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th\Downloads\dataset-20261007T124612Z-1-001\dataset\"/>
    </mc:Choice>
  </mc:AlternateContent>
  <xr:revisionPtr revIDLastSave="0" documentId="13_ncr:1_{058A5ED9-2FD6-4B4B-B74F-1E94A74C6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RFM_Method" sheetId="2" r:id="rId2"/>
    <sheet name="RFM_Calculation" sheetId="3" r:id="rId3"/>
    <sheet name="Segment_Summary" sheetId="4" r:id="rId4"/>
    <sheet name="Marketing_Strategy" sheetId="5" r:id="rId5"/>
    <sheet name="Ad_Prompts" sheetId="6" r:id="rId6"/>
    <sheet name="Raw_Customers" sheetId="7" r:id="rId7"/>
    <sheet name="Raw_Recharges" sheetId="8" r:id="rId8"/>
    <sheet name="Raw_Plans" sheetId="9" r:id="rId9"/>
    <sheet name="Raw_Subscriptions" sheetId="10" r:id="rId10"/>
    <sheet name="Raw_DataUsage" sheetId="11" r:id="rId11"/>
    <sheet name="Raw_Calls" sheetId="12" r:id="rId12"/>
  </sheets>
  <definedNames>
    <definedName name="_xlnm._FilterDatabase" localSheetId="11" hidden="1">Raw_Calls!$A$1:$F$5001</definedName>
    <definedName name="_xlnm._FilterDatabase" localSheetId="6" hidden="1">Raw_Customers!$A$1:$H$2001</definedName>
    <definedName name="_xlnm._FilterDatabase" localSheetId="10" hidden="1">Raw_DataUsage!$A$1:$E$5001</definedName>
    <definedName name="_xlnm._FilterDatabase" localSheetId="8" hidden="1">Raw_Plans!$A$1:$F$11</definedName>
    <definedName name="_xlnm._FilterDatabase" localSheetId="7" hidden="1">Raw_Recharges!$A$1:$G$3001</definedName>
    <definedName name="_xlnm._FilterDatabase" localSheetId="9" hidden="1">Raw_Subscriptions!$A$1:$F$3001</definedName>
    <definedName name="_xlnm._FilterDatabase" localSheetId="2" hidden="1">RFM_Calculation!$A$4:$T$2004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01" i="8" l="1"/>
  <c r="G3000" i="8"/>
  <c r="G2999" i="8"/>
  <c r="G2998" i="8"/>
  <c r="G2997" i="8"/>
  <c r="G2996" i="8"/>
  <c r="G2995" i="8"/>
  <c r="G2994" i="8"/>
  <c r="G2993" i="8"/>
  <c r="G2992" i="8"/>
  <c r="G2991" i="8"/>
  <c r="G2990" i="8"/>
  <c r="G2989" i="8"/>
  <c r="G2988" i="8"/>
  <c r="G2987" i="8"/>
  <c r="G2986" i="8"/>
  <c r="G2985" i="8"/>
  <c r="G2984" i="8"/>
  <c r="G2983" i="8"/>
  <c r="G2982" i="8"/>
  <c r="G2981" i="8"/>
  <c r="G2980" i="8"/>
  <c r="G2979" i="8"/>
  <c r="G2978" i="8"/>
  <c r="G2977" i="8"/>
  <c r="G2976" i="8"/>
  <c r="G2975" i="8"/>
  <c r="G2974" i="8"/>
  <c r="G2973" i="8"/>
  <c r="G2972" i="8"/>
  <c r="G2971" i="8"/>
  <c r="G2970" i="8"/>
  <c r="G2969" i="8"/>
  <c r="G2968" i="8"/>
  <c r="G2967" i="8"/>
  <c r="G2966" i="8"/>
  <c r="G2965" i="8"/>
  <c r="G2964" i="8"/>
  <c r="G2963" i="8"/>
  <c r="G2962" i="8"/>
  <c r="G2961" i="8"/>
  <c r="G2960" i="8"/>
  <c r="G2959" i="8"/>
  <c r="G2958" i="8"/>
  <c r="G2957" i="8"/>
  <c r="G2956" i="8"/>
  <c r="G2955" i="8"/>
  <c r="G2954" i="8"/>
  <c r="G2953" i="8"/>
  <c r="G2952" i="8"/>
  <c r="G2951" i="8"/>
  <c r="G2950" i="8"/>
  <c r="G2949" i="8"/>
  <c r="G2948" i="8"/>
  <c r="G2947" i="8"/>
  <c r="G2946" i="8"/>
  <c r="G2945" i="8"/>
  <c r="G2944" i="8"/>
  <c r="G2943" i="8"/>
  <c r="G2942" i="8"/>
  <c r="G2941" i="8"/>
  <c r="G2940" i="8"/>
  <c r="G2939" i="8"/>
  <c r="G2938" i="8"/>
  <c r="G2937" i="8"/>
  <c r="G2936" i="8"/>
  <c r="G2935" i="8"/>
  <c r="G2934" i="8"/>
  <c r="G2933" i="8"/>
  <c r="G2932" i="8"/>
  <c r="G2931" i="8"/>
  <c r="G2930" i="8"/>
  <c r="G2929" i="8"/>
  <c r="G2928" i="8"/>
  <c r="G2927" i="8"/>
  <c r="G2926" i="8"/>
  <c r="G2925" i="8"/>
  <c r="G2924" i="8"/>
  <c r="G2923" i="8"/>
  <c r="G2922" i="8"/>
  <c r="G2921" i="8"/>
  <c r="G2920" i="8"/>
  <c r="G2919" i="8"/>
  <c r="G2918" i="8"/>
  <c r="G2917" i="8"/>
  <c r="G2916" i="8"/>
  <c r="G2915" i="8"/>
  <c r="G2914" i="8"/>
  <c r="G2913" i="8"/>
  <c r="G2912" i="8"/>
  <c r="G2911" i="8"/>
  <c r="G2910" i="8"/>
  <c r="G2909" i="8"/>
  <c r="G2908" i="8"/>
  <c r="G2907" i="8"/>
  <c r="G2906" i="8"/>
  <c r="G2905" i="8"/>
  <c r="G2904" i="8"/>
  <c r="G2903" i="8"/>
  <c r="G2902" i="8"/>
  <c r="G2901" i="8"/>
  <c r="G2900" i="8"/>
  <c r="G2899" i="8"/>
  <c r="G2898" i="8"/>
  <c r="G2897" i="8"/>
  <c r="G2896" i="8"/>
  <c r="G2895" i="8"/>
  <c r="G2894" i="8"/>
  <c r="G2893" i="8"/>
  <c r="G2892" i="8"/>
  <c r="G2891" i="8"/>
  <c r="G2890" i="8"/>
  <c r="G2889" i="8"/>
  <c r="G2888" i="8"/>
  <c r="G2887" i="8"/>
  <c r="G2886" i="8"/>
  <c r="G2885" i="8"/>
  <c r="G2884" i="8"/>
  <c r="G2883" i="8"/>
  <c r="G2882" i="8"/>
  <c r="G2881" i="8"/>
  <c r="G2880" i="8"/>
  <c r="G2879" i="8"/>
  <c r="G2878" i="8"/>
  <c r="G2877" i="8"/>
  <c r="G2876" i="8"/>
  <c r="G2875" i="8"/>
  <c r="G2874" i="8"/>
  <c r="G2873" i="8"/>
  <c r="G2872" i="8"/>
  <c r="G2871" i="8"/>
  <c r="G2870" i="8"/>
  <c r="G2869" i="8"/>
  <c r="G2868" i="8"/>
  <c r="G2867" i="8"/>
  <c r="G2866" i="8"/>
  <c r="G2865" i="8"/>
  <c r="G2864" i="8"/>
  <c r="G2863" i="8"/>
  <c r="G2862" i="8"/>
  <c r="G2861" i="8"/>
  <c r="G2860" i="8"/>
  <c r="G2859" i="8"/>
  <c r="G2858" i="8"/>
  <c r="G2857" i="8"/>
  <c r="G2856" i="8"/>
  <c r="G2855" i="8"/>
  <c r="G2854" i="8"/>
  <c r="G2853" i="8"/>
  <c r="G2852" i="8"/>
  <c r="G2851" i="8"/>
  <c r="G2850" i="8"/>
  <c r="G2849" i="8"/>
  <c r="G2848" i="8"/>
  <c r="G2847" i="8"/>
  <c r="G2846" i="8"/>
  <c r="G2845" i="8"/>
  <c r="G2844" i="8"/>
  <c r="G2843" i="8"/>
  <c r="G2842" i="8"/>
  <c r="G2841" i="8"/>
  <c r="G2840" i="8"/>
  <c r="G2839" i="8"/>
  <c r="G2838" i="8"/>
  <c r="G2837" i="8"/>
  <c r="G2836" i="8"/>
  <c r="G2835" i="8"/>
  <c r="G2834" i="8"/>
  <c r="G2833" i="8"/>
  <c r="G2832" i="8"/>
  <c r="G2831" i="8"/>
  <c r="G2830" i="8"/>
  <c r="G2829" i="8"/>
  <c r="G2828" i="8"/>
  <c r="G2827" i="8"/>
  <c r="G2826" i="8"/>
  <c r="G2825" i="8"/>
  <c r="G2824" i="8"/>
  <c r="G2823" i="8"/>
  <c r="G2822" i="8"/>
  <c r="G2821" i="8"/>
  <c r="G2820" i="8"/>
  <c r="G2819" i="8"/>
  <c r="G2818" i="8"/>
  <c r="G2817" i="8"/>
  <c r="G2816" i="8"/>
  <c r="G2815" i="8"/>
  <c r="G2814" i="8"/>
  <c r="G2813" i="8"/>
  <c r="G2812" i="8"/>
  <c r="G2811" i="8"/>
  <c r="G2810" i="8"/>
  <c r="G2809" i="8"/>
  <c r="G2808" i="8"/>
  <c r="G2807" i="8"/>
  <c r="G2806" i="8"/>
  <c r="G2805" i="8"/>
  <c r="G2804" i="8"/>
  <c r="G2803" i="8"/>
  <c r="G2802" i="8"/>
  <c r="G2801" i="8"/>
  <c r="G2800" i="8"/>
  <c r="G2799" i="8"/>
  <c r="G2798" i="8"/>
  <c r="G2797" i="8"/>
  <c r="G2796" i="8"/>
  <c r="G2795" i="8"/>
  <c r="G2794" i="8"/>
  <c r="G2793" i="8"/>
  <c r="G2792" i="8"/>
  <c r="G2791" i="8"/>
  <c r="G2790" i="8"/>
  <c r="G2789" i="8"/>
  <c r="G2788" i="8"/>
  <c r="G2787" i="8"/>
  <c r="G2786" i="8"/>
  <c r="G2785" i="8"/>
  <c r="G2784" i="8"/>
  <c r="G2783" i="8"/>
  <c r="G2782" i="8"/>
  <c r="G2781" i="8"/>
  <c r="G2780" i="8"/>
  <c r="G2779" i="8"/>
  <c r="G2778" i="8"/>
  <c r="G2777" i="8"/>
  <c r="G2776" i="8"/>
  <c r="G2775" i="8"/>
  <c r="G2774" i="8"/>
  <c r="G2773" i="8"/>
  <c r="G2772" i="8"/>
  <c r="G2771" i="8"/>
  <c r="G2770" i="8"/>
  <c r="G2769" i="8"/>
  <c r="G2768" i="8"/>
  <c r="G2767" i="8"/>
  <c r="G2766" i="8"/>
  <c r="G2765" i="8"/>
  <c r="G2764" i="8"/>
  <c r="G2763" i="8"/>
  <c r="G2762" i="8"/>
  <c r="G2761" i="8"/>
  <c r="G2760" i="8"/>
  <c r="G2759" i="8"/>
  <c r="G2758" i="8"/>
  <c r="G2757" i="8"/>
  <c r="G2756" i="8"/>
  <c r="G2755" i="8"/>
  <c r="G2754" i="8"/>
  <c r="G2753" i="8"/>
  <c r="G2752" i="8"/>
  <c r="G2751" i="8"/>
  <c r="G2750" i="8"/>
  <c r="G2749" i="8"/>
  <c r="G2748" i="8"/>
  <c r="G2747" i="8"/>
  <c r="G2746" i="8"/>
  <c r="G2745" i="8"/>
  <c r="G2744" i="8"/>
  <c r="G2743" i="8"/>
  <c r="G2742" i="8"/>
  <c r="G2741" i="8"/>
  <c r="G2740" i="8"/>
  <c r="G2739" i="8"/>
  <c r="G2738" i="8"/>
  <c r="G2737" i="8"/>
  <c r="G2736" i="8"/>
  <c r="G2735" i="8"/>
  <c r="G2734" i="8"/>
  <c r="G2733" i="8"/>
  <c r="G2732" i="8"/>
  <c r="G2731" i="8"/>
  <c r="G2730" i="8"/>
  <c r="G2729" i="8"/>
  <c r="G2728" i="8"/>
  <c r="G2727" i="8"/>
  <c r="G2726" i="8"/>
  <c r="G2725" i="8"/>
  <c r="G2724" i="8"/>
  <c r="G2723" i="8"/>
  <c r="G2722" i="8"/>
  <c r="G2721" i="8"/>
  <c r="G2720" i="8"/>
  <c r="G2719" i="8"/>
  <c r="G2718" i="8"/>
  <c r="G2717" i="8"/>
  <c r="G2716" i="8"/>
  <c r="G2715" i="8"/>
  <c r="G2714" i="8"/>
  <c r="G2713" i="8"/>
  <c r="G2712" i="8"/>
  <c r="G2711" i="8"/>
  <c r="G2710" i="8"/>
  <c r="G2709" i="8"/>
  <c r="G2708" i="8"/>
  <c r="G2707" i="8"/>
  <c r="G2706" i="8"/>
  <c r="G2705" i="8"/>
  <c r="G2704" i="8"/>
  <c r="G2703" i="8"/>
  <c r="G2702" i="8"/>
  <c r="G2701" i="8"/>
  <c r="G2700" i="8"/>
  <c r="G2699" i="8"/>
  <c r="G2698" i="8"/>
  <c r="G2697" i="8"/>
  <c r="G2696" i="8"/>
  <c r="G2695" i="8"/>
  <c r="G2694" i="8"/>
  <c r="G2693" i="8"/>
  <c r="G2692" i="8"/>
  <c r="G2691" i="8"/>
  <c r="G2690" i="8"/>
  <c r="G2689" i="8"/>
  <c r="G2688" i="8"/>
  <c r="G2687" i="8"/>
  <c r="G2686" i="8"/>
  <c r="G2685" i="8"/>
  <c r="G2684" i="8"/>
  <c r="G2683" i="8"/>
  <c r="G2682" i="8"/>
  <c r="G2681" i="8"/>
  <c r="G2680" i="8"/>
  <c r="G2679" i="8"/>
  <c r="G2678" i="8"/>
  <c r="G2677" i="8"/>
  <c r="G2676" i="8"/>
  <c r="G2675" i="8"/>
  <c r="G2674" i="8"/>
  <c r="G2673" i="8"/>
  <c r="G2672" i="8"/>
  <c r="G2671" i="8"/>
  <c r="G2670" i="8"/>
  <c r="G2669" i="8"/>
  <c r="G2668" i="8"/>
  <c r="G2667" i="8"/>
  <c r="G2666" i="8"/>
  <c r="G2665" i="8"/>
  <c r="G2664" i="8"/>
  <c r="G2663" i="8"/>
  <c r="G2662" i="8"/>
  <c r="G2661" i="8"/>
  <c r="G2660" i="8"/>
  <c r="G2659" i="8"/>
  <c r="G2658" i="8"/>
  <c r="G2657" i="8"/>
  <c r="G2656" i="8"/>
  <c r="G2655" i="8"/>
  <c r="G2654" i="8"/>
  <c r="G2653" i="8"/>
  <c r="G2652" i="8"/>
  <c r="G2651" i="8"/>
  <c r="G2650" i="8"/>
  <c r="G2649" i="8"/>
  <c r="G2648" i="8"/>
  <c r="G2647" i="8"/>
  <c r="G2646" i="8"/>
  <c r="G2645" i="8"/>
  <c r="G2644" i="8"/>
  <c r="G2643" i="8"/>
  <c r="G2642" i="8"/>
  <c r="G2641" i="8"/>
  <c r="G2640" i="8"/>
  <c r="G2639" i="8"/>
  <c r="G2638" i="8"/>
  <c r="G2637" i="8"/>
  <c r="G2636" i="8"/>
  <c r="G2635" i="8"/>
  <c r="G2634" i="8"/>
  <c r="G2633" i="8"/>
  <c r="G2632" i="8"/>
  <c r="G2631" i="8"/>
  <c r="G2630" i="8"/>
  <c r="G2629" i="8"/>
  <c r="G2628" i="8"/>
  <c r="G2627" i="8"/>
  <c r="G2626" i="8"/>
  <c r="G2625" i="8"/>
  <c r="G2624" i="8"/>
  <c r="G2623" i="8"/>
  <c r="G2622" i="8"/>
  <c r="G2621" i="8"/>
  <c r="G2620" i="8"/>
  <c r="G2619" i="8"/>
  <c r="G2618" i="8"/>
  <c r="G2617" i="8"/>
  <c r="G2616" i="8"/>
  <c r="G2615" i="8"/>
  <c r="G2614" i="8"/>
  <c r="G2613" i="8"/>
  <c r="G2612" i="8"/>
  <c r="G2611" i="8"/>
  <c r="G2610" i="8"/>
  <c r="G2609" i="8"/>
  <c r="G2608" i="8"/>
  <c r="G2607" i="8"/>
  <c r="G2606" i="8"/>
  <c r="G2605" i="8"/>
  <c r="G2604" i="8"/>
  <c r="G2603" i="8"/>
  <c r="G2602" i="8"/>
  <c r="G2601" i="8"/>
  <c r="G2600" i="8"/>
  <c r="G2599" i="8"/>
  <c r="G2598" i="8"/>
  <c r="G2597" i="8"/>
  <c r="G2596" i="8"/>
  <c r="G2595" i="8"/>
  <c r="G2594" i="8"/>
  <c r="G2593" i="8"/>
  <c r="G2592" i="8"/>
  <c r="G2591" i="8"/>
  <c r="G2590" i="8"/>
  <c r="G2589" i="8"/>
  <c r="G2588" i="8"/>
  <c r="G2587" i="8"/>
  <c r="G2586" i="8"/>
  <c r="G2585" i="8"/>
  <c r="G2584" i="8"/>
  <c r="G2583" i="8"/>
  <c r="G2582" i="8"/>
  <c r="G2581" i="8"/>
  <c r="G2580" i="8"/>
  <c r="G2579" i="8"/>
  <c r="G2578" i="8"/>
  <c r="G2577" i="8"/>
  <c r="G2576" i="8"/>
  <c r="G2575" i="8"/>
  <c r="G2574" i="8"/>
  <c r="G2573" i="8"/>
  <c r="G2572" i="8"/>
  <c r="G2571" i="8"/>
  <c r="G2570" i="8"/>
  <c r="G2569" i="8"/>
  <c r="G2568" i="8"/>
  <c r="G2567" i="8"/>
  <c r="G2566" i="8"/>
  <c r="G2565" i="8"/>
  <c r="G2564" i="8"/>
  <c r="G2563" i="8"/>
  <c r="G2562" i="8"/>
  <c r="G2561" i="8"/>
  <c r="G2560" i="8"/>
  <c r="G2559" i="8"/>
  <c r="G2558" i="8"/>
  <c r="G2557" i="8"/>
  <c r="G2556" i="8"/>
  <c r="G2555" i="8"/>
  <c r="G2554" i="8"/>
  <c r="G2553" i="8"/>
  <c r="G2552" i="8"/>
  <c r="G2551" i="8"/>
  <c r="G2550" i="8"/>
  <c r="G2549" i="8"/>
  <c r="G2548" i="8"/>
  <c r="G2547" i="8"/>
  <c r="G2546" i="8"/>
  <c r="G2545" i="8"/>
  <c r="G2544" i="8"/>
  <c r="G2543" i="8"/>
  <c r="G2542" i="8"/>
  <c r="G2541" i="8"/>
  <c r="G2540" i="8"/>
  <c r="G2539" i="8"/>
  <c r="G2538" i="8"/>
  <c r="G2537" i="8"/>
  <c r="G2536" i="8"/>
  <c r="G2535" i="8"/>
  <c r="G2534" i="8"/>
  <c r="G2533" i="8"/>
  <c r="G2532" i="8"/>
  <c r="G2531" i="8"/>
  <c r="G2530" i="8"/>
  <c r="G2529" i="8"/>
  <c r="G2528" i="8"/>
  <c r="G2527" i="8"/>
  <c r="G2526" i="8"/>
  <c r="G2525" i="8"/>
  <c r="G2524" i="8"/>
  <c r="G2523" i="8"/>
  <c r="G2522" i="8"/>
  <c r="G2521" i="8"/>
  <c r="G2520" i="8"/>
  <c r="G2519" i="8"/>
  <c r="G2518" i="8"/>
  <c r="G2517" i="8"/>
  <c r="G2516" i="8"/>
  <c r="G2515" i="8"/>
  <c r="G2514" i="8"/>
  <c r="G2513" i="8"/>
  <c r="G2512" i="8"/>
  <c r="G2511" i="8"/>
  <c r="G2510" i="8"/>
  <c r="G2509" i="8"/>
  <c r="G2508" i="8"/>
  <c r="G2507" i="8"/>
  <c r="G2506" i="8"/>
  <c r="G2505" i="8"/>
  <c r="G2504" i="8"/>
  <c r="G2503" i="8"/>
  <c r="G2502" i="8"/>
  <c r="G2501" i="8"/>
  <c r="G2500" i="8"/>
  <c r="G2499" i="8"/>
  <c r="G2498" i="8"/>
  <c r="G2497" i="8"/>
  <c r="G2496" i="8"/>
  <c r="G2495" i="8"/>
  <c r="G2494" i="8"/>
  <c r="G2493" i="8"/>
  <c r="G2492" i="8"/>
  <c r="G2491" i="8"/>
  <c r="G2490" i="8"/>
  <c r="G2489" i="8"/>
  <c r="G2488" i="8"/>
  <c r="G2487" i="8"/>
  <c r="G2486" i="8"/>
  <c r="G2485" i="8"/>
  <c r="G2484" i="8"/>
  <c r="G2483" i="8"/>
  <c r="G2482" i="8"/>
  <c r="G2481" i="8"/>
  <c r="G2480" i="8"/>
  <c r="G2479" i="8"/>
  <c r="G2478" i="8"/>
  <c r="G2477" i="8"/>
  <c r="G2476" i="8"/>
  <c r="G2475" i="8"/>
  <c r="G2474" i="8"/>
  <c r="G2473" i="8"/>
  <c r="G2472" i="8"/>
  <c r="G2471" i="8"/>
  <c r="G2470" i="8"/>
  <c r="G2469" i="8"/>
  <c r="G2468" i="8"/>
  <c r="G2467" i="8"/>
  <c r="G2466" i="8"/>
  <c r="G2465" i="8"/>
  <c r="G2464" i="8"/>
  <c r="G2463" i="8"/>
  <c r="G2462" i="8"/>
  <c r="G2461" i="8"/>
  <c r="G2460" i="8"/>
  <c r="G2459" i="8"/>
  <c r="G2458" i="8"/>
  <c r="G2457" i="8"/>
  <c r="G2456" i="8"/>
  <c r="G2455" i="8"/>
  <c r="G2454" i="8"/>
  <c r="G2453" i="8"/>
  <c r="G2452" i="8"/>
  <c r="G2451" i="8"/>
  <c r="G2450" i="8"/>
  <c r="G2449" i="8"/>
  <c r="G2448" i="8"/>
  <c r="G2447" i="8"/>
  <c r="G2446" i="8"/>
  <c r="G2445" i="8"/>
  <c r="G2444" i="8"/>
  <c r="G2443" i="8"/>
  <c r="G2442" i="8"/>
  <c r="G2441" i="8"/>
  <c r="G2440" i="8"/>
  <c r="G2439" i="8"/>
  <c r="G2438" i="8"/>
  <c r="G2437" i="8"/>
  <c r="G2436" i="8"/>
  <c r="G2435" i="8"/>
  <c r="G2434" i="8"/>
  <c r="G2433" i="8"/>
  <c r="G2432" i="8"/>
  <c r="G2431" i="8"/>
  <c r="G2430" i="8"/>
  <c r="G2429" i="8"/>
  <c r="G2428" i="8"/>
  <c r="G2427" i="8"/>
  <c r="G2426" i="8"/>
  <c r="G2425" i="8"/>
  <c r="G2424" i="8"/>
  <c r="G2423" i="8"/>
  <c r="G2422" i="8"/>
  <c r="G2421" i="8"/>
  <c r="G2420" i="8"/>
  <c r="G2419" i="8"/>
  <c r="G2418" i="8"/>
  <c r="G2417" i="8"/>
  <c r="G2416" i="8"/>
  <c r="G2415" i="8"/>
  <c r="G2414" i="8"/>
  <c r="G2413" i="8"/>
  <c r="G2412" i="8"/>
  <c r="G2411" i="8"/>
  <c r="G2410" i="8"/>
  <c r="G2409" i="8"/>
  <c r="G2408" i="8"/>
  <c r="G2407" i="8"/>
  <c r="G2406" i="8"/>
  <c r="G2405" i="8"/>
  <c r="G2404" i="8"/>
  <c r="G2403" i="8"/>
  <c r="G2402" i="8"/>
  <c r="G2401" i="8"/>
  <c r="G2400" i="8"/>
  <c r="G2399" i="8"/>
  <c r="G2398" i="8"/>
  <c r="G2397" i="8"/>
  <c r="G2396" i="8"/>
  <c r="G2395" i="8"/>
  <c r="G2394" i="8"/>
  <c r="G2393" i="8"/>
  <c r="G2392" i="8"/>
  <c r="G2391" i="8"/>
  <c r="G2390" i="8"/>
  <c r="G2389" i="8"/>
  <c r="G2388" i="8"/>
  <c r="G2387" i="8"/>
  <c r="G2386" i="8"/>
  <c r="G2385" i="8"/>
  <c r="G2384" i="8"/>
  <c r="G2383" i="8"/>
  <c r="G2382" i="8"/>
  <c r="G2381" i="8"/>
  <c r="G2380" i="8"/>
  <c r="G2379" i="8"/>
  <c r="G2378" i="8"/>
  <c r="G2377" i="8"/>
  <c r="G2376" i="8"/>
  <c r="G2375" i="8"/>
  <c r="G2374" i="8"/>
  <c r="G2373" i="8"/>
  <c r="G2372" i="8"/>
  <c r="G2371" i="8"/>
  <c r="G2370" i="8"/>
  <c r="G2369" i="8"/>
  <c r="G2368" i="8"/>
  <c r="G2367" i="8"/>
  <c r="G2366" i="8"/>
  <c r="G2365" i="8"/>
  <c r="G2364" i="8"/>
  <c r="G2363" i="8"/>
  <c r="G2362" i="8"/>
  <c r="G2361" i="8"/>
  <c r="G2360" i="8"/>
  <c r="G2359" i="8"/>
  <c r="G2358" i="8"/>
  <c r="G2357" i="8"/>
  <c r="G2356" i="8"/>
  <c r="G2355" i="8"/>
  <c r="G2354" i="8"/>
  <c r="G2353" i="8"/>
  <c r="G2352" i="8"/>
  <c r="G2351" i="8"/>
  <c r="G2350" i="8"/>
  <c r="G2349" i="8"/>
  <c r="G2348" i="8"/>
  <c r="G2347" i="8"/>
  <c r="G2346" i="8"/>
  <c r="G2345" i="8"/>
  <c r="G2344" i="8"/>
  <c r="G2343" i="8"/>
  <c r="G2342" i="8"/>
  <c r="G2341" i="8"/>
  <c r="G2340" i="8"/>
  <c r="G2339" i="8"/>
  <c r="G2338" i="8"/>
  <c r="G2337" i="8"/>
  <c r="G2336" i="8"/>
  <c r="G2335" i="8"/>
  <c r="G2334" i="8"/>
  <c r="G2333" i="8"/>
  <c r="G2332" i="8"/>
  <c r="G2331" i="8"/>
  <c r="G2330" i="8"/>
  <c r="G2329" i="8"/>
  <c r="G2328" i="8"/>
  <c r="G2327" i="8"/>
  <c r="G2326" i="8"/>
  <c r="G2325" i="8"/>
  <c r="G2324" i="8"/>
  <c r="G2323" i="8"/>
  <c r="G2322" i="8"/>
  <c r="G2321" i="8"/>
  <c r="G2320" i="8"/>
  <c r="G2319" i="8"/>
  <c r="G2318" i="8"/>
  <c r="G2317" i="8"/>
  <c r="G2316" i="8"/>
  <c r="G2315" i="8"/>
  <c r="G2314" i="8"/>
  <c r="G2313" i="8"/>
  <c r="G2312" i="8"/>
  <c r="G2311" i="8"/>
  <c r="G2310" i="8"/>
  <c r="G2309" i="8"/>
  <c r="G2308" i="8"/>
  <c r="G2307" i="8"/>
  <c r="G2306" i="8"/>
  <c r="G2305" i="8"/>
  <c r="G2304" i="8"/>
  <c r="G2303" i="8"/>
  <c r="G2302" i="8"/>
  <c r="G2301" i="8"/>
  <c r="G2300" i="8"/>
  <c r="G2299" i="8"/>
  <c r="G2298" i="8"/>
  <c r="G2297" i="8"/>
  <c r="G2296" i="8"/>
  <c r="G2295" i="8"/>
  <c r="G2294" i="8"/>
  <c r="G2293" i="8"/>
  <c r="G2292" i="8"/>
  <c r="G2291" i="8"/>
  <c r="G2290" i="8"/>
  <c r="G2289" i="8"/>
  <c r="G2288" i="8"/>
  <c r="G2287" i="8"/>
  <c r="G2286" i="8"/>
  <c r="G2285" i="8"/>
  <c r="G2284" i="8"/>
  <c r="G2283" i="8"/>
  <c r="G2282" i="8"/>
  <c r="G2281" i="8"/>
  <c r="G2280" i="8"/>
  <c r="G2279" i="8"/>
  <c r="G2278" i="8"/>
  <c r="G2277" i="8"/>
  <c r="G2276" i="8"/>
  <c r="G2275" i="8"/>
  <c r="G2274" i="8"/>
  <c r="G2273" i="8"/>
  <c r="G2272" i="8"/>
  <c r="G2271" i="8"/>
  <c r="G2270" i="8"/>
  <c r="G2269" i="8"/>
  <c r="G2268" i="8"/>
  <c r="G2267" i="8"/>
  <c r="G2266" i="8"/>
  <c r="G2265" i="8"/>
  <c r="G2264" i="8"/>
  <c r="G2263" i="8"/>
  <c r="G2262" i="8"/>
  <c r="G2261" i="8"/>
  <c r="G2260" i="8"/>
  <c r="G2259" i="8"/>
  <c r="G2258" i="8"/>
  <c r="G2257" i="8"/>
  <c r="G2256" i="8"/>
  <c r="G2255" i="8"/>
  <c r="G2254" i="8"/>
  <c r="G2253" i="8"/>
  <c r="G2252" i="8"/>
  <c r="G2251" i="8"/>
  <c r="G2250" i="8"/>
  <c r="G2249" i="8"/>
  <c r="G2248" i="8"/>
  <c r="G2247" i="8"/>
  <c r="G2246" i="8"/>
  <c r="G2245" i="8"/>
  <c r="G2244" i="8"/>
  <c r="G2243" i="8"/>
  <c r="G2242" i="8"/>
  <c r="G2241" i="8"/>
  <c r="G2240" i="8"/>
  <c r="G2239" i="8"/>
  <c r="G2238" i="8"/>
  <c r="G2237" i="8"/>
  <c r="G2236" i="8"/>
  <c r="G2235" i="8"/>
  <c r="G2234" i="8"/>
  <c r="G2233" i="8"/>
  <c r="G2232" i="8"/>
  <c r="G2231" i="8"/>
  <c r="G2230" i="8"/>
  <c r="G2229" i="8"/>
  <c r="G2228" i="8"/>
  <c r="G2227" i="8"/>
  <c r="G2226" i="8"/>
  <c r="G2225" i="8"/>
  <c r="G2224" i="8"/>
  <c r="G2223" i="8"/>
  <c r="G2222" i="8"/>
  <c r="G2221" i="8"/>
  <c r="G2220" i="8"/>
  <c r="G2219" i="8"/>
  <c r="G2218" i="8"/>
  <c r="G2217" i="8"/>
  <c r="G2216" i="8"/>
  <c r="G2215" i="8"/>
  <c r="G2214" i="8"/>
  <c r="G2213" i="8"/>
  <c r="G2212" i="8"/>
  <c r="G2211" i="8"/>
  <c r="G2210" i="8"/>
  <c r="G2209" i="8"/>
  <c r="G2208" i="8"/>
  <c r="G2207" i="8"/>
  <c r="G2206" i="8"/>
  <c r="G2205" i="8"/>
  <c r="G2204" i="8"/>
  <c r="G2203" i="8"/>
  <c r="G2202" i="8"/>
  <c r="G2201" i="8"/>
  <c r="G2200" i="8"/>
  <c r="G2199" i="8"/>
  <c r="G2198" i="8"/>
  <c r="G2197" i="8"/>
  <c r="G2196" i="8"/>
  <c r="G2195" i="8"/>
  <c r="G2194" i="8"/>
  <c r="G2193" i="8"/>
  <c r="G2192" i="8"/>
  <c r="G2191" i="8"/>
  <c r="G2190" i="8"/>
  <c r="G2189" i="8"/>
  <c r="G2188" i="8"/>
  <c r="G2187" i="8"/>
  <c r="G2186" i="8"/>
  <c r="G2185" i="8"/>
  <c r="G2184" i="8"/>
  <c r="G2183" i="8"/>
  <c r="G2182" i="8"/>
  <c r="G2181" i="8"/>
  <c r="G2180" i="8"/>
  <c r="G2179" i="8"/>
  <c r="G2178" i="8"/>
  <c r="G2177" i="8"/>
  <c r="G2176" i="8"/>
  <c r="G2175" i="8"/>
  <c r="G2174" i="8"/>
  <c r="G2173" i="8"/>
  <c r="G2172" i="8"/>
  <c r="G2171" i="8"/>
  <c r="G2170" i="8"/>
  <c r="G2169" i="8"/>
  <c r="G2168" i="8"/>
  <c r="G2167" i="8"/>
  <c r="G2166" i="8"/>
  <c r="G2165" i="8"/>
  <c r="G2164" i="8"/>
  <c r="G2163" i="8"/>
  <c r="G2162" i="8"/>
  <c r="G2161" i="8"/>
  <c r="G2160" i="8"/>
  <c r="G2159" i="8"/>
  <c r="G2158" i="8"/>
  <c r="G2157" i="8"/>
  <c r="G2156" i="8"/>
  <c r="G2155" i="8"/>
  <c r="G2154" i="8"/>
  <c r="G2153" i="8"/>
  <c r="G2152" i="8"/>
  <c r="G2151" i="8"/>
  <c r="G2150" i="8"/>
  <c r="G2149" i="8"/>
  <c r="G2148" i="8"/>
  <c r="G2147" i="8"/>
  <c r="G2146" i="8"/>
  <c r="G2145" i="8"/>
  <c r="G2144" i="8"/>
  <c r="G2143" i="8"/>
  <c r="G2142" i="8"/>
  <c r="G2141" i="8"/>
  <c r="G2140" i="8"/>
  <c r="G2139" i="8"/>
  <c r="G2138" i="8"/>
  <c r="G2137" i="8"/>
  <c r="G2136" i="8"/>
  <c r="G2135" i="8"/>
  <c r="G2134" i="8"/>
  <c r="G2133" i="8"/>
  <c r="G2132" i="8"/>
  <c r="G2131" i="8"/>
  <c r="G2130" i="8"/>
  <c r="G2129" i="8"/>
  <c r="G2128" i="8"/>
  <c r="G2127" i="8"/>
  <c r="G2126" i="8"/>
  <c r="G2125" i="8"/>
  <c r="G2124" i="8"/>
  <c r="G2123" i="8"/>
  <c r="G2122" i="8"/>
  <c r="G2121" i="8"/>
  <c r="G2120" i="8"/>
  <c r="G2119" i="8"/>
  <c r="G2118" i="8"/>
  <c r="G2117" i="8"/>
  <c r="G2116" i="8"/>
  <c r="G2115" i="8"/>
  <c r="G2114" i="8"/>
  <c r="G2113" i="8"/>
  <c r="G2112" i="8"/>
  <c r="G2111" i="8"/>
  <c r="G2110" i="8"/>
  <c r="G2109" i="8"/>
  <c r="G2108" i="8"/>
  <c r="G2107" i="8"/>
  <c r="G2106" i="8"/>
  <c r="G2105" i="8"/>
  <c r="G2104" i="8"/>
  <c r="G2103" i="8"/>
  <c r="G2102" i="8"/>
  <c r="G2101" i="8"/>
  <c r="G2100" i="8"/>
  <c r="G2099" i="8"/>
  <c r="G2098" i="8"/>
  <c r="G2097" i="8"/>
  <c r="G2096" i="8"/>
  <c r="G2095" i="8"/>
  <c r="G2094" i="8"/>
  <c r="G2093" i="8"/>
  <c r="G2092" i="8"/>
  <c r="G2091" i="8"/>
  <c r="G2090" i="8"/>
  <c r="G2089" i="8"/>
  <c r="G2088" i="8"/>
  <c r="G2087" i="8"/>
  <c r="G2086" i="8"/>
  <c r="G2085" i="8"/>
  <c r="G2084" i="8"/>
  <c r="G2083" i="8"/>
  <c r="G2082" i="8"/>
  <c r="G2081" i="8"/>
  <c r="G2080" i="8"/>
  <c r="G2079" i="8"/>
  <c r="G2078" i="8"/>
  <c r="G2077" i="8"/>
  <c r="G2076" i="8"/>
  <c r="G2075" i="8"/>
  <c r="G2074" i="8"/>
  <c r="G2073" i="8"/>
  <c r="G2072" i="8"/>
  <c r="G2071" i="8"/>
  <c r="G2070" i="8"/>
  <c r="G2069" i="8"/>
  <c r="G2068" i="8"/>
  <c r="G2067" i="8"/>
  <c r="G2066" i="8"/>
  <c r="G2065" i="8"/>
  <c r="G2064" i="8"/>
  <c r="G2063" i="8"/>
  <c r="G2062" i="8"/>
  <c r="G2061" i="8"/>
  <c r="G2060" i="8"/>
  <c r="G2059" i="8"/>
  <c r="G2058" i="8"/>
  <c r="G2057" i="8"/>
  <c r="G2056" i="8"/>
  <c r="G2055" i="8"/>
  <c r="G2054" i="8"/>
  <c r="G2053" i="8"/>
  <c r="G2052" i="8"/>
  <c r="G2051" i="8"/>
  <c r="G2050" i="8"/>
  <c r="G2049" i="8"/>
  <c r="G2048" i="8"/>
  <c r="G2047" i="8"/>
  <c r="G2046" i="8"/>
  <c r="G2045" i="8"/>
  <c r="G2044" i="8"/>
  <c r="G2043" i="8"/>
  <c r="G2042" i="8"/>
  <c r="G2041" i="8"/>
  <c r="G2040" i="8"/>
  <c r="G2039" i="8"/>
  <c r="G2038" i="8"/>
  <c r="G2037" i="8"/>
  <c r="G2036" i="8"/>
  <c r="G2035" i="8"/>
  <c r="G2034" i="8"/>
  <c r="G2033" i="8"/>
  <c r="G2032" i="8"/>
  <c r="G2031" i="8"/>
  <c r="G2030" i="8"/>
  <c r="G2029" i="8"/>
  <c r="G2028" i="8"/>
  <c r="G2027" i="8"/>
  <c r="G2026" i="8"/>
  <c r="G2025" i="8"/>
  <c r="G2024" i="8"/>
  <c r="G2023" i="8"/>
  <c r="G2022" i="8"/>
  <c r="G2021" i="8"/>
  <c r="G2020" i="8"/>
  <c r="G2019" i="8"/>
  <c r="G2018" i="8"/>
  <c r="G2017" i="8"/>
  <c r="G2016" i="8"/>
  <c r="G2015" i="8"/>
  <c r="G2014" i="8"/>
  <c r="G2013" i="8"/>
  <c r="G2012" i="8"/>
  <c r="G2011" i="8"/>
  <c r="G2010" i="8"/>
  <c r="G2009" i="8"/>
  <c r="G2008" i="8"/>
  <c r="G2007" i="8"/>
  <c r="G2006" i="8"/>
  <c r="G2005" i="8"/>
  <c r="G2004" i="8"/>
  <c r="G2003" i="8"/>
  <c r="G2002" i="8"/>
  <c r="G2001" i="8"/>
  <c r="G2000" i="8"/>
  <c r="G1999" i="8"/>
  <c r="G1998" i="8"/>
  <c r="G1997" i="8"/>
  <c r="G1996" i="8"/>
  <c r="G1995" i="8"/>
  <c r="G1994" i="8"/>
  <c r="G1993" i="8"/>
  <c r="G1992" i="8"/>
  <c r="G1991" i="8"/>
  <c r="G1990" i="8"/>
  <c r="G1989" i="8"/>
  <c r="G1988" i="8"/>
  <c r="G1987" i="8"/>
  <c r="G1986" i="8"/>
  <c r="G1985" i="8"/>
  <c r="G1984" i="8"/>
  <c r="G1983" i="8"/>
  <c r="G1982" i="8"/>
  <c r="G1981" i="8"/>
  <c r="G1980" i="8"/>
  <c r="G1979" i="8"/>
  <c r="G1978" i="8"/>
  <c r="G1977" i="8"/>
  <c r="G1976" i="8"/>
  <c r="G1975" i="8"/>
  <c r="G1974" i="8"/>
  <c r="G1973" i="8"/>
  <c r="G1972" i="8"/>
  <c r="G1971" i="8"/>
  <c r="G1970" i="8"/>
  <c r="G1969" i="8"/>
  <c r="G1968" i="8"/>
  <c r="G1967" i="8"/>
  <c r="G1966" i="8"/>
  <c r="G1965" i="8"/>
  <c r="G1964" i="8"/>
  <c r="G1963" i="8"/>
  <c r="G1962" i="8"/>
  <c r="G1961" i="8"/>
  <c r="G1960" i="8"/>
  <c r="G1959" i="8"/>
  <c r="G1958" i="8"/>
  <c r="G1957" i="8"/>
  <c r="G1956" i="8"/>
  <c r="G1955" i="8"/>
  <c r="G1954" i="8"/>
  <c r="G1953" i="8"/>
  <c r="G1952" i="8"/>
  <c r="G1951" i="8"/>
  <c r="G1950" i="8"/>
  <c r="G1949" i="8"/>
  <c r="G1948" i="8"/>
  <c r="G1947" i="8"/>
  <c r="G1946" i="8"/>
  <c r="G1945" i="8"/>
  <c r="G1944" i="8"/>
  <c r="G1943" i="8"/>
  <c r="G1942" i="8"/>
  <c r="G1941" i="8"/>
  <c r="G1940" i="8"/>
  <c r="G1939" i="8"/>
  <c r="G1938" i="8"/>
  <c r="G1937" i="8"/>
  <c r="G1936" i="8"/>
  <c r="G1935" i="8"/>
  <c r="G1934" i="8"/>
  <c r="G1933" i="8"/>
  <c r="G1932" i="8"/>
  <c r="G1931" i="8"/>
  <c r="G1930" i="8"/>
  <c r="G1929" i="8"/>
  <c r="G1928" i="8"/>
  <c r="G1927" i="8"/>
  <c r="G1926" i="8"/>
  <c r="G1925" i="8"/>
  <c r="G1924" i="8"/>
  <c r="G1923" i="8"/>
  <c r="G1922" i="8"/>
  <c r="G1921" i="8"/>
  <c r="G1920" i="8"/>
  <c r="G1919" i="8"/>
  <c r="G1918" i="8"/>
  <c r="G1917" i="8"/>
  <c r="G1916" i="8"/>
  <c r="G1915" i="8"/>
  <c r="G1914" i="8"/>
  <c r="G1913" i="8"/>
  <c r="G1912" i="8"/>
  <c r="G1911" i="8"/>
  <c r="G1910" i="8"/>
  <c r="G1909" i="8"/>
  <c r="G1908" i="8"/>
  <c r="G1907" i="8"/>
  <c r="G1906" i="8"/>
  <c r="G1905" i="8"/>
  <c r="G1904" i="8"/>
  <c r="G1903" i="8"/>
  <c r="G1902" i="8"/>
  <c r="G1901" i="8"/>
  <c r="G1900" i="8"/>
  <c r="G1899" i="8"/>
  <c r="G1898" i="8"/>
  <c r="G1897" i="8"/>
  <c r="G1896" i="8"/>
  <c r="G1895" i="8"/>
  <c r="G1894" i="8"/>
  <c r="G1893" i="8"/>
  <c r="G1892" i="8"/>
  <c r="G1891" i="8"/>
  <c r="G1890" i="8"/>
  <c r="G1889" i="8"/>
  <c r="G1888" i="8"/>
  <c r="G1887" i="8"/>
  <c r="G1886" i="8"/>
  <c r="G1885" i="8"/>
  <c r="G1884" i="8"/>
  <c r="G1883" i="8"/>
  <c r="G1882" i="8"/>
  <c r="G1881" i="8"/>
  <c r="G1880" i="8"/>
  <c r="G1879" i="8"/>
  <c r="G1878" i="8"/>
  <c r="G1877" i="8"/>
  <c r="G1876" i="8"/>
  <c r="G1875" i="8"/>
  <c r="G1874" i="8"/>
  <c r="G1873" i="8"/>
  <c r="G1872" i="8"/>
  <c r="G1871" i="8"/>
  <c r="G1870" i="8"/>
  <c r="G1869" i="8"/>
  <c r="G1868" i="8"/>
  <c r="G1867" i="8"/>
  <c r="G1866" i="8"/>
  <c r="G1865" i="8"/>
  <c r="G1864" i="8"/>
  <c r="G1863" i="8"/>
  <c r="G1862" i="8"/>
  <c r="G1861" i="8"/>
  <c r="G1860" i="8"/>
  <c r="G1859" i="8"/>
  <c r="G1858" i="8"/>
  <c r="G1857" i="8"/>
  <c r="G1856" i="8"/>
  <c r="G1855" i="8"/>
  <c r="G1854" i="8"/>
  <c r="G1853" i="8"/>
  <c r="G1852" i="8"/>
  <c r="G1851" i="8"/>
  <c r="G1850" i="8"/>
  <c r="G1849" i="8"/>
  <c r="G1848" i="8"/>
  <c r="G1847" i="8"/>
  <c r="G1846" i="8"/>
  <c r="G1845" i="8"/>
  <c r="G1844" i="8"/>
  <c r="G1843" i="8"/>
  <c r="G1842" i="8"/>
  <c r="G1841" i="8"/>
  <c r="G1840" i="8"/>
  <c r="G1839" i="8"/>
  <c r="G1838" i="8"/>
  <c r="G1837" i="8"/>
  <c r="G1836" i="8"/>
  <c r="G1835" i="8"/>
  <c r="G1834" i="8"/>
  <c r="G1833" i="8"/>
  <c r="G1832" i="8"/>
  <c r="G1831" i="8"/>
  <c r="G1830" i="8"/>
  <c r="G1829" i="8"/>
  <c r="G1828" i="8"/>
  <c r="G1827" i="8"/>
  <c r="G1826" i="8"/>
  <c r="G1825" i="8"/>
  <c r="G1824" i="8"/>
  <c r="G1823" i="8"/>
  <c r="G1822" i="8"/>
  <c r="G1821" i="8"/>
  <c r="G1820" i="8"/>
  <c r="G1819" i="8"/>
  <c r="G1818" i="8"/>
  <c r="G1817" i="8"/>
  <c r="G1816" i="8"/>
  <c r="G1815" i="8"/>
  <c r="G1814" i="8"/>
  <c r="G1813" i="8"/>
  <c r="G1812" i="8"/>
  <c r="G1811" i="8"/>
  <c r="G1810" i="8"/>
  <c r="G1809" i="8"/>
  <c r="G1808" i="8"/>
  <c r="G1807" i="8"/>
  <c r="G1806" i="8"/>
  <c r="G1805" i="8"/>
  <c r="G1804" i="8"/>
  <c r="G1803" i="8"/>
  <c r="G1802" i="8"/>
  <c r="G1801" i="8"/>
  <c r="G1800" i="8"/>
  <c r="G1799" i="8"/>
  <c r="G1798" i="8"/>
  <c r="G1797" i="8"/>
  <c r="G1796" i="8"/>
  <c r="G1795" i="8"/>
  <c r="G1794" i="8"/>
  <c r="G1793" i="8"/>
  <c r="G1792" i="8"/>
  <c r="G1791" i="8"/>
  <c r="G1790" i="8"/>
  <c r="G1789" i="8"/>
  <c r="G1788" i="8"/>
  <c r="G1787" i="8"/>
  <c r="G1786" i="8"/>
  <c r="G1785" i="8"/>
  <c r="G1784" i="8"/>
  <c r="G1783" i="8"/>
  <c r="G1782" i="8"/>
  <c r="G1781" i="8"/>
  <c r="G1780" i="8"/>
  <c r="G1779" i="8"/>
  <c r="G1778" i="8"/>
  <c r="G1777" i="8"/>
  <c r="G1776" i="8"/>
  <c r="G1775" i="8"/>
  <c r="G1774" i="8"/>
  <c r="G1773" i="8"/>
  <c r="G1772" i="8"/>
  <c r="G1771" i="8"/>
  <c r="G1770" i="8"/>
  <c r="G1769" i="8"/>
  <c r="G1768" i="8"/>
  <c r="G1767" i="8"/>
  <c r="G1766" i="8"/>
  <c r="G1765" i="8"/>
  <c r="G1764" i="8"/>
  <c r="G1763" i="8"/>
  <c r="G1762" i="8"/>
  <c r="G1761" i="8"/>
  <c r="G1760" i="8"/>
  <c r="G1759" i="8"/>
  <c r="G1758" i="8"/>
  <c r="G1757" i="8"/>
  <c r="G1756" i="8"/>
  <c r="G1755" i="8"/>
  <c r="G1754" i="8"/>
  <c r="G1753" i="8"/>
  <c r="G1752" i="8"/>
  <c r="G1751" i="8"/>
  <c r="G1750" i="8"/>
  <c r="G1749" i="8"/>
  <c r="G1748" i="8"/>
  <c r="G1747" i="8"/>
  <c r="G1746" i="8"/>
  <c r="G1745" i="8"/>
  <c r="G1744" i="8"/>
  <c r="G1743" i="8"/>
  <c r="G1742" i="8"/>
  <c r="G1741" i="8"/>
  <c r="G1740" i="8"/>
  <c r="G1739" i="8"/>
  <c r="G1738" i="8"/>
  <c r="G1737" i="8"/>
  <c r="G1736" i="8"/>
  <c r="G1735" i="8"/>
  <c r="G1734" i="8"/>
  <c r="G1733" i="8"/>
  <c r="G1732" i="8"/>
  <c r="G1731" i="8"/>
  <c r="G1730" i="8"/>
  <c r="G1729" i="8"/>
  <c r="G1728" i="8"/>
  <c r="G1727" i="8"/>
  <c r="G1726" i="8"/>
  <c r="G1725" i="8"/>
  <c r="G1724" i="8"/>
  <c r="G1723" i="8"/>
  <c r="G1722" i="8"/>
  <c r="G1721" i="8"/>
  <c r="G1720" i="8"/>
  <c r="G1719" i="8"/>
  <c r="G1718" i="8"/>
  <c r="G1717" i="8"/>
  <c r="G1716" i="8"/>
  <c r="G1715" i="8"/>
  <c r="G1714" i="8"/>
  <c r="G1713" i="8"/>
  <c r="G1712" i="8"/>
  <c r="G1711" i="8"/>
  <c r="G1710" i="8"/>
  <c r="G1709" i="8"/>
  <c r="G1708" i="8"/>
  <c r="G1707" i="8"/>
  <c r="G1706" i="8"/>
  <c r="G1705" i="8"/>
  <c r="G1704" i="8"/>
  <c r="G1703" i="8"/>
  <c r="G1702" i="8"/>
  <c r="G1701" i="8"/>
  <c r="G1700" i="8"/>
  <c r="G1699" i="8"/>
  <c r="G1698" i="8"/>
  <c r="G1697" i="8"/>
  <c r="G1696" i="8"/>
  <c r="G1695" i="8"/>
  <c r="G1694" i="8"/>
  <c r="G1693" i="8"/>
  <c r="G1692" i="8"/>
  <c r="G1691" i="8"/>
  <c r="G1690" i="8"/>
  <c r="G1689" i="8"/>
  <c r="G1688" i="8"/>
  <c r="G1687" i="8"/>
  <c r="G1686" i="8"/>
  <c r="G1685" i="8"/>
  <c r="G1684" i="8"/>
  <c r="G1683" i="8"/>
  <c r="G1682" i="8"/>
  <c r="G1681" i="8"/>
  <c r="G1680" i="8"/>
  <c r="G1679" i="8"/>
  <c r="G1678" i="8"/>
  <c r="G1677" i="8"/>
  <c r="G1676" i="8"/>
  <c r="G1675" i="8"/>
  <c r="G1674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7" i="8"/>
  <c r="G1646" i="8"/>
  <c r="G1645" i="8"/>
  <c r="G1644" i="8"/>
  <c r="G1643" i="8"/>
  <c r="G1642" i="8"/>
  <c r="G1641" i="8"/>
  <c r="G1640" i="8"/>
  <c r="G1639" i="8"/>
  <c r="G1638" i="8"/>
  <c r="G1637" i="8"/>
  <c r="G1636" i="8"/>
  <c r="G1635" i="8"/>
  <c r="G1634" i="8"/>
  <c r="G1633" i="8"/>
  <c r="G1632" i="8"/>
  <c r="G1631" i="8"/>
  <c r="G1630" i="8"/>
  <c r="G1629" i="8"/>
  <c r="G1628" i="8"/>
  <c r="G1627" i="8"/>
  <c r="G1626" i="8"/>
  <c r="G1625" i="8"/>
  <c r="G1624" i="8"/>
  <c r="G1623" i="8"/>
  <c r="G1622" i="8"/>
  <c r="G1621" i="8"/>
  <c r="G1620" i="8"/>
  <c r="G1619" i="8"/>
  <c r="G1618" i="8"/>
  <c r="G1617" i="8"/>
  <c r="G1616" i="8"/>
  <c r="G1615" i="8"/>
  <c r="G1614" i="8"/>
  <c r="G1613" i="8"/>
  <c r="G1612" i="8"/>
  <c r="G1611" i="8"/>
  <c r="G1610" i="8"/>
  <c r="G1609" i="8"/>
  <c r="G1608" i="8"/>
  <c r="G1607" i="8"/>
  <c r="G1606" i="8"/>
  <c r="G1605" i="8"/>
  <c r="G1604" i="8"/>
  <c r="G1603" i="8"/>
  <c r="G1602" i="8"/>
  <c r="G1601" i="8"/>
  <c r="G1600" i="8"/>
  <c r="G1599" i="8"/>
  <c r="G1598" i="8"/>
  <c r="G1597" i="8"/>
  <c r="G1596" i="8"/>
  <c r="G1595" i="8"/>
  <c r="G1594" i="8"/>
  <c r="G1593" i="8"/>
  <c r="G1592" i="8"/>
  <c r="G1591" i="8"/>
  <c r="G1590" i="8"/>
  <c r="G1589" i="8"/>
  <c r="G1588" i="8"/>
  <c r="G1587" i="8"/>
  <c r="G1586" i="8"/>
  <c r="G1585" i="8"/>
  <c r="G1584" i="8"/>
  <c r="G1583" i="8"/>
  <c r="G1582" i="8"/>
  <c r="G1581" i="8"/>
  <c r="G1580" i="8"/>
  <c r="G1579" i="8"/>
  <c r="G1578" i="8"/>
  <c r="G1577" i="8"/>
  <c r="G1576" i="8"/>
  <c r="G1575" i="8"/>
  <c r="G1574" i="8"/>
  <c r="G1573" i="8"/>
  <c r="G1572" i="8"/>
  <c r="G1571" i="8"/>
  <c r="G1570" i="8"/>
  <c r="G1569" i="8"/>
  <c r="G1568" i="8"/>
  <c r="G1567" i="8"/>
  <c r="G1566" i="8"/>
  <c r="G1565" i="8"/>
  <c r="G1564" i="8"/>
  <c r="G1563" i="8"/>
  <c r="G1562" i="8"/>
  <c r="G1561" i="8"/>
  <c r="G1560" i="8"/>
  <c r="G1559" i="8"/>
  <c r="G1558" i="8"/>
  <c r="G1557" i="8"/>
  <c r="G1556" i="8"/>
  <c r="G1555" i="8"/>
  <c r="G1554" i="8"/>
  <c r="G1553" i="8"/>
  <c r="G1552" i="8"/>
  <c r="G1551" i="8"/>
  <c r="G1550" i="8"/>
  <c r="G1549" i="8"/>
  <c r="G1548" i="8"/>
  <c r="G1547" i="8"/>
  <c r="G1546" i="8"/>
  <c r="G1545" i="8"/>
  <c r="G1544" i="8"/>
  <c r="G1543" i="8"/>
  <c r="G1542" i="8"/>
  <c r="G1541" i="8"/>
  <c r="G1540" i="8"/>
  <c r="G1539" i="8"/>
  <c r="G1538" i="8"/>
  <c r="G1537" i="8"/>
  <c r="G1536" i="8"/>
  <c r="G1535" i="8"/>
  <c r="G1534" i="8"/>
  <c r="G1533" i="8"/>
  <c r="G1532" i="8"/>
  <c r="G1531" i="8"/>
  <c r="G1530" i="8"/>
  <c r="G1529" i="8"/>
  <c r="G1528" i="8"/>
  <c r="G1527" i="8"/>
  <c r="G1526" i="8"/>
  <c r="G1525" i="8"/>
  <c r="G1524" i="8"/>
  <c r="G1523" i="8"/>
  <c r="G1522" i="8"/>
  <c r="G1521" i="8"/>
  <c r="G1520" i="8"/>
  <c r="G1519" i="8"/>
  <c r="G1518" i="8"/>
  <c r="G1517" i="8"/>
  <c r="G1516" i="8"/>
  <c r="G1515" i="8"/>
  <c r="G1514" i="8"/>
  <c r="G1513" i="8"/>
  <c r="G1512" i="8"/>
  <c r="G1511" i="8"/>
  <c r="G1510" i="8"/>
  <c r="G1509" i="8"/>
  <c r="G1508" i="8"/>
  <c r="G1507" i="8"/>
  <c r="G1506" i="8"/>
  <c r="G1505" i="8"/>
  <c r="G1504" i="8"/>
  <c r="G1503" i="8"/>
  <c r="G1502" i="8"/>
  <c r="G1501" i="8"/>
  <c r="G1500" i="8"/>
  <c r="G1499" i="8"/>
  <c r="G1498" i="8"/>
  <c r="G1497" i="8"/>
  <c r="G1496" i="8"/>
  <c r="G1495" i="8"/>
  <c r="G1494" i="8"/>
  <c r="G1493" i="8"/>
  <c r="G1492" i="8"/>
  <c r="G1491" i="8"/>
  <c r="G1490" i="8"/>
  <c r="G1489" i="8"/>
  <c r="G1488" i="8"/>
  <c r="G1487" i="8"/>
  <c r="G1486" i="8"/>
  <c r="G1485" i="8"/>
  <c r="G1484" i="8"/>
  <c r="G1483" i="8"/>
  <c r="G1482" i="8"/>
  <c r="G1481" i="8"/>
  <c r="G1480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G1458" i="8"/>
  <c r="G1457" i="8"/>
  <c r="G1456" i="8"/>
  <c r="G1455" i="8"/>
  <c r="G1454" i="8"/>
  <c r="G1453" i="8"/>
  <c r="G1452" i="8"/>
  <c r="G1451" i="8"/>
  <c r="G1450" i="8"/>
  <c r="G1449" i="8"/>
  <c r="G1448" i="8"/>
  <c r="G1447" i="8"/>
  <c r="G1446" i="8"/>
  <c r="G1445" i="8"/>
  <c r="G1444" i="8"/>
  <c r="G1443" i="8"/>
  <c r="G1442" i="8"/>
  <c r="G1441" i="8"/>
  <c r="G1440" i="8"/>
  <c r="G1439" i="8"/>
  <c r="G1438" i="8"/>
  <c r="G1437" i="8"/>
  <c r="G1436" i="8"/>
  <c r="G1435" i="8"/>
  <c r="G1434" i="8"/>
  <c r="G1433" i="8"/>
  <c r="G1432" i="8"/>
  <c r="G1431" i="8"/>
  <c r="G1430" i="8"/>
  <c r="G1429" i="8"/>
  <c r="G1428" i="8"/>
  <c r="G1427" i="8"/>
  <c r="G1426" i="8"/>
  <c r="G1425" i="8"/>
  <c r="G1424" i="8"/>
  <c r="G1423" i="8"/>
  <c r="G1422" i="8"/>
  <c r="G1421" i="8"/>
  <c r="G1420" i="8"/>
  <c r="G1419" i="8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41" i="8"/>
  <c r="G840" i="8"/>
  <c r="G839" i="8"/>
  <c r="G838" i="8"/>
  <c r="G837" i="8"/>
  <c r="G836" i="8"/>
  <c r="G835" i="8"/>
  <c r="G834" i="8"/>
  <c r="G833" i="8"/>
  <c r="G832" i="8"/>
  <c r="G831" i="8"/>
  <c r="G830" i="8"/>
  <c r="G829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14" i="8"/>
  <c r="G813" i="8"/>
  <c r="G812" i="8"/>
  <c r="G811" i="8"/>
  <c r="G810" i="8"/>
  <c r="G809" i="8"/>
  <c r="G808" i="8"/>
  <c r="G807" i="8"/>
  <c r="G806" i="8"/>
  <c r="G805" i="8"/>
  <c r="G804" i="8"/>
  <c r="G803" i="8"/>
  <c r="G802" i="8"/>
  <c r="G801" i="8"/>
  <c r="G800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5" i="8"/>
  <c r="G784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L17" i="5"/>
  <c r="F2004" i="3"/>
  <c r="E2004" i="3"/>
  <c r="D2004" i="3"/>
  <c r="C2004" i="3"/>
  <c r="B2004" i="3"/>
  <c r="A2004" i="3"/>
  <c r="I2004" i="3" s="1"/>
  <c r="F2003" i="3"/>
  <c r="E2003" i="3"/>
  <c r="D2003" i="3"/>
  <c r="C2003" i="3"/>
  <c r="B2003" i="3"/>
  <c r="A2003" i="3"/>
  <c r="T2003" i="3" s="1"/>
  <c r="T2002" i="3"/>
  <c r="S2002" i="3"/>
  <c r="R2002" i="3"/>
  <c r="I2002" i="3"/>
  <c r="G2002" i="3" s="1"/>
  <c r="F2002" i="3"/>
  <c r="E2002" i="3"/>
  <c r="D2002" i="3"/>
  <c r="C2002" i="3"/>
  <c r="B2002" i="3"/>
  <c r="A2002" i="3"/>
  <c r="T2001" i="3"/>
  <c r="R2001" i="3"/>
  <c r="I2001" i="3"/>
  <c r="L2001" i="3" s="1"/>
  <c r="G2001" i="3"/>
  <c r="F2001" i="3"/>
  <c r="E2001" i="3"/>
  <c r="D2001" i="3"/>
  <c r="C2001" i="3"/>
  <c r="B2001" i="3"/>
  <c r="A2001" i="3"/>
  <c r="S2001" i="3" s="1"/>
  <c r="F2000" i="3"/>
  <c r="E2000" i="3"/>
  <c r="D2000" i="3"/>
  <c r="C2000" i="3"/>
  <c r="B2000" i="3"/>
  <c r="A2000" i="3"/>
  <c r="S2000" i="3" s="1"/>
  <c r="F1999" i="3"/>
  <c r="E1999" i="3"/>
  <c r="D1999" i="3"/>
  <c r="C1999" i="3"/>
  <c r="B1999" i="3"/>
  <c r="A1999" i="3"/>
  <c r="T1999" i="3" s="1"/>
  <c r="T1998" i="3"/>
  <c r="R1998" i="3"/>
  <c r="F1998" i="3"/>
  <c r="E1998" i="3"/>
  <c r="D1998" i="3"/>
  <c r="C1998" i="3"/>
  <c r="B1998" i="3"/>
  <c r="A1998" i="3"/>
  <c r="S1998" i="3" s="1"/>
  <c r="F1997" i="3"/>
  <c r="E1997" i="3"/>
  <c r="D1997" i="3"/>
  <c r="C1997" i="3"/>
  <c r="B1997" i="3"/>
  <c r="A1997" i="3"/>
  <c r="S1997" i="3" s="1"/>
  <c r="F1996" i="3"/>
  <c r="E1996" i="3"/>
  <c r="D1996" i="3"/>
  <c r="C1996" i="3"/>
  <c r="B1996" i="3"/>
  <c r="A1996" i="3"/>
  <c r="F1995" i="3"/>
  <c r="E1995" i="3"/>
  <c r="D1995" i="3"/>
  <c r="C1995" i="3"/>
  <c r="B1995" i="3"/>
  <c r="A1995" i="3"/>
  <c r="T1995" i="3" s="1"/>
  <c r="T1994" i="3"/>
  <c r="S1994" i="3"/>
  <c r="R1994" i="3"/>
  <c r="K1994" i="3"/>
  <c r="I1994" i="3"/>
  <c r="H1994" i="3" s="1"/>
  <c r="F1994" i="3"/>
  <c r="E1994" i="3"/>
  <c r="D1994" i="3"/>
  <c r="C1994" i="3"/>
  <c r="B1994" i="3"/>
  <c r="A1994" i="3"/>
  <c r="T1993" i="3"/>
  <c r="R1993" i="3"/>
  <c r="I1993" i="3"/>
  <c r="F1993" i="3"/>
  <c r="E1993" i="3"/>
  <c r="D1993" i="3"/>
  <c r="C1993" i="3"/>
  <c r="B1993" i="3"/>
  <c r="A1993" i="3"/>
  <c r="S1993" i="3" s="1"/>
  <c r="S1992" i="3"/>
  <c r="F1992" i="3"/>
  <c r="E1992" i="3"/>
  <c r="D1992" i="3"/>
  <c r="C1992" i="3"/>
  <c r="B1992" i="3"/>
  <c r="A1992" i="3"/>
  <c r="R1992" i="3" s="1"/>
  <c r="F1991" i="3"/>
  <c r="E1991" i="3"/>
  <c r="D1991" i="3"/>
  <c r="C1991" i="3"/>
  <c r="B1991" i="3"/>
  <c r="A1991" i="3"/>
  <c r="T1991" i="3" s="1"/>
  <c r="F1990" i="3"/>
  <c r="E1990" i="3"/>
  <c r="D1990" i="3"/>
  <c r="C1990" i="3"/>
  <c r="B1990" i="3"/>
  <c r="A1990" i="3"/>
  <c r="I1990" i="3" s="1"/>
  <c r="J1990" i="3" s="1"/>
  <c r="T1989" i="3"/>
  <c r="R1989" i="3"/>
  <c r="I1989" i="3"/>
  <c r="G1989" i="3" s="1"/>
  <c r="F1989" i="3"/>
  <c r="E1989" i="3"/>
  <c r="D1989" i="3"/>
  <c r="C1989" i="3"/>
  <c r="B1989" i="3"/>
  <c r="A1989" i="3"/>
  <c r="S1989" i="3" s="1"/>
  <c r="F1988" i="3"/>
  <c r="E1988" i="3"/>
  <c r="D1988" i="3"/>
  <c r="C1988" i="3"/>
  <c r="B1988" i="3"/>
  <c r="A1988" i="3"/>
  <c r="S1988" i="3" s="1"/>
  <c r="F1987" i="3"/>
  <c r="E1987" i="3"/>
  <c r="D1987" i="3"/>
  <c r="C1987" i="3"/>
  <c r="B1987" i="3"/>
  <c r="A1987" i="3"/>
  <c r="F1986" i="3"/>
  <c r="E1986" i="3"/>
  <c r="D1986" i="3"/>
  <c r="C1986" i="3"/>
  <c r="B1986" i="3"/>
  <c r="A1986" i="3"/>
  <c r="R1986" i="3" s="1"/>
  <c r="T1985" i="3"/>
  <c r="R1985" i="3"/>
  <c r="I1985" i="3"/>
  <c r="G1985" i="3" s="1"/>
  <c r="F1985" i="3"/>
  <c r="E1985" i="3"/>
  <c r="D1985" i="3"/>
  <c r="C1985" i="3"/>
  <c r="B1985" i="3"/>
  <c r="A1985" i="3"/>
  <c r="S1985" i="3" s="1"/>
  <c r="F1984" i="3"/>
  <c r="E1984" i="3"/>
  <c r="D1984" i="3"/>
  <c r="C1984" i="3"/>
  <c r="B1984" i="3"/>
  <c r="A1984" i="3"/>
  <c r="R1984" i="3" s="1"/>
  <c r="F1983" i="3"/>
  <c r="E1983" i="3"/>
  <c r="D1983" i="3"/>
  <c r="C1983" i="3"/>
  <c r="B1983" i="3"/>
  <c r="A1983" i="3"/>
  <c r="F1982" i="3"/>
  <c r="E1982" i="3"/>
  <c r="D1982" i="3"/>
  <c r="C1982" i="3"/>
  <c r="B1982" i="3"/>
  <c r="A1982" i="3"/>
  <c r="S1982" i="3" s="1"/>
  <c r="T1981" i="3"/>
  <c r="R1981" i="3"/>
  <c r="L1981" i="3"/>
  <c r="I1981" i="3"/>
  <c r="G1981" i="3" s="1"/>
  <c r="F1981" i="3"/>
  <c r="E1981" i="3"/>
  <c r="D1981" i="3"/>
  <c r="C1981" i="3"/>
  <c r="B1981" i="3"/>
  <c r="A1981" i="3"/>
  <c r="S1981" i="3" s="1"/>
  <c r="F1980" i="3"/>
  <c r="E1980" i="3"/>
  <c r="D1980" i="3"/>
  <c r="C1980" i="3"/>
  <c r="B1980" i="3"/>
  <c r="A1980" i="3"/>
  <c r="T1979" i="3"/>
  <c r="F1979" i="3"/>
  <c r="E1979" i="3"/>
  <c r="D1979" i="3"/>
  <c r="C1979" i="3"/>
  <c r="B1979" i="3"/>
  <c r="A1979" i="3"/>
  <c r="F1978" i="3"/>
  <c r="E1978" i="3"/>
  <c r="D1978" i="3"/>
  <c r="C1978" i="3"/>
  <c r="B1978" i="3"/>
  <c r="A1978" i="3"/>
  <c r="T1978" i="3" s="1"/>
  <c r="T1977" i="3"/>
  <c r="R1977" i="3"/>
  <c r="I1977" i="3"/>
  <c r="F1977" i="3"/>
  <c r="E1977" i="3"/>
  <c r="D1977" i="3"/>
  <c r="C1977" i="3"/>
  <c r="B1977" i="3"/>
  <c r="A1977" i="3"/>
  <c r="S1977" i="3" s="1"/>
  <c r="F1976" i="3"/>
  <c r="E1976" i="3"/>
  <c r="D1976" i="3"/>
  <c r="C1976" i="3"/>
  <c r="B1976" i="3"/>
  <c r="A1976" i="3"/>
  <c r="F1975" i="3"/>
  <c r="E1975" i="3"/>
  <c r="D1975" i="3"/>
  <c r="C1975" i="3"/>
  <c r="B1975" i="3"/>
  <c r="A1975" i="3"/>
  <c r="F1974" i="3"/>
  <c r="E1974" i="3"/>
  <c r="D1974" i="3"/>
  <c r="C1974" i="3"/>
  <c r="B1974" i="3"/>
  <c r="A1974" i="3"/>
  <c r="T1974" i="3" s="1"/>
  <c r="T1973" i="3"/>
  <c r="R1973" i="3"/>
  <c r="I1973" i="3"/>
  <c r="G1973" i="3" s="1"/>
  <c r="F1973" i="3"/>
  <c r="E1973" i="3"/>
  <c r="D1973" i="3"/>
  <c r="C1973" i="3"/>
  <c r="B1973" i="3"/>
  <c r="A1973" i="3"/>
  <c r="S1973" i="3" s="1"/>
  <c r="S1972" i="3"/>
  <c r="R1972" i="3"/>
  <c r="F1972" i="3"/>
  <c r="E1972" i="3"/>
  <c r="D1972" i="3"/>
  <c r="C1972" i="3"/>
  <c r="B1972" i="3"/>
  <c r="A1972" i="3"/>
  <c r="F1971" i="3"/>
  <c r="E1971" i="3"/>
  <c r="D1971" i="3"/>
  <c r="C1971" i="3"/>
  <c r="B1971" i="3"/>
  <c r="A1971" i="3"/>
  <c r="S1970" i="3"/>
  <c r="R1970" i="3"/>
  <c r="J1970" i="3"/>
  <c r="I1970" i="3"/>
  <c r="F1970" i="3"/>
  <c r="E1970" i="3"/>
  <c r="D1970" i="3"/>
  <c r="C1970" i="3"/>
  <c r="B1970" i="3"/>
  <c r="A1970" i="3"/>
  <c r="T1970" i="3" s="1"/>
  <c r="F1969" i="3"/>
  <c r="E1969" i="3"/>
  <c r="D1969" i="3"/>
  <c r="C1969" i="3"/>
  <c r="B1969" i="3"/>
  <c r="A1969" i="3"/>
  <c r="S1969" i="3" s="1"/>
  <c r="F1968" i="3"/>
  <c r="E1968" i="3"/>
  <c r="D1968" i="3"/>
  <c r="C1968" i="3"/>
  <c r="B1968" i="3"/>
  <c r="A1968" i="3"/>
  <c r="F1967" i="3"/>
  <c r="E1967" i="3"/>
  <c r="D1967" i="3"/>
  <c r="C1967" i="3"/>
  <c r="B1967" i="3"/>
  <c r="A1967" i="3"/>
  <c r="S1966" i="3"/>
  <c r="R1966" i="3"/>
  <c r="I1966" i="3"/>
  <c r="F1966" i="3"/>
  <c r="E1966" i="3"/>
  <c r="D1966" i="3"/>
  <c r="C1966" i="3"/>
  <c r="B1966" i="3"/>
  <c r="A1966" i="3"/>
  <c r="T1966" i="3" s="1"/>
  <c r="F1965" i="3"/>
  <c r="E1965" i="3"/>
  <c r="D1965" i="3"/>
  <c r="C1965" i="3"/>
  <c r="B1965" i="3"/>
  <c r="A1965" i="3"/>
  <c r="S1965" i="3" s="1"/>
  <c r="S1964" i="3"/>
  <c r="R1964" i="3"/>
  <c r="F1964" i="3"/>
  <c r="E1964" i="3"/>
  <c r="D1964" i="3"/>
  <c r="C1964" i="3"/>
  <c r="B1964" i="3"/>
  <c r="A1964" i="3"/>
  <c r="F1963" i="3"/>
  <c r="E1963" i="3"/>
  <c r="D1963" i="3"/>
  <c r="C1963" i="3"/>
  <c r="B1963" i="3"/>
  <c r="A1963" i="3"/>
  <c r="T1962" i="3"/>
  <c r="S1962" i="3"/>
  <c r="R1962" i="3"/>
  <c r="I1962" i="3"/>
  <c r="J1962" i="3" s="1"/>
  <c r="F1962" i="3"/>
  <c r="E1962" i="3"/>
  <c r="D1962" i="3"/>
  <c r="C1962" i="3"/>
  <c r="B1962" i="3"/>
  <c r="A1962" i="3"/>
  <c r="F1961" i="3"/>
  <c r="E1961" i="3"/>
  <c r="D1961" i="3"/>
  <c r="C1961" i="3"/>
  <c r="B1961" i="3"/>
  <c r="A1961" i="3"/>
  <c r="S1960" i="3"/>
  <c r="R1960" i="3"/>
  <c r="F1960" i="3"/>
  <c r="E1960" i="3"/>
  <c r="D1960" i="3"/>
  <c r="C1960" i="3"/>
  <c r="B1960" i="3"/>
  <c r="A1960" i="3"/>
  <c r="F1959" i="3"/>
  <c r="E1959" i="3"/>
  <c r="D1959" i="3"/>
  <c r="C1959" i="3"/>
  <c r="B1959" i="3"/>
  <c r="A1959" i="3"/>
  <c r="T1959" i="3" s="1"/>
  <c r="T1958" i="3"/>
  <c r="S1958" i="3"/>
  <c r="R1958" i="3"/>
  <c r="F1958" i="3"/>
  <c r="E1958" i="3"/>
  <c r="D1958" i="3"/>
  <c r="C1958" i="3"/>
  <c r="B1958" i="3"/>
  <c r="A1958" i="3"/>
  <c r="I1958" i="3" s="1"/>
  <c r="R1957" i="3"/>
  <c r="I1957" i="3"/>
  <c r="F1957" i="3"/>
  <c r="E1957" i="3"/>
  <c r="D1957" i="3"/>
  <c r="C1957" i="3"/>
  <c r="B1957" i="3"/>
  <c r="A1957" i="3"/>
  <c r="S1957" i="3" s="1"/>
  <c r="F1956" i="3"/>
  <c r="E1956" i="3"/>
  <c r="D1956" i="3"/>
  <c r="C1956" i="3"/>
  <c r="B1956" i="3"/>
  <c r="A1956" i="3"/>
  <c r="F1955" i="3"/>
  <c r="E1955" i="3"/>
  <c r="D1955" i="3"/>
  <c r="C1955" i="3"/>
  <c r="B1955" i="3"/>
  <c r="A1955" i="3"/>
  <c r="T1954" i="3"/>
  <c r="S1954" i="3"/>
  <c r="R1954" i="3"/>
  <c r="F1954" i="3"/>
  <c r="E1954" i="3"/>
  <c r="D1954" i="3"/>
  <c r="C1954" i="3"/>
  <c r="B1954" i="3"/>
  <c r="A1954" i="3"/>
  <c r="I1954" i="3" s="1"/>
  <c r="R1953" i="3"/>
  <c r="I1953" i="3"/>
  <c r="F1953" i="3"/>
  <c r="E1953" i="3"/>
  <c r="D1953" i="3"/>
  <c r="C1953" i="3"/>
  <c r="B1953" i="3"/>
  <c r="A1953" i="3"/>
  <c r="S1953" i="3" s="1"/>
  <c r="F1952" i="3"/>
  <c r="E1952" i="3"/>
  <c r="D1952" i="3"/>
  <c r="C1952" i="3"/>
  <c r="B1952" i="3"/>
  <c r="A1952" i="3"/>
  <c r="S1952" i="3" s="1"/>
  <c r="T1951" i="3"/>
  <c r="F1951" i="3"/>
  <c r="E1951" i="3"/>
  <c r="D1951" i="3"/>
  <c r="C1951" i="3"/>
  <c r="B1951" i="3"/>
  <c r="A1951" i="3"/>
  <c r="F1950" i="3"/>
  <c r="E1950" i="3"/>
  <c r="D1950" i="3"/>
  <c r="C1950" i="3"/>
  <c r="B1950" i="3"/>
  <c r="A1950" i="3"/>
  <c r="T1950" i="3" s="1"/>
  <c r="T1949" i="3"/>
  <c r="R1949" i="3"/>
  <c r="M1949" i="3"/>
  <c r="I1949" i="3"/>
  <c r="H1949" i="3" s="1"/>
  <c r="G1949" i="3"/>
  <c r="F1949" i="3"/>
  <c r="E1949" i="3"/>
  <c r="D1949" i="3"/>
  <c r="C1949" i="3"/>
  <c r="B1949" i="3"/>
  <c r="A1949" i="3"/>
  <c r="S1949" i="3" s="1"/>
  <c r="F1948" i="3"/>
  <c r="E1948" i="3"/>
  <c r="D1948" i="3"/>
  <c r="C1948" i="3"/>
  <c r="B1948" i="3"/>
  <c r="A1948" i="3"/>
  <c r="S1948" i="3" s="1"/>
  <c r="T1947" i="3"/>
  <c r="F1947" i="3"/>
  <c r="E1947" i="3"/>
  <c r="D1947" i="3"/>
  <c r="C1947" i="3"/>
  <c r="B1947" i="3"/>
  <c r="A1947" i="3"/>
  <c r="F1946" i="3"/>
  <c r="E1946" i="3"/>
  <c r="D1946" i="3"/>
  <c r="C1946" i="3"/>
  <c r="B1946" i="3"/>
  <c r="A1946" i="3"/>
  <c r="R1945" i="3"/>
  <c r="F1945" i="3"/>
  <c r="E1945" i="3"/>
  <c r="D1945" i="3"/>
  <c r="C1945" i="3"/>
  <c r="B1945" i="3"/>
  <c r="A1945" i="3"/>
  <c r="F1944" i="3"/>
  <c r="E1944" i="3"/>
  <c r="D1944" i="3"/>
  <c r="C1944" i="3"/>
  <c r="B1944" i="3"/>
  <c r="A1944" i="3"/>
  <c r="F1943" i="3"/>
  <c r="E1943" i="3"/>
  <c r="D1943" i="3"/>
  <c r="C1943" i="3"/>
  <c r="B1943" i="3"/>
  <c r="A1943" i="3"/>
  <c r="T1943" i="3" s="1"/>
  <c r="T1942" i="3"/>
  <c r="S1942" i="3"/>
  <c r="R1942" i="3"/>
  <c r="I1942" i="3"/>
  <c r="F1942" i="3"/>
  <c r="E1942" i="3"/>
  <c r="D1942" i="3"/>
  <c r="C1942" i="3"/>
  <c r="B1942" i="3"/>
  <c r="A1942" i="3"/>
  <c r="F1941" i="3"/>
  <c r="E1941" i="3"/>
  <c r="D1941" i="3"/>
  <c r="C1941" i="3"/>
  <c r="B1941" i="3"/>
  <c r="A1941" i="3"/>
  <c r="F1940" i="3"/>
  <c r="E1940" i="3"/>
  <c r="D1940" i="3"/>
  <c r="C1940" i="3"/>
  <c r="B1940" i="3"/>
  <c r="A1940" i="3"/>
  <c r="F1939" i="3"/>
  <c r="E1939" i="3"/>
  <c r="D1939" i="3"/>
  <c r="C1939" i="3"/>
  <c r="B1939" i="3"/>
  <c r="A1939" i="3"/>
  <c r="T1938" i="3"/>
  <c r="S1938" i="3"/>
  <c r="R1938" i="3"/>
  <c r="L1938" i="3"/>
  <c r="I1938" i="3"/>
  <c r="G1938" i="3"/>
  <c r="F1938" i="3"/>
  <c r="E1938" i="3"/>
  <c r="D1938" i="3"/>
  <c r="C1938" i="3"/>
  <c r="B1938" i="3"/>
  <c r="A1938" i="3"/>
  <c r="I1937" i="3"/>
  <c r="L1937" i="3" s="1"/>
  <c r="G1937" i="3"/>
  <c r="F1937" i="3"/>
  <c r="E1937" i="3"/>
  <c r="D1937" i="3"/>
  <c r="C1937" i="3"/>
  <c r="B1937" i="3"/>
  <c r="A1937" i="3"/>
  <c r="F1936" i="3"/>
  <c r="E1936" i="3"/>
  <c r="D1936" i="3"/>
  <c r="C1936" i="3"/>
  <c r="B1936" i="3"/>
  <c r="A1936" i="3"/>
  <c r="F1935" i="3"/>
  <c r="E1935" i="3"/>
  <c r="D1935" i="3"/>
  <c r="C1935" i="3"/>
  <c r="B1935" i="3"/>
  <c r="A1935" i="3"/>
  <c r="S1934" i="3"/>
  <c r="F1934" i="3"/>
  <c r="E1934" i="3"/>
  <c r="D1934" i="3"/>
  <c r="C1934" i="3"/>
  <c r="B1934" i="3"/>
  <c r="A1934" i="3"/>
  <c r="T1933" i="3"/>
  <c r="S1933" i="3"/>
  <c r="R1933" i="3"/>
  <c r="F1933" i="3"/>
  <c r="E1933" i="3"/>
  <c r="D1933" i="3"/>
  <c r="C1933" i="3"/>
  <c r="B1933" i="3"/>
  <c r="A1933" i="3"/>
  <c r="I1933" i="3" s="1"/>
  <c r="F1932" i="3"/>
  <c r="E1932" i="3"/>
  <c r="D1932" i="3"/>
  <c r="C1932" i="3"/>
  <c r="B1932" i="3"/>
  <c r="A1932" i="3"/>
  <c r="S1931" i="3"/>
  <c r="F1931" i="3"/>
  <c r="E1931" i="3"/>
  <c r="D1931" i="3"/>
  <c r="C1931" i="3"/>
  <c r="B1931" i="3"/>
  <c r="A1931" i="3"/>
  <c r="S1930" i="3"/>
  <c r="I1930" i="3"/>
  <c r="F1930" i="3"/>
  <c r="E1930" i="3"/>
  <c r="D1930" i="3"/>
  <c r="C1930" i="3"/>
  <c r="B1930" i="3"/>
  <c r="A1930" i="3"/>
  <c r="T1930" i="3" s="1"/>
  <c r="T1929" i="3"/>
  <c r="F1929" i="3"/>
  <c r="E1929" i="3"/>
  <c r="D1929" i="3"/>
  <c r="C1929" i="3"/>
  <c r="B1929" i="3"/>
  <c r="A1929" i="3"/>
  <c r="F1928" i="3"/>
  <c r="E1928" i="3"/>
  <c r="D1928" i="3"/>
  <c r="C1928" i="3"/>
  <c r="B1928" i="3"/>
  <c r="A1928" i="3"/>
  <c r="T1928" i="3" s="1"/>
  <c r="F1927" i="3"/>
  <c r="E1927" i="3"/>
  <c r="D1927" i="3"/>
  <c r="C1927" i="3"/>
  <c r="B1927" i="3"/>
  <c r="A1927" i="3"/>
  <c r="T1926" i="3"/>
  <c r="S1926" i="3"/>
  <c r="R1926" i="3"/>
  <c r="I1926" i="3"/>
  <c r="G1926" i="3" s="1"/>
  <c r="F1926" i="3"/>
  <c r="E1926" i="3"/>
  <c r="D1926" i="3"/>
  <c r="C1926" i="3"/>
  <c r="B1926" i="3"/>
  <c r="A1926" i="3"/>
  <c r="F1925" i="3"/>
  <c r="E1925" i="3"/>
  <c r="D1925" i="3"/>
  <c r="C1925" i="3"/>
  <c r="B1925" i="3"/>
  <c r="A1925" i="3"/>
  <c r="T1925" i="3" s="1"/>
  <c r="R1924" i="3"/>
  <c r="F1924" i="3"/>
  <c r="E1924" i="3"/>
  <c r="D1924" i="3"/>
  <c r="C1924" i="3"/>
  <c r="B1924" i="3"/>
  <c r="A1924" i="3"/>
  <c r="I1924" i="3" s="1"/>
  <c r="P1924" i="3" s="1"/>
  <c r="S1923" i="3"/>
  <c r="F1923" i="3"/>
  <c r="E1923" i="3"/>
  <c r="D1923" i="3"/>
  <c r="C1923" i="3"/>
  <c r="B1923" i="3"/>
  <c r="A1923" i="3"/>
  <c r="T1923" i="3" s="1"/>
  <c r="T1922" i="3"/>
  <c r="F1922" i="3"/>
  <c r="E1922" i="3"/>
  <c r="D1922" i="3"/>
  <c r="C1922" i="3"/>
  <c r="B1922" i="3"/>
  <c r="A1922" i="3"/>
  <c r="I1921" i="3"/>
  <c r="F1921" i="3"/>
  <c r="E1921" i="3"/>
  <c r="D1921" i="3"/>
  <c r="C1921" i="3"/>
  <c r="B1921" i="3"/>
  <c r="A1921" i="3"/>
  <c r="T1921" i="3" s="1"/>
  <c r="F1920" i="3"/>
  <c r="E1920" i="3"/>
  <c r="D1920" i="3"/>
  <c r="C1920" i="3"/>
  <c r="B1920" i="3"/>
  <c r="A1920" i="3"/>
  <c r="T1919" i="3"/>
  <c r="F1919" i="3"/>
  <c r="E1919" i="3"/>
  <c r="D1919" i="3"/>
  <c r="C1919" i="3"/>
  <c r="B1919" i="3"/>
  <c r="A1919" i="3"/>
  <c r="T1918" i="3"/>
  <c r="I1918" i="3"/>
  <c r="F1918" i="3"/>
  <c r="E1918" i="3"/>
  <c r="D1918" i="3"/>
  <c r="C1918" i="3"/>
  <c r="B1918" i="3"/>
  <c r="A1918" i="3"/>
  <c r="R1918" i="3" s="1"/>
  <c r="F1917" i="3"/>
  <c r="E1917" i="3"/>
  <c r="D1917" i="3"/>
  <c r="C1917" i="3"/>
  <c r="B1917" i="3"/>
  <c r="A1917" i="3"/>
  <c r="R1916" i="3"/>
  <c r="I1916" i="3"/>
  <c r="F1916" i="3"/>
  <c r="E1916" i="3"/>
  <c r="D1916" i="3"/>
  <c r="C1916" i="3"/>
  <c r="B1916" i="3"/>
  <c r="A1916" i="3"/>
  <c r="S1916" i="3" s="1"/>
  <c r="S1915" i="3"/>
  <c r="I1915" i="3"/>
  <c r="F1915" i="3"/>
  <c r="E1915" i="3"/>
  <c r="D1915" i="3"/>
  <c r="C1915" i="3"/>
  <c r="B1915" i="3"/>
  <c r="A1915" i="3"/>
  <c r="T1915" i="3" s="1"/>
  <c r="F1914" i="3"/>
  <c r="E1914" i="3"/>
  <c r="D1914" i="3"/>
  <c r="C1914" i="3"/>
  <c r="B1914" i="3"/>
  <c r="A1914" i="3"/>
  <c r="T1913" i="3"/>
  <c r="S1913" i="3"/>
  <c r="R1913" i="3"/>
  <c r="J1913" i="3"/>
  <c r="I1913" i="3"/>
  <c r="L1913" i="3" s="1"/>
  <c r="G1913" i="3"/>
  <c r="F1913" i="3"/>
  <c r="E1913" i="3"/>
  <c r="D1913" i="3"/>
  <c r="C1913" i="3"/>
  <c r="B1913" i="3"/>
  <c r="A1913" i="3"/>
  <c r="I1912" i="3"/>
  <c r="K1912" i="3" s="1"/>
  <c r="F1912" i="3"/>
  <c r="E1912" i="3"/>
  <c r="D1912" i="3"/>
  <c r="C1912" i="3"/>
  <c r="B1912" i="3"/>
  <c r="A1912" i="3"/>
  <c r="F1911" i="3"/>
  <c r="E1911" i="3"/>
  <c r="D1911" i="3"/>
  <c r="C1911" i="3"/>
  <c r="B1911" i="3"/>
  <c r="A1911" i="3"/>
  <c r="F1910" i="3"/>
  <c r="E1910" i="3"/>
  <c r="D1910" i="3"/>
  <c r="C1910" i="3"/>
  <c r="B1910" i="3"/>
  <c r="A1910" i="3"/>
  <c r="T1909" i="3"/>
  <c r="G1909" i="3"/>
  <c r="F1909" i="3"/>
  <c r="E1909" i="3"/>
  <c r="D1909" i="3"/>
  <c r="C1909" i="3"/>
  <c r="B1909" i="3"/>
  <c r="A1909" i="3"/>
  <c r="I1909" i="3" s="1"/>
  <c r="F1908" i="3"/>
  <c r="E1908" i="3"/>
  <c r="D1908" i="3"/>
  <c r="C1908" i="3"/>
  <c r="B1908" i="3"/>
  <c r="A1908" i="3"/>
  <c r="T1907" i="3"/>
  <c r="R1907" i="3"/>
  <c r="F1907" i="3"/>
  <c r="E1907" i="3"/>
  <c r="D1907" i="3"/>
  <c r="C1907" i="3"/>
  <c r="B1907" i="3"/>
  <c r="A1907" i="3"/>
  <c r="S1907" i="3" s="1"/>
  <c r="F1906" i="3"/>
  <c r="E1906" i="3"/>
  <c r="D1906" i="3"/>
  <c r="C1906" i="3"/>
  <c r="B1906" i="3"/>
  <c r="A1906" i="3"/>
  <c r="S1905" i="3"/>
  <c r="R1905" i="3"/>
  <c r="F1905" i="3"/>
  <c r="E1905" i="3"/>
  <c r="D1905" i="3"/>
  <c r="C1905" i="3"/>
  <c r="B1905" i="3"/>
  <c r="A1905" i="3"/>
  <c r="F1904" i="3"/>
  <c r="E1904" i="3"/>
  <c r="D1904" i="3"/>
  <c r="C1904" i="3"/>
  <c r="B1904" i="3"/>
  <c r="A1904" i="3"/>
  <c r="T1903" i="3"/>
  <c r="S1903" i="3"/>
  <c r="I1903" i="3"/>
  <c r="L1903" i="3" s="1"/>
  <c r="F1903" i="3"/>
  <c r="E1903" i="3"/>
  <c r="D1903" i="3"/>
  <c r="C1903" i="3"/>
  <c r="B1903" i="3"/>
  <c r="A1903" i="3"/>
  <c r="R1903" i="3" s="1"/>
  <c r="F1902" i="3"/>
  <c r="E1902" i="3"/>
  <c r="D1902" i="3"/>
  <c r="C1902" i="3"/>
  <c r="B1902" i="3"/>
  <c r="A1902" i="3"/>
  <c r="T1901" i="3"/>
  <c r="F1901" i="3"/>
  <c r="E1901" i="3"/>
  <c r="D1901" i="3"/>
  <c r="C1901" i="3"/>
  <c r="B1901" i="3"/>
  <c r="A1901" i="3"/>
  <c r="R1901" i="3" s="1"/>
  <c r="F1900" i="3"/>
  <c r="E1900" i="3"/>
  <c r="D1900" i="3"/>
  <c r="C1900" i="3"/>
  <c r="B1900" i="3"/>
  <c r="A1900" i="3"/>
  <c r="R1900" i="3" s="1"/>
  <c r="F1899" i="3"/>
  <c r="E1899" i="3"/>
  <c r="D1899" i="3"/>
  <c r="C1899" i="3"/>
  <c r="B1899" i="3"/>
  <c r="A1899" i="3"/>
  <c r="T1898" i="3"/>
  <c r="S1898" i="3"/>
  <c r="I1898" i="3"/>
  <c r="F1898" i="3"/>
  <c r="E1898" i="3"/>
  <c r="D1898" i="3"/>
  <c r="C1898" i="3"/>
  <c r="B1898" i="3"/>
  <c r="A1898" i="3"/>
  <c r="R1898" i="3" s="1"/>
  <c r="F1897" i="3"/>
  <c r="E1897" i="3"/>
  <c r="D1897" i="3"/>
  <c r="C1897" i="3"/>
  <c r="B1897" i="3"/>
  <c r="A1897" i="3"/>
  <c r="I1897" i="3" s="1"/>
  <c r="F1896" i="3"/>
  <c r="E1896" i="3"/>
  <c r="D1896" i="3"/>
  <c r="C1896" i="3"/>
  <c r="B1896" i="3"/>
  <c r="A1896" i="3"/>
  <c r="T1895" i="3"/>
  <c r="F1895" i="3"/>
  <c r="E1895" i="3"/>
  <c r="D1895" i="3"/>
  <c r="C1895" i="3"/>
  <c r="B1895" i="3"/>
  <c r="A1895" i="3"/>
  <c r="I1895" i="3" s="1"/>
  <c r="G1895" i="3" s="1"/>
  <c r="F1894" i="3"/>
  <c r="E1894" i="3"/>
  <c r="D1894" i="3"/>
  <c r="C1894" i="3"/>
  <c r="B1894" i="3"/>
  <c r="A1894" i="3"/>
  <c r="I1894" i="3" s="1"/>
  <c r="G1894" i="3" s="1"/>
  <c r="T1893" i="3"/>
  <c r="F1893" i="3"/>
  <c r="E1893" i="3"/>
  <c r="D1893" i="3"/>
  <c r="C1893" i="3"/>
  <c r="B1893" i="3"/>
  <c r="A1893" i="3"/>
  <c r="F1892" i="3"/>
  <c r="E1892" i="3"/>
  <c r="D1892" i="3"/>
  <c r="C1892" i="3"/>
  <c r="B1892" i="3"/>
  <c r="A1892" i="3"/>
  <c r="T1892" i="3" s="1"/>
  <c r="F1891" i="3"/>
  <c r="E1891" i="3"/>
  <c r="D1891" i="3"/>
  <c r="C1891" i="3"/>
  <c r="B1891" i="3"/>
  <c r="A1891" i="3"/>
  <c r="I1890" i="3"/>
  <c r="L1890" i="3" s="1"/>
  <c r="F1890" i="3"/>
  <c r="E1890" i="3"/>
  <c r="D1890" i="3"/>
  <c r="C1890" i="3"/>
  <c r="B1890" i="3"/>
  <c r="A1890" i="3"/>
  <c r="R1890" i="3" s="1"/>
  <c r="F1889" i="3"/>
  <c r="E1889" i="3"/>
  <c r="D1889" i="3"/>
  <c r="C1889" i="3"/>
  <c r="B1889" i="3"/>
  <c r="A1889" i="3"/>
  <c r="R1888" i="3"/>
  <c r="I1888" i="3"/>
  <c r="G1888" i="3" s="1"/>
  <c r="F1888" i="3"/>
  <c r="E1888" i="3"/>
  <c r="D1888" i="3"/>
  <c r="C1888" i="3"/>
  <c r="B1888" i="3"/>
  <c r="A1888" i="3"/>
  <c r="S1888" i="3" s="1"/>
  <c r="F1887" i="3"/>
  <c r="E1887" i="3"/>
  <c r="D1887" i="3"/>
  <c r="C1887" i="3"/>
  <c r="B1887" i="3"/>
  <c r="A1887" i="3"/>
  <c r="T1886" i="3"/>
  <c r="I1886" i="3"/>
  <c r="G1886" i="3" s="1"/>
  <c r="F1886" i="3"/>
  <c r="E1886" i="3"/>
  <c r="D1886" i="3"/>
  <c r="C1886" i="3"/>
  <c r="B1886" i="3"/>
  <c r="A1886" i="3"/>
  <c r="R1886" i="3" s="1"/>
  <c r="F1885" i="3"/>
  <c r="E1885" i="3"/>
  <c r="D1885" i="3"/>
  <c r="C1885" i="3"/>
  <c r="B1885" i="3"/>
  <c r="A1885" i="3"/>
  <c r="T1884" i="3"/>
  <c r="S1884" i="3"/>
  <c r="F1884" i="3"/>
  <c r="E1884" i="3"/>
  <c r="D1884" i="3"/>
  <c r="C1884" i="3"/>
  <c r="B1884" i="3"/>
  <c r="A1884" i="3"/>
  <c r="F1883" i="3"/>
  <c r="E1883" i="3"/>
  <c r="D1883" i="3"/>
  <c r="C1883" i="3"/>
  <c r="B1883" i="3"/>
  <c r="A1883" i="3"/>
  <c r="I1883" i="3" s="1"/>
  <c r="G1883" i="3" s="1"/>
  <c r="I1882" i="3"/>
  <c r="G1882" i="3" s="1"/>
  <c r="F1882" i="3"/>
  <c r="E1882" i="3"/>
  <c r="D1882" i="3"/>
  <c r="C1882" i="3"/>
  <c r="B1882" i="3"/>
  <c r="A1882" i="3"/>
  <c r="R1882" i="3" s="1"/>
  <c r="F1881" i="3"/>
  <c r="E1881" i="3"/>
  <c r="D1881" i="3"/>
  <c r="C1881" i="3"/>
  <c r="B1881" i="3"/>
  <c r="A1881" i="3"/>
  <c r="S1881" i="3" s="1"/>
  <c r="S1880" i="3"/>
  <c r="F1880" i="3"/>
  <c r="E1880" i="3"/>
  <c r="D1880" i="3"/>
  <c r="C1880" i="3"/>
  <c r="B1880" i="3"/>
  <c r="A1880" i="3"/>
  <c r="R1880" i="3" s="1"/>
  <c r="F1879" i="3"/>
  <c r="E1879" i="3"/>
  <c r="D1879" i="3"/>
  <c r="C1879" i="3"/>
  <c r="B1879" i="3"/>
  <c r="A1879" i="3"/>
  <c r="S1879" i="3" s="1"/>
  <c r="T1878" i="3"/>
  <c r="P1878" i="3"/>
  <c r="I1878" i="3"/>
  <c r="H1878" i="3" s="1"/>
  <c r="G1878" i="3"/>
  <c r="F1878" i="3"/>
  <c r="E1878" i="3"/>
  <c r="D1878" i="3"/>
  <c r="C1878" i="3"/>
  <c r="B1878" i="3"/>
  <c r="A1878" i="3"/>
  <c r="F1877" i="3"/>
  <c r="E1877" i="3"/>
  <c r="D1877" i="3"/>
  <c r="C1877" i="3"/>
  <c r="B1877" i="3"/>
  <c r="A1877" i="3"/>
  <c r="R1876" i="3"/>
  <c r="F1876" i="3"/>
  <c r="E1876" i="3"/>
  <c r="D1876" i="3"/>
  <c r="C1876" i="3"/>
  <c r="B1876" i="3"/>
  <c r="A1876" i="3"/>
  <c r="T1876" i="3" s="1"/>
  <c r="S1875" i="3"/>
  <c r="R1875" i="3"/>
  <c r="Q1875" i="3"/>
  <c r="K1875" i="3"/>
  <c r="J1875" i="3"/>
  <c r="I1875" i="3"/>
  <c r="P1875" i="3" s="1"/>
  <c r="G1875" i="3"/>
  <c r="F1875" i="3"/>
  <c r="E1875" i="3"/>
  <c r="D1875" i="3"/>
  <c r="C1875" i="3"/>
  <c r="B1875" i="3"/>
  <c r="A1875" i="3"/>
  <c r="T1875" i="3" s="1"/>
  <c r="F1874" i="3"/>
  <c r="E1874" i="3"/>
  <c r="D1874" i="3"/>
  <c r="C1874" i="3"/>
  <c r="B1874" i="3"/>
  <c r="A1874" i="3"/>
  <c r="S1874" i="3" s="1"/>
  <c r="T1873" i="3"/>
  <c r="R1873" i="3"/>
  <c r="I1873" i="3"/>
  <c r="G1873" i="3" s="1"/>
  <c r="F1873" i="3"/>
  <c r="E1873" i="3"/>
  <c r="D1873" i="3"/>
  <c r="C1873" i="3"/>
  <c r="B1873" i="3"/>
  <c r="A1873" i="3"/>
  <c r="S1873" i="3" s="1"/>
  <c r="F1872" i="3"/>
  <c r="E1872" i="3"/>
  <c r="D1872" i="3"/>
  <c r="C1872" i="3"/>
  <c r="B1872" i="3"/>
  <c r="A1872" i="3"/>
  <c r="I1872" i="3" s="1"/>
  <c r="R1871" i="3"/>
  <c r="L1871" i="3"/>
  <c r="G1871" i="3"/>
  <c r="F1871" i="3"/>
  <c r="E1871" i="3"/>
  <c r="D1871" i="3"/>
  <c r="C1871" i="3"/>
  <c r="B1871" i="3"/>
  <c r="A1871" i="3"/>
  <c r="I1871" i="3" s="1"/>
  <c r="F1870" i="3"/>
  <c r="E1870" i="3"/>
  <c r="D1870" i="3"/>
  <c r="C1870" i="3"/>
  <c r="B1870" i="3"/>
  <c r="A1870" i="3"/>
  <c r="R1870" i="3" s="1"/>
  <c r="T1869" i="3"/>
  <c r="R1869" i="3"/>
  <c r="F1869" i="3"/>
  <c r="E1869" i="3"/>
  <c r="D1869" i="3"/>
  <c r="C1869" i="3"/>
  <c r="B1869" i="3"/>
  <c r="A1869" i="3"/>
  <c r="S1869" i="3" s="1"/>
  <c r="F1868" i="3"/>
  <c r="E1868" i="3"/>
  <c r="D1868" i="3"/>
  <c r="C1868" i="3"/>
  <c r="B1868" i="3"/>
  <c r="A1868" i="3"/>
  <c r="F1867" i="3"/>
  <c r="E1867" i="3"/>
  <c r="D1867" i="3"/>
  <c r="C1867" i="3"/>
  <c r="B1867" i="3"/>
  <c r="A1867" i="3"/>
  <c r="S1866" i="3"/>
  <c r="I1866" i="3"/>
  <c r="F1866" i="3"/>
  <c r="E1866" i="3"/>
  <c r="D1866" i="3"/>
  <c r="C1866" i="3"/>
  <c r="B1866" i="3"/>
  <c r="A1866" i="3"/>
  <c r="T1866" i="3" s="1"/>
  <c r="T1865" i="3"/>
  <c r="F1865" i="3"/>
  <c r="E1865" i="3"/>
  <c r="D1865" i="3"/>
  <c r="C1865" i="3"/>
  <c r="B1865" i="3"/>
  <c r="A1865" i="3"/>
  <c r="I1865" i="3" s="1"/>
  <c r="T1864" i="3"/>
  <c r="F1864" i="3"/>
  <c r="E1864" i="3"/>
  <c r="D1864" i="3"/>
  <c r="C1864" i="3"/>
  <c r="B1864" i="3"/>
  <c r="A1864" i="3"/>
  <c r="J1863" i="3"/>
  <c r="G1863" i="3"/>
  <c r="F1863" i="3"/>
  <c r="E1863" i="3"/>
  <c r="D1863" i="3"/>
  <c r="C1863" i="3"/>
  <c r="B1863" i="3"/>
  <c r="A1863" i="3"/>
  <c r="I1863" i="3" s="1"/>
  <c r="F1862" i="3"/>
  <c r="E1862" i="3"/>
  <c r="D1862" i="3"/>
  <c r="C1862" i="3"/>
  <c r="B1862" i="3"/>
  <c r="A1862" i="3"/>
  <c r="R1861" i="3"/>
  <c r="G1861" i="3"/>
  <c r="F1861" i="3"/>
  <c r="E1861" i="3"/>
  <c r="D1861" i="3"/>
  <c r="C1861" i="3"/>
  <c r="B1861" i="3"/>
  <c r="A1861" i="3"/>
  <c r="I1861" i="3" s="1"/>
  <c r="T1860" i="3"/>
  <c r="S1860" i="3"/>
  <c r="F1860" i="3"/>
  <c r="E1860" i="3"/>
  <c r="D1860" i="3"/>
  <c r="C1860" i="3"/>
  <c r="B1860" i="3"/>
  <c r="A1860" i="3"/>
  <c r="R1860" i="3" s="1"/>
  <c r="F1859" i="3"/>
  <c r="E1859" i="3"/>
  <c r="D1859" i="3"/>
  <c r="C1859" i="3"/>
  <c r="B1859" i="3"/>
  <c r="A1859" i="3"/>
  <c r="S1859" i="3" s="1"/>
  <c r="S1858" i="3"/>
  <c r="I1858" i="3"/>
  <c r="H1858" i="3" s="1"/>
  <c r="F1858" i="3"/>
  <c r="E1858" i="3"/>
  <c r="D1858" i="3"/>
  <c r="C1858" i="3"/>
  <c r="B1858" i="3"/>
  <c r="A1858" i="3"/>
  <c r="T1858" i="3" s="1"/>
  <c r="R1857" i="3"/>
  <c r="J1857" i="3"/>
  <c r="I1857" i="3"/>
  <c r="F1857" i="3"/>
  <c r="E1857" i="3"/>
  <c r="D1857" i="3"/>
  <c r="C1857" i="3"/>
  <c r="B1857" i="3"/>
  <c r="A1857" i="3"/>
  <c r="S1856" i="3"/>
  <c r="F1856" i="3"/>
  <c r="E1856" i="3"/>
  <c r="D1856" i="3"/>
  <c r="C1856" i="3"/>
  <c r="B1856" i="3"/>
  <c r="A1856" i="3"/>
  <c r="T1855" i="3"/>
  <c r="S1855" i="3"/>
  <c r="I1855" i="3"/>
  <c r="F1855" i="3"/>
  <c r="E1855" i="3"/>
  <c r="D1855" i="3"/>
  <c r="C1855" i="3"/>
  <c r="B1855" i="3"/>
  <c r="A1855" i="3"/>
  <c r="R1855" i="3" s="1"/>
  <c r="F1854" i="3"/>
  <c r="E1854" i="3"/>
  <c r="D1854" i="3"/>
  <c r="C1854" i="3"/>
  <c r="B1854" i="3"/>
  <c r="A1854" i="3"/>
  <c r="F1853" i="3"/>
  <c r="E1853" i="3"/>
  <c r="D1853" i="3"/>
  <c r="C1853" i="3"/>
  <c r="B1853" i="3"/>
  <c r="A1853" i="3"/>
  <c r="F1852" i="3"/>
  <c r="E1852" i="3"/>
  <c r="D1852" i="3"/>
  <c r="C1852" i="3"/>
  <c r="B1852" i="3"/>
  <c r="A1852" i="3"/>
  <c r="S1852" i="3" s="1"/>
  <c r="I1851" i="3"/>
  <c r="F1851" i="3"/>
  <c r="E1851" i="3"/>
  <c r="D1851" i="3"/>
  <c r="C1851" i="3"/>
  <c r="B1851" i="3"/>
  <c r="A1851" i="3"/>
  <c r="T1851" i="3" s="1"/>
  <c r="F1850" i="3"/>
  <c r="E1850" i="3"/>
  <c r="D1850" i="3"/>
  <c r="C1850" i="3"/>
  <c r="B1850" i="3"/>
  <c r="A1850" i="3"/>
  <c r="T1849" i="3"/>
  <c r="R1849" i="3"/>
  <c r="F1849" i="3"/>
  <c r="E1849" i="3"/>
  <c r="D1849" i="3"/>
  <c r="C1849" i="3"/>
  <c r="B1849" i="3"/>
  <c r="A1849" i="3"/>
  <c r="F1848" i="3"/>
  <c r="E1848" i="3"/>
  <c r="D1848" i="3"/>
  <c r="C1848" i="3"/>
  <c r="B1848" i="3"/>
  <c r="A1848" i="3"/>
  <c r="T1847" i="3"/>
  <c r="S1847" i="3"/>
  <c r="R1847" i="3"/>
  <c r="F1847" i="3"/>
  <c r="E1847" i="3"/>
  <c r="D1847" i="3"/>
  <c r="C1847" i="3"/>
  <c r="B1847" i="3"/>
  <c r="A1847" i="3"/>
  <c r="I1847" i="3" s="1"/>
  <c r="G1847" i="3" s="1"/>
  <c r="T1846" i="3"/>
  <c r="S1846" i="3"/>
  <c r="I1846" i="3"/>
  <c r="L1846" i="3" s="1"/>
  <c r="F1846" i="3"/>
  <c r="E1846" i="3"/>
  <c r="D1846" i="3"/>
  <c r="C1846" i="3"/>
  <c r="B1846" i="3"/>
  <c r="A1846" i="3"/>
  <c r="R1846" i="3" s="1"/>
  <c r="S1845" i="3"/>
  <c r="F1845" i="3"/>
  <c r="E1845" i="3"/>
  <c r="D1845" i="3"/>
  <c r="C1845" i="3"/>
  <c r="B1845" i="3"/>
  <c r="A1845" i="3"/>
  <c r="T1845" i="3" s="1"/>
  <c r="I1844" i="3"/>
  <c r="F1844" i="3"/>
  <c r="E1844" i="3"/>
  <c r="D1844" i="3"/>
  <c r="C1844" i="3"/>
  <c r="B1844" i="3"/>
  <c r="A1844" i="3"/>
  <c r="T1844" i="3" s="1"/>
  <c r="S1843" i="3"/>
  <c r="R1843" i="3"/>
  <c r="F1843" i="3"/>
  <c r="E1843" i="3"/>
  <c r="D1843" i="3"/>
  <c r="C1843" i="3"/>
  <c r="B1843" i="3"/>
  <c r="A1843" i="3"/>
  <c r="T1843" i="3" s="1"/>
  <c r="T1842" i="3"/>
  <c r="S1842" i="3"/>
  <c r="J1842" i="3"/>
  <c r="I1842" i="3"/>
  <c r="G1842" i="3"/>
  <c r="F1842" i="3"/>
  <c r="E1842" i="3"/>
  <c r="D1842" i="3"/>
  <c r="C1842" i="3"/>
  <c r="B1842" i="3"/>
  <c r="A1842" i="3"/>
  <c r="R1842" i="3" s="1"/>
  <c r="I1841" i="3"/>
  <c r="G1841" i="3" s="1"/>
  <c r="F1841" i="3"/>
  <c r="E1841" i="3"/>
  <c r="D1841" i="3"/>
  <c r="C1841" i="3"/>
  <c r="B1841" i="3"/>
  <c r="A1841" i="3"/>
  <c r="R1840" i="3"/>
  <c r="I1840" i="3"/>
  <c r="F1840" i="3"/>
  <c r="E1840" i="3"/>
  <c r="D1840" i="3"/>
  <c r="C1840" i="3"/>
  <c r="B1840" i="3"/>
  <c r="A1840" i="3"/>
  <c r="S1840" i="3" s="1"/>
  <c r="T1839" i="3"/>
  <c r="R1839" i="3"/>
  <c r="I1839" i="3"/>
  <c r="F1839" i="3"/>
  <c r="E1839" i="3"/>
  <c r="D1839" i="3"/>
  <c r="C1839" i="3"/>
  <c r="B1839" i="3"/>
  <c r="A1839" i="3"/>
  <c r="S1839" i="3" s="1"/>
  <c r="T1838" i="3"/>
  <c r="S1838" i="3"/>
  <c r="F1838" i="3"/>
  <c r="E1838" i="3"/>
  <c r="D1838" i="3"/>
  <c r="C1838" i="3"/>
  <c r="B1838" i="3"/>
  <c r="A1838" i="3"/>
  <c r="F1837" i="3"/>
  <c r="E1837" i="3"/>
  <c r="D1837" i="3"/>
  <c r="C1837" i="3"/>
  <c r="B1837" i="3"/>
  <c r="A1837" i="3"/>
  <c r="T1836" i="3"/>
  <c r="F1836" i="3"/>
  <c r="E1836" i="3"/>
  <c r="D1836" i="3"/>
  <c r="C1836" i="3"/>
  <c r="B1836" i="3"/>
  <c r="A1836" i="3"/>
  <c r="R1836" i="3" s="1"/>
  <c r="F1835" i="3"/>
  <c r="E1835" i="3"/>
  <c r="D1835" i="3"/>
  <c r="C1835" i="3"/>
  <c r="B1835" i="3"/>
  <c r="A1835" i="3"/>
  <c r="F1834" i="3"/>
  <c r="E1834" i="3"/>
  <c r="D1834" i="3"/>
  <c r="C1834" i="3"/>
  <c r="B1834" i="3"/>
  <c r="A1834" i="3"/>
  <c r="F1833" i="3"/>
  <c r="E1833" i="3"/>
  <c r="D1833" i="3"/>
  <c r="C1833" i="3"/>
  <c r="B1833" i="3"/>
  <c r="A1833" i="3"/>
  <c r="I1832" i="3"/>
  <c r="F1832" i="3"/>
  <c r="E1832" i="3"/>
  <c r="D1832" i="3"/>
  <c r="C1832" i="3"/>
  <c r="B1832" i="3"/>
  <c r="A1832" i="3"/>
  <c r="S1831" i="3"/>
  <c r="F1831" i="3"/>
  <c r="E1831" i="3"/>
  <c r="D1831" i="3"/>
  <c r="C1831" i="3"/>
  <c r="B1831" i="3"/>
  <c r="A1831" i="3"/>
  <c r="R1831" i="3" s="1"/>
  <c r="F1830" i="3"/>
  <c r="E1830" i="3"/>
  <c r="D1830" i="3"/>
  <c r="C1830" i="3"/>
  <c r="B1830" i="3"/>
  <c r="A1830" i="3"/>
  <c r="I1830" i="3" s="1"/>
  <c r="J1830" i="3" s="1"/>
  <c r="I1829" i="3"/>
  <c r="F1829" i="3"/>
  <c r="E1829" i="3"/>
  <c r="D1829" i="3"/>
  <c r="C1829" i="3"/>
  <c r="B1829" i="3"/>
  <c r="A1829" i="3"/>
  <c r="T1829" i="3" s="1"/>
  <c r="F1828" i="3"/>
  <c r="E1828" i="3"/>
  <c r="D1828" i="3"/>
  <c r="C1828" i="3"/>
  <c r="B1828" i="3"/>
  <c r="A1828" i="3"/>
  <c r="T1827" i="3"/>
  <c r="S1827" i="3"/>
  <c r="I1827" i="3"/>
  <c r="G1827" i="3" s="1"/>
  <c r="F1827" i="3"/>
  <c r="E1827" i="3"/>
  <c r="D1827" i="3"/>
  <c r="C1827" i="3"/>
  <c r="B1827" i="3"/>
  <c r="A1827" i="3"/>
  <c r="R1827" i="3" s="1"/>
  <c r="F1826" i="3"/>
  <c r="E1826" i="3"/>
  <c r="D1826" i="3"/>
  <c r="C1826" i="3"/>
  <c r="B1826" i="3"/>
  <c r="A1826" i="3"/>
  <c r="S1826" i="3" s="1"/>
  <c r="F1825" i="3"/>
  <c r="E1825" i="3"/>
  <c r="D1825" i="3"/>
  <c r="C1825" i="3"/>
  <c r="B1825" i="3"/>
  <c r="A1825" i="3"/>
  <c r="R1825" i="3" s="1"/>
  <c r="F1824" i="3"/>
  <c r="E1824" i="3"/>
  <c r="D1824" i="3"/>
  <c r="C1824" i="3"/>
  <c r="B1824" i="3"/>
  <c r="A1824" i="3"/>
  <c r="S1824" i="3" s="1"/>
  <c r="I1823" i="3"/>
  <c r="G1823" i="3" s="1"/>
  <c r="F1823" i="3"/>
  <c r="E1823" i="3"/>
  <c r="D1823" i="3"/>
  <c r="C1823" i="3"/>
  <c r="B1823" i="3"/>
  <c r="A1823" i="3"/>
  <c r="T1823" i="3" s="1"/>
  <c r="F1822" i="3"/>
  <c r="E1822" i="3"/>
  <c r="D1822" i="3"/>
  <c r="C1822" i="3"/>
  <c r="B1822" i="3"/>
  <c r="A1822" i="3"/>
  <c r="F1821" i="3"/>
  <c r="E1821" i="3"/>
  <c r="D1821" i="3"/>
  <c r="C1821" i="3"/>
  <c r="B1821" i="3"/>
  <c r="A1821" i="3"/>
  <c r="F1820" i="3"/>
  <c r="E1820" i="3"/>
  <c r="D1820" i="3"/>
  <c r="C1820" i="3"/>
  <c r="B1820" i="3"/>
  <c r="A1820" i="3"/>
  <c r="S1820" i="3" s="1"/>
  <c r="T1819" i="3"/>
  <c r="S1819" i="3"/>
  <c r="R1819" i="3"/>
  <c r="M1819" i="3"/>
  <c r="I1819" i="3"/>
  <c r="G1819" i="3"/>
  <c r="F1819" i="3"/>
  <c r="E1819" i="3"/>
  <c r="D1819" i="3"/>
  <c r="C1819" i="3"/>
  <c r="B1819" i="3"/>
  <c r="A1819" i="3"/>
  <c r="F1818" i="3"/>
  <c r="E1818" i="3"/>
  <c r="D1818" i="3"/>
  <c r="C1818" i="3"/>
  <c r="B1818" i="3"/>
  <c r="A1818" i="3"/>
  <c r="S1818" i="3" s="1"/>
  <c r="S1817" i="3"/>
  <c r="R1817" i="3"/>
  <c r="F1817" i="3"/>
  <c r="E1817" i="3"/>
  <c r="D1817" i="3"/>
  <c r="C1817" i="3"/>
  <c r="B1817" i="3"/>
  <c r="A1817" i="3"/>
  <c r="R1816" i="3"/>
  <c r="I1816" i="3"/>
  <c r="F1816" i="3"/>
  <c r="E1816" i="3"/>
  <c r="D1816" i="3"/>
  <c r="C1816" i="3"/>
  <c r="B1816" i="3"/>
  <c r="A1816" i="3"/>
  <c r="T1816" i="3" s="1"/>
  <c r="I1815" i="3"/>
  <c r="J1815" i="3" s="1"/>
  <c r="G1815" i="3"/>
  <c r="F1815" i="3"/>
  <c r="E1815" i="3"/>
  <c r="D1815" i="3"/>
  <c r="C1815" i="3"/>
  <c r="B1815" i="3"/>
  <c r="A1815" i="3"/>
  <c r="S1815" i="3" s="1"/>
  <c r="F1814" i="3"/>
  <c r="E1814" i="3"/>
  <c r="D1814" i="3"/>
  <c r="C1814" i="3"/>
  <c r="B1814" i="3"/>
  <c r="A1814" i="3"/>
  <c r="T1814" i="3" s="1"/>
  <c r="F1813" i="3"/>
  <c r="E1813" i="3"/>
  <c r="D1813" i="3"/>
  <c r="C1813" i="3"/>
  <c r="B1813" i="3"/>
  <c r="A1813" i="3"/>
  <c r="R1813" i="3" s="1"/>
  <c r="F1812" i="3"/>
  <c r="E1812" i="3"/>
  <c r="D1812" i="3"/>
  <c r="C1812" i="3"/>
  <c r="B1812" i="3"/>
  <c r="A1812" i="3"/>
  <c r="T1812" i="3" s="1"/>
  <c r="S1811" i="3"/>
  <c r="R1811" i="3"/>
  <c r="I1811" i="3"/>
  <c r="G1811" i="3" s="1"/>
  <c r="F1811" i="3"/>
  <c r="E1811" i="3"/>
  <c r="D1811" i="3"/>
  <c r="C1811" i="3"/>
  <c r="B1811" i="3"/>
  <c r="A1811" i="3"/>
  <c r="T1811" i="3" s="1"/>
  <c r="T1810" i="3"/>
  <c r="S1810" i="3"/>
  <c r="K1810" i="3"/>
  <c r="J1810" i="3"/>
  <c r="I1810" i="3"/>
  <c r="P1810" i="3" s="1"/>
  <c r="F1810" i="3"/>
  <c r="E1810" i="3"/>
  <c r="D1810" i="3"/>
  <c r="C1810" i="3"/>
  <c r="B1810" i="3"/>
  <c r="A1810" i="3"/>
  <c r="R1810" i="3" s="1"/>
  <c r="I1809" i="3"/>
  <c r="L1809" i="3" s="1"/>
  <c r="F1809" i="3"/>
  <c r="E1809" i="3"/>
  <c r="D1809" i="3"/>
  <c r="C1809" i="3"/>
  <c r="B1809" i="3"/>
  <c r="A1809" i="3"/>
  <c r="S1809" i="3" s="1"/>
  <c r="T1808" i="3"/>
  <c r="F1808" i="3"/>
  <c r="E1808" i="3"/>
  <c r="D1808" i="3"/>
  <c r="C1808" i="3"/>
  <c r="B1808" i="3"/>
  <c r="A1808" i="3"/>
  <c r="F1807" i="3"/>
  <c r="E1807" i="3"/>
  <c r="D1807" i="3"/>
  <c r="C1807" i="3"/>
  <c r="B1807" i="3"/>
  <c r="A1807" i="3"/>
  <c r="T1807" i="3" s="1"/>
  <c r="F1806" i="3"/>
  <c r="E1806" i="3"/>
  <c r="D1806" i="3"/>
  <c r="C1806" i="3"/>
  <c r="B1806" i="3"/>
  <c r="A1806" i="3"/>
  <c r="F1805" i="3"/>
  <c r="E1805" i="3"/>
  <c r="D1805" i="3"/>
  <c r="C1805" i="3"/>
  <c r="B1805" i="3"/>
  <c r="A1805" i="3"/>
  <c r="T1804" i="3"/>
  <c r="F1804" i="3"/>
  <c r="E1804" i="3"/>
  <c r="D1804" i="3"/>
  <c r="C1804" i="3"/>
  <c r="B1804" i="3"/>
  <c r="A1804" i="3"/>
  <c r="S1804" i="3" s="1"/>
  <c r="F1803" i="3"/>
  <c r="E1803" i="3"/>
  <c r="D1803" i="3"/>
  <c r="C1803" i="3"/>
  <c r="B1803" i="3"/>
  <c r="A1803" i="3"/>
  <c r="S1803" i="3" s="1"/>
  <c r="T1802" i="3"/>
  <c r="R1802" i="3"/>
  <c r="F1802" i="3"/>
  <c r="E1802" i="3"/>
  <c r="D1802" i="3"/>
  <c r="C1802" i="3"/>
  <c r="B1802" i="3"/>
  <c r="A1802" i="3"/>
  <c r="S1802" i="3" s="1"/>
  <c r="R1801" i="3"/>
  <c r="I1801" i="3"/>
  <c r="F1801" i="3"/>
  <c r="E1801" i="3"/>
  <c r="D1801" i="3"/>
  <c r="C1801" i="3"/>
  <c r="B1801" i="3"/>
  <c r="A1801" i="3"/>
  <c r="T1801" i="3" s="1"/>
  <c r="R1800" i="3"/>
  <c r="F1800" i="3"/>
  <c r="E1800" i="3"/>
  <c r="D1800" i="3"/>
  <c r="C1800" i="3"/>
  <c r="B1800" i="3"/>
  <c r="A1800" i="3"/>
  <c r="F1799" i="3"/>
  <c r="E1799" i="3"/>
  <c r="D1799" i="3"/>
  <c r="C1799" i="3"/>
  <c r="B1799" i="3"/>
  <c r="A1799" i="3"/>
  <c r="T1798" i="3"/>
  <c r="R1798" i="3"/>
  <c r="I1798" i="3"/>
  <c r="F1798" i="3"/>
  <c r="E1798" i="3"/>
  <c r="D1798" i="3"/>
  <c r="C1798" i="3"/>
  <c r="B1798" i="3"/>
  <c r="A1798" i="3"/>
  <c r="S1798" i="3" s="1"/>
  <c r="T1797" i="3"/>
  <c r="S1797" i="3"/>
  <c r="R1797" i="3"/>
  <c r="I1797" i="3"/>
  <c r="J1797" i="3" s="1"/>
  <c r="G1797" i="3"/>
  <c r="F1797" i="3"/>
  <c r="E1797" i="3"/>
  <c r="D1797" i="3"/>
  <c r="C1797" i="3"/>
  <c r="B1797" i="3"/>
  <c r="A1797" i="3"/>
  <c r="F1796" i="3"/>
  <c r="E1796" i="3"/>
  <c r="D1796" i="3"/>
  <c r="C1796" i="3"/>
  <c r="B1796" i="3"/>
  <c r="A1796" i="3"/>
  <c r="T1796" i="3" s="1"/>
  <c r="T1795" i="3"/>
  <c r="R1795" i="3"/>
  <c r="Q1795" i="3"/>
  <c r="P1795" i="3"/>
  <c r="M1795" i="3"/>
  <c r="L1795" i="3"/>
  <c r="F1795" i="3"/>
  <c r="E1795" i="3"/>
  <c r="D1795" i="3"/>
  <c r="C1795" i="3"/>
  <c r="B1795" i="3"/>
  <c r="A1795" i="3"/>
  <c r="I1795" i="3" s="1"/>
  <c r="F1794" i="3"/>
  <c r="E1794" i="3"/>
  <c r="D1794" i="3"/>
  <c r="C1794" i="3"/>
  <c r="B1794" i="3"/>
  <c r="A1794" i="3"/>
  <c r="M1793" i="3"/>
  <c r="K1793" i="3"/>
  <c r="J1793" i="3"/>
  <c r="I1793" i="3"/>
  <c r="G1793" i="3" s="1"/>
  <c r="F1793" i="3"/>
  <c r="E1793" i="3"/>
  <c r="D1793" i="3"/>
  <c r="C1793" i="3"/>
  <c r="B1793" i="3"/>
  <c r="A1793" i="3"/>
  <c r="F1792" i="3"/>
  <c r="E1792" i="3"/>
  <c r="D1792" i="3"/>
  <c r="C1792" i="3"/>
  <c r="B1792" i="3"/>
  <c r="A1792" i="3"/>
  <c r="T1792" i="3" s="1"/>
  <c r="T1791" i="3"/>
  <c r="R1791" i="3"/>
  <c r="Q1791" i="3"/>
  <c r="P1791" i="3"/>
  <c r="K1791" i="3"/>
  <c r="F1791" i="3"/>
  <c r="E1791" i="3"/>
  <c r="D1791" i="3"/>
  <c r="C1791" i="3"/>
  <c r="B1791" i="3"/>
  <c r="A1791" i="3"/>
  <c r="I1791" i="3" s="1"/>
  <c r="G1791" i="3" s="1"/>
  <c r="F1790" i="3"/>
  <c r="E1790" i="3"/>
  <c r="D1790" i="3"/>
  <c r="C1790" i="3"/>
  <c r="B1790" i="3"/>
  <c r="A1790" i="3"/>
  <c r="F1789" i="3"/>
  <c r="E1789" i="3"/>
  <c r="D1789" i="3"/>
  <c r="C1789" i="3"/>
  <c r="B1789" i="3"/>
  <c r="A1789" i="3"/>
  <c r="T1788" i="3"/>
  <c r="R1788" i="3"/>
  <c r="J1788" i="3"/>
  <c r="I1788" i="3"/>
  <c r="G1788" i="3" s="1"/>
  <c r="F1788" i="3"/>
  <c r="E1788" i="3"/>
  <c r="D1788" i="3"/>
  <c r="C1788" i="3"/>
  <c r="B1788" i="3"/>
  <c r="A1788" i="3"/>
  <c r="S1788" i="3" s="1"/>
  <c r="F1787" i="3"/>
  <c r="E1787" i="3"/>
  <c r="D1787" i="3"/>
  <c r="C1787" i="3"/>
  <c r="B1787" i="3"/>
  <c r="A1787" i="3"/>
  <c r="F1786" i="3"/>
  <c r="E1786" i="3"/>
  <c r="D1786" i="3"/>
  <c r="C1786" i="3"/>
  <c r="B1786" i="3"/>
  <c r="A1786" i="3"/>
  <c r="F1785" i="3"/>
  <c r="E1785" i="3"/>
  <c r="D1785" i="3"/>
  <c r="C1785" i="3"/>
  <c r="B1785" i="3"/>
  <c r="A1785" i="3"/>
  <c r="T1784" i="3"/>
  <c r="R1784" i="3"/>
  <c r="F1784" i="3"/>
  <c r="E1784" i="3"/>
  <c r="D1784" i="3"/>
  <c r="C1784" i="3"/>
  <c r="B1784" i="3"/>
  <c r="A1784" i="3"/>
  <c r="S1784" i="3" s="1"/>
  <c r="F1783" i="3"/>
  <c r="E1783" i="3"/>
  <c r="D1783" i="3"/>
  <c r="C1783" i="3"/>
  <c r="B1783" i="3"/>
  <c r="A1783" i="3"/>
  <c r="T1782" i="3"/>
  <c r="R1782" i="3"/>
  <c r="I1782" i="3"/>
  <c r="J1782" i="3" s="1"/>
  <c r="F1782" i="3"/>
  <c r="E1782" i="3"/>
  <c r="D1782" i="3"/>
  <c r="C1782" i="3"/>
  <c r="B1782" i="3"/>
  <c r="A1782" i="3"/>
  <c r="S1782" i="3" s="1"/>
  <c r="S1781" i="3"/>
  <c r="R1781" i="3"/>
  <c r="I1781" i="3"/>
  <c r="F1781" i="3"/>
  <c r="E1781" i="3"/>
  <c r="D1781" i="3"/>
  <c r="C1781" i="3"/>
  <c r="B1781" i="3"/>
  <c r="A1781" i="3"/>
  <c r="T1781" i="3" s="1"/>
  <c r="F1780" i="3"/>
  <c r="E1780" i="3"/>
  <c r="D1780" i="3"/>
  <c r="C1780" i="3"/>
  <c r="B1780" i="3"/>
  <c r="A1780" i="3"/>
  <c r="I1780" i="3" s="1"/>
  <c r="L1780" i="3" s="1"/>
  <c r="F1779" i="3"/>
  <c r="E1779" i="3"/>
  <c r="D1779" i="3"/>
  <c r="C1779" i="3"/>
  <c r="B1779" i="3"/>
  <c r="A1779" i="3"/>
  <c r="S1779" i="3" s="1"/>
  <c r="F1778" i="3"/>
  <c r="E1778" i="3"/>
  <c r="D1778" i="3"/>
  <c r="C1778" i="3"/>
  <c r="B1778" i="3"/>
  <c r="A1778" i="3"/>
  <c r="T1778" i="3" s="1"/>
  <c r="T1777" i="3"/>
  <c r="S1777" i="3"/>
  <c r="R1777" i="3"/>
  <c r="L1777" i="3"/>
  <c r="J1777" i="3"/>
  <c r="I1777" i="3"/>
  <c r="G1777" i="3"/>
  <c r="F1777" i="3"/>
  <c r="E1777" i="3"/>
  <c r="D1777" i="3"/>
  <c r="C1777" i="3"/>
  <c r="B1777" i="3"/>
  <c r="A1777" i="3"/>
  <c r="F1776" i="3"/>
  <c r="E1776" i="3"/>
  <c r="D1776" i="3"/>
  <c r="C1776" i="3"/>
  <c r="B1776" i="3"/>
  <c r="A1776" i="3"/>
  <c r="T1776" i="3" s="1"/>
  <c r="L1775" i="3"/>
  <c r="J1775" i="3"/>
  <c r="F1775" i="3"/>
  <c r="E1775" i="3"/>
  <c r="D1775" i="3"/>
  <c r="C1775" i="3"/>
  <c r="B1775" i="3"/>
  <c r="A1775" i="3"/>
  <c r="I1775" i="3" s="1"/>
  <c r="G1775" i="3" s="1"/>
  <c r="F1774" i="3"/>
  <c r="E1774" i="3"/>
  <c r="D1774" i="3"/>
  <c r="C1774" i="3"/>
  <c r="B1774" i="3"/>
  <c r="A1774" i="3"/>
  <c r="R1774" i="3" s="1"/>
  <c r="S1773" i="3"/>
  <c r="R1773" i="3"/>
  <c r="F1773" i="3"/>
  <c r="E1773" i="3"/>
  <c r="D1773" i="3"/>
  <c r="C1773" i="3"/>
  <c r="B1773" i="3"/>
  <c r="A1773" i="3"/>
  <c r="I1773" i="3" s="1"/>
  <c r="F1772" i="3"/>
  <c r="E1772" i="3"/>
  <c r="D1772" i="3"/>
  <c r="C1772" i="3"/>
  <c r="B1772" i="3"/>
  <c r="A1772" i="3"/>
  <c r="F1771" i="3"/>
  <c r="E1771" i="3"/>
  <c r="D1771" i="3"/>
  <c r="C1771" i="3"/>
  <c r="B1771" i="3"/>
  <c r="A1771" i="3"/>
  <c r="F1770" i="3"/>
  <c r="E1770" i="3"/>
  <c r="D1770" i="3"/>
  <c r="C1770" i="3"/>
  <c r="B1770" i="3"/>
  <c r="A1770" i="3"/>
  <c r="R1770" i="3" s="1"/>
  <c r="T1769" i="3"/>
  <c r="I1769" i="3"/>
  <c r="F1769" i="3"/>
  <c r="E1769" i="3"/>
  <c r="D1769" i="3"/>
  <c r="C1769" i="3"/>
  <c r="B1769" i="3"/>
  <c r="A1769" i="3"/>
  <c r="S1769" i="3" s="1"/>
  <c r="R1768" i="3"/>
  <c r="I1768" i="3"/>
  <c r="J1768" i="3" s="1"/>
  <c r="F1768" i="3"/>
  <c r="E1768" i="3"/>
  <c r="D1768" i="3"/>
  <c r="C1768" i="3"/>
  <c r="B1768" i="3"/>
  <c r="A1768" i="3"/>
  <c r="S1768" i="3" s="1"/>
  <c r="F1767" i="3"/>
  <c r="E1767" i="3"/>
  <c r="D1767" i="3"/>
  <c r="C1767" i="3"/>
  <c r="B1767" i="3"/>
  <c r="A1767" i="3"/>
  <c r="F1766" i="3"/>
  <c r="E1766" i="3"/>
  <c r="D1766" i="3"/>
  <c r="C1766" i="3"/>
  <c r="B1766" i="3"/>
  <c r="A1766" i="3"/>
  <c r="S1766" i="3" s="1"/>
  <c r="T1765" i="3"/>
  <c r="S1765" i="3"/>
  <c r="R1765" i="3"/>
  <c r="P1765" i="3"/>
  <c r="L1765" i="3"/>
  <c r="K1765" i="3"/>
  <c r="F1765" i="3"/>
  <c r="E1765" i="3"/>
  <c r="D1765" i="3"/>
  <c r="C1765" i="3"/>
  <c r="B1765" i="3"/>
  <c r="A1765" i="3"/>
  <c r="I1765" i="3" s="1"/>
  <c r="R1764" i="3"/>
  <c r="I1764" i="3"/>
  <c r="H1764" i="3"/>
  <c r="F1764" i="3"/>
  <c r="E1764" i="3"/>
  <c r="D1764" i="3"/>
  <c r="C1764" i="3"/>
  <c r="B1764" i="3"/>
  <c r="A1764" i="3"/>
  <c r="F1763" i="3"/>
  <c r="E1763" i="3"/>
  <c r="D1763" i="3"/>
  <c r="C1763" i="3"/>
  <c r="B1763" i="3"/>
  <c r="A1763" i="3"/>
  <c r="S1762" i="3"/>
  <c r="R1762" i="3"/>
  <c r="I1762" i="3"/>
  <c r="J1762" i="3" s="1"/>
  <c r="G1762" i="3"/>
  <c r="F1762" i="3"/>
  <c r="E1762" i="3"/>
  <c r="D1762" i="3"/>
  <c r="C1762" i="3"/>
  <c r="B1762" i="3"/>
  <c r="A1762" i="3"/>
  <c r="T1762" i="3" s="1"/>
  <c r="S1761" i="3"/>
  <c r="R1761" i="3"/>
  <c r="I1761" i="3"/>
  <c r="F1761" i="3"/>
  <c r="E1761" i="3"/>
  <c r="D1761" i="3"/>
  <c r="C1761" i="3"/>
  <c r="B1761" i="3"/>
  <c r="A1761" i="3"/>
  <c r="T1761" i="3" s="1"/>
  <c r="R1760" i="3"/>
  <c r="F1760" i="3"/>
  <c r="E1760" i="3"/>
  <c r="D1760" i="3"/>
  <c r="C1760" i="3"/>
  <c r="B1760" i="3"/>
  <c r="A1760" i="3"/>
  <c r="S1760" i="3" s="1"/>
  <c r="F1759" i="3"/>
  <c r="E1759" i="3"/>
  <c r="D1759" i="3"/>
  <c r="C1759" i="3"/>
  <c r="B1759" i="3"/>
  <c r="A1759" i="3"/>
  <c r="R1759" i="3" s="1"/>
  <c r="R1758" i="3"/>
  <c r="I1758" i="3"/>
  <c r="F1758" i="3"/>
  <c r="E1758" i="3"/>
  <c r="D1758" i="3"/>
  <c r="C1758" i="3"/>
  <c r="B1758" i="3"/>
  <c r="A1758" i="3"/>
  <c r="T1758" i="3" s="1"/>
  <c r="T1757" i="3"/>
  <c r="S1757" i="3"/>
  <c r="R1757" i="3"/>
  <c r="F1757" i="3"/>
  <c r="E1757" i="3"/>
  <c r="D1757" i="3"/>
  <c r="C1757" i="3"/>
  <c r="B1757" i="3"/>
  <c r="A1757" i="3"/>
  <c r="I1757" i="3" s="1"/>
  <c r="F1756" i="3"/>
  <c r="E1756" i="3"/>
  <c r="D1756" i="3"/>
  <c r="C1756" i="3"/>
  <c r="B1756" i="3"/>
  <c r="A1756" i="3"/>
  <c r="F1755" i="3"/>
  <c r="E1755" i="3"/>
  <c r="D1755" i="3"/>
  <c r="C1755" i="3"/>
  <c r="B1755" i="3"/>
  <c r="A1755" i="3"/>
  <c r="R1754" i="3"/>
  <c r="F1754" i="3"/>
  <c r="E1754" i="3"/>
  <c r="D1754" i="3"/>
  <c r="C1754" i="3"/>
  <c r="B1754" i="3"/>
  <c r="A1754" i="3"/>
  <c r="S1754" i="3" s="1"/>
  <c r="F1753" i="3"/>
  <c r="E1753" i="3"/>
  <c r="D1753" i="3"/>
  <c r="C1753" i="3"/>
  <c r="B1753" i="3"/>
  <c r="A1753" i="3"/>
  <c r="F1752" i="3"/>
  <c r="E1752" i="3"/>
  <c r="D1752" i="3"/>
  <c r="C1752" i="3"/>
  <c r="B1752" i="3"/>
  <c r="A1752" i="3"/>
  <c r="F1751" i="3"/>
  <c r="E1751" i="3"/>
  <c r="D1751" i="3"/>
  <c r="C1751" i="3"/>
  <c r="B1751" i="3"/>
  <c r="A1751" i="3"/>
  <c r="R1751" i="3" s="1"/>
  <c r="F1750" i="3"/>
  <c r="E1750" i="3"/>
  <c r="D1750" i="3"/>
  <c r="C1750" i="3"/>
  <c r="B1750" i="3"/>
  <c r="A1750" i="3"/>
  <c r="I1750" i="3" s="1"/>
  <c r="T1749" i="3"/>
  <c r="S1749" i="3"/>
  <c r="F1749" i="3"/>
  <c r="E1749" i="3"/>
  <c r="D1749" i="3"/>
  <c r="C1749" i="3"/>
  <c r="B1749" i="3"/>
  <c r="A1749" i="3"/>
  <c r="I1749" i="3" s="1"/>
  <c r="F1748" i="3"/>
  <c r="E1748" i="3"/>
  <c r="D1748" i="3"/>
  <c r="C1748" i="3"/>
  <c r="B1748" i="3"/>
  <c r="A1748" i="3"/>
  <c r="L1747" i="3"/>
  <c r="F1747" i="3"/>
  <c r="E1747" i="3"/>
  <c r="D1747" i="3"/>
  <c r="C1747" i="3"/>
  <c r="B1747" i="3"/>
  <c r="A1747" i="3"/>
  <c r="I1747" i="3" s="1"/>
  <c r="G1746" i="3"/>
  <c r="F1746" i="3"/>
  <c r="E1746" i="3"/>
  <c r="D1746" i="3"/>
  <c r="C1746" i="3"/>
  <c r="B1746" i="3"/>
  <c r="A1746" i="3"/>
  <c r="I1746" i="3" s="1"/>
  <c r="F1745" i="3"/>
  <c r="E1745" i="3"/>
  <c r="D1745" i="3"/>
  <c r="C1745" i="3"/>
  <c r="B1745" i="3"/>
  <c r="A1745" i="3"/>
  <c r="T1744" i="3"/>
  <c r="F1744" i="3"/>
  <c r="E1744" i="3"/>
  <c r="D1744" i="3"/>
  <c r="C1744" i="3"/>
  <c r="B1744" i="3"/>
  <c r="A1744" i="3"/>
  <c r="F1743" i="3"/>
  <c r="E1743" i="3"/>
  <c r="D1743" i="3"/>
  <c r="C1743" i="3"/>
  <c r="B1743" i="3"/>
  <c r="A1743" i="3"/>
  <c r="S1742" i="3"/>
  <c r="R1742" i="3"/>
  <c r="L1742" i="3"/>
  <c r="I1742" i="3"/>
  <c r="G1742" i="3" s="1"/>
  <c r="F1742" i="3"/>
  <c r="E1742" i="3"/>
  <c r="D1742" i="3"/>
  <c r="C1742" i="3"/>
  <c r="B1742" i="3"/>
  <c r="A1742" i="3"/>
  <c r="T1742" i="3" s="1"/>
  <c r="R1741" i="3"/>
  <c r="L1741" i="3"/>
  <c r="K1741" i="3"/>
  <c r="I1741" i="3"/>
  <c r="G1741" i="3" s="1"/>
  <c r="H1741" i="3"/>
  <c r="F1741" i="3"/>
  <c r="E1741" i="3"/>
  <c r="D1741" i="3"/>
  <c r="C1741" i="3"/>
  <c r="B1741" i="3"/>
  <c r="A1741" i="3"/>
  <c r="T1741" i="3" s="1"/>
  <c r="F1740" i="3"/>
  <c r="E1740" i="3"/>
  <c r="D1740" i="3"/>
  <c r="C1740" i="3"/>
  <c r="B1740" i="3"/>
  <c r="A1740" i="3"/>
  <c r="F1739" i="3"/>
  <c r="E1739" i="3"/>
  <c r="D1739" i="3"/>
  <c r="C1739" i="3"/>
  <c r="B1739" i="3"/>
  <c r="A1739" i="3"/>
  <c r="T1739" i="3" s="1"/>
  <c r="F1738" i="3"/>
  <c r="E1738" i="3"/>
  <c r="D1738" i="3"/>
  <c r="C1738" i="3"/>
  <c r="B1738" i="3"/>
  <c r="A1738" i="3"/>
  <c r="T1737" i="3"/>
  <c r="I1737" i="3"/>
  <c r="F1737" i="3"/>
  <c r="E1737" i="3"/>
  <c r="D1737" i="3"/>
  <c r="C1737" i="3"/>
  <c r="B1737" i="3"/>
  <c r="A1737" i="3"/>
  <c r="T1736" i="3"/>
  <c r="R1736" i="3"/>
  <c r="F1736" i="3"/>
  <c r="E1736" i="3"/>
  <c r="D1736" i="3"/>
  <c r="C1736" i="3"/>
  <c r="B1736" i="3"/>
  <c r="A1736" i="3"/>
  <c r="T1735" i="3"/>
  <c r="R1735" i="3"/>
  <c r="F1735" i="3"/>
  <c r="E1735" i="3"/>
  <c r="D1735" i="3"/>
  <c r="C1735" i="3"/>
  <c r="B1735" i="3"/>
  <c r="A1735" i="3"/>
  <c r="S1734" i="3"/>
  <c r="R1734" i="3"/>
  <c r="F1734" i="3"/>
  <c r="E1734" i="3"/>
  <c r="D1734" i="3"/>
  <c r="C1734" i="3"/>
  <c r="B1734" i="3"/>
  <c r="A1734" i="3"/>
  <c r="T1734" i="3" s="1"/>
  <c r="T1733" i="3"/>
  <c r="S1733" i="3"/>
  <c r="R1733" i="3"/>
  <c r="L1733" i="3"/>
  <c r="I1733" i="3"/>
  <c r="Q1733" i="3" s="1"/>
  <c r="F1733" i="3"/>
  <c r="E1733" i="3"/>
  <c r="D1733" i="3"/>
  <c r="C1733" i="3"/>
  <c r="B1733" i="3"/>
  <c r="A1733" i="3"/>
  <c r="F1732" i="3"/>
  <c r="E1732" i="3"/>
  <c r="D1732" i="3"/>
  <c r="C1732" i="3"/>
  <c r="B1732" i="3"/>
  <c r="A1732" i="3"/>
  <c r="R1732" i="3" s="1"/>
  <c r="T1731" i="3"/>
  <c r="S1731" i="3"/>
  <c r="F1731" i="3"/>
  <c r="E1731" i="3"/>
  <c r="D1731" i="3"/>
  <c r="C1731" i="3"/>
  <c r="B1731" i="3"/>
  <c r="A1731" i="3"/>
  <c r="F1730" i="3"/>
  <c r="E1730" i="3"/>
  <c r="D1730" i="3"/>
  <c r="C1730" i="3"/>
  <c r="B1730" i="3"/>
  <c r="A1730" i="3"/>
  <c r="S1729" i="3"/>
  <c r="F1729" i="3"/>
  <c r="E1729" i="3"/>
  <c r="D1729" i="3"/>
  <c r="C1729" i="3"/>
  <c r="B1729" i="3"/>
  <c r="A1729" i="3"/>
  <c r="T1729" i="3" s="1"/>
  <c r="R1728" i="3"/>
  <c r="F1728" i="3"/>
  <c r="E1728" i="3"/>
  <c r="D1728" i="3"/>
  <c r="C1728" i="3"/>
  <c r="B1728" i="3"/>
  <c r="A1728" i="3"/>
  <c r="S1728" i="3" s="1"/>
  <c r="F1727" i="3"/>
  <c r="E1727" i="3"/>
  <c r="D1727" i="3"/>
  <c r="C1727" i="3"/>
  <c r="B1727" i="3"/>
  <c r="A1727" i="3"/>
  <c r="F1726" i="3"/>
  <c r="E1726" i="3"/>
  <c r="D1726" i="3"/>
  <c r="C1726" i="3"/>
  <c r="B1726" i="3"/>
  <c r="A1726" i="3"/>
  <c r="T1726" i="3" s="1"/>
  <c r="F1725" i="3"/>
  <c r="E1725" i="3"/>
  <c r="D1725" i="3"/>
  <c r="C1725" i="3"/>
  <c r="B1725" i="3"/>
  <c r="A1725" i="3"/>
  <c r="F1724" i="3"/>
  <c r="E1724" i="3"/>
  <c r="D1724" i="3"/>
  <c r="C1724" i="3"/>
  <c r="B1724" i="3"/>
  <c r="A1724" i="3"/>
  <c r="R1723" i="3"/>
  <c r="F1723" i="3"/>
  <c r="E1723" i="3"/>
  <c r="D1723" i="3"/>
  <c r="C1723" i="3"/>
  <c r="B1723" i="3"/>
  <c r="A1723" i="3"/>
  <c r="F1722" i="3"/>
  <c r="E1722" i="3"/>
  <c r="D1722" i="3"/>
  <c r="C1722" i="3"/>
  <c r="B1722" i="3"/>
  <c r="A1722" i="3"/>
  <c r="R1722" i="3" s="1"/>
  <c r="R1721" i="3"/>
  <c r="F1721" i="3"/>
  <c r="E1721" i="3"/>
  <c r="D1721" i="3"/>
  <c r="C1721" i="3"/>
  <c r="B1721" i="3"/>
  <c r="A1721" i="3"/>
  <c r="I1721" i="3" s="1"/>
  <c r="F1720" i="3"/>
  <c r="E1720" i="3"/>
  <c r="D1720" i="3"/>
  <c r="C1720" i="3"/>
  <c r="B1720" i="3"/>
  <c r="A1720" i="3"/>
  <c r="T1720" i="3" s="1"/>
  <c r="F1719" i="3"/>
  <c r="E1719" i="3"/>
  <c r="D1719" i="3"/>
  <c r="C1719" i="3"/>
  <c r="B1719" i="3"/>
  <c r="A1719" i="3"/>
  <c r="S1719" i="3" s="1"/>
  <c r="F1718" i="3"/>
  <c r="E1718" i="3"/>
  <c r="D1718" i="3"/>
  <c r="C1718" i="3"/>
  <c r="B1718" i="3"/>
  <c r="A1718" i="3"/>
  <c r="S1718" i="3" s="1"/>
  <c r="T1717" i="3"/>
  <c r="S1717" i="3"/>
  <c r="R1717" i="3"/>
  <c r="F1717" i="3"/>
  <c r="E1717" i="3"/>
  <c r="D1717" i="3"/>
  <c r="C1717" i="3"/>
  <c r="B1717" i="3"/>
  <c r="A1717" i="3"/>
  <c r="I1717" i="3" s="1"/>
  <c r="F1716" i="3"/>
  <c r="E1716" i="3"/>
  <c r="D1716" i="3"/>
  <c r="C1716" i="3"/>
  <c r="B1716" i="3"/>
  <c r="A1716" i="3"/>
  <c r="T1715" i="3"/>
  <c r="F1715" i="3"/>
  <c r="E1715" i="3"/>
  <c r="D1715" i="3"/>
  <c r="C1715" i="3"/>
  <c r="B1715" i="3"/>
  <c r="A1715" i="3"/>
  <c r="T1714" i="3"/>
  <c r="S1714" i="3"/>
  <c r="R1714" i="3"/>
  <c r="I1714" i="3"/>
  <c r="J1714" i="3" s="1"/>
  <c r="F1714" i="3"/>
  <c r="E1714" i="3"/>
  <c r="D1714" i="3"/>
  <c r="C1714" i="3"/>
  <c r="B1714" i="3"/>
  <c r="A1714" i="3"/>
  <c r="T1713" i="3"/>
  <c r="S1713" i="3"/>
  <c r="R1713" i="3"/>
  <c r="I1713" i="3"/>
  <c r="F1713" i="3"/>
  <c r="E1713" i="3"/>
  <c r="D1713" i="3"/>
  <c r="C1713" i="3"/>
  <c r="B1713" i="3"/>
  <c r="A1713" i="3"/>
  <c r="I1712" i="3"/>
  <c r="F1712" i="3"/>
  <c r="E1712" i="3"/>
  <c r="D1712" i="3"/>
  <c r="C1712" i="3"/>
  <c r="B1712" i="3"/>
  <c r="A1712" i="3"/>
  <c r="F1711" i="3"/>
  <c r="E1711" i="3"/>
  <c r="D1711" i="3"/>
  <c r="C1711" i="3"/>
  <c r="B1711" i="3"/>
  <c r="A1711" i="3"/>
  <c r="F1710" i="3"/>
  <c r="E1710" i="3"/>
  <c r="D1710" i="3"/>
  <c r="C1710" i="3"/>
  <c r="B1710" i="3"/>
  <c r="A1710" i="3"/>
  <c r="T1709" i="3"/>
  <c r="S1709" i="3"/>
  <c r="R1709" i="3"/>
  <c r="I1709" i="3"/>
  <c r="G1709" i="3"/>
  <c r="F1709" i="3"/>
  <c r="E1709" i="3"/>
  <c r="D1709" i="3"/>
  <c r="C1709" i="3"/>
  <c r="B1709" i="3"/>
  <c r="A1709" i="3"/>
  <c r="F1708" i="3"/>
  <c r="E1708" i="3"/>
  <c r="D1708" i="3"/>
  <c r="C1708" i="3"/>
  <c r="B1708" i="3"/>
  <c r="A1708" i="3"/>
  <c r="T1708" i="3" s="1"/>
  <c r="T1707" i="3"/>
  <c r="F1707" i="3"/>
  <c r="E1707" i="3"/>
  <c r="D1707" i="3"/>
  <c r="C1707" i="3"/>
  <c r="B1707" i="3"/>
  <c r="A1707" i="3"/>
  <c r="R1706" i="3"/>
  <c r="G1706" i="3"/>
  <c r="F1706" i="3"/>
  <c r="E1706" i="3"/>
  <c r="D1706" i="3"/>
  <c r="C1706" i="3"/>
  <c r="B1706" i="3"/>
  <c r="A1706" i="3"/>
  <c r="I1706" i="3" s="1"/>
  <c r="J1706" i="3" s="1"/>
  <c r="T1705" i="3"/>
  <c r="S1705" i="3"/>
  <c r="R1705" i="3"/>
  <c r="F1705" i="3"/>
  <c r="E1705" i="3"/>
  <c r="D1705" i="3"/>
  <c r="C1705" i="3"/>
  <c r="B1705" i="3"/>
  <c r="A1705" i="3"/>
  <c r="I1705" i="3" s="1"/>
  <c r="T1704" i="3"/>
  <c r="F1704" i="3"/>
  <c r="E1704" i="3"/>
  <c r="D1704" i="3"/>
  <c r="C1704" i="3"/>
  <c r="B1704" i="3"/>
  <c r="A1704" i="3"/>
  <c r="I1704" i="3" s="1"/>
  <c r="F1703" i="3"/>
  <c r="E1703" i="3"/>
  <c r="D1703" i="3"/>
  <c r="C1703" i="3"/>
  <c r="B1703" i="3"/>
  <c r="A1703" i="3"/>
  <c r="F1702" i="3"/>
  <c r="E1702" i="3"/>
  <c r="D1702" i="3"/>
  <c r="C1702" i="3"/>
  <c r="B1702" i="3"/>
  <c r="A1702" i="3"/>
  <c r="T1702" i="3" s="1"/>
  <c r="T1701" i="3"/>
  <c r="S1701" i="3"/>
  <c r="R1701" i="3"/>
  <c r="I1701" i="3"/>
  <c r="F1701" i="3"/>
  <c r="E1701" i="3"/>
  <c r="D1701" i="3"/>
  <c r="C1701" i="3"/>
  <c r="B1701" i="3"/>
  <c r="A1701" i="3"/>
  <c r="I1700" i="3"/>
  <c r="G1700" i="3" s="1"/>
  <c r="F1700" i="3"/>
  <c r="E1700" i="3"/>
  <c r="D1700" i="3"/>
  <c r="C1700" i="3"/>
  <c r="B1700" i="3"/>
  <c r="A1700" i="3"/>
  <c r="S1700" i="3" s="1"/>
  <c r="T1699" i="3"/>
  <c r="R1699" i="3"/>
  <c r="F1699" i="3"/>
  <c r="E1699" i="3"/>
  <c r="D1699" i="3"/>
  <c r="C1699" i="3"/>
  <c r="B1699" i="3"/>
  <c r="A1699" i="3"/>
  <c r="S1698" i="3"/>
  <c r="R1698" i="3"/>
  <c r="L1698" i="3"/>
  <c r="F1698" i="3"/>
  <c r="E1698" i="3"/>
  <c r="D1698" i="3"/>
  <c r="C1698" i="3"/>
  <c r="B1698" i="3"/>
  <c r="A1698" i="3"/>
  <c r="I1698" i="3" s="1"/>
  <c r="F1697" i="3"/>
  <c r="E1697" i="3"/>
  <c r="D1697" i="3"/>
  <c r="C1697" i="3"/>
  <c r="B1697" i="3"/>
  <c r="A1697" i="3"/>
  <c r="T1696" i="3"/>
  <c r="F1696" i="3"/>
  <c r="E1696" i="3"/>
  <c r="D1696" i="3"/>
  <c r="C1696" i="3"/>
  <c r="B1696" i="3"/>
  <c r="A1696" i="3"/>
  <c r="R1696" i="3" s="1"/>
  <c r="F1695" i="3"/>
  <c r="E1695" i="3"/>
  <c r="D1695" i="3"/>
  <c r="C1695" i="3"/>
  <c r="B1695" i="3"/>
  <c r="A1695" i="3"/>
  <c r="I1694" i="3"/>
  <c r="F1694" i="3"/>
  <c r="E1694" i="3"/>
  <c r="D1694" i="3"/>
  <c r="C1694" i="3"/>
  <c r="B1694" i="3"/>
  <c r="A1694" i="3"/>
  <c r="S1694" i="3" s="1"/>
  <c r="F1693" i="3"/>
  <c r="E1693" i="3"/>
  <c r="D1693" i="3"/>
  <c r="C1693" i="3"/>
  <c r="B1693" i="3"/>
  <c r="A1693" i="3"/>
  <c r="F1692" i="3"/>
  <c r="E1692" i="3"/>
  <c r="D1692" i="3"/>
  <c r="C1692" i="3"/>
  <c r="B1692" i="3"/>
  <c r="A1692" i="3"/>
  <c r="T1692" i="3" s="1"/>
  <c r="F1691" i="3"/>
  <c r="E1691" i="3"/>
  <c r="D1691" i="3"/>
  <c r="C1691" i="3"/>
  <c r="B1691" i="3"/>
  <c r="A1691" i="3"/>
  <c r="F1690" i="3"/>
  <c r="E1690" i="3"/>
  <c r="D1690" i="3"/>
  <c r="C1690" i="3"/>
  <c r="B1690" i="3"/>
  <c r="A1690" i="3"/>
  <c r="S1689" i="3"/>
  <c r="F1689" i="3"/>
  <c r="E1689" i="3"/>
  <c r="D1689" i="3"/>
  <c r="C1689" i="3"/>
  <c r="B1689" i="3"/>
  <c r="A1689" i="3"/>
  <c r="T1689" i="3" s="1"/>
  <c r="S1688" i="3"/>
  <c r="R1688" i="3"/>
  <c r="L1688" i="3"/>
  <c r="J1688" i="3"/>
  <c r="G1688" i="3"/>
  <c r="F1688" i="3"/>
  <c r="E1688" i="3"/>
  <c r="D1688" i="3"/>
  <c r="C1688" i="3"/>
  <c r="B1688" i="3"/>
  <c r="A1688" i="3"/>
  <c r="I1688" i="3" s="1"/>
  <c r="I1687" i="3"/>
  <c r="F1687" i="3"/>
  <c r="E1687" i="3"/>
  <c r="D1687" i="3"/>
  <c r="C1687" i="3"/>
  <c r="B1687" i="3"/>
  <c r="A1687" i="3"/>
  <c r="R1686" i="3"/>
  <c r="F1686" i="3"/>
  <c r="E1686" i="3"/>
  <c r="D1686" i="3"/>
  <c r="C1686" i="3"/>
  <c r="B1686" i="3"/>
  <c r="A1686" i="3"/>
  <c r="S1686" i="3" s="1"/>
  <c r="F1685" i="3"/>
  <c r="E1685" i="3"/>
  <c r="D1685" i="3"/>
  <c r="C1685" i="3"/>
  <c r="B1685" i="3"/>
  <c r="A1685" i="3"/>
  <c r="R1685" i="3" s="1"/>
  <c r="T1684" i="3"/>
  <c r="F1684" i="3"/>
  <c r="E1684" i="3"/>
  <c r="D1684" i="3"/>
  <c r="C1684" i="3"/>
  <c r="B1684" i="3"/>
  <c r="A1684" i="3"/>
  <c r="R1684" i="3" s="1"/>
  <c r="F1683" i="3"/>
  <c r="E1683" i="3"/>
  <c r="D1683" i="3"/>
  <c r="C1683" i="3"/>
  <c r="B1683" i="3"/>
  <c r="A1683" i="3"/>
  <c r="T1682" i="3"/>
  <c r="F1682" i="3"/>
  <c r="E1682" i="3"/>
  <c r="D1682" i="3"/>
  <c r="C1682" i="3"/>
  <c r="B1682" i="3"/>
  <c r="A1682" i="3"/>
  <c r="R1682" i="3" s="1"/>
  <c r="S1681" i="3"/>
  <c r="R1681" i="3"/>
  <c r="F1681" i="3"/>
  <c r="E1681" i="3"/>
  <c r="D1681" i="3"/>
  <c r="C1681" i="3"/>
  <c r="B1681" i="3"/>
  <c r="A1681" i="3"/>
  <c r="T1681" i="3" s="1"/>
  <c r="T1680" i="3"/>
  <c r="L1680" i="3"/>
  <c r="I1680" i="3"/>
  <c r="G1680" i="3" s="1"/>
  <c r="F1680" i="3"/>
  <c r="E1680" i="3"/>
  <c r="D1680" i="3"/>
  <c r="C1680" i="3"/>
  <c r="B1680" i="3"/>
  <c r="A1680" i="3"/>
  <c r="I1679" i="3"/>
  <c r="F1679" i="3"/>
  <c r="E1679" i="3"/>
  <c r="D1679" i="3"/>
  <c r="C1679" i="3"/>
  <c r="B1679" i="3"/>
  <c r="A1679" i="3"/>
  <c r="T1678" i="3"/>
  <c r="S1678" i="3"/>
  <c r="L1678" i="3"/>
  <c r="I1678" i="3"/>
  <c r="F1678" i="3"/>
  <c r="E1678" i="3"/>
  <c r="D1678" i="3"/>
  <c r="C1678" i="3"/>
  <c r="B1678" i="3"/>
  <c r="A1678" i="3"/>
  <c r="R1678" i="3" s="1"/>
  <c r="F1677" i="3"/>
  <c r="E1677" i="3"/>
  <c r="D1677" i="3"/>
  <c r="C1677" i="3"/>
  <c r="B1677" i="3"/>
  <c r="A1677" i="3"/>
  <c r="R1677" i="3" s="1"/>
  <c r="R1676" i="3"/>
  <c r="F1676" i="3"/>
  <c r="E1676" i="3"/>
  <c r="D1676" i="3"/>
  <c r="C1676" i="3"/>
  <c r="B1676" i="3"/>
  <c r="A1676" i="3"/>
  <c r="T1676" i="3" s="1"/>
  <c r="F1675" i="3"/>
  <c r="E1675" i="3"/>
  <c r="D1675" i="3"/>
  <c r="C1675" i="3"/>
  <c r="B1675" i="3"/>
  <c r="A1675" i="3"/>
  <c r="I1674" i="3"/>
  <c r="F1674" i="3"/>
  <c r="E1674" i="3"/>
  <c r="D1674" i="3"/>
  <c r="C1674" i="3"/>
  <c r="B1674" i="3"/>
  <c r="A1674" i="3"/>
  <c r="F1673" i="3"/>
  <c r="E1673" i="3"/>
  <c r="D1673" i="3"/>
  <c r="C1673" i="3"/>
  <c r="B1673" i="3"/>
  <c r="A1673" i="3"/>
  <c r="T1673" i="3" s="1"/>
  <c r="F1672" i="3"/>
  <c r="E1672" i="3"/>
  <c r="D1672" i="3"/>
  <c r="C1672" i="3"/>
  <c r="B1672" i="3"/>
  <c r="A1672" i="3"/>
  <c r="F1671" i="3"/>
  <c r="E1671" i="3"/>
  <c r="D1671" i="3"/>
  <c r="C1671" i="3"/>
  <c r="B1671" i="3"/>
  <c r="A1671" i="3"/>
  <c r="I1671" i="3" s="1"/>
  <c r="T1670" i="3"/>
  <c r="F1670" i="3"/>
  <c r="E1670" i="3"/>
  <c r="D1670" i="3"/>
  <c r="C1670" i="3"/>
  <c r="B1670" i="3"/>
  <c r="A1670" i="3"/>
  <c r="R1670" i="3" s="1"/>
  <c r="F1669" i="3"/>
  <c r="E1669" i="3"/>
  <c r="D1669" i="3"/>
  <c r="C1669" i="3"/>
  <c r="B1669" i="3"/>
  <c r="A1669" i="3"/>
  <c r="F1668" i="3"/>
  <c r="E1668" i="3"/>
  <c r="D1668" i="3"/>
  <c r="C1668" i="3"/>
  <c r="B1668" i="3"/>
  <c r="A1668" i="3"/>
  <c r="R1667" i="3"/>
  <c r="F1667" i="3"/>
  <c r="E1667" i="3"/>
  <c r="D1667" i="3"/>
  <c r="C1667" i="3"/>
  <c r="B1667" i="3"/>
  <c r="A1667" i="3"/>
  <c r="T1667" i="3" s="1"/>
  <c r="T1666" i="3"/>
  <c r="R1666" i="3"/>
  <c r="Q1666" i="3"/>
  <c r="M1666" i="3"/>
  <c r="I1666" i="3"/>
  <c r="J1666" i="3" s="1"/>
  <c r="F1666" i="3"/>
  <c r="E1666" i="3"/>
  <c r="D1666" i="3"/>
  <c r="C1666" i="3"/>
  <c r="B1666" i="3"/>
  <c r="A1666" i="3"/>
  <c r="S1666" i="3" s="1"/>
  <c r="F1665" i="3"/>
  <c r="E1665" i="3"/>
  <c r="D1665" i="3"/>
  <c r="C1665" i="3"/>
  <c r="B1665" i="3"/>
  <c r="A1665" i="3"/>
  <c r="T1664" i="3"/>
  <c r="S1664" i="3"/>
  <c r="I1664" i="3"/>
  <c r="F1664" i="3"/>
  <c r="E1664" i="3"/>
  <c r="D1664" i="3"/>
  <c r="C1664" i="3"/>
  <c r="B1664" i="3"/>
  <c r="A1664" i="3"/>
  <c r="R1664" i="3" s="1"/>
  <c r="T1663" i="3"/>
  <c r="R1663" i="3"/>
  <c r="F1663" i="3"/>
  <c r="E1663" i="3"/>
  <c r="D1663" i="3"/>
  <c r="C1663" i="3"/>
  <c r="B1663" i="3"/>
  <c r="A1663" i="3"/>
  <c r="S1663" i="3" s="1"/>
  <c r="T1662" i="3"/>
  <c r="R1662" i="3"/>
  <c r="F1662" i="3"/>
  <c r="E1662" i="3"/>
  <c r="D1662" i="3"/>
  <c r="C1662" i="3"/>
  <c r="B1662" i="3"/>
  <c r="A1662" i="3"/>
  <c r="I1662" i="3" s="1"/>
  <c r="R1661" i="3"/>
  <c r="F1661" i="3"/>
  <c r="E1661" i="3"/>
  <c r="D1661" i="3"/>
  <c r="C1661" i="3"/>
  <c r="B1661" i="3"/>
  <c r="A1661" i="3"/>
  <c r="T1660" i="3"/>
  <c r="F1660" i="3"/>
  <c r="E1660" i="3"/>
  <c r="D1660" i="3"/>
  <c r="C1660" i="3"/>
  <c r="B1660" i="3"/>
  <c r="A1660" i="3"/>
  <c r="S1660" i="3" s="1"/>
  <c r="F1659" i="3"/>
  <c r="E1659" i="3"/>
  <c r="D1659" i="3"/>
  <c r="C1659" i="3"/>
  <c r="B1659" i="3"/>
  <c r="A1659" i="3"/>
  <c r="F1658" i="3"/>
  <c r="E1658" i="3"/>
  <c r="D1658" i="3"/>
  <c r="C1658" i="3"/>
  <c r="B1658" i="3"/>
  <c r="A1658" i="3"/>
  <c r="F1657" i="3"/>
  <c r="E1657" i="3"/>
  <c r="D1657" i="3"/>
  <c r="C1657" i="3"/>
  <c r="B1657" i="3"/>
  <c r="A1657" i="3"/>
  <c r="T1657" i="3" s="1"/>
  <c r="F1656" i="3"/>
  <c r="E1656" i="3"/>
  <c r="D1656" i="3"/>
  <c r="C1656" i="3"/>
  <c r="B1656" i="3"/>
  <c r="A1656" i="3"/>
  <c r="F1655" i="3"/>
  <c r="E1655" i="3"/>
  <c r="D1655" i="3"/>
  <c r="C1655" i="3"/>
  <c r="B1655" i="3"/>
  <c r="A1655" i="3"/>
  <c r="F1654" i="3"/>
  <c r="E1654" i="3"/>
  <c r="D1654" i="3"/>
  <c r="C1654" i="3"/>
  <c r="B1654" i="3"/>
  <c r="A1654" i="3"/>
  <c r="R1654" i="3" s="1"/>
  <c r="F1653" i="3"/>
  <c r="E1653" i="3"/>
  <c r="D1653" i="3"/>
  <c r="C1653" i="3"/>
  <c r="B1653" i="3"/>
  <c r="A1653" i="3"/>
  <c r="F1652" i="3"/>
  <c r="E1652" i="3"/>
  <c r="D1652" i="3"/>
  <c r="C1652" i="3"/>
  <c r="B1652" i="3"/>
  <c r="A1652" i="3"/>
  <c r="F1651" i="3"/>
  <c r="E1651" i="3"/>
  <c r="D1651" i="3"/>
  <c r="C1651" i="3"/>
  <c r="B1651" i="3"/>
  <c r="A1651" i="3"/>
  <c r="T1650" i="3"/>
  <c r="R1650" i="3"/>
  <c r="I1650" i="3"/>
  <c r="J1650" i="3" s="1"/>
  <c r="F1650" i="3"/>
  <c r="E1650" i="3"/>
  <c r="D1650" i="3"/>
  <c r="C1650" i="3"/>
  <c r="B1650" i="3"/>
  <c r="A1650" i="3"/>
  <c r="S1650" i="3" s="1"/>
  <c r="S1649" i="3"/>
  <c r="F1649" i="3"/>
  <c r="E1649" i="3"/>
  <c r="D1649" i="3"/>
  <c r="C1649" i="3"/>
  <c r="B1649" i="3"/>
  <c r="A1649" i="3"/>
  <c r="T1649" i="3" s="1"/>
  <c r="T1648" i="3"/>
  <c r="I1648" i="3"/>
  <c r="F1648" i="3"/>
  <c r="E1648" i="3"/>
  <c r="D1648" i="3"/>
  <c r="C1648" i="3"/>
  <c r="B1648" i="3"/>
  <c r="A1648" i="3"/>
  <c r="R1647" i="3"/>
  <c r="F1647" i="3"/>
  <c r="E1647" i="3"/>
  <c r="D1647" i="3"/>
  <c r="C1647" i="3"/>
  <c r="B1647" i="3"/>
  <c r="A1647" i="3"/>
  <c r="S1647" i="3" s="1"/>
  <c r="F1646" i="3"/>
  <c r="E1646" i="3"/>
  <c r="D1646" i="3"/>
  <c r="C1646" i="3"/>
  <c r="B1646" i="3"/>
  <c r="A1646" i="3"/>
  <c r="T1645" i="3"/>
  <c r="F1645" i="3"/>
  <c r="E1645" i="3"/>
  <c r="D1645" i="3"/>
  <c r="C1645" i="3"/>
  <c r="B1645" i="3"/>
  <c r="A1645" i="3"/>
  <c r="R1644" i="3"/>
  <c r="F1644" i="3"/>
  <c r="E1644" i="3"/>
  <c r="D1644" i="3"/>
  <c r="C1644" i="3"/>
  <c r="B1644" i="3"/>
  <c r="A1644" i="3"/>
  <c r="F1643" i="3"/>
  <c r="E1643" i="3"/>
  <c r="D1643" i="3"/>
  <c r="C1643" i="3"/>
  <c r="B1643" i="3"/>
  <c r="A1643" i="3"/>
  <c r="F1642" i="3"/>
  <c r="E1642" i="3"/>
  <c r="D1642" i="3"/>
  <c r="C1642" i="3"/>
  <c r="B1642" i="3"/>
  <c r="A1642" i="3"/>
  <c r="R1642" i="3" s="1"/>
  <c r="F1641" i="3"/>
  <c r="E1641" i="3"/>
  <c r="D1641" i="3"/>
  <c r="C1641" i="3"/>
  <c r="B1641" i="3"/>
  <c r="A1641" i="3"/>
  <c r="T1641" i="3" s="1"/>
  <c r="F1640" i="3"/>
  <c r="E1640" i="3"/>
  <c r="D1640" i="3"/>
  <c r="C1640" i="3"/>
  <c r="B1640" i="3"/>
  <c r="A1640" i="3"/>
  <c r="S1640" i="3" s="1"/>
  <c r="G1639" i="3"/>
  <c r="F1639" i="3"/>
  <c r="E1639" i="3"/>
  <c r="D1639" i="3"/>
  <c r="C1639" i="3"/>
  <c r="B1639" i="3"/>
  <c r="A1639" i="3"/>
  <c r="I1639" i="3" s="1"/>
  <c r="L1639" i="3" s="1"/>
  <c r="F1638" i="3"/>
  <c r="E1638" i="3"/>
  <c r="D1638" i="3"/>
  <c r="C1638" i="3"/>
  <c r="B1638" i="3"/>
  <c r="A1638" i="3"/>
  <c r="T1638" i="3" s="1"/>
  <c r="F1637" i="3"/>
  <c r="E1637" i="3"/>
  <c r="D1637" i="3"/>
  <c r="C1637" i="3"/>
  <c r="B1637" i="3"/>
  <c r="A1637" i="3"/>
  <c r="T1636" i="3"/>
  <c r="I1636" i="3"/>
  <c r="F1636" i="3"/>
  <c r="E1636" i="3"/>
  <c r="D1636" i="3"/>
  <c r="C1636" i="3"/>
  <c r="B1636" i="3"/>
  <c r="A1636" i="3"/>
  <c r="R1636" i="3" s="1"/>
  <c r="I1635" i="3"/>
  <c r="F1635" i="3"/>
  <c r="E1635" i="3"/>
  <c r="D1635" i="3"/>
  <c r="C1635" i="3"/>
  <c r="B1635" i="3"/>
  <c r="A1635" i="3"/>
  <c r="F1634" i="3"/>
  <c r="E1634" i="3"/>
  <c r="D1634" i="3"/>
  <c r="C1634" i="3"/>
  <c r="B1634" i="3"/>
  <c r="A1634" i="3"/>
  <c r="T1633" i="3"/>
  <c r="S1633" i="3"/>
  <c r="Q1633" i="3"/>
  <c r="M1633" i="3"/>
  <c r="I1633" i="3"/>
  <c r="F1633" i="3"/>
  <c r="E1633" i="3"/>
  <c r="D1633" i="3"/>
  <c r="C1633" i="3"/>
  <c r="B1633" i="3"/>
  <c r="A1633" i="3"/>
  <c r="R1633" i="3" s="1"/>
  <c r="F1632" i="3"/>
  <c r="E1632" i="3"/>
  <c r="D1632" i="3"/>
  <c r="C1632" i="3"/>
  <c r="B1632" i="3"/>
  <c r="A1632" i="3"/>
  <c r="T1631" i="3"/>
  <c r="F1631" i="3"/>
  <c r="E1631" i="3"/>
  <c r="D1631" i="3"/>
  <c r="C1631" i="3"/>
  <c r="B1631" i="3"/>
  <c r="A1631" i="3"/>
  <c r="F1630" i="3"/>
  <c r="E1630" i="3"/>
  <c r="D1630" i="3"/>
  <c r="C1630" i="3"/>
  <c r="B1630" i="3"/>
  <c r="A1630" i="3"/>
  <c r="S1630" i="3" s="1"/>
  <c r="I1629" i="3"/>
  <c r="F1629" i="3"/>
  <c r="E1629" i="3"/>
  <c r="D1629" i="3"/>
  <c r="C1629" i="3"/>
  <c r="B1629" i="3"/>
  <c r="A1629" i="3"/>
  <c r="S1629" i="3" s="1"/>
  <c r="F1628" i="3"/>
  <c r="E1628" i="3"/>
  <c r="D1628" i="3"/>
  <c r="C1628" i="3"/>
  <c r="B1628" i="3"/>
  <c r="A1628" i="3"/>
  <c r="S1628" i="3" s="1"/>
  <c r="F1627" i="3"/>
  <c r="E1627" i="3"/>
  <c r="D1627" i="3"/>
  <c r="C1627" i="3"/>
  <c r="B1627" i="3"/>
  <c r="A1627" i="3"/>
  <c r="I1627" i="3" s="1"/>
  <c r="F1626" i="3"/>
  <c r="E1626" i="3"/>
  <c r="D1626" i="3"/>
  <c r="C1626" i="3"/>
  <c r="B1626" i="3"/>
  <c r="A1626" i="3"/>
  <c r="S1626" i="3" s="1"/>
  <c r="F1625" i="3"/>
  <c r="E1625" i="3"/>
  <c r="D1625" i="3"/>
  <c r="C1625" i="3"/>
  <c r="B1625" i="3"/>
  <c r="A1625" i="3"/>
  <c r="S1625" i="3" s="1"/>
  <c r="T1624" i="3"/>
  <c r="R1624" i="3"/>
  <c r="G1624" i="3"/>
  <c r="F1624" i="3"/>
  <c r="E1624" i="3"/>
  <c r="D1624" i="3"/>
  <c r="C1624" i="3"/>
  <c r="B1624" i="3"/>
  <c r="A1624" i="3"/>
  <c r="I1624" i="3" s="1"/>
  <c r="F1623" i="3"/>
  <c r="E1623" i="3"/>
  <c r="D1623" i="3"/>
  <c r="C1623" i="3"/>
  <c r="B1623" i="3"/>
  <c r="A1623" i="3"/>
  <c r="T1622" i="3"/>
  <c r="F1622" i="3"/>
  <c r="E1622" i="3"/>
  <c r="D1622" i="3"/>
  <c r="C1622" i="3"/>
  <c r="B1622" i="3"/>
  <c r="A1622" i="3"/>
  <c r="S1622" i="3" s="1"/>
  <c r="F1621" i="3"/>
  <c r="E1621" i="3"/>
  <c r="D1621" i="3"/>
  <c r="C1621" i="3"/>
  <c r="B1621" i="3"/>
  <c r="A1621" i="3"/>
  <c r="R1621" i="3" s="1"/>
  <c r="T1620" i="3"/>
  <c r="S1620" i="3"/>
  <c r="I1620" i="3"/>
  <c r="G1620" i="3" s="1"/>
  <c r="F1620" i="3"/>
  <c r="E1620" i="3"/>
  <c r="D1620" i="3"/>
  <c r="C1620" i="3"/>
  <c r="B1620" i="3"/>
  <c r="A1620" i="3"/>
  <c r="R1620" i="3" s="1"/>
  <c r="F1619" i="3"/>
  <c r="E1619" i="3"/>
  <c r="D1619" i="3"/>
  <c r="C1619" i="3"/>
  <c r="B1619" i="3"/>
  <c r="A1619" i="3"/>
  <c r="T1618" i="3"/>
  <c r="S1618" i="3"/>
  <c r="I1618" i="3"/>
  <c r="F1618" i="3"/>
  <c r="E1618" i="3"/>
  <c r="D1618" i="3"/>
  <c r="C1618" i="3"/>
  <c r="B1618" i="3"/>
  <c r="A1618" i="3"/>
  <c r="R1618" i="3" s="1"/>
  <c r="S1617" i="3"/>
  <c r="P1617" i="3"/>
  <c r="I1617" i="3"/>
  <c r="H1617" i="3"/>
  <c r="F1617" i="3"/>
  <c r="E1617" i="3"/>
  <c r="D1617" i="3"/>
  <c r="C1617" i="3"/>
  <c r="B1617" i="3"/>
  <c r="A1617" i="3"/>
  <c r="R1617" i="3" s="1"/>
  <c r="I1616" i="3"/>
  <c r="L1616" i="3" s="1"/>
  <c r="F1616" i="3"/>
  <c r="E1616" i="3"/>
  <c r="D1616" i="3"/>
  <c r="C1616" i="3"/>
  <c r="B1616" i="3"/>
  <c r="A1616" i="3"/>
  <c r="F1615" i="3"/>
  <c r="E1615" i="3"/>
  <c r="D1615" i="3"/>
  <c r="C1615" i="3"/>
  <c r="B1615" i="3"/>
  <c r="A1615" i="3"/>
  <c r="S1615" i="3" s="1"/>
  <c r="F1614" i="3"/>
  <c r="E1614" i="3"/>
  <c r="D1614" i="3"/>
  <c r="C1614" i="3"/>
  <c r="B1614" i="3"/>
  <c r="A1614" i="3"/>
  <c r="F1613" i="3"/>
  <c r="E1613" i="3"/>
  <c r="D1613" i="3"/>
  <c r="C1613" i="3"/>
  <c r="B1613" i="3"/>
  <c r="A1613" i="3"/>
  <c r="I1613" i="3" s="1"/>
  <c r="F1612" i="3"/>
  <c r="E1612" i="3"/>
  <c r="D1612" i="3"/>
  <c r="C1612" i="3"/>
  <c r="B1612" i="3"/>
  <c r="A1612" i="3"/>
  <c r="I1611" i="3"/>
  <c r="F1611" i="3"/>
  <c r="E1611" i="3"/>
  <c r="D1611" i="3"/>
  <c r="C1611" i="3"/>
  <c r="B1611" i="3"/>
  <c r="A1611" i="3"/>
  <c r="T1610" i="3"/>
  <c r="R1610" i="3"/>
  <c r="I1610" i="3"/>
  <c r="F1610" i="3"/>
  <c r="E1610" i="3"/>
  <c r="D1610" i="3"/>
  <c r="C1610" i="3"/>
  <c r="B1610" i="3"/>
  <c r="A1610" i="3"/>
  <c r="S1610" i="3" s="1"/>
  <c r="F1609" i="3"/>
  <c r="E1609" i="3"/>
  <c r="D1609" i="3"/>
  <c r="C1609" i="3"/>
  <c r="B1609" i="3"/>
  <c r="A1609" i="3"/>
  <c r="T1608" i="3"/>
  <c r="R1608" i="3"/>
  <c r="I1608" i="3"/>
  <c r="G1608" i="3" s="1"/>
  <c r="F1608" i="3"/>
  <c r="E1608" i="3"/>
  <c r="D1608" i="3"/>
  <c r="C1608" i="3"/>
  <c r="B1608" i="3"/>
  <c r="A1608" i="3"/>
  <c r="S1608" i="3" s="1"/>
  <c r="F1607" i="3"/>
  <c r="E1607" i="3"/>
  <c r="D1607" i="3"/>
  <c r="C1607" i="3"/>
  <c r="B1607" i="3"/>
  <c r="A1607" i="3"/>
  <c r="T1607" i="3" s="1"/>
  <c r="R1606" i="3"/>
  <c r="I1606" i="3"/>
  <c r="Q1606" i="3" s="1"/>
  <c r="F1606" i="3"/>
  <c r="E1606" i="3"/>
  <c r="D1606" i="3"/>
  <c r="C1606" i="3"/>
  <c r="B1606" i="3"/>
  <c r="A1606" i="3"/>
  <c r="S1606" i="3" s="1"/>
  <c r="F1605" i="3"/>
  <c r="E1605" i="3"/>
  <c r="D1605" i="3"/>
  <c r="C1605" i="3"/>
  <c r="B1605" i="3"/>
  <c r="A1605" i="3"/>
  <c r="T1605" i="3" s="1"/>
  <c r="R1604" i="3"/>
  <c r="I1604" i="3"/>
  <c r="F1604" i="3"/>
  <c r="E1604" i="3"/>
  <c r="D1604" i="3"/>
  <c r="C1604" i="3"/>
  <c r="B1604" i="3"/>
  <c r="A1604" i="3"/>
  <c r="T1604" i="3" s="1"/>
  <c r="S1603" i="3"/>
  <c r="F1603" i="3"/>
  <c r="E1603" i="3"/>
  <c r="D1603" i="3"/>
  <c r="C1603" i="3"/>
  <c r="B1603" i="3"/>
  <c r="A1603" i="3"/>
  <c r="F1602" i="3"/>
  <c r="E1602" i="3"/>
  <c r="D1602" i="3"/>
  <c r="C1602" i="3"/>
  <c r="B1602" i="3"/>
  <c r="A1602" i="3"/>
  <c r="T1602" i="3" s="1"/>
  <c r="F1601" i="3"/>
  <c r="E1601" i="3"/>
  <c r="D1601" i="3"/>
  <c r="C1601" i="3"/>
  <c r="B1601" i="3"/>
  <c r="A1601" i="3"/>
  <c r="T1600" i="3"/>
  <c r="S1600" i="3"/>
  <c r="I1600" i="3"/>
  <c r="F1600" i="3"/>
  <c r="E1600" i="3"/>
  <c r="D1600" i="3"/>
  <c r="C1600" i="3"/>
  <c r="B1600" i="3"/>
  <c r="A1600" i="3"/>
  <c r="R1600" i="3" s="1"/>
  <c r="T1599" i="3"/>
  <c r="S1599" i="3"/>
  <c r="R1599" i="3"/>
  <c r="M1599" i="3"/>
  <c r="L1599" i="3"/>
  <c r="H1599" i="3"/>
  <c r="F1599" i="3"/>
  <c r="E1599" i="3"/>
  <c r="D1599" i="3"/>
  <c r="C1599" i="3"/>
  <c r="B1599" i="3"/>
  <c r="A1599" i="3"/>
  <c r="I1599" i="3" s="1"/>
  <c r="K1599" i="3" s="1"/>
  <c r="S1598" i="3"/>
  <c r="F1598" i="3"/>
  <c r="E1598" i="3"/>
  <c r="D1598" i="3"/>
  <c r="C1598" i="3"/>
  <c r="B1598" i="3"/>
  <c r="A1598" i="3"/>
  <c r="R1598" i="3" s="1"/>
  <c r="F1597" i="3"/>
  <c r="E1597" i="3"/>
  <c r="D1597" i="3"/>
  <c r="C1597" i="3"/>
  <c r="B1597" i="3"/>
  <c r="A1597" i="3"/>
  <c r="F1596" i="3"/>
  <c r="E1596" i="3"/>
  <c r="D1596" i="3"/>
  <c r="C1596" i="3"/>
  <c r="B1596" i="3"/>
  <c r="A1596" i="3"/>
  <c r="T1595" i="3"/>
  <c r="S1595" i="3"/>
  <c r="I1595" i="3"/>
  <c r="F1595" i="3"/>
  <c r="E1595" i="3"/>
  <c r="D1595" i="3"/>
  <c r="C1595" i="3"/>
  <c r="B1595" i="3"/>
  <c r="A1595" i="3"/>
  <c r="R1595" i="3" s="1"/>
  <c r="F1594" i="3"/>
  <c r="E1594" i="3"/>
  <c r="D1594" i="3"/>
  <c r="C1594" i="3"/>
  <c r="B1594" i="3"/>
  <c r="A1594" i="3"/>
  <c r="R1594" i="3" s="1"/>
  <c r="S1593" i="3"/>
  <c r="F1593" i="3"/>
  <c r="E1593" i="3"/>
  <c r="D1593" i="3"/>
  <c r="C1593" i="3"/>
  <c r="B1593" i="3"/>
  <c r="A1593" i="3"/>
  <c r="S1592" i="3"/>
  <c r="R1592" i="3"/>
  <c r="F1592" i="3"/>
  <c r="E1592" i="3"/>
  <c r="D1592" i="3"/>
  <c r="C1592" i="3"/>
  <c r="B1592" i="3"/>
  <c r="A1592" i="3"/>
  <c r="R1591" i="3"/>
  <c r="F1591" i="3"/>
  <c r="E1591" i="3"/>
  <c r="D1591" i="3"/>
  <c r="C1591" i="3"/>
  <c r="B1591" i="3"/>
  <c r="A1591" i="3"/>
  <c r="T1591" i="3" s="1"/>
  <c r="F1590" i="3"/>
  <c r="E1590" i="3"/>
  <c r="D1590" i="3"/>
  <c r="C1590" i="3"/>
  <c r="B1590" i="3"/>
  <c r="A1590" i="3"/>
  <c r="T1590" i="3" s="1"/>
  <c r="F1589" i="3"/>
  <c r="E1589" i="3"/>
  <c r="D1589" i="3"/>
  <c r="C1589" i="3"/>
  <c r="B1589" i="3"/>
  <c r="A1589" i="3"/>
  <c r="S1588" i="3"/>
  <c r="F1588" i="3"/>
  <c r="E1588" i="3"/>
  <c r="D1588" i="3"/>
  <c r="C1588" i="3"/>
  <c r="B1588" i="3"/>
  <c r="A1588" i="3"/>
  <c r="R1588" i="3" s="1"/>
  <c r="F1587" i="3"/>
  <c r="E1587" i="3"/>
  <c r="D1587" i="3"/>
  <c r="C1587" i="3"/>
  <c r="B1587" i="3"/>
  <c r="A1587" i="3"/>
  <c r="F1586" i="3"/>
  <c r="E1586" i="3"/>
  <c r="D1586" i="3"/>
  <c r="C1586" i="3"/>
  <c r="B1586" i="3"/>
  <c r="A1586" i="3"/>
  <c r="F1585" i="3"/>
  <c r="E1585" i="3"/>
  <c r="D1585" i="3"/>
  <c r="C1585" i="3"/>
  <c r="B1585" i="3"/>
  <c r="A1585" i="3"/>
  <c r="S1585" i="3" s="1"/>
  <c r="F1584" i="3"/>
  <c r="E1584" i="3"/>
  <c r="D1584" i="3"/>
  <c r="C1584" i="3"/>
  <c r="B1584" i="3"/>
  <c r="A1584" i="3"/>
  <c r="T1583" i="3"/>
  <c r="S1583" i="3"/>
  <c r="I1583" i="3"/>
  <c r="F1583" i="3"/>
  <c r="E1583" i="3"/>
  <c r="D1583" i="3"/>
  <c r="C1583" i="3"/>
  <c r="B1583" i="3"/>
  <c r="A1583" i="3"/>
  <c r="R1583" i="3" s="1"/>
  <c r="F1582" i="3"/>
  <c r="E1582" i="3"/>
  <c r="D1582" i="3"/>
  <c r="C1582" i="3"/>
  <c r="B1582" i="3"/>
  <c r="A1582" i="3"/>
  <c r="I1582" i="3" s="1"/>
  <c r="R1581" i="3"/>
  <c r="F1581" i="3"/>
  <c r="E1581" i="3"/>
  <c r="D1581" i="3"/>
  <c r="C1581" i="3"/>
  <c r="B1581" i="3"/>
  <c r="A1581" i="3"/>
  <c r="T1581" i="3" s="1"/>
  <c r="F1580" i="3"/>
  <c r="E1580" i="3"/>
  <c r="D1580" i="3"/>
  <c r="C1580" i="3"/>
  <c r="B1580" i="3"/>
  <c r="A1580" i="3"/>
  <c r="R1579" i="3"/>
  <c r="F1579" i="3"/>
  <c r="E1579" i="3"/>
  <c r="D1579" i="3"/>
  <c r="C1579" i="3"/>
  <c r="B1579" i="3"/>
  <c r="A1579" i="3"/>
  <c r="T1579" i="3" s="1"/>
  <c r="I1578" i="3"/>
  <c r="F1578" i="3"/>
  <c r="E1578" i="3"/>
  <c r="D1578" i="3"/>
  <c r="C1578" i="3"/>
  <c r="B1578" i="3"/>
  <c r="A1578" i="3"/>
  <c r="F1577" i="3"/>
  <c r="E1577" i="3"/>
  <c r="D1577" i="3"/>
  <c r="C1577" i="3"/>
  <c r="B1577" i="3"/>
  <c r="A1577" i="3"/>
  <c r="R1576" i="3"/>
  <c r="F1576" i="3"/>
  <c r="E1576" i="3"/>
  <c r="D1576" i="3"/>
  <c r="C1576" i="3"/>
  <c r="B1576" i="3"/>
  <c r="A1576" i="3"/>
  <c r="I1576" i="3" s="1"/>
  <c r="G1576" i="3" s="1"/>
  <c r="S1575" i="3"/>
  <c r="R1575" i="3"/>
  <c r="I1575" i="3"/>
  <c r="F1575" i="3"/>
  <c r="E1575" i="3"/>
  <c r="D1575" i="3"/>
  <c r="C1575" i="3"/>
  <c r="B1575" i="3"/>
  <c r="A1575" i="3"/>
  <c r="T1575" i="3" s="1"/>
  <c r="T1574" i="3"/>
  <c r="F1574" i="3"/>
  <c r="E1574" i="3"/>
  <c r="D1574" i="3"/>
  <c r="C1574" i="3"/>
  <c r="B1574" i="3"/>
  <c r="A1574" i="3"/>
  <c r="T1573" i="3"/>
  <c r="F1573" i="3"/>
  <c r="E1573" i="3"/>
  <c r="D1573" i="3"/>
  <c r="C1573" i="3"/>
  <c r="B1573" i="3"/>
  <c r="A1573" i="3"/>
  <c r="F1572" i="3"/>
  <c r="E1572" i="3"/>
  <c r="D1572" i="3"/>
  <c r="C1572" i="3"/>
  <c r="B1572" i="3"/>
  <c r="A1572" i="3"/>
  <c r="T1571" i="3"/>
  <c r="S1571" i="3"/>
  <c r="R1571" i="3"/>
  <c r="I1571" i="3"/>
  <c r="L1571" i="3" s="1"/>
  <c r="F1571" i="3"/>
  <c r="E1571" i="3"/>
  <c r="D1571" i="3"/>
  <c r="C1571" i="3"/>
  <c r="B1571" i="3"/>
  <c r="A1571" i="3"/>
  <c r="T1570" i="3"/>
  <c r="F1570" i="3"/>
  <c r="E1570" i="3"/>
  <c r="D1570" i="3"/>
  <c r="C1570" i="3"/>
  <c r="B1570" i="3"/>
  <c r="A1570" i="3"/>
  <c r="R1569" i="3"/>
  <c r="F1569" i="3"/>
  <c r="E1569" i="3"/>
  <c r="D1569" i="3"/>
  <c r="C1569" i="3"/>
  <c r="B1569" i="3"/>
  <c r="A1569" i="3"/>
  <c r="F1568" i="3"/>
  <c r="E1568" i="3"/>
  <c r="D1568" i="3"/>
  <c r="C1568" i="3"/>
  <c r="B1568" i="3"/>
  <c r="A1568" i="3"/>
  <c r="T1567" i="3"/>
  <c r="S1567" i="3"/>
  <c r="R1567" i="3"/>
  <c r="J1567" i="3"/>
  <c r="I1567" i="3"/>
  <c r="F1567" i="3"/>
  <c r="E1567" i="3"/>
  <c r="D1567" i="3"/>
  <c r="C1567" i="3"/>
  <c r="B1567" i="3"/>
  <c r="A1567" i="3"/>
  <c r="I1566" i="3"/>
  <c r="L1566" i="3" s="1"/>
  <c r="G1566" i="3"/>
  <c r="F1566" i="3"/>
  <c r="E1566" i="3"/>
  <c r="D1566" i="3"/>
  <c r="C1566" i="3"/>
  <c r="B1566" i="3"/>
  <c r="A1566" i="3"/>
  <c r="T1566" i="3" s="1"/>
  <c r="S1565" i="3"/>
  <c r="F1565" i="3"/>
  <c r="E1565" i="3"/>
  <c r="D1565" i="3"/>
  <c r="C1565" i="3"/>
  <c r="B1565" i="3"/>
  <c r="A1565" i="3"/>
  <c r="T1564" i="3"/>
  <c r="S1564" i="3"/>
  <c r="R1564" i="3"/>
  <c r="I1564" i="3"/>
  <c r="F1564" i="3"/>
  <c r="E1564" i="3"/>
  <c r="D1564" i="3"/>
  <c r="C1564" i="3"/>
  <c r="B1564" i="3"/>
  <c r="A1564" i="3"/>
  <c r="F1563" i="3"/>
  <c r="E1563" i="3"/>
  <c r="D1563" i="3"/>
  <c r="C1563" i="3"/>
  <c r="B1563" i="3"/>
  <c r="A1563" i="3"/>
  <c r="F1562" i="3"/>
  <c r="E1562" i="3"/>
  <c r="D1562" i="3"/>
  <c r="C1562" i="3"/>
  <c r="B1562" i="3"/>
  <c r="A1562" i="3"/>
  <c r="T1562" i="3" s="1"/>
  <c r="T1561" i="3"/>
  <c r="F1561" i="3"/>
  <c r="E1561" i="3"/>
  <c r="D1561" i="3"/>
  <c r="C1561" i="3"/>
  <c r="B1561" i="3"/>
  <c r="A1561" i="3"/>
  <c r="R1561" i="3" s="1"/>
  <c r="T1560" i="3"/>
  <c r="I1560" i="3"/>
  <c r="L1560" i="3" s="1"/>
  <c r="F1560" i="3"/>
  <c r="E1560" i="3"/>
  <c r="D1560" i="3"/>
  <c r="C1560" i="3"/>
  <c r="B1560" i="3"/>
  <c r="A1560" i="3"/>
  <c r="R1560" i="3" s="1"/>
  <c r="T1559" i="3"/>
  <c r="I1559" i="3"/>
  <c r="L1559" i="3" s="1"/>
  <c r="F1559" i="3"/>
  <c r="E1559" i="3"/>
  <c r="D1559" i="3"/>
  <c r="C1559" i="3"/>
  <c r="B1559" i="3"/>
  <c r="A1559" i="3"/>
  <c r="S1559" i="3" s="1"/>
  <c r="T1558" i="3"/>
  <c r="F1558" i="3"/>
  <c r="E1558" i="3"/>
  <c r="D1558" i="3"/>
  <c r="C1558" i="3"/>
  <c r="B1558" i="3"/>
  <c r="A1558" i="3"/>
  <c r="F1557" i="3"/>
  <c r="E1557" i="3"/>
  <c r="D1557" i="3"/>
  <c r="C1557" i="3"/>
  <c r="B1557" i="3"/>
  <c r="A1557" i="3"/>
  <c r="T1556" i="3"/>
  <c r="F1556" i="3"/>
  <c r="E1556" i="3"/>
  <c r="D1556" i="3"/>
  <c r="C1556" i="3"/>
  <c r="B1556" i="3"/>
  <c r="A1556" i="3"/>
  <c r="S1555" i="3"/>
  <c r="L1555" i="3"/>
  <c r="I1555" i="3"/>
  <c r="J1555" i="3" s="1"/>
  <c r="G1555" i="3"/>
  <c r="F1555" i="3"/>
  <c r="E1555" i="3"/>
  <c r="D1555" i="3"/>
  <c r="C1555" i="3"/>
  <c r="B1555" i="3"/>
  <c r="A1555" i="3"/>
  <c r="T1555" i="3" s="1"/>
  <c r="I1554" i="3"/>
  <c r="G1554" i="3"/>
  <c r="F1554" i="3"/>
  <c r="E1554" i="3"/>
  <c r="D1554" i="3"/>
  <c r="C1554" i="3"/>
  <c r="B1554" i="3"/>
  <c r="A1554" i="3"/>
  <c r="S1554" i="3" s="1"/>
  <c r="T1553" i="3"/>
  <c r="F1553" i="3"/>
  <c r="E1553" i="3"/>
  <c r="D1553" i="3"/>
  <c r="C1553" i="3"/>
  <c r="B1553" i="3"/>
  <c r="A1553" i="3"/>
  <c r="R1553" i="3" s="1"/>
  <c r="F1552" i="3"/>
  <c r="E1552" i="3"/>
  <c r="D1552" i="3"/>
  <c r="C1552" i="3"/>
  <c r="B1552" i="3"/>
  <c r="A1552" i="3"/>
  <c r="T1551" i="3"/>
  <c r="R1551" i="3"/>
  <c r="F1551" i="3"/>
  <c r="E1551" i="3"/>
  <c r="D1551" i="3"/>
  <c r="C1551" i="3"/>
  <c r="B1551" i="3"/>
  <c r="A1551" i="3"/>
  <c r="F1550" i="3"/>
  <c r="E1550" i="3"/>
  <c r="D1550" i="3"/>
  <c r="C1550" i="3"/>
  <c r="B1550" i="3"/>
  <c r="A1550" i="3"/>
  <c r="F1549" i="3"/>
  <c r="E1549" i="3"/>
  <c r="D1549" i="3"/>
  <c r="C1549" i="3"/>
  <c r="B1549" i="3"/>
  <c r="A1549" i="3"/>
  <c r="I1548" i="3"/>
  <c r="F1548" i="3"/>
  <c r="E1548" i="3"/>
  <c r="D1548" i="3"/>
  <c r="C1548" i="3"/>
  <c r="B1548" i="3"/>
  <c r="A1548" i="3"/>
  <c r="F1547" i="3"/>
  <c r="E1547" i="3"/>
  <c r="D1547" i="3"/>
  <c r="C1547" i="3"/>
  <c r="B1547" i="3"/>
  <c r="A1547" i="3"/>
  <c r="S1546" i="3"/>
  <c r="I1546" i="3"/>
  <c r="F1546" i="3"/>
  <c r="E1546" i="3"/>
  <c r="D1546" i="3"/>
  <c r="C1546" i="3"/>
  <c r="B1546" i="3"/>
  <c r="A1546" i="3"/>
  <c r="F1545" i="3"/>
  <c r="E1545" i="3"/>
  <c r="D1545" i="3"/>
  <c r="C1545" i="3"/>
  <c r="B1545" i="3"/>
  <c r="A1545" i="3"/>
  <c r="R1544" i="3"/>
  <c r="I1544" i="3"/>
  <c r="F1544" i="3"/>
  <c r="E1544" i="3"/>
  <c r="D1544" i="3"/>
  <c r="C1544" i="3"/>
  <c r="B1544" i="3"/>
  <c r="A1544" i="3"/>
  <c r="T1543" i="3"/>
  <c r="I1543" i="3"/>
  <c r="H1543" i="3" s="1"/>
  <c r="F1543" i="3"/>
  <c r="E1543" i="3"/>
  <c r="D1543" i="3"/>
  <c r="C1543" i="3"/>
  <c r="B1543" i="3"/>
  <c r="A1543" i="3"/>
  <c r="T1542" i="3"/>
  <c r="F1542" i="3"/>
  <c r="E1542" i="3"/>
  <c r="D1542" i="3"/>
  <c r="C1542" i="3"/>
  <c r="B1542" i="3"/>
  <c r="A1542" i="3"/>
  <c r="T1541" i="3"/>
  <c r="S1541" i="3"/>
  <c r="R1541" i="3"/>
  <c r="I1541" i="3"/>
  <c r="G1541" i="3" s="1"/>
  <c r="F1541" i="3"/>
  <c r="E1541" i="3"/>
  <c r="D1541" i="3"/>
  <c r="C1541" i="3"/>
  <c r="B1541" i="3"/>
  <c r="A1541" i="3"/>
  <c r="T1540" i="3"/>
  <c r="F1540" i="3"/>
  <c r="E1540" i="3"/>
  <c r="D1540" i="3"/>
  <c r="C1540" i="3"/>
  <c r="B1540" i="3"/>
  <c r="A1540" i="3"/>
  <c r="R1539" i="3"/>
  <c r="I1539" i="3"/>
  <c r="F1539" i="3"/>
  <c r="E1539" i="3"/>
  <c r="D1539" i="3"/>
  <c r="C1539" i="3"/>
  <c r="B1539" i="3"/>
  <c r="A1539" i="3"/>
  <c r="T1539" i="3" s="1"/>
  <c r="F1538" i="3"/>
  <c r="E1538" i="3"/>
  <c r="D1538" i="3"/>
  <c r="C1538" i="3"/>
  <c r="B1538" i="3"/>
  <c r="A1538" i="3"/>
  <c r="S1538" i="3" s="1"/>
  <c r="S1537" i="3"/>
  <c r="F1537" i="3"/>
  <c r="E1537" i="3"/>
  <c r="D1537" i="3"/>
  <c r="C1537" i="3"/>
  <c r="B1537" i="3"/>
  <c r="A1537" i="3"/>
  <c r="T1537" i="3" s="1"/>
  <c r="T1536" i="3"/>
  <c r="S1536" i="3"/>
  <c r="I1536" i="3"/>
  <c r="G1536" i="3" s="1"/>
  <c r="F1536" i="3"/>
  <c r="E1536" i="3"/>
  <c r="D1536" i="3"/>
  <c r="C1536" i="3"/>
  <c r="B1536" i="3"/>
  <c r="A1536" i="3"/>
  <c r="R1536" i="3" s="1"/>
  <c r="T1535" i="3"/>
  <c r="F1535" i="3"/>
  <c r="E1535" i="3"/>
  <c r="D1535" i="3"/>
  <c r="C1535" i="3"/>
  <c r="B1535" i="3"/>
  <c r="A1535" i="3"/>
  <c r="T1534" i="3"/>
  <c r="I1534" i="3"/>
  <c r="F1534" i="3"/>
  <c r="E1534" i="3"/>
  <c r="D1534" i="3"/>
  <c r="C1534" i="3"/>
  <c r="B1534" i="3"/>
  <c r="A1534" i="3"/>
  <c r="I1533" i="3"/>
  <c r="G1533" i="3" s="1"/>
  <c r="F1533" i="3"/>
  <c r="E1533" i="3"/>
  <c r="D1533" i="3"/>
  <c r="C1533" i="3"/>
  <c r="B1533" i="3"/>
  <c r="A1533" i="3"/>
  <c r="F1532" i="3"/>
  <c r="E1532" i="3"/>
  <c r="D1532" i="3"/>
  <c r="C1532" i="3"/>
  <c r="B1532" i="3"/>
  <c r="A1532" i="3"/>
  <c r="S1531" i="3"/>
  <c r="I1531" i="3"/>
  <c r="G1531" i="3"/>
  <c r="F1531" i="3"/>
  <c r="E1531" i="3"/>
  <c r="D1531" i="3"/>
  <c r="C1531" i="3"/>
  <c r="B1531" i="3"/>
  <c r="A1531" i="3"/>
  <c r="T1530" i="3"/>
  <c r="I1530" i="3"/>
  <c r="F1530" i="3"/>
  <c r="E1530" i="3"/>
  <c r="D1530" i="3"/>
  <c r="C1530" i="3"/>
  <c r="B1530" i="3"/>
  <c r="A1530" i="3"/>
  <c r="T1529" i="3"/>
  <c r="S1529" i="3"/>
  <c r="R1529" i="3"/>
  <c r="Q1529" i="3"/>
  <c r="P1529" i="3"/>
  <c r="I1529" i="3"/>
  <c r="J1529" i="3" s="1"/>
  <c r="F1529" i="3"/>
  <c r="E1529" i="3"/>
  <c r="D1529" i="3"/>
  <c r="C1529" i="3"/>
  <c r="B1529" i="3"/>
  <c r="A1529" i="3"/>
  <c r="F1528" i="3"/>
  <c r="E1528" i="3"/>
  <c r="D1528" i="3"/>
  <c r="C1528" i="3"/>
  <c r="B1528" i="3"/>
  <c r="A1528" i="3"/>
  <c r="R1528" i="3" s="1"/>
  <c r="F1527" i="3"/>
  <c r="E1527" i="3"/>
  <c r="D1527" i="3"/>
  <c r="C1527" i="3"/>
  <c r="B1527" i="3"/>
  <c r="A1527" i="3"/>
  <c r="F1526" i="3"/>
  <c r="E1526" i="3"/>
  <c r="D1526" i="3"/>
  <c r="C1526" i="3"/>
  <c r="B1526" i="3"/>
  <c r="A1526" i="3"/>
  <c r="T1526" i="3" s="1"/>
  <c r="F1525" i="3"/>
  <c r="E1525" i="3"/>
  <c r="D1525" i="3"/>
  <c r="C1525" i="3"/>
  <c r="B1525" i="3"/>
  <c r="A1525" i="3"/>
  <c r="S1524" i="3"/>
  <c r="F1524" i="3"/>
  <c r="E1524" i="3"/>
  <c r="D1524" i="3"/>
  <c r="C1524" i="3"/>
  <c r="B1524" i="3"/>
  <c r="A1524" i="3"/>
  <c r="T1523" i="3"/>
  <c r="F1523" i="3"/>
  <c r="E1523" i="3"/>
  <c r="D1523" i="3"/>
  <c r="C1523" i="3"/>
  <c r="B1523" i="3"/>
  <c r="A1523" i="3"/>
  <c r="R1523" i="3" s="1"/>
  <c r="F1522" i="3"/>
  <c r="E1522" i="3"/>
  <c r="D1522" i="3"/>
  <c r="C1522" i="3"/>
  <c r="B1522" i="3"/>
  <c r="A1522" i="3"/>
  <c r="F1521" i="3"/>
  <c r="E1521" i="3"/>
  <c r="D1521" i="3"/>
  <c r="C1521" i="3"/>
  <c r="B1521" i="3"/>
  <c r="A1521" i="3"/>
  <c r="F1520" i="3"/>
  <c r="E1520" i="3"/>
  <c r="D1520" i="3"/>
  <c r="C1520" i="3"/>
  <c r="B1520" i="3"/>
  <c r="A1520" i="3"/>
  <c r="T1519" i="3"/>
  <c r="F1519" i="3"/>
  <c r="E1519" i="3"/>
  <c r="D1519" i="3"/>
  <c r="C1519" i="3"/>
  <c r="B1519" i="3"/>
  <c r="A1519" i="3"/>
  <c r="I1519" i="3" s="1"/>
  <c r="I1518" i="3"/>
  <c r="F1518" i="3"/>
  <c r="E1518" i="3"/>
  <c r="D1518" i="3"/>
  <c r="C1518" i="3"/>
  <c r="B1518" i="3"/>
  <c r="A1518" i="3"/>
  <c r="F1517" i="3"/>
  <c r="E1517" i="3"/>
  <c r="D1517" i="3"/>
  <c r="C1517" i="3"/>
  <c r="B1517" i="3"/>
  <c r="A1517" i="3"/>
  <c r="R1517" i="3" s="1"/>
  <c r="S1516" i="3"/>
  <c r="G1516" i="3"/>
  <c r="F1516" i="3"/>
  <c r="E1516" i="3"/>
  <c r="D1516" i="3"/>
  <c r="C1516" i="3"/>
  <c r="B1516" i="3"/>
  <c r="A1516" i="3"/>
  <c r="I1516" i="3" s="1"/>
  <c r="F1515" i="3"/>
  <c r="E1515" i="3"/>
  <c r="D1515" i="3"/>
  <c r="C1515" i="3"/>
  <c r="B1515" i="3"/>
  <c r="A1515" i="3"/>
  <c r="T1515" i="3" s="1"/>
  <c r="T1514" i="3"/>
  <c r="S1514" i="3"/>
  <c r="F1514" i="3"/>
  <c r="E1514" i="3"/>
  <c r="D1514" i="3"/>
  <c r="C1514" i="3"/>
  <c r="B1514" i="3"/>
  <c r="A1514" i="3"/>
  <c r="F1513" i="3"/>
  <c r="E1513" i="3"/>
  <c r="D1513" i="3"/>
  <c r="C1513" i="3"/>
  <c r="B1513" i="3"/>
  <c r="A1513" i="3"/>
  <c r="F1512" i="3"/>
  <c r="E1512" i="3"/>
  <c r="D1512" i="3"/>
  <c r="C1512" i="3"/>
  <c r="B1512" i="3"/>
  <c r="A1512" i="3"/>
  <c r="F1511" i="3"/>
  <c r="E1511" i="3"/>
  <c r="D1511" i="3"/>
  <c r="C1511" i="3"/>
  <c r="B1511" i="3"/>
  <c r="A1511" i="3"/>
  <c r="F1510" i="3"/>
  <c r="E1510" i="3"/>
  <c r="D1510" i="3"/>
  <c r="C1510" i="3"/>
  <c r="B1510" i="3"/>
  <c r="A1510" i="3"/>
  <c r="F1509" i="3"/>
  <c r="E1509" i="3"/>
  <c r="D1509" i="3"/>
  <c r="C1509" i="3"/>
  <c r="B1509" i="3"/>
  <c r="A1509" i="3"/>
  <c r="R1509" i="3" s="1"/>
  <c r="F1508" i="3"/>
  <c r="E1508" i="3"/>
  <c r="D1508" i="3"/>
  <c r="C1508" i="3"/>
  <c r="B1508" i="3"/>
  <c r="A1508" i="3"/>
  <c r="R1508" i="3" s="1"/>
  <c r="F1507" i="3"/>
  <c r="E1507" i="3"/>
  <c r="D1507" i="3"/>
  <c r="C1507" i="3"/>
  <c r="B1507" i="3"/>
  <c r="A1507" i="3"/>
  <c r="T1506" i="3"/>
  <c r="S1506" i="3"/>
  <c r="F1506" i="3"/>
  <c r="E1506" i="3"/>
  <c r="D1506" i="3"/>
  <c r="C1506" i="3"/>
  <c r="B1506" i="3"/>
  <c r="A1506" i="3"/>
  <c r="F1505" i="3"/>
  <c r="E1505" i="3"/>
  <c r="D1505" i="3"/>
  <c r="C1505" i="3"/>
  <c r="B1505" i="3"/>
  <c r="A1505" i="3"/>
  <c r="R1504" i="3"/>
  <c r="F1504" i="3"/>
  <c r="E1504" i="3"/>
  <c r="D1504" i="3"/>
  <c r="C1504" i="3"/>
  <c r="B1504" i="3"/>
  <c r="A1504" i="3"/>
  <c r="I1504" i="3" s="1"/>
  <c r="L1504" i="3" s="1"/>
  <c r="F1503" i="3"/>
  <c r="E1503" i="3"/>
  <c r="D1503" i="3"/>
  <c r="C1503" i="3"/>
  <c r="B1503" i="3"/>
  <c r="A1503" i="3"/>
  <c r="S1502" i="3"/>
  <c r="F1502" i="3"/>
  <c r="E1502" i="3"/>
  <c r="D1502" i="3"/>
  <c r="C1502" i="3"/>
  <c r="B1502" i="3"/>
  <c r="A1502" i="3"/>
  <c r="F1501" i="3"/>
  <c r="E1501" i="3"/>
  <c r="D1501" i="3"/>
  <c r="C1501" i="3"/>
  <c r="B1501" i="3"/>
  <c r="A1501" i="3"/>
  <c r="T1500" i="3"/>
  <c r="S1500" i="3"/>
  <c r="I1500" i="3"/>
  <c r="F1500" i="3"/>
  <c r="E1500" i="3"/>
  <c r="D1500" i="3"/>
  <c r="C1500" i="3"/>
  <c r="B1500" i="3"/>
  <c r="A1500" i="3"/>
  <c r="R1500" i="3" s="1"/>
  <c r="F1499" i="3"/>
  <c r="E1499" i="3"/>
  <c r="D1499" i="3"/>
  <c r="C1499" i="3"/>
  <c r="B1499" i="3"/>
  <c r="A1499" i="3"/>
  <c r="T1498" i="3"/>
  <c r="S1498" i="3"/>
  <c r="R1498" i="3"/>
  <c r="F1498" i="3"/>
  <c r="E1498" i="3"/>
  <c r="D1498" i="3"/>
  <c r="C1498" i="3"/>
  <c r="B1498" i="3"/>
  <c r="A1498" i="3"/>
  <c r="I1498" i="3" s="1"/>
  <c r="F1497" i="3"/>
  <c r="E1497" i="3"/>
  <c r="D1497" i="3"/>
  <c r="C1497" i="3"/>
  <c r="B1497" i="3"/>
  <c r="A1497" i="3"/>
  <c r="T1496" i="3"/>
  <c r="S1496" i="3"/>
  <c r="R1496" i="3"/>
  <c r="I1496" i="3"/>
  <c r="F1496" i="3"/>
  <c r="E1496" i="3"/>
  <c r="D1496" i="3"/>
  <c r="C1496" i="3"/>
  <c r="B1496" i="3"/>
  <c r="A1496" i="3"/>
  <c r="R1495" i="3"/>
  <c r="F1495" i="3"/>
  <c r="E1495" i="3"/>
  <c r="D1495" i="3"/>
  <c r="C1495" i="3"/>
  <c r="B1495" i="3"/>
  <c r="A1495" i="3"/>
  <c r="I1495" i="3" s="1"/>
  <c r="G1495" i="3" s="1"/>
  <c r="F1494" i="3"/>
  <c r="E1494" i="3"/>
  <c r="D1494" i="3"/>
  <c r="C1494" i="3"/>
  <c r="B1494" i="3"/>
  <c r="A1494" i="3"/>
  <c r="F1493" i="3"/>
  <c r="E1493" i="3"/>
  <c r="D1493" i="3"/>
  <c r="C1493" i="3"/>
  <c r="B1493" i="3"/>
  <c r="A1493" i="3"/>
  <c r="I1493" i="3" s="1"/>
  <c r="J1493" i="3" s="1"/>
  <c r="F1492" i="3"/>
  <c r="E1492" i="3"/>
  <c r="D1492" i="3"/>
  <c r="C1492" i="3"/>
  <c r="B1492" i="3"/>
  <c r="A1492" i="3"/>
  <c r="R1492" i="3" s="1"/>
  <c r="I1491" i="3"/>
  <c r="F1491" i="3"/>
  <c r="E1491" i="3"/>
  <c r="D1491" i="3"/>
  <c r="C1491" i="3"/>
  <c r="B1491" i="3"/>
  <c r="A1491" i="3"/>
  <c r="S1491" i="3" s="1"/>
  <c r="T1490" i="3"/>
  <c r="S1490" i="3"/>
  <c r="I1490" i="3"/>
  <c r="F1490" i="3"/>
  <c r="E1490" i="3"/>
  <c r="D1490" i="3"/>
  <c r="C1490" i="3"/>
  <c r="B1490" i="3"/>
  <c r="A1490" i="3"/>
  <c r="R1490" i="3" s="1"/>
  <c r="F1489" i="3"/>
  <c r="E1489" i="3"/>
  <c r="D1489" i="3"/>
  <c r="C1489" i="3"/>
  <c r="B1489" i="3"/>
  <c r="A1489" i="3"/>
  <c r="F1488" i="3"/>
  <c r="E1488" i="3"/>
  <c r="D1488" i="3"/>
  <c r="C1488" i="3"/>
  <c r="B1488" i="3"/>
  <c r="A1488" i="3"/>
  <c r="F1487" i="3"/>
  <c r="E1487" i="3"/>
  <c r="D1487" i="3"/>
  <c r="C1487" i="3"/>
  <c r="B1487" i="3"/>
  <c r="A1487" i="3"/>
  <c r="S1487" i="3" s="1"/>
  <c r="S1486" i="3"/>
  <c r="F1486" i="3"/>
  <c r="E1486" i="3"/>
  <c r="D1486" i="3"/>
  <c r="C1486" i="3"/>
  <c r="B1486" i="3"/>
  <c r="A1486" i="3"/>
  <c r="S1485" i="3"/>
  <c r="F1485" i="3"/>
  <c r="E1485" i="3"/>
  <c r="D1485" i="3"/>
  <c r="C1485" i="3"/>
  <c r="B1485" i="3"/>
  <c r="A1485" i="3"/>
  <c r="T1484" i="3"/>
  <c r="F1484" i="3"/>
  <c r="E1484" i="3"/>
  <c r="D1484" i="3"/>
  <c r="C1484" i="3"/>
  <c r="B1484" i="3"/>
  <c r="A1484" i="3"/>
  <c r="R1484" i="3" s="1"/>
  <c r="R1483" i="3"/>
  <c r="F1483" i="3"/>
  <c r="E1483" i="3"/>
  <c r="D1483" i="3"/>
  <c r="C1483" i="3"/>
  <c r="B1483" i="3"/>
  <c r="A1483" i="3"/>
  <c r="R1482" i="3"/>
  <c r="F1482" i="3"/>
  <c r="E1482" i="3"/>
  <c r="D1482" i="3"/>
  <c r="C1482" i="3"/>
  <c r="B1482" i="3"/>
  <c r="A1482" i="3"/>
  <c r="S1482" i="3" s="1"/>
  <c r="T1481" i="3"/>
  <c r="I1481" i="3"/>
  <c r="G1481" i="3" s="1"/>
  <c r="H1481" i="3"/>
  <c r="F1481" i="3"/>
  <c r="E1481" i="3"/>
  <c r="D1481" i="3"/>
  <c r="C1481" i="3"/>
  <c r="B1481" i="3"/>
  <c r="A1481" i="3"/>
  <c r="R1481" i="3" s="1"/>
  <c r="S1480" i="3"/>
  <c r="R1480" i="3"/>
  <c r="J1480" i="3"/>
  <c r="I1480" i="3"/>
  <c r="G1480" i="3"/>
  <c r="F1480" i="3"/>
  <c r="E1480" i="3"/>
  <c r="D1480" i="3"/>
  <c r="C1480" i="3"/>
  <c r="B1480" i="3"/>
  <c r="A1480" i="3"/>
  <c r="T1480" i="3" s="1"/>
  <c r="F1479" i="3"/>
  <c r="E1479" i="3"/>
  <c r="D1479" i="3"/>
  <c r="C1479" i="3"/>
  <c r="B1479" i="3"/>
  <c r="A1479" i="3"/>
  <c r="F1478" i="3"/>
  <c r="E1478" i="3"/>
  <c r="D1478" i="3"/>
  <c r="C1478" i="3"/>
  <c r="B1478" i="3"/>
  <c r="A1478" i="3"/>
  <c r="S1478" i="3" s="1"/>
  <c r="T1477" i="3"/>
  <c r="F1477" i="3"/>
  <c r="E1477" i="3"/>
  <c r="D1477" i="3"/>
  <c r="C1477" i="3"/>
  <c r="B1477" i="3"/>
  <c r="A1477" i="3"/>
  <c r="R1477" i="3" s="1"/>
  <c r="F1476" i="3"/>
  <c r="E1476" i="3"/>
  <c r="D1476" i="3"/>
  <c r="C1476" i="3"/>
  <c r="B1476" i="3"/>
  <c r="A1476" i="3"/>
  <c r="T1476" i="3" s="1"/>
  <c r="F1475" i="3"/>
  <c r="E1475" i="3"/>
  <c r="D1475" i="3"/>
  <c r="C1475" i="3"/>
  <c r="B1475" i="3"/>
  <c r="A1475" i="3"/>
  <c r="T1474" i="3"/>
  <c r="F1474" i="3"/>
  <c r="E1474" i="3"/>
  <c r="D1474" i="3"/>
  <c r="C1474" i="3"/>
  <c r="B1474" i="3"/>
  <c r="A1474" i="3"/>
  <c r="F1473" i="3"/>
  <c r="E1473" i="3"/>
  <c r="D1473" i="3"/>
  <c r="C1473" i="3"/>
  <c r="B1473" i="3"/>
  <c r="A1473" i="3"/>
  <c r="R1472" i="3"/>
  <c r="F1472" i="3"/>
  <c r="E1472" i="3"/>
  <c r="D1472" i="3"/>
  <c r="C1472" i="3"/>
  <c r="B1472" i="3"/>
  <c r="A1472" i="3"/>
  <c r="T1472" i="3" s="1"/>
  <c r="F1471" i="3"/>
  <c r="E1471" i="3"/>
  <c r="D1471" i="3"/>
  <c r="C1471" i="3"/>
  <c r="B1471" i="3"/>
  <c r="A1471" i="3"/>
  <c r="R1471" i="3" s="1"/>
  <c r="T1470" i="3"/>
  <c r="F1470" i="3"/>
  <c r="E1470" i="3"/>
  <c r="D1470" i="3"/>
  <c r="C1470" i="3"/>
  <c r="B1470" i="3"/>
  <c r="A1470" i="3"/>
  <c r="F1469" i="3"/>
  <c r="E1469" i="3"/>
  <c r="D1469" i="3"/>
  <c r="C1469" i="3"/>
  <c r="B1469" i="3"/>
  <c r="A1469" i="3"/>
  <c r="T1469" i="3" s="1"/>
  <c r="F1468" i="3"/>
  <c r="E1468" i="3"/>
  <c r="D1468" i="3"/>
  <c r="C1468" i="3"/>
  <c r="B1468" i="3"/>
  <c r="A1468" i="3"/>
  <c r="F1467" i="3"/>
  <c r="E1467" i="3"/>
  <c r="D1467" i="3"/>
  <c r="C1467" i="3"/>
  <c r="B1467" i="3"/>
  <c r="A1467" i="3"/>
  <c r="F1466" i="3"/>
  <c r="E1466" i="3"/>
  <c r="D1466" i="3"/>
  <c r="C1466" i="3"/>
  <c r="B1466" i="3"/>
  <c r="A1466" i="3"/>
  <c r="S1466" i="3" s="1"/>
  <c r="T1465" i="3"/>
  <c r="I1465" i="3"/>
  <c r="H1465" i="3"/>
  <c r="F1465" i="3"/>
  <c r="E1465" i="3"/>
  <c r="D1465" i="3"/>
  <c r="C1465" i="3"/>
  <c r="B1465" i="3"/>
  <c r="A1465" i="3"/>
  <c r="R1465" i="3" s="1"/>
  <c r="T1464" i="3"/>
  <c r="R1464" i="3"/>
  <c r="J1464" i="3"/>
  <c r="I1464" i="3"/>
  <c r="G1464" i="3"/>
  <c r="F1464" i="3"/>
  <c r="E1464" i="3"/>
  <c r="D1464" i="3"/>
  <c r="C1464" i="3"/>
  <c r="B1464" i="3"/>
  <c r="A1464" i="3"/>
  <c r="S1464" i="3" s="1"/>
  <c r="F1463" i="3"/>
  <c r="E1463" i="3"/>
  <c r="D1463" i="3"/>
  <c r="C1463" i="3"/>
  <c r="B1463" i="3"/>
  <c r="A1463" i="3"/>
  <c r="I1463" i="3" s="1"/>
  <c r="F1462" i="3"/>
  <c r="E1462" i="3"/>
  <c r="D1462" i="3"/>
  <c r="C1462" i="3"/>
  <c r="B1462" i="3"/>
  <c r="A1462" i="3"/>
  <c r="R1462" i="3" s="1"/>
  <c r="F1461" i="3"/>
  <c r="E1461" i="3"/>
  <c r="D1461" i="3"/>
  <c r="C1461" i="3"/>
  <c r="B1461" i="3"/>
  <c r="A1461" i="3"/>
  <c r="T1460" i="3"/>
  <c r="I1460" i="3"/>
  <c r="J1460" i="3" s="1"/>
  <c r="F1460" i="3"/>
  <c r="E1460" i="3"/>
  <c r="D1460" i="3"/>
  <c r="C1460" i="3"/>
  <c r="B1460" i="3"/>
  <c r="A1460" i="3"/>
  <c r="F1459" i="3"/>
  <c r="E1459" i="3"/>
  <c r="D1459" i="3"/>
  <c r="C1459" i="3"/>
  <c r="B1459" i="3"/>
  <c r="A1459" i="3"/>
  <c r="T1458" i="3"/>
  <c r="F1458" i="3"/>
  <c r="E1458" i="3"/>
  <c r="D1458" i="3"/>
  <c r="C1458" i="3"/>
  <c r="B1458" i="3"/>
  <c r="A1458" i="3"/>
  <c r="F1457" i="3"/>
  <c r="E1457" i="3"/>
  <c r="D1457" i="3"/>
  <c r="C1457" i="3"/>
  <c r="B1457" i="3"/>
  <c r="A1457" i="3"/>
  <c r="F1456" i="3"/>
  <c r="E1456" i="3"/>
  <c r="D1456" i="3"/>
  <c r="C1456" i="3"/>
  <c r="B1456" i="3"/>
  <c r="A1456" i="3"/>
  <c r="F1455" i="3"/>
  <c r="E1455" i="3"/>
  <c r="D1455" i="3"/>
  <c r="C1455" i="3"/>
  <c r="B1455" i="3"/>
  <c r="A1455" i="3"/>
  <c r="I1455" i="3" s="1"/>
  <c r="T1454" i="3"/>
  <c r="L1454" i="3"/>
  <c r="J1454" i="3"/>
  <c r="G1454" i="3"/>
  <c r="F1454" i="3"/>
  <c r="E1454" i="3"/>
  <c r="D1454" i="3"/>
  <c r="C1454" i="3"/>
  <c r="B1454" i="3"/>
  <c r="A1454" i="3"/>
  <c r="I1454" i="3" s="1"/>
  <c r="F1453" i="3"/>
  <c r="E1453" i="3"/>
  <c r="D1453" i="3"/>
  <c r="C1453" i="3"/>
  <c r="B1453" i="3"/>
  <c r="A1453" i="3"/>
  <c r="F1452" i="3"/>
  <c r="E1452" i="3"/>
  <c r="D1452" i="3"/>
  <c r="C1452" i="3"/>
  <c r="B1452" i="3"/>
  <c r="A1452" i="3"/>
  <c r="S1451" i="3"/>
  <c r="F1451" i="3"/>
  <c r="E1451" i="3"/>
  <c r="D1451" i="3"/>
  <c r="C1451" i="3"/>
  <c r="B1451" i="3"/>
  <c r="A1451" i="3"/>
  <c r="R1450" i="3"/>
  <c r="F1450" i="3"/>
  <c r="E1450" i="3"/>
  <c r="D1450" i="3"/>
  <c r="C1450" i="3"/>
  <c r="B1450" i="3"/>
  <c r="A1450" i="3"/>
  <c r="F1449" i="3"/>
  <c r="E1449" i="3"/>
  <c r="D1449" i="3"/>
  <c r="C1449" i="3"/>
  <c r="B1449" i="3"/>
  <c r="A1449" i="3"/>
  <c r="F1448" i="3"/>
  <c r="E1448" i="3"/>
  <c r="D1448" i="3"/>
  <c r="C1448" i="3"/>
  <c r="B1448" i="3"/>
  <c r="A1448" i="3"/>
  <c r="S1447" i="3"/>
  <c r="F1447" i="3"/>
  <c r="E1447" i="3"/>
  <c r="D1447" i="3"/>
  <c r="C1447" i="3"/>
  <c r="B1447" i="3"/>
  <c r="A1447" i="3"/>
  <c r="R1447" i="3" s="1"/>
  <c r="F1446" i="3"/>
  <c r="E1446" i="3"/>
  <c r="D1446" i="3"/>
  <c r="C1446" i="3"/>
  <c r="B1446" i="3"/>
  <c r="A1446" i="3"/>
  <c r="S1446" i="3" s="1"/>
  <c r="F1445" i="3"/>
  <c r="E1445" i="3"/>
  <c r="D1445" i="3"/>
  <c r="C1445" i="3"/>
  <c r="B1445" i="3"/>
  <c r="A1445" i="3"/>
  <c r="F1444" i="3"/>
  <c r="E1444" i="3"/>
  <c r="D1444" i="3"/>
  <c r="C1444" i="3"/>
  <c r="B1444" i="3"/>
  <c r="A1444" i="3"/>
  <c r="F1443" i="3"/>
  <c r="E1443" i="3"/>
  <c r="D1443" i="3"/>
  <c r="C1443" i="3"/>
  <c r="B1443" i="3"/>
  <c r="A1443" i="3"/>
  <c r="S1442" i="3"/>
  <c r="I1442" i="3"/>
  <c r="G1442" i="3" s="1"/>
  <c r="F1442" i="3"/>
  <c r="E1442" i="3"/>
  <c r="D1442" i="3"/>
  <c r="C1442" i="3"/>
  <c r="B1442" i="3"/>
  <c r="A1442" i="3"/>
  <c r="T1442" i="3" s="1"/>
  <c r="I1441" i="3"/>
  <c r="G1441" i="3" s="1"/>
  <c r="F1441" i="3"/>
  <c r="E1441" i="3"/>
  <c r="D1441" i="3"/>
  <c r="C1441" i="3"/>
  <c r="B1441" i="3"/>
  <c r="A1441" i="3"/>
  <c r="R1441" i="3" s="1"/>
  <c r="R1440" i="3"/>
  <c r="F1440" i="3"/>
  <c r="E1440" i="3"/>
  <c r="D1440" i="3"/>
  <c r="C1440" i="3"/>
  <c r="B1440" i="3"/>
  <c r="A1440" i="3"/>
  <c r="S1439" i="3"/>
  <c r="R1439" i="3"/>
  <c r="L1439" i="3"/>
  <c r="J1439" i="3"/>
  <c r="I1439" i="3"/>
  <c r="G1439" i="3" s="1"/>
  <c r="F1439" i="3"/>
  <c r="E1439" i="3"/>
  <c r="D1439" i="3"/>
  <c r="C1439" i="3"/>
  <c r="B1439" i="3"/>
  <c r="A1439" i="3"/>
  <c r="T1439" i="3" s="1"/>
  <c r="F1438" i="3"/>
  <c r="E1438" i="3"/>
  <c r="D1438" i="3"/>
  <c r="C1438" i="3"/>
  <c r="B1438" i="3"/>
  <c r="A1438" i="3"/>
  <c r="S1437" i="3"/>
  <c r="I1437" i="3"/>
  <c r="F1437" i="3"/>
  <c r="E1437" i="3"/>
  <c r="D1437" i="3"/>
  <c r="C1437" i="3"/>
  <c r="B1437" i="3"/>
  <c r="A1437" i="3"/>
  <c r="R1437" i="3" s="1"/>
  <c r="T1436" i="3"/>
  <c r="I1436" i="3"/>
  <c r="F1436" i="3"/>
  <c r="E1436" i="3"/>
  <c r="D1436" i="3"/>
  <c r="C1436" i="3"/>
  <c r="B1436" i="3"/>
  <c r="A1436" i="3"/>
  <c r="F1435" i="3"/>
  <c r="E1435" i="3"/>
  <c r="D1435" i="3"/>
  <c r="C1435" i="3"/>
  <c r="B1435" i="3"/>
  <c r="A1435" i="3"/>
  <c r="F1434" i="3"/>
  <c r="E1434" i="3"/>
  <c r="D1434" i="3"/>
  <c r="C1434" i="3"/>
  <c r="B1434" i="3"/>
  <c r="A1434" i="3"/>
  <c r="S1434" i="3" s="1"/>
  <c r="F1433" i="3"/>
  <c r="E1433" i="3"/>
  <c r="D1433" i="3"/>
  <c r="C1433" i="3"/>
  <c r="B1433" i="3"/>
  <c r="A1433" i="3"/>
  <c r="F1432" i="3"/>
  <c r="E1432" i="3"/>
  <c r="D1432" i="3"/>
  <c r="C1432" i="3"/>
  <c r="B1432" i="3"/>
  <c r="A1432" i="3"/>
  <c r="R1431" i="3"/>
  <c r="F1431" i="3"/>
  <c r="E1431" i="3"/>
  <c r="D1431" i="3"/>
  <c r="C1431" i="3"/>
  <c r="B1431" i="3"/>
  <c r="A1431" i="3"/>
  <c r="F1430" i="3"/>
  <c r="E1430" i="3"/>
  <c r="D1430" i="3"/>
  <c r="C1430" i="3"/>
  <c r="B1430" i="3"/>
  <c r="A1430" i="3"/>
  <c r="R1430" i="3" s="1"/>
  <c r="S1429" i="3"/>
  <c r="F1429" i="3"/>
  <c r="E1429" i="3"/>
  <c r="D1429" i="3"/>
  <c r="C1429" i="3"/>
  <c r="B1429" i="3"/>
  <c r="A1429" i="3"/>
  <c r="T1429" i="3" s="1"/>
  <c r="F1428" i="3"/>
  <c r="E1428" i="3"/>
  <c r="D1428" i="3"/>
  <c r="C1428" i="3"/>
  <c r="B1428" i="3"/>
  <c r="A1428" i="3"/>
  <c r="S1427" i="3"/>
  <c r="R1427" i="3"/>
  <c r="F1427" i="3"/>
  <c r="E1427" i="3"/>
  <c r="D1427" i="3"/>
  <c r="C1427" i="3"/>
  <c r="B1427" i="3"/>
  <c r="A1427" i="3"/>
  <c r="T1427" i="3" s="1"/>
  <c r="F1426" i="3"/>
  <c r="E1426" i="3"/>
  <c r="D1426" i="3"/>
  <c r="C1426" i="3"/>
  <c r="B1426" i="3"/>
  <c r="A1426" i="3"/>
  <c r="T1426" i="3" s="1"/>
  <c r="T1425" i="3"/>
  <c r="F1425" i="3"/>
  <c r="E1425" i="3"/>
  <c r="D1425" i="3"/>
  <c r="C1425" i="3"/>
  <c r="B1425" i="3"/>
  <c r="A1425" i="3"/>
  <c r="I1425" i="3" s="1"/>
  <c r="F1424" i="3"/>
  <c r="E1424" i="3"/>
  <c r="D1424" i="3"/>
  <c r="C1424" i="3"/>
  <c r="B1424" i="3"/>
  <c r="A1424" i="3"/>
  <c r="R1424" i="3" s="1"/>
  <c r="I1423" i="3"/>
  <c r="F1423" i="3"/>
  <c r="E1423" i="3"/>
  <c r="D1423" i="3"/>
  <c r="C1423" i="3"/>
  <c r="B1423" i="3"/>
  <c r="A1423" i="3"/>
  <c r="T1423" i="3" s="1"/>
  <c r="T1422" i="3"/>
  <c r="S1422" i="3"/>
  <c r="R1422" i="3"/>
  <c r="I1422" i="3"/>
  <c r="M1422" i="3" s="1"/>
  <c r="F1422" i="3"/>
  <c r="E1422" i="3"/>
  <c r="D1422" i="3"/>
  <c r="C1422" i="3"/>
  <c r="B1422" i="3"/>
  <c r="A1422" i="3"/>
  <c r="F1421" i="3"/>
  <c r="E1421" i="3"/>
  <c r="D1421" i="3"/>
  <c r="C1421" i="3"/>
  <c r="B1421" i="3"/>
  <c r="A1421" i="3"/>
  <c r="F1420" i="3"/>
  <c r="E1420" i="3"/>
  <c r="D1420" i="3"/>
  <c r="C1420" i="3"/>
  <c r="B1420" i="3"/>
  <c r="A1420" i="3"/>
  <c r="F1419" i="3"/>
  <c r="E1419" i="3"/>
  <c r="D1419" i="3"/>
  <c r="C1419" i="3"/>
  <c r="B1419" i="3"/>
  <c r="A1419" i="3"/>
  <c r="I1419" i="3" s="1"/>
  <c r="T1418" i="3"/>
  <c r="I1418" i="3"/>
  <c r="J1418" i="3" s="1"/>
  <c r="G1418" i="3"/>
  <c r="F1418" i="3"/>
  <c r="E1418" i="3"/>
  <c r="D1418" i="3"/>
  <c r="C1418" i="3"/>
  <c r="B1418" i="3"/>
  <c r="A1418" i="3"/>
  <c r="R1417" i="3"/>
  <c r="I1417" i="3"/>
  <c r="G1417" i="3"/>
  <c r="F1417" i="3"/>
  <c r="E1417" i="3"/>
  <c r="D1417" i="3"/>
  <c r="C1417" i="3"/>
  <c r="B1417" i="3"/>
  <c r="A1417" i="3"/>
  <c r="T1417" i="3" s="1"/>
  <c r="S1416" i="3"/>
  <c r="F1416" i="3"/>
  <c r="E1416" i="3"/>
  <c r="D1416" i="3"/>
  <c r="C1416" i="3"/>
  <c r="B1416" i="3"/>
  <c r="A1416" i="3"/>
  <c r="R1416" i="3" s="1"/>
  <c r="I1415" i="3"/>
  <c r="F1415" i="3"/>
  <c r="E1415" i="3"/>
  <c r="D1415" i="3"/>
  <c r="C1415" i="3"/>
  <c r="B1415" i="3"/>
  <c r="A1415" i="3"/>
  <c r="F1414" i="3"/>
  <c r="E1414" i="3"/>
  <c r="D1414" i="3"/>
  <c r="C1414" i="3"/>
  <c r="B1414" i="3"/>
  <c r="A1414" i="3"/>
  <c r="S1413" i="3"/>
  <c r="J1413" i="3"/>
  <c r="F1413" i="3"/>
  <c r="E1413" i="3"/>
  <c r="D1413" i="3"/>
  <c r="C1413" i="3"/>
  <c r="B1413" i="3"/>
  <c r="A1413" i="3"/>
  <c r="I1413" i="3" s="1"/>
  <c r="S1412" i="3"/>
  <c r="F1412" i="3"/>
  <c r="E1412" i="3"/>
  <c r="D1412" i="3"/>
  <c r="C1412" i="3"/>
  <c r="B1412" i="3"/>
  <c r="A1412" i="3"/>
  <c r="F1411" i="3"/>
  <c r="E1411" i="3"/>
  <c r="D1411" i="3"/>
  <c r="C1411" i="3"/>
  <c r="B1411" i="3"/>
  <c r="A1411" i="3"/>
  <c r="F1410" i="3"/>
  <c r="E1410" i="3"/>
  <c r="D1410" i="3"/>
  <c r="C1410" i="3"/>
  <c r="B1410" i="3"/>
  <c r="A1410" i="3"/>
  <c r="T1410" i="3" s="1"/>
  <c r="F1409" i="3"/>
  <c r="E1409" i="3"/>
  <c r="D1409" i="3"/>
  <c r="C1409" i="3"/>
  <c r="B1409" i="3"/>
  <c r="A1409" i="3"/>
  <c r="L1408" i="3"/>
  <c r="I1408" i="3"/>
  <c r="G1408" i="3"/>
  <c r="F1408" i="3"/>
  <c r="E1408" i="3"/>
  <c r="D1408" i="3"/>
  <c r="C1408" i="3"/>
  <c r="B1408" i="3"/>
  <c r="A1408" i="3"/>
  <c r="F1407" i="3"/>
  <c r="E1407" i="3"/>
  <c r="D1407" i="3"/>
  <c r="C1407" i="3"/>
  <c r="B1407" i="3"/>
  <c r="A1407" i="3"/>
  <c r="S1407" i="3" s="1"/>
  <c r="F1406" i="3"/>
  <c r="E1406" i="3"/>
  <c r="D1406" i="3"/>
  <c r="C1406" i="3"/>
  <c r="B1406" i="3"/>
  <c r="A1406" i="3"/>
  <c r="S1406" i="3" s="1"/>
  <c r="T1405" i="3"/>
  <c r="J1405" i="3"/>
  <c r="I1405" i="3"/>
  <c r="F1405" i="3"/>
  <c r="E1405" i="3"/>
  <c r="D1405" i="3"/>
  <c r="C1405" i="3"/>
  <c r="B1405" i="3"/>
  <c r="A1405" i="3"/>
  <c r="T1404" i="3"/>
  <c r="S1404" i="3"/>
  <c r="R1404" i="3"/>
  <c r="L1404" i="3"/>
  <c r="J1404" i="3"/>
  <c r="F1404" i="3"/>
  <c r="E1404" i="3"/>
  <c r="D1404" i="3"/>
  <c r="C1404" i="3"/>
  <c r="B1404" i="3"/>
  <c r="A1404" i="3"/>
  <c r="I1404" i="3" s="1"/>
  <c r="F1403" i="3"/>
  <c r="E1403" i="3"/>
  <c r="D1403" i="3"/>
  <c r="C1403" i="3"/>
  <c r="B1403" i="3"/>
  <c r="A1403" i="3"/>
  <c r="S1402" i="3"/>
  <c r="F1402" i="3"/>
  <c r="E1402" i="3"/>
  <c r="D1402" i="3"/>
  <c r="C1402" i="3"/>
  <c r="B1402" i="3"/>
  <c r="A1402" i="3"/>
  <c r="I1402" i="3" s="1"/>
  <c r="T1401" i="3"/>
  <c r="R1401" i="3"/>
  <c r="F1401" i="3"/>
  <c r="E1401" i="3"/>
  <c r="D1401" i="3"/>
  <c r="C1401" i="3"/>
  <c r="B1401" i="3"/>
  <c r="A1401" i="3"/>
  <c r="F1400" i="3"/>
  <c r="E1400" i="3"/>
  <c r="D1400" i="3"/>
  <c r="C1400" i="3"/>
  <c r="B1400" i="3"/>
  <c r="A1400" i="3"/>
  <c r="R1399" i="3"/>
  <c r="F1399" i="3"/>
  <c r="E1399" i="3"/>
  <c r="D1399" i="3"/>
  <c r="C1399" i="3"/>
  <c r="B1399" i="3"/>
  <c r="A1399" i="3"/>
  <c r="F1398" i="3"/>
  <c r="E1398" i="3"/>
  <c r="D1398" i="3"/>
  <c r="C1398" i="3"/>
  <c r="B1398" i="3"/>
  <c r="A1398" i="3"/>
  <c r="T1397" i="3"/>
  <c r="R1397" i="3"/>
  <c r="G1397" i="3"/>
  <c r="F1397" i="3"/>
  <c r="E1397" i="3"/>
  <c r="D1397" i="3"/>
  <c r="C1397" i="3"/>
  <c r="B1397" i="3"/>
  <c r="A1397" i="3"/>
  <c r="I1397" i="3" s="1"/>
  <c r="J1397" i="3" s="1"/>
  <c r="T1396" i="3"/>
  <c r="F1396" i="3"/>
  <c r="E1396" i="3"/>
  <c r="D1396" i="3"/>
  <c r="C1396" i="3"/>
  <c r="B1396" i="3"/>
  <c r="A1396" i="3"/>
  <c r="F1395" i="3"/>
  <c r="E1395" i="3"/>
  <c r="D1395" i="3"/>
  <c r="C1395" i="3"/>
  <c r="B1395" i="3"/>
  <c r="A1395" i="3"/>
  <c r="S1395" i="3" s="1"/>
  <c r="I1394" i="3"/>
  <c r="G1394" i="3"/>
  <c r="F1394" i="3"/>
  <c r="E1394" i="3"/>
  <c r="D1394" i="3"/>
  <c r="C1394" i="3"/>
  <c r="B1394" i="3"/>
  <c r="A1394" i="3"/>
  <c r="F1393" i="3"/>
  <c r="E1393" i="3"/>
  <c r="D1393" i="3"/>
  <c r="C1393" i="3"/>
  <c r="B1393" i="3"/>
  <c r="A1393" i="3"/>
  <c r="R1392" i="3"/>
  <c r="M1392" i="3"/>
  <c r="L1392" i="3"/>
  <c r="I1392" i="3"/>
  <c r="G1392" i="3" s="1"/>
  <c r="F1392" i="3"/>
  <c r="E1392" i="3"/>
  <c r="D1392" i="3"/>
  <c r="C1392" i="3"/>
  <c r="B1392" i="3"/>
  <c r="A1392" i="3"/>
  <c r="T1392" i="3" s="1"/>
  <c r="I1391" i="3"/>
  <c r="F1391" i="3"/>
  <c r="E1391" i="3"/>
  <c r="D1391" i="3"/>
  <c r="C1391" i="3"/>
  <c r="B1391" i="3"/>
  <c r="A1391" i="3"/>
  <c r="S1390" i="3"/>
  <c r="I1390" i="3"/>
  <c r="F1390" i="3"/>
  <c r="E1390" i="3"/>
  <c r="D1390" i="3"/>
  <c r="C1390" i="3"/>
  <c r="B1390" i="3"/>
  <c r="A1390" i="3"/>
  <c r="T1390" i="3" s="1"/>
  <c r="F1389" i="3"/>
  <c r="E1389" i="3"/>
  <c r="D1389" i="3"/>
  <c r="C1389" i="3"/>
  <c r="B1389" i="3"/>
  <c r="A1389" i="3"/>
  <c r="T1388" i="3"/>
  <c r="F1388" i="3"/>
  <c r="E1388" i="3"/>
  <c r="D1388" i="3"/>
  <c r="C1388" i="3"/>
  <c r="B1388" i="3"/>
  <c r="A1388" i="3"/>
  <c r="F1387" i="3"/>
  <c r="E1387" i="3"/>
  <c r="D1387" i="3"/>
  <c r="C1387" i="3"/>
  <c r="B1387" i="3"/>
  <c r="A1387" i="3"/>
  <c r="F1386" i="3"/>
  <c r="E1386" i="3"/>
  <c r="D1386" i="3"/>
  <c r="C1386" i="3"/>
  <c r="B1386" i="3"/>
  <c r="A1386" i="3"/>
  <c r="S1385" i="3"/>
  <c r="R1385" i="3"/>
  <c r="F1385" i="3"/>
  <c r="E1385" i="3"/>
  <c r="D1385" i="3"/>
  <c r="C1385" i="3"/>
  <c r="B1385" i="3"/>
  <c r="A1385" i="3"/>
  <c r="T1385" i="3" s="1"/>
  <c r="S1384" i="3"/>
  <c r="F1384" i="3"/>
  <c r="E1384" i="3"/>
  <c r="D1384" i="3"/>
  <c r="C1384" i="3"/>
  <c r="B1384" i="3"/>
  <c r="A1384" i="3"/>
  <c r="R1384" i="3" s="1"/>
  <c r="M1383" i="3"/>
  <c r="I1383" i="3"/>
  <c r="L1383" i="3" s="1"/>
  <c r="G1383" i="3"/>
  <c r="F1383" i="3"/>
  <c r="E1383" i="3"/>
  <c r="D1383" i="3"/>
  <c r="C1383" i="3"/>
  <c r="B1383" i="3"/>
  <c r="A1383" i="3"/>
  <c r="F1382" i="3"/>
  <c r="E1382" i="3"/>
  <c r="D1382" i="3"/>
  <c r="C1382" i="3"/>
  <c r="B1382" i="3"/>
  <c r="A1382" i="3"/>
  <c r="T1382" i="3" s="1"/>
  <c r="S1381" i="3"/>
  <c r="R1381" i="3"/>
  <c r="J1381" i="3"/>
  <c r="G1381" i="3"/>
  <c r="F1381" i="3"/>
  <c r="E1381" i="3"/>
  <c r="D1381" i="3"/>
  <c r="C1381" i="3"/>
  <c r="B1381" i="3"/>
  <c r="A1381" i="3"/>
  <c r="I1381" i="3" s="1"/>
  <c r="L1381" i="3" s="1"/>
  <c r="T1380" i="3"/>
  <c r="F1380" i="3"/>
  <c r="E1380" i="3"/>
  <c r="D1380" i="3"/>
  <c r="C1380" i="3"/>
  <c r="B1380" i="3"/>
  <c r="A1380" i="3"/>
  <c r="S1380" i="3" s="1"/>
  <c r="F1379" i="3"/>
  <c r="E1379" i="3"/>
  <c r="D1379" i="3"/>
  <c r="C1379" i="3"/>
  <c r="B1379" i="3"/>
  <c r="A1379" i="3"/>
  <c r="T1379" i="3" s="1"/>
  <c r="F1378" i="3"/>
  <c r="E1378" i="3"/>
  <c r="D1378" i="3"/>
  <c r="C1378" i="3"/>
  <c r="B1378" i="3"/>
  <c r="A1378" i="3"/>
  <c r="T1378" i="3" s="1"/>
  <c r="T1377" i="3"/>
  <c r="F1377" i="3"/>
  <c r="E1377" i="3"/>
  <c r="D1377" i="3"/>
  <c r="C1377" i="3"/>
  <c r="B1377" i="3"/>
  <c r="A1377" i="3"/>
  <c r="I1377" i="3" s="1"/>
  <c r="G1377" i="3" s="1"/>
  <c r="F1376" i="3"/>
  <c r="E1376" i="3"/>
  <c r="D1376" i="3"/>
  <c r="C1376" i="3"/>
  <c r="B1376" i="3"/>
  <c r="A1376" i="3"/>
  <c r="R1376" i="3" s="1"/>
  <c r="F1375" i="3"/>
  <c r="E1375" i="3"/>
  <c r="D1375" i="3"/>
  <c r="C1375" i="3"/>
  <c r="B1375" i="3"/>
  <c r="A1375" i="3"/>
  <c r="T1374" i="3"/>
  <c r="R1374" i="3"/>
  <c r="F1374" i="3"/>
  <c r="E1374" i="3"/>
  <c r="D1374" i="3"/>
  <c r="C1374" i="3"/>
  <c r="B1374" i="3"/>
  <c r="A1374" i="3"/>
  <c r="S1374" i="3" s="1"/>
  <c r="T1373" i="3"/>
  <c r="S1373" i="3"/>
  <c r="J1373" i="3"/>
  <c r="I1373" i="3"/>
  <c r="G1373" i="3" s="1"/>
  <c r="F1373" i="3"/>
  <c r="E1373" i="3"/>
  <c r="D1373" i="3"/>
  <c r="C1373" i="3"/>
  <c r="B1373" i="3"/>
  <c r="A1373" i="3"/>
  <c r="R1373" i="3" s="1"/>
  <c r="F1372" i="3"/>
  <c r="E1372" i="3"/>
  <c r="D1372" i="3"/>
  <c r="C1372" i="3"/>
  <c r="B1372" i="3"/>
  <c r="A1372" i="3"/>
  <c r="R1371" i="3"/>
  <c r="I1371" i="3"/>
  <c r="F1371" i="3"/>
  <c r="E1371" i="3"/>
  <c r="D1371" i="3"/>
  <c r="C1371" i="3"/>
  <c r="B1371" i="3"/>
  <c r="A1371" i="3"/>
  <c r="F1370" i="3"/>
  <c r="E1370" i="3"/>
  <c r="D1370" i="3"/>
  <c r="C1370" i="3"/>
  <c r="B1370" i="3"/>
  <c r="A1370" i="3"/>
  <c r="T1369" i="3"/>
  <c r="R1369" i="3"/>
  <c r="F1369" i="3"/>
  <c r="E1369" i="3"/>
  <c r="D1369" i="3"/>
  <c r="C1369" i="3"/>
  <c r="B1369" i="3"/>
  <c r="A1369" i="3"/>
  <c r="S1369" i="3" s="1"/>
  <c r="F1368" i="3"/>
  <c r="E1368" i="3"/>
  <c r="D1368" i="3"/>
  <c r="C1368" i="3"/>
  <c r="B1368" i="3"/>
  <c r="A1368" i="3"/>
  <c r="S1368" i="3" s="1"/>
  <c r="F1367" i="3"/>
  <c r="E1367" i="3"/>
  <c r="D1367" i="3"/>
  <c r="C1367" i="3"/>
  <c r="B1367" i="3"/>
  <c r="A1367" i="3"/>
  <c r="I1367" i="3" s="1"/>
  <c r="F1366" i="3"/>
  <c r="E1366" i="3"/>
  <c r="D1366" i="3"/>
  <c r="C1366" i="3"/>
  <c r="B1366" i="3"/>
  <c r="A1366" i="3"/>
  <c r="T1365" i="3"/>
  <c r="F1365" i="3"/>
  <c r="E1365" i="3"/>
  <c r="D1365" i="3"/>
  <c r="C1365" i="3"/>
  <c r="B1365" i="3"/>
  <c r="A1365" i="3"/>
  <c r="F1364" i="3"/>
  <c r="E1364" i="3"/>
  <c r="D1364" i="3"/>
  <c r="C1364" i="3"/>
  <c r="B1364" i="3"/>
  <c r="A1364" i="3"/>
  <c r="R1363" i="3"/>
  <c r="F1363" i="3"/>
  <c r="E1363" i="3"/>
  <c r="D1363" i="3"/>
  <c r="C1363" i="3"/>
  <c r="B1363" i="3"/>
  <c r="A1363" i="3"/>
  <c r="T1362" i="3"/>
  <c r="F1362" i="3"/>
  <c r="E1362" i="3"/>
  <c r="D1362" i="3"/>
  <c r="C1362" i="3"/>
  <c r="B1362" i="3"/>
  <c r="A1362" i="3"/>
  <c r="R1361" i="3"/>
  <c r="J1361" i="3"/>
  <c r="G1361" i="3"/>
  <c r="F1361" i="3"/>
  <c r="E1361" i="3"/>
  <c r="D1361" i="3"/>
  <c r="C1361" i="3"/>
  <c r="B1361" i="3"/>
  <c r="A1361" i="3"/>
  <c r="I1361" i="3" s="1"/>
  <c r="L1361" i="3" s="1"/>
  <c r="I1360" i="3"/>
  <c r="G1360" i="3" s="1"/>
  <c r="F1360" i="3"/>
  <c r="E1360" i="3"/>
  <c r="D1360" i="3"/>
  <c r="C1360" i="3"/>
  <c r="B1360" i="3"/>
  <c r="A1360" i="3"/>
  <c r="R1360" i="3" s="1"/>
  <c r="F1359" i="3"/>
  <c r="E1359" i="3"/>
  <c r="D1359" i="3"/>
  <c r="C1359" i="3"/>
  <c r="B1359" i="3"/>
  <c r="A1359" i="3"/>
  <c r="F1358" i="3"/>
  <c r="E1358" i="3"/>
  <c r="D1358" i="3"/>
  <c r="C1358" i="3"/>
  <c r="B1358" i="3"/>
  <c r="A1358" i="3"/>
  <c r="R1358" i="3" s="1"/>
  <c r="F1357" i="3"/>
  <c r="E1357" i="3"/>
  <c r="D1357" i="3"/>
  <c r="C1357" i="3"/>
  <c r="B1357" i="3"/>
  <c r="A1357" i="3"/>
  <c r="S1356" i="3"/>
  <c r="F1356" i="3"/>
  <c r="E1356" i="3"/>
  <c r="D1356" i="3"/>
  <c r="C1356" i="3"/>
  <c r="B1356" i="3"/>
  <c r="A1356" i="3"/>
  <c r="R1356" i="3" s="1"/>
  <c r="S1355" i="3"/>
  <c r="R1355" i="3"/>
  <c r="F1355" i="3"/>
  <c r="E1355" i="3"/>
  <c r="D1355" i="3"/>
  <c r="C1355" i="3"/>
  <c r="B1355" i="3"/>
  <c r="A1355" i="3"/>
  <c r="F1354" i="3"/>
  <c r="E1354" i="3"/>
  <c r="D1354" i="3"/>
  <c r="C1354" i="3"/>
  <c r="B1354" i="3"/>
  <c r="A1354" i="3"/>
  <c r="T1354" i="3" s="1"/>
  <c r="T1353" i="3"/>
  <c r="J1353" i="3"/>
  <c r="I1353" i="3"/>
  <c r="L1353" i="3" s="1"/>
  <c r="G1353" i="3"/>
  <c r="F1353" i="3"/>
  <c r="E1353" i="3"/>
  <c r="D1353" i="3"/>
  <c r="C1353" i="3"/>
  <c r="B1353" i="3"/>
  <c r="A1353" i="3"/>
  <c r="T1352" i="3"/>
  <c r="L1352" i="3"/>
  <c r="K1352" i="3"/>
  <c r="I1352" i="3"/>
  <c r="Q1352" i="3" s="1"/>
  <c r="G1352" i="3"/>
  <c r="F1352" i="3"/>
  <c r="E1352" i="3"/>
  <c r="D1352" i="3"/>
  <c r="C1352" i="3"/>
  <c r="B1352" i="3"/>
  <c r="A1352" i="3"/>
  <c r="S1352" i="3" s="1"/>
  <c r="S1351" i="3"/>
  <c r="R1351" i="3"/>
  <c r="F1351" i="3"/>
  <c r="E1351" i="3"/>
  <c r="D1351" i="3"/>
  <c r="C1351" i="3"/>
  <c r="B1351" i="3"/>
  <c r="A1351" i="3"/>
  <c r="F1350" i="3"/>
  <c r="E1350" i="3"/>
  <c r="D1350" i="3"/>
  <c r="C1350" i="3"/>
  <c r="B1350" i="3"/>
  <c r="A1350" i="3"/>
  <c r="T1349" i="3"/>
  <c r="F1349" i="3"/>
  <c r="E1349" i="3"/>
  <c r="D1349" i="3"/>
  <c r="C1349" i="3"/>
  <c r="B1349" i="3"/>
  <c r="A1349" i="3"/>
  <c r="T1348" i="3"/>
  <c r="F1348" i="3"/>
  <c r="E1348" i="3"/>
  <c r="D1348" i="3"/>
  <c r="C1348" i="3"/>
  <c r="B1348" i="3"/>
  <c r="A1348" i="3"/>
  <c r="F1347" i="3"/>
  <c r="E1347" i="3"/>
  <c r="D1347" i="3"/>
  <c r="C1347" i="3"/>
  <c r="B1347" i="3"/>
  <c r="A1347" i="3"/>
  <c r="R1347" i="3" s="1"/>
  <c r="R1346" i="3"/>
  <c r="F1346" i="3"/>
  <c r="E1346" i="3"/>
  <c r="D1346" i="3"/>
  <c r="C1346" i="3"/>
  <c r="B1346" i="3"/>
  <c r="A1346" i="3"/>
  <c r="F1345" i="3"/>
  <c r="E1345" i="3"/>
  <c r="D1345" i="3"/>
  <c r="C1345" i="3"/>
  <c r="B1345" i="3"/>
  <c r="A1345" i="3"/>
  <c r="I1345" i="3" s="1"/>
  <c r="F1344" i="3"/>
  <c r="E1344" i="3"/>
  <c r="D1344" i="3"/>
  <c r="C1344" i="3"/>
  <c r="B1344" i="3"/>
  <c r="A1344" i="3"/>
  <c r="F1343" i="3"/>
  <c r="E1343" i="3"/>
  <c r="D1343" i="3"/>
  <c r="C1343" i="3"/>
  <c r="B1343" i="3"/>
  <c r="A1343" i="3"/>
  <c r="S1343" i="3" s="1"/>
  <c r="F1342" i="3"/>
  <c r="E1342" i="3"/>
  <c r="D1342" i="3"/>
  <c r="C1342" i="3"/>
  <c r="B1342" i="3"/>
  <c r="A1342" i="3"/>
  <c r="T1341" i="3"/>
  <c r="S1341" i="3"/>
  <c r="R1341" i="3"/>
  <c r="I1341" i="3"/>
  <c r="F1341" i="3"/>
  <c r="E1341" i="3"/>
  <c r="D1341" i="3"/>
  <c r="C1341" i="3"/>
  <c r="B1341" i="3"/>
  <c r="A1341" i="3"/>
  <c r="F1340" i="3"/>
  <c r="E1340" i="3"/>
  <c r="D1340" i="3"/>
  <c r="C1340" i="3"/>
  <c r="B1340" i="3"/>
  <c r="A1340" i="3"/>
  <c r="R1340" i="3" s="1"/>
  <c r="S1339" i="3"/>
  <c r="L1339" i="3"/>
  <c r="I1339" i="3"/>
  <c r="G1339" i="3" s="1"/>
  <c r="F1339" i="3"/>
  <c r="E1339" i="3"/>
  <c r="D1339" i="3"/>
  <c r="C1339" i="3"/>
  <c r="B1339" i="3"/>
  <c r="A1339" i="3"/>
  <c r="T1339" i="3" s="1"/>
  <c r="F1338" i="3"/>
  <c r="E1338" i="3"/>
  <c r="D1338" i="3"/>
  <c r="C1338" i="3"/>
  <c r="B1338" i="3"/>
  <c r="A1338" i="3"/>
  <c r="T1337" i="3"/>
  <c r="S1337" i="3"/>
  <c r="I1337" i="3"/>
  <c r="G1337" i="3" s="1"/>
  <c r="F1337" i="3"/>
  <c r="E1337" i="3"/>
  <c r="D1337" i="3"/>
  <c r="C1337" i="3"/>
  <c r="B1337" i="3"/>
  <c r="A1337" i="3"/>
  <c r="R1337" i="3" s="1"/>
  <c r="F1336" i="3"/>
  <c r="E1336" i="3"/>
  <c r="D1336" i="3"/>
  <c r="C1336" i="3"/>
  <c r="B1336" i="3"/>
  <c r="A1336" i="3"/>
  <c r="F1335" i="3"/>
  <c r="E1335" i="3"/>
  <c r="D1335" i="3"/>
  <c r="C1335" i="3"/>
  <c r="B1335" i="3"/>
  <c r="A1335" i="3"/>
  <c r="T1335" i="3" s="1"/>
  <c r="F1334" i="3"/>
  <c r="E1334" i="3"/>
  <c r="D1334" i="3"/>
  <c r="C1334" i="3"/>
  <c r="B1334" i="3"/>
  <c r="A1334" i="3"/>
  <c r="S1333" i="3"/>
  <c r="R1333" i="3"/>
  <c r="F1333" i="3"/>
  <c r="E1333" i="3"/>
  <c r="D1333" i="3"/>
  <c r="C1333" i="3"/>
  <c r="B1333" i="3"/>
  <c r="A1333" i="3"/>
  <c r="I1333" i="3" s="1"/>
  <c r="S1332" i="3"/>
  <c r="F1332" i="3"/>
  <c r="E1332" i="3"/>
  <c r="D1332" i="3"/>
  <c r="C1332" i="3"/>
  <c r="B1332" i="3"/>
  <c r="A1332" i="3"/>
  <c r="F1331" i="3"/>
  <c r="E1331" i="3"/>
  <c r="D1331" i="3"/>
  <c r="C1331" i="3"/>
  <c r="B1331" i="3"/>
  <c r="A1331" i="3"/>
  <c r="R1331" i="3" s="1"/>
  <c r="R1330" i="3"/>
  <c r="F1330" i="3"/>
  <c r="E1330" i="3"/>
  <c r="D1330" i="3"/>
  <c r="C1330" i="3"/>
  <c r="B1330" i="3"/>
  <c r="A1330" i="3"/>
  <c r="S1330" i="3" s="1"/>
  <c r="F1329" i="3"/>
  <c r="E1329" i="3"/>
  <c r="D1329" i="3"/>
  <c r="C1329" i="3"/>
  <c r="B1329" i="3"/>
  <c r="A1329" i="3"/>
  <c r="T1328" i="3"/>
  <c r="R1328" i="3"/>
  <c r="I1328" i="3"/>
  <c r="M1328" i="3" s="1"/>
  <c r="F1328" i="3"/>
  <c r="E1328" i="3"/>
  <c r="D1328" i="3"/>
  <c r="C1328" i="3"/>
  <c r="B1328" i="3"/>
  <c r="A1328" i="3"/>
  <c r="S1328" i="3" s="1"/>
  <c r="F1327" i="3"/>
  <c r="E1327" i="3"/>
  <c r="D1327" i="3"/>
  <c r="C1327" i="3"/>
  <c r="B1327" i="3"/>
  <c r="A1327" i="3"/>
  <c r="T1327" i="3" s="1"/>
  <c r="R1326" i="3"/>
  <c r="F1326" i="3"/>
  <c r="E1326" i="3"/>
  <c r="D1326" i="3"/>
  <c r="C1326" i="3"/>
  <c r="B1326" i="3"/>
  <c r="A1326" i="3"/>
  <c r="T1326" i="3" s="1"/>
  <c r="F1325" i="3"/>
  <c r="E1325" i="3"/>
  <c r="D1325" i="3"/>
  <c r="C1325" i="3"/>
  <c r="B1325" i="3"/>
  <c r="A1325" i="3"/>
  <c r="T1324" i="3"/>
  <c r="R1324" i="3"/>
  <c r="L1324" i="3"/>
  <c r="F1324" i="3"/>
  <c r="E1324" i="3"/>
  <c r="D1324" i="3"/>
  <c r="C1324" i="3"/>
  <c r="B1324" i="3"/>
  <c r="A1324" i="3"/>
  <c r="I1324" i="3" s="1"/>
  <c r="I1323" i="3"/>
  <c r="H1323" i="3" s="1"/>
  <c r="F1323" i="3"/>
  <c r="E1323" i="3"/>
  <c r="D1323" i="3"/>
  <c r="C1323" i="3"/>
  <c r="B1323" i="3"/>
  <c r="A1323" i="3"/>
  <c r="T1323" i="3" s="1"/>
  <c r="F1322" i="3"/>
  <c r="E1322" i="3"/>
  <c r="D1322" i="3"/>
  <c r="C1322" i="3"/>
  <c r="B1322" i="3"/>
  <c r="A1322" i="3"/>
  <c r="T1322" i="3" s="1"/>
  <c r="T1321" i="3"/>
  <c r="S1321" i="3"/>
  <c r="I1321" i="3"/>
  <c r="F1321" i="3"/>
  <c r="E1321" i="3"/>
  <c r="D1321" i="3"/>
  <c r="C1321" i="3"/>
  <c r="B1321" i="3"/>
  <c r="A1321" i="3"/>
  <c r="R1321" i="3" s="1"/>
  <c r="T1320" i="3"/>
  <c r="R1320" i="3"/>
  <c r="Q1320" i="3"/>
  <c r="L1320" i="3"/>
  <c r="K1320" i="3"/>
  <c r="I1320" i="3"/>
  <c r="J1320" i="3" s="1"/>
  <c r="G1320" i="3"/>
  <c r="F1320" i="3"/>
  <c r="E1320" i="3"/>
  <c r="D1320" i="3"/>
  <c r="C1320" i="3"/>
  <c r="B1320" i="3"/>
  <c r="A1320" i="3"/>
  <c r="S1320" i="3" s="1"/>
  <c r="F1319" i="3"/>
  <c r="E1319" i="3"/>
  <c r="D1319" i="3"/>
  <c r="C1319" i="3"/>
  <c r="B1319" i="3"/>
  <c r="A1319" i="3"/>
  <c r="T1318" i="3"/>
  <c r="S1318" i="3"/>
  <c r="R1318" i="3"/>
  <c r="P1318" i="3"/>
  <c r="F1318" i="3"/>
  <c r="E1318" i="3"/>
  <c r="D1318" i="3"/>
  <c r="C1318" i="3"/>
  <c r="B1318" i="3"/>
  <c r="A1318" i="3"/>
  <c r="I1318" i="3" s="1"/>
  <c r="M1318" i="3" s="1"/>
  <c r="T1317" i="3"/>
  <c r="S1317" i="3"/>
  <c r="R1317" i="3"/>
  <c r="I1317" i="3"/>
  <c r="F1317" i="3"/>
  <c r="E1317" i="3"/>
  <c r="D1317" i="3"/>
  <c r="C1317" i="3"/>
  <c r="B1317" i="3"/>
  <c r="A1317" i="3"/>
  <c r="F1316" i="3"/>
  <c r="E1316" i="3"/>
  <c r="D1316" i="3"/>
  <c r="C1316" i="3"/>
  <c r="B1316" i="3"/>
  <c r="A1316" i="3"/>
  <c r="I1315" i="3"/>
  <c r="F1315" i="3"/>
  <c r="E1315" i="3"/>
  <c r="D1315" i="3"/>
  <c r="C1315" i="3"/>
  <c r="B1315" i="3"/>
  <c r="A1315" i="3"/>
  <c r="F1314" i="3"/>
  <c r="E1314" i="3"/>
  <c r="D1314" i="3"/>
  <c r="C1314" i="3"/>
  <c r="B1314" i="3"/>
  <c r="A1314" i="3"/>
  <c r="S1313" i="3"/>
  <c r="R1313" i="3"/>
  <c r="J1313" i="3"/>
  <c r="F1313" i="3"/>
  <c r="E1313" i="3"/>
  <c r="D1313" i="3"/>
  <c r="C1313" i="3"/>
  <c r="B1313" i="3"/>
  <c r="A1313" i="3"/>
  <c r="I1313" i="3" s="1"/>
  <c r="S1312" i="3"/>
  <c r="F1312" i="3"/>
  <c r="E1312" i="3"/>
  <c r="D1312" i="3"/>
  <c r="C1312" i="3"/>
  <c r="B1312" i="3"/>
  <c r="A1312" i="3"/>
  <c r="F1311" i="3"/>
  <c r="E1311" i="3"/>
  <c r="D1311" i="3"/>
  <c r="C1311" i="3"/>
  <c r="B1311" i="3"/>
  <c r="A1311" i="3"/>
  <c r="F1310" i="3"/>
  <c r="E1310" i="3"/>
  <c r="D1310" i="3"/>
  <c r="C1310" i="3"/>
  <c r="B1310" i="3"/>
  <c r="A1310" i="3"/>
  <c r="S1310" i="3" s="1"/>
  <c r="F1309" i="3"/>
  <c r="E1309" i="3"/>
  <c r="D1309" i="3"/>
  <c r="C1309" i="3"/>
  <c r="B1309" i="3"/>
  <c r="A1309" i="3"/>
  <c r="S1308" i="3"/>
  <c r="F1308" i="3"/>
  <c r="E1308" i="3"/>
  <c r="D1308" i="3"/>
  <c r="C1308" i="3"/>
  <c r="B1308" i="3"/>
  <c r="A1308" i="3"/>
  <c r="I1308" i="3" s="1"/>
  <c r="F1307" i="3"/>
  <c r="E1307" i="3"/>
  <c r="D1307" i="3"/>
  <c r="C1307" i="3"/>
  <c r="B1307" i="3"/>
  <c r="A1307" i="3"/>
  <c r="R1307" i="3" s="1"/>
  <c r="F1306" i="3"/>
  <c r="E1306" i="3"/>
  <c r="D1306" i="3"/>
  <c r="C1306" i="3"/>
  <c r="B1306" i="3"/>
  <c r="A1306" i="3"/>
  <c r="T1305" i="3"/>
  <c r="S1305" i="3"/>
  <c r="I1305" i="3"/>
  <c r="G1305" i="3" s="1"/>
  <c r="F1305" i="3"/>
  <c r="E1305" i="3"/>
  <c r="D1305" i="3"/>
  <c r="C1305" i="3"/>
  <c r="B1305" i="3"/>
  <c r="A1305" i="3"/>
  <c r="R1305" i="3" s="1"/>
  <c r="S1304" i="3"/>
  <c r="R1304" i="3"/>
  <c r="Q1304" i="3"/>
  <c r="J1304" i="3"/>
  <c r="H1304" i="3"/>
  <c r="F1304" i="3"/>
  <c r="E1304" i="3"/>
  <c r="D1304" i="3"/>
  <c r="C1304" i="3"/>
  <c r="B1304" i="3"/>
  <c r="A1304" i="3"/>
  <c r="I1304" i="3" s="1"/>
  <c r="I1303" i="3"/>
  <c r="F1303" i="3"/>
  <c r="E1303" i="3"/>
  <c r="D1303" i="3"/>
  <c r="C1303" i="3"/>
  <c r="B1303" i="3"/>
  <c r="A1303" i="3"/>
  <c r="S1303" i="3" s="1"/>
  <c r="T1302" i="3"/>
  <c r="S1302" i="3"/>
  <c r="R1302" i="3"/>
  <c r="I1302" i="3"/>
  <c r="J1302" i="3" s="1"/>
  <c r="F1302" i="3"/>
  <c r="E1302" i="3"/>
  <c r="D1302" i="3"/>
  <c r="C1302" i="3"/>
  <c r="B1302" i="3"/>
  <c r="A1302" i="3"/>
  <c r="R1301" i="3"/>
  <c r="F1301" i="3"/>
  <c r="E1301" i="3"/>
  <c r="D1301" i="3"/>
  <c r="C1301" i="3"/>
  <c r="B1301" i="3"/>
  <c r="A1301" i="3"/>
  <c r="T1300" i="3"/>
  <c r="R1300" i="3"/>
  <c r="I1300" i="3"/>
  <c r="J1300" i="3" s="1"/>
  <c r="F1300" i="3"/>
  <c r="E1300" i="3"/>
  <c r="D1300" i="3"/>
  <c r="C1300" i="3"/>
  <c r="B1300" i="3"/>
  <c r="A1300" i="3"/>
  <c r="S1300" i="3" s="1"/>
  <c r="S1299" i="3"/>
  <c r="R1299" i="3"/>
  <c r="P1299" i="3"/>
  <c r="I1299" i="3"/>
  <c r="G1299" i="3" s="1"/>
  <c r="F1299" i="3"/>
  <c r="E1299" i="3"/>
  <c r="D1299" i="3"/>
  <c r="C1299" i="3"/>
  <c r="B1299" i="3"/>
  <c r="A1299" i="3"/>
  <c r="T1299" i="3" s="1"/>
  <c r="T1298" i="3"/>
  <c r="F1298" i="3"/>
  <c r="E1298" i="3"/>
  <c r="D1298" i="3"/>
  <c r="C1298" i="3"/>
  <c r="B1298" i="3"/>
  <c r="A1298" i="3"/>
  <c r="T1297" i="3"/>
  <c r="F1297" i="3"/>
  <c r="E1297" i="3"/>
  <c r="D1297" i="3"/>
  <c r="C1297" i="3"/>
  <c r="B1297" i="3"/>
  <c r="A1297" i="3"/>
  <c r="S1297" i="3" s="1"/>
  <c r="F1296" i="3"/>
  <c r="E1296" i="3"/>
  <c r="D1296" i="3"/>
  <c r="C1296" i="3"/>
  <c r="B1296" i="3"/>
  <c r="A1296" i="3"/>
  <c r="S1295" i="3"/>
  <c r="F1295" i="3"/>
  <c r="E1295" i="3"/>
  <c r="D1295" i="3"/>
  <c r="C1295" i="3"/>
  <c r="B1295" i="3"/>
  <c r="A1295" i="3"/>
  <c r="F1294" i="3"/>
  <c r="E1294" i="3"/>
  <c r="D1294" i="3"/>
  <c r="C1294" i="3"/>
  <c r="B1294" i="3"/>
  <c r="A1294" i="3"/>
  <c r="S1293" i="3"/>
  <c r="I1293" i="3"/>
  <c r="G1293" i="3" s="1"/>
  <c r="F1293" i="3"/>
  <c r="E1293" i="3"/>
  <c r="D1293" i="3"/>
  <c r="C1293" i="3"/>
  <c r="B1293" i="3"/>
  <c r="A1293" i="3"/>
  <c r="F1292" i="3"/>
  <c r="E1292" i="3"/>
  <c r="D1292" i="3"/>
  <c r="C1292" i="3"/>
  <c r="B1292" i="3"/>
  <c r="A1292" i="3"/>
  <c r="S1291" i="3"/>
  <c r="R1291" i="3"/>
  <c r="I1291" i="3"/>
  <c r="F1291" i="3"/>
  <c r="E1291" i="3"/>
  <c r="D1291" i="3"/>
  <c r="C1291" i="3"/>
  <c r="B1291" i="3"/>
  <c r="A1291" i="3"/>
  <c r="T1291" i="3" s="1"/>
  <c r="T1290" i="3"/>
  <c r="S1290" i="3"/>
  <c r="L1290" i="3"/>
  <c r="I1290" i="3"/>
  <c r="G1290" i="3"/>
  <c r="F1290" i="3"/>
  <c r="E1290" i="3"/>
  <c r="D1290" i="3"/>
  <c r="C1290" i="3"/>
  <c r="B1290" i="3"/>
  <c r="A1290" i="3"/>
  <c r="R1290" i="3" s="1"/>
  <c r="R1289" i="3"/>
  <c r="F1289" i="3"/>
  <c r="E1289" i="3"/>
  <c r="D1289" i="3"/>
  <c r="C1289" i="3"/>
  <c r="B1289" i="3"/>
  <c r="A1289" i="3"/>
  <c r="I1289" i="3" s="1"/>
  <c r="F1288" i="3"/>
  <c r="E1288" i="3"/>
  <c r="D1288" i="3"/>
  <c r="C1288" i="3"/>
  <c r="B1288" i="3"/>
  <c r="A1288" i="3"/>
  <c r="T1288" i="3" s="1"/>
  <c r="I1287" i="3"/>
  <c r="G1287" i="3" s="1"/>
  <c r="F1287" i="3"/>
  <c r="E1287" i="3"/>
  <c r="D1287" i="3"/>
  <c r="C1287" i="3"/>
  <c r="B1287" i="3"/>
  <c r="A1287" i="3"/>
  <c r="S1286" i="3"/>
  <c r="I1286" i="3"/>
  <c r="F1286" i="3"/>
  <c r="E1286" i="3"/>
  <c r="D1286" i="3"/>
  <c r="C1286" i="3"/>
  <c r="B1286" i="3"/>
  <c r="A1286" i="3"/>
  <c r="R1286" i="3" s="1"/>
  <c r="R1285" i="3"/>
  <c r="I1285" i="3"/>
  <c r="F1285" i="3"/>
  <c r="E1285" i="3"/>
  <c r="D1285" i="3"/>
  <c r="C1285" i="3"/>
  <c r="B1285" i="3"/>
  <c r="A1285" i="3"/>
  <c r="S1285" i="3" s="1"/>
  <c r="F1284" i="3"/>
  <c r="E1284" i="3"/>
  <c r="D1284" i="3"/>
  <c r="C1284" i="3"/>
  <c r="B1284" i="3"/>
  <c r="A1284" i="3"/>
  <c r="T1284" i="3" s="1"/>
  <c r="J1283" i="3"/>
  <c r="I1283" i="3"/>
  <c r="F1283" i="3"/>
  <c r="E1283" i="3"/>
  <c r="D1283" i="3"/>
  <c r="C1283" i="3"/>
  <c r="B1283" i="3"/>
  <c r="A1283" i="3"/>
  <c r="I1282" i="3"/>
  <c r="L1282" i="3" s="1"/>
  <c r="F1282" i="3"/>
  <c r="E1282" i="3"/>
  <c r="D1282" i="3"/>
  <c r="C1282" i="3"/>
  <c r="B1282" i="3"/>
  <c r="A1282" i="3"/>
  <c r="T1281" i="3"/>
  <c r="F1281" i="3"/>
  <c r="E1281" i="3"/>
  <c r="D1281" i="3"/>
  <c r="C1281" i="3"/>
  <c r="B1281" i="3"/>
  <c r="A1281" i="3"/>
  <c r="I1281" i="3" s="1"/>
  <c r="I1280" i="3"/>
  <c r="L1280" i="3" s="1"/>
  <c r="F1280" i="3"/>
  <c r="E1280" i="3"/>
  <c r="D1280" i="3"/>
  <c r="C1280" i="3"/>
  <c r="B1280" i="3"/>
  <c r="A1280" i="3"/>
  <c r="F1279" i="3"/>
  <c r="E1279" i="3"/>
  <c r="D1279" i="3"/>
  <c r="C1279" i="3"/>
  <c r="B1279" i="3"/>
  <c r="A1279" i="3"/>
  <c r="F1278" i="3"/>
  <c r="E1278" i="3"/>
  <c r="D1278" i="3"/>
  <c r="C1278" i="3"/>
  <c r="B1278" i="3"/>
  <c r="A1278" i="3"/>
  <c r="S1278" i="3" s="1"/>
  <c r="F1277" i="3"/>
  <c r="E1277" i="3"/>
  <c r="D1277" i="3"/>
  <c r="C1277" i="3"/>
  <c r="B1277" i="3"/>
  <c r="A1277" i="3"/>
  <c r="F1276" i="3"/>
  <c r="E1276" i="3"/>
  <c r="D1276" i="3"/>
  <c r="C1276" i="3"/>
  <c r="B1276" i="3"/>
  <c r="A1276" i="3"/>
  <c r="R1276" i="3" s="1"/>
  <c r="F1275" i="3"/>
  <c r="E1275" i="3"/>
  <c r="D1275" i="3"/>
  <c r="C1275" i="3"/>
  <c r="B1275" i="3"/>
  <c r="A1275" i="3"/>
  <c r="T1274" i="3"/>
  <c r="S1274" i="3"/>
  <c r="I1274" i="3"/>
  <c r="J1274" i="3" s="1"/>
  <c r="G1274" i="3"/>
  <c r="F1274" i="3"/>
  <c r="E1274" i="3"/>
  <c r="D1274" i="3"/>
  <c r="C1274" i="3"/>
  <c r="B1274" i="3"/>
  <c r="A1274" i="3"/>
  <c r="R1274" i="3" s="1"/>
  <c r="I1273" i="3"/>
  <c r="L1273" i="3" s="1"/>
  <c r="F1273" i="3"/>
  <c r="E1273" i="3"/>
  <c r="D1273" i="3"/>
  <c r="C1273" i="3"/>
  <c r="B1273" i="3"/>
  <c r="A1273" i="3"/>
  <c r="S1273" i="3" s="1"/>
  <c r="T1272" i="3"/>
  <c r="F1272" i="3"/>
  <c r="E1272" i="3"/>
  <c r="D1272" i="3"/>
  <c r="C1272" i="3"/>
  <c r="B1272" i="3"/>
  <c r="A1272" i="3"/>
  <c r="R1271" i="3"/>
  <c r="L1271" i="3"/>
  <c r="J1271" i="3"/>
  <c r="G1271" i="3"/>
  <c r="F1271" i="3"/>
  <c r="E1271" i="3"/>
  <c r="D1271" i="3"/>
  <c r="C1271" i="3"/>
  <c r="B1271" i="3"/>
  <c r="A1271" i="3"/>
  <c r="I1271" i="3" s="1"/>
  <c r="F1270" i="3"/>
  <c r="E1270" i="3"/>
  <c r="D1270" i="3"/>
  <c r="C1270" i="3"/>
  <c r="B1270" i="3"/>
  <c r="A1270" i="3"/>
  <c r="S1270" i="3" s="1"/>
  <c r="T1269" i="3"/>
  <c r="S1269" i="3"/>
  <c r="R1269" i="3"/>
  <c r="L1269" i="3"/>
  <c r="I1269" i="3"/>
  <c r="F1269" i="3"/>
  <c r="E1269" i="3"/>
  <c r="D1269" i="3"/>
  <c r="C1269" i="3"/>
  <c r="B1269" i="3"/>
  <c r="A1269" i="3"/>
  <c r="S1268" i="3"/>
  <c r="R1268" i="3"/>
  <c r="L1268" i="3"/>
  <c r="I1268" i="3"/>
  <c r="G1268" i="3"/>
  <c r="F1268" i="3"/>
  <c r="E1268" i="3"/>
  <c r="D1268" i="3"/>
  <c r="C1268" i="3"/>
  <c r="B1268" i="3"/>
  <c r="A1268" i="3"/>
  <c r="T1268" i="3" s="1"/>
  <c r="F1267" i="3"/>
  <c r="E1267" i="3"/>
  <c r="D1267" i="3"/>
  <c r="C1267" i="3"/>
  <c r="B1267" i="3"/>
  <c r="A1267" i="3"/>
  <c r="T1266" i="3"/>
  <c r="S1266" i="3"/>
  <c r="I1266" i="3"/>
  <c r="J1266" i="3" s="1"/>
  <c r="F1266" i="3"/>
  <c r="E1266" i="3"/>
  <c r="D1266" i="3"/>
  <c r="C1266" i="3"/>
  <c r="B1266" i="3"/>
  <c r="A1266" i="3"/>
  <c r="R1266" i="3" s="1"/>
  <c r="F1265" i="3"/>
  <c r="E1265" i="3"/>
  <c r="D1265" i="3"/>
  <c r="C1265" i="3"/>
  <c r="B1265" i="3"/>
  <c r="A1265" i="3"/>
  <c r="F1264" i="3"/>
  <c r="E1264" i="3"/>
  <c r="D1264" i="3"/>
  <c r="C1264" i="3"/>
  <c r="B1264" i="3"/>
  <c r="A1264" i="3"/>
  <c r="F1263" i="3"/>
  <c r="E1263" i="3"/>
  <c r="D1263" i="3"/>
  <c r="C1263" i="3"/>
  <c r="B1263" i="3"/>
  <c r="A1263" i="3"/>
  <c r="I1263" i="3" s="1"/>
  <c r="L1263" i="3" s="1"/>
  <c r="S1262" i="3"/>
  <c r="F1262" i="3"/>
  <c r="E1262" i="3"/>
  <c r="D1262" i="3"/>
  <c r="C1262" i="3"/>
  <c r="B1262" i="3"/>
  <c r="A1262" i="3"/>
  <c r="S1261" i="3"/>
  <c r="R1261" i="3"/>
  <c r="L1261" i="3"/>
  <c r="J1261" i="3"/>
  <c r="F1261" i="3"/>
  <c r="E1261" i="3"/>
  <c r="D1261" i="3"/>
  <c r="C1261" i="3"/>
  <c r="B1261" i="3"/>
  <c r="A1261" i="3"/>
  <c r="I1261" i="3" s="1"/>
  <c r="F1260" i="3"/>
  <c r="E1260" i="3"/>
  <c r="D1260" i="3"/>
  <c r="C1260" i="3"/>
  <c r="B1260" i="3"/>
  <c r="A1260" i="3"/>
  <c r="F1259" i="3"/>
  <c r="E1259" i="3"/>
  <c r="D1259" i="3"/>
  <c r="C1259" i="3"/>
  <c r="B1259" i="3"/>
  <c r="A1259" i="3"/>
  <c r="S1259" i="3" s="1"/>
  <c r="T1258" i="3"/>
  <c r="S1258" i="3"/>
  <c r="F1258" i="3"/>
  <c r="E1258" i="3"/>
  <c r="D1258" i="3"/>
  <c r="C1258" i="3"/>
  <c r="B1258" i="3"/>
  <c r="A1258" i="3"/>
  <c r="R1258" i="3" s="1"/>
  <c r="R1257" i="3"/>
  <c r="I1257" i="3"/>
  <c r="L1257" i="3" s="1"/>
  <c r="F1257" i="3"/>
  <c r="E1257" i="3"/>
  <c r="D1257" i="3"/>
  <c r="C1257" i="3"/>
  <c r="B1257" i="3"/>
  <c r="A1257" i="3"/>
  <c r="S1256" i="3"/>
  <c r="F1256" i="3"/>
  <c r="E1256" i="3"/>
  <c r="D1256" i="3"/>
  <c r="C1256" i="3"/>
  <c r="B1256" i="3"/>
  <c r="A1256" i="3"/>
  <c r="F1255" i="3"/>
  <c r="E1255" i="3"/>
  <c r="D1255" i="3"/>
  <c r="C1255" i="3"/>
  <c r="B1255" i="3"/>
  <c r="A1255" i="3"/>
  <c r="F1254" i="3"/>
  <c r="E1254" i="3"/>
  <c r="D1254" i="3"/>
  <c r="C1254" i="3"/>
  <c r="B1254" i="3"/>
  <c r="A1254" i="3"/>
  <c r="R1254" i="3" s="1"/>
  <c r="T1253" i="3"/>
  <c r="S1253" i="3"/>
  <c r="R1253" i="3"/>
  <c r="P1253" i="3"/>
  <c r="M1253" i="3"/>
  <c r="K1253" i="3"/>
  <c r="H1253" i="3"/>
  <c r="F1253" i="3"/>
  <c r="E1253" i="3"/>
  <c r="D1253" i="3"/>
  <c r="C1253" i="3"/>
  <c r="B1253" i="3"/>
  <c r="A1253" i="3"/>
  <c r="I1253" i="3" s="1"/>
  <c r="G1253" i="3" s="1"/>
  <c r="T1252" i="3"/>
  <c r="K1252" i="3"/>
  <c r="J1252" i="3"/>
  <c r="I1252" i="3"/>
  <c r="F1252" i="3"/>
  <c r="E1252" i="3"/>
  <c r="D1252" i="3"/>
  <c r="C1252" i="3"/>
  <c r="B1252" i="3"/>
  <c r="A1252" i="3"/>
  <c r="R1252" i="3" s="1"/>
  <c r="F1251" i="3"/>
  <c r="E1251" i="3"/>
  <c r="D1251" i="3"/>
  <c r="C1251" i="3"/>
  <c r="B1251" i="3"/>
  <c r="A1251" i="3"/>
  <c r="F1250" i="3"/>
  <c r="E1250" i="3"/>
  <c r="D1250" i="3"/>
  <c r="C1250" i="3"/>
  <c r="B1250" i="3"/>
  <c r="A1250" i="3"/>
  <c r="F1249" i="3"/>
  <c r="E1249" i="3"/>
  <c r="D1249" i="3"/>
  <c r="C1249" i="3"/>
  <c r="B1249" i="3"/>
  <c r="A1249" i="3"/>
  <c r="F1248" i="3"/>
  <c r="E1248" i="3"/>
  <c r="D1248" i="3"/>
  <c r="C1248" i="3"/>
  <c r="B1248" i="3"/>
  <c r="A1248" i="3"/>
  <c r="R1247" i="3"/>
  <c r="F1247" i="3"/>
  <c r="E1247" i="3"/>
  <c r="D1247" i="3"/>
  <c r="C1247" i="3"/>
  <c r="B1247" i="3"/>
  <c r="A1247" i="3"/>
  <c r="T1247" i="3" s="1"/>
  <c r="T1246" i="3"/>
  <c r="R1246" i="3"/>
  <c r="I1246" i="3"/>
  <c r="F1246" i="3"/>
  <c r="E1246" i="3"/>
  <c r="D1246" i="3"/>
  <c r="C1246" i="3"/>
  <c r="B1246" i="3"/>
  <c r="A1246" i="3"/>
  <c r="S1246" i="3" s="1"/>
  <c r="I1245" i="3"/>
  <c r="F1245" i="3"/>
  <c r="E1245" i="3"/>
  <c r="D1245" i="3"/>
  <c r="C1245" i="3"/>
  <c r="B1245" i="3"/>
  <c r="A1245" i="3"/>
  <c r="F1244" i="3"/>
  <c r="E1244" i="3"/>
  <c r="D1244" i="3"/>
  <c r="C1244" i="3"/>
  <c r="B1244" i="3"/>
  <c r="A1244" i="3"/>
  <c r="R1244" i="3" s="1"/>
  <c r="T1243" i="3"/>
  <c r="R1243" i="3"/>
  <c r="F1243" i="3"/>
  <c r="E1243" i="3"/>
  <c r="D1243" i="3"/>
  <c r="C1243" i="3"/>
  <c r="B1243" i="3"/>
  <c r="A1243" i="3"/>
  <c r="T1242" i="3"/>
  <c r="F1242" i="3"/>
  <c r="E1242" i="3"/>
  <c r="D1242" i="3"/>
  <c r="C1242" i="3"/>
  <c r="B1242" i="3"/>
  <c r="A1242" i="3"/>
  <c r="T1241" i="3"/>
  <c r="S1241" i="3"/>
  <c r="R1241" i="3"/>
  <c r="L1241" i="3"/>
  <c r="I1241" i="3"/>
  <c r="F1241" i="3"/>
  <c r="E1241" i="3"/>
  <c r="D1241" i="3"/>
  <c r="C1241" i="3"/>
  <c r="B1241" i="3"/>
  <c r="A1241" i="3"/>
  <c r="T1240" i="3"/>
  <c r="S1240" i="3"/>
  <c r="R1240" i="3"/>
  <c r="F1240" i="3"/>
  <c r="E1240" i="3"/>
  <c r="D1240" i="3"/>
  <c r="C1240" i="3"/>
  <c r="B1240" i="3"/>
  <c r="A1240" i="3"/>
  <c r="I1240" i="3" s="1"/>
  <c r="G1240" i="3" s="1"/>
  <c r="F1239" i="3"/>
  <c r="E1239" i="3"/>
  <c r="D1239" i="3"/>
  <c r="C1239" i="3"/>
  <c r="B1239" i="3"/>
  <c r="A1239" i="3"/>
  <c r="F1238" i="3"/>
  <c r="E1238" i="3"/>
  <c r="D1238" i="3"/>
  <c r="C1238" i="3"/>
  <c r="B1238" i="3"/>
  <c r="A1238" i="3"/>
  <c r="R1237" i="3"/>
  <c r="F1237" i="3"/>
  <c r="E1237" i="3"/>
  <c r="D1237" i="3"/>
  <c r="C1237" i="3"/>
  <c r="B1237" i="3"/>
  <c r="A1237" i="3"/>
  <c r="S1236" i="3"/>
  <c r="L1236" i="3"/>
  <c r="J1236" i="3"/>
  <c r="G1236" i="3"/>
  <c r="F1236" i="3"/>
  <c r="E1236" i="3"/>
  <c r="D1236" i="3"/>
  <c r="C1236" i="3"/>
  <c r="B1236" i="3"/>
  <c r="A1236" i="3"/>
  <c r="I1236" i="3" s="1"/>
  <c r="F1235" i="3"/>
  <c r="E1235" i="3"/>
  <c r="D1235" i="3"/>
  <c r="C1235" i="3"/>
  <c r="B1235" i="3"/>
  <c r="A1235" i="3"/>
  <c r="S1234" i="3"/>
  <c r="F1234" i="3"/>
  <c r="E1234" i="3"/>
  <c r="D1234" i="3"/>
  <c r="C1234" i="3"/>
  <c r="B1234" i="3"/>
  <c r="A1234" i="3"/>
  <c r="R1234" i="3" s="1"/>
  <c r="F1233" i="3"/>
  <c r="E1233" i="3"/>
  <c r="D1233" i="3"/>
  <c r="C1233" i="3"/>
  <c r="B1233" i="3"/>
  <c r="A1233" i="3"/>
  <c r="T1232" i="3"/>
  <c r="F1232" i="3"/>
  <c r="E1232" i="3"/>
  <c r="D1232" i="3"/>
  <c r="C1232" i="3"/>
  <c r="B1232" i="3"/>
  <c r="A1232" i="3"/>
  <c r="R1232" i="3" s="1"/>
  <c r="F1231" i="3"/>
  <c r="E1231" i="3"/>
  <c r="D1231" i="3"/>
  <c r="C1231" i="3"/>
  <c r="B1231" i="3"/>
  <c r="A1231" i="3"/>
  <c r="T1230" i="3"/>
  <c r="F1230" i="3"/>
  <c r="E1230" i="3"/>
  <c r="D1230" i="3"/>
  <c r="C1230" i="3"/>
  <c r="B1230" i="3"/>
  <c r="A1230" i="3"/>
  <c r="F1229" i="3"/>
  <c r="E1229" i="3"/>
  <c r="D1229" i="3"/>
  <c r="C1229" i="3"/>
  <c r="B1229" i="3"/>
  <c r="A1229" i="3"/>
  <c r="I1228" i="3"/>
  <c r="G1228" i="3" s="1"/>
  <c r="F1228" i="3"/>
  <c r="E1228" i="3"/>
  <c r="D1228" i="3"/>
  <c r="C1228" i="3"/>
  <c r="B1228" i="3"/>
  <c r="A1228" i="3"/>
  <c r="T1227" i="3"/>
  <c r="R1227" i="3"/>
  <c r="J1227" i="3"/>
  <c r="F1227" i="3"/>
  <c r="E1227" i="3"/>
  <c r="D1227" i="3"/>
  <c r="C1227" i="3"/>
  <c r="B1227" i="3"/>
  <c r="A1227" i="3"/>
  <c r="I1227" i="3" s="1"/>
  <c r="S1226" i="3"/>
  <c r="P1226" i="3"/>
  <c r="I1226" i="3"/>
  <c r="G1226" i="3"/>
  <c r="F1226" i="3"/>
  <c r="E1226" i="3"/>
  <c r="D1226" i="3"/>
  <c r="C1226" i="3"/>
  <c r="B1226" i="3"/>
  <c r="A1226" i="3"/>
  <c r="S1225" i="3"/>
  <c r="F1225" i="3"/>
  <c r="E1225" i="3"/>
  <c r="D1225" i="3"/>
  <c r="C1225" i="3"/>
  <c r="B1225" i="3"/>
  <c r="A1225" i="3"/>
  <c r="T1225" i="3" s="1"/>
  <c r="T1224" i="3"/>
  <c r="I1224" i="3"/>
  <c r="F1224" i="3"/>
  <c r="E1224" i="3"/>
  <c r="D1224" i="3"/>
  <c r="C1224" i="3"/>
  <c r="B1224" i="3"/>
  <c r="A1224" i="3"/>
  <c r="R1224" i="3" s="1"/>
  <c r="T1223" i="3"/>
  <c r="R1223" i="3"/>
  <c r="L1223" i="3"/>
  <c r="J1223" i="3"/>
  <c r="G1223" i="3"/>
  <c r="F1223" i="3"/>
  <c r="E1223" i="3"/>
  <c r="D1223" i="3"/>
  <c r="C1223" i="3"/>
  <c r="B1223" i="3"/>
  <c r="A1223" i="3"/>
  <c r="I1223" i="3" s="1"/>
  <c r="F1222" i="3"/>
  <c r="E1222" i="3"/>
  <c r="D1222" i="3"/>
  <c r="C1222" i="3"/>
  <c r="B1222" i="3"/>
  <c r="A1222" i="3"/>
  <c r="T1221" i="3"/>
  <c r="S1221" i="3"/>
  <c r="R1221" i="3"/>
  <c r="L1221" i="3"/>
  <c r="J1221" i="3"/>
  <c r="I1221" i="3"/>
  <c r="G1221" i="3"/>
  <c r="F1221" i="3"/>
  <c r="E1221" i="3"/>
  <c r="D1221" i="3"/>
  <c r="C1221" i="3"/>
  <c r="B1221" i="3"/>
  <c r="A1221" i="3"/>
  <c r="F1220" i="3"/>
  <c r="E1220" i="3"/>
  <c r="D1220" i="3"/>
  <c r="C1220" i="3"/>
  <c r="B1220" i="3"/>
  <c r="A1220" i="3"/>
  <c r="F1219" i="3"/>
  <c r="E1219" i="3"/>
  <c r="D1219" i="3"/>
  <c r="C1219" i="3"/>
  <c r="B1219" i="3"/>
  <c r="A1219" i="3"/>
  <c r="F1218" i="3"/>
  <c r="E1218" i="3"/>
  <c r="D1218" i="3"/>
  <c r="C1218" i="3"/>
  <c r="B1218" i="3"/>
  <c r="A1218" i="3"/>
  <c r="T1217" i="3"/>
  <c r="S1217" i="3"/>
  <c r="R1217" i="3"/>
  <c r="I1217" i="3"/>
  <c r="G1217" i="3" s="1"/>
  <c r="F1217" i="3"/>
  <c r="E1217" i="3"/>
  <c r="D1217" i="3"/>
  <c r="C1217" i="3"/>
  <c r="B1217" i="3"/>
  <c r="A1217" i="3"/>
  <c r="T1216" i="3"/>
  <c r="S1216" i="3"/>
  <c r="I1216" i="3"/>
  <c r="H1216" i="3"/>
  <c r="F1216" i="3"/>
  <c r="E1216" i="3"/>
  <c r="D1216" i="3"/>
  <c r="C1216" i="3"/>
  <c r="B1216" i="3"/>
  <c r="A1216" i="3"/>
  <c r="R1216" i="3" s="1"/>
  <c r="F1215" i="3"/>
  <c r="E1215" i="3"/>
  <c r="D1215" i="3"/>
  <c r="C1215" i="3"/>
  <c r="B1215" i="3"/>
  <c r="A1215" i="3"/>
  <c r="F1214" i="3"/>
  <c r="E1214" i="3"/>
  <c r="D1214" i="3"/>
  <c r="C1214" i="3"/>
  <c r="B1214" i="3"/>
  <c r="A1214" i="3"/>
  <c r="F1213" i="3"/>
  <c r="E1213" i="3"/>
  <c r="D1213" i="3"/>
  <c r="C1213" i="3"/>
  <c r="B1213" i="3"/>
  <c r="A1213" i="3"/>
  <c r="R1213" i="3" s="1"/>
  <c r="F1212" i="3"/>
  <c r="E1212" i="3"/>
  <c r="D1212" i="3"/>
  <c r="C1212" i="3"/>
  <c r="B1212" i="3"/>
  <c r="A1212" i="3"/>
  <c r="T1212" i="3" s="1"/>
  <c r="S1211" i="3"/>
  <c r="M1211" i="3"/>
  <c r="K1211" i="3"/>
  <c r="H1211" i="3"/>
  <c r="F1211" i="3"/>
  <c r="E1211" i="3"/>
  <c r="D1211" i="3"/>
  <c r="C1211" i="3"/>
  <c r="B1211" i="3"/>
  <c r="A1211" i="3"/>
  <c r="I1211" i="3" s="1"/>
  <c r="Q1211" i="3" s="1"/>
  <c r="T1210" i="3"/>
  <c r="R1210" i="3"/>
  <c r="I1210" i="3"/>
  <c r="G1210" i="3" s="1"/>
  <c r="F1210" i="3"/>
  <c r="E1210" i="3"/>
  <c r="D1210" i="3"/>
  <c r="C1210" i="3"/>
  <c r="B1210" i="3"/>
  <c r="A1210" i="3"/>
  <c r="S1210" i="3" s="1"/>
  <c r="F1209" i="3"/>
  <c r="E1209" i="3"/>
  <c r="D1209" i="3"/>
  <c r="C1209" i="3"/>
  <c r="B1209" i="3"/>
  <c r="A1209" i="3"/>
  <c r="T1209" i="3" s="1"/>
  <c r="F1208" i="3"/>
  <c r="E1208" i="3"/>
  <c r="D1208" i="3"/>
  <c r="C1208" i="3"/>
  <c r="B1208" i="3"/>
  <c r="A1208" i="3"/>
  <c r="S1208" i="3" s="1"/>
  <c r="S1207" i="3"/>
  <c r="F1207" i="3"/>
  <c r="E1207" i="3"/>
  <c r="D1207" i="3"/>
  <c r="C1207" i="3"/>
  <c r="B1207" i="3"/>
  <c r="A1207" i="3"/>
  <c r="T1207" i="3" s="1"/>
  <c r="F1206" i="3"/>
  <c r="E1206" i="3"/>
  <c r="D1206" i="3"/>
  <c r="C1206" i="3"/>
  <c r="B1206" i="3"/>
  <c r="A1206" i="3"/>
  <c r="I1205" i="3"/>
  <c r="F1205" i="3"/>
  <c r="E1205" i="3"/>
  <c r="D1205" i="3"/>
  <c r="C1205" i="3"/>
  <c r="B1205" i="3"/>
  <c r="A1205" i="3"/>
  <c r="F1204" i="3"/>
  <c r="E1204" i="3"/>
  <c r="D1204" i="3"/>
  <c r="C1204" i="3"/>
  <c r="B1204" i="3"/>
  <c r="A1204" i="3"/>
  <c r="J1203" i="3"/>
  <c r="G1203" i="3"/>
  <c r="F1203" i="3"/>
  <c r="E1203" i="3"/>
  <c r="D1203" i="3"/>
  <c r="C1203" i="3"/>
  <c r="B1203" i="3"/>
  <c r="A1203" i="3"/>
  <c r="I1203" i="3" s="1"/>
  <c r="F1202" i="3"/>
  <c r="E1202" i="3"/>
  <c r="D1202" i="3"/>
  <c r="C1202" i="3"/>
  <c r="B1202" i="3"/>
  <c r="A1202" i="3"/>
  <c r="I1202" i="3" s="1"/>
  <c r="G1202" i="3" s="1"/>
  <c r="T1201" i="3"/>
  <c r="R1201" i="3"/>
  <c r="L1201" i="3"/>
  <c r="I1201" i="3"/>
  <c r="J1201" i="3" s="1"/>
  <c r="G1201" i="3"/>
  <c r="F1201" i="3"/>
  <c r="E1201" i="3"/>
  <c r="D1201" i="3"/>
  <c r="C1201" i="3"/>
  <c r="B1201" i="3"/>
  <c r="A1201" i="3"/>
  <c r="S1201" i="3" s="1"/>
  <c r="F1200" i="3"/>
  <c r="E1200" i="3"/>
  <c r="D1200" i="3"/>
  <c r="C1200" i="3"/>
  <c r="B1200" i="3"/>
  <c r="A1200" i="3"/>
  <c r="I1200" i="3" s="1"/>
  <c r="Q1199" i="3"/>
  <c r="I1199" i="3"/>
  <c r="M1199" i="3" s="1"/>
  <c r="F1199" i="3"/>
  <c r="E1199" i="3"/>
  <c r="D1199" i="3"/>
  <c r="C1199" i="3"/>
  <c r="B1199" i="3"/>
  <c r="A1199" i="3"/>
  <c r="T1199" i="3" s="1"/>
  <c r="R1198" i="3"/>
  <c r="F1198" i="3"/>
  <c r="E1198" i="3"/>
  <c r="D1198" i="3"/>
  <c r="C1198" i="3"/>
  <c r="B1198" i="3"/>
  <c r="A1198" i="3"/>
  <c r="S1197" i="3"/>
  <c r="F1197" i="3"/>
  <c r="E1197" i="3"/>
  <c r="D1197" i="3"/>
  <c r="C1197" i="3"/>
  <c r="B1197" i="3"/>
  <c r="A1197" i="3"/>
  <c r="T1197" i="3" s="1"/>
  <c r="F1196" i="3"/>
  <c r="E1196" i="3"/>
  <c r="D1196" i="3"/>
  <c r="C1196" i="3"/>
  <c r="B1196" i="3"/>
  <c r="A1196" i="3"/>
  <c r="L1195" i="3"/>
  <c r="I1195" i="3"/>
  <c r="G1195" i="3" s="1"/>
  <c r="F1195" i="3"/>
  <c r="E1195" i="3"/>
  <c r="D1195" i="3"/>
  <c r="C1195" i="3"/>
  <c r="B1195" i="3"/>
  <c r="A1195" i="3"/>
  <c r="F1194" i="3"/>
  <c r="E1194" i="3"/>
  <c r="D1194" i="3"/>
  <c r="C1194" i="3"/>
  <c r="B1194" i="3"/>
  <c r="A1194" i="3"/>
  <c r="T1194" i="3" s="1"/>
  <c r="S1193" i="3"/>
  <c r="R1193" i="3"/>
  <c r="L1193" i="3"/>
  <c r="G1193" i="3"/>
  <c r="F1193" i="3"/>
  <c r="E1193" i="3"/>
  <c r="D1193" i="3"/>
  <c r="C1193" i="3"/>
  <c r="B1193" i="3"/>
  <c r="A1193" i="3"/>
  <c r="I1193" i="3" s="1"/>
  <c r="F1192" i="3"/>
  <c r="E1192" i="3"/>
  <c r="D1192" i="3"/>
  <c r="C1192" i="3"/>
  <c r="B1192" i="3"/>
  <c r="A1192" i="3"/>
  <c r="T1191" i="3"/>
  <c r="S1191" i="3"/>
  <c r="R1191" i="3"/>
  <c r="L1191" i="3"/>
  <c r="K1191" i="3"/>
  <c r="H1191" i="3"/>
  <c r="F1191" i="3"/>
  <c r="E1191" i="3"/>
  <c r="D1191" i="3"/>
  <c r="C1191" i="3"/>
  <c r="B1191" i="3"/>
  <c r="A1191" i="3"/>
  <c r="I1191" i="3" s="1"/>
  <c r="F1190" i="3"/>
  <c r="E1190" i="3"/>
  <c r="D1190" i="3"/>
  <c r="C1190" i="3"/>
  <c r="B1190" i="3"/>
  <c r="A1190" i="3"/>
  <c r="F1189" i="3"/>
  <c r="E1189" i="3"/>
  <c r="D1189" i="3"/>
  <c r="C1189" i="3"/>
  <c r="B1189" i="3"/>
  <c r="A1189" i="3"/>
  <c r="F1188" i="3"/>
  <c r="E1188" i="3"/>
  <c r="D1188" i="3"/>
  <c r="C1188" i="3"/>
  <c r="B1188" i="3"/>
  <c r="A1188" i="3"/>
  <c r="T1188" i="3" s="1"/>
  <c r="I1187" i="3"/>
  <c r="F1187" i="3"/>
  <c r="E1187" i="3"/>
  <c r="D1187" i="3"/>
  <c r="C1187" i="3"/>
  <c r="B1187" i="3"/>
  <c r="A1187" i="3"/>
  <c r="S1187" i="3" s="1"/>
  <c r="S1186" i="3"/>
  <c r="F1186" i="3"/>
  <c r="E1186" i="3"/>
  <c r="D1186" i="3"/>
  <c r="C1186" i="3"/>
  <c r="B1186" i="3"/>
  <c r="A1186" i="3"/>
  <c r="I1186" i="3" s="1"/>
  <c r="F1185" i="3"/>
  <c r="E1185" i="3"/>
  <c r="D1185" i="3"/>
  <c r="C1185" i="3"/>
  <c r="B1185" i="3"/>
  <c r="A1185" i="3"/>
  <c r="R1185" i="3" s="1"/>
  <c r="F1184" i="3"/>
  <c r="E1184" i="3"/>
  <c r="D1184" i="3"/>
  <c r="C1184" i="3"/>
  <c r="B1184" i="3"/>
  <c r="A1184" i="3"/>
  <c r="R1184" i="3" s="1"/>
  <c r="T1183" i="3"/>
  <c r="S1183" i="3"/>
  <c r="Q1183" i="3"/>
  <c r="L1183" i="3"/>
  <c r="K1183" i="3"/>
  <c r="I1183" i="3"/>
  <c r="J1183" i="3" s="1"/>
  <c r="F1183" i="3"/>
  <c r="E1183" i="3"/>
  <c r="D1183" i="3"/>
  <c r="C1183" i="3"/>
  <c r="B1183" i="3"/>
  <c r="A1183" i="3"/>
  <c r="R1183" i="3" s="1"/>
  <c r="L1182" i="3"/>
  <c r="I1182" i="3"/>
  <c r="G1182" i="3"/>
  <c r="F1182" i="3"/>
  <c r="E1182" i="3"/>
  <c r="D1182" i="3"/>
  <c r="C1182" i="3"/>
  <c r="B1182" i="3"/>
  <c r="A1182" i="3"/>
  <c r="S1181" i="3"/>
  <c r="J1181" i="3"/>
  <c r="F1181" i="3"/>
  <c r="E1181" i="3"/>
  <c r="D1181" i="3"/>
  <c r="C1181" i="3"/>
  <c r="B1181" i="3"/>
  <c r="A1181" i="3"/>
  <c r="I1181" i="3" s="1"/>
  <c r="H1181" i="3" s="1"/>
  <c r="I1180" i="3"/>
  <c r="G1180" i="3" s="1"/>
  <c r="F1180" i="3"/>
  <c r="E1180" i="3"/>
  <c r="D1180" i="3"/>
  <c r="C1180" i="3"/>
  <c r="B1180" i="3"/>
  <c r="A1180" i="3"/>
  <c r="F1179" i="3"/>
  <c r="E1179" i="3"/>
  <c r="D1179" i="3"/>
  <c r="C1179" i="3"/>
  <c r="B1179" i="3"/>
  <c r="A1179" i="3"/>
  <c r="I1179" i="3" s="1"/>
  <c r="S1178" i="3"/>
  <c r="R1178" i="3"/>
  <c r="F1178" i="3"/>
  <c r="E1178" i="3"/>
  <c r="D1178" i="3"/>
  <c r="C1178" i="3"/>
  <c r="B1178" i="3"/>
  <c r="A1178" i="3"/>
  <c r="I1178" i="3" s="1"/>
  <c r="F1177" i="3"/>
  <c r="E1177" i="3"/>
  <c r="D1177" i="3"/>
  <c r="C1177" i="3"/>
  <c r="B1177" i="3"/>
  <c r="A1177" i="3"/>
  <c r="F1176" i="3"/>
  <c r="E1176" i="3"/>
  <c r="D1176" i="3"/>
  <c r="C1176" i="3"/>
  <c r="B1176" i="3"/>
  <c r="A1176" i="3"/>
  <c r="S1176" i="3" s="1"/>
  <c r="L1175" i="3"/>
  <c r="I1175" i="3"/>
  <c r="G1175" i="3"/>
  <c r="F1175" i="3"/>
  <c r="E1175" i="3"/>
  <c r="D1175" i="3"/>
  <c r="C1175" i="3"/>
  <c r="B1175" i="3"/>
  <c r="A1175" i="3"/>
  <c r="F1174" i="3"/>
  <c r="E1174" i="3"/>
  <c r="D1174" i="3"/>
  <c r="C1174" i="3"/>
  <c r="B1174" i="3"/>
  <c r="A1174" i="3"/>
  <c r="T1174" i="3" s="1"/>
  <c r="T1173" i="3"/>
  <c r="I1173" i="3"/>
  <c r="F1173" i="3"/>
  <c r="E1173" i="3"/>
  <c r="D1173" i="3"/>
  <c r="C1173" i="3"/>
  <c r="B1173" i="3"/>
  <c r="A1173" i="3"/>
  <c r="S1173" i="3" s="1"/>
  <c r="F1172" i="3"/>
  <c r="E1172" i="3"/>
  <c r="D1172" i="3"/>
  <c r="C1172" i="3"/>
  <c r="B1172" i="3"/>
  <c r="A1172" i="3"/>
  <c r="S1172" i="3" s="1"/>
  <c r="S1171" i="3"/>
  <c r="F1171" i="3"/>
  <c r="E1171" i="3"/>
  <c r="D1171" i="3"/>
  <c r="C1171" i="3"/>
  <c r="B1171" i="3"/>
  <c r="A1171" i="3"/>
  <c r="T1171" i="3" s="1"/>
  <c r="S1170" i="3"/>
  <c r="Q1170" i="3"/>
  <c r="L1170" i="3"/>
  <c r="I1170" i="3"/>
  <c r="G1170" i="3" s="1"/>
  <c r="F1170" i="3"/>
  <c r="E1170" i="3"/>
  <c r="D1170" i="3"/>
  <c r="C1170" i="3"/>
  <c r="B1170" i="3"/>
  <c r="A1170" i="3"/>
  <c r="R1170" i="3" s="1"/>
  <c r="F1169" i="3"/>
  <c r="E1169" i="3"/>
  <c r="D1169" i="3"/>
  <c r="C1169" i="3"/>
  <c r="B1169" i="3"/>
  <c r="A1169" i="3"/>
  <c r="F1168" i="3"/>
  <c r="E1168" i="3"/>
  <c r="D1168" i="3"/>
  <c r="C1168" i="3"/>
  <c r="B1168" i="3"/>
  <c r="A1168" i="3"/>
  <c r="T1168" i="3" s="1"/>
  <c r="F1167" i="3"/>
  <c r="E1167" i="3"/>
  <c r="D1167" i="3"/>
  <c r="C1167" i="3"/>
  <c r="B1167" i="3"/>
  <c r="A1167" i="3"/>
  <c r="I1167" i="3" s="1"/>
  <c r="G1167" i="3" s="1"/>
  <c r="T1166" i="3"/>
  <c r="S1166" i="3"/>
  <c r="I1166" i="3"/>
  <c r="G1166" i="3" s="1"/>
  <c r="F1166" i="3"/>
  <c r="E1166" i="3"/>
  <c r="D1166" i="3"/>
  <c r="C1166" i="3"/>
  <c r="B1166" i="3"/>
  <c r="A1166" i="3"/>
  <c r="R1166" i="3" s="1"/>
  <c r="F1165" i="3"/>
  <c r="E1165" i="3"/>
  <c r="D1165" i="3"/>
  <c r="C1165" i="3"/>
  <c r="B1165" i="3"/>
  <c r="A1165" i="3"/>
  <c r="T1164" i="3"/>
  <c r="F1164" i="3"/>
  <c r="E1164" i="3"/>
  <c r="D1164" i="3"/>
  <c r="C1164" i="3"/>
  <c r="B1164" i="3"/>
  <c r="A1164" i="3"/>
  <c r="R1164" i="3" s="1"/>
  <c r="I1163" i="3"/>
  <c r="F1163" i="3"/>
  <c r="E1163" i="3"/>
  <c r="D1163" i="3"/>
  <c r="C1163" i="3"/>
  <c r="B1163" i="3"/>
  <c r="A1163" i="3"/>
  <c r="F1162" i="3"/>
  <c r="E1162" i="3"/>
  <c r="D1162" i="3"/>
  <c r="C1162" i="3"/>
  <c r="B1162" i="3"/>
  <c r="A1162" i="3"/>
  <c r="R1162" i="3" s="1"/>
  <c r="S1161" i="3"/>
  <c r="F1161" i="3"/>
  <c r="E1161" i="3"/>
  <c r="D1161" i="3"/>
  <c r="C1161" i="3"/>
  <c r="B1161" i="3"/>
  <c r="A1161" i="3"/>
  <c r="F1160" i="3"/>
  <c r="E1160" i="3"/>
  <c r="D1160" i="3"/>
  <c r="C1160" i="3"/>
  <c r="B1160" i="3"/>
  <c r="A1160" i="3"/>
  <c r="F1159" i="3"/>
  <c r="E1159" i="3"/>
  <c r="D1159" i="3"/>
  <c r="C1159" i="3"/>
  <c r="B1159" i="3"/>
  <c r="A1159" i="3"/>
  <c r="S1158" i="3"/>
  <c r="R1158" i="3"/>
  <c r="F1158" i="3"/>
  <c r="E1158" i="3"/>
  <c r="D1158" i="3"/>
  <c r="C1158" i="3"/>
  <c r="B1158" i="3"/>
  <c r="A1158" i="3"/>
  <c r="I1157" i="3"/>
  <c r="L1157" i="3" s="1"/>
  <c r="F1157" i="3"/>
  <c r="E1157" i="3"/>
  <c r="D1157" i="3"/>
  <c r="C1157" i="3"/>
  <c r="B1157" i="3"/>
  <c r="A1157" i="3"/>
  <c r="T1156" i="3"/>
  <c r="S1156" i="3"/>
  <c r="F1156" i="3"/>
  <c r="E1156" i="3"/>
  <c r="D1156" i="3"/>
  <c r="C1156" i="3"/>
  <c r="B1156" i="3"/>
  <c r="A1156" i="3"/>
  <c r="R1155" i="3"/>
  <c r="F1155" i="3"/>
  <c r="E1155" i="3"/>
  <c r="D1155" i="3"/>
  <c r="C1155" i="3"/>
  <c r="B1155" i="3"/>
  <c r="A1155" i="3"/>
  <c r="S1155" i="3" s="1"/>
  <c r="F1154" i="3"/>
  <c r="E1154" i="3"/>
  <c r="D1154" i="3"/>
  <c r="C1154" i="3"/>
  <c r="B1154" i="3"/>
  <c r="A1154" i="3"/>
  <c r="F1153" i="3"/>
  <c r="E1153" i="3"/>
  <c r="D1153" i="3"/>
  <c r="C1153" i="3"/>
  <c r="B1153" i="3"/>
  <c r="A1153" i="3"/>
  <c r="R1153" i="3" s="1"/>
  <c r="T1152" i="3"/>
  <c r="F1152" i="3"/>
  <c r="E1152" i="3"/>
  <c r="D1152" i="3"/>
  <c r="C1152" i="3"/>
  <c r="B1152" i="3"/>
  <c r="A1152" i="3"/>
  <c r="F1151" i="3"/>
  <c r="E1151" i="3"/>
  <c r="D1151" i="3"/>
  <c r="C1151" i="3"/>
  <c r="B1151" i="3"/>
  <c r="A1151" i="3"/>
  <c r="S1150" i="3"/>
  <c r="F1150" i="3"/>
  <c r="E1150" i="3"/>
  <c r="D1150" i="3"/>
  <c r="C1150" i="3"/>
  <c r="B1150" i="3"/>
  <c r="A1150" i="3"/>
  <c r="T1149" i="3"/>
  <c r="S1149" i="3"/>
  <c r="I1149" i="3"/>
  <c r="F1149" i="3"/>
  <c r="E1149" i="3"/>
  <c r="D1149" i="3"/>
  <c r="C1149" i="3"/>
  <c r="B1149" i="3"/>
  <c r="A1149" i="3"/>
  <c r="R1149" i="3" s="1"/>
  <c r="F1148" i="3"/>
  <c r="E1148" i="3"/>
  <c r="D1148" i="3"/>
  <c r="C1148" i="3"/>
  <c r="B1148" i="3"/>
  <c r="A1148" i="3"/>
  <c r="F1147" i="3"/>
  <c r="E1147" i="3"/>
  <c r="D1147" i="3"/>
  <c r="C1147" i="3"/>
  <c r="B1147" i="3"/>
  <c r="A1147" i="3"/>
  <c r="L1146" i="3"/>
  <c r="I1146" i="3"/>
  <c r="Q1146" i="3" s="1"/>
  <c r="F1146" i="3"/>
  <c r="E1146" i="3"/>
  <c r="D1146" i="3"/>
  <c r="C1146" i="3"/>
  <c r="B1146" i="3"/>
  <c r="A1146" i="3"/>
  <c r="F1145" i="3"/>
  <c r="E1145" i="3"/>
  <c r="D1145" i="3"/>
  <c r="C1145" i="3"/>
  <c r="B1145" i="3"/>
  <c r="A1145" i="3"/>
  <c r="S1144" i="3"/>
  <c r="F1144" i="3"/>
  <c r="E1144" i="3"/>
  <c r="D1144" i="3"/>
  <c r="C1144" i="3"/>
  <c r="B1144" i="3"/>
  <c r="A1144" i="3"/>
  <c r="T1144" i="3" s="1"/>
  <c r="F1143" i="3"/>
  <c r="E1143" i="3"/>
  <c r="D1143" i="3"/>
  <c r="C1143" i="3"/>
  <c r="B1143" i="3"/>
  <c r="A1143" i="3"/>
  <c r="S1142" i="3"/>
  <c r="F1142" i="3"/>
  <c r="E1142" i="3"/>
  <c r="D1142" i="3"/>
  <c r="C1142" i="3"/>
  <c r="B1142" i="3"/>
  <c r="A1142" i="3"/>
  <c r="T1142" i="3" s="1"/>
  <c r="S1141" i="3"/>
  <c r="F1141" i="3"/>
  <c r="E1141" i="3"/>
  <c r="D1141" i="3"/>
  <c r="C1141" i="3"/>
  <c r="B1141" i="3"/>
  <c r="A1141" i="3"/>
  <c r="F1140" i="3"/>
  <c r="E1140" i="3"/>
  <c r="D1140" i="3"/>
  <c r="C1140" i="3"/>
  <c r="B1140" i="3"/>
  <c r="A1140" i="3"/>
  <c r="T1140" i="3" s="1"/>
  <c r="F1139" i="3"/>
  <c r="E1139" i="3"/>
  <c r="D1139" i="3"/>
  <c r="C1139" i="3"/>
  <c r="B1139" i="3"/>
  <c r="A1139" i="3"/>
  <c r="T1138" i="3"/>
  <c r="S1138" i="3"/>
  <c r="I1138" i="3"/>
  <c r="F1138" i="3"/>
  <c r="E1138" i="3"/>
  <c r="D1138" i="3"/>
  <c r="C1138" i="3"/>
  <c r="B1138" i="3"/>
  <c r="A1138" i="3"/>
  <c r="R1138" i="3" s="1"/>
  <c r="S1137" i="3"/>
  <c r="I1137" i="3"/>
  <c r="G1137" i="3"/>
  <c r="F1137" i="3"/>
  <c r="E1137" i="3"/>
  <c r="D1137" i="3"/>
  <c r="C1137" i="3"/>
  <c r="B1137" i="3"/>
  <c r="A1137" i="3"/>
  <c r="F1136" i="3"/>
  <c r="E1136" i="3"/>
  <c r="D1136" i="3"/>
  <c r="C1136" i="3"/>
  <c r="B1136" i="3"/>
  <c r="A1136" i="3"/>
  <c r="T1136" i="3" s="1"/>
  <c r="R1135" i="3"/>
  <c r="I1135" i="3"/>
  <c r="F1135" i="3"/>
  <c r="E1135" i="3"/>
  <c r="D1135" i="3"/>
  <c r="C1135" i="3"/>
  <c r="B1135" i="3"/>
  <c r="A1135" i="3"/>
  <c r="S1135" i="3" s="1"/>
  <c r="F1134" i="3"/>
  <c r="E1134" i="3"/>
  <c r="D1134" i="3"/>
  <c r="C1134" i="3"/>
  <c r="B1134" i="3"/>
  <c r="A1134" i="3"/>
  <c r="F1133" i="3"/>
  <c r="E1133" i="3"/>
  <c r="D1133" i="3"/>
  <c r="C1133" i="3"/>
  <c r="B1133" i="3"/>
  <c r="A1133" i="3"/>
  <c r="S1132" i="3"/>
  <c r="F1132" i="3"/>
  <c r="E1132" i="3"/>
  <c r="D1132" i="3"/>
  <c r="C1132" i="3"/>
  <c r="B1132" i="3"/>
  <c r="A1132" i="3"/>
  <c r="F1131" i="3"/>
  <c r="E1131" i="3"/>
  <c r="D1131" i="3"/>
  <c r="C1131" i="3"/>
  <c r="B1131" i="3"/>
  <c r="A1131" i="3"/>
  <c r="T1130" i="3"/>
  <c r="M1130" i="3"/>
  <c r="F1130" i="3"/>
  <c r="E1130" i="3"/>
  <c r="D1130" i="3"/>
  <c r="C1130" i="3"/>
  <c r="B1130" i="3"/>
  <c r="A1130" i="3"/>
  <c r="I1130" i="3" s="1"/>
  <c r="H1130" i="3" s="1"/>
  <c r="F1129" i="3"/>
  <c r="E1129" i="3"/>
  <c r="D1129" i="3"/>
  <c r="C1129" i="3"/>
  <c r="B1129" i="3"/>
  <c r="A1129" i="3"/>
  <c r="T1129" i="3" s="1"/>
  <c r="F1128" i="3"/>
  <c r="E1128" i="3"/>
  <c r="D1128" i="3"/>
  <c r="C1128" i="3"/>
  <c r="B1128" i="3"/>
  <c r="A1128" i="3"/>
  <c r="T1127" i="3"/>
  <c r="S1127" i="3"/>
  <c r="I1127" i="3"/>
  <c r="L1127" i="3" s="1"/>
  <c r="F1127" i="3"/>
  <c r="E1127" i="3"/>
  <c r="D1127" i="3"/>
  <c r="C1127" i="3"/>
  <c r="B1127" i="3"/>
  <c r="A1127" i="3"/>
  <c r="R1127" i="3" s="1"/>
  <c r="T1126" i="3"/>
  <c r="I1126" i="3"/>
  <c r="F1126" i="3"/>
  <c r="E1126" i="3"/>
  <c r="D1126" i="3"/>
  <c r="C1126" i="3"/>
  <c r="B1126" i="3"/>
  <c r="A1126" i="3"/>
  <c r="F1125" i="3"/>
  <c r="E1125" i="3"/>
  <c r="D1125" i="3"/>
  <c r="C1125" i="3"/>
  <c r="B1125" i="3"/>
  <c r="A1125" i="3"/>
  <c r="T1125" i="3" s="1"/>
  <c r="F1124" i="3"/>
  <c r="E1124" i="3"/>
  <c r="D1124" i="3"/>
  <c r="C1124" i="3"/>
  <c r="B1124" i="3"/>
  <c r="A1124" i="3"/>
  <c r="F1123" i="3"/>
  <c r="E1123" i="3"/>
  <c r="D1123" i="3"/>
  <c r="C1123" i="3"/>
  <c r="B1123" i="3"/>
  <c r="A1123" i="3"/>
  <c r="T1122" i="3"/>
  <c r="I1122" i="3"/>
  <c r="L1122" i="3" s="1"/>
  <c r="F1122" i="3"/>
  <c r="E1122" i="3"/>
  <c r="D1122" i="3"/>
  <c r="C1122" i="3"/>
  <c r="B1122" i="3"/>
  <c r="A1122" i="3"/>
  <c r="F1121" i="3"/>
  <c r="E1121" i="3"/>
  <c r="D1121" i="3"/>
  <c r="C1121" i="3"/>
  <c r="B1121" i="3"/>
  <c r="A1121" i="3"/>
  <c r="T1121" i="3" s="1"/>
  <c r="F1120" i="3"/>
  <c r="E1120" i="3"/>
  <c r="D1120" i="3"/>
  <c r="C1120" i="3"/>
  <c r="B1120" i="3"/>
  <c r="A1120" i="3"/>
  <c r="T1120" i="3" s="1"/>
  <c r="F1119" i="3"/>
  <c r="E1119" i="3"/>
  <c r="D1119" i="3"/>
  <c r="C1119" i="3"/>
  <c r="B1119" i="3"/>
  <c r="A1119" i="3"/>
  <c r="F1118" i="3"/>
  <c r="E1118" i="3"/>
  <c r="D1118" i="3"/>
  <c r="C1118" i="3"/>
  <c r="B1118" i="3"/>
  <c r="A1118" i="3"/>
  <c r="S1117" i="3"/>
  <c r="R1117" i="3"/>
  <c r="F1117" i="3"/>
  <c r="E1117" i="3"/>
  <c r="D1117" i="3"/>
  <c r="C1117" i="3"/>
  <c r="B1117" i="3"/>
  <c r="A1117" i="3"/>
  <c r="F1116" i="3"/>
  <c r="E1116" i="3"/>
  <c r="D1116" i="3"/>
  <c r="C1116" i="3"/>
  <c r="B1116" i="3"/>
  <c r="A1116" i="3"/>
  <c r="F1115" i="3"/>
  <c r="E1115" i="3"/>
  <c r="D1115" i="3"/>
  <c r="C1115" i="3"/>
  <c r="B1115" i="3"/>
  <c r="A1115" i="3"/>
  <c r="F1114" i="3"/>
  <c r="E1114" i="3"/>
  <c r="D1114" i="3"/>
  <c r="C1114" i="3"/>
  <c r="B1114" i="3"/>
  <c r="A1114" i="3"/>
  <c r="J1113" i="3"/>
  <c r="I1113" i="3"/>
  <c r="G1113" i="3"/>
  <c r="F1113" i="3"/>
  <c r="E1113" i="3"/>
  <c r="D1113" i="3"/>
  <c r="C1113" i="3"/>
  <c r="B1113" i="3"/>
  <c r="A1113" i="3"/>
  <c r="S1113" i="3" s="1"/>
  <c r="F1112" i="3"/>
  <c r="E1112" i="3"/>
  <c r="D1112" i="3"/>
  <c r="C1112" i="3"/>
  <c r="B1112" i="3"/>
  <c r="A1112" i="3"/>
  <c r="T1112" i="3" s="1"/>
  <c r="F1111" i="3"/>
  <c r="E1111" i="3"/>
  <c r="D1111" i="3"/>
  <c r="C1111" i="3"/>
  <c r="B1111" i="3"/>
  <c r="A1111" i="3"/>
  <c r="S1110" i="3"/>
  <c r="I1110" i="3"/>
  <c r="F1110" i="3"/>
  <c r="E1110" i="3"/>
  <c r="D1110" i="3"/>
  <c r="C1110" i="3"/>
  <c r="B1110" i="3"/>
  <c r="A1110" i="3"/>
  <c r="R1110" i="3" s="1"/>
  <c r="F1109" i="3"/>
  <c r="E1109" i="3"/>
  <c r="D1109" i="3"/>
  <c r="C1109" i="3"/>
  <c r="B1109" i="3"/>
  <c r="A1109" i="3"/>
  <c r="F1108" i="3"/>
  <c r="E1108" i="3"/>
  <c r="D1108" i="3"/>
  <c r="C1108" i="3"/>
  <c r="B1108" i="3"/>
  <c r="A1108" i="3"/>
  <c r="S1108" i="3" s="1"/>
  <c r="R1107" i="3"/>
  <c r="P1107" i="3"/>
  <c r="M1107" i="3"/>
  <c r="L1107" i="3"/>
  <c r="J1107" i="3"/>
  <c r="F1107" i="3"/>
  <c r="E1107" i="3"/>
  <c r="D1107" i="3"/>
  <c r="C1107" i="3"/>
  <c r="B1107" i="3"/>
  <c r="A1107" i="3"/>
  <c r="I1107" i="3" s="1"/>
  <c r="S1106" i="3"/>
  <c r="F1106" i="3"/>
  <c r="E1106" i="3"/>
  <c r="D1106" i="3"/>
  <c r="C1106" i="3"/>
  <c r="B1106" i="3"/>
  <c r="A1106" i="3"/>
  <c r="F1105" i="3"/>
  <c r="E1105" i="3"/>
  <c r="D1105" i="3"/>
  <c r="C1105" i="3"/>
  <c r="B1105" i="3"/>
  <c r="A1105" i="3"/>
  <c r="S1105" i="3" s="1"/>
  <c r="I1104" i="3"/>
  <c r="F1104" i="3"/>
  <c r="E1104" i="3"/>
  <c r="D1104" i="3"/>
  <c r="C1104" i="3"/>
  <c r="B1104" i="3"/>
  <c r="A1104" i="3"/>
  <c r="S1103" i="3"/>
  <c r="F1103" i="3"/>
  <c r="E1103" i="3"/>
  <c r="D1103" i="3"/>
  <c r="C1103" i="3"/>
  <c r="B1103" i="3"/>
  <c r="A1103" i="3"/>
  <c r="S1102" i="3"/>
  <c r="F1102" i="3"/>
  <c r="E1102" i="3"/>
  <c r="D1102" i="3"/>
  <c r="C1102" i="3"/>
  <c r="B1102" i="3"/>
  <c r="A1102" i="3"/>
  <c r="S1101" i="3"/>
  <c r="F1101" i="3"/>
  <c r="E1101" i="3"/>
  <c r="D1101" i="3"/>
  <c r="C1101" i="3"/>
  <c r="B1101" i="3"/>
  <c r="A1101" i="3"/>
  <c r="F1100" i="3"/>
  <c r="E1100" i="3"/>
  <c r="D1100" i="3"/>
  <c r="C1100" i="3"/>
  <c r="B1100" i="3"/>
  <c r="A1100" i="3"/>
  <c r="T1100" i="3" s="1"/>
  <c r="I1099" i="3"/>
  <c r="F1099" i="3"/>
  <c r="E1099" i="3"/>
  <c r="D1099" i="3"/>
  <c r="C1099" i="3"/>
  <c r="B1099" i="3"/>
  <c r="A1099" i="3"/>
  <c r="S1099" i="3" s="1"/>
  <c r="F1098" i="3"/>
  <c r="E1098" i="3"/>
  <c r="D1098" i="3"/>
  <c r="C1098" i="3"/>
  <c r="B1098" i="3"/>
  <c r="A1098" i="3"/>
  <c r="S1098" i="3" s="1"/>
  <c r="R1097" i="3"/>
  <c r="F1097" i="3"/>
  <c r="E1097" i="3"/>
  <c r="D1097" i="3"/>
  <c r="C1097" i="3"/>
  <c r="B1097" i="3"/>
  <c r="A1097" i="3"/>
  <c r="T1097" i="3" s="1"/>
  <c r="I1096" i="3"/>
  <c r="F1096" i="3"/>
  <c r="E1096" i="3"/>
  <c r="D1096" i="3"/>
  <c r="C1096" i="3"/>
  <c r="B1096" i="3"/>
  <c r="A1096" i="3"/>
  <c r="T1096" i="3" s="1"/>
  <c r="S1095" i="3"/>
  <c r="F1095" i="3"/>
  <c r="E1095" i="3"/>
  <c r="D1095" i="3"/>
  <c r="C1095" i="3"/>
  <c r="B1095" i="3"/>
  <c r="A1095" i="3"/>
  <c r="S1094" i="3"/>
  <c r="I1094" i="3"/>
  <c r="G1094" i="3" s="1"/>
  <c r="F1094" i="3"/>
  <c r="E1094" i="3"/>
  <c r="D1094" i="3"/>
  <c r="C1094" i="3"/>
  <c r="B1094" i="3"/>
  <c r="A1094" i="3"/>
  <c r="F1093" i="3"/>
  <c r="E1093" i="3"/>
  <c r="D1093" i="3"/>
  <c r="C1093" i="3"/>
  <c r="B1093" i="3"/>
  <c r="A1093" i="3"/>
  <c r="I1093" i="3" s="1"/>
  <c r="T1092" i="3"/>
  <c r="S1092" i="3"/>
  <c r="I1092" i="3"/>
  <c r="F1092" i="3"/>
  <c r="E1092" i="3"/>
  <c r="D1092" i="3"/>
  <c r="C1092" i="3"/>
  <c r="B1092" i="3"/>
  <c r="A1092" i="3"/>
  <c r="R1092" i="3" s="1"/>
  <c r="F1091" i="3"/>
  <c r="E1091" i="3"/>
  <c r="D1091" i="3"/>
  <c r="C1091" i="3"/>
  <c r="B1091" i="3"/>
  <c r="A1091" i="3"/>
  <c r="I1090" i="3"/>
  <c r="F1090" i="3"/>
  <c r="E1090" i="3"/>
  <c r="D1090" i="3"/>
  <c r="C1090" i="3"/>
  <c r="B1090" i="3"/>
  <c r="A1090" i="3"/>
  <c r="F1089" i="3"/>
  <c r="E1089" i="3"/>
  <c r="D1089" i="3"/>
  <c r="C1089" i="3"/>
  <c r="B1089" i="3"/>
  <c r="A1089" i="3"/>
  <c r="I1089" i="3" s="1"/>
  <c r="M1089" i="3" s="1"/>
  <c r="S1088" i="3"/>
  <c r="F1088" i="3"/>
  <c r="E1088" i="3"/>
  <c r="D1088" i="3"/>
  <c r="C1088" i="3"/>
  <c r="B1088" i="3"/>
  <c r="A1088" i="3"/>
  <c r="I1088" i="3" s="1"/>
  <c r="F1087" i="3"/>
  <c r="E1087" i="3"/>
  <c r="D1087" i="3"/>
  <c r="C1087" i="3"/>
  <c r="B1087" i="3"/>
  <c r="A1087" i="3"/>
  <c r="R1087" i="3" s="1"/>
  <c r="S1086" i="3"/>
  <c r="F1086" i="3"/>
  <c r="E1086" i="3"/>
  <c r="D1086" i="3"/>
  <c r="C1086" i="3"/>
  <c r="B1086" i="3"/>
  <c r="A1086" i="3"/>
  <c r="I1086" i="3" s="1"/>
  <c r="F1085" i="3"/>
  <c r="E1085" i="3"/>
  <c r="D1085" i="3"/>
  <c r="C1085" i="3"/>
  <c r="B1085" i="3"/>
  <c r="A1085" i="3"/>
  <c r="F1084" i="3"/>
  <c r="E1084" i="3"/>
  <c r="D1084" i="3"/>
  <c r="C1084" i="3"/>
  <c r="B1084" i="3"/>
  <c r="A1084" i="3"/>
  <c r="S1084" i="3" s="1"/>
  <c r="F1083" i="3"/>
  <c r="E1083" i="3"/>
  <c r="D1083" i="3"/>
  <c r="C1083" i="3"/>
  <c r="B1083" i="3"/>
  <c r="A1083" i="3"/>
  <c r="T1083" i="3" s="1"/>
  <c r="F1082" i="3"/>
  <c r="E1082" i="3"/>
  <c r="D1082" i="3"/>
  <c r="C1082" i="3"/>
  <c r="B1082" i="3"/>
  <c r="A1082" i="3"/>
  <c r="R1082" i="3" s="1"/>
  <c r="I1081" i="3"/>
  <c r="F1081" i="3"/>
  <c r="E1081" i="3"/>
  <c r="D1081" i="3"/>
  <c r="C1081" i="3"/>
  <c r="B1081" i="3"/>
  <c r="A1081" i="3"/>
  <c r="T1080" i="3"/>
  <c r="I1080" i="3"/>
  <c r="F1080" i="3"/>
  <c r="E1080" i="3"/>
  <c r="D1080" i="3"/>
  <c r="C1080" i="3"/>
  <c r="B1080" i="3"/>
  <c r="A1080" i="3"/>
  <c r="R1080" i="3" s="1"/>
  <c r="F1079" i="3"/>
  <c r="E1079" i="3"/>
  <c r="D1079" i="3"/>
  <c r="C1079" i="3"/>
  <c r="B1079" i="3"/>
  <c r="A1079" i="3"/>
  <c r="R1079" i="3" s="1"/>
  <c r="F1078" i="3"/>
  <c r="E1078" i="3"/>
  <c r="D1078" i="3"/>
  <c r="C1078" i="3"/>
  <c r="B1078" i="3"/>
  <c r="A1078" i="3"/>
  <c r="I1078" i="3" s="1"/>
  <c r="S1077" i="3"/>
  <c r="F1077" i="3"/>
  <c r="E1077" i="3"/>
  <c r="D1077" i="3"/>
  <c r="C1077" i="3"/>
  <c r="B1077" i="3"/>
  <c r="A1077" i="3"/>
  <c r="T1076" i="3"/>
  <c r="R1076" i="3"/>
  <c r="F1076" i="3"/>
  <c r="E1076" i="3"/>
  <c r="D1076" i="3"/>
  <c r="C1076" i="3"/>
  <c r="B1076" i="3"/>
  <c r="A1076" i="3"/>
  <c r="S1076" i="3" s="1"/>
  <c r="F1075" i="3"/>
  <c r="E1075" i="3"/>
  <c r="D1075" i="3"/>
  <c r="C1075" i="3"/>
  <c r="B1075" i="3"/>
  <c r="A1075" i="3"/>
  <c r="S1074" i="3"/>
  <c r="F1074" i="3"/>
  <c r="E1074" i="3"/>
  <c r="D1074" i="3"/>
  <c r="C1074" i="3"/>
  <c r="B1074" i="3"/>
  <c r="A1074" i="3"/>
  <c r="S1073" i="3"/>
  <c r="R1073" i="3"/>
  <c r="I1073" i="3"/>
  <c r="G1073" i="3" s="1"/>
  <c r="F1073" i="3"/>
  <c r="E1073" i="3"/>
  <c r="D1073" i="3"/>
  <c r="C1073" i="3"/>
  <c r="B1073" i="3"/>
  <c r="A1073" i="3"/>
  <c r="T1073" i="3" s="1"/>
  <c r="T1072" i="3"/>
  <c r="F1072" i="3"/>
  <c r="E1072" i="3"/>
  <c r="D1072" i="3"/>
  <c r="C1072" i="3"/>
  <c r="B1072" i="3"/>
  <c r="A1072" i="3"/>
  <c r="T1071" i="3"/>
  <c r="F1071" i="3"/>
  <c r="E1071" i="3"/>
  <c r="D1071" i="3"/>
  <c r="C1071" i="3"/>
  <c r="B1071" i="3"/>
  <c r="A1071" i="3"/>
  <c r="R1071" i="3" s="1"/>
  <c r="F1070" i="3"/>
  <c r="E1070" i="3"/>
  <c r="D1070" i="3"/>
  <c r="C1070" i="3"/>
  <c r="B1070" i="3"/>
  <c r="A1070" i="3"/>
  <c r="T1070" i="3" s="1"/>
  <c r="S1069" i="3"/>
  <c r="R1069" i="3"/>
  <c r="I1069" i="3"/>
  <c r="F1069" i="3"/>
  <c r="E1069" i="3"/>
  <c r="D1069" i="3"/>
  <c r="C1069" i="3"/>
  <c r="B1069" i="3"/>
  <c r="A1069" i="3"/>
  <c r="T1069" i="3" s="1"/>
  <c r="F1068" i="3"/>
  <c r="E1068" i="3"/>
  <c r="D1068" i="3"/>
  <c r="C1068" i="3"/>
  <c r="B1068" i="3"/>
  <c r="A1068" i="3"/>
  <c r="I1068" i="3" s="1"/>
  <c r="F1067" i="3"/>
  <c r="E1067" i="3"/>
  <c r="D1067" i="3"/>
  <c r="C1067" i="3"/>
  <c r="B1067" i="3"/>
  <c r="A1067" i="3"/>
  <c r="T1067" i="3" s="1"/>
  <c r="S1066" i="3"/>
  <c r="R1066" i="3"/>
  <c r="I1066" i="3"/>
  <c r="J1066" i="3" s="1"/>
  <c r="F1066" i="3"/>
  <c r="E1066" i="3"/>
  <c r="D1066" i="3"/>
  <c r="C1066" i="3"/>
  <c r="B1066" i="3"/>
  <c r="A1066" i="3"/>
  <c r="T1066" i="3" s="1"/>
  <c r="S1065" i="3"/>
  <c r="F1065" i="3"/>
  <c r="E1065" i="3"/>
  <c r="D1065" i="3"/>
  <c r="C1065" i="3"/>
  <c r="B1065" i="3"/>
  <c r="A1065" i="3"/>
  <c r="S1064" i="3"/>
  <c r="F1064" i="3"/>
  <c r="E1064" i="3"/>
  <c r="D1064" i="3"/>
  <c r="C1064" i="3"/>
  <c r="B1064" i="3"/>
  <c r="A1064" i="3"/>
  <c r="R1063" i="3"/>
  <c r="F1063" i="3"/>
  <c r="E1063" i="3"/>
  <c r="D1063" i="3"/>
  <c r="C1063" i="3"/>
  <c r="B1063" i="3"/>
  <c r="A1063" i="3"/>
  <c r="R1062" i="3"/>
  <c r="F1062" i="3"/>
  <c r="E1062" i="3"/>
  <c r="D1062" i="3"/>
  <c r="C1062" i="3"/>
  <c r="B1062" i="3"/>
  <c r="A1062" i="3"/>
  <c r="S1062" i="3" s="1"/>
  <c r="S1061" i="3"/>
  <c r="F1061" i="3"/>
  <c r="E1061" i="3"/>
  <c r="D1061" i="3"/>
  <c r="C1061" i="3"/>
  <c r="B1061" i="3"/>
  <c r="A1061" i="3"/>
  <c r="T1060" i="3"/>
  <c r="S1060" i="3"/>
  <c r="I1060" i="3"/>
  <c r="F1060" i="3"/>
  <c r="E1060" i="3"/>
  <c r="D1060" i="3"/>
  <c r="C1060" i="3"/>
  <c r="B1060" i="3"/>
  <c r="A1060" i="3"/>
  <c r="R1060" i="3" s="1"/>
  <c r="F1059" i="3"/>
  <c r="E1059" i="3"/>
  <c r="D1059" i="3"/>
  <c r="C1059" i="3"/>
  <c r="B1059" i="3"/>
  <c r="A1059" i="3"/>
  <c r="R1059" i="3" s="1"/>
  <c r="S1058" i="3"/>
  <c r="F1058" i="3"/>
  <c r="E1058" i="3"/>
  <c r="D1058" i="3"/>
  <c r="C1058" i="3"/>
  <c r="B1058" i="3"/>
  <c r="A1058" i="3"/>
  <c r="R1058" i="3" s="1"/>
  <c r="S1057" i="3"/>
  <c r="R1057" i="3"/>
  <c r="I1057" i="3"/>
  <c r="L1057" i="3" s="1"/>
  <c r="F1057" i="3"/>
  <c r="E1057" i="3"/>
  <c r="D1057" i="3"/>
  <c r="C1057" i="3"/>
  <c r="B1057" i="3"/>
  <c r="A1057" i="3"/>
  <c r="T1057" i="3" s="1"/>
  <c r="F1056" i="3"/>
  <c r="E1056" i="3"/>
  <c r="D1056" i="3"/>
  <c r="C1056" i="3"/>
  <c r="B1056" i="3"/>
  <c r="A1056" i="3"/>
  <c r="F1055" i="3"/>
  <c r="E1055" i="3"/>
  <c r="D1055" i="3"/>
  <c r="C1055" i="3"/>
  <c r="B1055" i="3"/>
  <c r="A1055" i="3"/>
  <c r="T1054" i="3"/>
  <c r="F1054" i="3"/>
  <c r="E1054" i="3"/>
  <c r="D1054" i="3"/>
  <c r="C1054" i="3"/>
  <c r="B1054" i="3"/>
  <c r="A1054" i="3"/>
  <c r="R1053" i="3"/>
  <c r="F1053" i="3"/>
  <c r="E1053" i="3"/>
  <c r="D1053" i="3"/>
  <c r="C1053" i="3"/>
  <c r="B1053" i="3"/>
  <c r="A1053" i="3"/>
  <c r="T1052" i="3"/>
  <c r="I1052" i="3"/>
  <c r="Q1052" i="3" s="1"/>
  <c r="F1052" i="3"/>
  <c r="E1052" i="3"/>
  <c r="D1052" i="3"/>
  <c r="C1052" i="3"/>
  <c r="B1052" i="3"/>
  <c r="A1052" i="3"/>
  <c r="T1051" i="3"/>
  <c r="F1051" i="3"/>
  <c r="E1051" i="3"/>
  <c r="D1051" i="3"/>
  <c r="C1051" i="3"/>
  <c r="B1051" i="3"/>
  <c r="A1051" i="3"/>
  <c r="R1051" i="3" s="1"/>
  <c r="S1050" i="3"/>
  <c r="F1050" i="3"/>
  <c r="E1050" i="3"/>
  <c r="D1050" i="3"/>
  <c r="C1050" i="3"/>
  <c r="B1050" i="3"/>
  <c r="A1050" i="3"/>
  <c r="R1050" i="3" s="1"/>
  <c r="F1049" i="3"/>
  <c r="E1049" i="3"/>
  <c r="D1049" i="3"/>
  <c r="C1049" i="3"/>
  <c r="B1049" i="3"/>
  <c r="A1049" i="3"/>
  <c r="I1049" i="3" s="1"/>
  <c r="F1048" i="3"/>
  <c r="E1048" i="3"/>
  <c r="D1048" i="3"/>
  <c r="C1048" i="3"/>
  <c r="B1048" i="3"/>
  <c r="A1048" i="3"/>
  <c r="R1048" i="3" s="1"/>
  <c r="F1047" i="3"/>
  <c r="E1047" i="3"/>
  <c r="D1047" i="3"/>
  <c r="C1047" i="3"/>
  <c r="B1047" i="3"/>
  <c r="A1047" i="3"/>
  <c r="R1046" i="3"/>
  <c r="I1046" i="3"/>
  <c r="F1046" i="3"/>
  <c r="E1046" i="3"/>
  <c r="D1046" i="3"/>
  <c r="C1046" i="3"/>
  <c r="B1046" i="3"/>
  <c r="A1046" i="3"/>
  <c r="R1045" i="3"/>
  <c r="F1045" i="3"/>
  <c r="E1045" i="3"/>
  <c r="D1045" i="3"/>
  <c r="C1045" i="3"/>
  <c r="B1045" i="3"/>
  <c r="A1045" i="3"/>
  <c r="S1044" i="3"/>
  <c r="F1044" i="3"/>
  <c r="E1044" i="3"/>
  <c r="D1044" i="3"/>
  <c r="C1044" i="3"/>
  <c r="B1044" i="3"/>
  <c r="A1044" i="3"/>
  <c r="R1043" i="3"/>
  <c r="F1043" i="3"/>
  <c r="E1043" i="3"/>
  <c r="D1043" i="3"/>
  <c r="C1043" i="3"/>
  <c r="B1043" i="3"/>
  <c r="A1043" i="3"/>
  <c r="T1043" i="3" s="1"/>
  <c r="F1042" i="3"/>
  <c r="E1042" i="3"/>
  <c r="D1042" i="3"/>
  <c r="C1042" i="3"/>
  <c r="B1042" i="3"/>
  <c r="A1042" i="3"/>
  <c r="S1041" i="3"/>
  <c r="R1041" i="3"/>
  <c r="I1041" i="3"/>
  <c r="L1041" i="3" s="1"/>
  <c r="F1041" i="3"/>
  <c r="E1041" i="3"/>
  <c r="D1041" i="3"/>
  <c r="C1041" i="3"/>
  <c r="B1041" i="3"/>
  <c r="A1041" i="3"/>
  <c r="T1041" i="3" s="1"/>
  <c r="F1040" i="3"/>
  <c r="E1040" i="3"/>
  <c r="D1040" i="3"/>
  <c r="C1040" i="3"/>
  <c r="B1040" i="3"/>
  <c r="A1040" i="3"/>
  <c r="F1039" i="3"/>
  <c r="E1039" i="3"/>
  <c r="D1039" i="3"/>
  <c r="C1039" i="3"/>
  <c r="B1039" i="3"/>
  <c r="A1039" i="3"/>
  <c r="S1038" i="3"/>
  <c r="R1038" i="3"/>
  <c r="F1038" i="3"/>
  <c r="E1038" i="3"/>
  <c r="D1038" i="3"/>
  <c r="C1038" i="3"/>
  <c r="B1038" i="3"/>
  <c r="A1038" i="3"/>
  <c r="S1037" i="3"/>
  <c r="R1037" i="3"/>
  <c r="I1037" i="3"/>
  <c r="L1037" i="3" s="1"/>
  <c r="F1037" i="3"/>
  <c r="E1037" i="3"/>
  <c r="D1037" i="3"/>
  <c r="C1037" i="3"/>
  <c r="B1037" i="3"/>
  <c r="A1037" i="3"/>
  <c r="T1037" i="3" s="1"/>
  <c r="F1036" i="3"/>
  <c r="E1036" i="3"/>
  <c r="D1036" i="3"/>
  <c r="C1036" i="3"/>
  <c r="B1036" i="3"/>
  <c r="A1036" i="3"/>
  <c r="T1036" i="3" s="1"/>
  <c r="T1035" i="3"/>
  <c r="F1035" i="3"/>
  <c r="E1035" i="3"/>
  <c r="D1035" i="3"/>
  <c r="C1035" i="3"/>
  <c r="B1035" i="3"/>
  <c r="A1035" i="3"/>
  <c r="F1034" i="3"/>
  <c r="E1034" i="3"/>
  <c r="D1034" i="3"/>
  <c r="C1034" i="3"/>
  <c r="B1034" i="3"/>
  <c r="A1034" i="3"/>
  <c r="F1033" i="3"/>
  <c r="E1033" i="3"/>
  <c r="D1033" i="3"/>
  <c r="C1033" i="3"/>
  <c r="B1033" i="3"/>
  <c r="A1033" i="3"/>
  <c r="T1033" i="3" s="1"/>
  <c r="F1032" i="3"/>
  <c r="E1032" i="3"/>
  <c r="D1032" i="3"/>
  <c r="C1032" i="3"/>
  <c r="B1032" i="3"/>
  <c r="A1032" i="3"/>
  <c r="R1031" i="3"/>
  <c r="F1031" i="3"/>
  <c r="E1031" i="3"/>
  <c r="D1031" i="3"/>
  <c r="C1031" i="3"/>
  <c r="B1031" i="3"/>
  <c r="A1031" i="3"/>
  <c r="T1031" i="3" s="1"/>
  <c r="F1030" i="3"/>
  <c r="E1030" i="3"/>
  <c r="D1030" i="3"/>
  <c r="C1030" i="3"/>
  <c r="B1030" i="3"/>
  <c r="A1030" i="3"/>
  <c r="S1029" i="3"/>
  <c r="R1029" i="3"/>
  <c r="J1029" i="3"/>
  <c r="I1029" i="3"/>
  <c r="L1029" i="3" s="1"/>
  <c r="G1029" i="3"/>
  <c r="F1029" i="3"/>
  <c r="E1029" i="3"/>
  <c r="D1029" i="3"/>
  <c r="C1029" i="3"/>
  <c r="B1029" i="3"/>
  <c r="A1029" i="3"/>
  <c r="T1029" i="3" s="1"/>
  <c r="T1028" i="3"/>
  <c r="F1028" i="3"/>
  <c r="E1028" i="3"/>
  <c r="D1028" i="3"/>
  <c r="C1028" i="3"/>
  <c r="B1028" i="3"/>
  <c r="A1028" i="3"/>
  <c r="T1027" i="3"/>
  <c r="F1027" i="3"/>
  <c r="E1027" i="3"/>
  <c r="D1027" i="3"/>
  <c r="C1027" i="3"/>
  <c r="B1027" i="3"/>
  <c r="A1027" i="3"/>
  <c r="R1027" i="3" s="1"/>
  <c r="S1026" i="3"/>
  <c r="F1026" i="3"/>
  <c r="E1026" i="3"/>
  <c r="D1026" i="3"/>
  <c r="C1026" i="3"/>
  <c r="B1026" i="3"/>
  <c r="A1026" i="3"/>
  <c r="F1025" i="3"/>
  <c r="E1025" i="3"/>
  <c r="D1025" i="3"/>
  <c r="C1025" i="3"/>
  <c r="B1025" i="3"/>
  <c r="A1025" i="3"/>
  <c r="F1024" i="3"/>
  <c r="E1024" i="3"/>
  <c r="D1024" i="3"/>
  <c r="C1024" i="3"/>
  <c r="B1024" i="3"/>
  <c r="A1024" i="3"/>
  <c r="I1024" i="3" s="1"/>
  <c r="G1024" i="3" s="1"/>
  <c r="F1023" i="3"/>
  <c r="E1023" i="3"/>
  <c r="D1023" i="3"/>
  <c r="C1023" i="3"/>
  <c r="B1023" i="3"/>
  <c r="A1023" i="3"/>
  <c r="R1023" i="3" s="1"/>
  <c r="F1022" i="3"/>
  <c r="E1022" i="3"/>
  <c r="D1022" i="3"/>
  <c r="C1022" i="3"/>
  <c r="B1022" i="3"/>
  <c r="A1022" i="3"/>
  <c r="L1021" i="3"/>
  <c r="I1021" i="3"/>
  <c r="F1021" i="3"/>
  <c r="E1021" i="3"/>
  <c r="D1021" i="3"/>
  <c r="C1021" i="3"/>
  <c r="B1021" i="3"/>
  <c r="A1021" i="3"/>
  <c r="S1021" i="3" s="1"/>
  <c r="S1020" i="3"/>
  <c r="R1020" i="3"/>
  <c r="I1020" i="3"/>
  <c r="J1020" i="3" s="1"/>
  <c r="F1020" i="3"/>
  <c r="E1020" i="3"/>
  <c r="D1020" i="3"/>
  <c r="C1020" i="3"/>
  <c r="B1020" i="3"/>
  <c r="A1020" i="3"/>
  <c r="T1020" i="3" s="1"/>
  <c r="T1019" i="3"/>
  <c r="F1019" i="3"/>
  <c r="E1019" i="3"/>
  <c r="D1019" i="3"/>
  <c r="C1019" i="3"/>
  <c r="B1019" i="3"/>
  <c r="A1019" i="3"/>
  <c r="R1019" i="3" s="1"/>
  <c r="I1018" i="3"/>
  <c r="F1018" i="3"/>
  <c r="E1018" i="3"/>
  <c r="D1018" i="3"/>
  <c r="C1018" i="3"/>
  <c r="B1018" i="3"/>
  <c r="A1018" i="3"/>
  <c r="S1017" i="3"/>
  <c r="R1017" i="3"/>
  <c r="L1017" i="3"/>
  <c r="I1017" i="3"/>
  <c r="G1017" i="3" s="1"/>
  <c r="F1017" i="3"/>
  <c r="E1017" i="3"/>
  <c r="D1017" i="3"/>
  <c r="C1017" i="3"/>
  <c r="B1017" i="3"/>
  <c r="A1017" i="3"/>
  <c r="T1017" i="3" s="1"/>
  <c r="F1016" i="3"/>
  <c r="E1016" i="3"/>
  <c r="D1016" i="3"/>
  <c r="C1016" i="3"/>
  <c r="B1016" i="3"/>
  <c r="A1016" i="3"/>
  <c r="R1016" i="3" s="1"/>
  <c r="R1015" i="3"/>
  <c r="F1015" i="3"/>
  <c r="E1015" i="3"/>
  <c r="D1015" i="3"/>
  <c r="C1015" i="3"/>
  <c r="B1015" i="3"/>
  <c r="A1015" i="3"/>
  <c r="T1014" i="3"/>
  <c r="S1014" i="3"/>
  <c r="R1014" i="3"/>
  <c r="I1014" i="3"/>
  <c r="K1014" i="3" s="1"/>
  <c r="F1014" i="3"/>
  <c r="E1014" i="3"/>
  <c r="D1014" i="3"/>
  <c r="C1014" i="3"/>
  <c r="B1014" i="3"/>
  <c r="A1014" i="3"/>
  <c r="S1013" i="3"/>
  <c r="R1013" i="3"/>
  <c r="F1013" i="3"/>
  <c r="E1013" i="3"/>
  <c r="D1013" i="3"/>
  <c r="C1013" i="3"/>
  <c r="B1013" i="3"/>
  <c r="A1013" i="3"/>
  <c r="T1013" i="3" s="1"/>
  <c r="R1012" i="3"/>
  <c r="I1012" i="3"/>
  <c r="F1012" i="3"/>
  <c r="E1012" i="3"/>
  <c r="D1012" i="3"/>
  <c r="C1012" i="3"/>
  <c r="B1012" i="3"/>
  <c r="A1012" i="3"/>
  <c r="T1012" i="3" s="1"/>
  <c r="F1011" i="3"/>
  <c r="E1011" i="3"/>
  <c r="D1011" i="3"/>
  <c r="C1011" i="3"/>
  <c r="B1011" i="3"/>
  <c r="A1011" i="3"/>
  <c r="S1010" i="3"/>
  <c r="R1010" i="3"/>
  <c r="I1010" i="3"/>
  <c r="F1010" i="3"/>
  <c r="E1010" i="3"/>
  <c r="D1010" i="3"/>
  <c r="C1010" i="3"/>
  <c r="B1010" i="3"/>
  <c r="A1010" i="3"/>
  <c r="T1010" i="3" s="1"/>
  <c r="S1009" i="3"/>
  <c r="I1009" i="3"/>
  <c r="G1009" i="3" s="1"/>
  <c r="F1009" i="3"/>
  <c r="E1009" i="3"/>
  <c r="D1009" i="3"/>
  <c r="C1009" i="3"/>
  <c r="B1009" i="3"/>
  <c r="A1009" i="3"/>
  <c r="T1008" i="3"/>
  <c r="R1008" i="3"/>
  <c r="F1008" i="3"/>
  <c r="E1008" i="3"/>
  <c r="D1008" i="3"/>
  <c r="C1008" i="3"/>
  <c r="B1008" i="3"/>
  <c r="A1008" i="3"/>
  <c r="F1007" i="3"/>
  <c r="E1007" i="3"/>
  <c r="D1007" i="3"/>
  <c r="C1007" i="3"/>
  <c r="B1007" i="3"/>
  <c r="A1007" i="3"/>
  <c r="T1007" i="3" s="1"/>
  <c r="S1006" i="3"/>
  <c r="I1006" i="3"/>
  <c r="F1006" i="3"/>
  <c r="E1006" i="3"/>
  <c r="D1006" i="3"/>
  <c r="C1006" i="3"/>
  <c r="B1006" i="3"/>
  <c r="A1006" i="3"/>
  <c r="R1006" i="3" s="1"/>
  <c r="F1005" i="3"/>
  <c r="E1005" i="3"/>
  <c r="D1005" i="3"/>
  <c r="C1005" i="3"/>
  <c r="B1005" i="3"/>
  <c r="A1005" i="3"/>
  <c r="I1005" i="3" s="1"/>
  <c r="P1005" i="3" s="1"/>
  <c r="F1004" i="3"/>
  <c r="E1004" i="3"/>
  <c r="D1004" i="3"/>
  <c r="C1004" i="3"/>
  <c r="B1004" i="3"/>
  <c r="A1004" i="3"/>
  <c r="T1004" i="3" s="1"/>
  <c r="T1003" i="3"/>
  <c r="F1003" i="3"/>
  <c r="E1003" i="3"/>
  <c r="D1003" i="3"/>
  <c r="C1003" i="3"/>
  <c r="B1003" i="3"/>
  <c r="A1003" i="3"/>
  <c r="R1002" i="3"/>
  <c r="I1002" i="3"/>
  <c r="J1002" i="3" s="1"/>
  <c r="F1002" i="3"/>
  <c r="E1002" i="3"/>
  <c r="D1002" i="3"/>
  <c r="C1002" i="3"/>
  <c r="B1002" i="3"/>
  <c r="A1002" i="3"/>
  <c r="S1001" i="3"/>
  <c r="R1001" i="3"/>
  <c r="F1001" i="3"/>
  <c r="E1001" i="3"/>
  <c r="D1001" i="3"/>
  <c r="C1001" i="3"/>
  <c r="B1001" i="3"/>
  <c r="A1001" i="3"/>
  <c r="T1001" i="3" s="1"/>
  <c r="T1000" i="3"/>
  <c r="R1000" i="3"/>
  <c r="L1000" i="3"/>
  <c r="I1000" i="3"/>
  <c r="K1000" i="3" s="1"/>
  <c r="G1000" i="3"/>
  <c r="F1000" i="3"/>
  <c r="E1000" i="3"/>
  <c r="D1000" i="3"/>
  <c r="C1000" i="3"/>
  <c r="B1000" i="3"/>
  <c r="A1000" i="3"/>
  <c r="S1000" i="3" s="1"/>
  <c r="F999" i="3"/>
  <c r="E999" i="3"/>
  <c r="D999" i="3"/>
  <c r="C999" i="3"/>
  <c r="B999" i="3"/>
  <c r="A999" i="3"/>
  <c r="T998" i="3"/>
  <c r="I998" i="3"/>
  <c r="H998" i="3"/>
  <c r="F998" i="3"/>
  <c r="E998" i="3"/>
  <c r="D998" i="3"/>
  <c r="C998" i="3"/>
  <c r="B998" i="3"/>
  <c r="A998" i="3"/>
  <c r="S998" i="3" s="1"/>
  <c r="R997" i="3"/>
  <c r="I997" i="3"/>
  <c r="F997" i="3"/>
  <c r="E997" i="3"/>
  <c r="D997" i="3"/>
  <c r="C997" i="3"/>
  <c r="B997" i="3"/>
  <c r="A997" i="3"/>
  <c r="F996" i="3"/>
  <c r="E996" i="3"/>
  <c r="D996" i="3"/>
  <c r="C996" i="3"/>
  <c r="B996" i="3"/>
  <c r="A996" i="3"/>
  <c r="T995" i="3"/>
  <c r="R995" i="3"/>
  <c r="F995" i="3"/>
  <c r="E995" i="3"/>
  <c r="D995" i="3"/>
  <c r="C995" i="3"/>
  <c r="B995" i="3"/>
  <c r="A995" i="3"/>
  <c r="F994" i="3"/>
  <c r="E994" i="3"/>
  <c r="D994" i="3"/>
  <c r="C994" i="3"/>
  <c r="B994" i="3"/>
  <c r="A994" i="3"/>
  <c r="R994" i="3" s="1"/>
  <c r="S993" i="3"/>
  <c r="R993" i="3"/>
  <c r="P993" i="3"/>
  <c r="L993" i="3"/>
  <c r="I993" i="3"/>
  <c r="H993" i="3" s="1"/>
  <c r="F993" i="3"/>
  <c r="E993" i="3"/>
  <c r="D993" i="3"/>
  <c r="C993" i="3"/>
  <c r="B993" i="3"/>
  <c r="A993" i="3"/>
  <c r="T993" i="3" s="1"/>
  <c r="F992" i="3"/>
  <c r="E992" i="3"/>
  <c r="D992" i="3"/>
  <c r="C992" i="3"/>
  <c r="B992" i="3"/>
  <c r="A992" i="3"/>
  <c r="F991" i="3"/>
  <c r="E991" i="3"/>
  <c r="D991" i="3"/>
  <c r="C991" i="3"/>
  <c r="B991" i="3"/>
  <c r="A991" i="3"/>
  <c r="T991" i="3" s="1"/>
  <c r="F990" i="3"/>
  <c r="E990" i="3"/>
  <c r="D990" i="3"/>
  <c r="C990" i="3"/>
  <c r="B990" i="3"/>
  <c r="A990" i="3"/>
  <c r="S989" i="3"/>
  <c r="R989" i="3"/>
  <c r="J989" i="3"/>
  <c r="I989" i="3"/>
  <c r="F989" i="3"/>
  <c r="E989" i="3"/>
  <c r="D989" i="3"/>
  <c r="C989" i="3"/>
  <c r="B989" i="3"/>
  <c r="A989" i="3"/>
  <c r="T989" i="3" s="1"/>
  <c r="F988" i="3"/>
  <c r="E988" i="3"/>
  <c r="D988" i="3"/>
  <c r="C988" i="3"/>
  <c r="B988" i="3"/>
  <c r="A988" i="3"/>
  <c r="F987" i="3"/>
  <c r="E987" i="3"/>
  <c r="D987" i="3"/>
  <c r="C987" i="3"/>
  <c r="B987" i="3"/>
  <c r="A987" i="3"/>
  <c r="R986" i="3"/>
  <c r="F986" i="3"/>
  <c r="E986" i="3"/>
  <c r="D986" i="3"/>
  <c r="C986" i="3"/>
  <c r="B986" i="3"/>
  <c r="A986" i="3"/>
  <c r="S985" i="3"/>
  <c r="R985" i="3"/>
  <c r="I985" i="3"/>
  <c r="F985" i="3"/>
  <c r="E985" i="3"/>
  <c r="D985" i="3"/>
  <c r="C985" i="3"/>
  <c r="B985" i="3"/>
  <c r="A985" i="3"/>
  <c r="T985" i="3" s="1"/>
  <c r="T984" i="3"/>
  <c r="S984" i="3"/>
  <c r="R984" i="3"/>
  <c r="J984" i="3"/>
  <c r="G984" i="3"/>
  <c r="F984" i="3"/>
  <c r="E984" i="3"/>
  <c r="D984" i="3"/>
  <c r="C984" i="3"/>
  <c r="B984" i="3"/>
  <c r="A984" i="3"/>
  <c r="I984" i="3" s="1"/>
  <c r="T983" i="3"/>
  <c r="F983" i="3"/>
  <c r="E983" i="3"/>
  <c r="D983" i="3"/>
  <c r="C983" i="3"/>
  <c r="B983" i="3"/>
  <c r="A983" i="3"/>
  <c r="R983" i="3" s="1"/>
  <c r="T982" i="3"/>
  <c r="S982" i="3"/>
  <c r="R982" i="3"/>
  <c r="I982" i="3"/>
  <c r="L982" i="3" s="1"/>
  <c r="F982" i="3"/>
  <c r="E982" i="3"/>
  <c r="D982" i="3"/>
  <c r="C982" i="3"/>
  <c r="B982" i="3"/>
  <c r="A982" i="3"/>
  <c r="S981" i="3"/>
  <c r="P981" i="3"/>
  <c r="F981" i="3"/>
  <c r="E981" i="3"/>
  <c r="D981" i="3"/>
  <c r="C981" i="3"/>
  <c r="B981" i="3"/>
  <c r="A981" i="3"/>
  <c r="I981" i="3" s="1"/>
  <c r="F980" i="3"/>
  <c r="E980" i="3"/>
  <c r="D980" i="3"/>
  <c r="C980" i="3"/>
  <c r="B980" i="3"/>
  <c r="A980" i="3"/>
  <c r="R980" i="3" s="1"/>
  <c r="T979" i="3"/>
  <c r="F979" i="3"/>
  <c r="E979" i="3"/>
  <c r="D979" i="3"/>
  <c r="C979" i="3"/>
  <c r="B979" i="3"/>
  <c r="A979" i="3"/>
  <c r="R979" i="3" s="1"/>
  <c r="F978" i="3"/>
  <c r="E978" i="3"/>
  <c r="D978" i="3"/>
  <c r="C978" i="3"/>
  <c r="B978" i="3"/>
  <c r="A978" i="3"/>
  <c r="F977" i="3"/>
  <c r="E977" i="3"/>
  <c r="D977" i="3"/>
  <c r="C977" i="3"/>
  <c r="B977" i="3"/>
  <c r="A977" i="3"/>
  <c r="R976" i="3"/>
  <c r="I976" i="3"/>
  <c r="F976" i="3"/>
  <c r="E976" i="3"/>
  <c r="D976" i="3"/>
  <c r="C976" i="3"/>
  <c r="B976" i="3"/>
  <c r="A976" i="3"/>
  <c r="F975" i="3"/>
  <c r="E975" i="3"/>
  <c r="D975" i="3"/>
  <c r="C975" i="3"/>
  <c r="B975" i="3"/>
  <c r="A975" i="3"/>
  <c r="S974" i="3"/>
  <c r="I974" i="3"/>
  <c r="L974" i="3" s="1"/>
  <c r="F974" i="3"/>
  <c r="E974" i="3"/>
  <c r="D974" i="3"/>
  <c r="C974" i="3"/>
  <c r="B974" i="3"/>
  <c r="A974" i="3"/>
  <c r="S973" i="3"/>
  <c r="R973" i="3"/>
  <c r="F973" i="3"/>
  <c r="E973" i="3"/>
  <c r="D973" i="3"/>
  <c r="C973" i="3"/>
  <c r="B973" i="3"/>
  <c r="A973" i="3"/>
  <c r="T973" i="3" s="1"/>
  <c r="F972" i="3"/>
  <c r="E972" i="3"/>
  <c r="D972" i="3"/>
  <c r="C972" i="3"/>
  <c r="B972" i="3"/>
  <c r="A972" i="3"/>
  <c r="F971" i="3"/>
  <c r="E971" i="3"/>
  <c r="D971" i="3"/>
  <c r="C971" i="3"/>
  <c r="B971" i="3"/>
  <c r="A971" i="3"/>
  <c r="T971" i="3" s="1"/>
  <c r="T970" i="3"/>
  <c r="R970" i="3"/>
  <c r="I970" i="3"/>
  <c r="L970" i="3" s="1"/>
  <c r="F970" i="3"/>
  <c r="E970" i="3"/>
  <c r="D970" i="3"/>
  <c r="C970" i="3"/>
  <c r="B970" i="3"/>
  <c r="A970" i="3"/>
  <c r="S970" i="3" s="1"/>
  <c r="S969" i="3"/>
  <c r="R969" i="3"/>
  <c r="F969" i="3"/>
  <c r="E969" i="3"/>
  <c r="D969" i="3"/>
  <c r="C969" i="3"/>
  <c r="B969" i="3"/>
  <c r="A969" i="3"/>
  <c r="T969" i="3" s="1"/>
  <c r="R968" i="3"/>
  <c r="F968" i="3"/>
  <c r="E968" i="3"/>
  <c r="D968" i="3"/>
  <c r="C968" i="3"/>
  <c r="B968" i="3"/>
  <c r="A968" i="3"/>
  <c r="T968" i="3" s="1"/>
  <c r="R967" i="3"/>
  <c r="F967" i="3"/>
  <c r="E967" i="3"/>
  <c r="D967" i="3"/>
  <c r="C967" i="3"/>
  <c r="B967" i="3"/>
  <c r="A967" i="3"/>
  <c r="T967" i="3" s="1"/>
  <c r="T966" i="3"/>
  <c r="S966" i="3"/>
  <c r="R966" i="3"/>
  <c r="F966" i="3"/>
  <c r="E966" i="3"/>
  <c r="D966" i="3"/>
  <c r="C966" i="3"/>
  <c r="B966" i="3"/>
  <c r="A966" i="3"/>
  <c r="I966" i="3" s="1"/>
  <c r="S965" i="3"/>
  <c r="R965" i="3"/>
  <c r="I965" i="3"/>
  <c r="F965" i="3"/>
  <c r="E965" i="3"/>
  <c r="D965" i="3"/>
  <c r="C965" i="3"/>
  <c r="B965" i="3"/>
  <c r="A965" i="3"/>
  <c r="T965" i="3" s="1"/>
  <c r="T964" i="3"/>
  <c r="J964" i="3"/>
  <c r="I964" i="3"/>
  <c r="G964" i="3" s="1"/>
  <c r="F964" i="3"/>
  <c r="E964" i="3"/>
  <c r="D964" i="3"/>
  <c r="C964" i="3"/>
  <c r="B964" i="3"/>
  <c r="A964" i="3"/>
  <c r="F963" i="3"/>
  <c r="E963" i="3"/>
  <c r="D963" i="3"/>
  <c r="C963" i="3"/>
  <c r="B963" i="3"/>
  <c r="A963" i="3"/>
  <c r="F962" i="3"/>
  <c r="E962" i="3"/>
  <c r="D962" i="3"/>
  <c r="C962" i="3"/>
  <c r="B962" i="3"/>
  <c r="A962" i="3"/>
  <c r="S962" i="3" s="1"/>
  <c r="I961" i="3"/>
  <c r="F961" i="3"/>
  <c r="E961" i="3"/>
  <c r="D961" i="3"/>
  <c r="C961" i="3"/>
  <c r="B961" i="3"/>
  <c r="A961" i="3"/>
  <c r="R961" i="3" s="1"/>
  <c r="T960" i="3"/>
  <c r="F960" i="3"/>
  <c r="E960" i="3"/>
  <c r="D960" i="3"/>
  <c r="C960" i="3"/>
  <c r="B960" i="3"/>
  <c r="A960" i="3"/>
  <c r="S960" i="3" s="1"/>
  <c r="R959" i="3"/>
  <c r="F959" i="3"/>
  <c r="E959" i="3"/>
  <c r="D959" i="3"/>
  <c r="C959" i="3"/>
  <c r="B959" i="3"/>
  <c r="A959" i="3"/>
  <c r="S958" i="3"/>
  <c r="R958" i="3"/>
  <c r="F958" i="3"/>
  <c r="E958" i="3"/>
  <c r="D958" i="3"/>
  <c r="C958" i="3"/>
  <c r="B958" i="3"/>
  <c r="A958" i="3"/>
  <c r="S957" i="3"/>
  <c r="R957" i="3"/>
  <c r="J957" i="3"/>
  <c r="I957" i="3"/>
  <c r="L957" i="3" s="1"/>
  <c r="G957" i="3"/>
  <c r="F957" i="3"/>
  <c r="E957" i="3"/>
  <c r="D957" i="3"/>
  <c r="C957" i="3"/>
  <c r="B957" i="3"/>
  <c r="A957" i="3"/>
  <c r="T957" i="3" s="1"/>
  <c r="R956" i="3"/>
  <c r="F956" i="3"/>
  <c r="E956" i="3"/>
  <c r="D956" i="3"/>
  <c r="C956" i="3"/>
  <c r="B956" i="3"/>
  <c r="A956" i="3"/>
  <c r="T955" i="3"/>
  <c r="F955" i="3"/>
  <c r="E955" i="3"/>
  <c r="D955" i="3"/>
  <c r="C955" i="3"/>
  <c r="B955" i="3"/>
  <c r="A955" i="3"/>
  <c r="R955" i="3" s="1"/>
  <c r="S954" i="3"/>
  <c r="F954" i="3"/>
  <c r="E954" i="3"/>
  <c r="D954" i="3"/>
  <c r="C954" i="3"/>
  <c r="B954" i="3"/>
  <c r="A954" i="3"/>
  <c r="R954" i="3" s="1"/>
  <c r="S953" i="3"/>
  <c r="R953" i="3"/>
  <c r="I953" i="3"/>
  <c r="L953" i="3" s="1"/>
  <c r="G953" i="3"/>
  <c r="F953" i="3"/>
  <c r="E953" i="3"/>
  <c r="D953" i="3"/>
  <c r="C953" i="3"/>
  <c r="B953" i="3"/>
  <c r="A953" i="3"/>
  <c r="T953" i="3" s="1"/>
  <c r="I952" i="3"/>
  <c r="L952" i="3" s="1"/>
  <c r="F952" i="3"/>
  <c r="E952" i="3"/>
  <c r="D952" i="3"/>
  <c r="C952" i="3"/>
  <c r="B952" i="3"/>
  <c r="A952" i="3"/>
  <c r="R951" i="3"/>
  <c r="F951" i="3"/>
  <c r="E951" i="3"/>
  <c r="D951" i="3"/>
  <c r="C951" i="3"/>
  <c r="B951" i="3"/>
  <c r="A951" i="3"/>
  <c r="F950" i="3"/>
  <c r="E950" i="3"/>
  <c r="D950" i="3"/>
  <c r="C950" i="3"/>
  <c r="B950" i="3"/>
  <c r="A950" i="3"/>
  <c r="S950" i="3" s="1"/>
  <c r="I949" i="3"/>
  <c r="F949" i="3"/>
  <c r="E949" i="3"/>
  <c r="D949" i="3"/>
  <c r="C949" i="3"/>
  <c r="B949" i="3"/>
  <c r="A949" i="3"/>
  <c r="T949" i="3" s="1"/>
  <c r="F948" i="3"/>
  <c r="E948" i="3"/>
  <c r="D948" i="3"/>
  <c r="C948" i="3"/>
  <c r="B948" i="3"/>
  <c r="A948" i="3"/>
  <c r="T948" i="3" s="1"/>
  <c r="F947" i="3"/>
  <c r="E947" i="3"/>
  <c r="D947" i="3"/>
  <c r="C947" i="3"/>
  <c r="B947" i="3"/>
  <c r="A947" i="3"/>
  <c r="T947" i="3" s="1"/>
  <c r="S946" i="3"/>
  <c r="R946" i="3"/>
  <c r="F946" i="3"/>
  <c r="E946" i="3"/>
  <c r="D946" i="3"/>
  <c r="C946" i="3"/>
  <c r="B946" i="3"/>
  <c r="A946" i="3"/>
  <c r="S945" i="3"/>
  <c r="I945" i="3"/>
  <c r="F945" i="3"/>
  <c r="E945" i="3"/>
  <c r="D945" i="3"/>
  <c r="C945" i="3"/>
  <c r="B945" i="3"/>
  <c r="A945" i="3"/>
  <c r="S944" i="3"/>
  <c r="R944" i="3"/>
  <c r="L944" i="3"/>
  <c r="I944" i="3"/>
  <c r="J944" i="3" s="1"/>
  <c r="G944" i="3"/>
  <c r="F944" i="3"/>
  <c r="E944" i="3"/>
  <c r="D944" i="3"/>
  <c r="C944" i="3"/>
  <c r="B944" i="3"/>
  <c r="A944" i="3"/>
  <c r="T944" i="3" s="1"/>
  <c r="T943" i="3"/>
  <c r="R943" i="3"/>
  <c r="F943" i="3"/>
  <c r="E943" i="3"/>
  <c r="D943" i="3"/>
  <c r="C943" i="3"/>
  <c r="B943" i="3"/>
  <c r="A943" i="3"/>
  <c r="F942" i="3"/>
  <c r="E942" i="3"/>
  <c r="D942" i="3"/>
  <c r="C942" i="3"/>
  <c r="B942" i="3"/>
  <c r="A942" i="3"/>
  <c r="T942" i="3" s="1"/>
  <c r="S941" i="3"/>
  <c r="R941" i="3"/>
  <c r="I941" i="3"/>
  <c r="G941" i="3" s="1"/>
  <c r="F941" i="3"/>
  <c r="E941" i="3"/>
  <c r="D941" i="3"/>
  <c r="C941" i="3"/>
  <c r="B941" i="3"/>
  <c r="A941" i="3"/>
  <c r="T941" i="3" s="1"/>
  <c r="S940" i="3"/>
  <c r="F940" i="3"/>
  <c r="E940" i="3"/>
  <c r="D940" i="3"/>
  <c r="C940" i="3"/>
  <c r="B940" i="3"/>
  <c r="A940" i="3"/>
  <c r="T939" i="3"/>
  <c r="F939" i="3"/>
  <c r="E939" i="3"/>
  <c r="D939" i="3"/>
  <c r="C939" i="3"/>
  <c r="B939" i="3"/>
  <c r="A939" i="3"/>
  <c r="R938" i="3"/>
  <c r="F938" i="3"/>
  <c r="E938" i="3"/>
  <c r="D938" i="3"/>
  <c r="C938" i="3"/>
  <c r="B938" i="3"/>
  <c r="A938" i="3"/>
  <c r="S937" i="3"/>
  <c r="R937" i="3"/>
  <c r="F937" i="3"/>
  <c r="E937" i="3"/>
  <c r="D937" i="3"/>
  <c r="C937" i="3"/>
  <c r="B937" i="3"/>
  <c r="A937" i="3"/>
  <c r="S936" i="3"/>
  <c r="F936" i="3"/>
  <c r="E936" i="3"/>
  <c r="D936" i="3"/>
  <c r="C936" i="3"/>
  <c r="B936" i="3"/>
  <c r="A936" i="3"/>
  <c r="T936" i="3" s="1"/>
  <c r="R935" i="3"/>
  <c r="F935" i="3"/>
  <c r="E935" i="3"/>
  <c r="D935" i="3"/>
  <c r="C935" i="3"/>
  <c r="B935" i="3"/>
  <c r="A935" i="3"/>
  <c r="T935" i="3" s="1"/>
  <c r="S934" i="3"/>
  <c r="R934" i="3"/>
  <c r="J934" i="3"/>
  <c r="I934" i="3"/>
  <c r="L934" i="3" s="1"/>
  <c r="F934" i="3"/>
  <c r="E934" i="3"/>
  <c r="D934" i="3"/>
  <c r="C934" i="3"/>
  <c r="B934" i="3"/>
  <c r="A934" i="3"/>
  <c r="T934" i="3" s="1"/>
  <c r="S933" i="3"/>
  <c r="R933" i="3"/>
  <c r="F933" i="3"/>
  <c r="E933" i="3"/>
  <c r="D933" i="3"/>
  <c r="C933" i="3"/>
  <c r="B933" i="3"/>
  <c r="A933" i="3"/>
  <c r="F932" i="3"/>
  <c r="E932" i="3"/>
  <c r="D932" i="3"/>
  <c r="C932" i="3"/>
  <c r="B932" i="3"/>
  <c r="A932" i="3"/>
  <c r="F931" i="3"/>
  <c r="E931" i="3"/>
  <c r="D931" i="3"/>
  <c r="C931" i="3"/>
  <c r="B931" i="3"/>
  <c r="A931" i="3"/>
  <c r="T931" i="3" s="1"/>
  <c r="F930" i="3"/>
  <c r="E930" i="3"/>
  <c r="D930" i="3"/>
  <c r="C930" i="3"/>
  <c r="B930" i="3"/>
  <c r="A930" i="3"/>
  <c r="S929" i="3"/>
  <c r="F929" i="3"/>
  <c r="E929" i="3"/>
  <c r="D929" i="3"/>
  <c r="C929" i="3"/>
  <c r="B929" i="3"/>
  <c r="A929" i="3"/>
  <c r="R928" i="3"/>
  <c r="I928" i="3"/>
  <c r="M928" i="3" s="1"/>
  <c r="G928" i="3"/>
  <c r="F928" i="3"/>
  <c r="E928" i="3"/>
  <c r="D928" i="3"/>
  <c r="C928" i="3"/>
  <c r="B928" i="3"/>
  <c r="A928" i="3"/>
  <c r="S928" i="3" s="1"/>
  <c r="I927" i="3"/>
  <c r="G927" i="3" s="1"/>
  <c r="F927" i="3"/>
  <c r="E927" i="3"/>
  <c r="D927" i="3"/>
  <c r="C927" i="3"/>
  <c r="B927" i="3"/>
  <c r="A927" i="3"/>
  <c r="S927" i="3" s="1"/>
  <c r="T926" i="3"/>
  <c r="Q926" i="3"/>
  <c r="I926" i="3"/>
  <c r="J926" i="3" s="1"/>
  <c r="F926" i="3"/>
  <c r="E926" i="3"/>
  <c r="D926" i="3"/>
  <c r="C926" i="3"/>
  <c r="B926" i="3"/>
  <c r="A926" i="3"/>
  <c r="F925" i="3"/>
  <c r="E925" i="3"/>
  <c r="D925" i="3"/>
  <c r="C925" i="3"/>
  <c r="B925" i="3"/>
  <c r="A925" i="3"/>
  <c r="I925" i="3" s="1"/>
  <c r="F924" i="3"/>
  <c r="E924" i="3"/>
  <c r="D924" i="3"/>
  <c r="C924" i="3"/>
  <c r="B924" i="3"/>
  <c r="A924" i="3"/>
  <c r="I923" i="3"/>
  <c r="F923" i="3"/>
  <c r="E923" i="3"/>
  <c r="D923" i="3"/>
  <c r="C923" i="3"/>
  <c r="B923" i="3"/>
  <c r="A923" i="3"/>
  <c r="S923" i="3" s="1"/>
  <c r="S922" i="3"/>
  <c r="F922" i="3"/>
  <c r="E922" i="3"/>
  <c r="D922" i="3"/>
  <c r="C922" i="3"/>
  <c r="B922" i="3"/>
  <c r="A922" i="3"/>
  <c r="F921" i="3"/>
  <c r="E921" i="3"/>
  <c r="D921" i="3"/>
  <c r="C921" i="3"/>
  <c r="B921" i="3"/>
  <c r="A921" i="3"/>
  <c r="S921" i="3" s="1"/>
  <c r="F920" i="3"/>
  <c r="E920" i="3"/>
  <c r="D920" i="3"/>
  <c r="C920" i="3"/>
  <c r="B920" i="3"/>
  <c r="A920" i="3"/>
  <c r="T919" i="3"/>
  <c r="I919" i="3"/>
  <c r="F919" i="3"/>
  <c r="E919" i="3"/>
  <c r="D919" i="3"/>
  <c r="C919" i="3"/>
  <c r="B919" i="3"/>
  <c r="A919" i="3"/>
  <c r="S919" i="3" s="1"/>
  <c r="Q918" i="3"/>
  <c r="I918" i="3"/>
  <c r="M918" i="3" s="1"/>
  <c r="F918" i="3"/>
  <c r="E918" i="3"/>
  <c r="D918" i="3"/>
  <c r="C918" i="3"/>
  <c r="B918" i="3"/>
  <c r="A918" i="3"/>
  <c r="T918" i="3" s="1"/>
  <c r="F917" i="3"/>
  <c r="E917" i="3"/>
  <c r="D917" i="3"/>
  <c r="C917" i="3"/>
  <c r="B917" i="3"/>
  <c r="A917" i="3"/>
  <c r="F916" i="3"/>
  <c r="E916" i="3"/>
  <c r="D916" i="3"/>
  <c r="C916" i="3"/>
  <c r="B916" i="3"/>
  <c r="A916" i="3"/>
  <c r="F915" i="3"/>
  <c r="E915" i="3"/>
  <c r="D915" i="3"/>
  <c r="C915" i="3"/>
  <c r="B915" i="3"/>
  <c r="A915" i="3"/>
  <c r="R914" i="3"/>
  <c r="I914" i="3"/>
  <c r="F914" i="3"/>
  <c r="E914" i="3"/>
  <c r="D914" i="3"/>
  <c r="C914" i="3"/>
  <c r="B914" i="3"/>
  <c r="A914" i="3"/>
  <c r="S913" i="3"/>
  <c r="R913" i="3"/>
  <c r="I913" i="3"/>
  <c r="F913" i="3"/>
  <c r="E913" i="3"/>
  <c r="D913" i="3"/>
  <c r="C913" i="3"/>
  <c r="B913" i="3"/>
  <c r="A913" i="3"/>
  <c r="T913" i="3" s="1"/>
  <c r="T912" i="3"/>
  <c r="I912" i="3"/>
  <c r="F912" i="3"/>
  <c r="E912" i="3"/>
  <c r="D912" i="3"/>
  <c r="C912" i="3"/>
  <c r="B912" i="3"/>
  <c r="A912" i="3"/>
  <c r="S912" i="3" s="1"/>
  <c r="F911" i="3"/>
  <c r="E911" i="3"/>
  <c r="D911" i="3"/>
  <c r="C911" i="3"/>
  <c r="B911" i="3"/>
  <c r="A911" i="3"/>
  <c r="F910" i="3"/>
  <c r="E910" i="3"/>
  <c r="D910" i="3"/>
  <c r="C910" i="3"/>
  <c r="B910" i="3"/>
  <c r="A910" i="3"/>
  <c r="F909" i="3"/>
  <c r="E909" i="3"/>
  <c r="D909" i="3"/>
  <c r="C909" i="3"/>
  <c r="B909" i="3"/>
  <c r="A909" i="3"/>
  <c r="S909" i="3" s="1"/>
  <c r="F908" i="3"/>
  <c r="E908" i="3"/>
  <c r="D908" i="3"/>
  <c r="C908" i="3"/>
  <c r="B908" i="3"/>
  <c r="A908" i="3"/>
  <c r="R908" i="3" s="1"/>
  <c r="T907" i="3"/>
  <c r="F907" i="3"/>
  <c r="E907" i="3"/>
  <c r="D907" i="3"/>
  <c r="C907" i="3"/>
  <c r="B907" i="3"/>
  <c r="A907" i="3"/>
  <c r="F906" i="3"/>
  <c r="E906" i="3"/>
  <c r="D906" i="3"/>
  <c r="C906" i="3"/>
  <c r="B906" i="3"/>
  <c r="A906" i="3"/>
  <c r="F905" i="3"/>
  <c r="E905" i="3"/>
  <c r="D905" i="3"/>
  <c r="C905" i="3"/>
  <c r="B905" i="3"/>
  <c r="A905" i="3"/>
  <c r="F904" i="3"/>
  <c r="E904" i="3"/>
  <c r="D904" i="3"/>
  <c r="C904" i="3"/>
  <c r="B904" i="3"/>
  <c r="A904" i="3"/>
  <c r="F903" i="3"/>
  <c r="E903" i="3"/>
  <c r="D903" i="3"/>
  <c r="C903" i="3"/>
  <c r="B903" i="3"/>
  <c r="A903" i="3"/>
  <c r="S903" i="3" s="1"/>
  <c r="S902" i="3"/>
  <c r="R902" i="3"/>
  <c r="F902" i="3"/>
  <c r="E902" i="3"/>
  <c r="D902" i="3"/>
  <c r="C902" i="3"/>
  <c r="B902" i="3"/>
  <c r="A902" i="3"/>
  <c r="F901" i="3"/>
  <c r="E901" i="3"/>
  <c r="D901" i="3"/>
  <c r="C901" i="3"/>
  <c r="B901" i="3"/>
  <c r="A901" i="3"/>
  <c r="I901" i="3" s="1"/>
  <c r="F900" i="3"/>
  <c r="E900" i="3"/>
  <c r="D900" i="3"/>
  <c r="C900" i="3"/>
  <c r="B900" i="3"/>
  <c r="A900" i="3"/>
  <c r="F899" i="3"/>
  <c r="E899" i="3"/>
  <c r="D899" i="3"/>
  <c r="C899" i="3"/>
  <c r="B899" i="3"/>
  <c r="A899" i="3"/>
  <c r="S898" i="3"/>
  <c r="R898" i="3"/>
  <c r="F898" i="3"/>
  <c r="E898" i="3"/>
  <c r="D898" i="3"/>
  <c r="C898" i="3"/>
  <c r="B898" i="3"/>
  <c r="A898" i="3"/>
  <c r="S897" i="3"/>
  <c r="F897" i="3"/>
  <c r="E897" i="3"/>
  <c r="D897" i="3"/>
  <c r="C897" i="3"/>
  <c r="B897" i="3"/>
  <c r="A897" i="3"/>
  <c r="S896" i="3"/>
  <c r="I896" i="3"/>
  <c r="G896" i="3" s="1"/>
  <c r="F896" i="3"/>
  <c r="E896" i="3"/>
  <c r="D896" i="3"/>
  <c r="C896" i="3"/>
  <c r="B896" i="3"/>
  <c r="A896" i="3"/>
  <c r="T896" i="3" s="1"/>
  <c r="I895" i="3"/>
  <c r="F895" i="3"/>
  <c r="E895" i="3"/>
  <c r="D895" i="3"/>
  <c r="C895" i="3"/>
  <c r="B895" i="3"/>
  <c r="A895" i="3"/>
  <c r="S894" i="3"/>
  <c r="R894" i="3"/>
  <c r="J894" i="3"/>
  <c r="I894" i="3"/>
  <c r="F894" i="3"/>
  <c r="E894" i="3"/>
  <c r="D894" i="3"/>
  <c r="C894" i="3"/>
  <c r="B894" i="3"/>
  <c r="A894" i="3"/>
  <c r="T894" i="3" s="1"/>
  <c r="F893" i="3"/>
  <c r="E893" i="3"/>
  <c r="D893" i="3"/>
  <c r="C893" i="3"/>
  <c r="B893" i="3"/>
  <c r="A893" i="3"/>
  <c r="R893" i="3" s="1"/>
  <c r="F892" i="3"/>
  <c r="E892" i="3"/>
  <c r="D892" i="3"/>
  <c r="C892" i="3"/>
  <c r="B892" i="3"/>
  <c r="A892" i="3"/>
  <c r="F891" i="3"/>
  <c r="E891" i="3"/>
  <c r="D891" i="3"/>
  <c r="C891" i="3"/>
  <c r="B891" i="3"/>
  <c r="A891" i="3"/>
  <c r="R891" i="3" s="1"/>
  <c r="T890" i="3"/>
  <c r="R890" i="3"/>
  <c r="K890" i="3"/>
  <c r="I890" i="3"/>
  <c r="Q890" i="3" s="1"/>
  <c r="F890" i="3"/>
  <c r="E890" i="3"/>
  <c r="D890" i="3"/>
  <c r="C890" i="3"/>
  <c r="B890" i="3"/>
  <c r="A890" i="3"/>
  <c r="S890" i="3" s="1"/>
  <c r="F889" i="3"/>
  <c r="E889" i="3"/>
  <c r="D889" i="3"/>
  <c r="C889" i="3"/>
  <c r="B889" i="3"/>
  <c r="A889" i="3"/>
  <c r="R889" i="3" s="1"/>
  <c r="F888" i="3"/>
  <c r="E888" i="3"/>
  <c r="D888" i="3"/>
  <c r="C888" i="3"/>
  <c r="B888" i="3"/>
  <c r="A888" i="3"/>
  <c r="F887" i="3"/>
  <c r="E887" i="3"/>
  <c r="D887" i="3"/>
  <c r="C887" i="3"/>
  <c r="B887" i="3"/>
  <c r="A887" i="3"/>
  <c r="F886" i="3"/>
  <c r="E886" i="3"/>
  <c r="D886" i="3"/>
  <c r="C886" i="3"/>
  <c r="B886" i="3"/>
  <c r="A886" i="3"/>
  <c r="S885" i="3"/>
  <c r="F885" i="3"/>
  <c r="E885" i="3"/>
  <c r="D885" i="3"/>
  <c r="C885" i="3"/>
  <c r="B885" i="3"/>
  <c r="A885" i="3"/>
  <c r="T884" i="3"/>
  <c r="R884" i="3"/>
  <c r="F884" i="3"/>
  <c r="E884" i="3"/>
  <c r="D884" i="3"/>
  <c r="C884" i="3"/>
  <c r="B884" i="3"/>
  <c r="A884" i="3"/>
  <c r="S884" i="3" s="1"/>
  <c r="F883" i="3"/>
  <c r="E883" i="3"/>
  <c r="D883" i="3"/>
  <c r="C883" i="3"/>
  <c r="B883" i="3"/>
  <c r="A883" i="3"/>
  <c r="R882" i="3"/>
  <c r="F882" i="3"/>
  <c r="E882" i="3"/>
  <c r="D882" i="3"/>
  <c r="C882" i="3"/>
  <c r="B882" i="3"/>
  <c r="A882" i="3"/>
  <c r="T882" i="3" s="1"/>
  <c r="S881" i="3"/>
  <c r="I881" i="3"/>
  <c r="F881" i="3"/>
  <c r="E881" i="3"/>
  <c r="D881" i="3"/>
  <c r="C881" i="3"/>
  <c r="B881" i="3"/>
  <c r="A881" i="3"/>
  <c r="F880" i="3"/>
  <c r="E880" i="3"/>
  <c r="D880" i="3"/>
  <c r="C880" i="3"/>
  <c r="B880" i="3"/>
  <c r="A880" i="3"/>
  <c r="T880" i="3" s="1"/>
  <c r="R879" i="3"/>
  <c r="I879" i="3"/>
  <c r="F879" i="3"/>
  <c r="E879" i="3"/>
  <c r="D879" i="3"/>
  <c r="C879" i="3"/>
  <c r="B879" i="3"/>
  <c r="A879" i="3"/>
  <c r="S879" i="3" s="1"/>
  <c r="F878" i="3"/>
  <c r="E878" i="3"/>
  <c r="D878" i="3"/>
  <c r="C878" i="3"/>
  <c r="B878" i="3"/>
  <c r="A878" i="3"/>
  <c r="R878" i="3" s="1"/>
  <c r="F877" i="3"/>
  <c r="E877" i="3"/>
  <c r="D877" i="3"/>
  <c r="C877" i="3"/>
  <c r="B877" i="3"/>
  <c r="A877" i="3"/>
  <c r="F876" i="3"/>
  <c r="E876" i="3"/>
  <c r="D876" i="3"/>
  <c r="C876" i="3"/>
  <c r="B876" i="3"/>
  <c r="A876" i="3"/>
  <c r="T875" i="3"/>
  <c r="F875" i="3"/>
  <c r="E875" i="3"/>
  <c r="D875" i="3"/>
  <c r="C875" i="3"/>
  <c r="B875" i="3"/>
  <c r="A875" i="3"/>
  <c r="T874" i="3"/>
  <c r="L874" i="3"/>
  <c r="I874" i="3"/>
  <c r="J874" i="3" s="1"/>
  <c r="F874" i="3"/>
  <c r="E874" i="3"/>
  <c r="D874" i="3"/>
  <c r="C874" i="3"/>
  <c r="B874" i="3"/>
  <c r="A874" i="3"/>
  <c r="S874" i="3" s="1"/>
  <c r="S873" i="3"/>
  <c r="F873" i="3"/>
  <c r="E873" i="3"/>
  <c r="D873" i="3"/>
  <c r="C873" i="3"/>
  <c r="B873" i="3"/>
  <c r="A873" i="3"/>
  <c r="R873" i="3" s="1"/>
  <c r="S872" i="3"/>
  <c r="F872" i="3"/>
  <c r="E872" i="3"/>
  <c r="D872" i="3"/>
  <c r="C872" i="3"/>
  <c r="B872" i="3"/>
  <c r="A872" i="3"/>
  <c r="T872" i="3" s="1"/>
  <c r="F871" i="3"/>
  <c r="E871" i="3"/>
  <c r="D871" i="3"/>
  <c r="C871" i="3"/>
  <c r="B871" i="3"/>
  <c r="A871" i="3"/>
  <c r="F870" i="3"/>
  <c r="E870" i="3"/>
  <c r="D870" i="3"/>
  <c r="C870" i="3"/>
  <c r="B870" i="3"/>
  <c r="A870" i="3"/>
  <c r="S869" i="3"/>
  <c r="F869" i="3"/>
  <c r="E869" i="3"/>
  <c r="D869" i="3"/>
  <c r="C869" i="3"/>
  <c r="B869" i="3"/>
  <c r="A869" i="3"/>
  <c r="I869" i="3" s="1"/>
  <c r="T868" i="3"/>
  <c r="R868" i="3"/>
  <c r="I868" i="3"/>
  <c r="F868" i="3"/>
  <c r="E868" i="3"/>
  <c r="D868" i="3"/>
  <c r="C868" i="3"/>
  <c r="B868" i="3"/>
  <c r="A868" i="3"/>
  <c r="S868" i="3" s="1"/>
  <c r="F867" i="3"/>
  <c r="E867" i="3"/>
  <c r="D867" i="3"/>
  <c r="C867" i="3"/>
  <c r="B867" i="3"/>
  <c r="A867" i="3"/>
  <c r="S866" i="3"/>
  <c r="F866" i="3"/>
  <c r="E866" i="3"/>
  <c r="D866" i="3"/>
  <c r="C866" i="3"/>
  <c r="B866" i="3"/>
  <c r="A866" i="3"/>
  <c r="F865" i="3"/>
  <c r="E865" i="3"/>
  <c r="D865" i="3"/>
  <c r="C865" i="3"/>
  <c r="B865" i="3"/>
  <c r="A865" i="3"/>
  <c r="T864" i="3"/>
  <c r="I864" i="3"/>
  <c r="F864" i="3"/>
  <c r="E864" i="3"/>
  <c r="D864" i="3"/>
  <c r="C864" i="3"/>
  <c r="B864" i="3"/>
  <c r="A864" i="3"/>
  <c r="S864" i="3" s="1"/>
  <c r="F863" i="3"/>
  <c r="E863" i="3"/>
  <c r="D863" i="3"/>
  <c r="C863" i="3"/>
  <c r="B863" i="3"/>
  <c r="A863" i="3"/>
  <c r="T862" i="3"/>
  <c r="R862" i="3"/>
  <c r="F862" i="3"/>
  <c r="E862" i="3"/>
  <c r="D862" i="3"/>
  <c r="C862" i="3"/>
  <c r="B862" i="3"/>
  <c r="A862" i="3"/>
  <c r="I861" i="3"/>
  <c r="G861" i="3" s="1"/>
  <c r="F861" i="3"/>
  <c r="E861" i="3"/>
  <c r="D861" i="3"/>
  <c r="C861" i="3"/>
  <c r="B861" i="3"/>
  <c r="A861" i="3"/>
  <c r="T861" i="3" s="1"/>
  <c r="T860" i="3"/>
  <c r="F860" i="3"/>
  <c r="E860" i="3"/>
  <c r="D860" i="3"/>
  <c r="C860" i="3"/>
  <c r="B860" i="3"/>
  <c r="A860" i="3"/>
  <c r="T859" i="3"/>
  <c r="I859" i="3"/>
  <c r="F859" i="3"/>
  <c r="E859" i="3"/>
  <c r="D859" i="3"/>
  <c r="C859" i="3"/>
  <c r="B859" i="3"/>
  <c r="A859" i="3"/>
  <c r="T858" i="3"/>
  <c r="S858" i="3"/>
  <c r="R858" i="3"/>
  <c r="J858" i="3"/>
  <c r="G858" i="3"/>
  <c r="F858" i="3"/>
  <c r="E858" i="3"/>
  <c r="D858" i="3"/>
  <c r="C858" i="3"/>
  <c r="B858" i="3"/>
  <c r="A858" i="3"/>
  <c r="I858" i="3" s="1"/>
  <c r="T857" i="3"/>
  <c r="S857" i="3"/>
  <c r="F857" i="3"/>
  <c r="E857" i="3"/>
  <c r="D857" i="3"/>
  <c r="C857" i="3"/>
  <c r="B857" i="3"/>
  <c r="A857" i="3"/>
  <c r="R857" i="3" s="1"/>
  <c r="S856" i="3"/>
  <c r="I856" i="3"/>
  <c r="L856" i="3" s="1"/>
  <c r="F856" i="3"/>
  <c r="E856" i="3"/>
  <c r="D856" i="3"/>
  <c r="C856" i="3"/>
  <c r="B856" i="3"/>
  <c r="A856" i="3"/>
  <c r="R856" i="3" s="1"/>
  <c r="I855" i="3"/>
  <c r="F855" i="3"/>
  <c r="E855" i="3"/>
  <c r="D855" i="3"/>
  <c r="C855" i="3"/>
  <c r="B855" i="3"/>
  <c r="A855" i="3"/>
  <c r="F854" i="3"/>
  <c r="E854" i="3"/>
  <c r="D854" i="3"/>
  <c r="C854" i="3"/>
  <c r="B854" i="3"/>
  <c r="A854" i="3"/>
  <c r="S854" i="3" s="1"/>
  <c r="T853" i="3"/>
  <c r="S853" i="3"/>
  <c r="I853" i="3"/>
  <c r="F853" i="3"/>
  <c r="E853" i="3"/>
  <c r="D853" i="3"/>
  <c r="C853" i="3"/>
  <c r="B853" i="3"/>
  <c r="A853" i="3"/>
  <c r="R853" i="3" s="1"/>
  <c r="F852" i="3"/>
  <c r="E852" i="3"/>
  <c r="D852" i="3"/>
  <c r="C852" i="3"/>
  <c r="B852" i="3"/>
  <c r="A852" i="3"/>
  <c r="F851" i="3"/>
  <c r="E851" i="3"/>
  <c r="D851" i="3"/>
  <c r="C851" i="3"/>
  <c r="B851" i="3"/>
  <c r="A851" i="3"/>
  <c r="I851" i="3" s="1"/>
  <c r="H851" i="3" s="1"/>
  <c r="F850" i="3"/>
  <c r="E850" i="3"/>
  <c r="D850" i="3"/>
  <c r="C850" i="3"/>
  <c r="B850" i="3"/>
  <c r="A850" i="3"/>
  <c r="S849" i="3"/>
  <c r="R849" i="3"/>
  <c r="F849" i="3"/>
  <c r="E849" i="3"/>
  <c r="D849" i="3"/>
  <c r="C849" i="3"/>
  <c r="B849" i="3"/>
  <c r="A849" i="3"/>
  <c r="S848" i="3"/>
  <c r="R848" i="3"/>
  <c r="F848" i="3"/>
  <c r="E848" i="3"/>
  <c r="D848" i="3"/>
  <c r="C848" i="3"/>
  <c r="B848" i="3"/>
  <c r="A848" i="3"/>
  <c r="S847" i="3"/>
  <c r="R847" i="3"/>
  <c r="F847" i="3"/>
  <c r="E847" i="3"/>
  <c r="D847" i="3"/>
  <c r="C847" i="3"/>
  <c r="B847" i="3"/>
  <c r="A847" i="3"/>
  <c r="T847" i="3" s="1"/>
  <c r="F846" i="3"/>
  <c r="E846" i="3"/>
  <c r="D846" i="3"/>
  <c r="C846" i="3"/>
  <c r="B846" i="3"/>
  <c r="A846" i="3"/>
  <c r="F845" i="3"/>
  <c r="E845" i="3"/>
  <c r="D845" i="3"/>
  <c r="C845" i="3"/>
  <c r="B845" i="3"/>
  <c r="A845" i="3"/>
  <c r="R844" i="3"/>
  <c r="F844" i="3"/>
  <c r="E844" i="3"/>
  <c r="D844" i="3"/>
  <c r="C844" i="3"/>
  <c r="B844" i="3"/>
  <c r="A844" i="3"/>
  <c r="S843" i="3"/>
  <c r="F843" i="3"/>
  <c r="E843" i="3"/>
  <c r="D843" i="3"/>
  <c r="C843" i="3"/>
  <c r="B843" i="3"/>
  <c r="A843" i="3"/>
  <c r="T842" i="3"/>
  <c r="S842" i="3"/>
  <c r="F842" i="3"/>
  <c r="E842" i="3"/>
  <c r="D842" i="3"/>
  <c r="C842" i="3"/>
  <c r="B842" i="3"/>
  <c r="A842" i="3"/>
  <c r="T841" i="3"/>
  <c r="S841" i="3"/>
  <c r="I841" i="3"/>
  <c r="F841" i="3"/>
  <c r="E841" i="3"/>
  <c r="D841" i="3"/>
  <c r="C841" i="3"/>
  <c r="B841" i="3"/>
  <c r="A841" i="3"/>
  <c r="R841" i="3" s="1"/>
  <c r="S840" i="3"/>
  <c r="F840" i="3"/>
  <c r="E840" i="3"/>
  <c r="D840" i="3"/>
  <c r="C840" i="3"/>
  <c r="B840" i="3"/>
  <c r="A840" i="3"/>
  <c r="S839" i="3"/>
  <c r="R839" i="3"/>
  <c r="L839" i="3"/>
  <c r="I839" i="3"/>
  <c r="J839" i="3" s="1"/>
  <c r="F839" i="3"/>
  <c r="E839" i="3"/>
  <c r="D839" i="3"/>
  <c r="C839" i="3"/>
  <c r="B839" i="3"/>
  <c r="A839" i="3"/>
  <c r="T839" i="3" s="1"/>
  <c r="T838" i="3"/>
  <c r="S838" i="3"/>
  <c r="I838" i="3"/>
  <c r="F838" i="3"/>
  <c r="E838" i="3"/>
  <c r="D838" i="3"/>
  <c r="C838" i="3"/>
  <c r="B838" i="3"/>
  <c r="A838" i="3"/>
  <c r="R838" i="3" s="1"/>
  <c r="R837" i="3"/>
  <c r="F837" i="3"/>
  <c r="E837" i="3"/>
  <c r="D837" i="3"/>
  <c r="C837" i="3"/>
  <c r="B837" i="3"/>
  <c r="A837" i="3"/>
  <c r="I837" i="3" s="1"/>
  <c r="F836" i="3"/>
  <c r="E836" i="3"/>
  <c r="D836" i="3"/>
  <c r="C836" i="3"/>
  <c r="B836" i="3"/>
  <c r="A836" i="3"/>
  <c r="F835" i="3"/>
  <c r="E835" i="3"/>
  <c r="D835" i="3"/>
  <c r="C835" i="3"/>
  <c r="B835" i="3"/>
  <c r="A835" i="3"/>
  <c r="F834" i="3"/>
  <c r="E834" i="3"/>
  <c r="D834" i="3"/>
  <c r="C834" i="3"/>
  <c r="B834" i="3"/>
  <c r="A834" i="3"/>
  <c r="F833" i="3"/>
  <c r="E833" i="3"/>
  <c r="D833" i="3"/>
  <c r="C833" i="3"/>
  <c r="B833" i="3"/>
  <c r="A833" i="3"/>
  <c r="S833" i="3" s="1"/>
  <c r="F832" i="3"/>
  <c r="E832" i="3"/>
  <c r="D832" i="3"/>
  <c r="C832" i="3"/>
  <c r="B832" i="3"/>
  <c r="A832" i="3"/>
  <c r="S832" i="3" s="1"/>
  <c r="F831" i="3"/>
  <c r="E831" i="3"/>
  <c r="D831" i="3"/>
  <c r="C831" i="3"/>
  <c r="B831" i="3"/>
  <c r="A831" i="3"/>
  <c r="F830" i="3"/>
  <c r="E830" i="3"/>
  <c r="D830" i="3"/>
  <c r="C830" i="3"/>
  <c r="B830" i="3"/>
  <c r="A830" i="3"/>
  <c r="I830" i="3" s="1"/>
  <c r="T829" i="3"/>
  <c r="R829" i="3"/>
  <c r="I829" i="3"/>
  <c r="H829" i="3"/>
  <c r="F829" i="3"/>
  <c r="E829" i="3"/>
  <c r="D829" i="3"/>
  <c r="C829" i="3"/>
  <c r="B829" i="3"/>
  <c r="A829" i="3"/>
  <c r="S829" i="3" s="1"/>
  <c r="F828" i="3"/>
  <c r="E828" i="3"/>
  <c r="D828" i="3"/>
  <c r="C828" i="3"/>
  <c r="B828" i="3"/>
  <c r="A828" i="3"/>
  <c r="T828" i="3" s="1"/>
  <c r="F827" i="3"/>
  <c r="E827" i="3"/>
  <c r="D827" i="3"/>
  <c r="C827" i="3"/>
  <c r="B827" i="3"/>
  <c r="A827" i="3"/>
  <c r="S827" i="3" s="1"/>
  <c r="T826" i="3"/>
  <c r="R826" i="3"/>
  <c r="J826" i="3"/>
  <c r="F826" i="3"/>
  <c r="E826" i="3"/>
  <c r="D826" i="3"/>
  <c r="C826" i="3"/>
  <c r="B826" i="3"/>
  <c r="A826" i="3"/>
  <c r="I826" i="3" s="1"/>
  <c r="F825" i="3"/>
  <c r="E825" i="3"/>
  <c r="D825" i="3"/>
  <c r="C825" i="3"/>
  <c r="B825" i="3"/>
  <c r="A825" i="3"/>
  <c r="L824" i="3"/>
  <c r="J824" i="3"/>
  <c r="I824" i="3"/>
  <c r="H824" i="3"/>
  <c r="F824" i="3"/>
  <c r="E824" i="3"/>
  <c r="D824" i="3"/>
  <c r="C824" i="3"/>
  <c r="B824" i="3"/>
  <c r="A824" i="3"/>
  <c r="F823" i="3"/>
  <c r="E823" i="3"/>
  <c r="D823" i="3"/>
  <c r="C823" i="3"/>
  <c r="B823" i="3"/>
  <c r="A823" i="3"/>
  <c r="S823" i="3" s="1"/>
  <c r="I822" i="3"/>
  <c r="J822" i="3" s="1"/>
  <c r="F822" i="3"/>
  <c r="E822" i="3"/>
  <c r="D822" i="3"/>
  <c r="C822" i="3"/>
  <c r="B822" i="3"/>
  <c r="A822" i="3"/>
  <c r="R822" i="3" s="1"/>
  <c r="T821" i="3"/>
  <c r="S821" i="3"/>
  <c r="F821" i="3"/>
  <c r="E821" i="3"/>
  <c r="D821" i="3"/>
  <c r="C821" i="3"/>
  <c r="B821" i="3"/>
  <c r="A821" i="3"/>
  <c r="R821" i="3" s="1"/>
  <c r="S820" i="3"/>
  <c r="R820" i="3"/>
  <c r="I820" i="3"/>
  <c r="F820" i="3"/>
  <c r="E820" i="3"/>
  <c r="D820" i="3"/>
  <c r="C820" i="3"/>
  <c r="B820" i="3"/>
  <c r="A820" i="3"/>
  <c r="T820" i="3" s="1"/>
  <c r="R819" i="3"/>
  <c r="F819" i="3"/>
  <c r="E819" i="3"/>
  <c r="D819" i="3"/>
  <c r="C819" i="3"/>
  <c r="B819" i="3"/>
  <c r="A819" i="3"/>
  <c r="S818" i="3"/>
  <c r="F818" i="3"/>
  <c r="E818" i="3"/>
  <c r="D818" i="3"/>
  <c r="C818" i="3"/>
  <c r="B818" i="3"/>
  <c r="A818" i="3"/>
  <c r="R818" i="3" s="1"/>
  <c r="S817" i="3"/>
  <c r="R817" i="3"/>
  <c r="F817" i="3"/>
  <c r="E817" i="3"/>
  <c r="D817" i="3"/>
  <c r="C817" i="3"/>
  <c r="B817" i="3"/>
  <c r="A817" i="3"/>
  <c r="I817" i="3" s="1"/>
  <c r="F816" i="3"/>
  <c r="E816" i="3"/>
  <c r="D816" i="3"/>
  <c r="C816" i="3"/>
  <c r="B816" i="3"/>
  <c r="A816" i="3"/>
  <c r="S816" i="3" s="1"/>
  <c r="F815" i="3"/>
  <c r="E815" i="3"/>
  <c r="D815" i="3"/>
  <c r="C815" i="3"/>
  <c r="B815" i="3"/>
  <c r="A815" i="3"/>
  <c r="R815" i="3" s="1"/>
  <c r="F814" i="3"/>
  <c r="E814" i="3"/>
  <c r="D814" i="3"/>
  <c r="C814" i="3"/>
  <c r="B814" i="3"/>
  <c r="A814" i="3"/>
  <c r="F813" i="3"/>
  <c r="E813" i="3"/>
  <c r="D813" i="3"/>
  <c r="C813" i="3"/>
  <c r="B813" i="3"/>
  <c r="A813" i="3"/>
  <c r="F812" i="3"/>
  <c r="E812" i="3"/>
  <c r="D812" i="3"/>
  <c r="C812" i="3"/>
  <c r="B812" i="3"/>
  <c r="A812" i="3"/>
  <c r="T812" i="3" s="1"/>
  <c r="F811" i="3"/>
  <c r="E811" i="3"/>
  <c r="D811" i="3"/>
  <c r="C811" i="3"/>
  <c r="B811" i="3"/>
  <c r="A811" i="3"/>
  <c r="R810" i="3"/>
  <c r="F810" i="3"/>
  <c r="E810" i="3"/>
  <c r="D810" i="3"/>
  <c r="C810" i="3"/>
  <c r="B810" i="3"/>
  <c r="A810" i="3"/>
  <c r="T809" i="3"/>
  <c r="F809" i="3"/>
  <c r="E809" i="3"/>
  <c r="D809" i="3"/>
  <c r="C809" i="3"/>
  <c r="B809" i="3"/>
  <c r="A809" i="3"/>
  <c r="F808" i="3"/>
  <c r="E808" i="3"/>
  <c r="D808" i="3"/>
  <c r="C808" i="3"/>
  <c r="B808" i="3"/>
  <c r="A808" i="3"/>
  <c r="R808" i="3" s="1"/>
  <c r="F807" i="3"/>
  <c r="E807" i="3"/>
  <c r="D807" i="3"/>
  <c r="C807" i="3"/>
  <c r="B807" i="3"/>
  <c r="A807" i="3"/>
  <c r="T806" i="3"/>
  <c r="F806" i="3"/>
  <c r="E806" i="3"/>
  <c r="D806" i="3"/>
  <c r="C806" i="3"/>
  <c r="B806" i="3"/>
  <c r="A806" i="3"/>
  <c r="T805" i="3"/>
  <c r="I805" i="3"/>
  <c r="M805" i="3" s="1"/>
  <c r="F805" i="3"/>
  <c r="E805" i="3"/>
  <c r="D805" i="3"/>
  <c r="C805" i="3"/>
  <c r="B805" i="3"/>
  <c r="A805" i="3"/>
  <c r="F804" i="3"/>
  <c r="E804" i="3"/>
  <c r="D804" i="3"/>
  <c r="C804" i="3"/>
  <c r="B804" i="3"/>
  <c r="A804" i="3"/>
  <c r="I804" i="3" s="1"/>
  <c r="F803" i="3"/>
  <c r="E803" i="3"/>
  <c r="D803" i="3"/>
  <c r="C803" i="3"/>
  <c r="B803" i="3"/>
  <c r="A803" i="3"/>
  <c r="F802" i="3"/>
  <c r="E802" i="3"/>
  <c r="D802" i="3"/>
  <c r="C802" i="3"/>
  <c r="B802" i="3"/>
  <c r="A802" i="3"/>
  <c r="T802" i="3" s="1"/>
  <c r="J801" i="3"/>
  <c r="F801" i="3"/>
  <c r="E801" i="3"/>
  <c r="D801" i="3"/>
  <c r="C801" i="3"/>
  <c r="B801" i="3"/>
  <c r="A801" i="3"/>
  <c r="I801" i="3" s="1"/>
  <c r="G801" i="3" s="1"/>
  <c r="F800" i="3"/>
  <c r="E800" i="3"/>
  <c r="D800" i="3"/>
  <c r="C800" i="3"/>
  <c r="B800" i="3"/>
  <c r="A800" i="3"/>
  <c r="R800" i="3" s="1"/>
  <c r="F799" i="3"/>
  <c r="E799" i="3"/>
  <c r="D799" i="3"/>
  <c r="C799" i="3"/>
  <c r="B799" i="3"/>
  <c r="A799" i="3"/>
  <c r="T799" i="3" s="1"/>
  <c r="T798" i="3"/>
  <c r="R798" i="3"/>
  <c r="F798" i="3"/>
  <c r="E798" i="3"/>
  <c r="D798" i="3"/>
  <c r="C798" i="3"/>
  <c r="B798" i="3"/>
  <c r="A798" i="3"/>
  <c r="S798" i="3" s="1"/>
  <c r="T797" i="3"/>
  <c r="J797" i="3"/>
  <c r="I797" i="3"/>
  <c r="F797" i="3"/>
  <c r="E797" i="3"/>
  <c r="D797" i="3"/>
  <c r="C797" i="3"/>
  <c r="B797" i="3"/>
  <c r="A797" i="3"/>
  <c r="R796" i="3"/>
  <c r="F796" i="3"/>
  <c r="E796" i="3"/>
  <c r="D796" i="3"/>
  <c r="C796" i="3"/>
  <c r="B796" i="3"/>
  <c r="A796" i="3"/>
  <c r="T796" i="3" s="1"/>
  <c r="S795" i="3"/>
  <c r="F795" i="3"/>
  <c r="E795" i="3"/>
  <c r="D795" i="3"/>
  <c r="C795" i="3"/>
  <c r="B795" i="3"/>
  <c r="A795" i="3"/>
  <c r="I795" i="3" s="1"/>
  <c r="L795" i="3" s="1"/>
  <c r="S794" i="3"/>
  <c r="R794" i="3"/>
  <c r="I794" i="3"/>
  <c r="G794" i="3" s="1"/>
  <c r="F794" i="3"/>
  <c r="E794" i="3"/>
  <c r="D794" i="3"/>
  <c r="C794" i="3"/>
  <c r="B794" i="3"/>
  <c r="A794" i="3"/>
  <c r="T794" i="3" s="1"/>
  <c r="T793" i="3"/>
  <c r="F793" i="3"/>
  <c r="E793" i="3"/>
  <c r="D793" i="3"/>
  <c r="C793" i="3"/>
  <c r="B793" i="3"/>
  <c r="A793" i="3"/>
  <c r="T792" i="3"/>
  <c r="S792" i="3"/>
  <c r="L792" i="3"/>
  <c r="I792" i="3"/>
  <c r="G792" i="3"/>
  <c r="F792" i="3"/>
  <c r="E792" i="3"/>
  <c r="D792" i="3"/>
  <c r="C792" i="3"/>
  <c r="B792" i="3"/>
  <c r="A792" i="3"/>
  <c r="R792" i="3" s="1"/>
  <c r="I791" i="3"/>
  <c r="F791" i="3"/>
  <c r="E791" i="3"/>
  <c r="D791" i="3"/>
  <c r="C791" i="3"/>
  <c r="B791" i="3"/>
  <c r="A791" i="3"/>
  <c r="T791" i="3" s="1"/>
  <c r="S790" i="3"/>
  <c r="F790" i="3"/>
  <c r="E790" i="3"/>
  <c r="D790" i="3"/>
  <c r="C790" i="3"/>
  <c r="B790" i="3"/>
  <c r="A790" i="3"/>
  <c r="F789" i="3"/>
  <c r="E789" i="3"/>
  <c r="D789" i="3"/>
  <c r="C789" i="3"/>
  <c r="B789" i="3"/>
  <c r="A789" i="3"/>
  <c r="F788" i="3"/>
  <c r="E788" i="3"/>
  <c r="D788" i="3"/>
  <c r="C788" i="3"/>
  <c r="B788" i="3"/>
  <c r="A788" i="3"/>
  <c r="R787" i="3"/>
  <c r="I787" i="3"/>
  <c r="Q787" i="3" s="1"/>
  <c r="F787" i="3"/>
  <c r="E787" i="3"/>
  <c r="D787" i="3"/>
  <c r="C787" i="3"/>
  <c r="B787" i="3"/>
  <c r="A787" i="3"/>
  <c r="F786" i="3"/>
  <c r="E786" i="3"/>
  <c r="D786" i="3"/>
  <c r="C786" i="3"/>
  <c r="B786" i="3"/>
  <c r="A786" i="3"/>
  <c r="F785" i="3"/>
  <c r="E785" i="3"/>
  <c r="D785" i="3"/>
  <c r="C785" i="3"/>
  <c r="B785" i="3"/>
  <c r="A785" i="3"/>
  <c r="S785" i="3" s="1"/>
  <c r="S784" i="3"/>
  <c r="F784" i="3"/>
  <c r="E784" i="3"/>
  <c r="D784" i="3"/>
  <c r="C784" i="3"/>
  <c r="B784" i="3"/>
  <c r="A784" i="3"/>
  <c r="R784" i="3" s="1"/>
  <c r="F783" i="3"/>
  <c r="E783" i="3"/>
  <c r="D783" i="3"/>
  <c r="C783" i="3"/>
  <c r="B783" i="3"/>
  <c r="A783" i="3"/>
  <c r="F782" i="3"/>
  <c r="E782" i="3"/>
  <c r="D782" i="3"/>
  <c r="C782" i="3"/>
  <c r="B782" i="3"/>
  <c r="A782" i="3"/>
  <c r="T782" i="3" s="1"/>
  <c r="T781" i="3"/>
  <c r="F781" i="3"/>
  <c r="E781" i="3"/>
  <c r="D781" i="3"/>
  <c r="C781" i="3"/>
  <c r="B781" i="3"/>
  <c r="A781" i="3"/>
  <c r="R780" i="3"/>
  <c r="F780" i="3"/>
  <c r="E780" i="3"/>
  <c r="D780" i="3"/>
  <c r="C780" i="3"/>
  <c r="B780" i="3"/>
  <c r="A780" i="3"/>
  <c r="S780" i="3" s="1"/>
  <c r="F779" i="3"/>
  <c r="E779" i="3"/>
  <c r="D779" i="3"/>
  <c r="C779" i="3"/>
  <c r="B779" i="3"/>
  <c r="A779" i="3"/>
  <c r="S779" i="3" s="1"/>
  <c r="I778" i="3"/>
  <c r="F778" i="3"/>
  <c r="E778" i="3"/>
  <c r="D778" i="3"/>
  <c r="C778" i="3"/>
  <c r="B778" i="3"/>
  <c r="A778" i="3"/>
  <c r="J777" i="3"/>
  <c r="I777" i="3"/>
  <c r="G777" i="3"/>
  <c r="F777" i="3"/>
  <c r="E777" i="3"/>
  <c r="D777" i="3"/>
  <c r="C777" i="3"/>
  <c r="B777" i="3"/>
  <c r="A777" i="3"/>
  <c r="F776" i="3"/>
  <c r="E776" i="3"/>
  <c r="D776" i="3"/>
  <c r="C776" i="3"/>
  <c r="B776" i="3"/>
  <c r="A776" i="3"/>
  <c r="F775" i="3"/>
  <c r="E775" i="3"/>
  <c r="D775" i="3"/>
  <c r="C775" i="3"/>
  <c r="B775" i="3"/>
  <c r="A775" i="3"/>
  <c r="F774" i="3"/>
  <c r="E774" i="3"/>
  <c r="D774" i="3"/>
  <c r="C774" i="3"/>
  <c r="B774" i="3"/>
  <c r="A774" i="3"/>
  <c r="T774" i="3" s="1"/>
  <c r="F773" i="3"/>
  <c r="E773" i="3"/>
  <c r="D773" i="3"/>
  <c r="C773" i="3"/>
  <c r="B773" i="3"/>
  <c r="A773" i="3"/>
  <c r="I772" i="3"/>
  <c r="F772" i="3"/>
  <c r="E772" i="3"/>
  <c r="D772" i="3"/>
  <c r="C772" i="3"/>
  <c r="B772" i="3"/>
  <c r="A772" i="3"/>
  <c r="T772" i="3" s="1"/>
  <c r="I771" i="3"/>
  <c r="F771" i="3"/>
  <c r="E771" i="3"/>
  <c r="D771" i="3"/>
  <c r="C771" i="3"/>
  <c r="B771" i="3"/>
  <c r="A771" i="3"/>
  <c r="F770" i="3"/>
  <c r="E770" i="3"/>
  <c r="D770" i="3"/>
  <c r="C770" i="3"/>
  <c r="B770" i="3"/>
  <c r="A770" i="3"/>
  <c r="F769" i="3"/>
  <c r="E769" i="3"/>
  <c r="D769" i="3"/>
  <c r="C769" i="3"/>
  <c r="B769" i="3"/>
  <c r="A769" i="3"/>
  <c r="F768" i="3"/>
  <c r="E768" i="3"/>
  <c r="D768" i="3"/>
  <c r="C768" i="3"/>
  <c r="B768" i="3"/>
  <c r="A768" i="3"/>
  <c r="R767" i="3"/>
  <c r="I767" i="3"/>
  <c r="J767" i="3" s="1"/>
  <c r="G767" i="3"/>
  <c r="F767" i="3"/>
  <c r="E767" i="3"/>
  <c r="D767" i="3"/>
  <c r="C767" i="3"/>
  <c r="B767" i="3"/>
  <c r="A767" i="3"/>
  <c r="T767" i="3" s="1"/>
  <c r="F766" i="3"/>
  <c r="E766" i="3"/>
  <c r="D766" i="3"/>
  <c r="C766" i="3"/>
  <c r="B766" i="3"/>
  <c r="A766" i="3"/>
  <c r="S766" i="3" s="1"/>
  <c r="F765" i="3"/>
  <c r="E765" i="3"/>
  <c r="D765" i="3"/>
  <c r="C765" i="3"/>
  <c r="B765" i="3"/>
  <c r="A765" i="3"/>
  <c r="F764" i="3"/>
  <c r="E764" i="3"/>
  <c r="D764" i="3"/>
  <c r="C764" i="3"/>
  <c r="B764" i="3"/>
  <c r="A764" i="3"/>
  <c r="T764" i="3" s="1"/>
  <c r="F763" i="3"/>
  <c r="E763" i="3"/>
  <c r="D763" i="3"/>
  <c r="C763" i="3"/>
  <c r="B763" i="3"/>
  <c r="A763" i="3"/>
  <c r="S763" i="3" s="1"/>
  <c r="R762" i="3"/>
  <c r="F762" i="3"/>
  <c r="E762" i="3"/>
  <c r="D762" i="3"/>
  <c r="C762" i="3"/>
  <c r="B762" i="3"/>
  <c r="A762" i="3"/>
  <c r="T761" i="3"/>
  <c r="S761" i="3"/>
  <c r="F761" i="3"/>
  <c r="E761" i="3"/>
  <c r="D761" i="3"/>
  <c r="C761" i="3"/>
  <c r="B761" i="3"/>
  <c r="A761" i="3"/>
  <c r="I760" i="3"/>
  <c r="L760" i="3" s="1"/>
  <c r="F760" i="3"/>
  <c r="E760" i="3"/>
  <c r="D760" i="3"/>
  <c r="C760" i="3"/>
  <c r="B760" i="3"/>
  <c r="A760" i="3"/>
  <c r="S759" i="3"/>
  <c r="F759" i="3"/>
  <c r="E759" i="3"/>
  <c r="D759" i="3"/>
  <c r="C759" i="3"/>
  <c r="B759" i="3"/>
  <c r="A759" i="3"/>
  <c r="R759" i="3" s="1"/>
  <c r="F758" i="3"/>
  <c r="E758" i="3"/>
  <c r="D758" i="3"/>
  <c r="C758" i="3"/>
  <c r="B758" i="3"/>
  <c r="A758" i="3"/>
  <c r="S758" i="3" s="1"/>
  <c r="R757" i="3"/>
  <c r="F757" i="3"/>
  <c r="E757" i="3"/>
  <c r="D757" i="3"/>
  <c r="C757" i="3"/>
  <c r="B757" i="3"/>
  <c r="A757" i="3"/>
  <c r="F756" i="3"/>
  <c r="E756" i="3"/>
  <c r="D756" i="3"/>
  <c r="C756" i="3"/>
  <c r="B756" i="3"/>
  <c r="A756" i="3"/>
  <c r="S756" i="3" s="1"/>
  <c r="R755" i="3"/>
  <c r="F755" i="3"/>
  <c r="E755" i="3"/>
  <c r="D755" i="3"/>
  <c r="C755" i="3"/>
  <c r="B755" i="3"/>
  <c r="A755" i="3"/>
  <c r="R754" i="3"/>
  <c r="F754" i="3"/>
  <c r="E754" i="3"/>
  <c r="D754" i="3"/>
  <c r="C754" i="3"/>
  <c r="B754" i="3"/>
  <c r="A754" i="3"/>
  <c r="S754" i="3" s="1"/>
  <c r="T753" i="3"/>
  <c r="R753" i="3"/>
  <c r="F753" i="3"/>
  <c r="E753" i="3"/>
  <c r="D753" i="3"/>
  <c r="C753" i="3"/>
  <c r="B753" i="3"/>
  <c r="A753" i="3"/>
  <c r="F752" i="3"/>
  <c r="E752" i="3"/>
  <c r="D752" i="3"/>
  <c r="C752" i="3"/>
  <c r="B752" i="3"/>
  <c r="A752" i="3"/>
  <c r="R752" i="3" s="1"/>
  <c r="R751" i="3"/>
  <c r="I751" i="3"/>
  <c r="F751" i="3"/>
  <c r="E751" i="3"/>
  <c r="D751" i="3"/>
  <c r="C751" i="3"/>
  <c r="B751" i="3"/>
  <c r="A751" i="3"/>
  <c r="T751" i="3" s="1"/>
  <c r="F750" i="3"/>
  <c r="E750" i="3"/>
  <c r="D750" i="3"/>
  <c r="C750" i="3"/>
  <c r="B750" i="3"/>
  <c r="A750" i="3"/>
  <c r="T749" i="3"/>
  <c r="F749" i="3"/>
  <c r="E749" i="3"/>
  <c r="D749" i="3"/>
  <c r="C749" i="3"/>
  <c r="B749" i="3"/>
  <c r="A749" i="3"/>
  <c r="F748" i="3"/>
  <c r="E748" i="3"/>
  <c r="D748" i="3"/>
  <c r="C748" i="3"/>
  <c r="B748" i="3"/>
  <c r="A748" i="3"/>
  <c r="S747" i="3"/>
  <c r="F747" i="3"/>
  <c r="E747" i="3"/>
  <c r="D747" i="3"/>
  <c r="C747" i="3"/>
  <c r="B747" i="3"/>
  <c r="A747" i="3"/>
  <c r="T746" i="3"/>
  <c r="F746" i="3"/>
  <c r="E746" i="3"/>
  <c r="D746" i="3"/>
  <c r="C746" i="3"/>
  <c r="B746" i="3"/>
  <c r="A746" i="3"/>
  <c r="R746" i="3" s="1"/>
  <c r="S745" i="3"/>
  <c r="F745" i="3"/>
  <c r="E745" i="3"/>
  <c r="D745" i="3"/>
  <c r="C745" i="3"/>
  <c r="B745" i="3"/>
  <c r="A745" i="3"/>
  <c r="R745" i="3" s="1"/>
  <c r="R744" i="3"/>
  <c r="F744" i="3"/>
  <c r="E744" i="3"/>
  <c r="D744" i="3"/>
  <c r="C744" i="3"/>
  <c r="B744" i="3"/>
  <c r="A744" i="3"/>
  <c r="S744" i="3" s="1"/>
  <c r="F743" i="3"/>
  <c r="E743" i="3"/>
  <c r="D743" i="3"/>
  <c r="C743" i="3"/>
  <c r="B743" i="3"/>
  <c r="A743" i="3"/>
  <c r="T743" i="3" s="1"/>
  <c r="T742" i="3"/>
  <c r="S742" i="3"/>
  <c r="I742" i="3"/>
  <c r="G742" i="3" s="1"/>
  <c r="F742" i="3"/>
  <c r="E742" i="3"/>
  <c r="D742" i="3"/>
  <c r="C742" i="3"/>
  <c r="B742" i="3"/>
  <c r="A742" i="3"/>
  <c r="R742" i="3" s="1"/>
  <c r="T741" i="3"/>
  <c r="R741" i="3"/>
  <c r="F741" i="3"/>
  <c r="E741" i="3"/>
  <c r="D741" i="3"/>
  <c r="C741" i="3"/>
  <c r="B741" i="3"/>
  <c r="A741" i="3"/>
  <c r="I741" i="3" s="1"/>
  <c r="R740" i="3"/>
  <c r="F740" i="3"/>
  <c r="E740" i="3"/>
  <c r="D740" i="3"/>
  <c r="C740" i="3"/>
  <c r="B740" i="3"/>
  <c r="A740" i="3"/>
  <c r="F739" i="3"/>
  <c r="E739" i="3"/>
  <c r="D739" i="3"/>
  <c r="C739" i="3"/>
  <c r="B739" i="3"/>
  <c r="A739" i="3"/>
  <c r="R739" i="3" s="1"/>
  <c r="T738" i="3"/>
  <c r="S738" i="3"/>
  <c r="F738" i="3"/>
  <c r="E738" i="3"/>
  <c r="D738" i="3"/>
  <c r="C738" i="3"/>
  <c r="B738" i="3"/>
  <c r="A738" i="3"/>
  <c r="R738" i="3" s="1"/>
  <c r="F737" i="3"/>
  <c r="E737" i="3"/>
  <c r="D737" i="3"/>
  <c r="C737" i="3"/>
  <c r="B737" i="3"/>
  <c r="A737" i="3"/>
  <c r="S736" i="3"/>
  <c r="F736" i="3"/>
  <c r="E736" i="3"/>
  <c r="D736" i="3"/>
  <c r="C736" i="3"/>
  <c r="B736" i="3"/>
  <c r="A736" i="3"/>
  <c r="F735" i="3"/>
  <c r="E735" i="3"/>
  <c r="D735" i="3"/>
  <c r="C735" i="3"/>
  <c r="B735" i="3"/>
  <c r="A735" i="3"/>
  <c r="R735" i="3" s="1"/>
  <c r="F734" i="3"/>
  <c r="E734" i="3"/>
  <c r="D734" i="3"/>
  <c r="C734" i="3"/>
  <c r="B734" i="3"/>
  <c r="A734" i="3"/>
  <c r="T734" i="3" s="1"/>
  <c r="I733" i="3"/>
  <c r="F733" i="3"/>
  <c r="E733" i="3"/>
  <c r="D733" i="3"/>
  <c r="C733" i="3"/>
  <c r="B733" i="3"/>
  <c r="A733" i="3"/>
  <c r="S733" i="3" s="1"/>
  <c r="S732" i="3"/>
  <c r="R732" i="3"/>
  <c r="F732" i="3"/>
  <c r="E732" i="3"/>
  <c r="D732" i="3"/>
  <c r="C732" i="3"/>
  <c r="B732" i="3"/>
  <c r="A732" i="3"/>
  <c r="T732" i="3" s="1"/>
  <c r="F731" i="3"/>
  <c r="E731" i="3"/>
  <c r="D731" i="3"/>
  <c r="C731" i="3"/>
  <c r="B731" i="3"/>
  <c r="A731" i="3"/>
  <c r="S730" i="3"/>
  <c r="R730" i="3"/>
  <c r="I730" i="3"/>
  <c r="G730" i="3" s="1"/>
  <c r="F730" i="3"/>
  <c r="E730" i="3"/>
  <c r="D730" i="3"/>
  <c r="C730" i="3"/>
  <c r="B730" i="3"/>
  <c r="A730" i="3"/>
  <c r="T730" i="3" s="1"/>
  <c r="F729" i="3"/>
  <c r="E729" i="3"/>
  <c r="D729" i="3"/>
  <c r="C729" i="3"/>
  <c r="B729" i="3"/>
  <c r="A729" i="3"/>
  <c r="I729" i="3" s="1"/>
  <c r="R728" i="3"/>
  <c r="L728" i="3"/>
  <c r="J728" i="3"/>
  <c r="F728" i="3"/>
  <c r="E728" i="3"/>
  <c r="D728" i="3"/>
  <c r="C728" i="3"/>
  <c r="B728" i="3"/>
  <c r="A728" i="3"/>
  <c r="I728" i="3" s="1"/>
  <c r="F727" i="3"/>
  <c r="E727" i="3"/>
  <c r="D727" i="3"/>
  <c r="C727" i="3"/>
  <c r="B727" i="3"/>
  <c r="A727" i="3"/>
  <c r="S727" i="3" s="1"/>
  <c r="T726" i="3"/>
  <c r="S726" i="3"/>
  <c r="I726" i="3"/>
  <c r="F726" i="3"/>
  <c r="E726" i="3"/>
  <c r="D726" i="3"/>
  <c r="C726" i="3"/>
  <c r="B726" i="3"/>
  <c r="A726" i="3"/>
  <c r="R726" i="3" s="1"/>
  <c r="F725" i="3"/>
  <c r="E725" i="3"/>
  <c r="D725" i="3"/>
  <c r="C725" i="3"/>
  <c r="B725" i="3"/>
  <c r="A725" i="3"/>
  <c r="F724" i="3"/>
  <c r="E724" i="3"/>
  <c r="D724" i="3"/>
  <c r="C724" i="3"/>
  <c r="B724" i="3"/>
  <c r="A724" i="3"/>
  <c r="I724" i="3" s="1"/>
  <c r="L724" i="3" s="1"/>
  <c r="F723" i="3"/>
  <c r="E723" i="3"/>
  <c r="D723" i="3"/>
  <c r="C723" i="3"/>
  <c r="B723" i="3"/>
  <c r="A723" i="3"/>
  <c r="R723" i="3" s="1"/>
  <c r="T722" i="3"/>
  <c r="R722" i="3"/>
  <c r="F722" i="3"/>
  <c r="E722" i="3"/>
  <c r="D722" i="3"/>
  <c r="C722" i="3"/>
  <c r="B722" i="3"/>
  <c r="A722" i="3"/>
  <c r="S722" i="3" s="1"/>
  <c r="F721" i="3"/>
  <c r="E721" i="3"/>
  <c r="D721" i="3"/>
  <c r="C721" i="3"/>
  <c r="B721" i="3"/>
  <c r="A721" i="3"/>
  <c r="R720" i="3"/>
  <c r="F720" i="3"/>
  <c r="E720" i="3"/>
  <c r="D720" i="3"/>
  <c r="C720" i="3"/>
  <c r="B720" i="3"/>
  <c r="A720" i="3"/>
  <c r="I719" i="3"/>
  <c r="L719" i="3" s="1"/>
  <c r="F719" i="3"/>
  <c r="E719" i="3"/>
  <c r="D719" i="3"/>
  <c r="C719" i="3"/>
  <c r="B719" i="3"/>
  <c r="A719" i="3"/>
  <c r="S719" i="3" s="1"/>
  <c r="F718" i="3"/>
  <c r="E718" i="3"/>
  <c r="D718" i="3"/>
  <c r="C718" i="3"/>
  <c r="B718" i="3"/>
  <c r="A718" i="3"/>
  <c r="F717" i="3"/>
  <c r="E717" i="3"/>
  <c r="D717" i="3"/>
  <c r="C717" i="3"/>
  <c r="B717" i="3"/>
  <c r="A717" i="3"/>
  <c r="T716" i="3"/>
  <c r="F716" i="3"/>
  <c r="E716" i="3"/>
  <c r="D716" i="3"/>
  <c r="C716" i="3"/>
  <c r="B716" i="3"/>
  <c r="A716" i="3"/>
  <c r="I716" i="3" s="1"/>
  <c r="L716" i="3" s="1"/>
  <c r="F715" i="3"/>
  <c r="E715" i="3"/>
  <c r="D715" i="3"/>
  <c r="C715" i="3"/>
  <c r="B715" i="3"/>
  <c r="A715" i="3"/>
  <c r="S715" i="3" s="1"/>
  <c r="F714" i="3"/>
  <c r="E714" i="3"/>
  <c r="D714" i="3"/>
  <c r="C714" i="3"/>
  <c r="B714" i="3"/>
  <c r="A714" i="3"/>
  <c r="T713" i="3"/>
  <c r="S713" i="3"/>
  <c r="P713" i="3"/>
  <c r="I713" i="3"/>
  <c r="G713" i="3" s="1"/>
  <c r="F713" i="3"/>
  <c r="E713" i="3"/>
  <c r="D713" i="3"/>
  <c r="C713" i="3"/>
  <c r="B713" i="3"/>
  <c r="A713" i="3"/>
  <c r="R713" i="3" s="1"/>
  <c r="T712" i="3"/>
  <c r="R712" i="3"/>
  <c r="M712" i="3"/>
  <c r="I712" i="3"/>
  <c r="L712" i="3" s="1"/>
  <c r="F712" i="3"/>
  <c r="E712" i="3"/>
  <c r="D712" i="3"/>
  <c r="C712" i="3"/>
  <c r="B712" i="3"/>
  <c r="A712" i="3"/>
  <c r="S712" i="3" s="1"/>
  <c r="I711" i="3"/>
  <c r="H711" i="3" s="1"/>
  <c r="F711" i="3"/>
  <c r="E711" i="3"/>
  <c r="D711" i="3"/>
  <c r="C711" i="3"/>
  <c r="B711" i="3"/>
  <c r="A711" i="3"/>
  <c r="S711" i="3" s="1"/>
  <c r="F710" i="3"/>
  <c r="E710" i="3"/>
  <c r="D710" i="3"/>
  <c r="C710" i="3"/>
  <c r="B710" i="3"/>
  <c r="A710" i="3"/>
  <c r="R710" i="3" s="1"/>
  <c r="T709" i="3"/>
  <c r="R709" i="3"/>
  <c r="I709" i="3"/>
  <c r="G709" i="3" s="1"/>
  <c r="F709" i="3"/>
  <c r="E709" i="3"/>
  <c r="D709" i="3"/>
  <c r="C709" i="3"/>
  <c r="B709" i="3"/>
  <c r="A709" i="3"/>
  <c r="S709" i="3" s="1"/>
  <c r="I708" i="3"/>
  <c r="L708" i="3" s="1"/>
  <c r="F708" i="3"/>
  <c r="E708" i="3"/>
  <c r="D708" i="3"/>
  <c r="C708" i="3"/>
  <c r="B708" i="3"/>
  <c r="A708" i="3"/>
  <c r="R707" i="3"/>
  <c r="F707" i="3"/>
  <c r="E707" i="3"/>
  <c r="D707" i="3"/>
  <c r="C707" i="3"/>
  <c r="B707" i="3"/>
  <c r="A707" i="3"/>
  <c r="I707" i="3" s="1"/>
  <c r="S706" i="3"/>
  <c r="L706" i="3"/>
  <c r="J706" i="3"/>
  <c r="G706" i="3"/>
  <c r="F706" i="3"/>
  <c r="E706" i="3"/>
  <c r="D706" i="3"/>
  <c r="C706" i="3"/>
  <c r="B706" i="3"/>
  <c r="A706" i="3"/>
  <c r="I706" i="3" s="1"/>
  <c r="F705" i="3"/>
  <c r="E705" i="3"/>
  <c r="D705" i="3"/>
  <c r="C705" i="3"/>
  <c r="B705" i="3"/>
  <c r="A705" i="3"/>
  <c r="T704" i="3"/>
  <c r="R704" i="3"/>
  <c r="I704" i="3"/>
  <c r="G704" i="3" s="1"/>
  <c r="F704" i="3"/>
  <c r="E704" i="3"/>
  <c r="D704" i="3"/>
  <c r="C704" i="3"/>
  <c r="B704" i="3"/>
  <c r="A704" i="3"/>
  <c r="S704" i="3" s="1"/>
  <c r="F703" i="3"/>
  <c r="E703" i="3"/>
  <c r="D703" i="3"/>
  <c r="C703" i="3"/>
  <c r="B703" i="3"/>
  <c r="A703" i="3"/>
  <c r="I703" i="3" s="1"/>
  <c r="J703" i="3" s="1"/>
  <c r="F702" i="3"/>
  <c r="E702" i="3"/>
  <c r="D702" i="3"/>
  <c r="C702" i="3"/>
  <c r="B702" i="3"/>
  <c r="A702" i="3"/>
  <c r="F701" i="3"/>
  <c r="E701" i="3"/>
  <c r="D701" i="3"/>
  <c r="C701" i="3"/>
  <c r="B701" i="3"/>
  <c r="A701" i="3"/>
  <c r="I701" i="3" s="1"/>
  <c r="S700" i="3"/>
  <c r="R700" i="3"/>
  <c r="I700" i="3"/>
  <c r="G700" i="3" s="1"/>
  <c r="F700" i="3"/>
  <c r="E700" i="3"/>
  <c r="D700" i="3"/>
  <c r="C700" i="3"/>
  <c r="B700" i="3"/>
  <c r="A700" i="3"/>
  <c r="T700" i="3" s="1"/>
  <c r="F699" i="3"/>
  <c r="E699" i="3"/>
  <c r="D699" i="3"/>
  <c r="C699" i="3"/>
  <c r="B699" i="3"/>
  <c r="A699" i="3"/>
  <c r="T698" i="3"/>
  <c r="F698" i="3"/>
  <c r="E698" i="3"/>
  <c r="D698" i="3"/>
  <c r="C698" i="3"/>
  <c r="B698" i="3"/>
  <c r="A698" i="3"/>
  <c r="S697" i="3"/>
  <c r="I697" i="3"/>
  <c r="J697" i="3" s="1"/>
  <c r="G697" i="3"/>
  <c r="F697" i="3"/>
  <c r="E697" i="3"/>
  <c r="D697" i="3"/>
  <c r="C697" i="3"/>
  <c r="B697" i="3"/>
  <c r="A697" i="3"/>
  <c r="R697" i="3" s="1"/>
  <c r="R696" i="3"/>
  <c r="F696" i="3"/>
  <c r="E696" i="3"/>
  <c r="D696" i="3"/>
  <c r="C696" i="3"/>
  <c r="B696" i="3"/>
  <c r="A696" i="3"/>
  <c r="T696" i="3" s="1"/>
  <c r="F695" i="3"/>
  <c r="E695" i="3"/>
  <c r="D695" i="3"/>
  <c r="C695" i="3"/>
  <c r="B695" i="3"/>
  <c r="A695" i="3"/>
  <c r="I695" i="3" s="1"/>
  <c r="F694" i="3"/>
  <c r="E694" i="3"/>
  <c r="D694" i="3"/>
  <c r="C694" i="3"/>
  <c r="B694" i="3"/>
  <c r="A694" i="3"/>
  <c r="R694" i="3" s="1"/>
  <c r="S693" i="3"/>
  <c r="J693" i="3"/>
  <c r="G693" i="3"/>
  <c r="F693" i="3"/>
  <c r="E693" i="3"/>
  <c r="D693" i="3"/>
  <c r="C693" i="3"/>
  <c r="B693" i="3"/>
  <c r="A693" i="3"/>
  <c r="I693" i="3" s="1"/>
  <c r="L693" i="3" s="1"/>
  <c r="F692" i="3"/>
  <c r="E692" i="3"/>
  <c r="D692" i="3"/>
  <c r="C692" i="3"/>
  <c r="B692" i="3"/>
  <c r="A692" i="3"/>
  <c r="F691" i="3"/>
  <c r="E691" i="3"/>
  <c r="D691" i="3"/>
  <c r="C691" i="3"/>
  <c r="B691" i="3"/>
  <c r="A691" i="3"/>
  <c r="I690" i="3"/>
  <c r="J690" i="3" s="1"/>
  <c r="G690" i="3"/>
  <c r="F690" i="3"/>
  <c r="E690" i="3"/>
  <c r="D690" i="3"/>
  <c r="C690" i="3"/>
  <c r="B690" i="3"/>
  <c r="A690" i="3"/>
  <c r="S689" i="3"/>
  <c r="R689" i="3"/>
  <c r="F689" i="3"/>
  <c r="E689" i="3"/>
  <c r="D689" i="3"/>
  <c r="C689" i="3"/>
  <c r="B689" i="3"/>
  <c r="A689" i="3"/>
  <c r="S688" i="3"/>
  <c r="F688" i="3"/>
  <c r="E688" i="3"/>
  <c r="D688" i="3"/>
  <c r="C688" i="3"/>
  <c r="B688" i="3"/>
  <c r="A688" i="3"/>
  <c r="S687" i="3"/>
  <c r="I687" i="3"/>
  <c r="F687" i="3"/>
  <c r="E687" i="3"/>
  <c r="D687" i="3"/>
  <c r="C687" i="3"/>
  <c r="B687" i="3"/>
  <c r="A687" i="3"/>
  <c r="T687" i="3" s="1"/>
  <c r="F686" i="3"/>
  <c r="E686" i="3"/>
  <c r="D686" i="3"/>
  <c r="C686" i="3"/>
  <c r="B686" i="3"/>
  <c r="A686" i="3"/>
  <c r="R686" i="3" s="1"/>
  <c r="F685" i="3"/>
  <c r="E685" i="3"/>
  <c r="D685" i="3"/>
  <c r="C685" i="3"/>
  <c r="B685" i="3"/>
  <c r="A685" i="3"/>
  <c r="F684" i="3"/>
  <c r="E684" i="3"/>
  <c r="D684" i="3"/>
  <c r="C684" i="3"/>
  <c r="B684" i="3"/>
  <c r="A684" i="3"/>
  <c r="I684" i="3" s="1"/>
  <c r="F683" i="3"/>
  <c r="E683" i="3"/>
  <c r="D683" i="3"/>
  <c r="C683" i="3"/>
  <c r="B683" i="3"/>
  <c r="A683" i="3"/>
  <c r="T683" i="3" s="1"/>
  <c r="I682" i="3"/>
  <c r="L682" i="3" s="1"/>
  <c r="G682" i="3"/>
  <c r="F682" i="3"/>
  <c r="E682" i="3"/>
  <c r="D682" i="3"/>
  <c r="C682" i="3"/>
  <c r="B682" i="3"/>
  <c r="A682" i="3"/>
  <c r="F681" i="3"/>
  <c r="E681" i="3"/>
  <c r="D681" i="3"/>
  <c r="C681" i="3"/>
  <c r="B681" i="3"/>
  <c r="A681" i="3"/>
  <c r="R681" i="3" s="1"/>
  <c r="T680" i="3"/>
  <c r="S680" i="3"/>
  <c r="L680" i="3"/>
  <c r="J680" i="3"/>
  <c r="I680" i="3"/>
  <c r="G680" i="3" s="1"/>
  <c r="F680" i="3"/>
  <c r="E680" i="3"/>
  <c r="D680" i="3"/>
  <c r="C680" i="3"/>
  <c r="B680" i="3"/>
  <c r="A680" i="3"/>
  <c r="R680" i="3" s="1"/>
  <c r="F679" i="3"/>
  <c r="E679" i="3"/>
  <c r="D679" i="3"/>
  <c r="C679" i="3"/>
  <c r="B679" i="3"/>
  <c r="A679" i="3"/>
  <c r="R679" i="3" s="1"/>
  <c r="T678" i="3"/>
  <c r="F678" i="3"/>
  <c r="E678" i="3"/>
  <c r="D678" i="3"/>
  <c r="C678" i="3"/>
  <c r="B678" i="3"/>
  <c r="A678" i="3"/>
  <c r="F677" i="3"/>
  <c r="E677" i="3"/>
  <c r="D677" i="3"/>
  <c r="C677" i="3"/>
  <c r="B677" i="3"/>
  <c r="A677" i="3"/>
  <c r="R677" i="3" s="1"/>
  <c r="F676" i="3"/>
  <c r="E676" i="3"/>
  <c r="D676" i="3"/>
  <c r="C676" i="3"/>
  <c r="B676" i="3"/>
  <c r="A676" i="3"/>
  <c r="J675" i="3"/>
  <c r="F675" i="3"/>
  <c r="E675" i="3"/>
  <c r="D675" i="3"/>
  <c r="C675" i="3"/>
  <c r="B675" i="3"/>
  <c r="A675" i="3"/>
  <c r="I675" i="3" s="1"/>
  <c r="R674" i="3"/>
  <c r="F674" i="3"/>
  <c r="E674" i="3"/>
  <c r="D674" i="3"/>
  <c r="C674" i="3"/>
  <c r="B674" i="3"/>
  <c r="A674" i="3"/>
  <c r="T674" i="3" s="1"/>
  <c r="S673" i="3"/>
  <c r="F673" i="3"/>
  <c r="E673" i="3"/>
  <c r="D673" i="3"/>
  <c r="C673" i="3"/>
  <c r="B673" i="3"/>
  <c r="A673" i="3"/>
  <c r="F672" i="3"/>
  <c r="E672" i="3"/>
  <c r="D672" i="3"/>
  <c r="C672" i="3"/>
  <c r="B672" i="3"/>
  <c r="A672" i="3"/>
  <c r="F671" i="3"/>
  <c r="E671" i="3"/>
  <c r="D671" i="3"/>
  <c r="C671" i="3"/>
  <c r="B671" i="3"/>
  <c r="A671" i="3"/>
  <c r="F670" i="3"/>
  <c r="E670" i="3"/>
  <c r="D670" i="3"/>
  <c r="C670" i="3"/>
  <c r="B670" i="3"/>
  <c r="A670" i="3"/>
  <c r="T669" i="3"/>
  <c r="R669" i="3"/>
  <c r="F669" i="3"/>
  <c r="E669" i="3"/>
  <c r="D669" i="3"/>
  <c r="C669" i="3"/>
  <c r="B669" i="3"/>
  <c r="A669" i="3"/>
  <c r="F668" i="3"/>
  <c r="E668" i="3"/>
  <c r="D668" i="3"/>
  <c r="C668" i="3"/>
  <c r="B668" i="3"/>
  <c r="A668" i="3"/>
  <c r="I668" i="3" s="1"/>
  <c r="J668" i="3" s="1"/>
  <c r="F667" i="3"/>
  <c r="E667" i="3"/>
  <c r="D667" i="3"/>
  <c r="C667" i="3"/>
  <c r="B667" i="3"/>
  <c r="A667" i="3"/>
  <c r="I667" i="3" s="1"/>
  <c r="F666" i="3"/>
  <c r="E666" i="3"/>
  <c r="D666" i="3"/>
  <c r="C666" i="3"/>
  <c r="B666" i="3"/>
  <c r="A666" i="3"/>
  <c r="I666" i="3" s="1"/>
  <c r="T665" i="3"/>
  <c r="S665" i="3"/>
  <c r="I665" i="3"/>
  <c r="F665" i="3"/>
  <c r="E665" i="3"/>
  <c r="D665" i="3"/>
  <c r="C665" i="3"/>
  <c r="B665" i="3"/>
  <c r="A665" i="3"/>
  <c r="R665" i="3" s="1"/>
  <c r="F664" i="3"/>
  <c r="E664" i="3"/>
  <c r="D664" i="3"/>
  <c r="C664" i="3"/>
  <c r="B664" i="3"/>
  <c r="A664" i="3"/>
  <c r="S663" i="3"/>
  <c r="R663" i="3"/>
  <c r="F663" i="3"/>
  <c r="E663" i="3"/>
  <c r="D663" i="3"/>
  <c r="C663" i="3"/>
  <c r="B663" i="3"/>
  <c r="A663" i="3"/>
  <c r="F662" i="3"/>
  <c r="E662" i="3"/>
  <c r="D662" i="3"/>
  <c r="C662" i="3"/>
  <c r="B662" i="3"/>
  <c r="A662" i="3"/>
  <c r="I662" i="3" s="1"/>
  <c r="T661" i="3"/>
  <c r="S661" i="3"/>
  <c r="R661" i="3"/>
  <c r="I661" i="3"/>
  <c r="G661" i="3" s="1"/>
  <c r="F661" i="3"/>
  <c r="E661" i="3"/>
  <c r="D661" i="3"/>
  <c r="C661" i="3"/>
  <c r="B661" i="3"/>
  <c r="A661" i="3"/>
  <c r="F660" i="3"/>
  <c r="E660" i="3"/>
  <c r="D660" i="3"/>
  <c r="C660" i="3"/>
  <c r="B660" i="3"/>
  <c r="A660" i="3"/>
  <c r="R659" i="3"/>
  <c r="F659" i="3"/>
  <c r="E659" i="3"/>
  <c r="D659" i="3"/>
  <c r="C659" i="3"/>
  <c r="B659" i="3"/>
  <c r="A659" i="3"/>
  <c r="F658" i="3"/>
  <c r="E658" i="3"/>
  <c r="D658" i="3"/>
  <c r="C658" i="3"/>
  <c r="B658" i="3"/>
  <c r="A658" i="3"/>
  <c r="S657" i="3"/>
  <c r="J657" i="3"/>
  <c r="F657" i="3"/>
  <c r="E657" i="3"/>
  <c r="D657" i="3"/>
  <c r="C657" i="3"/>
  <c r="B657" i="3"/>
  <c r="A657" i="3"/>
  <c r="I657" i="3" s="1"/>
  <c r="F656" i="3"/>
  <c r="E656" i="3"/>
  <c r="D656" i="3"/>
  <c r="C656" i="3"/>
  <c r="B656" i="3"/>
  <c r="A656" i="3"/>
  <c r="F655" i="3"/>
  <c r="E655" i="3"/>
  <c r="D655" i="3"/>
  <c r="C655" i="3"/>
  <c r="B655" i="3"/>
  <c r="A655" i="3"/>
  <c r="F654" i="3"/>
  <c r="E654" i="3"/>
  <c r="D654" i="3"/>
  <c r="C654" i="3"/>
  <c r="B654" i="3"/>
  <c r="A654" i="3"/>
  <c r="T653" i="3"/>
  <c r="S653" i="3"/>
  <c r="I653" i="3"/>
  <c r="G653" i="3"/>
  <c r="F653" i="3"/>
  <c r="E653" i="3"/>
  <c r="D653" i="3"/>
  <c r="C653" i="3"/>
  <c r="B653" i="3"/>
  <c r="A653" i="3"/>
  <c r="R653" i="3" s="1"/>
  <c r="F652" i="3"/>
  <c r="E652" i="3"/>
  <c r="D652" i="3"/>
  <c r="C652" i="3"/>
  <c r="B652" i="3"/>
  <c r="A652" i="3"/>
  <c r="F651" i="3"/>
  <c r="E651" i="3"/>
  <c r="D651" i="3"/>
  <c r="C651" i="3"/>
  <c r="B651" i="3"/>
  <c r="A651" i="3"/>
  <c r="F650" i="3"/>
  <c r="E650" i="3"/>
  <c r="D650" i="3"/>
  <c r="C650" i="3"/>
  <c r="B650" i="3"/>
  <c r="A650" i="3"/>
  <c r="T649" i="3"/>
  <c r="S649" i="3"/>
  <c r="I649" i="3"/>
  <c r="F649" i="3"/>
  <c r="E649" i="3"/>
  <c r="D649" i="3"/>
  <c r="C649" i="3"/>
  <c r="B649" i="3"/>
  <c r="A649" i="3"/>
  <c r="R649" i="3" s="1"/>
  <c r="F648" i="3"/>
  <c r="E648" i="3"/>
  <c r="D648" i="3"/>
  <c r="C648" i="3"/>
  <c r="B648" i="3"/>
  <c r="A648" i="3"/>
  <c r="T648" i="3" s="1"/>
  <c r="F647" i="3"/>
  <c r="E647" i="3"/>
  <c r="D647" i="3"/>
  <c r="C647" i="3"/>
  <c r="B647" i="3"/>
  <c r="A647" i="3"/>
  <c r="S647" i="3" s="1"/>
  <c r="F646" i="3"/>
  <c r="E646" i="3"/>
  <c r="D646" i="3"/>
  <c r="C646" i="3"/>
  <c r="B646" i="3"/>
  <c r="A646" i="3"/>
  <c r="T646" i="3" s="1"/>
  <c r="F645" i="3"/>
  <c r="E645" i="3"/>
  <c r="D645" i="3"/>
  <c r="C645" i="3"/>
  <c r="B645" i="3"/>
  <c r="A645" i="3"/>
  <c r="F644" i="3"/>
  <c r="E644" i="3"/>
  <c r="D644" i="3"/>
  <c r="C644" i="3"/>
  <c r="B644" i="3"/>
  <c r="A644" i="3"/>
  <c r="F643" i="3"/>
  <c r="E643" i="3"/>
  <c r="D643" i="3"/>
  <c r="C643" i="3"/>
  <c r="B643" i="3"/>
  <c r="A643" i="3"/>
  <c r="R643" i="3" s="1"/>
  <c r="I642" i="3"/>
  <c r="F642" i="3"/>
  <c r="E642" i="3"/>
  <c r="D642" i="3"/>
  <c r="C642" i="3"/>
  <c r="B642" i="3"/>
  <c r="A642" i="3"/>
  <c r="R642" i="3" s="1"/>
  <c r="T641" i="3"/>
  <c r="F641" i="3"/>
  <c r="E641" i="3"/>
  <c r="D641" i="3"/>
  <c r="C641" i="3"/>
  <c r="B641" i="3"/>
  <c r="A641" i="3"/>
  <c r="I641" i="3" s="1"/>
  <c r="G641" i="3" s="1"/>
  <c r="T640" i="3"/>
  <c r="S640" i="3"/>
  <c r="R640" i="3"/>
  <c r="J640" i="3"/>
  <c r="G640" i="3"/>
  <c r="F640" i="3"/>
  <c r="E640" i="3"/>
  <c r="D640" i="3"/>
  <c r="C640" i="3"/>
  <c r="B640" i="3"/>
  <c r="A640" i="3"/>
  <c r="I640" i="3" s="1"/>
  <c r="F639" i="3"/>
  <c r="E639" i="3"/>
  <c r="D639" i="3"/>
  <c r="C639" i="3"/>
  <c r="B639" i="3"/>
  <c r="A639" i="3"/>
  <c r="T638" i="3"/>
  <c r="I638" i="3"/>
  <c r="L638" i="3" s="1"/>
  <c r="F638" i="3"/>
  <c r="E638" i="3"/>
  <c r="D638" i="3"/>
  <c r="C638" i="3"/>
  <c r="B638" i="3"/>
  <c r="A638" i="3"/>
  <c r="S638" i="3" s="1"/>
  <c r="F637" i="3"/>
  <c r="E637" i="3"/>
  <c r="D637" i="3"/>
  <c r="C637" i="3"/>
  <c r="B637" i="3"/>
  <c r="A637" i="3"/>
  <c r="F636" i="3"/>
  <c r="E636" i="3"/>
  <c r="D636" i="3"/>
  <c r="C636" i="3"/>
  <c r="B636" i="3"/>
  <c r="A636" i="3"/>
  <c r="S636" i="3" s="1"/>
  <c r="R635" i="3"/>
  <c r="P635" i="3"/>
  <c r="I635" i="3"/>
  <c r="F635" i="3"/>
  <c r="E635" i="3"/>
  <c r="D635" i="3"/>
  <c r="C635" i="3"/>
  <c r="B635" i="3"/>
  <c r="A635" i="3"/>
  <c r="F634" i="3"/>
  <c r="E634" i="3"/>
  <c r="D634" i="3"/>
  <c r="C634" i="3"/>
  <c r="B634" i="3"/>
  <c r="A634" i="3"/>
  <c r="T634" i="3" s="1"/>
  <c r="S633" i="3"/>
  <c r="I633" i="3"/>
  <c r="F633" i="3"/>
  <c r="E633" i="3"/>
  <c r="D633" i="3"/>
  <c r="C633" i="3"/>
  <c r="B633" i="3"/>
  <c r="A633" i="3"/>
  <c r="R633" i="3" s="1"/>
  <c r="S632" i="3"/>
  <c r="F632" i="3"/>
  <c r="E632" i="3"/>
  <c r="D632" i="3"/>
  <c r="C632" i="3"/>
  <c r="B632" i="3"/>
  <c r="A632" i="3"/>
  <c r="T631" i="3"/>
  <c r="S631" i="3"/>
  <c r="I631" i="3"/>
  <c r="G631" i="3" s="1"/>
  <c r="F631" i="3"/>
  <c r="E631" i="3"/>
  <c r="D631" i="3"/>
  <c r="C631" i="3"/>
  <c r="B631" i="3"/>
  <c r="A631" i="3"/>
  <c r="R631" i="3" s="1"/>
  <c r="R630" i="3"/>
  <c r="I630" i="3"/>
  <c r="F630" i="3"/>
  <c r="E630" i="3"/>
  <c r="D630" i="3"/>
  <c r="C630" i="3"/>
  <c r="B630" i="3"/>
  <c r="A630" i="3"/>
  <c r="S630" i="3" s="1"/>
  <c r="T629" i="3"/>
  <c r="F629" i="3"/>
  <c r="E629" i="3"/>
  <c r="D629" i="3"/>
  <c r="C629" i="3"/>
  <c r="B629" i="3"/>
  <c r="A629" i="3"/>
  <c r="R629" i="3" s="1"/>
  <c r="S628" i="3"/>
  <c r="F628" i="3"/>
  <c r="E628" i="3"/>
  <c r="D628" i="3"/>
  <c r="C628" i="3"/>
  <c r="B628" i="3"/>
  <c r="A628" i="3"/>
  <c r="R628" i="3" s="1"/>
  <c r="F627" i="3"/>
  <c r="E627" i="3"/>
  <c r="D627" i="3"/>
  <c r="C627" i="3"/>
  <c r="B627" i="3"/>
  <c r="A627" i="3"/>
  <c r="T626" i="3"/>
  <c r="S626" i="3"/>
  <c r="R626" i="3"/>
  <c r="I626" i="3"/>
  <c r="G626" i="3" s="1"/>
  <c r="F626" i="3"/>
  <c r="E626" i="3"/>
  <c r="D626" i="3"/>
  <c r="C626" i="3"/>
  <c r="B626" i="3"/>
  <c r="A626" i="3"/>
  <c r="F625" i="3"/>
  <c r="E625" i="3"/>
  <c r="D625" i="3"/>
  <c r="C625" i="3"/>
  <c r="B625" i="3"/>
  <c r="A625" i="3"/>
  <c r="T624" i="3"/>
  <c r="S624" i="3"/>
  <c r="I624" i="3"/>
  <c r="L624" i="3" s="1"/>
  <c r="F624" i="3"/>
  <c r="E624" i="3"/>
  <c r="D624" i="3"/>
  <c r="C624" i="3"/>
  <c r="B624" i="3"/>
  <c r="A624" i="3"/>
  <c r="R624" i="3" s="1"/>
  <c r="T623" i="3"/>
  <c r="S623" i="3"/>
  <c r="R623" i="3"/>
  <c r="G623" i="3"/>
  <c r="F623" i="3"/>
  <c r="E623" i="3"/>
  <c r="D623" i="3"/>
  <c r="C623" i="3"/>
  <c r="B623" i="3"/>
  <c r="A623" i="3"/>
  <c r="I623" i="3" s="1"/>
  <c r="F622" i="3"/>
  <c r="E622" i="3"/>
  <c r="D622" i="3"/>
  <c r="C622" i="3"/>
  <c r="B622" i="3"/>
  <c r="A622" i="3"/>
  <c r="L621" i="3"/>
  <c r="J621" i="3"/>
  <c r="I621" i="3"/>
  <c r="G621" i="3" s="1"/>
  <c r="F621" i="3"/>
  <c r="E621" i="3"/>
  <c r="D621" i="3"/>
  <c r="C621" i="3"/>
  <c r="B621" i="3"/>
  <c r="A621" i="3"/>
  <c r="R621" i="3" s="1"/>
  <c r="F620" i="3"/>
  <c r="E620" i="3"/>
  <c r="D620" i="3"/>
  <c r="C620" i="3"/>
  <c r="B620" i="3"/>
  <c r="A620" i="3"/>
  <c r="T619" i="3"/>
  <c r="R619" i="3"/>
  <c r="F619" i="3"/>
  <c r="E619" i="3"/>
  <c r="D619" i="3"/>
  <c r="C619" i="3"/>
  <c r="B619" i="3"/>
  <c r="A619" i="3"/>
  <c r="I619" i="3" s="1"/>
  <c r="F618" i="3"/>
  <c r="E618" i="3"/>
  <c r="D618" i="3"/>
  <c r="C618" i="3"/>
  <c r="B618" i="3"/>
  <c r="A618" i="3"/>
  <c r="T617" i="3"/>
  <c r="S617" i="3"/>
  <c r="I617" i="3"/>
  <c r="F617" i="3"/>
  <c r="E617" i="3"/>
  <c r="D617" i="3"/>
  <c r="C617" i="3"/>
  <c r="B617" i="3"/>
  <c r="A617" i="3"/>
  <c r="R617" i="3" s="1"/>
  <c r="F616" i="3"/>
  <c r="E616" i="3"/>
  <c r="D616" i="3"/>
  <c r="C616" i="3"/>
  <c r="B616" i="3"/>
  <c r="A616" i="3"/>
  <c r="T616" i="3" s="1"/>
  <c r="F615" i="3"/>
  <c r="E615" i="3"/>
  <c r="D615" i="3"/>
  <c r="C615" i="3"/>
  <c r="B615" i="3"/>
  <c r="A615" i="3"/>
  <c r="F614" i="3"/>
  <c r="E614" i="3"/>
  <c r="D614" i="3"/>
  <c r="C614" i="3"/>
  <c r="B614" i="3"/>
  <c r="A614" i="3"/>
  <c r="T613" i="3"/>
  <c r="F613" i="3"/>
  <c r="E613" i="3"/>
  <c r="D613" i="3"/>
  <c r="C613" i="3"/>
  <c r="B613" i="3"/>
  <c r="A613" i="3"/>
  <c r="S612" i="3"/>
  <c r="F612" i="3"/>
  <c r="E612" i="3"/>
  <c r="D612" i="3"/>
  <c r="C612" i="3"/>
  <c r="B612" i="3"/>
  <c r="A612" i="3"/>
  <c r="F611" i="3"/>
  <c r="E611" i="3"/>
  <c r="D611" i="3"/>
  <c r="C611" i="3"/>
  <c r="B611" i="3"/>
  <c r="A611" i="3"/>
  <c r="S611" i="3" s="1"/>
  <c r="F610" i="3"/>
  <c r="E610" i="3"/>
  <c r="D610" i="3"/>
  <c r="C610" i="3"/>
  <c r="B610" i="3"/>
  <c r="A610" i="3"/>
  <c r="F609" i="3"/>
  <c r="E609" i="3"/>
  <c r="D609" i="3"/>
  <c r="C609" i="3"/>
  <c r="B609" i="3"/>
  <c r="A609" i="3"/>
  <c r="I608" i="3"/>
  <c r="F608" i="3"/>
  <c r="E608" i="3"/>
  <c r="D608" i="3"/>
  <c r="C608" i="3"/>
  <c r="B608" i="3"/>
  <c r="A608" i="3"/>
  <c r="T608" i="3" s="1"/>
  <c r="T607" i="3"/>
  <c r="I607" i="3"/>
  <c r="F607" i="3"/>
  <c r="E607" i="3"/>
  <c r="D607" i="3"/>
  <c r="C607" i="3"/>
  <c r="B607" i="3"/>
  <c r="A607" i="3"/>
  <c r="F606" i="3"/>
  <c r="E606" i="3"/>
  <c r="D606" i="3"/>
  <c r="C606" i="3"/>
  <c r="B606" i="3"/>
  <c r="A606" i="3"/>
  <c r="F605" i="3"/>
  <c r="E605" i="3"/>
  <c r="D605" i="3"/>
  <c r="C605" i="3"/>
  <c r="B605" i="3"/>
  <c r="A605" i="3"/>
  <c r="S605" i="3" s="1"/>
  <c r="F604" i="3"/>
  <c r="E604" i="3"/>
  <c r="D604" i="3"/>
  <c r="C604" i="3"/>
  <c r="B604" i="3"/>
  <c r="A604" i="3"/>
  <c r="R603" i="3"/>
  <c r="F603" i="3"/>
  <c r="E603" i="3"/>
  <c r="D603" i="3"/>
  <c r="C603" i="3"/>
  <c r="B603" i="3"/>
  <c r="A603" i="3"/>
  <c r="F602" i="3"/>
  <c r="E602" i="3"/>
  <c r="D602" i="3"/>
  <c r="C602" i="3"/>
  <c r="B602" i="3"/>
  <c r="A602" i="3"/>
  <c r="R602" i="3" s="1"/>
  <c r="T601" i="3"/>
  <c r="I601" i="3"/>
  <c r="J601" i="3" s="1"/>
  <c r="F601" i="3"/>
  <c r="E601" i="3"/>
  <c r="D601" i="3"/>
  <c r="C601" i="3"/>
  <c r="B601" i="3"/>
  <c r="A601" i="3"/>
  <c r="R601" i="3" s="1"/>
  <c r="F600" i="3"/>
  <c r="E600" i="3"/>
  <c r="D600" i="3"/>
  <c r="C600" i="3"/>
  <c r="B600" i="3"/>
  <c r="A600" i="3"/>
  <c r="S600" i="3" s="1"/>
  <c r="T599" i="3"/>
  <c r="R599" i="3"/>
  <c r="L599" i="3"/>
  <c r="I599" i="3"/>
  <c r="F599" i="3"/>
  <c r="E599" i="3"/>
  <c r="D599" i="3"/>
  <c r="C599" i="3"/>
  <c r="B599" i="3"/>
  <c r="A599" i="3"/>
  <c r="S599" i="3" s="1"/>
  <c r="F598" i="3"/>
  <c r="E598" i="3"/>
  <c r="D598" i="3"/>
  <c r="C598" i="3"/>
  <c r="B598" i="3"/>
  <c r="A598" i="3"/>
  <c r="F597" i="3"/>
  <c r="E597" i="3"/>
  <c r="D597" i="3"/>
  <c r="C597" i="3"/>
  <c r="B597" i="3"/>
  <c r="A597" i="3"/>
  <c r="F596" i="3"/>
  <c r="E596" i="3"/>
  <c r="D596" i="3"/>
  <c r="C596" i="3"/>
  <c r="B596" i="3"/>
  <c r="A596" i="3"/>
  <c r="F595" i="3"/>
  <c r="E595" i="3"/>
  <c r="D595" i="3"/>
  <c r="C595" i="3"/>
  <c r="B595" i="3"/>
  <c r="A595" i="3"/>
  <c r="F594" i="3"/>
  <c r="E594" i="3"/>
  <c r="D594" i="3"/>
  <c r="C594" i="3"/>
  <c r="B594" i="3"/>
  <c r="A594" i="3"/>
  <c r="F593" i="3"/>
  <c r="E593" i="3"/>
  <c r="D593" i="3"/>
  <c r="C593" i="3"/>
  <c r="B593" i="3"/>
  <c r="A593" i="3"/>
  <c r="T592" i="3"/>
  <c r="F592" i="3"/>
  <c r="E592" i="3"/>
  <c r="D592" i="3"/>
  <c r="C592" i="3"/>
  <c r="B592" i="3"/>
  <c r="A592" i="3"/>
  <c r="F591" i="3"/>
  <c r="E591" i="3"/>
  <c r="D591" i="3"/>
  <c r="C591" i="3"/>
  <c r="B591" i="3"/>
  <c r="A591" i="3"/>
  <c r="T590" i="3"/>
  <c r="S590" i="3"/>
  <c r="R590" i="3"/>
  <c r="I590" i="3"/>
  <c r="F590" i="3"/>
  <c r="E590" i="3"/>
  <c r="D590" i="3"/>
  <c r="C590" i="3"/>
  <c r="B590" i="3"/>
  <c r="A590" i="3"/>
  <c r="F589" i="3"/>
  <c r="E589" i="3"/>
  <c r="D589" i="3"/>
  <c r="C589" i="3"/>
  <c r="B589" i="3"/>
  <c r="A589" i="3"/>
  <c r="T588" i="3"/>
  <c r="S588" i="3"/>
  <c r="F588" i="3"/>
  <c r="E588" i="3"/>
  <c r="D588" i="3"/>
  <c r="C588" i="3"/>
  <c r="B588" i="3"/>
  <c r="A588" i="3"/>
  <c r="F587" i="3"/>
  <c r="E587" i="3"/>
  <c r="D587" i="3"/>
  <c r="C587" i="3"/>
  <c r="B587" i="3"/>
  <c r="A587" i="3"/>
  <c r="F586" i="3"/>
  <c r="E586" i="3"/>
  <c r="D586" i="3"/>
  <c r="C586" i="3"/>
  <c r="B586" i="3"/>
  <c r="A586" i="3"/>
  <c r="S585" i="3"/>
  <c r="F585" i="3"/>
  <c r="E585" i="3"/>
  <c r="D585" i="3"/>
  <c r="C585" i="3"/>
  <c r="B585" i="3"/>
  <c r="A585" i="3"/>
  <c r="F584" i="3"/>
  <c r="E584" i="3"/>
  <c r="D584" i="3"/>
  <c r="C584" i="3"/>
  <c r="B584" i="3"/>
  <c r="A584" i="3"/>
  <c r="F583" i="3"/>
  <c r="E583" i="3"/>
  <c r="D583" i="3"/>
  <c r="C583" i="3"/>
  <c r="B583" i="3"/>
  <c r="A583" i="3"/>
  <c r="F582" i="3"/>
  <c r="E582" i="3"/>
  <c r="D582" i="3"/>
  <c r="C582" i="3"/>
  <c r="B582" i="3"/>
  <c r="A582" i="3"/>
  <c r="F581" i="3"/>
  <c r="E581" i="3"/>
  <c r="D581" i="3"/>
  <c r="C581" i="3"/>
  <c r="B581" i="3"/>
  <c r="A581" i="3"/>
  <c r="I581" i="3" s="1"/>
  <c r="T580" i="3"/>
  <c r="S580" i="3"/>
  <c r="L580" i="3"/>
  <c r="J580" i="3"/>
  <c r="I580" i="3"/>
  <c r="G580" i="3"/>
  <c r="F580" i="3"/>
  <c r="E580" i="3"/>
  <c r="D580" i="3"/>
  <c r="C580" i="3"/>
  <c r="B580" i="3"/>
  <c r="A580" i="3"/>
  <c r="R580" i="3" s="1"/>
  <c r="S579" i="3"/>
  <c r="L579" i="3"/>
  <c r="I579" i="3"/>
  <c r="F579" i="3"/>
  <c r="E579" i="3"/>
  <c r="D579" i="3"/>
  <c r="C579" i="3"/>
  <c r="B579" i="3"/>
  <c r="A579" i="3"/>
  <c r="F578" i="3"/>
  <c r="E578" i="3"/>
  <c r="D578" i="3"/>
  <c r="C578" i="3"/>
  <c r="B578" i="3"/>
  <c r="A578" i="3"/>
  <c r="F577" i="3"/>
  <c r="E577" i="3"/>
  <c r="D577" i="3"/>
  <c r="C577" i="3"/>
  <c r="B577" i="3"/>
  <c r="A577" i="3"/>
  <c r="F576" i="3"/>
  <c r="E576" i="3"/>
  <c r="D576" i="3"/>
  <c r="C576" i="3"/>
  <c r="B576" i="3"/>
  <c r="A576" i="3"/>
  <c r="F575" i="3"/>
  <c r="E575" i="3"/>
  <c r="D575" i="3"/>
  <c r="C575" i="3"/>
  <c r="B575" i="3"/>
  <c r="A575" i="3"/>
  <c r="I575" i="3" s="1"/>
  <c r="G575" i="3" s="1"/>
  <c r="F574" i="3"/>
  <c r="E574" i="3"/>
  <c r="D574" i="3"/>
  <c r="C574" i="3"/>
  <c r="B574" i="3"/>
  <c r="A574" i="3"/>
  <c r="F573" i="3"/>
  <c r="E573" i="3"/>
  <c r="D573" i="3"/>
  <c r="C573" i="3"/>
  <c r="B573" i="3"/>
  <c r="A573" i="3"/>
  <c r="F572" i="3"/>
  <c r="E572" i="3"/>
  <c r="D572" i="3"/>
  <c r="C572" i="3"/>
  <c r="B572" i="3"/>
  <c r="A572" i="3"/>
  <c r="F571" i="3"/>
  <c r="E571" i="3"/>
  <c r="D571" i="3"/>
  <c r="C571" i="3"/>
  <c r="B571" i="3"/>
  <c r="A571" i="3"/>
  <c r="T570" i="3"/>
  <c r="L570" i="3"/>
  <c r="I570" i="3"/>
  <c r="F570" i="3"/>
  <c r="E570" i="3"/>
  <c r="D570" i="3"/>
  <c r="C570" i="3"/>
  <c r="B570" i="3"/>
  <c r="A570" i="3"/>
  <c r="S570" i="3" s="1"/>
  <c r="F569" i="3"/>
  <c r="E569" i="3"/>
  <c r="D569" i="3"/>
  <c r="C569" i="3"/>
  <c r="B569" i="3"/>
  <c r="A569" i="3"/>
  <c r="L568" i="3"/>
  <c r="I568" i="3"/>
  <c r="J568" i="3" s="1"/>
  <c r="F568" i="3"/>
  <c r="E568" i="3"/>
  <c r="D568" i="3"/>
  <c r="C568" i="3"/>
  <c r="B568" i="3"/>
  <c r="A568" i="3"/>
  <c r="F567" i="3"/>
  <c r="E567" i="3"/>
  <c r="D567" i="3"/>
  <c r="C567" i="3"/>
  <c r="B567" i="3"/>
  <c r="A567" i="3"/>
  <c r="T567" i="3" s="1"/>
  <c r="R566" i="3"/>
  <c r="F566" i="3"/>
  <c r="E566" i="3"/>
  <c r="D566" i="3"/>
  <c r="C566" i="3"/>
  <c r="B566" i="3"/>
  <c r="A566" i="3"/>
  <c r="T566" i="3" s="1"/>
  <c r="F565" i="3"/>
  <c r="E565" i="3"/>
  <c r="D565" i="3"/>
  <c r="C565" i="3"/>
  <c r="B565" i="3"/>
  <c r="A565" i="3"/>
  <c r="S565" i="3" s="1"/>
  <c r="I564" i="3"/>
  <c r="L564" i="3" s="1"/>
  <c r="F564" i="3"/>
  <c r="E564" i="3"/>
  <c r="D564" i="3"/>
  <c r="C564" i="3"/>
  <c r="B564" i="3"/>
  <c r="A564" i="3"/>
  <c r="R564" i="3" s="1"/>
  <c r="F563" i="3"/>
  <c r="E563" i="3"/>
  <c r="D563" i="3"/>
  <c r="C563" i="3"/>
  <c r="B563" i="3"/>
  <c r="A563" i="3"/>
  <c r="S563" i="3" s="1"/>
  <c r="R562" i="3"/>
  <c r="I562" i="3"/>
  <c r="F562" i="3"/>
  <c r="E562" i="3"/>
  <c r="D562" i="3"/>
  <c r="C562" i="3"/>
  <c r="B562" i="3"/>
  <c r="A562" i="3"/>
  <c r="T561" i="3"/>
  <c r="I561" i="3"/>
  <c r="F561" i="3"/>
  <c r="E561" i="3"/>
  <c r="D561" i="3"/>
  <c r="C561" i="3"/>
  <c r="B561" i="3"/>
  <c r="A561" i="3"/>
  <c r="S561" i="3" s="1"/>
  <c r="T560" i="3"/>
  <c r="I560" i="3"/>
  <c r="F560" i="3"/>
  <c r="E560" i="3"/>
  <c r="D560" i="3"/>
  <c r="C560" i="3"/>
  <c r="B560" i="3"/>
  <c r="A560" i="3"/>
  <c r="F559" i="3"/>
  <c r="E559" i="3"/>
  <c r="D559" i="3"/>
  <c r="C559" i="3"/>
  <c r="B559" i="3"/>
  <c r="A559" i="3"/>
  <c r="T558" i="3"/>
  <c r="R558" i="3"/>
  <c r="L558" i="3"/>
  <c r="G558" i="3"/>
  <c r="F558" i="3"/>
  <c r="E558" i="3"/>
  <c r="D558" i="3"/>
  <c r="C558" i="3"/>
  <c r="B558" i="3"/>
  <c r="A558" i="3"/>
  <c r="I558" i="3" s="1"/>
  <c r="J558" i="3" s="1"/>
  <c r="F557" i="3"/>
  <c r="E557" i="3"/>
  <c r="D557" i="3"/>
  <c r="C557" i="3"/>
  <c r="B557" i="3"/>
  <c r="A557" i="3"/>
  <c r="S557" i="3" s="1"/>
  <c r="T556" i="3"/>
  <c r="F556" i="3"/>
  <c r="E556" i="3"/>
  <c r="D556" i="3"/>
  <c r="C556" i="3"/>
  <c r="B556" i="3"/>
  <c r="A556" i="3"/>
  <c r="R555" i="3"/>
  <c r="I555" i="3"/>
  <c r="F555" i="3"/>
  <c r="E555" i="3"/>
  <c r="D555" i="3"/>
  <c r="C555" i="3"/>
  <c r="B555" i="3"/>
  <c r="A555" i="3"/>
  <c r="S555" i="3" s="1"/>
  <c r="F554" i="3"/>
  <c r="E554" i="3"/>
  <c r="D554" i="3"/>
  <c r="C554" i="3"/>
  <c r="B554" i="3"/>
  <c r="A554" i="3"/>
  <c r="T553" i="3"/>
  <c r="F553" i="3"/>
  <c r="E553" i="3"/>
  <c r="D553" i="3"/>
  <c r="C553" i="3"/>
  <c r="B553" i="3"/>
  <c r="A553" i="3"/>
  <c r="S553" i="3" s="1"/>
  <c r="F552" i="3"/>
  <c r="E552" i="3"/>
  <c r="D552" i="3"/>
  <c r="C552" i="3"/>
  <c r="B552" i="3"/>
  <c r="A552" i="3"/>
  <c r="R552" i="3" s="1"/>
  <c r="S551" i="3"/>
  <c r="I551" i="3"/>
  <c r="F551" i="3"/>
  <c r="E551" i="3"/>
  <c r="D551" i="3"/>
  <c r="C551" i="3"/>
  <c r="B551" i="3"/>
  <c r="A551" i="3"/>
  <c r="T551" i="3" s="1"/>
  <c r="F550" i="3"/>
  <c r="E550" i="3"/>
  <c r="D550" i="3"/>
  <c r="C550" i="3"/>
  <c r="B550" i="3"/>
  <c r="A550" i="3"/>
  <c r="T550" i="3" s="1"/>
  <c r="T549" i="3"/>
  <c r="S549" i="3"/>
  <c r="J549" i="3"/>
  <c r="I549" i="3"/>
  <c r="F549" i="3"/>
  <c r="E549" i="3"/>
  <c r="D549" i="3"/>
  <c r="C549" i="3"/>
  <c r="B549" i="3"/>
  <c r="A549" i="3"/>
  <c r="R549" i="3" s="1"/>
  <c r="F548" i="3"/>
  <c r="E548" i="3"/>
  <c r="D548" i="3"/>
  <c r="C548" i="3"/>
  <c r="B548" i="3"/>
  <c r="A548" i="3"/>
  <c r="T548" i="3" s="1"/>
  <c r="S547" i="3"/>
  <c r="G547" i="3"/>
  <c r="F547" i="3"/>
  <c r="E547" i="3"/>
  <c r="D547" i="3"/>
  <c r="C547" i="3"/>
  <c r="B547" i="3"/>
  <c r="A547" i="3"/>
  <c r="I547" i="3" s="1"/>
  <c r="L547" i="3" s="1"/>
  <c r="F546" i="3"/>
  <c r="E546" i="3"/>
  <c r="D546" i="3"/>
  <c r="C546" i="3"/>
  <c r="B546" i="3"/>
  <c r="A546" i="3"/>
  <c r="S545" i="3"/>
  <c r="F545" i="3"/>
  <c r="E545" i="3"/>
  <c r="D545" i="3"/>
  <c r="C545" i="3"/>
  <c r="B545" i="3"/>
  <c r="A545" i="3"/>
  <c r="T545" i="3" s="1"/>
  <c r="S544" i="3"/>
  <c r="F544" i="3"/>
  <c r="E544" i="3"/>
  <c r="D544" i="3"/>
  <c r="C544" i="3"/>
  <c r="B544" i="3"/>
  <c r="A544" i="3"/>
  <c r="T543" i="3"/>
  <c r="S543" i="3"/>
  <c r="I543" i="3"/>
  <c r="G543" i="3" s="1"/>
  <c r="F543" i="3"/>
  <c r="E543" i="3"/>
  <c r="D543" i="3"/>
  <c r="C543" i="3"/>
  <c r="B543" i="3"/>
  <c r="A543" i="3"/>
  <c r="R543" i="3" s="1"/>
  <c r="F542" i="3"/>
  <c r="E542" i="3"/>
  <c r="D542" i="3"/>
  <c r="C542" i="3"/>
  <c r="B542" i="3"/>
  <c r="A542" i="3"/>
  <c r="R542" i="3" s="1"/>
  <c r="F541" i="3"/>
  <c r="E541" i="3"/>
  <c r="D541" i="3"/>
  <c r="C541" i="3"/>
  <c r="B541" i="3"/>
  <c r="A541" i="3"/>
  <c r="F540" i="3"/>
  <c r="E540" i="3"/>
  <c r="D540" i="3"/>
  <c r="C540" i="3"/>
  <c r="B540" i="3"/>
  <c r="A540" i="3"/>
  <c r="S540" i="3" s="1"/>
  <c r="F539" i="3"/>
  <c r="E539" i="3"/>
  <c r="D539" i="3"/>
  <c r="C539" i="3"/>
  <c r="B539" i="3"/>
  <c r="A539" i="3"/>
  <c r="T539" i="3" s="1"/>
  <c r="T538" i="3"/>
  <c r="R538" i="3"/>
  <c r="F538" i="3"/>
  <c r="E538" i="3"/>
  <c r="D538" i="3"/>
  <c r="C538" i="3"/>
  <c r="B538" i="3"/>
  <c r="A538" i="3"/>
  <c r="F537" i="3"/>
  <c r="E537" i="3"/>
  <c r="D537" i="3"/>
  <c r="C537" i="3"/>
  <c r="B537" i="3"/>
  <c r="A537" i="3"/>
  <c r="T536" i="3"/>
  <c r="S536" i="3"/>
  <c r="F536" i="3"/>
  <c r="E536" i="3"/>
  <c r="D536" i="3"/>
  <c r="C536" i="3"/>
  <c r="B536" i="3"/>
  <c r="A536" i="3"/>
  <c r="F535" i="3"/>
  <c r="E535" i="3"/>
  <c r="D535" i="3"/>
  <c r="C535" i="3"/>
  <c r="B535" i="3"/>
  <c r="A535" i="3"/>
  <c r="F534" i="3"/>
  <c r="E534" i="3"/>
  <c r="D534" i="3"/>
  <c r="C534" i="3"/>
  <c r="B534" i="3"/>
  <c r="A534" i="3"/>
  <c r="F533" i="3"/>
  <c r="E533" i="3"/>
  <c r="D533" i="3"/>
  <c r="C533" i="3"/>
  <c r="B533" i="3"/>
  <c r="A533" i="3"/>
  <c r="F532" i="3"/>
  <c r="E532" i="3"/>
  <c r="D532" i="3"/>
  <c r="C532" i="3"/>
  <c r="B532" i="3"/>
  <c r="A532" i="3"/>
  <c r="T532" i="3" s="1"/>
  <c r="F531" i="3"/>
  <c r="E531" i="3"/>
  <c r="D531" i="3"/>
  <c r="C531" i="3"/>
  <c r="B531" i="3"/>
  <c r="A531" i="3"/>
  <c r="S531" i="3" s="1"/>
  <c r="F530" i="3"/>
  <c r="E530" i="3"/>
  <c r="D530" i="3"/>
  <c r="C530" i="3"/>
  <c r="B530" i="3"/>
  <c r="A530" i="3"/>
  <c r="T530" i="3" s="1"/>
  <c r="R529" i="3"/>
  <c r="F529" i="3"/>
  <c r="E529" i="3"/>
  <c r="D529" i="3"/>
  <c r="C529" i="3"/>
  <c r="B529" i="3"/>
  <c r="A529" i="3"/>
  <c r="F528" i="3"/>
  <c r="E528" i="3"/>
  <c r="D528" i="3"/>
  <c r="C528" i="3"/>
  <c r="B528" i="3"/>
  <c r="A528" i="3"/>
  <c r="R527" i="3"/>
  <c r="F527" i="3"/>
  <c r="E527" i="3"/>
  <c r="D527" i="3"/>
  <c r="C527" i="3"/>
  <c r="B527" i="3"/>
  <c r="A527" i="3"/>
  <c r="F526" i="3"/>
  <c r="E526" i="3"/>
  <c r="D526" i="3"/>
  <c r="C526" i="3"/>
  <c r="B526" i="3"/>
  <c r="A526" i="3"/>
  <c r="S525" i="3"/>
  <c r="R525" i="3"/>
  <c r="F525" i="3"/>
  <c r="E525" i="3"/>
  <c r="D525" i="3"/>
  <c r="C525" i="3"/>
  <c r="B525" i="3"/>
  <c r="A525" i="3"/>
  <c r="T525" i="3" s="1"/>
  <c r="T524" i="3"/>
  <c r="F524" i="3"/>
  <c r="E524" i="3"/>
  <c r="D524" i="3"/>
  <c r="C524" i="3"/>
  <c r="B524" i="3"/>
  <c r="A524" i="3"/>
  <c r="I524" i="3" s="1"/>
  <c r="F523" i="3"/>
  <c r="E523" i="3"/>
  <c r="D523" i="3"/>
  <c r="C523" i="3"/>
  <c r="B523" i="3"/>
  <c r="A523" i="3"/>
  <c r="F522" i="3"/>
  <c r="E522" i="3"/>
  <c r="D522" i="3"/>
  <c r="C522" i="3"/>
  <c r="B522" i="3"/>
  <c r="A522" i="3"/>
  <c r="S521" i="3"/>
  <c r="F521" i="3"/>
  <c r="E521" i="3"/>
  <c r="D521" i="3"/>
  <c r="C521" i="3"/>
  <c r="B521" i="3"/>
  <c r="A521" i="3"/>
  <c r="F520" i="3"/>
  <c r="E520" i="3"/>
  <c r="D520" i="3"/>
  <c r="C520" i="3"/>
  <c r="B520" i="3"/>
  <c r="A520" i="3"/>
  <c r="S520" i="3" s="1"/>
  <c r="T519" i="3"/>
  <c r="F519" i="3"/>
  <c r="E519" i="3"/>
  <c r="D519" i="3"/>
  <c r="C519" i="3"/>
  <c r="B519" i="3"/>
  <c r="A519" i="3"/>
  <c r="R518" i="3"/>
  <c r="F518" i="3"/>
  <c r="E518" i="3"/>
  <c r="D518" i="3"/>
  <c r="C518" i="3"/>
  <c r="B518" i="3"/>
  <c r="A518" i="3"/>
  <c r="S518" i="3" s="1"/>
  <c r="S517" i="3"/>
  <c r="R517" i="3"/>
  <c r="L517" i="3"/>
  <c r="J517" i="3"/>
  <c r="G517" i="3"/>
  <c r="F517" i="3"/>
  <c r="E517" i="3"/>
  <c r="D517" i="3"/>
  <c r="C517" i="3"/>
  <c r="B517" i="3"/>
  <c r="A517" i="3"/>
  <c r="I517" i="3" s="1"/>
  <c r="T516" i="3"/>
  <c r="S516" i="3"/>
  <c r="I516" i="3"/>
  <c r="F516" i="3"/>
  <c r="E516" i="3"/>
  <c r="D516" i="3"/>
  <c r="C516" i="3"/>
  <c r="B516" i="3"/>
  <c r="A516" i="3"/>
  <c r="R516" i="3" s="1"/>
  <c r="F515" i="3"/>
  <c r="E515" i="3"/>
  <c r="D515" i="3"/>
  <c r="C515" i="3"/>
  <c r="B515" i="3"/>
  <c r="A515" i="3"/>
  <c r="S514" i="3"/>
  <c r="R514" i="3"/>
  <c r="F514" i="3"/>
  <c r="E514" i="3"/>
  <c r="D514" i="3"/>
  <c r="C514" i="3"/>
  <c r="B514" i="3"/>
  <c r="A514" i="3"/>
  <c r="T514" i="3" s="1"/>
  <c r="F513" i="3"/>
  <c r="E513" i="3"/>
  <c r="D513" i="3"/>
  <c r="C513" i="3"/>
  <c r="B513" i="3"/>
  <c r="A513" i="3"/>
  <c r="S513" i="3" s="1"/>
  <c r="F512" i="3"/>
  <c r="E512" i="3"/>
  <c r="D512" i="3"/>
  <c r="C512" i="3"/>
  <c r="B512" i="3"/>
  <c r="A512" i="3"/>
  <c r="T512" i="3" s="1"/>
  <c r="F511" i="3"/>
  <c r="E511" i="3"/>
  <c r="D511" i="3"/>
  <c r="C511" i="3"/>
  <c r="B511" i="3"/>
  <c r="A511" i="3"/>
  <c r="S511" i="3" s="1"/>
  <c r="T510" i="3"/>
  <c r="S510" i="3"/>
  <c r="I510" i="3"/>
  <c r="J510" i="3" s="1"/>
  <c r="F510" i="3"/>
  <c r="E510" i="3"/>
  <c r="D510" i="3"/>
  <c r="C510" i="3"/>
  <c r="B510" i="3"/>
  <c r="A510" i="3"/>
  <c r="R510" i="3" s="1"/>
  <c r="S509" i="3"/>
  <c r="R509" i="3"/>
  <c r="F509" i="3"/>
  <c r="E509" i="3"/>
  <c r="D509" i="3"/>
  <c r="C509" i="3"/>
  <c r="B509" i="3"/>
  <c r="A509" i="3"/>
  <c r="F508" i="3"/>
  <c r="E508" i="3"/>
  <c r="D508" i="3"/>
  <c r="C508" i="3"/>
  <c r="B508" i="3"/>
  <c r="A508" i="3"/>
  <c r="R507" i="3"/>
  <c r="J507" i="3"/>
  <c r="I507" i="3"/>
  <c r="G507" i="3" s="1"/>
  <c r="F507" i="3"/>
  <c r="E507" i="3"/>
  <c r="D507" i="3"/>
  <c r="C507" i="3"/>
  <c r="B507" i="3"/>
  <c r="A507" i="3"/>
  <c r="T507" i="3" s="1"/>
  <c r="F506" i="3"/>
  <c r="E506" i="3"/>
  <c r="D506" i="3"/>
  <c r="C506" i="3"/>
  <c r="B506" i="3"/>
  <c r="A506" i="3"/>
  <c r="R505" i="3"/>
  <c r="I505" i="3"/>
  <c r="L505" i="3" s="1"/>
  <c r="F505" i="3"/>
  <c r="E505" i="3"/>
  <c r="D505" i="3"/>
  <c r="C505" i="3"/>
  <c r="B505" i="3"/>
  <c r="A505" i="3"/>
  <c r="T505" i="3" s="1"/>
  <c r="F504" i="3"/>
  <c r="E504" i="3"/>
  <c r="D504" i="3"/>
  <c r="C504" i="3"/>
  <c r="B504" i="3"/>
  <c r="A504" i="3"/>
  <c r="F503" i="3"/>
  <c r="E503" i="3"/>
  <c r="D503" i="3"/>
  <c r="C503" i="3"/>
  <c r="B503" i="3"/>
  <c r="A503" i="3"/>
  <c r="R503" i="3" s="1"/>
  <c r="F502" i="3"/>
  <c r="E502" i="3"/>
  <c r="D502" i="3"/>
  <c r="C502" i="3"/>
  <c r="B502" i="3"/>
  <c r="A502" i="3"/>
  <c r="R501" i="3"/>
  <c r="F501" i="3"/>
  <c r="E501" i="3"/>
  <c r="D501" i="3"/>
  <c r="C501" i="3"/>
  <c r="B501" i="3"/>
  <c r="A501" i="3"/>
  <c r="T501" i="3" s="1"/>
  <c r="F500" i="3"/>
  <c r="E500" i="3"/>
  <c r="D500" i="3"/>
  <c r="C500" i="3"/>
  <c r="B500" i="3"/>
  <c r="A500" i="3"/>
  <c r="F499" i="3"/>
  <c r="E499" i="3"/>
  <c r="D499" i="3"/>
  <c r="C499" i="3"/>
  <c r="B499" i="3"/>
  <c r="A499" i="3"/>
  <c r="S498" i="3"/>
  <c r="R498" i="3"/>
  <c r="I498" i="3"/>
  <c r="K498" i="3" s="1"/>
  <c r="F498" i="3"/>
  <c r="E498" i="3"/>
  <c r="D498" i="3"/>
  <c r="C498" i="3"/>
  <c r="B498" i="3"/>
  <c r="A498" i="3"/>
  <c r="T498" i="3" s="1"/>
  <c r="S497" i="3"/>
  <c r="I497" i="3"/>
  <c r="G497" i="3" s="1"/>
  <c r="F497" i="3"/>
  <c r="E497" i="3"/>
  <c r="D497" i="3"/>
  <c r="C497" i="3"/>
  <c r="B497" i="3"/>
  <c r="A497" i="3"/>
  <c r="R497" i="3" s="1"/>
  <c r="F496" i="3"/>
  <c r="E496" i="3"/>
  <c r="D496" i="3"/>
  <c r="C496" i="3"/>
  <c r="B496" i="3"/>
  <c r="A496" i="3"/>
  <c r="R495" i="3"/>
  <c r="I495" i="3"/>
  <c r="H495" i="3" s="1"/>
  <c r="F495" i="3"/>
  <c r="E495" i="3"/>
  <c r="D495" i="3"/>
  <c r="C495" i="3"/>
  <c r="B495" i="3"/>
  <c r="A495" i="3"/>
  <c r="T495" i="3" s="1"/>
  <c r="T494" i="3"/>
  <c r="F494" i="3"/>
  <c r="E494" i="3"/>
  <c r="D494" i="3"/>
  <c r="C494" i="3"/>
  <c r="B494" i="3"/>
  <c r="A494" i="3"/>
  <c r="R493" i="3"/>
  <c r="G493" i="3"/>
  <c r="F493" i="3"/>
  <c r="E493" i="3"/>
  <c r="D493" i="3"/>
  <c r="C493" i="3"/>
  <c r="B493" i="3"/>
  <c r="A493" i="3"/>
  <c r="I493" i="3" s="1"/>
  <c r="F492" i="3"/>
  <c r="E492" i="3"/>
  <c r="D492" i="3"/>
  <c r="C492" i="3"/>
  <c r="B492" i="3"/>
  <c r="A492" i="3"/>
  <c r="F491" i="3"/>
  <c r="E491" i="3"/>
  <c r="D491" i="3"/>
  <c r="C491" i="3"/>
  <c r="B491" i="3"/>
  <c r="A491" i="3"/>
  <c r="T490" i="3"/>
  <c r="R490" i="3"/>
  <c r="F490" i="3"/>
  <c r="E490" i="3"/>
  <c r="D490" i="3"/>
  <c r="C490" i="3"/>
  <c r="B490" i="3"/>
  <c r="A490" i="3"/>
  <c r="S490" i="3" s="1"/>
  <c r="F489" i="3"/>
  <c r="E489" i="3"/>
  <c r="D489" i="3"/>
  <c r="C489" i="3"/>
  <c r="B489" i="3"/>
  <c r="A489" i="3"/>
  <c r="I488" i="3"/>
  <c r="G488" i="3" s="1"/>
  <c r="F488" i="3"/>
  <c r="E488" i="3"/>
  <c r="D488" i="3"/>
  <c r="C488" i="3"/>
  <c r="B488" i="3"/>
  <c r="A488" i="3"/>
  <c r="R488" i="3" s="1"/>
  <c r="F487" i="3"/>
  <c r="E487" i="3"/>
  <c r="D487" i="3"/>
  <c r="C487" i="3"/>
  <c r="B487" i="3"/>
  <c r="A487" i="3"/>
  <c r="S486" i="3"/>
  <c r="R486" i="3"/>
  <c r="F486" i="3"/>
  <c r="E486" i="3"/>
  <c r="D486" i="3"/>
  <c r="C486" i="3"/>
  <c r="B486" i="3"/>
  <c r="A486" i="3"/>
  <c r="T486" i="3" s="1"/>
  <c r="M485" i="3"/>
  <c r="I485" i="3"/>
  <c r="H485" i="3" s="1"/>
  <c r="F485" i="3"/>
  <c r="E485" i="3"/>
  <c r="D485" i="3"/>
  <c r="C485" i="3"/>
  <c r="B485" i="3"/>
  <c r="A485" i="3"/>
  <c r="R485" i="3" s="1"/>
  <c r="F484" i="3"/>
  <c r="E484" i="3"/>
  <c r="D484" i="3"/>
  <c r="C484" i="3"/>
  <c r="B484" i="3"/>
  <c r="A484" i="3"/>
  <c r="T484" i="3" s="1"/>
  <c r="F483" i="3"/>
  <c r="E483" i="3"/>
  <c r="D483" i="3"/>
  <c r="C483" i="3"/>
  <c r="B483" i="3"/>
  <c r="A483" i="3"/>
  <c r="R483" i="3" s="1"/>
  <c r="S482" i="3"/>
  <c r="F482" i="3"/>
  <c r="E482" i="3"/>
  <c r="D482" i="3"/>
  <c r="C482" i="3"/>
  <c r="B482" i="3"/>
  <c r="A482" i="3"/>
  <c r="T482" i="3" s="1"/>
  <c r="S481" i="3"/>
  <c r="R481" i="3"/>
  <c r="I481" i="3"/>
  <c r="L481" i="3" s="1"/>
  <c r="F481" i="3"/>
  <c r="E481" i="3"/>
  <c r="D481" i="3"/>
  <c r="C481" i="3"/>
  <c r="B481" i="3"/>
  <c r="A481" i="3"/>
  <c r="T481" i="3" s="1"/>
  <c r="F480" i="3"/>
  <c r="E480" i="3"/>
  <c r="D480" i="3"/>
  <c r="C480" i="3"/>
  <c r="B480" i="3"/>
  <c r="A480" i="3"/>
  <c r="T479" i="3"/>
  <c r="R479" i="3"/>
  <c r="I479" i="3"/>
  <c r="J479" i="3" s="1"/>
  <c r="G479" i="3"/>
  <c r="F479" i="3"/>
  <c r="E479" i="3"/>
  <c r="D479" i="3"/>
  <c r="C479" i="3"/>
  <c r="B479" i="3"/>
  <c r="A479" i="3"/>
  <c r="S479" i="3" s="1"/>
  <c r="F478" i="3"/>
  <c r="E478" i="3"/>
  <c r="D478" i="3"/>
  <c r="C478" i="3"/>
  <c r="B478" i="3"/>
  <c r="A478" i="3"/>
  <c r="I478" i="3" s="1"/>
  <c r="G478" i="3" s="1"/>
  <c r="F477" i="3"/>
  <c r="E477" i="3"/>
  <c r="D477" i="3"/>
  <c r="C477" i="3"/>
  <c r="B477" i="3"/>
  <c r="A477" i="3"/>
  <c r="F476" i="3"/>
  <c r="E476" i="3"/>
  <c r="D476" i="3"/>
  <c r="C476" i="3"/>
  <c r="B476" i="3"/>
  <c r="A476" i="3"/>
  <c r="I476" i="3" s="1"/>
  <c r="M476" i="3" s="1"/>
  <c r="F475" i="3"/>
  <c r="E475" i="3"/>
  <c r="D475" i="3"/>
  <c r="C475" i="3"/>
  <c r="B475" i="3"/>
  <c r="A475" i="3"/>
  <c r="T475" i="3" s="1"/>
  <c r="T474" i="3"/>
  <c r="S474" i="3"/>
  <c r="R474" i="3"/>
  <c r="F474" i="3"/>
  <c r="E474" i="3"/>
  <c r="D474" i="3"/>
  <c r="C474" i="3"/>
  <c r="B474" i="3"/>
  <c r="A474" i="3"/>
  <c r="I474" i="3" s="1"/>
  <c r="G474" i="3" s="1"/>
  <c r="R473" i="3"/>
  <c r="F473" i="3"/>
  <c r="E473" i="3"/>
  <c r="D473" i="3"/>
  <c r="C473" i="3"/>
  <c r="B473" i="3"/>
  <c r="A473" i="3"/>
  <c r="F472" i="3"/>
  <c r="E472" i="3"/>
  <c r="D472" i="3"/>
  <c r="C472" i="3"/>
  <c r="B472" i="3"/>
  <c r="A472" i="3"/>
  <c r="F471" i="3"/>
  <c r="E471" i="3"/>
  <c r="D471" i="3"/>
  <c r="C471" i="3"/>
  <c r="B471" i="3"/>
  <c r="A471" i="3"/>
  <c r="F470" i="3"/>
  <c r="E470" i="3"/>
  <c r="D470" i="3"/>
  <c r="C470" i="3"/>
  <c r="B470" i="3"/>
  <c r="A470" i="3"/>
  <c r="I470" i="3" s="1"/>
  <c r="L470" i="3" s="1"/>
  <c r="F469" i="3"/>
  <c r="E469" i="3"/>
  <c r="D469" i="3"/>
  <c r="C469" i="3"/>
  <c r="B469" i="3"/>
  <c r="A469" i="3"/>
  <c r="T469" i="3" s="1"/>
  <c r="F468" i="3"/>
  <c r="E468" i="3"/>
  <c r="D468" i="3"/>
  <c r="C468" i="3"/>
  <c r="B468" i="3"/>
  <c r="A468" i="3"/>
  <c r="S467" i="3"/>
  <c r="R467" i="3"/>
  <c r="I467" i="3"/>
  <c r="K467" i="3" s="1"/>
  <c r="F467" i="3"/>
  <c r="E467" i="3"/>
  <c r="D467" i="3"/>
  <c r="C467" i="3"/>
  <c r="B467" i="3"/>
  <c r="A467" i="3"/>
  <c r="T467" i="3" s="1"/>
  <c r="F466" i="3"/>
  <c r="E466" i="3"/>
  <c r="D466" i="3"/>
  <c r="C466" i="3"/>
  <c r="B466" i="3"/>
  <c r="A466" i="3"/>
  <c r="S465" i="3"/>
  <c r="R465" i="3"/>
  <c r="F465" i="3"/>
  <c r="E465" i="3"/>
  <c r="D465" i="3"/>
  <c r="C465" i="3"/>
  <c r="B465" i="3"/>
  <c r="A465" i="3"/>
  <c r="F464" i="3"/>
  <c r="E464" i="3"/>
  <c r="D464" i="3"/>
  <c r="C464" i="3"/>
  <c r="B464" i="3"/>
  <c r="A464" i="3"/>
  <c r="S464" i="3" s="1"/>
  <c r="F463" i="3"/>
  <c r="E463" i="3"/>
  <c r="D463" i="3"/>
  <c r="C463" i="3"/>
  <c r="B463" i="3"/>
  <c r="A463" i="3"/>
  <c r="T463" i="3" s="1"/>
  <c r="F462" i="3"/>
  <c r="E462" i="3"/>
  <c r="D462" i="3"/>
  <c r="C462" i="3"/>
  <c r="B462" i="3"/>
  <c r="A462" i="3"/>
  <c r="T461" i="3"/>
  <c r="R461" i="3"/>
  <c r="F461" i="3"/>
  <c r="E461" i="3"/>
  <c r="D461" i="3"/>
  <c r="C461" i="3"/>
  <c r="B461" i="3"/>
  <c r="A461" i="3"/>
  <c r="T460" i="3"/>
  <c r="S460" i="3"/>
  <c r="F460" i="3"/>
  <c r="E460" i="3"/>
  <c r="D460" i="3"/>
  <c r="C460" i="3"/>
  <c r="B460" i="3"/>
  <c r="A460" i="3"/>
  <c r="T459" i="3"/>
  <c r="R459" i="3"/>
  <c r="I459" i="3"/>
  <c r="F459" i="3"/>
  <c r="E459" i="3"/>
  <c r="D459" i="3"/>
  <c r="C459" i="3"/>
  <c r="B459" i="3"/>
  <c r="A459" i="3"/>
  <c r="S459" i="3" s="1"/>
  <c r="S458" i="3"/>
  <c r="I458" i="3"/>
  <c r="F458" i="3"/>
  <c r="E458" i="3"/>
  <c r="D458" i="3"/>
  <c r="C458" i="3"/>
  <c r="B458" i="3"/>
  <c r="A458" i="3"/>
  <c r="T458" i="3" s="1"/>
  <c r="F457" i="3"/>
  <c r="E457" i="3"/>
  <c r="D457" i="3"/>
  <c r="C457" i="3"/>
  <c r="B457" i="3"/>
  <c r="A457" i="3"/>
  <c r="T457" i="3" s="1"/>
  <c r="S456" i="3"/>
  <c r="F456" i="3"/>
  <c r="E456" i="3"/>
  <c r="D456" i="3"/>
  <c r="C456" i="3"/>
  <c r="B456" i="3"/>
  <c r="A456" i="3"/>
  <c r="I456" i="3" s="1"/>
  <c r="F455" i="3"/>
  <c r="E455" i="3"/>
  <c r="D455" i="3"/>
  <c r="C455" i="3"/>
  <c r="B455" i="3"/>
  <c r="A455" i="3"/>
  <c r="T455" i="3" s="1"/>
  <c r="T454" i="3"/>
  <c r="R454" i="3"/>
  <c r="M454" i="3"/>
  <c r="F454" i="3"/>
  <c r="E454" i="3"/>
  <c r="D454" i="3"/>
  <c r="C454" i="3"/>
  <c r="B454" i="3"/>
  <c r="A454" i="3"/>
  <c r="I454" i="3" s="1"/>
  <c r="M453" i="3"/>
  <c r="F453" i="3"/>
  <c r="E453" i="3"/>
  <c r="D453" i="3"/>
  <c r="C453" i="3"/>
  <c r="B453" i="3"/>
  <c r="A453" i="3"/>
  <c r="I453" i="3" s="1"/>
  <c r="Q453" i="3" s="1"/>
  <c r="T452" i="3"/>
  <c r="S452" i="3"/>
  <c r="I452" i="3"/>
  <c r="F452" i="3"/>
  <c r="E452" i="3"/>
  <c r="D452" i="3"/>
  <c r="C452" i="3"/>
  <c r="B452" i="3"/>
  <c r="A452" i="3"/>
  <c r="R452" i="3" s="1"/>
  <c r="R451" i="3"/>
  <c r="I451" i="3"/>
  <c r="F451" i="3"/>
  <c r="E451" i="3"/>
  <c r="D451" i="3"/>
  <c r="C451" i="3"/>
  <c r="B451" i="3"/>
  <c r="A451" i="3"/>
  <c r="I450" i="3"/>
  <c r="F450" i="3"/>
  <c r="E450" i="3"/>
  <c r="D450" i="3"/>
  <c r="C450" i="3"/>
  <c r="B450" i="3"/>
  <c r="A450" i="3"/>
  <c r="T449" i="3"/>
  <c r="R449" i="3"/>
  <c r="I449" i="3"/>
  <c r="F449" i="3"/>
  <c r="E449" i="3"/>
  <c r="D449" i="3"/>
  <c r="C449" i="3"/>
  <c r="B449" i="3"/>
  <c r="A449" i="3"/>
  <c r="S449" i="3" s="1"/>
  <c r="I448" i="3"/>
  <c r="F448" i="3"/>
  <c r="E448" i="3"/>
  <c r="D448" i="3"/>
  <c r="C448" i="3"/>
  <c r="B448" i="3"/>
  <c r="A448" i="3"/>
  <c r="S448" i="3" s="1"/>
  <c r="F447" i="3"/>
  <c r="E447" i="3"/>
  <c r="D447" i="3"/>
  <c r="C447" i="3"/>
  <c r="B447" i="3"/>
  <c r="A447" i="3"/>
  <c r="S447" i="3" s="1"/>
  <c r="F446" i="3"/>
  <c r="E446" i="3"/>
  <c r="D446" i="3"/>
  <c r="C446" i="3"/>
  <c r="B446" i="3"/>
  <c r="A446" i="3"/>
  <c r="T445" i="3"/>
  <c r="F445" i="3"/>
  <c r="E445" i="3"/>
  <c r="D445" i="3"/>
  <c r="C445" i="3"/>
  <c r="B445" i="3"/>
  <c r="A445" i="3"/>
  <c r="T444" i="3"/>
  <c r="S444" i="3"/>
  <c r="F444" i="3"/>
  <c r="E444" i="3"/>
  <c r="D444" i="3"/>
  <c r="C444" i="3"/>
  <c r="B444" i="3"/>
  <c r="A444" i="3"/>
  <c r="S443" i="3"/>
  <c r="R443" i="3"/>
  <c r="L443" i="3"/>
  <c r="I443" i="3"/>
  <c r="G443" i="3" s="1"/>
  <c r="F443" i="3"/>
  <c r="E443" i="3"/>
  <c r="D443" i="3"/>
  <c r="C443" i="3"/>
  <c r="B443" i="3"/>
  <c r="A443" i="3"/>
  <c r="T443" i="3" s="1"/>
  <c r="T442" i="3"/>
  <c r="R442" i="3"/>
  <c r="I442" i="3"/>
  <c r="L442" i="3" s="1"/>
  <c r="F442" i="3"/>
  <c r="E442" i="3"/>
  <c r="D442" i="3"/>
  <c r="C442" i="3"/>
  <c r="B442" i="3"/>
  <c r="A442" i="3"/>
  <c r="S442" i="3" s="1"/>
  <c r="F441" i="3"/>
  <c r="E441" i="3"/>
  <c r="D441" i="3"/>
  <c r="C441" i="3"/>
  <c r="B441" i="3"/>
  <c r="A441" i="3"/>
  <c r="F440" i="3"/>
  <c r="E440" i="3"/>
  <c r="D440" i="3"/>
  <c r="C440" i="3"/>
  <c r="B440" i="3"/>
  <c r="A440" i="3"/>
  <c r="R439" i="3"/>
  <c r="I439" i="3"/>
  <c r="F439" i="3"/>
  <c r="E439" i="3"/>
  <c r="D439" i="3"/>
  <c r="C439" i="3"/>
  <c r="B439" i="3"/>
  <c r="A439" i="3"/>
  <c r="T439" i="3" s="1"/>
  <c r="F438" i="3"/>
  <c r="E438" i="3"/>
  <c r="D438" i="3"/>
  <c r="C438" i="3"/>
  <c r="B438" i="3"/>
  <c r="A438" i="3"/>
  <c r="I438" i="3" s="1"/>
  <c r="T437" i="3"/>
  <c r="F437" i="3"/>
  <c r="E437" i="3"/>
  <c r="D437" i="3"/>
  <c r="C437" i="3"/>
  <c r="B437" i="3"/>
  <c r="A437" i="3"/>
  <c r="F436" i="3"/>
  <c r="E436" i="3"/>
  <c r="D436" i="3"/>
  <c r="C436" i="3"/>
  <c r="B436" i="3"/>
  <c r="A436" i="3"/>
  <c r="S436" i="3" s="1"/>
  <c r="F435" i="3"/>
  <c r="E435" i="3"/>
  <c r="D435" i="3"/>
  <c r="C435" i="3"/>
  <c r="B435" i="3"/>
  <c r="A435" i="3"/>
  <c r="T435" i="3" s="1"/>
  <c r="F434" i="3"/>
  <c r="E434" i="3"/>
  <c r="D434" i="3"/>
  <c r="C434" i="3"/>
  <c r="B434" i="3"/>
  <c r="A434" i="3"/>
  <c r="S434" i="3" s="1"/>
  <c r="F433" i="3"/>
  <c r="E433" i="3"/>
  <c r="D433" i="3"/>
  <c r="C433" i="3"/>
  <c r="B433" i="3"/>
  <c r="A433" i="3"/>
  <c r="F432" i="3"/>
  <c r="E432" i="3"/>
  <c r="D432" i="3"/>
  <c r="C432" i="3"/>
  <c r="B432" i="3"/>
  <c r="A432" i="3"/>
  <c r="I432" i="3" s="1"/>
  <c r="F431" i="3"/>
  <c r="E431" i="3"/>
  <c r="D431" i="3"/>
  <c r="C431" i="3"/>
  <c r="B431" i="3"/>
  <c r="A431" i="3"/>
  <c r="T430" i="3"/>
  <c r="R430" i="3"/>
  <c r="L430" i="3"/>
  <c r="G430" i="3"/>
  <c r="F430" i="3"/>
  <c r="E430" i="3"/>
  <c r="D430" i="3"/>
  <c r="C430" i="3"/>
  <c r="B430" i="3"/>
  <c r="A430" i="3"/>
  <c r="I430" i="3" s="1"/>
  <c r="J430" i="3" s="1"/>
  <c r="F429" i="3"/>
  <c r="E429" i="3"/>
  <c r="D429" i="3"/>
  <c r="C429" i="3"/>
  <c r="B429" i="3"/>
  <c r="A429" i="3"/>
  <c r="T428" i="3"/>
  <c r="F428" i="3"/>
  <c r="E428" i="3"/>
  <c r="D428" i="3"/>
  <c r="C428" i="3"/>
  <c r="B428" i="3"/>
  <c r="A428" i="3"/>
  <c r="R428" i="3" s="1"/>
  <c r="F427" i="3"/>
  <c r="E427" i="3"/>
  <c r="D427" i="3"/>
  <c r="C427" i="3"/>
  <c r="B427" i="3"/>
  <c r="A427" i="3"/>
  <c r="S426" i="3"/>
  <c r="R426" i="3"/>
  <c r="I426" i="3"/>
  <c r="F426" i="3"/>
  <c r="E426" i="3"/>
  <c r="D426" i="3"/>
  <c r="C426" i="3"/>
  <c r="B426" i="3"/>
  <c r="A426" i="3"/>
  <c r="T426" i="3" s="1"/>
  <c r="F425" i="3"/>
  <c r="E425" i="3"/>
  <c r="D425" i="3"/>
  <c r="C425" i="3"/>
  <c r="B425" i="3"/>
  <c r="A425" i="3"/>
  <c r="R424" i="3"/>
  <c r="I424" i="3"/>
  <c r="F424" i="3"/>
  <c r="E424" i="3"/>
  <c r="D424" i="3"/>
  <c r="C424" i="3"/>
  <c r="B424" i="3"/>
  <c r="A424" i="3"/>
  <c r="T424" i="3" s="1"/>
  <c r="I423" i="3"/>
  <c r="M423" i="3" s="1"/>
  <c r="G423" i="3"/>
  <c r="F423" i="3"/>
  <c r="E423" i="3"/>
  <c r="D423" i="3"/>
  <c r="C423" i="3"/>
  <c r="B423" i="3"/>
  <c r="A423" i="3"/>
  <c r="R423" i="3" s="1"/>
  <c r="F422" i="3"/>
  <c r="E422" i="3"/>
  <c r="D422" i="3"/>
  <c r="C422" i="3"/>
  <c r="B422" i="3"/>
  <c r="A422" i="3"/>
  <c r="F421" i="3"/>
  <c r="E421" i="3"/>
  <c r="D421" i="3"/>
  <c r="C421" i="3"/>
  <c r="B421" i="3"/>
  <c r="A421" i="3"/>
  <c r="T421" i="3" s="1"/>
  <c r="F420" i="3"/>
  <c r="E420" i="3"/>
  <c r="D420" i="3"/>
  <c r="C420" i="3"/>
  <c r="B420" i="3"/>
  <c r="A420" i="3"/>
  <c r="S419" i="3"/>
  <c r="L419" i="3"/>
  <c r="J419" i="3"/>
  <c r="I419" i="3"/>
  <c r="F419" i="3"/>
  <c r="E419" i="3"/>
  <c r="D419" i="3"/>
  <c r="C419" i="3"/>
  <c r="B419" i="3"/>
  <c r="A419" i="3"/>
  <c r="F418" i="3"/>
  <c r="E418" i="3"/>
  <c r="D418" i="3"/>
  <c r="C418" i="3"/>
  <c r="B418" i="3"/>
  <c r="A418" i="3"/>
  <c r="R417" i="3"/>
  <c r="I417" i="3"/>
  <c r="F417" i="3"/>
  <c r="E417" i="3"/>
  <c r="D417" i="3"/>
  <c r="C417" i="3"/>
  <c r="B417" i="3"/>
  <c r="A417" i="3"/>
  <c r="S417" i="3" s="1"/>
  <c r="F416" i="3"/>
  <c r="E416" i="3"/>
  <c r="D416" i="3"/>
  <c r="C416" i="3"/>
  <c r="B416" i="3"/>
  <c r="A416" i="3"/>
  <c r="T415" i="3"/>
  <c r="I415" i="3"/>
  <c r="J415" i="3" s="1"/>
  <c r="F415" i="3"/>
  <c r="E415" i="3"/>
  <c r="D415" i="3"/>
  <c r="C415" i="3"/>
  <c r="B415" i="3"/>
  <c r="A415" i="3"/>
  <c r="R415" i="3" s="1"/>
  <c r="F414" i="3"/>
  <c r="E414" i="3"/>
  <c r="D414" i="3"/>
  <c r="C414" i="3"/>
  <c r="B414" i="3"/>
  <c r="A414" i="3"/>
  <c r="R414" i="3" s="1"/>
  <c r="F413" i="3"/>
  <c r="E413" i="3"/>
  <c r="D413" i="3"/>
  <c r="C413" i="3"/>
  <c r="B413" i="3"/>
  <c r="A413" i="3"/>
  <c r="F412" i="3"/>
  <c r="E412" i="3"/>
  <c r="D412" i="3"/>
  <c r="C412" i="3"/>
  <c r="B412" i="3"/>
  <c r="A412" i="3"/>
  <c r="S412" i="3" s="1"/>
  <c r="S411" i="3"/>
  <c r="F411" i="3"/>
  <c r="E411" i="3"/>
  <c r="D411" i="3"/>
  <c r="C411" i="3"/>
  <c r="B411" i="3"/>
  <c r="A411" i="3"/>
  <c r="F410" i="3"/>
  <c r="E410" i="3"/>
  <c r="D410" i="3"/>
  <c r="C410" i="3"/>
  <c r="B410" i="3"/>
  <c r="A410" i="3"/>
  <c r="T410" i="3" s="1"/>
  <c r="T409" i="3"/>
  <c r="F409" i="3"/>
  <c r="E409" i="3"/>
  <c r="D409" i="3"/>
  <c r="C409" i="3"/>
  <c r="B409" i="3"/>
  <c r="A409" i="3"/>
  <c r="F408" i="3"/>
  <c r="E408" i="3"/>
  <c r="D408" i="3"/>
  <c r="C408" i="3"/>
  <c r="B408" i="3"/>
  <c r="A408" i="3"/>
  <c r="T407" i="3"/>
  <c r="F407" i="3"/>
  <c r="E407" i="3"/>
  <c r="D407" i="3"/>
  <c r="C407" i="3"/>
  <c r="B407" i="3"/>
  <c r="A407" i="3"/>
  <c r="R407" i="3" s="1"/>
  <c r="F406" i="3"/>
  <c r="E406" i="3"/>
  <c r="D406" i="3"/>
  <c r="C406" i="3"/>
  <c r="B406" i="3"/>
  <c r="A406" i="3"/>
  <c r="R406" i="3" s="1"/>
  <c r="T405" i="3"/>
  <c r="S405" i="3"/>
  <c r="Q405" i="3"/>
  <c r="I405" i="3"/>
  <c r="F405" i="3"/>
  <c r="E405" i="3"/>
  <c r="D405" i="3"/>
  <c r="C405" i="3"/>
  <c r="B405" i="3"/>
  <c r="A405" i="3"/>
  <c r="R405" i="3" s="1"/>
  <c r="F404" i="3"/>
  <c r="E404" i="3"/>
  <c r="D404" i="3"/>
  <c r="C404" i="3"/>
  <c r="B404" i="3"/>
  <c r="A404" i="3"/>
  <c r="T404" i="3" s="1"/>
  <c r="I403" i="3"/>
  <c r="F403" i="3"/>
  <c r="E403" i="3"/>
  <c r="D403" i="3"/>
  <c r="C403" i="3"/>
  <c r="B403" i="3"/>
  <c r="A403" i="3"/>
  <c r="I402" i="3"/>
  <c r="G402" i="3" s="1"/>
  <c r="F402" i="3"/>
  <c r="E402" i="3"/>
  <c r="D402" i="3"/>
  <c r="C402" i="3"/>
  <c r="B402" i="3"/>
  <c r="A402" i="3"/>
  <c r="R402" i="3" s="1"/>
  <c r="F401" i="3"/>
  <c r="E401" i="3"/>
  <c r="D401" i="3"/>
  <c r="C401" i="3"/>
  <c r="B401" i="3"/>
  <c r="A401" i="3"/>
  <c r="T400" i="3"/>
  <c r="S400" i="3"/>
  <c r="I400" i="3"/>
  <c r="J400" i="3" s="1"/>
  <c r="F400" i="3"/>
  <c r="E400" i="3"/>
  <c r="D400" i="3"/>
  <c r="C400" i="3"/>
  <c r="B400" i="3"/>
  <c r="A400" i="3"/>
  <c r="R400" i="3" s="1"/>
  <c r="F399" i="3"/>
  <c r="E399" i="3"/>
  <c r="D399" i="3"/>
  <c r="C399" i="3"/>
  <c r="B399" i="3"/>
  <c r="A399" i="3"/>
  <c r="I399" i="3" s="1"/>
  <c r="J399" i="3" s="1"/>
  <c r="T398" i="3"/>
  <c r="S398" i="3"/>
  <c r="F398" i="3"/>
  <c r="E398" i="3"/>
  <c r="D398" i="3"/>
  <c r="C398" i="3"/>
  <c r="B398" i="3"/>
  <c r="A398" i="3"/>
  <c r="F397" i="3"/>
  <c r="E397" i="3"/>
  <c r="D397" i="3"/>
  <c r="C397" i="3"/>
  <c r="B397" i="3"/>
  <c r="A397" i="3"/>
  <c r="S397" i="3" s="1"/>
  <c r="F396" i="3"/>
  <c r="E396" i="3"/>
  <c r="D396" i="3"/>
  <c r="C396" i="3"/>
  <c r="B396" i="3"/>
  <c r="A396" i="3"/>
  <c r="T395" i="3"/>
  <c r="S395" i="3"/>
  <c r="I395" i="3"/>
  <c r="J395" i="3" s="1"/>
  <c r="F395" i="3"/>
  <c r="E395" i="3"/>
  <c r="D395" i="3"/>
  <c r="C395" i="3"/>
  <c r="B395" i="3"/>
  <c r="A395" i="3"/>
  <c r="R395" i="3" s="1"/>
  <c r="F394" i="3"/>
  <c r="E394" i="3"/>
  <c r="D394" i="3"/>
  <c r="C394" i="3"/>
  <c r="B394" i="3"/>
  <c r="A394" i="3"/>
  <c r="R394" i="3" s="1"/>
  <c r="F393" i="3"/>
  <c r="E393" i="3"/>
  <c r="D393" i="3"/>
  <c r="C393" i="3"/>
  <c r="B393" i="3"/>
  <c r="A393" i="3"/>
  <c r="T393" i="3" s="1"/>
  <c r="R392" i="3"/>
  <c r="F392" i="3"/>
  <c r="E392" i="3"/>
  <c r="D392" i="3"/>
  <c r="C392" i="3"/>
  <c r="B392" i="3"/>
  <c r="A392" i="3"/>
  <c r="F391" i="3"/>
  <c r="E391" i="3"/>
  <c r="D391" i="3"/>
  <c r="C391" i="3"/>
  <c r="B391" i="3"/>
  <c r="A391" i="3"/>
  <c r="I390" i="3"/>
  <c r="G390" i="3" s="1"/>
  <c r="F390" i="3"/>
  <c r="E390" i="3"/>
  <c r="D390" i="3"/>
  <c r="C390" i="3"/>
  <c r="B390" i="3"/>
  <c r="A390" i="3"/>
  <c r="R390" i="3" s="1"/>
  <c r="T389" i="3"/>
  <c r="S389" i="3"/>
  <c r="I389" i="3"/>
  <c r="L389" i="3" s="1"/>
  <c r="F389" i="3"/>
  <c r="E389" i="3"/>
  <c r="D389" i="3"/>
  <c r="C389" i="3"/>
  <c r="B389" i="3"/>
  <c r="A389" i="3"/>
  <c r="R389" i="3" s="1"/>
  <c r="F388" i="3"/>
  <c r="E388" i="3"/>
  <c r="D388" i="3"/>
  <c r="C388" i="3"/>
  <c r="B388" i="3"/>
  <c r="A388" i="3"/>
  <c r="F387" i="3"/>
  <c r="E387" i="3"/>
  <c r="D387" i="3"/>
  <c r="C387" i="3"/>
  <c r="B387" i="3"/>
  <c r="A387" i="3"/>
  <c r="T387" i="3" s="1"/>
  <c r="I386" i="3"/>
  <c r="F386" i="3"/>
  <c r="E386" i="3"/>
  <c r="D386" i="3"/>
  <c r="C386" i="3"/>
  <c r="B386" i="3"/>
  <c r="A386" i="3"/>
  <c r="T385" i="3"/>
  <c r="R385" i="3"/>
  <c r="F385" i="3"/>
  <c r="E385" i="3"/>
  <c r="D385" i="3"/>
  <c r="C385" i="3"/>
  <c r="B385" i="3"/>
  <c r="A385" i="3"/>
  <c r="F384" i="3"/>
  <c r="E384" i="3"/>
  <c r="D384" i="3"/>
  <c r="C384" i="3"/>
  <c r="B384" i="3"/>
  <c r="A384" i="3"/>
  <c r="S384" i="3" s="1"/>
  <c r="T383" i="3"/>
  <c r="F383" i="3"/>
  <c r="E383" i="3"/>
  <c r="D383" i="3"/>
  <c r="C383" i="3"/>
  <c r="B383" i="3"/>
  <c r="A383" i="3"/>
  <c r="F382" i="3"/>
  <c r="E382" i="3"/>
  <c r="D382" i="3"/>
  <c r="C382" i="3"/>
  <c r="B382" i="3"/>
  <c r="A382" i="3"/>
  <c r="T381" i="3"/>
  <c r="R381" i="3"/>
  <c r="L381" i="3"/>
  <c r="F381" i="3"/>
  <c r="E381" i="3"/>
  <c r="D381" i="3"/>
  <c r="C381" i="3"/>
  <c r="B381" i="3"/>
  <c r="A381" i="3"/>
  <c r="I381" i="3" s="1"/>
  <c r="F380" i="3"/>
  <c r="E380" i="3"/>
  <c r="D380" i="3"/>
  <c r="C380" i="3"/>
  <c r="B380" i="3"/>
  <c r="A380" i="3"/>
  <c r="S380" i="3" s="1"/>
  <c r="F379" i="3"/>
  <c r="E379" i="3"/>
  <c r="D379" i="3"/>
  <c r="C379" i="3"/>
  <c r="B379" i="3"/>
  <c r="A379" i="3"/>
  <c r="S379" i="3" s="1"/>
  <c r="F378" i="3"/>
  <c r="E378" i="3"/>
  <c r="D378" i="3"/>
  <c r="C378" i="3"/>
  <c r="B378" i="3"/>
  <c r="A378" i="3"/>
  <c r="F377" i="3"/>
  <c r="E377" i="3"/>
  <c r="D377" i="3"/>
  <c r="C377" i="3"/>
  <c r="B377" i="3"/>
  <c r="A377" i="3"/>
  <c r="S377" i="3" s="1"/>
  <c r="F376" i="3"/>
  <c r="E376" i="3"/>
  <c r="D376" i="3"/>
  <c r="C376" i="3"/>
  <c r="B376" i="3"/>
  <c r="A376" i="3"/>
  <c r="F375" i="3"/>
  <c r="E375" i="3"/>
  <c r="D375" i="3"/>
  <c r="C375" i="3"/>
  <c r="B375" i="3"/>
  <c r="A375" i="3"/>
  <c r="I375" i="3" s="1"/>
  <c r="T374" i="3"/>
  <c r="S374" i="3"/>
  <c r="F374" i="3"/>
  <c r="E374" i="3"/>
  <c r="D374" i="3"/>
  <c r="C374" i="3"/>
  <c r="B374" i="3"/>
  <c r="A374" i="3"/>
  <c r="F373" i="3"/>
  <c r="E373" i="3"/>
  <c r="D373" i="3"/>
  <c r="C373" i="3"/>
  <c r="B373" i="3"/>
  <c r="A373" i="3"/>
  <c r="T373" i="3" s="1"/>
  <c r="T372" i="3"/>
  <c r="G372" i="3"/>
  <c r="F372" i="3"/>
  <c r="E372" i="3"/>
  <c r="D372" i="3"/>
  <c r="C372" i="3"/>
  <c r="B372" i="3"/>
  <c r="A372" i="3"/>
  <c r="I372" i="3" s="1"/>
  <c r="F371" i="3"/>
  <c r="E371" i="3"/>
  <c r="D371" i="3"/>
  <c r="C371" i="3"/>
  <c r="B371" i="3"/>
  <c r="A371" i="3"/>
  <c r="T370" i="3"/>
  <c r="I370" i="3"/>
  <c r="F370" i="3"/>
  <c r="E370" i="3"/>
  <c r="D370" i="3"/>
  <c r="C370" i="3"/>
  <c r="B370" i="3"/>
  <c r="A370" i="3"/>
  <c r="S370" i="3" s="1"/>
  <c r="F369" i="3"/>
  <c r="E369" i="3"/>
  <c r="D369" i="3"/>
  <c r="C369" i="3"/>
  <c r="B369" i="3"/>
  <c r="A369" i="3"/>
  <c r="T368" i="3"/>
  <c r="R368" i="3"/>
  <c r="P368" i="3"/>
  <c r="F368" i="3"/>
  <c r="E368" i="3"/>
  <c r="D368" i="3"/>
  <c r="C368" i="3"/>
  <c r="B368" i="3"/>
  <c r="A368" i="3"/>
  <c r="I368" i="3" s="1"/>
  <c r="T367" i="3"/>
  <c r="F367" i="3"/>
  <c r="E367" i="3"/>
  <c r="D367" i="3"/>
  <c r="C367" i="3"/>
  <c r="B367" i="3"/>
  <c r="A367" i="3"/>
  <c r="F366" i="3"/>
  <c r="E366" i="3"/>
  <c r="D366" i="3"/>
  <c r="C366" i="3"/>
  <c r="B366" i="3"/>
  <c r="A366" i="3"/>
  <c r="T366" i="3" s="1"/>
  <c r="R365" i="3"/>
  <c r="F365" i="3"/>
  <c r="E365" i="3"/>
  <c r="D365" i="3"/>
  <c r="C365" i="3"/>
  <c r="B365" i="3"/>
  <c r="A365" i="3"/>
  <c r="I365" i="3" s="1"/>
  <c r="F364" i="3"/>
  <c r="E364" i="3"/>
  <c r="D364" i="3"/>
  <c r="C364" i="3"/>
  <c r="B364" i="3"/>
  <c r="A364" i="3"/>
  <c r="F363" i="3"/>
  <c r="E363" i="3"/>
  <c r="D363" i="3"/>
  <c r="C363" i="3"/>
  <c r="B363" i="3"/>
  <c r="A363" i="3"/>
  <c r="T363" i="3" s="1"/>
  <c r="R362" i="3"/>
  <c r="F362" i="3"/>
  <c r="E362" i="3"/>
  <c r="D362" i="3"/>
  <c r="C362" i="3"/>
  <c r="B362" i="3"/>
  <c r="A362" i="3"/>
  <c r="T361" i="3"/>
  <c r="F361" i="3"/>
  <c r="E361" i="3"/>
  <c r="D361" i="3"/>
  <c r="C361" i="3"/>
  <c r="B361" i="3"/>
  <c r="A361" i="3"/>
  <c r="S361" i="3" s="1"/>
  <c r="F360" i="3"/>
  <c r="E360" i="3"/>
  <c r="D360" i="3"/>
  <c r="C360" i="3"/>
  <c r="B360" i="3"/>
  <c r="A360" i="3"/>
  <c r="F359" i="3"/>
  <c r="E359" i="3"/>
  <c r="D359" i="3"/>
  <c r="C359" i="3"/>
  <c r="B359" i="3"/>
  <c r="A359" i="3"/>
  <c r="S358" i="3"/>
  <c r="F358" i="3"/>
  <c r="E358" i="3"/>
  <c r="D358" i="3"/>
  <c r="C358" i="3"/>
  <c r="B358" i="3"/>
  <c r="A358" i="3"/>
  <c r="F357" i="3"/>
  <c r="E357" i="3"/>
  <c r="D357" i="3"/>
  <c r="C357" i="3"/>
  <c r="B357" i="3"/>
  <c r="A357" i="3"/>
  <c r="T356" i="3"/>
  <c r="R356" i="3"/>
  <c r="L356" i="3"/>
  <c r="I356" i="3"/>
  <c r="G356" i="3" s="1"/>
  <c r="F356" i="3"/>
  <c r="E356" i="3"/>
  <c r="D356" i="3"/>
  <c r="C356" i="3"/>
  <c r="B356" i="3"/>
  <c r="A356" i="3"/>
  <c r="S356" i="3" s="1"/>
  <c r="S355" i="3"/>
  <c r="I355" i="3"/>
  <c r="G355" i="3" s="1"/>
  <c r="F355" i="3"/>
  <c r="E355" i="3"/>
  <c r="D355" i="3"/>
  <c r="C355" i="3"/>
  <c r="B355" i="3"/>
  <c r="A355" i="3"/>
  <c r="S354" i="3"/>
  <c r="R354" i="3"/>
  <c r="F354" i="3"/>
  <c r="E354" i="3"/>
  <c r="D354" i="3"/>
  <c r="C354" i="3"/>
  <c r="B354" i="3"/>
  <c r="A354" i="3"/>
  <c r="S353" i="3"/>
  <c r="R353" i="3"/>
  <c r="G353" i="3"/>
  <c r="F353" i="3"/>
  <c r="E353" i="3"/>
  <c r="D353" i="3"/>
  <c r="C353" i="3"/>
  <c r="B353" i="3"/>
  <c r="A353" i="3"/>
  <c r="I353" i="3" s="1"/>
  <c r="F352" i="3"/>
  <c r="E352" i="3"/>
  <c r="D352" i="3"/>
  <c r="C352" i="3"/>
  <c r="B352" i="3"/>
  <c r="A352" i="3"/>
  <c r="S351" i="3"/>
  <c r="F351" i="3"/>
  <c r="E351" i="3"/>
  <c r="D351" i="3"/>
  <c r="C351" i="3"/>
  <c r="B351" i="3"/>
  <c r="A351" i="3"/>
  <c r="T351" i="3" s="1"/>
  <c r="F350" i="3"/>
  <c r="E350" i="3"/>
  <c r="D350" i="3"/>
  <c r="C350" i="3"/>
  <c r="B350" i="3"/>
  <c r="A350" i="3"/>
  <c r="R349" i="3"/>
  <c r="F349" i="3"/>
  <c r="E349" i="3"/>
  <c r="D349" i="3"/>
  <c r="C349" i="3"/>
  <c r="B349" i="3"/>
  <c r="A349" i="3"/>
  <c r="T349" i="3" s="1"/>
  <c r="S348" i="3"/>
  <c r="I348" i="3"/>
  <c r="G348" i="3"/>
  <c r="F348" i="3"/>
  <c r="E348" i="3"/>
  <c r="D348" i="3"/>
  <c r="C348" i="3"/>
  <c r="B348" i="3"/>
  <c r="A348" i="3"/>
  <c r="F347" i="3"/>
  <c r="E347" i="3"/>
  <c r="D347" i="3"/>
  <c r="C347" i="3"/>
  <c r="B347" i="3"/>
  <c r="A347" i="3"/>
  <c r="S346" i="3"/>
  <c r="R346" i="3"/>
  <c r="L346" i="3"/>
  <c r="J346" i="3"/>
  <c r="F346" i="3"/>
  <c r="E346" i="3"/>
  <c r="D346" i="3"/>
  <c r="C346" i="3"/>
  <c r="B346" i="3"/>
  <c r="A346" i="3"/>
  <c r="I346" i="3" s="1"/>
  <c r="F345" i="3"/>
  <c r="E345" i="3"/>
  <c r="D345" i="3"/>
  <c r="C345" i="3"/>
  <c r="B345" i="3"/>
  <c r="A345" i="3"/>
  <c r="T345" i="3" s="1"/>
  <c r="F344" i="3"/>
  <c r="E344" i="3"/>
  <c r="D344" i="3"/>
  <c r="C344" i="3"/>
  <c r="B344" i="3"/>
  <c r="A344" i="3"/>
  <c r="T344" i="3" s="1"/>
  <c r="F343" i="3"/>
  <c r="E343" i="3"/>
  <c r="D343" i="3"/>
  <c r="C343" i="3"/>
  <c r="B343" i="3"/>
  <c r="A343" i="3"/>
  <c r="F342" i="3"/>
  <c r="E342" i="3"/>
  <c r="D342" i="3"/>
  <c r="C342" i="3"/>
  <c r="B342" i="3"/>
  <c r="A342" i="3"/>
  <c r="I341" i="3"/>
  <c r="M341" i="3" s="1"/>
  <c r="F341" i="3"/>
  <c r="E341" i="3"/>
  <c r="D341" i="3"/>
  <c r="C341" i="3"/>
  <c r="B341" i="3"/>
  <c r="A341" i="3"/>
  <c r="F340" i="3"/>
  <c r="E340" i="3"/>
  <c r="D340" i="3"/>
  <c r="C340" i="3"/>
  <c r="B340" i="3"/>
  <c r="A340" i="3"/>
  <c r="S339" i="3"/>
  <c r="F339" i="3"/>
  <c r="E339" i="3"/>
  <c r="D339" i="3"/>
  <c r="C339" i="3"/>
  <c r="B339" i="3"/>
  <c r="A339" i="3"/>
  <c r="T339" i="3" s="1"/>
  <c r="F338" i="3"/>
  <c r="E338" i="3"/>
  <c r="D338" i="3"/>
  <c r="C338" i="3"/>
  <c r="B338" i="3"/>
  <c r="A338" i="3"/>
  <c r="S337" i="3"/>
  <c r="R337" i="3"/>
  <c r="L337" i="3"/>
  <c r="J337" i="3"/>
  <c r="I337" i="3"/>
  <c r="G337" i="3"/>
  <c r="F337" i="3"/>
  <c r="E337" i="3"/>
  <c r="D337" i="3"/>
  <c r="C337" i="3"/>
  <c r="B337" i="3"/>
  <c r="A337" i="3"/>
  <c r="T337" i="3" s="1"/>
  <c r="F336" i="3"/>
  <c r="E336" i="3"/>
  <c r="D336" i="3"/>
  <c r="C336" i="3"/>
  <c r="B336" i="3"/>
  <c r="A336" i="3"/>
  <c r="T335" i="3"/>
  <c r="S335" i="3"/>
  <c r="R335" i="3"/>
  <c r="F335" i="3"/>
  <c r="E335" i="3"/>
  <c r="D335" i="3"/>
  <c r="C335" i="3"/>
  <c r="B335" i="3"/>
  <c r="A335" i="3"/>
  <c r="I335" i="3" s="1"/>
  <c r="F334" i="3"/>
  <c r="E334" i="3"/>
  <c r="D334" i="3"/>
  <c r="C334" i="3"/>
  <c r="B334" i="3"/>
  <c r="A334" i="3"/>
  <c r="T333" i="3"/>
  <c r="S333" i="3"/>
  <c r="R333" i="3"/>
  <c r="I333" i="3"/>
  <c r="L333" i="3" s="1"/>
  <c r="F333" i="3"/>
  <c r="E333" i="3"/>
  <c r="D333" i="3"/>
  <c r="C333" i="3"/>
  <c r="B333" i="3"/>
  <c r="A333" i="3"/>
  <c r="T332" i="3"/>
  <c r="F332" i="3"/>
  <c r="E332" i="3"/>
  <c r="D332" i="3"/>
  <c r="C332" i="3"/>
  <c r="B332" i="3"/>
  <c r="A332" i="3"/>
  <c r="T331" i="3"/>
  <c r="F331" i="3"/>
  <c r="E331" i="3"/>
  <c r="D331" i="3"/>
  <c r="C331" i="3"/>
  <c r="B331" i="3"/>
  <c r="A331" i="3"/>
  <c r="I331" i="3" s="1"/>
  <c r="G331" i="3" s="1"/>
  <c r="T330" i="3"/>
  <c r="S330" i="3"/>
  <c r="F330" i="3"/>
  <c r="E330" i="3"/>
  <c r="D330" i="3"/>
  <c r="C330" i="3"/>
  <c r="B330" i="3"/>
  <c r="A330" i="3"/>
  <c r="F329" i="3"/>
  <c r="E329" i="3"/>
  <c r="D329" i="3"/>
  <c r="C329" i="3"/>
  <c r="B329" i="3"/>
  <c r="A329" i="3"/>
  <c r="T329" i="3" s="1"/>
  <c r="F328" i="3"/>
  <c r="E328" i="3"/>
  <c r="D328" i="3"/>
  <c r="C328" i="3"/>
  <c r="B328" i="3"/>
  <c r="A328" i="3"/>
  <c r="I328" i="3" s="1"/>
  <c r="F327" i="3"/>
  <c r="E327" i="3"/>
  <c r="D327" i="3"/>
  <c r="C327" i="3"/>
  <c r="B327" i="3"/>
  <c r="A327" i="3"/>
  <c r="T326" i="3"/>
  <c r="S326" i="3"/>
  <c r="F326" i="3"/>
  <c r="E326" i="3"/>
  <c r="D326" i="3"/>
  <c r="C326" i="3"/>
  <c r="B326" i="3"/>
  <c r="A326" i="3"/>
  <c r="T325" i="3"/>
  <c r="S325" i="3"/>
  <c r="R325" i="3"/>
  <c r="J325" i="3"/>
  <c r="I325" i="3"/>
  <c r="K325" i="3" s="1"/>
  <c r="F325" i="3"/>
  <c r="E325" i="3"/>
  <c r="D325" i="3"/>
  <c r="C325" i="3"/>
  <c r="B325" i="3"/>
  <c r="A325" i="3"/>
  <c r="R324" i="3"/>
  <c r="F324" i="3"/>
  <c r="E324" i="3"/>
  <c r="D324" i="3"/>
  <c r="C324" i="3"/>
  <c r="B324" i="3"/>
  <c r="A324" i="3"/>
  <c r="S324" i="3" s="1"/>
  <c r="T323" i="3"/>
  <c r="R323" i="3"/>
  <c r="L323" i="3"/>
  <c r="F323" i="3"/>
  <c r="E323" i="3"/>
  <c r="D323" i="3"/>
  <c r="C323" i="3"/>
  <c r="B323" i="3"/>
  <c r="A323" i="3"/>
  <c r="I323" i="3" s="1"/>
  <c r="T322" i="3"/>
  <c r="R322" i="3"/>
  <c r="I322" i="3"/>
  <c r="L322" i="3" s="1"/>
  <c r="F322" i="3"/>
  <c r="E322" i="3"/>
  <c r="D322" i="3"/>
  <c r="C322" i="3"/>
  <c r="B322" i="3"/>
  <c r="A322" i="3"/>
  <c r="S322" i="3" s="1"/>
  <c r="I321" i="3"/>
  <c r="L321" i="3" s="1"/>
  <c r="F321" i="3"/>
  <c r="E321" i="3"/>
  <c r="D321" i="3"/>
  <c r="C321" i="3"/>
  <c r="B321" i="3"/>
  <c r="A321" i="3"/>
  <c r="T320" i="3"/>
  <c r="F320" i="3"/>
  <c r="E320" i="3"/>
  <c r="D320" i="3"/>
  <c r="C320" i="3"/>
  <c r="B320" i="3"/>
  <c r="A320" i="3"/>
  <c r="S320" i="3" s="1"/>
  <c r="F319" i="3"/>
  <c r="E319" i="3"/>
  <c r="D319" i="3"/>
  <c r="C319" i="3"/>
  <c r="B319" i="3"/>
  <c r="A319" i="3"/>
  <c r="S319" i="3" s="1"/>
  <c r="F318" i="3"/>
  <c r="E318" i="3"/>
  <c r="D318" i="3"/>
  <c r="C318" i="3"/>
  <c r="B318" i="3"/>
  <c r="A318" i="3"/>
  <c r="T318" i="3" s="1"/>
  <c r="T317" i="3"/>
  <c r="S317" i="3"/>
  <c r="R317" i="3"/>
  <c r="I317" i="3"/>
  <c r="H317" i="3" s="1"/>
  <c r="F317" i="3"/>
  <c r="E317" i="3"/>
  <c r="D317" i="3"/>
  <c r="C317" i="3"/>
  <c r="B317" i="3"/>
  <c r="A317" i="3"/>
  <c r="F316" i="3"/>
  <c r="E316" i="3"/>
  <c r="D316" i="3"/>
  <c r="C316" i="3"/>
  <c r="B316" i="3"/>
  <c r="A316" i="3"/>
  <c r="T315" i="3"/>
  <c r="R315" i="3"/>
  <c r="L315" i="3"/>
  <c r="G315" i="3"/>
  <c r="F315" i="3"/>
  <c r="E315" i="3"/>
  <c r="D315" i="3"/>
  <c r="C315" i="3"/>
  <c r="B315" i="3"/>
  <c r="A315" i="3"/>
  <c r="I315" i="3" s="1"/>
  <c r="J315" i="3" s="1"/>
  <c r="R314" i="3"/>
  <c r="F314" i="3"/>
  <c r="E314" i="3"/>
  <c r="D314" i="3"/>
  <c r="C314" i="3"/>
  <c r="B314" i="3"/>
  <c r="A314" i="3"/>
  <c r="I314" i="3" s="1"/>
  <c r="G314" i="3" s="1"/>
  <c r="T313" i="3"/>
  <c r="F313" i="3"/>
  <c r="E313" i="3"/>
  <c r="D313" i="3"/>
  <c r="C313" i="3"/>
  <c r="B313" i="3"/>
  <c r="A313" i="3"/>
  <c r="I313" i="3" s="1"/>
  <c r="G313" i="3" s="1"/>
  <c r="R312" i="3"/>
  <c r="I312" i="3"/>
  <c r="J312" i="3" s="1"/>
  <c r="F312" i="3"/>
  <c r="E312" i="3"/>
  <c r="D312" i="3"/>
  <c r="C312" i="3"/>
  <c r="B312" i="3"/>
  <c r="A312" i="3"/>
  <c r="S312" i="3" s="1"/>
  <c r="F311" i="3"/>
  <c r="E311" i="3"/>
  <c r="D311" i="3"/>
  <c r="C311" i="3"/>
  <c r="B311" i="3"/>
  <c r="A311" i="3"/>
  <c r="S311" i="3" s="1"/>
  <c r="F310" i="3"/>
  <c r="E310" i="3"/>
  <c r="D310" i="3"/>
  <c r="C310" i="3"/>
  <c r="B310" i="3"/>
  <c r="A310" i="3"/>
  <c r="S310" i="3" s="1"/>
  <c r="F309" i="3"/>
  <c r="E309" i="3"/>
  <c r="D309" i="3"/>
  <c r="C309" i="3"/>
  <c r="B309" i="3"/>
  <c r="A309" i="3"/>
  <c r="T308" i="3"/>
  <c r="S308" i="3"/>
  <c r="R308" i="3"/>
  <c r="I308" i="3"/>
  <c r="F308" i="3"/>
  <c r="E308" i="3"/>
  <c r="D308" i="3"/>
  <c r="C308" i="3"/>
  <c r="B308" i="3"/>
  <c r="A308" i="3"/>
  <c r="F307" i="3"/>
  <c r="E307" i="3"/>
  <c r="D307" i="3"/>
  <c r="C307" i="3"/>
  <c r="B307" i="3"/>
  <c r="A307" i="3"/>
  <c r="R306" i="3"/>
  <c r="K306" i="3"/>
  <c r="I306" i="3"/>
  <c r="H306" i="3" s="1"/>
  <c r="G306" i="3"/>
  <c r="F306" i="3"/>
  <c r="E306" i="3"/>
  <c r="D306" i="3"/>
  <c r="C306" i="3"/>
  <c r="B306" i="3"/>
  <c r="A306" i="3"/>
  <c r="T306" i="3" s="1"/>
  <c r="R305" i="3"/>
  <c r="F305" i="3"/>
  <c r="E305" i="3"/>
  <c r="D305" i="3"/>
  <c r="C305" i="3"/>
  <c r="B305" i="3"/>
  <c r="A305" i="3"/>
  <c r="I305" i="3" s="1"/>
  <c r="F304" i="3"/>
  <c r="E304" i="3"/>
  <c r="D304" i="3"/>
  <c r="C304" i="3"/>
  <c r="B304" i="3"/>
  <c r="A304" i="3"/>
  <c r="T303" i="3"/>
  <c r="S303" i="3"/>
  <c r="R303" i="3"/>
  <c r="J303" i="3"/>
  <c r="F303" i="3"/>
  <c r="E303" i="3"/>
  <c r="D303" i="3"/>
  <c r="C303" i="3"/>
  <c r="B303" i="3"/>
  <c r="A303" i="3"/>
  <c r="I303" i="3" s="1"/>
  <c r="F302" i="3"/>
  <c r="E302" i="3"/>
  <c r="D302" i="3"/>
  <c r="C302" i="3"/>
  <c r="B302" i="3"/>
  <c r="A302" i="3"/>
  <c r="T301" i="3"/>
  <c r="S301" i="3"/>
  <c r="R301" i="3"/>
  <c r="I301" i="3"/>
  <c r="J301" i="3" s="1"/>
  <c r="G301" i="3"/>
  <c r="F301" i="3"/>
  <c r="E301" i="3"/>
  <c r="D301" i="3"/>
  <c r="C301" i="3"/>
  <c r="B301" i="3"/>
  <c r="A301" i="3"/>
  <c r="S300" i="3"/>
  <c r="R300" i="3"/>
  <c r="I300" i="3"/>
  <c r="G300" i="3" s="1"/>
  <c r="F300" i="3"/>
  <c r="E300" i="3"/>
  <c r="D300" i="3"/>
  <c r="C300" i="3"/>
  <c r="B300" i="3"/>
  <c r="A300" i="3"/>
  <c r="T300" i="3" s="1"/>
  <c r="F299" i="3"/>
  <c r="E299" i="3"/>
  <c r="D299" i="3"/>
  <c r="C299" i="3"/>
  <c r="B299" i="3"/>
  <c r="A299" i="3"/>
  <c r="F298" i="3"/>
  <c r="E298" i="3"/>
  <c r="D298" i="3"/>
  <c r="C298" i="3"/>
  <c r="B298" i="3"/>
  <c r="A298" i="3"/>
  <c r="F297" i="3"/>
  <c r="E297" i="3"/>
  <c r="D297" i="3"/>
  <c r="C297" i="3"/>
  <c r="B297" i="3"/>
  <c r="A297" i="3"/>
  <c r="S297" i="3" s="1"/>
  <c r="F296" i="3"/>
  <c r="E296" i="3"/>
  <c r="D296" i="3"/>
  <c r="C296" i="3"/>
  <c r="B296" i="3"/>
  <c r="A296" i="3"/>
  <c r="T295" i="3"/>
  <c r="S295" i="3"/>
  <c r="R295" i="3"/>
  <c r="G295" i="3"/>
  <c r="F295" i="3"/>
  <c r="E295" i="3"/>
  <c r="D295" i="3"/>
  <c r="C295" i="3"/>
  <c r="B295" i="3"/>
  <c r="A295" i="3"/>
  <c r="I295" i="3" s="1"/>
  <c r="R294" i="3"/>
  <c r="F294" i="3"/>
  <c r="E294" i="3"/>
  <c r="D294" i="3"/>
  <c r="C294" i="3"/>
  <c r="B294" i="3"/>
  <c r="A294" i="3"/>
  <c r="S294" i="3" s="1"/>
  <c r="T293" i="3"/>
  <c r="S293" i="3"/>
  <c r="R293" i="3"/>
  <c r="J293" i="3"/>
  <c r="G293" i="3"/>
  <c r="F293" i="3"/>
  <c r="E293" i="3"/>
  <c r="D293" i="3"/>
  <c r="C293" i="3"/>
  <c r="B293" i="3"/>
  <c r="A293" i="3"/>
  <c r="I293" i="3" s="1"/>
  <c r="F292" i="3"/>
  <c r="E292" i="3"/>
  <c r="D292" i="3"/>
  <c r="C292" i="3"/>
  <c r="B292" i="3"/>
  <c r="A292" i="3"/>
  <c r="T292" i="3" s="1"/>
  <c r="T291" i="3"/>
  <c r="F291" i="3"/>
  <c r="E291" i="3"/>
  <c r="D291" i="3"/>
  <c r="C291" i="3"/>
  <c r="B291" i="3"/>
  <c r="A291" i="3"/>
  <c r="I291" i="3" s="1"/>
  <c r="F290" i="3"/>
  <c r="E290" i="3"/>
  <c r="D290" i="3"/>
  <c r="C290" i="3"/>
  <c r="B290" i="3"/>
  <c r="A290" i="3"/>
  <c r="S290" i="3" s="1"/>
  <c r="T289" i="3"/>
  <c r="S289" i="3"/>
  <c r="R289" i="3"/>
  <c r="F289" i="3"/>
  <c r="E289" i="3"/>
  <c r="D289" i="3"/>
  <c r="C289" i="3"/>
  <c r="B289" i="3"/>
  <c r="A289" i="3"/>
  <c r="I289" i="3" s="1"/>
  <c r="F288" i="3"/>
  <c r="E288" i="3"/>
  <c r="D288" i="3"/>
  <c r="C288" i="3"/>
  <c r="B288" i="3"/>
  <c r="A288" i="3"/>
  <c r="R287" i="3"/>
  <c r="F287" i="3"/>
  <c r="E287" i="3"/>
  <c r="D287" i="3"/>
  <c r="C287" i="3"/>
  <c r="B287" i="3"/>
  <c r="A287" i="3"/>
  <c r="F286" i="3"/>
  <c r="E286" i="3"/>
  <c r="D286" i="3"/>
  <c r="C286" i="3"/>
  <c r="B286" i="3"/>
  <c r="A286" i="3"/>
  <c r="T285" i="3"/>
  <c r="S285" i="3"/>
  <c r="R285" i="3"/>
  <c r="M285" i="3"/>
  <c r="I285" i="3"/>
  <c r="H285" i="3" s="1"/>
  <c r="F285" i="3"/>
  <c r="E285" i="3"/>
  <c r="D285" i="3"/>
  <c r="C285" i="3"/>
  <c r="B285" i="3"/>
  <c r="A285" i="3"/>
  <c r="F284" i="3"/>
  <c r="E284" i="3"/>
  <c r="D284" i="3"/>
  <c r="C284" i="3"/>
  <c r="B284" i="3"/>
  <c r="A284" i="3"/>
  <c r="R284" i="3" s="1"/>
  <c r="T283" i="3"/>
  <c r="S283" i="3"/>
  <c r="L283" i="3"/>
  <c r="J283" i="3"/>
  <c r="F283" i="3"/>
  <c r="E283" i="3"/>
  <c r="D283" i="3"/>
  <c r="C283" i="3"/>
  <c r="B283" i="3"/>
  <c r="A283" i="3"/>
  <c r="I283" i="3" s="1"/>
  <c r="G283" i="3" s="1"/>
  <c r="T282" i="3"/>
  <c r="R282" i="3"/>
  <c r="L282" i="3"/>
  <c r="I282" i="3"/>
  <c r="F282" i="3"/>
  <c r="E282" i="3"/>
  <c r="D282" i="3"/>
  <c r="C282" i="3"/>
  <c r="B282" i="3"/>
  <c r="A282" i="3"/>
  <c r="S282" i="3" s="1"/>
  <c r="S281" i="3"/>
  <c r="F281" i="3"/>
  <c r="E281" i="3"/>
  <c r="D281" i="3"/>
  <c r="C281" i="3"/>
  <c r="B281" i="3"/>
  <c r="A281" i="3"/>
  <c r="F280" i="3"/>
  <c r="E280" i="3"/>
  <c r="D280" i="3"/>
  <c r="C280" i="3"/>
  <c r="B280" i="3"/>
  <c r="A280" i="3"/>
  <c r="S280" i="3" s="1"/>
  <c r="G279" i="3"/>
  <c r="F279" i="3"/>
  <c r="E279" i="3"/>
  <c r="D279" i="3"/>
  <c r="C279" i="3"/>
  <c r="B279" i="3"/>
  <c r="A279" i="3"/>
  <c r="I279" i="3" s="1"/>
  <c r="L279" i="3" s="1"/>
  <c r="F278" i="3"/>
  <c r="E278" i="3"/>
  <c r="D278" i="3"/>
  <c r="C278" i="3"/>
  <c r="B278" i="3"/>
  <c r="A278" i="3"/>
  <c r="T278" i="3" s="1"/>
  <c r="T277" i="3"/>
  <c r="S277" i="3"/>
  <c r="R277" i="3"/>
  <c r="I277" i="3"/>
  <c r="G277" i="3" s="1"/>
  <c r="F277" i="3"/>
  <c r="E277" i="3"/>
  <c r="D277" i="3"/>
  <c r="C277" i="3"/>
  <c r="B277" i="3"/>
  <c r="A277" i="3"/>
  <c r="F276" i="3"/>
  <c r="E276" i="3"/>
  <c r="D276" i="3"/>
  <c r="C276" i="3"/>
  <c r="B276" i="3"/>
  <c r="A276" i="3"/>
  <c r="F275" i="3"/>
  <c r="E275" i="3"/>
  <c r="D275" i="3"/>
  <c r="C275" i="3"/>
  <c r="B275" i="3"/>
  <c r="A275" i="3"/>
  <c r="S275" i="3" s="1"/>
  <c r="F274" i="3"/>
  <c r="E274" i="3"/>
  <c r="D274" i="3"/>
  <c r="C274" i="3"/>
  <c r="B274" i="3"/>
  <c r="A274" i="3"/>
  <c r="T274" i="3" s="1"/>
  <c r="T273" i="3"/>
  <c r="S273" i="3"/>
  <c r="R273" i="3"/>
  <c r="F273" i="3"/>
  <c r="E273" i="3"/>
  <c r="D273" i="3"/>
  <c r="C273" i="3"/>
  <c r="B273" i="3"/>
  <c r="A273" i="3"/>
  <c r="I273" i="3" s="1"/>
  <c r="T272" i="3"/>
  <c r="S272" i="3"/>
  <c r="R272" i="3"/>
  <c r="J272" i="3"/>
  <c r="I272" i="3"/>
  <c r="L272" i="3" s="1"/>
  <c r="G272" i="3"/>
  <c r="F272" i="3"/>
  <c r="E272" i="3"/>
  <c r="D272" i="3"/>
  <c r="C272" i="3"/>
  <c r="B272" i="3"/>
  <c r="A272" i="3"/>
  <c r="F271" i="3"/>
  <c r="E271" i="3"/>
  <c r="D271" i="3"/>
  <c r="C271" i="3"/>
  <c r="B271" i="3"/>
  <c r="A271" i="3"/>
  <c r="S270" i="3"/>
  <c r="R270" i="3"/>
  <c r="J270" i="3"/>
  <c r="I270" i="3"/>
  <c r="G270" i="3" s="1"/>
  <c r="F270" i="3"/>
  <c r="E270" i="3"/>
  <c r="D270" i="3"/>
  <c r="C270" i="3"/>
  <c r="B270" i="3"/>
  <c r="A270" i="3"/>
  <c r="T270" i="3" s="1"/>
  <c r="T269" i="3"/>
  <c r="S269" i="3"/>
  <c r="R269" i="3"/>
  <c r="F269" i="3"/>
  <c r="E269" i="3"/>
  <c r="D269" i="3"/>
  <c r="C269" i="3"/>
  <c r="B269" i="3"/>
  <c r="A269" i="3"/>
  <c r="I269" i="3" s="1"/>
  <c r="F268" i="3"/>
  <c r="E268" i="3"/>
  <c r="D268" i="3"/>
  <c r="C268" i="3"/>
  <c r="B268" i="3"/>
  <c r="A268" i="3"/>
  <c r="T267" i="3"/>
  <c r="S267" i="3"/>
  <c r="Q267" i="3"/>
  <c r="M267" i="3"/>
  <c r="L267" i="3"/>
  <c r="K267" i="3"/>
  <c r="F267" i="3"/>
  <c r="E267" i="3"/>
  <c r="D267" i="3"/>
  <c r="C267" i="3"/>
  <c r="B267" i="3"/>
  <c r="A267" i="3"/>
  <c r="I267" i="3" s="1"/>
  <c r="T266" i="3"/>
  <c r="S266" i="3"/>
  <c r="R266" i="3"/>
  <c r="P266" i="3"/>
  <c r="L266" i="3"/>
  <c r="J266" i="3"/>
  <c r="F266" i="3"/>
  <c r="E266" i="3"/>
  <c r="D266" i="3"/>
  <c r="C266" i="3"/>
  <c r="B266" i="3"/>
  <c r="A266" i="3"/>
  <c r="I266" i="3" s="1"/>
  <c r="I265" i="3"/>
  <c r="J265" i="3" s="1"/>
  <c r="F265" i="3"/>
  <c r="E265" i="3"/>
  <c r="D265" i="3"/>
  <c r="C265" i="3"/>
  <c r="B265" i="3"/>
  <c r="A265" i="3"/>
  <c r="F264" i="3"/>
  <c r="E264" i="3"/>
  <c r="D264" i="3"/>
  <c r="C264" i="3"/>
  <c r="B264" i="3"/>
  <c r="A264" i="3"/>
  <c r="T264" i="3" s="1"/>
  <c r="I263" i="3"/>
  <c r="M263" i="3" s="1"/>
  <c r="F263" i="3"/>
  <c r="E263" i="3"/>
  <c r="D263" i="3"/>
  <c r="C263" i="3"/>
  <c r="B263" i="3"/>
  <c r="A263" i="3"/>
  <c r="T262" i="3"/>
  <c r="S262" i="3"/>
  <c r="F262" i="3"/>
  <c r="E262" i="3"/>
  <c r="D262" i="3"/>
  <c r="C262" i="3"/>
  <c r="B262" i="3"/>
  <c r="A262" i="3"/>
  <c r="F261" i="3"/>
  <c r="E261" i="3"/>
  <c r="D261" i="3"/>
  <c r="C261" i="3"/>
  <c r="B261" i="3"/>
  <c r="A261" i="3"/>
  <c r="R261" i="3" s="1"/>
  <c r="S260" i="3"/>
  <c r="R260" i="3"/>
  <c r="F260" i="3"/>
  <c r="E260" i="3"/>
  <c r="D260" i="3"/>
  <c r="C260" i="3"/>
  <c r="B260" i="3"/>
  <c r="A260" i="3"/>
  <c r="F259" i="3"/>
  <c r="E259" i="3"/>
  <c r="D259" i="3"/>
  <c r="C259" i="3"/>
  <c r="B259" i="3"/>
  <c r="A259" i="3"/>
  <c r="R259" i="3" s="1"/>
  <c r="F258" i="3"/>
  <c r="E258" i="3"/>
  <c r="D258" i="3"/>
  <c r="C258" i="3"/>
  <c r="B258" i="3"/>
  <c r="A258" i="3"/>
  <c r="F257" i="3"/>
  <c r="E257" i="3"/>
  <c r="D257" i="3"/>
  <c r="C257" i="3"/>
  <c r="B257" i="3"/>
  <c r="A257" i="3"/>
  <c r="T257" i="3" s="1"/>
  <c r="F256" i="3"/>
  <c r="E256" i="3"/>
  <c r="D256" i="3"/>
  <c r="C256" i="3"/>
  <c r="B256" i="3"/>
  <c r="A256" i="3"/>
  <c r="T256" i="3" s="1"/>
  <c r="F255" i="3"/>
  <c r="E255" i="3"/>
  <c r="D255" i="3"/>
  <c r="C255" i="3"/>
  <c r="B255" i="3"/>
  <c r="A255" i="3"/>
  <c r="T255" i="3" s="1"/>
  <c r="F254" i="3"/>
  <c r="E254" i="3"/>
  <c r="D254" i="3"/>
  <c r="C254" i="3"/>
  <c r="B254" i="3"/>
  <c r="A254" i="3"/>
  <c r="T254" i="3" s="1"/>
  <c r="F253" i="3"/>
  <c r="E253" i="3"/>
  <c r="D253" i="3"/>
  <c r="C253" i="3"/>
  <c r="B253" i="3"/>
  <c r="A253" i="3"/>
  <c r="F252" i="3"/>
  <c r="E252" i="3"/>
  <c r="D252" i="3"/>
  <c r="C252" i="3"/>
  <c r="B252" i="3"/>
  <c r="A252" i="3"/>
  <c r="S252" i="3" s="1"/>
  <c r="T251" i="3"/>
  <c r="I251" i="3"/>
  <c r="F251" i="3"/>
  <c r="E251" i="3"/>
  <c r="D251" i="3"/>
  <c r="C251" i="3"/>
  <c r="B251" i="3"/>
  <c r="A251" i="3"/>
  <c r="F250" i="3"/>
  <c r="E250" i="3"/>
  <c r="D250" i="3"/>
  <c r="C250" i="3"/>
  <c r="B250" i="3"/>
  <c r="A250" i="3"/>
  <c r="S250" i="3" s="1"/>
  <c r="F249" i="3"/>
  <c r="E249" i="3"/>
  <c r="D249" i="3"/>
  <c r="C249" i="3"/>
  <c r="B249" i="3"/>
  <c r="A249" i="3"/>
  <c r="I249" i="3" s="1"/>
  <c r="Q249" i="3" s="1"/>
  <c r="F248" i="3"/>
  <c r="E248" i="3"/>
  <c r="D248" i="3"/>
  <c r="C248" i="3"/>
  <c r="B248" i="3"/>
  <c r="A248" i="3"/>
  <c r="T248" i="3" s="1"/>
  <c r="F247" i="3"/>
  <c r="E247" i="3"/>
  <c r="D247" i="3"/>
  <c r="C247" i="3"/>
  <c r="B247" i="3"/>
  <c r="A247" i="3"/>
  <c r="S247" i="3" s="1"/>
  <c r="T246" i="3"/>
  <c r="S246" i="3"/>
  <c r="L246" i="3"/>
  <c r="J246" i="3"/>
  <c r="I246" i="3"/>
  <c r="F246" i="3"/>
  <c r="E246" i="3"/>
  <c r="D246" i="3"/>
  <c r="C246" i="3"/>
  <c r="B246" i="3"/>
  <c r="A246" i="3"/>
  <c r="R246" i="3" s="1"/>
  <c r="F245" i="3"/>
  <c r="E245" i="3"/>
  <c r="D245" i="3"/>
  <c r="C245" i="3"/>
  <c r="B245" i="3"/>
  <c r="A245" i="3"/>
  <c r="R244" i="3"/>
  <c r="F244" i="3"/>
  <c r="E244" i="3"/>
  <c r="D244" i="3"/>
  <c r="C244" i="3"/>
  <c r="B244" i="3"/>
  <c r="A244" i="3"/>
  <c r="T243" i="3"/>
  <c r="Q243" i="3"/>
  <c r="P243" i="3"/>
  <c r="M243" i="3"/>
  <c r="L243" i="3"/>
  <c r="K243" i="3"/>
  <c r="N243" i="3" s="1"/>
  <c r="I243" i="3"/>
  <c r="J243" i="3" s="1"/>
  <c r="F243" i="3"/>
  <c r="E243" i="3"/>
  <c r="D243" i="3"/>
  <c r="C243" i="3"/>
  <c r="B243" i="3"/>
  <c r="A243" i="3"/>
  <c r="S243" i="3" s="1"/>
  <c r="F242" i="3"/>
  <c r="E242" i="3"/>
  <c r="D242" i="3"/>
  <c r="C242" i="3"/>
  <c r="B242" i="3"/>
  <c r="A242" i="3"/>
  <c r="T242" i="3" s="1"/>
  <c r="F241" i="3"/>
  <c r="E241" i="3"/>
  <c r="D241" i="3"/>
  <c r="C241" i="3"/>
  <c r="B241" i="3"/>
  <c r="A241" i="3"/>
  <c r="I241" i="3" s="1"/>
  <c r="F240" i="3"/>
  <c r="E240" i="3"/>
  <c r="D240" i="3"/>
  <c r="C240" i="3"/>
  <c r="B240" i="3"/>
  <c r="A240" i="3"/>
  <c r="F239" i="3"/>
  <c r="E239" i="3"/>
  <c r="D239" i="3"/>
  <c r="C239" i="3"/>
  <c r="B239" i="3"/>
  <c r="A239" i="3"/>
  <c r="S239" i="3" s="1"/>
  <c r="S238" i="3"/>
  <c r="F238" i="3"/>
  <c r="E238" i="3"/>
  <c r="D238" i="3"/>
  <c r="C238" i="3"/>
  <c r="B238" i="3"/>
  <c r="A238" i="3"/>
  <c r="F237" i="3"/>
  <c r="E237" i="3"/>
  <c r="D237" i="3"/>
  <c r="C237" i="3"/>
  <c r="B237" i="3"/>
  <c r="A237" i="3"/>
  <c r="F236" i="3"/>
  <c r="E236" i="3"/>
  <c r="D236" i="3"/>
  <c r="C236" i="3"/>
  <c r="B236" i="3"/>
  <c r="A236" i="3"/>
  <c r="F235" i="3"/>
  <c r="E235" i="3"/>
  <c r="D235" i="3"/>
  <c r="C235" i="3"/>
  <c r="B235" i="3"/>
  <c r="A235" i="3"/>
  <c r="I235" i="3" s="1"/>
  <c r="F234" i="3"/>
  <c r="E234" i="3"/>
  <c r="D234" i="3"/>
  <c r="C234" i="3"/>
  <c r="B234" i="3"/>
  <c r="A234" i="3"/>
  <c r="T234" i="3" s="1"/>
  <c r="F233" i="3"/>
  <c r="E233" i="3"/>
  <c r="D233" i="3"/>
  <c r="C233" i="3"/>
  <c r="B233" i="3"/>
  <c r="A233" i="3"/>
  <c r="F232" i="3"/>
  <c r="E232" i="3"/>
  <c r="D232" i="3"/>
  <c r="C232" i="3"/>
  <c r="B232" i="3"/>
  <c r="A232" i="3"/>
  <c r="F231" i="3"/>
  <c r="E231" i="3"/>
  <c r="D231" i="3"/>
  <c r="C231" i="3"/>
  <c r="B231" i="3"/>
  <c r="A231" i="3"/>
  <c r="S231" i="3" s="1"/>
  <c r="T230" i="3"/>
  <c r="S230" i="3"/>
  <c r="I230" i="3"/>
  <c r="L230" i="3" s="1"/>
  <c r="F230" i="3"/>
  <c r="E230" i="3"/>
  <c r="D230" i="3"/>
  <c r="C230" i="3"/>
  <c r="B230" i="3"/>
  <c r="A230" i="3"/>
  <c r="R230" i="3" s="1"/>
  <c r="F229" i="3"/>
  <c r="E229" i="3"/>
  <c r="D229" i="3"/>
  <c r="C229" i="3"/>
  <c r="B229" i="3"/>
  <c r="A229" i="3"/>
  <c r="T229" i="3" s="1"/>
  <c r="R228" i="3"/>
  <c r="L228" i="3"/>
  <c r="I228" i="3"/>
  <c r="G228" i="3" s="1"/>
  <c r="F228" i="3"/>
  <c r="E228" i="3"/>
  <c r="D228" i="3"/>
  <c r="C228" i="3"/>
  <c r="B228" i="3"/>
  <c r="A228" i="3"/>
  <c r="T228" i="3" s="1"/>
  <c r="F227" i="3"/>
  <c r="E227" i="3"/>
  <c r="D227" i="3"/>
  <c r="C227" i="3"/>
  <c r="B227" i="3"/>
  <c r="A227" i="3"/>
  <c r="T226" i="3"/>
  <c r="F226" i="3"/>
  <c r="E226" i="3"/>
  <c r="D226" i="3"/>
  <c r="C226" i="3"/>
  <c r="B226" i="3"/>
  <c r="A226" i="3"/>
  <c r="I226" i="3" s="1"/>
  <c r="T225" i="3"/>
  <c r="F225" i="3"/>
  <c r="E225" i="3"/>
  <c r="D225" i="3"/>
  <c r="C225" i="3"/>
  <c r="B225" i="3"/>
  <c r="A225" i="3"/>
  <c r="F224" i="3"/>
  <c r="E224" i="3"/>
  <c r="D224" i="3"/>
  <c r="C224" i="3"/>
  <c r="B224" i="3"/>
  <c r="A224" i="3"/>
  <c r="T223" i="3"/>
  <c r="F223" i="3"/>
  <c r="E223" i="3"/>
  <c r="D223" i="3"/>
  <c r="C223" i="3"/>
  <c r="B223" i="3"/>
  <c r="A223" i="3"/>
  <c r="T222" i="3"/>
  <c r="R222" i="3"/>
  <c r="I222" i="3"/>
  <c r="L222" i="3" s="1"/>
  <c r="F222" i="3"/>
  <c r="E222" i="3"/>
  <c r="D222" i="3"/>
  <c r="C222" i="3"/>
  <c r="B222" i="3"/>
  <c r="A222" i="3"/>
  <c r="S222" i="3" s="1"/>
  <c r="R221" i="3"/>
  <c r="I221" i="3"/>
  <c r="L221" i="3" s="1"/>
  <c r="F221" i="3"/>
  <c r="E221" i="3"/>
  <c r="D221" i="3"/>
  <c r="C221" i="3"/>
  <c r="B221" i="3"/>
  <c r="A221" i="3"/>
  <c r="S221" i="3" s="1"/>
  <c r="F220" i="3"/>
  <c r="E220" i="3"/>
  <c r="D220" i="3"/>
  <c r="C220" i="3"/>
  <c r="B220" i="3"/>
  <c r="A220" i="3"/>
  <c r="T220" i="3" s="1"/>
  <c r="F219" i="3"/>
  <c r="E219" i="3"/>
  <c r="D219" i="3"/>
  <c r="C219" i="3"/>
  <c r="B219" i="3"/>
  <c r="A219" i="3"/>
  <c r="T219" i="3" s="1"/>
  <c r="T218" i="3"/>
  <c r="F218" i="3"/>
  <c r="E218" i="3"/>
  <c r="D218" i="3"/>
  <c r="C218" i="3"/>
  <c r="B218" i="3"/>
  <c r="A218" i="3"/>
  <c r="I218" i="3" s="1"/>
  <c r="S217" i="3"/>
  <c r="I217" i="3"/>
  <c r="G217" i="3" s="1"/>
  <c r="F217" i="3"/>
  <c r="E217" i="3"/>
  <c r="D217" i="3"/>
  <c r="C217" i="3"/>
  <c r="B217" i="3"/>
  <c r="A217" i="3"/>
  <c r="T217" i="3" s="1"/>
  <c r="F216" i="3"/>
  <c r="E216" i="3"/>
  <c r="D216" i="3"/>
  <c r="C216" i="3"/>
  <c r="B216" i="3"/>
  <c r="A216" i="3"/>
  <c r="F215" i="3"/>
  <c r="E215" i="3"/>
  <c r="D215" i="3"/>
  <c r="C215" i="3"/>
  <c r="B215" i="3"/>
  <c r="A215" i="3"/>
  <c r="R215" i="3" s="1"/>
  <c r="I214" i="3"/>
  <c r="J214" i="3" s="1"/>
  <c r="F214" i="3"/>
  <c r="E214" i="3"/>
  <c r="D214" i="3"/>
  <c r="C214" i="3"/>
  <c r="B214" i="3"/>
  <c r="A214" i="3"/>
  <c r="R214" i="3" s="1"/>
  <c r="R213" i="3"/>
  <c r="I213" i="3"/>
  <c r="L213" i="3" s="1"/>
  <c r="F213" i="3"/>
  <c r="E213" i="3"/>
  <c r="D213" i="3"/>
  <c r="C213" i="3"/>
  <c r="B213" i="3"/>
  <c r="A213" i="3"/>
  <c r="T213" i="3" s="1"/>
  <c r="F212" i="3"/>
  <c r="E212" i="3"/>
  <c r="D212" i="3"/>
  <c r="C212" i="3"/>
  <c r="B212" i="3"/>
  <c r="A212" i="3"/>
  <c r="T212" i="3" s="1"/>
  <c r="F211" i="3"/>
  <c r="E211" i="3"/>
  <c r="D211" i="3"/>
  <c r="C211" i="3"/>
  <c r="B211" i="3"/>
  <c r="A211" i="3"/>
  <c r="S211" i="3" s="1"/>
  <c r="T210" i="3"/>
  <c r="F210" i="3"/>
  <c r="E210" i="3"/>
  <c r="D210" i="3"/>
  <c r="C210" i="3"/>
  <c r="B210" i="3"/>
  <c r="A210" i="3"/>
  <c r="S210" i="3" s="1"/>
  <c r="T209" i="3"/>
  <c r="F209" i="3"/>
  <c r="E209" i="3"/>
  <c r="D209" i="3"/>
  <c r="C209" i="3"/>
  <c r="B209" i="3"/>
  <c r="A209" i="3"/>
  <c r="S209" i="3" s="1"/>
  <c r="F208" i="3"/>
  <c r="E208" i="3"/>
  <c r="D208" i="3"/>
  <c r="C208" i="3"/>
  <c r="B208" i="3"/>
  <c r="A208" i="3"/>
  <c r="T208" i="3" s="1"/>
  <c r="F207" i="3"/>
  <c r="E207" i="3"/>
  <c r="D207" i="3"/>
  <c r="C207" i="3"/>
  <c r="B207" i="3"/>
  <c r="A207" i="3"/>
  <c r="S207" i="3" s="1"/>
  <c r="F206" i="3"/>
  <c r="E206" i="3"/>
  <c r="D206" i="3"/>
  <c r="C206" i="3"/>
  <c r="B206" i="3"/>
  <c r="A206" i="3"/>
  <c r="T206" i="3" s="1"/>
  <c r="S205" i="3"/>
  <c r="R205" i="3"/>
  <c r="J205" i="3"/>
  <c r="I205" i="3"/>
  <c r="G205" i="3"/>
  <c r="F205" i="3"/>
  <c r="E205" i="3"/>
  <c r="D205" i="3"/>
  <c r="C205" i="3"/>
  <c r="B205" i="3"/>
  <c r="A205" i="3"/>
  <c r="T205" i="3" s="1"/>
  <c r="S204" i="3"/>
  <c r="F204" i="3"/>
  <c r="E204" i="3"/>
  <c r="D204" i="3"/>
  <c r="C204" i="3"/>
  <c r="B204" i="3"/>
  <c r="A204" i="3"/>
  <c r="T203" i="3"/>
  <c r="I203" i="3"/>
  <c r="F203" i="3"/>
  <c r="E203" i="3"/>
  <c r="D203" i="3"/>
  <c r="C203" i="3"/>
  <c r="B203" i="3"/>
  <c r="A203" i="3"/>
  <c r="F202" i="3"/>
  <c r="E202" i="3"/>
  <c r="D202" i="3"/>
  <c r="C202" i="3"/>
  <c r="B202" i="3"/>
  <c r="A202" i="3"/>
  <c r="T202" i="3" s="1"/>
  <c r="F201" i="3"/>
  <c r="E201" i="3"/>
  <c r="D201" i="3"/>
  <c r="C201" i="3"/>
  <c r="B201" i="3"/>
  <c r="A201" i="3"/>
  <c r="S201" i="3" s="1"/>
  <c r="S200" i="3"/>
  <c r="I200" i="3"/>
  <c r="L200" i="3" s="1"/>
  <c r="F200" i="3"/>
  <c r="E200" i="3"/>
  <c r="D200" i="3"/>
  <c r="C200" i="3"/>
  <c r="B200" i="3"/>
  <c r="A200" i="3"/>
  <c r="R200" i="3" s="1"/>
  <c r="F199" i="3"/>
  <c r="E199" i="3"/>
  <c r="D199" i="3"/>
  <c r="C199" i="3"/>
  <c r="B199" i="3"/>
  <c r="A199" i="3"/>
  <c r="S199" i="3" s="1"/>
  <c r="R198" i="3"/>
  <c r="I198" i="3"/>
  <c r="K198" i="3" s="1"/>
  <c r="F198" i="3"/>
  <c r="E198" i="3"/>
  <c r="D198" i="3"/>
  <c r="C198" i="3"/>
  <c r="B198" i="3"/>
  <c r="A198" i="3"/>
  <c r="T198" i="3" s="1"/>
  <c r="S197" i="3"/>
  <c r="F197" i="3"/>
  <c r="E197" i="3"/>
  <c r="D197" i="3"/>
  <c r="C197" i="3"/>
  <c r="B197" i="3"/>
  <c r="A197" i="3"/>
  <c r="I197" i="3" s="1"/>
  <c r="T196" i="3"/>
  <c r="S196" i="3"/>
  <c r="I196" i="3"/>
  <c r="F196" i="3"/>
  <c r="E196" i="3"/>
  <c r="D196" i="3"/>
  <c r="C196" i="3"/>
  <c r="B196" i="3"/>
  <c r="A196" i="3"/>
  <c r="R196" i="3" s="1"/>
  <c r="R195" i="3"/>
  <c r="F195" i="3"/>
  <c r="E195" i="3"/>
  <c r="D195" i="3"/>
  <c r="C195" i="3"/>
  <c r="B195" i="3"/>
  <c r="A195" i="3"/>
  <c r="S195" i="3" s="1"/>
  <c r="S194" i="3"/>
  <c r="F194" i="3"/>
  <c r="E194" i="3"/>
  <c r="D194" i="3"/>
  <c r="C194" i="3"/>
  <c r="B194" i="3"/>
  <c r="A194" i="3"/>
  <c r="I193" i="3"/>
  <c r="H193" i="3" s="1"/>
  <c r="G193" i="3"/>
  <c r="F193" i="3"/>
  <c r="E193" i="3"/>
  <c r="D193" i="3"/>
  <c r="C193" i="3"/>
  <c r="B193" i="3"/>
  <c r="A193" i="3"/>
  <c r="T193" i="3" s="1"/>
  <c r="F192" i="3"/>
  <c r="E192" i="3"/>
  <c r="D192" i="3"/>
  <c r="C192" i="3"/>
  <c r="B192" i="3"/>
  <c r="A192" i="3"/>
  <c r="I192" i="3" s="1"/>
  <c r="G192" i="3" s="1"/>
  <c r="R191" i="3"/>
  <c r="F191" i="3"/>
  <c r="E191" i="3"/>
  <c r="D191" i="3"/>
  <c r="C191" i="3"/>
  <c r="B191" i="3"/>
  <c r="A191" i="3"/>
  <c r="S191" i="3" s="1"/>
  <c r="F190" i="3"/>
  <c r="E190" i="3"/>
  <c r="D190" i="3"/>
  <c r="C190" i="3"/>
  <c r="B190" i="3"/>
  <c r="A190" i="3"/>
  <c r="T190" i="3" s="1"/>
  <c r="T189" i="3"/>
  <c r="I189" i="3"/>
  <c r="L189" i="3" s="1"/>
  <c r="F189" i="3"/>
  <c r="E189" i="3"/>
  <c r="D189" i="3"/>
  <c r="C189" i="3"/>
  <c r="B189" i="3"/>
  <c r="A189" i="3"/>
  <c r="S189" i="3" s="1"/>
  <c r="F188" i="3"/>
  <c r="E188" i="3"/>
  <c r="D188" i="3"/>
  <c r="C188" i="3"/>
  <c r="B188" i="3"/>
  <c r="A188" i="3"/>
  <c r="I188" i="3" s="1"/>
  <c r="R187" i="3"/>
  <c r="F187" i="3"/>
  <c r="E187" i="3"/>
  <c r="D187" i="3"/>
  <c r="C187" i="3"/>
  <c r="B187" i="3"/>
  <c r="A187" i="3"/>
  <c r="S187" i="3" s="1"/>
  <c r="R186" i="3"/>
  <c r="F186" i="3"/>
  <c r="E186" i="3"/>
  <c r="D186" i="3"/>
  <c r="C186" i="3"/>
  <c r="B186" i="3"/>
  <c r="A186" i="3"/>
  <c r="I186" i="3" s="1"/>
  <c r="R185" i="3"/>
  <c r="F185" i="3"/>
  <c r="E185" i="3"/>
  <c r="D185" i="3"/>
  <c r="C185" i="3"/>
  <c r="B185" i="3"/>
  <c r="A185" i="3"/>
  <c r="S185" i="3" s="1"/>
  <c r="T184" i="3"/>
  <c r="F184" i="3"/>
  <c r="E184" i="3"/>
  <c r="D184" i="3"/>
  <c r="C184" i="3"/>
  <c r="B184" i="3"/>
  <c r="A184" i="3"/>
  <c r="R184" i="3" s="1"/>
  <c r="F183" i="3"/>
  <c r="E183" i="3"/>
  <c r="D183" i="3"/>
  <c r="C183" i="3"/>
  <c r="B183" i="3"/>
  <c r="A183" i="3"/>
  <c r="R183" i="3" s="1"/>
  <c r="I182" i="3"/>
  <c r="F182" i="3"/>
  <c r="E182" i="3"/>
  <c r="D182" i="3"/>
  <c r="C182" i="3"/>
  <c r="B182" i="3"/>
  <c r="A182" i="3"/>
  <c r="T182" i="3" s="1"/>
  <c r="Q181" i="3"/>
  <c r="I181" i="3"/>
  <c r="L181" i="3" s="1"/>
  <c r="H181" i="3"/>
  <c r="G181" i="3"/>
  <c r="F181" i="3"/>
  <c r="E181" i="3"/>
  <c r="D181" i="3"/>
  <c r="C181" i="3"/>
  <c r="B181" i="3"/>
  <c r="A181" i="3"/>
  <c r="T181" i="3" s="1"/>
  <c r="F180" i="3"/>
  <c r="E180" i="3"/>
  <c r="D180" i="3"/>
  <c r="C180" i="3"/>
  <c r="B180" i="3"/>
  <c r="A180" i="3"/>
  <c r="T180" i="3" s="1"/>
  <c r="I179" i="3"/>
  <c r="F179" i="3"/>
  <c r="E179" i="3"/>
  <c r="D179" i="3"/>
  <c r="C179" i="3"/>
  <c r="B179" i="3"/>
  <c r="A179" i="3"/>
  <c r="S179" i="3" s="1"/>
  <c r="I178" i="3"/>
  <c r="L178" i="3" s="1"/>
  <c r="F178" i="3"/>
  <c r="E178" i="3"/>
  <c r="D178" i="3"/>
  <c r="C178" i="3"/>
  <c r="B178" i="3"/>
  <c r="A178" i="3"/>
  <c r="T178" i="3" s="1"/>
  <c r="T177" i="3"/>
  <c r="R177" i="3"/>
  <c r="I177" i="3"/>
  <c r="F177" i="3"/>
  <c r="E177" i="3"/>
  <c r="D177" i="3"/>
  <c r="C177" i="3"/>
  <c r="B177" i="3"/>
  <c r="A177" i="3"/>
  <c r="S177" i="3" s="1"/>
  <c r="F176" i="3"/>
  <c r="E176" i="3"/>
  <c r="D176" i="3"/>
  <c r="C176" i="3"/>
  <c r="B176" i="3"/>
  <c r="A176" i="3"/>
  <c r="S176" i="3" s="1"/>
  <c r="R175" i="3"/>
  <c r="F175" i="3"/>
  <c r="E175" i="3"/>
  <c r="D175" i="3"/>
  <c r="C175" i="3"/>
  <c r="B175" i="3"/>
  <c r="A175" i="3"/>
  <c r="S175" i="3" s="1"/>
  <c r="F174" i="3"/>
  <c r="E174" i="3"/>
  <c r="D174" i="3"/>
  <c r="C174" i="3"/>
  <c r="B174" i="3"/>
  <c r="A174" i="3"/>
  <c r="T174" i="3" s="1"/>
  <c r="F173" i="3"/>
  <c r="E173" i="3"/>
  <c r="D173" i="3"/>
  <c r="C173" i="3"/>
  <c r="B173" i="3"/>
  <c r="A173" i="3"/>
  <c r="R173" i="3" s="1"/>
  <c r="F172" i="3"/>
  <c r="E172" i="3"/>
  <c r="D172" i="3"/>
  <c r="C172" i="3"/>
  <c r="B172" i="3"/>
  <c r="A172" i="3"/>
  <c r="I172" i="3" s="1"/>
  <c r="L172" i="3" s="1"/>
  <c r="T171" i="3"/>
  <c r="F171" i="3"/>
  <c r="E171" i="3"/>
  <c r="D171" i="3"/>
  <c r="C171" i="3"/>
  <c r="B171" i="3"/>
  <c r="A171" i="3"/>
  <c r="S170" i="3"/>
  <c r="F170" i="3"/>
  <c r="E170" i="3"/>
  <c r="D170" i="3"/>
  <c r="C170" i="3"/>
  <c r="B170" i="3"/>
  <c r="A170" i="3"/>
  <c r="T170" i="3" s="1"/>
  <c r="T169" i="3"/>
  <c r="I169" i="3"/>
  <c r="G169" i="3" s="1"/>
  <c r="F169" i="3"/>
  <c r="E169" i="3"/>
  <c r="D169" i="3"/>
  <c r="C169" i="3"/>
  <c r="B169" i="3"/>
  <c r="A169" i="3"/>
  <c r="S169" i="3" s="1"/>
  <c r="F168" i="3"/>
  <c r="E168" i="3"/>
  <c r="D168" i="3"/>
  <c r="C168" i="3"/>
  <c r="B168" i="3"/>
  <c r="A168" i="3"/>
  <c r="T168" i="3" s="1"/>
  <c r="T167" i="3"/>
  <c r="J167" i="3"/>
  <c r="I167" i="3"/>
  <c r="L167" i="3" s="1"/>
  <c r="G167" i="3"/>
  <c r="F167" i="3"/>
  <c r="E167" i="3"/>
  <c r="D167" i="3"/>
  <c r="C167" i="3"/>
  <c r="B167" i="3"/>
  <c r="A167" i="3"/>
  <c r="S167" i="3" s="1"/>
  <c r="F166" i="3"/>
  <c r="E166" i="3"/>
  <c r="D166" i="3"/>
  <c r="C166" i="3"/>
  <c r="B166" i="3"/>
  <c r="A166" i="3"/>
  <c r="F165" i="3"/>
  <c r="E165" i="3"/>
  <c r="D165" i="3"/>
  <c r="C165" i="3"/>
  <c r="B165" i="3"/>
  <c r="A165" i="3"/>
  <c r="I165" i="3" s="1"/>
  <c r="F164" i="3"/>
  <c r="E164" i="3"/>
  <c r="D164" i="3"/>
  <c r="C164" i="3"/>
  <c r="B164" i="3"/>
  <c r="A164" i="3"/>
  <c r="T163" i="3"/>
  <c r="R163" i="3"/>
  <c r="I163" i="3"/>
  <c r="G163" i="3"/>
  <c r="F163" i="3"/>
  <c r="E163" i="3"/>
  <c r="D163" i="3"/>
  <c r="C163" i="3"/>
  <c r="B163" i="3"/>
  <c r="A163" i="3"/>
  <c r="S163" i="3" s="1"/>
  <c r="T162" i="3"/>
  <c r="I162" i="3"/>
  <c r="F162" i="3"/>
  <c r="E162" i="3"/>
  <c r="D162" i="3"/>
  <c r="C162" i="3"/>
  <c r="B162" i="3"/>
  <c r="A162" i="3"/>
  <c r="S162" i="3" s="1"/>
  <c r="S161" i="3"/>
  <c r="F161" i="3"/>
  <c r="E161" i="3"/>
  <c r="D161" i="3"/>
  <c r="C161" i="3"/>
  <c r="B161" i="3"/>
  <c r="A161" i="3"/>
  <c r="T161" i="3" s="1"/>
  <c r="J160" i="3"/>
  <c r="F160" i="3"/>
  <c r="E160" i="3"/>
  <c r="D160" i="3"/>
  <c r="C160" i="3"/>
  <c r="B160" i="3"/>
  <c r="A160" i="3"/>
  <c r="I160" i="3" s="1"/>
  <c r="R159" i="3"/>
  <c r="F159" i="3"/>
  <c r="E159" i="3"/>
  <c r="D159" i="3"/>
  <c r="C159" i="3"/>
  <c r="B159" i="3"/>
  <c r="A159" i="3"/>
  <c r="S159" i="3" s="1"/>
  <c r="F158" i="3"/>
  <c r="E158" i="3"/>
  <c r="D158" i="3"/>
  <c r="C158" i="3"/>
  <c r="B158" i="3"/>
  <c r="A158" i="3"/>
  <c r="I158" i="3" s="1"/>
  <c r="T157" i="3"/>
  <c r="I157" i="3"/>
  <c r="L157" i="3" s="1"/>
  <c r="F157" i="3"/>
  <c r="E157" i="3"/>
  <c r="D157" i="3"/>
  <c r="C157" i="3"/>
  <c r="B157" i="3"/>
  <c r="A157" i="3"/>
  <c r="S157" i="3" s="1"/>
  <c r="F156" i="3"/>
  <c r="E156" i="3"/>
  <c r="D156" i="3"/>
  <c r="C156" i="3"/>
  <c r="B156" i="3"/>
  <c r="A156" i="3"/>
  <c r="T155" i="3"/>
  <c r="R155" i="3"/>
  <c r="L155" i="3"/>
  <c r="I155" i="3"/>
  <c r="F155" i="3"/>
  <c r="E155" i="3"/>
  <c r="D155" i="3"/>
  <c r="C155" i="3"/>
  <c r="B155" i="3"/>
  <c r="A155" i="3"/>
  <c r="S155" i="3" s="1"/>
  <c r="H154" i="3"/>
  <c r="F154" i="3"/>
  <c r="E154" i="3"/>
  <c r="D154" i="3"/>
  <c r="C154" i="3"/>
  <c r="B154" i="3"/>
  <c r="A154" i="3"/>
  <c r="I154" i="3" s="1"/>
  <c r="P154" i="3" s="1"/>
  <c r="F153" i="3"/>
  <c r="E153" i="3"/>
  <c r="D153" i="3"/>
  <c r="C153" i="3"/>
  <c r="B153" i="3"/>
  <c r="A153" i="3"/>
  <c r="R153" i="3" s="1"/>
  <c r="T152" i="3"/>
  <c r="S152" i="3"/>
  <c r="I152" i="3"/>
  <c r="P152" i="3" s="1"/>
  <c r="H152" i="3"/>
  <c r="F152" i="3"/>
  <c r="E152" i="3"/>
  <c r="D152" i="3"/>
  <c r="C152" i="3"/>
  <c r="B152" i="3"/>
  <c r="A152" i="3"/>
  <c r="R152" i="3" s="1"/>
  <c r="I151" i="3"/>
  <c r="J151" i="3" s="1"/>
  <c r="F151" i="3"/>
  <c r="E151" i="3"/>
  <c r="D151" i="3"/>
  <c r="C151" i="3"/>
  <c r="B151" i="3"/>
  <c r="A151" i="3"/>
  <c r="S151" i="3" s="1"/>
  <c r="T150" i="3"/>
  <c r="S150" i="3"/>
  <c r="I150" i="3"/>
  <c r="F150" i="3"/>
  <c r="E150" i="3"/>
  <c r="D150" i="3"/>
  <c r="C150" i="3"/>
  <c r="B150" i="3"/>
  <c r="A150" i="3"/>
  <c r="R150" i="3" s="1"/>
  <c r="F149" i="3"/>
  <c r="E149" i="3"/>
  <c r="D149" i="3"/>
  <c r="C149" i="3"/>
  <c r="B149" i="3"/>
  <c r="A149" i="3"/>
  <c r="I149" i="3" s="1"/>
  <c r="I148" i="3"/>
  <c r="F148" i="3"/>
  <c r="E148" i="3"/>
  <c r="D148" i="3"/>
  <c r="C148" i="3"/>
  <c r="B148" i="3"/>
  <c r="A148" i="3"/>
  <c r="R148" i="3" s="1"/>
  <c r="F147" i="3"/>
  <c r="E147" i="3"/>
  <c r="D147" i="3"/>
  <c r="C147" i="3"/>
  <c r="B147" i="3"/>
  <c r="A147" i="3"/>
  <c r="F146" i="3"/>
  <c r="E146" i="3"/>
  <c r="D146" i="3"/>
  <c r="C146" i="3"/>
  <c r="B146" i="3"/>
  <c r="A146" i="3"/>
  <c r="T146" i="3" s="1"/>
  <c r="S145" i="3"/>
  <c r="F145" i="3"/>
  <c r="E145" i="3"/>
  <c r="D145" i="3"/>
  <c r="C145" i="3"/>
  <c r="B145" i="3"/>
  <c r="A145" i="3"/>
  <c r="T145" i="3" s="1"/>
  <c r="J144" i="3"/>
  <c r="F144" i="3"/>
  <c r="E144" i="3"/>
  <c r="D144" i="3"/>
  <c r="C144" i="3"/>
  <c r="B144" i="3"/>
  <c r="A144" i="3"/>
  <c r="I144" i="3" s="1"/>
  <c r="R143" i="3"/>
  <c r="F143" i="3"/>
  <c r="E143" i="3"/>
  <c r="D143" i="3"/>
  <c r="C143" i="3"/>
  <c r="B143" i="3"/>
  <c r="A143" i="3"/>
  <c r="S143" i="3" s="1"/>
  <c r="T142" i="3"/>
  <c r="F142" i="3"/>
  <c r="E142" i="3"/>
  <c r="D142" i="3"/>
  <c r="C142" i="3"/>
  <c r="B142" i="3"/>
  <c r="A142" i="3"/>
  <c r="R142" i="3" s="1"/>
  <c r="F141" i="3"/>
  <c r="E141" i="3"/>
  <c r="D141" i="3"/>
  <c r="C141" i="3"/>
  <c r="B141" i="3"/>
  <c r="A141" i="3"/>
  <c r="S141" i="3" s="1"/>
  <c r="I140" i="3"/>
  <c r="F140" i="3"/>
  <c r="E140" i="3"/>
  <c r="D140" i="3"/>
  <c r="C140" i="3"/>
  <c r="B140" i="3"/>
  <c r="A140" i="3"/>
  <c r="R140" i="3" s="1"/>
  <c r="F139" i="3"/>
  <c r="E139" i="3"/>
  <c r="D139" i="3"/>
  <c r="C139" i="3"/>
  <c r="B139" i="3"/>
  <c r="A139" i="3"/>
  <c r="S139" i="3" s="1"/>
  <c r="F138" i="3"/>
  <c r="E138" i="3"/>
  <c r="D138" i="3"/>
  <c r="C138" i="3"/>
  <c r="B138" i="3"/>
  <c r="A138" i="3"/>
  <c r="I138" i="3" s="1"/>
  <c r="F137" i="3"/>
  <c r="E137" i="3"/>
  <c r="D137" i="3"/>
  <c r="C137" i="3"/>
  <c r="B137" i="3"/>
  <c r="A137" i="3"/>
  <c r="R137" i="3" s="1"/>
  <c r="F136" i="3"/>
  <c r="E136" i="3"/>
  <c r="D136" i="3"/>
  <c r="C136" i="3"/>
  <c r="B136" i="3"/>
  <c r="A136" i="3"/>
  <c r="R136" i="3" s="1"/>
  <c r="T135" i="3"/>
  <c r="R135" i="3"/>
  <c r="I135" i="3"/>
  <c r="J135" i="3" s="1"/>
  <c r="F135" i="3"/>
  <c r="E135" i="3"/>
  <c r="D135" i="3"/>
  <c r="C135" i="3"/>
  <c r="B135" i="3"/>
  <c r="A135" i="3"/>
  <c r="S135" i="3" s="1"/>
  <c r="T134" i="3"/>
  <c r="S134" i="3"/>
  <c r="I134" i="3"/>
  <c r="F134" i="3"/>
  <c r="E134" i="3"/>
  <c r="D134" i="3"/>
  <c r="C134" i="3"/>
  <c r="B134" i="3"/>
  <c r="A134" i="3"/>
  <c r="R134" i="3" s="1"/>
  <c r="F133" i="3"/>
  <c r="E133" i="3"/>
  <c r="D133" i="3"/>
  <c r="C133" i="3"/>
  <c r="B133" i="3"/>
  <c r="A133" i="3"/>
  <c r="I133" i="3" s="1"/>
  <c r="F132" i="3"/>
  <c r="E132" i="3"/>
  <c r="D132" i="3"/>
  <c r="C132" i="3"/>
  <c r="B132" i="3"/>
  <c r="A132" i="3"/>
  <c r="R132" i="3" s="1"/>
  <c r="F131" i="3"/>
  <c r="E131" i="3"/>
  <c r="D131" i="3"/>
  <c r="C131" i="3"/>
  <c r="B131" i="3"/>
  <c r="A131" i="3"/>
  <c r="I130" i="3"/>
  <c r="G130" i="3" s="1"/>
  <c r="F130" i="3"/>
  <c r="E130" i="3"/>
  <c r="D130" i="3"/>
  <c r="C130" i="3"/>
  <c r="B130" i="3"/>
  <c r="A130" i="3"/>
  <c r="T130" i="3" s="1"/>
  <c r="S129" i="3"/>
  <c r="F129" i="3"/>
  <c r="E129" i="3"/>
  <c r="D129" i="3"/>
  <c r="C129" i="3"/>
  <c r="B129" i="3"/>
  <c r="A129" i="3"/>
  <c r="T129" i="3" s="1"/>
  <c r="M128" i="3"/>
  <c r="F128" i="3"/>
  <c r="E128" i="3"/>
  <c r="D128" i="3"/>
  <c r="C128" i="3"/>
  <c r="B128" i="3"/>
  <c r="A128" i="3"/>
  <c r="I128" i="3" s="1"/>
  <c r="F127" i="3"/>
  <c r="E127" i="3"/>
  <c r="D127" i="3"/>
  <c r="C127" i="3"/>
  <c r="B127" i="3"/>
  <c r="A127" i="3"/>
  <c r="S127" i="3" s="1"/>
  <c r="F126" i="3"/>
  <c r="E126" i="3"/>
  <c r="D126" i="3"/>
  <c r="C126" i="3"/>
  <c r="B126" i="3"/>
  <c r="A126" i="3"/>
  <c r="I126" i="3" s="1"/>
  <c r="F125" i="3"/>
  <c r="E125" i="3"/>
  <c r="D125" i="3"/>
  <c r="C125" i="3"/>
  <c r="B125" i="3"/>
  <c r="A125" i="3"/>
  <c r="S125" i="3" s="1"/>
  <c r="F124" i="3"/>
  <c r="E124" i="3"/>
  <c r="D124" i="3"/>
  <c r="C124" i="3"/>
  <c r="B124" i="3"/>
  <c r="A124" i="3"/>
  <c r="R124" i="3" s="1"/>
  <c r="F123" i="3"/>
  <c r="E123" i="3"/>
  <c r="D123" i="3"/>
  <c r="C123" i="3"/>
  <c r="B123" i="3"/>
  <c r="A123" i="3"/>
  <c r="S123" i="3" s="1"/>
  <c r="H122" i="3"/>
  <c r="F122" i="3"/>
  <c r="E122" i="3"/>
  <c r="D122" i="3"/>
  <c r="C122" i="3"/>
  <c r="B122" i="3"/>
  <c r="A122" i="3"/>
  <c r="I122" i="3" s="1"/>
  <c r="P122" i="3" s="1"/>
  <c r="F121" i="3"/>
  <c r="E121" i="3"/>
  <c r="D121" i="3"/>
  <c r="C121" i="3"/>
  <c r="B121" i="3"/>
  <c r="A121" i="3"/>
  <c r="R121" i="3" s="1"/>
  <c r="F120" i="3"/>
  <c r="E120" i="3"/>
  <c r="D120" i="3"/>
  <c r="C120" i="3"/>
  <c r="B120" i="3"/>
  <c r="A120" i="3"/>
  <c r="R120" i="3" s="1"/>
  <c r="T119" i="3"/>
  <c r="I119" i="3"/>
  <c r="J119" i="3" s="1"/>
  <c r="F119" i="3"/>
  <c r="E119" i="3"/>
  <c r="D119" i="3"/>
  <c r="C119" i="3"/>
  <c r="B119" i="3"/>
  <c r="A119" i="3"/>
  <c r="F118" i="3"/>
  <c r="E118" i="3"/>
  <c r="D118" i="3"/>
  <c r="C118" i="3"/>
  <c r="B118" i="3"/>
  <c r="A118" i="3"/>
  <c r="R118" i="3" s="1"/>
  <c r="F117" i="3"/>
  <c r="E117" i="3"/>
  <c r="D117" i="3"/>
  <c r="C117" i="3"/>
  <c r="B117" i="3"/>
  <c r="A117" i="3"/>
  <c r="I117" i="3" s="1"/>
  <c r="F116" i="3"/>
  <c r="E116" i="3"/>
  <c r="D116" i="3"/>
  <c r="C116" i="3"/>
  <c r="B116" i="3"/>
  <c r="A116" i="3"/>
  <c r="F115" i="3"/>
  <c r="E115" i="3"/>
  <c r="D115" i="3"/>
  <c r="C115" i="3"/>
  <c r="B115" i="3"/>
  <c r="A115" i="3"/>
  <c r="F114" i="3"/>
  <c r="E114" i="3"/>
  <c r="D114" i="3"/>
  <c r="C114" i="3"/>
  <c r="B114" i="3"/>
  <c r="A114" i="3"/>
  <c r="T114" i="3" s="1"/>
  <c r="S113" i="3"/>
  <c r="F113" i="3"/>
  <c r="E113" i="3"/>
  <c r="D113" i="3"/>
  <c r="C113" i="3"/>
  <c r="B113" i="3"/>
  <c r="A113" i="3"/>
  <c r="T113" i="3" s="1"/>
  <c r="F112" i="3"/>
  <c r="E112" i="3"/>
  <c r="D112" i="3"/>
  <c r="C112" i="3"/>
  <c r="B112" i="3"/>
  <c r="A112" i="3"/>
  <c r="I112" i="3" s="1"/>
  <c r="J112" i="3" s="1"/>
  <c r="R111" i="3"/>
  <c r="F111" i="3"/>
  <c r="E111" i="3"/>
  <c r="D111" i="3"/>
  <c r="C111" i="3"/>
  <c r="B111" i="3"/>
  <c r="A111" i="3"/>
  <c r="S111" i="3" s="1"/>
  <c r="T110" i="3"/>
  <c r="F110" i="3"/>
  <c r="E110" i="3"/>
  <c r="D110" i="3"/>
  <c r="C110" i="3"/>
  <c r="B110" i="3"/>
  <c r="A110" i="3"/>
  <c r="R110" i="3" s="1"/>
  <c r="I109" i="3"/>
  <c r="J109" i="3" s="1"/>
  <c r="G109" i="3"/>
  <c r="F109" i="3"/>
  <c r="E109" i="3"/>
  <c r="D109" i="3"/>
  <c r="C109" i="3"/>
  <c r="B109" i="3"/>
  <c r="A109" i="3"/>
  <c r="S109" i="3" s="1"/>
  <c r="I108" i="3"/>
  <c r="F108" i="3"/>
  <c r="E108" i="3"/>
  <c r="D108" i="3"/>
  <c r="C108" i="3"/>
  <c r="B108" i="3"/>
  <c r="A108" i="3"/>
  <c r="T107" i="3"/>
  <c r="I107" i="3"/>
  <c r="L107" i="3" s="1"/>
  <c r="F107" i="3"/>
  <c r="E107" i="3"/>
  <c r="D107" i="3"/>
  <c r="C107" i="3"/>
  <c r="B107" i="3"/>
  <c r="A107" i="3"/>
  <c r="S107" i="3" s="1"/>
  <c r="F106" i="3"/>
  <c r="E106" i="3"/>
  <c r="D106" i="3"/>
  <c r="C106" i="3"/>
  <c r="B106" i="3"/>
  <c r="A106" i="3"/>
  <c r="I106" i="3" s="1"/>
  <c r="T105" i="3"/>
  <c r="S105" i="3"/>
  <c r="I105" i="3"/>
  <c r="J105" i="3" s="1"/>
  <c r="F105" i="3"/>
  <c r="E105" i="3"/>
  <c r="D105" i="3"/>
  <c r="C105" i="3"/>
  <c r="B105" i="3"/>
  <c r="A105" i="3"/>
  <c r="R105" i="3" s="1"/>
  <c r="S104" i="3"/>
  <c r="F104" i="3"/>
  <c r="E104" i="3"/>
  <c r="D104" i="3"/>
  <c r="C104" i="3"/>
  <c r="B104" i="3"/>
  <c r="A104" i="3"/>
  <c r="R104" i="3" s="1"/>
  <c r="F103" i="3"/>
  <c r="E103" i="3"/>
  <c r="D103" i="3"/>
  <c r="C103" i="3"/>
  <c r="B103" i="3"/>
  <c r="A103" i="3"/>
  <c r="S103" i="3" s="1"/>
  <c r="F102" i="3"/>
  <c r="E102" i="3"/>
  <c r="D102" i="3"/>
  <c r="C102" i="3"/>
  <c r="B102" i="3"/>
  <c r="A102" i="3"/>
  <c r="R102" i="3" s="1"/>
  <c r="F101" i="3"/>
  <c r="E101" i="3"/>
  <c r="D101" i="3"/>
  <c r="C101" i="3"/>
  <c r="B101" i="3"/>
  <c r="A101" i="3"/>
  <c r="I101" i="3" s="1"/>
  <c r="I100" i="3"/>
  <c r="F100" i="3"/>
  <c r="E100" i="3"/>
  <c r="D100" i="3"/>
  <c r="C100" i="3"/>
  <c r="B100" i="3"/>
  <c r="A100" i="3"/>
  <c r="T100" i="3" s="1"/>
  <c r="F99" i="3"/>
  <c r="E99" i="3"/>
  <c r="D99" i="3"/>
  <c r="C99" i="3"/>
  <c r="B99" i="3"/>
  <c r="A99" i="3"/>
  <c r="I98" i="3"/>
  <c r="P98" i="3" s="1"/>
  <c r="F98" i="3"/>
  <c r="E98" i="3"/>
  <c r="D98" i="3"/>
  <c r="C98" i="3"/>
  <c r="B98" i="3"/>
  <c r="A98" i="3"/>
  <c r="T98" i="3" s="1"/>
  <c r="S97" i="3"/>
  <c r="F97" i="3"/>
  <c r="E97" i="3"/>
  <c r="D97" i="3"/>
  <c r="C97" i="3"/>
  <c r="B97" i="3"/>
  <c r="A97" i="3"/>
  <c r="T97" i="3" s="1"/>
  <c r="F96" i="3"/>
  <c r="E96" i="3"/>
  <c r="D96" i="3"/>
  <c r="C96" i="3"/>
  <c r="B96" i="3"/>
  <c r="A96" i="3"/>
  <c r="I96" i="3" s="1"/>
  <c r="F95" i="3"/>
  <c r="E95" i="3"/>
  <c r="D95" i="3"/>
  <c r="C95" i="3"/>
  <c r="B95" i="3"/>
  <c r="A95" i="3"/>
  <c r="F94" i="3"/>
  <c r="E94" i="3"/>
  <c r="D94" i="3"/>
  <c r="C94" i="3"/>
  <c r="B94" i="3"/>
  <c r="A94" i="3"/>
  <c r="F93" i="3"/>
  <c r="E93" i="3"/>
  <c r="D93" i="3"/>
  <c r="C93" i="3"/>
  <c r="B93" i="3"/>
  <c r="A93" i="3"/>
  <c r="S93" i="3" s="1"/>
  <c r="F92" i="3"/>
  <c r="E92" i="3"/>
  <c r="D92" i="3"/>
  <c r="C92" i="3"/>
  <c r="B92" i="3"/>
  <c r="A92" i="3"/>
  <c r="R92" i="3" s="1"/>
  <c r="I91" i="3"/>
  <c r="F91" i="3"/>
  <c r="E91" i="3"/>
  <c r="D91" i="3"/>
  <c r="C91" i="3"/>
  <c r="B91" i="3"/>
  <c r="A91" i="3"/>
  <c r="S91" i="3" s="1"/>
  <c r="F90" i="3"/>
  <c r="E90" i="3"/>
  <c r="D90" i="3"/>
  <c r="C90" i="3"/>
  <c r="B90" i="3"/>
  <c r="A90" i="3"/>
  <c r="I90" i="3" s="1"/>
  <c r="S89" i="3"/>
  <c r="I89" i="3"/>
  <c r="J89" i="3" s="1"/>
  <c r="F89" i="3"/>
  <c r="E89" i="3"/>
  <c r="D89" i="3"/>
  <c r="C89" i="3"/>
  <c r="B89" i="3"/>
  <c r="A89" i="3"/>
  <c r="R89" i="3" s="1"/>
  <c r="S88" i="3"/>
  <c r="I88" i="3"/>
  <c r="L88" i="3" s="1"/>
  <c r="F88" i="3"/>
  <c r="E88" i="3"/>
  <c r="D88" i="3"/>
  <c r="C88" i="3"/>
  <c r="B88" i="3"/>
  <c r="A88" i="3"/>
  <c r="F87" i="3"/>
  <c r="E87" i="3"/>
  <c r="D87" i="3"/>
  <c r="C87" i="3"/>
  <c r="B87" i="3"/>
  <c r="A87" i="3"/>
  <c r="S87" i="3" s="1"/>
  <c r="S86" i="3"/>
  <c r="F86" i="3"/>
  <c r="E86" i="3"/>
  <c r="D86" i="3"/>
  <c r="C86" i="3"/>
  <c r="B86" i="3"/>
  <c r="A86" i="3"/>
  <c r="R86" i="3" s="1"/>
  <c r="R85" i="3"/>
  <c r="F85" i="3"/>
  <c r="E85" i="3"/>
  <c r="D85" i="3"/>
  <c r="C85" i="3"/>
  <c r="B85" i="3"/>
  <c r="A85" i="3"/>
  <c r="I85" i="3" s="1"/>
  <c r="S84" i="3"/>
  <c r="R84" i="3"/>
  <c r="F84" i="3"/>
  <c r="E84" i="3"/>
  <c r="D84" i="3"/>
  <c r="C84" i="3"/>
  <c r="B84" i="3"/>
  <c r="A84" i="3"/>
  <c r="T84" i="3" s="1"/>
  <c r="F83" i="3"/>
  <c r="E83" i="3"/>
  <c r="D83" i="3"/>
  <c r="C83" i="3"/>
  <c r="B83" i="3"/>
  <c r="A83" i="3"/>
  <c r="I82" i="3"/>
  <c r="F82" i="3"/>
  <c r="E82" i="3"/>
  <c r="D82" i="3"/>
  <c r="C82" i="3"/>
  <c r="B82" i="3"/>
  <c r="A82" i="3"/>
  <c r="T82" i="3" s="1"/>
  <c r="F81" i="3"/>
  <c r="E81" i="3"/>
  <c r="D81" i="3"/>
  <c r="C81" i="3"/>
  <c r="B81" i="3"/>
  <c r="A81" i="3"/>
  <c r="T81" i="3" s="1"/>
  <c r="F80" i="3"/>
  <c r="E80" i="3"/>
  <c r="D80" i="3"/>
  <c r="C80" i="3"/>
  <c r="B80" i="3"/>
  <c r="A80" i="3"/>
  <c r="I80" i="3" s="1"/>
  <c r="F79" i="3"/>
  <c r="E79" i="3"/>
  <c r="D79" i="3"/>
  <c r="C79" i="3"/>
  <c r="B79" i="3"/>
  <c r="A79" i="3"/>
  <c r="F78" i="3"/>
  <c r="E78" i="3"/>
  <c r="D78" i="3"/>
  <c r="C78" i="3"/>
  <c r="B78" i="3"/>
  <c r="A78" i="3"/>
  <c r="R78" i="3" s="1"/>
  <c r="T77" i="3"/>
  <c r="I77" i="3"/>
  <c r="L77" i="3" s="1"/>
  <c r="F77" i="3"/>
  <c r="E77" i="3"/>
  <c r="D77" i="3"/>
  <c r="C77" i="3"/>
  <c r="B77" i="3"/>
  <c r="A77" i="3"/>
  <c r="S77" i="3" s="1"/>
  <c r="F76" i="3"/>
  <c r="E76" i="3"/>
  <c r="D76" i="3"/>
  <c r="C76" i="3"/>
  <c r="B76" i="3"/>
  <c r="A76" i="3"/>
  <c r="T75" i="3"/>
  <c r="L75" i="3"/>
  <c r="I75" i="3"/>
  <c r="F75" i="3"/>
  <c r="E75" i="3"/>
  <c r="D75" i="3"/>
  <c r="C75" i="3"/>
  <c r="B75" i="3"/>
  <c r="A75" i="3"/>
  <c r="S75" i="3" s="1"/>
  <c r="F74" i="3"/>
  <c r="E74" i="3"/>
  <c r="D74" i="3"/>
  <c r="C74" i="3"/>
  <c r="B74" i="3"/>
  <c r="A74" i="3"/>
  <c r="I74" i="3" s="1"/>
  <c r="T73" i="3"/>
  <c r="S73" i="3"/>
  <c r="F73" i="3"/>
  <c r="E73" i="3"/>
  <c r="D73" i="3"/>
  <c r="C73" i="3"/>
  <c r="B73" i="3"/>
  <c r="A73" i="3"/>
  <c r="R73" i="3" s="1"/>
  <c r="I72" i="3"/>
  <c r="K72" i="3" s="1"/>
  <c r="F72" i="3"/>
  <c r="E72" i="3"/>
  <c r="D72" i="3"/>
  <c r="C72" i="3"/>
  <c r="B72" i="3"/>
  <c r="A72" i="3"/>
  <c r="F71" i="3"/>
  <c r="E71" i="3"/>
  <c r="D71" i="3"/>
  <c r="C71" i="3"/>
  <c r="B71" i="3"/>
  <c r="A71" i="3"/>
  <c r="T71" i="3" s="1"/>
  <c r="T70" i="3"/>
  <c r="S70" i="3"/>
  <c r="I70" i="3"/>
  <c r="F70" i="3"/>
  <c r="E70" i="3"/>
  <c r="D70" i="3"/>
  <c r="C70" i="3"/>
  <c r="B70" i="3"/>
  <c r="A70" i="3"/>
  <c r="R70" i="3" s="1"/>
  <c r="F69" i="3"/>
  <c r="E69" i="3"/>
  <c r="D69" i="3"/>
  <c r="C69" i="3"/>
  <c r="B69" i="3"/>
  <c r="A69" i="3"/>
  <c r="I69" i="3" s="1"/>
  <c r="L69" i="3" s="1"/>
  <c r="S68" i="3"/>
  <c r="F68" i="3"/>
  <c r="E68" i="3"/>
  <c r="D68" i="3"/>
  <c r="C68" i="3"/>
  <c r="B68" i="3"/>
  <c r="A68" i="3"/>
  <c r="T68" i="3" s="1"/>
  <c r="F67" i="3"/>
  <c r="E67" i="3"/>
  <c r="D67" i="3"/>
  <c r="C67" i="3"/>
  <c r="B67" i="3"/>
  <c r="A67" i="3"/>
  <c r="I66" i="3"/>
  <c r="F66" i="3"/>
  <c r="E66" i="3"/>
  <c r="D66" i="3"/>
  <c r="C66" i="3"/>
  <c r="B66" i="3"/>
  <c r="A66" i="3"/>
  <c r="T66" i="3" s="1"/>
  <c r="F65" i="3"/>
  <c r="E65" i="3"/>
  <c r="D65" i="3"/>
  <c r="C65" i="3"/>
  <c r="B65" i="3"/>
  <c r="A65" i="3"/>
  <c r="T65" i="3" s="1"/>
  <c r="F64" i="3"/>
  <c r="E64" i="3"/>
  <c r="D64" i="3"/>
  <c r="C64" i="3"/>
  <c r="B64" i="3"/>
  <c r="A64" i="3"/>
  <c r="I64" i="3" s="1"/>
  <c r="F63" i="3"/>
  <c r="E63" i="3"/>
  <c r="D63" i="3"/>
  <c r="C63" i="3"/>
  <c r="B63" i="3"/>
  <c r="A63" i="3"/>
  <c r="F62" i="3"/>
  <c r="E62" i="3"/>
  <c r="D62" i="3"/>
  <c r="C62" i="3"/>
  <c r="B62" i="3"/>
  <c r="A62" i="3"/>
  <c r="T61" i="3"/>
  <c r="I61" i="3"/>
  <c r="G61" i="3" s="1"/>
  <c r="F61" i="3"/>
  <c r="E61" i="3"/>
  <c r="D61" i="3"/>
  <c r="C61" i="3"/>
  <c r="B61" i="3"/>
  <c r="A61" i="3"/>
  <c r="S61" i="3" s="1"/>
  <c r="F60" i="3"/>
  <c r="E60" i="3"/>
  <c r="D60" i="3"/>
  <c r="C60" i="3"/>
  <c r="B60" i="3"/>
  <c r="A60" i="3"/>
  <c r="I60" i="3" s="1"/>
  <c r="T59" i="3"/>
  <c r="I59" i="3"/>
  <c r="F59" i="3"/>
  <c r="E59" i="3"/>
  <c r="D59" i="3"/>
  <c r="C59" i="3"/>
  <c r="B59" i="3"/>
  <c r="A59" i="3"/>
  <c r="S59" i="3" s="1"/>
  <c r="F58" i="3"/>
  <c r="E58" i="3"/>
  <c r="D58" i="3"/>
  <c r="C58" i="3"/>
  <c r="B58" i="3"/>
  <c r="A58" i="3"/>
  <c r="I58" i="3" s="1"/>
  <c r="T57" i="3"/>
  <c r="S57" i="3"/>
  <c r="I57" i="3"/>
  <c r="J57" i="3" s="1"/>
  <c r="F57" i="3"/>
  <c r="E57" i="3"/>
  <c r="D57" i="3"/>
  <c r="C57" i="3"/>
  <c r="B57" i="3"/>
  <c r="A57" i="3"/>
  <c r="R57" i="3" s="1"/>
  <c r="F56" i="3"/>
  <c r="E56" i="3"/>
  <c r="D56" i="3"/>
  <c r="C56" i="3"/>
  <c r="B56" i="3"/>
  <c r="A56" i="3"/>
  <c r="T56" i="3" s="1"/>
  <c r="T55" i="3"/>
  <c r="R55" i="3"/>
  <c r="F55" i="3"/>
  <c r="E55" i="3"/>
  <c r="D55" i="3"/>
  <c r="C55" i="3"/>
  <c r="B55" i="3"/>
  <c r="A55" i="3"/>
  <c r="S55" i="3" s="1"/>
  <c r="T54" i="3"/>
  <c r="S54" i="3"/>
  <c r="I54" i="3"/>
  <c r="L54" i="3" s="1"/>
  <c r="F54" i="3"/>
  <c r="E54" i="3"/>
  <c r="D54" i="3"/>
  <c r="C54" i="3"/>
  <c r="B54" i="3"/>
  <c r="A54" i="3"/>
  <c r="R54" i="3" s="1"/>
  <c r="F53" i="3"/>
  <c r="E53" i="3"/>
  <c r="D53" i="3"/>
  <c r="C53" i="3"/>
  <c r="B53" i="3"/>
  <c r="A53" i="3"/>
  <c r="I53" i="3" s="1"/>
  <c r="L53" i="3" s="1"/>
  <c r="F52" i="3"/>
  <c r="E52" i="3"/>
  <c r="D52" i="3"/>
  <c r="C52" i="3"/>
  <c r="B52" i="3"/>
  <c r="A52" i="3"/>
  <c r="T52" i="3" s="1"/>
  <c r="F51" i="3"/>
  <c r="E51" i="3"/>
  <c r="D51" i="3"/>
  <c r="C51" i="3"/>
  <c r="B51" i="3"/>
  <c r="A51" i="3"/>
  <c r="F50" i="3"/>
  <c r="E50" i="3"/>
  <c r="D50" i="3"/>
  <c r="C50" i="3"/>
  <c r="B50" i="3"/>
  <c r="A50" i="3"/>
  <c r="T50" i="3" s="1"/>
  <c r="S49" i="3"/>
  <c r="F49" i="3"/>
  <c r="E49" i="3"/>
  <c r="D49" i="3"/>
  <c r="C49" i="3"/>
  <c r="B49" i="3"/>
  <c r="A49" i="3"/>
  <c r="T49" i="3" s="1"/>
  <c r="F48" i="3"/>
  <c r="E48" i="3"/>
  <c r="D48" i="3"/>
  <c r="C48" i="3"/>
  <c r="B48" i="3"/>
  <c r="A48" i="3"/>
  <c r="I48" i="3" s="1"/>
  <c r="F47" i="3"/>
  <c r="E47" i="3"/>
  <c r="D47" i="3"/>
  <c r="C47" i="3"/>
  <c r="B47" i="3"/>
  <c r="A47" i="3"/>
  <c r="T46" i="3"/>
  <c r="F46" i="3"/>
  <c r="E46" i="3"/>
  <c r="D46" i="3"/>
  <c r="C46" i="3"/>
  <c r="B46" i="3"/>
  <c r="A46" i="3"/>
  <c r="R46" i="3" s="1"/>
  <c r="T45" i="3"/>
  <c r="Q45" i="3"/>
  <c r="I45" i="3"/>
  <c r="K45" i="3" s="1"/>
  <c r="G45" i="3"/>
  <c r="F45" i="3"/>
  <c r="E45" i="3"/>
  <c r="D45" i="3"/>
  <c r="C45" i="3"/>
  <c r="B45" i="3"/>
  <c r="A45" i="3"/>
  <c r="S45" i="3" s="1"/>
  <c r="I44" i="3"/>
  <c r="J44" i="3" s="1"/>
  <c r="F44" i="3"/>
  <c r="E44" i="3"/>
  <c r="D44" i="3"/>
  <c r="C44" i="3"/>
  <c r="B44" i="3"/>
  <c r="A44" i="3"/>
  <c r="F43" i="3"/>
  <c r="E43" i="3"/>
  <c r="D43" i="3"/>
  <c r="C43" i="3"/>
  <c r="B43" i="3"/>
  <c r="A43" i="3"/>
  <c r="S43" i="3" s="1"/>
  <c r="F42" i="3"/>
  <c r="E42" i="3"/>
  <c r="D42" i="3"/>
  <c r="C42" i="3"/>
  <c r="B42" i="3"/>
  <c r="A42" i="3"/>
  <c r="I42" i="3" s="1"/>
  <c r="T41" i="3"/>
  <c r="S41" i="3"/>
  <c r="I41" i="3"/>
  <c r="K41" i="3" s="1"/>
  <c r="F41" i="3"/>
  <c r="E41" i="3"/>
  <c r="D41" i="3"/>
  <c r="C41" i="3"/>
  <c r="B41" i="3"/>
  <c r="A41" i="3"/>
  <c r="R41" i="3" s="1"/>
  <c r="T40" i="3"/>
  <c r="F40" i="3"/>
  <c r="E40" i="3"/>
  <c r="D40" i="3"/>
  <c r="C40" i="3"/>
  <c r="B40" i="3"/>
  <c r="A40" i="3"/>
  <c r="T39" i="3"/>
  <c r="R39" i="3"/>
  <c r="I39" i="3"/>
  <c r="F39" i="3"/>
  <c r="E39" i="3"/>
  <c r="D39" i="3"/>
  <c r="C39" i="3"/>
  <c r="B39" i="3"/>
  <c r="A39" i="3"/>
  <c r="S39" i="3" s="1"/>
  <c r="F38" i="3"/>
  <c r="E38" i="3"/>
  <c r="D38" i="3"/>
  <c r="C38" i="3"/>
  <c r="B38" i="3"/>
  <c r="A38" i="3"/>
  <c r="R38" i="3" s="1"/>
  <c r="F37" i="3"/>
  <c r="E37" i="3"/>
  <c r="D37" i="3"/>
  <c r="C37" i="3"/>
  <c r="B37" i="3"/>
  <c r="A37" i="3"/>
  <c r="I37" i="3" s="1"/>
  <c r="F36" i="3"/>
  <c r="E36" i="3"/>
  <c r="D36" i="3"/>
  <c r="C36" i="3"/>
  <c r="B36" i="3"/>
  <c r="A36" i="3"/>
  <c r="T36" i="3" s="1"/>
  <c r="F35" i="3"/>
  <c r="E35" i="3"/>
  <c r="D35" i="3"/>
  <c r="C35" i="3"/>
  <c r="B35" i="3"/>
  <c r="A35" i="3"/>
  <c r="F34" i="3"/>
  <c r="E34" i="3"/>
  <c r="D34" i="3"/>
  <c r="C34" i="3"/>
  <c r="B34" i="3"/>
  <c r="A34" i="3"/>
  <c r="S33" i="3"/>
  <c r="F33" i="3"/>
  <c r="E33" i="3"/>
  <c r="D33" i="3"/>
  <c r="C33" i="3"/>
  <c r="B33" i="3"/>
  <c r="A33" i="3"/>
  <c r="T33" i="3" s="1"/>
  <c r="F32" i="3"/>
  <c r="E32" i="3"/>
  <c r="D32" i="3"/>
  <c r="C32" i="3"/>
  <c r="B32" i="3"/>
  <c r="A32" i="3"/>
  <c r="I32" i="3" s="1"/>
  <c r="P32" i="3" s="1"/>
  <c r="F31" i="3"/>
  <c r="E31" i="3"/>
  <c r="D31" i="3"/>
  <c r="C31" i="3"/>
  <c r="B31" i="3"/>
  <c r="A31" i="3"/>
  <c r="T30" i="3"/>
  <c r="F30" i="3"/>
  <c r="E30" i="3"/>
  <c r="D30" i="3"/>
  <c r="C30" i="3"/>
  <c r="B30" i="3"/>
  <c r="A30" i="3"/>
  <c r="R30" i="3" s="1"/>
  <c r="F29" i="3"/>
  <c r="E29" i="3"/>
  <c r="D29" i="3"/>
  <c r="C29" i="3"/>
  <c r="B29" i="3"/>
  <c r="A29" i="3"/>
  <c r="S29" i="3" s="1"/>
  <c r="I28" i="3"/>
  <c r="F28" i="3"/>
  <c r="E28" i="3"/>
  <c r="D28" i="3"/>
  <c r="C28" i="3"/>
  <c r="B28" i="3"/>
  <c r="A28" i="3"/>
  <c r="R28" i="3" s="1"/>
  <c r="F27" i="3"/>
  <c r="E27" i="3"/>
  <c r="D27" i="3"/>
  <c r="C27" i="3"/>
  <c r="B27" i="3"/>
  <c r="A27" i="3"/>
  <c r="S27" i="3" s="1"/>
  <c r="R26" i="3"/>
  <c r="Q26" i="3"/>
  <c r="H26" i="3"/>
  <c r="F26" i="3"/>
  <c r="E26" i="3"/>
  <c r="D26" i="3"/>
  <c r="C26" i="3"/>
  <c r="B26" i="3"/>
  <c r="A26" i="3"/>
  <c r="I26" i="3" s="1"/>
  <c r="P26" i="3" s="1"/>
  <c r="T25" i="3"/>
  <c r="S25" i="3"/>
  <c r="I25" i="3"/>
  <c r="K25" i="3" s="1"/>
  <c r="F25" i="3"/>
  <c r="E25" i="3"/>
  <c r="D25" i="3"/>
  <c r="C25" i="3"/>
  <c r="B25" i="3"/>
  <c r="A25" i="3"/>
  <c r="R25" i="3" s="1"/>
  <c r="F24" i="3"/>
  <c r="E24" i="3"/>
  <c r="D24" i="3"/>
  <c r="C24" i="3"/>
  <c r="B24" i="3"/>
  <c r="A24" i="3"/>
  <c r="R24" i="3" s="1"/>
  <c r="T23" i="3"/>
  <c r="R23" i="3"/>
  <c r="F23" i="3"/>
  <c r="E23" i="3"/>
  <c r="D23" i="3"/>
  <c r="C23" i="3"/>
  <c r="B23" i="3"/>
  <c r="A23" i="3"/>
  <c r="S23" i="3" s="1"/>
  <c r="T22" i="3"/>
  <c r="S22" i="3"/>
  <c r="I22" i="3"/>
  <c r="L22" i="3" s="1"/>
  <c r="F22" i="3"/>
  <c r="E22" i="3"/>
  <c r="D22" i="3"/>
  <c r="C22" i="3"/>
  <c r="B22" i="3"/>
  <c r="A22" i="3"/>
  <c r="R22" i="3" s="1"/>
  <c r="F21" i="3"/>
  <c r="E21" i="3"/>
  <c r="D21" i="3"/>
  <c r="C21" i="3"/>
  <c r="B21" i="3"/>
  <c r="A21" i="3"/>
  <c r="I21" i="3" s="1"/>
  <c r="L21" i="3" s="1"/>
  <c r="F20" i="3"/>
  <c r="E20" i="3"/>
  <c r="D20" i="3"/>
  <c r="C20" i="3"/>
  <c r="B20" i="3"/>
  <c r="A20" i="3"/>
  <c r="T20" i="3" s="1"/>
  <c r="F19" i="3"/>
  <c r="E19" i="3"/>
  <c r="D19" i="3"/>
  <c r="C19" i="3"/>
  <c r="B19" i="3"/>
  <c r="A19" i="3"/>
  <c r="F18" i="3"/>
  <c r="E18" i="3"/>
  <c r="D18" i="3"/>
  <c r="C18" i="3"/>
  <c r="B18" i="3"/>
  <c r="A18" i="3"/>
  <c r="T18" i="3" s="1"/>
  <c r="S17" i="3"/>
  <c r="F17" i="3"/>
  <c r="E17" i="3"/>
  <c r="D17" i="3"/>
  <c r="C17" i="3"/>
  <c r="B17" i="3"/>
  <c r="A17" i="3"/>
  <c r="T17" i="3" s="1"/>
  <c r="F16" i="3"/>
  <c r="E16" i="3"/>
  <c r="D16" i="3"/>
  <c r="C16" i="3"/>
  <c r="B16" i="3"/>
  <c r="A16" i="3"/>
  <c r="I16" i="3" s="1"/>
  <c r="R15" i="3"/>
  <c r="F15" i="3"/>
  <c r="E15" i="3"/>
  <c r="D15" i="3"/>
  <c r="C15" i="3"/>
  <c r="B15" i="3"/>
  <c r="A15" i="3"/>
  <c r="T14" i="3"/>
  <c r="F14" i="3"/>
  <c r="E14" i="3"/>
  <c r="D14" i="3"/>
  <c r="C14" i="3"/>
  <c r="B14" i="3"/>
  <c r="A14" i="3"/>
  <c r="R14" i="3" s="1"/>
  <c r="T13" i="3"/>
  <c r="F13" i="3"/>
  <c r="E13" i="3"/>
  <c r="D13" i="3"/>
  <c r="C13" i="3"/>
  <c r="B13" i="3"/>
  <c r="A13" i="3"/>
  <c r="S13" i="3" s="1"/>
  <c r="R12" i="3"/>
  <c r="F12" i="3"/>
  <c r="E12" i="3"/>
  <c r="D12" i="3"/>
  <c r="C12" i="3"/>
  <c r="B12" i="3"/>
  <c r="A12" i="3"/>
  <c r="I12" i="3" s="1"/>
  <c r="K12" i="3" s="1"/>
  <c r="I11" i="3"/>
  <c r="F11" i="3"/>
  <c r="E11" i="3"/>
  <c r="D11" i="3"/>
  <c r="C11" i="3"/>
  <c r="B11" i="3"/>
  <c r="A11" i="3"/>
  <c r="S11" i="3" s="1"/>
  <c r="F10" i="3"/>
  <c r="E10" i="3"/>
  <c r="D10" i="3"/>
  <c r="C10" i="3"/>
  <c r="B10" i="3"/>
  <c r="A10" i="3"/>
  <c r="T9" i="3"/>
  <c r="S9" i="3"/>
  <c r="I9" i="3"/>
  <c r="J9" i="3" s="1"/>
  <c r="F9" i="3"/>
  <c r="E9" i="3"/>
  <c r="D9" i="3"/>
  <c r="C9" i="3"/>
  <c r="B9" i="3"/>
  <c r="A9" i="3"/>
  <c r="R9" i="3" s="1"/>
  <c r="S8" i="3"/>
  <c r="F8" i="3"/>
  <c r="E8" i="3"/>
  <c r="D8" i="3"/>
  <c r="C8" i="3"/>
  <c r="B8" i="3"/>
  <c r="A8" i="3"/>
  <c r="I8" i="3" s="1"/>
  <c r="T7" i="3"/>
  <c r="R7" i="3"/>
  <c r="I7" i="3"/>
  <c r="F7" i="3"/>
  <c r="E7" i="3"/>
  <c r="D7" i="3"/>
  <c r="C7" i="3"/>
  <c r="B7" i="3"/>
  <c r="A7" i="3"/>
  <c r="S7" i="3" s="1"/>
  <c r="F6" i="3"/>
  <c r="E6" i="3"/>
  <c r="D6" i="3"/>
  <c r="C6" i="3"/>
  <c r="B6" i="3"/>
  <c r="A6" i="3"/>
  <c r="R6" i="3" s="1"/>
  <c r="F5" i="3"/>
  <c r="E5" i="3"/>
  <c r="D5" i="3"/>
  <c r="C5" i="3"/>
  <c r="B5" i="3"/>
  <c r="A5" i="3"/>
  <c r="I5" i="3" s="1"/>
  <c r="C8" i="2"/>
  <c r="C7" i="2"/>
  <c r="C8" i="1" s="1"/>
  <c r="C6" i="2"/>
  <c r="C5" i="2"/>
  <c r="E14" i="1"/>
  <c r="E13" i="1"/>
  <c r="E12" i="1"/>
  <c r="E11" i="1"/>
  <c r="E10" i="1"/>
  <c r="E9" i="1"/>
  <c r="C9" i="1"/>
  <c r="E8" i="1"/>
  <c r="E7" i="1"/>
  <c r="E6" i="1"/>
  <c r="E5" i="1"/>
  <c r="C5" i="1"/>
  <c r="E4" i="1"/>
  <c r="L8" i="3" l="1"/>
  <c r="G8" i="3"/>
  <c r="G289" i="3"/>
  <c r="J289" i="3"/>
  <c r="J581" i="3"/>
  <c r="G581" i="3"/>
  <c r="L235" i="3"/>
  <c r="J235" i="3"/>
  <c r="L375" i="3"/>
  <c r="J375" i="3"/>
  <c r="G375" i="3"/>
  <c r="G273" i="3"/>
  <c r="L273" i="3"/>
  <c r="K273" i="3"/>
  <c r="J273" i="3"/>
  <c r="L305" i="3"/>
  <c r="J305" i="3"/>
  <c r="G305" i="3"/>
  <c r="R20" i="3"/>
  <c r="P41" i="3"/>
  <c r="T43" i="3"/>
  <c r="I52" i="3"/>
  <c r="I71" i="3"/>
  <c r="R103" i="3"/>
  <c r="I118" i="3"/>
  <c r="L118" i="3" s="1"/>
  <c r="T121" i="3"/>
  <c r="I123" i="3"/>
  <c r="R127" i="3"/>
  <c r="T137" i="3"/>
  <c r="T141" i="3"/>
  <c r="G152" i="3"/>
  <c r="T153" i="3"/>
  <c r="G157" i="3"/>
  <c r="R165" i="3"/>
  <c r="I206" i="3"/>
  <c r="L206" i="3" s="1"/>
  <c r="S212" i="3"/>
  <c r="S220" i="3"/>
  <c r="K228" i="3"/>
  <c r="I233" i="3"/>
  <c r="T233" i="3"/>
  <c r="S233" i="3"/>
  <c r="S244" i="3"/>
  <c r="I244" i="3"/>
  <c r="S263" i="3"/>
  <c r="T263" i="3"/>
  <c r="S265" i="3"/>
  <c r="T265" i="3"/>
  <c r="R265" i="3"/>
  <c r="R310" i="3"/>
  <c r="L325" i="3"/>
  <c r="R341" i="3"/>
  <c r="T341" i="3"/>
  <c r="S341" i="3"/>
  <c r="T343" i="3"/>
  <c r="I343" i="3"/>
  <c r="R347" i="3"/>
  <c r="T347" i="3"/>
  <c r="I347" i="3"/>
  <c r="T357" i="3"/>
  <c r="S357" i="3"/>
  <c r="R357" i="3"/>
  <c r="S382" i="3"/>
  <c r="T382" i="3"/>
  <c r="I382" i="3"/>
  <c r="L400" i="3"/>
  <c r="R412" i="3"/>
  <c r="S422" i="3"/>
  <c r="T422" i="3"/>
  <c r="R466" i="3"/>
  <c r="S466" i="3"/>
  <c r="I466" i="3"/>
  <c r="R468" i="3"/>
  <c r="I468" i="3"/>
  <c r="I473" i="3"/>
  <c r="L473" i="3" s="1"/>
  <c r="S473" i="3"/>
  <c r="L476" i="3"/>
  <c r="I487" i="3"/>
  <c r="T487" i="3"/>
  <c r="R487" i="3"/>
  <c r="T559" i="3"/>
  <c r="S559" i="3"/>
  <c r="R559" i="3"/>
  <c r="I559" i="3"/>
  <c r="S20" i="3"/>
  <c r="T165" i="3"/>
  <c r="M386" i="3"/>
  <c r="J386" i="3"/>
  <c r="J390" i="3"/>
  <c r="L402" i="3"/>
  <c r="R410" i="3"/>
  <c r="J423" i="3"/>
  <c r="I436" i="3"/>
  <c r="L436" i="3" s="1"/>
  <c r="R596" i="3"/>
  <c r="T596" i="3"/>
  <c r="S596" i="3"/>
  <c r="I596" i="3"/>
  <c r="G596" i="3" s="1"/>
  <c r="R632" i="3"/>
  <c r="I632" i="3"/>
  <c r="T632" i="3"/>
  <c r="T103" i="3"/>
  <c r="T288" i="3"/>
  <c r="S288" i="3"/>
  <c r="I288" i="3"/>
  <c r="G288" i="3" s="1"/>
  <c r="Q368" i="3"/>
  <c r="K368" i="3"/>
  <c r="J368" i="3"/>
  <c r="H368" i="3"/>
  <c r="G368" i="3"/>
  <c r="R373" i="3"/>
  <c r="P390" i="3"/>
  <c r="S402" i="3"/>
  <c r="K423" i="3"/>
  <c r="R508" i="3"/>
  <c r="T508" i="3"/>
  <c r="S508" i="3"/>
  <c r="I508" i="3"/>
  <c r="R589" i="3"/>
  <c r="T589" i="3"/>
  <c r="I589" i="3"/>
  <c r="R591" i="3"/>
  <c r="S591" i="3"/>
  <c r="T591" i="3"/>
  <c r="I591" i="3"/>
  <c r="L666" i="3"/>
  <c r="J666" i="3"/>
  <c r="G666" i="3"/>
  <c r="T789" i="3"/>
  <c r="S789" i="3"/>
  <c r="S118" i="3"/>
  <c r="T125" i="3"/>
  <c r="R280" i="3"/>
  <c r="I297" i="3"/>
  <c r="L297" i="3" s="1"/>
  <c r="S6" i="3"/>
  <c r="I29" i="3"/>
  <c r="G29" i="3" s="1"/>
  <c r="I36" i="3"/>
  <c r="S38" i="3"/>
  <c r="I50" i="3"/>
  <c r="R87" i="3"/>
  <c r="I102" i="3"/>
  <c r="L102" i="3" s="1"/>
  <c r="T109" i="3"/>
  <c r="T118" i="3"/>
  <c r="I132" i="3"/>
  <c r="I146" i="3"/>
  <c r="M152" i="3"/>
  <c r="I180" i="3"/>
  <c r="G180" i="3" s="1"/>
  <c r="R188" i="3"/>
  <c r="L192" i="3"/>
  <c r="T200" i="3"/>
  <c r="S214" i="3"/>
  <c r="S225" i="3"/>
  <c r="R225" i="3"/>
  <c r="Q228" i="3"/>
  <c r="S278" i="3"/>
  <c r="S318" i="3"/>
  <c r="S321" i="3"/>
  <c r="T321" i="3"/>
  <c r="R321" i="3"/>
  <c r="I345" i="3"/>
  <c r="G345" i="3" s="1"/>
  <c r="Q390" i="3"/>
  <c r="T401" i="3"/>
  <c r="R401" i="3"/>
  <c r="I401" i="3"/>
  <c r="T402" i="3"/>
  <c r="L423" i="3"/>
  <c r="S437" i="3"/>
  <c r="I437" i="3"/>
  <c r="R462" i="3"/>
  <c r="T462" i="3"/>
  <c r="S462" i="3"/>
  <c r="I462" i="3"/>
  <c r="S477" i="3"/>
  <c r="T477" i="3"/>
  <c r="R477" i="3"/>
  <c r="S535" i="3"/>
  <c r="R535" i="3"/>
  <c r="S587" i="3"/>
  <c r="I587" i="3"/>
  <c r="G587" i="3" s="1"/>
  <c r="R622" i="3"/>
  <c r="I622" i="3"/>
  <c r="T622" i="3"/>
  <c r="S622" i="3"/>
  <c r="J701" i="3"/>
  <c r="G701" i="3"/>
  <c r="P25" i="3"/>
  <c r="R40" i="3"/>
  <c r="I40" i="3"/>
  <c r="T78" i="3"/>
  <c r="T123" i="3"/>
  <c r="I125" i="3"/>
  <c r="G125" i="3" s="1"/>
  <c r="I208" i="3"/>
  <c r="I27" i="3"/>
  <c r="L27" i="3" s="1"/>
  <c r="I56" i="3"/>
  <c r="R72" i="3"/>
  <c r="T72" i="3"/>
  <c r="S227" i="3"/>
  <c r="R227" i="3"/>
  <c r="P228" i="3"/>
  <c r="R268" i="3"/>
  <c r="T268" i="3"/>
  <c r="S268" i="3"/>
  <c r="I268" i="3"/>
  <c r="L268" i="3" s="1"/>
  <c r="S307" i="3"/>
  <c r="R307" i="3"/>
  <c r="T309" i="3"/>
  <c r="I309" i="3"/>
  <c r="T6" i="3"/>
  <c r="S24" i="3"/>
  <c r="T27" i="3"/>
  <c r="T29" i="3"/>
  <c r="S36" i="3"/>
  <c r="T38" i="3"/>
  <c r="S65" i="3"/>
  <c r="S81" i="3"/>
  <c r="T87" i="3"/>
  <c r="S119" i="3"/>
  <c r="R119" i="3"/>
  <c r="I120" i="3"/>
  <c r="I136" i="3"/>
  <c r="Q152" i="3"/>
  <c r="I184" i="3"/>
  <c r="R192" i="3"/>
  <c r="S208" i="3"/>
  <c r="T214" i="3"/>
  <c r="I252" i="3"/>
  <c r="H252" i="3" s="1"/>
  <c r="R274" i="3"/>
  <c r="I281" i="3"/>
  <c r="T281" i="3"/>
  <c r="R281" i="3"/>
  <c r="T286" i="3"/>
  <c r="R286" i="3"/>
  <c r="I286" i="3"/>
  <c r="L286" i="3" s="1"/>
  <c r="R326" i="3"/>
  <c r="I326" i="3"/>
  <c r="I329" i="3"/>
  <c r="J331" i="3"/>
  <c r="I361" i="3"/>
  <c r="R374" i="3"/>
  <c r="I374" i="3"/>
  <c r="R378" i="3"/>
  <c r="T378" i="3"/>
  <c r="G389" i="3"/>
  <c r="I397" i="3"/>
  <c r="T420" i="3"/>
  <c r="I420" i="3"/>
  <c r="J420" i="3" s="1"/>
  <c r="R420" i="3"/>
  <c r="P423" i="3"/>
  <c r="T504" i="3"/>
  <c r="I504" i="3"/>
  <c r="T699" i="3"/>
  <c r="S699" i="3"/>
  <c r="R699" i="3"/>
  <c r="I699" i="3"/>
  <c r="I299" i="3"/>
  <c r="T299" i="3"/>
  <c r="R299" i="3"/>
  <c r="I6" i="3"/>
  <c r="S52" i="3"/>
  <c r="R238" i="3"/>
  <c r="I238" i="3"/>
  <c r="L238" i="3" s="1"/>
  <c r="R164" i="3"/>
  <c r="S164" i="3"/>
  <c r="I164" i="3"/>
  <c r="I166" i="3"/>
  <c r="R166" i="3"/>
  <c r="J192" i="3"/>
  <c r="I242" i="3"/>
  <c r="T24" i="3"/>
  <c r="R88" i="3"/>
  <c r="T88" i="3"/>
  <c r="I93" i="3"/>
  <c r="G93" i="3" s="1"/>
  <c r="S102" i="3"/>
  <c r="S120" i="3"/>
  <c r="S136" i="3"/>
  <c r="S192" i="3"/>
  <c r="R252" i="3"/>
  <c r="P267" i="3"/>
  <c r="H267" i="3"/>
  <c r="L331" i="3"/>
  <c r="R361" i="3"/>
  <c r="R397" i="3"/>
  <c r="Q423" i="3"/>
  <c r="I464" i="3"/>
  <c r="L464" i="3" s="1"/>
  <c r="P485" i="3"/>
  <c r="L485" i="3"/>
  <c r="K485" i="3"/>
  <c r="R521" i="3"/>
  <c r="T521" i="3"/>
  <c r="I521" i="3"/>
  <c r="S606" i="3"/>
  <c r="T606" i="3"/>
  <c r="I606" i="3"/>
  <c r="S660" i="3"/>
  <c r="T660" i="3"/>
  <c r="R660" i="3"/>
  <c r="I660" i="3"/>
  <c r="G660" i="3" s="1"/>
  <c r="I38" i="3"/>
  <c r="L38" i="3" s="1"/>
  <c r="I18" i="3"/>
  <c r="I24" i="3"/>
  <c r="I87" i="3"/>
  <c r="S40" i="3"/>
  <c r="I73" i="3"/>
  <c r="T91" i="3"/>
  <c r="T93" i="3"/>
  <c r="H98" i="3"/>
  <c r="S100" i="3"/>
  <c r="T102" i="3"/>
  <c r="I114" i="3"/>
  <c r="T120" i="3"/>
  <c r="J130" i="3"/>
  <c r="T136" i="3"/>
  <c r="R162" i="3"/>
  <c r="S182" i="3"/>
  <c r="S184" i="3"/>
  <c r="S223" i="3"/>
  <c r="R223" i="3"/>
  <c r="I223" i="3"/>
  <c r="R233" i="3"/>
  <c r="T252" i="3"/>
  <c r="I259" i="3"/>
  <c r="L259" i="3" s="1"/>
  <c r="H263" i="3"/>
  <c r="G265" i="3"/>
  <c r="J323" i="3"/>
  <c r="G323" i="3"/>
  <c r="T324" i="3"/>
  <c r="S331" i="3"/>
  <c r="H341" i="3"/>
  <c r="R398" i="3"/>
  <c r="I398" i="3"/>
  <c r="J398" i="3" s="1"/>
  <c r="S416" i="3"/>
  <c r="I416" i="3"/>
  <c r="T416" i="3"/>
  <c r="I422" i="3"/>
  <c r="J485" i="3"/>
  <c r="R569" i="3"/>
  <c r="I569" i="3"/>
  <c r="T569" i="3"/>
  <c r="T571" i="3"/>
  <c r="S571" i="3"/>
  <c r="I571" i="3"/>
  <c r="S396" i="3"/>
  <c r="I396" i="3"/>
  <c r="G396" i="3" s="1"/>
  <c r="J405" i="3"/>
  <c r="K405" i="3"/>
  <c r="H405" i="3"/>
  <c r="G405" i="3"/>
  <c r="T433" i="3"/>
  <c r="S433" i="3"/>
  <c r="R433" i="3"/>
  <c r="I433" i="3"/>
  <c r="H476" i="3"/>
  <c r="Q476" i="3"/>
  <c r="P476" i="3"/>
  <c r="R515" i="3"/>
  <c r="T515" i="3"/>
  <c r="S515" i="3"/>
  <c r="I515" i="3"/>
  <c r="H515" i="3" s="1"/>
  <c r="R533" i="3"/>
  <c r="T533" i="3"/>
  <c r="I94" i="3"/>
  <c r="T94" i="3"/>
  <c r="T253" i="3"/>
  <c r="S253" i="3"/>
  <c r="S302" i="3"/>
  <c r="R302" i="3"/>
  <c r="T304" i="3"/>
  <c r="R304" i="3"/>
  <c r="I23" i="3"/>
  <c r="M26" i="3"/>
  <c r="I55" i="3"/>
  <c r="I68" i="3"/>
  <c r="G72" i="3"/>
  <c r="G77" i="3"/>
  <c r="I84" i="3"/>
  <c r="I86" i="3"/>
  <c r="L86" i="3" s="1"/>
  <c r="T89" i="3"/>
  <c r="M122" i="3"/>
  <c r="I124" i="3"/>
  <c r="M154" i="3"/>
  <c r="S168" i="3"/>
  <c r="T204" i="3"/>
  <c r="I204" i="3"/>
  <c r="G204" i="3" s="1"/>
  <c r="I207" i="3"/>
  <c r="G207" i="3" s="1"/>
  <c r="J213" i="3"/>
  <c r="J217" i="3"/>
  <c r="J221" i="3"/>
  <c r="T238" i="3"/>
  <c r="T244" i="3"/>
  <c r="R257" i="3"/>
  <c r="R262" i="3"/>
  <c r="I262" i="3"/>
  <c r="K263" i="3"/>
  <c r="R288" i="3"/>
  <c r="I294" i="3"/>
  <c r="L300" i="3"/>
  <c r="R309" i="3"/>
  <c r="R311" i="3"/>
  <c r="R313" i="3"/>
  <c r="K341" i="3"/>
  <c r="I357" i="3"/>
  <c r="L368" i="3"/>
  <c r="R372" i="3"/>
  <c r="T388" i="3"/>
  <c r="S388" i="3"/>
  <c r="R388" i="3"/>
  <c r="I388" i="3"/>
  <c r="L405" i="3"/>
  <c r="S446" i="3"/>
  <c r="T446" i="3"/>
  <c r="R446" i="3"/>
  <c r="I446" i="3"/>
  <c r="G458" i="3"/>
  <c r="L458" i="3"/>
  <c r="S502" i="3"/>
  <c r="R502" i="3"/>
  <c r="R556" i="3"/>
  <c r="S556" i="3"/>
  <c r="I556" i="3"/>
  <c r="S574" i="3"/>
  <c r="T574" i="3"/>
  <c r="I574" i="3"/>
  <c r="G574" i="3" s="1"/>
  <c r="R644" i="3"/>
  <c r="T644" i="3"/>
  <c r="I644" i="3"/>
  <c r="M644" i="3" s="1"/>
  <c r="R658" i="3"/>
  <c r="T658" i="3"/>
  <c r="S658" i="3"/>
  <c r="I658" i="3"/>
  <c r="T672" i="3"/>
  <c r="S672" i="3"/>
  <c r="I672" i="3"/>
  <c r="J672" i="3" s="1"/>
  <c r="H72" i="3"/>
  <c r="I104" i="3"/>
  <c r="T126" i="3"/>
  <c r="T151" i="3"/>
  <c r="T158" i="3"/>
  <c r="T164" i="3"/>
  <c r="I170" i="3"/>
  <c r="R172" i="3"/>
  <c r="I191" i="3"/>
  <c r="T207" i="3"/>
  <c r="T211" i="3"/>
  <c r="R217" i="3"/>
  <c r="I225" i="3"/>
  <c r="G225" i="3" s="1"/>
  <c r="R245" i="3"/>
  <c r="T245" i="3"/>
  <c r="S245" i="3"/>
  <c r="S258" i="3"/>
  <c r="I258" i="3"/>
  <c r="T260" i="3"/>
  <c r="I260" i="3"/>
  <c r="L260" i="3" s="1"/>
  <c r="G291" i="3"/>
  <c r="L291" i="3"/>
  <c r="Q300" i="3"/>
  <c r="S309" i="3"/>
  <c r="S313" i="3"/>
  <c r="G321" i="3"/>
  <c r="T336" i="3"/>
  <c r="S336" i="3"/>
  <c r="S340" i="3"/>
  <c r="R340" i="3"/>
  <c r="Q341" i="3"/>
  <c r="T350" i="3"/>
  <c r="S350" i="3"/>
  <c r="R350" i="3"/>
  <c r="I350" i="3"/>
  <c r="M368" i="3"/>
  <c r="S372" i="3"/>
  <c r="M405" i="3"/>
  <c r="I477" i="3"/>
  <c r="G477" i="3" s="1"/>
  <c r="T587" i="3"/>
  <c r="G601" i="3"/>
  <c r="S71" i="3"/>
  <c r="R71" i="3"/>
  <c r="T478" i="3"/>
  <c r="S478" i="3"/>
  <c r="R478" i="3"/>
  <c r="R526" i="3"/>
  <c r="T526" i="3"/>
  <c r="S526" i="3"/>
  <c r="I526" i="3"/>
  <c r="T531" i="3"/>
  <c r="R531" i="3"/>
  <c r="I531" i="3"/>
  <c r="R554" i="3"/>
  <c r="I554" i="3"/>
  <c r="T554" i="3"/>
  <c r="S554" i="3"/>
  <c r="S583" i="3"/>
  <c r="I583" i="3"/>
  <c r="R776" i="3"/>
  <c r="T776" i="3"/>
  <c r="S776" i="3"/>
  <c r="I776" i="3"/>
  <c r="G855" i="3"/>
  <c r="L855" i="3"/>
  <c r="J855" i="3"/>
  <c r="T86" i="3"/>
  <c r="G88" i="3"/>
  <c r="T104" i="3"/>
  <c r="T221" i="3"/>
  <c r="O243" i="3"/>
  <c r="T294" i="3"/>
  <c r="T314" i="3"/>
  <c r="S314" i="3"/>
  <c r="I320" i="3"/>
  <c r="R320" i="3"/>
  <c r="J321" i="3"/>
  <c r="R371" i="3"/>
  <c r="T371" i="3"/>
  <c r="S371" i="3"/>
  <c r="I371" i="3"/>
  <c r="I373" i="3"/>
  <c r="L373" i="3" s="1"/>
  <c r="S373" i="3"/>
  <c r="T386" i="3"/>
  <c r="S386" i="3"/>
  <c r="R386" i="3"/>
  <c r="P405" i="3"/>
  <c r="S410" i="3"/>
  <c r="I410" i="3"/>
  <c r="T431" i="3"/>
  <c r="S431" i="3"/>
  <c r="R431" i="3"/>
  <c r="I431" i="3"/>
  <c r="R436" i="3"/>
  <c r="T436" i="3"/>
  <c r="S438" i="3"/>
  <c r="T438" i="3"/>
  <c r="R438" i="3"/>
  <c r="R457" i="3"/>
  <c r="S457" i="3"/>
  <c r="I457" i="3"/>
  <c r="T480" i="3"/>
  <c r="S480" i="3"/>
  <c r="T491" i="3"/>
  <c r="R491" i="3"/>
  <c r="R606" i="3"/>
  <c r="T647" i="3"/>
  <c r="R647" i="3"/>
  <c r="I647" i="3"/>
  <c r="K653" i="3"/>
  <c r="J653" i="3"/>
  <c r="H653" i="3"/>
  <c r="Q653" i="3"/>
  <c r="G684" i="3"/>
  <c r="K684" i="3"/>
  <c r="L901" i="3"/>
  <c r="M901" i="3"/>
  <c r="G901" i="3"/>
  <c r="S334" i="3"/>
  <c r="T334" i="3"/>
  <c r="R334" i="3"/>
  <c r="L72" i="3"/>
  <c r="S329" i="3"/>
  <c r="R329" i="3"/>
  <c r="R581" i="3"/>
  <c r="T581" i="3"/>
  <c r="S581" i="3"/>
  <c r="T625" i="3"/>
  <c r="I625" i="3"/>
  <c r="R627" i="3"/>
  <c r="T627" i="3"/>
  <c r="S627" i="3"/>
  <c r="I627" i="3"/>
  <c r="G627" i="3" s="1"/>
  <c r="S670" i="3"/>
  <c r="R670" i="3"/>
  <c r="I670" i="3"/>
  <c r="G670" i="3" s="1"/>
  <c r="R278" i="3"/>
  <c r="I278" i="3"/>
  <c r="T297" i="3"/>
  <c r="R297" i="3"/>
  <c r="S345" i="3"/>
  <c r="R345" i="3"/>
  <c r="J25" i="3"/>
  <c r="P72" i="3"/>
  <c r="I92" i="3"/>
  <c r="I121" i="3"/>
  <c r="J121" i="3" s="1"/>
  <c r="I137" i="3"/>
  <c r="J137" i="3" s="1"/>
  <c r="I139" i="3"/>
  <c r="L139" i="3" s="1"/>
  <c r="I153" i="3"/>
  <c r="J153" i="3" s="1"/>
  <c r="R180" i="3"/>
  <c r="S180" i="3"/>
  <c r="J188" i="3"/>
  <c r="L188" i="3"/>
  <c r="S234" i="3"/>
  <c r="I253" i="3"/>
  <c r="J253" i="3" s="1"/>
  <c r="I271" i="3"/>
  <c r="S271" i="3"/>
  <c r="R271" i="3"/>
  <c r="S274" i="3"/>
  <c r="I274" i="3"/>
  <c r="T305" i="3"/>
  <c r="S305" i="3"/>
  <c r="T316" i="3"/>
  <c r="S316" i="3"/>
  <c r="R316" i="3"/>
  <c r="I316" i="3"/>
  <c r="R318" i="3"/>
  <c r="I318" i="3"/>
  <c r="G318" i="3" s="1"/>
  <c r="S369" i="3"/>
  <c r="T369" i="3"/>
  <c r="I369" i="3"/>
  <c r="G369" i="3" s="1"/>
  <c r="T396" i="3"/>
  <c r="G400" i="3"/>
  <c r="T408" i="3"/>
  <c r="R408" i="3"/>
  <c r="I408" i="3"/>
  <c r="I434" i="3"/>
  <c r="G434" i="3" s="1"/>
  <c r="T434" i="3"/>
  <c r="S470" i="3"/>
  <c r="T470" i="3"/>
  <c r="R470" i="3"/>
  <c r="G476" i="3"/>
  <c r="S489" i="3"/>
  <c r="T489" i="3"/>
  <c r="R586" i="3"/>
  <c r="T586" i="3"/>
  <c r="S586" i="3"/>
  <c r="I586" i="3"/>
  <c r="G586" i="3" s="1"/>
  <c r="T725" i="3"/>
  <c r="S725" i="3"/>
  <c r="R725" i="3"/>
  <c r="I725" i="3"/>
  <c r="R56" i="3"/>
  <c r="S56" i="3"/>
  <c r="R8" i="3"/>
  <c r="T8" i="3"/>
  <c r="Q72" i="3"/>
  <c r="T139" i="3"/>
  <c r="I425" i="3"/>
  <c r="S425" i="3"/>
  <c r="R425" i="3"/>
  <c r="S427" i="3"/>
  <c r="T427" i="3"/>
  <c r="I427" i="3"/>
  <c r="G427" i="3" s="1"/>
  <c r="J476" i="3"/>
  <c r="R575" i="3"/>
  <c r="S575" i="3"/>
  <c r="L633" i="3"/>
  <c r="G633" i="3"/>
  <c r="T645" i="3"/>
  <c r="S645" i="3"/>
  <c r="R645" i="3"/>
  <c r="I645" i="3"/>
  <c r="R652" i="3"/>
  <c r="T652" i="3"/>
  <c r="S652" i="3"/>
  <c r="G707" i="3"/>
  <c r="Q707" i="3"/>
  <c r="M707" i="3"/>
  <c r="L707" i="3"/>
  <c r="H707" i="3"/>
  <c r="R62" i="3"/>
  <c r="T62" i="3"/>
  <c r="M72" i="3"/>
  <c r="I103" i="3"/>
  <c r="I176" i="3"/>
  <c r="L176" i="3" s="1"/>
  <c r="R176" i="3"/>
  <c r="L193" i="3"/>
  <c r="P193" i="3"/>
  <c r="T11" i="3"/>
  <c r="I13" i="3"/>
  <c r="G13" i="3" s="1"/>
  <c r="I20" i="3"/>
  <c r="T34" i="3"/>
  <c r="I34" i="3"/>
  <c r="J41" i="3"/>
  <c r="I43" i="3"/>
  <c r="H45" i="3"/>
  <c r="S72" i="3"/>
  <c r="S121" i="3"/>
  <c r="S137" i="3"/>
  <c r="I141" i="3"/>
  <c r="S153" i="3"/>
  <c r="J228" i="3"/>
  <c r="T239" i="3"/>
  <c r="I245" i="3"/>
  <c r="G249" i="3"/>
  <c r="R253" i="3"/>
  <c r="R267" i="3"/>
  <c r="R291" i="3"/>
  <c r="H312" i="3"/>
  <c r="T340" i="3"/>
  <c r="T346" i="3"/>
  <c r="S349" i="3"/>
  <c r="I349" i="3"/>
  <c r="R399" i="3"/>
  <c r="S399" i="3"/>
  <c r="S406" i="3"/>
  <c r="T406" i="3"/>
  <c r="I406" i="3"/>
  <c r="H423" i="3"/>
  <c r="K476" i="3"/>
  <c r="I522" i="3"/>
  <c r="S522" i="3"/>
  <c r="R522" i="3"/>
  <c r="R557" i="3"/>
  <c r="T557" i="3"/>
  <c r="I557" i="3"/>
  <c r="L649" i="3"/>
  <c r="J649" i="3"/>
  <c r="G649" i="3"/>
  <c r="R845" i="3"/>
  <c r="T845" i="3"/>
  <c r="S852" i="3"/>
  <c r="T852" i="3"/>
  <c r="R852" i="3"/>
  <c r="I852" i="3"/>
  <c r="R876" i="3"/>
  <c r="I876" i="3"/>
  <c r="T876" i="3"/>
  <c r="S876" i="3"/>
  <c r="G453" i="3"/>
  <c r="I469" i="3"/>
  <c r="R475" i="3"/>
  <c r="R530" i="3"/>
  <c r="I546" i="3"/>
  <c r="R546" i="3"/>
  <c r="I567" i="3"/>
  <c r="J641" i="3"/>
  <c r="I643" i="3"/>
  <c r="G643" i="3" s="1"/>
  <c r="S646" i="3"/>
  <c r="I674" i="3"/>
  <c r="R716" i="3"/>
  <c r="T770" i="3"/>
  <c r="R770" i="3"/>
  <c r="I802" i="3"/>
  <c r="G802" i="3" s="1"/>
  <c r="R825" i="3"/>
  <c r="I825" i="3"/>
  <c r="G825" i="3" s="1"/>
  <c r="R828" i="3"/>
  <c r="I836" i="3"/>
  <c r="L836" i="3" s="1"/>
  <c r="S836" i="3"/>
  <c r="R887" i="3"/>
  <c r="T887" i="3"/>
  <c r="S887" i="3"/>
  <c r="S906" i="3"/>
  <c r="I906" i="3"/>
  <c r="L453" i="3"/>
  <c r="R458" i="3"/>
  <c r="R472" i="3"/>
  <c r="I472" i="3"/>
  <c r="G472" i="3" s="1"/>
  <c r="S493" i="3"/>
  <c r="S495" i="3"/>
  <c r="I518" i="3"/>
  <c r="G518" i="3" s="1"/>
  <c r="R544" i="3"/>
  <c r="T544" i="3"/>
  <c r="R641" i="3"/>
  <c r="J682" i="3"/>
  <c r="S716" i="3"/>
  <c r="I745" i="3"/>
  <c r="G745" i="3" s="1"/>
  <c r="R802" i="3"/>
  <c r="S810" i="3"/>
  <c r="T810" i="3"/>
  <c r="R860" i="3"/>
  <c r="S860" i="3"/>
  <c r="I860" i="3"/>
  <c r="T866" i="3"/>
  <c r="I866" i="3"/>
  <c r="I878" i="3"/>
  <c r="J878" i="3" s="1"/>
  <c r="I903" i="3"/>
  <c r="S915" i="3"/>
  <c r="I915" i="3"/>
  <c r="R930" i="3"/>
  <c r="T930" i="3"/>
  <c r="I930" i="3"/>
  <c r="J930" i="3" s="1"/>
  <c r="I748" i="3"/>
  <c r="T748" i="3"/>
  <c r="S750" i="3"/>
  <c r="T750" i="3"/>
  <c r="R750" i="3"/>
  <c r="R790" i="3"/>
  <c r="T790" i="3"/>
  <c r="R840" i="3"/>
  <c r="T840" i="3"/>
  <c r="Q841" i="3"/>
  <c r="P841" i="3"/>
  <c r="M841" i="3"/>
  <c r="J841" i="3"/>
  <c r="G841" i="3"/>
  <c r="L861" i="3"/>
  <c r="K861" i="3"/>
  <c r="R883" i="3"/>
  <c r="S883" i="3"/>
  <c r="T883" i="3"/>
  <c r="I891" i="3"/>
  <c r="H891" i="3" s="1"/>
  <c r="S893" i="3"/>
  <c r="T922" i="3"/>
  <c r="I922" i="3"/>
  <c r="J923" i="3"/>
  <c r="G923" i="3"/>
  <c r="G1069" i="3"/>
  <c r="L1069" i="3"/>
  <c r="H1069" i="3"/>
  <c r="P1069" i="3"/>
  <c r="M1069" i="3"/>
  <c r="J1069" i="3"/>
  <c r="S423" i="3"/>
  <c r="P453" i="3"/>
  <c r="T518" i="3"/>
  <c r="R588" i="3"/>
  <c r="I588" i="3"/>
  <c r="I648" i="3"/>
  <c r="H648" i="3" s="1"/>
  <c r="T697" i="3"/>
  <c r="T745" i="3"/>
  <c r="I758" i="3"/>
  <c r="J760" i="3"/>
  <c r="S774" i="3"/>
  <c r="R791" i="3"/>
  <c r="S862" i="3"/>
  <c r="I862" i="3"/>
  <c r="S892" i="3"/>
  <c r="I892" i="3"/>
  <c r="M981" i="3"/>
  <c r="J981" i="3"/>
  <c r="I461" i="3"/>
  <c r="J461" i="3" s="1"/>
  <c r="S461" i="3"/>
  <c r="R634" i="3"/>
  <c r="G638" i="3"/>
  <c r="R648" i="3"/>
  <c r="R698" i="3"/>
  <c r="S698" i="3"/>
  <c r="I698" i="3"/>
  <c r="L698" i="3" s="1"/>
  <c r="I710" i="3"/>
  <c r="I756" i="3"/>
  <c r="R761" i="3"/>
  <c r="I761" i="3"/>
  <c r="J761" i="3" s="1"/>
  <c r="R785" i="3"/>
  <c r="S844" i="3"/>
  <c r="I844" i="3"/>
  <c r="S875" i="3"/>
  <c r="R875" i="3"/>
  <c r="I875" i="3"/>
  <c r="G875" i="3" s="1"/>
  <c r="R948" i="3"/>
  <c r="T1018" i="3"/>
  <c r="S1018" i="3"/>
  <c r="R1018" i="3"/>
  <c r="R367" i="3"/>
  <c r="I367" i="3"/>
  <c r="S453" i="3"/>
  <c r="T465" i="3"/>
  <c r="I465" i="3"/>
  <c r="S538" i="3"/>
  <c r="I538" i="3"/>
  <c r="I636" i="3"/>
  <c r="S648" i="3"/>
  <c r="I681" i="3"/>
  <c r="T690" i="3"/>
  <c r="S690" i="3"/>
  <c r="R690" i="3"/>
  <c r="I715" i="3"/>
  <c r="Q742" i="3"/>
  <c r="P742" i="3"/>
  <c r="L772" i="3"/>
  <c r="J772" i="3"/>
  <c r="R777" i="3"/>
  <c r="T777" i="3"/>
  <c r="S777" i="3"/>
  <c r="R824" i="3"/>
  <c r="T824" i="3"/>
  <c r="S824" i="3"/>
  <c r="T855" i="3"/>
  <c r="S855" i="3"/>
  <c r="R855" i="3"/>
  <c r="L913" i="3"/>
  <c r="G913" i="3"/>
  <c r="S920" i="3"/>
  <c r="T920" i="3"/>
  <c r="R920" i="3"/>
  <c r="I920" i="3"/>
  <c r="T1025" i="3"/>
  <c r="R1025" i="3"/>
  <c r="I1025" i="3"/>
  <c r="S1025" i="3"/>
  <c r="I296" i="3"/>
  <c r="T296" i="3"/>
  <c r="S435" i="3"/>
  <c r="T453" i="3"/>
  <c r="I482" i="3"/>
  <c r="G498" i="3"/>
  <c r="I550" i="3"/>
  <c r="I552" i="3"/>
  <c r="T579" i="3"/>
  <c r="R579" i="3"/>
  <c r="S582" i="3"/>
  <c r="I582" i="3"/>
  <c r="I629" i="3"/>
  <c r="G629" i="3" s="1"/>
  <c r="T635" i="3"/>
  <c r="S635" i="3"/>
  <c r="R636" i="3"/>
  <c r="J638" i="3"/>
  <c r="I696" i="3"/>
  <c r="L696" i="3" s="1"/>
  <c r="S710" i="3"/>
  <c r="G712" i="3"/>
  <c r="I737" i="3"/>
  <c r="S737" i="3"/>
  <c r="R737" i="3"/>
  <c r="M742" i="3"/>
  <c r="I744" i="3"/>
  <c r="I770" i="3"/>
  <c r="S773" i="3"/>
  <c r="R773" i="3"/>
  <c r="I773" i="3"/>
  <c r="G795" i="3"/>
  <c r="R806" i="3"/>
  <c r="S806" i="3"/>
  <c r="I806" i="3"/>
  <c r="S825" i="3"/>
  <c r="R836" i="3"/>
  <c r="T888" i="3"/>
  <c r="R888" i="3"/>
  <c r="T906" i="3"/>
  <c r="J913" i="3"/>
  <c r="T933" i="3"/>
  <c r="I933" i="3"/>
  <c r="L933" i="3" s="1"/>
  <c r="T945" i="3"/>
  <c r="R945" i="3"/>
  <c r="S964" i="3"/>
  <c r="R964" i="3"/>
  <c r="M1068" i="3"/>
  <c r="G1068" i="3"/>
  <c r="T348" i="3"/>
  <c r="R348" i="3"/>
  <c r="P454" i="3"/>
  <c r="Q454" i="3"/>
  <c r="R482" i="3"/>
  <c r="S485" i="3"/>
  <c r="T485" i="3"/>
  <c r="H498" i="3"/>
  <c r="I509" i="3"/>
  <c r="T509" i="3"/>
  <c r="G510" i="3"/>
  <c r="I514" i="3"/>
  <c r="R536" i="3"/>
  <c r="I536" i="3"/>
  <c r="I544" i="3"/>
  <c r="L544" i="3" s="1"/>
  <c r="T546" i="3"/>
  <c r="S550" i="3"/>
  <c r="S552" i="3"/>
  <c r="G568" i="3"/>
  <c r="G624" i="3"/>
  <c r="S629" i="3"/>
  <c r="T636" i="3"/>
  <c r="S662" i="3"/>
  <c r="S681" i="3"/>
  <c r="T710" i="3"/>
  <c r="H712" i="3"/>
  <c r="T720" i="3"/>
  <c r="I720" i="3"/>
  <c r="J795" i="3"/>
  <c r="I799" i="3"/>
  <c r="J799" i="3" s="1"/>
  <c r="I810" i="3"/>
  <c r="S812" i="3"/>
  <c r="T825" i="3"/>
  <c r="I827" i="3"/>
  <c r="T836" i="3"/>
  <c r="S871" i="3"/>
  <c r="I871" i="3"/>
  <c r="S907" i="3"/>
  <c r="I907" i="3"/>
  <c r="I513" i="3"/>
  <c r="R513" i="3"/>
  <c r="T562" i="3"/>
  <c r="S562" i="3"/>
  <c r="R646" i="3"/>
  <c r="I646" i="3"/>
  <c r="T681" i="3"/>
  <c r="I683" i="3"/>
  <c r="G683" i="3" s="1"/>
  <c r="I694" i="3"/>
  <c r="J694" i="3" s="1"/>
  <c r="S714" i="3"/>
  <c r="R714" i="3"/>
  <c r="I714" i="3"/>
  <c r="R724" i="3"/>
  <c r="I790" i="3"/>
  <c r="S828" i="3"/>
  <c r="I828" i="3"/>
  <c r="S930" i="3"/>
  <c r="G961" i="3"/>
  <c r="L961" i="3"/>
  <c r="J976" i="3"/>
  <c r="G976" i="3"/>
  <c r="L976" i="3"/>
  <c r="J624" i="3"/>
  <c r="S682" i="3"/>
  <c r="T682" i="3"/>
  <c r="R682" i="3"/>
  <c r="R683" i="3"/>
  <c r="S724" i="3"/>
  <c r="T744" i="3"/>
  <c r="R748" i="3"/>
  <c r="I750" i="3"/>
  <c r="G750" i="3" s="1"/>
  <c r="R799" i="3"/>
  <c r="R801" i="3"/>
  <c r="R809" i="3"/>
  <c r="I809" i="3"/>
  <c r="G809" i="3" s="1"/>
  <c r="I840" i="3"/>
  <c r="R866" i="3"/>
  <c r="I883" i="3"/>
  <c r="T905" i="3"/>
  <c r="I905" i="3"/>
  <c r="J961" i="3"/>
  <c r="T996" i="3"/>
  <c r="I996" i="3"/>
  <c r="G996" i="3" s="1"/>
  <c r="S996" i="3"/>
  <c r="R996" i="3"/>
  <c r="S683" i="3"/>
  <c r="T724" i="3"/>
  <c r="S748" i="3"/>
  <c r="G879" i="3"/>
  <c r="P879" i="3"/>
  <c r="T886" i="3"/>
  <c r="S886" i="3"/>
  <c r="T901" i="3"/>
  <c r="S901" i="3"/>
  <c r="R901" i="3"/>
  <c r="R922" i="3"/>
  <c r="T929" i="3"/>
  <c r="R929" i="3"/>
  <c r="I929" i="3"/>
  <c r="G929" i="3" s="1"/>
  <c r="T977" i="3"/>
  <c r="S977" i="3"/>
  <c r="R977" i="3"/>
  <c r="I977" i="3"/>
  <c r="I992" i="3"/>
  <c r="T992" i="3"/>
  <c r="L1010" i="3"/>
  <c r="K1010" i="3"/>
  <c r="J1010" i="3"/>
  <c r="J1018" i="3"/>
  <c r="L1018" i="3"/>
  <c r="S878" i="3"/>
  <c r="T878" i="3"/>
  <c r="S910" i="3"/>
  <c r="T910" i="3"/>
  <c r="T921" i="3"/>
  <c r="R921" i="3"/>
  <c r="I921" i="3"/>
  <c r="R708" i="3"/>
  <c r="T708" i="3"/>
  <c r="S708" i="3"/>
  <c r="R760" i="3"/>
  <c r="T760" i="3"/>
  <c r="S760" i="3"/>
  <c r="R774" i="3"/>
  <c r="I774" i="3"/>
  <c r="T780" i="3"/>
  <c r="I780" i="3"/>
  <c r="G780" i="3" s="1"/>
  <c r="M824" i="3"/>
  <c r="G824" i="3"/>
  <c r="S899" i="3"/>
  <c r="I899" i="3"/>
  <c r="R940" i="3"/>
  <c r="T940" i="3"/>
  <c r="S948" i="3"/>
  <c r="I948" i="3"/>
  <c r="J949" i="3"/>
  <c r="L949" i="3"/>
  <c r="G949" i="3"/>
  <c r="R758" i="3"/>
  <c r="T758" i="3"/>
  <c r="R854" i="3"/>
  <c r="T854" i="3"/>
  <c r="I854" i="3"/>
  <c r="G912" i="3"/>
  <c r="Q912" i="3"/>
  <c r="L912" i="3"/>
  <c r="J912" i="3"/>
  <c r="H985" i="3"/>
  <c r="G985" i="3"/>
  <c r="J985" i="3"/>
  <c r="T701" i="3"/>
  <c r="S701" i="3"/>
  <c r="I705" i="3"/>
  <c r="T705" i="3"/>
  <c r="R705" i="3"/>
  <c r="T714" i="3"/>
  <c r="R729" i="3"/>
  <c r="T729" i="3"/>
  <c r="S729" i="3"/>
  <c r="R756" i="3"/>
  <c r="T756" i="3"/>
  <c r="I785" i="3"/>
  <c r="T785" i="3"/>
  <c r="T814" i="3"/>
  <c r="R814" i="3"/>
  <c r="T823" i="3"/>
  <c r="R823" i="3"/>
  <c r="I823" i="3"/>
  <c r="T908" i="3"/>
  <c r="I908" i="3"/>
  <c r="G908" i="3" s="1"/>
  <c r="P985" i="3"/>
  <c r="S990" i="3"/>
  <c r="R990" i="3"/>
  <c r="T1049" i="3"/>
  <c r="S1049" i="3"/>
  <c r="R1049" i="3"/>
  <c r="T666" i="3"/>
  <c r="S666" i="3"/>
  <c r="R666" i="3"/>
  <c r="L711" i="3"/>
  <c r="K711" i="3"/>
  <c r="S743" i="3"/>
  <c r="T765" i="3"/>
  <c r="R765" i="3"/>
  <c r="R793" i="3"/>
  <c r="S793" i="3"/>
  <c r="I793" i="3"/>
  <c r="S809" i="3"/>
  <c r="Q824" i="3"/>
  <c r="R905" i="3"/>
  <c r="Q914" i="3"/>
  <c r="M914" i="3"/>
  <c r="K914" i="3"/>
  <c r="J914" i="3"/>
  <c r="H914" i="3"/>
  <c r="T1005" i="3"/>
  <c r="S1005" i="3"/>
  <c r="R1005" i="3"/>
  <c r="S1004" i="3"/>
  <c r="J1021" i="3"/>
  <c r="G1021" i="3"/>
  <c r="T1026" i="3"/>
  <c r="R1026" i="3"/>
  <c r="S1028" i="3"/>
  <c r="R1028" i="3"/>
  <c r="I1028" i="3"/>
  <c r="S1033" i="3"/>
  <c r="T1038" i="3"/>
  <c r="I1038" i="3"/>
  <c r="T1055" i="3"/>
  <c r="R1055" i="3"/>
  <c r="R1156" i="3"/>
  <c r="I1156" i="3"/>
  <c r="R1196" i="3"/>
  <c r="S1196" i="3"/>
  <c r="T1165" i="3"/>
  <c r="S1165" i="3"/>
  <c r="I1165" i="3"/>
  <c r="T1009" i="3"/>
  <c r="R1009" i="3"/>
  <c r="T1053" i="3"/>
  <c r="S1053" i="3"/>
  <c r="I1053" i="3"/>
  <c r="T1085" i="3"/>
  <c r="R1085" i="3"/>
  <c r="R1147" i="3"/>
  <c r="T1147" i="3"/>
  <c r="S1147" i="3"/>
  <c r="I1147" i="3"/>
  <c r="G1147" i="3" s="1"/>
  <c r="S1163" i="3"/>
  <c r="T1163" i="3"/>
  <c r="R1192" i="3"/>
  <c r="S1192" i="3"/>
  <c r="T1192" i="3"/>
  <c r="T1249" i="3"/>
  <c r="S1249" i="3"/>
  <c r="R1249" i="3"/>
  <c r="I1249" i="3"/>
  <c r="H1419" i="3"/>
  <c r="L1419" i="3"/>
  <c r="S863" i="3"/>
  <c r="R863" i="3"/>
  <c r="T914" i="3"/>
  <c r="S914" i="3"/>
  <c r="T938" i="3"/>
  <c r="S938" i="3"/>
  <c r="S1109" i="3"/>
  <c r="R1109" i="3"/>
  <c r="I1109" i="3"/>
  <c r="S1123" i="3"/>
  <c r="T1123" i="3"/>
  <c r="R1143" i="3"/>
  <c r="I1143" i="3"/>
  <c r="S1143" i="3"/>
  <c r="R1145" i="3"/>
  <c r="T1145" i="3"/>
  <c r="S1145" i="3"/>
  <c r="I1145" i="3"/>
  <c r="J1145" i="3" s="1"/>
  <c r="I1255" i="3"/>
  <c r="T1255" i="3"/>
  <c r="R1255" i="3"/>
  <c r="I764" i="3"/>
  <c r="R766" i="3"/>
  <c r="I779" i="3"/>
  <c r="S796" i="3"/>
  <c r="I808" i="3"/>
  <c r="G808" i="3" s="1"/>
  <c r="S837" i="3"/>
  <c r="S859" i="3"/>
  <c r="R859" i="3"/>
  <c r="R880" i="3"/>
  <c r="S889" i="3"/>
  <c r="I950" i="3"/>
  <c r="L950" i="3" s="1"/>
  <c r="S986" i="3"/>
  <c r="T986" i="3"/>
  <c r="I1016" i="3"/>
  <c r="I1036" i="3"/>
  <c r="T1045" i="3"/>
  <c r="S1045" i="3"/>
  <c r="S1072" i="3"/>
  <c r="R1072" i="3"/>
  <c r="S1129" i="3"/>
  <c r="R1161" i="3"/>
  <c r="T1161" i="3"/>
  <c r="I1161" i="3"/>
  <c r="I1171" i="3"/>
  <c r="I1185" i="3"/>
  <c r="P1185" i="3" s="1"/>
  <c r="T1386" i="3"/>
  <c r="S1386" i="3"/>
  <c r="R1386" i="3"/>
  <c r="I1386" i="3"/>
  <c r="I722" i="3"/>
  <c r="R764" i="3"/>
  <c r="T766" i="3"/>
  <c r="I798" i="3"/>
  <c r="S808" i="3"/>
  <c r="S822" i="3"/>
  <c r="T837" i="3"/>
  <c r="I857" i="3"/>
  <c r="R861" i="3"/>
  <c r="S880" i="3"/>
  <c r="I882" i="3"/>
  <c r="T950" i="3"/>
  <c r="I969" i="3"/>
  <c r="I1001" i="3"/>
  <c r="T1016" i="3"/>
  <c r="T1137" i="3"/>
  <c r="R1137" i="3"/>
  <c r="T1245" i="3"/>
  <c r="S1245" i="3"/>
  <c r="R1245" i="3"/>
  <c r="T1264" i="3"/>
  <c r="S1264" i="3"/>
  <c r="R1311" i="3"/>
  <c r="S1311" i="3"/>
  <c r="S764" i="3"/>
  <c r="S772" i="3"/>
  <c r="T808" i="3"/>
  <c r="T822" i="3"/>
  <c r="S861" i="3"/>
  <c r="R912" i="3"/>
  <c r="T928" i="3"/>
  <c r="I954" i="3"/>
  <c r="J954" i="3" s="1"/>
  <c r="I973" i="3"/>
  <c r="I1026" i="3"/>
  <c r="J1026" i="3" s="1"/>
  <c r="T1074" i="3"/>
  <c r="R1074" i="3"/>
  <c r="I1074" i="3"/>
  <c r="J1074" i="3" s="1"/>
  <c r="R1171" i="3"/>
  <c r="N1211" i="3"/>
  <c r="S1128" i="3"/>
  <c r="I1128" i="3"/>
  <c r="R1128" i="3"/>
  <c r="T1139" i="3"/>
  <c r="I1139" i="3"/>
  <c r="S1139" i="3"/>
  <c r="T1081" i="3"/>
  <c r="S1081" i="3"/>
  <c r="R1081" i="3"/>
  <c r="T1101" i="3"/>
  <c r="R1101" i="3"/>
  <c r="S882" i="3"/>
  <c r="R936" i="3"/>
  <c r="I938" i="3"/>
  <c r="I942" i="3"/>
  <c r="T954" i="3"/>
  <c r="T974" i="3"/>
  <c r="R974" i="3"/>
  <c r="T1002" i="3"/>
  <c r="S1002" i="3"/>
  <c r="J1009" i="3"/>
  <c r="G1060" i="3"/>
  <c r="L1060" i="3"/>
  <c r="T1065" i="3"/>
  <c r="I1065" i="3"/>
  <c r="R1065" i="3"/>
  <c r="I1085" i="3"/>
  <c r="R1096" i="3"/>
  <c r="R1123" i="3"/>
  <c r="T1143" i="3"/>
  <c r="T1157" i="3"/>
  <c r="R1157" i="3"/>
  <c r="J1180" i="3"/>
  <c r="Q1216" i="3"/>
  <c r="L1216" i="3"/>
  <c r="J1216" i="3"/>
  <c r="T1237" i="3"/>
  <c r="S1237" i="3"/>
  <c r="I1237" i="3"/>
  <c r="T1309" i="3"/>
  <c r="S1309" i="3"/>
  <c r="R1309" i="3"/>
  <c r="I1309" i="3"/>
  <c r="I968" i="3"/>
  <c r="I986" i="3"/>
  <c r="T997" i="3"/>
  <c r="S997" i="3"/>
  <c r="R998" i="3"/>
  <c r="S1008" i="3"/>
  <c r="I1008" i="3"/>
  <c r="T1021" i="3"/>
  <c r="R1021" i="3"/>
  <c r="I1045" i="3"/>
  <c r="I1072" i="3"/>
  <c r="I1076" i="3"/>
  <c r="S1085" i="3"/>
  <c r="S1096" i="3"/>
  <c r="T1105" i="3"/>
  <c r="L1180" i="3"/>
  <c r="M1216" i="3"/>
  <c r="I1267" i="3"/>
  <c r="S1267" i="3"/>
  <c r="T1267" i="3"/>
  <c r="R927" i="3"/>
  <c r="T937" i="3"/>
  <c r="I937" i="3"/>
  <c r="R942" i="3"/>
  <c r="T961" i="3"/>
  <c r="S961" i="3"/>
  <c r="I1095" i="3"/>
  <c r="J1095" i="3" s="1"/>
  <c r="T1095" i="3"/>
  <c r="R1095" i="3"/>
  <c r="S1097" i="3"/>
  <c r="I1097" i="3"/>
  <c r="R1204" i="3"/>
  <c r="S1204" i="3"/>
  <c r="I1204" i="3"/>
  <c r="R1209" i="3"/>
  <c r="S1209" i="3"/>
  <c r="I1209" i="3"/>
  <c r="T1265" i="3"/>
  <c r="S1265" i="3"/>
  <c r="R1265" i="3"/>
  <c r="I1265" i="3"/>
  <c r="T1282" i="3"/>
  <c r="S1282" i="3"/>
  <c r="R1282" i="3"/>
  <c r="S1314" i="3"/>
  <c r="R1314" i="3"/>
  <c r="L1321" i="3"/>
  <c r="J1321" i="3"/>
  <c r="G1321" i="3"/>
  <c r="S942" i="3"/>
  <c r="R949" i="3"/>
  <c r="J953" i="3"/>
  <c r="G993" i="3"/>
  <c r="I1044" i="3"/>
  <c r="M1044" i="3" s="1"/>
  <c r="T1044" i="3"/>
  <c r="R1044" i="3"/>
  <c r="T1061" i="3"/>
  <c r="R1061" i="3"/>
  <c r="I1061" i="3"/>
  <c r="T1093" i="3"/>
  <c r="S1093" i="3"/>
  <c r="R1093" i="3"/>
  <c r="T1153" i="3"/>
  <c r="S1153" i="3"/>
  <c r="I1153" i="3"/>
  <c r="I1215" i="3"/>
  <c r="S1215" i="3"/>
  <c r="T1215" i="3"/>
  <c r="T856" i="3"/>
  <c r="R874" i="3"/>
  <c r="T879" i="3"/>
  <c r="I884" i="3"/>
  <c r="L890" i="3"/>
  <c r="T902" i="3"/>
  <c r="I902" i="3"/>
  <c r="S949" i="3"/>
  <c r="S968" i="3"/>
  <c r="J1017" i="3"/>
  <c r="T1046" i="3"/>
  <c r="S1046" i="3"/>
  <c r="T1128" i="3"/>
  <c r="S1169" i="3"/>
  <c r="T1169" i="3"/>
  <c r="R1169" i="3"/>
  <c r="I1169" i="3"/>
  <c r="I1174" i="3"/>
  <c r="I1198" i="3"/>
  <c r="S1198" i="3"/>
  <c r="S1280" i="3"/>
  <c r="T1280" i="3"/>
  <c r="R1280" i="3"/>
  <c r="T981" i="3"/>
  <c r="R981" i="3"/>
  <c r="I1004" i="3"/>
  <c r="I1033" i="3"/>
  <c r="S1036" i="3"/>
  <c r="R1036" i="3"/>
  <c r="T1115" i="3"/>
  <c r="I1115" i="3"/>
  <c r="S1136" i="3"/>
  <c r="I1136" i="3"/>
  <c r="R1136" i="3"/>
  <c r="S1140" i="3"/>
  <c r="I1140" i="3"/>
  <c r="T1185" i="3"/>
  <c r="S1185" i="3"/>
  <c r="R1004" i="3"/>
  <c r="R1033" i="3"/>
  <c r="G1052" i="3"/>
  <c r="L1052" i="3"/>
  <c r="T1082" i="3"/>
  <c r="S1082" i="3"/>
  <c r="I1082" i="3"/>
  <c r="T1089" i="3"/>
  <c r="R1089" i="3"/>
  <c r="S1089" i="3"/>
  <c r="T1151" i="3"/>
  <c r="I1151" i="3"/>
  <c r="T1213" i="3"/>
  <c r="S1213" i="3"/>
  <c r="I1213" i="3"/>
  <c r="I1231" i="3"/>
  <c r="G1231" i="3" s="1"/>
  <c r="R1231" i="3"/>
  <c r="I1251" i="3"/>
  <c r="S1251" i="3"/>
  <c r="T1251" i="3"/>
  <c r="Q1226" i="3"/>
  <c r="L1226" i="3"/>
  <c r="K1226" i="3"/>
  <c r="T1275" i="3"/>
  <c r="I1275" i="3"/>
  <c r="G1285" i="3"/>
  <c r="J1285" i="3"/>
  <c r="M1320" i="3"/>
  <c r="J1339" i="3"/>
  <c r="S1349" i="3"/>
  <c r="R1349" i="3"/>
  <c r="I1349" i="3"/>
  <c r="T1391" i="3"/>
  <c r="R1391" i="3"/>
  <c r="I1412" i="3"/>
  <c r="J1412" i="3" s="1"/>
  <c r="T1412" i="3"/>
  <c r="R1412" i="3"/>
  <c r="T1452" i="3"/>
  <c r="S1452" i="3"/>
  <c r="R1452" i="3"/>
  <c r="I1452" i="3"/>
  <c r="T1456" i="3"/>
  <c r="I1456" i="3"/>
  <c r="T1296" i="3"/>
  <c r="R1296" i="3"/>
  <c r="I1296" i="3"/>
  <c r="I1312" i="3"/>
  <c r="T1312" i="3"/>
  <c r="R1312" i="3"/>
  <c r="R1389" i="3"/>
  <c r="I1389" i="3"/>
  <c r="T1389" i="3"/>
  <c r="R1393" i="3"/>
  <c r="I1393" i="3"/>
  <c r="R1426" i="3"/>
  <c r="S1462" i="3"/>
  <c r="S1233" i="3"/>
  <c r="R1233" i="3"/>
  <c r="R1316" i="3"/>
  <c r="T1316" i="3"/>
  <c r="S1316" i="3"/>
  <c r="L1463" i="3"/>
  <c r="G1463" i="3"/>
  <c r="Q1531" i="3"/>
  <c r="P1531" i="3"/>
  <c r="K1531" i="3"/>
  <c r="L1531" i="3"/>
  <c r="M1531" i="3"/>
  <c r="T1218" i="3"/>
  <c r="S1218" i="3"/>
  <c r="I1218" i="3"/>
  <c r="T1222" i="3"/>
  <c r="I1222" i="3"/>
  <c r="S1229" i="3"/>
  <c r="R1229" i="3"/>
  <c r="J1257" i="3"/>
  <c r="J1273" i="3"/>
  <c r="I1292" i="3"/>
  <c r="J1292" i="3" s="1"/>
  <c r="S1292" i="3"/>
  <c r="R1292" i="3"/>
  <c r="T1294" i="3"/>
  <c r="I1294" i="3"/>
  <c r="S1342" i="3"/>
  <c r="T1342" i="3"/>
  <c r="I1342" i="3"/>
  <c r="S1366" i="3"/>
  <c r="I1366" i="3"/>
  <c r="T1467" i="3"/>
  <c r="S1467" i="3"/>
  <c r="I1467" i="3"/>
  <c r="R1134" i="3"/>
  <c r="S1134" i="3"/>
  <c r="I1134" i="3"/>
  <c r="J1211" i="3"/>
  <c r="T1256" i="3"/>
  <c r="R1256" i="3"/>
  <c r="R1272" i="3"/>
  <c r="S1272" i="3"/>
  <c r="I1272" i="3"/>
  <c r="L1272" i="3" s="1"/>
  <c r="T1273" i="3"/>
  <c r="T1336" i="3"/>
  <c r="I1336" i="3"/>
  <c r="G1336" i="3" s="1"/>
  <c r="I1374" i="3"/>
  <c r="T1387" i="3"/>
  <c r="I1387" i="3"/>
  <c r="S1387" i="3"/>
  <c r="R1387" i="3"/>
  <c r="R1421" i="3"/>
  <c r="T1421" i="3"/>
  <c r="S1421" i="3"/>
  <c r="I1421" i="3"/>
  <c r="G1421" i="3" s="1"/>
  <c r="R1432" i="3"/>
  <c r="T1432" i="3"/>
  <c r="S1432" i="3"/>
  <c r="S1461" i="3"/>
  <c r="I1461" i="3"/>
  <c r="G1461" i="3" s="1"/>
  <c r="R1521" i="3"/>
  <c r="S1521" i="3"/>
  <c r="T1547" i="3"/>
  <c r="R1547" i="3"/>
  <c r="I1547" i="3"/>
  <c r="S1547" i="3"/>
  <c r="R1634" i="3"/>
  <c r="I1634" i="3"/>
  <c r="S1634" i="3"/>
  <c r="T1634" i="3"/>
  <c r="R1132" i="3"/>
  <c r="I1132" i="3"/>
  <c r="G1263" i="3"/>
  <c r="R1275" i="3"/>
  <c r="I1284" i="3"/>
  <c r="T1357" i="3"/>
  <c r="S1357" i="3"/>
  <c r="R1357" i="3"/>
  <c r="I1357" i="3"/>
  <c r="G1357" i="3" s="1"/>
  <c r="I1400" i="3"/>
  <c r="S1400" i="3"/>
  <c r="R1400" i="3"/>
  <c r="T1443" i="3"/>
  <c r="S1443" i="3"/>
  <c r="I1443" i="3"/>
  <c r="T1459" i="3"/>
  <c r="S1459" i="3"/>
  <c r="I1459" i="3"/>
  <c r="G1459" i="3" s="1"/>
  <c r="S1552" i="3"/>
  <c r="T1552" i="3"/>
  <c r="R1552" i="3"/>
  <c r="I1552" i="3"/>
  <c r="I1587" i="3"/>
  <c r="J1587" i="3" s="1"/>
  <c r="T1587" i="3"/>
  <c r="S1587" i="3"/>
  <c r="R1587" i="3"/>
  <c r="J1263" i="3"/>
  <c r="S1296" i="3"/>
  <c r="I1334" i="3"/>
  <c r="R1334" i="3"/>
  <c r="S1389" i="3"/>
  <c r="R1435" i="3"/>
  <c r="S1435" i="3"/>
  <c r="R1453" i="3"/>
  <c r="I1453" i="3"/>
  <c r="G1453" i="3" s="1"/>
  <c r="R1457" i="3"/>
  <c r="T1457" i="3"/>
  <c r="I1457" i="3"/>
  <c r="J1457" i="3" s="1"/>
  <c r="S1512" i="3"/>
  <c r="R1512" i="3"/>
  <c r="T1512" i="3"/>
  <c r="R1563" i="3"/>
  <c r="T1563" i="3"/>
  <c r="S1563" i="3"/>
  <c r="I1563" i="3"/>
  <c r="S1107" i="3"/>
  <c r="P1211" i="3"/>
  <c r="I1233" i="3"/>
  <c r="T1261" i="3"/>
  <c r="T1283" i="3"/>
  <c r="S1283" i="3"/>
  <c r="R1283" i="3"/>
  <c r="I1310" i="3"/>
  <c r="I1316" i="3"/>
  <c r="J1316" i="3" s="1"/>
  <c r="T1332" i="3"/>
  <c r="R1332" i="3"/>
  <c r="I1379" i="3"/>
  <c r="S1394" i="3"/>
  <c r="R1394" i="3"/>
  <c r="I1398" i="3"/>
  <c r="T1398" i="3"/>
  <c r="R1398" i="3"/>
  <c r="S1463" i="3"/>
  <c r="T1550" i="3"/>
  <c r="S1550" i="3"/>
  <c r="R1580" i="3"/>
  <c r="I1580" i="3"/>
  <c r="S1580" i="3"/>
  <c r="R1122" i="3"/>
  <c r="S1122" i="3"/>
  <c r="R1124" i="3"/>
  <c r="T1124" i="3"/>
  <c r="R1152" i="3"/>
  <c r="I1152" i="3"/>
  <c r="R1218" i="3"/>
  <c r="S1222" i="3"/>
  <c r="T1226" i="3"/>
  <c r="R1226" i="3"/>
  <c r="T1233" i="3"/>
  <c r="R1262" i="3"/>
  <c r="T1262" i="3"/>
  <c r="I1262" i="3"/>
  <c r="J1262" i="3" s="1"/>
  <c r="S1263" i="3"/>
  <c r="S1284" i="3"/>
  <c r="S1294" i="3"/>
  <c r="R1310" i="3"/>
  <c r="G1318" i="3"/>
  <c r="I1325" i="3"/>
  <c r="S1325" i="3"/>
  <c r="S1379" i="3"/>
  <c r="J1383" i="3"/>
  <c r="T1451" i="3"/>
  <c r="I1451" i="3"/>
  <c r="I1013" i="3"/>
  <c r="I1050" i="3"/>
  <c r="L1050" i="3" s="1"/>
  <c r="S1146" i="3"/>
  <c r="T1146" i="3"/>
  <c r="T1150" i="3"/>
  <c r="I1150" i="3"/>
  <c r="R1179" i="3"/>
  <c r="T1184" i="3"/>
  <c r="R1186" i="3"/>
  <c r="R1211" i="3"/>
  <c r="I1229" i="3"/>
  <c r="I1256" i="3"/>
  <c r="G1256" i="3" s="1"/>
  <c r="T1263" i="3"/>
  <c r="T1287" i="3"/>
  <c r="R1287" i="3"/>
  <c r="S1301" i="3"/>
  <c r="T1301" i="3"/>
  <c r="I1301" i="3"/>
  <c r="T1310" i="3"/>
  <c r="J1318" i="3"/>
  <c r="R1366" i="3"/>
  <c r="S1428" i="3"/>
  <c r="R1428" i="3"/>
  <c r="T1428" i="3"/>
  <c r="I1428" i="3"/>
  <c r="I1432" i="3"/>
  <c r="S1494" i="3"/>
  <c r="I1494" i="3"/>
  <c r="G1494" i="3" s="1"/>
  <c r="G1437" i="3"/>
  <c r="J1437" i="3"/>
  <c r="T1449" i="3"/>
  <c r="S1449" i="3"/>
  <c r="G1183" i="3"/>
  <c r="R1228" i="3"/>
  <c r="S1228" i="3"/>
  <c r="T1257" i="3"/>
  <c r="S1257" i="3"/>
  <c r="T1303" i="3"/>
  <c r="R1303" i="3"/>
  <c r="S1354" i="3"/>
  <c r="I1354" i="3"/>
  <c r="I1356" i="3"/>
  <c r="T1356" i="3"/>
  <c r="T1400" i="3"/>
  <c r="Q1423" i="3"/>
  <c r="J1423" i="3"/>
  <c r="P1423" i="3"/>
  <c r="L1423" i="3"/>
  <c r="I1557" i="3"/>
  <c r="T1557" i="3"/>
  <c r="T1050" i="3"/>
  <c r="T1077" i="3"/>
  <c r="R1077" i="3"/>
  <c r="I1077" i="3"/>
  <c r="Q1107" i="3"/>
  <c r="H1107" i="3"/>
  <c r="G1107" i="3"/>
  <c r="T1132" i="3"/>
  <c r="I1144" i="3"/>
  <c r="I1164" i="3"/>
  <c r="J1164" i="3" s="1"/>
  <c r="R1182" i="3"/>
  <c r="S1182" i="3"/>
  <c r="H1183" i="3"/>
  <c r="R1197" i="3"/>
  <c r="I1207" i="3"/>
  <c r="L1211" i="3"/>
  <c r="O1211" i="3" s="1"/>
  <c r="G1211" i="3"/>
  <c r="R1225" i="3"/>
  <c r="I1225" i="3"/>
  <c r="T1229" i="3"/>
  <c r="I1258" i="3"/>
  <c r="M1261" i="3"/>
  <c r="K1261" i="3"/>
  <c r="H1261" i="3"/>
  <c r="R1281" i="3"/>
  <c r="M1299" i="3"/>
  <c r="G1323" i="3"/>
  <c r="S1334" i="3"/>
  <c r="M1352" i="3"/>
  <c r="J1352" i="3"/>
  <c r="R1372" i="3"/>
  <c r="I1372" i="3"/>
  <c r="T1372" i="3"/>
  <c r="S1372" i="3"/>
  <c r="T1424" i="3"/>
  <c r="S1424" i="3"/>
  <c r="I1424" i="3"/>
  <c r="R1438" i="3"/>
  <c r="S1438" i="3"/>
  <c r="T1438" i="3"/>
  <c r="I1438" i="3"/>
  <c r="J1441" i="3"/>
  <c r="I1512" i="3"/>
  <c r="T1619" i="3"/>
  <c r="I1619" i="3"/>
  <c r="S1242" i="3"/>
  <c r="R1242" i="3"/>
  <c r="I1242" i="3"/>
  <c r="L1242" i="3" s="1"/>
  <c r="T1244" i="3"/>
  <c r="S1244" i="3"/>
  <c r="I1244" i="3"/>
  <c r="L1244" i="3" s="1"/>
  <c r="O1352" i="3"/>
  <c r="T1407" i="3"/>
  <c r="R1407" i="3"/>
  <c r="S1453" i="3"/>
  <c r="R1298" i="3"/>
  <c r="S1298" i="3"/>
  <c r="I1298" i="3"/>
  <c r="S1319" i="3"/>
  <c r="R1319" i="3"/>
  <c r="S1322" i="3"/>
  <c r="R1322" i="3"/>
  <c r="I1322" i="3"/>
  <c r="Q1323" i="3"/>
  <c r="L1323" i="3"/>
  <c r="J1323" i="3"/>
  <c r="R1344" i="3"/>
  <c r="T1344" i="3"/>
  <c r="I1344" i="3"/>
  <c r="J1344" i="3" s="1"/>
  <c r="S1344" i="3"/>
  <c r="T1363" i="3"/>
  <c r="S1363" i="3"/>
  <c r="T1370" i="3"/>
  <c r="R1370" i="3"/>
  <c r="S1370" i="3"/>
  <c r="I1370" i="3"/>
  <c r="S1414" i="3"/>
  <c r="I1414" i="3"/>
  <c r="G1414" i="3" s="1"/>
  <c r="T1440" i="3"/>
  <c r="S1440" i="3"/>
  <c r="I1440" i="3"/>
  <c r="T1453" i="3"/>
  <c r="S1474" i="3"/>
  <c r="I1474" i="3"/>
  <c r="R1474" i="3"/>
  <c r="R1479" i="3"/>
  <c r="I1479" i="3"/>
  <c r="T1513" i="3"/>
  <c r="R1513" i="3"/>
  <c r="G1578" i="3"/>
  <c r="J1578" i="3"/>
  <c r="T1413" i="3"/>
  <c r="L1495" i="3"/>
  <c r="T1516" i="3"/>
  <c r="R1540" i="3"/>
  <c r="I1540" i="3"/>
  <c r="G1540" i="3" s="1"/>
  <c r="L1541" i="3"/>
  <c r="I1565" i="3"/>
  <c r="T1565" i="3"/>
  <c r="S1579" i="3"/>
  <c r="I1598" i="3"/>
  <c r="R1632" i="3"/>
  <c r="S1632" i="3"/>
  <c r="I1675" i="3"/>
  <c r="T1675" i="3"/>
  <c r="S1787" i="3"/>
  <c r="T1787" i="3"/>
  <c r="T1789" i="3"/>
  <c r="S1789" i="3"/>
  <c r="R1789" i="3"/>
  <c r="I1789" i="3"/>
  <c r="J1789" i="3" s="1"/>
  <c r="S1835" i="3"/>
  <c r="T1835" i="3"/>
  <c r="R1835" i="3"/>
  <c r="I1835" i="3"/>
  <c r="S1745" i="3"/>
  <c r="R1745" i="3"/>
  <c r="I1745" i="3"/>
  <c r="R1352" i="3"/>
  <c r="T1361" i="3"/>
  <c r="T1408" i="3"/>
  <c r="R1408" i="3"/>
  <c r="T1482" i="3"/>
  <c r="I1524" i="3"/>
  <c r="L1524" i="3" s="1"/>
  <c r="T1524" i="3"/>
  <c r="R1524" i="3"/>
  <c r="R1555" i="3"/>
  <c r="G1559" i="3"/>
  <c r="S1576" i="3"/>
  <c r="R1648" i="3"/>
  <c r="S1648" i="3"/>
  <c r="I1668" i="3"/>
  <c r="G1668" i="3" s="1"/>
  <c r="T1668" i="3"/>
  <c r="S1668" i="3"/>
  <c r="S1362" i="3"/>
  <c r="R1362" i="3"/>
  <c r="T1364" i="3"/>
  <c r="R1364" i="3"/>
  <c r="T1420" i="3"/>
  <c r="R1420" i="3"/>
  <c r="I1420" i="3"/>
  <c r="S1458" i="3"/>
  <c r="R1458" i="3"/>
  <c r="P1543" i="3"/>
  <c r="K1543" i="3"/>
  <c r="T1576" i="3"/>
  <c r="I1589" i="3"/>
  <c r="T1589" i="3"/>
  <c r="T1690" i="3"/>
  <c r="R1690" i="3"/>
  <c r="S1323" i="3"/>
  <c r="R1353" i="3"/>
  <c r="S1353" i="3"/>
  <c r="R1542" i="3"/>
  <c r="S1542" i="3"/>
  <c r="I1542" i="3"/>
  <c r="L1543" i="3"/>
  <c r="J1559" i="3"/>
  <c r="I1577" i="3"/>
  <c r="T1577" i="3"/>
  <c r="R1577" i="3"/>
  <c r="T1594" i="3"/>
  <c r="I1615" i="3"/>
  <c r="M1617" i="3"/>
  <c r="L1617" i="3"/>
  <c r="S1710" i="3"/>
  <c r="I1710" i="3"/>
  <c r="T1743" i="3"/>
  <c r="S1743" i="3"/>
  <c r="I1785" i="3"/>
  <c r="T1785" i="3"/>
  <c r="S1785" i="3"/>
  <c r="R1785" i="3"/>
  <c r="I1833" i="3"/>
  <c r="T1833" i="3"/>
  <c r="R1833" i="3"/>
  <c r="T1850" i="3"/>
  <c r="S1850" i="3"/>
  <c r="R1850" i="3"/>
  <c r="I1850" i="3"/>
  <c r="R1460" i="3"/>
  <c r="S1460" i="3"/>
  <c r="I1507" i="3"/>
  <c r="G1507" i="3" s="1"/>
  <c r="S1507" i="3"/>
  <c r="R1507" i="3"/>
  <c r="I1538" i="3"/>
  <c r="L1538" i="3" s="1"/>
  <c r="M1543" i="3"/>
  <c r="S1556" i="3"/>
  <c r="R1556" i="3"/>
  <c r="I1556" i="3"/>
  <c r="L1556" i="3" s="1"/>
  <c r="R1559" i="3"/>
  <c r="S1602" i="3"/>
  <c r="R1615" i="3"/>
  <c r="J1617" i="3"/>
  <c r="I1628" i="3"/>
  <c r="I1630" i="3"/>
  <c r="I1646" i="3"/>
  <c r="T1646" i="3"/>
  <c r="S1799" i="3"/>
  <c r="R1799" i="3"/>
  <c r="Q1600" i="3"/>
  <c r="K1600" i="3"/>
  <c r="G1600" i="3"/>
  <c r="M1712" i="3"/>
  <c r="L1712" i="3"/>
  <c r="I1753" i="3"/>
  <c r="T1753" i="3"/>
  <c r="S1753" i="3"/>
  <c r="R1753" i="3"/>
  <c r="I1783" i="3"/>
  <c r="L1783" i="3" s="1"/>
  <c r="T1783" i="3"/>
  <c r="S1783" i="3"/>
  <c r="R1783" i="3"/>
  <c r="R1848" i="3"/>
  <c r="S1848" i="3"/>
  <c r="I1848" i="3"/>
  <c r="T1848" i="3"/>
  <c r="I1395" i="3"/>
  <c r="S1401" i="3"/>
  <c r="I1401" i="3"/>
  <c r="R1405" i="3"/>
  <c r="S1405" i="3"/>
  <c r="I1406" i="3"/>
  <c r="I1416" i="3"/>
  <c r="G1416" i="3" s="1"/>
  <c r="R1442" i="3"/>
  <c r="T1503" i="3"/>
  <c r="S1503" i="3"/>
  <c r="R1503" i="3"/>
  <c r="I1503" i="3"/>
  <c r="R1505" i="3"/>
  <c r="T1505" i="3"/>
  <c r="R1531" i="3"/>
  <c r="T1531" i="3"/>
  <c r="R1535" i="3"/>
  <c r="S1535" i="3"/>
  <c r="I1535" i="3"/>
  <c r="S1540" i="3"/>
  <c r="R1566" i="3"/>
  <c r="S1566" i="3"/>
  <c r="J1571" i="3"/>
  <c r="T1603" i="3"/>
  <c r="R1603" i="3"/>
  <c r="I1603" i="3"/>
  <c r="T1644" i="3"/>
  <c r="I1644" i="3"/>
  <c r="G1664" i="3"/>
  <c r="L1664" i="3"/>
  <c r="G1671" i="3"/>
  <c r="J1671" i="3"/>
  <c r="T1745" i="3"/>
  <c r="R1533" i="3"/>
  <c r="T1533" i="3"/>
  <c r="H1648" i="3"/>
  <c r="J1648" i="3"/>
  <c r="M1648" i="3"/>
  <c r="L1648" i="3"/>
  <c r="K1648" i="3"/>
  <c r="I1661" i="3"/>
  <c r="L1661" i="3" s="1"/>
  <c r="T1661" i="3"/>
  <c r="R1739" i="3"/>
  <c r="R1794" i="3"/>
  <c r="S1794" i="3"/>
  <c r="S1345" i="3"/>
  <c r="T1355" i="3"/>
  <c r="I1355" i="3"/>
  <c r="G1355" i="3" s="1"/>
  <c r="I1362" i="3"/>
  <c r="R1396" i="3"/>
  <c r="I1396" i="3"/>
  <c r="S1397" i="3"/>
  <c r="T1406" i="3"/>
  <c r="S1423" i="3"/>
  <c r="I1427" i="3"/>
  <c r="T1437" i="3"/>
  <c r="S1450" i="3"/>
  <c r="T1450" i="3"/>
  <c r="I1450" i="3"/>
  <c r="J1450" i="3" s="1"/>
  <c r="I1458" i="3"/>
  <c r="J1465" i="3"/>
  <c r="G1465" i="3"/>
  <c r="I1477" i="3"/>
  <c r="S1551" i="3"/>
  <c r="I1551" i="3"/>
  <c r="R1574" i="3"/>
  <c r="I1574" i="3"/>
  <c r="I1579" i="3"/>
  <c r="I1591" i="3"/>
  <c r="J1599" i="3"/>
  <c r="S1601" i="3"/>
  <c r="R1601" i="3"/>
  <c r="J1627" i="3"/>
  <c r="G1627" i="3"/>
  <c r="Q1648" i="3"/>
  <c r="R1668" i="3"/>
  <c r="T1674" i="3"/>
  <c r="R1674" i="3"/>
  <c r="S1740" i="3"/>
  <c r="R1740" i="3"/>
  <c r="G1773" i="3"/>
  <c r="L1773" i="3"/>
  <c r="R1586" i="3"/>
  <c r="T1586" i="3"/>
  <c r="S1586" i="3"/>
  <c r="I1586" i="3"/>
  <c r="S1642" i="3"/>
  <c r="T1642" i="3"/>
  <c r="I1642" i="3"/>
  <c r="J1737" i="3"/>
  <c r="G1737" i="3"/>
  <c r="G1781" i="3"/>
  <c r="H1781" i="3" s="1"/>
  <c r="L1781" i="3"/>
  <c r="J1781" i="3"/>
  <c r="T1491" i="3"/>
  <c r="R1491" i="3"/>
  <c r="S1549" i="3"/>
  <c r="R1549" i="3"/>
  <c r="S1589" i="3"/>
  <c r="S1591" i="3"/>
  <c r="Q1611" i="3"/>
  <c r="M1611" i="3"/>
  <c r="T1497" i="3"/>
  <c r="S1497" i="3"/>
  <c r="S1528" i="3"/>
  <c r="T1528" i="3"/>
  <c r="S1543" i="3"/>
  <c r="R1543" i="3"/>
  <c r="T1568" i="3"/>
  <c r="R1568" i="3"/>
  <c r="P1599" i="3"/>
  <c r="R1605" i="3"/>
  <c r="I1607" i="3"/>
  <c r="K1633" i="3"/>
  <c r="P1633" i="3"/>
  <c r="L1633" i="3"/>
  <c r="G1633" i="3"/>
  <c r="S1738" i="3"/>
  <c r="T1738" i="3"/>
  <c r="R1738" i="3"/>
  <c r="I1738" i="3"/>
  <c r="L1738" i="3" s="1"/>
  <c r="L1629" i="3"/>
  <c r="J1629" i="3"/>
  <c r="G1629" i="3"/>
  <c r="L1713" i="3"/>
  <c r="J1713" i="3"/>
  <c r="G1713" i="3"/>
  <c r="R1725" i="3"/>
  <c r="I1725" i="3"/>
  <c r="G1725" i="3" s="1"/>
  <c r="T1725" i="3"/>
  <c r="S1725" i="3"/>
  <c r="R1837" i="3"/>
  <c r="T1837" i="3"/>
  <c r="S1837" i="3"/>
  <c r="I1837" i="3"/>
  <c r="G1837" i="3" s="1"/>
  <c r="T1854" i="3"/>
  <c r="S1854" i="3"/>
  <c r="R1854" i="3"/>
  <c r="I1854" i="3"/>
  <c r="T1623" i="3"/>
  <c r="I1623" i="3"/>
  <c r="T1630" i="3"/>
  <c r="R1630" i="3"/>
  <c r="S1638" i="3"/>
  <c r="I1638" i="3"/>
  <c r="S1519" i="3"/>
  <c r="R1519" i="3"/>
  <c r="R1526" i="3"/>
  <c r="S1526" i="3"/>
  <c r="I1526" i="3"/>
  <c r="G1526" i="3" s="1"/>
  <c r="R1538" i="3"/>
  <c r="T1538" i="3"/>
  <c r="S1545" i="3"/>
  <c r="R1545" i="3"/>
  <c r="J1566" i="3"/>
  <c r="J1582" i="3"/>
  <c r="G1582" i="3"/>
  <c r="S1683" i="3"/>
  <c r="R1683" i="3"/>
  <c r="I1683" i="3"/>
  <c r="S1697" i="3"/>
  <c r="T1697" i="3"/>
  <c r="R1697" i="3"/>
  <c r="I1697" i="3"/>
  <c r="L1757" i="3"/>
  <c r="J1757" i="3"/>
  <c r="G1757" i="3"/>
  <c r="T1805" i="3"/>
  <c r="S1805" i="3"/>
  <c r="R1805" i="3"/>
  <c r="I1805" i="3"/>
  <c r="H1805" i="3" s="1"/>
  <c r="I1877" i="3"/>
  <c r="S1877" i="3"/>
  <c r="S1899" i="3"/>
  <c r="R1899" i="3"/>
  <c r="S1944" i="3"/>
  <c r="R1944" i="3"/>
  <c r="R1862" i="3"/>
  <c r="S1862" i="3"/>
  <c r="T1868" i="3"/>
  <c r="I1868" i="3"/>
  <c r="J1873" i="3"/>
  <c r="R1914" i="3"/>
  <c r="I1914" i="3"/>
  <c r="G1914" i="3" s="1"/>
  <c r="I1920" i="3"/>
  <c r="R1920" i="3"/>
  <c r="I1663" i="3"/>
  <c r="I1684" i="3"/>
  <c r="I1686" i="3"/>
  <c r="J1686" i="3" s="1"/>
  <c r="R1694" i="3"/>
  <c r="T1698" i="3"/>
  <c r="R1700" i="3"/>
  <c r="R1708" i="3"/>
  <c r="M1741" i="3"/>
  <c r="S1746" i="3"/>
  <c r="R1769" i="3"/>
  <c r="T1773" i="3"/>
  <c r="R1775" i="3"/>
  <c r="L1810" i="3"/>
  <c r="G1846" i="3"/>
  <c r="S1851" i="3"/>
  <c r="R1863" i="3"/>
  <c r="T1871" i="3"/>
  <c r="L1873" i="3"/>
  <c r="H1875" i="3"/>
  <c r="R1910" i="3"/>
  <c r="I1910" i="3"/>
  <c r="M1924" i="3"/>
  <c r="L1926" i="3"/>
  <c r="S1929" i="3"/>
  <c r="R1929" i="3"/>
  <c r="I1929" i="3"/>
  <c r="R1530" i="3"/>
  <c r="S1530" i="3"/>
  <c r="I1677" i="3"/>
  <c r="S1684" i="3"/>
  <c r="R1692" i="3"/>
  <c r="T1694" i="3"/>
  <c r="R1702" i="3"/>
  <c r="I1720" i="3"/>
  <c r="P1741" i="3"/>
  <c r="T1746" i="3"/>
  <c r="I1760" i="3"/>
  <c r="T1775" i="3"/>
  <c r="M1810" i="3"/>
  <c r="R1814" i="3"/>
  <c r="T1841" i="3"/>
  <c r="R1841" i="3"/>
  <c r="S1863" i="3"/>
  <c r="G1957" i="3"/>
  <c r="L1957" i="3"/>
  <c r="T1695" i="3"/>
  <c r="R1695" i="3"/>
  <c r="L1721" i="3"/>
  <c r="J1721" i="3"/>
  <c r="R1893" i="3"/>
  <c r="S1893" i="3"/>
  <c r="I1893" i="3"/>
  <c r="R1908" i="3"/>
  <c r="T1908" i="3"/>
  <c r="S1908" i="3"/>
  <c r="I1908" i="3"/>
  <c r="G1908" i="3" s="1"/>
  <c r="I1593" i="3"/>
  <c r="R1593" i="3"/>
  <c r="S1677" i="3"/>
  <c r="T1686" i="3"/>
  <c r="S1741" i="3"/>
  <c r="T1760" i="3"/>
  <c r="R1807" i="3"/>
  <c r="I1812" i="3"/>
  <c r="I1824" i="3"/>
  <c r="J1918" i="3"/>
  <c r="L1918" i="3"/>
  <c r="T1502" i="3"/>
  <c r="I1502" i="3"/>
  <c r="T1617" i="3"/>
  <c r="T1677" i="3"/>
  <c r="T1691" i="3"/>
  <c r="S1691" i="3"/>
  <c r="I1691" i="3"/>
  <c r="J1691" i="3" s="1"/>
  <c r="I1729" i="3"/>
  <c r="G1733" i="3"/>
  <c r="T1793" i="3"/>
  <c r="S1793" i="3"/>
  <c r="R1793" i="3"/>
  <c r="S1801" i="3"/>
  <c r="S1807" i="3"/>
  <c r="R1812" i="3"/>
  <c r="S1816" i="3"/>
  <c r="R1824" i="3"/>
  <c r="R1877" i="3"/>
  <c r="J1890" i="3"/>
  <c r="I1899" i="3"/>
  <c r="I1901" i="3"/>
  <c r="R1906" i="3"/>
  <c r="T1906" i="3"/>
  <c r="I1906" i="3"/>
  <c r="S1945" i="3"/>
  <c r="I1945" i="3"/>
  <c r="T1945" i="3"/>
  <c r="L1953" i="3"/>
  <c r="G1953" i="3"/>
  <c r="H1733" i="3"/>
  <c r="S1737" i="3"/>
  <c r="R1737" i="3"/>
  <c r="G1795" i="3"/>
  <c r="K1795" i="3"/>
  <c r="J1795" i="3"/>
  <c r="H1795" i="3"/>
  <c r="T1824" i="3"/>
  <c r="S1868" i="3"/>
  <c r="S1870" i="3"/>
  <c r="S1901" i="3"/>
  <c r="S1914" i="3"/>
  <c r="R1919" i="3"/>
  <c r="I1919" i="3"/>
  <c r="S1919" i="3"/>
  <c r="R1934" i="3"/>
  <c r="I1934" i="3"/>
  <c r="T1934" i="3"/>
  <c r="R1680" i="3"/>
  <c r="S1680" i="3"/>
  <c r="G1717" i="3"/>
  <c r="L1717" i="3"/>
  <c r="J1717" i="3"/>
  <c r="I1849" i="3"/>
  <c r="S1849" i="3"/>
  <c r="I1862" i="3"/>
  <c r="G1862" i="3" s="1"/>
  <c r="J1866" i="3"/>
  <c r="G1866" i="3"/>
  <c r="T1870" i="3"/>
  <c r="T1891" i="3"/>
  <c r="I1891" i="3"/>
  <c r="L1891" i="3" s="1"/>
  <c r="T1899" i="3"/>
  <c r="T1904" i="3"/>
  <c r="S1904" i="3"/>
  <c r="T1914" i="3"/>
  <c r="T1932" i="3"/>
  <c r="S1932" i="3"/>
  <c r="I1588" i="3"/>
  <c r="G1588" i="3" s="1"/>
  <c r="S1636" i="3"/>
  <c r="I1676" i="3"/>
  <c r="R1729" i="3"/>
  <c r="K1733" i="3"/>
  <c r="R1749" i="3"/>
  <c r="Q1765" i="3"/>
  <c r="G1765" i="3"/>
  <c r="S1774" i="3"/>
  <c r="J1791" i="3"/>
  <c r="R1832" i="3"/>
  <c r="T1832" i="3"/>
  <c r="S1832" i="3"/>
  <c r="R1853" i="3"/>
  <c r="I1853" i="3"/>
  <c r="S1857" i="3"/>
  <c r="T1857" i="3"/>
  <c r="P1858" i="3"/>
  <c r="P1861" i="3"/>
  <c r="J1861" i="3"/>
  <c r="T1862" i="3"/>
  <c r="L1866" i="3"/>
  <c r="T1889" i="3"/>
  <c r="R1889" i="3"/>
  <c r="I1889" i="3"/>
  <c r="G1889" i="3" s="1"/>
  <c r="T1917" i="3"/>
  <c r="S1917" i="3"/>
  <c r="I1917" i="3"/>
  <c r="R1776" i="3"/>
  <c r="T1937" i="3"/>
  <c r="S1937" i="3"/>
  <c r="R1937" i="3"/>
  <c r="T1941" i="3"/>
  <c r="S1941" i="3"/>
  <c r="R1941" i="3"/>
  <c r="I1941" i="3"/>
  <c r="L1941" i="3" s="1"/>
  <c r="S1706" i="3"/>
  <c r="T1706" i="3"/>
  <c r="S1712" i="3"/>
  <c r="T1712" i="3"/>
  <c r="R1712" i="3"/>
  <c r="I1715" i="3"/>
  <c r="S1715" i="3"/>
  <c r="R1715" i="3"/>
  <c r="S1721" i="3"/>
  <c r="P1733" i="3"/>
  <c r="R1747" i="3"/>
  <c r="T1770" i="3"/>
  <c r="I1790" i="3"/>
  <c r="T1790" i="3"/>
  <c r="S1790" i="3"/>
  <c r="J1882" i="3"/>
  <c r="T1887" i="3"/>
  <c r="S1887" i="3"/>
  <c r="R1894" i="3"/>
  <c r="T1894" i="3"/>
  <c r="T1721" i="3"/>
  <c r="I1728" i="3"/>
  <c r="T1730" i="3"/>
  <c r="R1730" i="3"/>
  <c r="T1747" i="3"/>
  <c r="R1756" i="3"/>
  <c r="T1756" i="3"/>
  <c r="R1823" i="3"/>
  <c r="S1882" i="3"/>
  <c r="R1885" i="3"/>
  <c r="T1885" i="3"/>
  <c r="S1885" i="3"/>
  <c r="I1885" i="3"/>
  <c r="J1924" i="3"/>
  <c r="K1924" i="3"/>
  <c r="H1924" i="3"/>
  <c r="Q1924" i="3"/>
  <c r="S1950" i="3"/>
  <c r="R1950" i="3"/>
  <c r="I1950" i="3"/>
  <c r="S1961" i="3"/>
  <c r="T1961" i="3"/>
  <c r="R1961" i="3"/>
  <c r="I1961" i="3"/>
  <c r="L1961" i="3" s="1"/>
  <c r="R1629" i="3"/>
  <c r="T1629" i="3"/>
  <c r="T1754" i="3"/>
  <c r="I1754" i="3"/>
  <c r="G1810" i="3"/>
  <c r="R1815" i="3"/>
  <c r="S1823" i="3"/>
  <c r="S1883" i="3"/>
  <c r="R1883" i="3"/>
  <c r="R1778" i="3"/>
  <c r="I1784" i="3"/>
  <c r="I1802" i="3"/>
  <c r="R1804" i="3"/>
  <c r="H1810" i="3"/>
  <c r="I1869" i="3"/>
  <c r="S1922" i="3"/>
  <c r="R1922" i="3"/>
  <c r="I1922" i="3"/>
  <c r="J1922" i="3" s="1"/>
  <c r="T1935" i="3"/>
  <c r="S1935" i="3"/>
  <c r="T1946" i="3"/>
  <c r="S1946" i="3"/>
  <c r="R1946" i="3"/>
  <c r="I1946" i="3"/>
  <c r="J1946" i="3" s="1"/>
  <c r="S1727" i="3"/>
  <c r="R1727" i="3"/>
  <c r="I1818" i="3"/>
  <c r="R1818" i="3"/>
  <c r="S1822" i="3"/>
  <c r="R1822" i="3"/>
  <c r="G1832" i="3"/>
  <c r="H1832" i="3" s="1"/>
  <c r="L1832" i="3"/>
  <c r="G1930" i="3"/>
  <c r="L1930" i="3"/>
  <c r="J1930" i="3"/>
  <c r="T1965" i="3"/>
  <c r="L1973" i="3"/>
  <c r="T1982" i="3"/>
  <c r="S1986" i="3"/>
  <c r="R1990" i="3"/>
  <c r="T1916" i="3"/>
  <c r="T1986" i="3"/>
  <c r="S1990" i="3"/>
  <c r="J1994" i="3"/>
  <c r="T1990" i="3"/>
  <c r="I1998" i="3"/>
  <c r="J2002" i="3"/>
  <c r="R2004" i="3"/>
  <c r="S2004" i="3"/>
  <c r="I1925" i="3"/>
  <c r="I1974" i="3"/>
  <c r="J1974" i="3" s="1"/>
  <c r="I1978" i="3"/>
  <c r="J1978" i="3" s="1"/>
  <c r="I1997" i="3"/>
  <c r="H1997" i="3" s="1"/>
  <c r="R1925" i="3"/>
  <c r="R1930" i="3"/>
  <c r="T1953" i="3"/>
  <c r="T1957" i="3"/>
  <c r="R1997" i="3"/>
  <c r="S1925" i="3"/>
  <c r="R1974" i="3"/>
  <c r="R1978" i="3"/>
  <c r="T1997" i="3"/>
  <c r="S1974" i="3"/>
  <c r="S1978" i="3"/>
  <c r="I1982" i="3"/>
  <c r="J1982" i="3" s="1"/>
  <c r="I1965" i="3"/>
  <c r="L1965" i="3" s="1"/>
  <c r="I1969" i="3"/>
  <c r="S1836" i="3"/>
  <c r="I1843" i="3"/>
  <c r="R1952" i="3"/>
  <c r="R1969" i="3"/>
  <c r="R1982" i="3"/>
  <c r="I1986" i="3"/>
  <c r="R1988" i="3"/>
  <c r="R1965" i="3"/>
  <c r="T1969" i="3"/>
  <c r="H64" i="3"/>
  <c r="G64" i="3"/>
  <c r="L64" i="3"/>
  <c r="T44" i="3"/>
  <c r="S44" i="3"/>
  <c r="T60" i="3"/>
  <c r="S60" i="3"/>
  <c r="H130" i="3"/>
  <c r="L23" i="3"/>
  <c r="J23" i="3"/>
  <c r="G23" i="3"/>
  <c r="H23" i="3" s="1"/>
  <c r="G70" i="3"/>
  <c r="H70" i="3" s="1"/>
  <c r="J70" i="3"/>
  <c r="T76" i="3"/>
  <c r="S76" i="3"/>
  <c r="G82" i="3"/>
  <c r="L82" i="3"/>
  <c r="J82" i="3"/>
  <c r="L84" i="3"/>
  <c r="J84" i="3"/>
  <c r="G84" i="3"/>
  <c r="H84" i="3" s="1"/>
  <c r="L87" i="3"/>
  <c r="J87" i="3"/>
  <c r="G87" i="3"/>
  <c r="G108" i="3"/>
  <c r="H108" i="3" s="1"/>
  <c r="L108" i="3"/>
  <c r="J108" i="3"/>
  <c r="G12" i="3"/>
  <c r="Q12" i="3"/>
  <c r="P12" i="3"/>
  <c r="M12" i="3"/>
  <c r="L12" i="3"/>
  <c r="O12" i="3" s="1"/>
  <c r="H12" i="3"/>
  <c r="S19" i="3"/>
  <c r="R19" i="3"/>
  <c r="I19" i="3"/>
  <c r="T19" i="3"/>
  <c r="L5" i="3"/>
  <c r="J12" i="3"/>
  <c r="G22" i="3"/>
  <c r="J22" i="3"/>
  <c r="H22" i="3"/>
  <c r="G38" i="3"/>
  <c r="H38" i="3" s="1"/>
  <c r="J38" i="3"/>
  <c r="G54" i="3"/>
  <c r="H54" i="3" s="1"/>
  <c r="J54" i="3"/>
  <c r="S83" i="3"/>
  <c r="R83" i="3"/>
  <c r="I83" i="3"/>
  <c r="T83" i="3"/>
  <c r="G94" i="3"/>
  <c r="P94" i="3"/>
  <c r="M94" i="3"/>
  <c r="K94" i="3"/>
  <c r="J94" i="3"/>
  <c r="H94" i="3"/>
  <c r="G102" i="3"/>
  <c r="H102" i="3" s="1"/>
  <c r="J102" i="3"/>
  <c r="T116" i="3"/>
  <c r="S116" i="3"/>
  <c r="J133" i="3"/>
  <c r="H133" i="3"/>
  <c r="G133" i="3"/>
  <c r="T156" i="3"/>
  <c r="S156" i="3"/>
  <c r="G166" i="3"/>
  <c r="H166" i="3" s="1"/>
  <c r="L166" i="3"/>
  <c r="J166" i="3"/>
  <c r="R276" i="3"/>
  <c r="T276" i="3"/>
  <c r="S276" i="3"/>
  <c r="I276" i="3"/>
  <c r="K101" i="3"/>
  <c r="J101" i="3"/>
  <c r="H101" i="3"/>
  <c r="G101" i="3"/>
  <c r="Q101" i="3"/>
  <c r="M101" i="3"/>
  <c r="G126" i="3"/>
  <c r="J126" i="3"/>
  <c r="H126" i="3"/>
  <c r="G186" i="3"/>
  <c r="H186" i="3" s="1"/>
  <c r="L186" i="3"/>
  <c r="J186" i="3"/>
  <c r="K85" i="3"/>
  <c r="M85" i="3"/>
  <c r="J85" i="3"/>
  <c r="H85" i="3"/>
  <c r="G85" i="3"/>
  <c r="Q85" i="3"/>
  <c r="G86" i="3"/>
  <c r="J86" i="3"/>
  <c r="H86" i="3"/>
  <c r="G158" i="3"/>
  <c r="P158" i="3"/>
  <c r="M158" i="3"/>
  <c r="K158" i="3"/>
  <c r="J158" i="3"/>
  <c r="H158" i="3"/>
  <c r="G178" i="3"/>
  <c r="H178" i="3"/>
  <c r="J178" i="3"/>
  <c r="G60" i="3"/>
  <c r="L60" i="3"/>
  <c r="H60" i="3"/>
  <c r="G28" i="3"/>
  <c r="Q28" i="3"/>
  <c r="P28" i="3"/>
  <c r="L28" i="3"/>
  <c r="M28" i="3"/>
  <c r="K28" i="3"/>
  <c r="H28" i="3"/>
  <c r="J11" i="3"/>
  <c r="G11" i="3"/>
  <c r="H11" i="3" s="1"/>
  <c r="R298" i="3"/>
  <c r="I298" i="3"/>
  <c r="T298" i="3"/>
  <c r="S298" i="3"/>
  <c r="K32" i="3"/>
  <c r="H32" i="3"/>
  <c r="G32" i="3"/>
  <c r="Q32" i="3"/>
  <c r="L32" i="3"/>
  <c r="G48" i="3"/>
  <c r="H48" i="3" s="1"/>
  <c r="L48" i="3"/>
  <c r="R60" i="3"/>
  <c r="I76" i="3"/>
  <c r="H128" i="3"/>
  <c r="G128" i="3"/>
  <c r="P128" i="3"/>
  <c r="Q128" i="3"/>
  <c r="L128" i="3"/>
  <c r="K128" i="3"/>
  <c r="L11" i="3"/>
  <c r="L124" i="3"/>
  <c r="J124" i="3"/>
  <c r="G124" i="3"/>
  <c r="H124" i="3" s="1"/>
  <c r="L148" i="3"/>
  <c r="J148" i="3"/>
  <c r="G148" i="3"/>
  <c r="H148" i="3" s="1"/>
  <c r="J197" i="3"/>
  <c r="L197" i="3"/>
  <c r="G197" i="3"/>
  <c r="H197" i="3" s="1"/>
  <c r="H204" i="3"/>
  <c r="G16" i="3"/>
  <c r="H16" i="3"/>
  <c r="L16" i="3"/>
  <c r="J60" i="3"/>
  <c r="I10" i="3"/>
  <c r="T10" i="3"/>
  <c r="S10" i="3"/>
  <c r="J28" i="3"/>
  <c r="R44" i="3"/>
  <c r="Q92" i="3"/>
  <c r="P92" i="3"/>
  <c r="K92" i="3"/>
  <c r="M92" i="3"/>
  <c r="L92" i="3"/>
  <c r="H92" i="3"/>
  <c r="G92" i="3"/>
  <c r="G80" i="3"/>
  <c r="H80" i="3" s="1"/>
  <c r="L80" i="3"/>
  <c r="J92" i="3"/>
  <c r="O72" i="3"/>
  <c r="N72" i="3"/>
  <c r="R76" i="3"/>
  <c r="L94" i="3"/>
  <c r="G106" i="3"/>
  <c r="L106" i="3"/>
  <c r="J106" i="3"/>
  <c r="I116" i="3"/>
  <c r="L133" i="3"/>
  <c r="T140" i="3"/>
  <c r="S140" i="3"/>
  <c r="G150" i="3"/>
  <c r="H150" i="3" s="1"/>
  <c r="J150" i="3"/>
  <c r="I156" i="3"/>
  <c r="L165" i="3"/>
  <c r="J165" i="3"/>
  <c r="G165" i="3"/>
  <c r="G44" i="3"/>
  <c r="H44" i="3" s="1"/>
  <c r="L44" i="3"/>
  <c r="H96" i="3"/>
  <c r="G96" i="3"/>
  <c r="L96" i="3"/>
  <c r="J200" i="3"/>
  <c r="G200" i="3"/>
  <c r="H200" i="3" s="1"/>
  <c r="R216" i="3"/>
  <c r="T216" i="3"/>
  <c r="I216" i="3"/>
  <c r="S216" i="3"/>
  <c r="G160" i="3"/>
  <c r="H160" i="3" s="1"/>
  <c r="L160" i="3"/>
  <c r="L7" i="3"/>
  <c r="G7" i="3"/>
  <c r="H7" i="3" s="1"/>
  <c r="S15" i="3"/>
  <c r="I15" i="3"/>
  <c r="T15" i="3"/>
  <c r="G26" i="3"/>
  <c r="L26" i="3"/>
  <c r="K26" i="3"/>
  <c r="J26" i="3"/>
  <c r="L37" i="3"/>
  <c r="G42" i="3"/>
  <c r="H42" i="3" s="1"/>
  <c r="L42" i="3"/>
  <c r="J42" i="3"/>
  <c r="J43" i="3"/>
  <c r="G43" i="3"/>
  <c r="H43" i="3" s="1"/>
  <c r="G58" i="3"/>
  <c r="L58" i="3"/>
  <c r="J58" i="3"/>
  <c r="J59" i="3"/>
  <c r="H59" i="3"/>
  <c r="G59" i="3"/>
  <c r="S63" i="3"/>
  <c r="I63" i="3"/>
  <c r="T63" i="3"/>
  <c r="R63" i="3"/>
  <c r="J64" i="3"/>
  <c r="Q94" i="3"/>
  <c r="L101" i="3"/>
  <c r="G118" i="3"/>
  <c r="H118" i="3" s="1"/>
  <c r="J118" i="3"/>
  <c r="L126" i="3"/>
  <c r="T132" i="3"/>
  <c r="S132" i="3"/>
  <c r="S147" i="3"/>
  <c r="R147" i="3"/>
  <c r="I147" i="3"/>
  <c r="T147" i="3"/>
  <c r="L150" i="3"/>
  <c r="R156" i="3"/>
  <c r="S183" i="3"/>
  <c r="T183" i="3"/>
  <c r="I183" i="3"/>
  <c r="T236" i="3"/>
  <c r="R236" i="3"/>
  <c r="I236" i="3"/>
  <c r="S236" i="3"/>
  <c r="H2002" i="3"/>
  <c r="H1953" i="3"/>
  <c r="H1989" i="3"/>
  <c r="H1981" i="3"/>
  <c r="H1937" i="3"/>
  <c r="H1973" i="3"/>
  <c r="H1908" i="3"/>
  <c r="H1871" i="3"/>
  <c r="H1913" i="3"/>
  <c r="H1894" i="3"/>
  <c r="H1914" i="3"/>
  <c r="H1895" i="3"/>
  <c r="H1866" i="3"/>
  <c r="H1873" i="3"/>
  <c r="H1827" i="3"/>
  <c r="H1823" i="3"/>
  <c r="H1713" i="3"/>
  <c r="H1746" i="3"/>
  <c r="H1777" i="3"/>
  <c r="H1797" i="3"/>
  <c r="H1773" i="3"/>
  <c r="H1757" i="3"/>
  <c r="H1775" i="3"/>
  <c r="H1706" i="3"/>
  <c r="H1668" i="3"/>
  <c r="H1725" i="3"/>
  <c r="H1688" i="3"/>
  <c r="H1627" i="3"/>
  <c r="H1629" i="3"/>
  <c r="H1559" i="3"/>
  <c r="H1555" i="3"/>
  <c r="H1576" i="3"/>
  <c r="H1495" i="3"/>
  <c r="H1439" i="3"/>
  <c r="H1480" i="3"/>
  <c r="H1453" i="3"/>
  <c r="H1416" i="3"/>
  <c r="H1373" i="3"/>
  <c r="H1417" i="3"/>
  <c r="H1397" i="3"/>
  <c r="H1381" i="3"/>
  <c r="H1353" i="3"/>
  <c r="H1339" i="3"/>
  <c r="H1361" i="3"/>
  <c r="H1321" i="3"/>
  <c r="H1285" i="3"/>
  <c r="H1268" i="3"/>
  <c r="H1236" i="3"/>
  <c r="H1240" i="3"/>
  <c r="H1223" i="3"/>
  <c r="H1180" i="3"/>
  <c r="H1182" i="3"/>
  <c r="H1221" i="3"/>
  <c r="H1263" i="3"/>
  <c r="H1113" i="3"/>
  <c r="H1201" i="3"/>
  <c r="H1029" i="3"/>
  <c r="H1021" i="3"/>
  <c r="H957" i="3"/>
  <c r="H855" i="3"/>
  <c r="H953" i="3"/>
  <c r="H808" i="3"/>
  <c r="H801" i="3"/>
  <c r="H792" i="3"/>
  <c r="H680" i="3"/>
  <c r="H601" i="3"/>
  <c r="H693" i="3"/>
  <c r="H558" i="3"/>
  <c r="H697" i="3"/>
  <c r="H649" i="3"/>
  <c r="H510" i="3"/>
  <c r="H631" i="3"/>
  <c r="H581" i="3"/>
  <c r="H543" i="3"/>
  <c r="H586" i="3"/>
  <c r="H627" i="3"/>
  <c r="H624" i="3"/>
  <c r="H587" i="3"/>
  <c r="H430" i="3"/>
  <c r="H517" i="3"/>
  <c r="H623" i="3"/>
  <c r="H518" i="3"/>
  <c r="H479" i="3"/>
  <c r="H375" i="3"/>
  <c r="H321" i="3"/>
  <c r="H301" i="3"/>
  <c r="H283" i="3"/>
  <c r="H458" i="3"/>
  <c r="H331" i="3"/>
  <c r="H337" i="3"/>
  <c r="H488" i="3"/>
  <c r="H472" i="3"/>
  <c r="H402" i="3"/>
  <c r="H443" i="3"/>
  <c r="H289" i="3"/>
  <c r="H270" i="3"/>
  <c r="H345" i="3"/>
  <c r="H157" i="3"/>
  <c r="H93" i="3"/>
  <c r="H291" i="3"/>
  <c r="H163" i="3"/>
  <c r="H313" i="3"/>
  <c r="H305" i="3"/>
  <c r="H277" i="3"/>
  <c r="C4" i="1"/>
  <c r="H109" i="3"/>
  <c r="H77" i="3"/>
  <c r="H61" i="3"/>
  <c r="H396" i="3"/>
  <c r="H372" i="3"/>
  <c r="H207" i="3"/>
  <c r="H8" i="3"/>
  <c r="H293" i="3"/>
  <c r="H125" i="3"/>
  <c r="H29" i="3"/>
  <c r="H88" i="3"/>
  <c r="H315" i="3"/>
  <c r="H192" i="3"/>
  <c r="H420" i="3"/>
  <c r="H389" i="3"/>
  <c r="G138" i="3"/>
  <c r="H138" i="3" s="1"/>
  <c r="L138" i="3"/>
  <c r="J138" i="3"/>
  <c r="H169" i="3"/>
  <c r="J107" i="3"/>
  <c r="H107" i="3"/>
  <c r="G107" i="3"/>
  <c r="Q107" i="3"/>
  <c r="P107" i="3"/>
  <c r="M107" i="3"/>
  <c r="K107" i="3"/>
  <c r="J7" i="3"/>
  <c r="J16" i="3"/>
  <c r="J27" i="3"/>
  <c r="G27" i="3"/>
  <c r="H27" i="3" s="1"/>
  <c r="S31" i="3"/>
  <c r="I31" i="3"/>
  <c r="T31" i="3"/>
  <c r="R31" i="3"/>
  <c r="J32" i="3"/>
  <c r="L43" i="3"/>
  <c r="L59" i="3"/>
  <c r="L85" i="3"/>
  <c r="T108" i="3"/>
  <c r="S108" i="3"/>
  <c r="S115" i="3"/>
  <c r="R115" i="3"/>
  <c r="I115" i="3"/>
  <c r="T115" i="3"/>
  <c r="R116" i="3"/>
  <c r="K149" i="3"/>
  <c r="M149" i="3"/>
  <c r="J149" i="3"/>
  <c r="H149" i="3"/>
  <c r="G149" i="3"/>
  <c r="Q149" i="3"/>
  <c r="P149" i="3"/>
  <c r="L158" i="3"/>
  <c r="J177" i="3"/>
  <c r="L177" i="3"/>
  <c r="H177" i="3"/>
  <c r="G177" i="3"/>
  <c r="T224" i="3"/>
  <c r="I224" i="3"/>
  <c r="S224" i="3"/>
  <c r="R224" i="3"/>
  <c r="J21" i="3"/>
  <c r="G21" i="3"/>
  <c r="H21" i="3" s="1"/>
  <c r="J53" i="3"/>
  <c r="G53" i="3"/>
  <c r="H53" i="3" s="1"/>
  <c r="J139" i="3"/>
  <c r="G139" i="3"/>
  <c r="H139" i="3" s="1"/>
  <c r="T12" i="3"/>
  <c r="S12" i="3"/>
  <c r="M32" i="3"/>
  <c r="S47" i="3"/>
  <c r="I47" i="3"/>
  <c r="T47" i="3"/>
  <c r="R47" i="3"/>
  <c r="J48" i="3"/>
  <c r="G90" i="3"/>
  <c r="L90" i="3"/>
  <c r="J90" i="3"/>
  <c r="H91" i="3"/>
  <c r="G91" i="3"/>
  <c r="J91" i="3"/>
  <c r="S95" i="3"/>
  <c r="I95" i="3"/>
  <c r="R95" i="3"/>
  <c r="T95" i="3"/>
  <c r="J96" i="3"/>
  <c r="P101" i="3"/>
  <c r="K117" i="3"/>
  <c r="M117" i="3"/>
  <c r="J117" i="3"/>
  <c r="H117" i="3"/>
  <c r="G117" i="3"/>
  <c r="Q117" i="3"/>
  <c r="P117" i="3"/>
  <c r="Q158" i="3"/>
  <c r="I232" i="3"/>
  <c r="T232" i="3"/>
  <c r="R232" i="3"/>
  <c r="S232" i="3"/>
  <c r="J37" i="3"/>
  <c r="G37" i="3"/>
  <c r="H37" i="3" s="1"/>
  <c r="S229" i="3"/>
  <c r="I229" i="3"/>
  <c r="R229" i="3"/>
  <c r="J5" i="3"/>
  <c r="H5" i="3"/>
  <c r="G5" i="3"/>
  <c r="G6" i="3"/>
  <c r="J6" i="3"/>
  <c r="H6" i="3"/>
  <c r="Q6" i="3"/>
  <c r="P6" i="3"/>
  <c r="K6" i="3"/>
  <c r="H13" i="3"/>
  <c r="L71" i="3"/>
  <c r="J71" i="3"/>
  <c r="G71" i="3"/>
  <c r="H71" i="3" s="1"/>
  <c r="G74" i="3"/>
  <c r="H74" i="3" s="1"/>
  <c r="L74" i="3"/>
  <c r="J74" i="3"/>
  <c r="J75" i="3"/>
  <c r="G75" i="3"/>
  <c r="H75" i="3" s="1"/>
  <c r="S79" i="3"/>
  <c r="I79" i="3"/>
  <c r="T79" i="3"/>
  <c r="R79" i="3"/>
  <c r="J80" i="3"/>
  <c r="P85" i="3"/>
  <c r="L91" i="3"/>
  <c r="J128" i="3"/>
  <c r="G179" i="3"/>
  <c r="H179" i="3" s="1"/>
  <c r="L179" i="3"/>
  <c r="J179" i="3"/>
  <c r="H308" i="3"/>
  <c r="G66" i="3"/>
  <c r="H66" i="3" s="1"/>
  <c r="L66" i="3"/>
  <c r="J66" i="3"/>
  <c r="L68" i="3"/>
  <c r="J68" i="3"/>
  <c r="H68" i="3"/>
  <c r="G68" i="3"/>
  <c r="H18" i="3"/>
  <c r="T28" i="3"/>
  <c r="S28" i="3"/>
  <c r="J39" i="3"/>
  <c r="L39" i="3"/>
  <c r="G39" i="3"/>
  <c r="H39" i="3" s="1"/>
  <c r="L55" i="3"/>
  <c r="J55" i="3"/>
  <c r="G55" i="3"/>
  <c r="H55" i="3" s="1"/>
  <c r="H106" i="3"/>
  <c r="G123" i="3"/>
  <c r="H123" i="3" s="1"/>
  <c r="J123" i="3"/>
  <c r="G140" i="3"/>
  <c r="H140" i="3" s="1"/>
  <c r="L140" i="3"/>
  <c r="J140" i="3"/>
  <c r="H144" i="3"/>
  <c r="G144" i="3"/>
  <c r="L144" i="3"/>
  <c r="H155" i="3"/>
  <c r="G155" i="3"/>
  <c r="J155" i="3"/>
  <c r="G162" i="3"/>
  <c r="H162" i="3" s="1"/>
  <c r="L162" i="3"/>
  <c r="J162" i="3"/>
  <c r="H165" i="3"/>
  <c r="T194" i="3"/>
  <c r="R194" i="3"/>
  <c r="I194" i="3"/>
  <c r="R10" i="3"/>
  <c r="G18" i="3"/>
  <c r="L18" i="3"/>
  <c r="J18" i="3"/>
  <c r="L20" i="3"/>
  <c r="J20" i="3"/>
  <c r="H20" i="3"/>
  <c r="G20" i="3"/>
  <c r="G34" i="3"/>
  <c r="Q34" i="3"/>
  <c r="J34" i="3"/>
  <c r="K34" i="3"/>
  <c r="M34" i="3"/>
  <c r="L34" i="3"/>
  <c r="L36" i="3"/>
  <c r="J36" i="3"/>
  <c r="G36" i="3"/>
  <c r="H36" i="3" s="1"/>
  <c r="G50" i="3"/>
  <c r="H50" i="3" s="1"/>
  <c r="L50" i="3"/>
  <c r="J50" i="3"/>
  <c r="P52" i="3"/>
  <c r="M52" i="3"/>
  <c r="L52" i="3"/>
  <c r="K52" i="3"/>
  <c r="J52" i="3"/>
  <c r="H52" i="3"/>
  <c r="G52" i="3"/>
  <c r="Q52" i="3"/>
  <c r="H58" i="3"/>
  <c r="S67" i="3"/>
  <c r="R67" i="3"/>
  <c r="I67" i="3"/>
  <c r="T67" i="3"/>
  <c r="R68" i="3"/>
  <c r="H82" i="3"/>
  <c r="H87" i="3"/>
  <c r="T92" i="3"/>
  <c r="S92" i="3"/>
  <c r="G98" i="3"/>
  <c r="Q98" i="3"/>
  <c r="J98" i="3"/>
  <c r="M98" i="3"/>
  <c r="L98" i="3"/>
  <c r="K98" i="3"/>
  <c r="M100" i="3"/>
  <c r="L100" i="3"/>
  <c r="K100" i="3"/>
  <c r="J100" i="3"/>
  <c r="H100" i="3"/>
  <c r="G100" i="3"/>
  <c r="Q100" i="3"/>
  <c r="P100" i="3"/>
  <c r="G112" i="3"/>
  <c r="H112" i="3" s="1"/>
  <c r="L112" i="3"/>
  <c r="G122" i="3"/>
  <c r="L122" i="3"/>
  <c r="K122" i="3"/>
  <c r="J122" i="3"/>
  <c r="Q122" i="3"/>
  <c r="L123" i="3"/>
  <c r="L132" i="3"/>
  <c r="J132" i="3"/>
  <c r="G132" i="3"/>
  <c r="H132" i="3" s="1"/>
  <c r="G154" i="3"/>
  <c r="L154" i="3"/>
  <c r="K154" i="3"/>
  <c r="J154" i="3"/>
  <c r="Q154" i="3"/>
  <c r="L203" i="3"/>
  <c r="H203" i="3"/>
  <c r="Q203" i="3"/>
  <c r="P203" i="3"/>
  <c r="M203" i="3"/>
  <c r="K203" i="3"/>
  <c r="J203" i="3"/>
  <c r="G203" i="3"/>
  <c r="T237" i="3"/>
  <c r="R237" i="3"/>
  <c r="S237" i="3"/>
  <c r="I237" i="3"/>
  <c r="G134" i="3"/>
  <c r="H134" i="3" s="1"/>
  <c r="J134" i="3"/>
  <c r="L149" i="3"/>
  <c r="S173" i="3"/>
  <c r="I173" i="3"/>
  <c r="T173" i="3"/>
  <c r="S35" i="3"/>
  <c r="R35" i="3"/>
  <c r="I35" i="3"/>
  <c r="T35" i="3"/>
  <c r="R36" i="3"/>
  <c r="S51" i="3"/>
  <c r="R51" i="3"/>
  <c r="I51" i="3"/>
  <c r="T51" i="3"/>
  <c r="R52" i="3"/>
  <c r="J69" i="3"/>
  <c r="G69" i="3"/>
  <c r="H69" i="3" s="1"/>
  <c r="L70" i="3"/>
  <c r="H90" i="3"/>
  <c r="S99" i="3"/>
  <c r="I99" i="3"/>
  <c r="T99" i="3"/>
  <c r="R99" i="3"/>
  <c r="R100" i="3"/>
  <c r="R108" i="3"/>
  <c r="L117" i="3"/>
  <c r="T124" i="3"/>
  <c r="S124" i="3"/>
  <c r="S131" i="3"/>
  <c r="I131" i="3"/>
  <c r="T131" i="3"/>
  <c r="R131" i="3"/>
  <c r="L134" i="3"/>
  <c r="H137" i="3"/>
  <c r="T148" i="3"/>
  <c r="S148" i="3"/>
  <c r="S171" i="3"/>
  <c r="R171" i="3"/>
  <c r="I171" i="3"/>
  <c r="K233" i="3"/>
  <c r="H233" i="3"/>
  <c r="M233" i="3"/>
  <c r="J233" i="3"/>
  <c r="G233" i="3"/>
  <c r="Q233" i="3"/>
  <c r="P233" i="3"/>
  <c r="L233" i="3"/>
  <c r="R94" i="3"/>
  <c r="R126" i="3"/>
  <c r="R158" i="3"/>
  <c r="T227" i="3"/>
  <c r="T240" i="3"/>
  <c r="I240" i="3"/>
  <c r="S14" i="3"/>
  <c r="I17" i="3"/>
  <c r="S30" i="3"/>
  <c r="I33" i="3"/>
  <c r="S46" i="3"/>
  <c r="I49" i="3"/>
  <c r="S62" i="3"/>
  <c r="I65" i="3"/>
  <c r="S78" i="3"/>
  <c r="I81" i="3"/>
  <c r="S94" i="3"/>
  <c r="I97" i="3"/>
  <c r="G103" i="3"/>
  <c r="S110" i="3"/>
  <c r="I113" i="3"/>
  <c r="G119" i="3"/>
  <c r="H119" i="3" s="1"/>
  <c r="S126" i="3"/>
  <c r="I129" i="3"/>
  <c r="G135" i="3"/>
  <c r="H135" i="3" s="1"/>
  <c r="S142" i="3"/>
  <c r="I145" i="3"/>
  <c r="G151" i="3"/>
  <c r="H151" i="3" s="1"/>
  <c r="S158" i="3"/>
  <c r="I161" i="3"/>
  <c r="I168" i="3"/>
  <c r="T172" i="3"/>
  <c r="J189" i="3"/>
  <c r="I190" i="3"/>
  <c r="T195" i="3"/>
  <c r="R197" i="3"/>
  <c r="Q198" i="3"/>
  <c r="I201" i="3"/>
  <c r="I202" i="3"/>
  <c r="S213" i="3"/>
  <c r="S228" i="3"/>
  <c r="T231" i="3"/>
  <c r="S235" i="3"/>
  <c r="R235" i="3"/>
  <c r="T235" i="3"/>
  <c r="T250" i="3"/>
  <c r="T258" i="3"/>
  <c r="R258" i="3"/>
  <c r="S259" i="3"/>
  <c r="T259" i="3"/>
  <c r="I264" i="3"/>
  <c r="Q273" i="3"/>
  <c r="M273" i="3"/>
  <c r="O273" i="3" s="1"/>
  <c r="P273" i="3"/>
  <c r="J274" i="3"/>
  <c r="L285" i="3"/>
  <c r="T290" i="3"/>
  <c r="S296" i="3"/>
  <c r="L328" i="3"/>
  <c r="G328" i="3"/>
  <c r="H328" i="3" s="1"/>
  <c r="J349" i="3"/>
  <c r="G349" i="3"/>
  <c r="K349" i="3"/>
  <c r="H349" i="3"/>
  <c r="M349" i="3"/>
  <c r="T360" i="3"/>
  <c r="R360" i="3"/>
  <c r="I360" i="3"/>
  <c r="S360" i="3"/>
  <c r="R377" i="3"/>
  <c r="I377" i="3"/>
  <c r="T377" i="3"/>
  <c r="R413" i="3"/>
  <c r="T413" i="3"/>
  <c r="S413" i="3"/>
  <c r="I413" i="3"/>
  <c r="L424" i="3"/>
  <c r="J424" i="3"/>
  <c r="G424" i="3"/>
  <c r="H424" i="3" s="1"/>
  <c r="T471" i="3"/>
  <c r="S471" i="3"/>
  <c r="R471" i="3"/>
  <c r="I471" i="3"/>
  <c r="G316" i="3"/>
  <c r="H316" i="3" s="1"/>
  <c r="Q317" i="3"/>
  <c r="K317" i="3"/>
  <c r="G317" i="3"/>
  <c r="P317" i="3"/>
  <c r="H318" i="3"/>
  <c r="J361" i="3"/>
  <c r="Q361" i="3"/>
  <c r="P361" i="3"/>
  <c r="L361" i="3"/>
  <c r="G361" i="3"/>
  <c r="H361" i="3"/>
  <c r="M361" i="3"/>
  <c r="T364" i="3"/>
  <c r="R364" i="3"/>
  <c r="J369" i="3"/>
  <c r="L369" i="3"/>
  <c r="H369" i="3"/>
  <c r="G403" i="3"/>
  <c r="H403" i="3" s="1"/>
  <c r="J403" i="3"/>
  <c r="L403" i="3"/>
  <c r="S165" i="3"/>
  <c r="R174" i="3"/>
  <c r="H180" i="3"/>
  <c r="T185" i="3"/>
  <c r="S186" i="3"/>
  <c r="L191" i="3"/>
  <c r="T197" i="3"/>
  <c r="S198" i="3"/>
  <c r="J204" i="3"/>
  <c r="K205" i="3"/>
  <c r="M205" i="3"/>
  <c r="H205" i="3"/>
  <c r="S215" i="3"/>
  <c r="T215" i="3"/>
  <c r="G263" i="3"/>
  <c r="L263" i="3"/>
  <c r="O263" i="3" s="1"/>
  <c r="J263" i="3"/>
  <c r="G312" i="3"/>
  <c r="J316" i="3"/>
  <c r="J317" i="3"/>
  <c r="J318" i="3"/>
  <c r="S342" i="3"/>
  <c r="I342" i="3"/>
  <c r="T342" i="3"/>
  <c r="I352" i="3"/>
  <c r="R352" i="3"/>
  <c r="K361" i="3"/>
  <c r="R391" i="3"/>
  <c r="T391" i="3"/>
  <c r="S391" i="3"/>
  <c r="I391" i="3"/>
  <c r="J426" i="3"/>
  <c r="G426" i="3"/>
  <c r="H426" i="3" s="1"/>
  <c r="L426" i="3"/>
  <c r="R42" i="3"/>
  <c r="S174" i="3"/>
  <c r="L314" i="3"/>
  <c r="H314" i="3"/>
  <c r="L316" i="3"/>
  <c r="J365" i="3"/>
  <c r="L365" i="3"/>
  <c r="G365" i="3"/>
  <c r="H365" i="3" s="1"/>
  <c r="G406" i="3"/>
  <c r="J406" i="3"/>
  <c r="H406" i="3"/>
  <c r="L406" i="3"/>
  <c r="M432" i="3"/>
  <c r="L432" i="3"/>
  <c r="K432" i="3"/>
  <c r="J432" i="3"/>
  <c r="Q432" i="3"/>
  <c r="P432" i="3"/>
  <c r="G182" i="3"/>
  <c r="H182" i="3" s="1"/>
  <c r="L182" i="3"/>
  <c r="T186" i="3"/>
  <c r="J308" i="3"/>
  <c r="G308" i="3"/>
  <c r="R21" i="3"/>
  <c r="S90" i="3"/>
  <c r="T127" i="3"/>
  <c r="R133" i="3"/>
  <c r="S138" i="3"/>
  <c r="T143" i="3"/>
  <c r="R149" i="3"/>
  <c r="S154" i="3"/>
  <c r="T175" i="3"/>
  <c r="L204" i="3"/>
  <c r="J343" i="3"/>
  <c r="L343" i="3"/>
  <c r="G343" i="3"/>
  <c r="H343" i="3" s="1"/>
  <c r="J348" i="3"/>
  <c r="L348" i="3"/>
  <c r="H348" i="3"/>
  <c r="H399" i="3"/>
  <c r="G399" i="3"/>
  <c r="L399" i="3"/>
  <c r="K399" i="3"/>
  <c r="P399" i="3"/>
  <c r="M399" i="3"/>
  <c r="Q399" i="3"/>
  <c r="R122" i="3"/>
  <c r="R5" i="3"/>
  <c r="R53" i="3"/>
  <c r="S58" i="3"/>
  <c r="R101" i="3"/>
  <c r="K103" i="3"/>
  <c r="S106" i="3"/>
  <c r="T111" i="3"/>
  <c r="S122" i="3"/>
  <c r="J180" i="3"/>
  <c r="G242" i="3"/>
  <c r="H242" i="3" s="1"/>
  <c r="G262" i="3"/>
  <c r="H262" i="3" s="1"/>
  <c r="L262" i="3"/>
  <c r="G296" i="3"/>
  <c r="M296" i="3"/>
  <c r="K296" i="3"/>
  <c r="J296" i="3"/>
  <c r="J309" i="3"/>
  <c r="J313" i="3"/>
  <c r="J314" i="3"/>
  <c r="M317" i="3"/>
  <c r="L318" i="3"/>
  <c r="S5" i="3"/>
  <c r="T42" i="3"/>
  <c r="J45" i="3"/>
  <c r="R48" i="3"/>
  <c r="S53" i="3"/>
  <c r="T90" i="3"/>
  <c r="T106" i="3"/>
  <c r="R112" i="3"/>
  <c r="L114" i="3"/>
  <c r="S117" i="3"/>
  <c r="L119" i="3"/>
  <c r="T122" i="3"/>
  <c r="J125" i="3"/>
  <c r="R128" i="3"/>
  <c r="L130" i="3"/>
  <c r="S133" i="3"/>
  <c r="L135" i="3"/>
  <c r="T138" i="3"/>
  <c r="J141" i="3"/>
  <c r="R144" i="3"/>
  <c r="L146" i="3"/>
  <c r="S149" i="3"/>
  <c r="L151" i="3"/>
  <c r="T154" i="3"/>
  <c r="J157" i="3"/>
  <c r="R160" i="3"/>
  <c r="T166" i="3"/>
  <c r="L169" i="3"/>
  <c r="J170" i="3"/>
  <c r="G172" i="3"/>
  <c r="T176" i="3"/>
  <c r="S188" i="3"/>
  <c r="T199" i="3"/>
  <c r="I234" i="3"/>
  <c r="J241" i="3"/>
  <c r="J242" i="3"/>
  <c r="G243" i="3"/>
  <c r="I248" i="3"/>
  <c r="J249" i="3"/>
  <c r="I256" i="3"/>
  <c r="J262" i="3"/>
  <c r="P263" i="3"/>
  <c r="R264" i="3"/>
  <c r="J267" i="3"/>
  <c r="G267" i="3"/>
  <c r="I275" i="3"/>
  <c r="T275" i="3"/>
  <c r="R275" i="3"/>
  <c r="R279" i="3"/>
  <c r="I284" i="3"/>
  <c r="S284" i="3"/>
  <c r="T284" i="3"/>
  <c r="L308" i="3"/>
  <c r="R319" i="3"/>
  <c r="R351" i="3"/>
  <c r="I351" i="3"/>
  <c r="R359" i="3"/>
  <c r="T359" i="3"/>
  <c r="S359" i="3"/>
  <c r="R58" i="3"/>
  <c r="R74" i="3"/>
  <c r="R90" i="3"/>
  <c r="R106" i="3"/>
  <c r="R138" i="3"/>
  <c r="G206" i="3"/>
  <c r="H206" i="3" s="1"/>
  <c r="J206" i="3"/>
  <c r="N263" i="3"/>
  <c r="L309" i="3"/>
  <c r="G309" i="3"/>
  <c r="H309" i="3" s="1"/>
  <c r="I327" i="3"/>
  <c r="S327" i="3"/>
  <c r="T327" i="3"/>
  <c r="T338" i="3"/>
  <c r="I338" i="3"/>
  <c r="S338" i="3"/>
  <c r="S42" i="3"/>
  <c r="R69" i="3"/>
  <c r="S74" i="3"/>
  <c r="T159" i="3"/>
  <c r="K181" i="3"/>
  <c r="J181" i="3"/>
  <c r="J182" i="3"/>
  <c r="K193" i="3"/>
  <c r="J193" i="3"/>
  <c r="R199" i="3"/>
  <c r="L205" i="3"/>
  <c r="P312" i="3"/>
  <c r="M312" i="3"/>
  <c r="T26" i="3"/>
  <c r="J29" i="3"/>
  <c r="R32" i="3"/>
  <c r="S37" i="3"/>
  <c r="T74" i="3"/>
  <c r="J77" i="3"/>
  <c r="R80" i="3"/>
  <c r="S85" i="3"/>
  <c r="R96" i="3"/>
  <c r="S101" i="3"/>
  <c r="L103" i="3"/>
  <c r="T5" i="3"/>
  <c r="J8" i="3"/>
  <c r="G9" i="3"/>
  <c r="H9" i="3" s="1"/>
  <c r="L29" i="3"/>
  <c r="I30" i="3"/>
  <c r="S32" i="3"/>
  <c r="T37" i="3"/>
  <c r="J40" i="3"/>
  <c r="G41" i="3"/>
  <c r="L61" i="3"/>
  <c r="I62" i="3"/>
  <c r="S64" i="3"/>
  <c r="T69" i="3"/>
  <c r="J72" i="3"/>
  <c r="G73" i="3"/>
  <c r="I78" i="3"/>
  <c r="S80" i="3"/>
  <c r="T85" i="3"/>
  <c r="J88" i="3"/>
  <c r="G89" i="3"/>
  <c r="H89" i="3" s="1"/>
  <c r="L93" i="3"/>
  <c r="S96" i="3"/>
  <c r="T101" i="3"/>
  <c r="M103" i="3"/>
  <c r="J104" i="3"/>
  <c r="G105" i="3"/>
  <c r="H105" i="3" s="1"/>
  <c r="L109" i="3"/>
  <c r="I110" i="3"/>
  <c r="S112" i="3"/>
  <c r="T117" i="3"/>
  <c r="J120" i="3"/>
  <c r="G121" i="3"/>
  <c r="H121" i="3" s="1"/>
  <c r="L125" i="3"/>
  <c r="S128" i="3"/>
  <c r="T133" i="3"/>
  <c r="J136" i="3"/>
  <c r="G137" i="3"/>
  <c r="L141" i="3"/>
  <c r="I142" i="3"/>
  <c r="S144" i="3"/>
  <c r="T149" i="3"/>
  <c r="J152" i="3"/>
  <c r="G153" i="3"/>
  <c r="H153" i="3" s="1"/>
  <c r="S160" i="3"/>
  <c r="J163" i="3"/>
  <c r="G164" i="3"/>
  <c r="H164" i="3" s="1"/>
  <c r="R167" i="3"/>
  <c r="H172" i="3"/>
  <c r="L180" i="3"/>
  <c r="M181" i="3"/>
  <c r="G184" i="3"/>
  <c r="T188" i="3"/>
  <c r="M193" i="3"/>
  <c r="J207" i="3"/>
  <c r="I210" i="3"/>
  <c r="I211" i="3"/>
  <c r="I212" i="3"/>
  <c r="J218" i="3"/>
  <c r="I220" i="3"/>
  <c r="G221" i="3"/>
  <c r="H221" i="3" s="1"/>
  <c r="J226" i="3"/>
  <c r="I227" i="3"/>
  <c r="H228" i="3"/>
  <c r="G235" i="3"/>
  <c r="L241" i="3"/>
  <c r="H243" i="3"/>
  <c r="G245" i="3"/>
  <c r="H245" i="3" s="1"/>
  <c r="I247" i="3"/>
  <c r="L249" i="3"/>
  <c r="I250" i="3"/>
  <c r="G253" i="3"/>
  <c r="H253" i="3" s="1"/>
  <c r="I254" i="3"/>
  <c r="G259" i="3"/>
  <c r="H259" i="3" s="1"/>
  <c r="G260" i="3"/>
  <c r="H260" i="3" s="1"/>
  <c r="I261" i="3"/>
  <c r="Q263" i="3"/>
  <c r="S264" i="3"/>
  <c r="S279" i="3"/>
  <c r="I292" i="3"/>
  <c r="J300" i="3"/>
  <c r="P300" i="3"/>
  <c r="M300" i="3"/>
  <c r="H300" i="3"/>
  <c r="M306" i="3"/>
  <c r="P306" i="3"/>
  <c r="L306" i="3"/>
  <c r="K312" i="3"/>
  <c r="L313" i="3"/>
  <c r="J328" i="3"/>
  <c r="R376" i="3"/>
  <c r="I376" i="3"/>
  <c r="T376" i="3"/>
  <c r="T441" i="3"/>
  <c r="S441" i="3"/>
  <c r="R441" i="3"/>
  <c r="I441" i="3"/>
  <c r="J466" i="3"/>
  <c r="L466" i="3"/>
  <c r="G466" i="3"/>
  <c r="H466" i="3" s="1"/>
  <c r="L317" i="3"/>
  <c r="S26" i="3"/>
  <c r="R37" i="3"/>
  <c r="R117" i="3"/>
  <c r="S166" i="3"/>
  <c r="J169" i="3"/>
  <c r="G170" i="3"/>
  <c r="P170" i="3"/>
  <c r="L170" i="3"/>
  <c r="T187" i="3"/>
  <c r="J13" i="3"/>
  <c r="R16" i="3"/>
  <c r="S21" i="3"/>
  <c r="T58" i="3"/>
  <c r="J61" i="3"/>
  <c r="R64" i="3"/>
  <c r="S69" i="3"/>
  <c r="J93" i="3"/>
  <c r="L13" i="3"/>
  <c r="I14" i="3"/>
  <c r="S16" i="3"/>
  <c r="T21" i="3"/>
  <c r="J24" i="3"/>
  <c r="G25" i="3"/>
  <c r="L45" i="3"/>
  <c r="I46" i="3"/>
  <c r="S48" i="3"/>
  <c r="T53" i="3"/>
  <c r="J56" i="3"/>
  <c r="G57" i="3"/>
  <c r="H57" i="3" s="1"/>
  <c r="R11" i="3"/>
  <c r="T16" i="3"/>
  <c r="H25" i="3"/>
  <c r="R27" i="3"/>
  <c r="T32" i="3"/>
  <c r="H41" i="3"/>
  <c r="R43" i="3"/>
  <c r="M45" i="3"/>
  <c r="T48" i="3"/>
  <c r="R59" i="3"/>
  <c r="T64" i="3"/>
  <c r="H73" i="3"/>
  <c r="R75" i="3"/>
  <c r="T80" i="3"/>
  <c r="R91" i="3"/>
  <c r="T96" i="3"/>
  <c r="R107" i="3"/>
  <c r="T112" i="3"/>
  <c r="R123" i="3"/>
  <c r="T128" i="3"/>
  <c r="R139" i="3"/>
  <c r="M141" i="3"/>
  <c r="T144" i="3"/>
  <c r="K152" i="3"/>
  <c r="T160" i="3"/>
  <c r="M170" i="3"/>
  <c r="J172" i="3"/>
  <c r="R178" i="3"/>
  <c r="H184" i="3"/>
  <c r="R189" i="3"/>
  <c r="I195" i="3"/>
  <c r="G196" i="3"/>
  <c r="H196" i="3" s="1"/>
  <c r="R201" i="3"/>
  <c r="R202" i="3"/>
  <c r="P205" i="3"/>
  <c r="I209" i="3"/>
  <c r="G213" i="3"/>
  <c r="H213" i="3" s="1"/>
  <c r="H217" i="3"/>
  <c r="L217" i="3"/>
  <c r="L218" i="3"/>
  <c r="G223" i="3"/>
  <c r="J225" i="3"/>
  <c r="H225" i="3"/>
  <c r="L226" i="3"/>
  <c r="H235" i="3"/>
  <c r="G238" i="3"/>
  <c r="H238" i="3" s="1"/>
  <c r="J238" i="3"/>
  <c r="I239" i="3"/>
  <c r="L242" i="3"/>
  <c r="G244" i="3"/>
  <c r="H244" i="3" s="1"/>
  <c r="G246" i="3"/>
  <c r="H246" i="3" s="1"/>
  <c r="M249" i="3"/>
  <c r="G251" i="3"/>
  <c r="H251" i="3" s="1"/>
  <c r="G252" i="3"/>
  <c r="I257" i="3"/>
  <c r="J260" i="3"/>
  <c r="R263" i="3"/>
  <c r="M266" i="3"/>
  <c r="H266" i="3"/>
  <c r="Q266" i="3"/>
  <c r="K266" i="3"/>
  <c r="G266" i="3"/>
  <c r="J277" i="3"/>
  <c r="L277" i="3"/>
  <c r="T279" i="3"/>
  <c r="K300" i="3"/>
  <c r="J306" i="3"/>
  <c r="L312" i="3"/>
  <c r="J320" i="3"/>
  <c r="R344" i="3"/>
  <c r="S344" i="3"/>
  <c r="J347" i="3"/>
  <c r="H356" i="3"/>
  <c r="I366" i="3"/>
  <c r="S366" i="3"/>
  <c r="L367" i="3"/>
  <c r="G367" i="3"/>
  <c r="P367" i="3"/>
  <c r="M367" i="3"/>
  <c r="K367" i="3"/>
  <c r="J367" i="3"/>
  <c r="R384" i="3"/>
  <c r="I384" i="3"/>
  <c r="J103" i="3"/>
  <c r="R154" i="3"/>
  <c r="R17" i="3"/>
  <c r="R33" i="3"/>
  <c r="R49" i="3"/>
  <c r="R65" i="3"/>
  <c r="R81" i="3"/>
  <c r="R97" i="3"/>
  <c r="R113" i="3"/>
  <c r="R129" i="3"/>
  <c r="R145" i="3"/>
  <c r="L152" i="3"/>
  <c r="R161" i="3"/>
  <c r="L163" i="3"/>
  <c r="R168" i="3"/>
  <c r="S178" i="3"/>
  <c r="P181" i="3"/>
  <c r="R190" i="3"/>
  <c r="T201" i="3"/>
  <c r="S202" i="3"/>
  <c r="R204" i="3"/>
  <c r="Q205" i="3"/>
  <c r="L207" i="3"/>
  <c r="G214" i="3"/>
  <c r="H214" i="3" s="1"/>
  <c r="G222" i="3"/>
  <c r="H222" i="3" s="1"/>
  <c r="J222" i="3"/>
  <c r="H223" i="3"/>
  <c r="L225" i="3"/>
  <c r="L253" i="3"/>
  <c r="J259" i="3"/>
  <c r="T280" i="3"/>
  <c r="I280" i="3"/>
  <c r="H295" i="3"/>
  <c r="L295" i="3"/>
  <c r="J295" i="3"/>
  <c r="J297" i="3"/>
  <c r="G297" i="3"/>
  <c r="H297" i="3" s="1"/>
  <c r="I336" i="3"/>
  <c r="R336" i="3"/>
  <c r="I364" i="3"/>
  <c r="L398" i="3"/>
  <c r="G398" i="3"/>
  <c r="H398" i="3" s="1"/>
  <c r="J417" i="3"/>
  <c r="K417" i="3"/>
  <c r="H417" i="3"/>
  <c r="G417" i="3"/>
  <c r="P417" i="3"/>
  <c r="Q417" i="3"/>
  <c r="M417" i="3"/>
  <c r="L417" i="3"/>
  <c r="T429" i="3"/>
  <c r="I429" i="3"/>
  <c r="S429" i="3"/>
  <c r="R429" i="3"/>
  <c r="I319" i="3"/>
  <c r="T319" i="3"/>
  <c r="I378" i="3"/>
  <c r="S378" i="3"/>
  <c r="L382" i="3"/>
  <c r="G382" i="3"/>
  <c r="H382" i="3" s="1"/>
  <c r="L410" i="3"/>
  <c r="G410" i="3"/>
  <c r="H410" i="3" s="1"/>
  <c r="J410" i="3"/>
  <c r="G432" i="3"/>
  <c r="P252" i="3"/>
  <c r="Q252" i="3"/>
  <c r="M252" i="3"/>
  <c r="L9" i="3"/>
  <c r="L25" i="3"/>
  <c r="N25" i="3" s="1"/>
  <c r="L41" i="3"/>
  <c r="O41" i="3" s="1"/>
  <c r="P45" i="3"/>
  <c r="L57" i="3"/>
  <c r="L73" i="3"/>
  <c r="L89" i="3"/>
  <c r="L105" i="3"/>
  <c r="I111" i="3"/>
  <c r="L121" i="3"/>
  <c r="I127" i="3"/>
  <c r="L137" i="3"/>
  <c r="P141" i="3"/>
  <c r="I143" i="3"/>
  <c r="L153" i="3"/>
  <c r="I159" i="3"/>
  <c r="Q170" i="3"/>
  <c r="I174" i="3"/>
  <c r="T179" i="3"/>
  <c r="R181" i="3"/>
  <c r="I185" i="3"/>
  <c r="T191" i="3"/>
  <c r="Q193" i="3"/>
  <c r="J196" i="3"/>
  <c r="J198" i="3"/>
  <c r="S203" i="3"/>
  <c r="R203" i="3"/>
  <c r="I215" i="3"/>
  <c r="J223" i="3"/>
  <c r="J230" i="3"/>
  <c r="I231" i="3"/>
  <c r="P249" i="3"/>
  <c r="J251" i="3"/>
  <c r="J252" i="3"/>
  <c r="R292" i="3"/>
  <c r="H296" i="3"/>
  <c r="Q312" i="3"/>
  <c r="R328" i="3"/>
  <c r="R332" i="3"/>
  <c r="S332" i="3"/>
  <c r="I332" i="3"/>
  <c r="T354" i="3"/>
  <c r="I354" i="3"/>
  <c r="R358" i="3"/>
  <c r="I358" i="3"/>
  <c r="T358" i="3"/>
  <c r="J370" i="3"/>
  <c r="G370" i="3"/>
  <c r="H370" i="3" s="1"/>
  <c r="J382" i="3"/>
  <c r="I418" i="3"/>
  <c r="R418" i="3"/>
  <c r="T418" i="3"/>
  <c r="S418" i="3"/>
  <c r="H432" i="3"/>
  <c r="J478" i="3"/>
  <c r="L478" i="3"/>
  <c r="H478" i="3"/>
  <c r="R146" i="3"/>
  <c r="R151" i="3"/>
  <c r="R169" i="3"/>
  <c r="R170" i="3"/>
  <c r="G176" i="3"/>
  <c r="H176" i="3" s="1"/>
  <c r="S181" i="3"/>
  <c r="R182" i="3"/>
  <c r="I187" i="3"/>
  <c r="G188" i="3"/>
  <c r="H188" i="3" s="1"/>
  <c r="T192" i="3"/>
  <c r="R193" i="3"/>
  <c r="I199" i="3"/>
  <c r="R206" i="3"/>
  <c r="L214" i="3"/>
  <c r="M228" i="3"/>
  <c r="O228" i="3" s="1"/>
  <c r="R241" i="3"/>
  <c r="R248" i="3"/>
  <c r="K252" i="3"/>
  <c r="R254" i="3"/>
  <c r="S261" i="3"/>
  <c r="J279" i="3"/>
  <c r="H279" i="3"/>
  <c r="G282" i="3"/>
  <c r="J282" i="3"/>
  <c r="H282" i="3"/>
  <c r="S292" i="3"/>
  <c r="L296" i="3"/>
  <c r="Q306" i="3"/>
  <c r="M326" i="3"/>
  <c r="J326" i="3"/>
  <c r="H326" i="3"/>
  <c r="S328" i="3"/>
  <c r="T394" i="3"/>
  <c r="I394" i="3"/>
  <c r="S394" i="3"/>
  <c r="M25" i="3"/>
  <c r="R34" i="3"/>
  <c r="R82" i="3"/>
  <c r="R130" i="3"/>
  <c r="Q141" i="3"/>
  <c r="R13" i="3"/>
  <c r="S18" i="3"/>
  <c r="R29" i="3"/>
  <c r="S34" i="3"/>
  <c r="S206" i="3"/>
  <c r="R209" i="3"/>
  <c r="R210" i="3"/>
  <c r="R218" i="3"/>
  <c r="L223" i="3"/>
  <c r="R226" i="3"/>
  <c r="N228" i="3"/>
  <c r="R240" i="3"/>
  <c r="S241" i="3"/>
  <c r="R242" i="3"/>
  <c r="R247" i="3"/>
  <c r="S248" i="3"/>
  <c r="R249" i="3"/>
  <c r="L251" i="3"/>
  <c r="L252" i="3"/>
  <c r="S254" i="3"/>
  <c r="R255" i="3"/>
  <c r="T261" i="3"/>
  <c r="N267" i="3"/>
  <c r="J268" i="3"/>
  <c r="G268" i="3"/>
  <c r="H268" i="3" s="1"/>
  <c r="G269" i="3"/>
  <c r="H269" i="3" s="1"/>
  <c r="G285" i="3"/>
  <c r="H288" i="3"/>
  <c r="I290" i="3"/>
  <c r="I304" i="3"/>
  <c r="S304" i="3"/>
  <c r="T328" i="3"/>
  <c r="Q333" i="3"/>
  <c r="P333" i="3"/>
  <c r="K333" i="3"/>
  <c r="H333" i="3"/>
  <c r="J333" i="3"/>
  <c r="G333" i="3"/>
  <c r="O341" i="3"/>
  <c r="R342" i="3"/>
  <c r="S352" i="3"/>
  <c r="I359" i="3"/>
  <c r="S364" i="3"/>
  <c r="L370" i="3"/>
  <c r="I409" i="3"/>
  <c r="S409" i="3"/>
  <c r="R409" i="3"/>
  <c r="R179" i="3"/>
  <c r="S190" i="3"/>
  <c r="G198" i="3"/>
  <c r="L198" i="3"/>
  <c r="N198" i="3" s="1"/>
  <c r="H198" i="3"/>
  <c r="G230" i="3"/>
  <c r="H230" i="3" s="1"/>
  <c r="R18" i="3"/>
  <c r="M41" i="3"/>
  <c r="R50" i="3"/>
  <c r="R66" i="3"/>
  <c r="R98" i="3"/>
  <c r="R114" i="3"/>
  <c r="R45" i="3"/>
  <c r="S50" i="3"/>
  <c r="R61" i="3"/>
  <c r="S66" i="3"/>
  <c r="R77" i="3"/>
  <c r="S82" i="3"/>
  <c r="R93" i="3"/>
  <c r="S98" i="3"/>
  <c r="R109" i="3"/>
  <c r="S114" i="3"/>
  <c r="R125" i="3"/>
  <c r="S130" i="3"/>
  <c r="R141" i="3"/>
  <c r="S146" i="3"/>
  <c r="R157" i="3"/>
  <c r="I175" i="3"/>
  <c r="S193" i="3"/>
  <c r="L196" i="3"/>
  <c r="M198" i="3"/>
  <c r="H167" i="3"/>
  <c r="J176" i="3"/>
  <c r="G189" i="3"/>
  <c r="H189" i="3" s="1"/>
  <c r="R207" i="3"/>
  <c r="R211" i="3"/>
  <c r="R212" i="3"/>
  <c r="S218" i="3"/>
  <c r="R220" i="3"/>
  <c r="S226" i="3"/>
  <c r="R234" i="3"/>
  <c r="R239" i="3"/>
  <c r="S240" i="3"/>
  <c r="T241" i="3"/>
  <c r="S242" i="3"/>
  <c r="T247" i="3"/>
  <c r="S249" i="3"/>
  <c r="R256" i="3"/>
  <c r="J269" i="3"/>
  <c r="H272" i="3"/>
  <c r="J288" i="3"/>
  <c r="L289" i="3"/>
  <c r="P296" i="3"/>
  <c r="L303" i="3"/>
  <c r="G303" i="3"/>
  <c r="H303" i="3"/>
  <c r="G322" i="3"/>
  <c r="H322" i="3" s="1"/>
  <c r="I324" i="3"/>
  <c r="R338" i="3"/>
  <c r="T352" i="3"/>
  <c r="T365" i="3"/>
  <c r="S365" i="3"/>
  <c r="J448" i="3"/>
  <c r="G448" i="3"/>
  <c r="H448" i="3" s="1"/>
  <c r="L448" i="3"/>
  <c r="G241" i="3"/>
  <c r="H241" i="3" s="1"/>
  <c r="K249" i="3"/>
  <c r="H249" i="3"/>
  <c r="T249" i="3"/>
  <c r="S255" i="3"/>
  <c r="I255" i="3"/>
  <c r="S256" i="3"/>
  <c r="Q285" i="3"/>
  <c r="J285" i="3"/>
  <c r="P285" i="3"/>
  <c r="G286" i="3"/>
  <c r="H286" i="3" s="1"/>
  <c r="Q296" i="3"/>
  <c r="T302" i="3"/>
  <c r="I302" i="3"/>
  <c r="R330" i="3"/>
  <c r="I330" i="3"/>
  <c r="M333" i="3"/>
  <c r="I339" i="3"/>
  <c r="R339" i="3"/>
  <c r="I344" i="3"/>
  <c r="J353" i="3"/>
  <c r="H353" i="3"/>
  <c r="L353" i="3"/>
  <c r="R366" i="3"/>
  <c r="R383" i="3"/>
  <c r="S383" i="3"/>
  <c r="I383" i="3"/>
  <c r="T384" i="3"/>
  <c r="H386" i="3"/>
  <c r="G386" i="3"/>
  <c r="P386" i="3"/>
  <c r="L386" i="3"/>
  <c r="Q386" i="3"/>
  <c r="K386" i="3"/>
  <c r="H416" i="3"/>
  <c r="G416" i="3"/>
  <c r="L416" i="3"/>
  <c r="J416" i="3"/>
  <c r="Q25" i="3"/>
  <c r="Q41" i="3"/>
  <c r="S172" i="3"/>
  <c r="P198" i="3"/>
  <c r="G218" i="3"/>
  <c r="H218" i="3" s="1"/>
  <c r="S219" i="3"/>
  <c r="R219" i="3"/>
  <c r="I219" i="3"/>
  <c r="G226" i="3"/>
  <c r="H226" i="3" s="1"/>
  <c r="R231" i="3"/>
  <c r="R250" i="3"/>
  <c r="S257" i="3"/>
  <c r="O267" i="3"/>
  <c r="L269" i="3"/>
  <c r="L270" i="3"/>
  <c r="H273" i="3"/>
  <c r="K285" i="3"/>
  <c r="J286" i="3"/>
  <c r="L288" i="3"/>
  <c r="R290" i="3"/>
  <c r="R296" i="3"/>
  <c r="J322" i="3"/>
  <c r="R327" i="3"/>
  <c r="S376" i="3"/>
  <c r="J397" i="3"/>
  <c r="L397" i="3"/>
  <c r="G397" i="3"/>
  <c r="H397" i="3" s="1"/>
  <c r="L431" i="3"/>
  <c r="G431" i="3"/>
  <c r="H431" i="3" s="1"/>
  <c r="J431" i="3"/>
  <c r="G335" i="3"/>
  <c r="H335" i="3" s="1"/>
  <c r="G346" i="3"/>
  <c r="H346" i="3" s="1"/>
  <c r="R355" i="3"/>
  <c r="T355" i="3"/>
  <c r="I380" i="3"/>
  <c r="S407" i="3"/>
  <c r="T417" i="3"/>
  <c r="M422" i="3"/>
  <c r="S428" i="3"/>
  <c r="R447" i="3"/>
  <c r="I447" i="3"/>
  <c r="L449" i="3"/>
  <c r="J449" i="3"/>
  <c r="G449" i="3"/>
  <c r="J456" i="3"/>
  <c r="G456" i="3"/>
  <c r="H456" i="3" s="1"/>
  <c r="L456" i="3"/>
  <c r="G415" i="3"/>
  <c r="H415" i="3" s="1"/>
  <c r="L415" i="3"/>
  <c r="R416" i="3"/>
  <c r="G420" i="3"/>
  <c r="J482" i="3"/>
  <c r="L482" i="3"/>
  <c r="G482" i="3"/>
  <c r="H482" i="3" s="1"/>
  <c r="R363" i="3"/>
  <c r="I363" i="3"/>
  <c r="S363" i="3"/>
  <c r="R380" i="3"/>
  <c r="S387" i="3"/>
  <c r="S393" i="3"/>
  <c r="R393" i="3"/>
  <c r="I393" i="3"/>
  <c r="J396" i="3"/>
  <c r="I412" i="3"/>
  <c r="T412" i="3"/>
  <c r="L420" i="3"/>
  <c r="S421" i="3"/>
  <c r="L439" i="3"/>
  <c r="G439" i="3"/>
  <c r="H439" i="3" s="1"/>
  <c r="T450" i="3"/>
  <c r="S450" i="3"/>
  <c r="R450" i="3"/>
  <c r="H451" i="3"/>
  <c r="G451" i="3"/>
  <c r="J451" i="3"/>
  <c r="J469" i="3"/>
  <c r="G469" i="3"/>
  <c r="H469" i="3" s="1"/>
  <c r="L477" i="3"/>
  <c r="H477" i="3"/>
  <c r="R492" i="3"/>
  <c r="I492" i="3"/>
  <c r="S492" i="3"/>
  <c r="G495" i="3"/>
  <c r="Q495" i="3"/>
  <c r="P495" i="3"/>
  <c r="M495" i="3"/>
  <c r="K495" i="3"/>
  <c r="J495" i="3"/>
  <c r="R243" i="3"/>
  <c r="L271" i="3"/>
  <c r="T271" i="3"/>
  <c r="G278" i="3"/>
  <c r="H278" i="3" s="1"/>
  <c r="S286" i="3"/>
  <c r="L293" i="3"/>
  <c r="S306" i="3"/>
  <c r="I310" i="3"/>
  <c r="T310" i="3"/>
  <c r="I311" i="3"/>
  <c r="T311" i="3"/>
  <c r="T312" i="3"/>
  <c r="J335" i="3"/>
  <c r="I340" i="3"/>
  <c r="J341" i="3"/>
  <c r="P341" i="3"/>
  <c r="L341" i="3"/>
  <c r="N341" i="3" s="1"/>
  <c r="G341" i="3"/>
  <c r="J357" i="3"/>
  <c r="Q357" i="3"/>
  <c r="K357" i="3"/>
  <c r="T362" i="3"/>
  <c r="I362" i="3"/>
  <c r="S362" i="3"/>
  <c r="R370" i="3"/>
  <c r="T380" i="3"/>
  <c r="L395" i="3"/>
  <c r="G395" i="3"/>
  <c r="H395" i="3" s="1"/>
  <c r="L396" i="3"/>
  <c r="T397" i="3"/>
  <c r="J402" i="3"/>
  <c r="J439" i="3"/>
  <c r="I445" i="3"/>
  <c r="S445" i="3"/>
  <c r="R445" i="3"/>
  <c r="L469" i="3"/>
  <c r="J477" i="3"/>
  <c r="L495" i="3"/>
  <c r="J294" i="3"/>
  <c r="I307" i="3"/>
  <c r="T307" i="3"/>
  <c r="H355" i="3"/>
  <c r="J381" i="3"/>
  <c r="L451" i="3"/>
  <c r="G462" i="3"/>
  <c r="H462" i="3" s="1"/>
  <c r="G481" i="3"/>
  <c r="H481" i="3" s="1"/>
  <c r="J481" i="3"/>
  <c r="S251" i="3"/>
  <c r="R251" i="3"/>
  <c r="H265" i="3"/>
  <c r="Q281" i="3"/>
  <c r="G281" i="3"/>
  <c r="J281" i="3"/>
  <c r="I287" i="3"/>
  <c r="S287" i="3"/>
  <c r="T287" i="3"/>
  <c r="L335" i="3"/>
  <c r="J355" i="3"/>
  <c r="J356" i="3"/>
  <c r="R396" i="3"/>
  <c r="J401" i="3"/>
  <c r="G401" i="3"/>
  <c r="H401" i="3" s="1"/>
  <c r="L401" i="3"/>
  <c r="R464" i="3"/>
  <c r="T464" i="3"/>
  <c r="S506" i="3"/>
  <c r="R506" i="3"/>
  <c r="I506" i="3"/>
  <c r="R387" i="3"/>
  <c r="I387" i="3"/>
  <c r="H400" i="3"/>
  <c r="S404" i="3"/>
  <c r="R404" i="3"/>
  <c r="I404" i="3"/>
  <c r="R411" i="3"/>
  <c r="I411" i="3"/>
  <c r="T411" i="3"/>
  <c r="R421" i="3"/>
  <c r="I421" i="3"/>
  <c r="J462" i="3"/>
  <c r="L462" i="3"/>
  <c r="L497" i="3"/>
  <c r="J497" i="3"/>
  <c r="H497" i="3"/>
  <c r="I499" i="3"/>
  <c r="R499" i="3"/>
  <c r="S499" i="3"/>
  <c r="T499" i="3"/>
  <c r="R208" i="3"/>
  <c r="L265" i="3"/>
  <c r="L281" i="3"/>
  <c r="Q325" i="3"/>
  <c r="H325" i="3"/>
  <c r="G325" i="3"/>
  <c r="P325" i="3"/>
  <c r="M325" i="3"/>
  <c r="L355" i="3"/>
  <c r="S367" i="3"/>
  <c r="M390" i="3"/>
  <c r="L390" i="3"/>
  <c r="K390" i="3"/>
  <c r="H390" i="3"/>
  <c r="I392" i="3"/>
  <c r="T392" i="3"/>
  <c r="S392" i="3"/>
  <c r="J438" i="3"/>
  <c r="G438" i="3"/>
  <c r="H438" i="3" s="1"/>
  <c r="R440" i="3"/>
  <c r="S440" i="3"/>
  <c r="T440" i="3"/>
  <c r="I440" i="3"/>
  <c r="R456" i="3"/>
  <c r="T456" i="3"/>
  <c r="R496" i="3"/>
  <c r="S496" i="3"/>
  <c r="T496" i="3"/>
  <c r="I496" i="3"/>
  <c r="R432" i="3"/>
  <c r="S432" i="3"/>
  <c r="T432" i="3"/>
  <c r="J450" i="3"/>
  <c r="G450" i="3"/>
  <c r="H450" i="3" s="1"/>
  <c r="H551" i="3"/>
  <c r="H555" i="3"/>
  <c r="T595" i="3"/>
  <c r="R595" i="3"/>
  <c r="I595" i="3"/>
  <c r="S595" i="3"/>
  <c r="I407" i="3"/>
  <c r="I428" i="3"/>
  <c r="L438" i="3"/>
  <c r="T447" i="3"/>
  <c r="L450" i="3"/>
  <c r="M468" i="3"/>
  <c r="L468" i="3"/>
  <c r="K468" i="3"/>
  <c r="J468" i="3"/>
  <c r="Q468" i="3"/>
  <c r="T492" i="3"/>
  <c r="R572" i="3"/>
  <c r="T572" i="3"/>
  <c r="S572" i="3"/>
  <c r="I572" i="3"/>
  <c r="R343" i="3"/>
  <c r="S343" i="3"/>
  <c r="L350" i="3"/>
  <c r="G381" i="3"/>
  <c r="H381" i="3" s="1"/>
  <c r="G388" i="3"/>
  <c r="H388" i="3" s="1"/>
  <c r="R403" i="3"/>
  <c r="T403" i="3"/>
  <c r="S403" i="3"/>
  <c r="R448" i="3"/>
  <c r="T448" i="3"/>
  <c r="R460" i="3"/>
  <c r="I460" i="3"/>
  <c r="S463" i="3"/>
  <c r="I463" i="3"/>
  <c r="R463" i="3"/>
  <c r="L493" i="3"/>
  <c r="J493" i="3"/>
  <c r="H493" i="3"/>
  <c r="J422" i="3"/>
  <c r="K422" i="3"/>
  <c r="G422" i="3"/>
  <c r="O423" i="3"/>
  <c r="N423" i="3"/>
  <c r="L433" i="3"/>
  <c r="J433" i="3"/>
  <c r="G433" i="3"/>
  <c r="H433" i="3" s="1"/>
  <c r="J464" i="3"/>
  <c r="G464" i="3"/>
  <c r="H464" i="3" s="1"/>
  <c r="Q467" i="3"/>
  <c r="H467" i="3"/>
  <c r="P467" i="3"/>
  <c r="M467" i="3"/>
  <c r="L467" i="3"/>
  <c r="O467" i="3" s="1"/>
  <c r="G467" i="3"/>
  <c r="R469" i="3"/>
  <c r="S469" i="3"/>
  <c r="T506" i="3"/>
  <c r="J427" i="3"/>
  <c r="L427" i="3"/>
  <c r="H427" i="3"/>
  <c r="I435" i="3"/>
  <c r="R435" i="3"/>
  <c r="Q437" i="3"/>
  <c r="M437" i="3"/>
  <c r="L437" i="3"/>
  <c r="H437" i="3"/>
  <c r="G437" i="3"/>
  <c r="H449" i="3"/>
  <c r="T451" i="3"/>
  <c r="S451" i="3"/>
  <c r="I455" i="3"/>
  <c r="S455" i="3"/>
  <c r="R455" i="3"/>
  <c r="J467" i="3"/>
  <c r="R500" i="3"/>
  <c r="I500" i="3"/>
  <c r="T500" i="3"/>
  <c r="S500" i="3"/>
  <c r="J508" i="3"/>
  <c r="H508" i="3"/>
  <c r="L508" i="3"/>
  <c r="G508" i="3"/>
  <c r="S291" i="3"/>
  <c r="S323" i="3"/>
  <c r="T353" i="3"/>
  <c r="N368" i="3"/>
  <c r="R379" i="3"/>
  <c r="I379" i="3"/>
  <c r="T379" i="3"/>
  <c r="J434" i="3"/>
  <c r="L434" i="3"/>
  <c r="J446" i="3"/>
  <c r="M446" i="3"/>
  <c r="G446" i="3"/>
  <c r="L452" i="3"/>
  <c r="J452" i="3"/>
  <c r="T466" i="3"/>
  <c r="I490" i="3"/>
  <c r="I494" i="3"/>
  <c r="S494" i="3"/>
  <c r="I503" i="3"/>
  <c r="J504" i="3"/>
  <c r="J505" i="3"/>
  <c r="G509" i="3"/>
  <c r="R520" i="3"/>
  <c r="I520" i="3"/>
  <c r="S534" i="3"/>
  <c r="R534" i="3"/>
  <c r="I534" i="3"/>
  <c r="R537" i="3"/>
  <c r="I537" i="3"/>
  <c r="I541" i="3"/>
  <c r="R541" i="3"/>
  <c r="J550" i="3"/>
  <c r="G550" i="3"/>
  <c r="H550" i="3" s="1"/>
  <c r="L550" i="3"/>
  <c r="L557" i="3"/>
  <c r="G557" i="3"/>
  <c r="H557" i="3" s="1"/>
  <c r="J557" i="3"/>
  <c r="S299" i="3"/>
  <c r="L301" i="3"/>
  <c r="R331" i="3"/>
  <c r="I334" i="3"/>
  <c r="O368" i="3"/>
  <c r="L371" i="3"/>
  <c r="S381" i="3"/>
  <c r="J389" i="3"/>
  <c r="T399" i="3"/>
  <c r="T414" i="3"/>
  <c r="S414" i="3"/>
  <c r="J442" i="3"/>
  <c r="G442" i="3"/>
  <c r="H442" i="3" s="1"/>
  <c r="J443" i="3"/>
  <c r="R453" i="3"/>
  <c r="S454" i="3"/>
  <c r="G461" i="3"/>
  <c r="H461" i="3" s="1"/>
  <c r="G473" i="3"/>
  <c r="H473" i="3" s="1"/>
  <c r="I523" i="3"/>
  <c r="R523" i="3"/>
  <c r="I542" i="3"/>
  <c r="J561" i="3"/>
  <c r="L561" i="3"/>
  <c r="G561" i="3"/>
  <c r="H561" i="3" s="1"/>
  <c r="J570" i="3"/>
  <c r="P570" i="3"/>
  <c r="G570" i="3"/>
  <c r="Q570" i="3"/>
  <c r="M570" i="3"/>
  <c r="K570" i="3"/>
  <c r="H570" i="3"/>
  <c r="H575" i="3"/>
  <c r="R593" i="3"/>
  <c r="I593" i="3"/>
  <c r="S593" i="3"/>
  <c r="T593" i="3"/>
  <c r="R512" i="3"/>
  <c r="S512" i="3"/>
  <c r="S539" i="3"/>
  <c r="J583" i="3"/>
  <c r="L583" i="3"/>
  <c r="G583" i="3"/>
  <c r="H583" i="3" s="1"/>
  <c r="G606" i="3"/>
  <c r="H606" i="3" s="1"/>
  <c r="J606" i="3"/>
  <c r="L606" i="3"/>
  <c r="R528" i="3"/>
  <c r="T528" i="3"/>
  <c r="I528" i="3"/>
  <c r="G549" i="3"/>
  <c r="H549" i="3" s="1"/>
  <c r="L549" i="3"/>
  <c r="J608" i="3"/>
  <c r="H608" i="3"/>
  <c r="G608" i="3"/>
  <c r="L608" i="3"/>
  <c r="S401" i="3"/>
  <c r="R419" i="3"/>
  <c r="T419" i="3"/>
  <c r="S420" i="3"/>
  <c r="G436" i="3"/>
  <c r="H436" i="3" s="1"/>
  <c r="J454" i="3"/>
  <c r="L454" i="3"/>
  <c r="H454" i="3"/>
  <c r="K454" i="3"/>
  <c r="L472" i="3"/>
  <c r="J472" i="3"/>
  <c r="R484" i="3"/>
  <c r="I484" i="3"/>
  <c r="S484" i="3"/>
  <c r="S491" i="3"/>
  <c r="I491" i="3"/>
  <c r="R511" i="3"/>
  <c r="I511" i="3"/>
  <c r="T511" i="3"/>
  <c r="G515" i="3"/>
  <c r="G516" i="3"/>
  <c r="H516" i="3" s="1"/>
  <c r="S519" i="3"/>
  <c r="R519" i="3"/>
  <c r="I519" i="3"/>
  <c r="R540" i="3"/>
  <c r="T540" i="3"/>
  <c r="I540" i="3"/>
  <c r="S542" i="3"/>
  <c r="T584" i="3"/>
  <c r="R584" i="3"/>
  <c r="S584" i="3"/>
  <c r="R609" i="3"/>
  <c r="I609" i="3"/>
  <c r="S609" i="3"/>
  <c r="T609" i="3"/>
  <c r="G695" i="3"/>
  <c r="Q695" i="3"/>
  <c r="L695" i="3"/>
  <c r="P695" i="3"/>
  <c r="J695" i="3"/>
  <c r="H695" i="3"/>
  <c r="M695" i="3"/>
  <c r="K695" i="3"/>
  <c r="J291" i="3"/>
  <c r="H323" i="3"/>
  <c r="Q329" i="3"/>
  <c r="K329" i="3"/>
  <c r="S347" i="3"/>
  <c r="S368" i="3"/>
  <c r="S385" i="3"/>
  <c r="I385" i="3"/>
  <c r="J408" i="3"/>
  <c r="H434" i="3"/>
  <c r="J436" i="3"/>
  <c r="J453" i="3"/>
  <c r="K453" i="3"/>
  <c r="G465" i="3"/>
  <c r="H465" i="3" s="1"/>
  <c r="T483" i="3"/>
  <c r="I483" i="3"/>
  <c r="S483" i="3"/>
  <c r="J514" i="3"/>
  <c r="H514" i="3"/>
  <c r="G514" i="3"/>
  <c r="Q514" i="3"/>
  <c r="S530" i="3"/>
  <c r="I530" i="3"/>
  <c r="T542" i="3"/>
  <c r="R576" i="3"/>
  <c r="I576" i="3"/>
  <c r="T576" i="3"/>
  <c r="S576" i="3"/>
  <c r="I578" i="3"/>
  <c r="T578" i="3"/>
  <c r="S578" i="3"/>
  <c r="R578" i="3"/>
  <c r="R504" i="3"/>
  <c r="S504" i="3"/>
  <c r="P515" i="3"/>
  <c r="Q515" i="3"/>
  <c r="L516" i="3"/>
  <c r="S533" i="3"/>
  <c r="I533" i="3"/>
  <c r="L552" i="3"/>
  <c r="G552" i="3"/>
  <c r="H552" i="3" s="1"/>
  <c r="J552" i="3"/>
  <c r="T637" i="3"/>
  <c r="S637" i="3"/>
  <c r="R637" i="3"/>
  <c r="I637" i="3"/>
  <c r="L488" i="3"/>
  <c r="J488" i="3"/>
  <c r="H507" i="3"/>
  <c r="Q507" i="3"/>
  <c r="P507" i="3"/>
  <c r="M507" i="3"/>
  <c r="K507" i="3"/>
  <c r="L514" i="3"/>
  <c r="J515" i="3"/>
  <c r="J516" i="3"/>
  <c r="T520" i="3"/>
  <c r="H547" i="3"/>
  <c r="J547" i="3"/>
  <c r="L560" i="3"/>
  <c r="G560" i="3"/>
  <c r="H560" i="3" s="1"/>
  <c r="J560" i="3"/>
  <c r="T573" i="3"/>
  <c r="R573" i="3"/>
  <c r="S573" i="3"/>
  <c r="I573" i="3"/>
  <c r="G625" i="3"/>
  <c r="H625" i="3" s="1"/>
  <c r="J625" i="3"/>
  <c r="L625" i="3"/>
  <c r="S656" i="3"/>
  <c r="R656" i="3"/>
  <c r="T656" i="3"/>
  <c r="I656" i="3"/>
  <c r="S503" i="3"/>
  <c r="T503" i="3"/>
  <c r="H509" i="3"/>
  <c r="P509" i="3"/>
  <c r="L509" i="3"/>
  <c r="K509" i="3"/>
  <c r="I512" i="3"/>
  <c r="K515" i="3"/>
  <c r="R539" i="3"/>
  <c r="I539" i="3"/>
  <c r="L555" i="3"/>
  <c r="J555" i="3"/>
  <c r="G555" i="3"/>
  <c r="T594" i="3"/>
  <c r="I594" i="3"/>
  <c r="S594" i="3"/>
  <c r="R594" i="3"/>
  <c r="R598" i="3"/>
  <c r="I598" i="3"/>
  <c r="T598" i="3"/>
  <c r="S598" i="3"/>
  <c r="H621" i="3"/>
  <c r="T650" i="3"/>
  <c r="S650" i="3"/>
  <c r="R650" i="3"/>
  <c r="I650" i="3"/>
  <c r="S315" i="3"/>
  <c r="J345" i="3"/>
  <c r="L345" i="3"/>
  <c r="L372" i="3"/>
  <c r="J372" i="3"/>
  <c r="J373" i="3"/>
  <c r="G373" i="3"/>
  <c r="H373" i="3" s="1"/>
  <c r="S390" i="3"/>
  <c r="I414" i="3"/>
  <c r="T423" i="3"/>
  <c r="S424" i="3"/>
  <c r="T425" i="3"/>
  <c r="R444" i="3"/>
  <c r="I444" i="3"/>
  <c r="G459" i="3"/>
  <c r="H459" i="3" s="1"/>
  <c r="S472" i="3"/>
  <c r="T473" i="3"/>
  <c r="I475" i="3"/>
  <c r="S475" i="3"/>
  <c r="R476" i="3"/>
  <c r="T476" i="3"/>
  <c r="S476" i="3"/>
  <c r="R480" i="3"/>
  <c r="I480" i="3"/>
  <c r="G485" i="3"/>
  <c r="Q485" i="3"/>
  <c r="I486" i="3"/>
  <c r="L507" i="3"/>
  <c r="L515" i="3"/>
  <c r="S523" i="3"/>
  <c r="T534" i="3"/>
  <c r="S537" i="3"/>
  <c r="S541" i="3"/>
  <c r="I664" i="3"/>
  <c r="T664" i="3"/>
  <c r="S664" i="3"/>
  <c r="R664" i="3"/>
  <c r="T390" i="3"/>
  <c r="H419" i="3"/>
  <c r="G419" i="3"/>
  <c r="J425" i="3"/>
  <c r="R427" i="3"/>
  <c r="R434" i="3"/>
  <c r="G454" i="3"/>
  <c r="L461" i="3"/>
  <c r="T472" i="3"/>
  <c r="J474" i="3"/>
  <c r="H474" i="3"/>
  <c r="L474" i="3"/>
  <c r="R494" i="3"/>
  <c r="I502" i="3"/>
  <c r="T502" i="3"/>
  <c r="M515" i="3"/>
  <c r="T523" i="3"/>
  <c r="I527" i="3"/>
  <c r="T527" i="3"/>
  <c r="S527" i="3"/>
  <c r="T535" i="3"/>
  <c r="I535" i="3"/>
  <c r="T537" i="3"/>
  <c r="T541" i="3"/>
  <c r="I584" i="3"/>
  <c r="T600" i="3"/>
  <c r="I600" i="3"/>
  <c r="R600" i="3"/>
  <c r="I618" i="3"/>
  <c r="T618" i="3"/>
  <c r="S618" i="3"/>
  <c r="R618" i="3"/>
  <c r="L459" i="3"/>
  <c r="J473" i="3"/>
  <c r="N485" i="3"/>
  <c r="O485" i="3"/>
  <c r="I489" i="3"/>
  <c r="R489" i="3"/>
  <c r="G505" i="3"/>
  <c r="H505" i="3" s="1"/>
  <c r="G524" i="3"/>
  <c r="H524" i="3" s="1"/>
  <c r="L524" i="3"/>
  <c r="J524" i="3"/>
  <c r="S528" i="3"/>
  <c r="J536" i="3"/>
  <c r="L536" i="3"/>
  <c r="G536" i="3"/>
  <c r="H536" i="3" s="1"/>
  <c r="J551" i="3"/>
  <c r="G551" i="3"/>
  <c r="L551" i="3"/>
  <c r="J554" i="3"/>
  <c r="G554" i="3"/>
  <c r="L554" i="3"/>
  <c r="H554" i="3"/>
  <c r="J607" i="3"/>
  <c r="G607" i="3"/>
  <c r="H607" i="3" s="1"/>
  <c r="L607" i="3"/>
  <c r="T610" i="3"/>
  <c r="I610" i="3"/>
  <c r="R610" i="3"/>
  <c r="S610" i="3"/>
  <c r="H667" i="3"/>
  <c r="G452" i="3"/>
  <c r="H452" i="3" s="1"/>
  <c r="H453" i="3"/>
  <c r="J458" i="3"/>
  <c r="J459" i="3"/>
  <c r="S501" i="3"/>
  <c r="I501" i="3"/>
  <c r="S529" i="3"/>
  <c r="T529" i="3"/>
  <c r="I529" i="3"/>
  <c r="R532" i="3"/>
  <c r="S532" i="3"/>
  <c r="I532" i="3"/>
  <c r="J546" i="3"/>
  <c r="Q546" i="3"/>
  <c r="L546" i="3"/>
  <c r="M546" i="3"/>
  <c r="H546" i="3"/>
  <c r="P546" i="3"/>
  <c r="H668" i="3"/>
  <c r="L668" i="3"/>
  <c r="G668" i="3"/>
  <c r="R577" i="3"/>
  <c r="T577" i="3"/>
  <c r="S577" i="3"/>
  <c r="I577" i="3"/>
  <c r="G589" i="3"/>
  <c r="H589" i="3" s="1"/>
  <c r="J589" i="3"/>
  <c r="L589" i="3"/>
  <c r="L556" i="3"/>
  <c r="J559" i="3"/>
  <c r="J562" i="3"/>
  <c r="G562" i="3"/>
  <c r="H562" i="3" s="1"/>
  <c r="L562" i="3"/>
  <c r="J564" i="3"/>
  <c r="I565" i="3"/>
  <c r="I566" i="3"/>
  <c r="J567" i="3"/>
  <c r="G569" i="3"/>
  <c r="H569" i="3" s="1"/>
  <c r="H571" i="3"/>
  <c r="J574" i="3"/>
  <c r="H574" i="3"/>
  <c r="J579" i="3"/>
  <c r="H579" i="3"/>
  <c r="G579" i="3"/>
  <c r="H580" i="3"/>
  <c r="T611" i="3"/>
  <c r="R611" i="3"/>
  <c r="J662" i="3"/>
  <c r="T671" i="3"/>
  <c r="I671" i="3"/>
  <c r="R671" i="3"/>
  <c r="J726" i="3"/>
  <c r="L726" i="3"/>
  <c r="G726" i="3"/>
  <c r="H726" i="3" s="1"/>
  <c r="J582" i="3"/>
  <c r="R585" i="3"/>
  <c r="T585" i="3"/>
  <c r="T604" i="3"/>
  <c r="I604" i="3"/>
  <c r="R604" i="3"/>
  <c r="T614" i="3"/>
  <c r="R614" i="3"/>
  <c r="H633" i="3"/>
  <c r="J633" i="3"/>
  <c r="P636" i="3"/>
  <c r="H636" i="3"/>
  <c r="L636" i="3"/>
  <c r="J636" i="3"/>
  <c r="Q636" i="3"/>
  <c r="M636" i="3"/>
  <c r="G636" i="3"/>
  <c r="H642" i="3"/>
  <c r="J642" i="3"/>
  <c r="L642" i="3"/>
  <c r="G642" i="3"/>
  <c r="L643" i="3"/>
  <c r="I676" i="3"/>
  <c r="T676" i="3"/>
  <c r="S676" i="3"/>
  <c r="R676" i="3"/>
  <c r="R545" i="3"/>
  <c r="S546" i="3"/>
  <c r="R547" i="3"/>
  <c r="L574" i="3"/>
  <c r="J575" i="3"/>
  <c r="L581" i="3"/>
  <c r="S589" i="3"/>
  <c r="S592" i="3"/>
  <c r="I592" i="3"/>
  <c r="R592" i="3"/>
  <c r="K636" i="3"/>
  <c r="J687" i="3"/>
  <c r="G687" i="3"/>
  <c r="H687" i="3" s="1"/>
  <c r="J719" i="3"/>
  <c r="K719" i="3"/>
  <c r="H719" i="3"/>
  <c r="G719" i="3"/>
  <c r="Q719" i="3"/>
  <c r="P719" i="3"/>
  <c r="M719" i="3"/>
  <c r="H674" i="3"/>
  <c r="P674" i="3"/>
  <c r="M674" i="3"/>
  <c r="J674" i="3"/>
  <c r="Q674" i="3"/>
  <c r="T493" i="3"/>
  <c r="J498" i="3"/>
  <c r="M498" i="3"/>
  <c r="P498" i="3"/>
  <c r="J518" i="3"/>
  <c r="L518" i="3"/>
  <c r="T547" i="3"/>
  <c r="R550" i="3"/>
  <c r="R551" i="3"/>
  <c r="L575" i="3"/>
  <c r="J587" i="3"/>
  <c r="L587" i="3"/>
  <c r="S607" i="3"/>
  <c r="R607" i="3"/>
  <c r="S620" i="3"/>
  <c r="T620" i="3"/>
  <c r="I620" i="3"/>
  <c r="R620" i="3"/>
  <c r="J627" i="3"/>
  <c r="L627" i="3"/>
  <c r="L632" i="3"/>
  <c r="K674" i="3"/>
  <c r="L687" i="3"/>
  <c r="S718" i="3"/>
  <c r="I718" i="3"/>
  <c r="T718" i="3"/>
  <c r="R718" i="3"/>
  <c r="T786" i="3"/>
  <c r="I786" i="3"/>
  <c r="S786" i="3"/>
  <c r="R786" i="3"/>
  <c r="J470" i="3"/>
  <c r="G470" i="3"/>
  <c r="H470" i="3" s="1"/>
  <c r="L479" i="3"/>
  <c r="L498" i="3"/>
  <c r="T513" i="3"/>
  <c r="G526" i="3"/>
  <c r="H526" i="3" s="1"/>
  <c r="I553" i="3"/>
  <c r="R553" i="3"/>
  <c r="T555" i="3"/>
  <c r="R561" i="3"/>
  <c r="R563" i="3"/>
  <c r="S564" i="3"/>
  <c r="R565" i="3"/>
  <c r="S566" i="3"/>
  <c r="R567" i="3"/>
  <c r="R574" i="3"/>
  <c r="R583" i="3"/>
  <c r="T583" i="3"/>
  <c r="L586" i="3"/>
  <c r="I603" i="3"/>
  <c r="T603" i="3"/>
  <c r="S603" i="3"/>
  <c r="I611" i="3"/>
  <c r="R613" i="3"/>
  <c r="I613" i="3"/>
  <c r="S613" i="3"/>
  <c r="I616" i="3"/>
  <c r="S616" i="3"/>
  <c r="R616" i="3"/>
  <c r="H626" i="3"/>
  <c r="L626" i="3"/>
  <c r="G662" i="3"/>
  <c r="H662" i="3" s="1"/>
  <c r="L521" i="3"/>
  <c r="K521" i="3"/>
  <c r="I525" i="3"/>
  <c r="T564" i="3"/>
  <c r="T565" i="3"/>
  <c r="S567" i="3"/>
  <c r="S569" i="3"/>
  <c r="R570" i="3"/>
  <c r="R571" i="3"/>
  <c r="J586" i="3"/>
  <c r="R587" i="3"/>
  <c r="I614" i="3"/>
  <c r="J626" i="3"/>
  <c r="J631" i="3"/>
  <c r="L631" i="3"/>
  <c r="L645" i="3"/>
  <c r="Q645" i="3"/>
  <c r="H645" i="3"/>
  <c r="G645" i="3"/>
  <c r="L662" i="3"/>
  <c r="T691" i="3"/>
  <c r="S691" i="3"/>
  <c r="R691" i="3"/>
  <c r="L714" i="3"/>
  <c r="J714" i="3"/>
  <c r="G714" i="3"/>
  <c r="H714" i="3" s="1"/>
  <c r="S505" i="3"/>
  <c r="J526" i="3"/>
  <c r="I563" i="3"/>
  <c r="T563" i="3"/>
  <c r="I585" i="3"/>
  <c r="Q596" i="3"/>
  <c r="M596" i="3"/>
  <c r="H596" i="3"/>
  <c r="K596" i="3"/>
  <c r="J596" i="3"/>
  <c r="L617" i="3"/>
  <c r="G617" i="3"/>
  <c r="H617" i="3" s="1"/>
  <c r="J617" i="3"/>
  <c r="J619" i="3"/>
  <c r="L619" i="3"/>
  <c r="G619" i="3"/>
  <c r="H619" i="3" s="1"/>
  <c r="S671" i="3"/>
  <c r="L675" i="3"/>
  <c r="H675" i="3"/>
  <c r="G675" i="3"/>
  <c r="G694" i="3"/>
  <c r="H694" i="3" s="1"/>
  <c r="L694" i="3"/>
  <c r="S487" i="3"/>
  <c r="Q498" i="3"/>
  <c r="L526" i="3"/>
  <c r="L531" i="3"/>
  <c r="J538" i="3"/>
  <c r="R560" i="3"/>
  <c r="S560" i="3"/>
  <c r="T575" i="3"/>
  <c r="R582" i="3"/>
  <c r="T582" i="3"/>
  <c r="L596" i="3"/>
  <c r="R662" i="3"/>
  <c r="H696" i="3"/>
  <c r="L703" i="3"/>
  <c r="G703" i="3"/>
  <c r="H703" i="3" s="1"/>
  <c r="G630" i="3"/>
  <c r="H630" i="3" s="1"/>
  <c r="L630" i="3"/>
  <c r="T639" i="3"/>
  <c r="I639" i="3"/>
  <c r="S639" i="3"/>
  <c r="R639" i="3"/>
  <c r="P644" i="3"/>
  <c r="Q644" i="3"/>
  <c r="G644" i="3"/>
  <c r="H644" i="3"/>
  <c r="T695" i="3"/>
  <c r="R695" i="3"/>
  <c r="S695" i="3"/>
  <c r="R369" i="3"/>
  <c r="R375" i="3"/>
  <c r="S375" i="3"/>
  <c r="R382" i="3"/>
  <c r="S408" i="3"/>
  <c r="R422" i="3"/>
  <c r="S439" i="3"/>
  <c r="S468" i="3"/>
  <c r="S488" i="3"/>
  <c r="T497" i="3"/>
  <c r="S507" i="3"/>
  <c r="L510" i="3"/>
  <c r="T517" i="3"/>
  <c r="J543" i="3"/>
  <c r="G544" i="3"/>
  <c r="H544" i="3" s="1"/>
  <c r="L590" i="3"/>
  <c r="G590" i="3"/>
  <c r="H590" i="3" s="1"/>
  <c r="P596" i="3"/>
  <c r="T612" i="3"/>
  <c r="I612" i="3"/>
  <c r="R612" i="3"/>
  <c r="S614" i="3"/>
  <c r="J630" i="3"/>
  <c r="T642" i="3"/>
  <c r="S642" i="3"/>
  <c r="J644" i="3"/>
  <c r="L658" i="3"/>
  <c r="J658" i="3"/>
  <c r="G658" i="3"/>
  <c r="H658" i="3" s="1"/>
  <c r="T662" i="3"/>
  <c r="R283" i="3"/>
  <c r="T375" i="3"/>
  <c r="S415" i="3"/>
  <c r="S430" i="3"/>
  <c r="T468" i="3"/>
  <c r="T488" i="3"/>
  <c r="G513" i="3"/>
  <c r="H513" i="3" s="1"/>
  <c r="Q521" i="3"/>
  <c r="L543" i="3"/>
  <c r="J544" i="3"/>
  <c r="I545" i="3"/>
  <c r="J590" i="3"/>
  <c r="I602" i="3"/>
  <c r="T602" i="3"/>
  <c r="S602" i="3"/>
  <c r="S604" i="3"/>
  <c r="T615" i="3"/>
  <c r="I615" i="3"/>
  <c r="S615" i="3"/>
  <c r="R615" i="3"/>
  <c r="K644" i="3"/>
  <c r="L661" i="3"/>
  <c r="J661" i="3"/>
  <c r="H661" i="3"/>
  <c r="G667" i="3"/>
  <c r="L667" i="3"/>
  <c r="I685" i="3"/>
  <c r="T685" i="3"/>
  <c r="S685" i="3"/>
  <c r="R685" i="3"/>
  <c r="I721" i="3"/>
  <c r="S721" i="3"/>
  <c r="T721" i="3"/>
  <c r="R721" i="3"/>
  <c r="R605" i="3"/>
  <c r="T605" i="3"/>
  <c r="I605" i="3"/>
  <c r="J629" i="3"/>
  <c r="H629" i="3"/>
  <c r="L629" i="3"/>
  <c r="L644" i="3"/>
  <c r="J667" i="3"/>
  <c r="I691" i="3"/>
  <c r="H643" i="3"/>
  <c r="T651" i="3"/>
  <c r="R651" i="3"/>
  <c r="S651" i="3"/>
  <c r="I651" i="3"/>
  <c r="R668" i="3"/>
  <c r="T668" i="3"/>
  <c r="S668" i="3"/>
  <c r="R524" i="3"/>
  <c r="S524" i="3"/>
  <c r="J556" i="3"/>
  <c r="K556" i="3"/>
  <c r="G564" i="3"/>
  <c r="H564" i="3" s="1"/>
  <c r="L567" i="3"/>
  <c r="G567" i="3"/>
  <c r="H567" i="3" s="1"/>
  <c r="G571" i="3"/>
  <c r="R597" i="3"/>
  <c r="T597" i="3"/>
  <c r="I597" i="3"/>
  <c r="S597" i="3"/>
  <c r="S608" i="3"/>
  <c r="R608" i="3"/>
  <c r="J643" i="3"/>
  <c r="S692" i="3"/>
  <c r="I692" i="3"/>
  <c r="T692" i="3"/>
  <c r="R692" i="3"/>
  <c r="H698" i="3"/>
  <c r="J698" i="3"/>
  <c r="P698" i="3"/>
  <c r="K698" i="3"/>
  <c r="Q698" i="3"/>
  <c r="M698" i="3"/>
  <c r="G698" i="3"/>
  <c r="M622" i="3"/>
  <c r="S634" i="3"/>
  <c r="I634" i="3"/>
  <c r="S641" i="3"/>
  <c r="L660" i="3"/>
  <c r="J660" i="3"/>
  <c r="H660" i="3"/>
  <c r="S678" i="3"/>
  <c r="R678" i="3"/>
  <c r="I678" i="3"/>
  <c r="I688" i="3"/>
  <c r="R688" i="3"/>
  <c r="J716" i="3"/>
  <c r="G716" i="3"/>
  <c r="H716" i="3" s="1"/>
  <c r="L741" i="3"/>
  <c r="G741" i="3"/>
  <c r="H741" i="3" s="1"/>
  <c r="J741" i="3"/>
  <c r="I762" i="3"/>
  <c r="T762" i="3"/>
  <c r="S762" i="3"/>
  <c r="H780" i="3"/>
  <c r="L780" i="3"/>
  <c r="J780" i="3"/>
  <c r="J787" i="3"/>
  <c r="P787" i="3"/>
  <c r="G787" i="3"/>
  <c r="M787" i="3"/>
  <c r="H787" i="3"/>
  <c r="L787" i="3"/>
  <c r="K787" i="3"/>
  <c r="L805" i="3"/>
  <c r="J805" i="3"/>
  <c r="Q805" i="3"/>
  <c r="H805" i="3"/>
  <c r="G805" i="3"/>
  <c r="P805" i="3"/>
  <c r="K805" i="3"/>
  <c r="T731" i="3"/>
  <c r="R731" i="3"/>
  <c r="I731" i="3"/>
  <c r="S731" i="3"/>
  <c r="L751" i="3"/>
  <c r="J751" i="3"/>
  <c r="G751" i="3"/>
  <c r="H751" i="3" s="1"/>
  <c r="K635" i="3"/>
  <c r="H635" i="3"/>
  <c r="Q635" i="3"/>
  <c r="L635" i="3"/>
  <c r="G635" i="3"/>
  <c r="L641" i="3"/>
  <c r="H641" i="3"/>
  <c r="P648" i="3"/>
  <c r="G648" i="3"/>
  <c r="L648" i="3"/>
  <c r="Q648" i="3"/>
  <c r="S654" i="3"/>
  <c r="T654" i="3"/>
  <c r="R654" i="3"/>
  <c r="I654" i="3"/>
  <c r="H670" i="3"/>
  <c r="L670" i="3"/>
  <c r="I788" i="3"/>
  <c r="T788" i="3"/>
  <c r="S788" i="3"/>
  <c r="R788" i="3"/>
  <c r="P804" i="3"/>
  <c r="G804" i="3"/>
  <c r="Q804" i="3"/>
  <c r="M804" i="3"/>
  <c r="L804" i="3"/>
  <c r="K804" i="3"/>
  <c r="J804" i="3"/>
  <c r="H830" i="3"/>
  <c r="J830" i="3"/>
  <c r="P830" i="3"/>
  <c r="M830" i="3"/>
  <c r="L830" i="3"/>
  <c r="G830" i="3"/>
  <c r="Q830" i="3"/>
  <c r="K830" i="3"/>
  <c r="T522" i="3"/>
  <c r="T552" i="3"/>
  <c r="H568" i="3"/>
  <c r="S621" i="3"/>
  <c r="I628" i="3"/>
  <c r="T628" i="3"/>
  <c r="J635" i="3"/>
  <c r="G647" i="3"/>
  <c r="J647" i="3"/>
  <c r="Q647" i="3"/>
  <c r="J648" i="3"/>
  <c r="T667" i="3"/>
  <c r="S667" i="3"/>
  <c r="R667" i="3"/>
  <c r="J670" i="3"/>
  <c r="T694" i="3"/>
  <c r="S694" i="3"/>
  <c r="G756" i="3"/>
  <c r="H756" i="3" s="1"/>
  <c r="J756" i="3"/>
  <c r="I769" i="3"/>
  <c r="S769" i="3"/>
  <c r="T769" i="3"/>
  <c r="R769" i="3"/>
  <c r="G791" i="3"/>
  <c r="H791" i="3" s="1"/>
  <c r="L791" i="3"/>
  <c r="J791" i="3"/>
  <c r="T621" i="3"/>
  <c r="J623" i="3"/>
  <c r="L623" i="3"/>
  <c r="R625" i="3"/>
  <c r="S625" i="3"/>
  <c r="M635" i="3"/>
  <c r="L640" i="3"/>
  <c r="H640" i="3"/>
  <c r="K647" i="3"/>
  <c r="K648" i="3"/>
  <c r="T677" i="3"/>
  <c r="S677" i="3"/>
  <c r="I677" i="3"/>
  <c r="R684" i="3"/>
  <c r="G696" i="3"/>
  <c r="S749" i="3"/>
  <c r="R749" i="3"/>
  <c r="I749" i="3"/>
  <c r="T755" i="3"/>
  <c r="S755" i="3"/>
  <c r="I755" i="3"/>
  <c r="L756" i="3"/>
  <c r="G773" i="3"/>
  <c r="H773" i="3" s="1"/>
  <c r="T783" i="3"/>
  <c r="S783" i="3"/>
  <c r="R783" i="3"/>
  <c r="I783" i="3"/>
  <c r="M648" i="3"/>
  <c r="S684" i="3"/>
  <c r="N711" i="3"/>
  <c r="K715" i="3"/>
  <c r="J715" i="3"/>
  <c r="H715" i="3"/>
  <c r="P715" i="3"/>
  <c r="M715" i="3"/>
  <c r="T727" i="3"/>
  <c r="I727" i="3"/>
  <c r="R727" i="3"/>
  <c r="I738" i="3"/>
  <c r="I740" i="3"/>
  <c r="T740" i="3"/>
  <c r="S740" i="3"/>
  <c r="T775" i="3"/>
  <c r="R775" i="3"/>
  <c r="I775" i="3"/>
  <c r="S775" i="3"/>
  <c r="T778" i="3"/>
  <c r="S778" i="3"/>
  <c r="T816" i="3"/>
  <c r="I816" i="3"/>
  <c r="R816" i="3"/>
  <c r="J683" i="3"/>
  <c r="L683" i="3"/>
  <c r="H683" i="3"/>
  <c r="T684" i="3"/>
  <c r="J696" i="3"/>
  <c r="L715" i="3"/>
  <c r="I717" i="3"/>
  <c r="T717" i="3"/>
  <c r="S717" i="3"/>
  <c r="R717" i="3"/>
  <c r="L725" i="3"/>
  <c r="K725" i="3"/>
  <c r="Q725" i="3"/>
  <c r="M725" i="3"/>
  <c r="J725" i="3"/>
  <c r="H725" i="3"/>
  <c r="T736" i="3"/>
  <c r="R736" i="3"/>
  <c r="I736" i="3"/>
  <c r="L773" i="3"/>
  <c r="J773" i="3"/>
  <c r="I757" i="3"/>
  <c r="T757" i="3"/>
  <c r="S757" i="3"/>
  <c r="T703" i="3"/>
  <c r="S703" i="3"/>
  <c r="R703" i="3"/>
  <c r="L748" i="3"/>
  <c r="P764" i="3"/>
  <c r="H764" i="3"/>
  <c r="K764" i="3"/>
  <c r="M764" i="3"/>
  <c r="L764" i="3"/>
  <c r="J764" i="3"/>
  <c r="G764" i="3"/>
  <c r="H804" i="3"/>
  <c r="G806" i="3"/>
  <c r="H806" i="3" s="1"/>
  <c r="L806" i="3"/>
  <c r="J806" i="3"/>
  <c r="Q764" i="3"/>
  <c r="L793" i="3"/>
  <c r="J793" i="3"/>
  <c r="G793" i="3"/>
  <c r="H793" i="3" s="1"/>
  <c r="H700" i="3"/>
  <c r="J700" i="3"/>
  <c r="L704" i="3"/>
  <c r="J704" i="3"/>
  <c r="H704" i="3"/>
  <c r="T719" i="3"/>
  <c r="R719" i="3"/>
  <c r="G724" i="3"/>
  <c r="H724" i="3" s="1"/>
  <c r="J724" i="3"/>
  <c r="G820" i="3"/>
  <c r="H820" i="3"/>
  <c r="L820" i="3"/>
  <c r="J820" i="3"/>
  <c r="P684" i="3"/>
  <c r="H684" i="3"/>
  <c r="Q684" i="3"/>
  <c r="M684" i="3"/>
  <c r="L684" i="3"/>
  <c r="N684" i="3" s="1"/>
  <c r="J684" i="3"/>
  <c r="L700" i="3"/>
  <c r="L720" i="3"/>
  <c r="H720" i="3"/>
  <c r="J720" i="3"/>
  <c r="G720" i="3"/>
  <c r="T735" i="3"/>
  <c r="S735" i="3"/>
  <c r="I735" i="3"/>
  <c r="T768" i="3"/>
  <c r="I768" i="3"/>
  <c r="S768" i="3"/>
  <c r="R768" i="3"/>
  <c r="L778" i="3"/>
  <c r="J778" i="3"/>
  <c r="G778" i="3"/>
  <c r="H778" i="3" s="1"/>
  <c r="T803" i="3"/>
  <c r="S803" i="3"/>
  <c r="R803" i="3"/>
  <c r="I803" i="3"/>
  <c r="T807" i="3"/>
  <c r="S807" i="3"/>
  <c r="R807" i="3"/>
  <c r="I807" i="3"/>
  <c r="R437" i="3"/>
  <c r="L522" i="3"/>
  <c r="R548" i="3"/>
  <c r="I548" i="3"/>
  <c r="S548" i="3"/>
  <c r="S558" i="3"/>
  <c r="R568" i="3"/>
  <c r="T568" i="3"/>
  <c r="S568" i="3"/>
  <c r="J599" i="3"/>
  <c r="G599" i="3"/>
  <c r="H599" i="3" s="1"/>
  <c r="S644" i="3"/>
  <c r="I652" i="3"/>
  <c r="T659" i="3"/>
  <c r="S659" i="3"/>
  <c r="I659" i="3"/>
  <c r="T663" i="3"/>
  <c r="I663" i="3"/>
  <c r="L665" i="3"/>
  <c r="J665" i="3"/>
  <c r="G665" i="3"/>
  <c r="H665" i="3" s="1"/>
  <c r="T688" i="3"/>
  <c r="H733" i="3"/>
  <c r="R778" i="3"/>
  <c r="L622" i="3"/>
  <c r="P622" i="3"/>
  <c r="K622" i="3"/>
  <c r="T655" i="3"/>
  <c r="S655" i="3"/>
  <c r="R655" i="3"/>
  <c r="I655" i="3"/>
  <c r="I669" i="3"/>
  <c r="S669" i="3"/>
  <c r="G699" i="3"/>
  <c r="H699" i="3" s="1"/>
  <c r="J699" i="3"/>
  <c r="S702" i="3"/>
  <c r="T702" i="3"/>
  <c r="R702" i="3"/>
  <c r="I702" i="3"/>
  <c r="G760" i="3"/>
  <c r="H760" i="3" s="1"/>
  <c r="L672" i="3"/>
  <c r="G672" i="3"/>
  <c r="H672" i="3" s="1"/>
  <c r="T675" i="3"/>
  <c r="S675" i="3"/>
  <c r="R675" i="3"/>
  <c r="L699" i="3"/>
  <c r="S813" i="3"/>
  <c r="I813" i="3"/>
  <c r="T813" i="3"/>
  <c r="R813" i="3"/>
  <c r="H794" i="3"/>
  <c r="L794" i="3"/>
  <c r="J794" i="3"/>
  <c r="T831" i="3"/>
  <c r="I831" i="3"/>
  <c r="R831" i="3"/>
  <c r="T835" i="3"/>
  <c r="S835" i="3"/>
  <c r="R835" i="3"/>
  <c r="T924" i="3"/>
  <c r="S924" i="3"/>
  <c r="R924" i="3"/>
  <c r="I924" i="3"/>
  <c r="H827" i="3"/>
  <c r="L827" i="3"/>
  <c r="G827" i="3"/>
  <c r="J851" i="3"/>
  <c r="P851" i="3"/>
  <c r="M851" i="3"/>
  <c r="Q851" i="3"/>
  <c r="G851" i="3"/>
  <c r="T865" i="3"/>
  <c r="R865" i="3"/>
  <c r="I865" i="3"/>
  <c r="S865" i="3"/>
  <c r="L869" i="3"/>
  <c r="G869" i="3"/>
  <c r="H869" i="3" s="1"/>
  <c r="L891" i="3"/>
  <c r="M891" i="3"/>
  <c r="K891" i="3"/>
  <c r="G891" i="3"/>
  <c r="P891" i="3"/>
  <c r="J891" i="3"/>
  <c r="L713" i="3"/>
  <c r="H713" i="3"/>
  <c r="M713" i="3"/>
  <c r="I734" i="3"/>
  <c r="S741" i="3"/>
  <c r="R743" i="3"/>
  <c r="S746" i="3"/>
  <c r="G772" i="3"/>
  <c r="H772" i="3" s="1"/>
  <c r="J792" i="3"/>
  <c r="L809" i="3"/>
  <c r="H809" i="3"/>
  <c r="J809" i="3"/>
  <c r="T815" i="3"/>
  <c r="I815" i="3"/>
  <c r="J827" i="3"/>
  <c r="T843" i="3"/>
  <c r="R843" i="3"/>
  <c r="K851" i="3"/>
  <c r="J869" i="3"/>
  <c r="Q891" i="3"/>
  <c r="G708" i="3"/>
  <c r="H708" i="3" s="1"/>
  <c r="J708" i="3"/>
  <c r="L709" i="3"/>
  <c r="H709" i="3"/>
  <c r="G711" i="3"/>
  <c r="P711" i="3"/>
  <c r="P712" i="3"/>
  <c r="K712" i="3"/>
  <c r="Q712" i="3"/>
  <c r="J713" i="3"/>
  <c r="L729" i="3"/>
  <c r="G729" i="3"/>
  <c r="H729" i="3" s="1"/>
  <c r="H730" i="3"/>
  <c r="L730" i="3"/>
  <c r="L733" i="3"/>
  <c r="G733" i="3"/>
  <c r="G758" i="3"/>
  <c r="H758" i="3" s="1"/>
  <c r="J758" i="3"/>
  <c r="S765" i="3"/>
  <c r="I765" i="3"/>
  <c r="G771" i="3"/>
  <c r="H771" i="3" s="1"/>
  <c r="T811" i="3"/>
  <c r="R811" i="3"/>
  <c r="I811" i="3"/>
  <c r="J844" i="3"/>
  <c r="G844" i="3"/>
  <c r="H844" i="3" s="1"/>
  <c r="L844" i="3"/>
  <c r="S846" i="3"/>
  <c r="R846" i="3"/>
  <c r="L851" i="3"/>
  <c r="G856" i="3"/>
  <c r="H856" i="3" s="1"/>
  <c r="S619" i="3"/>
  <c r="L653" i="3"/>
  <c r="M653" i="3"/>
  <c r="G657" i="3"/>
  <c r="H657" i="3" s="1"/>
  <c r="S686" i="3"/>
  <c r="I686" i="3"/>
  <c r="T686" i="3"/>
  <c r="L697" i="3"/>
  <c r="L701" i="3"/>
  <c r="H701" i="3"/>
  <c r="J707" i="3"/>
  <c r="K707" i="3"/>
  <c r="J709" i="3"/>
  <c r="J710" i="3"/>
  <c r="J711" i="3"/>
  <c r="J712" i="3"/>
  <c r="K713" i="3"/>
  <c r="T723" i="3"/>
  <c r="S723" i="3"/>
  <c r="J729" i="3"/>
  <c r="J730" i="3"/>
  <c r="J733" i="3"/>
  <c r="T747" i="3"/>
  <c r="R747" i="3"/>
  <c r="L758" i="3"/>
  <c r="T763" i="3"/>
  <c r="R763" i="3"/>
  <c r="L779" i="3"/>
  <c r="S782" i="3"/>
  <c r="I782" i="3"/>
  <c r="R782" i="3"/>
  <c r="T787" i="3"/>
  <c r="S787" i="3"/>
  <c r="I789" i="3"/>
  <c r="S830" i="3"/>
  <c r="R830" i="3"/>
  <c r="T834" i="3"/>
  <c r="R834" i="3"/>
  <c r="I834" i="3"/>
  <c r="J856" i="3"/>
  <c r="S904" i="3"/>
  <c r="R904" i="3"/>
  <c r="I904" i="3"/>
  <c r="T904" i="3"/>
  <c r="J771" i="3"/>
  <c r="H868" i="3"/>
  <c r="J868" i="3"/>
  <c r="P868" i="3"/>
  <c r="K868" i="3"/>
  <c r="G868" i="3"/>
  <c r="Q868" i="3"/>
  <c r="L868" i="3"/>
  <c r="L895" i="3"/>
  <c r="M895" i="3"/>
  <c r="G895" i="3"/>
  <c r="J895" i="3"/>
  <c r="P895" i="3"/>
  <c r="K895" i="3"/>
  <c r="H895" i="3"/>
  <c r="J808" i="3"/>
  <c r="S814" i="3"/>
  <c r="I814" i="3"/>
  <c r="T819" i="3"/>
  <c r="S819" i="3"/>
  <c r="L825" i="3"/>
  <c r="H825" i="3"/>
  <c r="J825" i="3"/>
  <c r="I835" i="3"/>
  <c r="L837" i="3"/>
  <c r="J837" i="3"/>
  <c r="G837" i="3"/>
  <c r="Q837" i="3"/>
  <c r="M837" i="3"/>
  <c r="K837" i="3"/>
  <c r="R867" i="3"/>
  <c r="I867" i="3"/>
  <c r="S867" i="3"/>
  <c r="T867" i="3"/>
  <c r="M868" i="3"/>
  <c r="T870" i="3"/>
  <c r="I870" i="3"/>
  <c r="S870" i="3"/>
  <c r="R870" i="3"/>
  <c r="Q895" i="3"/>
  <c r="L601" i="3"/>
  <c r="T630" i="3"/>
  <c r="G681" i="3"/>
  <c r="H681" i="3" s="1"/>
  <c r="I689" i="3"/>
  <c r="T689" i="3"/>
  <c r="R693" i="3"/>
  <c r="M711" i="3"/>
  <c r="O711" i="3" s="1"/>
  <c r="Q713" i="3"/>
  <c r="T739" i="3"/>
  <c r="S739" i="3"/>
  <c r="I739" i="3"/>
  <c r="H750" i="3"/>
  <c r="J750" i="3"/>
  <c r="L750" i="3"/>
  <c r="T754" i="3"/>
  <c r="I754" i="3"/>
  <c r="L771" i="3"/>
  <c r="S781" i="3"/>
  <c r="I781" i="3"/>
  <c r="R781" i="3"/>
  <c r="S797" i="3"/>
  <c r="R797" i="3"/>
  <c r="S805" i="3"/>
  <c r="R805" i="3"/>
  <c r="L808" i="3"/>
  <c r="T817" i="3"/>
  <c r="G822" i="3"/>
  <c r="H822" i="3" s="1"/>
  <c r="L822" i="3"/>
  <c r="G823" i="3"/>
  <c r="H823" i="3" s="1"/>
  <c r="J823" i="3"/>
  <c r="I842" i="3"/>
  <c r="R842" i="3"/>
  <c r="T844" i="3"/>
  <c r="H802" i="3"/>
  <c r="T818" i="3"/>
  <c r="I818" i="3"/>
  <c r="I833" i="3"/>
  <c r="T833" i="3"/>
  <c r="R833" i="3"/>
  <c r="G838" i="3"/>
  <c r="H838" i="3" s="1"/>
  <c r="J838" i="3"/>
  <c r="L838" i="3"/>
  <c r="I843" i="3"/>
  <c r="S845" i="3"/>
  <c r="I845" i="3"/>
  <c r="T848" i="3"/>
  <c r="I848" i="3"/>
  <c r="H638" i="3"/>
  <c r="P653" i="3"/>
  <c r="T670" i="3"/>
  <c r="R672" i="3"/>
  <c r="H682" i="3"/>
  <c r="T693" i="3"/>
  <c r="S705" i="3"/>
  <c r="R706" i="3"/>
  <c r="P707" i="3"/>
  <c r="Q711" i="3"/>
  <c r="T715" i="3"/>
  <c r="R715" i="3"/>
  <c r="I753" i="3"/>
  <c r="S753" i="3"/>
  <c r="L767" i="3"/>
  <c r="H767" i="3"/>
  <c r="L777" i="3"/>
  <c r="H777" i="3"/>
  <c r="L785" i="3"/>
  <c r="J785" i="3"/>
  <c r="G785" i="3"/>
  <c r="H785" i="3" s="1"/>
  <c r="R789" i="3"/>
  <c r="S791" i="3"/>
  <c r="H795" i="3"/>
  <c r="J802" i="3"/>
  <c r="I821" i="3"/>
  <c r="L823" i="3"/>
  <c r="S826" i="3"/>
  <c r="I846" i="3"/>
  <c r="T851" i="3"/>
  <c r="S851" i="3"/>
  <c r="R851" i="3"/>
  <c r="L853" i="3"/>
  <c r="J853" i="3"/>
  <c r="G853" i="3"/>
  <c r="H853" i="3" s="1"/>
  <c r="R872" i="3"/>
  <c r="I872" i="3"/>
  <c r="T898" i="3"/>
  <c r="I898" i="3"/>
  <c r="G906" i="3"/>
  <c r="H906" i="3" s="1"/>
  <c r="J906" i="3"/>
  <c r="I673" i="3"/>
  <c r="R673" i="3"/>
  <c r="T673" i="3"/>
  <c r="S696" i="3"/>
  <c r="H706" i="3"/>
  <c r="T706" i="3"/>
  <c r="S728" i="3"/>
  <c r="S734" i="3"/>
  <c r="R734" i="3"/>
  <c r="H742" i="3"/>
  <c r="K742" i="3"/>
  <c r="L742" i="3"/>
  <c r="I743" i="3"/>
  <c r="L745" i="3"/>
  <c r="H745" i="3"/>
  <c r="I746" i="3"/>
  <c r="I747" i="3"/>
  <c r="T759" i="3"/>
  <c r="I759" i="3"/>
  <c r="I763" i="3"/>
  <c r="L802" i="3"/>
  <c r="R804" i="3"/>
  <c r="T804" i="3"/>
  <c r="S804" i="3"/>
  <c r="L817" i="3"/>
  <c r="G817" i="3"/>
  <c r="H817" i="3" s="1"/>
  <c r="J817" i="3"/>
  <c r="T827" i="3"/>
  <c r="R827" i="3"/>
  <c r="S831" i="3"/>
  <c r="P836" i="3"/>
  <c r="G836" i="3"/>
  <c r="Q836" i="3"/>
  <c r="M836" i="3"/>
  <c r="J836" i="3"/>
  <c r="H836" i="3"/>
  <c r="K836" i="3"/>
  <c r="L881" i="3"/>
  <c r="J881" i="3"/>
  <c r="G881" i="3"/>
  <c r="H881" i="3" s="1"/>
  <c r="T900" i="3"/>
  <c r="R900" i="3"/>
  <c r="I900" i="3"/>
  <c r="S900" i="3"/>
  <c r="L906" i="3"/>
  <c r="S963" i="3"/>
  <c r="I963" i="3"/>
  <c r="T963" i="3"/>
  <c r="R963" i="3"/>
  <c r="S601" i="3"/>
  <c r="T633" i="3"/>
  <c r="R657" i="3"/>
  <c r="S674" i="3"/>
  <c r="L705" i="3"/>
  <c r="T707" i="3"/>
  <c r="S707" i="3"/>
  <c r="T711" i="3"/>
  <c r="R711" i="3"/>
  <c r="J722" i="3"/>
  <c r="I723" i="3"/>
  <c r="T728" i="3"/>
  <c r="T733" i="3"/>
  <c r="R733" i="3"/>
  <c r="J742" i="3"/>
  <c r="J744" i="3"/>
  <c r="J745" i="3"/>
  <c r="T752" i="3"/>
  <c r="I752" i="3"/>
  <c r="S752" i="3"/>
  <c r="G799" i="3"/>
  <c r="H799" i="3" s="1"/>
  <c r="T832" i="3"/>
  <c r="I832" i="3"/>
  <c r="R832" i="3"/>
  <c r="H837" i="3"/>
  <c r="T846" i="3"/>
  <c r="L859" i="3"/>
  <c r="J859" i="3"/>
  <c r="G859" i="3"/>
  <c r="H859" i="3" s="1"/>
  <c r="N861" i="3"/>
  <c r="L761" i="3"/>
  <c r="G761" i="3"/>
  <c r="H761" i="3" s="1"/>
  <c r="G774" i="3"/>
  <c r="H774" i="3" s="1"/>
  <c r="J776" i="3"/>
  <c r="T784" i="3"/>
  <c r="I784" i="3"/>
  <c r="J798" i="3"/>
  <c r="S811" i="3"/>
  <c r="I819" i="3"/>
  <c r="L826" i="3"/>
  <c r="G826" i="3"/>
  <c r="H826" i="3" s="1"/>
  <c r="S911" i="3"/>
  <c r="I911" i="3"/>
  <c r="T911" i="3"/>
  <c r="R911" i="3"/>
  <c r="L657" i="3"/>
  <c r="T657" i="3"/>
  <c r="H666" i="3"/>
  <c r="T679" i="3"/>
  <c r="I679" i="3"/>
  <c r="S679" i="3"/>
  <c r="H690" i="3"/>
  <c r="L690" i="3"/>
  <c r="G728" i="3"/>
  <c r="H728" i="3" s="1"/>
  <c r="L797" i="3"/>
  <c r="G797" i="3"/>
  <c r="H797" i="3" s="1"/>
  <c r="L799" i="3"/>
  <c r="H810" i="3"/>
  <c r="L810" i="3"/>
  <c r="M810" i="3"/>
  <c r="J810" i="3"/>
  <c r="P810" i="3"/>
  <c r="I812" i="3"/>
  <c r="R812" i="3"/>
  <c r="S815" i="3"/>
  <c r="L829" i="3"/>
  <c r="M829" i="3"/>
  <c r="P829" i="3"/>
  <c r="Q829" i="3"/>
  <c r="J829" i="3"/>
  <c r="G829" i="3"/>
  <c r="P837" i="3"/>
  <c r="O861" i="3"/>
  <c r="T863" i="3"/>
  <c r="I863" i="3"/>
  <c r="G864" i="3"/>
  <c r="H864" i="3" s="1"/>
  <c r="J864" i="3"/>
  <c r="L864" i="3"/>
  <c r="H884" i="3"/>
  <c r="J884" i="3"/>
  <c r="M884" i="3"/>
  <c r="L884" i="3"/>
  <c r="P884" i="3"/>
  <c r="K884" i="3"/>
  <c r="G828" i="3"/>
  <c r="H828" i="3" s="1"/>
  <c r="K829" i="3"/>
  <c r="T830" i="3"/>
  <c r="S834" i="3"/>
  <c r="I850" i="3"/>
  <c r="T850" i="3"/>
  <c r="S850" i="3"/>
  <c r="R850" i="3"/>
  <c r="G1016" i="3"/>
  <c r="H1016" i="3" s="1"/>
  <c r="L1016" i="3"/>
  <c r="J1016" i="3"/>
  <c r="T771" i="3"/>
  <c r="S771" i="3"/>
  <c r="T773" i="3"/>
  <c r="H790" i="3"/>
  <c r="G790" i="3"/>
  <c r="T800" i="3"/>
  <c r="I800" i="3"/>
  <c r="L801" i="3"/>
  <c r="T801" i="3"/>
  <c r="T877" i="3"/>
  <c r="I877" i="3"/>
  <c r="I887" i="3"/>
  <c r="L907" i="3"/>
  <c r="G907" i="3"/>
  <c r="H907" i="3" s="1"/>
  <c r="T909" i="3"/>
  <c r="R909" i="3"/>
  <c r="I909" i="3"/>
  <c r="L919" i="3"/>
  <c r="J919" i="3"/>
  <c r="L927" i="3"/>
  <c r="J927" i="3"/>
  <c r="S972" i="3"/>
  <c r="T972" i="3"/>
  <c r="R972" i="3"/>
  <c r="I972" i="3"/>
  <c r="H992" i="3"/>
  <c r="P992" i="3"/>
  <c r="L992" i="3"/>
  <c r="Q992" i="3"/>
  <c r="J992" i="3"/>
  <c r="G992" i="3"/>
  <c r="M992" i="3"/>
  <c r="K992" i="3"/>
  <c r="S802" i="3"/>
  <c r="J840" i="3"/>
  <c r="L903" i="3"/>
  <c r="J907" i="3"/>
  <c r="L923" i="3"/>
  <c r="H923" i="3"/>
  <c r="T925" i="3"/>
  <c r="S925" i="3"/>
  <c r="R925" i="3"/>
  <c r="K1005" i="3"/>
  <c r="Q1005" i="3"/>
  <c r="G1005" i="3"/>
  <c r="M1005" i="3"/>
  <c r="L1005" i="3"/>
  <c r="J1005" i="3"/>
  <c r="H1005" i="3"/>
  <c r="L879" i="3"/>
  <c r="H879" i="3"/>
  <c r="Q879" i="3"/>
  <c r="J879" i="3"/>
  <c r="L915" i="3"/>
  <c r="K915" i="3"/>
  <c r="J915" i="3"/>
  <c r="H915" i="3"/>
  <c r="G915" i="3"/>
  <c r="T917" i="3"/>
  <c r="S917" i="3"/>
  <c r="R917" i="3"/>
  <c r="G926" i="3"/>
  <c r="P926" i="3"/>
  <c r="M926" i="3"/>
  <c r="L926" i="3"/>
  <c r="H926" i="3"/>
  <c r="G930" i="3"/>
  <c r="H930" i="3" s="1"/>
  <c r="L930" i="3"/>
  <c r="J937" i="3"/>
  <c r="L937" i="3"/>
  <c r="G937" i="3"/>
  <c r="H937" i="3" s="1"/>
  <c r="G966" i="3"/>
  <c r="H966" i="3" s="1"/>
  <c r="J966" i="3"/>
  <c r="G1050" i="3"/>
  <c r="H1050" i="3" s="1"/>
  <c r="J1050" i="3"/>
  <c r="M861" i="3"/>
  <c r="H861" i="3"/>
  <c r="Q861" i="3"/>
  <c r="P862" i="3"/>
  <c r="K862" i="3"/>
  <c r="L862" i="3"/>
  <c r="L871" i="3"/>
  <c r="G871" i="3"/>
  <c r="H871" i="3" s="1"/>
  <c r="J871" i="3"/>
  <c r="K879" i="3"/>
  <c r="H892" i="3"/>
  <c r="K892" i="3"/>
  <c r="J892" i="3"/>
  <c r="S895" i="3"/>
  <c r="R895" i="3"/>
  <c r="G918" i="3"/>
  <c r="P918" i="3"/>
  <c r="L918" i="3"/>
  <c r="J918" i="3"/>
  <c r="H918" i="3"/>
  <c r="T932" i="3"/>
  <c r="S932" i="3"/>
  <c r="S987" i="3"/>
  <c r="I987" i="3"/>
  <c r="R987" i="3"/>
  <c r="R638" i="3"/>
  <c r="I732" i="3"/>
  <c r="L737" i="3"/>
  <c r="Q737" i="3"/>
  <c r="T737" i="3"/>
  <c r="S751" i="3"/>
  <c r="I766" i="3"/>
  <c r="T779" i="3"/>
  <c r="R779" i="3"/>
  <c r="I796" i="3"/>
  <c r="P824" i="3"/>
  <c r="K824" i="3"/>
  <c r="I849" i="3"/>
  <c r="T849" i="3"/>
  <c r="G854" i="3"/>
  <c r="H854" i="3" s="1"/>
  <c r="L857" i="3"/>
  <c r="J861" i="3"/>
  <c r="J862" i="3"/>
  <c r="R864" i="3"/>
  <c r="G878" i="3"/>
  <c r="H878" i="3" s="1"/>
  <c r="L878" i="3"/>
  <c r="M879" i="3"/>
  <c r="T889" i="3"/>
  <c r="I889" i="3"/>
  <c r="L892" i="3"/>
  <c r="G902" i="3"/>
  <c r="P902" i="3"/>
  <c r="Q902" i="3"/>
  <c r="J902" i="3"/>
  <c r="H902" i="3"/>
  <c r="K918" i="3"/>
  <c r="R919" i="3"/>
  <c r="G922" i="3"/>
  <c r="P922" i="3"/>
  <c r="Q922" i="3"/>
  <c r="J922" i="3"/>
  <c r="H922" i="3"/>
  <c r="K926" i="3"/>
  <c r="G933" i="3"/>
  <c r="H933" i="3" s="1"/>
  <c r="J933" i="3"/>
  <c r="H989" i="3"/>
  <c r="T873" i="3"/>
  <c r="I873" i="3"/>
  <c r="H896" i="3"/>
  <c r="J896" i="3"/>
  <c r="T916" i="3"/>
  <c r="S916" i="3"/>
  <c r="R916" i="3"/>
  <c r="K925" i="3"/>
  <c r="G925" i="3"/>
  <c r="Q925" i="3"/>
  <c r="M925" i="3"/>
  <c r="H925" i="3"/>
  <c r="H929" i="3"/>
  <c r="L929" i="3"/>
  <c r="J929" i="3"/>
  <c r="H949" i="3"/>
  <c r="P852" i="3"/>
  <c r="G852" i="3"/>
  <c r="Q852" i="3"/>
  <c r="M852" i="3"/>
  <c r="J852" i="3"/>
  <c r="P861" i="3"/>
  <c r="H876" i="3"/>
  <c r="M876" i="3"/>
  <c r="L876" i="3"/>
  <c r="G876" i="3"/>
  <c r="P876" i="3"/>
  <c r="L883" i="3"/>
  <c r="M883" i="3"/>
  <c r="H883" i="3"/>
  <c r="P890" i="3"/>
  <c r="G890" i="3"/>
  <c r="J890" i="3"/>
  <c r="H890" i="3"/>
  <c r="L896" i="3"/>
  <c r="K901" i="3"/>
  <c r="Q901" i="3"/>
  <c r="P901" i="3"/>
  <c r="J901" i="3"/>
  <c r="H901" i="3"/>
  <c r="I917" i="3"/>
  <c r="J921" i="3"/>
  <c r="G921" i="3"/>
  <c r="H921" i="3" s="1"/>
  <c r="J925" i="3"/>
  <c r="L966" i="3"/>
  <c r="T893" i="3"/>
  <c r="I893" i="3"/>
  <c r="L905" i="3"/>
  <c r="L921" i="3"/>
  <c r="L925" i="3"/>
  <c r="I932" i="3"/>
  <c r="S971" i="3"/>
  <c r="I971" i="3"/>
  <c r="R971" i="3"/>
  <c r="R978" i="3"/>
  <c r="S978" i="3"/>
  <c r="T978" i="3"/>
  <c r="I978" i="3"/>
  <c r="T987" i="3"/>
  <c r="I1030" i="3"/>
  <c r="T1030" i="3"/>
  <c r="R1030" i="3"/>
  <c r="S1030" i="3"/>
  <c r="T1040" i="3"/>
  <c r="S1040" i="3"/>
  <c r="R1040" i="3"/>
  <c r="I1040" i="3"/>
  <c r="I988" i="3"/>
  <c r="T988" i="3"/>
  <c r="S988" i="3"/>
  <c r="R988" i="3"/>
  <c r="L875" i="3"/>
  <c r="J875" i="3"/>
  <c r="H875" i="3"/>
  <c r="P882" i="3"/>
  <c r="Q882" i="3"/>
  <c r="J882" i="3"/>
  <c r="H882" i="3"/>
  <c r="P883" i="3"/>
  <c r="M890" i="3"/>
  <c r="O890" i="3" s="1"/>
  <c r="R910" i="3"/>
  <c r="I910" i="3"/>
  <c r="P925" i="3"/>
  <c r="H928" i="3"/>
  <c r="K928" i="3"/>
  <c r="L928" i="3"/>
  <c r="J928" i="3"/>
  <c r="Q928" i="3"/>
  <c r="P928" i="3"/>
  <c r="H858" i="3"/>
  <c r="L858" i="3"/>
  <c r="T871" i="3"/>
  <c r="R871" i="3"/>
  <c r="G874" i="3"/>
  <c r="H874" i="3" s="1"/>
  <c r="R877" i="3"/>
  <c r="T892" i="3"/>
  <c r="R892" i="3"/>
  <c r="H908" i="3"/>
  <c r="J908" i="3"/>
  <c r="H920" i="3"/>
  <c r="J920" i="3"/>
  <c r="G920" i="3"/>
  <c r="S926" i="3"/>
  <c r="R926" i="3"/>
  <c r="K945" i="3"/>
  <c r="Q945" i="3"/>
  <c r="H945" i="3"/>
  <c r="G945" i="3"/>
  <c r="M945" i="3"/>
  <c r="L945" i="3"/>
  <c r="J945" i="3"/>
  <c r="G973" i="3"/>
  <c r="H973" i="3" s="1"/>
  <c r="L973" i="3"/>
  <c r="J973" i="3"/>
  <c r="I1022" i="3"/>
  <c r="R1022" i="3"/>
  <c r="T1022" i="3"/>
  <c r="S1022" i="3"/>
  <c r="R701" i="3"/>
  <c r="S720" i="3"/>
  <c r="S767" i="3"/>
  <c r="R772" i="3"/>
  <c r="T795" i="3"/>
  <c r="R795" i="3"/>
  <c r="S877" i="3"/>
  <c r="T885" i="3"/>
  <c r="I885" i="3"/>
  <c r="R885" i="3"/>
  <c r="T897" i="3"/>
  <c r="R897" i="3"/>
  <c r="I897" i="3"/>
  <c r="L908" i="3"/>
  <c r="I916" i="3"/>
  <c r="S918" i="3"/>
  <c r="R918" i="3"/>
  <c r="L920" i="3"/>
  <c r="R932" i="3"/>
  <c r="P945" i="3"/>
  <c r="T962" i="3"/>
  <c r="R962" i="3"/>
  <c r="I962" i="3"/>
  <c r="T956" i="3"/>
  <c r="S956" i="3"/>
  <c r="I956" i="3"/>
  <c r="T643" i="3"/>
  <c r="S643" i="3"/>
  <c r="R687" i="3"/>
  <c r="S770" i="3"/>
  <c r="R771" i="3"/>
  <c r="S799" i="3"/>
  <c r="S800" i="3"/>
  <c r="S801" i="3"/>
  <c r="G839" i="3"/>
  <c r="H839" i="3" s="1"/>
  <c r="L841" i="3"/>
  <c r="H841" i="3"/>
  <c r="K841" i="3"/>
  <c r="T869" i="3"/>
  <c r="R869" i="3"/>
  <c r="I880" i="3"/>
  <c r="S891" i="3"/>
  <c r="T891" i="3"/>
  <c r="T895" i="3"/>
  <c r="G919" i="3"/>
  <c r="H919" i="3" s="1"/>
  <c r="H927" i="3"/>
  <c r="G986" i="3"/>
  <c r="P986" i="3"/>
  <c r="M986" i="3"/>
  <c r="K986" i="3"/>
  <c r="L986" i="3"/>
  <c r="J986" i="3"/>
  <c r="Q986" i="3"/>
  <c r="H986" i="3"/>
  <c r="S999" i="3"/>
  <c r="I999" i="3"/>
  <c r="R999" i="3"/>
  <c r="T999" i="3"/>
  <c r="I1056" i="3"/>
  <c r="T1056" i="3"/>
  <c r="S1056" i="3"/>
  <c r="R1056" i="3"/>
  <c r="T976" i="3"/>
  <c r="S976" i="3"/>
  <c r="S1032" i="3"/>
  <c r="I1032" i="3"/>
  <c r="T1032" i="3"/>
  <c r="R1032" i="3"/>
  <c r="I847" i="3"/>
  <c r="I886" i="3"/>
  <c r="L894" i="3"/>
  <c r="R903" i="3"/>
  <c r="R923" i="3"/>
  <c r="R952" i="3"/>
  <c r="T952" i="3"/>
  <c r="S952" i="3"/>
  <c r="T903" i="3"/>
  <c r="T923" i="3"/>
  <c r="S931" i="3"/>
  <c r="I931" i="3"/>
  <c r="S1034" i="3"/>
  <c r="T1034" i="3"/>
  <c r="R1034" i="3"/>
  <c r="I940" i="3"/>
  <c r="H941" i="3"/>
  <c r="S975" i="3"/>
  <c r="I975" i="3"/>
  <c r="R975" i="3"/>
  <c r="T975" i="3"/>
  <c r="T994" i="3"/>
  <c r="S994" i="3"/>
  <c r="I994" i="3"/>
  <c r="H1024" i="3"/>
  <c r="J1024" i="3"/>
  <c r="L1024" i="3"/>
  <c r="S1039" i="3"/>
  <c r="I1039" i="3"/>
  <c r="T1039" i="3"/>
  <c r="R1039" i="3"/>
  <c r="I888" i="3"/>
  <c r="S905" i="3"/>
  <c r="R906" i="3"/>
  <c r="H912" i="3"/>
  <c r="K912" i="3"/>
  <c r="H913" i="3"/>
  <c r="G914" i="3"/>
  <c r="P914" i="3"/>
  <c r="T927" i="3"/>
  <c r="I936" i="3"/>
  <c r="J941" i="3"/>
  <c r="G954" i="3"/>
  <c r="H954" i="3" s="1"/>
  <c r="R960" i="3"/>
  <c r="I960" i="3"/>
  <c r="H982" i="3"/>
  <c r="G1006" i="3"/>
  <c r="H1006" i="3" s="1"/>
  <c r="L1006" i="3"/>
  <c r="J1006" i="3"/>
  <c r="G1012" i="3"/>
  <c r="H1012" i="3" s="1"/>
  <c r="L1012" i="3"/>
  <c r="G934" i="3"/>
  <c r="H934" i="3" s="1"/>
  <c r="G938" i="3"/>
  <c r="H938" i="3" s="1"/>
  <c r="J938" i="3"/>
  <c r="L941" i="3"/>
  <c r="I980" i="3"/>
  <c r="T980" i="3"/>
  <c r="S980" i="3"/>
  <c r="S1011" i="3"/>
  <c r="I1011" i="3"/>
  <c r="R1011" i="3"/>
  <c r="T1011" i="3"/>
  <c r="J1012" i="3"/>
  <c r="G1046" i="3"/>
  <c r="H1046" i="3" s="1"/>
  <c r="L1046" i="3"/>
  <c r="J1046" i="3"/>
  <c r="R896" i="3"/>
  <c r="R907" i="3"/>
  <c r="M912" i="3"/>
  <c r="L914" i="3"/>
  <c r="O914" i="3" s="1"/>
  <c r="L938" i="3"/>
  <c r="S947" i="3"/>
  <c r="I947" i="3"/>
  <c r="R947" i="3"/>
  <c r="G952" i="3"/>
  <c r="H952" i="3" s="1"/>
  <c r="L954" i="3"/>
  <c r="S959" i="3"/>
  <c r="I959" i="3"/>
  <c r="T959" i="3"/>
  <c r="H976" i="3"/>
  <c r="L977" i="3"/>
  <c r="K981" i="3"/>
  <c r="Q981" i="3"/>
  <c r="L981" i="3"/>
  <c r="H981" i="3"/>
  <c r="G981" i="3"/>
  <c r="G998" i="3"/>
  <c r="P998" i="3"/>
  <c r="M998" i="3"/>
  <c r="J998" i="3"/>
  <c r="Q998" i="3"/>
  <c r="L998" i="3"/>
  <c r="K998" i="3"/>
  <c r="T1006" i="3"/>
  <c r="L1053" i="3"/>
  <c r="H1053" i="3"/>
  <c r="J1053" i="3"/>
  <c r="G1053" i="3"/>
  <c r="J1008" i="3"/>
  <c r="G1008" i="3"/>
  <c r="H1008" i="3" s="1"/>
  <c r="I1034" i="3"/>
  <c r="G1036" i="3"/>
  <c r="H1036" i="3" s="1"/>
  <c r="L1036" i="3"/>
  <c r="J1036" i="3"/>
  <c r="R886" i="3"/>
  <c r="S908" i="3"/>
  <c r="P912" i="3"/>
  <c r="I946" i="3"/>
  <c r="T946" i="3"/>
  <c r="J952" i="3"/>
  <c r="J965" i="3"/>
  <c r="L965" i="3"/>
  <c r="G965" i="3"/>
  <c r="H965" i="3" s="1"/>
  <c r="G970" i="3"/>
  <c r="H970" i="3" s="1"/>
  <c r="J970" i="3"/>
  <c r="I990" i="3"/>
  <c r="S992" i="3"/>
  <c r="R992" i="3"/>
  <c r="L1008" i="3"/>
  <c r="S1047" i="3"/>
  <c r="I1047" i="3"/>
  <c r="R1047" i="3"/>
  <c r="T1047" i="3"/>
  <c r="G950" i="3"/>
  <c r="H950" i="3" s="1"/>
  <c r="G974" i="3"/>
  <c r="P974" i="3"/>
  <c r="M974" i="3"/>
  <c r="H974" i="3"/>
  <c r="Q974" i="3"/>
  <c r="H1044" i="3"/>
  <c r="G1044" i="3"/>
  <c r="Q1044" i="3"/>
  <c r="K1044" i="3"/>
  <c r="P1044" i="3"/>
  <c r="L1044" i="3"/>
  <c r="J1044" i="3"/>
  <c r="S888" i="3"/>
  <c r="R899" i="3"/>
  <c r="R915" i="3"/>
  <c r="S939" i="3"/>
  <c r="I939" i="3"/>
  <c r="R939" i="3"/>
  <c r="J950" i="3"/>
  <c r="J974" i="3"/>
  <c r="T990" i="3"/>
  <c r="H1000" i="3"/>
  <c r="P1000" i="3"/>
  <c r="J1000" i="3"/>
  <c r="Q1000" i="3"/>
  <c r="M1000" i="3"/>
  <c r="G1078" i="3"/>
  <c r="L1078" i="3"/>
  <c r="J1078" i="3"/>
  <c r="H1078" i="3"/>
  <c r="T881" i="3"/>
  <c r="R881" i="3"/>
  <c r="G894" i="3"/>
  <c r="H894" i="3" s="1"/>
  <c r="T899" i="3"/>
  <c r="T915" i="3"/>
  <c r="R931" i="3"/>
  <c r="S935" i="3"/>
  <c r="I935" i="3"/>
  <c r="L968" i="3"/>
  <c r="K974" i="3"/>
  <c r="L989" i="3"/>
  <c r="G989" i="3"/>
  <c r="S991" i="3"/>
  <c r="I991" i="3"/>
  <c r="R991" i="3"/>
  <c r="S1007" i="3"/>
  <c r="I1007" i="3"/>
  <c r="H1017" i="3"/>
  <c r="M1052" i="3"/>
  <c r="S1054" i="3"/>
  <c r="R1054" i="3"/>
  <c r="I1054" i="3"/>
  <c r="R1064" i="3"/>
  <c r="I1064" i="3"/>
  <c r="T1064" i="3"/>
  <c r="H1068" i="3"/>
  <c r="Q1068" i="3"/>
  <c r="L1068" i="3"/>
  <c r="J1068" i="3"/>
  <c r="P1068" i="3"/>
  <c r="K1068" i="3"/>
  <c r="J1092" i="3"/>
  <c r="G1092" i="3"/>
  <c r="H1092" i="3" s="1"/>
  <c r="L1092" i="3"/>
  <c r="J1097" i="3"/>
  <c r="G1097" i="3"/>
  <c r="L1097" i="3"/>
  <c r="H1097" i="3"/>
  <c r="H984" i="3"/>
  <c r="H996" i="3"/>
  <c r="J996" i="3"/>
  <c r="L996" i="3"/>
  <c r="G997" i="3"/>
  <c r="H997" i="3" s="1"/>
  <c r="J997" i="3"/>
  <c r="R1042" i="3"/>
  <c r="T1042" i="3"/>
  <c r="R1078" i="3"/>
  <c r="S1078" i="3"/>
  <c r="G1090" i="3"/>
  <c r="P1090" i="3"/>
  <c r="M1090" i="3"/>
  <c r="K1090" i="3"/>
  <c r="H1090" i="3"/>
  <c r="L1090" i="3"/>
  <c r="J1090" i="3"/>
  <c r="Q1090" i="3"/>
  <c r="S943" i="3"/>
  <c r="I943" i="3"/>
  <c r="R950" i="3"/>
  <c r="S955" i="3"/>
  <c r="I955" i="3"/>
  <c r="I958" i="3"/>
  <c r="T958" i="3"/>
  <c r="S983" i="3"/>
  <c r="I983" i="3"/>
  <c r="L997" i="3"/>
  <c r="S1012" i="3"/>
  <c r="S1091" i="3"/>
  <c r="R1091" i="3"/>
  <c r="T1091" i="3"/>
  <c r="I1091" i="3"/>
  <c r="R1098" i="3"/>
  <c r="T1098" i="3"/>
  <c r="I1098" i="3"/>
  <c r="H964" i="3"/>
  <c r="L964" i="3"/>
  <c r="H1009" i="3"/>
  <c r="H961" i="3"/>
  <c r="S979" i="3"/>
  <c r="I979" i="3"/>
  <c r="K993" i="3"/>
  <c r="Q993" i="3"/>
  <c r="M993" i="3"/>
  <c r="J993" i="3"/>
  <c r="S1003" i="3"/>
  <c r="I1003" i="3"/>
  <c r="R1003" i="3"/>
  <c r="L1009" i="3"/>
  <c r="S1052" i="3"/>
  <c r="R1052" i="3"/>
  <c r="G1057" i="3"/>
  <c r="H1057" i="3" s="1"/>
  <c r="J1057" i="3"/>
  <c r="H1073" i="3"/>
  <c r="L1073" i="3"/>
  <c r="J1073" i="3"/>
  <c r="S1075" i="3"/>
  <c r="I1075" i="3"/>
  <c r="R1075" i="3"/>
  <c r="J1096" i="3"/>
  <c r="L1096" i="3"/>
  <c r="G1096" i="3"/>
  <c r="H1096" i="3" s="1"/>
  <c r="G1135" i="3"/>
  <c r="H1135" i="3" s="1"/>
  <c r="J1135" i="3"/>
  <c r="L1135" i="3"/>
  <c r="G1014" i="3"/>
  <c r="P1014" i="3"/>
  <c r="M1014" i="3"/>
  <c r="J1014" i="3"/>
  <c r="H1014" i="3"/>
  <c r="H1020" i="3"/>
  <c r="L1020" i="3"/>
  <c r="G1020" i="3"/>
  <c r="I1042" i="3"/>
  <c r="T1068" i="3"/>
  <c r="S1068" i="3"/>
  <c r="R1068" i="3"/>
  <c r="J1080" i="3"/>
  <c r="G1080" i="3"/>
  <c r="H1080" i="3" s="1"/>
  <c r="L1080" i="3"/>
  <c r="K1089" i="3"/>
  <c r="Q1089" i="3"/>
  <c r="L1089" i="3"/>
  <c r="H1089" i="3"/>
  <c r="P1089" i="3"/>
  <c r="J1089" i="3"/>
  <c r="G1089" i="3"/>
  <c r="L1115" i="3"/>
  <c r="J1115" i="3"/>
  <c r="G1115" i="3"/>
  <c r="H1115" i="3" s="1"/>
  <c r="G942" i="3"/>
  <c r="H942" i="3" s="1"/>
  <c r="H944" i="3"/>
  <c r="K985" i="3"/>
  <c r="Q985" i="3"/>
  <c r="L985" i="3"/>
  <c r="J1004" i="3"/>
  <c r="G1013" i="3"/>
  <c r="H1013" i="3" s="1"/>
  <c r="L1014" i="3"/>
  <c r="N1014" i="3" s="1"/>
  <c r="R1024" i="3"/>
  <c r="T1024" i="3"/>
  <c r="S1024" i="3"/>
  <c r="J1049" i="3"/>
  <c r="G1049" i="3"/>
  <c r="H1049" i="3" s="1"/>
  <c r="T1078" i="3"/>
  <c r="S967" i="3"/>
  <c r="I967" i="3"/>
  <c r="G982" i="3"/>
  <c r="L984" i="3"/>
  <c r="Q1014" i="3"/>
  <c r="S1031" i="3"/>
  <c r="I1031" i="3"/>
  <c r="J1033" i="3"/>
  <c r="L1033" i="3"/>
  <c r="G1033" i="3"/>
  <c r="H1033" i="3" s="1"/>
  <c r="L1049" i="3"/>
  <c r="G1088" i="3"/>
  <c r="H1088" i="3" s="1"/>
  <c r="L1088" i="3"/>
  <c r="J1088" i="3"/>
  <c r="J982" i="3"/>
  <c r="M985" i="3"/>
  <c r="S995" i="3"/>
  <c r="I995" i="3"/>
  <c r="R1007" i="3"/>
  <c r="J1013" i="3"/>
  <c r="L1013" i="3"/>
  <c r="G1018" i="3"/>
  <c r="H1018" i="3" s="1"/>
  <c r="G1026" i="3"/>
  <c r="H1026" i="3" s="1"/>
  <c r="L1026" i="3"/>
  <c r="S1035" i="3"/>
  <c r="I1035" i="3"/>
  <c r="R1035" i="3"/>
  <c r="G1037" i="3"/>
  <c r="H1037" i="3" s="1"/>
  <c r="J1037" i="3"/>
  <c r="J1041" i="3"/>
  <c r="G1041" i="3"/>
  <c r="H1041" i="3" s="1"/>
  <c r="S1042" i="3"/>
  <c r="T1058" i="3"/>
  <c r="I1058" i="3"/>
  <c r="T1075" i="3"/>
  <c r="S1043" i="3"/>
  <c r="I1043" i="3"/>
  <c r="H1052" i="3"/>
  <c r="K1052" i="3"/>
  <c r="P1052" i="3"/>
  <c r="J1052" i="3"/>
  <c r="J1077" i="3"/>
  <c r="G1077" i="3"/>
  <c r="H1077" i="3" s="1"/>
  <c r="L1077" i="3"/>
  <c r="I1048" i="3"/>
  <c r="T1048" i="3"/>
  <c r="S1067" i="3"/>
  <c r="I1067" i="3"/>
  <c r="R1067" i="3"/>
  <c r="R1114" i="3"/>
  <c r="I1114" i="3"/>
  <c r="S1114" i="3"/>
  <c r="T1114" i="3"/>
  <c r="I1117" i="3"/>
  <c r="T1117" i="3"/>
  <c r="R1120" i="3"/>
  <c r="I1120" i="3"/>
  <c r="S1120" i="3"/>
  <c r="G1187" i="3"/>
  <c r="H1187" i="3" s="1"/>
  <c r="L1187" i="3"/>
  <c r="J1187" i="3"/>
  <c r="J1204" i="3"/>
  <c r="L1204" i="3"/>
  <c r="G1204" i="3"/>
  <c r="H1204" i="3"/>
  <c r="I1219" i="3"/>
  <c r="T1219" i="3"/>
  <c r="S1219" i="3"/>
  <c r="R1219" i="3"/>
  <c r="G1010" i="3"/>
  <c r="P1010" i="3"/>
  <c r="M1010" i="3"/>
  <c r="N1010" i="3" s="1"/>
  <c r="H1010" i="3"/>
  <c r="Q1010" i="3"/>
  <c r="S1016" i="3"/>
  <c r="S1019" i="3"/>
  <c r="I1019" i="3"/>
  <c r="J1127" i="3"/>
  <c r="G1127" i="3"/>
  <c r="H1127" i="3" s="1"/>
  <c r="R1141" i="3"/>
  <c r="T1141" i="3"/>
  <c r="I1141" i="3"/>
  <c r="G1145" i="3"/>
  <c r="H1145" i="3" s="1"/>
  <c r="L1145" i="3"/>
  <c r="R1154" i="3"/>
  <c r="T1154" i="3"/>
  <c r="I1154" i="3"/>
  <c r="S1154" i="3"/>
  <c r="K1163" i="3"/>
  <c r="Q1163" i="3"/>
  <c r="P1163" i="3"/>
  <c r="L1163" i="3"/>
  <c r="G1163" i="3"/>
  <c r="M1163" i="3"/>
  <c r="J1163" i="3"/>
  <c r="H1163" i="3"/>
  <c r="J1076" i="3"/>
  <c r="R1084" i="3"/>
  <c r="J1099" i="3"/>
  <c r="Q1099" i="3"/>
  <c r="P1099" i="3"/>
  <c r="L1099" i="3"/>
  <c r="K1099" i="3"/>
  <c r="H1099" i="3"/>
  <c r="G1099" i="3"/>
  <c r="T1104" i="3"/>
  <c r="R1104" i="3"/>
  <c r="R1121" i="3"/>
  <c r="G1200" i="3"/>
  <c r="L1200" i="3"/>
  <c r="J1200" i="3"/>
  <c r="M1224" i="3"/>
  <c r="P1224" i="3"/>
  <c r="K1224" i="3"/>
  <c r="Q1224" i="3"/>
  <c r="J1224" i="3"/>
  <c r="H1224" i="3"/>
  <c r="L1224" i="3"/>
  <c r="G1224" i="3"/>
  <c r="T1062" i="3"/>
  <c r="M1099" i="3"/>
  <c r="T1116" i="3"/>
  <c r="I1116" i="3"/>
  <c r="R1116" i="3"/>
  <c r="R1160" i="3"/>
  <c r="T1160" i="3"/>
  <c r="S1160" i="3"/>
  <c r="I1160" i="3"/>
  <c r="G1086" i="3"/>
  <c r="J1086" i="3"/>
  <c r="T1108" i="3"/>
  <c r="I1108" i="3"/>
  <c r="R1108" i="3"/>
  <c r="L1110" i="3"/>
  <c r="G1110" i="3"/>
  <c r="P1110" i="3"/>
  <c r="K1110" i="3"/>
  <c r="H1110" i="3"/>
  <c r="I1119" i="3"/>
  <c r="S1119" i="3"/>
  <c r="R1119" i="3"/>
  <c r="T1119" i="3"/>
  <c r="I1125" i="3"/>
  <c r="R1125" i="3"/>
  <c r="J1132" i="3"/>
  <c r="L1132" i="3"/>
  <c r="G1132" i="3"/>
  <c r="H1132" i="3" s="1"/>
  <c r="L1138" i="3"/>
  <c r="G1138" i="3"/>
  <c r="H1138" i="3" s="1"/>
  <c r="J1152" i="3"/>
  <c r="L1152" i="3"/>
  <c r="G1152" i="3"/>
  <c r="H1152" i="3" s="1"/>
  <c r="R1070" i="3"/>
  <c r="R1090" i="3"/>
  <c r="T1090" i="3"/>
  <c r="S1090" i="3"/>
  <c r="J1110" i="3"/>
  <c r="I1112" i="3"/>
  <c r="S1112" i="3"/>
  <c r="R1112" i="3"/>
  <c r="L1126" i="3"/>
  <c r="J1126" i="3"/>
  <c r="G1126" i="3"/>
  <c r="H1126" i="3" s="1"/>
  <c r="J1138" i="3"/>
  <c r="J969" i="3"/>
  <c r="L1025" i="3"/>
  <c r="R1100" i="3"/>
  <c r="I1100" i="3"/>
  <c r="S1100" i="3"/>
  <c r="I1101" i="3"/>
  <c r="T1103" i="3"/>
  <c r="I1103" i="3"/>
  <c r="R1103" i="3"/>
  <c r="M1110" i="3"/>
  <c r="S1131" i="3"/>
  <c r="T1131" i="3"/>
  <c r="I1131" i="3"/>
  <c r="J1134" i="3"/>
  <c r="L1134" i="3"/>
  <c r="G1134" i="3"/>
  <c r="H1134" i="3" s="1"/>
  <c r="S1071" i="3"/>
  <c r="I1071" i="3"/>
  <c r="G1082" i="3"/>
  <c r="P1082" i="3"/>
  <c r="M1082" i="3"/>
  <c r="K1082" i="3"/>
  <c r="J1082" i="3"/>
  <c r="H1082" i="3"/>
  <c r="Q1082" i="3"/>
  <c r="I1133" i="3"/>
  <c r="R1133" i="3"/>
  <c r="T1133" i="3"/>
  <c r="S1133" i="3"/>
  <c r="S1189" i="3"/>
  <c r="R1189" i="3"/>
  <c r="I1189" i="3"/>
  <c r="T1189" i="3"/>
  <c r="L1045" i="3"/>
  <c r="S1055" i="3"/>
  <c r="I1055" i="3"/>
  <c r="L1082" i="3"/>
  <c r="I1084" i="3"/>
  <c r="T1084" i="3"/>
  <c r="J1104" i="3"/>
  <c r="G1104" i="3"/>
  <c r="H1104" i="3" s="1"/>
  <c r="Q1110" i="3"/>
  <c r="S1115" i="3"/>
  <c r="R1115" i="3"/>
  <c r="L1137" i="3"/>
  <c r="J1137" i="3"/>
  <c r="H1137" i="3"/>
  <c r="H1200" i="3"/>
  <c r="I1070" i="3"/>
  <c r="S1070" i="3"/>
  <c r="J1094" i="3"/>
  <c r="L1094" i="3"/>
  <c r="H1094" i="3"/>
  <c r="L1104" i="3"/>
  <c r="S1121" i="3"/>
  <c r="I1121" i="3"/>
  <c r="L1143" i="3"/>
  <c r="G1143" i="3"/>
  <c r="H1143" i="3" s="1"/>
  <c r="H1086" i="3"/>
  <c r="T1111" i="3"/>
  <c r="I1111" i="3"/>
  <c r="S1111" i="3"/>
  <c r="R1111" i="3"/>
  <c r="H1122" i="3"/>
  <c r="Q1122" i="3"/>
  <c r="K1122" i="3"/>
  <c r="J1122" i="3"/>
  <c r="G1122" i="3"/>
  <c r="P1122" i="3"/>
  <c r="J1143" i="3"/>
  <c r="J1174" i="3"/>
  <c r="G1174" i="3"/>
  <c r="H1174" i="3" s="1"/>
  <c r="L1174" i="3"/>
  <c r="S1027" i="3"/>
  <c r="I1027" i="3"/>
  <c r="S1048" i="3"/>
  <c r="S1051" i="3"/>
  <c r="I1051" i="3"/>
  <c r="I1062" i="3"/>
  <c r="L1081" i="3"/>
  <c r="J1081" i="3"/>
  <c r="H1081" i="3"/>
  <c r="G1081" i="3"/>
  <c r="S1083" i="3"/>
  <c r="I1083" i="3"/>
  <c r="R1083" i="3"/>
  <c r="L1086" i="3"/>
  <c r="T1088" i="3"/>
  <c r="R1088" i="3"/>
  <c r="T1099" i="3"/>
  <c r="R1099" i="3"/>
  <c r="S1104" i="3"/>
  <c r="M1122" i="3"/>
  <c r="R1148" i="3"/>
  <c r="I1148" i="3"/>
  <c r="T1148" i="3"/>
  <c r="S1148" i="3"/>
  <c r="P1151" i="3"/>
  <c r="K1151" i="3"/>
  <c r="G1151" i="3"/>
  <c r="Q1151" i="3"/>
  <c r="M1151" i="3"/>
  <c r="L1151" i="3"/>
  <c r="H1151" i="3"/>
  <c r="T1177" i="3"/>
  <c r="I1177" i="3"/>
  <c r="R1177" i="3"/>
  <c r="S1177" i="3"/>
  <c r="G1038" i="3"/>
  <c r="P1038" i="3"/>
  <c r="M1038" i="3"/>
  <c r="Q1038" i="3"/>
  <c r="L1038" i="3"/>
  <c r="H1060" i="3"/>
  <c r="J1060" i="3"/>
  <c r="G1061" i="3"/>
  <c r="H1061" i="3" s="1"/>
  <c r="J1072" i="3"/>
  <c r="G1093" i="3"/>
  <c r="H1093" i="3" s="1"/>
  <c r="L1093" i="3"/>
  <c r="J1093" i="3"/>
  <c r="I1105" i="3"/>
  <c r="R1105" i="3"/>
  <c r="S1116" i="3"/>
  <c r="S1125" i="3"/>
  <c r="R1131" i="3"/>
  <c r="J1151" i="3"/>
  <c r="I1159" i="3"/>
  <c r="S1159" i="3"/>
  <c r="T1159" i="3"/>
  <c r="R1159" i="3"/>
  <c r="G1074" i="3"/>
  <c r="H1074" i="3" s="1"/>
  <c r="S1080" i="3"/>
  <c r="J1109" i="3"/>
  <c r="R1118" i="3"/>
  <c r="S1118" i="3"/>
  <c r="T1118" i="3"/>
  <c r="Q1130" i="3"/>
  <c r="J1136" i="3"/>
  <c r="P1136" i="3"/>
  <c r="L1136" i="3"/>
  <c r="H1136" i="3"/>
  <c r="J1146" i="3"/>
  <c r="M1146" i="3"/>
  <c r="K1146" i="3"/>
  <c r="G1146" i="3"/>
  <c r="T1167" i="3"/>
  <c r="S1167" i="3"/>
  <c r="M1181" i="3"/>
  <c r="R1194" i="3"/>
  <c r="J1218" i="3"/>
  <c r="L1218" i="3"/>
  <c r="H1218" i="3"/>
  <c r="H1245" i="3"/>
  <c r="L1245" i="3"/>
  <c r="J1245" i="3"/>
  <c r="G1245" i="3"/>
  <c r="T1155" i="3"/>
  <c r="I1155" i="3"/>
  <c r="T1190" i="3"/>
  <c r="I1190" i="3"/>
  <c r="S1194" i="3"/>
  <c r="J1202" i="3"/>
  <c r="L1202" i="3"/>
  <c r="H1202" i="3"/>
  <c r="S1206" i="3"/>
  <c r="R1206" i="3"/>
  <c r="L1074" i="3"/>
  <c r="R1102" i="3"/>
  <c r="I1102" i="3"/>
  <c r="T1102" i="3"/>
  <c r="I1124" i="3"/>
  <c r="S1124" i="3"/>
  <c r="R1126" i="3"/>
  <c r="S1126" i="3"/>
  <c r="I1129" i="3"/>
  <c r="R1129" i="3"/>
  <c r="R1130" i="3"/>
  <c r="S1130" i="3"/>
  <c r="J1144" i="3"/>
  <c r="P1146" i="3"/>
  <c r="H1175" i="3"/>
  <c r="J1175" i="3"/>
  <c r="J1179" i="3"/>
  <c r="I1184" i="3"/>
  <c r="L1217" i="3"/>
  <c r="J1217" i="3"/>
  <c r="H1217" i="3"/>
  <c r="J1157" i="3"/>
  <c r="G1157" i="3"/>
  <c r="H1157" i="3" s="1"/>
  <c r="N1191" i="3"/>
  <c r="I1214" i="3"/>
  <c r="T1214" i="3"/>
  <c r="G1002" i="3"/>
  <c r="H1002" i="3" s="1"/>
  <c r="S1059" i="3"/>
  <c r="I1059" i="3"/>
  <c r="T1059" i="3"/>
  <c r="G1066" i="3"/>
  <c r="H1066" i="3" s="1"/>
  <c r="R1086" i="3"/>
  <c r="G1095" i="3"/>
  <c r="H1095" i="3" s="1"/>
  <c r="R1106" i="3"/>
  <c r="T1106" i="3"/>
  <c r="I1106" i="3"/>
  <c r="T1107" i="3"/>
  <c r="L1113" i="3"/>
  <c r="J1150" i="3"/>
  <c r="S1152" i="3"/>
  <c r="I1162" i="3"/>
  <c r="R1163" i="3"/>
  <c r="T1181" i="3"/>
  <c r="R1181" i="3"/>
  <c r="S1184" i="3"/>
  <c r="R1208" i="3"/>
  <c r="I1208" i="3"/>
  <c r="I1235" i="3"/>
  <c r="T1235" i="3"/>
  <c r="S1235" i="3"/>
  <c r="R1235" i="3"/>
  <c r="R1248" i="3"/>
  <c r="T1248" i="3"/>
  <c r="I1248" i="3"/>
  <c r="S1248" i="3"/>
  <c r="G1149" i="3"/>
  <c r="H1149" i="3" s="1"/>
  <c r="H1167" i="3"/>
  <c r="J1173" i="3"/>
  <c r="G1173" i="3"/>
  <c r="L1173" i="3"/>
  <c r="H1173" i="3"/>
  <c r="T1086" i="3"/>
  <c r="T1109" i="3"/>
  <c r="I1118" i="3"/>
  <c r="T1135" i="3"/>
  <c r="J1149" i="3"/>
  <c r="S1157" i="3"/>
  <c r="J1167" i="3"/>
  <c r="K1173" i="3"/>
  <c r="S1205" i="3"/>
  <c r="T1205" i="3"/>
  <c r="R1205" i="3"/>
  <c r="I1206" i="3"/>
  <c r="H1210" i="3"/>
  <c r="S1230" i="3"/>
  <c r="R1230" i="3"/>
  <c r="I1230" i="3"/>
  <c r="L1002" i="3"/>
  <c r="S1023" i="3"/>
  <c r="I1023" i="3"/>
  <c r="T1023" i="3"/>
  <c r="L1028" i="3"/>
  <c r="L1066" i="3"/>
  <c r="S1087" i="3"/>
  <c r="I1087" i="3"/>
  <c r="T1087" i="3"/>
  <c r="L1095" i="3"/>
  <c r="T1110" i="3"/>
  <c r="L1149" i="3"/>
  <c r="I1158" i="3"/>
  <c r="T1158" i="3"/>
  <c r="J1166" i="3"/>
  <c r="H1166" i="3"/>
  <c r="L1167" i="3"/>
  <c r="M1173" i="3"/>
  <c r="R1176" i="3"/>
  <c r="T1176" i="3"/>
  <c r="I1176" i="3"/>
  <c r="H1195" i="3"/>
  <c r="J1195" i="3"/>
  <c r="J1199" i="3"/>
  <c r="G1199" i="3"/>
  <c r="H1199" i="3"/>
  <c r="K1199" i="3"/>
  <c r="S1238" i="3"/>
  <c r="T1238" i="3"/>
  <c r="R1238" i="3"/>
  <c r="I1238" i="3"/>
  <c r="K1130" i="3"/>
  <c r="G1130" i="3"/>
  <c r="J1140" i="3"/>
  <c r="L1140" i="3"/>
  <c r="G1140" i="3"/>
  <c r="H1140" i="3" s="1"/>
  <c r="L1166" i="3"/>
  <c r="P1173" i="3"/>
  <c r="R1174" i="3"/>
  <c r="J1182" i="3"/>
  <c r="L1199" i="3"/>
  <c r="T1202" i="3"/>
  <c r="S1202" i="3"/>
  <c r="R1202" i="3"/>
  <c r="T1206" i="3"/>
  <c r="S1063" i="3"/>
  <c r="I1063" i="3"/>
  <c r="T1063" i="3"/>
  <c r="K1069" i="3"/>
  <c r="Q1069" i="3"/>
  <c r="R1113" i="3"/>
  <c r="I1123" i="3"/>
  <c r="J1128" i="3"/>
  <c r="J1130" i="3"/>
  <c r="Q1173" i="3"/>
  <c r="S1174" i="3"/>
  <c r="R1190" i="3"/>
  <c r="I1194" i="3"/>
  <c r="T1113" i="3"/>
  <c r="L1130" i="3"/>
  <c r="J1139" i="3"/>
  <c r="K1165" i="3"/>
  <c r="H1165" i="3"/>
  <c r="P1165" i="3"/>
  <c r="L1165" i="3"/>
  <c r="R1167" i="3"/>
  <c r="R1173" i="3"/>
  <c r="S1190" i="3"/>
  <c r="L1147" i="3"/>
  <c r="J1147" i="3"/>
  <c r="H1147" i="3"/>
  <c r="R1151" i="3"/>
  <c r="S1151" i="3"/>
  <c r="R1168" i="3"/>
  <c r="S1168" i="3"/>
  <c r="I1168" i="3"/>
  <c r="G1179" i="3"/>
  <c r="H1179" i="3" s="1"/>
  <c r="L1179" i="3"/>
  <c r="Q1181" i="3"/>
  <c r="P1181" i="3"/>
  <c r="K1181" i="3"/>
  <c r="G1181" i="3"/>
  <c r="P1191" i="3"/>
  <c r="M1191" i="3"/>
  <c r="O1191" i="3" s="1"/>
  <c r="J1191" i="3"/>
  <c r="G1191" i="3"/>
  <c r="Q1191" i="3"/>
  <c r="P1199" i="3"/>
  <c r="R1212" i="3"/>
  <c r="I1212" i="3"/>
  <c r="S1212" i="3"/>
  <c r="R1214" i="3"/>
  <c r="L1153" i="3"/>
  <c r="G1153" i="3"/>
  <c r="H1153" i="3" s="1"/>
  <c r="K1185" i="3"/>
  <c r="H1185" i="3"/>
  <c r="Q1185" i="3"/>
  <c r="M1185" i="3"/>
  <c r="L1185" i="3"/>
  <c r="G1185" i="3"/>
  <c r="R1187" i="3"/>
  <c r="T1187" i="3"/>
  <c r="S1214" i="3"/>
  <c r="J1222" i="3"/>
  <c r="G1222" i="3"/>
  <c r="H1222" i="3" s="1"/>
  <c r="S951" i="3"/>
  <c r="I951" i="3"/>
  <c r="T951" i="3"/>
  <c r="S1015" i="3"/>
  <c r="I1015" i="3"/>
  <c r="T1015" i="3"/>
  <c r="S1079" i="3"/>
  <c r="I1079" i="3"/>
  <c r="T1079" i="3"/>
  <c r="R1094" i="3"/>
  <c r="T1094" i="3"/>
  <c r="K1107" i="3"/>
  <c r="P1130" i="3"/>
  <c r="G1136" i="3"/>
  <c r="R1140" i="3"/>
  <c r="R1142" i="3"/>
  <c r="I1142" i="3"/>
  <c r="H1146" i="3"/>
  <c r="J1153" i="3"/>
  <c r="T1162" i="3"/>
  <c r="S1162" i="3"/>
  <c r="G1164" i="3"/>
  <c r="H1164" i="3" s="1"/>
  <c r="L1164" i="3"/>
  <c r="J1170" i="3"/>
  <c r="P1170" i="3"/>
  <c r="M1170" i="3"/>
  <c r="K1170" i="3"/>
  <c r="H1170" i="3"/>
  <c r="L1181" i="3"/>
  <c r="J1185" i="3"/>
  <c r="R1200" i="3"/>
  <c r="S1200" i="3"/>
  <c r="T1200" i="3"/>
  <c r="J1205" i="3"/>
  <c r="G1205" i="3"/>
  <c r="H1205" i="3" s="1"/>
  <c r="L1205" i="3"/>
  <c r="T1208" i="3"/>
  <c r="G1218" i="3"/>
  <c r="R1220" i="3"/>
  <c r="I1220" i="3"/>
  <c r="T1220" i="3"/>
  <c r="S1220" i="3"/>
  <c r="L1222" i="3"/>
  <c r="I1239" i="3"/>
  <c r="T1239" i="3"/>
  <c r="S1239" i="3"/>
  <c r="R1239" i="3"/>
  <c r="T1170" i="3"/>
  <c r="L1178" i="3"/>
  <c r="I1196" i="3"/>
  <c r="I1197" i="3"/>
  <c r="L1198" i="3"/>
  <c r="R1207" i="3"/>
  <c r="G1216" i="3"/>
  <c r="J1231" i="3"/>
  <c r="L1231" i="3"/>
  <c r="H1231" i="3"/>
  <c r="G1280" i="3"/>
  <c r="H1280" i="3" s="1"/>
  <c r="J1280" i="3"/>
  <c r="G1233" i="3"/>
  <c r="H1233" i="3" s="1"/>
  <c r="J1233" i="3"/>
  <c r="L1233" i="3"/>
  <c r="H1246" i="3"/>
  <c r="L1246" i="3"/>
  <c r="J1246" i="3"/>
  <c r="G1246" i="3"/>
  <c r="R1172" i="3"/>
  <c r="I1172" i="3"/>
  <c r="T1172" i="3"/>
  <c r="G1186" i="3"/>
  <c r="H1186" i="3" s="1"/>
  <c r="H1193" i="3"/>
  <c r="T1193" i="3"/>
  <c r="H1203" i="3"/>
  <c r="T1211" i="3"/>
  <c r="K1216" i="3"/>
  <c r="S1227" i="3"/>
  <c r="I1254" i="3"/>
  <c r="I1277" i="3"/>
  <c r="R1277" i="3"/>
  <c r="T1277" i="3"/>
  <c r="S1277" i="3"/>
  <c r="R1139" i="3"/>
  <c r="R1144" i="3"/>
  <c r="R1150" i="3"/>
  <c r="G1169" i="3"/>
  <c r="H1169" i="3" s="1"/>
  <c r="T1175" i="3"/>
  <c r="S1175" i="3"/>
  <c r="R1175" i="3"/>
  <c r="T1178" i="3"/>
  <c r="S1179" i="3"/>
  <c r="M1183" i="3"/>
  <c r="L1186" i="3"/>
  <c r="S1195" i="3"/>
  <c r="T1195" i="3"/>
  <c r="R1195" i="3"/>
  <c r="T1196" i="3"/>
  <c r="T1198" i="3"/>
  <c r="R1199" i="3"/>
  <c r="L1203" i="3"/>
  <c r="S1254" i="3"/>
  <c r="L1310" i="3"/>
  <c r="J1310" i="3"/>
  <c r="G1310" i="3"/>
  <c r="H1310" i="3" s="1"/>
  <c r="J1178" i="3"/>
  <c r="T1179" i="3"/>
  <c r="J1198" i="3"/>
  <c r="S1199" i="3"/>
  <c r="P1216" i="3"/>
  <c r="L1227" i="3"/>
  <c r="G1227" i="3"/>
  <c r="H1227" i="3" s="1"/>
  <c r="T1254" i="3"/>
  <c r="T1260" i="3"/>
  <c r="R1260" i="3"/>
  <c r="S1260" i="3"/>
  <c r="T1134" i="3"/>
  <c r="S1164" i="3"/>
  <c r="R1165" i="3"/>
  <c r="R1180" i="3"/>
  <c r="T1180" i="3"/>
  <c r="S1180" i="3"/>
  <c r="P1183" i="3"/>
  <c r="J1207" i="3"/>
  <c r="R1222" i="3"/>
  <c r="T1234" i="3"/>
  <c r="I1234" i="3"/>
  <c r="I1247" i="3"/>
  <c r="S1247" i="3"/>
  <c r="M1252" i="3"/>
  <c r="H1252" i="3"/>
  <c r="P1252" i="3"/>
  <c r="L1252" i="3"/>
  <c r="G1252" i="3"/>
  <c r="Q1252" i="3"/>
  <c r="G1272" i="3"/>
  <c r="J1272" i="3"/>
  <c r="H1272" i="3"/>
  <c r="L1289" i="3"/>
  <c r="H1289" i="3"/>
  <c r="G1289" i="3"/>
  <c r="J1289" i="3"/>
  <c r="L1275" i="3"/>
  <c r="J1275" i="3"/>
  <c r="G1275" i="3"/>
  <c r="H1275" i="3" s="1"/>
  <c r="T1182" i="3"/>
  <c r="I1192" i="3"/>
  <c r="J1193" i="3"/>
  <c r="R1203" i="3"/>
  <c r="S1231" i="3"/>
  <c r="N1261" i="3"/>
  <c r="S1203" i="3"/>
  <c r="J1210" i="3"/>
  <c r="L1210" i="3"/>
  <c r="H1213" i="3"/>
  <c r="G1213" i="3"/>
  <c r="T1231" i="3"/>
  <c r="G1265" i="3"/>
  <c r="H1265" i="3" s="1"/>
  <c r="J1265" i="3"/>
  <c r="L1265" i="3"/>
  <c r="T1203" i="3"/>
  <c r="H1228" i="3"/>
  <c r="L1228" i="3"/>
  <c r="J1228" i="3"/>
  <c r="S1232" i="3"/>
  <c r="I1232" i="3"/>
  <c r="R1250" i="3"/>
  <c r="I1250" i="3"/>
  <c r="T1250" i="3"/>
  <c r="S1250" i="3"/>
  <c r="G1303" i="3"/>
  <c r="L1303" i="3"/>
  <c r="K1303" i="3"/>
  <c r="H1303" i="3"/>
  <c r="P1303" i="3"/>
  <c r="J1303" i="3"/>
  <c r="Q1303" i="3"/>
  <c r="M1303" i="3"/>
  <c r="R1146" i="3"/>
  <c r="G1178" i="3"/>
  <c r="H1178" i="3" s="1"/>
  <c r="J1186" i="3"/>
  <c r="T1186" i="3"/>
  <c r="G1198" i="3"/>
  <c r="H1198" i="3" s="1"/>
  <c r="T1204" i="3"/>
  <c r="G1242" i="3"/>
  <c r="H1242" i="3" s="1"/>
  <c r="J1242" i="3"/>
  <c r="I1260" i="3"/>
  <c r="R1188" i="3"/>
  <c r="I1188" i="3"/>
  <c r="S1188" i="3"/>
  <c r="R1215" i="3"/>
  <c r="S1224" i="3"/>
  <c r="J1241" i="3"/>
  <c r="G1241" i="3"/>
  <c r="H1241" i="3" s="1"/>
  <c r="G1244" i="3"/>
  <c r="H1244" i="3" s="1"/>
  <c r="G1266" i="3"/>
  <c r="H1266" i="3" s="1"/>
  <c r="L1266" i="3"/>
  <c r="L1341" i="3"/>
  <c r="J1341" i="3"/>
  <c r="G1341" i="3"/>
  <c r="H1341" i="3" s="1"/>
  <c r="T1270" i="3"/>
  <c r="R1270" i="3"/>
  <c r="I1270" i="3"/>
  <c r="J1244" i="3"/>
  <c r="H1256" i="3"/>
  <c r="J1256" i="3"/>
  <c r="L1256" i="3"/>
  <c r="L1401" i="3"/>
  <c r="G1401" i="3"/>
  <c r="H1401" i="3" s="1"/>
  <c r="J1401" i="3"/>
  <c r="J1455" i="3"/>
  <c r="G1455" i="3"/>
  <c r="H1455" i="3" s="1"/>
  <c r="L1455" i="3"/>
  <c r="I1276" i="3"/>
  <c r="S1276" i="3"/>
  <c r="T1276" i="3"/>
  <c r="R1288" i="3"/>
  <c r="I1288" i="3"/>
  <c r="S1288" i="3"/>
  <c r="L1309" i="3"/>
  <c r="J1309" i="3"/>
  <c r="G1309" i="3"/>
  <c r="H1309" i="3" s="1"/>
  <c r="L1286" i="3"/>
  <c r="J1286" i="3"/>
  <c r="G1286" i="3"/>
  <c r="H1286" i="3" s="1"/>
  <c r="L1291" i="3"/>
  <c r="J1291" i="3"/>
  <c r="G1291" i="3"/>
  <c r="H1291" i="3" s="1"/>
  <c r="Q1225" i="3"/>
  <c r="J1225" i="3"/>
  <c r="J1226" i="3"/>
  <c r="M1226" i="3"/>
  <c r="N1226" i="3" s="1"/>
  <c r="H1226" i="3"/>
  <c r="L1240" i="3"/>
  <c r="J1240" i="3"/>
  <c r="I1243" i="3"/>
  <c r="S1243" i="3"/>
  <c r="Q1253" i="3"/>
  <c r="J1253" i="3"/>
  <c r="L1253" i="3"/>
  <c r="O1253" i="3" s="1"/>
  <c r="S1255" i="3"/>
  <c r="I1259" i="3"/>
  <c r="T1259" i="3"/>
  <c r="R1259" i="3"/>
  <c r="L1262" i="3"/>
  <c r="G1262" i="3"/>
  <c r="H1262" i="3" s="1"/>
  <c r="T1278" i="3"/>
  <c r="R1278" i="3"/>
  <c r="I1278" i="3"/>
  <c r="H1296" i="3"/>
  <c r="L1296" i="3"/>
  <c r="J1296" i="3"/>
  <c r="G1296" i="3"/>
  <c r="I1329" i="3"/>
  <c r="T1329" i="3"/>
  <c r="S1329" i="3"/>
  <c r="R1329" i="3"/>
  <c r="H1390" i="3"/>
  <c r="J1390" i="3"/>
  <c r="G1390" i="3"/>
  <c r="L1390" i="3"/>
  <c r="H1271" i="3"/>
  <c r="J1298" i="3"/>
  <c r="G1298" i="3"/>
  <c r="H1298" i="3" s="1"/>
  <c r="L1298" i="3"/>
  <c r="L1301" i="3"/>
  <c r="J1301" i="3"/>
  <c r="G1301" i="3"/>
  <c r="H1301" i="3" s="1"/>
  <c r="G1370" i="3"/>
  <c r="H1370" i="3" s="1"/>
  <c r="J1370" i="3"/>
  <c r="L1370" i="3"/>
  <c r="S1223" i="3"/>
  <c r="L1255" i="3"/>
  <c r="R1264" i="3"/>
  <c r="I1264" i="3"/>
  <c r="J1268" i="3"/>
  <c r="T1279" i="3"/>
  <c r="R1279" i="3"/>
  <c r="L1293" i="3"/>
  <c r="H1293" i="3"/>
  <c r="J1293" i="3"/>
  <c r="I1306" i="3"/>
  <c r="T1306" i="3"/>
  <c r="R1338" i="3"/>
  <c r="T1338" i="3"/>
  <c r="S1338" i="3"/>
  <c r="I1338" i="3"/>
  <c r="T1359" i="3"/>
  <c r="S1359" i="3"/>
  <c r="R1359" i="3"/>
  <c r="I1359" i="3"/>
  <c r="L1317" i="3"/>
  <c r="G1317" i="3"/>
  <c r="H1317" i="3" s="1"/>
  <c r="L1336" i="3"/>
  <c r="J1336" i="3"/>
  <c r="H1336" i="3"/>
  <c r="I1350" i="3"/>
  <c r="T1350" i="3"/>
  <c r="R1350" i="3"/>
  <c r="T1375" i="3"/>
  <c r="R1375" i="3"/>
  <c r="I1375" i="3"/>
  <c r="G1391" i="3"/>
  <c r="H1391" i="3" s="1"/>
  <c r="L1391" i="3"/>
  <c r="J1391" i="3"/>
  <c r="T1403" i="3"/>
  <c r="I1403" i="3"/>
  <c r="R1403" i="3"/>
  <c r="S1252" i="3"/>
  <c r="J1258" i="3"/>
  <c r="Q1261" i="3"/>
  <c r="P1261" i="3"/>
  <c r="G1261" i="3"/>
  <c r="G1273" i="3"/>
  <c r="H1273" i="3" s="1"/>
  <c r="H1274" i="3"/>
  <c r="L1274" i="3"/>
  <c r="S1289" i="3"/>
  <c r="T1289" i="3"/>
  <c r="J1317" i="3"/>
  <c r="L1396" i="3"/>
  <c r="J1396" i="3"/>
  <c r="G1396" i="3"/>
  <c r="H1396" i="3" s="1"/>
  <c r="J1269" i="3"/>
  <c r="G1269" i="3"/>
  <c r="H1269" i="3" s="1"/>
  <c r="G1281" i="3"/>
  <c r="H1281" i="3" s="1"/>
  <c r="J1282" i="3"/>
  <c r="G1282" i="3"/>
  <c r="H1282" i="3" s="1"/>
  <c r="G1283" i="3"/>
  <c r="H1283" i="3" s="1"/>
  <c r="L1285" i="3"/>
  <c r="T1295" i="3"/>
  <c r="R1295" i="3"/>
  <c r="I1295" i="3"/>
  <c r="I1297" i="3"/>
  <c r="H1302" i="3"/>
  <c r="L1302" i="3"/>
  <c r="G1302" i="3"/>
  <c r="P1324" i="3"/>
  <c r="H1324" i="3"/>
  <c r="Q1324" i="3"/>
  <c r="M1324" i="3"/>
  <c r="K1324" i="3"/>
  <c r="J1324" i="3"/>
  <c r="G1324" i="3"/>
  <c r="H1290" i="3"/>
  <c r="J1290" i="3"/>
  <c r="P1308" i="3"/>
  <c r="H1308" i="3"/>
  <c r="Q1308" i="3"/>
  <c r="M1308" i="3"/>
  <c r="L1308" i="3"/>
  <c r="K1308" i="3"/>
  <c r="J1334" i="3"/>
  <c r="G1334" i="3"/>
  <c r="H1334" i="3" s="1"/>
  <c r="G1367" i="3"/>
  <c r="H1367" i="3" s="1"/>
  <c r="L1367" i="3"/>
  <c r="J1367" i="3"/>
  <c r="L1372" i="3"/>
  <c r="J1372" i="3"/>
  <c r="G1372" i="3"/>
  <c r="H1372" i="3" s="1"/>
  <c r="L1377" i="3"/>
  <c r="J1377" i="3"/>
  <c r="H1377" i="3"/>
  <c r="R1236" i="3"/>
  <c r="I1279" i="3"/>
  <c r="L1283" i="3"/>
  <c r="T1286" i="3"/>
  <c r="R1297" i="3"/>
  <c r="L1316" i="3"/>
  <c r="G1316" i="3"/>
  <c r="H1316" i="3" s="1"/>
  <c r="O1320" i="3"/>
  <c r="N1320" i="3"/>
  <c r="S1350" i="3"/>
  <c r="S1375" i="3"/>
  <c r="L1379" i="3"/>
  <c r="J1379" i="3"/>
  <c r="G1379" i="3"/>
  <c r="H1379" i="3" s="1"/>
  <c r="S1403" i="3"/>
  <c r="T1228" i="3"/>
  <c r="T1236" i="3"/>
  <c r="P1237" i="3"/>
  <c r="L1249" i="3"/>
  <c r="T1285" i="3"/>
  <c r="T1293" i="3"/>
  <c r="R1293" i="3"/>
  <c r="R1306" i="3"/>
  <c r="H1421" i="3"/>
  <c r="H1300" i="3"/>
  <c r="G1300" i="3"/>
  <c r="S1306" i="3"/>
  <c r="L1305" i="3"/>
  <c r="H1305" i="3"/>
  <c r="J1305" i="3"/>
  <c r="T1307" i="3"/>
  <c r="S1307" i="3"/>
  <c r="I1307" i="3"/>
  <c r="H1337" i="3"/>
  <c r="T1411" i="3"/>
  <c r="I1411" i="3"/>
  <c r="S1411" i="3"/>
  <c r="R1411" i="3"/>
  <c r="S1281" i="3"/>
  <c r="L1300" i="3"/>
  <c r="G1308" i="3"/>
  <c r="T1314" i="3"/>
  <c r="I1314" i="3"/>
  <c r="L1334" i="3"/>
  <c r="L1294" i="3"/>
  <c r="G1294" i="3"/>
  <c r="H1294" i="3" s="1"/>
  <c r="K1299" i="3"/>
  <c r="J1299" i="3"/>
  <c r="H1299" i="3"/>
  <c r="Q1299" i="3"/>
  <c r="J1308" i="3"/>
  <c r="L1315" i="3"/>
  <c r="G1315" i="3"/>
  <c r="H1315" i="3" s="1"/>
  <c r="L1325" i="3"/>
  <c r="J1325" i="3"/>
  <c r="H1325" i="3"/>
  <c r="G1325" i="3"/>
  <c r="L1342" i="3"/>
  <c r="G1342" i="3"/>
  <c r="H1342" i="3" s="1"/>
  <c r="J1342" i="3"/>
  <c r="H1360" i="3"/>
  <c r="G1371" i="3"/>
  <c r="L1371" i="3"/>
  <c r="H1371" i="3"/>
  <c r="Q1371" i="3"/>
  <c r="P1371" i="3"/>
  <c r="M1371" i="3"/>
  <c r="J1371" i="3"/>
  <c r="R1409" i="3"/>
  <c r="T1409" i="3"/>
  <c r="S1409" i="3"/>
  <c r="I1409" i="3"/>
  <c r="G1257" i="3"/>
  <c r="H1257" i="3" s="1"/>
  <c r="S1279" i="3"/>
  <c r="L1281" i="3"/>
  <c r="J1281" i="3"/>
  <c r="J1294" i="3"/>
  <c r="L1299" i="3"/>
  <c r="J1315" i="3"/>
  <c r="P1328" i="3"/>
  <c r="L1328" i="3"/>
  <c r="K1328" i="3"/>
  <c r="J1328" i="3"/>
  <c r="H1328" i="3"/>
  <c r="G1328" i="3"/>
  <c r="Q1328" i="3"/>
  <c r="S1348" i="3"/>
  <c r="R1348" i="3"/>
  <c r="I1348" i="3"/>
  <c r="L1362" i="3"/>
  <c r="J1362" i="3"/>
  <c r="G1362" i="3"/>
  <c r="H1362" i="3" s="1"/>
  <c r="K1371" i="3"/>
  <c r="R1263" i="3"/>
  <c r="S1275" i="3"/>
  <c r="S1287" i="3"/>
  <c r="L1292" i="3"/>
  <c r="S1324" i="3"/>
  <c r="R1325" i="3"/>
  <c r="I1331" i="3"/>
  <c r="I1332" i="3"/>
  <c r="J1333" i="3"/>
  <c r="R1345" i="3"/>
  <c r="P1356" i="3"/>
  <c r="H1356" i="3"/>
  <c r="M1356" i="3"/>
  <c r="I1363" i="3"/>
  <c r="I1369" i="3"/>
  <c r="L1395" i="3"/>
  <c r="T1402" i="3"/>
  <c r="L1405" i="3"/>
  <c r="G1405" i="3"/>
  <c r="H1405" i="3" s="1"/>
  <c r="T1414" i="3"/>
  <c r="R1414" i="3"/>
  <c r="J1419" i="3"/>
  <c r="S1425" i="3"/>
  <c r="G1440" i="3"/>
  <c r="H1440" i="3" s="1"/>
  <c r="L1440" i="3"/>
  <c r="J1440" i="3"/>
  <c r="L1460" i="3"/>
  <c r="G1460" i="3"/>
  <c r="H1460" i="3" s="1"/>
  <c r="T1325" i="3"/>
  <c r="R1327" i="3"/>
  <c r="I1340" i="3"/>
  <c r="R1343" i="3"/>
  <c r="T1345" i="3"/>
  <c r="T1347" i="3"/>
  <c r="S1347" i="3"/>
  <c r="S1364" i="3"/>
  <c r="I1388" i="3"/>
  <c r="S1388" i="3"/>
  <c r="R1388" i="3"/>
  <c r="H1394" i="3"/>
  <c r="J1432" i="3"/>
  <c r="L1432" i="3"/>
  <c r="G1432" i="3"/>
  <c r="H1432" i="3" s="1"/>
  <c r="S1326" i="3"/>
  <c r="I1326" i="3"/>
  <c r="S1327" i="3"/>
  <c r="L1337" i="3"/>
  <c r="L1345" i="3"/>
  <c r="J1345" i="3"/>
  <c r="T1346" i="3"/>
  <c r="S1346" i="3"/>
  <c r="L1360" i="3"/>
  <c r="I1365" i="3"/>
  <c r="R1365" i="3"/>
  <c r="S1365" i="3"/>
  <c r="L1389" i="3"/>
  <c r="G1389" i="3"/>
  <c r="H1389" i="3" s="1"/>
  <c r="J1394" i="3"/>
  <c r="G1415" i="3"/>
  <c r="H1415" i="3" s="1"/>
  <c r="J1415" i="3"/>
  <c r="H1422" i="3"/>
  <c r="K1422" i="3"/>
  <c r="J1422" i="3"/>
  <c r="P1422" i="3"/>
  <c r="G1422" i="3"/>
  <c r="P1304" i="3"/>
  <c r="K1304" i="3"/>
  <c r="T1304" i="3"/>
  <c r="H1318" i="3"/>
  <c r="K1318" i="3"/>
  <c r="L1318" i="3"/>
  <c r="P1320" i="3"/>
  <c r="H1320" i="3"/>
  <c r="J1337" i="3"/>
  <c r="R1342" i="3"/>
  <c r="P1352" i="3"/>
  <c r="H1352" i="3"/>
  <c r="J1360" i="3"/>
  <c r="J1389" i="3"/>
  <c r="L1415" i="3"/>
  <c r="H1418" i="3"/>
  <c r="L1418" i="3"/>
  <c r="L1422" i="3"/>
  <c r="H1493" i="3"/>
  <c r="L1394" i="3"/>
  <c r="L1402" i="3"/>
  <c r="G1402" i="3"/>
  <c r="H1402" i="3" s="1"/>
  <c r="L1425" i="3"/>
  <c r="J1425" i="3"/>
  <c r="G1425" i="3"/>
  <c r="H1425" i="3" s="1"/>
  <c r="G1427" i="3"/>
  <c r="H1427" i="3" s="1"/>
  <c r="L1427" i="3"/>
  <c r="J1427" i="3"/>
  <c r="I1433" i="3"/>
  <c r="T1433" i="3"/>
  <c r="S1433" i="3"/>
  <c r="R1433" i="3"/>
  <c r="G1436" i="3"/>
  <c r="H1436" i="3" s="1"/>
  <c r="L1436" i="3"/>
  <c r="J1436" i="3"/>
  <c r="I1444" i="3"/>
  <c r="T1444" i="3"/>
  <c r="S1444" i="3"/>
  <c r="R1444" i="3"/>
  <c r="R1448" i="3"/>
  <c r="T1448" i="3"/>
  <c r="I1448" i="3"/>
  <c r="T1343" i="3"/>
  <c r="I1343" i="3"/>
  <c r="L1357" i="3"/>
  <c r="K1357" i="3"/>
  <c r="J1357" i="3"/>
  <c r="H1357" i="3"/>
  <c r="L1393" i="3"/>
  <c r="G1393" i="3"/>
  <c r="Q1393" i="3"/>
  <c r="J1287" i="3"/>
  <c r="H1287" i="3"/>
  <c r="T1292" i="3"/>
  <c r="T1330" i="3"/>
  <c r="T1333" i="3"/>
  <c r="T1334" i="3"/>
  <c r="R1335" i="3"/>
  <c r="S1340" i="3"/>
  <c r="L1349" i="3"/>
  <c r="M1357" i="3"/>
  <c r="H1366" i="3"/>
  <c r="K1366" i="3"/>
  <c r="J1366" i="3"/>
  <c r="Q1366" i="3"/>
  <c r="S1378" i="3"/>
  <c r="I1378" i="3"/>
  <c r="R1378" i="3"/>
  <c r="H1414" i="3"/>
  <c r="L1421" i="3"/>
  <c r="Q1422" i="3"/>
  <c r="T1331" i="3"/>
  <c r="S1331" i="3"/>
  <c r="L1333" i="3"/>
  <c r="S1335" i="3"/>
  <c r="T1340" i="3"/>
  <c r="H1355" i="3"/>
  <c r="L1366" i="3"/>
  <c r="T1371" i="3"/>
  <c r="S1371" i="3"/>
  <c r="J1414" i="3"/>
  <c r="T1419" i="3"/>
  <c r="S1419" i="3"/>
  <c r="R1419" i="3"/>
  <c r="J1421" i="3"/>
  <c r="H1459" i="3"/>
  <c r="I1468" i="3"/>
  <c r="S1468" i="3"/>
  <c r="T1468" i="3"/>
  <c r="R1468" i="3"/>
  <c r="R1251" i="3"/>
  <c r="S1271" i="3"/>
  <c r="L1287" i="3"/>
  <c r="T1308" i="3"/>
  <c r="R1308" i="3"/>
  <c r="Q1318" i="3"/>
  <c r="J1322" i="3"/>
  <c r="R1336" i="3"/>
  <c r="G1345" i="3"/>
  <c r="H1345" i="3" s="1"/>
  <c r="I1346" i="3"/>
  <c r="I1347" i="3"/>
  <c r="N1352" i="3"/>
  <c r="J1355" i="3"/>
  <c r="S1360" i="3"/>
  <c r="M1366" i="3"/>
  <c r="S1377" i="3"/>
  <c r="R1377" i="3"/>
  <c r="P1392" i="3"/>
  <c r="H1392" i="3"/>
  <c r="J1392" i="3"/>
  <c r="Q1392" i="3"/>
  <c r="M1393" i="3"/>
  <c r="S1410" i="3"/>
  <c r="R1410" i="3"/>
  <c r="I1410" i="3"/>
  <c r="L1414" i="3"/>
  <c r="T1271" i="3"/>
  <c r="R1294" i="3"/>
  <c r="G1304" i="3"/>
  <c r="T1311" i="3"/>
  <c r="I1311" i="3"/>
  <c r="P1312" i="3"/>
  <c r="L1312" i="3"/>
  <c r="G1312" i="3"/>
  <c r="L1313" i="3"/>
  <c r="G1313" i="3"/>
  <c r="H1313" i="3" s="1"/>
  <c r="T1313" i="3"/>
  <c r="K1323" i="3"/>
  <c r="P1323" i="3"/>
  <c r="I1327" i="3"/>
  <c r="S1336" i="3"/>
  <c r="L1355" i="3"/>
  <c r="P1357" i="3"/>
  <c r="T1360" i="3"/>
  <c r="I1380" i="3"/>
  <c r="K1392" i="3"/>
  <c r="P1393" i="3"/>
  <c r="P1420" i="3"/>
  <c r="H1420" i="3"/>
  <c r="Q1420" i="3"/>
  <c r="M1420" i="3"/>
  <c r="L1441" i="3"/>
  <c r="H1441" i="3"/>
  <c r="G1450" i="3"/>
  <c r="H1450" i="3" s="1"/>
  <c r="L1450" i="3"/>
  <c r="L1344" i="3"/>
  <c r="G1344" i="3"/>
  <c r="H1344" i="3" s="1"/>
  <c r="Q1357" i="3"/>
  <c r="I1368" i="3"/>
  <c r="T1368" i="3"/>
  <c r="R1368" i="3"/>
  <c r="J1402" i="3"/>
  <c r="S1448" i="3"/>
  <c r="T1455" i="3"/>
  <c r="S1455" i="3"/>
  <c r="R1455" i="3"/>
  <c r="R1445" i="3"/>
  <c r="T1445" i="3"/>
  <c r="I1445" i="3"/>
  <c r="S1445" i="3"/>
  <c r="R1267" i="3"/>
  <c r="R1273" i="3"/>
  <c r="G1292" i="3"/>
  <c r="H1292" i="3" s="1"/>
  <c r="L1304" i="3"/>
  <c r="T1315" i="3"/>
  <c r="S1315" i="3"/>
  <c r="R1315" i="3"/>
  <c r="T1319" i="3"/>
  <c r="I1319" i="3"/>
  <c r="M1323" i="3"/>
  <c r="T1366" i="3"/>
  <c r="L1374" i="3"/>
  <c r="I1376" i="3"/>
  <c r="T1376" i="3"/>
  <c r="S1376" i="3"/>
  <c r="R1380" i="3"/>
  <c r="G1404" i="3"/>
  <c r="H1404" i="3" s="1"/>
  <c r="L1420" i="3"/>
  <c r="I1434" i="3"/>
  <c r="T1434" i="3"/>
  <c r="R1434" i="3"/>
  <c r="H1463" i="3"/>
  <c r="M1304" i="3"/>
  <c r="I1330" i="3"/>
  <c r="G1333" i="3"/>
  <c r="H1333" i="3" s="1"/>
  <c r="I1335" i="3"/>
  <c r="T1351" i="3"/>
  <c r="I1351" i="3"/>
  <c r="S1358" i="3"/>
  <c r="I1358" i="3"/>
  <c r="T1358" i="3"/>
  <c r="I1364" i="3"/>
  <c r="T1367" i="3"/>
  <c r="S1367" i="3"/>
  <c r="R1367" i="3"/>
  <c r="G1387" i="3"/>
  <c r="H1387" i="3" s="1"/>
  <c r="L1387" i="3"/>
  <c r="J1387" i="3"/>
  <c r="R1402" i="3"/>
  <c r="S1436" i="3"/>
  <c r="R1436" i="3"/>
  <c r="G1419" i="3"/>
  <c r="K1419" i="3"/>
  <c r="Q1419" i="3"/>
  <c r="P1419" i="3"/>
  <c r="M1419" i="3"/>
  <c r="H1424" i="3"/>
  <c r="G1424" i="3"/>
  <c r="L1424" i="3"/>
  <c r="J1424" i="3"/>
  <c r="R1425" i="3"/>
  <c r="J1481" i="3"/>
  <c r="T1499" i="3"/>
  <c r="I1499" i="3"/>
  <c r="S1499" i="3"/>
  <c r="I1511" i="3"/>
  <c r="T1511" i="3"/>
  <c r="S1511" i="3"/>
  <c r="R1511" i="3"/>
  <c r="L1437" i="3"/>
  <c r="H1437" i="3"/>
  <c r="H1464" i="3"/>
  <c r="L1465" i="3"/>
  <c r="P1465" i="3"/>
  <c r="Q1465" i="3"/>
  <c r="L1474" i="3"/>
  <c r="J1474" i="3"/>
  <c r="G1474" i="3"/>
  <c r="H1474" i="3" s="1"/>
  <c r="M1481" i="3"/>
  <c r="T1486" i="3"/>
  <c r="R1486" i="3"/>
  <c r="I1486" i="3"/>
  <c r="H1502" i="3"/>
  <c r="P1502" i="3"/>
  <c r="M1502" i="3"/>
  <c r="Q1502" i="3"/>
  <c r="L1502" i="3"/>
  <c r="K1502" i="3"/>
  <c r="J1502" i="3"/>
  <c r="G1502" i="3"/>
  <c r="R1525" i="3"/>
  <c r="I1525" i="3"/>
  <c r="S1525" i="3"/>
  <c r="J1459" i="3"/>
  <c r="L1459" i="3"/>
  <c r="R1473" i="3"/>
  <c r="I1473" i="3"/>
  <c r="L1496" i="3"/>
  <c r="J1496" i="3"/>
  <c r="G1496" i="3"/>
  <c r="H1496" i="3" s="1"/>
  <c r="R1501" i="3"/>
  <c r="T1501" i="3"/>
  <c r="I1501" i="3"/>
  <c r="S1509" i="3"/>
  <c r="I1509" i="3"/>
  <c r="T1509" i="3"/>
  <c r="H1519" i="3"/>
  <c r="I1382" i="3"/>
  <c r="L1417" i="3"/>
  <c r="S1426" i="3"/>
  <c r="I1426" i="3"/>
  <c r="T1431" i="3"/>
  <c r="S1431" i="3"/>
  <c r="J1438" i="3"/>
  <c r="S1441" i="3"/>
  <c r="T1447" i="3"/>
  <c r="I1447" i="3"/>
  <c r="K1465" i="3"/>
  <c r="G1479" i="3"/>
  <c r="H1479" i="3" s="1"/>
  <c r="S1488" i="3"/>
  <c r="R1488" i="3"/>
  <c r="I1488" i="3"/>
  <c r="J1491" i="3"/>
  <c r="L1491" i="3"/>
  <c r="G1491" i="3"/>
  <c r="H1491" i="3" s="1"/>
  <c r="R1284" i="3"/>
  <c r="L1373" i="3"/>
  <c r="H1383" i="3"/>
  <c r="Q1383" i="3"/>
  <c r="I1384" i="3"/>
  <c r="I1385" i="3"/>
  <c r="J1386" i="3"/>
  <c r="R1390" i="3"/>
  <c r="S1396" i="3"/>
  <c r="T1399" i="3"/>
  <c r="S1399" i="3"/>
  <c r="J1416" i="3"/>
  <c r="J1417" i="3"/>
  <c r="I1429" i="3"/>
  <c r="R1429" i="3"/>
  <c r="S1430" i="3"/>
  <c r="T1430" i="3"/>
  <c r="T1441" i="3"/>
  <c r="S1456" i="3"/>
  <c r="R1456" i="3"/>
  <c r="L1458" i="3"/>
  <c r="J1463" i="3"/>
  <c r="L1464" i="3"/>
  <c r="M1465" i="3"/>
  <c r="T1475" i="3"/>
  <c r="I1475" i="3"/>
  <c r="R1475" i="3"/>
  <c r="S1475" i="3"/>
  <c r="L1480" i="3"/>
  <c r="R1470" i="3"/>
  <c r="I1470" i="3"/>
  <c r="J1479" i="3"/>
  <c r="R1323" i="3"/>
  <c r="K1383" i="3"/>
  <c r="S1391" i="3"/>
  <c r="S1392" i="3"/>
  <c r="L1397" i="3"/>
  <c r="R1413" i="3"/>
  <c r="L1416" i="3"/>
  <c r="S1420" i="3"/>
  <c r="J1495" i="3"/>
  <c r="R1466" i="3"/>
  <c r="T1466" i="3"/>
  <c r="L1479" i="3"/>
  <c r="R1485" i="3"/>
  <c r="T1485" i="3"/>
  <c r="I1485" i="3"/>
  <c r="R1499" i="3"/>
  <c r="S1520" i="3"/>
  <c r="R1520" i="3"/>
  <c r="I1520" i="3"/>
  <c r="T1520" i="3"/>
  <c r="T1525" i="3"/>
  <c r="H1533" i="3"/>
  <c r="J1533" i="3"/>
  <c r="L1533" i="3"/>
  <c r="T1393" i="3"/>
  <c r="S1393" i="3"/>
  <c r="T1395" i="3"/>
  <c r="R1395" i="3"/>
  <c r="R1446" i="3"/>
  <c r="I1446" i="3"/>
  <c r="T1446" i="3"/>
  <c r="L1457" i="3"/>
  <c r="G1457" i="3"/>
  <c r="H1457" i="3" s="1"/>
  <c r="S1472" i="3"/>
  <c r="I1472" i="3"/>
  <c r="J1490" i="3"/>
  <c r="G1490" i="3"/>
  <c r="H1490" i="3" s="1"/>
  <c r="L1490" i="3"/>
  <c r="H1494" i="3"/>
  <c r="P1494" i="3"/>
  <c r="Q1494" i="3"/>
  <c r="G1518" i="3"/>
  <c r="H1518" i="3" s="1"/>
  <c r="J1518" i="3"/>
  <c r="S1473" i="3"/>
  <c r="J1494" i="3"/>
  <c r="S1515" i="3"/>
  <c r="I1515" i="3"/>
  <c r="R1515" i="3"/>
  <c r="J1595" i="3"/>
  <c r="L1595" i="3"/>
  <c r="G1595" i="3"/>
  <c r="H1595" i="3" s="1"/>
  <c r="H1408" i="3"/>
  <c r="L1413" i="3"/>
  <c r="G1413" i="3"/>
  <c r="H1413" i="3" s="1"/>
  <c r="S1418" i="3"/>
  <c r="R1418" i="3"/>
  <c r="J1443" i="3"/>
  <c r="G1443" i="3"/>
  <c r="H1443" i="3" s="1"/>
  <c r="L1443" i="3"/>
  <c r="L1461" i="3"/>
  <c r="J1461" i="3"/>
  <c r="H1461" i="3"/>
  <c r="J1467" i="3"/>
  <c r="L1467" i="3"/>
  <c r="G1467" i="3"/>
  <c r="H1467" i="3" s="1"/>
  <c r="T1473" i="3"/>
  <c r="I1482" i="3"/>
  <c r="T1487" i="3"/>
  <c r="R1487" i="3"/>
  <c r="I1487" i="3"/>
  <c r="T1488" i="3"/>
  <c r="K1494" i="3"/>
  <c r="S1501" i="3"/>
  <c r="R1510" i="3"/>
  <c r="S1510" i="3"/>
  <c r="I1510" i="3"/>
  <c r="T1510" i="3"/>
  <c r="L1518" i="3"/>
  <c r="T1381" i="3"/>
  <c r="R1382" i="3"/>
  <c r="P1383" i="3"/>
  <c r="T1384" i="3"/>
  <c r="J1406" i="3"/>
  <c r="I1407" i="3"/>
  <c r="J1408" i="3"/>
  <c r="T1415" i="3"/>
  <c r="S1415" i="3"/>
  <c r="R1415" i="3"/>
  <c r="K1423" i="3"/>
  <c r="H1423" i="3"/>
  <c r="G1423" i="3"/>
  <c r="M1423" i="3"/>
  <c r="L1428" i="3"/>
  <c r="I1430" i="3"/>
  <c r="I1431" i="3"/>
  <c r="T1435" i="3"/>
  <c r="I1435" i="3"/>
  <c r="R1449" i="3"/>
  <c r="I1449" i="3"/>
  <c r="P1456" i="3"/>
  <c r="J1456" i="3"/>
  <c r="G1456" i="3"/>
  <c r="R1469" i="3"/>
  <c r="S1469" i="3"/>
  <c r="I1469" i="3"/>
  <c r="R1489" i="3"/>
  <c r="I1489" i="3"/>
  <c r="T1489" i="3"/>
  <c r="S1489" i="3"/>
  <c r="G1493" i="3"/>
  <c r="L1494" i="3"/>
  <c r="J1548" i="3"/>
  <c r="L1548" i="3"/>
  <c r="G1548" i="3"/>
  <c r="H1548" i="3" s="1"/>
  <c r="S1382" i="3"/>
  <c r="I1399" i="3"/>
  <c r="L1400" i="3"/>
  <c r="L1412" i="3"/>
  <c r="G1412" i="3"/>
  <c r="H1412" i="3" s="1"/>
  <c r="H1442" i="3"/>
  <c r="J1442" i="3"/>
  <c r="L1442" i="3"/>
  <c r="K1456" i="3"/>
  <c r="G1477" i="3"/>
  <c r="H1477" i="3" s="1"/>
  <c r="S1484" i="3"/>
  <c r="I1484" i="3"/>
  <c r="M1494" i="3"/>
  <c r="I1466" i="3"/>
  <c r="S1470" i="3"/>
  <c r="L1493" i="3"/>
  <c r="L1477" i="3"/>
  <c r="J1477" i="3"/>
  <c r="G1500" i="3"/>
  <c r="H1500" i="3"/>
  <c r="L1500" i="3"/>
  <c r="J1500" i="3"/>
  <c r="J1564" i="3"/>
  <c r="L1564" i="3"/>
  <c r="G1564" i="3"/>
  <c r="H1564" i="3" s="1"/>
  <c r="T1471" i="3"/>
  <c r="S1471" i="3"/>
  <c r="I1471" i="3"/>
  <c r="L1481" i="3"/>
  <c r="K1481" i="3"/>
  <c r="P1481" i="3"/>
  <c r="Q1481" i="3"/>
  <c r="G1534" i="3"/>
  <c r="H1534" i="3" s="1"/>
  <c r="J1534" i="3"/>
  <c r="L1534" i="3"/>
  <c r="S1398" i="3"/>
  <c r="S1408" i="3"/>
  <c r="R1502" i="3"/>
  <c r="J1504" i="3"/>
  <c r="G1504" i="3"/>
  <c r="H1504" i="3" s="1"/>
  <c r="J1519" i="3"/>
  <c r="S1527" i="3"/>
  <c r="I1527" i="3"/>
  <c r="T1527" i="3"/>
  <c r="R1527" i="3"/>
  <c r="J1542" i="3"/>
  <c r="H1546" i="3"/>
  <c r="J1560" i="3"/>
  <c r="G1560" i="3"/>
  <c r="H1560" i="3"/>
  <c r="S1532" i="3"/>
  <c r="I1532" i="3"/>
  <c r="H1541" i="3"/>
  <c r="J1541" i="3"/>
  <c r="S1584" i="3"/>
  <c r="R1584" i="3"/>
  <c r="T1584" i="3"/>
  <c r="I1584" i="3"/>
  <c r="T1544" i="3"/>
  <c r="S1544" i="3"/>
  <c r="J1613" i="3"/>
  <c r="G1613" i="3"/>
  <c r="L1613" i="3"/>
  <c r="H1613" i="3"/>
  <c r="I1572" i="3"/>
  <c r="T1572" i="3"/>
  <c r="R1572" i="3"/>
  <c r="S1572" i="3"/>
  <c r="L1575" i="3"/>
  <c r="G1575" i="3"/>
  <c r="H1575" i="3" s="1"/>
  <c r="J1575" i="3"/>
  <c r="R1614" i="3"/>
  <c r="T1614" i="3"/>
  <c r="I1614" i="3"/>
  <c r="S1614" i="3"/>
  <c r="H1498" i="3"/>
  <c r="L1498" i="3"/>
  <c r="G1498" i="3"/>
  <c r="J1498" i="3"/>
  <c r="T1507" i="3"/>
  <c r="J1540" i="3"/>
  <c r="L1540" i="3"/>
  <c r="H1540" i="3"/>
  <c r="J1451" i="3"/>
  <c r="L1453" i="3"/>
  <c r="J1453" i="3"/>
  <c r="T1483" i="3"/>
  <c r="I1483" i="3"/>
  <c r="S1483" i="3"/>
  <c r="J1503" i="3"/>
  <c r="Q1503" i="3"/>
  <c r="M1503" i="3"/>
  <c r="K1503" i="3"/>
  <c r="G1503" i="3"/>
  <c r="L1507" i="3"/>
  <c r="J1507" i="3"/>
  <c r="H1507" i="3"/>
  <c r="R1514" i="3"/>
  <c r="I1514" i="3"/>
  <c r="S1523" i="3"/>
  <c r="I1523" i="3"/>
  <c r="H1526" i="3"/>
  <c r="J1526" i="3"/>
  <c r="S1533" i="3"/>
  <c r="J1544" i="3"/>
  <c r="G1544" i="3"/>
  <c r="H1544" i="3" s="1"/>
  <c r="R1339" i="3"/>
  <c r="R1354" i="3"/>
  <c r="S1361" i="3"/>
  <c r="R1406" i="3"/>
  <c r="T1416" i="3"/>
  <c r="S1417" i="3"/>
  <c r="L1452" i="3"/>
  <c r="R1454" i="3"/>
  <c r="T1463" i="3"/>
  <c r="R1463" i="3"/>
  <c r="R1478" i="3"/>
  <c r="T1495" i="3"/>
  <c r="S1495" i="3"/>
  <c r="S1504" i="3"/>
  <c r="R1506" i="3"/>
  <c r="I1506" i="3"/>
  <c r="L1526" i="3"/>
  <c r="R1534" i="3"/>
  <c r="S1534" i="3"/>
  <c r="L1544" i="3"/>
  <c r="I1573" i="3"/>
  <c r="S1573" i="3"/>
  <c r="R1573" i="3"/>
  <c r="T1383" i="3"/>
  <c r="S1383" i="3"/>
  <c r="R1383" i="3"/>
  <c r="T1394" i="3"/>
  <c r="S1454" i="3"/>
  <c r="R1459" i="3"/>
  <c r="I1462" i="3"/>
  <c r="T1462" i="3"/>
  <c r="R1476" i="3"/>
  <c r="S1477" i="3"/>
  <c r="R1494" i="3"/>
  <c r="T1494" i="3"/>
  <c r="T1504" i="3"/>
  <c r="S1513" i="3"/>
  <c r="I1513" i="3"/>
  <c r="R1518" i="3"/>
  <c r="S1518" i="3"/>
  <c r="T1518" i="3"/>
  <c r="N1531" i="3"/>
  <c r="O1531" i="3"/>
  <c r="T1479" i="3"/>
  <c r="S1479" i="3"/>
  <c r="R1493" i="3"/>
  <c r="T1493" i="3"/>
  <c r="S1493" i="3"/>
  <c r="S1505" i="3"/>
  <c r="I1505" i="3"/>
  <c r="R1522" i="3"/>
  <c r="T1522" i="3"/>
  <c r="S1522" i="3"/>
  <c r="I1522" i="3"/>
  <c r="J1530" i="3"/>
  <c r="G1530" i="3"/>
  <c r="H1530" i="3" s="1"/>
  <c r="R1532" i="3"/>
  <c r="G1539" i="3"/>
  <c r="H1539" i="3" s="1"/>
  <c r="J1539" i="3"/>
  <c r="L1539" i="3"/>
  <c r="N1543" i="3"/>
  <c r="O1543" i="3"/>
  <c r="R1461" i="3"/>
  <c r="T1461" i="3"/>
  <c r="I1478" i="3"/>
  <c r="T1478" i="3"/>
  <c r="L1530" i="3"/>
  <c r="T1532" i="3"/>
  <c r="H1454" i="3"/>
  <c r="I1476" i="3"/>
  <c r="S1476" i="3"/>
  <c r="L1519" i="3"/>
  <c r="G1519" i="3"/>
  <c r="L1529" i="3"/>
  <c r="H1529" i="3"/>
  <c r="K1529" i="3"/>
  <c r="M1529" i="3"/>
  <c r="G1529" i="3"/>
  <c r="T1548" i="3"/>
  <c r="S1548" i="3"/>
  <c r="R1548" i="3"/>
  <c r="H1588" i="3"/>
  <c r="G1618" i="3"/>
  <c r="H1618" i="3" s="1"/>
  <c r="J1618" i="3"/>
  <c r="L1618" i="3"/>
  <c r="I1492" i="3"/>
  <c r="T1492" i="3"/>
  <c r="S1492" i="3"/>
  <c r="R1497" i="3"/>
  <c r="I1497" i="3"/>
  <c r="H1516" i="3"/>
  <c r="L1554" i="3"/>
  <c r="J1554" i="3"/>
  <c r="H1554" i="3"/>
  <c r="J1536" i="3"/>
  <c r="H1536" i="3"/>
  <c r="R1546" i="3"/>
  <c r="T1546" i="3"/>
  <c r="Q1563" i="3"/>
  <c r="P1563" i="3"/>
  <c r="L1563" i="3"/>
  <c r="H1563" i="3"/>
  <c r="M1563" i="3"/>
  <c r="J1563" i="3"/>
  <c r="J1588" i="3"/>
  <c r="L1588" i="3"/>
  <c r="J1535" i="3"/>
  <c r="L1536" i="3"/>
  <c r="I1545" i="3"/>
  <c r="T1545" i="3"/>
  <c r="G1587" i="3"/>
  <c r="H1587" i="3" s="1"/>
  <c r="L1587" i="3"/>
  <c r="L1603" i="3"/>
  <c r="G1603" i="3"/>
  <c r="H1603" i="3" s="1"/>
  <c r="J1603" i="3"/>
  <c r="R1596" i="3"/>
  <c r="T1596" i="3"/>
  <c r="S1596" i="3"/>
  <c r="I1596" i="3"/>
  <c r="J1512" i="3"/>
  <c r="M1512" i="3"/>
  <c r="L1512" i="3"/>
  <c r="J1524" i="3"/>
  <c r="G1524" i="3"/>
  <c r="H1524" i="3" s="1"/>
  <c r="S1539" i="3"/>
  <c r="G1547" i="3"/>
  <c r="H1547" i="3" s="1"/>
  <c r="L1547" i="3"/>
  <c r="G1567" i="3"/>
  <c r="H1567" i="3" s="1"/>
  <c r="J1580" i="3"/>
  <c r="G1580" i="3"/>
  <c r="H1580" i="3" s="1"/>
  <c r="L1580" i="3"/>
  <c r="R1590" i="3"/>
  <c r="S1590" i="3"/>
  <c r="I1590" i="3"/>
  <c r="I1609" i="3"/>
  <c r="R1609" i="3"/>
  <c r="T1609" i="3"/>
  <c r="S1609" i="3"/>
  <c r="L1619" i="3"/>
  <c r="J1619" i="3"/>
  <c r="G1619" i="3"/>
  <c r="H1619" i="3" s="1"/>
  <c r="S1635" i="3"/>
  <c r="R1635" i="3"/>
  <c r="T1635" i="3"/>
  <c r="R1379" i="3"/>
  <c r="R1423" i="3"/>
  <c r="K1512" i="3"/>
  <c r="R1516" i="3"/>
  <c r="H1531" i="3"/>
  <c r="J1531" i="3"/>
  <c r="J1547" i="3"/>
  <c r="N1599" i="3"/>
  <c r="O1599" i="3"/>
  <c r="M1552" i="3"/>
  <c r="J1552" i="3"/>
  <c r="L1552" i="3"/>
  <c r="H1552" i="3"/>
  <c r="Q1552" i="3"/>
  <c r="K1552" i="3"/>
  <c r="G1552" i="3"/>
  <c r="H1578" i="3"/>
  <c r="R1613" i="3"/>
  <c r="T1613" i="3"/>
  <c r="S1613" i="3"/>
  <c r="G1623" i="3"/>
  <c r="H1623" i="3" s="1"/>
  <c r="J1623" i="3"/>
  <c r="L1623" i="3"/>
  <c r="I1637" i="3"/>
  <c r="T1637" i="3"/>
  <c r="R1637" i="3"/>
  <c r="G1675" i="3"/>
  <c r="H1675" i="3" s="1"/>
  <c r="L1675" i="3"/>
  <c r="J1675" i="3"/>
  <c r="J1546" i="3"/>
  <c r="G1546" i="3"/>
  <c r="L1546" i="3"/>
  <c r="H1566" i="3"/>
  <c r="L1607" i="3"/>
  <c r="J1607" i="3"/>
  <c r="G1607" i="3"/>
  <c r="H1607" i="3" s="1"/>
  <c r="J1516" i="3"/>
  <c r="L1516" i="3"/>
  <c r="I1517" i="3"/>
  <c r="T1517" i="3"/>
  <c r="S1517" i="3"/>
  <c r="I1521" i="3"/>
  <c r="T1521" i="3"/>
  <c r="I1528" i="3"/>
  <c r="R1537" i="3"/>
  <c r="I1537" i="3"/>
  <c r="I1549" i="3"/>
  <c r="T1549" i="3"/>
  <c r="L1567" i="3"/>
  <c r="L1578" i="3"/>
  <c r="I1581" i="3"/>
  <c r="S1581" i="3"/>
  <c r="J1598" i="3"/>
  <c r="L1598" i="3"/>
  <c r="G1598" i="3"/>
  <c r="H1598" i="3" s="1"/>
  <c r="P1552" i="3"/>
  <c r="I1569" i="3"/>
  <c r="T1569" i="3"/>
  <c r="S1569" i="3"/>
  <c r="T1626" i="3"/>
  <c r="R1626" i="3"/>
  <c r="I1626" i="3"/>
  <c r="G1635" i="3"/>
  <c r="J1635" i="3"/>
  <c r="H1635" i="3"/>
  <c r="L1635" i="3"/>
  <c r="J1576" i="3"/>
  <c r="L1576" i="3"/>
  <c r="M1604" i="3"/>
  <c r="J1604" i="3"/>
  <c r="L1604" i="3"/>
  <c r="K1604" i="3"/>
  <c r="G1604" i="3"/>
  <c r="P1604" i="3"/>
  <c r="Q1604" i="3"/>
  <c r="H1604" i="3"/>
  <c r="H1611" i="3"/>
  <c r="P1611" i="3"/>
  <c r="K1611" i="3"/>
  <c r="G1611" i="3"/>
  <c r="J1611" i="3"/>
  <c r="L1611" i="3"/>
  <c r="S1637" i="3"/>
  <c r="R1550" i="3"/>
  <c r="I1550" i="3"/>
  <c r="I1597" i="3"/>
  <c r="R1597" i="3"/>
  <c r="M1600" i="3"/>
  <c r="J1600" i="3"/>
  <c r="P1600" i="3"/>
  <c r="L1600" i="3"/>
  <c r="O1600" i="3" s="1"/>
  <c r="H1600" i="3"/>
  <c r="T1612" i="3"/>
  <c r="S1612" i="3"/>
  <c r="H1620" i="3"/>
  <c r="L1620" i="3"/>
  <c r="J1620" i="3"/>
  <c r="Q1628" i="3"/>
  <c r="P1628" i="3"/>
  <c r="G1628" i="3"/>
  <c r="K1628" i="3"/>
  <c r="J1628" i="3"/>
  <c r="H1628" i="3"/>
  <c r="R1443" i="3"/>
  <c r="S1457" i="3"/>
  <c r="T1508" i="3"/>
  <c r="I1508" i="3"/>
  <c r="S1508" i="3"/>
  <c r="J1557" i="3"/>
  <c r="I1562" i="3"/>
  <c r="G1606" i="3"/>
  <c r="P1606" i="3"/>
  <c r="L1606" i="3"/>
  <c r="K1606" i="3"/>
  <c r="H1606" i="3"/>
  <c r="G1642" i="3"/>
  <c r="H1642" i="3" s="1"/>
  <c r="J1642" i="3"/>
  <c r="I1693" i="3"/>
  <c r="T1693" i="3"/>
  <c r="S1693" i="3"/>
  <c r="R1693" i="3"/>
  <c r="J1606" i="3"/>
  <c r="T1621" i="3"/>
  <c r="S1621" i="3"/>
  <c r="I1621" i="3"/>
  <c r="L1642" i="3"/>
  <c r="R1451" i="3"/>
  <c r="S1465" i="3"/>
  <c r="J1551" i="3"/>
  <c r="J1556" i="3"/>
  <c r="G1556" i="3"/>
  <c r="H1556" i="3" s="1"/>
  <c r="T1580" i="3"/>
  <c r="T1588" i="3"/>
  <c r="M1606" i="3"/>
  <c r="S1611" i="3"/>
  <c r="T1611" i="3"/>
  <c r="R1611" i="3"/>
  <c r="I1612" i="3"/>
  <c r="J1615" i="3"/>
  <c r="G1615" i="3"/>
  <c r="H1615" i="3" s="1"/>
  <c r="L1615" i="3"/>
  <c r="S1643" i="3"/>
  <c r="T1643" i="3"/>
  <c r="R1643" i="3"/>
  <c r="I1643" i="3"/>
  <c r="S1568" i="3"/>
  <c r="I1568" i="3"/>
  <c r="L1583" i="3"/>
  <c r="G1583" i="3"/>
  <c r="H1583" i="3" s="1"/>
  <c r="R1585" i="3"/>
  <c r="S1597" i="3"/>
  <c r="S1623" i="3"/>
  <c r="R1623" i="3"/>
  <c r="N1633" i="3"/>
  <c r="O1633" i="3"/>
  <c r="R1467" i="3"/>
  <c r="S1481" i="3"/>
  <c r="J1538" i="3"/>
  <c r="G1538" i="3"/>
  <c r="H1538" i="3" s="1"/>
  <c r="Q1543" i="3"/>
  <c r="J1543" i="3"/>
  <c r="G1543" i="3"/>
  <c r="R1557" i="3"/>
  <c r="G1571" i="3"/>
  <c r="H1571" i="3" s="1"/>
  <c r="R1578" i="3"/>
  <c r="T1578" i="3"/>
  <c r="S1578" i="3"/>
  <c r="J1583" i="3"/>
  <c r="T1597" i="3"/>
  <c r="S1557" i="3"/>
  <c r="S1560" i="3"/>
  <c r="L1608" i="3"/>
  <c r="J1608" i="3"/>
  <c r="H1608" i="3"/>
  <c r="R1612" i="3"/>
  <c r="J1636" i="3"/>
  <c r="G1636" i="3"/>
  <c r="H1636" i="3" s="1"/>
  <c r="L1636" i="3"/>
  <c r="I1553" i="3"/>
  <c r="S1553" i="3"/>
  <c r="R1554" i="3"/>
  <c r="T1554" i="3"/>
  <c r="R1558" i="3"/>
  <c r="I1558" i="3"/>
  <c r="S1558" i="3"/>
  <c r="I1561" i="3"/>
  <c r="S1561" i="3"/>
  <c r="R1562" i="3"/>
  <c r="S1562" i="3"/>
  <c r="L1582" i="3"/>
  <c r="H1582" i="3"/>
  <c r="I1585" i="3"/>
  <c r="T1585" i="3"/>
  <c r="I1625" i="3"/>
  <c r="R1625" i="3"/>
  <c r="T1625" i="3"/>
  <c r="S1655" i="3"/>
  <c r="I1655" i="3"/>
  <c r="T1655" i="3"/>
  <c r="R1655" i="3"/>
  <c r="S1653" i="3"/>
  <c r="T1653" i="3"/>
  <c r="R1653" i="3"/>
  <c r="I1653" i="3"/>
  <c r="T1616" i="3"/>
  <c r="R1616" i="3"/>
  <c r="S1624" i="3"/>
  <c r="G1630" i="3"/>
  <c r="K1630" i="3"/>
  <c r="Q1630" i="3"/>
  <c r="P1630" i="3"/>
  <c r="T1632" i="3"/>
  <c r="L1679" i="3"/>
  <c r="J1679" i="3"/>
  <c r="G1679" i="3"/>
  <c r="H1679" i="3" s="1"/>
  <c r="R1565" i="3"/>
  <c r="R1582" i="3"/>
  <c r="S1582" i="3"/>
  <c r="T1582" i="3"/>
  <c r="I1601" i="3"/>
  <c r="T1601" i="3"/>
  <c r="R1602" i="3"/>
  <c r="I1602" i="3"/>
  <c r="S1604" i="3"/>
  <c r="T1606" i="3"/>
  <c r="R1622" i="3"/>
  <c r="L1624" i="3"/>
  <c r="S1657" i="3"/>
  <c r="R1657" i="3"/>
  <c r="I1657" i="3"/>
  <c r="I1605" i="3"/>
  <c r="S1605" i="3"/>
  <c r="S1607" i="3"/>
  <c r="R1607" i="3"/>
  <c r="L1687" i="3"/>
  <c r="P1687" i="3"/>
  <c r="K1687" i="3"/>
  <c r="Q1687" i="3"/>
  <c r="M1687" i="3"/>
  <c r="J1687" i="3"/>
  <c r="H1687" i="3"/>
  <c r="G1687" i="3"/>
  <c r="S1574" i="3"/>
  <c r="L1591" i="3"/>
  <c r="I1594" i="3"/>
  <c r="K1617" i="3"/>
  <c r="Q1617" i="3"/>
  <c r="G1617" i="3"/>
  <c r="S1631" i="3"/>
  <c r="R1631" i="3"/>
  <c r="G1646" i="3"/>
  <c r="H1646" i="3"/>
  <c r="L1646" i="3"/>
  <c r="J1646" i="3"/>
  <c r="R1649" i="3"/>
  <c r="I1649" i="3"/>
  <c r="I1652" i="3"/>
  <c r="T1652" i="3"/>
  <c r="S1652" i="3"/>
  <c r="S1659" i="3"/>
  <c r="I1659" i="3"/>
  <c r="T1659" i="3"/>
  <c r="R1665" i="3"/>
  <c r="T1665" i="3"/>
  <c r="S1665" i="3"/>
  <c r="I1665" i="3"/>
  <c r="L1684" i="3"/>
  <c r="G1684" i="3"/>
  <c r="H1684" i="3" s="1"/>
  <c r="J1684" i="3"/>
  <c r="G1616" i="3"/>
  <c r="H1616" i="3" s="1"/>
  <c r="J1616" i="3"/>
  <c r="I1654" i="3"/>
  <c r="T1654" i="3"/>
  <c r="S1654" i="3"/>
  <c r="S1577" i="3"/>
  <c r="Q1599" i="3"/>
  <c r="G1599" i="3"/>
  <c r="H1624" i="3"/>
  <c r="L1627" i="3"/>
  <c r="I1632" i="3"/>
  <c r="I1656" i="3"/>
  <c r="R1656" i="3"/>
  <c r="T1656" i="3"/>
  <c r="S1656" i="3"/>
  <c r="J1624" i="3"/>
  <c r="S1679" i="3"/>
  <c r="R1679" i="3"/>
  <c r="T1679" i="3"/>
  <c r="T1592" i="3"/>
  <c r="I1592" i="3"/>
  <c r="G1593" i="3"/>
  <c r="H1593" i="3" s="1"/>
  <c r="T1593" i="3"/>
  <c r="S1619" i="3"/>
  <c r="R1619" i="3"/>
  <c r="I1622" i="3"/>
  <c r="I1631" i="3"/>
  <c r="J1639" i="3"/>
  <c r="H1639" i="3"/>
  <c r="I1641" i="3"/>
  <c r="R1641" i="3"/>
  <c r="S1641" i="3"/>
  <c r="I1645" i="3"/>
  <c r="S1645" i="3"/>
  <c r="R1645" i="3"/>
  <c r="S1651" i="3"/>
  <c r="T1651" i="3"/>
  <c r="R1651" i="3"/>
  <c r="I1651" i="3"/>
  <c r="T1658" i="3"/>
  <c r="S1658" i="3"/>
  <c r="R1658" i="3"/>
  <c r="I1658" i="3"/>
  <c r="S1669" i="3"/>
  <c r="I1669" i="3"/>
  <c r="T1669" i="3"/>
  <c r="R1669" i="3"/>
  <c r="H1674" i="3"/>
  <c r="R1570" i="3"/>
  <c r="I1570" i="3"/>
  <c r="S1570" i="3"/>
  <c r="S1594" i="3"/>
  <c r="S1616" i="3"/>
  <c r="T1628" i="3"/>
  <c r="R1628" i="3"/>
  <c r="G1638" i="3"/>
  <c r="H1638" i="3" s="1"/>
  <c r="R1652" i="3"/>
  <c r="R1659" i="3"/>
  <c r="T1640" i="3"/>
  <c r="I1660" i="3"/>
  <c r="H1664" i="3"/>
  <c r="G1666" i="3"/>
  <c r="L1666" i="3"/>
  <c r="P1666" i="3"/>
  <c r="K1666" i="3"/>
  <c r="S1670" i="3"/>
  <c r="L1750" i="3"/>
  <c r="J1750" i="3"/>
  <c r="G1750" i="3"/>
  <c r="H1750" i="3" s="1"/>
  <c r="I1672" i="3"/>
  <c r="S1672" i="3"/>
  <c r="O1648" i="3"/>
  <c r="G1650" i="3"/>
  <c r="H1650" i="3" s="1"/>
  <c r="L1650" i="3"/>
  <c r="J1664" i="3"/>
  <c r="G1686" i="3"/>
  <c r="H1686" i="3" s="1"/>
  <c r="G1691" i="3"/>
  <c r="Q1691" i="3"/>
  <c r="H1691" i="3"/>
  <c r="M1691" i="3"/>
  <c r="L1691" i="3"/>
  <c r="K1691" i="3"/>
  <c r="R1646" i="3"/>
  <c r="N1648" i="3"/>
  <c r="R1660" i="3"/>
  <c r="L1668" i="3"/>
  <c r="J1668" i="3"/>
  <c r="P1691" i="3"/>
  <c r="L1704" i="3"/>
  <c r="G1704" i="3"/>
  <c r="H1704" i="3" s="1"/>
  <c r="R1589" i="3"/>
  <c r="S1644" i="3"/>
  <c r="S1646" i="3"/>
  <c r="P1648" i="3"/>
  <c r="S1661" i="3"/>
  <c r="S1662" i="3"/>
  <c r="J1676" i="3"/>
  <c r="I1681" i="3"/>
  <c r="L1686" i="3"/>
  <c r="R1689" i="3"/>
  <c r="I1689" i="3"/>
  <c r="R1691" i="3"/>
  <c r="S1696" i="3"/>
  <c r="I1696" i="3"/>
  <c r="I1703" i="3"/>
  <c r="R1703" i="3"/>
  <c r="S1703" i="3"/>
  <c r="J1704" i="3"/>
  <c r="S1667" i="3"/>
  <c r="I1667" i="3"/>
  <c r="G1674" i="3"/>
  <c r="J1710" i="3"/>
  <c r="G1710" i="3"/>
  <c r="H1710" i="3" s="1"/>
  <c r="L1710" i="3"/>
  <c r="I1640" i="3"/>
  <c r="T1647" i="3"/>
  <c r="J1661" i="3"/>
  <c r="G1662" i="3"/>
  <c r="H1662" i="3"/>
  <c r="L1662" i="3"/>
  <c r="I1670" i="3"/>
  <c r="I1673" i="3"/>
  <c r="J1674" i="3"/>
  <c r="I1690" i="3"/>
  <c r="S1692" i="3"/>
  <c r="I1692" i="3"/>
  <c r="I1711" i="3"/>
  <c r="T1711" i="3"/>
  <c r="S1711" i="3"/>
  <c r="R1711" i="3"/>
  <c r="S1724" i="3"/>
  <c r="I1724" i="3"/>
  <c r="T1724" i="3"/>
  <c r="R1724" i="3"/>
  <c r="S1752" i="3"/>
  <c r="R1752" i="3"/>
  <c r="I1752" i="3"/>
  <c r="T1752" i="3"/>
  <c r="L1671" i="3"/>
  <c r="H1671" i="3"/>
  <c r="L1674" i="3"/>
  <c r="S1708" i="3"/>
  <c r="I1708" i="3"/>
  <c r="G1720" i="3"/>
  <c r="L1720" i="3"/>
  <c r="J1720" i="3"/>
  <c r="H1720" i="3"/>
  <c r="R1750" i="3"/>
  <c r="T1750" i="3"/>
  <c r="S1750" i="3"/>
  <c r="S1690" i="3"/>
  <c r="S1695" i="3"/>
  <c r="I1695" i="3"/>
  <c r="G1610" i="3"/>
  <c r="H1610" i="3" s="1"/>
  <c r="J1610" i="3"/>
  <c r="T1615" i="3"/>
  <c r="H1633" i="3"/>
  <c r="R1638" i="3"/>
  <c r="S1702" i="3"/>
  <c r="I1702" i="3"/>
  <c r="S1627" i="3"/>
  <c r="T1627" i="3"/>
  <c r="R1640" i="3"/>
  <c r="G1661" i="3"/>
  <c r="H1661" i="3" s="1"/>
  <c r="J1662" i="3"/>
  <c r="R1672" i="3"/>
  <c r="R1673" i="3"/>
  <c r="G1678" i="3"/>
  <c r="H1678" i="3"/>
  <c r="J1678" i="3"/>
  <c r="S1682" i="3"/>
  <c r="I1682" i="3"/>
  <c r="T1703" i="3"/>
  <c r="Q1705" i="3"/>
  <c r="P1705" i="3"/>
  <c r="L1705" i="3"/>
  <c r="J1705" i="3"/>
  <c r="M1705" i="3"/>
  <c r="H1705" i="3"/>
  <c r="G1705" i="3"/>
  <c r="T1598" i="3"/>
  <c r="L1610" i="3"/>
  <c r="R1627" i="3"/>
  <c r="J1633" i="3"/>
  <c r="S1639" i="3"/>
  <c r="R1639" i="3"/>
  <c r="T1639" i="3"/>
  <c r="J1644" i="3"/>
  <c r="I1647" i="3"/>
  <c r="G1648" i="3"/>
  <c r="H1666" i="3"/>
  <c r="T1672" i="3"/>
  <c r="S1673" i="3"/>
  <c r="S1675" i="3"/>
  <c r="R1675" i="3"/>
  <c r="S1704" i="3"/>
  <c r="R1704" i="3"/>
  <c r="K1705" i="3"/>
  <c r="S1716" i="3"/>
  <c r="I1716" i="3"/>
  <c r="T1716" i="3"/>
  <c r="R1716" i="3"/>
  <c r="P1712" i="3"/>
  <c r="K1712" i="3"/>
  <c r="J1712" i="3"/>
  <c r="G1712" i="3"/>
  <c r="Q1721" i="3"/>
  <c r="K1721" i="3"/>
  <c r="P1721" i="3"/>
  <c r="S1732" i="3"/>
  <c r="T1732" i="3"/>
  <c r="I1732" i="3"/>
  <c r="J1749" i="3"/>
  <c r="L1749" i="3"/>
  <c r="G1749" i="3"/>
  <c r="H1749" i="3" s="1"/>
  <c r="I1771" i="3"/>
  <c r="R1771" i="3"/>
  <c r="T1771" i="3"/>
  <c r="S1771" i="3"/>
  <c r="J1784" i="3"/>
  <c r="G1784" i="3"/>
  <c r="H1784" i="3" s="1"/>
  <c r="L1784" i="3"/>
  <c r="I1821" i="3"/>
  <c r="T1821" i="3"/>
  <c r="S1821" i="3"/>
  <c r="R1821" i="3"/>
  <c r="M1721" i="3"/>
  <c r="S1671" i="3"/>
  <c r="T1671" i="3"/>
  <c r="R1671" i="3"/>
  <c r="J1677" i="3"/>
  <c r="T1683" i="3"/>
  <c r="Q1712" i="3"/>
  <c r="G1715" i="3"/>
  <c r="H1715" i="3" s="1"/>
  <c r="J1715" i="3"/>
  <c r="I1723" i="3"/>
  <c r="T1723" i="3"/>
  <c r="S1723" i="3"/>
  <c r="S1736" i="3"/>
  <c r="I1736" i="3"/>
  <c r="S1748" i="3"/>
  <c r="T1748" i="3"/>
  <c r="I1748" i="3"/>
  <c r="R1748" i="3"/>
  <c r="H1762" i="3"/>
  <c r="L1769" i="3"/>
  <c r="G1769" i="3"/>
  <c r="H1769" i="3" s="1"/>
  <c r="J1769" i="3"/>
  <c r="J1801" i="3"/>
  <c r="L1801" i="3"/>
  <c r="G1801" i="3"/>
  <c r="H1801" i="3"/>
  <c r="H1680" i="3"/>
  <c r="S1685" i="3"/>
  <c r="I1685" i="3"/>
  <c r="T1685" i="3"/>
  <c r="G1694" i="3"/>
  <c r="H1694" i="3" s="1"/>
  <c r="L1701" i="3"/>
  <c r="G1701" i="3"/>
  <c r="H1701" i="3" s="1"/>
  <c r="I1722" i="3"/>
  <c r="T1722" i="3"/>
  <c r="S1722" i="3"/>
  <c r="I1731" i="3"/>
  <c r="R1731" i="3"/>
  <c r="S1674" i="3"/>
  <c r="J1680" i="3"/>
  <c r="J1701" i="3"/>
  <c r="J1725" i="3"/>
  <c r="I1763" i="3"/>
  <c r="S1763" i="3"/>
  <c r="T1763" i="3"/>
  <c r="R1763" i="3"/>
  <c r="S1772" i="3"/>
  <c r="R1772" i="3"/>
  <c r="T1772" i="3"/>
  <c r="I1772" i="3"/>
  <c r="J1694" i="3"/>
  <c r="L1694" i="3"/>
  <c r="G1698" i="3"/>
  <c r="H1698" i="3" s="1"/>
  <c r="H1700" i="3"/>
  <c r="L1725" i="3"/>
  <c r="S1676" i="3"/>
  <c r="S1687" i="3"/>
  <c r="T1687" i="3"/>
  <c r="R1687" i="3"/>
  <c r="J1700" i="3"/>
  <c r="I1707" i="3"/>
  <c r="S1707" i="3"/>
  <c r="R1707" i="3"/>
  <c r="J1709" i="3"/>
  <c r="H1709" i="3"/>
  <c r="R1710" i="3"/>
  <c r="L1715" i="3"/>
  <c r="S1720" i="3"/>
  <c r="R1720" i="3"/>
  <c r="I1755" i="3"/>
  <c r="S1755" i="3"/>
  <c r="R1755" i="3"/>
  <c r="T1755" i="3"/>
  <c r="T1688" i="3"/>
  <c r="J1697" i="3"/>
  <c r="J1698" i="3"/>
  <c r="L1700" i="3"/>
  <c r="L1709" i="3"/>
  <c r="T1710" i="3"/>
  <c r="L1728" i="3"/>
  <c r="P1728" i="3"/>
  <c r="Q1728" i="3"/>
  <c r="K1728" i="3"/>
  <c r="J1728" i="3"/>
  <c r="H1728" i="3"/>
  <c r="L1714" i="3"/>
  <c r="G1714" i="3"/>
  <c r="H1714" i="3" s="1"/>
  <c r="I1730" i="3"/>
  <c r="S1730" i="3"/>
  <c r="G1758" i="3"/>
  <c r="H1758" i="3" s="1"/>
  <c r="L1758" i="3"/>
  <c r="J1758" i="3"/>
  <c r="T1718" i="3"/>
  <c r="R1718" i="3"/>
  <c r="I1718" i="3"/>
  <c r="G1721" i="3"/>
  <c r="R1726" i="3"/>
  <c r="S1726" i="3"/>
  <c r="I1726" i="3"/>
  <c r="I1751" i="3"/>
  <c r="T1751" i="3"/>
  <c r="S1751" i="3"/>
  <c r="H1712" i="3"/>
  <c r="H1721" i="3"/>
  <c r="T1786" i="3"/>
  <c r="S1786" i="3"/>
  <c r="R1786" i="3"/>
  <c r="I1786" i="3"/>
  <c r="I1727" i="3"/>
  <c r="T1727" i="3"/>
  <c r="T1728" i="3"/>
  <c r="M1733" i="3"/>
  <c r="N1733" i="3" s="1"/>
  <c r="R1746" i="3"/>
  <c r="S1747" i="3"/>
  <c r="G1747" i="3"/>
  <c r="H1747" i="3" s="1"/>
  <c r="J1747" i="3"/>
  <c r="G1764" i="3"/>
  <c r="P1764" i="3"/>
  <c r="M1764" i="3"/>
  <c r="L1764" i="3"/>
  <c r="K1764" i="3"/>
  <c r="I1767" i="3"/>
  <c r="R1767" i="3"/>
  <c r="S1767" i="3"/>
  <c r="J1872" i="3"/>
  <c r="G1872" i="3"/>
  <c r="H1872" i="3"/>
  <c r="L1872" i="3"/>
  <c r="T1740" i="3"/>
  <c r="I1743" i="3"/>
  <c r="R1743" i="3"/>
  <c r="S1744" i="3"/>
  <c r="I1744" i="3"/>
  <c r="R1744" i="3"/>
  <c r="J1764" i="3"/>
  <c r="L1768" i="3"/>
  <c r="G1768" i="3"/>
  <c r="H1768" i="3" s="1"/>
  <c r="M1798" i="3"/>
  <c r="K1798" i="3"/>
  <c r="L1798" i="3"/>
  <c r="J1798" i="3"/>
  <c r="G1798" i="3"/>
  <c r="H1798" i="3"/>
  <c r="Q1798" i="3"/>
  <c r="P1798" i="3"/>
  <c r="I1735" i="3"/>
  <c r="S1735" i="3"/>
  <c r="I1739" i="3"/>
  <c r="S1739" i="3"/>
  <c r="I1770" i="3"/>
  <c r="S1770" i="3"/>
  <c r="S1758" i="3"/>
  <c r="Q1764" i="3"/>
  <c r="Q1805" i="3"/>
  <c r="M1805" i="3"/>
  <c r="K1805" i="3"/>
  <c r="J1805" i="3"/>
  <c r="G1805" i="3"/>
  <c r="P1805" i="3"/>
  <c r="L1805" i="3"/>
  <c r="T1766" i="3"/>
  <c r="R1766" i="3"/>
  <c r="I1699" i="3"/>
  <c r="S1699" i="3"/>
  <c r="T1700" i="3"/>
  <c r="L1706" i="3"/>
  <c r="I1719" i="3"/>
  <c r="R1719" i="3"/>
  <c r="T1719" i="3"/>
  <c r="G1761" i="3"/>
  <c r="H1761" i="3" s="1"/>
  <c r="L1762" i="3"/>
  <c r="L1782" i="3"/>
  <c r="G1782" i="3"/>
  <c r="H1782" i="3" s="1"/>
  <c r="T1820" i="3"/>
  <c r="R1820" i="3"/>
  <c r="I1820" i="3"/>
  <c r="T1867" i="3"/>
  <c r="S1867" i="3"/>
  <c r="R1867" i="3"/>
  <c r="I1867" i="3"/>
  <c r="S1756" i="3"/>
  <c r="I1756" i="3"/>
  <c r="G1760" i="3"/>
  <c r="H1760" i="3" s="1"/>
  <c r="J1785" i="3"/>
  <c r="G1785" i="3"/>
  <c r="H1785" i="3" s="1"/>
  <c r="L1802" i="3"/>
  <c r="G1802" i="3"/>
  <c r="H1802" i="3" s="1"/>
  <c r="R1806" i="3"/>
  <c r="I1806" i="3"/>
  <c r="T1806" i="3"/>
  <c r="S1806" i="3"/>
  <c r="J1840" i="3"/>
  <c r="G1840" i="3"/>
  <c r="H1840" i="3" s="1"/>
  <c r="L1840" i="3"/>
  <c r="G1738" i="3"/>
  <c r="H1738" i="3" s="1"/>
  <c r="I1740" i="3"/>
  <c r="H1742" i="3"/>
  <c r="Q1745" i="3"/>
  <c r="K1745" i="3"/>
  <c r="P1745" i="3"/>
  <c r="J1746" i="3"/>
  <c r="J1760" i="3"/>
  <c r="J1761" i="3"/>
  <c r="S1764" i="3"/>
  <c r="T1764" i="3"/>
  <c r="L1785" i="3"/>
  <c r="J1802" i="3"/>
  <c r="J1854" i="3"/>
  <c r="G1854" i="3"/>
  <c r="H1854" i="3"/>
  <c r="J1733" i="3"/>
  <c r="H1737" i="3"/>
  <c r="L1737" i="3"/>
  <c r="Q1741" i="3"/>
  <c r="J1741" i="3"/>
  <c r="J1742" i="3"/>
  <c r="J1745" i="3"/>
  <c r="L1746" i="3"/>
  <c r="T1767" i="3"/>
  <c r="R1808" i="3"/>
  <c r="I1808" i="3"/>
  <c r="S1808" i="3"/>
  <c r="L1854" i="3"/>
  <c r="H1717" i="3"/>
  <c r="I1734" i="3"/>
  <c r="J1738" i="3"/>
  <c r="O1741" i="3"/>
  <c r="N1741" i="3"/>
  <c r="L1760" i="3"/>
  <c r="L1761" i="3"/>
  <c r="I1766" i="3"/>
  <c r="L1812" i="3"/>
  <c r="J1812" i="3"/>
  <c r="G1812" i="3"/>
  <c r="H1812" i="3" s="1"/>
  <c r="R1834" i="3"/>
  <c r="I1834" i="3"/>
  <c r="T1834" i="3"/>
  <c r="S1834" i="3"/>
  <c r="G1780" i="3"/>
  <c r="H1780" i="3" s="1"/>
  <c r="M1816" i="3"/>
  <c r="H1816" i="3"/>
  <c r="Q1816" i="3"/>
  <c r="P1816" i="3"/>
  <c r="L1816" i="3"/>
  <c r="K1816" i="3"/>
  <c r="G1816" i="3"/>
  <c r="L1824" i="3"/>
  <c r="J1824" i="3"/>
  <c r="G1824" i="3"/>
  <c r="H1824" i="3" s="1"/>
  <c r="J1829" i="3"/>
  <c r="G1829" i="3"/>
  <c r="H1829" i="3" s="1"/>
  <c r="J1773" i="3"/>
  <c r="I1774" i="3"/>
  <c r="I1778" i="3"/>
  <c r="J1783" i="3"/>
  <c r="S1800" i="3"/>
  <c r="I1800" i="3"/>
  <c r="T1800" i="3"/>
  <c r="I1804" i="3"/>
  <c r="J1816" i="3"/>
  <c r="I1828" i="3"/>
  <c r="T1828" i="3"/>
  <c r="R1828" i="3"/>
  <c r="L1829" i="3"/>
  <c r="G1855" i="3"/>
  <c r="H1855" i="3" s="1"/>
  <c r="J1855" i="3"/>
  <c r="M1790" i="3"/>
  <c r="K1790" i="3"/>
  <c r="Q1790" i="3"/>
  <c r="Q1793" i="3"/>
  <c r="P1793" i="3"/>
  <c r="L1793" i="3"/>
  <c r="N1793" i="3" s="1"/>
  <c r="H1793" i="3"/>
  <c r="I1794" i="3"/>
  <c r="L1811" i="3"/>
  <c r="H1811" i="3"/>
  <c r="L1841" i="3"/>
  <c r="H1841" i="3"/>
  <c r="T1768" i="3"/>
  <c r="J1780" i="3"/>
  <c r="I1787" i="3"/>
  <c r="R1787" i="3"/>
  <c r="J1811" i="3"/>
  <c r="J1841" i="3"/>
  <c r="L1855" i="3"/>
  <c r="R1902" i="3"/>
  <c r="T1902" i="3"/>
  <c r="S1902" i="3"/>
  <c r="I1902" i="3"/>
  <c r="I1799" i="3"/>
  <c r="T1799" i="3"/>
  <c r="G1809" i="3"/>
  <c r="H1809" i="3" s="1"/>
  <c r="T1813" i="3"/>
  <c r="S1813" i="3"/>
  <c r="I1825" i="3"/>
  <c r="T1825" i="3"/>
  <c r="S1825" i="3"/>
  <c r="J1809" i="3"/>
  <c r="O1810" i="3"/>
  <c r="L1815" i="3"/>
  <c r="Q1815" i="3"/>
  <c r="M1815" i="3"/>
  <c r="K1815" i="3"/>
  <c r="H1815" i="3"/>
  <c r="Q1819" i="3"/>
  <c r="L1819" i="3"/>
  <c r="H1819" i="3"/>
  <c r="K1819" i="3"/>
  <c r="J1819" i="3"/>
  <c r="L1837" i="3"/>
  <c r="J1837" i="3"/>
  <c r="H1837" i="3"/>
  <c r="G1869" i="3"/>
  <c r="H1869" i="3" s="1"/>
  <c r="L1869" i="3"/>
  <c r="J1869" i="3"/>
  <c r="Q1753" i="3"/>
  <c r="P1753" i="3"/>
  <c r="H1765" i="3"/>
  <c r="T1774" i="3"/>
  <c r="S1776" i="3"/>
  <c r="I1776" i="3"/>
  <c r="S1778" i="3"/>
  <c r="R1779" i="3"/>
  <c r="G1790" i="3"/>
  <c r="T1794" i="3"/>
  <c r="N1810" i="3"/>
  <c r="I1814" i="3"/>
  <c r="P1815" i="3"/>
  <c r="P1819" i="3"/>
  <c r="M1843" i="3"/>
  <c r="H1843" i="3"/>
  <c r="P1843" i="3"/>
  <c r="L1843" i="3"/>
  <c r="Q1843" i="3"/>
  <c r="J1843" i="3"/>
  <c r="G1843" i="3"/>
  <c r="I1759" i="3"/>
  <c r="T1759" i="3"/>
  <c r="S1759" i="3"/>
  <c r="G1789" i="3"/>
  <c r="H1789" i="3" s="1"/>
  <c r="H1790" i="3"/>
  <c r="I1822" i="3"/>
  <c r="S1828" i="3"/>
  <c r="K1843" i="3"/>
  <c r="J1765" i="3"/>
  <c r="I1779" i="3"/>
  <c r="T1779" i="3"/>
  <c r="S1780" i="3"/>
  <c r="T1780" i="3"/>
  <c r="R1780" i="3"/>
  <c r="G1783" i="3"/>
  <c r="H1783" i="3" s="1"/>
  <c r="H1788" i="3"/>
  <c r="S1796" i="3"/>
  <c r="I1796" i="3"/>
  <c r="R1796" i="3"/>
  <c r="S1829" i="3"/>
  <c r="R1829" i="3"/>
  <c r="I1813" i="3"/>
  <c r="T1872" i="3"/>
  <c r="S1872" i="3"/>
  <c r="R1872" i="3"/>
  <c r="J1839" i="3"/>
  <c r="G1839" i="3"/>
  <c r="L1839" i="3"/>
  <c r="H1839" i="3"/>
  <c r="H1877" i="3"/>
  <c r="G1877" i="3"/>
  <c r="P1877" i="3"/>
  <c r="K1877" i="3"/>
  <c r="M1877" i="3"/>
  <c r="Q1877" i="3"/>
  <c r="L1877" i="3"/>
  <c r="J1877" i="3"/>
  <c r="M1765" i="3"/>
  <c r="O1765" i="3" s="1"/>
  <c r="L1788" i="3"/>
  <c r="L1789" i="3"/>
  <c r="R1790" i="3"/>
  <c r="S1792" i="3"/>
  <c r="R1792" i="3"/>
  <c r="I1792" i="3"/>
  <c r="I1803" i="3"/>
  <c r="T1803" i="3"/>
  <c r="R1803" i="3"/>
  <c r="S1814" i="3"/>
  <c r="T1822" i="3"/>
  <c r="I1826" i="3"/>
  <c r="T1826" i="3"/>
  <c r="R1826" i="3"/>
  <c r="G1835" i="3"/>
  <c r="H1835" i="3" s="1"/>
  <c r="J1835" i="3"/>
  <c r="L1835" i="3"/>
  <c r="L1842" i="3"/>
  <c r="H1842" i="3"/>
  <c r="J1851" i="3"/>
  <c r="K1851" i="3"/>
  <c r="Q1851" i="3"/>
  <c r="P1851" i="3"/>
  <c r="M1851" i="3"/>
  <c r="L1851" i="3"/>
  <c r="H1851" i="3"/>
  <c r="G1851" i="3"/>
  <c r="J1853" i="3"/>
  <c r="M1858" i="3"/>
  <c r="S1865" i="3"/>
  <c r="H1791" i="3"/>
  <c r="T1809" i="3"/>
  <c r="R1809" i="3"/>
  <c r="Q1810" i="3"/>
  <c r="G1818" i="3"/>
  <c r="I1836" i="3"/>
  <c r="Q1858" i="3"/>
  <c r="T1859" i="3"/>
  <c r="R1859" i="3"/>
  <c r="L1865" i="3"/>
  <c r="J1865" i="3"/>
  <c r="I1874" i="3"/>
  <c r="L1791" i="3"/>
  <c r="S1795" i="3"/>
  <c r="L1797" i="3"/>
  <c r="S1812" i="3"/>
  <c r="L1818" i="3"/>
  <c r="I1845" i="3"/>
  <c r="R1845" i="3"/>
  <c r="J1862" i="3"/>
  <c r="L1862" i="3"/>
  <c r="H1862" i="3"/>
  <c r="M1791" i="3"/>
  <c r="N1791" i="3" s="1"/>
  <c r="I1807" i="3"/>
  <c r="J1850" i="3"/>
  <c r="G1850" i="3"/>
  <c r="H1850" i="3" s="1"/>
  <c r="J1868" i="3"/>
  <c r="G1868" i="3"/>
  <c r="H1868" i="3" s="1"/>
  <c r="L1868" i="3"/>
  <c r="S1775" i="3"/>
  <c r="L1827" i="3"/>
  <c r="J1827" i="3"/>
  <c r="G1830" i="3"/>
  <c r="H1830" i="3" s="1"/>
  <c r="I1831" i="3"/>
  <c r="J1832" i="3"/>
  <c r="R1844" i="3"/>
  <c r="S1844" i="3"/>
  <c r="L1850" i="3"/>
  <c r="M1861" i="3"/>
  <c r="K1861" i="3"/>
  <c r="H1861" i="3"/>
  <c r="R1864" i="3"/>
  <c r="I1864" i="3"/>
  <c r="S1864" i="3"/>
  <c r="I1876" i="3"/>
  <c r="S1876" i="3"/>
  <c r="H1883" i="3"/>
  <c r="L1883" i="3"/>
  <c r="J1883" i="3"/>
  <c r="H1847" i="3"/>
  <c r="L1847" i="3"/>
  <c r="J1888" i="3"/>
  <c r="L1888" i="3"/>
  <c r="H1888" i="3"/>
  <c r="L1823" i="3"/>
  <c r="S1841" i="3"/>
  <c r="J1846" i="3"/>
  <c r="H1846" i="3"/>
  <c r="J1847" i="3"/>
  <c r="J1848" i="3"/>
  <c r="S1853" i="3"/>
  <c r="I1860" i="3"/>
  <c r="L1861" i="3"/>
  <c r="G1865" i="3"/>
  <c r="H1865" i="3" s="1"/>
  <c r="R1868" i="3"/>
  <c r="T1879" i="3"/>
  <c r="R1879" i="3"/>
  <c r="I1879" i="3"/>
  <c r="T1815" i="3"/>
  <c r="J1823" i="3"/>
  <c r="L1830" i="3"/>
  <c r="T1853" i="3"/>
  <c r="I1859" i="3"/>
  <c r="S1791" i="3"/>
  <c r="I1817" i="3"/>
  <c r="T1817" i="3"/>
  <c r="P1818" i="3"/>
  <c r="K1818" i="3"/>
  <c r="T1818" i="3"/>
  <c r="R1838" i="3"/>
  <c r="I1838" i="3"/>
  <c r="G1858" i="3"/>
  <c r="Q1861" i="3"/>
  <c r="K1882" i="3"/>
  <c r="M1882" i="3"/>
  <c r="L1882" i="3"/>
  <c r="P1882" i="3"/>
  <c r="H1882" i="3"/>
  <c r="J1858" i="3"/>
  <c r="K1858" i="3"/>
  <c r="R1874" i="3"/>
  <c r="T1874" i="3"/>
  <c r="T1831" i="3"/>
  <c r="J1844" i="3"/>
  <c r="L1844" i="3"/>
  <c r="G1844" i="3"/>
  <c r="H1844" i="3" s="1"/>
  <c r="R1852" i="3"/>
  <c r="T1852" i="3"/>
  <c r="I1852" i="3"/>
  <c r="L1857" i="3"/>
  <c r="G1857" i="3"/>
  <c r="H1857" i="3" s="1"/>
  <c r="L1858" i="3"/>
  <c r="R1865" i="3"/>
  <c r="I1870" i="3"/>
  <c r="Q1882" i="3"/>
  <c r="J1878" i="3"/>
  <c r="J1910" i="3"/>
  <c r="G1910" i="3"/>
  <c r="H1910" i="3" s="1"/>
  <c r="L1910" i="3"/>
  <c r="J1915" i="3"/>
  <c r="L1915" i="3"/>
  <c r="H1915" i="3"/>
  <c r="G1915" i="3"/>
  <c r="K1878" i="3"/>
  <c r="G1891" i="3"/>
  <c r="H1891" i="3" s="1"/>
  <c r="S1897" i="3"/>
  <c r="R1897" i="3"/>
  <c r="I1911" i="3"/>
  <c r="S1911" i="3"/>
  <c r="R1911" i="3"/>
  <c r="T1911" i="3"/>
  <c r="S1833" i="3"/>
  <c r="T1861" i="3"/>
  <c r="S1861" i="3"/>
  <c r="T1863" i="3"/>
  <c r="M1878" i="3"/>
  <c r="I1881" i="3"/>
  <c r="R1881" i="3"/>
  <c r="R1887" i="3"/>
  <c r="J1891" i="3"/>
  <c r="R1892" i="3"/>
  <c r="H1926" i="3"/>
  <c r="S1892" i="3"/>
  <c r="G1898" i="3"/>
  <c r="H1898" i="3" s="1"/>
  <c r="L1895" i="3"/>
  <c r="J1898" i="3"/>
  <c r="J1895" i="3"/>
  <c r="T1877" i="3"/>
  <c r="L1898" i="3"/>
  <c r="T1896" i="3"/>
  <c r="S1896" i="3"/>
  <c r="R1896" i="3"/>
  <c r="H1897" i="3"/>
  <c r="G1897" i="3"/>
  <c r="J1897" i="3"/>
  <c r="J1889" i="3"/>
  <c r="H1889" i="3"/>
  <c r="L1897" i="3"/>
  <c r="J1916" i="3"/>
  <c r="L1916" i="3"/>
  <c r="G1916" i="3"/>
  <c r="H1916" i="3" s="1"/>
  <c r="J1849" i="3"/>
  <c r="R1851" i="3"/>
  <c r="H1863" i="3"/>
  <c r="I1884" i="3"/>
  <c r="R1884" i="3"/>
  <c r="L1889" i="3"/>
  <c r="L1894" i="3"/>
  <c r="J1894" i="3"/>
  <c r="T1905" i="3"/>
  <c r="I1905" i="3"/>
  <c r="T1912" i="3"/>
  <c r="S1912" i="3"/>
  <c r="R1912" i="3"/>
  <c r="G1903" i="3"/>
  <c r="H1903" i="3" s="1"/>
  <c r="J1903" i="3"/>
  <c r="R1858" i="3"/>
  <c r="L1863" i="3"/>
  <c r="T1882" i="3"/>
  <c r="L1893" i="3"/>
  <c r="S1895" i="3"/>
  <c r="R1895" i="3"/>
  <c r="T1897" i="3"/>
  <c r="I1900" i="3"/>
  <c r="H1886" i="3"/>
  <c r="L1886" i="3"/>
  <c r="I1887" i="3"/>
  <c r="I1896" i="3"/>
  <c r="S1900" i="3"/>
  <c r="R1830" i="3"/>
  <c r="S1830" i="3"/>
  <c r="T1830" i="3"/>
  <c r="T1840" i="3"/>
  <c r="R1856" i="3"/>
  <c r="T1856" i="3"/>
  <c r="I1856" i="3"/>
  <c r="T1881" i="3"/>
  <c r="J1886" i="3"/>
  <c r="I1892" i="3"/>
  <c r="T1900" i="3"/>
  <c r="I1904" i="3"/>
  <c r="R1904" i="3"/>
  <c r="Q1878" i="3"/>
  <c r="L1878" i="3"/>
  <c r="J1912" i="3"/>
  <c r="H1912" i="3"/>
  <c r="Q1912" i="3"/>
  <c r="P1912" i="3"/>
  <c r="M1912" i="3"/>
  <c r="L1912" i="3"/>
  <c r="G1912" i="3"/>
  <c r="J1921" i="3"/>
  <c r="L1921" i="3"/>
  <c r="G1921" i="3"/>
  <c r="H1921" i="3" s="1"/>
  <c r="Q1899" i="3"/>
  <c r="S1909" i="3"/>
  <c r="T1910" i="3"/>
  <c r="R1927" i="3"/>
  <c r="I1927" i="3"/>
  <c r="T1927" i="3"/>
  <c r="S1927" i="3"/>
  <c r="H1917" i="3"/>
  <c r="K1917" i="3"/>
  <c r="J1917" i="3"/>
  <c r="P1917" i="3"/>
  <c r="J1909" i="3"/>
  <c r="L1917" i="3"/>
  <c r="R1939" i="3"/>
  <c r="I1939" i="3"/>
  <c r="T1939" i="3"/>
  <c r="S1939" i="3"/>
  <c r="T1883" i="3"/>
  <c r="G1890" i="3"/>
  <c r="H1890" i="3" s="1"/>
  <c r="M1917" i="3"/>
  <c r="L1922" i="3"/>
  <c r="G1922" i="3"/>
  <c r="H1922" i="3" s="1"/>
  <c r="I1936" i="3"/>
  <c r="S1936" i="3"/>
  <c r="R1936" i="3"/>
  <c r="R1866" i="3"/>
  <c r="J1871" i="3"/>
  <c r="I1880" i="3"/>
  <c r="R1917" i="3"/>
  <c r="I1940" i="3"/>
  <c r="R1940" i="3"/>
  <c r="T1940" i="3"/>
  <c r="S1940" i="3"/>
  <c r="H1909" i="3"/>
  <c r="L1914" i="3"/>
  <c r="J1925" i="3"/>
  <c r="G1925" i="3"/>
  <c r="H1925" i="3" s="1"/>
  <c r="T1936" i="3"/>
  <c r="G1906" i="3"/>
  <c r="H1906" i="3" s="1"/>
  <c r="J1914" i="3"/>
  <c r="L1925" i="3"/>
  <c r="R1878" i="3"/>
  <c r="S1878" i="3"/>
  <c r="T1888" i="3"/>
  <c r="S1889" i="3"/>
  <c r="S1890" i="3"/>
  <c r="K1899" i="3"/>
  <c r="J1906" i="3"/>
  <c r="I1907" i="3"/>
  <c r="J1908" i="3"/>
  <c r="L1908" i="3"/>
  <c r="L1909" i="3"/>
  <c r="R1921" i="3"/>
  <c r="T1890" i="3"/>
  <c r="R1891" i="3"/>
  <c r="L1899" i="3"/>
  <c r="L1901" i="3"/>
  <c r="S1921" i="3"/>
  <c r="S1891" i="3"/>
  <c r="M1899" i="3"/>
  <c r="L1906" i="3"/>
  <c r="S1871" i="3"/>
  <c r="L1875" i="3"/>
  <c r="M1875" i="3"/>
  <c r="T1880" i="3"/>
  <c r="R1909" i="3"/>
  <c r="S1910" i="3"/>
  <c r="G1918" i="3"/>
  <c r="H1918" i="3" s="1"/>
  <c r="S1894" i="3"/>
  <c r="R1915" i="3"/>
  <c r="L1924" i="3"/>
  <c r="O1924" i="3" s="1"/>
  <c r="J1929" i="3"/>
  <c r="H1930" i="3"/>
  <c r="G1954" i="3"/>
  <c r="H1954" i="3" s="1"/>
  <c r="L1954" i="3"/>
  <c r="J1954" i="3"/>
  <c r="J1926" i="3"/>
  <c r="S1947" i="3"/>
  <c r="R1947" i="3"/>
  <c r="I1947" i="3"/>
  <c r="J1965" i="3"/>
  <c r="H1965" i="3"/>
  <c r="G1965" i="3"/>
  <c r="S1967" i="3"/>
  <c r="R1967" i="3"/>
  <c r="I1967" i="3"/>
  <c r="T1967" i="3"/>
  <c r="K1969" i="3"/>
  <c r="J1969" i="3"/>
  <c r="Q1969" i="3"/>
  <c r="P1969" i="3"/>
  <c r="G1969" i="3"/>
  <c r="M1969" i="3"/>
  <c r="L1969" i="3"/>
  <c r="H1969" i="3"/>
  <c r="S1918" i="3"/>
  <c r="S1920" i="3"/>
  <c r="S1924" i="3"/>
  <c r="S1955" i="3"/>
  <c r="R1955" i="3"/>
  <c r="I1955" i="3"/>
  <c r="T1955" i="3"/>
  <c r="T1920" i="3"/>
  <c r="R1923" i="3"/>
  <c r="I1923" i="3"/>
  <c r="T1924" i="3"/>
  <c r="R1928" i="3"/>
  <c r="R1935" i="3"/>
  <c r="I1935" i="3"/>
  <c r="G1942" i="3"/>
  <c r="H1942" i="3" s="1"/>
  <c r="L1942" i="3"/>
  <c r="G1958" i="3"/>
  <c r="H1958" i="3" s="1"/>
  <c r="L1958" i="3"/>
  <c r="J1958" i="3"/>
  <c r="I1932" i="3"/>
  <c r="R1932" i="3"/>
  <c r="J1942" i="3"/>
  <c r="L1920" i="3"/>
  <c r="I1928" i="3"/>
  <c r="S1928" i="3"/>
  <c r="J1941" i="3"/>
  <c r="G1941" i="3"/>
  <c r="H1941" i="3" s="1"/>
  <c r="G1950" i="3"/>
  <c r="H1950" i="3" s="1"/>
  <c r="L1950" i="3"/>
  <c r="I1944" i="3"/>
  <c r="T1944" i="3"/>
  <c r="J1950" i="3"/>
  <c r="J1957" i="3"/>
  <c r="H1957" i="3"/>
  <c r="S1886" i="3"/>
  <c r="S1906" i="3"/>
  <c r="G1924" i="3"/>
  <c r="G1933" i="3"/>
  <c r="H1933" i="3" s="1"/>
  <c r="K1949" i="3"/>
  <c r="J1949" i="3"/>
  <c r="Q1949" i="3"/>
  <c r="P1949" i="3"/>
  <c r="I1956" i="3"/>
  <c r="T1956" i="3"/>
  <c r="S1956" i="3"/>
  <c r="R1956" i="3"/>
  <c r="L1949" i="3"/>
  <c r="J1933" i="3"/>
  <c r="L1933" i="3"/>
  <c r="I1976" i="3"/>
  <c r="T1976" i="3"/>
  <c r="S1976" i="3"/>
  <c r="R1976" i="3"/>
  <c r="J1938" i="3"/>
  <c r="I1980" i="3"/>
  <c r="T1980" i="3"/>
  <c r="S1980" i="3"/>
  <c r="R1980" i="3"/>
  <c r="S1963" i="3"/>
  <c r="R1963" i="3"/>
  <c r="I1963" i="3"/>
  <c r="I1968" i="3"/>
  <c r="T1968" i="3"/>
  <c r="S1968" i="3"/>
  <c r="G1986" i="3"/>
  <c r="H1986" i="3" s="1"/>
  <c r="L1986" i="3"/>
  <c r="J1986" i="3"/>
  <c r="G1974" i="3"/>
  <c r="H1974" i="3" s="1"/>
  <c r="L1974" i="3"/>
  <c r="J1993" i="3"/>
  <c r="L1993" i="3"/>
  <c r="G1993" i="3"/>
  <c r="H1993" i="3" s="1"/>
  <c r="J1977" i="3"/>
  <c r="G1977" i="3"/>
  <c r="H1977" i="3" s="1"/>
  <c r="L1977" i="3"/>
  <c r="I1960" i="3"/>
  <c r="T1960" i="3"/>
  <c r="S1987" i="3"/>
  <c r="R1987" i="3"/>
  <c r="I1987" i="3"/>
  <c r="T1987" i="3"/>
  <c r="S1943" i="3"/>
  <c r="R1943" i="3"/>
  <c r="I1943" i="3"/>
  <c r="I1952" i="3"/>
  <c r="T1952" i="3"/>
  <c r="G1962" i="3"/>
  <c r="L1962" i="3"/>
  <c r="H1962" i="3"/>
  <c r="S1971" i="3"/>
  <c r="R1971" i="3"/>
  <c r="I1971" i="3"/>
  <c r="T1971" i="3"/>
  <c r="J1973" i="3"/>
  <c r="H1985" i="3"/>
  <c r="H2001" i="3"/>
  <c r="S1959" i="3"/>
  <c r="R1959" i="3"/>
  <c r="I1959" i="3"/>
  <c r="G1946" i="3"/>
  <c r="H1946" i="3" s="1"/>
  <c r="L1946" i="3"/>
  <c r="R1948" i="3"/>
  <c r="S1951" i="3"/>
  <c r="R1951" i="3"/>
  <c r="I1951" i="3"/>
  <c r="G1961" i="3"/>
  <c r="H1961" i="3" s="1"/>
  <c r="S1975" i="3"/>
  <c r="R1975" i="3"/>
  <c r="I1975" i="3"/>
  <c r="T1975" i="3"/>
  <c r="I1996" i="3"/>
  <c r="T1996" i="3"/>
  <c r="S1996" i="3"/>
  <c r="R1996" i="3"/>
  <c r="J1961" i="3"/>
  <c r="T1963" i="3"/>
  <c r="R1968" i="3"/>
  <c r="R1931" i="3"/>
  <c r="I1931" i="3"/>
  <c r="T1931" i="3"/>
  <c r="J1937" i="3"/>
  <c r="H1938" i="3"/>
  <c r="I1948" i="3"/>
  <c r="T1948" i="3"/>
  <c r="G1966" i="3"/>
  <c r="H1966" i="3" s="1"/>
  <c r="L1966" i="3"/>
  <c r="J1966" i="3"/>
  <c r="I1984" i="3"/>
  <c r="T1984" i="3"/>
  <c r="G1990" i="3"/>
  <c r="H1990" i="3" s="1"/>
  <c r="L1990" i="3"/>
  <c r="S1983" i="3"/>
  <c r="R1983" i="3"/>
  <c r="I1983" i="3"/>
  <c r="J1989" i="3"/>
  <c r="L1989" i="3"/>
  <c r="S1995" i="3"/>
  <c r="R1995" i="3"/>
  <c r="I1995" i="3"/>
  <c r="J2001" i="3"/>
  <c r="L2004" i="3"/>
  <c r="J2004" i="3"/>
  <c r="G2004" i="3"/>
  <c r="H2004" i="3" s="1"/>
  <c r="I1992" i="3"/>
  <c r="T1992" i="3"/>
  <c r="G1997" i="3"/>
  <c r="G1998" i="3"/>
  <c r="H1998" i="3" s="1"/>
  <c r="L1998" i="3"/>
  <c r="S1979" i="3"/>
  <c r="R1979" i="3"/>
  <c r="I1979" i="3"/>
  <c r="J1985" i="3"/>
  <c r="J1998" i="3"/>
  <c r="L1985" i="3"/>
  <c r="S1991" i="3"/>
  <c r="R1991" i="3"/>
  <c r="I1991" i="3"/>
  <c r="K1997" i="3"/>
  <c r="J1997" i="3"/>
  <c r="Q1997" i="3"/>
  <c r="P1997" i="3"/>
  <c r="S2003" i="3"/>
  <c r="R2003" i="3"/>
  <c r="I2003" i="3"/>
  <c r="K1945" i="3"/>
  <c r="J1945" i="3"/>
  <c r="Q1945" i="3"/>
  <c r="P1945" i="3"/>
  <c r="I1964" i="3"/>
  <c r="T1964" i="3"/>
  <c r="G1970" i="3"/>
  <c r="H1970" i="3" s="1"/>
  <c r="L1970" i="3"/>
  <c r="L1997" i="3"/>
  <c r="R2000" i="3"/>
  <c r="G1982" i="3"/>
  <c r="H1982" i="3" s="1"/>
  <c r="L1982" i="3"/>
  <c r="M1997" i="3"/>
  <c r="I1988" i="3"/>
  <c r="T1988" i="3"/>
  <c r="G1994" i="3"/>
  <c r="Q1994" i="3"/>
  <c r="M1994" i="3"/>
  <c r="L1994" i="3"/>
  <c r="J1981" i="3"/>
  <c r="I2000" i="3"/>
  <c r="T2000" i="3"/>
  <c r="S1984" i="3"/>
  <c r="S1999" i="3"/>
  <c r="R1999" i="3"/>
  <c r="I1999" i="3"/>
  <c r="J1953" i="3"/>
  <c r="I1972" i="3"/>
  <c r="T1972" i="3"/>
  <c r="G1978" i="3"/>
  <c r="H1978" i="3" s="1"/>
  <c r="L1978" i="3"/>
  <c r="T1983" i="3"/>
  <c r="P1994" i="3"/>
  <c r="L2002" i="3"/>
  <c r="T2004" i="3"/>
  <c r="G1586" i="3" l="1"/>
  <c r="H1586" i="3" s="1"/>
  <c r="L1586" i="3"/>
  <c r="J1586" i="3"/>
  <c r="L1406" i="3"/>
  <c r="G1406" i="3"/>
  <c r="H1406" i="3" s="1"/>
  <c r="L1577" i="3"/>
  <c r="G1577" i="3"/>
  <c r="H1577" i="3" s="1"/>
  <c r="J1577" i="3"/>
  <c r="G1322" i="3"/>
  <c r="H1322" i="3" s="1"/>
  <c r="L1322" i="3"/>
  <c r="L1207" i="3"/>
  <c r="G1207" i="3"/>
  <c r="H1207" i="3" s="1"/>
  <c r="L1557" i="3"/>
  <c r="G1557" i="3"/>
  <c r="H1557" i="3" s="1"/>
  <c r="G1634" i="3"/>
  <c r="H1634" i="3" s="1"/>
  <c r="J1634" i="3"/>
  <c r="L1634" i="3"/>
  <c r="G744" i="3"/>
  <c r="H744" i="3" s="1"/>
  <c r="L744" i="3"/>
  <c r="G715" i="3"/>
  <c r="Q715" i="3"/>
  <c r="G258" i="3"/>
  <c r="H258" i="3" s="1"/>
  <c r="J258" i="3"/>
  <c r="L258" i="3"/>
  <c r="L104" i="3"/>
  <c r="G104" i="3"/>
  <c r="H104" i="3" s="1"/>
  <c r="H521" i="3"/>
  <c r="G521" i="3"/>
  <c r="P521" i="3"/>
  <c r="M521" i="3"/>
  <c r="J521" i="3"/>
  <c r="M6" i="3"/>
  <c r="L6" i="3"/>
  <c r="G56" i="3"/>
  <c r="H56" i="3" s="1"/>
  <c r="L56" i="3"/>
  <c r="L1729" i="3"/>
  <c r="J1729" i="3"/>
  <c r="G1729" i="3"/>
  <c r="J1591" i="3"/>
  <c r="G1591" i="3"/>
  <c r="H1591" i="3" s="1"/>
  <c r="H1753" i="3"/>
  <c r="G1753" i="3"/>
  <c r="M1753" i="3"/>
  <c r="L1753" i="3"/>
  <c r="K1753" i="3"/>
  <c r="J1753" i="3"/>
  <c r="L1833" i="3"/>
  <c r="J1833" i="3"/>
  <c r="G1833" i="3"/>
  <c r="H1833" i="3" s="1"/>
  <c r="L1451" i="3"/>
  <c r="G1451" i="3"/>
  <c r="H1451" i="3" s="1"/>
  <c r="G1563" i="3"/>
  <c r="K1563" i="3"/>
  <c r="H1456" i="3"/>
  <c r="Q1456" i="3"/>
  <c r="M1456" i="3"/>
  <c r="L1456" i="3"/>
  <c r="K1136" i="3"/>
  <c r="Q1136" i="3"/>
  <c r="M1136" i="3"/>
  <c r="L1169" i="3"/>
  <c r="J1169" i="3"/>
  <c r="P1209" i="3"/>
  <c r="M1209" i="3"/>
  <c r="J1209" i="3"/>
  <c r="H1209" i="3"/>
  <c r="Q1209" i="3"/>
  <c r="L1209" i="3"/>
  <c r="K1209" i="3"/>
  <c r="G1209" i="3"/>
  <c r="J857" i="3"/>
  <c r="G857" i="3"/>
  <c r="H857" i="3" s="1"/>
  <c r="G1165" i="3"/>
  <c r="Q1165" i="3"/>
  <c r="M1165" i="3"/>
  <c r="J1165" i="3"/>
  <c r="Q509" i="3"/>
  <c r="M509" i="3"/>
  <c r="J509" i="3"/>
  <c r="L588" i="3"/>
  <c r="J588" i="3"/>
  <c r="G588" i="3"/>
  <c r="H588" i="3" s="1"/>
  <c r="K141" i="3"/>
  <c r="H141" i="3"/>
  <c r="G141" i="3"/>
  <c r="Q103" i="3"/>
  <c r="P103" i="3"/>
  <c r="H103" i="3"/>
  <c r="J371" i="3"/>
  <c r="G371" i="3"/>
  <c r="H371" i="3" s="1"/>
  <c r="P357" i="3"/>
  <c r="M357" i="3"/>
  <c r="L357" i="3"/>
  <c r="H357" i="3"/>
  <c r="G357" i="3"/>
  <c r="J569" i="3"/>
  <c r="L569" i="3"/>
  <c r="G146" i="3"/>
  <c r="H146" i="3" s="1"/>
  <c r="J146" i="3"/>
  <c r="O653" i="3"/>
  <c r="H1729" i="3"/>
  <c r="L1885" i="3"/>
  <c r="J1885" i="3"/>
  <c r="G1885" i="3"/>
  <c r="L1929" i="3"/>
  <c r="G1929" i="3"/>
  <c r="H1929" i="3" s="1"/>
  <c r="L1697" i="3"/>
  <c r="G1697" i="3"/>
  <c r="H1697" i="3" s="1"/>
  <c r="Q1579" i="3"/>
  <c r="J1579" i="3"/>
  <c r="H1579" i="3"/>
  <c r="G1579" i="3"/>
  <c r="P1579" i="3"/>
  <c r="M1579" i="3"/>
  <c r="L1579" i="3"/>
  <c r="K1579" i="3"/>
  <c r="G1420" i="3"/>
  <c r="J1420" i="3"/>
  <c r="K1420" i="3"/>
  <c r="O1420" i="3" s="1"/>
  <c r="G1398" i="3"/>
  <c r="H1398" i="3" s="1"/>
  <c r="L1398" i="3"/>
  <c r="J1398" i="3"/>
  <c r="J942" i="3"/>
  <c r="L942" i="3"/>
  <c r="L1109" i="3"/>
  <c r="G1109" i="3"/>
  <c r="H1109" i="3" s="1"/>
  <c r="J705" i="3"/>
  <c r="G705" i="3"/>
  <c r="H705" i="3" s="1"/>
  <c r="L513" i="3"/>
  <c r="J513" i="3"/>
  <c r="G725" i="3"/>
  <c r="P725" i="3"/>
  <c r="G408" i="3"/>
  <c r="H408" i="3" s="1"/>
  <c r="L408" i="3"/>
  <c r="L274" i="3"/>
  <c r="G274" i="3"/>
  <c r="H274" i="3" s="1"/>
  <c r="Q374" i="3"/>
  <c r="M374" i="3"/>
  <c r="L374" i="3"/>
  <c r="K374" i="3"/>
  <c r="N374" i="3" s="1"/>
  <c r="J374" i="3"/>
  <c r="P374" i="3"/>
  <c r="H374" i="3"/>
  <c r="G374" i="3"/>
  <c r="L208" i="3"/>
  <c r="J208" i="3"/>
  <c r="G208" i="3"/>
  <c r="H208" i="3" s="1"/>
  <c r="N141" i="3"/>
  <c r="J1754" i="3"/>
  <c r="G1754" i="3"/>
  <c r="H1754" i="3" s="1"/>
  <c r="L1754" i="3"/>
  <c r="L1593" i="3"/>
  <c r="J1593" i="3"/>
  <c r="L1574" i="3"/>
  <c r="J1574" i="3"/>
  <c r="G1574" i="3"/>
  <c r="H1574" i="3" s="1"/>
  <c r="L1535" i="3"/>
  <c r="G1535" i="3"/>
  <c r="H1535" i="3" s="1"/>
  <c r="G1542" i="3"/>
  <c r="H1542" i="3" s="1"/>
  <c r="L1542" i="3"/>
  <c r="J1452" i="3"/>
  <c r="G1452" i="3"/>
  <c r="H1452" i="3" s="1"/>
  <c r="J779" i="3"/>
  <c r="G779" i="3"/>
  <c r="H779" i="3" s="1"/>
  <c r="L828" i="3"/>
  <c r="J828" i="3"/>
  <c r="G776" i="3"/>
  <c r="H776" i="3" s="1"/>
  <c r="L776" i="3"/>
  <c r="K73" i="3"/>
  <c r="Q73" i="3"/>
  <c r="P73" i="3"/>
  <c r="J73" i="3"/>
  <c r="M73" i="3"/>
  <c r="J299" i="3"/>
  <c r="G299" i="3"/>
  <c r="H299" i="3" s="1"/>
  <c r="L299" i="3"/>
  <c r="J487" i="3"/>
  <c r="L487" i="3"/>
  <c r="G487" i="3"/>
  <c r="H487" i="3" s="1"/>
  <c r="O1791" i="3"/>
  <c r="O498" i="3"/>
  <c r="G1676" i="3"/>
  <c r="H1676" i="3" s="1"/>
  <c r="L1676" i="3"/>
  <c r="L1849" i="3"/>
  <c r="G1849" i="3"/>
  <c r="H1849" i="3" s="1"/>
  <c r="J1901" i="3"/>
  <c r="G1901" i="3"/>
  <c r="H1901" i="3" s="1"/>
  <c r="P1512" i="3"/>
  <c r="H1512" i="3"/>
  <c r="G1512" i="3"/>
  <c r="Q1512" i="3"/>
  <c r="J1400" i="3"/>
  <c r="G1400" i="3"/>
  <c r="H1400" i="3" s="1"/>
  <c r="L1215" i="3"/>
  <c r="J1215" i="3"/>
  <c r="G1215" i="3"/>
  <c r="H1215" i="3" s="1"/>
  <c r="J1267" i="3"/>
  <c r="G1267" i="3"/>
  <c r="H1267" i="3" s="1"/>
  <c r="L1267" i="3"/>
  <c r="G948" i="3"/>
  <c r="H948" i="3" s="1"/>
  <c r="L948" i="3"/>
  <c r="J948" i="3"/>
  <c r="J977" i="3"/>
  <c r="G977" i="3"/>
  <c r="H977" i="3" s="1"/>
  <c r="G737" i="3"/>
  <c r="M737" i="3"/>
  <c r="K737" i="3"/>
  <c r="N737" i="3" s="1"/>
  <c r="J737" i="3"/>
  <c r="H737" i="3"/>
  <c r="P737" i="3"/>
  <c r="L681" i="3"/>
  <c r="J681" i="3"/>
  <c r="J748" i="3"/>
  <c r="G748" i="3"/>
  <c r="H748" i="3" s="1"/>
  <c r="L349" i="3"/>
  <c r="Q349" i="3"/>
  <c r="P349" i="3"/>
  <c r="H422" i="3"/>
  <c r="L422" i="3"/>
  <c r="Q422" i="3"/>
  <c r="P422" i="3"/>
  <c r="L184" i="3"/>
  <c r="J184" i="3"/>
  <c r="O1912" i="3"/>
  <c r="O737" i="3"/>
  <c r="N653" i="3"/>
  <c r="P1899" i="3"/>
  <c r="H1899" i="3"/>
  <c r="G1899" i="3"/>
  <c r="J1899" i="3"/>
  <c r="L1638" i="3"/>
  <c r="J1638" i="3"/>
  <c r="G1551" i="3"/>
  <c r="H1551" i="3" s="1"/>
  <c r="L1551" i="3"/>
  <c r="J1395" i="3"/>
  <c r="G1395" i="3"/>
  <c r="H1395" i="3" s="1"/>
  <c r="G1374" i="3"/>
  <c r="H1374" i="3" s="1"/>
  <c r="J1374" i="3"/>
  <c r="P1366" i="3"/>
  <c r="G1366" i="3"/>
  <c r="G968" i="3"/>
  <c r="H968" i="3" s="1"/>
  <c r="J968" i="3"/>
  <c r="L798" i="3"/>
  <c r="G798" i="3"/>
  <c r="H798" i="3" s="1"/>
  <c r="L790" i="3"/>
  <c r="J790" i="3"/>
  <c r="G546" i="3"/>
  <c r="K546" i="3"/>
  <c r="O546" i="3" s="1"/>
  <c r="P647" i="3"/>
  <c r="M647" i="3"/>
  <c r="L647" i="3"/>
  <c r="H647" i="3"/>
  <c r="J591" i="3"/>
  <c r="L591" i="3"/>
  <c r="G591" i="3"/>
  <c r="H591" i="3" s="1"/>
  <c r="J244" i="3"/>
  <c r="L244" i="3"/>
  <c r="N914" i="3"/>
  <c r="N73" i="3"/>
  <c r="P1790" i="3"/>
  <c r="L1790" i="3"/>
  <c r="J1790" i="3"/>
  <c r="J1683" i="3"/>
  <c r="G1683" i="3"/>
  <c r="H1683" i="3" s="1"/>
  <c r="L1683" i="3"/>
  <c r="G1438" i="3"/>
  <c r="H1438" i="3" s="1"/>
  <c r="L1438" i="3"/>
  <c r="L1144" i="3"/>
  <c r="G1144" i="3"/>
  <c r="H1144" i="3" s="1"/>
  <c r="L1229" i="3"/>
  <c r="G1229" i="3"/>
  <c r="H1229" i="3" s="1"/>
  <c r="J1229" i="3"/>
  <c r="K1393" i="3"/>
  <c r="H1393" i="3"/>
  <c r="J1393" i="3"/>
  <c r="L1085" i="3"/>
  <c r="J1085" i="3"/>
  <c r="G1085" i="3"/>
  <c r="H1085" i="3" s="1"/>
  <c r="G1156" i="3"/>
  <c r="H1156" i="3" s="1"/>
  <c r="J1156" i="3"/>
  <c r="L1156" i="3"/>
  <c r="G892" i="3"/>
  <c r="Q892" i="3"/>
  <c r="P892" i="3"/>
  <c r="M892" i="3"/>
  <c r="J271" i="3"/>
  <c r="G271" i="3"/>
  <c r="H271" i="3" s="1"/>
  <c r="P446" i="3"/>
  <c r="L446" i="3"/>
  <c r="O446" i="3" s="1"/>
  <c r="K446" i="3"/>
  <c r="H446" i="3"/>
  <c r="Q446" i="3"/>
  <c r="G24" i="3"/>
  <c r="H24" i="3" s="1"/>
  <c r="L24" i="3"/>
  <c r="L329" i="3"/>
  <c r="P329" i="3"/>
  <c r="M329" i="3"/>
  <c r="J329" i="3"/>
  <c r="H329" i="3"/>
  <c r="G329" i="3"/>
  <c r="L136" i="3"/>
  <c r="G136" i="3"/>
  <c r="H136" i="3" s="1"/>
  <c r="L40" i="3"/>
  <c r="G40" i="3"/>
  <c r="H40" i="3" s="1"/>
  <c r="L347" i="3"/>
  <c r="G347" i="3"/>
  <c r="H347" i="3" s="1"/>
  <c r="N437" i="3"/>
  <c r="N1795" i="3"/>
  <c r="O1795" i="3"/>
  <c r="L1848" i="3"/>
  <c r="G1848" i="3"/>
  <c r="H1848" i="3" s="1"/>
  <c r="Q1356" i="3"/>
  <c r="K1356" i="3"/>
  <c r="N1356" i="3" s="1"/>
  <c r="G1356" i="3"/>
  <c r="L1356" i="3"/>
  <c r="J1356" i="3"/>
  <c r="L538" i="3"/>
  <c r="G538" i="3"/>
  <c r="H538" i="3" s="1"/>
  <c r="G320" i="3"/>
  <c r="H320" i="3" s="1"/>
  <c r="L320" i="3"/>
  <c r="G294" i="3"/>
  <c r="H294" i="3" s="1"/>
  <c r="L294" i="3"/>
  <c r="G326" i="3"/>
  <c r="K326" i="3"/>
  <c r="O326" i="3" s="1"/>
  <c r="Q326" i="3"/>
  <c r="P326" i="3"/>
  <c r="L326" i="3"/>
  <c r="L120" i="3"/>
  <c r="G120" i="3"/>
  <c r="H120" i="3" s="1"/>
  <c r="G468" i="3"/>
  <c r="P468" i="3"/>
  <c r="H468" i="3"/>
  <c r="O1733" i="3"/>
  <c r="G1853" i="3"/>
  <c r="H1853" i="3" s="1"/>
  <c r="L1853" i="3"/>
  <c r="J1893" i="3"/>
  <c r="G1893" i="3"/>
  <c r="H1893" i="3" s="1"/>
  <c r="O1261" i="3"/>
  <c r="L1354" i="3"/>
  <c r="G1354" i="3"/>
  <c r="H1354" i="3" s="1"/>
  <c r="J1354" i="3"/>
  <c r="J1428" i="3"/>
  <c r="G1428" i="3"/>
  <c r="H1428" i="3" s="1"/>
  <c r="L1004" i="3"/>
  <c r="G1004" i="3"/>
  <c r="H1004" i="3" s="1"/>
  <c r="J1065" i="3"/>
  <c r="G1065" i="3"/>
  <c r="H1065" i="3" s="1"/>
  <c r="L1065" i="3"/>
  <c r="L722" i="3"/>
  <c r="G722" i="3"/>
  <c r="H722" i="3" s="1"/>
  <c r="G1255" i="3"/>
  <c r="H1255" i="3" s="1"/>
  <c r="J1255" i="3"/>
  <c r="L899" i="3"/>
  <c r="J899" i="3"/>
  <c r="G899" i="3"/>
  <c r="H899" i="3" s="1"/>
  <c r="G862" i="3"/>
  <c r="H862" i="3"/>
  <c r="Q862" i="3"/>
  <c r="M862" i="3"/>
  <c r="Q915" i="3"/>
  <c r="P915" i="3"/>
  <c r="M915" i="3"/>
  <c r="P34" i="3"/>
  <c r="H34" i="3"/>
  <c r="J278" i="3"/>
  <c r="L278" i="3"/>
  <c r="G504" i="3"/>
  <c r="H504" i="3" s="1"/>
  <c r="L504" i="3"/>
  <c r="M1745" i="3"/>
  <c r="O1745" i="3" s="1"/>
  <c r="L1745" i="3"/>
  <c r="H1745" i="3"/>
  <c r="G1745" i="3"/>
  <c r="G1284" i="3"/>
  <c r="H1284" i="3" s="1"/>
  <c r="L1284" i="3"/>
  <c r="J1284" i="3"/>
  <c r="L1386" i="3"/>
  <c r="G1386" i="3"/>
  <c r="H1386" i="3" s="1"/>
  <c r="L465" i="3"/>
  <c r="J465" i="3"/>
  <c r="G191" i="3"/>
  <c r="H191" i="3" s="1"/>
  <c r="J191" i="3"/>
  <c r="O405" i="3"/>
  <c r="N405" i="3"/>
  <c r="G1458" i="3"/>
  <c r="H1458" i="3" s="1"/>
  <c r="J1458" i="3"/>
  <c r="G1644" i="3"/>
  <c r="H1644" i="3" s="1"/>
  <c r="L1644" i="3"/>
  <c r="H1503" i="3"/>
  <c r="P1503" i="3"/>
  <c r="L1503" i="3"/>
  <c r="L1258" i="3"/>
  <c r="G1258" i="3"/>
  <c r="H1258" i="3" s="1"/>
  <c r="L1251" i="3"/>
  <c r="J1251" i="3"/>
  <c r="G1251" i="3"/>
  <c r="H1251" i="3" s="1"/>
  <c r="L1076" i="3"/>
  <c r="G1076" i="3"/>
  <c r="H1076" i="3" s="1"/>
  <c r="Q1237" i="3"/>
  <c r="L1237" i="3"/>
  <c r="J1237" i="3"/>
  <c r="H1237" i="3"/>
  <c r="G1237" i="3"/>
  <c r="M1237" i="3"/>
  <c r="K1237" i="3"/>
  <c r="H1038" i="3"/>
  <c r="K1038" i="3"/>
  <c r="N1038" i="3" s="1"/>
  <c r="J1038" i="3"/>
  <c r="J1025" i="3"/>
  <c r="G1025" i="3"/>
  <c r="H1025" i="3" s="1"/>
  <c r="G903" i="3"/>
  <c r="H903" i="3" s="1"/>
  <c r="J903" i="3"/>
  <c r="L164" i="3"/>
  <c r="J164" i="3"/>
  <c r="P437" i="3"/>
  <c r="K437" i="3"/>
  <c r="J437" i="3"/>
  <c r="N1600" i="3"/>
  <c r="Q1917" i="3"/>
  <c r="G1917" i="3"/>
  <c r="L1934" i="3"/>
  <c r="J1934" i="3"/>
  <c r="G1934" i="3"/>
  <c r="H1934" i="3" s="1"/>
  <c r="L1663" i="3"/>
  <c r="J1663" i="3"/>
  <c r="G1663" i="3"/>
  <c r="H1663" i="3" s="1"/>
  <c r="M1630" i="3"/>
  <c r="L1630" i="3"/>
  <c r="J1630" i="3"/>
  <c r="H1630" i="3"/>
  <c r="G1150" i="3"/>
  <c r="H1150" i="3" s="1"/>
  <c r="L1150" i="3"/>
  <c r="M902" i="3"/>
  <c r="L902" i="3"/>
  <c r="K902" i="3"/>
  <c r="J1061" i="3"/>
  <c r="L1061" i="3"/>
  <c r="L1072" i="3"/>
  <c r="G1072" i="3"/>
  <c r="H1072" i="3" s="1"/>
  <c r="J1001" i="3"/>
  <c r="L1001" i="3"/>
  <c r="G1001" i="3"/>
  <c r="H1001" i="3" s="1"/>
  <c r="G905" i="3"/>
  <c r="H905" i="3" s="1"/>
  <c r="J905" i="3"/>
  <c r="G810" i="3"/>
  <c r="Q810" i="3"/>
  <c r="K810" i="3"/>
  <c r="O810" i="3" s="1"/>
  <c r="L710" i="3"/>
  <c r="G710" i="3"/>
  <c r="H710" i="3" s="1"/>
  <c r="L425" i="3"/>
  <c r="G425" i="3"/>
  <c r="H425" i="3" s="1"/>
  <c r="K170" i="3"/>
  <c r="H170" i="3"/>
  <c r="L388" i="3"/>
  <c r="J388" i="3"/>
  <c r="O1014" i="3"/>
  <c r="M1818" i="3"/>
  <c r="Q1818" i="3"/>
  <c r="J1818" i="3"/>
  <c r="H1818" i="3"/>
  <c r="L1628" i="3"/>
  <c r="M1628" i="3"/>
  <c r="K1589" i="3"/>
  <c r="Q1589" i="3"/>
  <c r="P1589" i="3"/>
  <c r="M1589" i="3"/>
  <c r="J1589" i="3"/>
  <c r="H1589" i="3"/>
  <c r="L1589" i="3"/>
  <c r="G1589" i="3"/>
  <c r="M1225" i="3"/>
  <c r="K1225" i="3"/>
  <c r="P1225" i="3"/>
  <c r="H1225" i="3"/>
  <c r="G1225" i="3"/>
  <c r="L1225" i="3"/>
  <c r="G1349" i="3"/>
  <c r="H1349" i="3" s="1"/>
  <c r="J1349" i="3"/>
  <c r="G1045" i="3"/>
  <c r="H1045" i="3" s="1"/>
  <c r="J1045" i="3"/>
  <c r="G1139" i="3"/>
  <c r="H1139" i="3" s="1"/>
  <c r="L1139" i="3"/>
  <c r="L969" i="3"/>
  <c r="G969" i="3"/>
  <c r="H969" i="3" s="1"/>
  <c r="J854" i="3"/>
  <c r="L854" i="3"/>
  <c r="H367" i="3"/>
  <c r="Q367" i="3"/>
  <c r="G866" i="3"/>
  <c r="H866" i="3" s="1"/>
  <c r="L866" i="3"/>
  <c r="J866" i="3"/>
  <c r="Q876" i="3"/>
  <c r="K876" i="3"/>
  <c r="N876" i="3" s="1"/>
  <c r="J876" i="3"/>
  <c r="J522" i="3"/>
  <c r="G522" i="3"/>
  <c r="H522" i="3" s="1"/>
  <c r="N1563" i="3"/>
  <c r="N1875" i="3"/>
  <c r="N1136" i="3"/>
  <c r="O883" i="3"/>
  <c r="O170" i="3"/>
  <c r="H1885" i="3"/>
  <c r="M1728" i="3"/>
  <c r="G1728" i="3"/>
  <c r="J1920" i="3"/>
  <c r="G1920" i="3"/>
  <c r="H1920" i="3" s="1"/>
  <c r="L1565" i="3"/>
  <c r="J1565" i="3"/>
  <c r="G1565" i="3"/>
  <c r="H1565" i="3" s="1"/>
  <c r="H1312" i="3"/>
  <c r="Q1312" i="3"/>
  <c r="M1312" i="3"/>
  <c r="K1312" i="3"/>
  <c r="J1312" i="3"/>
  <c r="L1213" i="3"/>
  <c r="J1213" i="3"/>
  <c r="J1249" i="3"/>
  <c r="G1249" i="3"/>
  <c r="H1249" i="3" s="1"/>
  <c r="G1028" i="3"/>
  <c r="H1028" i="3" s="1"/>
  <c r="J1028" i="3"/>
  <c r="Q883" i="3"/>
  <c r="K883" i="3"/>
  <c r="J883" i="3"/>
  <c r="G883" i="3"/>
  <c r="G646" i="3"/>
  <c r="H646" i="3" s="1"/>
  <c r="L646" i="3"/>
  <c r="J646" i="3"/>
  <c r="G582" i="3"/>
  <c r="H582" i="3" s="1"/>
  <c r="L582" i="3"/>
  <c r="O476" i="3"/>
  <c r="N476" i="3"/>
  <c r="L245" i="3"/>
  <c r="J245" i="3"/>
  <c r="P645" i="3"/>
  <c r="M645" i="3"/>
  <c r="K645" i="3"/>
  <c r="J645" i="3"/>
  <c r="G457" i="3"/>
  <c r="H457" i="3" s="1"/>
  <c r="L457" i="3"/>
  <c r="J457" i="3"/>
  <c r="G531" i="3"/>
  <c r="H531" i="3" s="1"/>
  <c r="J531" i="3"/>
  <c r="J571" i="3"/>
  <c r="L571" i="3"/>
  <c r="G114" i="3"/>
  <c r="H114" i="3" s="1"/>
  <c r="J114" i="3"/>
  <c r="H622" i="3"/>
  <c r="Q622" i="3"/>
  <c r="J622" i="3"/>
  <c r="G622" i="3"/>
  <c r="L559" i="3"/>
  <c r="G559" i="3"/>
  <c r="H559" i="3" s="1"/>
  <c r="N1252" i="3"/>
  <c r="N883" i="3"/>
  <c r="M1919" i="3"/>
  <c r="J1919" i="3"/>
  <c r="H1919" i="3"/>
  <c r="G1919" i="3"/>
  <c r="P1919" i="3"/>
  <c r="Q1919" i="3"/>
  <c r="L1919" i="3"/>
  <c r="K1919" i="3"/>
  <c r="Q884" i="3"/>
  <c r="G884" i="3"/>
  <c r="K882" i="3"/>
  <c r="L882" i="3"/>
  <c r="G882" i="3"/>
  <c r="M882" i="3"/>
  <c r="G1171" i="3"/>
  <c r="H1171" i="3" s="1"/>
  <c r="L1171" i="3"/>
  <c r="J1171" i="3"/>
  <c r="J774" i="3"/>
  <c r="L774" i="3"/>
  <c r="P514" i="3"/>
  <c r="M514" i="3"/>
  <c r="O514" i="3" s="1"/>
  <c r="K514" i="3"/>
  <c r="N514" i="3" s="1"/>
  <c r="K922" i="3"/>
  <c r="M922" i="3"/>
  <c r="L922" i="3"/>
  <c r="H860" i="3"/>
  <c r="Q860" i="3"/>
  <c r="L860" i="3"/>
  <c r="K860" i="3"/>
  <c r="J860" i="3"/>
  <c r="P860" i="3"/>
  <c r="M860" i="3"/>
  <c r="G860" i="3"/>
  <c r="L852" i="3"/>
  <c r="K852" i="3"/>
  <c r="N852" i="3" s="1"/>
  <c r="H852" i="3"/>
  <c r="P281" i="3"/>
  <c r="M281" i="3"/>
  <c r="K281" i="3"/>
  <c r="H281" i="3"/>
  <c r="G632" i="3"/>
  <c r="H632" i="3" s="1"/>
  <c r="J632" i="3"/>
  <c r="O1393" i="3"/>
  <c r="O25" i="3"/>
  <c r="H1945" i="3"/>
  <c r="G1945" i="3"/>
  <c r="M1945" i="3"/>
  <c r="L1945" i="3"/>
  <c r="G1677" i="3"/>
  <c r="H1677" i="3" s="1"/>
  <c r="L1677" i="3"/>
  <c r="G1128" i="3"/>
  <c r="H1128" i="3" s="1"/>
  <c r="L1128" i="3"/>
  <c r="G1161" i="3"/>
  <c r="H1161" i="3" s="1"/>
  <c r="L1161" i="3"/>
  <c r="J1161" i="3"/>
  <c r="L840" i="3"/>
  <c r="G840" i="3"/>
  <c r="H840" i="3" s="1"/>
  <c r="G770" i="3"/>
  <c r="H770" i="3" s="1"/>
  <c r="L770" i="3"/>
  <c r="J770" i="3"/>
  <c r="G674" i="3"/>
  <c r="L674" i="3"/>
  <c r="J350" i="3"/>
  <c r="G350" i="3"/>
  <c r="H350" i="3" s="1"/>
  <c r="Q556" i="3"/>
  <c r="P556" i="3"/>
  <c r="M556" i="3"/>
  <c r="H556" i="3"/>
  <c r="G556" i="3"/>
  <c r="O1969" i="3"/>
  <c r="N1969" i="3"/>
  <c r="L1995" i="3"/>
  <c r="J1995" i="3"/>
  <c r="G1995" i="3"/>
  <c r="H1995" i="3" s="1"/>
  <c r="G2000" i="3"/>
  <c r="H2000" i="3" s="1"/>
  <c r="L2000" i="3"/>
  <c r="J2000" i="3"/>
  <c r="J1887" i="3"/>
  <c r="L1887" i="3"/>
  <c r="H1887" i="3"/>
  <c r="G1887" i="3"/>
  <c r="J1881" i="3"/>
  <c r="L1881" i="3"/>
  <c r="G1881" i="3"/>
  <c r="H1881" i="3" s="1"/>
  <c r="L1838" i="3"/>
  <c r="G1838" i="3"/>
  <c r="H1838" i="3" s="1"/>
  <c r="J1838" i="3"/>
  <c r="G1826" i="3"/>
  <c r="H1826" i="3"/>
  <c r="L1826" i="3"/>
  <c r="J1826" i="3"/>
  <c r="L1774" i="3"/>
  <c r="J1774" i="3"/>
  <c r="G1774" i="3"/>
  <c r="H1774" i="3" s="1"/>
  <c r="L1766" i="3"/>
  <c r="G1766" i="3"/>
  <c r="H1766" i="3" s="1"/>
  <c r="J1766" i="3"/>
  <c r="J1631" i="3"/>
  <c r="G1631" i="3"/>
  <c r="M1631" i="3"/>
  <c r="K1631" i="3"/>
  <c r="P1631" i="3"/>
  <c r="Q1631" i="3"/>
  <c r="L1631" i="3"/>
  <c r="H1631" i="3"/>
  <c r="L1470" i="3"/>
  <c r="J1470" i="3"/>
  <c r="G1470" i="3"/>
  <c r="H1470" i="3" s="1"/>
  <c r="L1382" i="3"/>
  <c r="J1382" i="3"/>
  <c r="G1382" i="3"/>
  <c r="H1382" i="3" s="1"/>
  <c r="G1358" i="3"/>
  <c r="H1358" i="3" s="1"/>
  <c r="J1358" i="3"/>
  <c r="L1358" i="3"/>
  <c r="P1340" i="3"/>
  <c r="H1340" i="3"/>
  <c r="Q1340" i="3"/>
  <c r="L1340" i="3"/>
  <c r="K1340" i="3"/>
  <c r="J1340" i="3"/>
  <c r="M1340" i="3"/>
  <c r="G1340" i="3"/>
  <c r="M1331" i="3"/>
  <c r="G1331" i="3"/>
  <c r="L1331" i="3"/>
  <c r="K1331" i="3"/>
  <c r="H1331" i="3"/>
  <c r="Q1331" i="3"/>
  <c r="P1331" i="3"/>
  <c r="J1331" i="3"/>
  <c r="G1196" i="3"/>
  <c r="H1196" i="3" s="1"/>
  <c r="L1196" i="3"/>
  <c r="J1196" i="3"/>
  <c r="L1106" i="3"/>
  <c r="G1106" i="3"/>
  <c r="H1106" i="3" s="1"/>
  <c r="J1106" i="3"/>
  <c r="M1177" i="3"/>
  <c r="P1177" i="3"/>
  <c r="K1177" i="3"/>
  <c r="G1177" i="3"/>
  <c r="Q1177" i="3"/>
  <c r="L1177" i="3"/>
  <c r="J1177" i="3"/>
  <c r="H1177" i="3"/>
  <c r="M1098" i="3"/>
  <c r="P1098" i="3"/>
  <c r="L1098" i="3"/>
  <c r="K1098" i="3"/>
  <c r="H1098" i="3"/>
  <c r="Q1098" i="3"/>
  <c r="J1098" i="3"/>
  <c r="G1098" i="3"/>
  <c r="O1949" i="3"/>
  <c r="N1949" i="3"/>
  <c r="L1350" i="3"/>
  <c r="J1350" i="3"/>
  <c r="G1350" i="3"/>
  <c r="H1350" i="3" s="1"/>
  <c r="O945" i="3"/>
  <c r="N945" i="3"/>
  <c r="G1936" i="3"/>
  <c r="H1936" i="3" s="1"/>
  <c r="L1936" i="3"/>
  <c r="J1936" i="3"/>
  <c r="O1875" i="3"/>
  <c r="P1822" i="3"/>
  <c r="Q1822" i="3"/>
  <c r="M1822" i="3"/>
  <c r="L1822" i="3"/>
  <c r="K1822" i="3"/>
  <c r="H1822" i="3"/>
  <c r="J1822" i="3"/>
  <c r="G1822" i="3"/>
  <c r="O1793" i="3"/>
  <c r="G1763" i="3"/>
  <c r="K1763" i="3"/>
  <c r="P1763" i="3"/>
  <c r="Q1763" i="3"/>
  <c r="L1763" i="3"/>
  <c r="J1763" i="3"/>
  <c r="H1763" i="3"/>
  <c r="M1763" i="3"/>
  <c r="G1771" i="3"/>
  <c r="H1771" i="3" s="1"/>
  <c r="L1771" i="3"/>
  <c r="J1771" i="3"/>
  <c r="G1288" i="3"/>
  <c r="J1288" i="3"/>
  <c r="H1288" i="3"/>
  <c r="L1288" i="3"/>
  <c r="L1035" i="3"/>
  <c r="H1035" i="3"/>
  <c r="J1035" i="3"/>
  <c r="G1035" i="3"/>
  <c r="L1003" i="3"/>
  <c r="K1003" i="3"/>
  <c r="G1003" i="3"/>
  <c r="M1003" i="3"/>
  <c r="H1003" i="3"/>
  <c r="Q1003" i="3"/>
  <c r="P1003" i="3"/>
  <c r="J1003" i="3"/>
  <c r="L947" i="3"/>
  <c r="G947" i="3"/>
  <c r="J947" i="3"/>
  <c r="H947" i="3"/>
  <c r="Q947" i="3"/>
  <c r="P947" i="3"/>
  <c r="M947" i="3"/>
  <c r="K947" i="3"/>
  <c r="G1940" i="3"/>
  <c r="H1940" i="3" s="1"/>
  <c r="J1940" i="3"/>
  <c r="L1940" i="3"/>
  <c r="G1992" i="3"/>
  <c r="L1992" i="3"/>
  <c r="H1992" i="3"/>
  <c r="J1992" i="3"/>
  <c r="N1878" i="3"/>
  <c r="O1878" i="3"/>
  <c r="G1727" i="3"/>
  <c r="H1727" i="3" s="1"/>
  <c r="L1727" i="3"/>
  <c r="J1727" i="3"/>
  <c r="O1728" i="3"/>
  <c r="N1728" i="3"/>
  <c r="J1991" i="3"/>
  <c r="G1991" i="3"/>
  <c r="H1991" i="3" s="1"/>
  <c r="L1991" i="3"/>
  <c r="J1928" i="3"/>
  <c r="G1928" i="3"/>
  <c r="H1928" i="3" s="1"/>
  <c r="L1928" i="3"/>
  <c r="J1900" i="3"/>
  <c r="L1900" i="3"/>
  <c r="G1900" i="3"/>
  <c r="H1900" i="3" s="1"/>
  <c r="J1884" i="3"/>
  <c r="L1884" i="3"/>
  <c r="G1884" i="3"/>
  <c r="H1884" i="3" s="1"/>
  <c r="L1870" i="3"/>
  <c r="G1870" i="3"/>
  <c r="H1870" i="3" s="1"/>
  <c r="J1870" i="3"/>
  <c r="H1651" i="3"/>
  <c r="P1651" i="3"/>
  <c r="L1651" i="3"/>
  <c r="Q1651" i="3"/>
  <c r="M1651" i="3"/>
  <c r="G1651" i="3"/>
  <c r="K1651" i="3"/>
  <c r="J1651" i="3"/>
  <c r="L1561" i="3"/>
  <c r="J1561" i="3"/>
  <c r="G1561" i="3"/>
  <c r="H1561" i="3" s="1"/>
  <c r="P1581" i="3"/>
  <c r="K1581" i="3"/>
  <c r="G1581" i="3"/>
  <c r="H1581" i="3"/>
  <c r="Q1581" i="3"/>
  <c r="M1581" i="3"/>
  <c r="L1581" i="3"/>
  <c r="J1581" i="3"/>
  <c r="O1552" i="3"/>
  <c r="N1552" i="3"/>
  <c r="G1590" i="3"/>
  <c r="H1590" i="3" s="1"/>
  <c r="J1590" i="3"/>
  <c r="L1590" i="3"/>
  <c r="G1466" i="3"/>
  <c r="H1466" i="3" s="1"/>
  <c r="L1466" i="3"/>
  <c r="J1466" i="3"/>
  <c r="L1525" i="3"/>
  <c r="G1525" i="3"/>
  <c r="H1525" i="3" s="1"/>
  <c r="J1525" i="3"/>
  <c r="O1312" i="3"/>
  <c r="N1312" i="3"/>
  <c r="J1232" i="3"/>
  <c r="L1232" i="3"/>
  <c r="G1232" i="3"/>
  <c r="H1232" i="3" s="1"/>
  <c r="L1015" i="3"/>
  <c r="J1015" i="3"/>
  <c r="G1015" i="3"/>
  <c r="H1015" i="3" s="1"/>
  <c r="M1927" i="3"/>
  <c r="Q1927" i="3"/>
  <c r="P1927" i="3"/>
  <c r="J1927" i="3"/>
  <c r="H1927" i="3"/>
  <c r="G1927" i="3"/>
  <c r="L1927" i="3"/>
  <c r="K1927" i="3"/>
  <c r="G1948" i="3"/>
  <c r="Q1948" i="3"/>
  <c r="P1948" i="3"/>
  <c r="M1948" i="3"/>
  <c r="L1948" i="3"/>
  <c r="K1948" i="3"/>
  <c r="J1948" i="3"/>
  <c r="H1948" i="3"/>
  <c r="G1814" i="3"/>
  <c r="H1814" i="3" s="1"/>
  <c r="J1814" i="3"/>
  <c r="L1814" i="3"/>
  <c r="J1314" i="3"/>
  <c r="G1314" i="3"/>
  <c r="H1314" i="3" s="1"/>
  <c r="L1314" i="3"/>
  <c r="N1181" i="3"/>
  <c r="O1181" i="3"/>
  <c r="J1206" i="3"/>
  <c r="L1206" i="3"/>
  <c r="G1206" i="3"/>
  <c r="H1206" i="3" s="1"/>
  <c r="J1904" i="3"/>
  <c r="L1904" i="3"/>
  <c r="G1904" i="3"/>
  <c r="H1904" i="3" s="1"/>
  <c r="L1983" i="3"/>
  <c r="J1983" i="3"/>
  <c r="G1983" i="3"/>
  <c r="H1983" i="3" s="1"/>
  <c r="G1935" i="3"/>
  <c r="H1935" i="3" s="1"/>
  <c r="L1935" i="3"/>
  <c r="J1935" i="3"/>
  <c r="G1959" i="3"/>
  <c r="H1959" i="3" s="1"/>
  <c r="J1959" i="3"/>
  <c r="L1959" i="3"/>
  <c r="J1892" i="3"/>
  <c r="G1892" i="3"/>
  <c r="H1892" i="3" s="1"/>
  <c r="L1892" i="3"/>
  <c r="N1858" i="3"/>
  <c r="O1858" i="3"/>
  <c r="L1807" i="3"/>
  <c r="J1807" i="3"/>
  <c r="G1807" i="3"/>
  <c r="H1807" i="3" s="1"/>
  <c r="L1756" i="3"/>
  <c r="G1756" i="3"/>
  <c r="H1756" i="3" s="1"/>
  <c r="J1756" i="3"/>
  <c r="J1702" i="3"/>
  <c r="G1702" i="3"/>
  <c r="H1702" i="3" s="1"/>
  <c r="L1702" i="3"/>
  <c r="M1514" i="3"/>
  <c r="G1514" i="3"/>
  <c r="P1514" i="3"/>
  <c r="H1514" i="3"/>
  <c r="Q1514" i="3"/>
  <c r="J1514" i="3"/>
  <c r="L1514" i="3"/>
  <c r="K1514" i="3"/>
  <c r="G1980" i="3"/>
  <c r="H1980" i="3" s="1"/>
  <c r="L1980" i="3"/>
  <c r="J1980" i="3"/>
  <c r="G1956" i="3"/>
  <c r="H1956" i="3" s="1"/>
  <c r="L1956" i="3"/>
  <c r="J1956" i="3"/>
  <c r="L1947" i="3"/>
  <c r="J1947" i="3"/>
  <c r="G1947" i="3"/>
  <c r="H1947" i="3" s="1"/>
  <c r="J1879" i="3"/>
  <c r="L1879" i="3"/>
  <c r="G1879" i="3"/>
  <c r="H1879" i="3" s="1"/>
  <c r="J1874" i="3"/>
  <c r="G1874" i="3"/>
  <c r="H1874" i="3"/>
  <c r="L1874" i="3"/>
  <c r="G1803" i="3"/>
  <c r="L1803" i="3"/>
  <c r="J1803" i="3"/>
  <c r="H1803" i="3"/>
  <c r="P1796" i="3"/>
  <c r="L1796" i="3"/>
  <c r="K1796" i="3"/>
  <c r="J1796" i="3"/>
  <c r="H1796" i="3"/>
  <c r="G1796" i="3"/>
  <c r="M1796" i="3"/>
  <c r="Q1796" i="3"/>
  <c r="G1735" i="3"/>
  <c r="H1735" i="3" s="1"/>
  <c r="J1735" i="3"/>
  <c r="L1735" i="3"/>
  <c r="O1666" i="3"/>
  <c r="N1666" i="3"/>
  <c r="L1655" i="3"/>
  <c r="J1655" i="3"/>
  <c r="G1655" i="3"/>
  <c r="H1655" i="3" s="1"/>
  <c r="J1568" i="3"/>
  <c r="L1568" i="3"/>
  <c r="G1568" i="3"/>
  <c r="H1568" i="3" s="1"/>
  <c r="J1522" i="3"/>
  <c r="G1522" i="3"/>
  <c r="H1522" i="3" s="1"/>
  <c r="L1522" i="3"/>
  <c r="G1484" i="3"/>
  <c r="H1484" i="3" s="1"/>
  <c r="L1484" i="3"/>
  <c r="J1484" i="3"/>
  <c r="J1487" i="3"/>
  <c r="L1487" i="3"/>
  <c r="G1487" i="3"/>
  <c r="H1487" i="3" s="1"/>
  <c r="N1318" i="3"/>
  <c r="O1318" i="3"/>
  <c r="L1259" i="3"/>
  <c r="G1259" i="3"/>
  <c r="H1259" i="3" s="1"/>
  <c r="J1259" i="3"/>
  <c r="K1219" i="3"/>
  <c r="L1219" i="3"/>
  <c r="J1219" i="3"/>
  <c r="G1219" i="3"/>
  <c r="Q1219" i="3"/>
  <c r="P1219" i="3"/>
  <c r="M1219" i="3"/>
  <c r="H1219" i="3"/>
  <c r="K897" i="3"/>
  <c r="H897" i="3"/>
  <c r="P897" i="3"/>
  <c r="M897" i="3"/>
  <c r="Q897" i="3"/>
  <c r="J897" i="3"/>
  <c r="G897" i="3"/>
  <c r="L897" i="3"/>
  <c r="J1876" i="3"/>
  <c r="L1876" i="3"/>
  <c r="G1876" i="3"/>
  <c r="H1876" i="3" s="1"/>
  <c r="L2003" i="3"/>
  <c r="J2003" i="3"/>
  <c r="G2003" i="3"/>
  <c r="H2003" i="3" s="1"/>
  <c r="L1955" i="3"/>
  <c r="J1955" i="3"/>
  <c r="G1955" i="3"/>
  <c r="H1955" i="3" s="1"/>
  <c r="N1924" i="3"/>
  <c r="O1851" i="3"/>
  <c r="N1851" i="3"/>
  <c r="N1712" i="3"/>
  <c r="O1712" i="3"/>
  <c r="O1512" i="3"/>
  <c r="N1512" i="3"/>
  <c r="G1972" i="3"/>
  <c r="H1972" i="3" s="1"/>
  <c r="L1972" i="3"/>
  <c r="J1972" i="3"/>
  <c r="O1994" i="3"/>
  <c r="N1994" i="3"/>
  <c r="J1499" i="3"/>
  <c r="G1499" i="3"/>
  <c r="H1499" i="3" s="1"/>
  <c r="L1499" i="3"/>
  <c r="G1964" i="3"/>
  <c r="H1964" i="3" s="1"/>
  <c r="L1964" i="3"/>
  <c r="J1964" i="3"/>
  <c r="N1917" i="3"/>
  <c r="O1917" i="3"/>
  <c r="L1831" i="3"/>
  <c r="G1831" i="3"/>
  <c r="H1831" i="3" s="1"/>
  <c r="J1831" i="3"/>
  <c r="J1736" i="3"/>
  <c r="L1736" i="3"/>
  <c r="G1736" i="3"/>
  <c r="H1736" i="3" s="1"/>
  <c r="G1682" i="3"/>
  <c r="L1682" i="3"/>
  <c r="J1682" i="3"/>
  <c r="H1682" i="3"/>
  <c r="J1508" i="3"/>
  <c r="G1508" i="3"/>
  <c r="K1508" i="3"/>
  <c r="H1508" i="3"/>
  <c r="M1508" i="3"/>
  <c r="L1508" i="3"/>
  <c r="Q1508" i="3"/>
  <c r="P1508" i="3"/>
  <c r="G1626" i="3"/>
  <c r="H1626" i="3" s="1"/>
  <c r="J1626" i="3"/>
  <c r="L1626" i="3"/>
  <c r="G1637" i="3"/>
  <c r="H1637" i="3" s="1"/>
  <c r="L1637" i="3"/>
  <c r="J1637" i="3"/>
  <c r="L1449" i="3"/>
  <c r="J1449" i="3"/>
  <c r="G1449" i="3"/>
  <c r="H1449" i="3" s="1"/>
  <c r="K1407" i="3"/>
  <c r="P1407" i="3"/>
  <c r="J1407" i="3"/>
  <c r="H1407" i="3"/>
  <c r="M1407" i="3"/>
  <c r="L1407" i="3"/>
  <c r="Q1407" i="3"/>
  <c r="G1407" i="3"/>
  <c r="J1475" i="3"/>
  <c r="L1475" i="3"/>
  <c r="G1475" i="3"/>
  <c r="H1475" i="3" s="1"/>
  <c r="P1380" i="3"/>
  <c r="L1380" i="3"/>
  <c r="Q1380" i="3"/>
  <c r="K1380" i="3"/>
  <c r="J1380" i="3"/>
  <c r="H1380" i="3"/>
  <c r="G1380" i="3"/>
  <c r="M1380" i="3"/>
  <c r="O1038" i="3"/>
  <c r="L1770" i="3"/>
  <c r="G1770" i="3"/>
  <c r="H1770" i="3" s="1"/>
  <c r="J1770" i="3"/>
  <c r="O1691" i="3"/>
  <c r="N1691" i="3"/>
  <c r="H1999" i="3"/>
  <c r="L1999" i="3"/>
  <c r="J1999" i="3"/>
  <c r="G1999" i="3"/>
  <c r="J1856" i="3"/>
  <c r="G1856" i="3"/>
  <c r="H1856" i="3"/>
  <c r="L1856" i="3"/>
  <c r="O1818" i="3"/>
  <c r="N1818" i="3"/>
  <c r="M1734" i="3"/>
  <c r="K1734" i="3"/>
  <c r="P1734" i="3"/>
  <c r="H1734" i="3"/>
  <c r="G1734" i="3"/>
  <c r="L1734" i="3"/>
  <c r="J1734" i="3"/>
  <c r="Q1734" i="3"/>
  <c r="L1689" i="3"/>
  <c r="J1689" i="3"/>
  <c r="H1689" i="3"/>
  <c r="G1689" i="3"/>
  <c r="L1643" i="3"/>
  <c r="J1643" i="3"/>
  <c r="G1643" i="3"/>
  <c r="H1643" i="3" s="1"/>
  <c r="G1330" i="3"/>
  <c r="H1330" i="3" s="1"/>
  <c r="J1330" i="3"/>
  <c r="L1330" i="3"/>
  <c r="L1433" i="3"/>
  <c r="K1433" i="3"/>
  <c r="J1433" i="3"/>
  <c r="Q1433" i="3"/>
  <c r="M1433" i="3"/>
  <c r="H1433" i="3"/>
  <c r="G1433" i="3"/>
  <c r="P1433" i="3"/>
  <c r="L1365" i="3"/>
  <c r="J1365" i="3"/>
  <c r="G1365" i="3"/>
  <c r="H1365" i="3" s="1"/>
  <c r="N1328" i="3"/>
  <c r="O1328" i="3"/>
  <c r="M1239" i="3"/>
  <c r="P1239" i="3"/>
  <c r="K1239" i="3"/>
  <c r="J1239" i="3"/>
  <c r="H1239" i="3"/>
  <c r="Q1239" i="3"/>
  <c r="L1239" i="3"/>
  <c r="G1239" i="3"/>
  <c r="O1146" i="3"/>
  <c r="N1146" i="3"/>
  <c r="L1119" i="3"/>
  <c r="J1119" i="3"/>
  <c r="G1119" i="3"/>
  <c r="H1119" i="3" s="1"/>
  <c r="O1090" i="3"/>
  <c r="N1090" i="3"/>
  <c r="L975" i="3"/>
  <c r="G975" i="3"/>
  <c r="H975" i="3" s="1"/>
  <c r="J975" i="3"/>
  <c r="C7" i="1"/>
  <c r="O1877" i="3"/>
  <c r="N1877" i="3"/>
  <c r="G1699" i="3"/>
  <c r="H1699" i="3" s="1"/>
  <c r="J1699" i="3"/>
  <c r="L1699" i="3"/>
  <c r="G1755" i="3"/>
  <c r="H1755" i="3" s="1"/>
  <c r="J1755" i="3"/>
  <c r="L1755" i="3"/>
  <c r="G1988" i="3"/>
  <c r="Q1988" i="3"/>
  <c r="P1988" i="3"/>
  <c r="L1988" i="3"/>
  <c r="K1988" i="3"/>
  <c r="J1988" i="3"/>
  <c r="H1988" i="3"/>
  <c r="M1988" i="3"/>
  <c r="J1975" i="3"/>
  <c r="G1975" i="3"/>
  <c r="H1975" i="3" s="1"/>
  <c r="L1975" i="3"/>
  <c r="G1944" i="3"/>
  <c r="H1944" i="3" s="1"/>
  <c r="J1944" i="3"/>
  <c r="L1944" i="3"/>
  <c r="N1912" i="3"/>
  <c r="G1759" i="3"/>
  <c r="K1759" i="3"/>
  <c r="J1759" i="3"/>
  <c r="H1759" i="3"/>
  <c r="Q1759" i="3"/>
  <c r="P1759" i="3"/>
  <c r="M1759" i="3"/>
  <c r="L1759" i="3"/>
  <c r="J1592" i="3"/>
  <c r="L1592" i="3"/>
  <c r="G1592" i="3"/>
  <c r="H1592" i="3" s="1"/>
  <c r="O1687" i="3"/>
  <c r="N1687" i="3"/>
  <c r="G1602" i="3"/>
  <c r="H1602" i="3" s="1"/>
  <c r="J1602" i="3"/>
  <c r="L1602" i="3"/>
  <c r="L1369" i="3"/>
  <c r="G1369" i="3"/>
  <c r="H1369" i="3" s="1"/>
  <c r="J1369" i="3"/>
  <c r="N1324" i="3"/>
  <c r="O1324" i="3"/>
  <c r="M1172" i="3"/>
  <c r="L1172" i="3"/>
  <c r="H1172" i="3"/>
  <c r="Q1172" i="3"/>
  <c r="P1172" i="3"/>
  <c r="K1172" i="3"/>
  <c r="J1172" i="3"/>
  <c r="G1172" i="3"/>
  <c r="L1087" i="3"/>
  <c r="G1087" i="3"/>
  <c r="H1087" i="3" s="1"/>
  <c r="J1087" i="3"/>
  <c r="L979" i="3"/>
  <c r="G979" i="3"/>
  <c r="H979" i="3"/>
  <c r="J979" i="3"/>
  <c r="H956" i="3"/>
  <c r="L956" i="3"/>
  <c r="J956" i="3"/>
  <c r="Q956" i="3"/>
  <c r="P956" i="3"/>
  <c r="M956" i="3"/>
  <c r="K956" i="3"/>
  <c r="G956" i="3"/>
  <c r="J1821" i="3"/>
  <c r="G1821" i="3"/>
  <c r="H1821" i="3" s="1"/>
  <c r="L1821" i="3"/>
  <c r="G1711" i="3"/>
  <c r="M1711" i="3"/>
  <c r="J1711" i="3"/>
  <c r="Q1711" i="3"/>
  <c r="L1711" i="3"/>
  <c r="K1711" i="3"/>
  <c r="H1711" i="3"/>
  <c r="P1711" i="3"/>
  <c r="H1645" i="3"/>
  <c r="G1645" i="3"/>
  <c r="L1645" i="3"/>
  <c r="J1645" i="3"/>
  <c r="G1665" i="3"/>
  <c r="H1665" i="3" s="1"/>
  <c r="L1665" i="3"/>
  <c r="J1665" i="3"/>
  <c r="K1537" i="3"/>
  <c r="Q1537" i="3"/>
  <c r="P1537" i="3"/>
  <c r="L1537" i="3"/>
  <c r="J1537" i="3"/>
  <c r="H1537" i="3"/>
  <c r="G1537" i="3"/>
  <c r="M1537" i="3"/>
  <c r="G1363" i="3"/>
  <c r="H1363" i="3" s="1"/>
  <c r="L1363" i="3"/>
  <c r="J1363" i="3"/>
  <c r="N1371" i="3"/>
  <c r="O1371" i="3"/>
  <c r="N1165" i="3"/>
  <c r="O1165" i="3"/>
  <c r="L1059" i="3"/>
  <c r="G1059" i="3"/>
  <c r="H1059" i="3" s="1"/>
  <c r="J1059" i="3"/>
  <c r="G1058" i="3"/>
  <c r="H1058" i="3" s="1"/>
  <c r="L1058" i="3"/>
  <c r="J1058" i="3"/>
  <c r="N981" i="3"/>
  <c r="O981" i="3"/>
  <c r="O841" i="3"/>
  <c r="N841" i="3"/>
  <c r="L1497" i="3"/>
  <c r="G1497" i="3"/>
  <c r="H1497" i="3" s="1"/>
  <c r="J1497" i="3"/>
  <c r="O1529" i="3"/>
  <c r="N1529" i="3"/>
  <c r="L1485" i="3"/>
  <c r="J1485" i="3"/>
  <c r="G1485" i="3"/>
  <c r="H1485" i="3" s="1"/>
  <c r="N1420" i="3"/>
  <c r="N1170" i="3"/>
  <c r="O1170" i="3"/>
  <c r="J1168" i="3"/>
  <c r="L1168" i="3"/>
  <c r="G1168" i="3"/>
  <c r="H1168" i="3" s="1"/>
  <c r="G1176" i="3"/>
  <c r="H1176" i="3" s="1"/>
  <c r="J1176" i="3"/>
  <c r="L1176" i="3"/>
  <c r="O1000" i="3"/>
  <c r="N1000" i="3"/>
  <c r="L1776" i="3"/>
  <c r="K1776" i="3"/>
  <c r="J1776" i="3"/>
  <c r="M1776" i="3"/>
  <c r="H1776" i="3"/>
  <c r="G1776" i="3"/>
  <c r="Q1776" i="3"/>
  <c r="P1776" i="3"/>
  <c r="G1800" i="3"/>
  <c r="H1800" i="3" s="1"/>
  <c r="L1800" i="3"/>
  <c r="J1800" i="3"/>
  <c r="L1772" i="3"/>
  <c r="J1772" i="3"/>
  <c r="G1772" i="3"/>
  <c r="H1772" i="3" s="1"/>
  <c r="N1765" i="3"/>
  <c r="G1695" i="3"/>
  <c r="H1695" i="3" s="1"/>
  <c r="J1695" i="3"/>
  <c r="L1695" i="3"/>
  <c r="P1597" i="3"/>
  <c r="K1597" i="3"/>
  <c r="G1597" i="3"/>
  <c r="Q1597" i="3"/>
  <c r="L1597" i="3"/>
  <c r="H1597" i="3"/>
  <c r="M1597" i="3"/>
  <c r="J1597" i="3"/>
  <c r="J1528" i="3"/>
  <c r="P1528" i="3"/>
  <c r="L1528" i="3"/>
  <c r="H1528" i="3"/>
  <c r="K1528" i="3"/>
  <c r="M1528" i="3"/>
  <c r="G1528" i="3"/>
  <c r="Q1528" i="3"/>
  <c r="J1506" i="3"/>
  <c r="H1506" i="3"/>
  <c r="L1506" i="3"/>
  <c r="G1506" i="3"/>
  <c r="G1527" i="3"/>
  <c r="L1527" i="3"/>
  <c r="J1527" i="3"/>
  <c r="H1527" i="3"/>
  <c r="H1327" i="3"/>
  <c r="L1327" i="3"/>
  <c r="J1327" i="3"/>
  <c r="G1327" i="3"/>
  <c r="L1411" i="3"/>
  <c r="G1411" i="3"/>
  <c r="H1411" i="3" s="1"/>
  <c r="J1411" i="3"/>
  <c r="N1308" i="3"/>
  <c r="O1308" i="3"/>
  <c r="L1212" i="3"/>
  <c r="J1212" i="3"/>
  <c r="G1212" i="3"/>
  <c r="H1212" i="3" s="1"/>
  <c r="G1804" i="3"/>
  <c r="J1804" i="3"/>
  <c r="L1804" i="3"/>
  <c r="H1804" i="3"/>
  <c r="G1905" i="3"/>
  <c r="H1905" i="3" s="1"/>
  <c r="L1905" i="3"/>
  <c r="J1905" i="3"/>
  <c r="L1951" i="3"/>
  <c r="J1951" i="3"/>
  <c r="G1951" i="3"/>
  <c r="H1951" i="3" s="1"/>
  <c r="L1967" i="3"/>
  <c r="J1967" i="3"/>
  <c r="G1967" i="3"/>
  <c r="H1967" i="3" s="1"/>
  <c r="L1864" i="3"/>
  <c r="G1864" i="3"/>
  <c r="J1864" i="3"/>
  <c r="H1864" i="3"/>
  <c r="O1816" i="3"/>
  <c r="N1816" i="3"/>
  <c r="L1820" i="3"/>
  <c r="J1820" i="3"/>
  <c r="G1820" i="3"/>
  <c r="H1820" i="3" s="1"/>
  <c r="O1798" i="3"/>
  <c r="N1798" i="3"/>
  <c r="L1667" i="3"/>
  <c r="J1667" i="3"/>
  <c r="G1667" i="3"/>
  <c r="H1667" i="3" s="1"/>
  <c r="L1585" i="3"/>
  <c r="J1585" i="3"/>
  <c r="H1585" i="3"/>
  <c r="G1585" i="3"/>
  <c r="P1550" i="3"/>
  <c r="M1550" i="3"/>
  <c r="J1550" i="3"/>
  <c r="G1550" i="3"/>
  <c r="Q1550" i="3"/>
  <c r="H1550" i="3"/>
  <c r="L1550" i="3"/>
  <c r="K1550" i="3"/>
  <c r="J1572" i="3"/>
  <c r="L1572" i="3"/>
  <c r="G1572" i="3"/>
  <c r="H1572" i="3" s="1"/>
  <c r="N1481" i="3"/>
  <c r="O1481" i="3"/>
  <c r="O1383" i="3"/>
  <c r="N1383" i="3"/>
  <c r="N1303" i="3"/>
  <c r="O1303" i="3"/>
  <c r="L1032" i="3"/>
  <c r="G1032" i="3"/>
  <c r="H1032" i="3" s="1"/>
  <c r="J1032" i="3"/>
  <c r="J1931" i="3"/>
  <c r="G1931" i="3"/>
  <c r="H1931" i="3" s="1"/>
  <c r="L1931" i="3"/>
  <c r="N1945" i="3"/>
  <c r="O1945" i="3"/>
  <c r="G1984" i="3"/>
  <c r="Q1984" i="3"/>
  <c r="M1984" i="3"/>
  <c r="L1984" i="3"/>
  <c r="K1984" i="3"/>
  <c r="J1984" i="3"/>
  <c r="H1984" i="3"/>
  <c r="P1984" i="3"/>
  <c r="J1860" i="3"/>
  <c r="L1860" i="3"/>
  <c r="G1860" i="3"/>
  <c r="H1860" i="3" s="1"/>
  <c r="G1976" i="3"/>
  <c r="H1976" i="3" s="1"/>
  <c r="L1976" i="3"/>
  <c r="J1976" i="3"/>
  <c r="H1971" i="3"/>
  <c r="L1971" i="3"/>
  <c r="J1971" i="3"/>
  <c r="G1971" i="3"/>
  <c r="J1880" i="3"/>
  <c r="M1880" i="3"/>
  <c r="Q1880" i="3"/>
  <c r="P1880" i="3"/>
  <c r="L1880" i="3"/>
  <c r="H1880" i="3"/>
  <c r="K1880" i="3"/>
  <c r="G1880" i="3"/>
  <c r="M1939" i="3"/>
  <c r="H1939" i="3"/>
  <c r="G1939" i="3"/>
  <c r="J1939" i="3"/>
  <c r="P1939" i="3"/>
  <c r="L1939" i="3"/>
  <c r="K1939" i="3"/>
  <c r="Q1939" i="3"/>
  <c r="J1859" i="3"/>
  <c r="H1859" i="3"/>
  <c r="P1859" i="3"/>
  <c r="M1859" i="3"/>
  <c r="L1859" i="3"/>
  <c r="K1859" i="3"/>
  <c r="G1859" i="3"/>
  <c r="Q1859" i="3"/>
  <c r="G1845" i="3"/>
  <c r="M1845" i="3"/>
  <c r="K1845" i="3"/>
  <c r="P1845" i="3"/>
  <c r="L1845" i="3"/>
  <c r="J1845" i="3"/>
  <c r="H1845" i="3"/>
  <c r="Q1845" i="3"/>
  <c r="J1836" i="3"/>
  <c r="L1836" i="3"/>
  <c r="G1836" i="3"/>
  <c r="H1836" i="3" s="1"/>
  <c r="N1819" i="3"/>
  <c r="O1819" i="3"/>
  <c r="G1719" i="3"/>
  <c r="Q1719" i="3"/>
  <c r="J1719" i="3"/>
  <c r="P1719" i="3"/>
  <c r="L1719" i="3"/>
  <c r="K1719" i="3"/>
  <c r="H1719" i="3"/>
  <c r="M1719" i="3"/>
  <c r="O1721" i="3"/>
  <c r="N1721" i="3"/>
  <c r="J1532" i="3"/>
  <c r="L1532" i="3"/>
  <c r="P1532" i="3"/>
  <c r="K1532" i="3"/>
  <c r="H1532" i="3"/>
  <c r="Q1532" i="3"/>
  <c r="M1532" i="3"/>
  <c r="G1532" i="3"/>
  <c r="J1410" i="3"/>
  <c r="L1410" i="3"/>
  <c r="G1410" i="3"/>
  <c r="H1410" i="3" s="1"/>
  <c r="J1346" i="3"/>
  <c r="G1346" i="3"/>
  <c r="H1346" i="3" s="1"/>
  <c r="L1346" i="3"/>
  <c r="O1422" i="3"/>
  <c r="N1422" i="3"/>
  <c r="L1277" i="3"/>
  <c r="J1277" i="3"/>
  <c r="G1277" i="3"/>
  <c r="H1277" i="3" s="1"/>
  <c r="L1023" i="3"/>
  <c r="G1023" i="3"/>
  <c r="H1023" i="3" s="1"/>
  <c r="J1023" i="3"/>
  <c r="L1118" i="3"/>
  <c r="Q1118" i="3"/>
  <c r="M1118" i="3"/>
  <c r="J1118" i="3"/>
  <c r="G1118" i="3"/>
  <c r="P1118" i="3"/>
  <c r="H1118" i="3"/>
  <c r="K1118" i="3"/>
  <c r="H1048" i="3"/>
  <c r="L1048" i="3"/>
  <c r="J1048" i="3"/>
  <c r="G1048" i="3"/>
  <c r="L1979" i="3"/>
  <c r="J1979" i="3"/>
  <c r="G1979" i="3"/>
  <c r="H1979" i="3" s="1"/>
  <c r="L1692" i="3"/>
  <c r="J1692" i="3"/>
  <c r="G1692" i="3"/>
  <c r="H1692" i="3" s="1"/>
  <c r="G1968" i="3"/>
  <c r="H1968" i="3" s="1"/>
  <c r="L1968" i="3"/>
  <c r="J1968" i="3"/>
  <c r="L1907" i="3"/>
  <c r="J1907" i="3"/>
  <c r="H1907" i="3"/>
  <c r="G1907" i="3"/>
  <c r="G1779" i="3"/>
  <c r="H1779" i="3" s="1"/>
  <c r="J1779" i="3"/>
  <c r="L1779" i="3"/>
  <c r="J1659" i="3"/>
  <c r="G1659" i="3"/>
  <c r="H1659" i="3" s="1"/>
  <c r="L1659" i="3"/>
  <c r="N1606" i="3"/>
  <c r="O1606" i="3"/>
  <c r="L1489" i="3"/>
  <c r="G1489" i="3"/>
  <c r="H1489" i="3" s="1"/>
  <c r="J1489" i="3"/>
  <c r="L1510" i="3"/>
  <c r="H1510" i="3"/>
  <c r="G1510" i="3"/>
  <c r="J1510" i="3"/>
  <c r="O1465" i="3"/>
  <c r="N1465" i="3"/>
  <c r="G1278" i="3"/>
  <c r="H1278" i="3" s="1"/>
  <c r="L1278" i="3"/>
  <c r="J1278" i="3"/>
  <c r="G1070" i="3"/>
  <c r="H1070" i="3" s="1"/>
  <c r="J1070" i="3"/>
  <c r="L1070" i="3"/>
  <c r="J1112" i="3"/>
  <c r="L1112" i="3"/>
  <c r="G1112" i="3"/>
  <c r="H1112" i="3"/>
  <c r="L931" i="3"/>
  <c r="G931" i="3"/>
  <c r="H931" i="3" s="1"/>
  <c r="J931" i="3"/>
  <c r="G1743" i="3"/>
  <c r="H1743" i="3" s="1"/>
  <c r="L1743" i="3"/>
  <c r="J1743" i="3"/>
  <c r="M1987" i="3"/>
  <c r="K1987" i="3"/>
  <c r="H1987" i="3"/>
  <c r="Q1987" i="3"/>
  <c r="P1987" i="3"/>
  <c r="J1987" i="3"/>
  <c r="G1987" i="3"/>
  <c r="L1987" i="3"/>
  <c r="J1963" i="3"/>
  <c r="G1963" i="3"/>
  <c r="H1963" i="3" s="1"/>
  <c r="L1963" i="3"/>
  <c r="J1896" i="3"/>
  <c r="H1896" i="3"/>
  <c r="L1896" i="3"/>
  <c r="K1896" i="3"/>
  <c r="Q1896" i="3"/>
  <c r="G1896" i="3"/>
  <c r="M1896" i="3"/>
  <c r="P1896" i="3"/>
  <c r="N1861" i="3"/>
  <c r="O1861" i="3"/>
  <c r="J1813" i="3"/>
  <c r="L1813" i="3"/>
  <c r="G1813" i="3"/>
  <c r="H1813" i="3" s="1"/>
  <c r="J1778" i="3"/>
  <c r="G1778" i="3"/>
  <c r="H1778" i="3" s="1"/>
  <c r="L1778" i="3"/>
  <c r="K1621" i="3"/>
  <c r="H1621" i="3"/>
  <c r="M1621" i="3"/>
  <c r="J1621" i="3"/>
  <c r="P1621" i="3"/>
  <c r="Q1621" i="3"/>
  <c r="G1621" i="3"/>
  <c r="L1621" i="3"/>
  <c r="L1385" i="3"/>
  <c r="J1385" i="3"/>
  <c r="G1385" i="3"/>
  <c r="H1385" i="3" s="1"/>
  <c r="O1366" i="3"/>
  <c r="N1366" i="3"/>
  <c r="N1393" i="3"/>
  <c r="G1332" i="3"/>
  <c r="H1332" i="3" s="1"/>
  <c r="L1332" i="3"/>
  <c r="J1332" i="3"/>
  <c r="N1299" i="3"/>
  <c r="O1299" i="3"/>
  <c r="J1338" i="3"/>
  <c r="G1338" i="3"/>
  <c r="H1338" i="3" s="1"/>
  <c r="L1338" i="3"/>
  <c r="N1183" i="3"/>
  <c r="O1183" i="3"/>
  <c r="L1197" i="3"/>
  <c r="P1197" i="3"/>
  <c r="K1197" i="3"/>
  <c r="G1197" i="3"/>
  <c r="Q1197" i="3"/>
  <c r="M1197" i="3"/>
  <c r="H1197" i="3"/>
  <c r="J1197" i="3"/>
  <c r="J1194" i="3"/>
  <c r="K1194" i="3"/>
  <c r="G1194" i="3"/>
  <c r="Q1194" i="3"/>
  <c r="M1194" i="3"/>
  <c r="P1194" i="3"/>
  <c r="L1194" i="3"/>
  <c r="H1194" i="3"/>
  <c r="J1154" i="3"/>
  <c r="L1154" i="3"/>
  <c r="G1154" i="3"/>
  <c r="H1154" i="3" s="1"/>
  <c r="L967" i="3"/>
  <c r="K967" i="3"/>
  <c r="P967" i="3"/>
  <c r="M967" i="3"/>
  <c r="J967" i="3"/>
  <c r="Q967" i="3"/>
  <c r="H967" i="3"/>
  <c r="G967" i="3"/>
  <c r="O1068" i="3"/>
  <c r="N1068" i="3"/>
  <c r="L1007" i="3"/>
  <c r="M1007" i="3"/>
  <c r="Q1007" i="3"/>
  <c r="P1007" i="3"/>
  <c r="K1007" i="3"/>
  <c r="H1007" i="3"/>
  <c r="G1007" i="3"/>
  <c r="J1007" i="3"/>
  <c r="N1843" i="3"/>
  <c r="O1843" i="3"/>
  <c r="J1794" i="3"/>
  <c r="L1794" i="3"/>
  <c r="G1794" i="3"/>
  <c r="H1794" i="3" s="1"/>
  <c r="J1828" i="3"/>
  <c r="L1828" i="3"/>
  <c r="G1828" i="3"/>
  <c r="H1828" i="3" s="1"/>
  <c r="G1808" i="3"/>
  <c r="H1808" i="3" s="1"/>
  <c r="J1808" i="3"/>
  <c r="L1808" i="3"/>
  <c r="G1739" i="3"/>
  <c r="H1739" i="3" s="1"/>
  <c r="L1739" i="3"/>
  <c r="J1739" i="3"/>
  <c r="L1726" i="3"/>
  <c r="G1726" i="3"/>
  <c r="H1726" i="3" s="1"/>
  <c r="J1726" i="3"/>
  <c r="M1730" i="3"/>
  <c r="K1730" i="3"/>
  <c r="G1730" i="3"/>
  <c r="L1730" i="3"/>
  <c r="Q1730" i="3"/>
  <c r="P1730" i="3"/>
  <c r="J1730" i="3"/>
  <c r="H1730" i="3"/>
  <c r="L1517" i="3"/>
  <c r="H1517" i="3"/>
  <c r="G1517" i="3"/>
  <c r="J1517" i="3"/>
  <c r="J1609" i="3"/>
  <c r="L1609" i="3"/>
  <c r="G1609" i="3"/>
  <c r="H1609" i="3" s="1"/>
  <c r="L1545" i="3"/>
  <c r="J1545" i="3"/>
  <c r="G1545" i="3"/>
  <c r="H1545" i="3" s="1"/>
  <c r="O1503" i="3"/>
  <c r="N1503" i="3"/>
  <c r="N1494" i="3"/>
  <c r="O1494" i="3"/>
  <c r="O1392" i="3"/>
  <c r="N1392" i="3"/>
  <c r="J1468" i="3"/>
  <c r="H1468" i="3"/>
  <c r="G1468" i="3"/>
  <c r="L1468" i="3"/>
  <c r="J1243" i="3"/>
  <c r="G1243" i="3"/>
  <c r="H1243" i="3" s="1"/>
  <c r="L1243" i="3"/>
  <c r="L1188" i="3"/>
  <c r="J1188" i="3"/>
  <c r="G1188" i="3"/>
  <c r="H1188" i="3" s="1"/>
  <c r="N1253" i="3"/>
  <c r="N1216" i="3"/>
  <c r="O1216" i="3"/>
  <c r="J1214" i="3"/>
  <c r="G1214" i="3"/>
  <c r="H1214" i="3" s="1"/>
  <c r="L1214" i="3"/>
  <c r="N1151" i="3"/>
  <c r="O1151" i="3"/>
  <c r="L1117" i="3"/>
  <c r="J1117" i="3"/>
  <c r="G1117" i="3"/>
  <c r="H1117" i="3" s="1"/>
  <c r="L1031" i="3"/>
  <c r="G1031" i="3"/>
  <c r="H1031" i="3" s="1"/>
  <c r="J1031" i="3"/>
  <c r="G958" i="3"/>
  <c r="P958" i="3"/>
  <c r="M958" i="3"/>
  <c r="L958" i="3"/>
  <c r="J958" i="3"/>
  <c r="Q958" i="3"/>
  <c r="K958" i="3"/>
  <c r="H958" i="3"/>
  <c r="N998" i="3"/>
  <c r="O998" i="3"/>
  <c r="O862" i="3"/>
  <c r="N862" i="3"/>
  <c r="J739" i="3"/>
  <c r="G739" i="3"/>
  <c r="H739" i="3" s="1"/>
  <c r="L739" i="3"/>
  <c r="L811" i="3"/>
  <c r="G811" i="3"/>
  <c r="H811" i="3" s="1"/>
  <c r="J811" i="3"/>
  <c r="G740" i="3"/>
  <c r="H740" i="3" s="1"/>
  <c r="L740" i="3"/>
  <c r="J740" i="3"/>
  <c r="L783" i="3"/>
  <c r="J783" i="3"/>
  <c r="H783" i="3"/>
  <c r="G783" i="3"/>
  <c r="N635" i="3"/>
  <c r="O635" i="3"/>
  <c r="G634" i="3"/>
  <c r="H634" i="3" s="1"/>
  <c r="L634" i="3"/>
  <c r="J634" i="3"/>
  <c r="J718" i="3"/>
  <c r="L718" i="3"/>
  <c r="G718" i="3"/>
  <c r="H718" i="3" s="1"/>
  <c r="K444" i="3"/>
  <c r="Q444" i="3"/>
  <c r="H444" i="3"/>
  <c r="P444" i="3"/>
  <c r="L444" i="3"/>
  <c r="G444" i="3"/>
  <c r="M444" i="3"/>
  <c r="J444" i="3"/>
  <c r="G594" i="3"/>
  <c r="H594" i="3" s="1"/>
  <c r="J594" i="3"/>
  <c r="L594" i="3"/>
  <c r="J609" i="3"/>
  <c r="G609" i="3"/>
  <c r="H609" i="3"/>
  <c r="Q609" i="3"/>
  <c r="L609" i="3"/>
  <c r="M609" i="3"/>
  <c r="K609" i="3"/>
  <c r="P609" i="3"/>
  <c r="J542" i="3"/>
  <c r="L542" i="3"/>
  <c r="G542" i="3"/>
  <c r="H542" i="3" s="1"/>
  <c r="N325" i="3"/>
  <c r="O325" i="3"/>
  <c r="G445" i="3"/>
  <c r="H445" i="3" s="1"/>
  <c r="J445" i="3"/>
  <c r="L445" i="3"/>
  <c r="J310" i="3"/>
  <c r="L310" i="3"/>
  <c r="G310" i="3"/>
  <c r="H310" i="3" s="1"/>
  <c r="O495" i="3"/>
  <c r="N495" i="3"/>
  <c r="H199" i="3"/>
  <c r="J199" i="3"/>
  <c r="G199" i="3"/>
  <c r="L199" i="3"/>
  <c r="O306" i="3"/>
  <c r="N306" i="3"/>
  <c r="G254" i="3"/>
  <c r="H254" i="3" s="1"/>
  <c r="J254" i="3"/>
  <c r="L254" i="3"/>
  <c r="G212" i="3"/>
  <c r="H212" i="3" s="1"/>
  <c r="J212" i="3"/>
  <c r="L212" i="3"/>
  <c r="O317" i="3"/>
  <c r="N317" i="3"/>
  <c r="J413" i="3"/>
  <c r="G413" i="3"/>
  <c r="H413" i="3"/>
  <c r="L413" i="3"/>
  <c r="J33" i="3"/>
  <c r="G33" i="3"/>
  <c r="H33" i="3" s="1"/>
  <c r="L33" i="3"/>
  <c r="L237" i="3"/>
  <c r="J237" i="3"/>
  <c r="G237" i="3"/>
  <c r="H237" i="3" s="1"/>
  <c r="O154" i="3"/>
  <c r="N154" i="3"/>
  <c r="N273" i="3"/>
  <c r="O92" i="3"/>
  <c r="N92" i="3"/>
  <c r="L1250" i="3"/>
  <c r="J1250" i="3"/>
  <c r="G1250" i="3"/>
  <c r="H1250" i="3" s="1"/>
  <c r="N1185" i="3"/>
  <c r="O1185" i="3"/>
  <c r="L1063" i="3"/>
  <c r="Q1063" i="3"/>
  <c r="K1063" i="3"/>
  <c r="J1063" i="3"/>
  <c r="P1063" i="3"/>
  <c r="M1063" i="3"/>
  <c r="H1063" i="3"/>
  <c r="G1063" i="3"/>
  <c r="K1184" i="3"/>
  <c r="Q1184" i="3"/>
  <c r="M1184" i="3"/>
  <c r="L1184" i="3"/>
  <c r="H1184" i="3"/>
  <c r="J1184" i="3"/>
  <c r="P1184" i="3"/>
  <c r="G1184" i="3"/>
  <c r="J1124" i="3"/>
  <c r="L1124" i="3"/>
  <c r="G1124" i="3"/>
  <c r="H1124" i="3" s="1"/>
  <c r="J1190" i="3"/>
  <c r="G1190" i="3"/>
  <c r="H1190" i="3" s="1"/>
  <c r="L1190" i="3"/>
  <c r="L1083" i="3"/>
  <c r="J1083" i="3"/>
  <c r="G1083" i="3"/>
  <c r="H1083" i="3" s="1"/>
  <c r="L1027" i="3"/>
  <c r="J1027" i="3"/>
  <c r="G1027" i="3"/>
  <c r="H1027" i="3" s="1"/>
  <c r="O1122" i="3"/>
  <c r="N1122" i="3"/>
  <c r="L1121" i="3"/>
  <c r="P1121" i="3"/>
  <c r="M1121" i="3"/>
  <c r="K1121" i="3"/>
  <c r="H1121" i="3"/>
  <c r="G1121" i="3"/>
  <c r="Q1121" i="3"/>
  <c r="J1121" i="3"/>
  <c r="O1082" i="3"/>
  <c r="N1082" i="3"/>
  <c r="J1108" i="3"/>
  <c r="K1108" i="3"/>
  <c r="M1108" i="3"/>
  <c r="L1108" i="3"/>
  <c r="G1108" i="3"/>
  <c r="P1108" i="3"/>
  <c r="H1108" i="3"/>
  <c r="Q1108" i="3"/>
  <c r="O1089" i="3"/>
  <c r="N1089" i="3"/>
  <c r="N993" i="3"/>
  <c r="O993" i="3"/>
  <c r="L955" i="3"/>
  <c r="J955" i="3"/>
  <c r="G955" i="3"/>
  <c r="H955" i="3" s="1"/>
  <c r="L1064" i="3"/>
  <c r="G1064" i="3"/>
  <c r="H1064" i="3" s="1"/>
  <c r="J1064" i="3"/>
  <c r="L959" i="3"/>
  <c r="G959" i="3"/>
  <c r="H959" i="3" s="1"/>
  <c r="J959" i="3"/>
  <c r="L888" i="3"/>
  <c r="G888" i="3"/>
  <c r="H888" i="3" s="1"/>
  <c r="J888" i="3"/>
  <c r="H893" i="3"/>
  <c r="G893" i="3"/>
  <c r="L893" i="3"/>
  <c r="J893" i="3"/>
  <c r="G796" i="3"/>
  <c r="H796" i="3" s="1"/>
  <c r="L796" i="3"/>
  <c r="J796" i="3"/>
  <c r="L911" i="3"/>
  <c r="J911" i="3"/>
  <c r="G911" i="3"/>
  <c r="H911" i="3"/>
  <c r="H872" i="3"/>
  <c r="P872" i="3"/>
  <c r="L872" i="3"/>
  <c r="G872" i="3"/>
  <c r="Q872" i="3"/>
  <c r="K872" i="3"/>
  <c r="J872" i="3"/>
  <c r="M872" i="3"/>
  <c r="L821" i="3"/>
  <c r="J821" i="3"/>
  <c r="G821" i="3"/>
  <c r="H821" i="3"/>
  <c r="K843" i="3"/>
  <c r="H843" i="3"/>
  <c r="J843" i="3"/>
  <c r="G843" i="3"/>
  <c r="P843" i="3"/>
  <c r="M843" i="3"/>
  <c r="L843" i="3"/>
  <c r="Q843" i="3"/>
  <c r="J865" i="3"/>
  <c r="G865" i="3"/>
  <c r="H865" i="3" s="1"/>
  <c r="L865" i="3"/>
  <c r="L757" i="3"/>
  <c r="J757" i="3"/>
  <c r="G757" i="3"/>
  <c r="H757" i="3"/>
  <c r="N725" i="3"/>
  <c r="O725" i="3"/>
  <c r="L738" i="3"/>
  <c r="J738" i="3"/>
  <c r="G738" i="3"/>
  <c r="H738" i="3" s="1"/>
  <c r="J654" i="3"/>
  <c r="L654" i="3"/>
  <c r="G654" i="3"/>
  <c r="H654" i="3" s="1"/>
  <c r="J563" i="3"/>
  <c r="H563" i="3"/>
  <c r="L563" i="3"/>
  <c r="G563" i="3"/>
  <c r="J553" i="3"/>
  <c r="L553" i="3"/>
  <c r="G553" i="3"/>
  <c r="H553" i="3" s="1"/>
  <c r="L501" i="3"/>
  <c r="H501" i="3"/>
  <c r="J501" i="3"/>
  <c r="G501" i="3"/>
  <c r="G618" i="3"/>
  <c r="H618" i="3" s="1"/>
  <c r="L618" i="3"/>
  <c r="J618" i="3"/>
  <c r="J502" i="3"/>
  <c r="G502" i="3"/>
  <c r="H502" i="3" s="1"/>
  <c r="L502" i="3"/>
  <c r="J486" i="3"/>
  <c r="L486" i="3"/>
  <c r="G486" i="3"/>
  <c r="H486" i="3" s="1"/>
  <c r="N329" i="3"/>
  <c r="O329" i="3"/>
  <c r="L491" i="3"/>
  <c r="H491" i="3"/>
  <c r="J491" i="3"/>
  <c r="G491" i="3"/>
  <c r="L496" i="3"/>
  <c r="G496" i="3"/>
  <c r="H496" i="3" s="1"/>
  <c r="J496" i="3"/>
  <c r="L387" i="3"/>
  <c r="J387" i="3"/>
  <c r="G387" i="3"/>
  <c r="H387" i="3" s="1"/>
  <c r="L362" i="3"/>
  <c r="J362" i="3"/>
  <c r="G362" i="3"/>
  <c r="H362" i="3" s="1"/>
  <c r="Q363" i="3"/>
  <c r="L363" i="3"/>
  <c r="G363" i="3"/>
  <c r="K363" i="3"/>
  <c r="P363" i="3"/>
  <c r="M363" i="3"/>
  <c r="J363" i="3"/>
  <c r="H363" i="3"/>
  <c r="O285" i="3"/>
  <c r="N285" i="3"/>
  <c r="G219" i="3"/>
  <c r="Q219" i="3"/>
  <c r="M219" i="3"/>
  <c r="P219" i="3"/>
  <c r="L219" i="3"/>
  <c r="K219" i="3"/>
  <c r="J219" i="3"/>
  <c r="H219" i="3"/>
  <c r="L143" i="3"/>
  <c r="J143" i="3"/>
  <c r="G143" i="3"/>
  <c r="H143" i="3"/>
  <c r="O367" i="3"/>
  <c r="N367" i="3"/>
  <c r="N266" i="3"/>
  <c r="O266" i="3"/>
  <c r="J441" i="3"/>
  <c r="L441" i="3"/>
  <c r="G441" i="3"/>
  <c r="H441" i="3" s="1"/>
  <c r="J211" i="3"/>
  <c r="L211" i="3"/>
  <c r="G211" i="3"/>
  <c r="Q211" i="3"/>
  <c r="P211" i="3"/>
  <c r="M211" i="3"/>
  <c r="K211" i="3"/>
  <c r="H211" i="3"/>
  <c r="G338" i="3"/>
  <c r="H338" i="3" s="1"/>
  <c r="L338" i="3"/>
  <c r="J338" i="3"/>
  <c r="L284" i="3"/>
  <c r="J284" i="3"/>
  <c r="G284" i="3"/>
  <c r="H284" i="3" s="1"/>
  <c r="G234" i="3"/>
  <c r="H234" i="3" s="1"/>
  <c r="J234" i="3"/>
  <c r="L234" i="3"/>
  <c r="O399" i="3"/>
  <c r="N399" i="3"/>
  <c r="G194" i="3"/>
  <c r="H194" i="3"/>
  <c r="Q194" i="3"/>
  <c r="P194" i="3"/>
  <c r="M194" i="3"/>
  <c r="L194" i="3"/>
  <c r="K194" i="3"/>
  <c r="J194" i="3"/>
  <c r="L183" i="3"/>
  <c r="J183" i="3"/>
  <c r="G183" i="3"/>
  <c r="H183" i="3" s="1"/>
  <c r="O918" i="3"/>
  <c r="N918" i="3"/>
  <c r="L850" i="3"/>
  <c r="J850" i="3"/>
  <c r="G850" i="3"/>
  <c r="H850" i="3" s="1"/>
  <c r="J835" i="3"/>
  <c r="L835" i="3"/>
  <c r="G835" i="3"/>
  <c r="H835" i="3" s="1"/>
  <c r="L789" i="3"/>
  <c r="J789" i="3"/>
  <c r="G789" i="3"/>
  <c r="H789" i="3" s="1"/>
  <c r="N804" i="3"/>
  <c r="O804" i="3"/>
  <c r="O644" i="3"/>
  <c r="N644" i="3"/>
  <c r="O719" i="3"/>
  <c r="N719" i="3"/>
  <c r="L656" i="3"/>
  <c r="J656" i="3"/>
  <c r="H656" i="3"/>
  <c r="G656" i="3"/>
  <c r="J483" i="3"/>
  <c r="G483" i="3"/>
  <c r="H483" i="3" s="1"/>
  <c r="L483" i="3"/>
  <c r="N570" i="3"/>
  <c r="O570" i="3"/>
  <c r="L523" i="3"/>
  <c r="J523" i="3"/>
  <c r="G523" i="3"/>
  <c r="H523" i="3" s="1"/>
  <c r="J364" i="3"/>
  <c r="L364" i="3"/>
  <c r="G364" i="3"/>
  <c r="H364" i="3" s="1"/>
  <c r="L239" i="3"/>
  <c r="J239" i="3"/>
  <c r="H239" i="3"/>
  <c r="G239" i="3"/>
  <c r="G250" i="3"/>
  <c r="Q250" i="3"/>
  <c r="P250" i="3"/>
  <c r="M250" i="3"/>
  <c r="L250" i="3"/>
  <c r="K250" i="3"/>
  <c r="J250" i="3"/>
  <c r="H250" i="3"/>
  <c r="G210" i="3"/>
  <c r="J210" i="3"/>
  <c r="M210" i="3"/>
  <c r="Q210" i="3"/>
  <c r="P210" i="3"/>
  <c r="L210" i="3"/>
  <c r="K210" i="3"/>
  <c r="H210" i="3"/>
  <c r="G202" i="3"/>
  <c r="H202" i="3" s="1"/>
  <c r="L202" i="3"/>
  <c r="J202" i="3"/>
  <c r="L129" i="3"/>
  <c r="J129" i="3"/>
  <c r="G129" i="3"/>
  <c r="H129" i="3" s="1"/>
  <c r="J17" i="3"/>
  <c r="G17" i="3"/>
  <c r="H17" i="3" s="1"/>
  <c r="L17" i="3"/>
  <c r="L173" i="3"/>
  <c r="J173" i="3"/>
  <c r="H173" i="3"/>
  <c r="G173" i="3"/>
  <c r="L276" i="3"/>
  <c r="J276" i="3"/>
  <c r="G276" i="3"/>
  <c r="H276" i="3" s="1"/>
  <c r="G1114" i="3"/>
  <c r="H1114" i="3" s="1"/>
  <c r="L1114" i="3"/>
  <c r="J1114" i="3"/>
  <c r="G1054" i="3"/>
  <c r="P1054" i="3"/>
  <c r="M1054" i="3"/>
  <c r="K1054" i="3"/>
  <c r="H1054" i="3"/>
  <c r="Q1054" i="3"/>
  <c r="L1054" i="3"/>
  <c r="J1054" i="3"/>
  <c r="G946" i="3"/>
  <c r="H946" i="3" s="1"/>
  <c r="L946" i="3"/>
  <c r="J946" i="3"/>
  <c r="G980" i="3"/>
  <c r="H980" i="3" s="1"/>
  <c r="L980" i="3"/>
  <c r="J980" i="3"/>
  <c r="H1056" i="3"/>
  <c r="P1056" i="3"/>
  <c r="G1056" i="3"/>
  <c r="Q1056" i="3"/>
  <c r="L1056" i="3"/>
  <c r="J1056" i="3"/>
  <c r="M1056" i="3"/>
  <c r="K1056" i="3"/>
  <c r="N890" i="3"/>
  <c r="L832" i="3"/>
  <c r="G832" i="3"/>
  <c r="H832" i="3" s="1"/>
  <c r="J832" i="3"/>
  <c r="L842" i="3"/>
  <c r="G842" i="3"/>
  <c r="H842" i="3" s="1"/>
  <c r="J842" i="3"/>
  <c r="O895" i="3"/>
  <c r="N895" i="3"/>
  <c r="G663" i="3"/>
  <c r="H663" i="3" s="1"/>
  <c r="L663" i="3"/>
  <c r="J663" i="3"/>
  <c r="O764" i="3"/>
  <c r="N764" i="3"/>
  <c r="G727" i="3"/>
  <c r="H727" i="3" s="1"/>
  <c r="J727" i="3"/>
  <c r="L727" i="3"/>
  <c r="O648" i="3"/>
  <c r="N648" i="3"/>
  <c r="L685" i="3"/>
  <c r="K685" i="3"/>
  <c r="M685" i="3"/>
  <c r="J685" i="3"/>
  <c r="H685" i="3"/>
  <c r="G685" i="3"/>
  <c r="Q685" i="3"/>
  <c r="P685" i="3"/>
  <c r="O674" i="3"/>
  <c r="N674" i="3"/>
  <c r="L676" i="3"/>
  <c r="G676" i="3"/>
  <c r="H676" i="3" s="1"/>
  <c r="J676" i="3"/>
  <c r="L600" i="3"/>
  <c r="G600" i="3"/>
  <c r="H600" i="3" s="1"/>
  <c r="J600" i="3"/>
  <c r="O507" i="3"/>
  <c r="N507" i="3"/>
  <c r="J578" i="3"/>
  <c r="L578" i="3"/>
  <c r="H578" i="3"/>
  <c r="G578" i="3"/>
  <c r="L520" i="3"/>
  <c r="J520" i="3"/>
  <c r="G520" i="3"/>
  <c r="H520" i="3" s="1"/>
  <c r="J506" i="3"/>
  <c r="K506" i="3"/>
  <c r="Q506" i="3"/>
  <c r="M506" i="3"/>
  <c r="L506" i="3"/>
  <c r="H506" i="3"/>
  <c r="G506" i="3"/>
  <c r="P506" i="3"/>
  <c r="N357" i="3"/>
  <c r="O357" i="3"/>
  <c r="O252" i="3"/>
  <c r="N252" i="3"/>
  <c r="L185" i="3"/>
  <c r="H185" i="3"/>
  <c r="J185" i="3"/>
  <c r="G185" i="3"/>
  <c r="L429" i="3"/>
  <c r="J429" i="3"/>
  <c r="G429" i="3"/>
  <c r="H429" i="3" s="1"/>
  <c r="L280" i="3"/>
  <c r="G280" i="3"/>
  <c r="H280" i="3" s="1"/>
  <c r="J280" i="3"/>
  <c r="G14" i="3"/>
  <c r="H14" i="3" s="1"/>
  <c r="J14" i="3"/>
  <c r="L14" i="3"/>
  <c r="G78" i="3"/>
  <c r="H78" i="3" s="1"/>
  <c r="J78" i="3"/>
  <c r="L78" i="3"/>
  <c r="O103" i="3"/>
  <c r="N103" i="3"/>
  <c r="O361" i="3"/>
  <c r="N361" i="3"/>
  <c r="H201" i="3"/>
  <c r="L201" i="3"/>
  <c r="J201" i="3"/>
  <c r="G201" i="3"/>
  <c r="L95" i="3"/>
  <c r="J95" i="3"/>
  <c r="G95" i="3"/>
  <c r="H95" i="3" s="1"/>
  <c r="J19" i="3"/>
  <c r="G19" i="3"/>
  <c r="H19" i="3" s="1"/>
  <c r="L19" i="3"/>
  <c r="G1718" i="3"/>
  <c r="H1718" i="3" s="1"/>
  <c r="L1718" i="3"/>
  <c r="J1718" i="3"/>
  <c r="K1685" i="3"/>
  <c r="P1685" i="3"/>
  <c r="M1685" i="3"/>
  <c r="L1685" i="3"/>
  <c r="J1685" i="3"/>
  <c r="Q1685" i="3"/>
  <c r="G1685" i="3"/>
  <c r="H1685" i="3"/>
  <c r="G1690" i="3"/>
  <c r="H1690" i="3" s="1"/>
  <c r="L1690" i="3"/>
  <c r="J1690" i="3"/>
  <c r="G1703" i="3"/>
  <c r="J1703" i="3"/>
  <c r="P1703" i="3"/>
  <c r="Q1703" i="3"/>
  <c r="M1703" i="3"/>
  <c r="H1703" i="3"/>
  <c r="L1703" i="3"/>
  <c r="K1703" i="3"/>
  <c r="G1622" i="3"/>
  <c r="H1622" i="3" s="1"/>
  <c r="J1622" i="3"/>
  <c r="L1622" i="3"/>
  <c r="G1654" i="3"/>
  <c r="H1654" i="3" s="1"/>
  <c r="L1654" i="3"/>
  <c r="J1654" i="3"/>
  <c r="O1617" i="3"/>
  <c r="N1617" i="3"/>
  <c r="L1513" i="3"/>
  <c r="J1513" i="3"/>
  <c r="H1513" i="3"/>
  <c r="G1513" i="3"/>
  <c r="G1435" i="3"/>
  <c r="H1435" i="3" s="1"/>
  <c r="J1435" i="3"/>
  <c r="L1435" i="3"/>
  <c r="J1447" i="3"/>
  <c r="G1447" i="3"/>
  <c r="H1447" i="3" s="1"/>
  <c r="L1447" i="3"/>
  <c r="P1376" i="3"/>
  <c r="H1376" i="3"/>
  <c r="M1376" i="3"/>
  <c r="Q1376" i="3"/>
  <c r="L1376" i="3"/>
  <c r="K1376" i="3"/>
  <c r="J1376" i="3"/>
  <c r="G1376" i="3"/>
  <c r="O1357" i="3"/>
  <c r="N1357" i="3"/>
  <c r="H1348" i="3"/>
  <c r="L1348" i="3"/>
  <c r="J1348" i="3"/>
  <c r="G1348" i="3"/>
  <c r="L1297" i="3"/>
  <c r="J1297" i="3"/>
  <c r="G1297" i="3"/>
  <c r="H1297" i="3"/>
  <c r="G1403" i="3"/>
  <c r="J1403" i="3"/>
  <c r="M1403" i="3"/>
  <c r="H1403" i="3"/>
  <c r="Q1403" i="3"/>
  <c r="P1403" i="3"/>
  <c r="L1403" i="3"/>
  <c r="K1403" i="3"/>
  <c r="H1260" i="3"/>
  <c r="K1260" i="3"/>
  <c r="P1260" i="3"/>
  <c r="J1260" i="3"/>
  <c r="G1260" i="3"/>
  <c r="M1260" i="3"/>
  <c r="L1260" i="3"/>
  <c r="Q1260" i="3"/>
  <c r="L1079" i="3"/>
  <c r="P1079" i="3"/>
  <c r="M1079" i="3"/>
  <c r="K1079" i="3"/>
  <c r="H1079" i="3"/>
  <c r="Q1079" i="3"/>
  <c r="J1079" i="3"/>
  <c r="G1079" i="3"/>
  <c r="J1235" i="3"/>
  <c r="L1235" i="3"/>
  <c r="G1235" i="3"/>
  <c r="H1235" i="3" s="1"/>
  <c r="J1102" i="3"/>
  <c r="G1102" i="3"/>
  <c r="H1102" i="3" s="1"/>
  <c r="L1102" i="3"/>
  <c r="G1155" i="3"/>
  <c r="H1155" i="3" s="1"/>
  <c r="L1155" i="3"/>
  <c r="J1155" i="3"/>
  <c r="G1105" i="3"/>
  <c r="P1105" i="3"/>
  <c r="M1105" i="3"/>
  <c r="L1105" i="3"/>
  <c r="H1105" i="3"/>
  <c r="Q1105" i="3"/>
  <c r="K1105" i="3"/>
  <c r="J1105" i="3"/>
  <c r="G1148" i="3"/>
  <c r="L1148" i="3"/>
  <c r="J1148" i="3"/>
  <c r="H1148" i="3"/>
  <c r="M1103" i="3"/>
  <c r="L1103" i="3"/>
  <c r="H1103" i="3"/>
  <c r="J1103" i="3"/>
  <c r="G1103" i="3"/>
  <c r="Q1103" i="3"/>
  <c r="K1103" i="3"/>
  <c r="P1103" i="3"/>
  <c r="O1052" i="3"/>
  <c r="N1052" i="3"/>
  <c r="L943" i="3"/>
  <c r="J943" i="3"/>
  <c r="G943" i="3"/>
  <c r="H943" i="3" s="1"/>
  <c r="G990" i="3"/>
  <c r="H990" i="3" s="1"/>
  <c r="L990" i="3"/>
  <c r="J990" i="3"/>
  <c r="H988" i="3"/>
  <c r="P988" i="3"/>
  <c r="Q988" i="3"/>
  <c r="M988" i="3"/>
  <c r="G988" i="3"/>
  <c r="L988" i="3"/>
  <c r="K988" i="3"/>
  <c r="J988" i="3"/>
  <c r="L971" i="3"/>
  <c r="J971" i="3"/>
  <c r="G971" i="3"/>
  <c r="H971" i="3" s="1"/>
  <c r="O901" i="3"/>
  <c r="N901" i="3"/>
  <c r="N925" i="3"/>
  <c r="O925" i="3"/>
  <c r="J766" i="3"/>
  <c r="L766" i="3"/>
  <c r="G766" i="3"/>
  <c r="H766" i="3" s="1"/>
  <c r="O992" i="3"/>
  <c r="N992" i="3"/>
  <c r="J723" i="3"/>
  <c r="L723" i="3"/>
  <c r="G723" i="3"/>
  <c r="H723" i="3" s="1"/>
  <c r="L963" i="3"/>
  <c r="G963" i="3"/>
  <c r="H963" i="3" s="1"/>
  <c r="J963" i="3"/>
  <c r="L673" i="3"/>
  <c r="J673" i="3"/>
  <c r="G673" i="3"/>
  <c r="H673" i="3" s="1"/>
  <c r="L870" i="3"/>
  <c r="G870" i="3"/>
  <c r="H870" i="3" s="1"/>
  <c r="J870" i="3"/>
  <c r="J686" i="3"/>
  <c r="L686" i="3"/>
  <c r="G686" i="3"/>
  <c r="H686" i="3" s="1"/>
  <c r="J548" i="3"/>
  <c r="G548" i="3"/>
  <c r="H548" i="3" s="1"/>
  <c r="L548" i="3"/>
  <c r="O647" i="3"/>
  <c r="N647" i="3"/>
  <c r="L628" i="3"/>
  <c r="G628" i="3"/>
  <c r="H628" i="3" s="1"/>
  <c r="J628" i="3"/>
  <c r="L688" i="3"/>
  <c r="G688" i="3"/>
  <c r="H688" i="3" s="1"/>
  <c r="J688" i="3"/>
  <c r="M597" i="3"/>
  <c r="J597" i="3"/>
  <c r="H597" i="3"/>
  <c r="Q597" i="3"/>
  <c r="L597" i="3"/>
  <c r="P597" i="3"/>
  <c r="K597" i="3"/>
  <c r="G597" i="3"/>
  <c r="J566" i="3"/>
  <c r="L566" i="3"/>
  <c r="G566" i="3"/>
  <c r="H566" i="3" s="1"/>
  <c r="J577" i="3"/>
  <c r="G577" i="3"/>
  <c r="H577" i="3" s="1"/>
  <c r="L577" i="3"/>
  <c r="J480" i="3"/>
  <c r="P480" i="3"/>
  <c r="G480" i="3"/>
  <c r="Q480" i="3"/>
  <c r="L480" i="3"/>
  <c r="M480" i="3"/>
  <c r="K480" i="3"/>
  <c r="H480" i="3"/>
  <c r="H650" i="3"/>
  <c r="G650" i="3"/>
  <c r="Q650" i="3"/>
  <c r="M650" i="3"/>
  <c r="P650" i="3"/>
  <c r="L650" i="3"/>
  <c r="K650" i="3"/>
  <c r="J650" i="3"/>
  <c r="Q484" i="3"/>
  <c r="H484" i="3"/>
  <c r="G484" i="3"/>
  <c r="L484" i="3"/>
  <c r="K484" i="3"/>
  <c r="J484" i="3"/>
  <c r="P484" i="3"/>
  <c r="M484" i="3"/>
  <c r="G455" i="3"/>
  <c r="H455" i="3" s="1"/>
  <c r="J455" i="3"/>
  <c r="L455" i="3"/>
  <c r="J336" i="3"/>
  <c r="H336" i="3"/>
  <c r="L336" i="3"/>
  <c r="G336" i="3"/>
  <c r="L247" i="3"/>
  <c r="J247" i="3"/>
  <c r="H247" i="3"/>
  <c r="Q247" i="3"/>
  <c r="P247" i="3"/>
  <c r="M247" i="3"/>
  <c r="K247" i="3"/>
  <c r="G247" i="3"/>
  <c r="O193" i="3"/>
  <c r="N193" i="3"/>
  <c r="L471" i="3"/>
  <c r="G471" i="3"/>
  <c r="H471" i="3" s="1"/>
  <c r="J471" i="3"/>
  <c r="K240" i="3"/>
  <c r="G240" i="3"/>
  <c r="Q240" i="3"/>
  <c r="P240" i="3"/>
  <c r="M240" i="3"/>
  <c r="L240" i="3"/>
  <c r="J240" i="3"/>
  <c r="H240" i="3"/>
  <c r="O233" i="3"/>
  <c r="N233" i="3"/>
  <c r="O52" i="3"/>
  <c r="N52" i="3"/>
  <c r="L232" i="3"/>
  <c r="J232" i="3"/>
  <c r="G232" i="3"/>
  <c r="H232" i="3" s="1"/>
  <c r="O128" i="3"/>
  <c r="N128" i="3"/>
  <c r="O158" i="3"/>
  <c r="N158" i="3"/>
  <c r="O94" i="3"/>
  <c r="N94" i="3"/>
  <c r="L1806" i="3"/>
  <c r="H1806" i="3"/>
  <c r="J1806" i="3"/>
  <c r="G1806" i="3"/>
  <c r="G1767" i="3"/>
  <c r="H1767" i="3" s="1"/>
  <c r="J1767" i="3"/>
  <c r="L1767" i="3"/>
  <c r="L1786" i="3"/>
  <c r="G1786" i="3"/>
  <c r="H1786" i="3" s="1"/>
  <c r="J1786" i="3"/>
  <c r="J1696" i="3"/>
  <c r="G1696" i="3"/>
  <c r="H1696" i="3" s="1"/>
  <c r="L1696" i="3"/>
  <c r="J1605" i="3"/>
  <c r="L1605" i="3"/>
  <c r="G1605" i="3"/>
  <c r="H1605" i="3" s="1"/>
  <c r="L1558" i="3"/>
  <c r="H1558" i="3"/>
  <c r="G1558" i="3"/>
  <c r="J1558" i="3"/>
  <c r="J1584" i="3"/>
  <c r="L1584" i="3"/>
  <c r="G1584" i="3"/>
  <c r="H1584" i="3" s="1"/>
  <c r="G1446" i="3"/>
  <c r="H1446" i="3" s="1"/>
  <c r="L1446" i="3"/>
  <c r="J1446" i="3"/>
  <c r="L1311" i="3"/>
  <c r="J1311" i="3"/>
  <c r="G1311" i="3"/>
  <c r="H1311" i="3"/>
  <c r="O1304" i="3"/>
  <c r="N1304" i="3"/>
  <c r="L1326" i="3"/>
  <c r="J1326" i="3"/>
  <c r="G1326" i="3"/>
  <c r="H1326" i="3" s="1"/>
  <c r="P1388" i="3"/>
  <c r="J1388" i="3"/>
  <c r="Q1388" i="3"/>
  <c r="M1388" i="3"/>
  <c r="L1388" i="3"/>
  <c r="K1388" i="3"/>
  <c r="H1388" i="3"/>
  <c r="G1388" i="3"/>
  <c r="P1295" i="3"/>
  <c r="L1295" i="3"/>
  <c r="M1295" i="3"/>
  <c r="K1295" i="3"/>
  <c r="J1295" i="3"/>
  <c r="H1295" i="3"/>
  <c r="G1295" i="3"/>
  <c r="Q1295" i="3"/>
  <c r="G1359" i="3"/>
  <c r="Q1359" i="3"/>
  <c r="P1359" i="3"/>
  <c r="M1359" i="3"/>
  <c r="L1359" i="3"/>
  <c r="K1359" i="3"/>
  <c r="J1359" i="3"/>
  <c r="H1359" i="3"/>
  <c r="O1252" i="3"/>
  <c r="L1192" i="3"/>
  <c r="J1192" i="3"/>
  <c r="G1192" i="3"/>
  <c r="P1192" i="3"/>
  <c r="Q1192" i="3"/>
  <c r="K1192" i="3"/>
  <c r="H1192" i="3"/>
  <c r="M1192" i="3"/>
  <c r="O1226" i="3"/>
  <c r="L1071" i="3"/>
  <c r="M1071" i="3"/>
  <c r="G1071" i="3"/>
  <c r="Q1071" i="3"/>
  <c r="H1071" i="3"/>
  <c r="J1071" i="3"/>
  <c r="K1071" i="3"/>
  <c r="P1071" i="3"/>
  <c r="M1141" i="3"/>
  <c r="K1141" i="3"/>
  <c r="H1141" i="3"/>
  <c r="P1141" i="3"/>
  <c r="L1141" i="3"/>
  <c r="J1141" i="3"/>
  <c r="Q1141" i="3"/>
  <c r="G1141" i="3"/>
  <c r="J1091" i="3"/>
  <c r="G1091" i="3"/>
  <c r="H1091" i="3" s="1"/>
  <c r="L1091" i="3"/>
  <c r="L939" i="3"/>
  <c r="J939" i="3"/>
  <c r="H939" i="3"/>
  <c r="G939" i="3"/>
  <c r="G936" i="3"/>
  <c r="H936" i="3" s="1"/>
  <c r="L936" i="3"/>
  <c r="J936" i="3"/>
  <c r="L1039" i="3"/>
  <c r="K1039" i="3"/>
  <c r="J1039" i="3"/>
  <c r="H1039" i="3"/>
  <c r="P1039" i="3"/>
  <c r="G1039" i="3"/>
  <c r="M1039" i="3"/>
  <c r="Q1039" i="3"/>
  <c r="N1005" i="3"/>
  <c r="O1005" i="3"/>
  <c r="O829" i="3"/>
  <c r="N829" i="3"/>
  <c r="G743" i="3"/>
  <c r="J743" i="3"/>
  <c r="M743" i="3"/>
  <c r="K743" i="3"/>
  <c r="Q743" i="3"/>
  <c r="P743" i="3"/>
  <c r="H743" i="3"/>
  <c r="L743" i="3"/>
  <c r="L781" i="3"/>
  <c r="G781" i="3"/>
  <c r="H781" i="3" s="1"/>
  <c r="J781" i="3"/>
  <c r="L831" i="3"/>
  <c r="G831" i="3"/>
  <c r="H831" i="3" s="1"/>
  <c r="J831" i="3"/>
  <c r="L659" i="3"/>
  <c r="G659" i="3"/>
  <c r="H659" i="3" s="1"/>
  <c r="J659" i="3"/>
  <c r="L816" i="3"/>
  <c r="G816" i="3"/>
  <c r="H816" i="3" s="1"/>
  <c r="J816" i="3"/>
  <c r="M565" i="3"/>
  <c r="L565" i="3"/>
  <c r="H565" i="3"/>
  <c r="P565" i="3"/>
  <c r="K565" i="3"/>
  <c r="J565" i="3"/>
  <c r="G565" i="3"/>
  <c r="Q565" i="3"/>
  <c r="H489" i="3"/>
  <c r="G489" i="3"/>
  <c r="L489" i="3"/>
  <c r="J489" i="3"/>
  <c r="H584" i="3"/>
  <c r="L584" i="3"/>
  <c r="P584" i="3"/>
  <c r="Q584" i="3"/>
  <c r="K584" i="3"/>
  <c r="J584" i="3"/>
  <c r="G584" i="3"/>
  <c r="M584" i="3"/>
  <c r="J528" i="3"/>
  <c r="G528" i="3"/>
  <c r="H528" i="3" s="1"/>
  <c r="L528" i="3"/>
  <c r="O468" i="3"/>
  <c r="N468" i="3"/>
  <c r="L447" i="3"/>
  <c r="H447" i="3"/>
  <c r="J447" i="3"/>
  <c r="G447" i="3"/>
  <c r="O386" i="3"/>
  <c r="N386" i="3"/>
  <c r="L175" i="3"/>
  <c r="J175" i="3"/>
  <c r="G175" i="3"/>
  <c r="H175" i="3" s="1"/>
  <c r="L187" i="3"/>
  <c r="J187" i="3"/>
  <c r="G187" i="3"/>
  <c r="H187" i="3" s="1"/>
  <c r="L127" i="3"/>
  <c r="K127" i="3"/>
  <c r="J127" i="3"/>
  <c r="G127" i="3"/>
  <c r="Q127" i="3"/>
  <c r="P127" i="3"/>
  <c r="M127" i="3"/>
  <c r="H127" i="3"/>
  <c r="K209" i="3"/>
  <c r="Q209" i="3"/>
  <c r="P209" i="3"/>
  <c r="L209" i="3"/>
  <c r="M209" i="3"/>
  <c r="J209" i="3"/>
  <c r="H209" i="3"/>
  <c r="G209" i="3"/>
  <c r="G327" i="3"/>
  <c r="H327" i="3" s="1"/>
  <c r="J327" i="3"/>
  <c r="L327" i="3"/>
  <c r="L275" i="3"/>
  <c r="Q275" i="3"/>
  <c r="H275" i="3"/>
  <c r="P275" i="3"/>
  <c r="M275" i="3"/>
  <c r="K275" i="3"/>
  <c r="J275" i="3"/>
  <c r="G275" i="3"/>
  <c r="N296" i="3"/>
  <c r="O296" i="3"/>
  <c r="J352" i="3"/>
  <c r="L352" i="3"/>
  <c r="G352" i="3"/>
  <c r="H352" i="3"/>
  <c r="J264" i="3"/>
  <c r="G264" i="3"/>
  <c r="H264" i="3" s="1"/>
  <c r="L264" i="3"/>
  <c r="H113" i="3"/>
  <c r="L113" i="3"/>
  <c r="J113" i="3"/>
  <c r="G113" i="3"/>
  <c r="L47" i="3"/>
  <c r="K47" i="3"/>
  <c r="J47" i="3"/>
  <c r="G47" i="3"/>
  <c r="H47" i="3"/>
  <c r="P47" i="3"/>
  <c r="Q47" i="3"/>
  <c r="M47" i="3"/>
  <c r="O73" i="3"/>
  <c r="N85" i="3"/>
  <c r="O85" i="3"/>
  <c r="N12" i="3"/>
  <c r="J1594" i="3"/>
  <c r="G1594" i="3"/>
  <c r="H1594" i="3" s="1"/>
  <c r="L1594" i="3"/>
  <c r="O1815" i="3"/>
  <c r="N1815" i="3"/>
  <c r="O1790" i="3"/>
  <c r="N1790" i="3"/>
  <c r="L1744" i="3"/>
  <c r="J1744" i="3"/>
  <c r="H1744" i="3"/>
  <c r="G1744" i="3"/>
  <c r="O1764" i="3"/>
  <c r="N1764" i="3"/>
  <c r="L1573" i="3"/>
  <c r="G1573" i="3"/>
  <c r="H1573" i="3" s="1"/>
  <c r="J1573" i="3"/>
  <c r="L1431" i="3"/>
  <c r="J1431" i="3"/>
  <c r="G1431" i="3"/>
  <c r="H1431" i="3" s="1"/>
  <c r="H1482" i="3"/>
  <c r="Q1482" i="3"/>
  <c r="L1482" i="3"/>
  <c r="J1482" i="3"/>
  <c r="G1482" i="3"/>
  <c r="P1482" i="3"/>
  <c r="M1482" i="3"/>
  <c r="K1482" i="3"/>
  <c r="G1368" i="3"/>
  <c r="H1368" i="3" s="1"/>
  <c r="L1368" i="3"/>
  <c r="J1368" i="3"/>
  <c r="L1409" i="3"/>
  <c r="Q1409" i="3"/>
  <c r="M1409" i="3"/>
  <c r="K1409" i="3"/>
  <c r="J1409" i="3"/>
  <c r="H1409" i="3"/>
  <c r="G1409" i="3"/>
  <c r="P1409" i="3"/>
  <c r="L1329" i="3"/>
  <c r="J1329" i="3"/>
  <c r="H1329" i="3"/>
  <c r="Q1329" i="3"/>
  <c r="P1329" i="3"/>
  <c r="M1329" i="3"/>
  <c r="K1329" i="3"/>
  <c r="G1329" i="3"/>
  <c r="P1247" i="3"/>
  <c r="H1247" i="3"/>
  <c r="M1247" i="3"/>
  <c r="L1247" i="3"/>
  <c r="J1247" i="3"/>
  <c r="G1247" i="3"/>
  <c r="Q1247" i="3"/>
  <c r="K1247" i="3"/>
  <c r="G1220" i="3"/>
  <c r="L1220" i="3"/>
  <c r="H1220" i="3"/>
  <c r="J1220" i="3"/>
  <c r="L1208" i="3"/>
  <c r="G1208" i="3"/>
  <c r="H1208" i="3" s="1"/>
  <c r="J1208" i="3"/>
  <c r="L1111" i="3"/>
  <c r="G1111" i="3"/>
  <c r="H1111" i="3" s="1"/>
  <c r="J1111" i="3"/>
  <c r="J1189" i="3"/>
  <c r="G1189" i="3"/>
  <c r="H1189" i="3" s="1"/>
  <c r="L1189" i="3"/>
  <c r="J1101" i="3"/>
  <c r="L1101" i="3"/>
  <c r="G1101" i="3"/>
  <c r="H1101" i="3" s="1"/>
  <c r="L1125" i="3"/>
  <c r="G1125" i="3"/>
  <c r="H1125" i="3" s="1"/>
  <c r="J1125" i="3"/>
  <c r="O1224" i="3"/>
  <c r="N1224" i="3"/>
  <c r="N1099" i="3"/>
  <c r="O1099" i="3"/>
  <c r="L1067" i="3"/>
  <c r="G1067" i="3"/>
  <c r="H1067" i="3" s="1"/>
  <c r="J1067" i="3"/>
  <c r="L1043" i="3"/>
  <c r="J1043" i="3"/>
  <c r="G1043" i="3"/>
  <c r="H1043" i="3" s="1"/>
  <c r="L991" i="3"/>
  <c r="Q991" i="3"/>
  <c r="M991" i="3"/>
  <c r="P991" i="3"/>
  <c r="H991" i="3"/>
  <c r="K991" i="3"/>
  <c r="J991" i="3"/>
  <c r="G991" i="3"/>
  <c r="P886" i="3"/>
  <c r="L886" i="3"/>
  <c r="Q886" i="3"/>
  <c r="K886" i="3"/>
  <c r="J886" i="3"/>
  <c r="H886" i="3"/>
  <c r="G886" i="3"/>
  <c r="M886" i="3"/>
  <c r="L999" i="3"/>
  <c r="J999" i="3"/>
  <c r="G999" i="3"/>
  <c r="H999" i="3" s="1"/>
  <c r="H880" i="3"/>
  <c r="G880" i="3"/>
  <c r="L880" i="3"/>
  <c r="J880" i="3"/>
  <c r="H1040" i="3"/>
  <c r="M1040" i="3"/>
  <c r="J1040" i="3"/>
  <c r="L1040" i="3"/>
  <c r="K1040" i="3"/>
  <c r="Q1040" i="3"/>
  <c r="P1040" i="3"/>
  <c r="G1040" i="3"/>
  <c r="L887" i="3"/>
  <c r="Q887" i="3"/>
  <c r="P887" i="3"/>
  <c r="J887" i="3"/>
  <c r="G887" i="3"/>
  <c r="H887" i="3"/>
  <c r="M887" i="3"/>
  <c r="K887" i="3"/>
  <c r="L812" i="3"/>
  <c r="J812" i="3"/>
  <c r="G812" i="3"/>
  <c r="H812" i="3" s="1"/>
  <c r="O836" i="3"/>
  <c r="N836" i="3"/>
  <c r="L753" i="3"/>
  <c r="J753" i="3"/>
  <c r="G753" i="3"/>
  <c r="H753" i="3" s="1"/>
  <c r="G904" i="3"/>
  <c r="H904" i="3" s="1"/>
  <c r="J904" i="3"/>
  <c r="L904" i="3"/>
  <c r="J782" i="3"/>
  <c r="L782" i="3"/>
  <c r="G782" i="3"/>
  <c r="H782" i="3" s="1"/>
  <c r="O713" i="3"/>
  <c r="N713" i="3"/>
  <c r="L765" i="3"/>
  <c r="J765" i="3"/>
  <c r="G765" i="3"/>
  <c r="H765" i="3" s="1"/>
  <c r="N810" i="3"/>
  <c r="L717" i="3"/>
  <c r="G717" i="3"/>
  <c r="H717" i="3" s="1"/>
  <c r="J717" i="3"/>
  <c r="J755" i="3"/>
  <c r="G755" i="3"/>
  <c r="H755" i="3" s="1"/>
  <c r="L755" i="3"/>
  <c r="O787" i="3"/>
  <c r="N787" i="3"/>
  <c r="L762" i="3"/>
  <c r="G762" i="3"/>
  <c r="H762" i="3" s="1"/>
  <c r="J762" i="3"/>
  <c r="L678" i="3"/>
  <c r="G678" i="3"/>
  <c r="H678" i="3" s="1"/>
  <c r="J678" i="3"/>
  <c r="L651" i="3"/>
  <c r="G651" i="3"/>
  <c r="H651" i="3" s="1"/>
  <c r="J651" i="3"/>
  <c r="J615" i="3"/>
  <c r="L615" i="3"/>
  <c r="G615" i="3"/>
  <c r="H615" i="3" s="1"/>
  <c r="P616" i="3"/>
  <c r="J616" i="3"/>
  <c r="H616" i="3"/>
  <c r="L616" i="3"/>
  <c r="K616" i="3"/>
  <c r="G616" i="3"/>
  <c r="Q616" i="3"/>
  <c r="M616" i="3"/>
  <c r="J414" i="3"/>
  <c r="L414" i="3"/>
  <c r="G414" i="3"/>
  <c r="H414" i="3" s="1"/>
  <c r="J533" i="3"/>
  <c r="G533" i="3"/>
  <c r="H533" i="3" s="1"/>
  <c r="L533" i="3"/>
  <c r="L576" i="3"/>
  <c r="J576" i="3"/>
  <c r="G576" i="3"/>
  <c r="H576" i="3" s="1"/>
  <c r="O695" i="3"/>
  <c r="N695" i="3"/>
  <c r="J540" i="3"/>
  <c r="G540" i="3"/>
  <c r="H540" i="3" s="1"/>
  <c r="L540" i="3"/>
  <c r="J307" i="3"/>
  <c r="G307" i="3"/>
  <c r="H307" i="3" s="1"/>
  <c r="L307" i="3"/>
  <c r="L492" i="3"/>
  <c r="J492" i="3"/>
  <c r="G492" i="3"/>
  <c r="H492" i="3" s="1"/>
  <c r="J412" i="3"/>
  <c r="H412" i="3"/>
  <c r="G412" i="3"/>
  <c r="P412" i="3"/>
  <c r="Q412" i="3"/>
  <c r="M412" i="3"/>
  <c r="L412" i="3"/>
  <c r="K412" i="3"/>
  <c r="G344" i="3"/>
  <c r="H344" i="3" s="1"/>
  <c r="J344" i="3"/>
  <c r="L344" i="3"/>
  <c r="N41" i="3"/>
  <c r="N333" i="3"/>
  <c r="O333" i="3"/>
  <c r="O437" i="3"/>
  <c r="L231" i="3"/>
  <c r="J231" i="3"/>
  <c r="G231" i="3"/>
  <c r="H231" i="3" s="1"/>
  <c r="J377" i="3"/>
  <c r="M377" i="3"/>
  <c r="P377" i="3"/>
  <c r="Q377" i="3"/>
  <c r="L377" i="3"/>
  <c r="H377" i="3"/>
  <c r="G377" i="3"/>
  <c r="K377" i="3"/>
  <c r="L171" i="3"/>
  <c r="G171" i="3"/>
  <c r="H171" i="3" s="1"/>
  <c r="J171" i="3"/>
  <c r="O203" i="3"/>
  <c r="N203" i="3"/>
  <c r="L79" i="3"/>
  <c r="J79" i="3"/>
  <c r="G79" i="3"/>
  <c r="H79" i="3" s="1"/>
  <c r="G17" i="4"/>
  <c r="N26" i="3"/>
  <c r="O26" i="3"/>
  <c r="O32" i="3"/>
  <c r="N32" i="3"/>
  <c r="G1952" i="3"/>
  <c r="H1952" i="3"/>
  <c r="J1952" i="3"/>
  <c r="Q1952" i="3"/>
  <c r="P1952" i="3"/>
  <c r="M1952" i="3"/>
  <c r="L1952" i="3"/>
  <c r="K1952" i="3"/>
  <c r="G1923" i="3"/>
  <c r="H1923" i="3" s="1"/>
  <c r="L1923" i="3"/>
  <c r="J1923" i="3"/>
  <c r="G1911" i="3"/>
  <c r="H1911" i="3" s="1"/>
  <c r="L1911" i="3"/>
  <c r="J1911" i="3"/>
  <c r="O1805" i="3"/>
  <c r="N1805" i="3"/>
  <c r="J1673" i="3"/>
  <c r="G1673" i="3"/>
  <c r="H1673" i="3" s="1"/>
  <c r="L1673" i="3"/>
  <c r="L1601" i="3"/>
  <c r="J1601" i="3"/>
  <c r="G1601" i="3"/>
  <c r="H1601" i="3" s="1"/>
  <c r="N1630" i="3"/>
  <c r="O1630" i="3"/>
  <c r="L1562" i="3"/>
  <c r="J1562" i="3"/>
  <c r="G1562" i="3"/>
  <c r="H1562" i="3" s="1"/>
  <c r="G1932" i="3"/>
  <c r="H1932" i="3" s="1"/>
  <c r="L1932" i="3"/>
  <c r="J1932" i="3"/>
  <c r="O1882" i="3"/>
  <c r="N1882" i="3"/>
  <c r="J1902" i="3"/>
  <c r="L1902" i="3"/>
  <c r="G1902" i="3"/>
  <c r="H1902" i="3" s="1"/>
  <c r="G1707" i="3"/>
  <c r="H1707" i="3" s="1"/>
  <c r="L1707" i="3"/>
  <c r="J1707" i="3"/>
  <c r="G1731" i="3"/>
  <c r="K1731" i="3"/>
  <c r="P1731" i="3"/>
  <c r="L1731" i="3"/>
  <c r="J1731" i="3"/>
  <c r="Q1731" i="3"/>
  <c r="M1731" i="3"/>
  <c r="H1731" i="3"/>
  <c r="L1752" i="3"/>
  <c r="J1752" i="3"/>
  <c r="G1752" i="3"/>
  <c r="H1752" i="3"/>
  <c r="G1670" i="3"/>
  <c r="P1670" i="3"/>
  <c r="K1670" i="3"/>
  <c r="H1670" i="3"/>
  <c r="Q1670" i="3"/>
  <c r="J1670" i="3"/>
  <c r="L1670" i="3"/>
  <c r="M1670" i="3"/>
  <c r="G1672" i="3"/>
  <c r="H1672" i="3" s="1"/>
  <c r="J1672" i="3"/>
  <c r="L1672" i="3"/>
  <c r="M1660" i="3"/>
  <c r="P1660" i="3"/>
  <c r="K1660" i="3"/>
  <c r="G1660" i="3"/>
  <c r="H1660" i="3"/>
  <c r="L1660" i="3"/>
  <c r="J1660" i="3"/>
  <c r="Q1660" i="3"/>
  <c r="Q1570" i="3"/>
  <c r="J1570" i="3"/>
  <c r="K1570" i="3"/>
  <c r="G1570" i="3"/>
  <c r="L1570" i="3"/>
  <c r="P1570" i="3"/>
  <c r="M1570" i="3"/>
  <c r="H1570" i="3"/>
  <c r="G1656" i="3"/>
  <c r="H1656" i="3" s="1"/>
  <c r="J1656" i="3"/>
  <c r="L1656" i="3"/>
  <c r="J1652" i="3"/>
  <c r="H1652" i="3"/>
  <c r="G1652" i="3"/>
  <c r="L1652" i="3"/>
  <c r="L1569" i="3"/>
  <c r="G1569" i="3"/>
  <c r="H1569" i="3" s="1"/>
  <c r="J1569" i="3"/>
  <c r="Q1549" i="3"/>
  <c r="M1549" i="3"/>
  <c r="J1549" i="3"/>
  <c r="H1549" i="3"/>
  <c r="P1549" i="3"/>
  <c r="L1549" i="3"/>
  <c r="K1549" i="3"/>
  <c r="G1549" i="3"/>
  <c r="G1476" i="3"/>
  <c r="H1476" i="3" s="1"/>
  <c r="L1476" i="3"/>
  <c r="J1476" i="3"/>
  <c r="J1483" i="3"/>
  <c r="G1483" i="3"/>
  <c r="H1483" i="3" s="1"/>
  <c r="L1483" i="3"/>
  <c r="H1430" i="3"/>
  <c r="J1430" i="3"/>
  <c r="G1430" i="3"/>
  <c r="Q1430" i="3"/>
  <c r="P1430" i="3"/>
  <c r="M1430" i="3"/>
  <c r="L1430" i="3"/>
  <c r="K1430" i="3"/>
  <c r="J1520" i="3"/>
  <c r="G1520" i="3"/>
  <c r="L1520" i="3"/>
  <c r="H1520" i="3"/>
  <c r="J1511" i="3"/>
  <c r="L1511" i="3"/>
  <c r="G1511" i="3"/>
  <c r="H1511" i="3" s="1"/>
  <c r="L1445" i="3"/>
  <c r="G1445" i="3"/>
  <c r="H1445" i="3" s="1"/>
  <c r="J1445" i="3"/>
  <c r="G1378" i="3"/>
  <c r="H1378" i="3" s="1"/>
  <c r="J1378" i="3"/>
  <c r="L1378" i="3"/>
  <c r="L1276" i="3"/>
  <c r="J1276" i="3"/>
  <c r="G1276" i="3"/>
  <c r="H1276" i="3" s="1"/>
  <c r="L1234" i="3"/>
  <c r="J1234" i="3"/>
  <c r="G1234" i="3"/>
  <c r="H1234" i="3" s="1"/>
  <c r="N1130" i="3"/>
  <c r="O1130" i="3"/>
  <c r="O1136" i="3"/>
  <c r="G1160" i="3"/>
  <c r="J1160" i="3"/>
  <c r="P1160" i="3"/>
  <c r="L1160" i="3"/>
  <c r="Q1160" i="3"/>
  <c r="M1160" i="3"/>
  <c r="K1160" i="3"/>
  <c r="H1160" i="3"/>
  <c r="H940" i="3"/>
  <c r="J940" i="3"/>
  <c r="L940" i="3"/>
  <c r="G940" i="3"/>
  <c r="J916" i="3"/>
  <c r="G916" i="3"/>
  <c r="H916" i="3" s="1"/>
  <c r="L916" i="3"/>
  <c r="H932" i="3"/>
  <c r="J932" i="3"/>
  <c r="G932" i="3"/>
  <c r="L932" i="3"/>
  <c r="J877" i="3"/>
  <c r="L877" i="3"/>
  <c r="G877" i="3"/>
  <c r="H877" i="3" s="1"/>
  <c r="N742" i="3"/>
  <c r="O742" i="3"/>
  <c r="N712" i="3"/>
  <c r="O712" i="3"/>
  <c r="N851" i="3"/>
  <c r="O851" i="3"/>
  <c r="O698" i="3"/>
  <c r="N698" i="3"/>
  <c r="P525" i="3"/>
  <c r="L525" i="3"/>
  <c r="Q525" i="3"/>
  <c r="K525" i="3"/>
  <c r="J525" i="3"/>
  <c r="H525" i="3"/>
  <c r="M525" i="3"/>
  <c r="G525" i="3"/>
  <c r="J664" i="3"/>
  <c r="G664" i="3"/>
  <c r="H664" i="3" s="1"/>
  <c r="L664" i="3"/>
  <c r="G539" i="3"/>
  <c r="P539" i="3"/>
  <c r="L539" i="3"/>
  <c r="K539" i="3"/>
  <c r="H539" i="3"/>
  <c r="Q539" i="3"/>
  <c r="J539" i="3"/>
  <c r="M539" i="3"/>
  <c r="N453" i="3"/>
  <c r="O453" i="3"/>
  <c r="N446" i="3"/>
  <c r="L287" i="3"/>
  <c r="J287" i="3"/>
  <c r="G287" i="3"/>
  <c r="H287" i="3" s="1"/>
  <c r="J358" i="3"/>
  <c r="L358" i="3"/>
  <c r="G358" i="3"/>
  <c r="H358" i="3" s="1"/>
  <c r="J366" i="3"/>
  <c r="L366" i="3"/>
  <c r="G366" i="3"/>
  <c r="H366" i="3" s="1"/>
  <c r="L257" i="3"/>
  <c r="J257" i="3"/>
  <c r="G257" i="3"/>
  <c r="H257" i="3" s="1"/>
  <c r="O152" i="3"/>
  <c r="N152" i="3"/>
  <c r="G376" i="3"/>
  <c r="H376" i="3" s="1"/>
  <c r="L376" i="3"/>
  <c r="J376" i="3"/>
  <c r="P292" i="3"/>
  <c r="M292" i="3"/>
  <c r="L292" i="3"/>
  <c r="K292" i="3"/>
  <c r="Q292" i="3"/>
  <c r="J292" i="3"/>
  <c r="H292" i="3"/>
  <c r="G292" i="3"/>
  <c r="G110" i="3"/>
  <c r="P110" i="3"/>
  <c r="M110" i="3"/>
  <c r="K110" i="3"/>
  <c r="J110" i="3"/>
  <c r="H110" i="3"/>
  <c r="Q110" i="3"/>
  <c r="L110" i="3"/>
  <c r="O181" i="3"/>
  <c r="N181" i="3"/>
  <c r="L342" i="3"/>
  <c r="J342" i="3"/>
  <c r="G342" i="3"/>
  <c r="H342" i="3" s="1"/>
  <c r="G190" i="3"/>
  <c r="H190" i="3"/>
  <c r="L190" i="3"/>
  <c r="J190" i="3"/>
  <c r="J51" i="3"/>
  <c r="G51" i="3"/>
  <c r="H51" i="3" s="1"/>
  <c r="L51" i="3"/>
  <c r="L224" i="3"/>
  <c r="J224" i="3"/>
  <c r="Q224" i="3"/>
  <c r="P224" i="3"/>
  <c r="M224" i="3"/>
  <c r="K224" i="3"/>
  <c r="H224" i="3"/>
  <c r="G224" i="3"/>
  <c r="G10" i="3"/>
  <c r="H10" i="3" s="1"/>
  <c r="L10" i="3"/>
  <c r="J10" i="3"/>
  <c r="O198" i="3"/>
  <c r="G1852" i="3"/>
  <c r="H1852" i="3" s="1"/>
  <c r="L1852" i="3"/>
  <c r="J1852" i="3"/>
  <c r="G1799" i="3"/>
  <c r="H1799" i="3" s="1"/>
  <c r="J1799" i="3"/>
  <c r="L1799" i="3"/>
  <c r="G1716" i="3"/>
  <c r="H1716" i="3" s="1"/>
  <c r="L1716" i="3"/>
  <c r="J1716" i="3"/>
  <c r="L1505" i="3"/>
  <c r="H1505" i="3"/>
  <c r="J1505" i="3"/>
  <c r="G1505" i="3"/>
  <c r="L1429" i="3"/>
  <c r="J1429" i="3"/>
  <c r="G1429" i="3"/>
  <c r="H1429" i="3" s="1"/>
  <c r="N1502" i="3"/>
  <c r="O1502" i="3"/>
  <c r="H1343" i="3"/>
  <c r="L1343" i="3"/>
  <c r="K1343" i="3"/>
  <c r="J1343" i="3"/>
  <c r="P1343" i="3"/>
  <c r="M1343" i="3"/>
  <c r="G1343" i="3"/>
  <c r="Q1343" i="3"/>
  <c r="G1142" i="3"/>
  <c r="H1142" i="3" s="1"/>
  <c r="J1142" i="3"/>
  <c r="L1142" i="3"/>
  <c r="N1173" i="3"/>
  <c r="O1173" i="3"/>
  <c r="M1943" i="3"/>
  <c r="K1943" i="3"/>
  <c r="H1943" i="3"/>
  <c r="G1943" i="3"/>
  <c r="J1943" i="3"/>
  <c r="Q1943" i="3"/>
  <c r="P1943" i="3"/>
  <c r="L1943" i="3"/>
  <c r="O1997" i="3"/>
  <c r="N1997" i="3"/>
  <c r="N1899" i="3"/>
  <c r="O1899" i="3"/>
  <c r="L1817" i="3"/>
  <c r="G1817" i="3"/>
  <c r="H1817" i="3" s="1"/>
  <c r="J1817" i="3"/>
  <c r="J1834" i="3"/>
  <c r="L1834" i="3"/>
  <c r="G1834" i="3"/>
  <c r="H1834" i="3" s="1"/>
  <c r="J1740" i="3"/>
  <c r="L1740" i="3"/>
  <c r="G1740" i="3"/>
  <c r="H1740" i="3" s="1"/>
  <c r="G1748" i="3"/>
  <c r="H1748" i="3" s="1"/>
  <c r="L1748" i="3"/>
  <c r="J1748" i="3"/>
  <c r="G1732" i="3"/>
  <c r="M1732" i="3"/>
  <c r="L1732" i="3"/>
  <c r="K1732" i="3"/>
  <c r="H1732" i="3"/>
  <c r="Q1732" i="3"/>
  <c r="P1732" i="3"/>
  <c r="J1732" i="3"/>
  <c r="O1705" i="3"/>
  <c r="N1705" i="3"/>
  <c r="G1647" i="3"/>
  <c r="H1647" i="3" s="1"/>
  <c r="L1647" i="3"/>
  <c r="J1647" i="3"/>
  <c r="G1632" i="3"/>
  <c r="H1632" i="3" s="1"/>
  <c r="L1632" i="3"/>
  <c r="J1632" i="3"/>
  <c r="H1649" i="3"/>
  <c r="G1649" i="3"/>
  <c r="L1649" i="3"/>
  <c r="J1649" i="3"/>
  <c r="G1657" i="3"/>
  <c r="H1657" i="3" s="1"/>
  <c r="L1657" i="3"/>
  <c r="J1657" i="3"/>
  <c r="H1625" i="3"/>
  <c r="L1625" i="3"/>
  <c r="J1625" i="3"/>
  <c r="G1625" i="3"/>
  <c r="L1693" i="3"/>
  <c r="J1693" i="3"/>
  <c r="G1693" i="3"/>
  <c r="H1693" i="3" s="1"/>
  <c r="O1611" i="3"/>
  <c r="N1611" i="3"/>
  <c r="G1523" i="3"/>
  <c r="H1523" i="3" s="1"/>
  <c r="J1523" i="3"/>
  <c r="L1523" i="3"/>
  <c r="L1515" i="3"/>
  <c r="G1515" i="3"/>
  <c r="H1515" i="3"/>
  <c r="J1515" i="3"/>
  <c r="L1473" i="3"/>
  <c r="J1473" i="3"/>
  <c r="G1473" i="3"/>
  <c r="H1473" i="3" s="1"/>
  <c r="N1419" i="3"/>
  <c r="O1419" i="3"/>
  <c r="P1364" i="3"/>
  <c r="L1364" i="3"/>
  <c r="M1364" i="3"/>
  <c r="K1364" i="3"/>
  <c r="Q1364" i="3"/>
  <c r="H1364" i="3"/>
  <c r="J1364" i="3"/>
  <c r="G1364" i="3"/>
  <c r="J1434" i="3"/>
  <c r="L1434" i="3"/>
  <c r="G1434" i="3"/>
  <c r="H1434" i="3" s="1"/>
  <c r="L1448" i="3"/>
  <c r="G1448" i="3"/>
  <c r="H1448" i="3" s="1"/>
  <c r="J1448" i="3"/>
  <c r="L1279" i="3"/>
  <c r="G1279" i="3"/>
  <c r="H1279" i="3" s="1"/>
  <c r="J1279" i="3"/>
  <c r="G1270" i="3"/>
  <c r="H1270" i="3" s="1"/>
  <c r="J1270" i="3"/>
  <c r="L1270" i="3"/>
  <c r="H1238" i="3"/>
  <c r="G1238" i="3"/>
  <c r="L1238" i="3"/>
  <c r="J1238" i="3"/>
  <c r="J1100" i="3"/>
  <c r="G1100" i="3"/>
  <c r="H1100" i="3" s="1"/>
  <c r="L1100" i="3"/>
  <c r="N1163" i="3"/>
  <c r="O1163" i="3"/>
  <c r="L1075" i="3"/>
  <c r="G1075" i="3"/>
  <c r="H1075" i="3" s="1"/>
  <c r="J1075" i="3"/>
  <c r="L935" i="3"/>
  <c r="G935" i="3"/>
  <c r="H935" i="3" s="1"/>
  <c r="J935" i="3"/>
  <c r="L847" i="3"/>
  <c r="J847" i="3"/>
  <c r="G847" i="3"/>
  <c r="H847" i="3" s="1"/>
  <c r="O892" i="3"/>
  <c r="N892" i="3"/>
  <c r="L863" i="3"/>
  <c r="H863" i="3"/>
  <c r="J863" i="3"/>
  <c r="Q863" i="3"/>
  <c r="M863" i="3"/>
  <c r="G863" i="3"/>
  <c r="P863" i="3"/>
  <c r="K863" i="3"/>
  <c r="G679" i="3"/>
  <c r="H679" i="3" s="1"/>
  <c r="L679" i="3"/>
  <c r="J679" i="3"/>
  <c r="J819" i="3"/>
  <c r="G819" i="3"/>
  <c r="L819" i="3"/>
  <c r="H819" i="3"/>
  <c r="H900" i="3"/>
  <c r="Q900" i="3"/>
  <c r="L900" i="3"/>
  <c r="J900" i="3"/>
  <c r="G900" i="3"/>
  <c r="P900" i="3"/>
  <c r="M900" i="3"/>
  <c r="K900" i="3"/>
  <c r="O891" i="3"/>
  <c r="N891" i="3"/>
  <c r="J652" i="3"/>
  <c r="L652" i="3"/>
  <c r="G652" i="3"/>
  <c r="H652" i="3" s="1"/>
  <c r="G807" i="3"/>
  <c r="H807" i="3" s="1"/>
  <c r="L807" i="3"/>
  <c r="J807" i="3"/>
  <c r="N521" i="3"/>
  <c r="O521" i="3"/>
  <c r="G613" i="3"/>
  <c r="H613" i="3" s="1"/>
  <c r="L613" i="3"/>
  <c r="J613" i="3"/>
  <c r="N546" i="3"/>
  <c r="L503" i="3"/>
  <c r="G503" i="3"/>
  <c r="H503" i="3" s="1"/>
  <c r="J503" i="3"/>
  <c r="G392" i="3"/>
  <c r="H392" i="3" s="1"/>
  <c r="J392" i="3"/>
  <c r="L392" i="3"/>
  <c r="J421" i="3"/>
  <c r="H421" i="3"/>
  <c r="L421" i="3"/>
  <c r="G421" i="3"/>
  <c r="N467" i="3"/>
  <c r="L339" i="3"/>
  <c r="J339" i="3"/>
  <c r="G339" i="3"/>
  <c r="H339" i="3" s="1"/>
  <c r="K255" i="3"/>
  <c r="G255" i="3"/>
  <c r="Q255" i="3"/>
  <c r="P255" i="3"/>
  <c r="M255" i="3"/>
  <c r="L255" i="3"/>
  <c r="H255" i="3"/>
  <c r="J255" i="3"/>
  <c r="G174" i="3"/>
  <c r="H174" i="3" s="1"/>
  <c r="L174" i="3"/>
  <c r="J174" i="3"/>
  <c r="G142" i="3"/>
  <c r="H142" i="3" s="1"/>
  <c r="J142" i="3"/>
  <c r="L142" i="3"/>
  <c r="G62" i="3"/>
  <c r="H62" i="3" s="1"/>
  <c r="J62" i="3"/>
  <c r="L62" i="3"/>
  <c r="L351" i="3"/>
  <c r="J351" i="3"/>
  <c r="G351" i="3"/>
  <c r="H351" i="3" s="1"/>
  <c r="O205" i="3"/>
  <c r="N205" i="3"/>
  <c r="K97" i="3"/>
  <c r="Q97" i="3"/>
  <c r="P97" i="3"/>
  <c r="M97" i="3"/>
  <c r="H97" i="3"/>
  <c r="J97" i="3"/>
  <c r="L97" i="3"/>
  <c r="G97" i="3"/>
  <c r="J99" i="3"/>
  <c r="G99" i="3"/>
  <c r="H99" i="3" s="1"/>
  <c r="L99" i="3"/>
  <c r="K229" i="3"/>
  <c r="Q229" i="3"/>
  <c r="P229" i="3"/>
  <c r="M229" i="3"/>
  <c r="L229" i="3"/>
  <c r="J229" i="3"/>
  <c r="H229" i="3"/>
  <c r="G229" i="3"/>
  <c r="L216" i="3"/>
  <c r="J216" i="3"/>
  <c r="G216" i="3"/>
  <c r="H216" i="3" s="1"/>
  <c r="L116" i="3"/>
  <c r="J116" i="3"/>
  <c r="H116" i="3"/>
  <c r="G116" i="3"/>
  <c r="O28" i="3"/>
  <c r="N28" i="3"/>
  <c r="J732" i="3"/>
  <c r="G732" i="3"/>
  <c r="H732" i="3" s="1"/>
  <c r="L732" i="3"/>
  <c r="N915" i="3"/>
  <c r="O915" i="3"/>
  <c r="L689" i="3"/>
  <c r="J689" i="3"/>
  <c r="G689" i="3"/>
  <c r="H689" i="3" s="1"/>
  <c r="L867" i="3"/>
  <c r="M867" i="3"/>
  <c r="K867" i="3"/>
  <c r="P867" i="3"/>
  <c r="G867" i="3"/>
  <c r="Q867" i="3"/>
  <c r="J867" i="3"/>
  <c r="H867" i="3"/>
  <c r="L669" i="3"/>
  <c r="G669" i="3"/>
  <c r="P669" i="3"/>
  <c r="K669" i="3"/>
  <c r="J669" i="3"/>
  <c r="H669" i="3"/>
  <c r="Q669" i="3"/>
  <c r="M669" i="3"/>
  <c r="O715" i="3"/>
  <c r="N715" i="3"/>
  <c r="L749" i="3"/>
  <c r="G749" i="3"/>
  <c r="H749" i="3" s="1"/>
  <c r="J749" i="3"/>
  <c r="O684" i="3"/>
  <c r="O830" i="3"/>
  <c r="N830" i="3"/>
  <c r="G605" i="3"/>
  <c r="H605" i="3" s="1"/>
  <c r="L605" i="3"/>
  <c r="J605" i="3"/>
  <c r="G612" i="3"/>
  <c r="H612" i="3" s="1"/>
  <c r="L612" i="3"/>
  <c r="J612" i="3"/>
  <c r="L535" i="3"/>
  <c r="Q535" i="3"/>
  <c r="M535" i="3"/>
  <c r="K535" i="3"/>
  <c r="H535" i="3"/>
  <c r="G535" i="3"/>
  <c r="P535" i="3"/>
  <c r="J535" i="3"/>
  <c r="L519" i="3"/>
  <c r="J519" i="3"/>
  <c r="G519" i="3"/>
  <c r="H519" i="3" s="1"/>
  <c r="J463" i="3"/>
  <c r="P463" i="3"/>
  <c r="M463" i="3"/>
  <c r="L463" i="3"/>
  <c r="Q463" i="3"/>
  <c r="K463" i="3"/>
  <c r="G463" i="3"/>
  <c r="H463" i="3"/>
  <c r="N498" i="3"/>
  <c r="G354" i="3"/>
  <c r="H354" i="3" s="1"/>
  <c r="L354" i="3"/>
  <c r="J354" i="3"/>
  <c r="L111" i="3"/>
  <c r="J111" i="3"/>
  <c r="G111" i="3"/>
  <c r="H111" i="3" s="1"/>
  <c r="O300" i="3"/>
  <c r="N300" i="3"/>
  <c r="O141" i="3"/>
  <c r="N432" i="3"/>
  <c r="O432" i="3"/>
  <c r="G360" i="3"/>
  <c r="H360" i="3" s="1"/>
  <c r="J360" i="3"/>
  <c r="L360" i="3"/>
  <c r="N149" i="3"/>
  <c r="O149" i="3"/>
  <c r="N107" i="3"/>
  <c r="O107" i="3"/>
  <c r="J147" i="3"/>
  <c r="G147" i="3"/>
  <c r="H147" i="3" s="1"/>
  <c r="L147" i="3"/>
  <c r="P83" i="3"/>
  <c r="M83" i="3"/>
  <c r="K83" i="3"/>
  <c r="J83" i="3"/>
  <c r="H83" i="3"/>
  <c r="G83" i="3"/>
  <c r="Q83" i="3"/>
  <c r="L83" i="3"/>
  <c r="G1022" i="3"/>
  <c r="H1022" i="3" s="1"/>
  <c r="L1022" i="3"/>
  <c r="J1022" i="3"/>
  <c r="J889" i="3"/>
  <c r="L889" i="3"/>
  <c r="G889" i="3"/>
  <c r="H889" i="3" s="1"/>
  <c r="N879" i="3"/>
  <c r="O879" i="3"/>
  <c r="O884" i="3"/>
  <c r="N884" i="3"/>
  <c r="K763" i="3"/>
  <c r="H763" i="3"/>
  <c r="L763" i="3"/>
  <c r="M763" i="3"/>
  <c r="J763" i="3"/>
  <c r="G763" i="3"/>
  <c r="Q763" i="3"/>
  <c r="P763" i="3"/>
  <c r="J754" i="3"/>
  <c r="G754" i="3"/>
  <c r="H754" i="3" s="1"/>
  <c r="L754" i="3"/>
  <c r="J814" i="3"/>
  <c r="L814" i="3"/>
  <c r="G814" i="3"/>
  <c r="H814" i="3" s="1"/>
  <c r="G655" i="3"/>
  <c r="L655" i="3"/>
  <c r="P655" i="3"/>
  <c r="M655" i="3"/>
  <c r="K655" i="3"/>
  <c r="J655" i="3"/>
  <c r="H655" i="3"/>
  <c r="Q655" i="3"/>
  <c r="L768" i="3"/>
  <c r="G768" i="3"/>
  <c r="H768" i="3" s="1"/>
  <c r="J768" i="3"/>
  <c r="L736" i="3"/>
  <c r="J736" i="3"/>
  <c r="G736" i="3"/>
  <c r="H736" i="3" s="1"/>
  <c r="G775" i="3"/>
  <c r="Q775" i="3"/>
  <c r="J775" i="3"/>
  <c r="H775" i="3"/>
  <c r="P775" i="3"/>
  <c r="M775" i="3"/>
  <c r="L775" i="3"/>
  <c r="K775" i="3"/>
  <c r="G731" i="3"/>
  <c r="H731" i="3" s="1"/>
  <c r="L731" i="3"/>
  <c r="J731" i="3"/>
  <c r="J611" i="3"/>
  <c r="G611" i="3"/>
  <c r="H611" i="3" s="1"/>
  <c r="L611" i="3"/>
  <c r="G604" i="3"/>
  <c r="L604" i="3"/>
  <c r="J604" i="3"/>
  <c r="Q604" i="3"/>
  <c r="M604" i="3"/>
  <c r="P604" i="3"/>
  <c r="K604" i="3"/>
  <c r="H604" i="3"/>
  <c r="G475" i="3"/>
  <c r="H475" i="3" s="1"/>
  <c r="L475" i="3"/>
  <c r="J475" i="3"/>
  <c r="N515" i="3"/>
  <c r="O515" i="3"/>
  <c r="J530" i="3"/>
  <c r="G530" i="3"/>
  <c r="H530" i="3" s="1"/>
  <c r="L530" i="3"/>
  <c r="N454" i="3"/>
  <c r="O454" i="3"/>
  <c r="L334" i="3"/>
  <c r="G334" i="3"/>
  <c r="H334" i="3" s="1"/>
  <c r="J334" i="3"/>
  <c r="J494" i="3"/>
  <c r="G494" i="3"/>
  <c r="H494" i="3" s="1"/>
  <c r="L494" i="3"/>
  <c r="H440" i="3"/>
  <c r="L440" i="3"/>
  <c r="J440" i="3"/>
  <c r="G440" i="3"/>
  <c r="N390" i="3"/>
  <c r="O390" i="3"/>
  <c r="G340" i="3"/>
  <c r="H340" i="3" s="1"/>
  <c r="L340" i="3"/>
  <c r="J340" i="3"/>
  <c r="H330" i="3"/>
  <c r="L330" i="3"/>
  <c r="G330" i="3"/>
  <c r="J330" i="3"/>
  <c r="N326" i="3"/>
  <c r="L17" i="4"/>
  <c r="K17" i="4"/>
  <c r="H81" i="3"/>
  <c r="G81" i="3"/>
  <c r="L81" i="3"/>
  <c r="J81" i="3"/>
  <c r="O34" i="3"/>
  <c r="N34" i="3"/>
  <c r="O6" i="3"/>
  <c r="N6" i="3"/>
  <c r="L15" i="3"/>
  <c r="J15" i="3"/>
  <c r="G15" i="3"/>
  <c r="H15" i="3" s="1"/>
  <c r="G76" i="3"/>
  <c r="Q76" i="3"/>
  <c r="P76" i="3"/>
  <c r="M76" i="3"/>
  <c r="L76" i="3"/>
  <c r="K76" i="3"/>
  <c r="H76" i="3"/>
  <c r="J76" i="3"/>
  <c r="O926" i="3"/>
  <c r="N926" i="3"/>
  <c r="G759" i="3"/>
  <c r="H759" i="3" s="1"/>
  <c r="J759" i="3"/>
  <c r="L759" i="3"/>
  <c r="L833" i="3"/>
  <c r="G833" i="3"/>
  <c r="H833" i="3" s="1"/>
  <c r="J833" i="3"/>
  <c r="H834" i="3"/>
  <c r="Q834" i="3"/>
  <c r="L834" i="3"/>
  <c r="G834" i="3"/>
  <c r="P834" i="3"/>
  <c r="M834" i="3"/>
  <c r="K834" i="3"/>
  <c r="J834" i="3"/>
  <c r="G788" i="3"/>
  <c r="H788" i="3"/>
  <c r="L788" i="3"/>
  <c r="J788" i="3"/>
  <c r="J602" i="3"/>
  <c r="G602" i="3"/>
  <c r="H602" i="3" s="1"/>
  <c r="L602" i="3"/>
  <c r="N596" i="3"/>
  <c r="O596" i="3"/>
  <c r="L671" i="3"/>
  <c r="G671" i="3"/>
  <c r="H671" i="3" s="1"/>
  <c r="J671" i="3"/>
  <c r="J532" i="3"/>
  <c r="L532" i="3"/>
  <c r="G532" i="3"/>
  <c r="H532" i="3" s="1"/>
  <c r="K512" i="3"/>
  <c r="H512" i="3"/>
  <c r="G512" i="3"/>
  <c r="P512" i="3"/>
  <c r="M512" i="3"/>
  <c r="L512" i="3"/>
  <c r="J512" i="3"/>
  <c r="Q512" i="3"/>
  <c r="J490" i="3"/>
  <c r="L490" i="3"/>
  <c r="G490" i="3"/>
  <c r="H490" i="3" s="1"/>
  <c r="H379" i="3"/>
  <c r="J379" i="3"/>
  <c r="Q379" i="3"/>
  <c r="P379" i="3"/>
  <c r="M379" i="3"/>
  <c r="L379" i="3"/>
  <c r="K379" i="3"/>
  <c r="G379" i="3"/>
  <c r="G428" i="3"/>
  <c r="H428" i="3" s="1"/>
  <c r="J428" i="3"/>
  <c r="L428" i="3"/>
  <c r="L499" i="3"/>
  <c r="J499" i="3"/>
  <c r="G499" i="3"/>
  <c r="H499" i="3" s="1"/>
  <c r="J411" i="3"/>
  <c r="G411" i="3"/>
  <c r="L411" i="3"/>
  <c r="H411" i="3"/>
  <c r="J393" i="3"/>
  <c r="H393" i="3"/>
  <c r="G393" i="3"/>
  <c r="M393" i="3"/>
  <c r="Q393" i="3"/>
  <c r="P393" i="3"/>
  <c r="L393" i="3"/>
  <c r="K393" i="3"/>
  <c r="J394" i="3"/>
  <c r="L394" i="3"/>
  <c r="G394" i="3"/>
  <c r="H394" i="3" s="1"/>
  <c r="G332" i="3"/>
  <c r="H332" i="3" s="1"/>
  <c r="L332" i="3"/>
  <c r="J332" i="3"/>
  <c r="Q215" i="3"/>
  <c r="P215" i="3"/>
  <c r="L215" i="3"/>
  <c r="H215" i="3"/>
  <c r="K215" i="3"/>
  <c r="J215" i="3"/>
  <c r="G215" i="3"/>
  <c r="M215" i="3"/>
  <c r="O417" i="3"/>
  <c r="N417" i="3"/>
  <c r="J227" i="3"/>
  <c r="H227" i="3"/>
  <c r="L227" i="3"/>
  <c r="G227" i="3"/>
  <c r="L256" i="3"/>
  <c r="J256" i="3"/>
  <c r="G256" i="3"/>
  <c r="H256" i="3" s="1"/>
  <c r="Q168" i="3"/>
  <c r="M168" i="3"/>
  <c r="P168" i="3"/>
  <c r="L168" i="3"/>
  <c r="K168" i="3"/>
  <c r="H168" i="3"/>
  <c r="J168" i="3"/>
  <c r="G168" i="3"/>
  <c r="J67" i="3"/>
  <c r="H67" i="3"/>
  <c r="G67" i="3"/>
  <c r="L67" i="3"/>
  <c r="G298" i="3"/>
  <c r="L298" i="3"/>
  <c r="J298" i="3"/>
  <c r="H298" i="3"/>
  <c r="L1724" i="3"/>
  <c r="J1724" i="3"/>
  <c r="G1724" i="3"/>
  <c r="H1724" i="3" s="1"/>
  <c r="L1681" i="3"/>
  <c r="J1681" i="3"/>
  <c r="H1681" i="3"/>
  <c r="G1681" i="3"/>
  <c r="J1596" i="3"/>
  <c r="L1596" i="3"/>
  <c r="G1596" i="3"/>
  <c r="H1596" i="3" s="1"/>
  <c r="H1462" i="3"/>
  <c r="M1462" i="3"/>
  <c r="Q1462" i="3"/>
  <c r="L1462" i="3"/>
  <c r="K1462" i="3"/>
  <c r="J1462" i="3"/>
  <c r="G1462" i="3"/>
  <c r="P1462" i="3"/>
  <c r="G1614" i="3"/>
  <c r="H1614" i="3" s="1"/>
  <c r="L1614" i="3"/>
  <c r="J1614" i="3"/>
  <c r="J1471" i="3"/>
  <c r="L1471" i="3"/>
  <c r="G1471" i="3"/>
  <c r="H1471" i="3" s="1"/>
  <c r="J1399" i="3"/>
  <c r="H1399" i="3"/>
  <c r="L1399" i="3"/>
  <c r="G1399" i="3"/>
  <c r="L1469" i="3"/>
  <c r="J1469" i="3"/>
  <c r="G1469" i="3"/>
  <c r="H1469" i="3" s="1"/>
  <c r="L1488" i="3"/>
  <c r="J1488" i="3"/>
  <c r="G1488" i="3"/>
  <c r="H1488" i="3"/>
  <c r="H1486" i="3"/>
  <c r="Q1486" i="3"/>
  <c r="L1486" i="3"/>
  <c r="K1486" i="3"/>
  <c r="J1486" i="3"/>
  <c r="G1486" i="3"/>
  <c r="M1486" i="3"/>
  <c r="P1486" i="3"/>
  <c r="G1351" i="3"/>
  <c r="H1351" i="3" s="1"/>
  <c r="L1351" i="3"/>
  <c r="J1351" i="3"/>
  <c r="G1319" i="3"/>
  <c r="H1319" i="3" s="1"/>
  <c r="J1319" i="3"/>
  <c r="L1319" i="3"/>
  <c r="N1323" i="3"/>
  <c r="O1323" i="3"/>
  <c r="L1123" i="3"/>
  <c r="J1123" i="3"/>
  <c r="G1123" i="3"/>
  <c r="H1123" i="3" s="1"/>
  <c r="O1199" i="3"/>
  <c r="N1199" i="3"/>
  <c r="O1110" i="3"/>
  <c r="N1110" i="3"/>
  <c r="G1042" i="3"/>
  <c r="J1042" i="3"/>
  <c r="H1042" i="3"/>
  <c r="L1042" i="3"/>
  <c r="O912" i="3"/>
  <c r="N912" i="3"/>
  <c r="N986" i="3"/>
  <c r="O986" i="3"/>
  <c r="O928" i="3"/>
  <c r="N928" i="3"/>
  <c r="L987" i="3"/>
  <c r="Q987" i="3"/>
  <c r="J987" i="3"/>
  <c r="M987" i="3"/>
  <c r="P987" i="3"/>
  <c r="K987" i="3"/>
  <c r="H987" i="3"/>
  <c r="G987" i="3"/>
  <c r="G972" i="3"/>
  <c r="H972" i="3" s="1"/>
  <c r="L972" i="3"/>
  <c r="J972" i="3"/>
  <c r="L752" i="3"/>
  <c r="J752" i="3"/>
  <c r="G752" i="3"/>
  <c r="H752" i="3" s="1"/>
  <c r="H846" i="3"/>
  <c r="J846" i="3"/>
  <c r="G846" i="3"/>
  <c r="L846" i="3"/>
  <c r="H818" i="3"/>
  <c r="L818" i="3"/>
  <c r="G818" i="3"/>
  <c r="J818" i="3"/>
  <c r="Q818" i="3"/>
  <c r="P818" i="3"/>
  <c r="M818" i="3"/>
  <c r="K818" i="3"/>
  <c r="N837" i="3"/>
  <c r="O837" i="3"/>
  <c r="O868" i="3"/>
  <c r="N868" i="3"/>
  <c r="N707" i="3"/>
  <c r="O707" i="3"/>
  <c r="L815" i="3"/>
  <c r="H815" i="3"/>
  <c r="J815" i="3"/>
  <c r="Q815" i="3"/>
  <c r="P815" i="3"/>
  <c r="K815" i="3"/>
  <c r="G815" i="3"/>
  <c r="M815" i="3"/>
  <c r="J803" i="3"/>
  <c r="L803" i="3"/>
  <c r="G803" i="3"/>
  <c r="H803" i="3" s="1"/>
  <c r="J735" i="3"/>
  <c r="L735" i="3"/>
  <c r="H735" i="3"/>
  <c r="G735" i="3"/>
  <c r="J639" i="3"/>
  <c r="P639" i="3"/>
  <c r="L639" i="3"/>
  <c r="H639" i="3"/>
  <c r="G639" i="3"/>
  <c r="M639" i="3"/>
  <c r="Q639" i="3"/>
  <c r="K639" i="3"/>
  <c r="G614" i="3"/>
  <c r="H614" i="3" s="1"/>
  <c r="J614" i="3"/>
  <c r="L614" i="3"/>
  <c r="J786" i="3"/>
  <c r="L786" i="3"/>
  <c r="G786" i="3"/>
  <c r="H786" i="3" s="1"/>
  <c r="O636" i="3"/>
  <c r="N636" i="3"/>
  <c r="J598" i="3"/>
  <c r="L598" i="3"/>
  <c r="G598" i="3"/>
  <c r="H598" i="3" s="1"/>
  <c r="N509" i="3"/>
  <c r="O509" i="3"/>
  <c r="L637" i="3"/>
  <c r="P637" i="3"/>
  <c r="J637" i="3"/>
  <c r="H637" i="3"/>
  <c r="G637" i="3"/>
  <c r="Q637" i="3"/>
  <c r="K637" i="3"/>
  <c r="M637" i="3"/>
  <c r="J385" i="3"/>
  <c r="L385" i="3"/>
  <c r="G385" i="3"/>
  <c r="H385" i="3" s="1"/>
  <c r="Q541" i="3"/>
  <c r="K541" i="3"/>
  <c r="M541" i="3"/>
  <c r="P541" i="3"/>
  <c r="J541" i="3"/>
  <c r="G541" i="3"/>
  <c r="L541" i="3"/>
  <c r="H541" i="3"/>
  <c r="G460" i="3"/>
  <c r="J460" i="3"/>
  <c r="Q460" i="3"/>
  <c r="P460" i="3"/>
  <c r="K460" i="3"/>
  <c r="M460" i="3"/>
  <c r="L460" i="3"/>
  <c r="H460" i="3"/>
  <c r="J407" i="3"/>
  <c r="L407" i="3"/>
  <c r="G407" i="3"/>
  <c r="H407" i="3"/>
  <c r="G383" i="3"/>
  <c r="H383" i="3" s="1"/>
  <c r="L383" i="3"/>
  <c r="J383" i="3"/>
  <c r="O249" i="3"/>
  <c r="N249" i="3"/>
  <c r="L324" i="3"/>
  <c r="J324" i="3"/>
  <c r="G324" i="3"/>
  <c r="H324" i="3"/>
  <c r="J409" i="3"/>
  <c r="L409" i="3"/>
  <c r="G409" i="3"/>
  <c r="H409" i="3" s="1"/>
  <c r="M304" i="3"/>
  <c r="G304" i="3"/>
  <c r="Q304" i="3"/>
  <c r="P304" i="3"/>
  <c r="J304" i="3"/>
  <c r="L304" i="3"/>
  <c r="K304" i="3"/>
  <c r="H304" i="3"/>
  <c r="G418" i="3"/>
  <c r="H418" i="3" s="1"/>
  <c r="L418" i="3"/>
  <c r="J418" i="3"/>
  <c r="L261" i="3"/>
  <c r="J261" i="3"/>
  <c r="G261" i="3"/>
  <c r="H261" i="3" s="1"/>
  <c r="J391" i="3"/>
  <c r="L391" i="3"/>
  <c r="G391" i="3"/>
  <c r="H391" i="3" s="1"/>
  <c r="L161" i="3"/>
  <c r="G161" i="3"/>
  <c r="H161" i="3" s="1"/>
  <c r="J161" i="3"/>
  <c r="H65" i="3"/>
  <c r="J65" i="3"/>
  <c r="L65" i="3"/>
  <c r="G65" i="3"/>
  <c r="N170" i="3"/>
  <c r="O100" i="3"/>
  <c r="N100" i="3"/>
  <c r="L31" i="3"/>
  <c r="J31" i="3"/>
  <c r="G31" i="3"/>
  <c r="H31" i="3" s="1"/>
  <c r="L63" i="3"/>
  <c r="K63" i="3"/>
  <c r="J63" i="3"/>
  <c r="G63" i="3"/>
  <c r="P63" i="3"/>
  <c r="H63" i="3"/>
  <c r="Q63" i="3"/>
  <c r="M63" i="3"/>
  <c r="Q156" i="3"/>
  <c r="K156" i="3"/>
  <c r="P156" i="3"/>
  <c r="M156" i="3"/>
  <c r="L156" i="3"/>
  <c r="J156" i="3"/>
  <c r="H156" i="3"/>
  <c r="G156" i="3"/>
  <c r="C6" i="1"/>
  <c r="C10" i="1" s="1"/>
  <c r="M1722" i="3"/>
  <c r="K1722" i="3"/>
  <c r="Q1722" i="3"/>
  <c r="J1722" i="3"/>
  <c r="H1722" i="3"/>
  <c r="G1722" i="3"/>
  <c r="P1722" i="3"/>
  <c r="L1722" i="3"/>
  <c r="G1669" i="3"/>
  <c r="H1669" i="3" s="1"/>
  <c r="L1669" i="3"/>
  <c r="J1669" i="3"/>
  <c r="H1641" i="3"/>
  <c r="J1641" i="3"/>
  <c r="G1641" i="3"/>
  <c r="L1641" i="3"/>
  <c r="J1653" i="3"/>
  <c r="G1653" i="3"/>
  <c r="H1653" i="3" s="1"/>
  <c r="L1653" i="3"/>
  <c r="J1553" i="3"/>
  <c r="L1553" i="3"/>
  <c r="G1553" i="3"/>
  <c r="H1553" i="3" s="1"/>
  <c r="P1521" i="3"/>
  <c r="M1521" i="3"/>
  <c r="Q1521" i="3"/>
  <c r="H1521" i="3"/>
  <c r="L1521" i="3"/>
  <c r="K1521" i="3"/>
  <c r="J1521" i="3"/>
  <c r="G1521" i="3"/>
  <c r="O1563" i="3"/>
  <c r="O1423" i="3"/>
  <c r="N1423" i="3"/>
  <c r="P1472" i="3"/>
  <c r="Q1472" i="3"/>
  <c r="L1472" i="3"/>
  <c r="K1472" i="3"/>
  <c r="J1472" i="3"/>
  <c r="H1472" i="3"/>
  <c r="M1472" i="3"/>
  <c r="G1472" i="3"/>
  <c r="L1426" i="3"/>
  <c r="J1426" i="3"/>
  <c r="G1426" i="3"/>
  <c r="H1426" i="3" s="1"/>
  <c r="H1509" i="3"/>
  <c r="L1509" i="3"/>
  <c r="J1509" i="3"/>
  <c r="G1509" i="3"/>
  <c r="J1347" i="3"/>
  <c r="G1347" i="3"/>
  <c r="H1347" i="3" s="1"/>
  <c r="L1347" i="3"/>
  <c r="G1264" i="3"/>
  <c r="H1264" i="3" s="1"/>
  <c r="J1264" i="3"/>
  <c r="L1264" i="3"/>
  <c r="G1254" i="3"/>
  <c r="H1254" i="3" s="1"/>
  <c r="L1254" i="3"/>
  <c r="J1254" i="3"/>
  <c r="J1158" i="3"/>
  <c r="L1158" i="3"/>
  <c r="M1158" i="3"/>
  <c r="G1158" i="3"/>
  <c r="P1158" i="3"/>
  <c r="H1158" i="3"/>
  <c r="K1158" i="3"/>
  <c r="Q1158" i="3"/>
  <c r="J1162" i="3"/>
  <c r="Q1162" i="3"/>
  <c r="P1162" i="3"/>
  <c r="L1162" i="3"/>
  <c r="G1162" i="3"/>
  <c r="M1162" i="3"/>
  <c r="K1162" i="3"/>
  <c r="H1162" i="3"/>
  <c r="L1129" i="3"/>
  <c r="J1129" i="3"/>
  <c r="G1129" i="3"/>
  <c r="H1129" i="3" s="1"/>
  <c r="G1062" i="3"/>
  <c r="H1062" i="3" s="1"/>
  <c r="J1062" i="3"/>
  <c r="L1062" i="3"/>
  <c r="L1084" i="3"/>
  <c r="G1084" i="3"/>
  <c r="H1084" i="3" s="1"/>
  <c r="J1084" i="3"/>
  <c r="L1133" i="3"/>
  <c r="G1133" i="3"/>
  <c r="H1133" i="3"/>
  <c r="J1133" i="3"/>
  <c r="J1116" i="3"/>
  <c r="G1116" i="3"/>
  <c r="H1116" i="3" s="1"/>
  <c r="L1116" i="3"/>
  <c r="J1120" i="3"/>
  <c r="L1120" i="3"/>
  <c r="G1120" i="3"/>
  <c r="H1120" i="3" s="1"/>
  <c r="L995" i="3"/>
  <c r="K995" i="3"/>
  <c r="M995" i="3"/>
  <c r="J995" i="3"/>
  <c r="H995" i="3"/>
  <c r="G995" i="3"/>
  <c r="Q995" i="3"/>
  <c r="P995" i="3"/>
  <c r="N985" i="3"/>
  <c r="O985" i="3"/>
  <c r="L983" i="3"/>
  <c r="J983" i="3"/>
  <c r="G983" i="3"/>
  <c r="H983" i="3" s="1"/>
  <c r="O974" i="3"/>
  <c r="N974" i="3"/>
  <c r="O1044" i="3"/>
  <c r="N1044" i="3"/>
  <c r="G994" i="3"/>
  <c r="P994" i="3"/>
  <c r="M994" i="3"/>
  <c r="L994" i="3"/>
  <c r="K994" i="3"/>
  <c r="H994" i="3"/>
  <c r="J994" i="3"/>
  <c r="Q994" i="3"/>
  <c r="L885" i="3"/>
  <c r="J885" i="3"/>
  <c r="G885" i="3"/>
  <c r="H885" i="3" s="1"/>
  <c r="G1030" i="3"/>
  <c r="H1030" i="3" s="1"/>
  <c r="L1030" i="3"/>
  <c r="J1030" i="3"/>
  <c r="J873" i="3"/>
  <c r="G873" i="3"/>
  <c r="H873" i="3" s="1"/>
  <c r="L873" i="3"/>
  <c r="K909" i="3"/>
  <c r="Q909" i="3"/>
  <c r="M909" i="3"/>
  <c r="L909" i="3"/>
  <c r="H909" i="3"/>
  <c r="P909" i="3"/>
  <c r="J909" i="3"/>
  <c r="G909" i="3"/>
  <c r="J747" i="3"/>
  <c r="L747" i="3"/>
  <c r="G747" i="3"/>
  <c r="H747" i="3" s="1"/>
  <c r="G898" i="3"/>
  <c r="H898" i="3" s="1"/>
  <c r="L898" i="3"/>
  <c r="J898" i="3"/>
  <c r="P848" i="3"/>
  <c r="L848" i="3"/>
  <c r="M848" i="3"/>
  <c r="J848" i="3"/>
  <c r="Q848" i="3"/>
  <c r="H848" i="3"/>
  <c r="G848" i="3"/>
  <c r="K848" i="3"/>
  <c r="J924" i="3"/>
  <c r="G924" i="3"/>
  <c r="H924" i="3" s="1"/>
  <c r="L924" i="3"/>
  <c r="P692" i="3"/>
  <c r="Q692" i="3"/>
  <c r="K692" i="3"/>
  <c r="G692" i="3"/>
  <c r="H692" i="3"/>
  <c r="J692" i="3"/>
  <c r="M692" i="3"/>
  <c r="L692" i="3"/>
  <c r="L545" i="3"/>
  <c r="J545" i="3"/>
  <c r="G545" i="3"/>
  <c r="H545" i="3" s="1"/>
  <c r="J603" i="3"/>
  <c r="L603" i="3"/>
  <c r="G603" i="3"/>
  <c r="H603" i="3" s="1"/>
  <c r="J527" i="3"/>
  <c r="L527" i="3"/>
  <c r="H527" i="3"/>
  <c r="G527" i="3"/>
  <c r="J537" i="3"/>
  <c r="L537" i="3"/>
  <c r="G537" i="3"/>
  <c r="H537" i="3" s="1"/>
  <c r="L572" i="3"/>
  <c r="G572" i="3"/>
  <c r="H572" i="3" s="1"/>
  <c r="J572" i="3"/>
  <c r="L404" i="3"/>
  <c r="K404" i="3"/>
  <c r="P404" i="3"/>
  <c r="H404" i="3"/>
  <c r="Q404" i="3"/>
  <c r="M404" i="3"/>
  <c r="J404" i="3"/>
  <c r="G404" i="3"/>
  <c r="L380" i="3"/>
  <c r="G380" i="3"/>
  <c r="J380" i="3"/>
  <c r="H380" i="3"/>
  <c r="J290" i="3"/>
  <c r="L290" i="3"/>
  <c r="G290" i="3"/>
  <c r="H290" i="3" s="1"/>
  <c r="L159" i="3"/>
  <c r="J159" i="3"/>
  <c r="G159" i="3"/>
  <c r="H159" i="3" s="1"/>
  <c r="L378" i="3"/>
  <c r="J378" i="3"/>
  <c r="G378" i="3"/>
  <c r="H378" i="3" s="1"/>
  <c r="L384" i="3"/>
  <c r="G384" i="3"/>
  <c r="H384" i="3" s="1"/>
  <c r="J384" i="3"/>
  <c r="L195" i="3"/>
  <c r="J195" i="3"/>
  <c r="G195" i="3"/>
  <c r="H195" i="3" s="1"/>
  <c r="G46" i="3"/>
  <c r="H46" i="3" s="1"/>
  <c r="J46" i="3"/>
  <c r="L46" i="3"/>
  <c r="K248" i="3"/>
  <c r="J248" i="3"/>
  <c r="H248" i="3"/>
  <c r="Q248" i="3"/>
  <c r="P248" i="3"/>
  <c r="M248" i="3"/>
  <c r="L248" i="3"/>
  <c r="G248" i="3"/>
  <c r="J35" i="3"/>
  <c r="H35" i="3"/>
  <c r="G35" i="3"/>
  <c r="L35" i="3"/>
  <c r="L1047" i="3"/>
  <c r="J1047" i="3"/>
  <c r="G1047" i="3"/>
  <c r="H1047" i="3" s="1"/>
  <c r="G1034" i="3"/>
  <c r="H1034" i="3" s="1"/>
  <c r="J1034" i="3"/>
  <c r="L1034" i="3"/>
  <c r="L1011" i="3"/>
  <c r="J1011" i="3"/>
  <c r="G1011" i="3"/>
  <c r="H1011" i="3" s="1"/>
  <c r="H960" i="3"/>
  <c r="L960" i="3"/>
  <c r="J960" i="3"/>
  <c r="G960" i="3"/>
  <c r="G962" i="3"/>
  <c r="H962" i="3" s="1"/>
  <c r="L962" i="3"/>
  <c r="J962" i="3"/>
  <c r="L677" i="3"/>
  <c r="G677" i="3"/>
  <c r="H677" i="3" s="1"/>
  <c r="J677" i="3"/>
  <c r="L769" i="3"/>
  <c r="Q769" i="3"/>
  <c r="G769" i="3"/>
  <c r="P769" i="3"/>
  <c r="K769" i="3"/>
  <c r="M769" i="3"/>
  <c r="J769" i="3"/>
  <c r="H769" i="3"/>
  <c r="N805" i="3"/>
  <c r="O805" i="3"/>
  <c r="O556" i="3"/>
  <c r="N556" i="3"/>
  <c r="G620" i="3"/>
  <c r="H620" i="3" s="1"/>
  <c r="J620" i="3"/>
  <c r="L620" i="3"/>
  <c r="G529" i="3"/>
  <c r="H529" i="3" s="1"/>
  <c r="J529" i="3"/>
  <c r="L529" i="3"/>
  <c r="L610" i="3"/>
  <c r="G610" i="3"/>
  <c r="H610" i="3"/>
  <c r="J610" i="3"/>
  <c r="J573" i="3"/>
  <c r="G573" i="3"/>
  <c r="H573" i="3" s="1"/>
  <c r="L573" i="3"/>
  <c r="J593" i="3"/>
  <c r="L593" i="3"/>
  <c r="G593" i="3"/>
  <c r="H593" i="3" s="1"/>
  <c r="L500" i="3"/>
  <c r="J500" i="3"/>
  <c r="G500" i="3"/>
  <c r="H500" i="3" s="1"/>
  <c r="G435" i="3"/>
  <c r="H435" i="3" s="1"/>
  <c r="J435" i="3"/>
  <c r="L435" i="3"/>
  <c r="G311" i="3"/>
  <c r="H311" i="3" s="1"/>
  <c r="J311" i="3"/>
  <c r="L311" i="3"/>
  <c r="N45" i="3"/>
  <c r="O45" i="3"/>
  <c r="O312" i="3"/>
  <c r="N312" i="3"/>
  <c r="G220" i="3"/>
  <c r="H220" i="3" s="1"/>
  <c r="L220" i="3"/>
  <c r="J220" i="3"/>
  <c r="G30" i="3"/>
  <c r="H30" i="3" s="1"/>
  <c r="J30" i="3"/>
  <c r="L30" i="3"/>
  <c r="O349" i="3"/>
  <c r="N349" i="3"/>
  <c r="L49" i="3"/>
  <c r="J49" i="3"/>
  <c r="G49" i="3"/>
  <c r="H49" i="3" s="1"/>
  <c r="O122" i="3"/>
  <c r="N122" i="3"/>
  <c r="N117" i="3"/>
  <c r="O117" i="3"/>
  <c r="L236" i="3"/>
  <c r="J236" i="3"/>
  <c r="G236" i="3"/>
  <c r="H236" i="3" s="1"/>
  <c r="P1444" i="3"/>
  <c r="J1444" i="3"/>
  <c r="H1444" i="3"/>
  <c r="G1444" i="3"/>
  <c r="M1444" i="3"/>
  <c r="L1444" i="3"/>
  <c r="K1444" i="3"/>
  <c r="Q1444" i="3"/>
  <c r="G1307" i="3"/>
  <c r="H1307" i="3" s="1"/>
  <c r="L1307" i="3"/>
  <c r="J1307" i="3"/>
  <c r="J1375" i="3"/>
  <c r="L1375" i="3"/>
  <c r="G1375" i="3"/>
  <c r="H1375" i="3" s="1"/>
  <c r="J1306" i="3"/>
  <c r="L1306" i="3"/>
  <c r="G1306" i="3"/>
  <c r="H1306" i="3" s="1"/>
  <c r="N1107" i="3"/>
  <c r="O1107" i="3"/>
  <c r="J1230" i="3"/>
  <c r="M1230" i="3"/>
  <c r="P1230" i="3"/>
  <c r="L1230" i="3"/>
  <c r="K1230" i="3"/>
  <c r="H1230" i="3"/>
  <c r="Q1230" i="3"/>
  <c r="G1230" i="3"/>
  <c r="G1248" i="3"/>
  <c r="H1248" i="3" s="1"/>
  <c r="L1248" i="3"/>
  <c r="J1248" i="3"/>
  <c r="G1159" i="3"/>
  <c r="H1159" i="3" s="1"/>
  <c r="L1159" i="3"/>
  <c r="J1159" i="3"/>
  <c r="L1051" i="3"/>
  <c r="G1051" i="3"/>
  <c r="H1051" i="3" s="1"/>
  <c r="J1051" i="3"/>
  <c r="L1131" i="3"/>
  <c r="J1131" i="3"/>
  <c r="G1131" i="3"/>
  <c r="H1131" i="3" s="1"/>
  <c r="L1019" i="3"/>
  <c r="G1019" i="3"/>
  <c r="J1019" i="3"/>
  <c r="H1019" i="3"/>
  <c r="L849" i="3"/>
  <c r="J849" i="3"/>
  <c r="G849" i="3"/>
  <c r="H849" i="3" s="1"/>
  <c r="L800" i="3"/>
  <c r="J800" i="3"/>
  <c r="H800" i="3"/>
  <c r="G800" i="3"/>
  <c r="P784" i="3"/>
  <c r="L784" i="3"/>
  <c r="J784" i="3"/>
  <c r="G784" i="3"/>
  <c r="Q784" i="3"/>
  <c r="K784" i="3"/>
  <c r="M784" i="3"/>
  <c r="H784" i="3"/>
  <c r="L746" i="3"/>
  <c r="J746" i="3"/>
  <c r="G746" i="3"/>
  <c r="H746" i="3" s="1"/>
  <c r="L813" i="3"/>
  <c r="G813" i="3"/>
  <c r="H813" i="3" s="1"/>
  <c r="J813" i="3"/>
  <c r="G1996" i="3"/>
  <c r="H1996" i="3" s="1"/>
  <c r="L1996" i="3"/>
  <c r="J1996" i="3"/>
  <c r="G1960" i="3"/>
  <c r="H1960" i="3" s="1"/>
  <c r="L1960" i="3"/>
  <c r="J1960" i="3"/>
  <c r="K1792" i="3"/>
  <c r="H1792" i="3"/>
  <c r="Q1792" i="3"/>
  <c r="P1792" i="3"/>
  <c r="L1792" i="3"/>
  <c r="G1792" i="3"/>
  <c r="M1792" i="3"/>
  <c r="J1792" i="3"/>
  <c r="L1825" i="3"/>
  <c r="J1825" i="3"/>
  <c r="G1825" i="3"/>
  <c r="H1825" i="3" s="1"/>
  <c r="G1787" i="3"/>
  <c r="L1787" i="3"/>
  <c r="J1787" i="3"/>
  <c r="H1787" i="3"/>
  <c r="L1867" i="3"/>
  <c r="J1867" i="3"/>
  <c r="G1867" i="3"/>
  <c r="H1867" i="3" s="1"/>
  <c r="G1751" i="3"/>
  <c r="Q1751" i="3"/>
  <c r="P1751" i="3"/>
  <c r="M1751" i="3"/>
  <c r="L1751" i="3"/>
  <c r="K1751" i="3"/>
  <c r="H1751" i="3"/>
  <c r="J1751" i="3"/>
  <c r="G1723" i="3"/>
  <c r="H1723" i="3" s="1"/>
  <c r="J1723" i="3"/>
  <c r="L1723" i="3"/>
  <c r="L1708" i="3"/>
  <c r="J1708" i="3"/>
  <c r="G1708" i="3"/>
  <c r="H1708" i="3"/>
  <c r="L1640" i="3"/>
  <c r="G1640" i="3"/>
  <c r="H1640" i="3" s="1"/>
  <c r="J1640" i="3"/>
  <c r="G1658" i="3"/>
  <c r="P1658" i="3"/>
  <c r="L1658" i="3"/>
  <c r="Q1658" i="3"/>
  <c r="M1658" i="3"/>
  <c r="H1658" i="3"/>
  <c r="K1658" i="3"/>
  <c r="J1658" i="3"/>
  <c r="Q1612" i="3"/>
  <c r="M1612" i="3"/>
  <c r="P1612" i="3"/>
  <c r="J1612" i="3"/>
  <c r="G1612" i="3"/>
  <c r="L1612" i="3"/>
  <c r="K1612" i="3"/>
  <c r="H1612" i="3"/>
  <c r="O1628" i="3"/>
  <c r="N1628" i="3"/>
  <c r="N1604" i="3"/>
  <c r="O1604" i="3"/>
  <c r="P1492" i="3"/>
  <c r="G1492" i="3"/>
  <c r="Q1492" i="3"/>
  <c r="M1492" i="3"/>
  <c r="H1492" i="3"/>
  <c r="L1492" i="3"/>
  <c r="K1492" i="3"/>
  <c r="J1492" i="3"/>
  <c r="H1478" i="3"/>
  <c r="L1478" i="3"/>
  <c r="J1478" i="3"/>
  <c r="G1478" i="3"/>
  <c r="O1456" i="3"/>
  <c r="N1456" i="3"/>
  <c r="L1384" i="3"/>
  <c r="G1384" i="3"/>
  <c r="H1384" i="3" s="1"/>
  <c r="J1384" i="3"/>
  <c r="L1501" i="3"/>
  <c r="Q1501" i="3"/>
  <c r="M1501" i="3"/>
  <c r="K1501" i="3"/>
  <c r="J1501" i="3"/>
  <c r="H1501" i="3"/>
  <c r="P1501" i="3"/>
  <c r="G1501" i="3"/>
  <c r="G1335" i="3"/>
  <c r="H1335" i="3" s="1"/>
  <c r="L1335" i="3"/>
  <c r="J1335" i="3"/>
  <c r="L951" i="3"/>
  <c r="Q951" i="3"/>
  <c r="M951" i="3"/>
  <c r="K951" i="3"/>
  <c r="G951" i="3"/>
  <c r="P951" i="3"/>
  <c r="J951" i="3"/>
  <c r="H951" i="3"/>
  <c r="N1069" i="3"/>
  <c r="O1069" i="3"/>
  <c r="L1055" i="3"/>
  <c r="Q1055" i="3"/>
  <c r="J1055" i="3"/>
  <c r="K1055" i="3"/>
  <c r="G1055" i="3"/>
  <c r="P1055" i="3"/>
  <c r="H1055" i="3"/>
  <c r="M1055" i="3"/>
  <c r="O1010" i="3"/>
  <c r="G910" i="3"/>
  <c r="L910" i="3"/>
  <c r="H910" i="3"/>
  <c r="J910" i="3"/>
  <c r="G978" i="3"/>
  <c r="L978" i="3"/>
  <c r="J978" i="3"/>
  <c r="H978" i="3"/>
  <c r="G917" i="3"/>
  <c r="H917" i="3" s="1"/>
  <c r="J917" i="3"/>
  <c r="L917" i="3"/>
  <c r="N824" i="3"/>
  <c r="O824" i="3"/>
  <c r="L845" i="3"/>
  <c r="G845" i="3"/>
  <c r="H845" i="3" s="1"/>
  <c r="J845" i="3"/>
  <c r="H734" i="3"/>
  <c r="J734" i="3"/>
  <c r="L734" i="3"/>
  <c r="G734" i="3"/>
  <c r="L702" i="3"/>
  <c r="J702" i="3"/>
  <c r="G702" i="3"/>
  <c r="H702" i="3" s="1"/>
  <c r="N622" i="3"/>
  <c r="O622" i="3"/>
  <c r="H691" i="3"/>
  <c r="M691" i="3"/>
  <c r="G691" i="3"/>
  <c r="Q691" i="3"/>
  <c r="P691" i="3"/>
  <c r="L691" i="3"/>
  <c r="K691" i="3"/>
  <c r="J691" i="3"/>
  <c r="L721" i="3"/>
  <c r="G721" i="3"/>
  <c r="H721" i="3" s="1"/>
  <c r="J721" i="3"/>
  <c r="H585" i="3"/>
  <c r="P585" i="3"/>
  <c r="M585" i="3"/>
  <c r="Q585" i="3"/>
  <c r="L585" i="3"/>
  <c r="J585" i="3"/>
  <c r="G585" i="3"/>
  <c r="K585" i="3"/>
  <c r="G592" i="3"/>
  <c r="H592" i="3" s="1"/>
  <c r="J592" i="3"/>
  <c r="L592" i="3"/>
  <c r="J511" i="3"/>
  <c r="G511" i="3"/>
  <c r="M511" i="3"/>
  <c r="L511" i="3"/>
  <c r="K511" i="3"/>
  <c r="H511" i="3"/>
  <c r="Q511" i="3"/>
  <c r="P511" i="3"/>
  <c r="J534" i="3"/>
  <c r="G534" i="3"/>
  <c r="H534" i="3" s="1"/>
  <c r="L534" i="3"/>
  <c r="O422" i="3"/>
  <c r="N422" i="3"/>
  <c r="J595" i="3"/>
  <c r="L595" i="3"/>
  <c r="G595" i="3"/>
  <c r="H595" i="3" s="1"/>
  <c r="G302" i="3"/>
  <c r="L302" i="3"/>
  <c r="J302" i="3"/>
  <c r="H302" i="3"/>
  <c r="J359" i="3"/>
  <c r="K359" i="3"/>
  <c r="G359" i="3"/>
  <c r="Q359" i="3"/>
  <c r="P359" i="3"/>
  <c r="M359" i="3"/>
  <c r="L359" i="3"/>
  <c r="H359" i="3"/>
  <c r="L319" i="3"/>
  <c r="G319" i="3"/>
  <c r="H319" i="3" s="1"/>
  <c r="J319" i="3"/>
  <c r="L145" i="3"/>
  <c r="G145" i="3"/>
  <c r="H145" i="3" s="1"/>
  <c r="J145" i="3"/>
  <c r="P131" i="3"/>
  <c r="M131" i="3"/>
  <c r="K131" i="3"/>
  <c r="J131" i="3"/>
  <c r="H131" i="3"/>
  <c r="G131" i="3"/>
  <c r="Q131" i="3"/>
  <c r="L131" i="3"/>
  <c r="O98" i="3"/>
  <c r="N98" i="3"/>
  <c r="J115" i="3"/>
  <c r="G115" i="3"/>
  <c r="H115" i="3" s="1"/>
  <c r="L115" i="3"/>
  <c r="N101" i="3"/>
  <c r="O101" i="3"/>
  <c r="O882" i="3" l="1"/>
  <c r="N882" i="3"/>
  <c r="O1589" i="3"/>
  <c r="N1745" i="3"/>
  <c r="O1753" i="3"/>
  <c r="N1753" i="3"/>
  <c r="O1237" i="3"/>
  <c r="N1237" i="3"/>
  <c r="O374" i="3"/>
  <c r="N1919" i="3"/>
  <c r="N1589" i="3"/>
  <c r="O902" i="3"/>
  <c r="N902" i="3"/>
  <c r="O281" i="3"/>
  <c r="N922" i="3"/>
  <c r="O922" i="3"/>
  <c r="O1919" i="3"/>
  <c r="N281" i="3"/>
  <c r="O1356" i="3"/>
  <c r="N1579" i="3"/>
  <c r="O1579" i="3"/>
  <c r="N1209" i="3"/>
  <c r="O1209" i="3"/>
  <c r="O852" i="3"/>
  <c r="O876" i="3"/>
  <c r="O860" i="3"/>
  <c r="N645" i="3"/>
  <c r="O645" i="3"/>
  <c r="N1225" i="3"/>
  <c r="O1225" i="3"/>
  <c r="N860" i="3"/>
  <c r="O900" i="3"/>
  <c r="N900" i="3"/>
  <c r="D23" i="2"/>
  <c r="D25" i="2"/>
  <c r="D24" i="2"/>
  <c r="D22" i="2"/>
  <c r="O1430" i="3"/>
  <c r="N1430" i="3"/>
  <c r="O1055" i="3"/>
  <c r="N1055" i="3"/>
  <c r="O1792" i="3"/>
  <c r="N1792" i="3"/>
  <c r="O535" i="3"/>
  <c r="N535" i="3"/>
  <c r="O97" i="3"/>
  <c r="N97" i="3"/>
  <c r="O691" i="3"/>
  <c r="N691" i="3"/>
  <c r="N1486" i="3"/>
  <c r="O1486" i="3"/>
  <c r="N1462" i="3"/>
  <c r="O1462" i="3"/>
  <c r="C25" i="4"/>
  <c r="C24" i="4"/>
  <c r="C22" i="4"/>
  <c r="C26" i="4"/>
  <c r="O1409" i="3"/>
  <c r="N1409" i="3"/>
  <c r="O584" i="3"/>
  <c r="N584" i="3"/>
  <c r="O131" i="3"/>
  <c r="N131" i="3"/>
  <c r="N848" i="3"/>
  <c r="O848" i="3"/>
  <c r="N229" i="3"/>
  <c r="O229" i="3"/>
  <c r="F17" i="4"/>
  <c r="C23" i="2"/>
  <c r="C22" i="2"/>
  <c r="K527" i="3" s="1"/>
  <c r="C24" i="2"/>
  <c r="C25" i="2"/>
  <c r="N887" i="3"/>
  <c r="O887" i="3"/>
  <c r="O506" i="3"/>
  <c r="N506" i="3"/>
  <c r="N994" i="3"/>
  <c r="O994" i="3"/>
  <c r="N769" i="3"/>
  <c r="O769" i="3"/>
  <c r="O248" i="3"/>
  <c r="N248" i="3"/>
  <c r="N404" i="3"/>
  <c r="O404" i="3"/>
  <c r="O909" i="3"/>
  <c r="N909" i="3"/>
  <c r="O156" i="3"/>
  <c r="N156" i="3"/>
  <c r="O460" i="3"/>
  <c r="N460" i="3"/>
  <c r="N412" i="3"/>
  <c r="O412" i="3"/>
  <c r="N484" i="3"/>
  <c r="O484" i="3"/>
  <c r="N818" i="3"/>
  <c r="O818" i="3"/>
  <c r="N512" i="3"/>
  <c r="O512" i="3"/>
  <c r="O1943" i="3"/>
  <c r="N1943" i="3"/>
  <c r="N1658" i="3"/>
  <c r="O1658" i="3"/>
  <c r="O76" i="3"/>
  <c r="N76" i="3"/>
  <c r="N775" i="3"/>
  <c r="O775" i="3"/>
  <c r="O1549" i="3"/>
  <c r="N1549" i="3"/>
  <c r="O363" i="3"/>
  <c r="N363" i="3"/>
  <c r="O1343" i="3"/>
  <c r="N1343" i="3"/>
  <c r="O1722" i="3"/>
  <c r="N1722" i="3"/>
  <c r="N215" i="3"/>
  <c r="O215" i="3"/>
  <c r="O669" i="3"/>
  <c r="N669" i="3"/>
  <c r="N1570" i="3"/>
  <c r="O1570" i="3"/>
  <c r="O951" i="3"/>
  <c r="N951" i="3"/>
  <c r="N1158" i="3"/>
  <c r="O1158" i="3"/>
  <c r="O304" i="3"/>
  <c r="N304" i="3"/>
  <c r="O987" i="3"/>
  <c r="N987" i="3"/>
  <c r="O168" i="3"/>
  <c r="N168" i="3"/>
  <c r="O83" i="3"/>
  <c r="N83" i="3"/>
  <c r="O255" i="3"/>
  <c r="N255" i="3"/>
  <c r="O110" i="3"/>
  <c r="N110" i="3"/>
  <c r="H17" i="4"/>
  <c r="O1521" i="3"/>
  <c r="N1521" i="3"/>
  <c r="O815" i="3"/>
  <c r="N815" i="3"/>
  <c r="N863" i="3"/>
  <c r="O863" i="3"/>
  <c r="N637" i="3"/>
  <c r="O637" i="3"/>
  <c r="N834" i="3"/>
  <c r="O834" i="3"/>
  <c r="O991" i="3"/>
  <c r="N991" i="3"/>
  <c r="O1260" i="3"/>
  <c r="N1260" i="3"/>
  <c r="C23" i="4"/>
  <c r="O1501" i="3"/>
  <c r="N1501" i="3"/>
  <c r="N784" i="3"/>
  <c r="O784" i="3"/>
  <c r="O995" i="3"/>
  <c r="N995" i="3"/>
  <c r="N393" i="3"/>
  <c r="O393" i="3"/>
  <c r="O1732" i="3"/>
  <c r="N1732" i="3"/>
  <c r="O1731" i="3"/>
  <c r="N1731" i="3"/>
  <c r="N63" i="3"/>
  <c r="O63" i="3"/>
  <c r="N1364" i="3"/>
  <c r="O1364" i="3"/>
  <c r="O1670" i="3"/>
  <c r="N1670" i="3"/>
  <c r="N692" i="3"/>
  <c r="O692" i="3"/>
  <c r="O1751" i="3"/>
  <c r="N1751" i="3"/>
  <c r="O1612" i="3"/>
  <c r="N1612" i="3"/>
  <c r="N1230" i="3"/>
  <c r="O1230" i="3"/>
  <c r="O379" i="3"/>
  <c r="N379" i="3"/>
  <c r="O539" i="3"/>
  <c r="N539" i="3"/>
  <c r="O1952" i="3"/>
  <c r="N1952" i="3"/>
  <c r="N604" i="3"/>
  <c r="O604" i="3"/>
  <c r="N763" i="3"/>
  <c r="O763" i="3"/>
  <c r="O359" i="3"/>
  <c r="N359" i="3"/>
  <c r="N511" i="3"/>
  <c r="O511" i="3"/>
  <c r="N585" i="3"/>
  <c r="O585" i="3"/>
  <c r="O1444" i="3"/>
  <c r="N1444" i="3"/>
  <c r="N1472" i="3"/>
  <c r="O1472" i="3"/>
  <c r="N541" i="3"/>
  <c r="O541" i="3"/>
  <c r="O639" i="3"/>
  <c r="N639" i="3"/>
  <c r="N463" i="3"/>
  <c r="O463" i="3"/>
  <c r="O1660" i="3"/>
  <c r="N1660" i="3"/>
  <c r="O1040" i="3"/>
  <c r="N1040" i="3"/>
  <c r="O209" i="3"/>
  <c r="N209" i="3"/>
  <c r="N565" i="3"/>
  <c r="O565" i="3"/>
  <c r="O1295" i="3"/>
  <c r="N1295" i="3"/>
  <c r="N1492" i="3"/>
  <c r="O1492" i="3"/>
  <c r="O1162" i="3"/>
  <c r="N1162" i="3"/>
  <c r="O655" i="3"/>
  <c r="N655" i="3"/>
  <c r="O292" i="3"/>
  <c r="N292" i="3"/>
  <c r="N1071" i="3"/>
  <c r="O1071" i="3"/>
  <c r="N247" i="3"/>
  <c r="O247" i="3"/>
  <c r="O1056" i="3"/>
  <c r="N1056" i="3"/>
  <c r="O1776" i="3"/>
  <c r="N1776" i="3"/>
  <c r="O1763" i="3"/>
  <c r="N1763" i="3"/>
  <c r="O240" i="3"/>
  <c r="N240" i="3"/>
  <c r="O1719" i="3"/>
  <c r="N1719" i="3"/>
  <c r="O1550" i="3"/>
  <c r="N1550" i="3"/>
  <c r="N1063" i="3"/>
  <c r="O1063" i="3"/>
  <c r="N1197" i="3"/>
  <c r="O1197" i="3"/>
  <c r="O1939" i="3"/>
  <c r="N1939" i="3"/>
  <c r="N1651" i="3"/>
  <c r="O1651" i="3"/>
  <c r="O1685" i="3"/>
  <c r="N1685" i="3"/>
  <c r="N1108" i="3"/>
  <c r="O1108" i="3"/>
  <c r="O1407" i="3"/>
  <c r="N1407" i="3"/>
  <c r="O1219" i="3"/>
  <c r="N1219" i="3"/>
  <c r="O1948" i="3"/>
  <c r="N1948" i="3"/>
  <c r="O1329" i="3"/>
  <c r="N1329" i="3"/>
  <c r="O650" i="3"/>
  <c r="N650" i="3"/>
  <c r="O1532" i="3"/>
  <c r="N1532" i="3"/>
  <c r="O224" i="3"/>
  <c r="N224" i="3"/>
  <c r="O127" i="3"/>
  <c r="N127" i="3"/>
  <c r="O1359" i="3"/>
  <c r="N1359" i="3"/>
  <c r="O597" i="3"/>
  <c r="N597" i="3"/>
  <c r="O609" i="3"/>
  <c r="N609" i="3"/>
  <c r="O1007" i="3"/>
  <c r="N1007" i="3"/>
  <c r="O967" i="3"/>
  <c r="N967" i="3"/>
  <c r="N1239" i="3"/>
  <c r="O1239" i="3"/>
  <c r="N1508" i="3"/>
  <c r="O1508" i="3"/>
  <c r="O947" i="3"/>
  <c r="N947" i="3"/>
  <c r="O1003" i="3"/>
  <c r="N1003" i="3"/>
  <c r="O867" i="3"/>
  <c r="N867" i="3"/>
  <c r="N1388" i="3"/>
  <c r="O1388" i="3"/>
  <c r="N1103" i="3"/>
  <c r="O1103" i="3"/>
  <c r="N1105" i="3"/>
  <c r="O1105" i="3"/>
  <c r="N1376" i="3"/>
  <c r="O1376" i="3"/>
  <c r="O685" i="3"/>
  <c r="N685" i="3"/>
  <c r="O1896" i="3"/>
  <c r="N1896" i="3"/>
  <c r="N1845" i="3"/>
  <c r="O1845" i="3"/>
  <c r="O1988" i="3"/>
  <c r="N1988" i="3"/>
  <c r="O1796" i="3"/>
  <c r="N1796" i="3"/>
  <c r="O1730" i="3"/>
  <c r="N1730" i="3"/>
  <c r="O1621" i="3"/>
  <c r="N1621" i="3"/>
  <c r="O1581" i="3"/>
  <c r="N1581" i="3"/>
  <c r="O1822" i="3"/>
  <c r="N1822" i="3"/>
  <c r="O1331" i="3"/>
  <c r="N1331" i="3"/>
  <c r="O886" i="3"/>
  <c r="N886" i="3"/>
  <c r="N47" i="3"/>
  <c r="O47" i="3"/>
  <c r="O988" i="3"/>
  <c r="N988" i="3"/>
  <c r="O250" i="3"/>
  <c r="N250" i="3"/>
  <c r="N194" i="3"/>
  <c r="O194" i="3"/>
  <c r="N872" i="3"/>
  <c r="O872" i="3"/>
  <c r="N1537" i="3"/>
  <c r="O1537" i="3"/>
  <c r="O897" i="3"/>
  <c r="N897" i="3"/>
  <c r="N1177" i="3"/>
  <c r="O1177" i="3"/>
  <c r="N1247" i="3"/>
  <c r="O1247" i="3"/>
  <c r="O275" i="3"/>
  <c r="N275" i="3"/>
  <c r="N1403" i="3"/>
  <c r="O1403" i="3"/>
  <c r="N1118" i="3"/>
  <c r="O1118" i="3"/>
  <c r="O377" i="3"/>
  <c r="N377" i="3"/>
  <c r="N616" i="3"/>
  <c r="O616" i="3"/>
  <c r="O1079" i="3"/>
  <c r="N1079" i="3"/>
  <c r="O1703" i="3"/>
  <c r="N1703" i="3"/>
  <c r="N1184" i="3"/>
  <c r="O1184" i="3"/>
  <c r="O1194" i="3"/>
  <c r="N1194" i="3"/>
  <c r="N1880" i="3"/>
  <c r="O1880" i="3"/>
  <c r="N1597" i="3"/>
  <c r="O1597" i="3"/>
  <c r="O956" i="3"/>
  <c r="N956" i="3"/>
  <c r="O1927" i="3"/>
  <c r="N1927" i="3"/>
  <c r="N1482" i="3"/>
  <c r="O1482" i="3"/>
  <c r="N1192" i="3"/>
  <c r="O1192" i="3"/>
  <c r="N211" i="3"/>
  <c r="O211" i="3"/>
  <c r="O219" i="3"/>
  <c r="N219" i="3"/>
  <c r="O444" i="3"/>
  <c r="N444" i="3"/>
  <c r="O958" i="3"/>
  <c r="N958" i="3"/>
  <c r="O1859" i="3"/>
  <c r="N1859" i="3"/>
  <c r="O1172" i="3"/>
  <c r="N1172" i="3"/>
  <c r="N1734" i="3"/>
  <c r="O1734" i="3"/>
  <c r="O1514" i="3"/>
  <c r="N1514" i="3"/>
  <c r="O1098" i="3"/>
  <c r="N1098" i="3"/>
  <c r="O1631" i="3"/>
  <c r="N1631" i="3"/>
  <c r="N525" i="3"/>
  <c r="O525" i="3"/>
  <c r="N743" i="3"/>
  <c r="O743" i="3"/>
  <c r="O480" i="3"/>
  <c r="N480" i="3"/>
  <c r="N1121" i="3"/>
  <c r="O1121" i="3"/>
  <c r="O1987" i="3"/>
  <c r="N1987" i="3"/>
  <c r="O1759" i="3"/>
  <c r="N1759" i="3"/>
  <c r="O1160" i="3"/>
  <c r="N1160" i="3"/>
  <c r="O1039" i="3"/>
  <c r="N1039" i="3"/>
  <c r="O1141" i="3"/>
  <c r="N1141" i="3"/>
  <c r="N1054" i="3"/>
  <c r="O1054" i="3"/>
  <c r="O843" i="3"/>
  <c r="N843" i="3"/>
  <c r="O1984" i="3"/>
  <c r="N1984" i="3"/>
  <c r="N1711" i="3"/>
  <c r="O1711" i="3"/>
  <c r="O1380" i="3"/>
  <c r="N1380" i="3"/>
  <c r="N1340" i="3"/>
  <c r="O1340" i="3"/>
  <c r="N210" i="3"/>
  <c r="O210" i="3"/>
  <c r="N1528" i="3"/>
  <c r="O1528" i="3"/>
  <c r="N1433" i="3"/>
  <c r="O1433" i="3"/>
  <c r="M35" i="3" l="1"/>
  <c r="P35" i="3" s="1"/>
  <c r="K280" i="3"/>
  <c r="K1820" i="3"/>
  <c r="M421" i="3"/>
  <c r="P421" i="3" s="1"/>
  <c r="K1964" i="3"/>
  <c r="K1214" i="3"/>
  <c r="M1605" i="3"/>
  <c r="P1605" i="3" s="1"/>
  <c r="K766" i="3"/>
  <c r="M1411" i="3"/>
  <c r="P1411" i="3" s="1"/>
  <c r="M664" i="3"/>
  <c r="P664" i="3" s="1"/>
  <c r="K1572" i="3"/>
  <c r="K1117" i="3"/>
  <c r="K566" i="3"/>
  <c r="M1510" i="3"/>
  <c r="P1510" i="3" s="1"/>
  <c r="K723" i="3"/>
  <c r="K492" i="3"/>
  <c r="M310" i="3"/>
  <c r="P310" i="3" s="1"/>
  <c r="M1904" i="3"/>
  <c r="P1904" i="3" s="1"/>
  <c r="K757" i="3"/>
  <c r="M1590" i="3"/>
  <c r="P1590" i="3" s="1"/>
  <c r="K1696" i="3"/>
  <c r="M1176" i="3"/>
  <c r="P1176" i="3" s="1"/>
  <c r="M1884" i="3"/>
  <c r="P1884" i="3" s="1"/>
  <c r="M1718" i="3"/>
  <c r="P1718" i="3" s="1"/>
  <c r="K676" i="3"/>
  <c r="K1682" i="3"/>
  <c r="M816" i="3"/>
  <c r="P816" i="3" s="1"/>
  <c r="M1382" i="3"/>
  <c r="P1382" i="3" s="1"/>
  <c r="M673" i="3"/>
  <c r="P673" i="3" s="1"/>
  <c r="M1951" i="3"/>
  <c r="P1951" i="3" s="1"/>
  <c r="K1647" i="3"/>
  <c r="M781" i="3"/>
  <c r="P781" i="3" s="1"/>
  <c r="M566" i="3"/>
  <c r="P566" i="3" s="1"/>
  <c r="K594" i="3"/>
  <c r="K940" i="3"/>
  <c r="K739" i="3"/>
  <c r="K1083" i="3"/>
  <c r="K1892" i="3"/>
  <c r="M796" i="3"/>
  <c r="P796" i="3" s="1"/>
  <c r="M2000" i="3"/>
  <c r="P2000" i="3" s="1"/>
  <c r="K1189" i="3"/>
  <c r="K1806" i="3"/>
  <c r="M1449" i="3"/>
  <c r="P1449" i="3" s="1"/>
  <c r="K142" i="3"/>
  <c r="K1297" i="3"/>
  <c r="K1311" i="3"/>
  <c r="K1940" i="3"/>
  <c r="M254" i="3"/>
  <c r="P254" i="3" s="1"/>
  <c r="K264" i="3"/>
  <c r="K1332" i="3"/>
  <c r="M1558" i="3"/>
  <c r="P1558" i="3" s="1"/>
  <c r="K212" i="3"/>
  <c r="K1378" i="3"/>
  <c r="M1743" i="3"/>
  <c r="P1743" i="3" s="1"/>
  <c r="K113" i="3"/>
  <c r="M1975" i="3"/>
  <c r="P1975" i="3" s="1"/>
  <c r="K796" i="3"/>
  <c r="M936" i="3"/>
  <c r="P936" i="3" s="1"/>
  <c r="K1879" i="3"/>
  <c r="M362" i="3"/>
  <c r="P362" i="3" s="1"/>
  <c r="K1735" i="3"/>
  <c r="K821" i="3"/>
  <c r="K489" i="3"/>
  <c r="K1032" i="3"/>
  <c r="K540" i="3"/>
  <c r="K1466" i="3"/>
  <c r="K1828" i="3"/>
  <c r="K1075" i="3"/>
  <c r="K1382" i="3"/>
  <c r="M1385" i="3"/>
  <c r="P1385" i="3" s="1"/>
  <c r="M548" i="3"/>
  <c r="P548" i="3" s="1"/>
  <c r="K1689" i="3"/>
  <c r="K911" i="3"/>
  <c r="K1368" i="3"/>
  <c r="M1466" i="3"/>
  <c r="P1466" i="3" s="1"/>
  <c r="K1813" i="3"/>
  <c r="K471" i="3"/>
  <c r="M1976" i="3"/>
  <c r="P1976" i="3" s="1"/>
  <c r="K1971" i="3"/>
  <c r="K1431" i="3"/>
  <c r="M803" i="3"/>
  <c r="P803" i="3" s="1"/>
  <c r="K237" i="3"/>
  <c r="K1744" i="3"/>
  <c r="M1726" i="3"/>
  <c r="P1726" i="3" s="1"/>
  <c r="M1125" i="3"/>
  <c r="P1125" i="3" s="1"/>
  <c r="K1363" i="3"/>
  <c r="M821" i="3"/>
  <c r="P821" i="3" s="1"/>
  <c r="M1932" i="3"/>
  <c r="P1932" i="3" s="1"/>
  <c r="K441" i="3"/>
  <c r="K553" i="3"/>
  <c r="K528" i="3"/>
  <c r="M1470" i="3"/>
  <c r="P1470" i="3" s="1"/>
  <c r="K190" i="3"/>
  <c r="K1814" i="3"/>
  <c r="K740" i="3"/>
  <c r="M352" i="3"/>
  <c r="P352" i="3" s="1"/>
  <c r="K1288" i="3"/>
  <c r="K1808" i="3"/>
  <c r="K336" i="3"/>
  <c r="K738" i="3"/>
  <c r="M762" i="3"/>
  <c r="P762" i="3" s="1"/>
  <c r="K1314" i="3"/>
  <c r="K1468" i="3"/>
  <c r="K1767" i="3"/>
  <c r="M1346" i="3"/>
  <c r="P1346" i="3" s="1"/>
  <c r="K254" i="3"/>
  <c r="K1190" i="3"/>
  <c r="K1838" i="3"/>
  <c r="K1429" i="3"/>
  <c r="K1545" i="3"/>
  <c r="M553" i="3"/>
  <c r="P553" i="3" s="1"/>
  <c r="K2003" i="3"/>
  <c r="K1874" i="3"/>
  <c r="K1568" i="3"/>
  <c r="K865" i="3"/>
  <c r="K1569" i="3"/>
  <c r="M1928" i="3"/>
  <c r="P1928" i="3" s="1"/>
  <c r="M739" i="3"/>
  <c r="P739" i="3" s="1"/>
  <c r="K1928" i="3"/>
  <c r="K483" i="3"/>
  <c r="K652" i="3"/>
  <c r="M1736" i="3"/>
  <c r="P1736" i="3" s="1"/>
  <c r="M1527" i="3"/>
  <c r="P1527" i="3" s="1"/>
  <c r="K284" i="3"/>
  <c r="K257" i="3"/>
  <c r="K1699" i="3"/>
  <c r="M1690" i="3"/>
  <c r="P1690" i="3" s="1"/>
  <c r="K975" i="3"/>
  <c r="K563" i="3"/>
  <c r="M1476" i="3"/>
  <c r="P1476" i="3" s="1"/>
  <c r="M1232" i="3"/>
  <c r="P1232" i="3" s="1"/>
  <c r="K634" i="3"/>
  <c r="M175" i="3"/>
  <c r="P175" i="3" s="1"/>
  <c r="K1232" i="3"/>
  <c r="K239" i="3"/>
  <c r="K392" i="3"/>
  <c r="K1626" i="3"/>
  <c r="M893" i="3"/>
  <c r="P893" i="3" s="1"/>
  <c r="K1995" i="3"/>
  <c r="M183" i="3"/>
  <c r="P183" i="3" s="1"/>
  <c r="M1592" i="3"/>
  <c r="P1592" i="3" s="1"/>
  <c r="M1654" i="3"/>
  <c r="P1654" i="3" s="1"/>
  <c r="K276" i="3"/>
  <c r="K1904" i="3"/>
  <c r="M413" i="3"/>
  <c r="P413" i="3" s="1"/>
  <c r="M1637" i="3"/>
  <c r="P1637" i="3" s="1"/>
  <c r="M911" i="3"/>
  <c r="P911" i="3" s="1"/>
  <c r="K765" i="3"/>
  <c r="K413" i="3"/>
  <c r="M489" i="3"/>
  <c r="P489" i="3" s="1"/>
  <c r="K1931" i="3"/>
  <c r="M850" i="3"/>
  <c r="P850" i="3" s="1"/>
  <c r="K1511" i="3"/>
  <c r="K1449" i="3"/>
  <c r="M143" i="3"/>
  <c r="P143" i="3" s="1"/>
  <c r="K904" i="3"/>
  <c r="K1350" i="3"/>
  <c r="K781" i="3"/>
  <c r="K1358" i="3"/>
  <c r="M1672" i="3"/>
  <c r="P1672" i="3" s="1"/>
  <c r="M1525" i="3"/>
  <c r="P1525" i="3" s="1"/>
  <c r="M1259" i="3"/>
  <c r="P1259" i="3" s="1"/>
  <c r="M502" i="3"/>
  <c r="P502" i="3" s="1"/>
  <c r="M1043" i="3"/>
  <c r="P1043" i="3" s="1"/>
  <c r="K332" i="3"/>
  <c r="K1238" i="3"/>
  <c r="K147" i="3"/>
  <c r="M1834" i="3"/>
  <c r="P1834" i="3" s="1"/>
  <c r="M1553" i="3"/>
  <c r="P1553" i="3" s="1"/>
  <c r="M1625" i="3"/>
  <c r="P1625" i="3" s="1"/>
  <c r="K290" i="3"/>
  <c r="M1306" i="3"/>
  <c r="P1306" i="3" s="1"/>
  <c r="K1116" i="3"/>
  <c r="M602" i="3"/>
  <c r="P602" i="3" s="1"/>
  <c r="M334" i="3"/>
  <c r="P334" i="3" s="1"/>
  <c r="M1752" i="3"/>
  <c r="P1752" i="3" s="1"/>
  <c r="K603" i="3"/>
  <c r="M330" i="3"/>
  <c r="P330" i="3" s="1"/>
  <c r="K67" i="3"/>
  <c r="K1825" i="3"/>
  <c r="M651" i="3"/>
  <c r="P651" i="3" s="1"/>
  <c r="K548" i="3"/>
  <c r="M391" i="3"/>
  <c r="P391" i="3" s="1"/>
  <c r="K201" i="3"/>
  <c r="K1654" i="3"/>
  <c r="K1884" i="3"/>
  <c r="M676" i="3"/>
  <c r="P676" i="3" s="1"/>
  <c r="K129" i="3"/>
  <c r="M654" i="3"/>
  <c r="P654" i="3" s="1"/>
  <c r="K1208" i="3"/>
  <c r="K943" i="3"/>
  <c r="K502" i="3"/>
  <c r="M1206" i="3"/>
  <c r="P1206" i="3" s="1"/>
  <c r="K445" i="3"/>
  <c r="K1206" i="3"/>
  <c r="M173" i="3"/>
  <c r="P173" i="3" s="1"/>
  <c r="K1770" i="3"/>
  <c r="K1826" i="3"/>
  <c r="K1864" i="3"/>
  <c r="K789" i="3"/>
  <c r="K1645" i="3"/>
  <c r="K688" i="3"/>
  <c r="K1176" i="3"/>
  <c r="M201" i="3"/>
  <c r="P201" i="3" s="1"/>
  <c r="M753" i="3"/>
  <c r="P753" i="3" s="1"/>
  <c r="M1955" i="3"/>
  <c r="P1955" i="3" s="1"/>
  <c r="K1064" i="3"/>
  <c r="K759" i="3"/>
  <c r="K501" i="3"/>
  <c r="K1649" i="3"/>
  <c r="K1976" i="3"/>
  <c r="K980" i="3"/>
  <c r="M190" i="3"/>
  <c r="P190" i="3" s="1"/>
  <c r="K1119" i="3"/>
  <c r="K850" i="3"/>
  <c r="K1035" i="3"/>
  <c r="K33" i="3"/>
  <c r="M447" i="3"/>
  <c r="P447" i="3" s="1"/>
  <c r="M1035" i="3"/>
  <c r="P1035" i="3" s="1"/>
  <c r="K1476" i="3"/>
  <c r="K1124" i="3"/>
  <c r="K1330" i="3"/>
  <c r="M496" i="3"/>
  <c r="P496" i="3" s="1"/>
  <c r="M717" i="3"/>
  <c r="P717" i="3" s="1"/>
  <c r="M768" i="3"/>
  <c r="P768" i="3" s="1"/>
  <c r="K754" i="3"/>
  <c r="M978" i="3"/>
  <c r="P978" i="3" s="1"/>
  <c r="K889" i="3"/>
  <c r="M819" i="3"/>
  <c r="P819" i="3" s="1"/>
  <c r="M1473" i="3"/>
  <c r="P1473" i="3" s="1"/>
  <c r="M46" i="3"/>
  <c r="P46" i="3" s="1"/>
  <c r="K435" i="3"/>
  <c r="M174" i="3"/>
  <c r="P174" i="3" s="1"/>
  <c r="K1306" i="3"/>
  <c r="M159" i="3"/>
  <c r="P159" i="3" s="1"/>
  <c r="K1234" i="3"/>
  <c r="K159" i="3"/>
  <c r="M67" i="3"/>
  <c r="P67" i="3" s="1"/>
  <c r="M360" i="3"/>
  <c r="P360" i="3" s="1"/>
  <c r="M145" i="3"/>
  <c r="P145" i="3" s="1"/>
  <c r="K533" i="3"/>
  <c r="K1707" i="3"/>
  <c r="K888" i="3"/>
  <c r="K678" i="3"/>
  <c r="K338" i="3"/>
  <c r="M678" i="3"/>
  <c r="P678" i="3" s="1"/>
  <c r="M503" i="3"/>
  <c r="P503" i="3" s="1"/>
  <c r="M598" i="3"/>
  <c r="P598" i="3" s="1"/>
  <c r="M530" i="3"/>
  <c r="P530" i="3" s="1"/>
  <c r="K611" i="3"/>
  <c r="K702" i="3"/>
  <c r="M814" i="3"/>
  <c r="P814" i="3" s="1"/>
  <c r="K351" i="3"/>
  <c r="K537" i="3"/>
  <c r="M807" i="3"/>
  <c r="P807" i="3" s="1"/>
  <c r="K1047" i="3"/>
  <c r="K849" i="3"/>
  <c r="M746" i="3"/>
  <c r="P746" i="3" s="1"/>
  <c r="M873" i="3"/>
  <c r="P873" i="3" s="1"/>
  <c r="M1596" i="3"/>
  <c r="P1596" i="3" s="1"/>
  <c r="M1123" i="3"/>
  <c r="P1123" i="3" s="1"/>
  <c r="K1601" i="3"/>
  <c r="K1030" i="3"/>
  <c r="M1568" i="3"/>
  <c r="P1568" i="3" s="1"/>
  <c r="K654" i="3"/>
  <c r="K1902" i="3"/>
  <c r="M1369" i="3"/>
  <c r="P1369" i="3" s="1"/>
  <c r="K835" i="3"/>
  <c r="K307" i="3"/>
  <c r="K651" i="3"/>
  <c r="K409" i="3"/>
  <c r="K530" i="3"/>
  <c r="K736" i="3"/>
  <c r="K380" i="3"/>
  <c r="M620" i="3"/>
  <c r="P620" i="3" s="1"/>
  <c r="M435" i="3"/>
  <c r="P435" i="3" s="1"/>
  <c r="K1640" i="3"/>
  <c r="K1960" i="3"/>
  <c r="K1681" i="3"/>
  <c r="K1693" i="3"/>
  <c r="K529" i="3"/>
  <c r="K846" i="3"/>
  <c r="K394" i="3"/>
  <c r="K610" i="3"/>
  <c r="K1817" i="3"/>
  <c r="K1523" i="3"/>
  <c r="K356" i="3"/>
  <c r="K969" i="3"/>
  <c r="K1480" i="3"/>
  <c r="K1676" i="3"/>
  <c r="K1914" i="3"/>
  <c r="K808" i="3"/>
  <c r="K881" i="3"/>
  <c r="K874" i="3"/>
  <c r="K1421" i="3"/>
  <c r="K59" i="3"/>
  <c r="K191" i="3"/>
  <c r="K61" i="3"/>
  <c r="K320" i="3"/>
  <c r="K289" i="3"/>
  <c r="K420" i="3"/>
  <c r="K406" i="3"/>
  <c r="K313" i="3"/>
  <c r="K315" i="3"/>
  <c r="K1137" i="3"/>
  <c r="K957" i="3"/>
  <c r="K1339" i="3"/>
  <c r="K1629" i="3"/>
  <c r="K125" i="3"/>
  <c r="K225" i="3"/>
  <c r="K137" i="3"/>
  <c r="K279" i="3"/>
  <c r="K443" i="3"/>
  <c r="K710" i="3"/>
  <c r="K588" i="3"/>
  <c r="K989" i="3"/>
  <c r="K996" i="3"/>
  <c r="K1025" i="3"/>
  <c r="K1228" i="3"/>
  <c r="K1268" i="3"/>
  <c r="K1661" i="3"/>
  <c r="K80" i="3"/>
  <c r="K106" i="3"/>
  <c r="K165" i="3"/>
  <c r="K53" i="3"/>
  <c r="K169" i="3"/>
  <c r="K109" i="3"/>
  <c r="K136" i="3"/>
  <c r="K277" i="3"/>
  <c r="K270" i="3"/>
  <c r="K508" i="3"/>
  <c r="K547" i="3"/>
  <c r="K642" i="3"/>
  <c r="K661" i="3"/>
  <c r="K660" i="3"/>
  <c r="K640" i="3"/>
  <c r="K896" i="3"/>
  <c r="K22" i="3"/>
  <c r="K178" i="3"/>
  <c r="K179" i="3"/>
  <c r="K130" i="3"/>
  <c r="K114" i="3"/>
  <c r="K561" i="3"/>
  <c r="K606" i="3"/>
  <c r="K608" i="3"/>
  <c r="K625" i="3"/>
  <c r="K536" i="3"/>
  <c r="K571" i="3"/>
  <c r="K675" i="3"/>
  <c r="K720" i="3"/>
  <c r="K779" i="3"/>
  <c r="K133" i="3"/>
  <c r="K43" i="3"/>
  <c r="K144" i="3"/>
  <c r="K13" i="3"/>
  <c r="K439" i="3"/>
  <c r="K627" i="3"/>
  <c r="K667" i="3"/>
  <c r="K624" i="3"/>
  <c r="K770" i="3"/>
  <c r="K776" i="3"/>
  <c r="K840" i="3"/>
  <c r="K933" i="3"/>
  <c r="K29" i="3"/>
  <c r="K396" i="3"/>
  <c r="K1029" i="3"/>
  <c r="K1021" i="3"/>
  <c r="K1677" i="3"/>
  <c r="K1725" i="3"/>
  <c r="K1953" i="3"/>
  <c r="K1167" i="3"/>
  <c r="K1289" i="3"/>
  <c r="K1981" i="3"/>
  <c r="K207" i="3"/>
  <c r="K371" i="3"/>
  <c r="K472" i="3"/>
  <c r="K531" i="3"/>
  <c r="K646" i="3"/>
  <c r="K1144" i="3"/>
  <c r="K1065" i="3"/>
  <c r="K1439" i="3"/>
  <c r="K1479" i="3"/>
  <c r="K1576" i="3"/>
  <c r="K1929" i="3"/>
  <c r="K402" i="3"/>
  <c r="K474" i="3"/>
  <c r="K580" i="3"/>
  <c r="K704" i="3"/>
  <c r="K857" i="3"/>
  <c r="K941" i="3"/>
  <c r="K977" i="3"/>
  <c r="K953" i="3"/>
  <c r="K961" i="3"/>
  <c r="K1688" i="3"/>
  <c r="K146" i="3"/>
  <c r="K348" i="3"/>
  <c r="K93" i="3"/>
  <c r="K77" i="3"/>
  <c r="K482" i="3"/>
  <c r="K632" i="3"/>
  <c r="K538" i="3"/>
  <c r="K792" i="3"/>
  <c r="K1096" i="3"/>
  <c r="K982" i="3"/>
  <c r="K1094" i="3"/>
  <c r="K184" i="3"/>
  <c r="K449" i="3"/>
  <c r="K294" i="3"/>
  <c r="K1290" i="3"/>
  <c r="K1321" i="3"/>
  <c r="K1400" i="3"/>
  <c r="K82" i="3"/>
  <c r="K96" i="3"/>
  <c r="K40" i="3"/>
  <c r="K123" i="3"/>
  <c r="K308" i="3"/>
  <c r="K157" i="3"/>
  <c r="K104" i="3"/>
  <c r="K621" i="3"/>
  <c r="K683" i="3"/>
  <c r="K856" i="3"/>
  <c r="K908" i="3"/>
  <c r="K1008" i="3"/>
  <c r="K1045" i="3"/>
  <c r="K369" i="3"/>
  <c r="K217" i="3"/>
  <c r="K295" i="3"/>
  <c r="K462" i="3"/>
  <c r="K549" i="3"/>
  <c r="K555" i="3"/>
  <c r="K551" i="3"/>
  <c r="K582" i="3"/>
  <c r="K543" i="3"/>
  <c r="K493" i="3"/>
  <c r="K670" i="3"/>
  <c r="K820" i="3"/>
  <c r="K697" i="3"/>
  <c r="K899" i="3"/>
  <c r="K1156" i="3"/>
  <c r="K1128" i="3"/>
  <c r="K1256" i="3"/>
  <c r="K1762" i="3"/>
  <c r="K1464" i="3"/>
  <c r="K1578" i="3"/>
  <c r="K1706" i="3"/>
  <c r="K1848" i="3"/>
  <c r="K1894" i="3"/>
  <c r="K1961" i="3"/>
  <c r="K1918" i="3"/>
  <c r="K1888" i="3"/>
  <c r="K1017" i="3"/>
  <c r="K1041" i="3"/>
  <c r="K1085" i="3"/>
  <c r="K1178" i="3"/>
  <c r="K1441" i="3"/>
  <c r="K1588" i="3"/>
  <c r="K1844" i="3"/>
  <c r="K1891" i="3"/>
  <c r="K1012" i="3"/>
  <c r="K1072" i="3"/>
  <c r="K1373" i="3"/>
  <c r="K1872" i="3"/>
  <c r="K1973" i="3"/>
  <c r="K2001" i="3"/>
  <c r="K1245" i="3"/>
  <c r="K1544" i="3"/>
  <c r="K1865" i="3"/>
  <c r="K1081" i="3"/>
  <c r="K1377" i="3"/>
  <c r="K1355" i="3"/>
  <c r="K973" i="3"/>
  <c r="K1353" i="3"/>
  <c r="K1450" i="3"/>
  <c r="K1127" i="3"/>
  <c r="K1104" i="3"/>
  <c r="K1222" i="3"/>
  <c r="K1427" i="3"/>
  <c r="K1424" i="3"/>
  <c r="K1397" i="3"/>
  <c r="K1607" i="3"/>
  <c r="K1801" i="3"/>
  <c r="K1824" i="3"/>
  <c r="K1993" i="3"/>
  <c r="K1149" i="3"/>
  <c r="K1387" i="3"/>
  <c r="K1642" i="3"/>
  <c r="K1709" i="3"/>
  <c r="K1758" i="3"/>
  <c r="K1839" i="3"/>
  <c r="K1893" i="3"/>
  <c r="K1078" i="3"/>
  <c r="K1249" i="3"/>
  <c r="K1564" i="3"/>
  <c r="K1530" i="3"/>
  <c r="K1811" i="3"/>
  <c r="K1675" i="3"/>
  <c r="K1754" i="3"/>
  <c r="K1152" i="3"/>
  <c r="K1432" i="3"/>
  <c r="K1823" i="3"/>
  <c r="K1895" i="3"/>
  <c r="K1903" i="3"/>
  <c r="K1567" i="3"/>
  <c r="K1674" i="3"/>
  <c r="K1678" i="3"/>
  <c r="K1182" i="3"/>
  <c r="K1749" i="3"/>
  <c r="K1746" i="3"/>
  <c r="K1985" i="3"/>
  <c r="K1195" i="3"/>
  <c r="K1533" i="3"/>
  <c r="K1750" i="3"/>
  <c r="K1921" i="3"/>
  <c r="K1989" i="3"/>
  <c r="K1889" i="3"/>
  <c r="K1438" i="3"/>
  <c r="K1406" i="3"/>
  <c r="K913" i="3"/>
  <c r="K1457" i="3"/>
  <c r="K1909" i="3"/>
  <c r="K1036" i="3"/>
  <c r="K1205" i="3"/>
  <c r="K1459" i="3"/>
  <c r="K1408" i="3"/>
  <c r="K1507" i="3"/>
  <c r="K1539" i="3"/>
  <c r="K1789" i="3"/>
  <c r="K1946" i="3"/>
  <c r="K1033" i="3"/>
  <c r="K1404" i="3"/>
  <c r="K1897" i="3"/>
  <c r="K2004" i="3"/>
  <c r="K1769" i="3"/>
  <c r="K1498" i="3"/>
  <c r="K1310" i="3"/>
  <c r="K1135" i="3"/>
  <c r="K1620" i="3"/>
  <c r="K567" i="3"/>
  <c r="K823" i="3"/>
  <c r="K38" i="3"/>
  <c r="K1016" i="3"/>
  <c r="K1837" i="3"/>
  <c r="K1535" i="3"/>
  <c r="K1394" i="3"/>
  <c r="K1153" i="3"/>
  <c r="K859" i="3"/>
  <c r="K410" i="3"/>
  <c r="K163" i="3"/>
  <c r="K1467" i="3"/>
  <c r="K1455" i="3"/>
  <c r="K937" i="3"/>
  <c r="K1287" i="3"/>
  <c r="K1951" i="3"/>
  <c r="K1316" i="3"/>
  <c r="K21" i="3"/>
  <c r="K1442" i="3"/>
  <c r="K544" i="3"/>
  <c r="K27" i="3"/>
  <c r="K1269" i="3"/>
  <c r="K1112" i="3"/>
  <c r="K854" i="3"/>
  <c r="K121" i="3"/>
  <c r="K1504" i="3"/>
  <c r="K790" i="3"/>
  <c r="K395" i="3"/>
  <c r="K959" i="3"/>
  <c r="K1668" i="3"/>
  <c r="K1910" i="3"/>
  <c r="K1715" i="3"/>
  <c r="K1613" i="3"/>
  <c r="K1437" i="3"/>
  <c r="K1536" i="3"/>
  <c r="K1966" i="3"/>
  <c r="K1302" i="3"/>
  <c r="K1474" i="3"/>
  <c r="K700" i="3"/>
  <c r="K218" i="3"/>
  <c r="K1635" i="3"/>
  <c r="K894" i="3"/>
  <c r="K54" i="3"/>
  <c r="K825" i="3"/>
  <c r="K164" i="3"/>
  <c r="K771" i="3"/>
  <c r="K1575" i="3"/>
  <c r="K1097" i="3"/>
  <c r="K1962" i="3"/>
  <c r="K1556" i="3"/>
  <c r="K687" i="3"/>
  <c r="K118" i="3"/>
  <c r="K1341" i="3"/>
  <c r="K826" i="3"/>
  <c r="K923" i="3"/>
  <c r="K451" i="3"/>
  <c r="K1282" i="3"/>
  <c r="K589" i="3"/>
  <c r="K11" i="3"/>
  <c r="K662" i="3"/>
  <c r="K150" i="3"/>
  <c r="K871" i="3"/>
  <c r="K242" i="3"/>
  <c r="K1742" i="3"/>
  <c r="K944" i="3"/>
  <c r="K799" i="3"/>
  <c r="K241" i="3"/>
  <c r="K1565" i="3"/>
  <c r="K1827" i="3"/>
  <c r="K355" i="3"/>
  <c r="K1257" i="3"/>
  <c r="K1367" i="3"/>
  <c r="K1548" i="3"/>
  <c r="K1957" i="3"/>
  <c r="K1460" i="3"/>
  <c r="K643" i="3"/>
  <c r="K206" i="3"/>
  <c r="K1760" i="3"/>
  <c r="K1262" i="3"/>
  <c r="K365" i="3"/>
  <c r="K1886" i="3"/>
  <c r="K970" i="3"/>
  <c r="K726" i="3"/>
  <c r="K153" i="3"/>
  <c r="K23" i="3"/>
  <c r="K657" i="3"/>
  <c r="K314" i="3"/>
  <c r="K1700" i="3"/>
  <c r="K1542" i="3"/>
  <c r="K920" i="3"/>
  <c r="K415" i="3"/>
  <c r="K1066" i="3"/>
  <c r="K869" i="3"/>
  <c r="K251" i="3"/>
  <c r="K1580" i="3"/>
  <c r="K552" i="3"/>
  <c r="K1516" i="3"/>
  <c r="K442" i="3"/>
  <c r="K1272" i="3"/>
  <c r="K744" i="3"/>
  <c r="K1274" i="3"/>
  <c r="K459" i="3"/>
  <c r="K1425" i="3"/>
  <c r="K607" i="3"/>
  <c r="K166" i="3"/>
  <c r="K1218" i="3"/>
  <c r="K1154" i="3"/>
  <c r="K705" i="3"/>
  <c r="K272" i="3"/>
  <c r="K1885" i="3"/>
  <c r="K510" i="3"/>
  <c r="K1175" i="3"/>
  <c r="K1428" i="3"/>
  <c r="K1477" i="3"/>
  <c r="K1370" i="3"/>
  <c r="K1496" i="3"/>
  <c r="K1965" i="3"/>
  <c r="K226" i="3"/>
  <c r="K716" i="3"/>
  <c r="K1802" i="3"/>
  <c r="K1389" i="3"/>
  <c r="K699" i="3"/>
  <c r="K827" i="3"/>
  <c r="K260" i="3"/>
  <c r="K791" i="3"/>
  <c r="K1534" i="3"/>
  <c r="K866" i="3"/>
  <c r="K269" i="3"/>
  <c r="K617" i="3"/>
  <c r="K213" i="3"/>
  <c r="K265" i="3"/>
  <c r="K938" i="3"/>
  <c r="K906" i="3"/>
  <c r="K132" i="3"/>
  <c r="K797" i="3"/>
  <c r="K230" i="3"/>
  <c r="K524" i="3"/>
  <c r="K1841" i="3"/>
  <c r="K1132" i="3"/>
  <c r="K55" i="3"/>
  <c r="K1164" i="3"/>
  <c r="K189" i="3"/>
  <c r="K1113" i="3"/>
  <c r="K458" i="3"/>
  <c r="K208" i="3"/>
  <c r="K1757" i="3"/>
  <c r="K1720" i="3"/>
  <c r="K1405" i="3"/>
  <c r="K1916" i="3"/>
  <c r="K569" i="3"/>
  <c r="K403" i="3"/>
  <c r="K1519" i="3"/>
  <c r="K1198" i="3"/>
  <c r="K773" i="3"/>
  <c r="K50" i="3"/>
  <c r="K793" i="3"/>
  <c r="K105" i="3"/>
  <c r="K1587" i="3"/>
  <c r="K1026" i="3"/>
  <c r="K90" i="3"/>
  <c r="K864" i="3"/>
  <c r="K1591" i="3"/>
  <c r="K1317" i="3"/>
  <c r="K526" i="3"/>
  <c r="K1283" i="3"/>
  <c r="K1126" i="3"/>
  <c r="K954" i="3"/>
  <c r="K1485" i="3"/>
  <c r="K795" i="3"/>
  <c r="K1603" i="3"/>
  <c r="K1582" i="3"/>
  <c r="K1057" i="3"/>
  <c r="K1780" i="3"/>
  <c r="K1510" i="3"/>
  <c r="K1077" i="3"/>
  <c r="K681" i="3"/>
  <c r="K75" i="3"/>
  <c r="K844" i="3"/>
  <c r="K188" i="3"/>
  <c r="K811" i="3"/>
  <c r="K1210" i="3"/>
  <c r="K331" i="3"/>
  <c r="K346" i="3"/>
  <c r="K1223" i="3"/>
  <c r="K1663" i="3"/>
  <c r="K1348" i="3"/>
  <c r="K1102" i="3"/>
  <c r="K680" i="3"/>
  <c r="K447" i="3"/>
  <c r="K5" i="3"/>
  <c r="K1013" i="3"/>
  <c r="K1619" i="3"/>
  <c r="K1315" i="3"/>
  <c r="K1934" i="3"/>
  <c r="K135" i="3"/>
  <c r="K1374" i="3"/>
  <c r="K1292" i="3"/>
  <c r="K1560" i="3"/>
  <c r="K119" i="3"/>
  <c r="K1305" i="3"/>
  <c r="K87" i="3"/>
  <c r="K1926" i="3"/>
  <c r="K1901" i="3"/>
  <c r="K1593" i="3"/>
  <c r="K822" i="3"/>
  <c r="K1694" i="3"/>
  <c r="K1538" i="3"/>
  <c r="K1491" i="3"/>
  <c r="K253" i="3"/>
  <c r="K456" i="3"/>
  <c r="K1313" i="3"/>
  <c r="K335" i="3"/>
  <c r="K672" i="3"/>
  <c r="K1500" i="3"/>
  <c r="K466" i="3"/>
  <c r="K1717" i="3"/>
  <c r="K1360" i="3"/>
  <c r="K464" i="3"/>
  <c r="K1785" i="3"/>
  <c r="K1412" i="3"/>
  <c r="K1080" i="3"/>
  <c r="K1925" i="3"/>
  <c r="K1638" i="3"/>
  <c r="K214" i="3"/>
  <c r="K631" i="3"/>
  <c r="K274" i="3"/>
  <c r="K14" i="3"/>
  <c r="K1285" i="3"/>
  <c r="K1671" i="3"/>
  <c r="K1263" i="3"/>
  <c r="K690" i="3"/>
  <c r="K1574" i="3"/>
  <c r="K1752" i="3"/>
  <c r="K1747" i="3"/>
  <c r="K1842" i="3"/>
  <c r="K1490" i="3"/>
  <c r="K1436" i="3"/>
  <c r="K1334" i="3"/>
  <c r="K450" i="3"/>
  <c r="K162" i="3"/>
  <c r="K658" i="3"/>
  <c r="K148" i="3"/>
  <c r="K1322" i="3"/>
  <c r="K1284" i="3"/>
  <c r="K297" i="3"/>
  <c r="K1704" i="3"/>
  <c r="K20" i="3"/>
  <c r="K564" i="3"/>
  <c r="K343" i="3"/>
  <c r="K1624" i="3"/>
  <c r="K772" i="3"/>
  <c r="K1413" i="3"/>
  <c r="K322" i="3"/>
  <c r="K1286" i="3"/>
  <c r="K756" i="3"/>
  <c r="K590" i="3"/>
  <c r="K245" i="3"/>
  <c r="K401" i="3"/>
  <c r="K1547" i="3"/>
  <c r="K1372" i="3"/>
  <c r="K839" i="3"/>
  <c r="K398" i="3"/>
  <c r="K1461" i="3"/>
  <c r="K197" i="3"/>
  <c r="K1636" i="3"/>
  <c r="K778" i="3"/>
  <c r="K419" i="3"/>
  <c r="K601" i="3"/>
  <c r="K1453" i="3"/>
  <c r="K1586" i="3"/>
  <c r="K1240" i="3"/>
  <c r="K1782" i="3"/>
  <c r="K1920" i="3"/>
  <c r="K1271" i="3"/>
  <c r="K1942" i="3"/>
  <c r="K48" i="3"/>
  <c r="K1349" i="3"/>
  <c r="K1241" i="3"/>
  <c r="K1049" i="3"/>
  <c r="K155" i="3"/>
  <c r="K1217" i="3"/>
  <c r="K182" i="3"/>
  <c r="K1280" i="3"/>
  <c r="K138" i="3"/>
  <c r="K1930" i="3"/>
  <c r="K1293" i="3"/>
  <c r="K434" i="3"/>
  <c r="K1300" i="3"/>
  <c r="K878" i="3"/>
  <c r="K1231" i="3"/>
  <c r="K966" i="3"/>
  <c r="K780" i="3"/>
  <c r="K1463" i="3"/>
  <c r="K9" i="3"/>
  <c r="K1950" i="3"/>
  <c r="K1541" i="3"/>
  <c r="K1281" i="3"/>
  <c r="K1701" i="3"/>
  <c r="K1595" i="3"/>
  <c r="K1006" i="3"/>
  <c r="K126" i="3"/>
  <c r="K1615" i="3"/>
  <c r="K1244" i="3"/>
  <c r="K400" i="3"/>
  <c r="K964" i="3"/>
  <c r="K416" i="3"/>
  <c r="K1180" i="3"/>
  <c r="K948" i="3"/>
  <c r="K1559" i="3"/>
  <c r="K1833" i="3"/>
  <c r="K1193" i="3"/>
  <c r="K1686" i="3"/>
  <c r="K1639" i="3"/>
  <c r="K1179" i="3"/>
  <c r="K1986" i="3"/>
  <c r="K1233" i="3"/>
  <c r="K1977" i="3"/>
  <c r="K1402" i="3"/>
  <c r="K942" i="3"/>
  <c r="K86" i="3"/>
  <c r="K1213" i="3"/>
  <c r="K1115" i="3"/>
  <c r="K221" i="3"/>
  <c r="K714" i="3"/>
  <c r="K1086" i="3"/>
  <c r="K461" i="3"/>
  <c r="K44" i="3"/>
  <c r="K1857" i="3"/>
  <c r="K1291" i="3"/>
  <c r="K513" i="3"/>
  <c r="K516" i="3"/>
  <c r="K69" i="3"/>
  <c r="K478" i="3"/>
  <c r="K382" i="3"/>
  <c r="K550" i="3"/>
  <c r="K160" i="3"/>
  <c r="K1784" i="3"/>
  <c r="K470" i="3"/>
  <c r="K426" i="3"/>
  <c r="K1273" i="3"/>
  <c r="K1138" i="3"/>
  <c r="K930" i="3"/>
  <c r="K57" i="3"/>
  <c r="K1489" i="3"/>
  <c r="K64" i="3"/>
  <c r="K1362" i="3"/>
  <c r="K1275" i="3"/>
  <c r="K741" i="3"/>
  <c r="K1517" i="3"/>
  <c r="K1540" i="3"/>
  <c r="K1684" i="3"/>
  <c r="K1174" i="3"/>
  <c r="K1906" i="3"/>
  <c r="K1982" i="3"/>
  <c r="K1922" i="3"/>
  <c r="K997" i="3"/>
  <c r="K1978" i="3"/>
  <c r="K1342" i="3"/>
  <c r="K1203" i="3"/>
  <c r="K1095" i="3"/>
  <c r="K71" i="3"/>
  <c r="K668" i="3"/>
  <c r="K112" i="3"/>
  <c r="K1484" i="3"/>
  <c r="K1493" i="3"/>
  <c r="K1074" i="3"/>
  <c r="K381" i="3"/>
  <c r="K1207" i="3"/>
  <c r="K102" i="3"/>
  <c r="K1999" i="3"/>
  <c r="K436" i="3"/>
  <c r="K1414" i="3"/>
  <c r="K838" i="3"/>
  <c r="K246" i="3"/>
  <c r="K579" i="3"/>
  <c r="K180" i="3"/>
  <c r="K1002" i="3"/>
  <c r="K223" i="3"/>
  <c r="K1157" i="3"/>
  <c r="K262" i="3"/>
  <c r="K505" i="3"/>
  <c r="K345" i="3"/>
  <c r="K1416" i="3"/>
  <c r="K767" i="3"/>
  <c r="K1873" i="3"/>
  <c r="K733" i="3"/>
  <c r="K1443" i="3"/>
  <c r="K1646" i="3"/>
  <c r="K1915" i="3"/>
  <c r="K1840" i="3"/>
  <c r="K1571" i="3"/>
  <c r="K1166" i="3"/>
  <c r="K952" i="3"/>
  <c r="K1001" i="3"/>
  <c r="K427" i="3"/>
  <c r="K316" i="3"/>
  <c r="K1454" i="3"/>
  <c r="K1093" i="3"/>
  <c r="K37" i="3"/>
  <c r="K1088" i="3"/>
  <c r="K1143" i="3"/>
  <c r="K477" i="3"/>
  <c r="K60" i="3"/>
  <c r="K1169" i="3"/>
  <c r="K633" i="3"/>
  <c r="K108" i="3"/>
  <c r="K1898" i="3"/>
  <c r="K557" i="3"/>
  <c r="K424" i="3"/>
  <c r="K431" i="3"/>
  <c r="K1150" i="3"/>
  <c r="K120" i="3"/>
  <c r="K760" i="3"/>
  <c r="K196" i="3"/>
  <c r="K1296" i="3"/>
  <c r="K1187" i="3"/>
  <c r="K828" i="3"/>
  <c r="K1401" i="3"/>
  <c r="K626" i="3"/>
  <c r="K200" i="3"/>
  <c r="K745" i="3"/>
  <c r="K619" i="3"/>
  <c r="K337" i="3"/>
  <c r="K1555" i="3"/>
  <c r="K1644" i="3"/>
  <c r="K1220" i="3"/>
  <c r="K258" i="3"/>
  <c r="K1664" i="3"/>
  <c r="K1379" i="3"/>
  <c r="K1941" i="3"/>
  <c r="K1618" i="3"/>
  <c r="K1846" i="3"/>
  <c r="K1881" i="3"/>
  <c r="K927" i="3"/>
  <c r="K425" i="3"/>
  <c r="K1336" i="3"/>
  <c r="K929" i="3"/>
  <c r="K1870" i="3"/>
  <c r="K177" i="3"/>
  <c r="K984" i="3"/>
  <c r="K473" i="3"/>
  <c r="K1186" i="3"/>
  <c r="K562" i="3"/>
  <c r="K1998" i="3"/>
  <c r="K1737" i="3"/>
  <c r="K18" i="3"/>
  <c r="K758" i="3"/>
  <c r="K1058" i="3"/>
  <c r="K708" i="3"/>
  <c r="K36" i="3"/>
  <c r="K186" i="3"/>
  <c r="K1028" i="3"/>
  <c r="K16" i="3"/>
  <c r="K1812" i="3"/>
  <c r="K1667" i="3"/>
  <c r="K1518" i="3"/>
  <c r="K1009" i="3"/>
  <c r="K599" i="3"/>
  <c r="K309" i="3"/>
  <c r="K1309" i="3"/>
  <c r="K728" i="3"/>
  <c r="K318" i="3"/>
  <c r="K1266" i="3"/>
  <c r="K1386" i="3"/>
  <c r="K554" i="3"/>
  <c r="K1031" i="3"/>
  <c r="K777" i="3"/>
  <c r="K783" i="3"/>
  <c r="K581" i="3"/>
  <c r="K730" i="3"/>
  <c r="K1729" i="3"/>
  <c r="K299" i="3"/>
  <c r="K321" i="3"/>
  <c r="K1954" i="3"/>
  <c r="K1440" i="3"/>
  <c r="K1598" i="3"/>
  <c r="K1698" i="3"/>
  <c r="K1415" i="3"/>
  <c r="K1890" i="3"/>
  <c r="K1024" i="3"/>
  <c r="K1855" i="3"/>
  <c r="K39" i="3"/>
  <c r="K1761" i="3"/>
  <c r="K1145" i="3"/>
  <c r="K88" i="3"/>
  <c r="K1325" i="3"/>
  <c r="K965" i="3"/>
  <c r="K286" i="3"/>
  <c r="K1662" i="3"/>
  <c r="K1061" i="3"/>
  <c r="K452" i="3"/>
  <c r="K1869" i="3"/>
  <c r="K1301" i="3"/>
  <c r="K806" i="3"/>
  <c r="K134" i="3"/>
  <c r="K724" i="3"/>
  <c r="K140" i="3"/>
  <c r="K353" i="3"/>
  <c r="K84" i="3"/>
  <c r="K583" i="3"/>
  <c r="K1738" i="3"/>
  <c r="K817" i="3"/>
  <c r="K151" i="3"/>
  <c r="K1242" i="3"/>
  <c r="K397" i="3"/>
  <c r="K1974" i="3"/>
  <c r="K66" i="3"/>
  <c r="K1243" i="3"/>
  <c r="K1076" i="3"/>
  <c r="K575" i="3"/>
  <c r="K693" i="3"/>
  <c r="K955" i="3"/>
  <c r="K809" i="3"/>
  <c r="K173" i="3"/>
  <c r="K1832" i="3"/>
  <c r="K1847" i="3"/>
  <c r="K1990" i="3"/>
  <c r="K1868" i="3"/>
  <c r="K1524" i="3"/>
  <c r="K1294" i="3"/>
  <c r="K919" i="3"/>
  <c r="K74" i="3"/>
  <c r="K465" i="3"/>
  <c r="K70" i="3"/>
  <c r="K388" i="3"/>
  <c r="K1970" i="3"/>
  <c r="K1390" i="3"/>
  <c r="K1831" i="3"/>
  <c r="K1333" i="3"/>
  <c r="K278" i="3"/>
  <c r="K139" i="3"/>
  <c r="K1710" i="3"/>
  <c r="K630" i="3"/>
  <c r="K42" i="3"/>
  <c r="K853" i="3"/>
  <c r="K68" i="3"/>
  <c r="K1053" i="3"/>
  <c r="K1835" i="3"/>
  <c r="K1391" i="3"/>
  <c r="K1004" i="3"/>
  <c r="K968" i="3"/>
  <c r="K328" i="3"/>
  <c r="K785" i="3"/>
  <c r="K1958" i="3"/>
  <c r="K1345" i="3"/>
  <c r="K1265" i="3"/>
  <c r="K222" i="3"/>
  <c r="K1202" i="3"/>
  <c r="K433" i="3"/>
  <c r="K1908" i="3"/>
  <c r="K1060" i="3"/>
  <c r="K1933" i="3"/>
  <c r="K1853" i="3"/>
  <c r="K1418" i="3"/>
  <c r="K1783" i="3"/>
  <c r="K1887" i="3"/>
  <c r="K1768" i="3"/>
  <c r="K1255" i="3"/>
  <c r="K1037" i="3"/>
  <c r="K1610" i="3"/>
  <c r="K448" i="3"/>
  <c r="K748" i="3"/>
  <c r="K24" i="3"/>
  <c r="K858" i="3"/>
  <c r="K921" i="3"/>
  <c r="K1863" i="3"/>
  <c r="K1546" i="3"/>
  <c r="K1204" i="3"/>
  <c r="K1883" i="3"/>
  <c r="K469" i="3"/>
  <c r="K7" i="3"/>
  <c r="K1227" i="3"/>
  <c r="K950" i="3"/>
  <c r="K8" i="3"/>
  <c r="K703" i="3"/>
  <c r="K91" i="3"/>
  <c r="K1140" i="3"/>
  <c r="K244" i="3"/>
  <c r="K1073" i="3"/>
  <c r="K1354" i="3"/>
  <c r="K1046" i="3"/>
  <c r="K58" i="3"/>
  <c r="K729" i="3"/>
  <c r="K238" i="3"/>
  <c r="K1200" i="3"/>
  <c r="K905" i="3"/>
  <c r="K438" i="3"/>
  <c r="K1147" i="3"/>
  <c r="K665" i="3"/>
  <c r="K517" i="3"/>
  <c r="K323" i="3"/>
  <c r="K1573" i="3"/>
  <c r="K568" i="3"/>
  <c r="K1495" i="3"/>
  <c r="K1788" i="3"/>
  <c r="K1344" i="3"/>
  <c r="K1829" i="3"/>
  <c r="K1679" i="3"/>
  <c r="K1809" i="3"/>
  <c r="K1396" i="3"/>
  <c r="K1714" i="3"/>
  <c r="K1298" i="3"/>
  <c r="K1650" i="3"/>
  <c r="K370" i="3"/>
  <c r="K1583" i="3"/>
  <c r="K751" i="3"/>
  <c r="K774" i="3"/>
  <c r="K761" i="3"/>
  <c r="K124" i="3"/>
  <c r="K907" i="3"/>
  <c r="K1020" i="3"/>
  <c r="K497" i="3"/>
  <c r="K1862" i="3"/>
  <c r="K1623" i="3"/>
  <c r="K1050" i="3"/>
  <c r="K268" i="3"/>
  <c r="K1830" i="3"/>
  <c r="K56" i="3"/>
  <c r="K934" i="3"/>
  <c r="K89" i="3"/>
  <c r="K1854" i="3"/>
  <c r="K1092" i="3"/>
  <c r="K694" i="3"/>
  <c r="K1246" i="3"/>
  <c r="K172" i="3"/>
  <c r="K949" i="3"/>
  <c r="K522" i="3"/>
  <c r="K560" i="3"/>
  <c r="K176" i="3"/>
  <c r="K1697" i="3"/>
  <c r="K487" i="3"/>
  <c r="K1680" i="3"/>
  <c r="K1773" i="3"/>
  <c r="K1797" i="3"/>
  <c r="K638" i="3"/>
  <c r="K1616" i="3"/>
  <c r="K10" i="3"/>
  <c r="K1142" i="3"/>
  <c r="K666" i="3"/>
  <c r="K1566" i="3"/>
  <c r="K291" i="3"/>
  <c r="K1109" i="3"/>
  <c r="K586" i="3"/>
  <c r="K750" i="3"/>
  <c r="K1417" i="3"/>
  <c r="K1551" i="3"/>
  <c r="K1022" i="3"/>
  <c r="K1713" i="3"/>
  <c r="K220" i="3"/>
  <c r="K701" i="3"/>
  <c r="K1996" i="3"/>
  <c r="K283" i="3"/>
  <c r="K1526" i="3"/>
  <c r="K629" i="3"/>
  <c r="K819" i="3"/>
  <c r="K350" i="3"/>
  <c r="K479" i="3"/>
  <c r="K1653" i="3"/>
  <c r="K558" i="3"/>
  <c r="K1724" i="3"/>
  <c r="K1134" i="3"/>
  <c r="K1120" i="3"/>
  <c r="K1871" i="3"/>
  <c r="K455" i="3"/>
  <c r="K1775" i="3"/>
  <c r="K782" i="3"/>
  <c r="K576" i="3"/>
  <c r="K342" i="3"/>
  <c r="K1716" i="3"/>
  <c r="K1850" i="3"/>
  <c r="K1100" i="3"/>
  <c r="K1399" i="3"/>
  <c r="K1236" i="3"/>
  <c r="K183" i="3"/>
  <c r="K1554" i="3"/>
  <c r="K116" i="3"/>
  <c r="K1381" i="3"/>
  <c r="K709" i="3"/>
  <c r="K903" i="3"/>
  <c r="K798" i="3"/>
  <c r="K303" i="3"/>
  <c r="K481" i="3"/>
  <c r="K1520" i="3"/>
  <c r="K1632" i="3"/>
  <c r="K347" i="3"/>
  <c r="K204" i="3"/>
  <c r="K375" i="3"/>
  <c r="K504" i="3"/>
  <c r="K407" i="3"/>
  <c r="K1781" i="3"/>
  <c r="K706" i="3"/>
  <c r="K30" i="3"/>
  <c r="K1248" i="3"/>
  <c r="K288" i="3"/>
  <c r="K1267" i="3"/>
  <c r="K990" i="3"/>
  <c r="K999" i="3"/>
  <c r="K282" i="3"/>
  <c r="K587" i="3"/>
  <c r="K559" i="3"/>
  <c r="K1139" i="3"/>
  <c r="K976" i="3"/>
  <c r="K734" i="3"/>
  <c r="K801" i="3"/>
  <c r="K1221" i="3"/>
  <c r="K259" i="3"/>
  <c r="K389" i="3"/>
  <c r="K602" i="3"/>
  <c r="K1458" i="3"/>
  <c r="K1849" i="3"/>
  <c r="K1452" i="3"/>
  <c r="K305" i="3"/>
  <c r="K1215" i="3"/>
  <c r="K1866" i="3"/>
  <c r="K457" i="3"/>
  <c r="K1229" i="3"/>
  <c r="K1641" i="3"/>
  <c r="K167" i="3"/>
  <c r="K293" i="3"/>
  <c r="K1279" i="3"/>
  <c r="K649" i="3"/>
  <c r="K440" i="3"/>
  <c r="K1627" i="3"/>
  <c r="K916" i="3"/>
  <c r="K301" i="3"/>
  <c r="K1852" i="3"/>
  <c r="K1473" i="3"/>
  <c r="K641" i="3"/>
  <c r="K696" i="3"/>
  <c r="K1161" i="3"/>
  <c r="K1398" i="3"/>
  <c r="K673" i="3"/>
  <c r="K682" i="3"/>
  <c r="K1434" i="3"/>
  <c r="K334" i="3"/>
  <c r="K1777" i="3"/>
  <c r="K298" i="3"/>
  <c r="K800" i="3"/>
  <c r="K1708" i="3"/>
  <c r="K1018" i="3"/>
  <c r="K591" i="3"/>
  <c r="K1361" i="3"/>
  <c r="K794" i="3"/>
  <c r="K816" i="3"/>
  <c r="K235" i="3"/>
  <c r="K1557" i="3"/>
  <c r="K1395" i="3"/>
  <c r="K875" i="3"/>
  <c r="K1451" i="3"/>
  <c r="K373" i="3"/>
  <c r="K1319" i="3"/>
  <c r="K1042" i="3"/>
  <c r="K65" i="3"/>
  <c r="K623" i="3"/>
  <c r="K1251" i="3"/>
  <c r="K910" i="3"/>
  <c r="K364" i="3"/>
  <c r="K408" i="3"/>
  <c r="K352" i="3"/>
  <c r="K717" i="3"/>
  <c r="K79" i="3"/>
  <c r="K1608" i="3"/>
  <c r="K679" i="3"/>
  <c r="K421" i="3"/>
  <c r="K354" i="3"/>
  <c r="K2002" i="3"/>
  <c r="K271" i="3"/>
  <c r="K722" i="3"/>
  <c r="K1171" i="3"/>
  <c r="K1938" i="3"/>
  <c r="K1577" i="3"/>
  <c r="K488" i="3"/>
  <c r="K803" i="3"/>
  <c r="K192" i="3"/>
  <c r="K1337" i="3"/>
  <c r="K518" i="3"/>
  <c r="K802" i="3"/>
  <c r="K1201" i="3"/>
  <c r="K430" i="3"/>
  <c r="K1937" i="3"/>
  <c r="K1683" i="3"/>
  <c r="K1123" i="3"/>
  <c r="K574" i="3"/>
  <c r="K372" i="3"/>
  <c r="K1258" i="3"/>
  <c r="K855" i="3"/>
  <c r="K330" i="3"/>
  <c r="K499" i="3"/>
  <c r="K1913" i="3"/>
  <c r="K656" i="3"/>
  <c r="K1634" i="3"/>
  <c r="K366" i="3"/>
  <c r="K1259" i="3"/>
  <c r="K496" i="3"/>
  <c r="K932" i="3"/>
  <c r="K979" i="3"/>
  <c r="M298" i="3"/>
  <c r="P298" i="3" s="1"/>
  <c r="M81" i="3"/>
  <c r="P81" i="3" s="1"/>
  <c r="M1708" i="3"/>
  <c r="P1708" i="3" s="1"/>
  <c r="K340" i="3"/>
  <c r="M232" i="3"/>
  <c r="P232" i="3" s="1"/>
  <c r="M195" i="3"/>
  <c r="P195" i="3" s="1"/>
  <c r="K519" i="3"/>
  <c r="K1019" i="3"/>
  <c r="K813" i="3"/>
  <c r="M788" i="3"/>
  <c r="P788" i="3" s="1"/>
  <c r="M1478" i="3"/>
  <c r="P1478" i="3" s="1"/>
  <c r="M290" i="3"/>
  <c r="P290" i="3" s="1"/>
  <c r="M752" i="3"/>
  <c r="P752" i="3" s="1"/>
  <c r="M689" i="3"/>
  <c r="P689" i="3" s="1"/>
  <c r="K735" i="3"/>
  <c r="K227" i="3"/>
  <c r="M1051" i="3"/>
  <c r="P1051" i="3" s="1"/>
  <c r="K1657" i="3"/>
  <c r="K1270" i="3"/>
  <c r="M49" i="3"/>
  <c r="P49" i="3" s="1"/>
  <c r="K1643" i="3"/>
  <c r="K17" i="3"/>
  <c r="K287" i="3"/>
  <c r="K411" i="3"/>
  <c r="K978" i="3"/>
  <c r="M1351" i="3"/>
  <c r="P1351" i="3" s="1"/>
  <c r="K615" i="3"/>
  <c r="K111" i="3"/>
  <c r="K595" i="3"/>
  <c r="K845" i="3"/>
  <c r="K534" i="3"/>
  <c r="K786" i="3"/>
  <c r="K195" i="3"/>
  <c r="K324" i="3"/>
  <c r="K1596" i="3"/>
  <c r="K768" i="3"/>
  <c r="K1723" i="3"/>
  <c r="K202" i="3"/>
  <c r="K1278" i="3"/>
  <c r="K1690" i="3"/>
  <c r="K2000" i="3"/>
  <c r="K1023" i="3"/>
  <c r="M1023" i="3"/>
  <c r="P1023" i="3" s="1"/>
  <c r="K358" i="3"/>
  <c r="K946" i="3"/>
  <c r="K1772" i="3"/>
  <c r="K1911" i="3"/>
  <c r="M1689" i="3"/>
  <c r="P1689" i="3" s="1"/>
  <c r="K523" i="3"/>
  <c r="M1112" i="3"/>
  <c r="P1112" i="3" s="1"/>
  <c r="M520" i="3"/>
  <c r="P520" i="3" s="1"/>
  <c r="K842" i="3"/>
  <c r="K1856" i="3"/>
  <c r="K618" i="3"/>
  <c r="M880" i="3"/>
  <c r="P880" i="3" s="1"/>
  <c r="K1956" i="3"/>
  <c r="K143" i="3"/>
  <c r="M931" i="3"/>
  <c r="P931" i="3" s="1"/>
  <c r="M1622" i="3"/>
  <c r="P1622" i="3" s="1"/>
  <c r="K1212" i="3"/>
  <c r="M492" i="3"/>
  <c r="P492" i="3" s="1"/>
  <c r="K1876" i="3"/>
  <c r="M663" i="3"/>
  <c r="P663" i="3" s="1"/>
  <c r="K1338" i="3"/>
  <c r="K1992" i="3"/>
  <c r="K1979" i="3"/>
  <c r="M1826" i="3"/>
  <c r="P1826" i="3" s="1"/>
  <c r="M1278" i="3"/>
  <c r="P1278" i="3" s="1"/>
  <c r="M1235" i="3"/>
  <c r="P1235" i="3" s="1"/>
  <c r="M1327" i="3"/>
  <c r="P1327" i="3" s="1"/>
  <c r="K832" i="3"/>
  <c r="M1601" i="3"/>
  <c r="P1601" i="3" s="1"/>
  <c r="M1755" i="3"/>
  <c r="P1755" i="3" s="1"/>
  <c r="K1652" i="3"/>
  <c r="M1807" i="3"/>
  <c r="P1807" i="3" s="1"/>
  <c r="M1154" i="3"/>
  <c r="P1154" i="3" s="1"/>
  <c r="K185" i="3"/>
  <c r="K1695" i="3"/>
  <c r="K520" i="3"/>
  <c r="K1365" i="3"/>
  <c r="M835" i="3"/>
  <c r="P835" i="3" s="1"/>
  <c r="K1803" i="3"/>
  <c r="M842" i="3"/>
  <c r="P842" i="3" s="1"/>
  <c r="K1726" i="3"/>
  <c r="K1148" i="3"/>
  <c r="M19" i="3"/>
  <c r="P19" i="3" s="1"/>
  <c r="M1972" i="3"/>
  <c r="P1972" i="3" s="1"/>
  <c r="K1111" i="3"/>
  <c r="M1804" i="3"/>
  <c r="P1804" i="3" s="1"/>
  <c r="K1447" i="3"/>
  <c r="M1892" i="3"/>
  <c r="P1892" i="3" s="1"/>
  <c r="K1794" i="3"/>
  <c r="M1155" i="3"/>
  <c r="P1155" i="3" s="1"/>
  <c r="M1900" i="3"/>
  <c r="P1900" i="3" s="1"/>
  <c r="K1659" i="3"/>
  <c r="K414" i="3"/>
  <c r="M1828" i="3"/>
  <c r="P1828" i="3" s="1"/>
  <c r="M990" i="3"/>
  <c r="P990" i="3" s="1"/>
  <c r="K1944" i="3"/>
  <c r="K1774" i="3"/>
  <c r="K1905" i="3"/>
  <c r="M727" i="3"/>
  <c r="P727" i="3" s="1"/>
  <c r="K877" i="3"/>
  <c r="M276" i="3"/>
  <c r="P276" i="3" s="1"/>
  <c r="K1980" i="3"/>
  <c r="M1808" i="3"/>
  <c r="P1808" i="3" s="1"/>
  <c r="M1513" i="3"/>
  <c r="P1513" i="3" s="1"/>
  <c r="K1411" i="3"/>
  <c r="K95" i="3"/>
  <c r="M1505" i="3"/>
  <c r="P1505" i="3" s="1"/>
  <c r="K1059" i="3"/>
  <c r="K1655" i="3"/>
  <c r="K1369" i="3"/>
  <c r="K78" i="3"/>
  <c r="K51" i="3"/>
  <c r="K1506" i="3"/>
  <c r="M600" i="3"/>
  <c r="P600" i="3" s="1"/>
  <c r="M1270" i="3"/>
  <c r="P1270" i="3" s="1"/>
  <c r="K598" i="3"/>
  <c r="K256" i="3"/>
  <c r="K383" i="3"/>
  <c r="K1515" i="3"/>
  <c r="K1125" i="3"/>
  <c r="K814" i="3"/>
  <c r="K1335" i="3"/>
  <c r="M972" i="3"/>
  <c r="P972" i="3" s="1"/>
  <c r="K1488" i="3"/>
  <c r="K1553" i="3"/>
  <c r="K15" i="3"/>
  <c r="K917" i="3"/>
  <c r="K1426" i="3"/>
  <c r="M261" i="3"/>
  <c r="P261" i="3" s="1"/>
  <c r="M1399" i="3"/>
  <c r="P1399" i="3" s="1"/>
  <c r="K721" i="3"/>
  <c r="K671" i="3"/>
  <c r="K503" i="3"/>
  <c r="M721" i="3"/>
  <c r="P721" i="3" s="1"/>
  <c r="K387" i="3"/>
  <c r="K1499" i="3"/>
  <c r="K1755" i="3"/>
  <c r="M171" i="3"/>
  <c r="P171" i="3" s="1"/>
  <c r="M1431" i="3"/>
  <c r="P1431" i="3" s="1"/>
  <c r="K1967" i="3"/>
  <c r="M1447" i="3"/>
  <c r="P1447" i="3" s="1"/>
  <c r="M1979" i="3"/>
  <c r="P1979" i="3" s="1"/>
  <c r="M1585" i="3"/>
  <c r="P1585" i="3" s="1"/>
  <c r="K1836" i="3"/>
  <c r="K1188" i="3"/>
  <c r="K963" i="3"/>
  <c r="K1590" i="3"/>
  <c r="M718" i="3"/>
  <c r="P718" i="3" s="1"/>
  <c r="K310" i="3"/>
  <c r="K1592" i="3"/>
  <c r="K1446" i="3"/>
  <c r="K1470" i="3"/>
  <c r="K1860" i="3"/>
  <c r="K1665" i="3"/>
  <c r="M832" i="3"/>
  <c r="P832" i="3" s="1"/>
  <c r="K1487" i="3"/>
  <c r="M1468" i="3"/>
  <c r="P1468" i="3" s="1"/>
  <c r="K1513" i="3"/>
  <c r="M1695" i="3"/>
  <c r="P1695" i="3" s="1"/>
  <c r="K1114" i="3"/>
  <c r="K1276" i="3"/>
  <c r="M1799" i="3"/>
  <c r="P1799" i="3" s="1"/>
  <c r="K1435" i="3"/>
  <c r="K1048" i="3"/>
  <c r="M429" i="3"/>
  <c r="P429" i="3" s="1"/>
  <c r="M932" i="3"/>
  <c r="P932" i="3" s="1"/>
  <c r="K935" i="3"/>
  <c r="K788" i="3"/>
  <c r="K1469" i="3"/>
  <c r="K1786" i="3"/>
  <c r="K847" i="3"/>
  <c r="K1562" i="3"/>
  <c r="M759" i="3"/>
  <c r="P759" i="3" s="1"/>
  <c r="M614" i="3"/>
  <c r="P614" i="3" s="1"/>
  <c r="K145" i="3"/>
  <c r="K1375" i="3"/>
  <c r="K833" i="3"/>
  <c r="K572" i="3"/>
  <c r="M1120" i="3"/>
  <c r="P1120" i="3" s="1"/>
  <c r="M1641" i="3"/>
  <c r="P1641" i="3" s="1"/>
  <c r="M409" i="3"/>
  <c r="P409" i="3" s="1"/>
  <c r="K302" i="3"/>
  <c r="K62" i="3"/>
  <c r="M935" i="3"/>
  <c r="P935" i="3" s="1"/>
  <c r="M1212" i="3"/>
  <c r="P1212" i="3" s="1"/>
  <c r="K1959" i="3"/>
  <c r="M1959" i="3"/>
  <c r="P1959" i="3" s="1"/>
  <c r="K1975" i="3"/>
  <c r="M1696" i="3"/>
  <c r="P1696" i="3" s="1"/>
  <c r="K1718" i="3"/>
  <c r="K231" i="3"/>
  <c r="K727" i="3"/>
  <c r="K1087" i="3"/>
  <c r="M1911" i="3"/>
  <c r="P1911" i="3" s="1"/>
  <c r="K1525" i="3"/>
  <c r="K663" i="3"/>
  <c r="M1947" i="3"/>
  <c r="P1947" i="3" s="1"/>
  <c r="K1947" i="3"/>
  <c r="M1944" i="3"/>
  <c r="P1944" i="3" s="1"/>
  <c r="K1821" i="3"/>
  <c r="K1672" i="3"/>
  <c r="K1756" i="3"/>
  <c r="K429" i="3"/>
  <c r="M1522" i="3"/>
  <c r="P1522" i="3" s="1"/>
  <c r="K1800" i="3"/>
  <c r="K1673" i="3"/>
  <c r="K1585" i="3"/>
  <c r="M1995" i="3"/>
  <c r="P1995" i="3" s="1"/>
  <c r="M1106" i="3"/>
  <c r="P1106" i="3" s="1"/>
  <c r="K628" i="3"/>
  <c r="K1779" i="3"/>
  <c r="K1196" i="3"/>
  <c r="K1277" i="3"/>
  <c r="K686" i="3"/>
  <c r="M2003" i="3"/>
  <c r="P2003" i="3" s="1"/>
  <c r="K718" i="3"/>
  <c r="M688" i="3"/>
  <c r="P688" i="3" s="1"/>
  <c r="M1992" i="3"/>
  <c r="P1992" i="3" s="1"/>
  <c r="K577" i="3"/>
  <c r="K1497" i="3"/>
  <c r="K187" i="3"/>
  <c r="M1288" i="3"/>
  <c r="P1288" i="3" s="1"/>
  <c r="M1410" i="3"/>
  <c r="P1410" i="3" s="1"/>
  <c r="K1346" i="3"/>
  <c r="K1907" i="3"/>
  <c r="K1622" i="3"/>
  <c r="K1867" i="3"/>
  <c r="M1347" i="3"/>
  <c r="P1347" i="3" s="1"/>
  <c r="K1351" i="3"/>
  <c r="K1091" i="3"/>
  <c r="K1264" i="3"/>
  <c r="K418" i="3"/>
  <c r="M1825" i="3"/>
  <c r="P1825" i="3" s="1"/>
  <c r="K1669" i="3"/>
  <c r="M1116" i="3"/>
  <c r="P1116" i="3" s="1"/>
  <c r="K115" i="3"/>
  <c r="K762" i="3"/>
  <c r="K983" i="3"/>
  <c r="K1509" i="3"/>
  <c r="K261" i="3"/>
  <c r="M407" i="3"/>
  <c r="P407" i="3" s="1"/>
  <c r="M99" i="3"/>
  <c r="P99" i="3" s="1"/>
  <c r="M731" i="3"/>
  <c r="P731" i="3" s="1"/>
  <c r="K931" i="3"/>
  <c r="M1148" i="3"/>
  <c r="P1148" i="3" s="1"/>
  <c r="M10" i="3"/>
  <c r="P10" i="3" s="1"/>
  <c r="K1235" i="3"/>
  <c r="K873" i="3"/>
  <c r="K161" i="3"/>
  <c r="M877" i="3"/>
  <c r="P877" i="3" s="1"/>
  <c r="K376" i="3"/>
  <c r="K1614" i="3"/>
  <c r="M1034" i="3"/>
  <c r="P1034" i="3" s="1"/>
  <c r="K1384" i="3"/>
  <c r="K1254" i="3"/>
  <c r="K545" i="3"/>
  <c r="M940" i="3"/>
  <c r="P940" i="3" s="1"/>
  <c r="K428" i="3"/>
  <c r="K1478" i="3"/>
  <c r="K885" i="3"/>
  <c r="K1129" i="3"/>
  <c r="K31" i="3"/>
  <c r="K385" i="3"/>
  <c r="K391" i="3"/>
  <c r="M116" i="3"/>
  <c r="P116" i="3" s="1"/>
  <c r="K1347" i="3"/>
  <c r="K99" i="3"/>
  <c r="M384" i="3"/>
  <c r="P384" i="3" s="1"/>
  <c r="M736" i="3"/>
  <c r="P736" i="3" s="1"/>
  <c r="K174" i="3"/>
  <c r="M1488" i="3"/>
  <c r="P1488" i="3" s="1"/>
  <c r="K500" i="3"/>
  <c r="M572" i="3"/>
  <c r="P572" i="3" s="1"/>
  <c r="M677" i="3"/>
  <c r="P677" i="3" s="1"/>
  <c r="K1011" i="3"/>
  <c r="M358" i="3"/>
  <c r="P358" i="3" s="1"/>
  <c r="K49" i="3"/>
  <c r="K752" i="3"/>
  <c r="M1234" i="3"/>
  <c r="P1234" i="3" s="1"/>
  <c r="K747" i="3"/>
  <c r="K1062" i="3"/>
  <c r="M1653" i="3"/>
  <c r="P1653" i="3" s="1"/>
  <c r="K1084" i="3"/>
  <c r="K731" i="3"/>
  <c r="K898" i="3"/>
  <c r="K749" i="3"/>
  <c r="K1445" i="3"/>
  <c r="K35" i="3"/>
  <c r="M898" i="3"/>
  <c r="P898" i="3" s="1"/>
  <c r="M1238" i="3"/>
  <c r="P1238" i="3" s="1"/>
  <c r="K593" i="3"/>
  <c r="M519" i="3"/>
  <c r="P519" i="3" s="1"/>
  <c r="K1159" i="3"/>
  <c r="K19" i="3"/>
  <c r="K1034" i="3"/>
  <c r="K1656" i="3"/>
  <c r="K1748" i="3"/>
  <c r="M786" i="3"/>
  <c r="P786" i="3" s="1"/>
  <c r="M924" i="3"/>
  <c r="P924" i="3" s="1"/>
  <c r="K924" i="3"/>
  <c r="K384" i="3"/>
  <c r="M475" i="3"/>
  <c r="P475" i="3" s="1"/>
  <c r="M1866" i="3"/>
  <c r="P1866" i="3" s="1"/>
  <c r="M1885" i="3"/>
  <c r="P1885" i="3" s="1"/>
  <c r="M1833" i="3"/>
  <c r="P1833" i="3" s="1"/>
  <c r="M1789" i="3"/>
  <c r="P1789" i="3" s="1"/>
  <c r="M1768" i="3"/>
  <c r="P1768" i="3" s="1"/>
  <c r="M1788" i="3"/>
  <c r="P1788" i="3" s="1"/>
  <c r="M1777" i="3"/>
  <c r="P1777" i="3" s="1"/>
  <c r="M1688" i="3"/>
  <c r="P1688" i="3" s="1"/>
  <c r="M1634" i="3"/>
  <c r="P1634" i="3" s="1"/>
  <c r="M1663" i="3"/>
  <c r="P1663" i="3" s="1"/>
  <c r="M1571" i="3"/>
  <c r="P1571" i="3" s="1"/>
  <c r="M1555" i="3"/>
  <c r="P1555" i="3" s="1"/>
  <c r="M1464" i="3"/>
  <c r="P1464" i="3" s="1"/>
  <c r="M1559" i="3"/>
  <c r="P1559" i="3" s="1"/>
  <c r="M1398" i="3"/>
  <c r="P1398" i="3" s="1"/>
  <c r="M1381" i="3"/>
  <c r="P1381" i="3" s="1"/>
  <c r="M1428" i="3"/>
  <c r="P1428" i="3" s="1"/>
  <c r="M1361" i="3"/>
  <c r="P1361" i="3" s="1"/>
  <c r="M1300" i="3"/>
  <c r="P1300" i="3" s="1"/>
  <c r="M1413" i="3"/>
  <c r="P1413" i="3" s="1"/>
  <c r="M1354" i="3"/>
  <c r="P1354" i="3" s="1"/>
  <c r="M1229" i="3"/>
  <c r="P1229" i="3" s="1"/>
  <c r="M1249" i="3"/>
  <c r="P1249" i="3" s="1"/>
  <c r="M1271" i="3"/>
  <c r="P1271" i="3" s="1"/>
  <c r="M1223" i="3"/>
  <c r="P1223" i="3" s="1"/>
  <c r="M1215" i="3"/>
  <c r="P1215" i="3" s="1"/>
  <c r="M1164" i="3"/>
  <c r="P1164" i="3" s="1"/>
  <c r="M1028" i="3"/>
  <c r="P1028" i="3" s="1"/>
  <c r="M1085" i="3"/>
  <c r="P1085" i="3" s="1"/>
  <c r="M1045" i="3"/>
  <c r="P1045" i="3" s="1"/>
  <c r="M964" i="3"/>
  <c r="P964" i="3" s="1"/>
  <c r="M976" i="3"/>
  <c r="P976" i="3" s="1"/>
  <c r="M1025" i="3"/>
  <c r="P1025" i="3" s="1"/>
  <c r="M923" i="3"/>
  <c r="P923" i="3" s="1"/>
  <c r="M839" i="3"/>
  <c r="P839" i="3" s="1"/>
  <c r="M790" i="3"/>
  <c r="P790" i="3" s="1"/>
  <c r="M857" i="3"/>
  <c r="P857" i="3" s="1"/>
  <c r="M858" i="3"/>
  <c r="P858" i="3" s="1"/>
  <c r="M779" i="3"/>
  <c r="P779" i="3" s="1"/>
  <c r="M649" i="3"/>
  <c r="P649" i="3" s="1"/>
  <c r="M774" i="3"/>
  <c r="P774" i="3" s="1"/>
  <c r="M666" i="3"/>
  <c r="P666" i="3" s="1"/>
  <c r="M591" i="3"/>
  <c r="P591" i="3" s="1"/>
  <c r="M601" i="3"/>
  <c r="P601" i="3" s="1"/>
  <c r="M703" i="3"/>
  <c r="P703" i="3" s="1"/>
  <c r="M672" i="3"/>
  <c r="P672" i="3" s="1"/>
  <c r="M558" i="3"/>
  <c r="P558" i="3" s="1"/>
  <c r="M581" i="3"/>
  <c r="P581" i="3" s="1"/>
  <c r="M430" i="3"/>
  <c r="P430" i="3" s="1"/>
  <c r="M283" i="3"/>
  <c r="P283" i="3" s="1"/>
  <c r="M217" i="3"/>
  <c r="P217" i="3" s="1"/>
  <c r="M299" i="3"/>
  <c r="P299" i="3" s="1"/>
  <c r="M213" i="3"/>
  <c r="P213" i="3" s="1"/>
  <c r="M371" i="3"/>
  <c r="P371" i="3" s="1"/>
  <c r="M305" i="3"/>
  <c r="P305" i="3" s="1"/>
  <c r="M301" i="3"/>
  <c r="P301" i="3" s="1"/>
  <c r="M293" i="3"/>
  <c r="P293" i="3" s="1"/>
  <c r="M479" i="3"/>
  <c r="P479" i="3" s="1"/>
  <c r="M331" i="3"/>
  <c r="P331" i="3" s="1"/>
  <c r="M315" i="3"/>
  <c r="P315" i="3" s="1"/>
  <c r="M272" i="3"/>
  <c r="P272" i="3" s="1"/>
  <c r="M265" i="3"/>
  <c r="P265" i="3" s="1"/>
  <c r="M144" i="3"/>
  <c r="P144" i="3" s="1"/>
  <c r="M167" i="3"/>
  <c r="P167" i="3" s="1"/>
  <c r="M139" i="3"/>
  <c r="P139" i="3" s="1"/>
  <c r="M303" i="3"/>
  <c r="P303" i="3" s="1"/>
  <c r="M55" i="3"/>
  <c r="P55" i="3" s="1"/>
  <c r="M308" i="3"/>
  <c r="P308" i="3" s="1"/>
  <c r="M433" i="3"/>
  <c r="P433" i="3" s="1"/>
  <c r="M799" i="3"/>
  <c r="P799" i="3" s="1"/>
  <c r="M694" i="3"/>
  <c r="P694" i="3" s="1"/>
  <c r="M797" i="3"/>
  <c r="P797" i="3" s="1"/>
  <c r="M1009" i="3"/>
  <c r="P1009" i="3" s="1"/>
  <c r="M874" i="3"/>
  <c r="P874" i="3" s="1"/>
  <c r="M996" i="3"/>
  <c r="P996" i="3" s="1"/>
  <c r="M1156" i="3"/>
  <c r="P1156" i="3" s="1"/>
  <c r="M1316" i="3"/>
  <c r="P1316" i="3" s="1"/>
  <c r="M1397" i="3"/>
  <c r="P1397" i="3" s="1"/>
  <c r="M1418" i="3"/>
  <c r="P1418" i="3" s="1"/>
  <c r="M1450" i="3"/>
  <c r="P1450" i="3" s="1"/>
  <c r="M1457" i="3"/>
  <c r="P1457" i="3" s="1"/>
  <c r="M1757" i="3"/>
  <c r="P1757" i="3" s="1"/>
  <c r="M1863" i="3"/>
  <c r="P1863" i="3" s="1"/>
  <c r="M1946" i="3"/>
  <c r="P1946" i="3" s="1"/>
  <c r="M733" i="3"/>
  <c r="P733" i="3" s="1"/>
  <c r="M624" i="3"/>
  <c r="P624" i="3" s="1"/>
  <c r="M777" i="3"/>
  <c r="P777" i="3" s="1"/>
  <c r="M866" i="3"/>
  <c r="P866" i="3" s="1"/>
  <c r="M1041" i="3"/>
  <c r="P1041" i="3" s="1"/>
  <c r="M1077" i="3"/>
  <c r="P1077" i="3" s="1"/>
  <c r="M1171" i="3"/>
  <c r="P1171" i="3" s="1"/>
  <c r="M1143" i="3"/>
  <c r="P1143" i="3" s="1"/>
  <c r="M1202" i="3"/>
  <c r="P1202" i="3" s="1"/>
  <c r="M1095" i="3"/>
  <c r="P1095" i="3" s="1"/>
  <c r="M1203" i="3"/>
  <c r="P1203" i="3" s="1"/>
  <c r="M1251" i="3"/>
  <c r="P1251" i="3" s="1"/>
  <c r="M1341" i="3"/>
  <c r="P1341" i="3" s="1"/>
  <c r="M1284" i="3"/>
  <c r="P1284" i="3" s="1"/>
  <c r="M1455" i="3"/>
  <c r="P1455" i="3" s="1"/>
  <c r="M1367" i="3"/>
  <c r="P1367" i="3" s="1"/>
  <c r="M1415" i="3"/>
  <c r="P1415" i="3" s="1"/>
  <c r="M197" i="3"/>
  <c r="P197" i="3" s="1"/>
  <c r="M150" i="3"/>
  <c r="P150" i="3" s="1"/>
  <c r="M214" i="3"/>
  <c r="P214" i="3" s="1"/>
  <c r="M180" i="3"/>
  <c r="P180" i="3" s="1"/>
  <c r="M130" i="3"/>
  <c r="P130" i="3" s="1"/>
  <c r="M242" i="3"/>
  <c r="P242" i="3" s="1"/>
  <c r="M398" i="3"/>
  <c r="P398" i="3" s="1"/>
  <c r="M356" i="3"/>
  <c r="P356" i="3" s="1"/>
  <c r="M442" i="3"/>
  <c r="P442" i="3" s="1"/>
  <c r="M522" i="3"/>
  <c r="P522" i="3" s="1"/>
  <c r="M668" i="3"/>
  <c r="P668" i="3" s="1"/>
  <c r="M662" i="3"/>
  <c r="P662" i="3" s="1"/>
  <c r="M587" i="3"/>
  <c r="P587" i="3" s="1"/>
  <c r="M706" i="3"/>
  <c r="P706" i="3" s="1"/>
  <c r="M767" i="3"/>
  <c r="P767" i="3" s="1"/>
  <c r="M793" i="3"/>
  <c r="P793" i="3" s="1"/>
  <c r="M913" i="3"/>
  <c r="P913" i="3" s="1"/>
  <c r="M1001" i="3"/>
  <c r="P1001" i="3" s="1"/>
  <c r="M1049" i="3"/>
  <c r="P1049" i="3" s="1"/>
  <c r="M112" i="3"/>
  <c r="P112" i="3" s="1"/>
  <c r="M70" i="3"/>
  <c r="P70" i="3" s="1"/>
  <c r="M186" i="3"/>
  <c r="P186" i="3" s="1"/>
  <c r="M125" i="3"/>
  <c r="P125" i="3" s="1"/>
  <c r="M321" i="3"/>
  <c r="P321" i="3" s="1"/>
  <c r="M517" i="3"/>
  <c r="P517" i="3" s="1"/>
  <c r="M465" i="3"/>
  <c r="P465" i="3" s="1"/>
  <c r="M681" i="3"/>
  <c r="P681" i="3" s="1"/>
  <c r="M905" i="3"/>
  <c r="P905" i="3" s="1"/>
  <c r="M1021" i="3"/>
  <c r="P1021" i="3" s="1"/>
  <c r="M1029" i="3"/>
  <c r="P1029" i="3" s="1"/>
  <c r="M1263" i="3"/>
  <c r="P1263" i="3" s="1"/>
  <c r="M1412" i="3"/>
  <c r="P1412" i="3" s="1"/>
  <c r="M1452" i="3"/>
  <c r="P1452" i="3" s="1"/>
  <c r="M1498" i="3"/>
  <c r="P1498" i="3" s="1"/>
  <c r="M1574" i="3"/>
  <c r="P1574" i="3" s="1"/>
  <c r="M1638" i="3"/>
  <c r="P1638" i="3" s="1"/>
  <c r="M1801" i="3"/>
  <c r="P1801" i="3" s="1"/>
  <c r="M244" i="3"/>
  <c r="P244" i="3" s="1"/>
  <c r="M160" i="3"/>
  <c r="P160" i="3" s="1"/>
  <c r="M271" i="3"/>
  <c r="P271" i="3" s="1"/>
  <c r="M369" i="3"/>
  <c r="P369" i="3" s="1"/>
  <c r="M176" i="3"/>
  <c r="P176" i="3" s="1"/>
  <c r="M135" i="3"/>
  <c r="P135" i="3" s="1"/>
  <c r="M61" i="3"/>
  <c r="P61" i="3" s="1"/>
  <c r="M246" i="3"/>
  <c r="P246" i="3" s="1"/>
  <c r="M153" i="3"/>
  <c r="P153" i="3" s="1"/>
  <c r="M222" i="3"/>
  <c r="P222" i="3" s="1"/>
  <c r="M270" i="3"/>
  <c r="P270" i="3" s="1"/>
  <c r="M795" i="3"/>
  <c r="P795" i="3" s="1"/>
  <c r="M661" i="3"/>
  <c r="P661" i="3" s="1"/>
  <c r="M657" i="3"/>
  <c r="P657" i="3" s="1"/>
  <c r="M899" i="3"/>
  <c r="P899" i="3" s="1"/>
  <c r="M881" i="3"/>
  <c r="P881" i="3" s="1"/>
  <c r="M934" i="3"/>
  <c r="P934" i="3" s="1"/>
  <c r="M1033" i="3"/>
  <c r="P1033" i="3" s="1"/>
  <c r="M1137" i="3"/>
  <c r="P1137" i="3" s="1"/>
  <c r="M1002" i="3"/>
  <c r="P1002" i="3" s="1"/>
  <c r="M1140" i="3"/>
  <c r="P1140" i="3" s="1"/>
  <c r="M1267" i="3"/>
  <c r="P1267" i="3" s="1"/>
  <c r="M1339" i="3"/>
  <c r="P1339" i="3" s="1"/>
  <c r="M1439" i="3"/>
  <c r="P1439" i="3" s="1"/>
  <c r="M1404" i="3"/>
  <c r="P1404" i="3" s="1"/>
  <c r="M1496" i="3"/>
  <c r="P1496" i="3" s="1"/>
  <c r="M1679" i="3"/>
  <c r="P1679" i="3" s="1"/>
  <c r="M1706" i="3"/>
  <c r="P1706" i="3" s="1"/>
  <c r="M1782" i="3"/>
  <c r="P1782" i="3" s="1"/>
  <c r="M50" i="3"/>
  <c r="P50" i="3" s="1"/>
  <c r="M262" i="3"/>
  <c r="P262" i="3" s="1"/>
  <c r="M322" i="3"/>
  <c r="P322" i="3" s="1"/>
  <c r="M396" i="3"/>
  <c r="P396" i="3" s="1"/>
  <c r="M461" i="3"/>
  <c r="P461" i="3" s="1"/>
  <c r="M569" i="3"/>
  <c r="P569" i="3" s="1"/>
  <c r="M627" i="3"/>
  <c r="P627" i="3" s="1"/>
  <c r="M700" i="3"/>
  <c r="P700" i="3" s="1"/>
  <c r="M760" i="3"/>
  <c r="P760" i="3" s="1"/>
  <c r="M828" i="3"/>
  <c r="P828" i="3" s="1"/>
  <c r="M817" i="3"/>
  <c r="P817" i="3" s="1"/>
  <c r="M855" i="3"/>
  <c r="P855" i="3" s="1"/>
  <c r="M894" i="3"/>
  <c r="P894" i="3" s="1"/>
  <c r="M919" i="3"/>
  <c r="P919" i="3" s="1"/>
  <c r="M930" i="3"/>
  <c r="P930" i="3" s="1"/>
  <c r="M854" i="3"/>
  <c r="P854" i="3" s="1"/>
  <c r="M165" i="3"/>
  <c r="P165" i="3" s="1"/>
  <c r="M44" i="3"/>
  <c r="P44" i="3" s="1"/>
  <c r="M53" i="3"/>
  <c r="P53" i="3" s="1"/>
  <c r="M18" i="3"/>
  <c r="P18" i="3" s="1"/>
  <c r="M132" i="3"/>
  <c r="P132" i="3" s="1"/>
  <c r="M466" i="3"/>
  <c r="P466" i="3" s="1"/>
  <c r="M253" i="3"/>
  <c r="P253" i="3" s="1"/>
  <c r="M482" i="3"/>
  <c r="P482" i="3" s="1"/>
  <c r="M473" i="3"/>
  <c r="P473" i="3" s="1"/>
  <c r="M505" i="3"/>
  <c r="P505" i="3" s="1"/>
  <c r="M643" i="3"/>
  <c r="P643" i="3" s="1"/>
  <c r="M571" i="3"/>
  <c r="P571" i="3" s="1"/>
  <c r="M697" i="3"/>
  <c r="P697" i="3" s="1"/>
  <c r="M641" i="3"/>
  <c r="P641" i="3" s="1"/>
  <c r="M696" i="3"/>
  <c r="P696" i="3" s="1"/>
  <c r="M724" i="3"/>
  <c r="P724" i="3" s="1"/>
  <c r="M844" i="3"/>
  <c r="P844" i="3" s="1"/>
  <c r="M1016" i="3"/>
  <c r="P1016" i="3" s="1"/>
  <c r="M105" i="3"/>
  <c r="P105" i="3" s="1"/>
  <c r="M148" i="3"/>
  <c r="P148" i="3" s="1"/>
  <c r="M177" i="3"/>
  <c r="P177" i="3" s="1"/>
  <c r="M16" i="3"/>
  <c r="P16" i="3" s="1"/>
  <c r="M179" i="3"/>
  <c r="P179" i="3" s="1"/>
  <c r="M188" i="3"/>
  <c r="P188" i="3" s="1"/>
  <c r="M288" i="3"/>
  <c r="P288" i="3" s="1"/>
  <c r="M182" i="3"/>
  <c r="P182" i="3" s="1"/>
  <c r="M172" i="3"/>
  <c r="P172" i="3" s="1"/>
  <c r="M282" i="3"/>
  <c r="P282" i="3" s="1"/>
  <c r="M395" i="3"/>
  <c r="P395" i="3" s="1"/>
  <c r="M400" i="3"/>
  <c r="P400" i="3" s="1"/>
  <c r="M606" i="3"/>
  <c r="P606" i="3" s="1"/>
  <c r="M488" i="3"/>
  <c r="P488" i="3" s="1"/>
  <c r="M516" i="3"/>
  <c r="P516" i="3" s="1"/>
  <c r="M555" i="3"/>
  <c r="P555" i="3" s="1"/>
  <c r="M640" i="3"/>
  <c r="P640" i="3" s="1"/>
  <c r="M638" i="3"/>
  <c r="P638" i="3" s="1"/>
  <c r="M1050" i="3"/>
  <c r="P1050" i="3" s="1"/>
  <c r="M87" i="3"/>
  <c r="P87" i="3" s="1"/>
  <c r="M337" i="3"/>
  <c r="P337" i="3" s="1"/>
  <c r="M11" i="3"/>
  <c r="P11" i="3" s="1"/>
  <c r="M77" i="3"/>
  <c r="P77" i="3" s="1"/>
  <c r="M230" i="3"/>
  <c r="P230" i="3" s="1"/>
  <c r="M278" i="3"/>
  <c r="P278" i="3" s="1"/>
  <c r="M508" i="3"/>
  <c r="P508" i="3" s="1"/>
  <c r="M419" i="3"/>
  <c r="P419" i="3" s="1"/>
  <c r="M549" i="3"/>
  <c r="P549" i="3" s="1"/>
  <c r="M375" i="3"/>
  <c r="P375" i="3" s="1"/>
  <c r="M568" i="3"/>
  <c r="P568" i="3" s="1"/>
  <c r="M580" i="3"/>
  <c r="P580" i="3" s="1"/>
  <c r="M705" i="3"/>
  <c r="P705" i="3" s="1"/>
  <c r="M748" i="3"/>
  <c r="P748" i="3" s="1"/>
  <c r="M1094" i="3"/>
  <c r="P1094" i="3" s="1"/>
  <c r="M1074" i="3"/>
  <c r="P1074" i="3" s="1"/>
  <c r="M1395" i="3"/>
  <c r="P1395" i="3" s="1"/>
  <c r="M1441" i="3"/>
  <c r="P1441" i="3" s="1"/>
  <c r="M1686" i="3"/>
  <c r="P1686" i="3" s="1"/>
  <c r="M1890" i="3"/>
  <c r="P1890" i="3" s="1"/>
  <c r="M2004" i="3"/>
  <c r="P2004" i="3" s="1"/>
  <c r="M1065" i="3"/>
  <c r="P1065" i="3" s="1"/>
  <c r="M1222" i="3"/>
  <c r="P1222" i="3" s="1"/>
  <c r="M1474" i="3"/>
  <c r="P1474" i="3" s="1"/>
  <c r="M121" i="3"/>
  <c r="P121" i="3" s="1"/>
  <c r="M162" i="3"/>
  <c r="P162" i="3" s="1"/>
  <c r="M191" i="3"/>
  <c r="P191" i="3" s="1"/>
  <c r="M457" i="3"/>
  <c r="P457" i="3" s="1"/>
  <c r="M690" i="3"/>
  <c r="P690" i="3" s="1"/>
  <c r="M772" i="3"/>
  <c r="P772" i="3" s="1"/>
  <c r="M948" i="3"/>
  <c r="P948" i="3" s="1"/>
  <c r="M1017" i="3"/>
  <c r="P1017" i="3" s="1"/>
  <c r="M1145" i="3"/>
  <c r="P1145" i="3" s="1"/>
  <c r="M1004" i="3"/>
  <c r="P1004" i="3" s="1"/>
  <c r="M1236" i="3"/>
  <c r="P1236" i="3" s="1"/>
  <c r="M1180" i="3"/>
  <c r="P1180" i="3" s="1"/>
  <c r="M1169" i="3"/>
  <c r="P1169" i="3" s="1"/>
  <c r="M1262" i="3"/>
  <c r="P1262" i="3" s="1"/>
  <c r="M1298" i="3"/>
  <c r="P1298" i="3" s="1"/>
  <c r="M1274" i="3"/>
  <c r="P1274" i="3" s="1"/>
  <c r="M1372" i="3"/>
  <c r="P1372" i="3" s="1"/>
  <c r="M1627" i="3"/>
  <c r="P1627" i="3" s="1"/>
  <c r="M1591" i="3"/>
  <c r="P1591" i="3" s="1"/>
  <c r="M1650" i="3"/>
  <c r="P1650" i="3" s="1"/>
  <c r="M1797" i="3"/>
  <c r="P1797" i="3" s="1"/>
  <c r="M1479" i="3"/>
  <c r="P1479" i="3" s="1"/>
  <c r="M1565" i="3"/>
  <c r="P1565" i="3" s="1"/>
  <c r="M1539" i="3"/>
  <c r="P1539" i="3" s="1"/>
  <c r="M1578" i="3"/>
  <c r="P1578" i="3" s="1"/>
  <c r="M1714" i="3"/>
  <c r="P1714" i="3" s="1"/>
  <c r="M1920" i="3"/>
  <c r="P1920" i="3" s="1"/>
  <c r="M146" i="3"/>
  <c r="P146" i="3" s="1"/>
  <c r="M208" i="3"/>
  <c r="P208" i="3" s="1"/>
  <c r="M221" i="3"/>
  <c r="P221" i="3" s="1"/>
  <c r="M245" i="3"/>
  <c r="P245" i="3" s="1"/>
  <c r="M289" i="3"/>
  <c r="P289" i="3" s="1"/>
  <c r="M434" i="3"/>
  <c r="P434" i="3" s="1"/>
  <c r="M487" i="3"/>
  <c r="P487" i="3" s="1"/>
  <c r="M667" i="3"/>
  <c r="P667" i="3" s="1"/>
  <c r="M791" i="3"/>
  <c r="P791" i="3" s="1"/>
  <c r="M646" i="3"/>
  <c r="P646" i="3" s="1"/>
  <c r="M701" i="3"/>
  <c r="P701" i="3" s="1"/>
  <c r="M906" i="3"/>
  <c r="P906" i="3" s="1"/>
  <c r="M761" i="3"/>
  <c r="P761" i="3" s="1"/>
  <c r="M944" i="3"/>
  <c r="P944" i="3" s="1"/>
  <c r="M933" i="3"/>
  <c r="P933" i="3" s="1"/>
  <c r="M949" i="3"/>
  <c r="P949" i="3" s="1"/>
  <c r="M961" i="3"/>
  <c r="P961" i="3" s="1"/>
  <c r="M1053" i="3"/>
  <c r="P1053" i="3" s="1"/>
  <c r="M1283" i="3"/>
  <c r="P1283" i="3" s="1"/>
  <c r="M1266" i="3"/>
  <c r="P1266" i="3" s="1"/>
  <c r="M1286" i="3"/>
  <c r="P1286" i="3" s="1"/>
  <c r="M1370" i="3"/>
  <c r="P1370" i="3" s="1"/>
  <c r="M1353" i="3"/>
  <c r="P1353" i="3" s="1"/>
  <c r="M1566" i="3"/>
  <c r="P1566" i="3" s="1"/>
  <c r="M1629" i="3"/>
  <c r="P1629" i="3" s="1"/>
  <c r="M57" i="3"/>
  <c r="P57" i="3" s="1"/>
  <c r="M114" i="3"/>
  <c r="P114" i="3" s="1"/>
  <c r="M93" i="3"/>
  <c r="P93" i="3" s="1"/>
  <c r="M350" i="3"/>
  <c r="P350" i="3" s="1"/>
  <c r="M218" i="3"/>
  <c r="P218" i="3" s="1"/>
  <c r="M397" i="3"/>
  <c r="P397" i="3" s="1"/>
  <c r="M401" i="3"/>
  <c r="P401" i="3" s="1"/>
  <c r="M607" i="3"/>
  <c r="P607" i="3" s="1"/>
  <c r="M531" i="3"/>
  <c r="P531" i="3" s="1"/>
  <c r="M629" i="3"/>
  <c r="P629" i="3" s="1"/>
  <c r="M680" i="3"/>
  <c r="P680" i="3" s="1"/>
  <c r="M801" i="3"/>
  <c r="P801" i="3" s="1"/>
  <c r="M773" i="3"/>
  <c r="P773" i="3" s="1"/>
  <c r="M825" i="3"/>
  <c r="P825" i="3" s="1"/>
  <c r="M826" i="3"/>
  <c r="P826" i="3" s="1"/>
  <c r="M1018" i="3"/>
  <c r="P1018" i="3" s="1"/>
  <c r="M1257" i="3"/>
  <c r="P1257" i="3" s="1"/>
  <c r="M1548" i="3"/>
  <c r="P1548" i="3" s="1"/>
  <c r="M1540" i="3"/>
  <c r="P1540" i="3" s="1"/>
  <c r="M1451" i="3"/>
  <c r="P1451" i="3" s="1"/>
  <c r="M166" i="3"/>
  <c r="P166" i="3" s="1"/>
  <c r="M151" i="3"/>
  <c r="P151" i="3" s="1"/>
  <c r="M504" i="3"/>
  <c r="P504" i="3" s="1"/>
  <c r="M632" i="3"/>
  <c r="P632" i="3" s="1"/>
  <c r="M878" i="3"/>
  <c r="P878" i="3" s="1"/>
  <c r="M682" i="3"/>
  <c r="P682" i="3" s="1"/>
  <c r="M953" i="3"/>
  <c r="P953" i="3" s="1"/>
  <c r="M1227" i="3"/>
  <c r="P1227" i="3" s="1"/>
  <c r="M1334" i="3"/>
  <c r="P1334" i="3" s="1"/>
  <c r="M1493" i="3"/>
  <c r="P1493" i="3" s="1"/>
  <c r="M1586" i="3"/>
  <c r="P1586" i="3" s="1"/>
  <c r="M1593" i="3"/>
  <c r="P1593" i="3" s="1"/>
  <c r="M133" i="3"/>
  <c r="P133" i="3" s="1"/>
  <c r="M365" i="3"/>
  <c r="P365" i="3" s="1"/>
  <c r="M119" i="3"/>
  <c r="P119" i="3" s="1"/>
  <c r="M29" i="3"/>
  <c r="P29" i="3" s="1"/>
  <c r="M410" i="3"/>
  <c r="P410" i="3" s="1"/>
  <c r="M478" i="3"/>
  <c r="P478" i="3" s="1"/>
  <c r="M192" i="3"/>
  <c r="P192" i="3" s="1"/>
  <c r="M286" i="3"/>
  <c r="P286" i="3" s="1"/>
  <c r="M415" i="3"/>
  <c r="P415" i="3" s="1"/>
  <c r="M675" i="3"/>
  <c r="P675" i="3" s="1"/>
  <c r="M518" i="3"/>
  <c r="P518" i="3" s="1"/>
  <c r="M526" i="3"/>
  <c r="P526" i="3" s="1"/>
  <c r="M510" i="3"/>
  <c r="P510" i="3" s="1"/>
  <c r="M630" i="3"/>
  <c r="P630" i="3" s="1"/>
  <c r="M794" i="3"/>
  <c r="P794" i="3" s="1"/>
  <c r="M728" i="3"/>
  <c r="P728" i="3" s="1"/>
  <c r="M838" i="3"/>
  <c r="P838" i="3" s="1"/>
  <c r="M853" i="3"/>
  <c r="P853" i="3" s="1"/>
  <c r="M137" i="3"/>
  <c r="P137" i="3" s="1"/>
  <c r="M184" i="3"/>
  <c r="P184" i="3" s="1"/>
  <c r="M235" i="3"/>
  <c r="P235" i="3" s="1"/>
  <c r="M258" i="3"/>
  <c r="P258" i="3" s="1"/>
  <c r="M69" i="3"/>
  <c r="P69" i="3" s="1"/>
  <c r="M420" i="3"/>
  <c r="P420" i="3" s="1"/>
  <c r="M493" i="3"/>
  <c r="P493" i="3" s="1"/>
  <c r="M427" i="3"/>
  <c r="P427" i="3" s="1"/>
  <c r="M583" i="3"/>
  <c r="P583" i="3" s="1"/>
  <c r="M693" i="3"/>
  <c r="P693" i="3" s="1"/>
  <c r="M756" i="3"/>
  <c r="P756" i="3" s="1"/>
  <c r="M820" i="3"/>
  <c r="P820" i="3" s="1"/>
  <c r="M621" i="3"/>
  <c r="P621" i="3" s="1"/>
  <c r="M770" i="3"/>
  <c r="P770" i="3" s="1"/>
  <c r="M164" i="3"/>
  <c r="P164" i="3" s="1"/>
  <c r="M68" i="3"/>
  <c r="P68" i="3" s="1"/>
  <c r="M388" i="3"/>
  <c r="P388" i="3" s="1"/>
  <c r="M109" i="3"/>
  <c r="P109" i="3" s="1"/>
  <c r="M241" i="3"/>
  <c r="P241" i="3" s="1"/>
  <c r="M513" i="3"/>
  <c r="P513" i="3" s="1"/>
  <c r="M323" i="3"/>
  <c r="P323" i="3" s="1"/>
  <c r="M551" i="3"/>
  <c r="P551" i="3" s="1"/>
  <c r="M575" i="3"/>
  <c r="P575" i="3" s="1"/>
  <c r="M658" i="3"/>
  <c r="P658" i="3" s="1"/>
  <c r="M780" i="3"/>
  <c r="P780" i="3" s="1"/>
  <c r="M977" i="3"/>
  <c r="P977" i="3" s="1"/>
  <c r="M954" i="3"/>
  <c r="P954" i="3" s="1"/>
  <c r="M1008" i="3"/>
  <c r="P1008" i="3" s="1"/>
  <c r="M968" i="3"/>
  <c r="P968" i="3" s="1"/>
  <c r="M1061" i="3"/>
  <c r="P1061" i="3" s="1"/>
  <c r="M942" i="3"/>
  <c r="P942" i="3" s="1"/>
  <c r="M1126" i="3"/>
  <c r="P1126" i="3" s="1"/>
  <c r="M1280" i="3"/>
  <c r="P1280" i="3" s="1"/>
  <c r="M1289" i="3"/>
  <c r="P1289" i="3" s="1"/>
  <c r="M1292" i="3"/>
  <c r="P1292" i="3" s="1"/>
  <c r="M1302" i="3"/>
  <c r="P1302" i="3" s="1"/>
  <c r="M89" i="3"/>
  <c r="P89" i="3" s="1"/>
  <c r="M96" i="3"/>
  <c r="P96" i="3" s="1"/>
  <c r="M259" i="3"/>
  <c r="P259" i="3" s="1"/>
  <c r="M9" i="3"/>
  <c r="P9" i="3" s="1"/>
  <c r="M346" i="3"/>
  <c r="P346" i="3" s="1"/>
  <c r="M809" i="3"/>
  <c r="P809" i="3" s="1"/>
  <c r="M588" i="3"/>
  <c r="P588" i="3" s="1"/>
  <c r="M822" i="3"/>
  <c r="P822" i="3" s="1"/>
  <c r="M903" i="3"/>
  <c r="P903" i="3" s="1"/>
  <c r="M957" i="3"/>
  <c r="P957" i="3" s="1"/>
  <c r="M984" i="3"/>
  <c r="P984" i="3" s="1"/>
  <c r="M1026" i="3"/>
  <c r="P1026" i="3" s="1"/>
  <c r="M1221" i="3"/>
  <c r="P1221" i="3" s="1"/>
  <c r="M1454" i="3"/>
  <c r="P1454" i="3" s="1"/>
  <c r="M1255" i="3"/>
  <c r="P1255" i="3" s="1"/>
  <c r="M1258" i="3"/>
  <c r="P1258" i="3" s="1"/>
  <c r="M1373" i="3"/>
  <c r="P1373" i="3" s="1"/>
  <c r="M1345" i="3"/>
  <c r="P1345" i="3" s="1"/>
  <c r="M1349" i="3"/>
  <c r="P1349" i="3" s="1"/>
  <c r="M1480" i="3"/>
  <c r="P1480" i="3" s="1"/>
  <c r="M1713" i="3"/>
  <c r="P1713" i="3" s="1"/>
  <c r="M1781" i="3"/>
  <c r="P1781" i="3" s="1"/>
  <c r="M1201" i="3"/>
  <c r="P1201" i="3" s="1"/>
  <c r="M1246" i="3"/>
  <c r="P1246" i="3" s="1"/>
  <c r="M1242" i="3"/>
  <c r="P1242" i="3" s="1"/>
  <c r="M1313" i="3"/>
  <c r="P1313" i="3" s="1"/>
  <c r="M1519" i="3"/>
  <c r="P1519" i="3" s="1"/>
  <c r="M1587" i="3"/>
  <c r="P1587" i="3" s="1"/>
  <c r="M1582" i="3"/>
  <c r="P1582" i="3" s="1"/>
  <c r="M1683" i="3"/>
  <c r="P1683" i="3" s="1"/>
  <c r="M1694" i="3"/>
  <c r="P1694" i="3" s="1"/>
  <c r="M1785" i="3"/>
  <c r="P1785" i="3" s="1"/>
  <c r="M1901" i="3"/>
  <c r="P1901" i="3" s="1"/>
  <c r="M1918" i="3"/>
  <c r="P1918" i="3" s="1"/>
  <c r="M1835" i="3"/>
  <c r="P1835" i="3" s="1"/>
  <c r="M1915" i="3"/>
  <c r="P1915" i="3" s="1"/>
  <c r="M1187" i="3"/>
  <c r="P1187" i="3" s="1"/>
  <c r="M1213" i="3"/>
  <c r="P1213" i="3" s="1"/>
  <c r="M1321" i="3"/>
  <c r="P1321" i="3" s="1"/>
  <c r="M1910" i="3"/>
  <c r="P1910" i="3" s="1"/>
  <c r="M1824" i="3"/>
  <c r="P1824" i="3" s="1"/>
  <c r="M1754" i="3"/>
  <c r="P1754" i="3" s="1"/>
  <c r="M1893" i="3"/>
  <c r="P1893" i="3" s="1"/>
  <c r="M1240" i="3"/>
  <c r="P1240" i="3" s="1"/>
  <c r="M1400" i="3"/>
  <c r="P1400" i="3" s="1"/>
  <c r="M1546" i="3"/>
  <c r="P1546" i="3" s="1"/>
  <c r="M1671" i="3"/>
  <c r="P1671" i="3" s="1"/>
  <c r="M1784" i="3"/>
  <c r="P1784" i="3" s="1"/>
  <c r="M1986" i="3"/>
  <c r="P1986" i="3" s="1"/>
  <c r="M1272" i="3"/>
  <c r="P1272" i="3" s="1"/>
  <c r="M1458" i="3"/>
  <c r="P1458" i="3" s="1"/>
  <c r="M1595" i="3"/>
  <c r="P1595" i="3" s="1"/>
  <c r="M1547" i="3"/>
  <c r="P1547" i="3" s="1"/>
  <c r="M1854" i="3"/>
  <c r="P1854" i="3" s="1"/>
  <c r="M1873" i="3"/>
  <c r="P1873" i="3" s="1"/>
  <c r="M1908" i="3"/>
  <c r="P1908" i="3" s="1"/>
  <c r="M1958" i="3"/>
  <c r="P1958" i="3" s="1"/>
  <c r="M1982" i="3"/>
  <c r="P1982" i="3" s="1"/>
  <c r="M1981" i="3"/>
  <c r="P1981" i="3" s="1"/>
  <c r="M1823" i="3"/>
  <c r="P1823" i="3" s="1"/>
  <c r="M1020" i="3"/>
  <c r="P1020" i="3" s="1"/>
  <c r="M1138" i="3"/>
  <c r="P1138" i="3" s="1"/>
  <c r="M1245" i="3"/>
  <c r="P1245" i="3" s="1"/>
  <c r="M1440" i="3"/>
  <c r="P1440" i="3" s="1"/>
  <c r="M1676" i="3"/>
  <c r="P1676" i="3" s="1"/>
  <c r="M1783" i="3"/>
  <c r="P1783" i="3" s="1"/>
  <c r="M1204" i="3"/>
  <c r="P1204" i="3" s="1"/>
  <c r="M1161" i="3"/>
  <c r="P1161" i="3" s="1"/>
  <c r="M1408" i="3"/>
  <c r="P1408" i="3" s="1"/>
  <c r="M1500" i="3"/>
  <c r="P1500" i="3" s="1"/>
  <c r="M1588" i="3"/>
  <c r="P1588" i="3" s="1"/>
  <c r="M1207" i="3"/>
  <c r="P1207" i="3" s="1"/>
  <c r="M1287" i="3"/>
  <c r="P1287" i="3" s="1"/>
  <c r="M1344" i="3"/>
  <c r="P1344" i="3" s="1"/>
  <c r="M1541" i="3"/>
  <c r="P1541" i="3" s="1"/>
  <c r="M1619" i="3"/>
  <c r="P1619" i="3" s="1"/>
  <c r="M1607" i="3"/>
  <c r="P1607" i="3" s="1"/>
  <c r="M1725" i="3"/>
  <c r="P1725" i="3" s="1"/>
  <c r="M989" i="3"/>
  <c r="P989" i="3" s="1"/>
  <c r="M1461" i="3"/>
  <c r="P1461" i="3" s="1"/>
  <c r="M1642" i="3"/>
  <c r="P1642" i="3" s="1"/>
  <c r="M1583" i="3"/>
  <c r="P1583" i="3" s="1"/>
  <c r="M1758" i="3"/>
  <c r="P1758" i="3" s="1"/>
  <c r="M1839" i="3"/>
  <c r="P1839" i="3" s="1"/>
  <c r="M1933" i="3"/>
  <c r="P1933" i="3" s="1"/>
  <c r="M1938" i="3"/>
  <c r="P1938" i="3" s="1"/>
  <c r="M938" i="3"/>
  <c r="P938" i="3" s="1"/>
  <c r="M1139" i="3"/>
  <c r="P1139" i="3" s="1"/>
  <c r="M1293" i="3"/>
  <c r="P1293" i="3" s="1"/>
  <c r="M1460" i="3"/>
  <c r="P1460" i="3" s="1"/>
  <c r="M1534" i="3"/>
  <c r="P1534" i="3" s="1"/>
  <c r="M1616" i="3"/>
  <c r="P1616" i="3" s="1"/>
  <c r="M1762" i="3"/>
  <c r="P1762" i="3" s="1"/>
  <c r="M1990" i="3"/>
  <c r="P1990" i="3" s="1"/>
  <c r="M1855" i="3"/>
  <c r="P1855" i="3" s="1"/>
  <c r="M1966" i="3"/>
  <c r="P1966" i="3" s="1"/>
  <c r="M950" i="3"/>
  <c r="P950" i="3" s="1"/>
  <c r="M1113" i="3"/>
  <c r="P1113" i="3" s="1"/>
  <c r="M1066" i="3"/>
  <c r="P1066" i="3" s="1"/>
  <c r="M1285" i="3"/>
  <c r="P1285" i="3" s="1"/>
  <c r="M1414" i="3"/>
  <c r="P1414" i="3" s="1"/>
  <c r="M1646" i="3"/>
  <c r="P1646" i="3" s="1"/>
  <c r="M1749" i="3"/>
  <c r="P1749" i="3" s="1"/>
  <c r="M1738" i="3"/>
  <c r="P1738" i="3" s="1"/>
  <c r="M1883" i="3"/>
  <c r="P1883" i="3" s="1"/>
  <c r="M1922" i="3"/>
  <c r="P1922" i="3" s="1"/>
  <c r="M1832" i="3"/>
  <c r="P1832" i="3" s="1"/>
  <c r="M1853" i="3"/>
  <c r="P1853" i="3" s="1"/>
  <c r="M1916" i="3"/>
  <c r="P1916" i="3" s="1"/>
  <c r="M1097" i="3"/>
  <c r="P1097" i="3" s="1"/>
  <c r="M1149" i="3"/>
  <c r="P1149" i="3" s="1"/>
  <c r="M1336" i="3"/>
  <c r="P1336" i="3" s="1"/>
  <c r="M1417" i="3"/>
  <c r="P1417" i="3" s="1"/>
  <c r="M1577" i="3"/>
  <c r="P1577" i="3" s="1"/>
  <c r="M1684" i="3"/>
  <c r="P1684" i="3" s="1"/>
  <c r="M1857" i="3"/>
  <c r="P1857" i="3" s="1"/>
  <c r="M1842" i="3"/>
  <c r="P1842" i="3" s="1"/>
  <c r="M1934" i="3"/>
  <c r="P1934" i="3" s="1"/>
  <c r="M1906" i="3"/>
  <c r="P1906" i="3" s="1"/>
  <c r="M1930" i="3"/>
  <c r="P1930" i="3" s="1"/>
  <c r="M1635" i="3"/>
  <c r="P1635" i="3" s="1"/>
  <c r="M1978" i="3"/>
  <c r="P1978" i="3" s="1"/>
  <c r="M1729" i="3"/>
  <c r="P1729" i="3" s="1"/>
  <c r="M1096" i="3"/>
  <c r="P1096" i="3" s="1"/>
  <c r="M1081" i="3"/>
  <c r="P1081" i="3" s="1"/>
  <c r="M1128" i="3"/>
  <c r="P1128" i="3" s="1"/>
  <c r="M1273" i="3"/>
  <c r="P1273" i="3" s="1"/>
  <c r="M1389" i="3"/>
  <c r="P1389" i="3" s="1"/>
  <c r="M1737" i="3"/>
  <c r="P1737" i="3" s="1"/>
  <c r="M1970" i="3"/>
  <c r="P1970" i="3" s="1"/>
  <c r="M2002" i="3"/>
  <c r="P2002" i="3" s="1"/>
  <c r="M1405" i="3"/>
  <c r="P1405" i="3" s="1"/>
  <c r="M1437" i="3"/>
  <c r="P1437" i="3" s="1"/>
  <c r="M1717" i="3"/>
  <c r="P1717" i="3" s="1"/>
  <c r="M1775" i="3"/>
  <c r="P1775" i="3" s="1"/>
  <c r="M1830" i="3"/>
  <c r="P1830" i="3" s="1"/>
  <c r="M1895" i="3"/>
  <c r="P1895" i="3" s="1"/>
  <c r="M1624" i="3"/>
  <c r="P1624" i="3" s="1"/>
  <c r="M1913" i="3"/>
  <c r="P1913" i="3" s="1"/>
  <c r="M1909" i="3"/>
  <c r="P1909" i="3" s="1"/>
  <c r="M1006" i="3"/>
  <c r="P1006" i="3" s="1"/>
  <c r="M1310" i="3"/>
  <c r="P1310" i="3" s="1"/>
  <c r="M1974" i="3"/>
  <c r="P1974" i="3" s="1"/>
  <c r="M1977" i="3"/>
  <c r="P1977" i="3" s="1"/>
  <c r="M1962" i="3"/>
  <c r="P1962" i="3" s="1"/>
  <c r="M1290" i="3"/>
  <c r="P1290" i="3" s="1"/>
  <c r="M1941" i="3"/>
  <c r="P1941" i="3" s="1"/>
  <c r="M1132" i="3"/>
  <c r="P1132" i="3" s="1"/>
  <c r="M1275" i="3"/>
  <c r="P1275" i="3" s="1"/>
  <c r="M1436" i="3"/>
  <c r="P1436" i="3" s="1"/>
  <c r="M1374" i="3"/>
  <c r="P1374" i="3" s="1"/>
  <c r="M1567" i="3"/>
  <c r="P1567" i="3" s="1"/>
  <c r="M1840" i="3"/>
  <c r="P1840" i="3" s="1"/>
  <c r="M1921" i="3"/>
  <c r="P1921" i="3" s="1"/>
  <c r="M1957" i="3"/>
  <c r="P1957" i="3" s="1"/>
  <c r="M1993" i="3"/>
  <c r="P1993" i="3" s="1"/>
  <c r="M1477" i="3"/>
  <c r="P1477" i="3" s="1"/>
  <c r="M1575" i="3"/>
  <c r="P1575" i="3" s="1"/>
  <c r="M778" i="3"/>
  <c r="P778" i="3" s="1"/>
  <c r="M1989" i="3"/>
  <c r="P1989" i="3" s="1"/>
  <c r="M226" i="3"/>
  <c r="P226" i="3" s="1"/>
  <c r="M86" i="3"/>
  <c r="P86" i="3" s="1"/>
  <c r="M1850" i="3"/>
  <c r="P1850" i="3" s="1"/>
  <c r="M1205" i="3"/>
  <c r="P1205" i="3" s="1"/>
  <c r="M347" i="3"/>
  <c r="P347" i="3" s="1"/>
  <c r="M314" i="3"/>
  <c r="P314" i="3" s="1"/>
  <c r="M1618" i="3"/>
  <c r="P1618" i="3" s="1"/>
  <c r="M1438" i="3"/>
  <c r="P1438" i="3" s="1"/>
  <c r="M1682" i="3"/>
  <c r="P1682" i="3" s="1"/>
  <c r="M477" i="3"/>
  <c r="P477" i="3" s="1"/>
  <c r="M1942" i="3"/>
  <c r="P1942" i="3" s="1"/>
  <c r="M1865" i="3"/>
  <c r="P1865" i="3" s="1"/>
  <c r="M1179" i="3"/>
  <c r="P1179" i="3" s="1"/>
  <c r="M178" i="3"/>
  <c r="P178" i="3" s="1"/>
  <c r="M1580" i="3"/>
  <c r="P1580" i="3" s="1"/>
  <c r="M687" i="3"/>
  <c r="P687" i="3" s="1"/>
  <c r="M157" i="3"/>
  <c r="P157" i="3" s="1"/>
  <c r="M439" i="3"/>
  <c r="P439" i="3" s="1"/>
  <c r="M1032" i="3"/>
  <c r="P1032" i="3" s="1"/>
  <c r="M579" i="3"/>
  <c r="P579" i="3" s="1"/>
  <c r="M1338" i="3"/>
  <c r="P1338" i="3" s="1"/>
  <c r="M1610" i="3"/>
  <c r="P1610" i="3" s="1"/>
  <c r="M1250" i="3"/>
  <c r="P1250" i="3" s="1"/>
  <c r="M483" i="3"/>
  <c r="P483" i="3" s="1"/>
  <c r="M1425" i="3"/>
  <c r="P1425" i="3" s="1"/>
  <c r="M1613" i="3"/>
  <c r="P1613" i="3" s="1"/>
  <c r="M13" i="3"/>
  <c r="P13" i="3" s="1"/>
  <c r="M1925" i="3"/>
  <c r="P1925" i="3" s="1"/>
  <c r="M1869" i="3"/>
  <c r="P1869" i="3" s="1"/>
  <c r="M223" i="3"/>
  <c r="P223" i="3" s="1"/>
  <c r="M108" i="3"/>
  <c r="P108" i="3" s="1"/>
  <c r="M1702" i="3"/>
  <c r="P1702" i="3" s="1"/>
  <c r="M864" i="3"/>
  <c r="P864" i="3" s="1"/>
  <c r="M1998" i="3"/>
  <c r="P1998" i="3" s="1"/>
  <c r="M1746" i="3"/>
  <c r="P1746" i="3" s="1"/>
  <c r="M1535" i="3"/>
  <c r="P1535" i="3" s="1"/>
  <c r="M973" i="3"/>
  <c r="P973" i="3" s="1"/>
  <c r="M1809" i="3"/>
  <c r="P1809" i="3" s="1"/>
  <c r="M320" i="3"/>
  <c r="P320" i="3" s="1"/>
  <c r="M1174" i="3"/>
  <c r="P1174" i="3" s="1"/>
  <c r="M1747" i="3"/>
  <c r="P1747" i="3" s="1"/>
  <c r="M1665" i="3"/>
  <c r="P1665" i="3" s="1"/>
  <c r="M1603" i="3"/>
  <c r="P1603" i="3" s="1"/>
  <c r="M536" i="3"/>
  <c r="P536" i="3" s="1"/>
  <c r="M1362" i="3"/>
  <c r="P1362" i="3" s="1"/>
  <c r="M1459" i="3"/>
  <c r="P1459" i="3" s="1"/>
  <c r="M1196" i="3"/>
  <c r="P1196" i="3" s="1"/>
  <c r="M2001" i="3"/>
  <c r="P2001" i="3" s="1"/>
  <c r="M1015" i="3"/>
  <c r="P1015" i="3" s="1"/>
  <c r="M1314" i="3"/>
  <c r="P1314" i="3" s="1"/>
  <c r="M295" i="3"/>
  <c r="P295" i="3" s="1"/>
  <c r="M1956" i="3"/>
  <c r="P1956" i="3" s="1"/>
  <c r="M1879" i="3"/>
  <c r="P1879" i="3" s="1"/>
  <c r="M1487" i="3"/>
  <c r="P1487" i="3" s="1"/>
  <c r="M1876" i="3"/>
  <c r="P1876" i="3" s="1"/>
  <c r="M1626" i="3"/>
  <c r="P1626" i="3" s="1"/>
  <c r="M1856" i="3"/>
  <c r="P1856" i="3" s="1"/>
  <c r="M1841" i="3"/>
  <c r="P1841" i="3" s="1"/>
  <c r="M1542" i="3"/>
  <c r="P1542" i="3" s="1"/>
  <c r="M1152" i="3"/>
  <c r="P1152" i="3" s="1"/>
  <c r="M1698" i="3"/>
  <c r="P1698" i="3" s="1"/>
  <c r="M1046" i="3"/>
  <c r="P1046" i="3" s="1"/>
  <c r="M60" i="3"/>
  <c r="P60" i="3" s="1"/>
  <c r="M316" i="3"/>
  <c r="P316" i="3" s="1"/>
  <c r="M431" i="3"/>
  <c r="P431" i="3" s="1"/>
  <c r="M1836" i="3"/>
  <c r="P1836" i="3" s="1"/>
  <c r="M1332" i="3"/>
  <c r="P1332" i="3" s="1"/>
  <c r="M1080" i="3"/>
  <c r="P1080" i="3" s="1"/>
  <c r="M1538" i="3"/>
  <c r="P1538" i="3" s="1"/>
  <c r="M212" i="3"/>
  <c r="P212" i="3" s="1"/>
  <c r="M618" i="3"/>
  <c r="P618" i="3" s="1"/>
  <c r="M120" i="3"/>
  <c r="P120" i="3" s="1"/>
  <c r="M831" i="3"/>
  <c r="P831" i="3" s="1"/>
  <c r="M291" i="3"/>
  <c r="P291" i="3" s="1"/>
  <c r="M1281" i="3"/>
  <c r="P1281" i="3" s="1"/>
  <c r="M1889" i="3"/>
  <c r="P1889" i="3" s="1"/>
  <c r="M626" i="3"/>
  <c r="P626" i="3" s="1"/>
  <c r="M1533" i="3"/>
  <c r="P1533" i="3" s="1"/>
  <c r="M1241" i="3"/>
  <c r="P1241" i="3" s="1"/>
  <c r="M155" i="3"/>
  <c r="P155" i="3" s="1"/>
  <c r="M554" i="3"/>
  <c r="P554" i="3" s="1"/>
  <c r="M1829" i="3"/>
  <c r="P1829" i="3" s="1"/>
  <c r="M1973" i="3"/>
  <c r="P1973" i="3" s="1"/>
  <c r="M1655" i="3"/>
  <c r="P1655" i="3" s="1"/>
  <c r="M204" i="3"/>
  <c r="P204" i="3" s="1"/>
  <c r="M1564" i="3"/>
  <c r="P1564" i="3" s="1"/>
  <c r="M1391" i="3"/>
  <c r="P1391" i="3" s="1"/>
  <c r="M1078" i="3"/>
  <c r="P1078" i="3" s="1"/>
  <c r="M1127" i="3"/>
  <c r="P1127" i="3" s="1"/>
  <c r="M1709" i="3"/>
  <c r="P1709" i="3" s="1"/>
  <c r="M1175" i="3"/>
  <c r="P1175" i="3" s="1"/>
  <c r="M1551" i="3"/>
  <c r="P1551" i="3" s="1"/>
  <c r="M1268" i="3"/>
  <c r="P1268" i="3" s="1"/>
  <c r="M625" i="3"/>
  <c r="P625" i="3" s="1"/>
  <c r="M82" i="3"/>
  <c r="P82" i="3" s="1"/>
  <c r="M1576" i="3"/>
  <c r="P1576" i="3" s="1"/>
  <c r="M927" i="3"/>
  <c r="P927" i="3" s="1"/>
  <c r="M997" i="3"/>
  <c r="P997" i="3" s="1"/>
  <c r="M425" i="3"/>
  <c r="P425" i="3" s="1"/>
  <c r="M840" i="3"/>
  <c r="P840" i="3" s="1"/>
  <c r="M980" i="3"/>
  <c r="P980" i="3" s="1"/>
  <c r="M1326" i="3"/>
  <c r="P1326" i="3" s="1"/>
  <c r="M1677" i="3"/>
  <c r="P1677" i="3" s="1"/>
  <c r="M1656" i="3"/>
  <c r="P1656" i="3" s="1"/>
  <c r="M1926" i="3"/>
  <c r="P1926" i="3" s="1"/>
  <c r="M1897" i="3"/>
  <c r="P1897" i="3" s="1"/>
  <c r="M1961" i="3"/>
  <c r="P1961" i="3" s="1"/>
  <c r="M1847" i="3"/>
  <c r="P1847" i="3" s="1"/>
  <c r="M1093" i="3"/>
  <c r="P1093" i="3" s="1"/>
  <c r="M1490" i="3"/>
  <c r="P1490" i="3" s="1"/>
  <c r="M1742" i="3"/>
  <c r="P1742" i="3" s="1"/>
  <c r="M348" i="3"/>
  <c r="P348" i="3" s="1"/>
  <c r="M1814" i="3"/>
  <c r="P1814" i="3" s="1"/>
  <c r="M1735" i="3"/>
  <c r="P1735" i="3" s="1"/>
  <c r="M617" i="3"/>
  <c r="P617" i="3" s="1"/>
  <c r="M1499" i="3"/>
  <c r="P1499" i="3" s="1"/>
  <c r="M1950" i="3"/>
  <c r="P1950" i="3" s="1"/>
  <c r="M313" i="3"/>
  <c r="P313" i="3" s="1"/>
  <c r="M1406" i="3"/>
  <c r="P1406" i="3" s="1"/>
  <c r="M952" i="3"/>
  <c r="P952" i="3" s="1"/>
  <c r="M469" i="3"/>
  <c r="P469" i="3" s="1"/>
  <c r="M1710" i="3"/>
  <c r="P1710" i="3" s="1"/>
  <c r="M451" i="3"/>
  <c r="P451" i="3" s="1"/>
  <c r="M36" i="3"/>
  <c r="P36" i="3" s="1"/>
  <c r="M869" i="3"/>
  <c r="P869" i="3" s="1"/>
  <c r="M1907" i="3"/>
  <c r="P1907" i="3" s="1"/>
  <c r="M1750" i="3"/>
  <c r="P1750" i="3" s="1"/>
  <c r="M634" i="3"/>
  <c r="P634" i="3" s="1"/>
  <c r="M771" i="3"/>
  <c r="P771" i="3" s="1"/>
  <c r="M14" i="3"/>
  <c r="P14" i="3" s="1"/>
  <c r="M1311" i="3"/>
  <c r="P1311" i="3" s="1"/>
  <c r="M1573" i="3"/>
  <c r="P1573" i="3" s="1"/>
  <c r="M1862" i="3"/>
  <c r="P1862" i="3" s="1"/>
  <c r="M1837" i="3"/>
  <c r="P1837" i="3" s="1"/>
  <c r="M1868" i="3"/>
  <c r="P1868" i="3" s="1"/>
  <c r="M1166" i="3"/>
  <c r="P1166" i="3" s="1"/>
  <c r="M590" i="3"/>
  <c r="P590" i="3" s="1"/>
  <c r="M448" i="3"/>
  <c r="P448" i="3" s="1"/>
  <c r="M1661" i="3"/>
  <c r="P1661" i="3" s="1"/>
  <c r="M1305" i="3"/>
  <c r="P1305" i="3" s="1"/>
  <c r="M751" i="3"/>
  <c r="P751" i="3" s="1"/>
  <c r="M1935" i="3"/>
  <c r="P1935" i="3" s="1"/>
  <c r="M343" i="3"/>
  <c r="P343" i="3" s="1"/>
  <c r="M1134" i="3"/>
  <c r="P1134" i="3" s="1"/>
  <c r="M562" i="3"/>
  <c r="P562" i="3" s="1"/>
  <c r="M1821" i="3"/>
  <c r="P1821" i="3" s="1"/>
  <c r="M123" i="3"/>
  <c r="P123" i="3" s="1"/>
  <c r="M1772" i="3"/>
  <c r="P1772" i="3" s="1"/>
  <c r="M1012" i="3"/>
  <c r="P1012" i="3" s="1"/>
  <c r="M1070" i="3"/>
  <c r="P1070" i="3" s="1"/>
  <c r="M64" i="3"/>
  <c r="P64" i="3" s="1"/>
  <c r="M1813" i="3"/>
  <c r="P1813" i="3" s="1"/>
  <c r="M827" i="3"/>
  <c r="P827" i="3" s="1"/>
  <c r="M24" i="3"/>
  <c r="P24" i="3" s="1"/>
  <c r="M1083" i="3"/>
  <c r="P1083" i="3" s="1"/>
  <c r="M54" i="3"/>
  <c r="P54" i="3" s="1"/>
  <c r="M723" i="3"/>
  <c r="P723" i="3" s="1"/>
  <c r="M628" i="3"/>
  <c r="P628" i="3" s="1"/>
  <c r="M471" i="3"/>
  <c r="P471" i="3" s="1"/>
  <c r="M91" i="3"/>
  <c r="P91" i="3" s="1"/>
  <c r="M1594" i="3"/>
  <c r="P1594" i="3" s="1"/>
  <c r="M765" i="3"/>
  <c r="P765" i="3" s="1"/>
  <c r="M533" i="3"/>
  <c r="P533" i="3" s="1"/>
  <c r="M79" i="3"/>
  <c r="P79" i="3" s="1"/>
  <c r="M1652" i="3"/>
  <c r="P1652" i="3" s="1"/>
  <c r="M1218" i="3"/>
  <c r="P1218" i="3" s="1"/>
  <c r="M1965" i="3"/>
  <c r="P1965" i="3" s="1"/>
  <c r="M1561" i="3"/>
  <c r="P1561" i="3" s="1"/>
  <c r="M1495" i="3"/>
  <c r="P1495" i="3" s="1"/>
  <c r="M1697" i="3"/>
  <c r="P1697" i="3" s="1"/>
  <c r="M1228" i="3"/>
  <c r="P1228" i="3" s="1"/>
  <c r="M1317" i="3"/>
  <c r="P1317" i="3" s="1"/>
  <c r="M1291" i="3"/>
  <c r="P1291" i="3" s="1"/>
  <c r="M552" i="3"/>
  <c r="P552" i="3" s="1"/>
  <c r="M309" i="3"/>
  <c r="P309" i="3" s="1"/>
  <c r="M1491" i="3"/>
  <c r="P1491" i="3" s="1"/>
  <c r="M90" i="3"/>
  <c r="P90" i="3" s="1"/>
  <c r="M1971" i="3"/>
  <c r="P1971" i="3" s="1"/>
  <c r="M1277" i="3"/>
  <c r="P1277" i="3" s="1"/>
  <c r="M1871" i="3"/>
  <c r="P1871" i="3" s="1"/>
  <c r="M1092" i="3"/>
  <c r="P1092" i="3" s="1"/>
  <c r="M683" i="3"/>
  <c r="P683" i="3" s="1"/>
  <c r="M1309" i="3"/>
  <c r="P1309" i="3" s="1"/>
  <c r="M206" i="3"/>
  <c r="P206" i="3" s="1"/>
  <c r="M665" i="3"/>
  <c r="P665" i="3" s="1"/>
  <c r="M8" i="3"/>
  <c r="P8" i="3" s="1"/>
  <c r="M284" i="3"/>
  <c r="P284" i="3" s="1"/>
  <c r="M1704" i="3"/>
  <c r="P1704" i="3" s="1"/>
  <c r="M1811" i="3"/>
  <c r="P1811" i="3" s="1"/>
  <c r="M438" i="3"/>
  <c r="P438" i="3" s="1"/>
  <c r="M1322" i="3"/>
  <c r="P1322" i="3" s="1"/>
  <c r="M1088" i="3"/>
  <c r="P1088" i="3" s="1"/>
  <c r="M225" i="3"/>
  <c r="P225" i="3" s="1"/>
  <c r="M1390" i="3"/>
  <c r="P1390" i="3" s="1"/>
  <c r="M619" i="3"/>
  <c r="P619" i="3" s="1"/>
  <c r="M633" i="3"/>
  <c r="P633" i="3" s="1"/>
  <c r="M806" i="3"/>
  <c r="P806" i="3" s="1"/>
  <c r="M975" i="3"/>
  <c r="P975" i="3" s="1"/>
  <c r="M1518" i="3"/>
  <c r="P1518" i="3" s="1"/>
  <c r="M268" i="3"/>
  <c r="P268" i="3" s="1"/>
  <c r="M1058" i="3"/>
  <c r="P1058" i="3" s="1"/>
  <c r="M196" i="3"/>
  <c r="P196" i="3" s="1"/>
  <c r="M1485" i="3"/>
  <c r="P1485" i="3" s="1"/>
  <c r="M118" i="3"/>
  <c r="P118" i="3" s="1"/>
  <c r="M1800" i="3"/>
  <c r="P1800" i="3" s="1"/>
  <c r="M1864" i="3"/>
  <c r="P1864" i="3" s="1"/>
  <c r="M896" i="3"/>
  <c r="P896" i="3" s="1"/>
  <c r="M1144" i="3"/>
  <c r="P1144" i="3" s="1"/>
  <c r="M277" i="3"/>
  <c r="P277" i="3" s="1"/>
  <c r="M741" i="3"/>
  <c r="P741" i="3" s="1"/>
  <c r="M670" i="3"/>
  <c r="P670" i="3" s="1"/>
  <c r="M406" i="3"/>
  <c r="P406" i="3" s="1"/>
  <c r="M1517" i="3"/>
  <c r="P1517" i="3" s="1"/>
  <c r="M1190" i="3"/>
  <c r="P1190" i="3" s="1"/>
  <c r="M720" i="3"/>
  <c r="P720" i="3" s="1"/>
  <c r="M364" i="3"/>
  <c r="P364" i="3" s="1"/>
  <c r="M455" i="3"/>
  <c r="P455" i="3" s="1"/>
  <c r="M1109" i="3"/>
  <c r="P1109" i="3" s="1"/>
  <c r="M1891" i="3"/>
  <c r="P1891" i="3" s="1"/>
  <c r="M1668" i="3"/>
  <c r="P1668" i="3" s="1"/>
  <c r="M1358" i="3"/>
  <c r="P1358" i="3" s="1"/>
  <c r="M355" i="3"/>
  <c r="P355" i="3" s="1"/>
  <c r="M7" i="3"/>
  <c r="P7" i="3" s="1"/>
  <c r="M726" i="3"/>
  <c r="P726" i="3" s="1"/>
  <c r="M1256" i="3"/>
  <c r="P1256" i="3" s="1"/>
  <c r="M714" i="3"/>
  <c r="P714" i="3" s="1"/>
  <c r="M1217" i="3"/>
  <c r="P1217" i="3" s="1"/>
  <c r="M1999" i="3"/>
  <c r="P1999" i="3" s="1"/>
  <c r="M1119" i="3"/>
  <c r="P1119" i="3" s="1"/>
  <c r="M966" i="3"/>
  <c r="P966" i="3" s="1"/>
  <c r="M1355" i="3"/>
  <c r="P1355" i="3" s="1"/>
  <c r="M802" i="3"/>
  <c r="P802" i="3" s="1"/>
  <c r="M1506" i="3"/>
  <c r="P1506" i="3" s="1"/>
  <c r="M1905" i="3"/>
  <c r="P1905" i="3" s="1"/>
  <c r="M1967" i="3"/>
  <c r="P1967" i="3" s="1"/>
  <c r="M1780" i="3"/>
  <c r="P1780" i="3" s="1"/>
  <c r="M1968" i="3"/>
  <c r="P1968" i="3" s="1"/>
  <c r="M1894" i="3"/>
  <c r="P1894" i="3" s="1"/>
  <c r="M1662" i="3"/>
  <c r="P1662" i="3" s="1"/>
  <c r="M1386" i="3"/>
  <c r="P1386" i="3" s="1"/>
  <c r="M582" i="3"/>
  <c r="P582" i="3" s="1"/>
  <c r="M1037" i="3"/>
  <c r="P1037" i="3" s="1"/>
  <c r="M403" i="3"/>
  <c r="P403" i="3" s="1"/>
  <c r="M1031" i="3"/>
  <c r="P1031" i="3" s="1"/>
  <c r="M811" i="3"/>
  <c r="P811" i="3" s="1"/>
  <c r="M163" i="3"/>
  <c r="P163" i="3" s="1"/>
  <c r="M1198" i="3"/>
  <c r="P1198" i="3" s="1"/>
  <c r="M1812" i="3"/>
  <c r="P1812" i="3" s="1"/>
  <c r="M1636" i="3"/>
  <c r="P1636" i="3" s="1"/>
  <c r="M1147" i="3"/>
  <c r="P1147" i="3" s="1"/>
  <c r="M381" i="3"/>
  <c r="P381" i="3" s="1"/>
  <c r="M200" i="3"/>
  <c r="P200" i="3" s="1"/>
  <c r="M1394" i="3"/>
  <c r="P1394" i="3" s="1"/>
  <c r="M472" i="3"/>
  <c r="P472" i="3" s="1"/>
  <c r="M1940" i="3"/>
  <c r="P1940" i="3" s="1"/>
  <c r="M1773" i="3"/>
  <c r="P1773" i="3" s="1"/>
  <c r="M586" i="3"/>
  <c r="P586" i="3" s="1"/>
  <c r="M1186" i="3"/>
  <c r="P1186" i="3" s="1"/>
  <c r="M1680" i="3"/>
  <c r="P1680" i="3" s="1"/>
  <c r="M124" i="3"/>
  <c r="P124" i="3" s="1"/>
  <c r="M538" i="3"/>
  <c r="P538" i="3" s="1"/>
  <c r="M1849" i="3"/>
  <c r="P1849" i="3" s="1"/>
  <c r="M1643" i="3"/>
  <c r="P1643" i="3" s="1"/>
  <c r="M1330" i="3"/>
  <c r="P1330" i="3" s="1"/>
  <c r="M1365" i="3"/>
  <c r="P1365" i="3" s="1"/>
  <c r="M134" i="3"/>
  <c r="P134" i="3" s="1"/>
  <c r="M859" i="3"/>
  <c r="P859" i="3" s="1"/>
  <c r="M1104" i="3"/>
  <c r="P1104" i="3" s="1"/>
  <c r="M462" i="3"/>
  <c r="P462" i="3" s="1"/>
  <c r="M1667" i="3"/>
  <c r="P1667" i="3" s="1"/>
  <c r="M907" i="3"/>
  <c r="P907" i="3" s="1"/>
  <c r="M1848" i="3"/>
  <c r="P1848" i="3" s="1"/>
  <c r="M631" i="3"/>
  <c r="P631" i="3" s="1"/>
  <c r="M1060" i="3"/>
  <c r="P1060" i="3" s="1"/>
  <c r="M88" i="3"/>
  <c r="P88" i="3" s="1"/>
  <c r="M33" i="3"/>
  <c r="P33" i="3" s="1"/>
  <c r="M792" i="3"/>
  <c r="P792" i="3" s="1"/>
  <c r="M58" i="3"/>
  <c r="P58" i="3" s="1"/>
  <c r="M1443" i="3"/>
  <c r="P1443" i="3" s="1"/>
  <c r="M564" i="3"/>
  <c r="P564" i="3" s="1"/>
  <c r="M474" i="3"/>
  <c r="P474" i="3" s="1"/>
  <c r="M1554" i="3"/>
  <c r="P1554" i="3" s="1"/>
  <c r="M470" i="3"/>
  <c r="P470" i="3" s="1"/>
  <c r="M1615" i="3"/>
  <c r="P1615" i="3" s="1"/>
  <c r="M1200" i="3"/>
  <c r="P1200" i="3" s="1"/>
  <c r="M1898" i="3"/>
  <c r="P1898" i="3" s="1"/>
  <c r="M1396" i="3"/>
  <c r="P1396" i="3" s="1"/>
  <c r="M1153" i="3"/>
  <c r="P1153" i="3" s="1"/>
  <c r="M1432" i="3"/>
  <c r="P1432" i="3" s="1"/>
  <c r="M458" i="3"/>
  <c r="P458" i="3" s="1"/>
  <c r="M20" i="3"/>
  <c r="P20" i="3" s="1"/>
  <c r="M1874" i="3"/>
  <c r="P1874" i="3" s="1"/>
  <c r="M140" i="3"/>
  <c r="P140" i="3" s="1"/>
  <c r="M1424" i="3"/>
  <c r="P1424" i="3" s="1"/>
  <c r="M979" i="3"/>
  <c r="P979" i="3" s="1"/>
  <c r="M318" i="3"/>
  <c r="P318" i="3" s="1"/>
  <c r="M1363" i="3"/>
  <c r="P1363" i="3" s="1"/>
  <c r="M1167" i="3"/>
  <c r="P1167" i="3" s="1"/>
  <c r="M808" i="3"/>
  <c r="P808" i="3" s="1"/>
  <c r="M1168" i="3"/>
  <c r="P1168" i="3" s="1"/>
  <c r="M589" i="3"/>
  <c r="P589" i="3" s="1"/>
  <c r="M1057" i="3"/>
  <c r="P1057" i="3" s="1"/>
  <c r="M1888" i="3"/>
  <c r="P1888" i="3" s="1"/>
  <c r="M464" i="3"/>
  <c r="P464" i="3" s="1"/>
  <c r="M1333" i="3"/>
  <c r="P1333" i="3" s="1"/>
  <c r="M730" i="3"/>
  <c r="P730" i="3" s="1"/>
  <c r="M656" i="3"/>
  <c r="P656" i="3" s="1"/>
  <c r="M946" i="3"/>
  <c r="P946" i="3" s="1"/>
  <c r="M207" i="3"/>
  <c r="P207" i="3" s="1"/>
  <c r="M59" i="3"/>
  <c r="P59" i="3" s="1"/>
  <c r="M870" i="3"/>
  <c r="P870" i="3" s="1"/>
  <c r="M5" i="3"/>
  <c r="M528" i="3"/>
  <c r="P528" i="3" s="1"/>
  <c r="M1562" i="3"/>
  <c r="P1562" i="3" s="1"/>
  <c r="M1150" i="3"/>
  <c r="P1150" i="3" s="1"/>
  <c r="M1914" i="3"/>
  <c r="P1914" i="3" s="1"/>
  <c r="M1715" i="3"/>
  <c r="P1715" i="3" s="1"/>
  <c r="M1887" i="3"/>
  <c r="P1887" i="3" s="1"/>
  <c r="M1620" i="3"/>
  <c r="P1620" i="3" s="1"/>
  <c r="M1421" i="3"/>
  <c r="P1421" i="3" s="1"/>
  <c r="M970" i="3"/>
  <c r="P970" i="3" s="1"/>
  <c r="M450" i="3"/>
  <c r="P450" i="3" s="1"/>
  <c r="M1771" i="3"/>
  <c r="P1771" i="3" s="1"/>
  <c r="M1157" i="3"/>
  <c r="P1157" i="3" s="1"/>
  <c r="M274" i="3"/>
  <c r="P274" i="3" s="1"/>
  <c r="M1530" i="3"/>
  <c r="P1530" i="3" s="1"/>
  <c r="M1076" i="3"/>
  <c r="P1076" i="3" s="1"/>
  <c r="M459" i="3"/>
  <c r="P459" i="3" s="1"/>
  <c r="M1557" i="3"/>
  <c r="P1557" i="3" s="1"/>
  <c r="M1846" i="3"/>
  <c r="P1846" i="3" s="1"/>
  <c r="M1831" i="3"/>
  <c r="P1831" i="3" s="1"/>
  <c r="M1644" i="3"/>
  <c r="P1644" i="3" s="1"/>
  <c r="M497" i="3"/>
  <c r="P497" i="3" s="1"/>
  <c r="M1699" i="3"/>
  <c r="P1699" i="3" s="1"/>
  <c r="M1602" i="3"/>
  <c r="P1602" i="3" s="1"/>
  <c r="M1087" i="3"/>
  <c r="P1087" i="3" s="1"/>
  <c r="M424" i="3"/>
  <c r="P424" i="3" s="1"/>
  <c r="M1645" i="3"/>
  <c r="P1645" i="3" s="1"/>
  <c r="M1497" i="3"/>
  <c r="P1497" i="3" s="1"/>
  <c r="M1315" i="3"/>
  <c r="P1315" i="3" s="1"/>
  <c r="M416" i="3"/>
  <c r="P416" i="3" s="1"/>
  <c r="M1659" i="3"/>
  <c r="P1659" i="3" s="1"/>
  <c r="M335" i="3"/>
  <c r="P335" i="3" s="1"/>
  <c r="M126" i="3"/>
  <c r="P126" i="3" s="1"/>
  <c r="M1545" i="3"/>
  <c r="P1545" i="3" s="1"/>
  <c r="M449" i="3"/>
  <c r="P449" i="3" s="1"/>
  <c r="M1027" i="3"/>
  <c r="P1027" i="3" s="1"/>
  <c r="M955" i="3"/>
  <c r="P955" i="3" s="1"/>
  <c r="M959" i="3"/>
  <c r="P959" i="3" s="1"/>
  <c r="M567" i="3"/>
  <c r="P567" i="3" s="1"/>
  <c r="M185" i="3"/>
  <c r="P185" i="3" s="1"/>
  <c r="M280" i="3"/>
  <c r="P280" i="3" s="1"/>
  <c r="M1536" i="3"/>
  <c r="P1536" i="3" s="1"/>
  <c r="M389" i="3"/>
  <c r="P389" i="3" s="1"/>
  <c r="M260" i="3"/>
  <c r="P260" i="3" s="1"/>
  <c r="M1929" i="3"/>
  <c r="P1929" i="3" s="1"/>
  <c r="M1135" i="3"/>
  <c r="P1135" i="3" s="1"/>
  <c r="M1556" i="3"/>
  <c r="P1556" i="3" s="1"/>
  <c r="M1838" i="3"/>
  <c r="P1838" i="3" s="1"/>
  <c r="M1675" i="3"/>
  <c r="P1675" i="3" s="1"/>
  <c r="M929" i="3"/>
  <c r="P929" i="3" s="1"/>
  <c r="M776" i="3"/>
  <c r="P776" i="3" s="1"/>
  <c r="M1560" i="3"/>
  <c r="P1560" i="3" s="1"/>
  <c r="M560" i="3"/>
  <c r="P560" i="3" s="1"/>
  <c r="M39" i="3"/>
  <c r="P39" i="3" s="1"/>
  <c r="M1379" i="3"/>
  <c r="P1379" i="3" s="1"/>
  <c r="M23" i="3"/>
  <c r="P23" i="3" s="1"/>
  <c r="M1761" i="3"/>
  <c r="P1761" i="3" s="1"/>
  <c r="M1387" i="3"/>
  <c r="P1387" i="3" s="1"/>
  <c r="M1678" i="3"/>
  <c r="P1678" i="3" s="1"/>
  <c r="M1282" i="3"/>
  <c r="P1282" i="3" s="1"/>
  <c r="M84" i="3"/>
  <c r="P84" i="3" s="1"/>
  <c r="M1401" i="3"/>
  <c r="P1401" i="3" s="1"/>
  <c r="M1402" i="3"/>
  <c r="P1402" i="3" s="1"/>
  <c r="M1269" i="3"/>
  <c r="P1269" i="3" s="1"/>
  <c r="M608" i="3"/>
  <c r="P608" i="3" s="1"/>
  <c r="M1609" i="3"/>
  <c r="P1609" i="3" s="1"/>
  <c r="M445" i="3"/>
  <c r="P445" i="3" s="1"/>
  <c r="M789" i="3"/>
  <c r="P789" i="3" s="1"/>
  <c r="M95" i="3"/>
  <c r="P95" i="3" s="1"/>
  <c r="M1608" i="3"/>
  <c r="P1608" i="3" s="1"/>
  <c r="M1544" i="3"/>
  <c r="P1544" i="3" s="1"/>
  <c r="M1453" i="3"/>
  <c r="P1453" i="3" s="1"/>
  <c r="M1086" i="3"/>
  <c r="P1086" i="3" s="1"/>
  <c r="M856" i="3"/>
  <c r="P856" i="3" s="1"/>
  <c r="M269" i="3"/>
  <c r="P269" i="3" s="1"/>
  <c r="M1827" i="3"/>
  <c r="P1827" i="3" s="1"/>
  <c r="M1936" i="3"/>
  <c r="P1936" i="3" s="1"/>
  <c r="M699" i="3"/>
  <c r="P699" i="3" s="1"/>
  <c r="M1954" i="3"/>
  <c r="P1954" i="3" s="1"/>
  <c r="M1870" i="3"/>
  <c r="P1870" i="3" s="1"/>
  <c r="M1115" i="3"/>
  <c r="P1115" i="3" s="1"/>
  <c r="M875" i="3"/>
  <c r="P875" i="3" s="1"/>
  <c r="M71" i="3"/>
  <c r="P71" i="3" s="1"/>
  <c r="M1756" i="3"/>
  <c r="P1756" i="3" s="1"/>
  <c r="M1598" i="3"/>
  <c r="P1598" i="3" s="1"/>
  <c r="M1701" i="3"/>
  <c r="P1701" i="3" s="1"/>
  <c r="M1964" i="3"/>
  <c r="P1964" i="3" s="1"/>
  <c r="M547" i="3"/>
  <c r="P547" i="3" s="1"/>
  <c r="M1770" i="3"/>
  <c r="P1770" i="3" s="1"/>
  <c r="M1985" i="3"/>
  <c r="P1985" i="3" s="1"/>
  <c r="M1427" i="3"/>
  <c r="P1427" i="3" s="1"/>
  <c r="M1013" i="3"/>
  <c r="P1013" i="3" s="1"/>
  <c r="M1377" i="3"/>
  <c r="P1377" i="3" s="1"/>
  <c r="M550" i="3"/>
  <c r="P550" i="3" s="1"/>
  <c r="M1820" i="3"/>
  <c r="P1820" i="3" s="1"/>
  <c r="M1048" i="3"/>
  <c r="P1048" i="3" s="1"/>
  <c r="M1692" i="3"/>
  <c r="P1692" i="3" s="1"/>
  <c r="M1779" i="3"/>
  <c r="P1779" i="3" s="1"/>
  <c r="M1963" i="3"/>
  <c r="P1963" i="3" s="1"/>
  <c r="M708" i="3"/>
  <c r="P708" i="3" s="1"/>
  <c r="M865" i="3"/>
  <c r="P865" i="3" s="1"/>
  <c r="M757" i="3"/>
  <c r="P757" i="3" s="1"/>
  <c r="M1442" i="3"/>
  <c r="P1442" i="3" s="1"/>
  <c r="M1024" i="3"/>
  <c r="P1024" i="3" s="1"/>
  <c r="M1937" i="3"/>
  <c r="P1937" i="3" s="1"/>
  <c r="M1774" i="3"/>
  <c r="P1774" i="3" s="1"/>
  <c r="M382" i="3"/>
  <c r="P382" i="3" s="1"/>
  <c r="M1720" i="3"/>
  <c r="P1720" i="3" s="1"/>
  <c r="M1727" i="3"/>
  <c r="P1727" i="3" s="1"/>
  <c r="M37" i="3"/>
  <c r="P37" i="3" s="1"/>
  <c r="M1484" i="3"/>
  <c r="P1484" i="3" s="1"/>
  <c r="M169" i="3"/>
  <c r="P169" i="3" s="1"/>
  <c r="M557" i="3"/>
  <c r="P557" i="3" s="1"/>
  <c r="M908" i="3"/>
  <c r="P908" i="3" s="1"/>
  <c r="M1664" i="3"/>
  <c r="P1664" i="3" s="1"/>
  <c r="M1073" i="3"/>
  <c r="P1073" i="3" s="1"/>
  <c r="M1296" i="3"/>
  <c r="P1296" i="3" s="1"/>
  <c r="M1265" i="3"/>
  <c r="P1265" i="3" s="1"/>
  <c r="M48" i="3"/>
  <c r="P48" i="3" s="1"/>
  <c r="M1342" i="3"/>
  <c r="P1342" i="3" s="1"/>
  <c r="M1844" i="3"/>
  <c r="P1844" i="3" s="1"/>
  <c r="M138" i="3"/>
  <c r="P138" i="3" s="1"/>
  <c r="M971" i="3"/>
  <c r="P971" i="3" s="1"/>
  <c r="M353" i="3"/>
  <c r="P353" i="3" s="1"/>
  <c r="M327" i="3"/>
  <c r="P327" i="3" s="1"/>
  <c r="M782" i="3"/>
  <c r="P782" i="3" s="1"/>
  <c r="M615" i="3"/>
  <c r="P615" i="3" s="1"/>
  <c r="M307" i="3"/>
  <c r="P307" i="3" s="1"/>
  <c r="M1923" i="3"/>
  <c r="P1923" i="3" s="1"/>
  <c r="M1802" i="3"/>
  <c r="P1802" i="3" s="1"/>
  <c r="M1872" i="3"/>
  <c r="P1872" i="3" s="1"/>
  <c r="M1526" i="3"/>
  <c r="P1526" i="3" s="1"/>
  <c r="M982" i="3"/>
  <c r="P982" i="3" s="1"/>
  <c r="M251" i="3"/>
  <c r="P251" i="3" s="1"/>
  <c r="M1903" i="3"/>
  <c r="P1903" i="3" s="1"/>
  <c r="M1516" i="3"/>
  <c r="P1516" i="3" s="1"/>
  <c r="M279" i="3"/>
  <c r="P279" i="3" s="1"/>
  <c r="M294" i="3"/>
  <c r="P294" i="3" s="1"/>
  <c r="M328" i="3"/>
  <c r="P328" i="3" s="1"/>
  <c r="M1623" i="3"/>
  <c r="P1623" i="3" s="1"/>
  <c r="M1059" i="3"/>
  <c r="P1059" i="3" s="1"/>
  <c r="M1301" i="3"/>
  <c r="P1301" i="3" s="1"/>
  <c r="M1231" i="3"/>
  <c r="P1231" i="3" s="1"/>
  <c r="M481" i="3"/>
  <c r="P481" i="3" s="1"/>
  <c r="M1294" i="3"/>
  <c r="P1294" i="3" s="1"/>
  <c r="M66" i="3"/>
  <c r="P66" i="3" s="1"/>
  <c r="M704" i="3"/>
  <c r="P704" i="3" s="1"/>
  <c r="M21" i="3"/>
  <c r="P21" i="3" s="1"/>
  <c r="M1794" i="3"/>
  <c r="P1794" i="3" s="1"/>
  <c r="M1195" i="3"/>
  <c r="P1195" i="3" s="1"/>
  <c r="M1117" i="3"/>
  <c r="P1117" i="3" s="1"/>
  <c r="M594" i="3"/>
  <c r="P594" i="3" s="1"/>
  <c r="M623" i="3"/>
  <c r="P623" i="3" s="1"/>
  <c r="M80" i="3"/>
  <c r="P80" i="3" s="1"/>
  <c r="M1193" i="3"/>
  <c r="P1193" i="3" s="1"/>
  <c r="M941" i="3"/>
  <c r="P941" i="3" s="1"/>
  <c r="M370" i="3"/>
  <c r="P370" i="3" s="1"/>
  <c r="M722" i="3"/>
  <c r="P722" i="3" s="1"/>
  <c r="M1463" i="3"/>
  <c r="P1463" i="3" s="1"/>
  <c r="M710" i="3"/>
  <c r="P710" i="3" s="1"/>
  <c r="M104" i="3"/>
  <c r="P104" i="3" s="1"/>
  <c r="M387" i="3"/>
  <c r="P387" i="3" s="1"/>
  <c r="M1435" i="3"/>
  <c r="P1435" i="3" s="1"/>
  <c r="M344" i="3"/>
  <c r="P344" i="3" s="1"/>
  <c r="M1707" i="3"/>
  <c r="P1707" i="3" s="1"/>
  <c r="M287" i="3"/>
  <c r="P287" i="3" s="1"/>
  <c r="M605" i="3"/>
  <c r="P605" i="3" s="1"/>
  <c r="M1022" i="3"/>
  <c r="P1022" i="3" s="1"/>
  <c r="M297" i="3"/>
  <c r="P297" i="3" s="1"/>
  <c r="M1996" i="3"/>
  <c r="P1996" i="3" s="1"/>
  <c r="M750" i="3"/>
  <c r="P750" i="3" s="1"/>
  <c r="M236" i="3"/>
  <c r="P236" i="3" s="1"/>
  <c r="M1159" i="3"/>
  <c r="P1159" i="3" s="1"/>
  <c r="M849" i="3"/>
  <c r="P849" i="3" s="1"/>
  <c r="M939" i="3"/>
  <c r="P939" i="3" s="1"/>
  <c r="M1111" i="3"/>
  <c r="P1111" i="3" s="1"/>
  <c r="M1520" i="3"/>
  <c r="P1520" i="3" s="1"/>
  <c r="M1657" i="3"/>
  <c r="P1657" i="3" s="1"/>
  <c r="M749" i="3"/>
  <c r="P749" i="3" s="1"/>
  <c r="M559" i="3"/>
  <c r="P559" i="3" s="1"/>
  <c r="M1319" i="3"/>
  <c r="P1319" i="3" s="1"/>
  <c r="M1072" i="3"/>
  <c r="P1072" i="3" s="1"/>
  <c r="M1669" i="3"/>
  <c r="P1669" i="3" s="1"/>
  <c r="M1182" i="3"/>
  <c r="P1182" i="3" s="1"/>
  <c r="M1133" i="3"/>
  <c r="P1133" i="3" s="1"/>
  <c r="M220" i="3"/>
  <c r="P220" i="3" s="1"/>
  <c r="M1384" i="3"/>
  <c r="P1384" i="3" s="1"/>
  <c r="M15" i="3"/>
  <c r="P15" i="3" s="1"/>
  <c r="M452" i="3"/>
  <c r="P452" i="3" s="1"/>
  <c r="M573" i="3"/>
  <c r="P573" i="3" s="1"/>
  <c r="M1348" i="3"/>
  <c r="P1348" i="3" s="1"/>
  <c r="M1584" i="3"/>
  <c r="P1584" i="3" s="1"/>
  <c r="M1632" i="3"/>
  <c r="P1632" i="3" s="1"/>
  <c r="M612" i="3"/>
  <c r="P612" i="3" s="1"/>
  <c r="M754" i="3"/>
  <c r="P754" i="3" s="1"/>
  <c r="M532" i="3"/>
  <c r="P532" i="3" s="1"/>
  <c r="M1467" i="3"/>
  <c r="P1467" i="3" s="1"/>
  <c r="M1509" i="3"/>
  <c r="P1509" i="3" s="1"/>
  <c r="M960" i="3"/>
  <c r="P960" i="3" s="1"/>
  <c r="M414" i="3"/>
  <c r="P414" i="3" s="1"/>
  <c r="M1673" i="3"/>
  <c r="P1673" i="3" s="1"/>
  <c r="M1716" i="3"/>
  <c r="P1716" i="3" s="1"/>
  <c r="M1448" i="3"/>
  <c r="P1448" i="3" s="1"/>
  <c r="M392" i="3"/>
  <c r="P392" i="3" s="1"/>
  <c r="M339" i="3"/>
  <c r="P339" i="3" s="1"/>
  <c r="M106" i="3"/>
  <c r="P106" i="3" s="1"/>
  <c r="M408" i="3"/>
  <c r="P408" i="3" s="1"/>
  <c r="M426" i="3"/>
  <c r="P426" i="3" s="1"/>
  <c r="M798" i="3"/>
  <c r="P798" i="3" s="1"/>
  <c r="M735" i="3"/>
  <c r="P735" i="3" s="1"/>
  <c r="M969" i="3"/>
  <c r="P969" i="3" s="1"/>
  <c r="M1337" i="3"/>
  <c r="P1337" i="3" s="1"/>
  <c r="M42" i="3"/>
  <c r="P42" i="3" s="1"/>
  <c r="M744" i="3"/>
  <c r="P744" i="3" s="1"/>
  <c r="M456" i="3"/>
  <c r="P456" i="3" s="1"/>
  <c r="M716" i="3"/>
  <c r="P716" i="3" s="1"/>
  <c r="M534" i="3"/>
  <c r="P534" i="3" s="1"/>
  <c r="M380" i="3"/>
  <c r="P380" i="3" s="1"/>
  <c r="M593" i="3"/>
  <c r="P593" i="3" s="1"/>
  <c r="M686" i="3"/>
  <c r="P686" i="3" s="1"/>
  <c r="M1674" i="3"/>
  <c r="P1674" i="3" s="1"/>
  <c r="M659" i="3"/>
  <c r="P659" i="3" s="1"/>
  <c r="M1886" i="3"/>
  <c r="P1886" i="3" s="1"/>
  <c r="M1142" i="3"/>
  <c r="P1142" i="3" s="1"/>
  <c r="M1515" i="3"/>
  <c r="P1515" i="3" s="1"/>
  <c r="M652" i="3"/>
  <c r="P652" i="3" s="1"/>
  <c r="M436" i="3"/>
  <c r="P436" i="3" s="1"/>
  <c r="M660" i="3"/>
  <c r="P660" i="3" s="1"/>
  <c r="M443" i="3"/>
  <c r="P443" i="3" s="1"/>
  <c r="M227" i="3"/>
  <c r="P227" i="3" s="1"/>
  <c r="M1614" i="3"/>
  <c r="P1614" i="3" s="1"/>
  <c r="M544" i="3"/>
  <c r="P544" i="3" s="1"/>
  <c r="M527" i="3"/>
  <c r="P527" i="3" s="1"/>
  <c r="Q527" i="3" s="1"/>
  <c r="M1760" i="3"/>
  <c r="P1760" i="3" s="1"/>
  <c r="M845" i="3"/>
  <c r="P845" i="3" s="1"/>
  <c r="M729" i="3"/>
  <c r="P729" i="3" s="1"/>
  <c r="M543" i="3"/>
  <c r="P543" i="3" s="1"/>
  <c r="M577" i="3"/>
  <c r="P577" i="3" s="1"/>
  <c r="M402" i="3"/>
  <c r="P402" i="3" s="1"/>
  <c r="M1189" i="3"/>
  <c r="P1189" i="3" s="1"/>
  <c r="M937" i="3"/>
  <c r="P937" i="3" s="1"/>
  <c r="M540" i="3"/>
  <c r="P540" i="3" s="1"/>
  <c r="M1233" i="3"/>
  <c r="P1233" i="3" s="1"/>
  <c r="M758" i="3"/>
  <c r="P758" i="3" s="1"/>
  <c r="M56" i="3"/>
  <c r="P56" i="3" s="1"/>
  <c r="M1325" i="3"/>
  <c r="P1325" i="3" s="1"/>
  <c r="M372" i="3"/>
  <c r="P372" i="3" s="1"/>
  <c r="M813" i="3"/>
  <c r="P813" i="3" s="1"/>
  <c r="M1084" i="3"/>
  <c r="P1084" i="3" s="1"/>
  <c r="M1787" i="3"/>
  <c r="P1787" i="3" s="1"/>
  <c r="M30" i="3"/>
  <c r="P30" i="3" s="1"/>
  <c r="M1248" i="3"/>
  <c r="P1248" i="3" s="1"/>
  <c r="M747" i="3"/>
  <c r="P747" i="3" s="1"/>
  <c r="M43" i="3"/>
  <c r="P43" i="3" s="1"/>
  <c r="M523" i="3"/>
  <c r="P523" i="3" s="1"/>
  <c r="M963" i="3"/>
  <c r="P963" i="3" s="1"/>
  <c r="M336" i="3"/>
  <c r="P336" i="3" s="1"/>
  <c r="M1806" i="3"/>
  <c r="P1806" i="3" s="1"/>
  <c r="M1378" i="3"/>
  <c r="P1378" i="3" s="1"/>
  <c r="M1416" i="3"/>
  <c r="P1416" i="3" s="1"/>
  <c r="M1360" i="3"/>
  <c r="P1360" i="3" s="1"/>
  <c r="M921" i="3"/>
  <c r="P921" i="3" s="1"/>
  <c r="M1724" i="3"/>
  <c r="P1724" i="3" s="1"/>
  <c r="M1210" i="3"/>
  <c r="P1210" i="3" s="1"/>
  <c r="M324" i="3"/>
  <c r="P324" i="3" s="1"/>
  <c r="M102" i="3"/>
  <c r="P102" i="3" s="1"/>
  <c r="M1264" i="3"/>
  <c r="P1264" i="3" s="1"/>
  <c r="M578" i="3"/>
  <c r="P578" i="3" s="1"/>
  <c r="M1368" i="3"/>
  <c r="P1368" i="3" s="1"/>
  <c r="M1220" i="3"/>
  <c r="P1220" i="3" s="1"/>
  <c r="M1483" i="3"/>
  <c r="P1483" i="3" s="1"/>
  <c r="M1511" i="3"/>
  <c r="P1511" i="3" s="1"/>
  <c r="M1524" i="3"/>
  <c r="P1524" i="3" s="1"/>
  <c r="M847" i="3"/>
  <c r="P847" i="3" s="1"/>
  <c r="M340" i="3"/>
  <c r="P340" i="3" s="1"/>
  <c r="M129" i="3"/>
  <c r="P129" i="3" s="1"/>
  <c r="M1297" i="3"/>
  <c r="P1297" i="3" s="1"/>
  <c r="M376" i="3"/>
  <c r="P376" i="3" s="1"/>
  <c r="M613" i="3"/>
  <c r="P613" i="3" s="1"/>
  <c r="M351" i="3"/>
  <c r="P351" i="3" s="1"/>
  <c r="M1254" i="3"/>
  <c r="P1254" i="3" s="1"/>
  <c r="M1129" i="3"/>
  <c r="P1129" i="3" s="1"/>
  <c r="M302" i="3"/>
  <c r="P302" i="3" s="1"/>
  <c r="M501" i="3"/>
  <c r="P501" i="3" s="1"/>
  <c r="M766" i="3"/>
  <c r="P766" i="3" s="1"/>
  <c r="M1101" i="3"/>
  <c r="P1101" i="3" s="1"/>
  <c r="M823" i="3"/>
  <c r="P823" i="3" s="1"/>
  <c r="M916" i="3"/>
  <c r="P916" i="3" s="1"/>
  <c r="M1953" i="3"/>
  <c r="P1953" i="3" s="1"/>
  <c r="M1649" i="3"/>
  <c r="P1649" i="3" s="1"/>
  <c r="M136" i="3"/>
  <c r="P136" i="3" s="1"/>
  <c r="M561" i="3"/>
  <c r="P561" i="3" s="1"/>
  <c r="M74" i="3"/>
  <c r="P74" i="3" s="1"/>
  <c r="M1523" i="3"/>
  <c r="P1523" i="3" s="1"/>
  <c r="M1279" i="3"/>
  <c r="P1279" i="3" s="1"/>
  <c r="M709" i="3"/>
  <c r="P709" i="3" s="1"/>
  <c r="M491" i="3"/>
  <c r="P491" i="3" s="1"/>
  <c r="M1208" i="3"/>
  <c r="P1208" i="3" s="1"/>
  <c r="M904" i="3"/>
  <c r="P904" i="3" s="1"/>
  <c r="M1075" i="3"/>
  <c r="P1075" i="3" s="1"/>
  <c r="M38" i="3"/>
  <c r="P38" i="3" s="1"/>
  <c r="M785" i="3"/>
  <c r="P785" i="3" s="1"/>
  <c r="M833" i="3"/>
  <c r="P833" i="3" s="1"/>
  <c r="M373" i="3"/>
  <c r="P373" i="3" s="1"/>
  <c r="M428" i="3"/>
  <c r="P428" i="3" s="1"/>
  <c r="M40" i="3"/>
  <c r="P40" i="3" s="1"/>
  <c r="M965" i="3"/>
  <c r="P965" i="3" s="1"/>
  <c r="M537" i="3"/>
  <c r="P537" i="3" s="1"/>
  <c r="M610" i="3"/>
  <c r="P610" i="3" s="1"/>
  <c r="M22" i="3"/>
  <c r="P22" i="3" s="1"/>
  <c r="M1019" i="3"/>
  <c r="P1019" i="3" s="1"/>
  <c r="M1769" i="3"/>
  <c r="P1769" i="3" s="1"/>
  <c r="M734" i="3"/>
  <c r="P734" i="3" s="1"/>
  <c r="M592" i="3"/>
  <c r="P592" i="3" s="1"/>
  <c r="M319" i="3"/>
  <c r="P319" i="3" s="1"/>
  <c r="M738" i="3"/>
  <c r="P738" i="3" s="1"/>
  <c r="M1244" i="3"/>
  <c r="P1244" i="3" s="1"/>
  <c r="M1902" i="3"/>
  <c r="P1902" i="3" s="1"/>
  <c r="M1276" i="3"/>
  <c r="P1276" i="3" s="1"/>
  <c r="M1700" i="3"/>
  <c r="P1700" i="3" s="1"/>
  <c r="M216" i="3"/>
  <c r="P216" i="3" s="1"/>
  <c r="M642" i="3"/>
  <c r="P642" i="3" s="1"/>
  <c r="M354" i="3"/>
  <c r="P354" i="3" s="1"/>
  <c r="M889" i="3"/>
  <c r="P889" i="3" s="1"/>
  <c r="M611" i="3"/>
  <c r="P611" i="3" s="1"/>
  <c r="M490" i="3"/>
  <c r="P490" i="3" s="1"/>
  <c r="M385" i="3"/>
  <c r="P385" i="3" s="1"/>
  <c r="M31" i="3"/>
  <c r="P31" i="3" s="1"/>
  <c r="M1507" i="3"/>
  <c r="P1507" i="3" s="1"/>
  <c r="M920" i="3"/>
  <c r="P920" i="3" s="1"/>
  <c r="M574" i="3"/>
  <c r="P574" i="3" s="1"/>
  <c r="M17" i="3"/>
  <c r="P17" i="3" s="1"/>
  <c r="M78" i="3"/>
  <c r="P78" i="3" s="1"/>
  <c r="M27" i="3"/>
  <c r="P27" i="3" s="1"/>
  <c r="M238" i="3"/>
  <c r="P238" i="3" s="1"/>
  <c r="M1067" i="3"/>
  <c r="P1067" i="3" s="1"/>
  <c r="M1445" i="3"/>
  <c r="P1445" i="3" s="1"/>
  <c r="M679" i="3"/>
  <c r="P679" i="3" s="1"/>
  <c r="M1062" i="3"/>
  <c r="P1062" i="3" s="1"/>
  <c r="M378" i="3"/>
  <c r="P378" i="3" s="1"/>
  <c r="M75" i="3"/>
  <c r="P75" i="3" s="1"/>
  <c r="M599" i="3"/>
  <c r="P599" i="3" s="1"/>
  <c r="M1960" i="3"/>
  <c r="P1960" i="3" s="1"/>
  <c r="M1639" i="3"/>
  <c r="P1639" i="3" s="1"/>
  <c r="M917" i="3"/>
  <c r="P917" i="3" s="1"/>
  <c r="M345" i="3"/>
  <c r="P345" i="3" s="1"/>
  <c r="M1178" i="3"/>
  <c r="P1178" i="3" s="1"/>
  <c r="M943" i="3"/>
  <c r="P943" i="3" s="1"/>
  <c r="M366" i="3"/>
  <c r="P366" i="3" s="1"/>
  <c r="M499" i="3"/>
  <c r="P499" i="3" s="1"/>
  <c r="M394" i="3"/>
  <c r="P394" i="3" s="1"/>
  <c r="M1681" i="3"/>
  <c r="P1681" i="3" s="1"/>
  <c r="M846" i="3"/>
  <c r="P846" i="3" s="1"/>
  <c r="M383" i="3"/>
  <c r="P383" i="3" s="1"/>
  <c r="M418" i="3"/>
  <c r="P418" i="3" s="1"/>
  <c r="M545" i="3"/>
  <c r="P545" i="3" s="1"/>
  <c r="M529" i="3"/>
  <c r="P529" i="3" s="1"/>
  <c r="M1375" i="3"/>
  <c r="P1375" i="3" s="1"/>
  <c r="M910" i="3"/>
  <c r="P910" i="3" s="1"/>
  <c r="M702" i="3"/>
  <c r="P702" i="3" s="1"/>
  <c r="M1102" i="3"/>
  <c r="P1102" i="3" s="1"/>
  <c r="M1569" i="3"/>
  <c r="P1569" i="3" s="1"/>
  <c r="M189" i="3"/>
  <c r="P189" i="3" s="1"/>
  <c r="M256" i="3"/>
  <c r="P256" i="3" s="1"/>
  <c r="M1471" i="3"/>
  <c r="P1471" i="3" s="1"/>
  <c r="M1030" i="3"/>
  <c r="P1030" i="3" s="1"/>
  <c r="M800" i="3"/>
  <c r="P800" i="3" s="1"/>
  <c r="M147" i="3"/>
  <c r="P147" i="3" s="1"/>
  <c r="M440" i="3"/>
  <c r="P440" i="3" s="1"/>
  <c r="M871" i="3"/>
  <c r="P871" i="3" s="1"/>
  <c r="M332" i="3"/>
  <c r="P332" i="3" s="1"/>
  <c r="M524" i="3"/>
  <c r="P524" i="3" s="1"/>
  <c r="M745" i="3"/>
  <c r="P745" i="3" s="1"/>
  <c r="M1786" i="3"/>
  <c r="P1786" i="3" s="1"/>
  <c r="M812" i="3"/>
  <c r="P812" i="3" s="1"/>
  <c r="M576" i="3"/>
  <c r="P576" i="3" s="1"/>
  <c r="M1036" i="3"/>
  <c r="P1036" i="3" s="1"/>
  <c r="M342" i="3"/>
  <c r="P342" i="3" s="1"/>
  <c r="M1748" i="3"/>
  <c r="P1748" i="3" s="1"/>
  <c r="M1504" i="3"/>
  <c r="P1504" i="3" s="1"/>
  <c r="M1100" i="3"/>
  <c r="P1100" i="3" s="1"/>
  <c r="M62" i="3"/>
  <c r="P62" i="3" s="1"/>
  <c r="M257" i="3"/>
  <c r="P257" i="3" s="1"/>
  <c r="K573" i="3"/>
  <c r="K807" i="3"/>
  <c r="K532" i="3"/>
  <c r="M111" i="3"/>
  <c r="P111" i="3" s="1"/>
  <c r="K614" i="3"/>
  <c r="M1640" i="3"/>
  <c r="P1640" i="3" s="1"/>
  <c r="M1446" i="3"/>
  <c r="P1446" i="3" s="1"/>
  <c r="K677" i="3"/>
  <c r="K746" i="3"/>
  <c r="K664" i="3"/>
  <c r="M1693" i="3"/>
  <c r="P1693" i="3" s="1"/>
  <c r="M1426" i="3"/>
  <c r="P1426" i="3" s="1"/>
  <c r="K339" i="3"/>
  <c r="M1011" i="3"/>
  <c r="P1011" i="3" s="1"/>
  <c r="M962" i="3"/>
  <c r="P962" i="3" s="1"/>
  <c r="K378" i="3"/>
  <c r="K311" i="3"/>
  <c r="K1307" i="3"/>
  <c r="K490" i="3"/>
  <c r="M1723" i="3"/>
  <c r="P1723" i="3" s="1"/>
  <c r="K81" i="3"/>
  <c r="M51" i="3"/>
  <c r="P51" i="3" s="1"/>
  <c r="K962" i="3"/>
  <c r="M732" i="3"/>
  <c r="P732" i="3" s="1"/>
  <c r="K1101" i="3"/>
  <c r="M1469" i="3"/>
  <c r="P1469" i="3" s="1"/>
  <c r="M1047" i="3"/>
  <c r="P1047" i="3" s="1"/>
  <c r="K592" i="3"/>
  <c r="M1335" i="3"/>
  <c r="P1335" i="3" s="1"/>
  <c r="K1740" i="3"/>
  <c r="K613" i="3"/>
  <c r="K620" i="3"/>
  <c r="K216" i="3"/>
  <c r="K1067" i="3"/>
  <c r="K960" i="3"/>
  <c r="K1131" i="3"/>
  <c r="M239" i="3"/>
  <c r="P239" i="3" s="1"/>
  <c r="K1483" i="3"/>
  <c r="K1527" i="3"/>
  <c r="K1327" i="3"/>
  <c r="K491" i="3"/>
  <c r="K1410" i="3"/>
  <c r="M1980" i="3"/>
  <c r="P1980" i="3" s="1"/>
  <c r="K542" i="3"/>
  <c r="M1647" i="3"/>
  <c r="P1647" i="3" s="1"/>
  <c r="M441" i="3"/>
  <c r="P441" i="3" s="1"/>
  <c r="K1771" i="3"/>
  <c r="K1804" i="3"/>
  <c r="M1860" i="3"/>
  <c r="P1860" i="3" s="1"/>
  <c r="M202" i="3"/>
  <c r="P202" i="3" s="1"/>
  <c r="K171" i="3"/>
  <c r="M1803" i="3"/>
  <c r="P1803" i="3" s="1"/>
  <c r="M338" i="3"/>
  <c r="P338" i="3" s="1"/>
  <c r="K1522" i="3"/>
  <c r="K1609" i="3"/>
  <c r="K870" i="3"/>
  <c r="K812" i="3"/>
  <c r="K971" i="3"/>
  <c r="K1155" i="3"/>
  <c r="K939" i="3"/>
  <c r="K831" i="3"/>
  <c r="K1935" i="3"/>
  <c r="K1043" i="3"/>
  <c r="M999" i="3"/>
  <c r="P999" i="3" s="1"/>
  <c r="K1168" i="3"/>
  <c r="K234" i="3"/>
  <c r="K1637" i="3"/>
  <c r="K362" i="3"/>
  <c r="M187" i="3"/>
  <c r="P187" i="3" s="1"/>
  <c r="K1106" i="3"/>
  <c r="K1070" i="3"/>
  <c r="K1250" i="3"/>
  <c r="K1727" i="3"/>
  <c r="M1214" i="3"/>
  <c r="P1214" i="3" s="1"/>
  <c r="K1602" i="3"/>
  <c r="M1983" i="3"/>
  <c r="P1983" i="3" s="1"/>
  <c r="M1778" i="3"/>
  <c r="P1778" i="3" s="1"/>
  <c r="K232" i="3"/>
  <c r="K732" i="3"/>
  <c r="M1489" i="3"/>
  <c r="P1489" i="3" s="1"/>
  <c r="M1739" i="3"/>
  <c r="P1739" i="3" s="1"/>
  <c r="M237" i="3"/>
  <c r="P237" i="3" s="1"/>
  <c r="M264" i="3"/>
  <c r="P264" i="3" s="1"/>
  <c r="K1702" i="3"/>
  <c r="K893" i="3"/>
  <c r="M755" i="3"/>
  <c r="P755" i="3" s="1"/>
  <c r="M494" i="3"/>
  <c r="P494" i="3" s="1"/>
  <c r="M486" i="3"/>
  <c r="P486" i="3" s="1"/>
  <c r="K1834" i="3"/>
  <c r="K1972" i="3"/>
  <c r="M1188" i="3"/>
  <c r="P1188" i="3" s="1"/>
  <c r="K755" i="3"/>
  <c r="K486" i="3"/>
  <c r="K578" i="3"/>
  <c r="K1475" i="3"/>
  <c r="M234" i="3"/>
  <c r="P234" i="3" s="1"/>
  <c r="M113" i="3"/>
  <c r="P113" i="3" s="1"/>
  <c r="K1900" i="3"/>
  <c r="M1740" i="3"/>
  <c r="P1740" i="3" s="1"/>
  <c r="K1955" i="3"/>
  <c r="K1027" i="3"/>
  <c r="K880" i="3"/>
  <c r="K1807" i="3"/>
  <c r="M542" i="3"/>
  <c r="P542" i="3" s="1"/>
  <c r="K1739" i="3"/>
  <c r="M1767" i="3"/>
  <c r="P1767" i="3" s="1"/>
  <c r="K1471" i="3"/>
  <c r="M1881" i="3"/>
  <c r="P1881" i="3" s="1"/>
  <c r="K1963" i="3"/>
  <c r="K344" i="3"/>
  <c r="M1243" i="3"/>
  <c r="P1243" i="3" s="1"/>
  <c r="K1936" i="3"/>
  <c r="M888" i="3"/>
  <c r="P888" i="3" s="1"/>
  <c r="M1744" i="3"/>
  <c r="P1744" i="3" s="1"/>
  <c r="K1799" i="3"/>
  <c r="M671" i="3"/>
  <c r="P671" i="3" s="1"/>
  <c r="M1429" i="3"/>
  <c r="P1429" i="3" s="1"/>
  <c r="M1131" i="3"/>
  <c r="P1131" i="3" s="1"/>
  <c r="M1307" i="3"/>
  <c r="P1307" i="3" s="1"/>
  <c r="K605" i="3"/>
  <c r="M231" i="3"/>
  <c r="P231" i="3" s="1"/>
  <c r="M1042" i="3"/>
  <c r="P1042" i="3" s="1"/>
  <c r="M1114" i="3"/>
  <c r="P1114" i="3" s="1"/>
  <c r="M115" i="3"/>
  <c r="P115" i="3" s="1"/>
  <c r="M500" i="3"/>
  <c r="P500" i="3" s="1"/>
  <c r="M595" i="3"/>
  <c r="P595" i="3" s="1"/>
  <c r="K1448" i="3"/>
  <c r="K936" i="3"/>
  <c r="M983" i="3"/>
  <c r="P983" i="3" s="1"/>
  <c r="K689" i="3"/>
  <c r="K360" i="3"/>
  <c r="M311" i="3"/>
  <c r="P311" i="3" s="1"/>
  <c r="K1326" i="3"/>
  <c r="M1867" i="3"/>
  <c r="P1867" i="3" s="1"/>
  <c r="K1736" i="3"/>
  <c r="K1594" i="3"/>
  <c r="K1692" i="3"/>
  <c r="M1852" i="3"/>
  <c r="P1852" i="3" s="1"/>
  <c r="M1931" i="3"/>
  <c r="P1931" i="3" s="1"/>
  <c r="M740" i="3"/>
  <c r="P740" i="3" s="1"/>
  <c r="K1968" i="3"/>
  <c r="M1434" i="3"/>
  <c r="P1434" i="3" s="1"/>
  <c r="K600" i="3"/>
  <c r="K1743" i="3"/>
  <c r="K659" i="3"/>
  <c r="M1475" i="3"/>
  <c r="P1475" i="3" s="1"/>
  <c r="K1584" i="3"/>
  <c r="K1561" i="3"/>
  <c r="K1385" i="3"/>
  <c r="K1625" i="3"/>
  <c r="M199" i="3"/>
  <c r="P199" i="3" s="1"/>
  <c r="M1350" i="3"/>
  <c r="P1350" i="3" s="1"/>
  <c r="M1572" i="3"/>
  <c r="P1572" i="3" s="1"/>
  <c r="K327" i="3"/>
  <c r="K1558" i="3"/>
  <c r="K1015" i="3"/>
  <c r="M1064" i="3"/>
  <c r="P1064" i="3" s="1"/>
  <c r="K753" i="3"/>
  <c r="K1983" i="3"/>
  <c r="K199" i="3"/>
  <c r="M1091" i="3"/>
  <c r="P1091" i="3" s="1"/>
  <c r="M1124" i="3"/>
  <c r="P1124" i="3" s="1"/>
  <c r="K1766" i="3"/>
  <c r="M783" i="3"/>
  <c r="P783" i="3" s="1"/>
  <c r="K1605" i="3"/>
  <c r="K972" i="3"/>
  <c r="M1766" i="3"/>
  <c r="P1766" i="3" s="1"/>
  <c r="K1778" i="3"/>
  <c r="M1991" i="3"/>
  <c r="P1991" i="3" s="1"/>
  <c r="K1991" i="3"/>
  <c r="M563" i="3"/>
  <c r="P563" i="3" s="1"/>
  <c r="M411" i="3"/>
  <c r="P411" i="3" s="1"/>
  <c r="M1817" i="3"/>
  <c r="P1817" i="3" s="1"/>
  <c r="K1787" i="3"/>
  <c r="K1923" i="3"/>
  <c r="M161" i="3"/>
  <c r="P161" i="3" s="1"/>
  <c r="K1932" i="3"/>
  <c r="K1133" i="3"/>
  <c r="M603" i="3"/>
  <c r="P603" i="3" s="1"/>
  <c r="K236" i="3"/>
  <c r="K319" i="3"/>
  <c r="K612" i="3"/>
  <c r="M142" i="3"/>
  <c r="P142" i="3" s="1"/>
  <c r="M885" i="3"/>
  <c r="P885" i="3" s="1"/>
  <c r="K494" i="3"/>
  <c r="K475" i="3"/>
  <c r="K1505" i="3"/>
  <c r="K1051" i="3"/>
  <c r="K175" i="3"/>
  <c r="K46" i="3"/>
  <c r="M65" i="3"/>
  <c r="P65" i="3" s="1"/>
  <c r="O1106" i="3" l="1"/>
  <c r="N1106" i="3"/>
  <c r="Q1106" i="3"/>
  <c r="O1656" i="3"/>
  <c r="N1656" i="3"/>
  <c r="Q1656" i="3"/>
  <c r="O718" i="3"/>
  <c r="N718" i="3"/>
  <c r="Q718" i="3"/>
  <c r="O1125" i="3"/>
  <c r="N1125" i="3"/>
  <c r="Q1125" i="3"/>
  <c r="O615" i="3"/>
  <c r="N615" i="3"/>
  <c r="Q615" i="3"/>
  <c r="O1267" i="3"/>
  <c r="N1267" i="3"/>
  <c r="Q1267" i="3"/>
  <c r="N853" i="3"/>
  <c r="O853" i="3"/>
  <c r="Q853" i="3"/>
  <c r="O1950" i="3"/>
  <c r="N1950" i="3"/>
  <c r="Q1950" i="3"/>
  <c r="N1264" i="3"/>
  <c r="O1264" i="3"/>
  <c r="Q1264" i="3"/>
  <c r="O62" i="3"/>
  <c r="N62" i="3"/>
  <c r="Q62" i="3"/>
  <c r="N1515" i="3"/>
  <c r="O1515" i="3"/>
  <c r="Q1515" i="3"/>
  <c r="N408" i="3"/>
  <c r="O408" i="3"/>
  <c r="Q408" i="3"/>
  <c r="N1849" i="3"/>
  <c r="Q1849" i="3"/>
  <c r="O1849" i="3"/>
  <c r="N1551" i="3"/>
  <c r="O1551" i="3"/>
  <c r="Q1551" i="3"/>
  <c r="O1679" i="3"/>
  <c r="N1679" i="3"/>
  <c r="Q1679" i="3"/>
  <c r="O1908" i="3"/>
  <c r="N1908" i="3"/>
  <c r="Q1908" i="3"/>
  <c r="N817" i="3"/>
  <c r="O817" i="3"/>
  <c r="Q817" i="3"/>
  <c r="O1812" i="3"/>
  <c r="N1812" i="3"/>
  <c r="Q1812" i="3"/>
  <c r="O1840" i="3"/>
  <c r="N1840" i="3"/>
  <c r="Q1840" i="3"/>
  <c r="O930" i="3"/>
  <c r="N930" i="3"/>
  <c r="Q930" i="3"/>
  <c r="O9" i="3"/>
  <c r="N9" i="3"/>
  <c r="Q9" i="3"/>
  <c r="N1704" i="3"/>
  <c r="O1704" i="3"/>
  <c r="Q1704" i="3"/>
  <c r="O331" i="3"/>
  <c r="Q331" i="3"/>
  <c r="N331" i="3"/>
  <c r="O132" i="3"/>
  <c r="N132" i="3"/>
  <c r="Q132" i="3"/>
  <c r="O657" i="3"/>
  <c r="N657" i="3"/>
  <c r="Q657" i="3"/>
  <c r="N1474" i="3"/>
  <c r="O1474" i="3"/>
  <c r="Q1474" i="3"/>
  <c r="O1789" i="3"/>
  <c r="N1789" i="3"/>
  <c r="Q1789" i="3"/>
  <c r="N1397" i="3"/>
  <c r="O1397" i="3"/>
  <c r="Q1397" i="3"/>
  <c r="O551" i="3"/>
  <c r="Q551" i="3"/>
  <c r="N551" i="3"/>
  <c r="N1576" i="3"/>
  <c r="O1576" i="3"/>
  <c r="Q1576" i="3"/>
  <c r="N660" i="3"/>
  <c r="O660" i="3"/>
  <c r="Q660" i="3"/>
  <c r="N356" i="3"/>
  <c r="O356" i="3"/>
  <c r="Q356" i="3"/>
  <c r="O1064" i="3"/>
  <c r="N1064" i="3"/>
  <c r="Q1064" i="3"/>
  <c r="O1358" i="3"/>
  <c r="N1358" i="3"/>
  <c r="Q1358" i="3"/>
  <c r="O236" i="3"/>
  <c r="N236" i="3"/>
  <c r="Q236" i="3"/>
  <c r="N362" i="3"/>
  <c r="O362" i="3"/>
  <c r="Q362" i="3"/>
  <c r="N1131" i="3"/>
  <c r="O1131" i="3"/>
  <c r="Q1131" i="3"/>
  <c r="N19" i="3"/>
  <c r="O19" i="3"/>
  <c r="Q19" i="3"/>
  <c r="O752" i="3"/>
  <c r="N752" i="3"/>
  <c r="Q752" i="3"/>
  <c r="N31" i="3"/>
  <c r="O31" i="3"/>
  <c r="Q31" i="3"/>
  <c r="N1091" i="3"/>
  <c r="O1091" i="3"/>
  <c r="Q1091" i="3"/>
  <c r="O686" i="3"/>
  <c r="N686" i="3"/>
  <c r="Q686" i="3"/>
  <c r="O1947" i="3"/>
  <c r="N1947" i="3"/>
  <c r="Q1947" i="3"/>
  <c r="N302" i="3"/>
  <c r="O302" i="3"/>
  <c r="Q302" i="3"/>
  <c r="N1592" i="3"/>
  <c r="O1592" i="3"/>
  <c r="Q1592" i="3"/>
  <c r="O383" i="3"/>
  <c r="N383" i="3"/>
  <c r="Q383" i="3"/>
  <c r="O1980" i="3"/>
  <c r="N1980" i="3"/>
  <c r="Q1980" i="3"/>
  <c r="N143" i="3"/>
  <c r="O143" i="3"/>
  <c r="Q143" i="3"/>
  <c r="O2000" i="3"/>
  <c r="N2000" i="3"/>
  <c r="Q2000" i="3"/>
  <c r="O978" i="3"/>
  <c r="N978" i="3"/>
  <c r="Q978" i="3"/>
  <c r="O813" i="3"/>
  <c r="N813" i="3"/>
  <c r="Q813" i="3"/>
  <c r="O1913" i="3"/>
  <c r="N1913" i="3"/>
  <c r="Q1913" i="3"/>
  <c r="O803" i="3"/>
  <c r="N803" i="3"/>
  <c r="Q803" i="3"/>
  <c r="N364" i="3"/>
  <c r="O364" i="3"/>
  <c r="Q364" i="3"/>
  <c r="N591" i="3"/>
  <c r="Q591" i="3"/>
  <c r="O591" i="3"/>
  <c r="O301" i="3"/>
  <c r="N301" i="3"/>
  <c r="Q301" i="3"/>
  <c r="N1458" i="3"/>
  <c r="O1458" i="3"/>
  <c r="Q1458" i="3"/>
  <c r="O1248" i="3"/>
  <c r="N1248" i="3"/>
  <c r="Q1248" i="3"/>
  <c r="O1381" i="3"/>
  <c r="N1381" i="3"/>
  <c r="Q1381" i="3"/>
  <c r="N1134" i="3"/>
  <c r="O1134" i="3"/>
  <c r="Q1134" i="3"/>
  <c r="N1417" i="3"/>
  <c r="Q1417" i="3"/>
  <c r="O1417" i="3"/>
  <c r="O176" i="3"/>
  <c r="Q176" i="3"/>
  <c r="N176" i="3"/>
  <c r="O1862" i="3"/>
  <c r="N1862" i="3"/>
  <c r="Q1862" i="3"/>
  <c r="O1829" i="3"/>
  <c r="N1829" i="3"/>
  <c r="Q1829" i="3"/>
  <c r="O1046" i="3"/>
  <c r="N1046" i="3"/>
  <c r="Q1046" i="3"/>
  <c r="O921" i="3"/>
  <c r="N921" i="3"/>
  <c r="Q921" i="3"/>
  <c r="N433" i="3"/>
  <c r="O433" i="3"/>
  <c r="Q433" i="3"/>
  <c r="N630" i="3"/>
  <c r="O630" i="3"/>
  <c r="Q630" i="3"/>
  <c r="O1990" i="3"/>
  <c r="N1990" i="3"/>
  <c r="Q1990" i="3"/>
  <c r="N1738" i="3"/>
  <c r="Q1738" i="3"/>
  <c r="O1738" i="3"/>
  <c r="O88" i="3"/>
  <c r="Q88" i="3"/>
  <c r="N88" i="3"/>
  <c r="O581" i="3"/>
  <c r="N581" i="3"/>
  <c r="Q581" i="3"/>
  <c r="O16" i="3"/>
  <c r="N16" i="3"/>
  <c r="Q16" i="3"/>
  <c r="O929" i="3"/>
  <c r="N929" i="3"/>
  <c r="Q929" i="3"/>
  <c r="O745" i="3"/>
  <c r="N745" i="3"/>
  <c r="Q745" i="3"/>
  <c r="N633" i="3"/>
  <c r="O633" i="3"/>
  <c r="Q633" i="3"/>
  <c r="N1915" i="3"/>
  <c r="O1915" i="3"/>
  <c r="Q1915" i="3"/>
  <c r="N838" i="3"/>
  <c r="O838" i="3"/>
  <c r="Q838" i="3"/>
  <c r="O1978" i="3"/>
  <c r="N1978" i="3"/>
  <c r="Q1978" i="3"/>
  <c r="N1138" i="3"/>
  <c r="O1138" i="3"/>
  <c r="Q1138" i="3"/>
  <c r="N1086" i="3"/>
  <c r="O1086" i="3"/>
  <c r="Q1086" i="3"/>
  <c r="N1559" i="3"/>
  <c r="O1559" i="3"/>
  <c r="Q1559" i="3"/>
  <c r="O1463" i="3"/>
  <c r="N1463" i="3"/>
  <c r="Q1463" i="3"/>
  <c r="N1349" i="3"/>
  <c r="Q1349" i="3"/>
  <c r="O1349" i="3"/>
  <c r="N839" i="3"/>
  <c r="O839" i="3"/>
  <c r="Q839" i="3"/>
  <c r="O297" i="3"/>
  <c r="N297" i="3"/>
  <c r="Q297" i="3"/>
  <c r="O1671" i="3"/>
  <c r="N1671" i="3"/>
  <c r="Q1671" i="3"/>
  <c r="O672" i="3"/>
  <c r="Q672" i="3"/>
  <c r="N672" i="3"/>
  <c r="O1292" i="3"/>
  <c r="N1292" i="3"/>
  <c r="Q1292" i="3"/>
  <c r="O1210" i="3"/>
  <c r="Q1210" i="3"/>
  <c r="N1210" i="3"/>
  <c r="O1283" i="3"/>
  <c r="N1283" i="3"/>
  <c r="Q1283" i="3"/>
  <c r="N1916" i="3"/>
  <c r="O1916" i="3"/>
  <c r="Q1916" i="3"/>
  <c r="O906" i="3"/>
  <c r="N906" i="3"/>
  <c r="Q906" i="3"/>
  <c r="O1965" i="3"/>
  <c r="N1965" i="3"/>
  <c r="Q1965" i="3"/>
  <c r="N1274" i="3"/>
  <c r="O1274" i="3"/>
  <c r="Q1274" i="3"/>
  <c r="O23" i="3"/>
  <c r="N23" i="3"/>
  <c r="Q23" i="3"/>
  <c r="N1827" i="3"/>
  <c r="Q1827" i="3"/>
  <c r="O1827" i="3"/>
  <c r="O1341" i="3"/>
  <c r="N1341" i="3"/>
  <c r="Q1341" i="3"/>
  <c r="O1302" i="3"/>
  <c r="N1302" i="3"/>
  <c r="Q1302" i="3"/>
  <c r="N27" i="3"/>
  <c r="O27" i="3"/>
  <c r="Q27" i="3"/>
  <c r="N1837" i="3"/>
  <c r="O1837" i="3"/>
  <c r="Q1837" i="3"/>
  <c r="N1539" i="3"/>
  <c r="O1539" i="3"/>
  <c r="Q1539" i="3"/>
  <c r="N1195" i="3"/>
  <c r="Q1195" i="3"/>
  <c r="O1195" i="3"/>
  <c r="N1530" i="3"/>
  <c r="O1530" i="3"/>
  <c r="Q1530" i="3"/>
  <c r="N1424" i="3"/>
  <c r="O1424" i="3"/>
  <c r="Q1424" i="3"/>
  <c r="O1872" i="3"/>
  <c r="N1872" i="3"/>
  <c r="Q1872" i="3"/>
  <c r="O1848" i="3"/>
  <c r="N1848" i="3"/>
  <c r="Q1848" i="3"/>
  <c r="N555" i="3"/>
  <c r="O555" i="3"/>
  <c r="Q555" i="3"/>
  <c r="O40" i="3"/>
  <c r="Q40" i="3"/>
  <c r="N40" i="3"/>
  <c r="N77" i="3"/>
  <c r="O77" i="3"/>
  <c r="Q77" i="3"/>
  <c r="O1479" i="3"/>
  <c r="N1479" i="3"/>
  <c r="Q1479" i="3"/>
  <c r="O1029" i="3"/>
  <c r="N1029" i="3"/>
  <c r="Q1029" i="3"/>
  <c r="O720" i="3"/>
  <c r="N720" i="3"/>
  <c r="Q720" i="3"/>
  <c r="N661" i="3"/>
  <c r="O661" i="3"/>
  <c r="Q661" i="3"/>
  <c r="O1025" i="3"/>
  <c r="N1025" i="3"/>
  <c r="Q1025" i="3"/>
  <c r="N406" i="3"/>
  <c r="O406" i="3"/>
  <c r="Q406" i="3"/>
  <c r="N1523" i="3"/>
  <c r="O1523" i="3"/>
  <c r="Q1523" i="3"/>
  <c r="O651" i="3"/>
  <c r="N651" i="3"/>
  <c r="Q651" i="3"/>
  <c r="N537" i="3"/>
  <c r="O537" i="3"/>
  <c r="Q537" i="3"/>
  <c r="O1330" i="3"/>
  <c r="N1330" i="3"/>
  <c r="Q1330" i="3"/>
  <c r="N1208" i="3"/>
  <c r="O1208" i="3"/>
  <c r="Q1208" i="3"/>
  <c r="N781" i="3"/>
  <c r="O781" i="3"/>
  <c r="Q781" i="3"/>
  <c r="O1699" i="3"/>
  <c r="N1699" i="3"/>
  <c r="Q1699" i="3"/>
  <c r="N1545" i="3"/>
  <c r="O1545" i="3"/>
  <c r="Q1545" i="3"/>
  <c r="N1814" i="3"/>
  <c r="O1814" i="3"/>
  <c r="Q1814" i="3"/>
  <c r="N821" i="3"/>
  <c r="O821" i="3"/>
  <c r="Q821" i="3"/>
  <c r="O1311" i="3"/>
  <c r="N1311" i="3"/>
  <c r="Q1311" i="3"/>
  <c r="O327" i="3"/>
  <c r="N327" i="3"/>
  <c r="Q327" i="3"/>
  <c r="O612" i="3"/>
  <c r="N612" i="3"/>
  <c r="Q612" i="3"/>
  <c r="N880" i="3"/>
  <c r="O880" i="3"/>
  <c r="Q880" i="3"/>
  <c r="O418" i="3"/>
  <c r="N418" i="3"/>
  <c r="Q418" i="3"/>
  <c r="O1634" i="3"/>
  <c r="N1634" i="3"/>
  <c r="Q1634" i="3"/>
  <c r="N1871" i="3"/>
  <c r="O1871" i="3"/>
  <c r="Q1871" i="3"/>
  <c r="O1060" i="3"/>
  <c r="Q1060" i="3"/>
  <c r="N1060" i="3"/>
  <c r="O1461" i="3"/>
  <c r="N1461" i="3"/>
  <c r="Q1461" i="3"/>
  <c r="O1326" i="3"/>
  <c r="N1326" i="3"/>
  <c r="Q1326" i="3"/>
  <c r="O81" i="3"/>
  <c r="N81" i="3"/>
  <c r="Q81" i="3"/>
  <c r="O1034" i="3"/>
  <c r="N1034" i="3"/>
  <c r="Q1034" i="3"/>
  <c r="N935" i="3"/>
  <c r="O935" i="3"/>
  <c r="Q935" i="3"/>
  <c r="N387" i="3"/>
  <c r="O387" i="3"/>
  <c r="Q387" i="3"/>
  <c r="O1447" i="3"/>
  <c r="N1447" i="3"/>
  <c r="Q1447" i="3"/>
  <c r="O656" i="3"/>
  <c r="N656" i="3"/>
  <c r="Q656" i="3"/>
  <c r="N1361" i="3"/>
  <c r="Q1361" i="3"/>
  <c r="O1361" i="3"/>
  <c r="N709" i="3"/>
  <c r="O709" i="3"/>
  <c r="Q709" i="3"/>
  <c r="O1697" i="3"/>
  <c r="N1697" i="3"/>
  <c r="Q1697" i="3"/>
  <c r="N58" i="3"/>
  <c r="O58" i="3"/>
  <c r="Q58" i="3"/>
  <c r="N42" i="3"/>
  <c r="O42" i="3"/>
  <c r="Q42" i="3"/>
  <c r="N1325" i="3"/>
  <c r="O1325" i="3"/>
  <c r="Q1325" i="3"/>
  <c r="N619" i="3"/>
  <c r="O619" i="3"/>
  <c r="Q619" i="3"/>
  <c r="O246" i="3"/>
  <c r="Q246" i="3"/>
  <c r="N246" i="3"/>
  <c r="N461" i="3"/>
  <c r="O461" i="3"/>
  <c r="Q461" i="3"/>
  <c r="N398" i="3"/>
  <c r="O398" i="3"/>
  <c r="Q398" i="3"/>
  <c r="N1500" i="3"/>
  <c r="O1500" i="3"/>
  <c r="Q1500" i="3"/>
  <c r="O1126" i="3"/>
  <c r="N1126" i="3"/>
  <c r="Q1126" i="3"/>
  <c r="N226" i="3"/>
  <c r="O226" i="3"/>
  <c r="Q226" i="3"/>
  <c r="Q355" i="3"/>
  <c r="O355" i="3"/>
  <c r="N355" i="3"/>
  <c r="N1269" i="3"/>
  <c r="O1269" i="3"/>
  <c r="Q1269" i="3"/>
  <c r="O1533" i="3"/>
  <c r="N1533" i="3"/>
  <c r="Q1533" i="3"/>
  <c r="N1973" i="3"/>
  <c r="O1973" i="3"/>
  <c r="Q1973" i="3"/>
  <c r="O123" i="3"/>
  <c r="N123" i="3"/>
  <c r="Q123" i="3"/>
  <c r="N1021" i="3"/>
  <c r="O1021" i="3"/>
  <c r="Q1021" i="3"/>
  <c r="O1228" i="3"/>
  <c r="N1228" i="3"/>
  <c r="Q1228" i="3"/>
  <c r="N276" i="3"/>
  <c r="O276" i="3"/>
  <c r="Q276" i="3"/>
  <c r="O1561" i="3"/>
  <c r="N1561" i="3"/>
  <c r="Q1561" i="3"/>
  <c r="O1955" i="3"/>
  <c r="N1955" i="3"/>
  <c r="Q1955" i="3"/>
  <c r="O1702" i="3"/>
  <c r="N1702" i="3"/>
  <c r="Q1702" i="3"/>
  <c r="N1766" i="3"/>
  <c r="O1766" i="3"/>
  <c r="Q1766" i="3"/>
  <c r="O1584" i="3"/>
  <c r="N1584" i="3"/>
  <c r="Q1584" i="3"/>
  <c r="N360" i="3"/>
  <c r="O360" i="3"/>
  <c r="Q360" i="3"/>
  <c r="O1799" i="3"/>
  <c r="N1799" i="3"/>
  <c r="Q1799" i="3"/>
  <c r="N1637" i="3"/>
  <c r="O1637" i="3"/>
  <c r="Q1637" i="3"/>
  <c r="N171" i="3"/>
  <c r="O171" i="3"/>
  <c r="Q171" i="3"/>
  <c r="O960" i="3"/>
  <c r="N960" i="3"/>
  <c r="Q960" i="3"/>
  <c r="O490" i="3"/>
  <c r="N490" i="3"/>
  <c r="Q490" i="3"/>
  <c r="N532" i="3"/>
  <c r="O532" i="3"/>
  <c r="Q532" i="3"/>
  <c r="O1159" i="3"/>
  <c r="N1159" i="3"/>
  <c r="Q1159" i="3"/>
  <c r="O49" i="3"/>
  <c r="N49" i="3"/>
  <c r="Q49" i="3"/>
  <c r="O1129" i="3"/>
  <c r="N1129" i="3"/>
  <c r="Q1129" i="3"/>
  <c r="O1351" i="3"/>
  <c r="N1351" i="3"/>
  <c r="Q1351" i="3"/>
  <c r="N1277" i="3"/>
  <c r="O1277" i="3"/>
  <c r="Q1277" i="3"/>
  <c r="O310" i="3"/>
  <c r="N310" i="3"/>
  <c r="Q310" i="3"/>
  <c r="O503" i="3"/>
  <c r="N503" i="3"/>
  <c r="Q503" i="3"/>
  <c r="O256" i="3"/>
  <c r="N256" i="3"/>
  <c r="Q256" i="3"/>
  <c r="N1111" i="3"/>
  <c r="O1111" i="3"/>
  <c r="Q1111" i="3"/>
  <c r="O1956" i="3"/>
  <c r="N1956" i="3"/>
  <c r="Q1956" i="3"/>
  <c r="O1690" i="3"/>
  <c r="N1690" i="3"/>
  <c r="Q1690" i="3"/>
  <c r="O411" i="3"/>
  <c r="N411" i="3"/>
  <c r="Q411" i="3"/>
  <c r="N1019" i="3"/>
  <c r="O1019" i="3"/>
  <c r="Q1019" i="3"/>
  <c r="O499" i="3"/>
  <c r="N499" i="3"/>
  <c r="Q499" i="3"/>
  <c r="O488" i="3"/>
  <c r="N488" i="3"/>
  <c r="Q488" i="3"/>
  <c r="O910" i="3"/>
  <c r="N910" i="3"/>
  <c r="Q910" i="3"/>
  <c r="O1018" i="3"/>
  <c r="N1018" i="3"/>
  <c r="Q1018" i="3"/>
  <c r="O916" i="3"/>
  <c r="N916" i="3"/>
  <c r="Q916" i="3"/>
  <c r="N602" i="3"/>
  <c r="O602" i="3"/>
  <c r="Q602" i="3"/>
  <c r="O30" i="3"/>
  <c r="N30" i="3"/>
  <c r="Q30" i="3"/>
  <c r="O116" i="3"/>
  <c r="N116" i="3"/>
  <c r="Q116" i="3"/>
  <c r="N1724" i="3"/>
  <c r="O1724" i="3"/>
  <c r="Q1724" i="3"/>
  <c r="N750" i="3"/>
  <c r="Q750" i="3"/>
  <c r="O750" i="3"/>
  <c r="N560" i="3"/>
  <c r="O560" i="3"/>
  <c r="Q560" i="3"/>
  <c r="N497" i="3"/>
  <c r="O497" i="3"/>
  <c r="Q497" i="3"/>
  <c r="N1344" i="3"/>
  <c r="O1344" i="3"/>
  <c r="Q1344" i="3"/>
  <c r="O1354" i="3"/>
  <c r="N1354" i="3"/>
  <c r="Q1354" i="3"/>
  <c r="O858" i="3"/>
  <c r="N858" i="3"/>
  <c r="Q858" i="3"/>
  <c r="O1202" i="3"/>
  <c r="N1202" i="3"/>
  <c r="Q1202" i="3"/>
  <c r="O1710" i="3"/>
  <c r="N1710" i="3"/>
  <c r="Q1710" i="3"/>
  <c r="N1847" i="3"/>
  <c r="O1847" i="3"/>
  <c r="Q1847" i="3"/>
  <c r="O583" i="3"/>
  <c r="N583" i="3"/>
  <c r="Q583" i="3"/>
  <c r="N1145" i="3"/>
  <c r="O1145" i="3"/>
  <c r="Q1145" i="3"/>
  <c r="O783" i="3"/>
  <c r="N783" i="3"/>
  <c r="Q783" i="3"/>
  <c r="O1028" i="3"/>
  <c r="N1028" i="3"/>
  <c r="Q1028" i="3"/>
  <c r="O1336" i="3"/>
  <c r="N1336" i="3"/>
  <c r="Q1336" i="3"/>
  <c r="O200" i="3"/>
  <c r="N200" i="3"/>
  <c r="Q200" i="3"/>
  <c r="N1169" i="3"/>
  <c r="O1169" i="3"/>
  <c r="Q1169" i="3"/>
  <c r="O1646" i="3"/>
  <c r="N1646" i="3"/>
  <c r="Q1646" i="3"/>
  <c r="N1414" i="3"/>
  <c r="O1414" i="3"/>
  <c r="Q1414" i="3"/>
  <c r="O997" i="3"/>
  <c r="N997" i="3"/>
  <c r="Q997" i="3"/>
  <c r="O1273" i="3"/>
  <c r="N1273" i="3"/>
  <c r="Q1273" i="3"/>
  <c r="O714" i="3"/>
  <c r="N714" i="3"/>
  <c r="Q714" i="3"/>
  <c r="O948" i="3"/>
  <c r="N948" i="3"/>
  <c r="Q948" i="3"/>
  <c r="O780" i="3"/>
  <c r="N780" i="3"/>
  <c r="Q780" i="3"/>
  <c r="O48" i="3"/>
  <c r="N48" i="3"/>
  <c r="Q48" i="3"/>
  <c r="O1372" i="3"/>
  <c r="N1372" i="3"/>
  <c r="Q1372" i="3"/>
  <c r="N1284" i="3"/>
  <c r="O1284" i="3"/>
  <c r="Q1284" i="3"/>
  <c r="O1285" i="3"/>
  <c r="N1285" i="3"/>
  <c r="Q1285" i="3"/>
  <c r="O335" i="3"/>
  <c r="N335" i="3"/>
  <c r="Q335" i="3"/>
  <c r="O1374" i="3"/>
  <c r="N1374" i="3"/>
  <c r="Q1374" i="3"/>
  <c r="N811" i="3"/>
  <c r="O811" i="3"/>
  <c r="Q811" i="3"/>
  <c r="O526" i="3"/>
  <c r="Q526" i="3"/>
  <c r="N526" i="3"/>
  <c r="Q1405" i="3"/>
  <c r="O1405" i="3"/>
  <c r="N1405" i="3"/>
  <c r="O938" i="3"/>
  <c r="Q938" i="3"/>
  <c r="N938" i="3"/>
  <c r="O1496" i="3"/>
  <c r="N1496" i="3"/>
  <c r="Q1496" i="3"/>
  <c r="N744" i="3"/>
  <c r="O744" i="3"/>
  <c r="Q744" i="3"/>
  <c r="O153" i="3"/>
  <c r="N153" i="3"/>
  <c r="Q153" i="3"/>
  <c r="Q1565" i="3"/>
  <c r="O1565" i="3"/>
  <c r="N1565" i="3"/>
  <c r="O118" i="3"/>
  <c r="N118" i="3"/>
  <c r="Q118" i="3"/>
  <c r="O1966" i="3"/>
  <c r="N1966" i="3"/>
  <c r="Q1966" i="3"/>
  <c r="N544" i="3"/>
  <c r="O544" i="3"/>
  <c r="Q544" i="3"/>
  <c r="O1016" i="3"/>
  <c r="N1016" i="3"/>
  <c r="Q1016" i="3"/>
  <c r="N1507" i="3"/>
  <c r="Q1507" i="3"/>
  <c r="O1507" i="3"/>
  <c r="N1985" i="3"/>
  <c r="O1985" i="3"/>
  <c r="Q1985" i="3"/>
  <c r="O1564" i="3"/>
  <c r="N1564" i="3"/>
  <c r="Q1564" i="3"/>
  <c r="O1427" i="3"/>
  <c r="N1427" i="3"/>
  <c r="Q1427" i="3"/>
  <c r="O1373" i="3"/>
  <c r="N1373" i="3"/>
  <c r="Q1373" i="3"/>
  <c r="O1706" i="3"/>
  <c r="N1706" i="3"/>
  <c r="Q1706" i="3"/>
  <c r="N549" i="3"/>
  <c r="O549" i="3"/>
  <c r="Q549" i="3"/>
  <c r="O96" i="3"/>
  <c r="N96" i="3"/>
  <c r="Q96" i="3"/>
  <c r="N93" i="3"/>
  <c r="O93" i="3"/>
  <c r="Q93" i="3"/>
  <c r="O1439" i="3"/>
  <c r="N1439" i="3"/>
  <c r="Q1439" i="3"/>
  <c r="N396" i="3"/>
  <c r="O396" i="3"/>
  <c r="Q396" i="3"/>
  <c r="N675" i="3"/>
  <c r="O675" i="3"/>
  <c r="Q675" i="3"/>
  <c r="N642" i="3"/>
  <c r="O642" i="3"/>
  <c r="Q642" i="3"/>
  <c r="O996" i="3"/>
  <c r="Q996" i="3"/>
  <c r="N996" i="3"/>
  <c r="N420" i="3"/>
  <c r="O420" i="3"/>
  <c r="Q420" i="3"/>
  <c r="N1817" i="3"/>
  <c r="O1817" i="3"/>
  <c r="Q1817" i="3"/>
  <c r="O307" i="3"/>
  <c r="N307" i="3"/>
  <c r="Q307" i="3"/>
  <c r="O351" i="3"/>
  <c r="N351" i="3"/>
  <c r="Q351" i="3"/>
  <c r="O159" i="3"/>
  <c r="N159" i="3"/>
  <c r="Q159" i="3"/>
  <c r="O1124" i="3"/>
  <c r="N1124" i="3"/>
  <c r="Q1124" i="3"/>
  <c r="O1116" i="3"/>
  <c r="N1116" i="3"/>
  <c r="Q1116" i="3"/>
  <c r="O1350" i="3"/>
  <c r="N1350" i="3"/>
  <c r="Q1350" i="3"/>
  <c r="O257" i="3"/>
  <c r="N257" i="3"/>
  <c r="Q257" i="3"/>
  <c r="O1429" i="3"/>
  <c r="N1429" i="3"/>
  <c r="Q1429" i="3"/>
  <c r="O190" i="3"/>
  <c r="N190" i="3"/>
  <c r="Q190" i="3"/>
  <c r="O471" i="3"/>
  <c r="N471" i="3"/>
  <c r="Q471" i="3"/>
  <c r="O1735" i="3"/>
  <c r="N1735" i="3"/>
  <c r="Q1735" i="3"/>
  <c r="O1297" i="3"/>
  <c r="N1297" i="3"/>
  <c r="Q1297" i="3"/>
  <c r="N566" i="3"/>
  <c r="O566" i="3"/>
  <c r="Q566" i="3"/>
  <c r="O924" i="3"/>
  <c r="N924" i="3"/>
  <c r="Q924" i="3"/>
  <c r="N1473" i="3"/>
  <c r="O1473" i="3"/>
  <c r="Q1473" i="3"/>
  <c r="N729" i="3"/>
  <c r="O729" i="3"/>
  <c r="Q729" i="3"/>
  <c r="O20" i="3"/>
  <c r="N20" i="3"/>
  <c r="Q20" i="3"/>
  <c r="N1027" i="3"/>
  <c r="O1027" i="3"/>
  <c r="Q1027" i="3"/>
  <c r="O385" i="3"/>
  <c r="N385" i="3"/>
  <c r="Q385" i="3"/>
  <c r="N1446" i="3"/>
  <c r="O1446" i="3"/>
  <c r="Q1446" i="3"/>
  <c r="O1652" i="3"/>
  <c r="N1652" i="3"/>
  <c r="Q1652" i="3"/>
  <c r="O1023" i="3"/>
  <c r="N1023" i="3"/>
  <c r="Q1023" i="3"/>
  <c r="O192" i="3"/>
  <c r="Q192" i="3"/>
  <c r="N192" i="3"/>
  <c r="O1852" i="3"/>
  <c r="N1852" i="3"/>
  <c r="Q1852" i="3"/>
  <c r="N1120" i="3"/>
  <c r="O1120" i="3"/>
  <c r="Q1120" i="3"/>
  <c r="O1623" i="3"/>
  <c r="N1623" i="3"/>
  <c r="Q1623" i="3"/>
  <c r="O1863" i="3"/>
  <c r="Q1863" i="3"/>
  <c r="N1863" i="3"/>
  <c r="N1868" i="3"/>
  <c r="O1868" i="3"/>
  <c r="Q1868" i="3"/>
  <c r="O730" i="3"/>
  <c r="N730" i="3"/>
  <c r="Q730" i="3"/>
  <c r="N1870" i="3"/>
  <c r="O1870" i="3"/>
  <c r="Q1870" i="3"/>
  <c r="O108" i="3"/>
  <c r="N108" i="3"/>
  <c r="Q108" i="3"/>
  <c r="O1342" i="3"/>
  <c r="N1342" i="3"/>
  <c r="Q1342" i="3"/>
  <c r="N1833" i="3"/>
  <c r="O1833" i="3"/>
  <c r="Q1833" i="3"/>
  <c r="N1241" i="3"/>
  <c r="O1241" i="3"/>
  <c r="Q1241" i="3"/>
  <c r="O1263" i="3"/>
  <c r="Q1263" i="3"/>
  <c r="N1263" i="3"/>
  <c r="O1560" i="3"/>
  <c r="N1560" i="3"/>
  <c r="Q1560" i="3"/>
  <c r="N569" i="3"/>
  <c r="O569" i="3"/>
  <c r="Q569" i="3"/>
  <c r="O459" i="3"/>
  <c r="Q459" i="3"/>
  <c r="N459" i="3"/>
  <c r="O826" i="3"/>
  <c r="N826" i="3"/>
  <c r="Q826" i="3"/>
  <c r="N1535" i="3"/>
  <c r="O1535" i="3"/>
  <c r="Q1535" i="3"/>
  <c r="O1811" i="3"/>
  <c r="N1811" i="3"/>
  <c r="Q1811" i="3"/>
  <c r="N1894" i="3"/>
  <c r="O1894" i="3"/>
  <c r="Q1894" i="3"/>
  <c r="O482" i="3"/>
  <c r="N482" i="3"/>
  <c r="Q482" i="3"/>
  <c r="N779" i="3"/>
  <c r="O779" i="3"/>
  <c r="Q779" i="3"/>
  <c r="O313" i="3"/>
  <c r="N313" i="3"/>
  <c r="Q313" i="3"/>
  <c r="O409" i="3"/>
  <c r="N409" i="3"/>
  <c r="Q409" i="3"/>
  <c r="N1133" i="3"/>
  <c r="O1133" i="3"/>
  <c r="Q1133" i="3"/>
  <c r="O689" i="3"/>
  <c r="N689" i="3"/>
  <c r="Q689" i="3"/>
  <c r="O1900" i="3"/>
  <c r="N1900" i="3"/>
  <c r="Q1900" i="3"/>
  <c r="N234" i="3"/>
  <c r="O234" i="3"/>
  <c r="Q234" i="3"/>
  <c r="N1067" i="3"/>
  <c r="O1067" i="3"/>
  <c r="Q1067" i="3"/>
  <c r="N1307" i="3"/>
  <c r="O1307" i="3"/>
  <c r="Q1307" i="3"/>
  <c r="N807" i="3"/>
  <c r="O807" i="3"/>
  <c r="Q807" i="3"/>
  <c r="D25" i="4"/>
  <c r="D23" i="4"/>
  <c r="D22" i="4"/>
  <c r="D26" i="4"/>
  <c r="D24" i="4"/>
  <c r="P5" i="3"/>
  <c r="Q5" i="3" s="1"/>
  <c r="O885" i="3"/>
  <c r="N885" i="3"/>
  <c r="Q885" i="3"/>
  <c r="O931" i="3"/>
  <c r="N931" i="3"/>
  <c r="Q931" i="3"/>
  <c r="O1196" i="3"/>
  <c r="N1196" i="3"/>
  <c r="Q1196" i="3"/>
  <c r="O663" i="3"/>
  <c r="N663" i="3"/>
  <c r="Q663" i="3"/>
  <c r="O1048" i="3"/>
  <c r="N1048" i="3"/>
  <c r="Q1048" i="3"/>
  <c r="O671" i="3"/>
  <c r="N671" i="3"/>
  <c r="Q671" i="3"/>
  <c r="N598" i="3"/>
  <c r="O598" i="3"/>
  <c r="Q598" i="3"/>
  <c r="N877" i="3"/>
  <c r="O877" i="3"/>
  <c r="Q877" i="3"/>
  <c r="O832" i="3"/>
  <c r="N832" i="3"/>
  <c r="Q832" i="3"/>
  <c r="N1278" i="3"/>
  <c r="O1278" i="3"/>
  <c r="Q1278" i="3"/>
  <c r="O287" i="3"/>
  <c r="N287" i="3"/>
  <c r="Q287" i="3"/>
  <c r="N519" i="3"/>
  <c r="O519" i="3"/>
  <c r="Q519" i="3"/>
  <c r="O330" i="3"/>
  <c r="N330" i="3"/>
  <c r="Q330" i="3"/>
  <c r="O1577" i="3"/>
  <c r="Q1577" i="3"/>
  <c r="N1577" i="3"/>
  <c r="O1251" i="3"/>
  <c r="N1251" i="3"/>
  <c r="Q1251" i="3"/>
  <c r="N1708" i="3"/>
  <c r="O1708" i="3"/>
  <c r="Q1708" i="3"/>
  <c r="O1627" i="3"/>
  <c r="N1627" i="3"/>
  <c r="Q1627" i="3"/>
  <c r="N389" i="3"/>
  <c r="O389" i="3"/>
  <c r="Q389" i="3"/>
  <c r="N706" i="3"/>
  <c r="Q706" i="3"/>
  <c r="O706" i="3"/>
  <c r="O1554" i="3"/>
  <c r="N1554" i="3"/>
  <c r="Q1554" i="3"/>
  <c r="Q558" i="3"/>
  <c r="O558" i="3"/>
  <c r="N558" i="3"/>
  <c r="N586" i="3"/>
  <c r="O586" i="3"/>
  <c r="Q586" i="3"/>
  <c r="O522" i="3"/>
  <c r="Q522" i="3"/>
  <c r="N522" i="3"/>
  <c r="O1020" i="3"/>
  <c r="Q1020" i="3"/>
  <c r="N1020" i="3"/>
  <c r="N1788" i="3"/>
  <c r="O1788" i="3"/>
  <c r="Q1788" i="3"/>
  <c r="N1073" i="3"/>
  <c r="O1073" i="3"/>
  <c r="Q1073" i="3"/>
  <c r="O24" i="3"/>
  <c r="Q24" i="3"/>
  <c r="N24" i="3"/>
  <c r="O222" i="3"/>
  <c r="N222" i="3"/>
  <c r="Q222" i="3"/>
  <c r="N139" i="3"/>
  <c r="O139" i="3"/>
  <c r="Q139" i="3"/>
  <c r="N1832" i="3"/>
  <c r="O1832" i="3"/>
  <c r="Q1832" i="3"/>
  <c r="O84" i="3"/>
  <c r="N84" i="3"/>
  <c r="Q84" i="3"/>
  <c r="O1761" i="3"/>
  <c r="N1761" i="3"/>
  <c r="Q1761" i="3"/>
  <c r="O777" i="3"/>
  <c r="N777" i="3"/>
  <c r="Q777" i="3"/>
  <c r="O186" i="3"/>
  <c r="N186" i="3"/>
  <c r="Q186" i="3"/>
  <c r="O425" i="3"/>
  <c r="N425" i="3"/>
  <c r="Q425" i="3"/>
  <c r="N626" i="3"/>
  <c r="O626" i="3"/>
  <c r="Q626" i="3"/>
  <c r="O60" i="3"/>
  <c r="N60" i="3"/>
  <c r="Q60" i="3"/>
  <c r="N1443" i="3"/>
  <c r="O1443" i="3"/>
  <c r="Q1443" i="3"/>
  <c r="O436" i="3"/>
  <c r="N436" i="3"/>
  <c r="Q436" i="3"/>
  <c r="O1922" i="3"/>
  <c r="N1922" i="3"/>
  <c r="Q1922" i="3"/>
  <c r="N426" i="3"/>
  <c r="O426" i="3"/>
  <c r="Q426" i="3"/>
  <c r="O221" i="3"/>
  <c r="N221" i="3"/>
  <c r="Q221" i="3"/>
  <c r="Q1180" i="3"/>
  <c r="N1180" i="3"/>
  <c r="O1180" i="3"/>
  <c r="N966" i="3"/>
  <c r="O966" i="3"/>
  <c r="Q966" i="3"/>
  <c r="O1942" i="3"/>
  <c r="N1942" i="3"/>
  <c r="Q1942" i="3"/>
  <c r="N1547" i="3"/>
  <c r="O1547" i="3"/>
  <c r="Q1547" i="3"/>
  <c r="O1322" i="3"/>
  <c r="N1322" i="3"/>
  <c r="Q1322" i="3"/>
  <c r="N14" i="3"/>
  <c r="O14" i="3"/>
  <c r="Q14" i="3"/>
  <c r="Q1313" i="3"/>
  <c r="N1313" i="3"/>
  <c r="O1313" i="3"/>
  <c r="O135" i="3"/>
  <c r="N135" i="3"/>
  <c r="Q135" i="3"/>
  <c r="O188" i="3"/>
  <c r="Q188" i="3"/>
  <c r="N188" i="3"/>
  <c r="N1317" i="3"/>
  <c r="O1317" i="3"/>
  <c r="Q1317" i="3"/>
  <c r="N1720" i="3"/>
  <c r="O1720" i="3"/>
  <c r="Q1720" i="3"/>
  <c r="O265" i="3"/>
  <c r="N265" i="3"/>
  <c r="Q265" i="3"/>
  <c r="O1370" i="3"/>
  <c r="N1370" i="3"/>
  <c r="Q1370" i="3"/>
  <c r="O1272" i="3"/>
  <c r="N1272" i="3"/>
  <c r="Q1272" i="3"/>
  <c r="O726" i="3"/>
  <c r="N726" i="3"/>
  <c r="Q726" i="3"/>
  <c r="O241" i="3"/>
  <c r="N241" i="3"/>
  <c r="Q241" i="3"/>
  <c r="O687" i="3"/>
  <c r="N687" i="3"/>
  <c r="Q687" i="3"/>
  <c r="O1536" i="3"/>
  <c r="N1536" i="3"/>
  <c r="Q1536" i="3"/>
  <c r="N1442" i="3"/>
  <c r="Q1442" i="3"/>
  <c r="O1442" i="3"/>
  <c r="N38" i="3"/>
  <c r="O38" i="3"/>
  <c r="Q38" i="3"/>
  <c r="N1408" i="3"/>
  <c r="Q1408" i="3"/>
  <c r="O1408" i="3"/>
  <c r="O1746" i="3"/>
  <c r="N1746" i="3"/>
  <c r="Q1746" i="3"/>
  <c r="N1249" i="3"/>
  <c r="O1249" i="3"/>
  <c r="Q1249" i="3"/>
  <c r="O1222" i="3"/>
  <c r="N1222" i="3"/>
  <c r="Q1222" i="3"/>
  <c r="O1072" i="3"/>
  <c r="N1072" i="3"/>
  <c r="Q1072" i="3"/>
  <c r="O1578" i="3"/>
  <c r="N1578" i="3"/>
  <c r="Q1578" i="3"/>
  <c r="O462" i="3"/>
  <c r="N462" i="3"/>
  <c r="Q462" i="3"/>
  <c r="O82" i="3"/>
  <c r="N82" i="3"/>
  <c r="Q82" i="3"/>
  <c r="N348" i="3"/>
  <c r="O348" i="3"/>
  <c r="Q348" i="3"/>
  <c r="O1065" i="3"/>
  <c r="N1065" i="3"/>
  <c r="Q1065" i="3"/>
  <c r="Q29" i="3"/>
  <c r="N29" i="3"/>
  <c r="O29" i="3"/>
  <c r="O571" i="3"/>
  <c r="N571" i="3"/>
  <c r="Q571" i="3"/>
  <c r="O547" i="3"/>
  <c r="Q547" i="3"/>
  <c r="N547" i="3"/>
  <c r="O989" i="3"/>
  <c r="N989" i="3"/>
  <c r="Q989" i="3"/>
  <c r="O289" i="3"/>
  <c r="N289" i="3"/>
  <c r="Q289" i="3"/>
  <c r="N610" i="3"/>
  <c r="O610" i="3"/>
  <c r="Q610" i="3"/>
  <c r="O835" i="3"/>
  <c r="N835" i="3"/>
  <c r="Q835" i="3"/>
  <c r="N1234" i="3"/>
  <c r="O1234" i="3"/>
  <c r="Q1234" i="3"/>
  <c r="N1476" i="3"/>
  <c r="O1476" i="3"/>
  <c r="Q1476" i="3"/>
  <c r="O129" i="3"/>
  <c r="N129" i="3"/>
  <c r="Q129" i="3"/>
  <c r="O904" i="3"/>
  <c r="N904" i="3"/>
  <c r="Q904" i="3"/>
  <c r="N284" i="3"/>
  <c r="O284" i="3"/>
  <c r="Q284" i="3"/>
  <c r="N1838" i="3"/>
  <c r="O1838" i="3"/>
  <c r="Q1838" i="3"/>
  <c r="O1813" i="3"/>
  <c r="N1813" i="3"/>
  <c r="Q1813" i="3"/>
  <c r="O142" i="3"/>
  <c r="N142" i="3"/>
  <c r="Q142" i="3"/>
  <c r="O1117" i="3"/>
  <c r="N1117" i="3"/>
  <c r="Q1117" i="3"/>
  <c r="O1991" i="3"/>
  <c r="N1991" i="3"/>
  <c r="Q1991" i="3"/>
  <c r="N1193" i="3"/>
  <c r="Q1193" i="3"/>
  <c r="O1193" i="3"/>
  <c r="N1385" i="3"/>
  <c r="O1385" i="3"/>
  <c r="Q1385" i="3"/>
  <c r="N1235" i="3"/>
  <c r="O1235" i="3"/>
  <c r="Q1235" i="3"/>
  <c r="O288" i="3"/>
  <c r="N288" i="3"/>
  <c r="Q288" i="3"/>
  <c r="O943" i="3"/>
  <c r="N943" i="3"/>
  <c r="Q943" i="3"/>
  <c r="N1932" i="3"/>
  <c r="O1932" i="3"/>
  <c r="Q1932" i="3"/>
  <c r="N659" i="3"/>
  <c r="O659" i="3"/>
  <c r="Q659" i="3"/>
  <c r="N1168" i="3"/>
  <c r="O1168" i="3"/>
  <c r="Q1168" i="3"/>
  <c r="O216" i="3"/>
  <c r="N216" i="3"/>
  <c r="Q216" i="3"/>
  <c r="O311" i="3"/>
  <c r="N311" i="3"/>
  <c r="Q311" i="3"/>
  <c r="N573" i="3"/>
  <c r="O573" i="3"/>
  <c r="Q573" i="3"/>
  <c r="O593" i="3"/>
  <c r="N593" i="3"/>
  <c r="Q593" i="3"/>
  <c r="O1011" i="3"/>
  <c r="N1011" i="3"/>
  <c r="Q1011" i="3"/>
  <c r="N1478" i="3"/>
  <c r="O1478" i="3"/>
  <c r="Q1478" i="3"/>
  <c r="N1867" i="3"/>
  <c r="O1867" i="3"/>
  <c r="Q1867" i="3"/>
  <c r="O1779" i="3"/>
  <c r="N1779" i="3"/>
  <c r="Q1779" i="3"/>
  <c r="O1525" i="3"/>
  <c r="N1525" i="3"/>
  <c r="Q1525" i="3"/>
  <c r="N1435" i="3"/>
  <c r="O1435" i="3"/>
  <c r="Q1435" i="3"/>
  <c r="N1590" i="3"/>
  <c r="O1590" i="3"/>
  <c r="Q1590" i="3"/>
  <c r="O721" i="3"/>
  <c r="N721" i="3"/>
  <c r="Q721" i="3"/>
  <c r="N618" i="3"/>
  <c r="O618" i="3"/>
  <c r="Q618" i="3"/>
  <c r="O202" i="3"/>
  <c r="N202" i="3"/>
  <c r="Q202" i="3"/>
  <c r="O17" i="3"/>
  <c r="N17" i="3"/>
  <c r="Q17" i="3"/>
  <c r="N855" i="3"/>
  <c r="O855" i="3"/>
  <c r="Q855" i="3"/>
  <c r="N1938" i="3"/>
  <c r="O1938" i="3"/>
  <c r="Q1938" i="3"/>
  <c r="O623" i="3"/>
  <c r="Q623" i="3"/>
  <c r="N623" i="3"/>
  <c r="N800" i="3"/>
  <c r="O800" i="3"/>
  <c r="Q800" i="3"/>
  <c r="O440" i="3"/>
  <c r="N440" i="3"/>
  <c r="Q440" i="3"/>
  <c r="O259" i="3"/>
  <c r="N259" i="3"/>
  <c r="Q259" i="3"/>
  <c r="O1781" i="3"/>
  <c r="N1781" i="3"/>
  <c r="Q1781" i="3"/>
  <c r="O183" i="3"/>
  <c r="N183" i="3"/>
  <c r="Q183" i="3"/>
  <c r="N1653" i="3"/>
  <c r="O1653" i="3"/>
  <c r="Q1653" i="3"/>
  <c r="O1109" i="3"/>
  <c r="N1109" i="3"/>
  <c r="Q1109" i="3"/>
  <c r="O949" i="3"/>
  <c r="N949" i="3"/>
  <c r="Q949" i="3"/>
  <c r="O907" i="3"/>
  <c r="Q907" i="3"/>
  <c r="N907" i="3"/>
  <c r="O1495" i="3"/>
  <c r="N1495" i="3"/>
  <c r="Q1495" i="3"/>
  <c r="O244" i="3"/>
  <c r="N244" i="3"/>
  <c r="Q244" i="3"/>
  <c r="O748" i="3"/>
  <c r="N748" i="3"/>
  <c r="Q748" i="3"/>
  <c r="N1265" i="3"/>
  <c r="O1265" i="3"/>
  <c r="Q1265" i="3"/>
  <c r="N278" i="3"/>
  <c r="O278" i="3"/>
  <c r="Q278" i="3"/>
  <c r="N173" i="3"/>
  <c r="O173" i="3"/>
  <c r="Q173" i="3"/>
  <c r="O353" i="3"/>
  <c r="Q353" i="3"/>
  <c r="N353" i="3"/>
  <c r="O39" i="3"/>
  <c r="N39" i="3"/>
  <c r="Q39" i="3"/>
  <c r="O1031" i="3"/>
  <c r="N1031" i="3"/>
  <c r="Q1031" i="3"/>
  <c r="O36" i="3"/>
  <c r="N36" i="3"/>
  <c r="Q36" i="3"/>
  <c r="O927" i="3"/>
  <c r="N927" i="3"/>
  <c r="Q927" i="3"/>
  <c r="N1401" i="3"/>
  <c r="O1401" i="3"/>
  <c r="Q1401" i="3"/>
  <c r="N477" i="3"/>
  <c r="O477" i="3"/>
  <c r="Q477" i="3"/>
  <c r="O733" i="3"/>
  <c r="N733" i="3"/>
  <c r="Q733" i="3"/>
  <c r="O1999" i="3"/>
  <c r="N1999" i="3"/>
  <c r="Q1999" i="3"/>
  <c r="O1982" i="3"/>
  <c r="N1982" i="3"/>
  <c r="Q1982" i="3"/>
  <c r="O470" i="3"/>
  <c r="Q470" i="3"/>
  <c r="N470" i="3"/>
  <c r="N1115" i="3"/>
  <c r="O1115" i="3"/>
  <c r="Q1115" i="3"/>
  <c r="N416" i="3"/>
  <c r="O416" i="3"/>
  <c r="Q416" i="3"/>
  <c r="N1231" i="3"/>
  <c r="O1231" i="3"/>
  <c r="Q1231" i="3"/>
  <c r="Q1271" i="3"/>
  <c r="N1271" i="3"/>
  <c r="O1271" i="3"/>
  <c r="O401" i="3"/>
  <c r="N401" i="3"/>
  <c r="Q401" i="3"/>
  <c r="O148" i="3"/>
  <c r="N148" i="3"/>
  <c r="Q148" i="3"/>
  <c r="O274" i="3"/>
  <c r="N274" i="3"/>
  <c r="Q274" i="3"/>
  <c r="O456" i="3"/>
  <c r="N456" i="3"/>
  <c r="Q456" i="3"/>
  <c r="O1934" i="3"/>
  <c r="N1934" i="3"/>
  <c r="Q1934" i="3"/>
  <c r="O844" i="3"/>
  <c r="N844" i="3"/>
  <c r="Q844" i="3"/>
  <c r="N1591" i="3"/>
  <c r="O1591" i="3"/>
  <c r="Q1591" i="3"/>
  <c r="O1757" i="3"/>
  <c r="N1757" i="3"/>
  <c r="Q1757" i="3"/>
  <c r="O213" i="3"/>
  <c r="N213" i="3"/>
  <c r="Q213" i="3"/>
  <c r="N1477" i="3"/>
  <c r="O1477" i="3"/>
  <c r="Q1477" i="3"/>
  <c r="N442" i="3"/>
  <c r="O442" i="3"/>
  <c r="Q442" i="3"/>
  <c r="O970" i="3"/>
  <c r="N970" i="3"/>
  <c r="Q970" i="3"/>
  <c r="O799" i="3"/>
  <c r="N799" i="3"/>
  <c r="Q799" i="3"/>
  <c r="Q1556" i="3"/>
  <c r="O1556" i="3"/>
  <c r="N1556" i="3"/>
  <c r="O1437" i="3"/>
  <c r="N1437" i="3"/>
  <c r="Q1437" i="3"/>
  <c r="N21" i="3"/>
  <c r="O21" i="3"/>
  <c r="Q21" i="3"/>
  <c r="N823" i="3"/>
  <c r="O823" i="3"/>
  <c r="Q823" i="3"/>
  <c r="N1459" i="3"/>
  <c r="O1459" i="3"/>
  <c r="Q1459" i="3"/>
  <c r="O1749" i="3"/>
  <c r="N1749" i="3"/>
  <c r="Q1749" i="3"/>
  <c r="N1078" i="3"/>
  <c r="O1078" i="3"/>
  <c r="Q1078" i="3"/>
  <c r="N1104" i="3"/>
  <c r="O1104" i="3"/>
  <c r="Q1104" i="3"/>
  <c r="O1012" i="3"/>
  <c r="N1012" i="3"/>
  <c r="Q1012" i="3"/>
  <c r="O1464" i="3"/>
  <c r="N1464" i="3"/>
  <c r="Q1464" i="3"/>
  <c r="O295" i="3"/>
  <c r="N295" i="3"/>
  <c r="Q295" i="3"/>
  <c r="O1400" i="3"/>
  <c r="N1400" i="3"/>
  <c r="Q1400" i="3"/>
  <c r="O146" i="3"/>
  <c r="N146" i="3"/>
  <c r="Q146" i="3"/>
  <c r="O1144" i="3"/>
  <c r="Q1144" i="3"/>
  <c r="N1144" i="3"/>
  <c r="O933" i="3"/>
  <c r="N933" i="3"/>
  <c r="Q933" i="3"/>
  <c r="O536" i="3"/>
  <c r="N536" i="3"/>
  <c r="Q536" i="3"/>
  <c r="N508" i="3"/>
  <c r="O508" i="3"/>
  <c r="Q508" i="3"/>
  <c r="O588" i="3"/>
  <c r="N588" i="3"/>
  <c r="Q588" i="3"/>
  <c r="O320" i="3"/>
  <c r="N320" i="3"/>
  <c r="Q320" i="3"/>
  <c r="O394" i="3"/>
  <c r="N394" i="3"/>
  <c r="Q394" i="3"/>
  <c r="O702" i="3"/>
  <c r="N702" i="3"/>
  <c r="Q702" i="3"/>
  <c r="N1176" i="3"/>
  <c r="O1176" i="3"/>
  <c r="Q1176" i="3"/>
  <c r="O290" i="3"/>
  <c r="N290" i="3"/>
  <c r="Q290" i="3"/>
  <c r="N1995" i="3"/>
  <c r="O1995" i="3"/>
  <c r="Q1995" i="3"/>
  <c r="N1190" i="3"/>
  <c r="O1190" i="3"/>
  <c r="Q1190" i="3"/>
  <c r="O528" i="3"/>
  <c r="N528" i="3"/>
  <c r="Q528" i="3"/>
  <c r="N1879" i="3"/>
  <c r="O1879" i="3"/>
  <c r="Q1879" i="3"/>
  <c r="O1572" i="3"/>
  <c r="N1572" i="3"/>
  <c r="Q1572" i="3"/>
  <c r="O1625" i="3"/>
  <c r="N1625" i="3"/>
  <c r="Q1625" i="3"/>
  <c r="O1522" i="3"/>
  <c r="N1522" i="3"/>
  <c r="Q1522" i="3"/>
  <c r="O873" i="3"/>
  <c r="N873" i="3"/>
  <c r="Q873" i="3"/>
  <c r="N1470" i="3"/>
  <c r="O1470" i="3"/>
  <c r="Q1470" i="3"/>
  <c r="O1452" i="3"/>
  <c r="N1452" i="3"/>
  <c r="Q1452" i="3"/>
  <c r="N1050" i="3"/>
  <c r="O1050" i="3"/>
  <c r="Q1050" i="3"/>
  <c r="O965" i="3"/>
  <c r="N965" i="3"/>
  <c r="Q965" i="3"/>
  <c r="O119" i="3"/>
  <c r="N119" i="3"/>
  <c r="Q119" i="3"/>
  <c r="O319" i="3"/>
  <c r="N319" i="3"/>
  <c r="Q319" i="3"/>
  <c r="N614" i="3"/>
  <c r="O614" i="3"/>
  <c r="Q614" i="3"/>
  <c r="N199" i="3"/>
  <c r="O199" i="3"/>
  <c r="Q199" i="3"/>
  <c r="N1936" i="3"/>
  <c r="O1936" i="3"/>
  <c r="Q1936" i="3"/>
  <c r="O428" i="3"/>
  <c r="N428" i="3"/>
  <c r="Q428" i="3"/>
  <c r="N1622" i="3"/>
  <c r="O1622" i="3"/>
  <c r="Q1622" i="3"/>
  <c r="N628" i="3"/>
  <c r="O628" i="3"/>
  <c r="Q628" i="3"/>
  <c r="O572" i="3"/>
  <c r="N572" i="3"/>
  <c r="Q572" i="3"/>
  <c r="N963" i="3"/>
  <c r="O963" i="3"/>
  <c r="Q963" i="3"/>
  <c r="O1905" i="3"/>
  <c r="N1905" i="3"/>
  <c r="Q1905" i="3"/>
  <c r="O1148" i="3"/>
  <c r="N1148" i="3"/>
  <c r="Q1148" i="3"/>
  <c r="N1856" i="3"/>
  <c r="O1856" i="3"/>
  <c r="Q1856" i="3"/>
  <c r="O1723" i="3"/>
  <c r="N1723" i="3"/>
  <c r="Q1723" i="3"/>
  <c r="O1643" i="3"/>
  <c r="N1643" i="3"/>
  <c r="Q1643" i="3"/>
  <c r="O1258" i="3"/>
  <c r="N1258" i="3"/>
  <c r="Q1258" i="3"/>
  <c r="N1171" i="3"/>
  <c r="O1171" i="3"/>
  <c r="Q1171" i="3"/>
  <c r="O65" i="3"/>
  <c r="N65" i="3"/>
  <c r="Q65" i="3"/>
  <c r="O298" i="3"/>
  <c r="N298" i="3"/>
  <c r="Q298" i="3"/>
  <c r="Q649" i="3"/>
  <c r="N649" i="3"/>
  <c r="O649" i="3"/>
  <c r="N1221" i="3"/>
  <c r="O1221" i="3"/>
  <c r="Q1221" i="3"/>
  <c r="O407" i="3"/>
  <c r="N407" i="3"/>
  <c r="Q407" i="3"/>
  <c r="O1236" i="3"/>
  <c r="N1236" i="3"/>
  <c r="Q1236" i="3"/>
  <c r="N479" i="3"/>
  <c r="O479" i="3"/>
  <c r="Q479" i="3"/>
  <c r="O291" i="3"/>
  <c r="N291" i="3"/>
  <c r="Q291" i="3"/>
  <c r="O172" i="3"/>
  <c r="N172" i="3"/>
  <c r="Q172" i="3"/>
  <c r="O124" i="3"/>
  <c r="N124" i="3"/>
  <c r="Q124" i="3"/>
  <c r="Q568" i="3"/>
  <c r="O568" i="3"/>
  <c r="N568" i="3"/>
  <c r="O1140" i="3"/>
  <c r="N1140" i="3"/>
  <c r="Q1140" i="3"/>
  <c r="N448" i="3"/>
  <c r="O448" i="3"/>
  <c r="Q448" i="3"/>
  <c r="O1345" i="3"/>
  <c r="Q1345" i="3"/>
  <c r="N1345" i="3"/>
  <c r="N1333" i="3"/>
  <c r="O1333" i="3"/>
  <c r="Q1333" i="3"/>
  <c r="O809" i="3"/>
  <c r="N809" i="3"/>
  <c r="Q809" i="3"/>
  <c r="O140" i="3"/>
  <c r="N140" i="3"/>
  <c r="Q140" i="3"/>
  <c r="O1855" i="3"/>
  <c r="N1855" i="3"/>
  <c r="Q1855" i="3"/>
  <c r="O554" i="3"/>
  <c r="N554" i="3"/>
  <c r="Q554" i="3"/>
  <c r="N708" i="3"/>
  <c r="O708" i="3"/>
  <c r="Q708" i="3"/>
  <c r="O1881" i="3"/>
  <c r="N1881" i="3"/>
  <c r="Q1881" i="3"/>
  <c r="O828" i="3"/>
  <c r="Q828" i="3"/>
  <c r="N828" i="3"/>
  <c r="N1143" i="3"/>
  <c r="O1143" i="3"/>
  <c r="Q1143" i="3"/>
  <c r="O1873" i="3"/>
  <c r="N1873" i="3"/>
  <c r="Q1873" i="3"/>
  <c r="N102" i="3"/>
  <c r="O102" i="3"/>
  <c r="Q102" i="3"/>
  <c r="N1906" i="3"/>
  <c r="O1906" i="3"/>
  <c r="Q1906" i="3"/>
  <c r="O1784" i="3"/>
  <c r="N1784" i="3"/>
  <c r="Q1784" i="3"/>
  <c r="N1213" i="3"/>
  <c r="O1213" i="3"/>
  <c r="Q1213" i="3"/>
  <c r="O964" i="3"/>
  <c r="Q964" i="3"/>
  <c r="N964" i="3"/>
  <c r="O878" i="3"/>
  <c r="Q878" i="3"/>
  <c r="N878" i="3"/>
  <c r="N1920" i="3"/>
  <c r="O1920" i="3"/>
  <c r="Q1920" i="3"/>
  <c r="N245" i="3"/>
  <c r="Q245" i="3"/>
  <c r="O245" i="3"/>
  <c r="O658" i="3"/>
  <c r="N658" i="3"/>
  <c r="Q658" i="3"/>
  <c r="N631" i="3"/>
  <c r="O631" i="3"/>
  <c r="Q631" i="3"/>
  <c r="O253" i="3"/>
  <c r="N253" i="3"/>
  <c r="Q253" i="3"/>
  <c r="N1315" i="3"/>
  <c r="O1315" i="3"/>
  <c r="Q1315" i="3"/>
  <c r="O75" i="3"/>
  <c r="N75" i="3"/>
  <c r="Q75" i="3"/>
  <c r="N864" i="3"/>
  <c r="O864" i="3"/>
  <c r="Q864" i="3"/>
  <c r="O208" i="3"/>
  <c r="Q208" i="3"/>
  <c r="N208" i="3"/>
  <c r="O617" i="3"/>
  <c r="N617" i="3"/>
  <c r="Q617" i="3"/>
  <c r="Q1428" i="3"/>
  <c r="O1428" i="3"/>
  <c r="N1428" i="3"/>
  <c r="O1516" i="3"/>
  <c r="N1516" i="3"/>
  <c r="Q1516" i="3"/>
  <c r="O1886" i="3"/>
  <c r="N1886" i="3"/>
  <c r="Q1886" i="3"/>
  <c r="O944" i="3"/>
  <c r="Q944" i="3"/>
  <c r="N944" i="3"/>
  <c r="O1962" i="3"/>
  <c r="N1962" i="3"/>
  <c r="Q1962" i="3"/>
  <c r="N1613" i="3"/>
  <c r="O1613" i="3"/>
  <c r="Q1613" i="3"/>
  <c r="N1316" i="3"/>
  <c r="O1316" i="3"/>
  <c r="Q1316" i="3"/>
  <c r="N567" i="3"/>
  <c r="Q567" i="3"/>
  <c r="O567" i="3"/>
  <c r="N1205" i="3"/>
  <c r="O1205" i="3"/>
  <c r="Q1205" i="3"/>
  <c r="N1182" i="3"/>
  <c r="O1182" i="3"/>
  <c r="Q1182" i="3"/>
  <c r="N1893" i="3"/>
  <c r="O1893" i="3"/>
  <c r="Q1893" i="3"/>
  <c r="N1127" i="3"/>
  <c r="O1127" i="3"/>
  <c r="Q1127" i="3"/>
  <c r="N1891" i="3"/>
  <c r="O1891" i="3"/>
  <c r="Q1891" i="3"/>
  <c r="O1762" i="3"/>
  <c r="N1762" i="3"/>
  <c r="Q1762" i="3"/>
  <c r="N217" i="3"/>
  <c r="O217" i="3"/>
  <c r="Q217" i="3"/>
  <c r="N1321" i="3"/>
  <c r="O1321" i="3"/>
  <c r="Q1321" i="3"/>
  <c r="O1688" i="3"/>
  <c r="N1688" i="3"/>
  <c r="Q1688" i="3"/>
  <c r="O646" i="3"/>
  <c r="N646" i="3"/>
  <c r="Q646" i="3"/>
  <c r="N840" i="3"/>
  <c r="O840" i="3"/>
  <c r="Q840" i="3"/>
  <c r="O625" i="3"/>
  <c r="N625" i="3"/>
  <c r="Q625" i="3"/>
  <c r="N270" i="3"/>
  <c r="Q270" i="3"/>
  <c r="O270" i="3"/>
  <c r="N710" i="3"/>
  <c r="O710" i="3"/>
  <c r="Q710" i="3"/>
  <c r="Q61" i="3"/>
  <c r="N61" i="3"/>
  <c r="O61" i="3"/>
  <c r="N846" i="3"/>
  <c r="O846" i="3"/>
  <c r="Q846" i="3"/>
  <c r="N1902" i="3"/>
  <c r="O1902" i="3"/>
  <c r="Q1902" i="3"/>
  <c r="O611" i="3"/>
  <c r="N611" i="3"/>
  <c r="Q611" i="3"/>
  <c r="O1306" i="3"/>
  <c r="N1306" i="3"/>
  <c r="Q1306" i="3"/>
  <c r="O688" i="3"/>
  <c r="N688" i="3"/>
  <c r="Q688" i="3"/>
  <c r="O1884" i="3"/>
  <c r="N1884" i="3"/>
  <c r="Q1884" i="3"/>
  <c r="O1449" i="3"/>
  <c r="N1449" i="3"/>
  <c r="Q1449" i="3"/>
  <c r="O254" i="3"/>
  <c r="N254" i="3"/>
  <c r="Q254" i="3"/>
  <c r="N553" i="3"/>
  <c r="O553" i="3"/>
  <c r="Q553" i="3"/>
  <c r="O1368" i="3"/>
  <c r="N1368" i="3"/>
  <c r="Q1368" i="3"/>
  <c r="O1806" i="3"/>
  <c r="N1806" i="3"/>
  <c r="Q1806" i="3"/>
  <c r="O1682" i="3"/>
  <c r="N1682" i="3"/>
  <c r="Q1682" i="3"/>
  <c r="O972" i="3"/>
  <c r="N972" i="3"/>
  <c r="Q972" i="3"/>
  <c r="N747" i="3"/>
  <c r="O747" i="3"/>
  <c r="Q747" i="3"/>
  <c r="O1821" i="3"/>
  <c r="N1821" i="3"/>
  <c r="Q1821" i="3"/>
  <c r="O1337" i="3"/>
  <c r="N1337" i="3"/>
  <c r="Q1337" i="3"/>
  <c r="O1022" i="3"/>
  <c r="N1022" i="3"/>
  <c r="Q1022" i="3"/>
  <c r="Q1546" i="3"/>
  <c r="O1546" i="3"/>
  <c r="N1546" i="3"/>
  <c r="O1729" i="3"/>
  <c r="N1729" i="3"/>
  <c r="Q1729" i="3"/>
  <c r="O346" i="3"/>
  <c r="N346" i="3"/>
  <c r="Q346" i="3"/>
  <c r="O1605" i="3"/>
  <c r="N1605" i="3"/>
  <c r="Q1605" i="3"/>
  <c r="O893" i="3"/>
  <c r="N893" i="3"/>
  <c r="Q893" i="3"/>
  <c r="O936" i="3"/>
  <c r="N936" i="3"/>
  <c r="Q936" i="3"/>
  <c r="O620" i="3"/>
  <c r="N620" i="3"/>
  <c r="Q620" i="3"/>
  <c r="O1923" i="3"/>
  <c r="N1923" i="3"/>
  <c r="Q1923" i="3"/>
  <c r="O1983" i="3"/>
  <c r="N1983" i="3"/>
  <c r="Q1983" i="3"/>
  <c r="O600" i="3"/>
  <c r="N600" i="3"/>
  <c r="Q600" i="3"/>
  <c r="O1448" i="3"/>
  <c r="N1448" i="3"/>
  <c r="Q1448" i="3"/>
  <c r="O1475" i="3"/>
  <c r="N1475" i="3"/>
  <c r="Q1475" i="3"/>
  <c r="O732" i="3"/>
  <c r="N732" i="3"/>
  <c r="Q732" i="3"/>
  <c r="O1043" i="3"/>
  <c r="N1043" i="3"/>
  <c r="Q1043" i="3"/>
  <c r="O1771" i="3"/>
  <c r="N1771" i="3"/>
  <c r="Q1771" i="3"/>
  <c r="N613" i="3"/>
  <c r="O613" i="3"/>
  <c r="Q613" i="3"/>
  <c r="N1907" i="3"/>
  <c r="O1907" i="3"/>
  <c r="Q1907" i="3"/>
  <c r="O1087" i="3"/>
  <c r="N1087" i="3"/>
  <c r="Q1087" i="3"/>
  <c r="O833" i="3"/>
  <c r="N833" i="3"/>
  <c r="Q833" i="3"/>
  <c r="O1276" i="3"/>
  <c r="N1276" i="3"/>
  <c r="Q1276" i="3"/>
  <c r="O1188" i="3"/>
  <c r="N1188" i="3"/>
  <c r="Q1188" i="3"/>
  <c r="O1506" i="3"/>
  <c r="N1506" i="3"/>
  <c r="Q1506" i="3"/>
  <c r="O1774" i="3"/>
  <c r="N1774" i="3"/>
  <c r="Q1774" i="3"/>
  <c r="N1726" i="3"/>
  <c r="O1726" i="3"/>
  <c r="Q1726" i="3"/>
  <c r="O842" i="3"/>
  <c r="N842" i="3"/>
  <c r="Q842" i="3"/>
  <c r="O768" i="3"/>
  <c r="N768" i="3"/>
  <c r="Q768" i="3"/>
  <c r="O340" i="3"/>
  <c r="N340" i="3"/>
  <c r="Q340" i="3"/>
  <c r="N372" i="3"/>
  <c r="Q372" i="3"/>
  <c r="O372" i="3"/>
  <c r="N722" i="3"/>
  <c r="O722" i="3"/>
  <c r="Q722" i="3"/>
  <c r="O1042" i="3"/>
  <c r="N1042" i="3"/>
  <c r="Q1042" i="3"/>
  <c r="O1777" i="3"/>
  <c r="N1777" i="3"/>
  <c r="Q1777" i="3"/>
  <c r="O1279" i="3"/>
  <c r="N1279" i="3"/>
  <c r="Q1279" i="3"/>
  <c r="N801" i="3"/>
  <c r="O801" i="3"/>
  <c r="Q801" i="3"/>
  <c r="O504" i="3"/>
  <c r="Q504" i="3"/>
  <c r="N504" i="3"/>
  <c r="O1399" i="3"/>
  <c r="N1399" i="3"/>
  <c r="Q1399" i="3"/>
  <c r="O350" i="3"/>
  <c r="N350" i="3"/>
  <c r="Q350" i="3"/>
  <c r="N1566" i="3"/>
  <c r="O1566" i="3"/>
  <c r="Q1566" i="3"/>
  <c r="N1246" i="3"/>
  <c r="O1246" i="3"/>
  <c r="Q1246" i="3"/>
  <c r="O761" i="3"/>
  <c r="Q761" i="3"/>
  <c r="N761" i="3"/>
  <c r="O1573" i="3"/>
  <c r="N1573" i="3"/>
  <c r="Q1573" i="3"/>
  <c r="N91" i="3"/>
  <c r="O91" i="3"/>
  <c r="Q91" i="3"/>
  <c r="Q1610" i="3"/>
  <c r="O1610" i="3"/>
  <c r="N1610" i="3"/>
  <c r="O1958" i="3"/>
  <c r="N1958" i="3"/>
  <c r="Q1958" i="3"/>
  <c r="N1831" i="3"/>
  <c r="O1831" i="3"/>
  <c r="Q1831" i="3"/>
  <c r="N955" i="3"/>
  <c r="O955" i="3"/>
  <c r="Q955" i="3"/>
  <c r="O724" i="3"/>
  <c r="N724" i="3"/>
  <c r="Q724" i="3"/>
  <c r="O1024" i="3"/>
  <c r="N1024" i="3"/>
  <c r="Q1024" i="3"/>
  <c r="N1386" i="3"/>
  <c r="O1386" i="3"/>
  <c r="Q1386" i="3"/>
  <c r="O1058" i="3"/>
  <c r="N1058" i="3"/>
  <c r="Q1058" i="3"/>
  <c r="O1846" i="3"/>
  <c r="Q1846" i="3"/>
  <c r="N1846" i="3"/>
  <c r="O1187" i="3"/>
  <c r="N1187" i="3"/>
  <c r="Q1187" i="3"/>
  <c r="O1088" i="3"/>
  <c r="N1088" i="3"/>
  <c r="Q1088" i="3"/>
  <c r="O767" i="3"/>
  <c r="N767" i="3"/>
  <c r="Q767" i="3"/>
  <c r="O1207" i="3"/>
  <c r="N1207" i="3"/>
  <c r="Q1207" i="3"/>
  <c r="O1174" i="3"/>
  <c r="N1174" i="3"/>
  <c r="Q1174" i="3"/>
  <c r="O160" i="3"/>
  <c r="N160" i="3"/>
  <c r="Q160" i="3"/>
  <c r="O86" i="3"/>
  <c r="N86" i="3"/>
  <c r="Q86" i="3"/>
  <c r="N400" i="3"/>
  <c r="O400" i="3"/>
  <c r="Q400" i="3"/>
  <c r="N1300" i="3"/>
  <c r="O1300" i="3"/>
  <c r="Q1300" i="3"/>
  <c r="O1782" i="3"/>
  <c r="N1782" i="3"/>
  <c r="Q1782" i="3"/>
  <c r="N590" i="3"/>
  <c r="O590" i="3"/>
  <c r="Q590" i="3"/>
  <c r="O162" i="3"/>
  <c r="N162" i="3"/>
  <c r="Q162" i="3"/>
  <c r="N214" i="3"/>
  <c r="O214" i="3"/>
  <c r="Q214" i="3"/>
  <c r="O1491" i="3"/>
  <c r="N1491" i="3"/>
  <c r="Q1491" i="3"/>
  <c r="N1619" i="3"/>
  <c r="O1619" i="3"/>
  <c r="Q1619" i="3"/>
  <c r="O681" i="3"/>
  <c r="Q681" i="3"/>
  <c r="N681" i="3"/>
  <c r="O90" i="3"/>
  <c r="N90" i="3"/>
  <c r="Q90" i="3"/>
  <c r="O458" i="3"/>
  <c r="Q458" i="3"/>
  <c r="N458" i="3"/>
  <c r="N269" i="3"/>
  <c r="O269" i="3"/>
  <c r="Q269" i="3"/>
  <c r="N1175" i="3"/>
  <c r="Q1175" i="3"/>
  <c r="O1175" i="3"/>
  <c r="O552" i="3"/>
  <c r="N552" i="3"/>
  <c r="Q552" i="3"/>
  <c r="O365" i="3"/>
  <c r="N365" i="3"/>
  <c r="Q365" i="3"/>
  <c r="O1742" i="3"/>
  <c r="N1742" i="3"/>
  <c r="Q1742" i="3"/>
  <c r="O1097" i="3"/>
  <c r="N1097" i="3"/>
  <c r="Q1097" i="3"/>
  <c r="O1715" i="3"/>
  <c r="N1715" i="3"/>
  <c r="Q1715" i="3"/>
  <c r="O1951" i="3"/>
  <c r="N1951" i="3"/>
  <c r="Q1951" i="3"/>
  <c r="O1620" i="3"/>
  <c r="N1620" i="3"/>
  <c r="Q1620" i="3"/>
  <c r="O1036" i="3"/>
  <c r="N1036" i="3"/>
  <c r="Q1036" i="3"/>
  <c r="O1678" i="3"/>
  <c r="N1678" i="3"/>
  <c r="Q1678" i="3"/>
  <c r="N1839" i="3"/>
  <c r="O1839" i="3"/>
  <c r="Q1839" i="3"/>
  <c r="N1450" i="3"/>
  <c r="O1450" i="3"/>
  <c r="Q1450" i="3"/>
  <c r="N1844" i="3"/>
  <c r="O1844" i="3"/>
  <c r="Q1844" i="3"/>
  <c r="N1256" i="3"/>
  <c r="O1256" i="3"/>
  <c r="Q1256" i="3"/>
  <c r="O369" i="3"/>
  <c r="N369" i="3"/>
  <c r="Q369" i="3"/>
  <c r="O1290" i="3"/>
  <c r="N1290" i="3"/>
  <c r="Q1290" i="3"/>
  <c r="O961" i="3"/>
  <c r="N961" i="3"/>
  <c r="Q961" i="3"/>
  <c r="N531" i="3"/>
  <c r="O531" i="3"/>
  <c r="Q531" i="3"/>
  <c r="O776" i="3"/>
  <c r="N776" i="3"/>
  <c r="Q776" i="3"/>
  <c r="N608" i="3"/>
  <c r="O608" i="3"/>
  <c r="Q608" i="3"/>
  <c r="O277" i="3"/>
  <c r="N277" i="3"/>
  <c r="Q277" i="3"/>
  <c r="O443" i="3"/>
  <c r="N443" i="3"/>
  <c r="Q443" i="3"/>
  <c r="O191" i="3"/>
  <c r="N191" i="3"/>
  <c r="Q191" i="3"/>
  <c r="N529" i="3"/>
  <c r="O529" i="3"/>
  <c r="Q529" i="3"/>
  <c r="O654" i="3"/>
  <c r="N654" i="3"/>
  <c r="Q654" i="3"/>
  <c r="O33" i="3"/>
  <c r="N33" i="3"/>
  <c r="Q33" i="3"/>
  <c r="N1645" i="3"/>
  <c r="O1645" i="3"/>
  <c r="Q1645" i="3"/>
  <c r="O1654" i="3"/>
  <c r="N1654" i="3"/>
  <c r="Q1654" i="3"/>
  <c r="N1511" i="3"/>
  <c r="O1511" i="3"/>
  <c r="Q1511" i="3"/>
  <c r="O1626" i="3"/>
  <c r="N1626" i="3"/>
  <c r="Q1626" i="3"/>
  <c r="O652" i="3"/>
  <c r="N652" i="3"/>
  <c r="Q652" i="3"/>
  <c r="N441" i="3"/>
  <c r="O441" i="3"/>
  <c r="Q441" i="3"/>
  <c r="N911" i="3"/>
  <c r="O911" i="3"/>
  <c r="Q911" i="3"/>
  <c r="O796" i="3"/>
  <c r="N796" i="3"/>
  <c r="Q796" i="3"/>
  <c r="N1189" i="3"/>
  <c r="O1189" i="3"/>
  <c r="Q1189" i="3"/>
  <c r="N676" i="3"/>
  <c r="O676" i="3"/>
  <c r="Q676" i="3"/>
  <c r="N1410" i="3"/>
  <c r="O1410" i="3"/>
  <c r="Q1410" i="3"/>
  <c r="N1483" i="3"/>
  <c r="O1483" i="3"/>
  <c r="Q1483" i="3"/>
  <c r="N391" i="3"/>
  <c r="O391" i="3"/>
  <c r="Q391" i="3"/>
  <c r="N788" i="3"/>
  <c r="O788" i="3"/>
  <c r="Q788" i="3"/>
  <c r="N352" i="3"/>
  <c r="O352" i="3"/>
  <c r="Q352" i="3"/>
  <c r="O903" i="3"/>
  <c r="N903" i="3"/>
  <c r="Q903" i="3"/>
  <c r="O487" i="3"/>
  <c r="Q487" i="3"/>
  <c r="N487" i="3"/>
  <c r="O151" i="3"/>
  <c r="N151" i="3"/>
  <c r="Q151" i="3"/>
  <c r="N690" i="3"/>
  <c r="O690" i="3"/>
  <c r="Q690" i="3"/>
  <c r="N1743" i="3"/>
  <c r="O1743" i="3"/>
  <c r="Q1743" i="3"/>
  <c r="N1804" i="3"/>
  <c r="O1804" i="3"/>
  <c r="Q1804" i="3"/>
  <c r="O378" i="3"/>
  <c r="N378" i="3"/>
  <c r="Q378" i="3"/>
  <c r="O46" i="3"/>
  <c r="N46" i="3"/>
  <c r="Q46" i="3"/>
  <c r="N1787" i="3"/>
  <c r="O1787" i="3"/>
  <c r="Q1787" i="3"/>
  <c r="O753" i="3"/>
  <c r="N753" i="3"/>
  <c r="Q753" i="3"/>
  <c r="N344" i="3"/>
  <c r="O344" i="3"/>
  <c r="Q344" i="3"/>
  <c r="N578" i="3"/>
  <c r="O578" i="3"/>
  <c r="Q578" i="3"/>
  <c r="O232" i="3"/>
  <c r="N232" i="3"/>
  <c r="Q232" i="3"/>
  <c r="O1935" i="3"/>
  <c r="N1935" i="3"/>
  <c r="Q1935" i="3"/>
  <c r="N1740" i="3"/>
  <c r="O1740" i="3"/>
  <c r="Q1740" i="3"/>
  <c r="O35" i="3"/>
  <c r="N35" i="3"/>
  <c r="Q35" i="3"/>
  <c r="O500" i="3"/>
  <c r="N500" i="3"/>
  <c r="Q500" i="3"/>
  <c r="N545" i="3"/>
  <c r="O545" i="3"/>
  <c r="Q545" i="3"/>
  <c r="N261" i="3"/>
  <c r="O261" i="3"/>
  <c r="Q261" i="3"/>
  <c r="O1346" i="3"/>
  <c r="N1346" i="3"/>
  <c r="Q1346" i="3"/>
  <c r="N727" i="3"/>
  <c r="O727" i="3"/>
  <c r="Q727" i="3"/>
  <c r="O1375" i="3"/>
  <c r="N1375" i="3"/>
  <c r="Q1375" i="3"/>
  <c r="O1114" i="3"/>
  <c r="N1114" i="3"/>
  <c r="Q1114" i="3"/>
  <c r="O1836" i="3"/>
  <c r="N1836" i="3"/>
  <c r="Q1836" i="3"/>
  <c r="O1426" i="3"/>
  <c r="N1426" i="3"/>
  <c r="Q1426" i="3"/>
  <c r="O51" i="3"/>
  <c r="N51" i="3"/>
  <c r="Q51" i="3"/>
  <c r="O1944" i="3"/>
  <c r="N1944" i="3"/>
  <c r="Q1944" i="3"/>
  <c r="N1596" i="3"/>
  <c r="O1596" i="3"/>
  <c r="Q1596" i="3"/>
  <c r="O1270" i="3"/>
  <c r="N1270" i="3"/>
  <c r="Q1270" i="3"/>
  <c r="N574" i="3"/>
  <c r="O574" i="3"/>
  <c r="Q574" i="3"/>
  <c r="Q271" i="3"/>
  <c r="N271" i="3"/>
  <c r="O271" i="3"/>
  <c r="O1319" i="3"/>
  <c r="N1319" i="3"/>
  <c r="Q1319" i="3"/>
  <c r="O334" i="3"/>
  <c r="N334" i="3"/>
  <c r="Q334" i="3"/>
  <c r="N293" i="3"/>
  <c r="O293" i="3"/>
  <c r="Q293" i="3"/>
  <c r="O734" i="3"/>
  <c r="N734" i="3"/>
  <c r="Q734" i="3"/>
  <c r="N375" i="3"/>
  <c r="O375" i="3"/>
  <c r="Q375" i="3"/>
  <c r="N1100" i="3"/>
  <c r="O1100" i="3"/>
  <c r="Q1100" i="3"/>
  <c r="O819" i="3"/>
  <c r="N819" i="3"/>
  <c r="Q819" i="3"/>
  <c r="O666" i="3"/>
  <c r="N666" i="3"/>
  <c r="Q666" i="3"/>
  <c r="N694" i="3"/>
  <c r="O694" i="3"/>
  <c r="Q694" i="3"/>
  <c r="Q774" i="3"/>
  <c r="O774" i="3"/>
  <c r="N774" i="3"/>
  <c r="Q323" i="3"/>
  <c r="O323" i="3"/>
  <c r="N323" i="3"/>
  <c r="O703" i="3"/>
  <c r="N703" i="3"/>
  <c r="Q703" i="3"/>
  <c r="O1037" i="3"/>
  <c r="N1037" i="3"/>
  <c r="Q1037" i="3"/>
  <c r="O785" i="3"/>
  <c r="N785" i="3"/>
  <c r="Q785" i="3"/>
  <c r="O1390" i="3"/>
  <c r="N1390" i="3"/>
  <c r="Q1390" i="3"/>
  <c r="N693" i="3"/>
  <c r="O693" i="3"/>
  <c r="Q693" i="3"/>
  <c r="N134" i="3"/>
  <c r="O134" i="3"/>
  <c r="Q134" i="3"/>
  <c r="O1890" i="3"/>
  <c r="N1890" i="3"/>
  <c r="Q1890" i="3"/>
  <c r="O1266" i="3"/>
  <c r="N1266" i="3"/>
  <c r="Q1266" i="3"/>
  <c r="O758" i="3"/>
  <c r="Q758" i="3"/>
  <c r="N758" i="3"/>
  <c r="O1618" i="3"/>
  <c r="N1618" i="3"/>
  <c r="Q1618" i="3"/>
  <c r="O1296" i="3"/>
  <c r="N1296" i="3"/>
  <c r="Q1296" i="3"/>
  <c r="N37" i="3"/>
  <c r="O37" i="3"/>
  <c r="Q37" i="3"/>
  <c r="N1416" i="3"/>
  <c r="O1416" i="3"/>
  <c r="Q1416" i="3"/>
  <c r="O381" i="3"/>
  <c r="N381" i="3"/>
  <c r="Q381" i="3"/>
  <c r="O1684" i="3"/>
  <c r="N1684" i="3"/>
  <c r="Q1684" i="3"/>
  <c r="O550" i="3"/>
  <c r="N550" i="3"/>
  <c r="Q550" i="3"/>
  <c r="N942" i="3"/>
  <c r="Q942" i="3"/>
  <c r="O942" i="3"/>
  <c r="O1244" i="3"/>
  <c r="N1244" i="3"/>
  <c r="Q1244" i="3"/>
  <c r="O434" i="3"/>
  <c r="N434" i="3"/>
  <c r="Q434" i="3"/>
  <c r="N1240" i="3"/>
  <c r="Q1240" i="3"/>
  <c r="O1240" i="3"/>
  <c r="O756" i="3"/>
  <c r="N756" i="3"/>
  <c r="Q756" i="3"/>
  <c r="O450" i="3"/>
  <c r="N450" i="3"/>
  <c r="Q450" i="3"/>
  <c r="Q1638" i="3"/>
  <c r="O1638" i="3"/>
  <c r="N1638" i="3"/>
  <c r="N1538" i="3"/>
  <c r="O1538" i="3"/>
  <c r="Q1538" i="3"/>
  <c r="N1013" i="3"/>
  <c r="O1013" i="3"/>
  <c r="Q1013" i="3"/>
  <c r="N1077" i="3"/>
  <c r="O1077" i="3"/>
  <c r="Q1077" i="3"/>
  <c r="O1026" i="3"/>
  <c r="Q1026" i="3"/>
  <c r="N1026" i="3"/>
  <c r="O1113" i="3"/>
  <c r="Q1113" i="3"/>
  <c r="N1113" i="3"/>
  <c r="O866" i="3"/>
  <c r="N866" i="3"/>
  <c r="Q866" i="3"/>
  <c r="Q510" i="3"/>
  <c r="N510" i="3"/>
  <c r="O510" i="3"/>
  <c r="O1580" i="3"/>
  <c r="N1580" i="3"/>
  <c r="Q1580" i="3"/>
  <c r="O1262" i="3"/>
  <c r="N1262" i="3"/>
  <c r="Q1262" i="3"/>
  <c r="N242" i="3"/>
  <c r="O242" i="3"/>
  <c r="Q242" i="3"/>
  <c r="N1575" i="3"/>
  <c r="O1575" i="3"/>
  <c r="Q1575" i="3"/>
  <c r="O1910" i="3"/>
  <c r="N1910" i="3"/>
  <c r="Q1910" i="3"/>
  <c r="O1287" i="3"/>
  <c r="Q1287" i="3"/>
  <c r="N1287" i="3"/>
  <c r="N1135" i="3"/>
  <c r="O1135" i="3"/>
  <c r="Q1135" i="3"/>
  <c r="N1909" i="3"/>
  <c r="O1909" i="3"/>
  <c r="Q1909" i="3"/>
  <c r="O1674" i="3"/>
  <c r="N1674" i="3"/>
  <c r="Q1674" i="3"/>
  <c r="O1758" i="3"/>
  <c r="N1758" i="3"/>
  <c r="Q1758" i="3"/>
  <c r="Q1353" i="3"/>
  <c r="N1353" i="3"/>
  <c r="O1353" i="3"/>
  <c r="N1588" i="3"/>
  <c r="O1588" i="3"/>
  <c r="Q1588" i="3"/>
  <c r="O1128" i="3"/>
  <c r="Q1128" i="3"/>
  <c r="N1128" i="3"/>
  <c r="O1045" i="3"/>
  <c r="N1045" i="3"/>
  <c r="Q1045" i="3"/>
  <c r="N294" i="3"/>
  <c r="O294" i="3"/>
  <c r="Q294" i="3"/>
  <c r="O953" i="3"/>
  <c r="N953" i="3"/>
  <c r="Q953" i="3"/>
  <c r="Q472" i="3"/>
  <c r="O472" i="3"/>
  <c r="N472" i="3"/>
  <c r="N770" i="3"/>
  <c r="O770" i="3"/>
  <c r="Q770" i="3"/>
  <c r="N606" i="3"/>
  <c r="O606" i="3"/>
  <c r="Q606" i="3"/>
  <c r="O136" i="3"/>
  <c r="Q136" i="3"/>
  <c r="N136" i="3"/>
  <c r="O279" i="3"/>
  <c r="Q279" i="3"/>
  <c r="N279" i="3"/>
  <c r="O59" i="3"/>
  <c r="N59" i="3"/>
  <c r="Q59" i="3"/>
  <c r="O1693" i="3"/>
  <c r="N1693" i="3"/>
  <c r="Q1693" i="3"/>
  <c r="O435" i="3"/>
  <c r="N435" i="3"/>
  <c r="Q435" i="3"/>
  <c r="N1035" i="3"/>
  <c r="O1035" i="3"/>
  <c r="Q1035" i="3"/>
  <c r="N789" i="3"/>
  <c r="O789" i="3"/>
  <c r="Q789" i="3"/>
  <c r="O201" i="3"/>
  <c r="N201" i="3"/>
  <c r="Q201" i="3"/>
  <c r="N392" i="3"/>
  <c r="O392" i="3"/>
  <c r="Q392" i="3"/>
  <c r="N483" i="3"/>
  <c r="O483" i="3"/>
  <c r="Q483" i="3"/>
  <c r="O1767" i="3"/>
  <c r="N1767" i="3"/>
  <c r="Q1767" i="3"/>
  <c r="N1689" i="3"/>
  <c r="O1689" i="3"/>
  <c r="Q1689" i="3"/>
  <c r="O766" i="3"/>
  <c r="N766" i="3"/>
  <c r="Q766" i="3"/>
  <c r="N175" i="3"/>
  <c r="O175" i="3"/>
  <c r="Q175" i="3"/>
  <c r="O1968" i="3"/>
  <c r="N1968" i="3"/>
  <c r="Q1968" i="3"/>
  <c r="O1963" i="3"/>
  <c r="N1963" i="3"/>
  <c r="Q1963" i="3"/>
  <c r="O486" i="3"/>
  <c r="N486" i="3"/>
  <c r="Q486" i="3"/>
  <c r="O831" i="3"/>
  <c r="N831" i="3"/>
  <c r="Q831" i="3"/>
  <c r="N339" i="3"/>
  <c r="O339" i="3"/>
  <c r="Q339" i="3"/>
  <c r="O1445" i="3"/>
  <c r="N1445" i="3"/>
  <c r="Q1445" i="3"/>
  <c r="O1254" i="3"/>
  <c r="N1254" i="3"/>
  <c r="Q1254" i="3"/>
  <c r="N1509" i="3"/>
  <c r="O1509" i="3"/>
  <c r="Q1509" i="3"/>
  <c r="N1585" i="3"/>
  <c r="O1585" i="3"/>
  <c r="Q1585" i="3"/>
  <c r="N231" i="3"/>
  <c r="O231" i="3"/>
  <c r="Q231" i="3"/>
  <c r="N145" i="3"/>
  <c r="O145" i="3"/>
  <c r="Q145" i="3"/>
  <c r="O917" i="3"/>
  <c r="N917" i="3"/>
  <c r="Q917" i="3"/>
  <c r="O78" i="3"/>
  <c r="N78" i="3"/>
  <c r="Q78" i="3"/>
  <c r="N1803" i="3"/>
  <c r="O1803" i="3"/>
  <c r="Q1803" i="3"/>
  <c r="N1979" i="3"/>
  <c r="O1979" i="3"/>
  <c r="Q1979" i="3"/>
  <c r="O324" i="3"/>
  <c r="N324" i="3"/>
  <c r="Q324" i="3"/>
  <c r="O1657" i="3"/>
  <c r="N1657" i="3"/>
  <c r="Q1657" i="3"/>
  <c r="N1123" i="3"/>
  <c r="O1123" i="3"/>
  <c r="Q1123" i="3"/>
  <c r="O2002" i="3"/>
  <c r="N2002" i="3"/>
  <c r="Q2002" i="3"/>
  <c r="Q373" i="3"/>
  <c r="N373" i="3"/>
  <c r="O373" i="3"/>
  <c r="O1434" i="3"/>
  <c r="N1434" i="3"/>
  <c r="Q1434" i="3"/>
  <c r="Q167" i="3"/>
  <c r="O167" i="3"/>
  <c r="N167" i="3"/>
  <c r="O976" i="3"/>
  <c r="N976" i="3"/>
  <c r="Q976" i="3"/>
  <c r="O204" i="3"/>
  <c r="N204" i="3"/>
  <c r="Q204" i="3"/>
  <c r="N1850" i="3"/>
  <c r="O1850" i="3"/>
  <c r="Q1850" i="3"/>
  <c r="O629" i="3"/>
  <c r="N629" i="3"/>
  <c r="Q629" i="3"/>
  <c r="N1142" i="3"/>
  <c r="O1142" i="3"/>
  <c r="Q1142" i="3"/>
  <c r="O1092" i="3"/>
  <c r="N1092" i="3"/>
  <c r="Q1092" i="3"/>
  <c r="O751" i="3"/>
  <c r="N751" i="3"/>
  <c r="Q751" i="3"/>
  <c r="N517" i="3"/>
  <c r="O517" i="3"/>
  <c r="Q517" i="3"/>
  <c r="O8" i="3"/>
  <c r="Q8" i="3"/>
  <c r="N8" i="3"/>
  <c r="O1255" i="3"/>
  <c r="N1255" i="3"/>
  <c r="Q1255" i="3"/>
  <c r="O328" i="3"/>
  <c r="N328" i="3"/>
  <c r="Q328" i="3"/>
  <c r="O1970" i="3"/>
  <c r="N1970" i="3"/>
  <c r="Q1970" i="3"/>
  <c r="N575" i="3"/>
  <c r="O575" i="3"/>
  <c r="Q575" i="3"/>
  <c r="N806" i="3"/>
  <c r="O806" i="3"/>
  <c r="Q806" i="3"/>
  <c r="O1415" i="3"/>
  <c r="N1415" i="3"/>
  <c r="Q1415" i="3"/>
  <c r="N318" i="3"/>
  <c r="O318" i="3"/>
  <c r="Q318" i="3"/>
  <c r="O18" i="3"/>
  <c r="N18" i="3"/>
  <c r="Q18" i="3"/>
  <c r="O1941" i="3"/>
  <c r="N1941" i="3"/>
  <c r="Q1941" i="3"/>
  <c r="O196" i="3"/>
  <c r="N196" i="3"/>
  <c r="Q196" i="3"/>
  <c r="Q345" i="3"/>
  <c r="O345" i="3"/>
  <c r="N345" i="3"/>
  <c r="O1074" i="3"/>
  <c r="N1074" i="3"/>
  <c r="Q1074" i="3"/>
  <c r="O1540" i="3"/>
  <c r="N1540" i="3"/>
  <c r="Q1540" i="3"/>
  <c r="O382" i="3"/>
  <c r="N382" i="3"/>
  <c r="Q382" i="3"/>
  <c r="O1402" i="3"/>
  <c r="N1402" i="3"/>
  <c r="Q1402" i="3"/>
  <c r="O1615" i="3"/>
  <c r="N1615" i="3"/>
  <c r="Q1615" i="3"/>
  <c r="O1293" i="3"/>
  <c r="N1293" i="3"/>
  <c r="Q1293" i="3"/>
  <c r="N1586" i="3"/>
  <c r="O1586" i="3"/>
  <c r="Q1586" i="3"/>
  <c r="N1286" i="3"/>
  <c r="O1286" i="3"/>
  <c r="Q1286" i="3"/>
  <c r="O1334" i="3"/>
  <c r="N1334" i="3"/>
  <c r="Q1334" i="3"/>
  <c r="O1925" i="3"/>
  <c r="N1925" i="3"/>
  <c r="Q1925" i="3"/>
  <c r="N1694" i="3"/>
  <c r="Q1694" i="3"/>
  <c r="O1694" i="3"/>
  <c r="B25" i="4"/>
  <c r="B24" i="4"/>
  <c r="B23" i="4"/>
  <c r="B22" i="4"/>
  <c r="B26" i="4"/>
  <c r="N5" i="3"/>
  <c r="O5" i="3"/>
  <c r="N1510" i="3"/>
  <c r="O1510" i="3"/>
  <c r="Q1510" i="3"/>
  <c r="N1587" i="3"/>
  <c r="O1587" i="3"/>
  <c r="Q1587" i="3"/>
  <c r="O189" i="3"/>
  <c r="N189" i="3"/>
  <c r="Q189" i="3"/>
  <c r="N1534" i="3"/>
  <c r="O1534" i="3"/>
  <c r="Q1534" i="3"/>
  <c r="O1885" i="3"/>
  <c r="N1885" i="3"/>
  <c r="Q1885" i="3"/>
  <c r="O251" i="3"/>
  <c r="N251" i="3"/>
  <c r="Q251" i="3"/>
  <c r="O1760" i="3"/>
  <c r="N1760" i="3"/>
  <c r="Q1760" i="3"/>
  <c r="N871" i="3"/>
  <c r="O871" i="3"/>
  <c r="Q871" i="3"/>
  <c r="O771" i="3"/>
  <c r="N771" i="3"/>
  <c r="Q771" i="3"/>
  <c r="O1668" i="3"/>
  <c r="N1668" i="3"/>
  <c r="Q1668" i="3"/>
  <c r="N937" i="3"/>
  <c r="O937" i="3"/>
  <c r="Q937" i="3"/>
  <c r="N1310" i="3"/>
  <c r="O1310" i="3"/>
  <c r="Q1310" i="3"/>
  <c r="N1457" i="3"/>
  <c r="O1457" i="3"/>
  <c r="Q1457" i="3"/>
  <c r="N1567" i="3"/>
  <c r="O1567" i="3"/>
  <c r="Q1567" i="3"/>
  <c r="O1709" i="3"/>
  <c r="N1709" i="3"/>
  <c r="Q1709" i="3"/>
  <c r="O973" i="3"/>
  <c r="N973" i="3"/>
  <c r="Q973" i="3"/>
  <c r="N1441" i="3"/>
  <c r="O1441" i="3"/>
  <c r="Q1441" i="3"/>
  <c r="O1156" i="3"/>
  <c r="N1156" i="3"/>
  <c r="Q1156" i="3"/>
  <c r="O1008" i="3"/>
  <c r="N1008" i="3"/>
  <c r="Q1008" i="3"/>
  <c r="N449" i="3"/>
  <c r="O449" i="3"/>
  <c r="Q449" i="3"/>
  <c r="O977" i="3"/>
  <c r="N977" i="3"/>
  <c r="Q977" i="3"/>
  <c r="O371" i="3"/>
  <c r="Q371" i="3"/>
  <c r="N371" i="3"/>
  <c r="O624" i="3"/>
  <c r="Q624" i="3"/>
  <c r="N624" i="3"/>
  <c r="N561" i="3"/>
  <c r="O561" i="3"/>
  <c r="Q561" i="3"/>
  <c r="N109" i="3"/>
  <c r="O109" i="3"/>
  <c r="Q109" i="3"/>
  <c r="Q137" i="3"/>
  <c r="O137" i="3"/>
  <c r="N137" i="3"/>
  <c r="O1421" i="3"/>
  <c r="N1421" i="3"/>
  <c r="Q1421" i="3"/>
  <c r="O1681" i="3"/>
  <c r="N1681" i="3"/>
  <c r="Q1681" i="3"/>
  <c r="O1030" i="3"/>
  <c r="N1030" i="3"/>
  <c r="Q1030" i="3"/>
  <c r="N850" i="3"/>
  <c r="O850" i="3"/>
  <c r="Q850" i="3"/>
  <c r="N1864" i="3"/>
  <c r="O1864" i="3"/>
  <c r="Q1864" i="3"/>
  <c r="O147" i="3"/>
  <c r="N147" i="3"/>
  <c r="Q147" i="3"/>
  <c r="O1931" i="3"/>
  <c r="N1931" i="3"/>
  <c r="Q1931" i="3"/>
  <c r="N239" i="3"/>
  <c r="O239" i="3"/>
  <c r="Q239" i="3"/>
  <c r="N1928" i="3"/>
  <c r="O1928" i="3"/>
  <c r="Q1928" i="3"/>
  <c r="O1468" i="3"/>
  <c r="N1468" i="3"/>
  <c r="Q1468" i="3"/>
  <c r="N113" i="3"/>
  <c r="O113" i="3"/>
  <c r="Q113" i="3"/>
  <c r="O749" i="3"/>
  <c r="N749" i="3"/>
  <c r="Q749" i="3"/>
  <c r="N174" i="3"/>
  <c r="O174" i="3"/>
  <c r="Q174" i="3"/>
  <c r="O1384" i="3"/>
  <c r="N1384" i="3"/>
  <c r="Q1384" i="3"/>
  <c r="O983" i="3"/>
  <c r="N983" i="3"/>
  <c r="Q983" i="3"/>
  <c r="N1673" i="3"/>
  <c r="O1673" i="3"/>
  <c r="Q1673" i="3"/>
  <c r="O1718" i="3"/>
  <c r="N1718" i="3"/>
  <c r="Q1718" i="3"/>
  <c r="N1513" i="3"/>
  <c r="O1513" i="3"/>
  <c r="Q1513" i="3"/>
  <c r="N15" i="3"/>
  <c r="O15" i="3"/>
  <c r="Q15" i="3"/>
  <c r="N1369" i="3"/>
  <c r="O1369" i="3"/>
  <c r="Q1369" i="3"/>
  <c r="O1992" i="3"/>
  <c r="N1992" i="3"/>
  <c r="Q1992" i="3"/>
  <c r="N523" i="3"/>
  <c r="O523" i="3"/>
  <c r="Q523" i="3"/>
  <c r="O195" i="3"/>
  <c r="N195" i="3"/>
  <c r="Q195" i="3"/>
  <c r="O1683" i="3"/>
  <c r="N1683" i="3"/>
  <c r="Q1683" i="3"/>
  <c r="O354" i="3"/>
  <c r="N354" i="3"/>
  <c r="Q354" i="3"/>
  <c r="N1451" i="3"/>
  <c r="Q1451" i="3"/>
  <c r="O1451" i="3"/>
  <c r="O682" i="3"/>
  <c r="Q682" i="3"/>
  <c r="N682" i="3"/>
  <c r="O1641" i="3"/>
  <c r="N1641" i="3"/>
  <c r="Q1641" i="3"/>
  <c r="N1139" i="3"/>
  <c r="O1139" i="3"/>
  <c r="Q1139" i="3"/>
  <c r="N347" i="3"/>
  <c r="O347" i="3"/>
  <c r="Q347" i="3"/>
  <c r="O1716" i="3"/>
  <c r="N1716" i="3"/>
  <c r="Q1716" i="3"/>
  <c r="N1526" i="3"/>
  <c r="O1526" i="3"/>
  <c r="Q1526" i="3"/>
  <c r="N10" i="3"/>
  <c r="O10" i="3"/>
  <c r="Q10" i="3"/>
  <c r="N1854" i="3"/>
  <c r="O1854" i="3"/>
  <c r="Q1854" i="3"/>
  <c r="N1583" i="3"/>
  <c r="O1583" i="3"/>
  <c r="Q1583" i="3"/>
  <c r="N665" i="3"/>
  <c r="O665" i="3"/>
  <c r="Q665" i="3"/>
  <c r="O950" i="3"/>
  <c r="N950" i="3"/>
  <c r="Q950" i="3"/>
  <c r="N1768" i="3"/>
  <c r="O1768" i="3"/>
  <c r="Q1768" i="3"/>
  <c r="O968" i="3"/>
  <c r="N968" i="3"/>
  <c r="Q968" i="3"/>
  <c r="N388" i="3"/>
  <c r="O388" i="3"/>
  <c r="Q388" i="3"/>
  <c r="O1076" i="3"/>
  <c r="N1076" i="3"/>
  <c r="Q1076" i="3"/>
  <c r="N1301" i="3"/>
  <c r="O1301" i="3"/>
  <c r="Q1301" i="3"/>
  <c r="O1698" i="3"/>
  <c r="N1698" i="3"/>
  <c r="Q1698" i="3"/>
  <c r="O728" i="3"/>
  <c r="N728" i="3"/>
  <c r="Q728" i="3"/>
  <c r="O1737" i="3"/>
  <c r="N1737" i="3"/>
  <c r="Q1737" i="3"/>
  <c r="O1379" i="3"/>
  <c r="N1379" i="3"/>
  <c r="Q1379" i="3"/>
  <c r="O760" i="3"/>
  <c r="N760" i="3"/>
  <c r="Q760" i="3"/>
  <c r="N1454" i="3"/>
  <c r="O1454" i="3"/>
  <c r="Q1454" i="3"/>
  <c r="N505" i="3"/>
  <c r="O505" i="3"/>
  <c r="Q505" i="3"/>
  <c r="N1493" i="3"/>
  <c r="O1493" i="3"/>
  <c r="Q1493" i="3"/>
  <c r="O1517" i="3"/>
  <c r="N1517" i="3"/>
  <c r="Q1517" i="3"/>
  <c r="N478" i="3"/>
  <c r="O478" i="3"/>
  <c r="Q478" i="3"/>
  <c r="N1977" i="3"/>
  <c r="O1977" i="3"/>
  <c r="Q1977" i="3"/>
  <c r="O126" i="3"/>
  <c r="N126" i="3"/>
  <c r="Q126" i="3"/>
  <c r="O1930" i="3"/>
  <c r="N1930" i="3"/>
  <c r="Q1930" i="3"/>
  <c r="O1453" i="3"/>
  <c r="N1453" i="3"/>
  <c r="Q1453" i="3"/>
  <c r="O322" i="3"/>
  <c r="Q322" i="3"/>
  <c r="N322" i="3"/>
  <c r="N1436" i="3"/>
  <c r="O1436" i="3"/>
  <c r="Q1436" i="3"/>
  <c r="O1080" i="3"/>
  <c r="N1080" i="3"/>
  <c r="Q1080" i="3"/>
  <c r="Q822" i="3"/>
  <c r="O822" i="3"/>
  <c r="N822" i="3"/>
  <c r="O447" i="3"/>
  <c r="N447" i="3"/>
  <c r="Q447" i="3"/>
  <c r="O1780" i="3"/>
  <c r="N1780" i="3"/>
  <c r="Q1780" i="3"/>
  <c r="Q105" i="3"/>
  <c r="O105" i="3"/>
  <c r="N105" i="3"/>
  <c r="N1164" i="3"/>
  <c r="Q1164" i="3"/>
  <c r="O1164" i="3"/>
  <c r="N791" i="3"/>
  <c r="O791" i="3"/>
  <c r="Q791" i="3"/>
  <c r="O272" i="3"/>
  <c r="N272" i="3"/>
  <c r="Q272" i="3"/>
  <c r="O869" i="3"/>
  <c r="N869" i="3"/>
  <c r="Q869" i="3"/>
  <c r="O206" i="3"/>
  <c r="N206" i="3"/>
  <c r="Q206" i="3"/>
  <c r="O150" i="3"/>
  <c r="N150" i="3"/>
  <c r="Q150" i="3"/>
  <c r="O164" i="3"/>
  <c r="N164" i="3"/>
  <c r="Q164" i="3"/>
  <c r="N959" i="3"/>
  <c r="O959" i="3"/>
  <c r="Q959" i="3"/>
  <c r="O1455" i="3"/>
  <c r="N1455" i="3"/>
  <c r="Q1455" i="3"/>
  <c r="N1498" i="3"/>
  <c r="O1498" i="3"/>
  <c r="Q1498" i="3"/>
  <c r="O913" i="3"/>
  <c r="Q913" i="3"/>
  <c r="N913" i="3"/>
  <c r="N1903" i="3"/>
  <c r="O1903" i="3"/>
  <c r="Q1903" i="3"/>
  <c r="O1642" i="3"/>
  <c r="N1642" i="3"/>
  <c r="Q1642" i="3"/>
  <c r="O1355" i="3"/>
  <c r="N1355" i="3"/>
  <c r="Q1355" i="3"/>
  <c r="N1178" i="3"/>
  <c r="O1178" i="3"/>
  <c r="Q1178" i="3"/>
  <c r="N899" i="3"/>
  <c r="Q899" i="3"/>
  <c r="O899" i="3"/>
  <c r="O908" i="3"/>
  <c r="N908" i="3"/>
  <c r="Q908" i="3"/>
  <c r="O184" i="3"/>
  <c r="Q184" i="3"/>
  <c r="N184" i="3"/>
  <c r="N941" i="3"/>
  <c r="O941" i="3"/>
  <c r="Q941" i="3"/>
  <c r="Q207" i="3"/>
  <c r="O207" i="3"/>
  <c r="N207" i="3"/>
  <c r="N667" i="3"/>
  <c r="O667" i="3"/>
  <c r="Q667" i="3"/>
  <c r="O114" i="3"/>
  <c r="N114" i="3"/>
  <c r="Q114" i="3"/>
  <c r="O169" i="3"/>
  <c r="N169" i="3"/>
  <c r="Q169" i="3"/>
  <c r="N225" i="3"/>
  <c r="O225" i="3"/>
  <c r="Q225" i="3"/>
  <c r="N874" i="3"/>
  <c r="O874" i="3"/>
  <c r="Q874" i="3"/>
  <c r="O1960" i="3"/>
  <c r="N1960" i="3"/>
  <c r="Q1960" i="3"/>
  <c r="O1601" i="3"/>
  <c r="N1601" i="3"/>
  <c r="Q1601" i="3"/>
  <c r="N1119" i="3"/>
  <c r="O1119" i="3"/>
  <c r="Q1119" i="3"/>
  <c r="O1826" i="3"/>
  <c r="N1826" i="3"/>
  <c r="Q1826" i="3"/>
  <c r="N548" i="3"/>
  <c r="O548" i="3"/>
  <c r="Q548" i="3"/>
  <c r="N1238" i="3"/>
  <c r="O1238" i="3"/>
  <c r="Q1238" i="3"/>
  <c r="O1232" i="3"/>
  <c r="N1232" i="3"/>
  <c r="Q1232" i="3"/>
  <c r="O1314" i="3"/>
  <c r="N1314" i="3"/>
  <c r="Q1314" i="3"/>
  <c r="O1363" i="3"/>
  <c r="N1363" i="3"/>
  <c r="Q1363" i="3"/>
  <c r="O1892" i="3"/>
  <c r="N1892" i="3"/>
  <c r="Q1892" i="3"/>
  <c r="O1214" i="3"/>
  <c r="N1214" i="3"/>
  <c r="Q1214" i="3"/>
  <c r="O664" i="3"/>
  <c r="N664" i="3"/>
  <c r="Q664" i="3"/>
  <c r="N1093" i="3"/>
  <c r="O1093" i="3"/>
  <c r="Q1093" i="3"/>
  <c r="N1051" i="3"/>
  <c r="O1051" i="3"/>
  <c r="Q1051" i="3"/>
  <c r="O1015" i="3"/>
  <c r="N1015" i="3"/>
  <c r="Q1015" i="3"/>
  <c r="O755" i="3"/>
  <c r="N755" i="3"/>
  <c r="Q755" i="3"/>
  <c r="N939" i="3"/>
  <c r="O939" i="3"/>
  <c r="Q939" i="3"/>
  <c r="N542" i="3"/>
  <c r="O542" i="3"/>
  <c r="Q542" i="3"/>
  <c r="N592" i="3"/>
  <c r="O592" i="3"/>
  <c r="Q592" i="3"/>
  <c r="O1505" i="3"/>
  <c r="N1505" i="3"/>
  <c r="Q1505" i="3"/>
  <c r="O1558" i="3"/>
  <c r="N1558" i="3"/>
  <c r="Q1558" i="3"/>
  <c r="N1471" i="3"/>
  <c r="O1471" i="3"/>
  <c r="Q1471" i="3"/>
  <c r="N1602" i="3"/>
  <c r="O1602" i="3"/>
  <c r="Q1602" i="3"/>
  <c r="N1155" i="3"/>
  <c r="O1155" i="3"/>
  <c r="Q1155" i="3"/>
  <c r="N384" i="3"/>
  <c r="O384" i="3"/>
  <c r="Q384" i="3"/>
  <c r="N898" i="3"/>
  <c r="O898" i="3"/>
  <c r="Q898" i="3"/>
  <c r="O762" i="3"/>
  <c r="N762" i="3"/>
  <c r="Q762" i="3"/>
  <c r="N187" i="3"/>
  <c r="O187" i="3"/>
  <c r="Q187" i="3"/>
  <c r="N1800" i="3"/>
  <c r="O1800" i="3"/>
  <c r="Q1800" i="3"/>
  <c r="O1553" i="3"/>
  <c r="N1553" i="3"/>
  <c r="Q1553" i="3"/>
  <c r="O1655" i="3"/>
  <c r="N1655" i="3"/>
  <c r="Q1655" i="3"/>
  <c r="N414" i="3"/>
  <c r="O414" i="3"/>
  <c r="Q414" i="3"/>
  <c r="O1365" i="3"/>
  <c r="N1365" i="3"/>
  <c r="Q1365" i="3"/>
  <c r="O1338" i="3"/>
  <c r="N1338" i="3"/>
  <c r="Q1338" i="3"/>
  <c r="N786" i="3"/>
  <c r="O786" i="3"/>
  <c r="Q786" i="3"/>
  <c r="O227" i="3"/>
  <c r="N227" i="3"/>
  <c r="Q227" i="3"/>
  <c r="O979" i="3"/>
  <c r="N979" i="3"/>
  <c r="Q979" i="3"/>
  <c r="N1937" i="3"/>
  <c r="O1937" i="3"/>
  <c r="Q1937" i="3"/>
  <c r="N421" i="3"/>
  <c r="O421" i="3"/>
  <c r="Q421" i="3"/>
  <c r="O875" i="3"/>
  <c r="N875" i="3"/>
  <c r="Q875" i="3"/>
  <c r="O673" i="3"/>
  <c r="N673" i="3"/>
  <c r="Q673" i="3"/>
  <c r="N1229" i="3"/>
  <c r="O1229" i="3"/>
  <c r="Q1229" i="3"/>
  <c r="O559" i="3"/>
  <c r="N559" i="3"/>
  <c r="Q559" i="3"/>
  <c r="O1632" i="3"/>
  <c r="N1632" i="3"/>
  <c r="Q1632" i="3"/>
  <c r="N342" i="3"/>
  <c r="O342" i="3"/>
  <c r="Q342" i="3"/>
  <c r="N283" i="3"/>
  <c r="Q283" i="3"/>
  <c r="O283" i="3"/>
  <c r="O1616" i="3"/>
  <c r="N1616" i="3"/>
  <c r="Q1616" i="3"/>
  <c r="O89" i="3"/>
  <c r="N89" i="3"/>
  <c r="Q89" i="3"/>
  <c r="O370" i="3"/>
  <c r="N370" i="3"/>
  <c r="Q370" i="3"/>
  <c r="O1147" i="3"/>
  <c r="N1147" i="3"/>
  <c r="Q1147" i="3"/>
  <c r="N1227" i="3"/>
  <c r="O1227" i="3"/>
  <c r="Q1227" i="3"/>
  <c r="N1887" i="3"/>
  <c r="O1887" i="3"/>
  <c r="Q1887" i="3"/>
  <c r="O1004" i="3"/>
  <c r="N1004" i="3"/>
  <c r="Q1004" i="3"/>
  <c r="O70" i="3"/>
  <c r="N70" i="3"/>
  <c r="Q70" i="3"/>
  <c r="O1243" i="3"/>
  <c r="N1243" i="3"/>
  <c r="Q1243" i="3"/>
  <c r="O1869" i="3"/>
  <c r="N1869" i="3"/>
  <c r="Q1869" i="3"/>
  <c r="O1598" i="3"/>
  <c r="N1598" i="3"/>
  <c r="Q1598" i="3"/>
  <c r="O1309" i="3"/>
  <c r="N1309" i="3"/>
  <c r="Q1309" i="3"/>
  <c r="O1998" i="3"/>
  <c r="N1998" i="3"/>
  <c r="Q1998" i="3"/>
  <c r="O1664" i="3"/>
  <c r="N1664" i="3"/>
  <c r="Q1664" i="3"/>
  <c r="O120" i="3"/>
  <c r="Q120" i="3"/>
  <c r="N120" i="3"/>
  <c r="O316" i="3"/>
  <c r="N316" i="3"/>
  <c r="Q316" i="3"/>
  <c r="N262" i="3"/>
  <c r="O262" i="3"/>
  <c r="Q262" i="3"/>
  <c r="O1484" i="3"/>
  <c r="N1484" i="3"/>
  <c r="Q1484" i="3"/>
  <c r="N741" i="3"/>
  <c r="O741" i="3"/>
  <c r="Q741" i="3"/>
  <c r="N69" i="3"/>
  <c r="O69" i="3"/>
  <c r="Q69" i="3"/>
  <c r="O1233" i="3"/>
  <c r="N1233" i="3"/>
  <c r="Q1233" i="3"/>
  <c r="N1006" i="3"/>
  <c r="O1006" i="3"/>
  <c r="Q1006" i="3"/>
  <c r="N138" i="3"/>
  <c r="O138" i="3"/>
  <c r="Q138" i="3"/>
  <c r="Q601" i="3"/>
  <c r="O601" i="3"/>
  <c r="N601" i="3"/>
  <c r="N1413" i="3"/>
  <c r="O1413" i="3"/>
  <c r="Q1413" i="3"/>
  <c r="N1490" i="3"/>
  <c r="O1490" i="3"/>
  <c r="Q1490" i="3"/>
  <c r="N1412" i="3"/>
  <c r="O1412" i="3"/>
  <c r="Q1412" i="3"/>
  <c r="N1593" i="3"/>
  <c r="O1593" i="3"/>
  <c r="Q1593" i="3"/>
  <c r="Q680" i="3"/>
  <c r="N680" i="3"/>
  <c r="O680" i="3"/>
  <c r="O1057" i="3"/>
  <c r="N1057" i="3"/>
  <c r="Q1057" i="3"/>
  <c r="O793" i="3"/>
  <c r="N793" i="3"/>
  <c r="Q793" i="3"/>
  <c r="O55" i="3"/>
  <c r="N55" i="3"/>
  <c r="Q55" i="3"/>
  <c r="O260" i="3"/>
  <c r="N260" i="3"/>
  <c r="Q260" i="3"/>
  <c r="O705" i="3"/>
  <c r="N705" i="3"/>
  <c r="Q705" i="3"/>
  <c r="O1066" i="3"/>
  <c r="Q1066" i="3"/>
  <c r="N1066" i="3"/>
  <c r="O643" i="3"/>
  <c r="N643" i="3"/>
  <c r="Q643" i="3"/>
  <c r="O662" i="3"/>
  <c r="N662" i="3"/>
  <c r="Q662" i="3"/>
  <c r="O825" i="3"/>
  <c r="N825" i="3"/>
  <c r="Q825" i="3"/>
  <c r="O395" i="3"/>
  <c r="N395" i="3"/>
  <c r="Q395" i="3"/>
  <c r="N1467" i="3"/>
  <c r="O1467" i="3"/>
  <c r="Q1467" i="3"/>
  <c r="O1769" i="3"/>
  <c r="N1769" i="3"/>
  <c r="Q1769" i="3"/>
  <c r="O1406" i="3"/>
  <c r="Q1406" i="3"/>
  <c r="N1406" i="3"/>
  <c r="N1895" i="3"/>
  <c r="O1895" i="3"/>
  <c r="Q1895" i="3"/>
  <c r="O1387" i="3"/>
  <c r="N1387" i="3"/>
  <c r="Q1387" i="3"/>
  <c r="O1377" i="3"/>
  <c r="N1377" i="3"/>
  <c r="Q1377" i="3"/>
  <c r="N1085" i="3"/>
  <c r="O1085" i="3"/>
  <c r="Q1085" i="3"/>
  <c r="N697" i="3"/>
  <c r="O697" i="3"/>
  <c r="Q697" i="3"/>
  <c r="N856" i="3"/>
  <c r="O856" i="3"/>
  <c r="Q856" i="3"/>
  <c r="O1094" i="3"/>
  <c r="N1094" i="3"/>
  <c r="Q1094" i="3"/>
  <c r="O857" i="3"/>
  <c r="Q857" i="3"/>
  <c r="N857" i="3"/>
  <c r="N1981" i="3"/>
  <c r="O1981" i="3"/>
  <c r="Q1981" i="3"/>
  <c r="N627" i="3"/>
  <c r="O627" i="3"/>
  <c r="Q627" i="3"/>
  <c r="O130" i="3"/>
  <c r="N130" i="3"/>
  <c r="Q130" i="3"/>
  <c r="N53" i="3"/>
  <c r="O53" i="3"/>
  <c r="Q53" i="3"/>
  <c r="N125" i="3"/>
  <c r="O125" i="3"/>
  <c r="Q125" i="3"/>
  <c r="O881" i="3"/>
  <c r="N881" i="3"/>
  <c r="Q881" i="3"/>
  <c r="O1640" i="3"/>
  <c r="N1640" i="3"/>
  <c r="Q1640" i="3"/>
  <c r="O338" i="3"/>
  <c r="N338" i="3"/>
  <c r="Q338" i="3"/>
  <c r="N1770" i="3"/>
  <c r="O1770" i="3"/>
  <c r="Q1770" i="3"/>
  <c r="N332" i="3"/>
  <c r="O332" i="3"/>
  <c r="Q332" i="3"/>
  <c r="N413" i="3"/>
  <c r="O413" i="3"/>
  <c r="Q413" i="3"/>
  <c r="N1382" i="3"/>
  <c r="O1382" i="3"/>
  <c r="Q1382" i="3"/>
  <c r="O1378" i="3"/>
  <c r="N1378" i="3"/>
  <c r="Q1378" i="3"/>
  <c r="N1083" i="3"/>
  <c r="O1083" i="3"/>
  <c r="Q1083" i="3"/>
  <c r="O1696" i="3"/>
  <c r="N1696" i="3"/>
  <c r="Q1696" i="3"/>
  <c r="O1964" i="3"/>
  <c r="N1964" i="3"/>
  <c r="Q1964" i="3"/>
  <c r="O115" i="3"/>
  <c r="N115" i="3"/>
  <c r="Q115" i="3"/>
  <c r="O1562" i="3"/>
  <c r="N1562" i="3"/>
  <c r="Q1562" i="3"/>
  <c r="O1487" i="3"/>
  <c r="N1487" i="3"/>
  <c r="Q1487" i="3"/>
  <c r="O1059" i="3"/>
  <c r="N1059" i="3"/>
  <c r="Q1059" i="3"/>
  <c r="O520" i="3"/>
  <c r="N520" i="3"/>
  <c r="Q520" i="3"/>
  <c r="O534" i="3"/>
  <c r="N534" i="3"/>
  <c r="Q534" i="3"/>
  <c r="N679" i="3"/>
  <c r="O679" i="3"/>
  <c r="Q679" i="3"/>
  <c r="N457" i="3"/>
  <c r="O457" i="3"/>
  <c r="Q457" i="3"/>
  <c r="N576" i="3"/>
  <c r="O576" i="3"/>
  <c r="Q576" i="3"/>
  <c r="O1650" i="3"/>
  <c r="N1650" i="3"/>
  <c r="Q1650" i="3"/>
  <c r="O1783" i="3"/>
  <c r="N1783" i="3"/>
  <c r="Q1783" i="3"/>
  <c r="O66" i="3"/>
  <c r="N66" i="3"/>
  <c r="Q66" i="3"/>
  <c r="O309" i="3"/>
  <c r="N309" i="3"/>
  <c r="Q309" i="3"/>
  <c r="O1150" i="3"/>
  <c r="Q1150" i="3"/>
  <c r="N1150" i="3"/>
  <c r="N1157" i="3"/>
  <c r="O1157" i="3"/>
  <c r="Q1157" i="3"/>
  <c r="O516" i="3"/>
  <c r="N516" i="3"/>
  <c r="Q516" i="3"/>
  <c r="O1280" i="3"/>
  <c r="N1280" i="3"/>
  <c r="Q1280" i="3"/>
  <c r="O1842" i="3"/>
  <c r="N1842" i="3"/>
  <c r="Q1842" i="3"/>
  <c r="N1102" i="3"/>
  <c r="O1102" i="3"/>
  <c r="Q1102" i="3"/>
  <c r="O1132" i="3"/>
  <c r="N1132" i="3"/>
  <c r="Q1132" i="3"/>
  <c r="O415" i="3"/>
  <c r="N415" i="3"/>
  <c r="Q415" i="3"/>
  <c r="O54" i="3"/>
  <c r="N54" i="3"/>
  <c r="Q54" i="3"/>
  <c r="O2004" i="3"/>
  <c r="N2004" i="3"/>
  <c r="Q2004" i="3"/>
  <c r="N1149" i="3"/>
  <c r="O1149" i="3"/>
  <c r="Q1149" i="3"/>
  <c r="O820" i="3"/>
  <c r="N820" i="3"/>
  <c r="Q820" i="3"/>
  <c r="N704" i="3"/>
  <c r="O704" i="3"/>
  <c r="Q704" i="3"/>
  <c r="O179" i="3"/>
  <c r="N179" i="3"/>
  <c r="Q179" i="3"/>
  <c r="O808" i="3"/>
  <c r="N808" i="3"/>
  <c r="Q808" i="3"/>
  <c r="N678" i="3"/>
  <c r="O678" i="3"/>
  <c r="Q678" i="3"/>
  <c r="O634" i="3"/>
  <c r="N634" i="3"/>
  <c r="Q634" i="3"/>
  <c r="O739" i="3"/>
  <c r="N739" i="3"/>
  <c r="Q739" i="3"/>
  <c r="N1692" i="3"/>
  <c r="O1692" i="3"/>
  <c r="Q1692" i="3"/>
  <c r="N1834" i="3"/>
  <c r="O1834" i="3"/>
  <c r="Q1834" i="3"/>
  <c r="O1101" i="3"/>
  <c r="N1101" i="3"/>
  <c r="Q1101" i="3"/>
  <c r="O1084" i="3"/>
  <c r="N1084" i="3"/>
  <c r="Q1084" i="3"/>
  <c r="O99" i="3"/>
  <c r="N99" i="3"/>
  <c r="Q99" i="3"/>
  <c r="N376" i="3"/>
  <c r="O376" i="3"/>
  <c r="Q376" i="3"/>
  <c r="N577" i="3"/>
  <c r="O577" i="3"/>
  <c r="Q577" i="3"/>
  <c r="N429" i="3"/>
  <c r="O429" i="3"/>
  <c r="Q429" i="3"/>
  <c r="O847" i="3"/>
  <c r="N847" i="3"/>
  <c r="Q847" i="3"/>
  <c r="N1695" i="3"/>
  <c r="O1695" i="3"/>
  <c r="Q1695" i="3"/>
  <c r="O1876" i="3"/>
  <c r="N1876" i="3"/>
  <c r="Q1876" i="3"/>
  <c r="N1772" i="3"/>
  <c r="O1772" i="3"/>
  <c r="Q1772" i="3"/>
  <c r="N845" i="3"/>
  <c r="O845" i="3"/>
  <c r="Q845" i="3"/>
  <c r="O496" i="3"/>
  <c r="N496" i="3"/>
  <c r="Q496" i="3"/>
  <c r="N1201" i="3"/>
  <c r="O1201" i="3"/>
  <c r="Q1201" i="3"/>
  <c r="O1608" i="3"/>
  <c r="N1608" i="3"/>
  <c r="Q1608" i="3"/>
  <c r="O1557" i="3"/>
  <c r="N1557" i="3"/>
  <c r="Q1557" i="3"/>
  <c r="N1161" i="3"/>
  <c r="O1161" i="3"/>
  <c r="Q1161" i="3"/>
  <c r="N1866" i="3"/>
  <c r="Q1866" i="3"/>
  <c r="O1866" i="3"/>
  <c r="O282" i="3"/>
  <c r="N282" i="3"/>
  <c r="Q282" i="3"/>
  <c r="N481" i="3"/>
  <c r="O481" i="3"/>
  <c r="Q481" i="3"/>
  <c r="O782" i="3"/>
  <c r="N782" i="3"/>
  <c r="Q782" i="3"/>
  <c r="O701" i="3"/>
  <c r="N701" i="3"/>
  <c r="Q701" i="3"/>
  <c r="O1797" i="3"/>
  <c r="N1797" i="3"/>
  <c r="Q1797" i="3"/>
  <c r="O56" i="3"/>
  <c r="Q56" i="3"/>
  <c r="N56" i="3"/>
  <c r="O1298" i="3"/>
  <c r="N1298" i="3"/>
  <c r="Q1298" i="3"/>
  <c r="O905" i="3"/>
  <c r="N905" i="3"/>
  <c r="Q905" i="3"/>
  <c r="N469" i="3"/>
  <c r="O469" i="3"/>
  <c r="Q469" i="3"/>
  <c r="N1418" i="3"/>
  <c r="O1418" i="3"/>
  <c r="Q1418" i="3"/>
  <c r="N1835" i="3"/>
  <c r="O1835" i="3"/>
  <c r="Q1835" i="3"/>
  <c r="N74" i="3"/>
  <c r="O74" i="3"/>
  <c r="Q74" i="3"/>
  <c r="O1974" i="3"/>
  <c r="N1974" i="3"/>
  <c r="Q1974" i="3"/>
  <c r="O1061" i="3"/>
  <c r="N1061" i="3"/>
  <c r="Q1061" i="3"/>
  <c r="O1954" i="3"/>
  <c r="N1954" i="3"/>
  <c r="Q1954" i="3"/>
  <c r="O599" i="3"/>
  <c r="Q599" i="3"/>
  <c r="N599" i="3"/>
  <c r="N1186" i="3"/>
  <c r="O1186" i="3"/>
  <c r="Q1186" i="3"/>
  <c r="N1220" i="3"/>
  <c r="O1220" i="3"/>
  <c r="Q1220" i="3"/>
  <c r="O431" i="3"/>
  <c r="N431" i="3"/>
  <c r="Q431" i="3"/>
  <c r="O1001" i="3"/>
  <c r="N1001" i="3"/>
  <c r="Q1001" i="3"/>
  <c r="O223" i="3"/>
  <c r="N223" i="3"/>
  <c r="Q223" i="3"/>
  <c r="O668" i="3"/>
  <c r="N668" i="3"/>
  <c r="Q668" i="3"/>
  <c r="N1362" i="3"/>
  <c r="O1362" i="3"/>
  <c r="Q1362" i="3"/>
  <c r="N513" i="3"/>
  <c r="Q513" i="3"/>
  <c r="O513" i="3"/>
  <c r="O1179" i="3"/>
  <c r="N1179" i="3"/>
  <c r="Q1179" i="3"/>
  <c r="O1701" i="3"/>
  <c r="N1701" i="3"/>
  <c r="Q1701" i="3"/>
  <c r="O182" i="3"/>
  <c r="N182" i="3"/>
  <c r="Q182" i="3"/>
  <c r="O778" i="3"/>
  <c r="N778" i="3"/>
  <c r="Q778" i="3"/>
  <c r="O1624" i="3"/>
  <c r="N1624" i="3"/>
  <c r="Q1624" i="3"/>
  <c r="O1747" i="3"/>
  <c r="N1747" i="3"/>
  <c r="Q1747" i="3"/>
  <c r="O464" i="3"/>
  <c r="N464" i="3"/>
  <c r="Q464" i="3"/>
  <c r="O1926" i="3"/>
  <c r="N1926" i="3"/>
  <c r="Q1926" i="3"/>
  <c r="N1348" i="3"/>
  <c r="O1348" i="3"/>
  <c r="Q1348" i="3"/>
  <c r="N1603" i="3"/>
  <c r="O1603" i="3"/>
  <c r="Q1603" i="3"/>
  <c r="N773" i="3"/>
  <c r="O773" i="3"/>
  <c r="Q773" i="3"/>
  <c r="O1841" i="3"/>
  <c r="N1841" i="3"/>
  <c r="Q1841" i="3"/>
  <c r="O699" i="3"/>
  <c r="N699" i="3"/>
  <c r="Q699" i="3"/>
  <c r="N1218" i="3"/>
  <c r="O1218" i="3"/>
  <c r="Q1218" i="3"/>
  <c r="O920" i="3"/>
  <c r="N920" i="3"/>
  <c r="Q920" i="3"/>
  <c r="O1957" i="3"/>
  <c r="N1957" i="3"/>
  <c r="Q1957" i="3"/>
  <c r="O589" i="3"/>
  <c r="N589" i="3"/>
  <c r="Q589" i="3"/>
  <c r="O894" i="3"/>
  <c r="N894" i="3"/>
  <c r="Q894" i="3"/>
  <c r="O1504" i="3"/>
  <c r="N1504" i="3"/>
  <c r="Q1504" i="3"/>
  <c r="O410" i="3"/>
  <c r="N410" i="3"/>
  <c r="Q410" i="3"/>
  <c r="O1897" i="3"/>
  <c r="N1897" i="3"/>
  <c r="Q1897" i="3"/>
  <c r="O1889" i="3"/>
  <c r="N1889" i="3"/>
  <c r="Q1889" i="3"/>
  <c r="O1432" i="3"/>
  <c r="N1432" i="3"/>
  <c r="Q1432" i="3"/>
  <c r="N1993" i="3"/>
  <c r="O1993" i="3"/>
  <c r="Q1993" i="3"/>
  <c r="N1865" i="3"/>
  <c r="O1865" i="3"/>
  <c r="Q1865" i="3"/>
  <c r="O1017" i="3"/>
  <c r="N1017" i="3"/>
  <c r="Q1017" i="3"/>
  <c r="N670" i="3"/>
  <c r="O670" i="3"/>
  <c r="Q670" i="3"/>
  <c r="O621" i="3"/>
  <c r="N621" i="3"/>
  <c r="Q621" i="3"/>
  <c r="N1096" i="3"/>
  <c r="O1096" i="3"/>
  <c r="Q1096" i="3"/>
  <c r="O580" i="3"/>
  <c r="N580" i="3"/>
  <c r="Q580" i="3"/>
  <c r="N1167" i="3"/>
  <c r="O1167" i="3"/>
  <c r="Q1167" i="3"/>
  <c r="Q13" i="3"/>
  <c r="N13" i="3"/>
  <c r="O13" i="3"/>
  <c r="N178" i="3"/>
  <c r="O178" i="3"/>
  <c r="Q178" i="3"/>
  <c r="N106" i="3"/>
  <c r="O106" i="3"/>
  <c r="Q106" i="3"/>
  <c r="O1339" i="3"/>
  <c r="N1339" i="3"/>
  <c r="Q1339" i="3"/>
  <c r="N1914" i="3"/>
  <c r="O1914" i="3"/>
  <c r="Q1914" i="3"/>
  <c r="N888" i="3"/>
  <c r="O888" i="3"/>
  <c r="Q888" i="3"/>
  <c r="O1976" i="3"/>
  <c r="N1976" i="3"/>
  <c r="Q1976" i="3"/>
  <c r="O1206" i="3"/>
  <c r="N1206" i="3"/>
  <c r="Q1206" i="3"/>
  <c r="N67" i="3"/>
  <c r="O67" i="3"/>
  <c r="Q67" i="3"/>
  <c r="O865" i="3"/>
  <c r="N865" i="3"/>
  <c r="Q865" i="3"/>
  <c r="N336" i="3"/>
  <c r="O336" i="3"/>
  <c r="Q336" i="3"/>
  <c r="N1744" i="3"/>
  <c r="O1744" i="3"/>
  <c r="Q1744" i="3"/>
  <c r="O1828" i="3"/>
  <c r="N1828" i="3"/>
  <c r="Q1828" i="3"/>
  <c r="O940" i="3"/>
  <c r="N940" i="3"/>
  <c r="Q940" i="3"/>
  <c r="N757" i="3"/>
  <c r="O757" i="3"/>
  <c r="Q757" i="3"/>
  <c r="O1820" i="3"/>
  <c r="N1820" i="3"/>
  <c r="Q1820" i="3"/>
  <c r="O1972" i="3"/>
  <c r="N1972" i="3"/>
  <c r="Q1972" i="3"/>
  <c r="N1614" i="3"/>
  <c r="O1614" i="3"/>
  <c r="Q1614" i="3"/>
  <c r="N1497" i="3"/>
  <c r="O1497" i="3"/>
  <c r="Q1497" i="3"/>
  <c r="O1975" i="3"/>
  <c r="N1975" i="3"/>
  <c r="Q1975" i="3"/>
  <c r="N1967" i="3"/>
  <c r="O1967" i="3"/>
  <c r="Q1967" i="3"/>
  <c r="O1659" i="3"/>
  <c r="N1659" i="3"/>
  <c r="Q1659" i="3"/>
  <c r="N1911" i="3"/>
  <c r="O1911" i="3"/>
  <c r="Q1911" i="3"/>
  <c r="O932" i="3"/>
  <c r="N932" i="3"/>
  <c r="Q932" i="3"/>
  <c r="O430" i="3"/>
  <c r="N430" i="3"/>
  <c r="Q430" i="3"/>
  <c r="O1398" i="3"/>
  <c r="N1398" i="3"/>
  <c r="Q1398" i="3"/>
  <c r="O1520" i="3"/>
  <c r="N1520" i="3"/>
  <c r="Q1520" i="3"/>
  <c r="Q638" i="3"/>
  <c r="O638" i="3"/>
  <c r="N638" i="3"/>
  <c r="N438" i="3"/>
  <c r="O438" i="3"/>
  <c r="Q438" i="3"/>
  <c r="O1391" i="3"/>
  <c r="N1391" i="3"/>
  <c r="Q1391" i="3"/>
  <c r="O452" i="3"/>
  <c r="N452" i="3"/>
  <c r="Q452" i="3"/>
  <c r="N562" i="3"/>
  <c r="O562" i="3"/>
  <c r="Q562" i="3"/>
  <c r="O427" i="3"/>
  <c r="N427" i="3"/>
  <c r="Q427" i="3"/>
  <c r="N1275" i="3"/>
  <c r="O1275" i="3"/>
  <c r="Q1275" i="3"/>
  <c r="N1595" i="3"/>
  <c r="O1595" i="3"/>
  <c r="Q1595" i="3"/>
  <c r="Q419" i="3"/>
  <c r="O419" i="3"/>
  <c r="N419" i="3"/>
  <c r="O1785" i="3"/>
  <c r="N1785" i="3"/>
  <c r="Q1785" i="3"/>
  <c r="N1582" i="3"/>
  <c r="Q1582" i="3"/>
  <c r="O1582" i="3"/>
  <c r="O827" i="3"/>
  <c r="N827" i="3"/>
  <c r="Q827" i="3"/>
  <c r="N1460" i="3"/>
  <c r="O1460" i="3"/>
  <c r="Q1460" i="3"/>
  <c r="N790" i="3"/>
  <c r="Q790" i="3"/>
  <c r="O790" i="3"/>
  <c r="O1438" i="3"/>
  <c r="N1438" i="3"/>
  <c r="Q1438" i="3"/>
  <c r="O1081" i="3"/>
  <c r="N1081" i="3"/>
  <c r="Q1081" i="3"/>
  <c r="O683" i="3"/>
  <c r="Q683" i="3"/>
  <c r="N683" i="3"/>
  <c r="N439" i="3"/>
  <c r="O439" i="3"/>
  <c r="Q439" i="3"/>
  <c r="N1629" i="3"/>
  <c r="O1629" i="3"/>
  <c r="Q1629" i="3"/>
  <c r="O980" i="3"/>
  <c r="N980" i="3"/>
  <c r="Q980" i="3"/>
  <c r="O765" i="3"/>
  <c r="N765" i="3"/>
  <c r="Q765" i="3"/>
  <c r="N738" i="3"/>
  <c r="O738" i="3"/>
  <c r="Q738" i="3"/>
  <c r="O1075" i="3"/>
  <c r="N1075" i="3"/>
  <c r="Q1075" i="3"/>
  <c r="O212" i="3"/>
  <c r="N212" i="3"/>
  <c r="Q212" i="3"/>
  <c r="O494" i="3"/>
  <c r="N494" i="3"/>
  <c r="Q494" i="3"/>
  <c r="O1727" i="3"/>
  <c r="N1727" i="3"/>
  <c r="Q1727" i="3"/>
  <c r="O491" i="3"/>
  <c r="N491" i="3"/>
  <c r="Q491" i="3"/>
  <c r="N1778" i="3"/>
  <c r="O1778" i="3"/>
  <c r="Q1778" i="3"/>
  <c r="N1594" i="3"/>
  <c r="O1594" i="3"/>
  <c r="Q1594" i="3"/>
  <c r="O605" i="3"/>
  <c r="N605" i="3"/>
  <c r="Q605" i="3"/>
  <c r="O1250" i="3"/>
  <c r="N1250" i="3"/>
  <c r="Q1250" i="3"/>
  <c r="O870" i="3"/>
  <c r="N870" i="3"/>
  <c r="Q870" i="3"/>
  <c r="O1327" i="3"/>
  <c r="N1327" i="3"/>
  <c r="Q1327" i="3"/>
  <c r="N677" i="3"/>
  <c r="O677" i="3"/>
  <c r="Q677" i="3"/>
  <c r="O1347" i="3"/>
  <c r="N1347" i="3"/>
  <c r="Q1347" i="3"/>
  <c r="O1669" i="3"/>
  <c r="N1669" i="3"/>
  <c r="Q1669" i="3"/>
  <c r="O1756" i="3"/>
  <c r="N1756" i="3"/>
  <c r="Q1756" i="3"/>
  <c r="N1959" i="3"/>
  <c r="O1959" i="3"/>
  <c r="Q1959" i="3"/>
  <c r="N1786" i="3"/>
  <c r="O1786" i="3"/>
  <c r="Q1786" i="3"/>
  <c r="O1665" i="3"/>
  <c r="N1665" i="3"/>
  <c r="Q1665" i="3"/>
  <c r="O1335" i="3"/>
  <c r="N1335" i="3"/>
  <c r="Q1335" i="3"/>
  <c r="O95" i="3"/>
  <c r="N95" i="3"/>
  <c r="Q95" i="3"/>
  <c r="O185" i="3"/>
  <c r="N185" i="3"/>
  <c r="Q185" i="3"/>
  <c r="O946" i="3"/>
  <c r="N946" i="3"/>
  <c r="Q946" i="3"/>
  <c r="O595" i="3"/>
  <c r="N595" i="3"/>
  <c r="Q595" i="3"/>
  <c r="O1259" i="3"/>
  <c r="N1259" i="3"/>
  <c r="Q1259" i="3"/>
  <c r="N802" i="3"/>
  <c r="O802" i="3"/>
  <c r="Q802" i="3"/>
  <c r="N79" i="3"/>
  <c r="O79" i="3"/>
  <c r="Q79" i="3"/>
  <c r="N235" i="3"/>
  <c r="O235" i="3"/>
  <c r="Q235" i="3"/>
  <c r="N696" i="3"/>
  <c r="O696" i="3"/>
  <c r="Q696" i="3"/>
  <c r="Q1215" i="3"/>
  <c r="N1215" i="3"/>
  <c r="O1215" i="3"/>
  <c r="O999" i="3"/>
  <c r="N999" i="3"/>
  <c r="Q999" i="3"/>
  <c r="O303" i="3"/>
  <c r="N303" i="3"/>
  <c r="Q303" i="3"/>
  <c r="N1775" i="3"/>
  <c r="Q1775" i="3"/>
  <c r="O1775" i="3"/>
  <c r="O220" i="3"/>
  <c r="N220" i="3"/>
  <c r="Q220" i="3"/>
  <c r="O1773" i="3"/>
  <c r="N1773" i="3"/>
  <c r="Q1773" i="3"/>
  <c r="N1830" i="3"/>
  <c r="O1830" i="3"/>
  <c r="Q1830" i="3"/>
  <c r="N1714" i="3"/>
  <c r="O1714" i="3"/>
  <c r="Q1714" i="3"/>
  <c r="O1200" i="3"/>
  <c r="N1200" i="3"/>
  <c r="Q1200" i="3"/>
  <c r="N1883" i="3"/>
  <c r="O1883" i="3"/>
  <c r="Q1883" i="3"/>
  <c r="N1853" i="3"/>
  <c r="O1853" i="3"/>
  <c r="Q1853" i="3"/>
  <c r="O1053" i="3"/>
  <c r="N1053" i="3"/>
  <c r="Q1053" i="3"/>
  <c r="O919" i="3"/>
  <c r="N919" i="3"/>
  <c r="Q919" i="3"/>
  <c r="O397" i="3"/>
  <c r="N397" i="3"/>
  <c r="Q397" i="3"/>
  <c r="O1662" i="3"/>
  <c r="N1662" i="3"/>
  <c r="Q1662" i="3"/>
  <c r="O321" i="3"/>
  <c r="N321" i="3"/>
  <c r="Q321" i="3"/>
  <c r="N1009" i="3"/>
  <c r="O1009" i="3"/>
  <c r="Q1009" i="3"/>
  <c r="N473" i="3"/>
  <c r="O473" i="3"/>
  <c r="Q473" i="3"/>
  <c r="O1644" i="3"/>
  <c r="N1644" i="3"/>
  <c r="Q1644" i="3"/>
  <c r="N424" i="3"/>
  <c r="O424" i="3"/>
  <c r="Q424" i="3"/>
  <c r="O952" i="3"/>
  <c r="N952" i="3"/>
  <c r="Q952" i="3"/>
  <c r="Q1002" i="3"/>
  <c r="O1002" i="3"/>
  <c r="N1002" i="3"/>
  <c r="O71" i="3"/>
  <c r="N71" i="3"/>
  <c r="Q71" i="3"/>
  <c r="O64" i="3"/>
  <c r="N64" i="3"/>
  <c r="Q64" i="3"/>
  <c r="N1291" i="3"/>
  <c r="O1291" i="3"/>
  <c r="Q1291" i="3"/>
  <c r="O1639" i="3"/>
  <c r="N1639" i="3"/>
  <c r="Q1639" i="3"/>
  <c r="N1281" i="3"/>
  <c r="O1281" i="3"/>
  <c r="Q1281" i="3"/>
  <c r="N1217" i="3"/>
  <c r="O1217" i="3"/>
  <c r="Q1217" i="3"/>
  <c r="O1636" i="3"/>
  <c r="N1636" i="3"/>
  <c r="Q1636" i="3"/>
  <c r="O343" i="3"/>
  <c r="N343" i="3"/>
  <c r="Q343" i="3"/>
  <c r="O1752" i="3"/>
  <c r="N1752" i="3"/>
  <c r="Q1752" i="3"/>
  <c r="O1360" i="3"/>
  <c r="N1360" i="3"/>
  <c r="Q1360" i="3"/>
  <c r="O87" i="3"/>
  <c r="N87" i="3"/>
  <c r="Q87" i="3"/>
  <c r="O1663" i="3"/>
  <c r="N1663" i="3"/>
  <c r="Q1663" i="3"/>
  <c r="O795" i="3"/>
  <c r="N795" i="3"/>
  <c r="Q795" i="3"/>
  <c r="N1198" i="3"/>
  <c r="O1198" i="3"/>
  <c r="Q1198" i="3"/>
  <c r="N524" i="3"/>
  <c r="O524" i="3"/>
  <c r="Q524" i="3"/>
  <c r="N1389" i="3"/>
  <c r="O1389" i="3"/>
  <c r="Q1389" i="3"/>
  <c r="O166" i="3"/>
  <c r="N166" i="3"/>
  <c r="Q166" i="3"/>
  <c r="O1542" i="3"/>
  <c r="N1542" i="3"/>
  <c r="Q1542" i="3"/>
  <c r="N1548" i="3"/>
  <c r="O1548" i="3"/>
  <c r="Q1548" i="3"/>
  <c r="N1282" i="3"/>
  <c r="O1282" i="3"/>
  <c r="Q1282" i="3"/>
  <c r="N1635" i="3"/>
  <c r="O1635" i="3"/>
  <c r="Q1635" i="3"/>
  <c r="O121" i="3"/>
  <c r="N121" i="3"/>
  <c r="Q121" i="3"/>
  <c r="N859" i="3"/>
  <c r="O859" i="3"/>
  <c r="Q859" i="3"/>
  <c r="N1404" i="3"/>
  <c r="Q1404" i="3"/>
  <c r="O1404" i="3"/>
  <c r="O1989" i="3"/>
  <c r="N1989" i="3"/>
  <c r="Q1989" i="3"/>
  <c r="N1152" i="3"/>
  <c r="O1152" i="3"/>
  <c r="Q1152" i="3"/>
  <c r="O1824" i="3"/>
  <c r="N1824" i="3"/>
  <c r="Q1824" i="3"/>
  <c r="N1544" i="3"/>
  <c r="O1544" i="3"/>
  <c r="Q1544" i="3"/>
  <c r="N1888" i="3"/>
  <c r="O1888" i="3"/>
  <c r="Q1888" i="3"/>
  <c r="N493" i="3"/>
  <c r="O493" i="3"/>
  <c r="Q493" i="3"/>
  <c r="O104" i="3"/>
  <c r="Q104" i="3"/>
  <c r="N104" i="3"/>
  <c r="N792" i="3"/>
  <c r="O792" i="3"/>
  <c r="Q792" i="3"/>
  <c r="Q474" i="3"/>
  <c r="O474" i="3"/>
  <c r="N474" i="3"/>
  <c r="O1953" i="3"/>
  <c r="N1953" i="3"/>
  <c r="Q1953" i="3"/>
  <c r="O144" i="3"/>
  <c r="N144" i="3"/>
  <c r="Q144" i="3"/>
  <c r="N22" i="3"/>
  <c r="O22" i="3"/>
  <c r="Q22" i="3"/>
  <c r="O80" i="3"/>
  <c r="N80" i="3"/>
  <c r="Q80" i="3"/>
  <c r="N957" i="3"/>
  <c r="O957" i="3"/>
  <c r="Q957" i="3"/>
  <c r="O1676" i="3"/>
  <c r="N1676" i="3"/>
  <c r="Q1676" i="3"/>
  <c r="N380" i="3"/>
  <c r="O380" i="3"/>
  <c r="Q380" i="3"/>
  <c r="N1707" i="3"/>
  <c r="O1707" i="3"/>
  <c r="Q1707" i="3"/>
  <c r="N754" i="3"/>
  <c r="O754" i="3"/>
  <c r="Q754" i="3"/>
  <c r="O1649" i="3"/>
  <c r="N1649" i="3"/>
  <c r="Q1649" i="3"/>
  <c r="N445" i="3"/>
  <c r="O445" i="3"/>
  <c r="Q445" i="3"/>
  <c r="N1568" i="3"/>
  <c r="O1568" i="3"/>
  <c r="Q1568" i="3"/>
  <c r="O1808" i="3"/>
  <c r="N1808" i="3"/>
  <c r="Q1808" i="3"/>
  <c r="O237" i="3"/>
  <c r="N237" i="3"/>
  <c r="Q237" i="3"/>
  <c r="N1466" i="3"/>
  <c r="O1466" i="3"/>
  <c r="Q1466" i="3"/>
  <c r="O1332" i="3"/>
  <c r="N1332" i="3"/>
  <c r="Q1332" i="3"/>
  <c r="N594" i="3"/>
  <c r="O594" i="3"/>
  <c r="Q594" i="3"/>
  <c r="N280" i="3"/>
  <c r="O280" i="3"/>
  <c r="Q280" i="3"/>
  <c r="O475" i="3"/>
  <c r="N475" i="3"/>
  <c r="Q475" i="3"/>
  <c r="O731" i="3"/>
  <c r="N731" i="3"/>
  <c r="Q731" i="3"/>
  <c r="N1488" i="3"/>
  <c r="O1488" i="3"/>
  <c r="Q1488" i="3"/>
  <c r="O735" i="3"/>
  <c r="N735" i="3"/>
  <c r="Q735" i="3"/>
  <c r="O1395" i="3"/>
  <c r="N1395" i="3"/>
  <c r="Q1395" i="3"/>
  <c r="O587" i="3"/>
  <c r="N587" i="3"/>
  <c r="Q587" i="3"/>
  <c r="O1996" i="3"/>
  <c r="N1996" i="3"/>
  <c r="Q1996" i="3"/>
  <c r="O934" i="3"/>
  <c r="N934" i="3"/>
  <c r="Q934" i="3"/>
  <c r="O7" i="3"/>
  <c r="N7" i="3"/>
  <c r="Q7" i="3"/>
  <c r="N465" i="3"/>
  <c r="O465" i="3"/>
  <c r="Q465" i="3"/>
  <c r="N1440" i="3"/>
  <c r="O1440" i="3"/>
  <c r="Q1440" i="3"/>
  <c r="N258" i="3"/>
  <c r="Q258" i="3"/>
  <c r="O258" i="3"/>
  <c r="O112" i="3"/>
  <c r="N112" i="3"/>
  <c r="Q112" i="3"/>
  <c r="O1986" i="3"/>
  <c r="N1986" i="3"/>
  <c r="Q1986" i="3"/>
  <c r="O772" i="3"/>
  <c r="N772" i="3"/>
  <c r="Q772" i="3"/>
  <c r="O1901" i="3"/>
  <c r="N1901" i="3"/>
  <c r="Q1901" i="3"/>
  <c r="O50" i="3"/>
  <c r="N50" i="3"/>
  <c r="Q50" i="3"/>
  <c r="O1154" i="3"/>
  <c r="N1154" i="3"/>
  <c r="Q1154" i="3"/>
  <c r="O11" i="3"/>
  <c r="N11" i="3"/>
  <c r="Q11" i="3"/>
  <c r="O163" i="3"/>
  <c r="N163" i="3"/>
  <c r="Q163" i="3"/>
  <c r="N1823" i="3"/>
  <c r="O1823" i="3"/>
  <c r="Q1823" i="3"/>
  <c r="N1041" i="3"/>
  <c r="O1041" i="3"/>
  <c r="Q1041" i="3"/>
  <c r="O982" i="3"/>
  <c r="Q982" i="3"/>
  <c r="N982" i="3"/>
  <c r="O1289" i="3"/>
  <c r="N1289" i="3"/>
  <c r="Q1289" i="3"/>
  <c r="O165" i="3"/>
  <c r="N165" i="3"/>
  <c r="Q165" i="3"/>
  <c r="O889" i="3"/>
  <c r="N889" i="3"/>
  <c r="Q889" i="3"/>
  <c r="O1825" i="3"/>
  <c r="N1825" i="3"/>
  <c r="Q1825" i="3"/>
  <c r="O1569" i="3"/>
  <c r="N1569" i="3"/>
  <c r="Q1569" i="3"/>
  <c r="N1739" i="3"/>
  <c r="O1739" i="3"/>
  <c r="Q1739" i="3"/>
  <c r="O812" i="3"/>
  <c r="N812" i="3"/>
  <c r="Q812" i="3"/>
  <c r="O746" i="3"/>
  <c r="N746" i="3"/>
  <c r="Q746" i="3"/>
  <c r="O1736" i="3"/>
  <c r="N1736" i="3"/>
  <c r="Q1736" i="3"/>
  <c r="O1807" i="3"/>
  <c r="N1807" i="3"/>
  <c r="Q1807" i="3"/>
  <c r="N1070" i="3"/>
  <c r="O1070" i="3"/>
  <c r="Q1070" i="3"/>
  <c r="N1609" i="3"/>
  <c r="O1609" i="3"/>
  <c r="Q1609" i="3"/>
  <c r="N1527" i="3"/>
  <c r="O1527" i="3"/>
  <c r="Q1527" i="3"/>
  <c r="O962" i="3"/>
  <c r="N962" i="3"/>
  <c r="Q962" i="3"/>
  <c r="O1748" i="3"/>
  <c r="N1748" i="3"/>
  <c r="Q1748" i="3"/>
  <c r="O1062" i="3"/>
  <c r="N1062" i="3"/>
  <c r="Q1062" i="3"/>
  <c r="N161" i="3"/>
  <c r="O161" i="3"/>
  <c r="Q161" i="3"/>
  <c r="O1672" i="3"/>
  <c r="N1672" i="3"/>
  <c r="Q1672" i="3"/>
  <c r="N1469" i="3"/>
  <c r="O1469" i="3"/>
  <c r="Q1469" i="3"/>
  <c r="O1860" i="3"/>
  <c r="N1860" i="3"/>
  <c r="Q1860" i="3"/>
  <c r="O1755" i="3"/>
  <c r="N1755" i="3"/>
  <c r="Q1755" i="3"/>
  <c r="O814" i="3"/>
  <c r="N814" i="3"/>
  <c r="Q814" i="3"/>
  <c r="O1411" i="3"/>
  <c r="N1411" i="3"/>
  <c r="Q1411" i="3"/>
  <c r="O1794" i="3"/>
  <c r="N1794" i="3"/>
  <c r="Q1794" i="3"/>
  <c r="N1212" i="3"/>
  <c r="O1212" i="3"/>
  <c r="Q1212" i="3"/>
  <c r="N358" i="3"/>
  <c r="O358" i="3"/>
  <c r="Q358" i="3"/>
  <c r="N111" i="3"/>
  <c r="O111" i="3"/>
  <c r="Q111" i="3"/>
  <c r="O366" i="3"/>
  <c r="N366" i="3"/>
  <c r="Q366" i="3"/>
  <c r="O518" i="3"/>
  <c r="N518" i="3"/>
  <c r="Q518" i="3"/>
  <c r="O717" i="3"/>
  <c r="N717" i="3"/>
  <c r="Q717" i="3"/>
  <c r="N816" i="3"/>
  <c r="O816" i="3"/>
  <c r="Q816" i="3"/>
  <c r="N641" i="3"/>
  <c r="Q641" i="3"/>
  <c r="O641" i="3"/>
  <c r="O305" i="3"/>
  <c r="N305" i="3"/>
  <c r="Q305" i="3"/>
  <c r="O990" i="3"/>
  <c r="N990" i="3"/>
  <c r="Q990" i="3"/>
  <c r="Q798" i="3"/>
  <c r="O798" i="3"/>
  <c r="N798" i="3"/>
  <c r="O455" i="3"/>
  <c r="N455" i="3"/>
  <c r="Q455" i="3"/>
  <c r="O1713" i="3"/>
  <c r="N1713" i="3"/>
  <c r="Q1713" i="3"/>
  <c r="O1680" i="3"/>
  <c r="Q1680" i="3"/>
  <c r="N1680" i="3"/>
  <c r="N268" i="3"/>
  <c r="O268" i="3"/>
  <c r="Q268" i="3"/>
  <c r="O1396" i="3"/>
  <c r="N1396" i="3"/>
  <c r="Q1396" i="3"/>
  <c r="N238" i="3"/>
  <c r="Q238" i="3"/>
  <c r="O238" i="3"/>
  <c r="N1204" i="3"/>
  <c r="O1204" i="3"/>
  <c r="Q1204" i="3"/>
  <c r="O1933" i="3"/>
  <c r="N1933" i="3"/>
  <c r="Q1933" i="3"/>
  <c r="O68" i="3"/>
  <c r="N68" i="3"/>
  <c r="Q68" i="3"/>
  <c r="O1294" i="3"/>
  <c r="N1294" i="3"/>
  <c r="Q1294" i="3"/>
  <c r="O1242" i="3"/>
  <c r="N1242" i="3"/>
  <c r="Q1242" i="3"/>
  <c r="O286" i="3"/>
  <c r="Q286" i="3"/>
  <c r="N286" i="3"/>
  <c r="N299" i="3"/>
  <c r="Q299" i="3"/>
  <c r="O299" i="3"/>
  <c r="N1518" i="3"/>
  <c r="O1518" i="3"/>
  <c r="Q1518" i="3"/>
  <c r="O984" i="3"/>
  <c r="N984" i="3"/>
  <c r="Q984" i="3"/>
  <c r="N1555" i="3"/>
  <c r="O1555" i="3"/>
  <c r="Q1555" i="3"/>
  <c r="N557" i="3"/>
  <c r="O557" i="3"/>
  <c r="Q557" i="3"/>
  <c r="N1166" i="3"/>
  <c r="Q1166" i="3"/>
  <c r="O1166" i="3"/>
  <c r="O180" i="3"/>
  <c r="Q180" i="3"/>
  <c r="N180" i="3"/>
  <c r="N1095" i="3"/>
  <c r="O1095" i="3"/>
  <c r="Q1095" i="3"/>
  <c r="O1489" i="3"/>
  <c r="N1489" i="3"/>
  <c r="Q1489" i="3"/>
  <c r="N1857" i="3"/>
  <c r="O1857" i="3"/>
  <c r="Q1857" i="3"/>
  <c r="N1686" i="3"/>
  <c r="O1686" i="3"/>
  <c r="Q1686" i="3"/>
  <c r="N1541" i="3"/>
  <c r="O1541" i="3"/>
  <c r="Q1541" i="3"/>
  <c r="N155" i="3"/>
  <c r="O155" i="3"/>
  <c r="Q155" i="3"/>
  <c r="O197" i="3"/>
  <c r="N197" i="3"/>
  <c r="Q197" i="3"/>
  <c r="N564" i="3"/>
  <c r="O564" i="3"/>
  <c r="Q564" i="3"/>
  <c r="O1574" i="3"/>
  <c r="N1574" i="3"/>
  <c r="Q1574" i="3"/>
  <c r="O1717" i="3"/>
  <c r="N1717" i="3"/>
  <c r="Q1717" i="3"/>
  <c r="N1305" i="3"/>
  <c r="O1305" i="3"/>
  <c r="Q1305" i="3"/>
  <c r="N1223" i="3"/>
  <c r="O1223" i="3"/>
  <c r="Q1223" i="3"/>
  <c r="O1485" i="3"/>
  <c r="N1485" i="3"/>
  <c r="Q1485" i="3"/>
  <c r="N1519" i="3"/>
  <c r="O1519" i="3"/>
  <c r="Q1519" i="3"/>
  <c r="N230" i="3"/>
  <c r="O230" i="3"/>
  <c r="Q230" i="3"/>
  <c r="O1802" i="3"/>
  <c r="N1802" i="3"/>
  <c r="Q1802" i="3"/>
  <c r="N607" i="3"/>
  <c r="O607" i="3"/>
  <c r="Q607" i="3"/>
  <c r="O1700" i="3"/>
  <c r="N1700" i="3"/>
  <c r="Q1700" i="3"/>
  <c r="O1367" i="3"/>
  <c r="N1367" i="3"/>
  <c r="Q1367" i="3"/>
  <c r="N451" i="3"/>
  <c r="O451" i="3"/>
  <c r="Q451" i="3"/>
  <c r="O218" i="3"/>
  <c r="N218" i="3"/>
  <c r="Q218" i="3"/>
  <c r="O854" i="3"/>
  <c r="Q854" i="3"/>
  <c r="N854" i="3"/>
  <c r="N1153" i="3"/>
  <c r="O1153" i="3"/>
  <c r="Q1153" i="3"/>
  <c r="O1033" i="3"/>
  <c r="N1033" i="3"/>
  <c r="Q1033" i="3"/>
  <c r="O1921" i="3"/>
  <c r="N1921" i="3"/>
  <c r="Q1921" i="3"/>
  <c r="O1754" i="3"/>
  <c r="Q1754" i="3"/>
  <c r="N1754" i="3"/>
  <c r="O1801" i="3"/>
  <c r="N1801" i="3"/>
  <c r="Q1801" i="3"/>
  <c r="O1245" i="3"/>
  <c r="N1245" i="3"/>
  <c r="Q1245" i="3"/>
  <c r="Q1918" i="3"/>
  <c r="O1918" i="3"/>
  <c r="N1918" i="3"/>
  <c r="O543" i="3"/>
  <c r="Q543" i="3"/>
  <c r="N543" i="3"/>
  <c r="N157" i="3"/>
  <c r="O157" i="3"/>
  <c r="Q157" i="3"/>
  <c r="Q538" i="3"/>
  <c r="N538" i="3"/>
  <c r="O538" i="3"/>
  <c r="N402" i="3"/>
  <c r="O402" i="3"/>
  <c r="Q402" i="3"/>
  <c r="O1725" i="3"/>
  <c r="N1725" i="3"/>
  <c r="Q1725" i="3"/>
  <c r="O43" i="3"/>
  <c r="N43" i="3"/>
  <c r="Q43" i="3"/>
  <c r="O896" i="3"/>
  <c r="N896" i="3"/>
  <c r="Q896" i="3"/>
  <c r="N1661" i="3"/>
  <c r="O1661" i="3"/>
  <c r="Q1661" i="3"/>
  <c r="O1137" i="3"/>
  <c r="N1137" i="3"/>
  <c r="Q1137" i="3"/>
  <c r="N1480" i="3"/>
  <c r="O1480" i="3"/>
  <c r="Q1480" i="3"/>
  <c r="N736" i="3"/>
  <c r="O736" i="3"/>
  <c r="Q736" i="3"/>
  <c r="O849" i="3"/>
  <c r="N849" i="3"/>
  <c r="Q849" i="3"/>
  <c r="N533" i="3"/>
  <c r="O533" i="3"/>
  <c r="Q533" i="3"/>
  <c r="N501" i="3"/>
  <c r="O501" i="3"/>
  <c r="Q501" i="3"/>
  <c r="O603" i="3"/>
  <c r="N603" i="3"/>
  <c r="Q603" i="3"/>
  <c r="O563" i="3"/>
  <c r="N563" i="3"/>
  <c r="Q563" i="3"/>
  <c r="O1874" i="3"/>
  <c r="N1874" i="3"/>
  <c r="Q1874" i="3"/>
  <c r="N1288" i="3"/>
  <c r="O1288" i="3"/>
  <c r="Q1288" i="3"/>
  <c r="N540" i="3"/>
  <c r="O540" i="3"/>
  <c r="Q540" i="3"/>
  <c r="O264" i="3"/>
  <c r="N264" i="3"/>
  <c r="Q264" i="3"/>
  <c r="O971" i="3"/>
  <c r="N971" i="3"/>
  <c r="Q971" i="3"/>
  <c r="O1499" i="3"/>
  <c r="N1499" i="3"/>
  <c r="Q1499" i="3"/>
  <c r="O794" i="3"/>
  <c r="N794" i="3"/>
  <c r="Q794" i="3"/>
  <c r="N1809" i="3"/>
  <c r="O1809" i="3"/>
  <c r="Q1809" i="3"/>
  <c r="N1524" i="3"/>
  <c r="O1524" i="3"/>
  <c r="Q1524" i="3"/>
  <c r="O1667" i="3"/>
  <c r="N1667" i="3"/>
  <c r="Q1667" i="3"/>
  <c r="O177" i="3"/>
  <c r="N177" i="3"/>
  <c r="Q177" i="3"/>
  <c r="N337" i="3"/>
  <c r="O337" i="3"/>
  <c r="Q337" i="3"/>
  <c r="O1898" i="3"/>
  <c r="N1898" i="3"/>
  <c r="Q1898" i="3"/>
  <c r="N1571" i="3"/>
  <c r="O1571" i="3"/>
  <c r="Q1571" i="3"/>
  <c r="O579" i="3"/>
  <c r="N579" i="3"/>
  <c r="Q579" i="3"/>
  <c r="N1203" i="3"/>
  <c r="O1203" i="3"/>
  <c r="Q1203" i="3"/>
  <c r="O57" i="3"/>
  <c r="N57" i="3"/>
  <c r="Q57" i="3"/>
  <c r="O44" i="3"/>
  <c r="N44" i="3"/>
  <c r="Q44" i="3"/>
  <c r="N1049" i="3"/>
  <c r="O1049" i="3"/>
  <c r="Q1049" i="3"/>
  <c r="O466" i="3"/>
  <c r="N466" i="3"/>
  <c r="Q466" i="3"/>
  <c r="O954" i="3"/>
  <c r="N954" i="3"/>
  <c r="Q954" i="3"/>
  <c r="O403" i="3"/>
  <c r="N403" i="3"/>
  <c r="Q403" i="3"/>
  <c r="O797" i="3"/>
  <c r="N797" i="3"/>
  <c r="Q797" i="3"/>
  <c r="O716" i="3"/>
  <c r="N716" i="3"/>
  <c r="Q716" i="3"/>
  <c r="N1425" i="3"/>
  <c r="O1425" i="3"/>
  <c r="Q1425" i="3"/>
  <c r="O314" i="3"/>
  <c r="N314" i="3"/>
  <c r="Q314" i="3"/>
  <c r="O1257" i="3"/>
  <c r="N1257" i="3"/>
  <c r="Q1257" i="3"/>
  <c r="O923" i="3"/>
  <c r="N923" i="3"/>
  <c r="Q923" i="3"/>
  <c r="N700" i="3"/>
  <c r="O700" i="3"/>
  <c r="Q700" i="3"/>
  <c r="O1112" i="3"/>
  <c r="N1112" i="3"/>
  <c r="Q1112" i="3"/>
  <c r="N1394" i="3"/>
  <c r="O1394" i="3"/>
  <c r="Q1394" i="3"/>
  <c r="O1946" i="3"/>
  <c r="N1946" i="3"/>
  <c r="Q1946" i="3"/>
  <c r="O1750" i="3"/>
  <c r="N1750" i="3"/>
  <c r="Q1750" i="3"/>
  <c r="O1675" i="3"/>
  <c r="N1675" i="3"/>
  <c r="Q1675" i="3"/>
  <c r="O1607" i="3"/>
  <c r="N1607" i="3"/>
  <c r="Q1607" i="3"/>
  <c r="O2001" i="3"/>
  <c r="N2001" i="3"/>
  <c r="Q2001" i="3"/>
  <c r="O1961" i="3"/>
  <c r="N1961" i="3"/>
  <c r="Q1961" i="3"/>
  <c r="N582" i="3"/>
  <c r="O582" i="3"/>
  <c r="Q582" i="3"/>
  <c r="N308" i="3"/>
  <c r="O308" i="3"/>
  <c r="Q308" i="3"/>
  <c r="O632" i="3"/>
  <c r="N632" i="3"/>
  <c r="Q632" i="3"/>
  <c r="O1929" i="3"/>
  <c r="N1929" i="3"/>
  <c r="Q1929" i="3"/>
  <c r="Q1677" i="3"/>
  <c r="O1677" i="3"/>
  <c r="N1677" i="3"/>
  <c r="N133" i="3"/>
  <c r="O133" i="3"/>
  <c r="Q133" i="3"/>
  <c r="N640" i="3"/>
  <c r="O640" i="3"/>
  <c r="Q640" i="3"/>
  <c r="N1268" i="3"/>
  <c r="O1268" i="3"/>
  <c r="Q1268" i="3"/>
  <c r="O315" i="3"/>
  <c r="Q315" i="3"/>
  <c r="N315" i="3"/>
  <c r="O969" i="3"/>
  <c r="N969" i="3"/>
  <c r="Q969" i="3"/>
  <c r="N530" i="3"/>
  <c r="O530" i="3"/>
  <c r="Q530" i="3"/>
  <c r="N1047" i="3"/>
  <c r="O1047" i="3"/>
  <c r="Q1047" i="3"/>
  <c r="N759" i="3"/>
  <c r="O759" i="3"/>
  <c r="Q759" i="3"/>
  <c r="O502" i="3"/>
  <c r="N502" i="3"/>
  <c r="Q502" i="3"/>
  <c r="O1904" i="3"/>
  <c r="N1904" i="3"/>
  <c r="Q1904" i="3"/>
  <c r="O975" i="3"/>
  <c r="N975" i="3"/>
  <c r="Q975" i="3"/>
  <c r="N2003" i="3"/>
  <c r="O2003" i="3"/>
  <c r="Q2003" i="3"/>
  <c r="O1431" i="3"/>
  <c r="N1431" i="3"/>
  <c r="Q1431" i="3"/>
  <c r="O1032" i="3"/>
  <c r="N1032" i="3"/>
  <c r="Q1032" i="3"/>
  <c r="O492" i="3"/>
  <c r="N492" i="3"/>
  <c r="Q492" i="3"/>
  <c r="O527" i="3"/>
  <c r="N740" i="3"/>
  <c r="O740" i="3"/>
  <c r="Q740" i="3"/>
  <c r="O1971" i="3"/>
  <c r="N1971" i="3"/>
  <c r="Q1971" i="3"/>
  <c r="N489" i="3"/>
  <c r="O489" i="3"/>
  <c r="Q489" i="3"/>
  <c r="N1940" i="3"/>
  <c r="O1940" i="3"/>
  <c r="Q1940" i="3"/>
  <c r="O1647" i="3"/>
  <c r="N1647" i="3"/>
  <c r="Q1647" i="3"/>
  <c r="N723" i="3"/>
  <c r="O723" i="3"/>
  <c r="Q723" i="3"/>
  <c r="N527" i="3"/>
  <c r="F16" i="4" l="1"/>
  <c r="L14" i="4"/>
  <c r="K14" i="4"/>
  <c r="F13" i="4"/>
  <c r="L11" i="4"/>
  <c r="G10" i="4"/>
  <c r="H7" i="4"/>
  <c r="N5" i="4"/>
  <c r="D16" i="4"/>
  <c r="K11" i="4"/>
  <c r="F10" i="4"/>
  <c r="L8" i="4"/>
  <c r="G7" i="4"/>
  <c r="H14" i="4"/>
  <c r="N12" i="4"/>
  <c r="I11" i="4"/>
  <c r="D10" i="4"/>
  <c r="K5" i="4"/>
  <c r="K15" i="4"/>
  <c r="F14" i="4"/>
  <c r="L12" i="4"/>
  <c r="G11" i="4"/>
  <c r="H8" i="4"/>
  <c r="N6" i="4"/>
  <c r="I5" i="4"/>
  <c r="K12" i="4"/>
  <c r="F11" i="4"/>
  <c r="L9" i="4"/>
  <c r="G8" i="4"/>
  <c r="H5" i="4"/>
  <c r="N16" i="4"/>
  <c r="I15" i="4"/>
  <c r="D14" i="4"/>
  <c r="K9" i="4"/>
  <c r="F8" i="4"/>
  <c r="L6" i="4"/>
  <c r="G5" i="4"/>
  <c r="H15" i="4"/>
  <c r="N13" i="4"/>
  <c r="I12" i="4"/>
  <c r="D11" i="4"/>
  <c r="K6" i="4"/>
  <c r="F5" i="4"/>
  <c r="K16" i="4"/>
  <c r="F15" i="4"/>
  <c r="L13" i="4"/>
  <c r="G12" i="4"/>
  <c r="H9" i="4"/>
  <c r="N7" i="4"/>
  <c r="I6" i="4"/>
  <c r="D5" i="4"/>
  <c r="K13" i="4"/>
  <c r="F12" i="4"/>
  <c r="L10" i="4"/>
  <c r="G9" i="4"/>
  <c r="H6" i="4"/>
  <c r="H16" i="4"/>
  <c r="N14" i="4"/>
  <c r="I13" i="4"/>
  <c r="D12" i="4"/>
  <c r="K7" i="4"/>
  <c r="G16" i="4"/>
  <c r="H13" i="4"/>
  <c r="N11" i="4"/>
  <c r="I10" i="4"/>
  <c r="D9" i="4"/>
  <c r="G14" i="4"/>
  <c r="I9" i="4"/>
  <c r="F9" i="4"/>
  <c r="N8" i="4"/>
  <c r="G13" i="4"/>
  <c r="K8" i="4"/>
  <c r="D13" i="4"/>
  <c r="I8" i="4"/>
  <c r="D8" i="4"/>
  <c r="H12" i="4"/>
  <c r="L7" i="4"/>
  <c r="I7" i="4"/>
  <c r="F7" i="4"/>
  <c r="L16" i="4"/>
  <c r="D7" i="4"/>
  <c r="I16" i="4"/>
  <c r="H11" i="4"/>
  <c r="N15" i="4"/>
  <c r="N10" i="4"/>
  <c r="G6" i="4"/>
  <c r="L15" i="4"/>
  <c r="K10" i="4"/>
  <c r="F6" i="4"/>
  <c r="G15" i="4"/>
  <c r="H10" i="4"/>
  <c r="D6" i="4"/>
  <c r="D15" i="4"/>
  <c r="L5" i="4"/>
  <c r="I14" i="4"/>
  <c r="N9" i="4"/>
  <c r="I34" i="4"/>
  <c r="F34" i="4"/>
  <c r="M34" i="4"/>
  <c r="J34" i="4"/>
  <c r="D34" i="4"/>
  <c r="B34" i="4"/>
  <c r="K34" i="4"/>
  <c r="H34" i="4"/>
  <c r="G34" i="4"/>
  <c r="E34" i="4"/>
  <c r="C34" i="4"/>
  <c r="L34" i="4"/>
  <c r="D35" i="4"/>
  <c r="L35" i="4"/>
  <c r="B35" i="4"/>
  <c r="M35" i="4"/>
  <c r="I35" i="4"/>
  <c r="G35" i="4"/>
  <c r="E35" i="4"/>
  <c r="C35" i="4"/>
  <c r="K35" i="4"/>
  <c r="J35" i="4"/>
  <c r="H35" i="4"/>
  <c r="F35" i="4"/>
  <c r="B41" i="4"/>
  <c r="I41" i="4"/>
  <c r="G41" i="4"/>
  <c r="E41" i="4"/>
  <c r="M41" i="4"/>
  <c r="L41" i="4"/>
  <c r="C41" i="4"/>
  <c r="H41" i="4"/>
  <c r="J41" i="4"/>
  <c r="F41" i="4"/>
  <c r="D41" i="4"/>
  <c r="K41" i="4"/>
  <c r="L33" i="4"/>
  <c r="F33" i="4"/>
  <c r="C33" i="4"/>
  <c r="J33" i="4"/>
  <c r="H33" i="4"/>
  <c r="M33" i="4"/>
  <c r="E33" i="4"/>
  <c r="K33" i="4"/>
  <c r="G33" i="4"/>
  <c r="D33" i="4"/>
  <c r="B33" i="4"/>
  <c r="I33" i="4"/>
  <c r="F38" i="4"/>
  <c r="B38" i="4"/>
  <c r="I38" i="4"/>
  <c r="G38" i="4"/>
  <c r="L38" i="4"/>
  <c r="D38" i="4"/>
  <c r="J38" i="4"/>
  <c r="C38" i="4"/>
  <c r="H38" i="4"/>
  <c r="M38" i="4"/>
  <c r="K38" i="4"/>
  <c r="E38" i="4"/>
  <c r="L31" i="4"/>
  <c r="J31" i="4"/>
  <c r="C31" i="4"/>
  <c r="H31" i="4"/>
  <c r="F31" i="4"/>
  <c r="M31" i="4"/>
  <c r="D31" i="4"/>
  <c r="I31" i="4"/>
  <c r="B31" i="4"/>
  <c r="G31" i="4"/>
  <c r="E31" i="4"/>
  <c r="K31" i="4"/>
  <c r="E36" i="4"/>
  <c r="L36" i="4"/>
  <c r="C36" i="4"/>
  <c r="H36" i="4"/>
  <c r="J36" i="4"/>
  <c r="F36" i="4"/>
  <c r="M36" i="4"/>
  <c r="D36" i="4"/>
  <c r="K36" i="4"/>
  <c r="I36" i="4"/>
  <c r="B36" i="4"/>
  <c r="G36" i="4"/>
  <c r="H37" i="4"/>
  <c r="B37" i="4"/>
  <c r="C37" i="4"/>
  <c r="F37" i="4"/>
  <c r="K37" i="4"/>
  <c r="M37" i="4"/>
  <c r="D37" i="4"/>
  <c r="I37" i="4"/>
  <c r="G37" i="4"/>
  <c r="L37" i="4"/>
  <c r="E37" i="4"/>
  <c r="J37" i="4"/>
  <c r="H40" i="4"/>
  <c r="F40" i="4"/>
  <c r="D40" i="4"/>
  <c r="M40" i="4"/>
  <c r="B40" i="4"/>
  <c r="J40" i="4"/>
  <c r="I40" i="4"/>
  <c r="E40" i="4"/>
  <c r="G40" i="4"/>
  <c r="C40" i="4"/>
  <c r="L40" i="4"/>
  <c r="K40" i="4"/>
  <c r="I39" i="4"/>
  <c r="E39" i="4"/>
  <c r="L39" i="4"/>
  <c r="C39" i="4"/>
  <c r="J39" i="4"/>
  <c r="G39" i="4"/>
  <c r="M39" i="4"/>
  <c r="F39" i="4"/>
  <c r="B39" i="4"/>
  <c r="K39" i="4"/>
  <c r="D39" i="4"/>
  <c r="H39" i="4"/>
  <c r="L42" i="4"/>
  <c r="J42" i="4"/>
  <c r="C42" i="4"/>
  <c r="H42" i="4"/>
  <c r="F42" i="4"/>
  <c r="K42" i="4"/>
  <c r="M42" i="4"/>
  <c r="D42" i="4"/>
  <c r="I42" i="4"/>
  <c r="B42" i="4"/>
  <c r="G42" i="4"/>
  <c r="E42" i="4"/>
  <c r="F32" i="4"/>
  <c r="K32" i="4"/>
  <c r="I32" i="4"/>
  <c r="C32" i="4"/>
  <c r="G32" i="4"/>
  <c r="L32" i="4"/>
  <c r="E32" i="4"/>
  <c r="J32" i="4"/>
  <c r="B32" i="4"/>
  <c r="H32" i="4"/>
  <c r="D32" i="4"/>
  <c r="M32" i="4"/>
  <c r="N17" i="4"/>
  <c r="N34" i="4" l="1"/>
  <c r="N42" i="4"/>
  <c r="M9" i="4"/>
  <c r="B9" i="5"/>
  <c r="B7" i="5"/>
  <c r="M7" i="4"/>
  <c r="N33" i="4"/>
  <c r="N35" i="4"/>
  <c r="M15" i="4"/>
  <c r="B15" i="5"/>
  <c r="M6" i="4"/>
  <c r="B6" i="5"/>
  <c r="B12" i="5"/>
  <c r="M12" i="4"/>
  <c r="M8" i="4"/>
  <c r="B8" i="5"/>
  <c r="N32" i="4"/>
  <c r="B13" i="5"/>
  <c r="M13" i="4"/>
  <c r="B11" i="5"/>
  <c r="M11" i="4"/>
  <c r="I17" i="4"/>
  <c r="I18" i="4" s="1"/>
  <c r="J5" i="4"/>
  <c r="M16" i="4"/>
  <c r="B16" i="5"/>
  <c r="N41" i="4"/>
  <c r="J12" i="4"/>
  <c r="C12" i="5" s="1"/>
  <c r="C12" i="1"/>
  <c r="N39" i="4"/>
  <c r="N40" i="4"/>
  <c r="N31" i="4"/>
  <c r="N36" i="4"/>
  <c r="B5" i="5"/>
  <c r="M5" i="4"/>
  <c r="D17" i="4"/>
  <c r="M17" i="4" s="1"/>
  <c r="N37" i="4"/>
  <c r="N38" i="4"/>
  <c r="J6" i="4"/>
  <c r="C6" i="5" s="1"/>
  <c r="J10" i="4"/>
  <c r="C10" i="5" s="1"/>
  <c r="B14" i="5"/>
  <c r="M14" i="4"/>
  <c r="B10" i="5"/>
  <c r="M10" i="4"/>
  <c r="J7" i="4" l="1"/>
  <c r="C7" i="5" s="1"/>
  <c r="J14" i="4"/>
  <c r="C14" i="5" s="1"/>
  <c r="J9" i="4"/>
  <c r="C9" i="5" s="1"/>
  <c r="J8" i="4"/>
  <c r="C8" i="5" s="1"/>
  <c r="J13" i="4"/>
  <c r="C13" i="5" s="1"/>
  <c r="E10" i="4"/>
  <c r="E13" i="4"/>
  <c r="E14" i="4"/>
  <c r="E8" i="4"/>
  <c r="E7" i="4"/>
  <c r="E12" i="4"/>
  <c r="E9" i="4"/>
  <c r="E16" i="4"/>
  <c r="C5" i="5"/>
  <c r="C11" i="1"/>
  <c r="E5" i="4"/>
  <c r="E6" i="4"/>
  <c r="J16" i="4"/>
  <c r="C16" i="5" s="1"/>
  <c r="J11" i="4"/>
  <c r="C11" i="5" s="1"/>
  <c r="E11" i="4"/>
  <c r="J15" i="4"/>
  <c r="C15" i="5" s="1"/>
  <c r="E15" i="4"/>
  <c r="E17" i="4" l="1"/>
  <c r="J17" i="4"/>
</calcChain>
</file>

<file path=xl/sharedStrings.xml><?xml version="1.0" encoding="utf-8"?>
<sst xmlns="http://schemas.openxmlformats.org/spreadsheetml/2006/main" count="61707" uniqueCount="20646">
  <si>
    <t>Telecom Customer Segmentation - RFM Analysis</t>
  </si>
  <si>
    <t>Built from customers, recharges, plans, subscriptions, data usage &amp; call records CSVs. All KPIs are live formulas.</t>
  </si>
  <si>
    <t>Key metrics</t>
  </si>
  <si>
    <t>Workbook guide</t>
  </si>
  <si>
    <t>Analysis date</t>
  </si>
  <si>
    <t>Parameters, metric definitions, scoring thresholds, segment matrix, process steps.</t>
  </si>
  <si>
    <t>Total customers</t>
  </si>
  <si>
    <t>Per-customer Recency, Frequency, Monetary, scores, segment + usage enrichment.</t>
  </si>
  <si>
    <t>Customers with ≥1 recharge</t>
  </si>
  <si>
    <t>Segment KPIs, score distribution, circle x segment heatmap, charts.</t>
  </si>
  <si>
    <t>Customers never recharged</t>
  </si>
  <si>
    <t>Objective, offer, plans, channels, messaging, timing, KPIs &amp; budget per segment.</t>
  </si>
  <si>
    <t>Total recharges</t>
  </si>
  <si>
    <t>24 ready-to-use image-generation prompts with headline/copy/CTA per segment.</t>
  </si>
  <si>
    <t>Total recharge revenue</t>
  </si>
  <si>
    <t>customers.csv</t>
  </si>
  <si>
    <t>Avg revenue per recharging customer</t>
  </si>
  <si>
    <t>recharges.csv (primary RFM source)</t>
  </si>
  <si>
    <t>Champions + Loyal share of revenue</t>
  </si>
  <si>
    <t>plans.csv</t>
  </si>
  <si>
    <t>Revenue at risk (At Risk + Can't Lose Them)</t>
  </si>
  <si>
    <t>subscriptions.csv</t>
  </si>
  <si>
    <t>data_usage.csv</t>
  </si>
  <si>
    <t>call_records.csv</t>
  </si>
  <si>
    <t>Colour legend</t>
  </si>
  <si>
    <t>Blue text = editable input</t>
  </si>
  <si>
    <t>Black text = formula</t>
  </si>
  <si>
    <t>Green text = link to another sheet</t>
  </si>
  <si>
    <t>Note: open in Microsoft Excel 2019/365 (uses MAXIFS). Formulas recalculate automatically on open.</t>
  </si>
  <si>
    <t>RFM Calculation Method</t>
  </si>
  <si>
    <t>How Recency, Frequency and Monetary scores and segments are derived. Blue = editable input; black = formula.</t>
  </si>
  <si>
    <t>1. Parameters</t>
  </si>
  <si>
    <t>Analysis (snapshot) date</t>
  </si>
  <si>
    <t>Day after the latest recharge in the data. Recency = this date minus last recharge date.</t>
  </si>
  <si>
    <t>Observation window start</t>
  </si>
  <si>
    <t>Earliest recharge in data.</t>
  </si>
  <si>
    <t>Total recharge transactions</t>
  </si>
  <si>
    <t>Total recharge revenue (₹)</t>
  </si>
  <si>
    <t>2. Metric definitions (per customer)</t>
  </si>
  <si>
    <t>Metric</t>
  </si>
  <si>
    <t>Definition</t>
  </si>
  <si>
    <t>Excel formula used (RFM_Calculation)</t>
  </si>
  <si>
    <t>Recency (R)</t>
  </si>
  <si>
    <t>Days between the analysis date and the customer's most recent recharge. Lower = better.</t>
  </si>
  <si>
    <t>fx:  Analysis date - INT(MAXIFS(recharge_date, customer_id, ID))</t>
  </si>
  <si>
    <t>Frequency (F)</t>
  </si>
  <si>
    <t>Number of recharges made in the observation window. Higher = better.</t>
  </si>
  <si>
    <t>fx:  COUNTIFS(customer_id, ID)</t>
  </si>
  <si>
    <t>Monetary (M)</t>
  </si>
  <si>
    <t>Total ₹ recharge amount in the window. Higher = better.</t>
  </si>
  <si>
    <t>fx:  SUMIFS(amount, customer_id, ID)</t>
  </si>
  <si>
    <t>FM Score</t>
  </si>
  <si>
    <t>Average of F and M scores, rounded - combines engagement and value.</t>
  </si>
  <si>
    <t>fx:  ROUND((F score + M score)/2, 0)</t>
  </si>
  <si>
    <t>RFM Cell</t>
  </si>
  <si>
    <t>Concatenated scores, e.g. 545 = R5 F4 M5.</t>
  </si>
  <si>
    <t>fx:  R score &amp; F score &amp; M score</t>
  </si>
  <si>
    <t>Segment</t>
  </si>
  <si>
    <t>Looked up from the R x FM segment matrix below.</t>
  </si>
  <si>
    <t>fx:  INDEX(Segment matrix, 6 - R score, FM score)</t>
  </si>
  <si>
    <t>3. Scoring thresholds (1 = worst, 5 = best)</t>
  </si>
  <si>
    <t>Recency &amp; Monetary use quintiles (20/40/60/80th percentiles) of recharging customers - recomputed automatically. Frequency uses fixed counts because most customers recharge 1-3 times (quintiles would tie).</t>
  </si>
  <si>
    <t>Percentile</t>
  </si>
  <si>
    <t>Recency cut-off (days)</t>
  </si>
  <si>
    <t>Monetary cut-off (₹)</t>
  </si>
  <si>
    <t>Frequency cut-off (#)</t>
  </si>
  <si>
    <t>Score</t>
  </si>
  <si>
    <t>Rule</t>
  </si>
  <si>
    <t>R: days &lt;= P20 -&gt; 5 | M: ₹ &gt;= P80 -&gt; 5 | F: &gt;= 5 recharges -&gt; 5</t>
  </si>
  <si>
    <t>R: days &lt;= P40 -&gt; 4 | M: ₹ &gt;= P60 -&gt; 4 | F: 4 recharges -&gt; 4</t>
  </si>
  <si>
    <t>R: days &lt;= P60 -&gt; 3 | M: ₹ &gt;= P40 -&gt; 3 | F: 3 recharges -&gt; 3</t>
  </si>
  <si>
    <t>R: days &lt;= P80 -&gt; 2 | M: ₹ &gt;= P20 -&gt; 2 | F: 2 recharges -&gt; 2</t>
  </si>
  <si>
    <t>R: days &gt; P80 -&gt; 1 | M: ₹ &lt; P20 -&gt; 1 | F: 1 recharge -&gt; 1</t>
  </si>
  <si>
    <t>Frequency cut-offs (yellow) are editable inputs. Percentiles (blue) are editable too.</t>
  </si>
  <si>
    <t>4. Segment matrix (R score x FM score)</t>
  </si>
  <si>
    <t>R score \ FM score</t>
  </si>
  <si>
    <t>FM = 1</t>
  </si>
  <si>
    <t>FM = 2</t>
  </si>
  <si>
    <t>FM = 3</t>
  </si>
  <si>
    <t>FM = 4</t>
  </si>
  <si>
    <t>FM = 5</t>
  </si>
  <si>
    <t>R = 5</t>
  </si>
  <si>
    <t>New Customers</t>
  </si>
  <si>
    <t>Promising</t>
  </si>
  <si>
    <t>Potential Loyalist</t>
  </si>
  <si>
    <t>Loyal Customers</t>
  </si>
  <si>
    <t>Champions</t>
  </si>
  <si>
    <t>R = 4</t>
  </si>
  <si>
    <t>R = 3</t>
  </si>
  <si>
    <t>About to Sleep</t>
  </si>
  <si>
    <t>Need Attention</t>
  </si>
  <si>
    <t>R = 2</t>
  </si>
  <si>
    <t>Hibernating</t>
  </si>
  <si>
    <t>At Risk</t>
  </si>
  <si>
    <t>Can't Lose Them</t>
  </si>
  <si>
    <t>R = 1</t>
  </si>
  <si>
    <t>Lost</t>
  </si>
  <si>
    <t>Customers with zero recharges are assigned 'Never Recharged' (scores = 0) and excluded from the percentile cut-offs.</t>
  </si>
  <si>
    <t>5. Process steps</t>
  </si>
  <si>
    <t>Step 1</t>
  </si>
  <si>
    <t>Load raw recharge transactions (Raw_Recharges) and customer master (Raw_Customers).</t>
  </si>
  <si>
    <t>Step 2</t>
  </si>
  <si>
    <t>Fix the analysis date = day after the last recharge in the dataset.</t>
  </si>
  <si>
    <t>Step 3</t>
  </si>
  <si>
    <t>Per customer compute Last Recharge Date (MAXIFS), Recency days, Frequency (COUNTIFS) and Monetary (SUMIFS).</t>
  </si>
  <si>
    <t>Step 4</t>
  </si>
  <si>
    <t>Compute quintile cut-offs for Recency and Monetary (PERCENTILE) and score 1-5; score Frequency on fixed counts.</t>
  </si>
  <si>
    <t>Step 5</t>
  </si>
  <si>
    <t>Combine F and M into FM score; look up segment from the R x FM matrix.</t>
  </si>
  <si>
    <t>Step 6</t>
  </si>
  <si>
    <t>Enrich with data usage (GB), call minutes and active-subscription flag for targeting.</t>
  </si>
  <si>
    <t>Step 7</t>
  </si>
  <si>
    <t>Summarise by segment (Segment_Summary) and map each segment to a marketing play (Marketing_Strategy, Ad_Prompts).</t>
  </si>
  <si>
    <t>RFM Calculation - per customer</t>
  </si>
  <si>
    <t>One row per customer (all 2,000). Green = link to raw sheet; black = formula. Filter / sort freely.</t>
  </si>
  <si>
    <t>Customer ID</t>
  </si>
  <si>
    <t>Name</t>
  </si>
  <si>
    <t>City</t>
  </si>
  <si>
    <t>Circle</t>
  </si>
  <si>
    <t>Status</t>
  </si>
  <si>
    <t>Join Date</t>
  </si>
  <si>
    <t>Last Recharge</t>
  </si>
  <si>
    <t>Recency (days)</t>
  </si>
  <si>
    <t>Frequency (#)</t>
  </si>
  <si>
    <t>Monetary (₹)</t>
  </si>
  <si>
    <t>R Score</t>
  </si>
  <si>
    <t>F Score</t>
  </si>
  <si>
    <t>M Score</t>
  </si>
  <si>
    <t>RFM Total</t>
  </si>
  <si>
    <t>Data Used Jan-26 (GB)</t>
  </si>
  <si>
    <t>Call Minutes</t>
  </si>
  <si>
    <t>Active Subscription</t>
  </si>
  <si>
    <t>RFM Segment Summary</t>
  </si>
  <si>
    <t>All figures are live formulas over RFM_Calculation. Revenue = recharge ₹ in the 12-month window.</t>
  </si>
  <si>
    <t>Description</t>
  </si>
  <si>
    <t>Priority</t>
  </si>
  <si>
    <t>Customers</t>
  </si>
  <si>
    <t>% Customers</t>
  </si>
  <si>
    <t>Avg Recency (days)</t>
  </si>
  <si>
    <t>Avg Frequency</t>
  </si>
  <si>
    <t>Avg Monetary (₹)</t>
  </si>
  <si>
    <t>Total Revenue (₹)</t>
  </si>
  <si>
    <t>% Revenue</t>
  </si>
  <si>
    <t>Avg Data Jan-26 (GB)</t>
  </si>
  <si>
    <t>Avg Call Mins</t>
  </si>
  <si>
    <t>% Active Subscription</t>
  </si>
  <si>
    <t>Avg RFM Total</t>
  </si>
  <si>
    <t>Recharged very recently, recharge often and spend the most.</t>
  </si>
  <si>
    <t>Retain &amp; Reward</t>
  </si>
  <si>
    <t>Spend well and recharge regularly; responsive to loyalty offers.</t>
  </si>
  <si>
    <t>Upsell</t>
  </si>
  <si>
    <t>Recent customers with average frequency/spend; can become loyal.</t>
  </si>
  <si>
    <t>Nurture</t>
  </si>
  <si>
    <t>Recharged very recently but only once / low spend so far.</t>
  </si>
  <si>
    <t>Onboard</t>
  </si>
  <si>
    <t>Recent, low-to-mid spend; early interest worth building.</t>
  </si>
  <si>
    <t>Engage</t>
  </si>
  <si>
    <t>Average recency, frequency and spend; starting to slip.</t>
  </si>
  <si>
    <t>Re-engage</t>
  </si>
  <si>
    <t>Below-average recency and value; will lapse without a nudge.</t>
  </si>
  <si>
    <t>Remind</t>
  </si>
  <si>
    <t>Used to recharge/spend well but have not come back for a while.</t>
  </si>
  <si>
    <t>Win-back</t>
  </si>
  <si>
    <t>High value historically, now long inactive - biggest revenue risk.</t>
  </si>
  <si>
    <t>Urgent Retention</t>
  </si>
  <si>
    <t>Low value, long since last recharge.</t>
  </si>
  <si>
    <t>Low-cost Reactivate</t>
  </si>
  <si>
    <t>Lowest recency, frequency and spend.</t>
  </si>
  <si>
    <t>Last-chance / Suppress</t>
  </si>
  <si>
    <t>Never Recharged</t>
  </si>
  <si>
    <t>Registered customers with no recharge in the 12-month window.</t>
  </si>
  <si>
    <t>Activate</t>
  </si>
  <si>
    <t>Total</t>
  </si>
  <si>
    <t>Score distribution (recharging customers)</t>
  </si>
  <si>
    <t>R Score count</t>
  </si>
  <si>
    <t>F Score count</t>
  </si>
  <si>
    <t>M Score count</t>
  </si>
  <si>
    <t>Customers by Telecom Circle x Segment</t>
  </si>
  <si>
    <t>Andhra Pradesh</t>
  </si>
  <si>
    <t>Delhi NCR</t>
  </si>
  <si>
    <t>Gujarat</t>
  </si>
  <si>
    <t>Karnataka</t>
  </si>
  <si>
    <t>Maharashtra</t>
  </si>
  <si>
    <t>Mumbai</t>
  </si>
  <si>
    <t>Punjab</t>
  </si>
  <si>
    <t>Tamil Nadu</t>
  </si>
  <si>
    <t>Telangana</t>
  </si>
  <si>
    <t>UP East</t>
  </si>
  <si>
    <t>UP West</t>
  </si>
  <si>
    <t>West Bengal</t>
  </si>
  <si>
    <t>Digital Marketing Strategy by RFM Segment</t>
  </si>
  <si>
    <t>Offers use the existing plan catalogue (Raw_Plans). Segment size &amp; revenue pull live from Segment_Summary. Budget share (blue) is an editable input.</t>
  </si>
  <si>
    <t>Revenue Share</t>
  </si>
  <si>
    <t>Objective</t>
  </si>
  <si>
    <t>Core Offer / Hook</t>
  </si>
  <si>
    <t>Plan(s) to Push</t>
  </si>
  <si>
    <t>Primary Channels</t>
  </si>
  <si>
    <t>Message Angle</t>
  </si>
  <si>
    <t>Timing &amp; Frequency</t>
  </si>
  <si>
    <t>CTA</t>
  </si>
  <si>
    <t>KPIs</t>
  </si>
  <si>
    <t>Budget Share</t>
  </si>
  <si>
    <t>Retain, reward &amp; turn into advocates</t>
  </si>
  <si>
    <t>VIP 'Elite Club': 10% cashback on Annual Plan renewal + 3 months free OTT; refer-a-friend ₹100 each side</t>
  </si>
  <si>
    <t>P003 Annual ₹2999, P006 Family ₹999</t>
  </si>
  <si>
    <t>App push, WhatsApp Business, Email, RCS</t>
  </si>
  <si>
    <t>"You're our top 1% - here's what you've unlocked" (exclusivity, gratitude)</t>
  </si>
  <si>
    <t>Monthly VIP drop; 7 days before validity ends</t>
  </si>
  <si>
    <t>Claim VIP reward</t>
  </si>
  <si>
    <t>Renewal rate, referrals, ARPU</t>
  </si>
  <si>
    <t>Upsell to higher ARPU / postpaid</t>
  </si>
  <si>
    <t>Switch to Infinity 499 Postpaid - 1st month FREE + 75GB; ₹50 off every recharge on Auto-Pay</t>
  </si>
  <si>
    <t>P007 Infinity ₹499, P002 ₹479</t>
  </si>
  <si>
    <t>App push, WhatsApp, Instagram/Facebook custom audience</t>
  </si>
  <si>
    <t>"More data, no recharge reminders, same loyalty"</t>
  </si>
  <si>
    <t>Bi-weekly; trigger on 3rd recharge</t>
  </si>
  <si>
    <t>Upgrade now</t>
  </si>
  <si>
    <t>Upgrade %, Auto-Pay enrolments</t>
  </si>
  <si>
    <t>Increase frequency &amp; lock longer validity</t>
  </si>
  <si>
    <t>Upgrade ₹299 -&gt; ₹479 (56 days) and get 10GB bonus; loyalty points on every recharge</t>
  </si>
  <si>
    <t>P002 ₹479, P010 Entertainment ₹349</t>
  </si>
  <si>
    <t>App push, SMS, Instagram Reels retargeting</t>
  </si>
  <si>
    <t>"Double validity, half the hassle"</t>
  </si>
  <si>
    <t>3 days before validity ends</t>
  </si>
  <si>
    <t>Get 56 days</t>
  </si>
  <si>
    <t>2nd/3rd recharge rate, plan upgrade %</t>
  </si>
  <si>
    <t>Onboard &amp; drive the 2nd recharge</t>
  </si>
  <si>
    <t>Welcome series: download app = ₹25 cashback; 2nd recharge on ₹299 gets 10GB extra</t>
  </si>
  <si>
    <t>P001 ₹299, P008 Student ₹666</t>
  </si>
  <si>
    <t>SMS, WhatsApp onboarding flow, App in-app banners</t>
  </si>
  <si>
    <t>"Welcome to the fastest 5G - here's a starter gift"</t>
  </si>
  <si>
    <t>Day 1, 7, 21 after first recharge</t>
  </si>
  <si>
    <t>Activate gift</t>
  </si>
  <si>
    <t>App install %, 2nd recharge %</t>
  </si>
  <si>
    <t>Build habit &amp; discover value packs</t>
  </si>
  <si>
    <t>Try Entertainment Pack ₹349 with free OTT trial; ₹20 off via UPI</t>
  </si>
  <si>
    <t>P010 ₹349, P009 WFH ₹499</t>
  </si>
  <si>
    <t>Instagram/YouTube Shorts, Google Discovery, App push</t>
  </si>
  <si>
    <t>"Binge more, pay less" (lifestyle / entertainment)</t>
  </si>
  <si>
    <t>Weekends &amp; evenings, 2x per week</t>
  </si>
  <si>
    <t>Start streaming</t>
  </si>
  <si>
    <t>Pack adoption, CTR</t>
  </si>
  <si>
    <t>Re-engage before they slip</t>
  </si>
  <si>
    <t>Personalised 'Just for you' - free 2GB Data Booster on next recharge (valid 72 hrs)</t>
  </si>
  <si>
    <t>P004 Booster ₹148, P001 ₹299</t>
  </si>
  <si>
    <t>WhatsApp, SMS, Email, Facebook retargeting</t>
  </si>
  <si>
    <t>"We miss your streaming - here's 2GB on us" (personal, urgent)</t>
  </si>
  <si>
    <t>Once; reminder after 48 hrs</t>
  </si>
  <si>
    <t>Claim free 2GB</t>
  </si>
  <si>
    <t>Recharge within 7 days %</t>
  </si>
  <si>
    <t>Prevent lapse</t>
  </si>
  <si>
    <t>₹30 OFF on ₹299 + validity-expiry alert; bonus 1GB/day for 3 days</t>
  </si>
  <si>
    <t>P001 ₹299, P005 Talktime ₹99</t>
  </si>
  <si>
    <t>SMS, IVR/Outbound reminder, App push</t>
  </si>
  <si>
    <t>"Don't lose your number benefits - recharge in 1 tap"</t>
  </si>
  <si>
    <t>5, 2 and 0 days before expiry</t>
  </si>
  <si>
    <t>Recharge in 1 tap</t>
  </si>
  <si>
    <t>Reactivation %, cost per reactivation</t>
  </si>
  <si>
    <t>Win-back previous good customers</t>
  </si>
  <si>
    <t>20% OFF any plan for 7 days + double data on first week; satisfaction survey with ₹50 voucher</t>
  </si>
  <si>
    <t>P002 ₹479, P009 ₹499</t>
  </si>
  <si>
    <t>WhatsApp, Email, Outbound tele-calling, Meta lookalike exclusion</t>
  </si>
  <si>
    <t>"Come back to better 5G - 20% off, just for you"</t>
  </si>
  <si>
    <t>Burst campaign over 10 days</t>
  </si>
  <si>
    <t>Unlock 20% off</t>
  </si>
  <si>
    <t>Win-back rate, survey responses</t>
  </si>
  <si>
    <t>Urgent retention of high-value lapsing customers</t>
  </si>
  <si>
    <t>Retention call + exclusive Annual Plan at ₹2,499 (save ₹500) + priority care &amp; free SIM upgrade to 5G</t>
  </si>
  <si>
    <t>P003 Annual, P006 Family ₹999</t>
  </si>
  <si>
    <t>Outbound retention desk, WhatsApp, Email, Personal SMS</t>
  </si>
  <si>
    <t>"You matter to us - an exclusive offer only for valued members"</t>
  </si>
  <si>
    <t>Within 48 hrs of flagging; 1:1</t>
  </si>
  <si>
    <t>Talk to us / Claim offer</t>
  </si>
  <si>
    <t>Retention %, revenue saved</t>
  </si>
  <si>
    <t>Low-cost reactivation</t>
  </si>
  <si>
    <t>₹99 Talktime pack + 1GB/day free for 7 days</t>
  </si>
  <si>
    <t>P005 ₹99, P004 ₹148</t>
  </si>
  <si>
    <t>SMS, Programmatic display, Google UAC</t>
  </si>
  <si>
    <t>"Your number is waiting - restart from just ₹99"</t>
  </si>
  <si>
    <t>Monthly</t>
  </si>
  <si>
    <t>Restart at ₹99</t>
  </si>
  <si>
    <t>Reactivation %, CAC</t>
  </si>
  <si>
    <t>Last-chance attempt, then suppress</t>
  </si>
  <si>
    <t>3 days unlimited data FREE on any recharge; if no response, move to suppression list</t>
  </si>
  <si>
    <t>P001 ₹299</t>
  </si>
  <si>
    <t>SMS, Email (low cost only)</t>
  </si>
  <si>
    <t>"One last gift before we say goodbye"</t>
  </si>
  <si>
    <t>One campaign + 1 reminder</t>
  </si>
  <si>
    <t>Claim free days</t>
  </si>
  <si>
    <t>Response %, list hygiene</t>
  </si>
  <si>
    <t>Activate first recharge</t>
  </si>
  <si>
    <t>First recharge 50% OFF - ₹299 plan for ₹149; free SIM-activation help &amp; KYC assistance</t>
  </si>
  <si>
    <t>SMS, WhatsApp, Google Search, Retail/store reminders</t>
  </si>
  <si>
    <t>"Your SIM is ready - start with 50% off"</t>
  </si>
  <si>
    <t>Day 1, 3, 7 sequence</t>
  </si>
  <si>
    <t>Activate for ₹149</t>
  </si>
  <si>
    <t>First-recharge conversion %</t>
  </si>
  <si>
    <t>Total budget (must = 100%)</t>
  </si>
  <si>
    <t>Channel Playbook</t>
  </si>
  <si>
    <t>Channel</t>
  </si>
  <si>
    <t>Best for segments</t>
  </si>
  <si>
    <t>Format</t>
  </si>
  <si>
    <t>Best practice</t>
  </si>
  <si>
    <t>WhatsApp Business</t>
  </si>
  <si>
    <t>Champions, Loyal, Need Attention, At Risk</t>
  </si>
  <si>
    <t>Rich card + 1-tap recharge button</t>
  </si>
  <si>
    <t>Personalise with name &amp; plan expiry; max 2 msgs/week; opt-in only (TRAI DND compliance).</t>
  </si>
  <si>
    <t>App push / in-app</t>
  </si>
  <si>
    <t>All active segments</t>
  </si>
  <si>
    <t>Short push + in-app banner</t>
  </si>
  <si>
    <t>Trigger on validity &lt; 3 days, low balance, data 80% used.</t>
  </si>
  <si>
    <t>SMS</t>
  </si>
  <si>
    <t>About to Sleep, Hibernating, Lost, Never Recharged</t>
  </si>
  <si>
    <t>160-char with short link</t>
  </si>
  <si>
    <t>Register header/template on DLT; send 10am-8pm only.</t>
  </si>
  <si>
    <t>Instagram / Facebook</t>
  </si>
  <si>
    <t>Promising, Potential Loyalist, Loyal</t>
  </si>
  <si>
    <t>Reels, Stories, Carousel</t>
  </si>
  <si>
    <t>Upload segment lists as Custom Audiences; build 1% lookalikes from Champions for acquisition.</t>
  </si>
  <si>
    <t>YouTube / Google</t>
  </si>
  <si>
    <t>Promising, Never Recharged</t>
  </si>
  <si>
    <t>Bumper 6s, Discovery, Search</t>
  </si>
  <si>
    <t>Bid on 'recharge 299', 'best 5G plan' keywords; retarget site visitors.</t>
  </si>
  <si>
    <t>Email</t>
  </si>
  <si>
    <t>Champions, At Risk, Can't Lose Them</t>
  </si>
  <si>
    <t>HTML with offer hero</t>
  </si>
  <si>
    <t>Monthly usage summary + personalised offer block.</t>
  </si>
  <si>
    <t>Outbound call / IVR</t>
  </si>
  <si>
    <t>Can't Lose Them, At Risk</t>
  </si>
  <si>
    <t>Retention script</t>
  </si>
  <si>
    <t>Prioritise by Monetary score; offer escalation ladder.</t>
  </si>
  <si>
    <t>30-Day Campaign Calendar</t>
  </si>
  <si>
    <t>Week</t>
  </si>
  <si>
    <t>Focus</t>
  </si>
  <si>
    <t>Segments</t>
  </si>
  <si>
    <t>Activities</t>
  </si>
  <si>
    <t>Week 1</t>
  </si>
  <si>
    <t>Protect revenue</t>
  </si>
  <si>
    <t>Retention calls, WhatsApp exclusive offers, email win-back.</t>
  </si>
  <si>
    <t>Week 2</t>
  </si>
  <si>
    <t>Grow value</t>
  </si>
  <si>
    <t>Champions, Loyal, Potential Loyalist</t>
  </si>
  <si>
    <t>VIP rewards, postpaid upgrade, 56-day upgrade push, referral launch.</t>
  </si>
  <si>
    <t>Week 3</t>
  </si>
  <si>
    <t>Build habit</t>
  </si>
  <si>
    <t>New, Promising, Need Attention</t>
  </si>
  <si>
    <t>Onboarding flows, Entertainment Pack Reels, free 2GB booster.</t>
  </si>
  <si>
    <t>Week 4</t>
  </si>
  <si>
    <t>Reactivate &amp; clean</t>
  </si>
  <si>
    <t>Expiry reminders, ₹99 restart, first-recharge 50% off; suppress non-responders. Re-run RFM.</t>
  </si>
  <si>
    <t>Image Ad Prompts - Offer Creative Assets</t>
  </si>
  <si>
    <t>Paste the prompt into an image generator (Midjourney, DALL-E, Ideogram, Firefly, etc.). Replace [BRAND] with your brand name/logo. Style is inspired by bold Indian telecom ads - do NOT use Airtel/Jio logos, names or trademarks in your own creatives.</t>
  </si>
  <si>
    <t>#</t>
  </si>
  <si>
    <t>Asset / Placement</t>
  </si>
  <si>
    <t>Size / Ratio</t>
  </si>
  <si>
    <t>Headline</t>
  </si>
  <si>
    <t>Sub-copy</t>
  </si>
  <si>
    <t>Image Generation Prompt</t>
  </si>
  <si>
    <t>Negative Prompt</t>
  </si>
  <si>
    <t>Instagram feed post</t>
  </si>
  <si>
    <t>1080x1080 (1:1)</t>
  </si>
  <si>
    <t>You're a [BRAND] Champion!</t>
  </si>
  <si>
    <t>10% cashback on Annual Plan ₹2,999 + 3 months free OTT</t>
  </si>
  <si>
    <t>Claim VIP Reward</t>
  </si>
  <si>
    <t>Confident young Indian professional in smart casuals holding a glowing smartphone, golden VIP badge and confetti bursting from the screen, premium black-and-gold accents over red and white background, crown icon, text 'VIP ELITE CLUB' and '₹2,999 ANNUAL - 10% CASHBACK'.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"You're a [BRAND] Champion!", sub-text "10% cashback on Annual Plan ₹2,999 + 3 months free OTT", button "Claim VIP Reward". Aspect ratio 1:1, leave safe margins for platform UI, 8k, photorealistic people, Indian context.</t>
  </si>
  <si>
    <t>no competitor logos, no misspelled text, no extra fingers, no blurry faces, no watermark, no clutter</t>
  </si>
  <si>
    <t>WhatsApp / Story referral</t>
  </si>
  <si>
    <t>1080x1920 (9:16)</t>
  </si>
  <si>
    <t>Refer a friend, both get ₹100</t>
  </si>
  <si>
    <t>Share the 5G love with your gang</t>
  </si>
  <si>
    <t>Refer Now</t>
  </si>
  <si>
    <t>Two Indian friends high-fiving on a city rooftop at sunset, phones in hand linked by a glowing 5G signal arc, gift boxes with '₹100' tags floating, vertical story layout with headline at top and CTA button at bottom.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"Refer a friend, both get ₹100", sub-text "Share the 5G love with your gang", button "Refer Now". Aspect ratio 9:16, leave safe margins for platform UI, 8k, photorealistic people, Indian context.</t>
  </si>
  <si>
    <t>Facebook / Instagram carousel card</t>
  </si>
  <si>
    <t>Go Postpaid. 1st Month FREE</t>
  </si>
  <si>
    <t>Infinity ₹499 - 75GB, unlimited calls, no recharge reminders</t>
  </si>
  <si>
    <t>Upgrade Now</t>
  </si>
  <si>
    <t>Happy Indian couple on a sofa streaming cricket on a large TV and phone, floating '75GB' 3D data cloud, big '₹499' price tag sticker with 'MONTH 1 FREE' ribbon.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"Go Postpaid. 1st Month FREE", sub-text "Infinity ₹499 - 75GB, unlimited calls, no recharge reminders", button "Upgrade Now". Aspect ratio 1:1, leave safe margins for platform UI, 8k, photorealistic people, Indian context.</t>
  </si>
  <si>
    <t>App banner Auto-Pay</t>
  </si>
  <si>
    <t>1200x628 (1.91:1)</t>
  </si>
  <si>
    <t>Set Auto-Pay, save ₹50 every time</t>
  </si>
  <si>
    <t>Never miss a recharge again</t>
  </si>
  <si>
    <t>Enable Auto-Pay</t>
  </si>
  <si>
    <t>Minimal horizontal banner, 3D smartphone with UPI-style auto-pay toggle switched ON, calendar with tick marks, coins dropping into a piggy bank, headline left, product visual right.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"Set Auto-Pay, save ₹50 every time", sub-text "Never miss a recharge again", button "Enable Auto-Pay". Aspect ratio 1.91:1, leave safe margins for platform UI, 8k, photorealistic people, Indian context.</t>
  </si>
  <si>
    <t>Instagram Reel cover</t>
  </si>
  <si>
    <t>Double validity. Half the hassle.</t>
  </si>
  <si>
    <t>₹479 for 56 days + 10GB bonus</t>
  </si>
  <si>
    <t>Get 56 Days</t>
  </si>
  <si>
    <t>Young Indian college student jumping mid-air with headphones, giant calendar showing '56 DAYS' splitting from '28', dynamic speed lines, bonus '10GB' badge.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"Double validity. Half the hassle.", sub-text "₹479 for 56 days + 10GB bonus", button "Get 56 Days". Aspect ratio 9:16, leave safe margins for platform UI, 8k, photorealistic people, Indian context.</t>
  </si>
  <si>
    <t>Display banner</t>
  </si>
  <si>
    <t>300x250 / 1200x628</t>
  </si>
  <si>
    <t>Upgrade &amp; earn loyalty points</t>
  </si>
  <si>
    <t>Every recharge = more rewards</t>
  </si>
  <si>
    <t>Upgrade</t>
  </si>
  <si>
    <t>Smartphone screen showing a rising points meter and star badges, coins and data icons orbiting, clean white space with red and white gradient band.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"Upgrade &amp; earn loyalty points", sub-text "Every recharge = more rewards", button "Upgrade". Aspect ratio as per size, leave safe margins for platform UI, 8k, photorealistic people, Indian context.</t>
  </si>
  <si>
    <t>WhatsApp welcome card</t>
  </si>
  <si>
    <t>Welcome to [BRAND] 5G!</t>
  </si>
  <si>
    <t>Download the app &amp; get ₹25 cashback</t>
  </si>
  <si>
    <t>Get Starter Gift</t>
  </si>
  <si>
    <t>Smiling Indian family unboxing a new SIM card with a glowing gift ribbon, app icon emerging from phone screen, welcoming warm lighting, 'WELCOME GIFT ₹25' sticker. Indian telecom advertisement, bold high-contrast deep blue and white brand palette, clean modern flat-plus-3D style like leading Indian mobile network ads, large readable sans-serif typography, [BRAND] logo top-left, price burst sticker, studio lighting, ultra sharp, commercial poster quality. Text on image exactly: headline "Welcome to [BRAND] 5G!", sub-text "Download the app &amp; get ₹25 cashback", button "Get Starter Gift". Aspect ratio 1:1, leave safe margins for platform UI, 8k, photorealistic people, Indian context.</t>
  </si>
  <si>
    <t>Instagram Story 2nd recharge</t>
  </si>
  <si>
    <t>Your 2nd recharge = 10GB FREE</t>
  </si>
  <si>
    <t>On ₹299 plan, this week only</t>
  </si>
  <si>
    <t>Recharge Now</t>
  </si>
  <si>
    <t>Hand holding phone with recharge success screen, big 3D '+10GB' bursting out with sparkles, timer clock 'THIS WEEK ONLY'. Indian telecom advertisement, bold high-contrast deep blue and white brand palette, clean modern flat-plus-3D style like leading Indian mobile network ads, large readable sans-serif typography, [BRAND] logo top-left, price burst sticker, studio lighting, ultra sharp, commercial poster quality. Text on image exactly: headline "Your 2nd recharge = 10GB FREE", sub-text "On ₹299 plan, this week only", button "Recharge Now". Aspect ratio 9:16, leave safe margins for platform UI, 8k, photorealistic people, Indian context.</t>
  </si>
  <si>
    <t>YouTube / Instagram ad</t>
  </si>
  <si>
    <t>Binge more, pay less</t>
  </si>
  <si>
    <t>Entertainment Pack ₹349 with free OTT trial</t>
  </si>
  <si>
    <t>Start Streaming</t>
  </si>
  <si>
    <t>Indian teenager lying on bed with popcorn binge-watching on phone, floating generic play buttons and movie reels (no real OTT logos), cinematic purple glow mixed with deep blue and white. Indian telecom advertisement, bold high-contrast deep blue and white brand palette, clean modern flat-plus-3D style like leading Indian mobile network ads, large readable sans-serif typography, [BRAND] logo top-left, price burst sticker, studio lighting, ultra sharp, commercial poster quality. Text on image exactly: headline "Binge more, pay less", sub-text "Entertainment Pack ₹349 with free OTT trial", button "Start Streaming". Aspect ratio 1:1, leave safe margins for platform UI, 8k, photorealistic people, Indian context.</t>
  </si>
  <si>
    <t>Google Discovery banner</t>
  </si>
  <si>
    <t>Work from home at full speed</t>
  </si>
  <si>
    <t>WFH Pack ₹499 - 3GB/day</t>
  </si>
  <si>
    <t>Get WFH Pack</t>
  </si>
  <si>
    <t>Indian woman on a video call at a tidy home desk with laptop and phone hotspot, speedometer graphic at max, plant and natural window light. Indian telecom advertisement, bold high-contrast deep blue and white brand palette, clean modern flat-plus-3D style like leading Indian mobile network ads, large readable sans-serif typography, [BRAND] logo top-left, price burst sticker, studio lighting, ultra sharp, commercial poster quality. Text on image exactly: headline "Work from home at full speed", sub-text "WFH Pack ₹499 - 3GB/day", button "Get WFH Pack". Aspect ratio 1.91:1, leave safe margins for platform UI, 8k, photorealistic people, Indian context.</t>
  </si>
  <si>
    <t>WhatsApp personalised card</t>
  </si>
  <si>
    <t>Hey [Name], 2GB is on us!</t>
  </si>
  <si>
    <t>Free Data Booster on your next recharge - 72 hrs only</t>
  </si>
  <si>
    <t>Claim Free 2GB</t>
  </si>
  <si>
    <t>Phone with a personalised notification card, giant 3D gift box opening to reveal '2GB FREE', countdown timer '72 HRS', friendly warm tone. Indian telecom advertisement, bold high-contrast deep blue and yellow brand palette, clean modern flat-plus-3D style like leading Indian mobile network ads, large readable sans-serif typography, [BRAND] logo top-left, price burst sticker, studio lighting, ultra sharp, commercial poster quality. Text on image exactly: headline "Hey [Name], 2GB is on us!", sub-text "Free Data Booster on your next recharge - 72 hrs only", button "Claim Free 2GB". Aspect ratio 1:1, leave safe margins for platform UI, 8k, photorealistic people, Indian context.</t>
  </si>
  <si>
    <t>Facebook retargeting</t>
  </si>
  <si>
    <t>We miss you on the fast lane</t>
  </si>
  <si>
    <t>Recharge today &amp; get bonus data</t>
  </si>
  <si>
    <t>Empty racing lane with a glowing 5G tower and a phone waiting at the start line, motion blur, sense of urgency. Indian telecom advertisement, bold high-contrast deep blue and yellow brand palette, clean modern flat-plus-3D style like leading Indian mobile network ads, large readable sans-serif typography, [BRAND] logo top-left, price burst sticker, studio lighting, ultra sharp, commercial poster quality. Text on image exactly: headline "We miss you on the fast lane", sub-text "Recharge today &amp; get bonus data", button "Recharge Now". Aspect ratio 1.91:1, leave safe margins for platform UI, 8k, photorealistic people, Indian context.</t>
  </si>
  <si>
    <t>SMS-linked landing hero</t>
  </si>
  <si>
    <t>Your plan expires soon!</t>
  </si>
  <si>
    <t>₹30 OFF on ₹299 + 1GB/day bonus for 3 days</t>
  </si>
  <si>
    <t>Recharge in 1 Tap</t>
  </si>
  <si>
    <t>Phone battery-style validity bar almost empty turning green after a tap, alarm clock icon, '₹30 OFF' bold sticker, clean urgent layout. Indian telecom advertisement, bold high-contrast deep blue and yellow brand palette, clean modern flat-plus-3D style like leading Indian mobile network ads, large readable sans-serif typography, [BRAND] logo top-left, price burst sticker, studio lighting, ultra sharp, commercial poster quality. Text on image exactly: headline "Your plan expires soon!", sub-text "₹30 OFF on ₹299 + 1GB/day bonus for 3 days", button "Recharge in 1 Tap". Aspect ratio 1.91:1, leave safe margins for platform UI, 8k, photorealistic people, Indian context.</t>
  </si>
  <si>
    <t>App push rich image</t>
  </si>
  <si>
    <t>1080x540 (2:1)</t>
  </si>
  <si>
    <t>Don't let your benefits sleep</t>
  </si>
  <si>
    <t>Wake them up with a 1-tap recharge</t>
  </si>
  <si>
    <t>Recharge</t>
  </si>
  <si>
    <t>Cute sleepy cartoon SIM card character being woken by an alarm clock with a lightning 5G bolt, playful flat illustration. Indian telecom advertisement, bold high-contrast deep blue and yellow brand palette, clean modern flat-plus-3D style like leading Indian mobile network ads, large readable sans-serif typography, [BRAND] logo top-left, price burst sticker, studio lighting, ultra sharp, commercial poster quality. Text on image exactly: headline "Don't let your benefits sleep", sub-text "Wake them up with a 1-tap recharge", button "Recharge". Aspect ratio 2:1, leave safe margins for platform UI, 8k, photorealistic people, Indian context.</t>
  </si>
  <si>
    <t>Email hero / Instagram</t>
  </si>
  <si>
    <t>Come back to better 5G</t>
  </si>
  <si>
    <t>20% OFF any plan + double data for 7 days</t>
  </si>
  <si>
    <t>Unlock 20% OFF</t>
  </si>
  <si>
    <t>Indian man in an open city street receiving a glowing phone notification '20% OFF - JUST FOR YOU', signal waves wrapping around him, welcoming open-arms composition.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"Come back to better 5G", sub-text "20% OFF any plan + double data for 7 days", button "Unlock 20% OFF". Aspect ratio 1:1, leave safe margins for platform UI, 8k, photorealistic people, Indian context.</t>
  </si>
  <si>
    <t>WhatsApp Status</t>
  </si>
  <si>
    <t>Double data. Double the fun.</t>
  </si>
  <si>
    <t>Exclusive win-back offer - 7 days only</t>
  </si>
  <si>
    <t>Claim Offer</t>
  </si>
  <si>
    <t>Split visual: left side dull grey slow-loading phone, right side bright colourful fast 5G phone streaming a cricket match, big 'x2 DATA'.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"Double data. Double the fun.", sub-text "Exclusive win-back offer - 7 days only", button "Claim Offer". Aspect ratio 9:16, leave safe margins for platform UI, 8k, photorealistic people, Indian context.</t>
  </si>
  <si>
    <t>Personalised email / DM</t>
  </si>
  <si>
    <t>An exclusive offer, only for you</t>
  </si>
  <si>
    <t>Annual Plan at ₹2,499 (save ₹500) + priority care</t>
  </si>
  <si>
    <t>Claim Exclusive Offer</t>
  </si>
  <si>
    <t>Elegant premium invitation-card style, dark navy and gold with navy and gold accent, embossed '₹2,499 ANNUAL' and 'SAVE ₹500', concierge headset icon, luxury minimal. Indian telecom advertisement, bold high-contrast navy and gold brand palette, clean modern flat-plus-3D style like leading Indian mobile network ads, large readable sans-serif typography, [BRAND] logo top-left, price burst sticker, studio lighting, ultra sharp, commercial poster quality. Text on image exactly: headline "An exclusive offer, only for you", sub-text "Annual Plan at ₹2,499 (save ₹500) + priority care", button "Claim Exclusive Offer". Aspect ratio 1:1, leave safe margins for platform UI, 8k, photorealistic people, Indian context.</t>
  </si>
  <si>
    <t>Outbound call follow-up card</t>
  </si>
  <si>
    <t>1080x1350 (4:5)</t>
  </si>
  <si>
    <t>You matter to us</t>
  </si>
  <si>
    <t>Free 5G SIM upgrade + dedicated support line</t>
  </si>
  <si>
    <t>Talk to Us</t>
  </si>
  <si>
    <t>Friendly Indian customer-care executive with headset smiling, new 5G SIM card glowing in foreground, trust shield badge, warm human tone. Indian telecom advertisement, bold high-contrast navy and gold brand palette, clean modern flat-plus-3D style like leading Indian mobile network ads, large readable sans-serif typography, [BRAND] logo top-left, price burst sticker, studio lighting, ultra sharp, commercial poster quality. Text on image exactly: headline "You matter to us", sub-text "Free 5G SIM upgrade + dedicated support line", button "Talk to Us". Aspect ratio 4:5, leave safe margins for platform UI, 8k, photorealistic people, Indian context.</t>
  </si>
  <si>
    <t>Programmatic display</t>
  </si>
  <si>
    <t>Restart from just ₹99</t>
  </si>
  <si>
    <t>Talktime pack + 1GB/day free for 7 days</t>
  </si>
  <si>
    <t>Restart Now</t>
  </si>
  <si>
    <t>Phone being plugged back to life with sparks of a power cable shaped like a signal bar, big '₹99' coin, simple uncluttered layout. Indian telecom advertisement, bold high-contrast deep blue and white brand palette, clean modern flat-plus-3D style like leading Indian mobile network ads, large readable sans-serif typography, [BRAND] logo top-left, price burst sticker, studio lighting, ultra sharp, commercial poster quality. Text on image exactly: headline "Restart from just ₹99", sub-text "Talktime pack + 1GB/day free for 7 days", button "Restart Now". Aspect ratio as per size, leave safe margins for platform UI, 8k, photorealistic people, Indian context.</t>
  </si>
  <si>
    <t>SMS landing hero</t>
  </si>
  <si>
    <t>Your number is waiting</t>
  </si>
  <si>
    <t>Reconnect with family for ₹99</t>
  </si>
  <si>
    <t>Reconnect</t>
  </si>
  <si>
    <t>Grandmother in a village home happily on a phone call with grandson, warm golden-hour light, signal waves, emotional storytelling style. Indian telecom advertisement, bold high-contrast deep blue and white brand palette, clean modern flat-plus-3D style like leading Indian mobile network ads, large readable sans-serif typography, [BRAND] logo top-left, price burst sticker, studio lighting, ultra sharp, commercial poster quality. Text on image exactly: headline "Your number is waiting", sub-text "Reconnect with family for ₹99", button "Reconnect". Aspect ratio 1:1, leave safe margins for platform UI, 8k, photorealistic people, Indian context.</t>
  </si>
  <si>
    <t>Email last-chance</t>
  </si>
  <si>
    <t>One last gift for you</t>
  </si>
  <si>
    <t>3 days unlimited data FREE on any recharge</t>
  </si>
  <si>
    <t>Claim Gift</t>
  </si>
  <si>
    <t>Single gift box under a spotlight on a stage with ribbon unwrapping into a data stream, '3 DAYS FREE' tag, dramatic last-chance mood. Indian telecom advertisement, bold high-contrast deep blue and white brand palette, clean modern flat-plus-3D style like leading Indian mobile network ads, large readable sans-serif typography, [BRAND] logo top-left, price burst sticker, studio lighting, ultra sharp, commercial poster quality. Text on image exactly: headline "One last gift for you", sub-text "3 days unlimited data FREE on any recharge", button "Claim Gift". Aspect ratio 1.91:1, leave safe margins for platform UI, 8k, photorealistic people, Indian context.</t>
  </si>
  <si>
    <t>Retargeting banner</t>
  </si>
  <si>
    <t>We've got better. Come see.</t>
  </si>
  <si>
    <t>Faster 5G, bigger plans, same number</t>
  </si>
  <si>
    <t>See Plans</t>
  </si>
  <si>
    <t>Before/after comparison of old 4G icon vs shiny new 5G icon, upward arrow, modern network tower skyline at night. Indian telecom advertisement, bold high-contrast deep blue and white brand palette, clean modern flat-plus-3D style like leading Indian mobile network ads, large readable sans-serif typography, [BRAND] logo top-left, price burst sticker, studio lighting, ultra sharp, commercial poster quality. Text on image exactly: headline "We've got better. Come see.", sub-text "Faster 5G, bigger plans, same number", button "See Plans". Aspect ratio 1:1, leave safe margins for platform UI, 8k, photorealistic people, Indian context.</t>
  </si>
  <si>
    <t>Google / Instagram acquisition</t>
  </si>
  <si>
    <t>Your SIM is ready - start at 50% OFF</t>
  </si>
  <si>
    <t>₹299 plan for just ₹149 on first recharge</t>
  </si>
  <si>
    <t>SIM card sliding into a smartphone with a lightning activation flash, striking-through '₹299' and big '₹149', '50% OFF FIRST RECHARGE' badge.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"Your SIM is ready - start at 50% OFF", sub-text "₹299 plan for just ₹149 on first recharge", button "Activate for ₹149". Aspect ratio 1:1, leave safe margins for platform UI, 8k, photorealistic people, Indian context.</t>
  </si>
  <si>
    <t>Student segment Story</t>
  </si>
  <si>
    <t>Student Plan - 84 days</t>
  </si>
  <si>
    <t>₹666 with 1GB/day + unlimited calls</t>
  </si>
  <si>
    <t>Get Student Plan</t>
  </si>
  <si>
    <t>Group of Indian college students on campus steps with books and phones, doodle-style icons of books, wifi and music notes, energetic youthful colours. Indian telecom advertisement, bold high-contrast red and white brand palette, clean modern flat-plus-3D style like leading Indian mobile network ads, large readable sans-serif typography, [BRAND] logo top-left, price burst sticker, studio lighting, ultra sharp, commercial poster quality. Text on image exactly: headline "Student Plan - 84 days", sub-text "₹666 with 1GB/day + unlimited calls", button "Get Student Plan". Aspect ratio 9:16, leave safe margins for platform UI, 8k, photorealistic people, Indian context.</t>
  </si>
  <si>
    <t>Creative guidelines</t>
  </si>
  <si>
    <t>•</t>
  </si>
  <si>
    <t>Keep price &amp; offer the largest element - Indian telecom ads lead with the ₹ number.</t>
  </si>
  <si>
    <t>One offer per creative; max 7 words in headline.</t>
  </si>
  <si>
    <t>Use real-looking Indian people &amp; settings (campus, family home, metro, cricket) for relatability.</t>
  </si>
  <si>
    <t>Generate text-free background first if your tool misspells text, then add copy in Canva/Figma.</t>
  </si>
  <si>
    <t>Add regulatory line: 'T&amp;C apply. Offer valid for select customers. GST extra where applicable.'</t>
  </si>
  <si>
    <t>A/B test 2 creatives per segment; track CTR and recharge conversion by segment list.</t>
  </si>
  <si>
    <t>customer_id</t>
  </si>
  <si>
    <t>name</t>
  </si>
  <si>
    <t>phone_number</t>
  </si>
  <si>
    <t>email</t>
  </si>
  <si>
    <t>city</t>
  </si>
  <si>
    <t>circle</t>
  </si>
  <si>
    <t>join_date</t>
  </si>
  <si>
    <t>status</t>
  </si>
  <si>
    <t>Source / note</t>
  </si>
  <si>
    <t>C000001</t>
  </si>
  <si>
    <t>Raj Yadav</t>
  </si>
  <si>
    <t>rajyadav276@gmail.com</t>
  </si>
  <si>
    <t>Active</t>
  </si>
  <si>
    <t>customers.csv - customer master (2,000 customers).</t>
  </si>
  <si>
    <t>C000002</t>
  </si>
  <si>
    <t>Anita Sharma</t>
  </si>
  <si>
    <t>anitasharma347@gmail.com</t>
  </si>
  <si>
    <t>Pune</t>
  </si>
  <si>
    <t>C000003</t>
  </si>
  <si>
    <t>Vikram Singh</t>
  </si>
  <si>
    <t>vikramsingh629@gmail.com</t>
  </si>
  <si>
    <t>Hyderabad</t>
  </si>
  <si>
    <t>C000004</t>
  </si>
  <si>
    <t>Anita Mishra</t>
  </si>
  <si>
    <t>anitamishra764@gmail.com</t>
  </si>
  <si>
    <t>C000005</t>
  </si>
  <si>
    <t>Rahul Patel</t>
  </si>
  <si>
    <t>rahulpatel777@gmail.com</t>
  </si>
  <si>
    <t>Chennai</t>
  </si>
  <si>
    <t>C000006</t>
  </si>
  <si>
    <t>Neha Mishra</t>
  </si>
  <si>
    <t>nehamishra955@gmail.com</t>
  </si>
  <si>
    <t>Bangalore</t>
  </si>
  <si>
    <t>Inactive</t>
  </si>
  <si>
    <t>C000007</t>
  </si>
  <si>
    <t>Amit Jha</t>
  </si>
  <si>
    <t>amitjha386@gmail.com</t>
  </si>
  <si>
    <t>Delhi</t>
  </si>
  <si>
    <t>C000008</t>
  </si>
  <si>
    <t>Rahul Khan</t>
  </si>
  <si>
    <t>rahulkhan153@gmail.com</t>
  </si>
  <si>
    <t>C000009</t>
  </si>
  <si>
    <t>Simran Singh</t>
  </si>
  <si>
    <t>simransingh179@gmail.com</t>
  </si>
  <si>
    <t>C000010</t>
  </si>
  <si>
    <t>Raj Reddy</t>
  </si>
  <si>
    <t>rajreddy516@gmail.com</t>
  </si>
  <si>
    <t>C000011</t>
  </si>
  <si>
    <t>Priya Jha</t>
  </si>
  <si>
    <t>priyajha54@gmail.com</t>
  </si>
  <si>
    <t>C000012</t>
  </si>
  <si>
    <t>Pooja Yadav</t>
  </si>
  <si>
    <t>poojayadav576@gmail.com</t>
  </si>
  <si>
    <t>C000013</t>
  </si>
  <si>
    <t>Vikram Sharma</t>
  </si>
  <si>
    <t>vikramsharma878@gmail.com</t>
  </si>
  <si>
    <t>C000014</t>
  </si>
  <si>
    <t>Vikram Yadav</t>
  </si>
  <si>
    <t>vikramyadav16@gmail.com</t>
  </si>
  <si>
    <t>C000015</t>
  </si>
  <si>
    <t>Raj Khan</t>
  </si>
  <si>
    <t>rajkhan765@gmail.com</t>
  </si>
  <si>
    <t>C000016</t>
  </si>
  <si>
    <t>Pooja Khan</t>
  </si>
  <si>
    <t>poojakhan995@gmail.com</t>
  </si>
  <si>
    <t>C000017</t>
  </si>
  <si>
    <t>Priya Patel</t>
  </si>
  <si>
    <t>priyapatel761@gmail.com</t>
  </si>
  <si>
    <t>C000018</t>
  </si>
  <si>
    <t>nehamishra887@gmail.com</t>
  </si>
  <si>
    <t>C000019</t>
  </si>
  <si>
    <t>Simran Reddy</t>
  </si>
  <si>
    <t>simranreddy473@gmail.com</t>
  </si>
  <si>
    <t>C000020</t>
  </si>
  <si>
    <t>Vikram Jha</t>
  </si>
  <si>
    <t>vikramjha361@gmail.com</t>
  </si>
  <si>
    <t>C000021</t>
  </si>
  <si>
    <t>Priya Mishra</t>
  </si>
  <si>
    <t>priyamishra471@gmail.com</t>
  </si>
  <si>
    <t>C000022</t>
  </si>
  <si>
    <t>Amit Kumar</t>
  </si>
  <si>
    <t>amitkumar705@gmail.com</t>
  </si>
  <si>
    <t>C000023</t>
  </si>
  <si>
    <t>Simran Yadav</t>
  </si>
  <si>
    <t>simranyadav577@gmail.com</t>
  </si>
  <si>
    <t>C000024</t>
  </si>
  <si>
    <t>Suresh Yadav</t>
  </si>
  <si>
    <t>sureshyadav432@gmail.com</t>
  </si>
  <si>
    <t>C000025</t>
  </si>
  <si>
    <t>amitkumar40@gmail.com</t>
  </si>
  <si>
    <t>C000026</t>
  </si>
  <si>
    <t>Pooja Patel</t>
  </si>
  <si>
    <t>poojapatel555@gmail.com</t>
  </si>
  <si>
    <t>C000027</t>
  </si>
  <si>
    <t>Priya Singh</t>
  </si>
  <si>
    <t>priyasingh568@gmail.com</t>
  </si>
  <si>
    <t>C000028</t>
  </si>
  <si>
    <t>rajyadav602@gmail.com</t>
  </si>
  <si>
    <t>C000029</t>
  </si>
  <si>
    <t>Rahul Yadav</t>
  </si>
  <si>
    <t>rahulyadav475@gmail.com</t>
  </si>
  <si>
    <t>C000030</t>
  </si>
  <si>
    <t>priyajha906@gmail.com</t>
  </si>
  <si>
    <t>C000031</t>
  </si>
  <si>
    <t>rajreddy344@gmail.com</t>
  </si>
  <si>
    <t>C000032</t>
  </si>
  <si>
    <t>poojayadav220@gmail.com</t>
  </si>
  <si>
    <t>C000033</t>
  </si>
  <si>
    <t>sureshyadav865@gmail.com</t>
  </si>
  <si>
    <t>C000034</t>
  </si>
  <si>
    <t>Raj Mishra</t>
  </si>
  <si>
    <t>rajmishra34@gmail.com</t>
  </si>
  <si>
    <t>C000035</t>
  </si>
  <si>
    <t>anitasharma697@gmail.com</t>
  </si>
  <si>
    <t>C000036</t>
  </si>
  <si>
    <t>vikramsharma792@gmail.com</t>
  </si>
  <si>
    <t>C000037</t>
  </si>
  <si>
    <t>Suresh Patel</t>
  </si>
  <si>
    <t>sureshpatel183@gmail.com</t>
  </si>
  <si>
    <t>C000038</t>
  </si>
  <si>
    <t>Anita Singh</t>
  </si>
  <si>
    <t>anitasingh49@gmail.com</t>
  </si>
  <si>
    <t>C000039</t>
  </si>
  <si>
    <t>Suresh Gupta</t>
  </si>
  <si>
    <t>sureshgupta360@gmail.com</t>
  </si>
  <si>
    <t>C000040</t>
  </si>
  <si>
    <t>Raj Patel</t>
  </si>
  <si>
    <t>rajpatel367@gmail.com</t>
  </si>
  <si>
    <t>C000041</t>
  </si>
  <si>
    <t>Priya Gupta</t>
  </si>
  <si>
    <t>priyagupta926@gmail.com</t>
  </si>
  <si>
    <t>C000042</t>
  </si>
  <si>
    <t>Rahul Reddy</t>
  </si>
  <si>
    <t>rahulreddy509@gmail.com</t>
  </si>
  <si>
    <t>C000043</t>
  </si>
  <si>
    <t>vikramsingh550@gmail.com</t>
  </si>
  <si>
    <t>C000044</t>
  </si>
  <si>
    <t>Neha Singh</t>
  </si>
  <si>
    <t>nehasingh719@gmail.com</t>
  </si>
  <si>
    <t>C000045</t>
  </si>
  <si>
    <t>Rahul Singh</t>
  </si>
  <si>
    <t>rahulsingh105@gmail.com</t>
  </si>
  <si>
    <t>C000046</t>
  </si>
  <si>
    <t>Suresh Mishra</t>
  </si>
  <si>
    <t>sureshmishra62@gmail.com</t>
  </si>
  <si>
    <t>C000047</t>
  </si>
  <si>
    <t>simransingh418@gmail.com</t>
  </si>
  <si>
    <t>C000048</t>
  </si>
  <si>
    <t>Raj Sharma</t>
  </si>
  <si>
    <t>rajsharma197@gmail.com</t>
  </si>
  <si>
    <t>C000049</t>
  </si>
  <si>
    <t>Simran Patel</t>
  </si>
  <si>
    <t>simranpatel362@gmail.com</t>
  </si>
  <si>
    <t>C000050</t>
  </si>
  <si>
    <t>Neha Patel</t>
  </si>
  <si>
    <t>nehapatel453@gmail.com</t>
  </si>
  <si>
    <t>C000051</t>
  </si>
  <si>
    <t>Amit Sharma</t>
  </si>
  <si>
    <t>amitsharma262@gmail.com</t>
  </si>
  <si>
    <t>C000052</t>
  </si>
  <si>
    <t>rahulpatel835@gmail.com</t>
  </si>
  <si>
    <t>C000053</t>
  </si>
  <si>
    <t>Vikram Khan</t>
  </si>
  <si>
    <t>vikramkhan729@gmail.com</t>
  </si>
  <si>
    <t>C000054</t>
  </si>
  <si>
    <t>rajreddy565@gmail.com</t>
  </si>
  <si>
    <t>C000055</t>
  </si>
  <si>
    <t>Neha Kumar</t>
  </si>
  <si>
    <t>nehakumar519@gmail.com</t>
  </si>
  <si>
    <t>C000056</t>
  </si>
  <si>
    <t>Suresh Jha</t>
  </si>
  <si>
    <t>sureshjha483@gmail.com</t>
  </si>
  <si>
    <t>C000057</t>
  </si>
  <si>
    <t>Rahul Gupta</t>
  </si>
  <si>
    <t>rahulgupta111@gmail.com</t>
  </si>
  <si>
    <t>C000058</t>
  </si>
  <si>
    <t>Simran Khan</t>
  </si>
  <si>
    <t>simrankhan427@gmail.com</t>
  </si>
  <si>
    <t>C000059</t>
  </si>
  <si>
    <t>Pooja Kumar</t>
  </si>
  <si>
    <t>poojakumar510@gmail.com</t>
  </si>
  <si>
    <t>C000060</t>
  </si>
  <si>
    <t>Neha Sharma</t>
  </si>
  <si>
    <t>nehasharma992@gmail.com</t>
  </si>
  <si>
    <t>C000061</t>
  </si>
  <si>
    <t>Neha Khan</t>
  </si>
  <si>
    <t>nehakhan598@gmail.com</t>
  </si>
  <si>
    <t>C000062</t>
  </si>
  <si>
    <t>Priya Sharma</t>
  </si>
  <si>
    <t>priyasharma913@gmail.com</t>
  </si>
  <si>
    <t>C000063</t>
  </si>
  <si>
    <t>nehasingh688@gmail.com</t>
  </si>
  <si>
    <t>C000064</t>
  </si>
  <si>
    <t>simranyadav793@gmail.com</t>
  </si>
  <si>
    <t>C000065</t>
  </si>
  <si>
    <t>rajpatel439@gmail.com</t>
  </si>
  <si>
    <t>C000066</t>
  </si>
  <si>
    <t>Priya Khan</t>
  </si>
  <si>
    <t>priyakhan354@gmail.com</t>
  </si>
  <si>
    <t>C000067</t>
  </si>
  <si>
    <t>vikramsingh801@gmail.com</t>
  </si>
  <si>
    <t>C000068</t>
  </si>
  <si>
    <t>priyasharma618@gmail.com</t>
  </si>
  <si>
    <t>C000069</t>
  </si>
  <si>
    <t>amitkumar358@gmail.com</t>
  </si>
  <si>
    <t>C000070</t>
  </si>
  <si>
    <t>Rahul Mishra</t>
  </si>
  <si>
    <t>rahulmishra23@gmail.com</t>
  </si>
  <si>
    <t>C000071</t>
  </si>
  <si>
    <t>Amit Gupta</t>
  </si>
  <si>
    <t>amitgupta629@gmail.com</t>
  </si>
  <si>
    <t>C000072</t>
  </si>
  <si>
    <t>rajmishra864@gmail.com</t>
  </si>
  <si>
    <t>C000073</t>
  </si>
  <si>
    <t>priyapatel451@gmail.com</t>
  </si>
  <si>
    <t>C000074</t>
  </si>
  <si>
    <t>Pooja Jha</t>
  </si>
  <si>
    <t>poojajha432@gmail.com</t>
  </si>
  <si>
    <t>C000075</t>
  </si>
  <si>
    <t>nehakhan707@gmail.com</t>
  </si>
  <si>
    <t>C000076</t>
  </si>
  <si>
    <t>Amit Reddy</t>
  </si>
  <si>
    <t>amitreddy587@gmail.com</t>
  </si>
  <si>
    <t>C000077</t>
  </si>
  <si>
    <t>Simran Jha</t>
  </si>
  <si>
    <t>simranjha127@gmail.com</t>
  </si>
  <si>
    <t>C000078</t>
  </si>
  <si>
    <t>sureshjha103@gmail.com</t>
  </si>
  <si>
    <t>C000079</t>
  </si>
  <si>
    <t>anitamishra624@gmail.com</t>
  </si>
  <si>
    <t>C000080</t>
  </si>
  <si>
    <t>Vikram Patel</t>
  </si>
  <si>
    <t>vikrampatel344@gmail.com</t>
  </si>
  <si>
    <t>C000081</t>
  </si>
  <si>
    <t>simranyadav578@gmail.com</t>
  </si>
  <si>
    <t>C000082</t>
  </si>
  <si>
    <t>Amit Singh</t>
  </si>
  <si>
    <t>amitsingh506@gmail.com</t>
  </si>
  <si>
    <t>C000083</t>
  </si>
  <si>
    <t>Neha Jha</t>
  </si>
  <si>
    <t>nehajha165@gmail.com</t>
  </si>
  <si>
    <t>C000084</t>
  </si>
  <si>
    <t>Pooja Gupta</t>
  </si>
  <si>
    <t>poojagupta977@gmail.com</t>
  </si>
  <si>
    <t>C000085</t>
  </si>
  <si>
    <t>rahulreddy181@gmail.com</t>
  </si>
  <si>
    <t>C000086</t>
  </si>
  <si>
    <t>Suresh Khan</t>
  </si>
  <si>
    <t>sureshkhan342@gmail.com</t>
  </si>
  <si>
    <t>C000087</t>
  </si>
  <si>
    <t>rahulkhan795@gmail.com</t>
  </si>
  <si>
    <t>C000088</t>
  </si>
  <si>
    <t>anitasingh611@gmail.com</t>
  </si>
  <si>
    <t>C000089</t>
  </si>
  <si>
    <t>Raj Jha</t>
  </si>
  <si>
    <t>rajjha652@gmail.com</t>
  </si>
  <si>
    <t>C000090</t>
  </si>
  <si>
    <t>rahulpatel977@gmail.com</t>
  </si>
  <si>
    <t>C000091</t>
  </si>
  <si>
    <t>Anita Patel</t>
  </si>
  <si>
    <t>anitapatel949@gmail.com</t>
  </si>
  <si>
    <t>C000092</t>
  </si>
  <si>
    <t>nehasharma91@gmail.com</t>
  </si>
  <si>
    <t>C000093</t>
  </si>
  <si>
    <t>simranreddy674@gmail.com</t>
  </si>
  <si>
    <t>C000094</t>
  </si>
  <si>
    <t>nehasharma837@gmail.com</t>
  </si>
  <si>
    <t>C000095</t>
  </si>
  <si>
    <t>rahulreddy366@gmail.com</t>
  </si>
  <si>
    <t>C000096</t>
  </si>
  <si>
    <t>Rahul Kumar</t>
  </si>
  <si>
    <t>rahulkumar869@gmail.com</t>
  </si>
  <si>
    <t>C000097</t>
  </si>
  <si>
    <t>priyamishra473@gmail.com</t>
  </si>
  <si>
    <t>C000098</t>
  </si>
  <si>
    <t>sureshmishra792@gmail.com</t>
  </si>
  <si>
    <t>C000099</t>
  </si>
  <si>
    <t>Pooja Sharma</t>
  </si>
  <si>
    <t>poojasharma783@gmail.com</t>
  </si>
  <si>
    <t>C000100</t>
  </si>
  <si>
    <t>rajkhan455@gmail.com</t>
  </si>
  <si>
    <t>C000101</t>
  </si>
  <si>
    <t>Anita Yadav</t>
  </si>
  <si>
    <t>anitayadav433@gmail.com</t>
  </si>
  <si>
    <t>C000102</t>
  </si>
  <si>
    <t>vikramsharma230@gmail.com</t>
  </si>
  <si>
    <t>C000103</t>
  </si>
  <si>
    <t>vikramyadav17@gmail.com</t>
  </si>
  <si>
    <t>C000104</t>
  </si>
  <si>
    <t>anitamishra296@gmail.com</t>
  </si>
  <si>
    <t>C000105</t>
  </si>
  <si>
    <t>vikramyadav727@gmail.com</t>
  </si>
  <si>
    <t>C000106</t>
  </si>
  <si>
    <t>Suresh Sharma</t>
  </si>
  <si>
    <t>sureshsharma120@gmail.com</t>
  </si>
  <si>
    <t>C000107</t>
  </si>
  <si>
    <t>Pooja Reddy</t>
  </si>
  <si>
    <t>poojareddy978@gmail.com</t>
  </si>
  <si>
    <t>C000108</t>
  </si>
  <si>
    <t>vikramyadav916@gmail.com</t>
  </si>
  <si>
    <t>C000109</t>
  </si>
  <si>
    <t>sureshgupta497@gmail.com</t>
  </si>
  <si>
    <t>C000110</t>
  </si>
  <si>
    <t>Priya Kumar</t>
  </si>
  <si>
    <t>priyakumar113@gmail.com</t>
  </si>
  <si>
    <t>C000111</t>
  </si>
  <si>
    <t>Simran Sharma</t>
  </si>
  <si>
    <t>simransharma536@gmail.com</t>
  </si>
  <si>
    <t>C000112</t>
  </si>
  <si>
    <t>rahulmishra570@gmail.com</t>
  </si>
  <si>
    <t>C000113</t>
  </si>
  <si>
    <t>vikrampatel266@gmail.com</t>
  </si>
  <si>
    <t>C000114</t>
  </si>
  <si>
    <t>Raj Singh</t>
  </si>
  <si>
    <t>rajsingh838@gmail.com</t>
  </si>
  <si>
    <t>C000115</t>
  </si>
  <si>
    <t>Anita Khan</t>
  </si>
  <si>
    <t>anitakhan623@gmail.com</t>
  </si>
  <si>
    <t>C000116</t>
  </si>
  <si>
    <t>simranreddy464@gmail.com</t>
  </si>
  <si>
    <t>C000117</t>
  </si>
  <si>
    <t>rajpatel589@gmail.com</t>
  </si>
  <si>
    <t>C000118</t>
  </si>
  <si>
    <t>poojakhan336@gmail.com</t>
  </si>
  <si>
    <t>C000119</t>
  </si>
  <si>
    <t>Anita Kumar</t>
  </si>
  <si>
    <t>anitakumar26@gmail.com</t>
  </si>
  <si>
    <t>C000120</t>
  </si>
  <si>
    <t>poojareddy585@gmail.com</t>
  </si>
  <si>
    <t>C000121</t>
  </si>
  <si>
    <t>Neha Reddy</t>
  </si>
  <si>
    <t>nehareddy979@gmail.com</t>
  </si>
  <si>
    <t>C000122</t>
  </si>
  <si>
    <t>nehareddy576@gmail.com</t>
  </si>
  <si>
    <t>C000123</t>
  </si>
  <si>
    <t>amitjha872@gmail.com</t>
  </si>
  <si>
    <t>C000124</t>
  </si>
  <si>
    <t>rajjha162@gmail.com</t>
  </si>
  <si>
    <t>C000125</t>
  </si>
  <si>
    <t>priyapatel504@gmail.com</t>
  </si>
  <si>
    <t>C000126</t>
  </si>
  <si>
    <t>poojakumar950@gmail.com</t>
  </si>
  <si>
    <t>C000127</t>
  </si>
  <si>
    <t>rahulkumar265@gmail.com</t>
  </si>
  <si>
    <t>C000128</t>
  </si>
  <si>
    <t>sureshsharma71@gmail.com</t>
  </si>
  <si>
    <t>C000129</t>
  </si>
  <si>
    <t>rajjha44@gmail.com</t>
  </si>
  <si>
    <t>C000130</t>
  </si>
  <si>
    <t>anitasingh645@gmail.com</t>
  </si>
  <si>
    <t>C000131</t>
  </si>
  <si>
    <t>anitapatel33@gmail.com</t>
  </si>
  <si>
    <t>C000132</t>
  </si>
  <si>
    <t>nehamishra664@gmail.com</t>
  </si>
  <si>
    <t>C000133</t>
  </si>
  <si>
    <t>anitayadav9@gmail.com</t>
  </si>
  <si>
    <t>C000134</t>
  </si>
  <si>
    <t>Pooja Singh</t>
  </si>
  <si>
    <t>poojasingh616@gmail.com</t>
  </si>
  <si>
    <t>C000135</t>
  </si>
  <si>
    <t>nehasingh623@gmail.com</t>
  </si>
  <si>
    <t>C000136</t>
  </si>
  <si>
    <t>simransharma790@gmail.com</t>
  </si>
  <si>
    <t>C000137</t>
  </si>
  <si>
    <t>Suresh Singh</t>
  </si>
  <si>
    <t>sureshsingh796@gmail.com</t>
  </si>
  <si>
    <t>C000138</t>
  </si>
  <si>
    <t>Rahul Jha</t>
  </si>
  <si>
    <t>rahuljha589@gmail.com</t>
  </si>
  <si>
    <t>C000139</t>
  </si>
  <si>
    <t>simrankhan893@gmail.com</t>
  </si>
  <si>
    <t>C000140</t>
  </si>
  <si>
    <t>Rahul Sharma</t>
  </si>
  <si>
    <t>rahulsharma47@gmail.com</t>
  </si>
  <si>
    <t>C000141</t>
  </si>
  <si>
    <t>rajmishra598@gmail.com</t>
  </si>
  <si>
    <t>C000142</t>
  </si>
  <si>
    <t>anitamishra676@gmail.com</t>
  </si>
  <si>
    <t>C000143</t>
  </si>
  <si>
    <t>poojajha484@gmail.com</t>
  </si>
  <si>
    <t>C000144</t>
  </si>
  <si>
    <t>poojakumar743@gmail.com</t>
  </si>
  <si>
    <t>C000145</t>
  </si>
  <si>
    <t>vikramsharma993@gmail.com</t>
  </si>
  <si>
    <t>C000146</t>
  </si>
  <si>
    <t>anitakumar995@gmail.com</t>
  </si>
  <si>
    <t>C000147</t>
  </si>
  <si>
    <t>poojajha132@gmail.com</t>
  </si>
  <si>
    <t>C000148</t>
  </si>
  <si>
    <t>Simran Mishra</t>
  </si>
  <si>
    <t>simranmishra401@gmail.com</t>
  </si>
  <si>
    <t>C000149</t>
  </si>
  <si>
    <t>poojajha689@gmail.com</t>
  </si>
  <si>
    <t>C000150</t>
  </si>
  <si>
    <t>rajmishra722@gmail.com</t>
  </si>
  <si>
    <t>C000151</t>
  </si>
  <si>
    <t>priyasharma840@gmail.com</t>
  </si>
  <si>
    <t>C000152</t>
  </si>
  <si>
    <t>priyamishra300@gmail.com</t>
  </si>
  <si>
    <t>C000153</t>
  </si>
  <si>
    <t>rahulyadav625@gmail.com</t>
  </si>
  <si>
    <t>C000154</t>
  </si>
  <si>
    <t>vikrampatel614@gmail.com</t>
  </si>
  <si>
    <t>C000155</t>
  </si>
  <si>
    <t>Vikram Mishra</t>
  </si>
  <si>
    <t>vikrammishra984@gmail.com</t>
  </si>
  <si>
    <t>C000156</t>
  </si>
  <si>
    <t>priyakumar750@gmail.com</t>
  </si>
  <si>
    <t>C000157</t>
  </si>
  <si>
    <t>priyamishra514@gmail.com</t>
  </si>
  <si>
    <t>C000158</t>
  </si>
  <si>
    <t>simranyadav487@gmail.com</t>
  </si>
  <si>
    <t>C000159</t>
  </si>
  <si>
    <t>simransharma809@gmail.com</t>
  </si>
  <si>
    <t>C000160</t>
  </si>
  <si>
    <t>C000161</t>
  </si>
  <si>
    <t>simransharma935@gmail.com</t>
  </si>
  <si>
    <t>C000162</t>
  </si>
  <si>
    <t>Anita Gupta</t>
  </si>
  <si>
    <t>anitagupta931@gmail.com</t>
  </si>
  <si>
    <t>C000163</t>
  </si>
  <si>
    <t>simranmishra762@gmail.com</t>
  </si>
  <si>
    <t>C000164</t>
  </si>
  <si>
    <t>rahuljha646@gmail.com</t>
  </si>
  <si>
    <t>C000165</t>
  </si>
  <si>
    <t>Anita Reddy</t>
  </si>
  <si>
    <t>anitareddy582@gmail.com</t>
  </si>
  <si>
    <t>C000166</t>
  </si>
  <si>
    <t>poojareddy379@gmail.com</t>
  </si>
  <si>
    <t>C000167</t>
  </si>
  <si>
    <t>vikramsingh834@gmail.com</t>
  </si>
  <si>
    <t>C000168</t>
  </si>
  <si>
    <t>Vikram Reddy</t>
  </si>
  <si>
    <t>vikramreddy71@gmail.com</t>
  </si>
  <si>
    <t>C000169</t>
  </si>
  <si>
    <t>poojakumar567@gmail.com</t>
  </si>
  <si>
    <t>C000170</t>
  </si>
  <si>
    <t>anitagupta326@gmail.com</t>
  </si>
  <si>
    <t>C000171</t>
  </si>
  <si>
    <t>simranyadav194@gmail.com</t>
  </si>
  <si>
    <t>C000172</t>
  </si>
  <si>
    <t>rahulmishra314@gmail.com</t>
  </si>
  <si>
    <t>C000173</t>
  </si>
  <si>
    <t>anitasingh732@gmail.com</t>
  </si>
  <si>
    <t>C000174</t>
  </si>
  <si>
    <t>vikrammishra435@gmail.com</t>
  </si>
  <si>
    <t>C000175</t>
  </si>
  <si>
    <t>sureshmishra782@gmail.com</t>
  </si>
  <si>
    <t>C000176</t>
  </si>
  <si>
    <t>rajyadav687@gmail.com</t>
  </si>
  <si>
    <t>C000177</t>
  </si>
  <si>
    <t>priyakumar287@gmail.com</t>
  </si>
  <si>
    <t>C000178</t>
  </si>
  <si>
    <t>nehajha353@gmail.com</t>
  </si>
  <si>
    <t>C000179</t>
  </si>
  <si>
    <t>Suresh Reddy</t>
  </si>
  <si>
    <t>sureshreddy910@gmail.com</t>
  </si>
  <si>
    <t>C000180</t>
  </si>
  <si>
    <t>poojayadav113@gmail.com</t>
  </si>
  <si>
    <t>C000181</t>
  </si>
  <si>
    <t>simranjha881@gmail.com</t>
  </si>
  <si>
    <t>C000182</t>
  </si>
  <si>
    <t>simransharma765@gmail.com</t>
  </si>
  <si>
    <t>C000183</t>
  </si>
  <si>
    <t>nehasingh219@gmail.com</t>
  </si>
  <si>
    <t>C000184</t>
  </si>
  <si>
    <t>simranyadav179@gmail.com</t>
  </si>
  <si>
    <t>C000185</t>
  </si>
  <si>
    <t>simranjha877@gmail.com</t>
  </si>
  <si>
    <t>C000186</t>
  </si>
  <si>
    <t>Amit Patel</t>
  </si>
  <si>
    <t>amitpatel702@gmail.com</t>
  </si>
  <si>
    <t>C000187</t>
  </si>
  <si>
    <t>Priya Yadav</t>
  </si>
  <si>
    <t>priyayadav111@gmail.com</t>
  </si>
  <si>
    <t>C000188</t>
  </si>
  <si>
    <t>priyakumar862@gmail.com</t>
  </si>
  <si>
    <t>C000189</t>
  </si>
  <si>
    <t>rahulsharma874@gmail.com</t>
  </si>
  <si>
    <t>C000190</t>
  </si>
  <si>
    <t>sureshkhan626@gmail.com</t>
  </si>
  <si>
    <t>C000191</t>
  </si>
  <si>
    <t>simranyadav153@gmail.com</t>
  </si>
  <si>
    <t>C000192</t>
  </si>
  <si>
    <t>simranyadav274@gmail.com</t>
  </si>
  <si>
    <t>C000193</t>
  </si>
  <si>
    <t>rahulsingh321@gmail.com</t>
  </si>
  <si>
    <t>C000194</t>
  </si>
  <si>
    <t>nehasingh91@gmail.com</t>
  </si>
  <si>
    <t>C000195</t>
  </si>
  <si>
    <t>anitasharma794@gmail.com</t>
  </si>
  <si>
    <t>C000196</t>
  </si>
  <si>
    <t>nehasharma410@gmail.com</t>
  </si>
  <si>
    <t>C000197</t>
  </si>
  <si>
    <t>vikramyadav671@gmail.com</t>
  </si>
  <si>
    <t>C000198</t>
  </si>
  <si>
    <t>rajpatel988@gmail.com</t>
  </si>
  <si>
    <t>C000199</t>
  </si>
  <si>
    <t>Amit Yadav</t>
  </si>
  <si>
    <t>amityadav870@gmail.com</t>
  </si>
  <si>
    <t>C000200</t>
  </si>
  <si>
    <t>rajreddy402@gmail.com</t>
  </si>
  <si>
    <t>C000201</t>
  </si>
  <si>
    <t>poojapatel179@gmail.com</t>
  </si>
  <si>
    <t>C000202</t>
  </si>
  <si>
    <t>rahulsingh180@gmail.com</t>
  </si>
  <si>
    <t>C000203</t>
  </si>
  <si>
    <t>poojareddy866@gmail.com</t>
  </si>
  <si>
    <t>C000204</t>
  </si>
  <si>
    <t>priyamishra595@gmail.com</t>
  </si>
  <si>
    <t>C000205</t>
  </si>
  <si>
    <t>rahulsharma72@gmail.com</t>
  </si>
  <si>
    <t>C000206</t>
  </si>
  <si>
    <t>anitareddy502@gmail.com</t>
  </si>
  <si>
    <t>C000207</t>
  </si>
  <si>
    <t>priyayadav407@gmail.com</t>
  </si>
  <si>
    <t>C000208</t>
  </si>
  <si>
    <t>Neha Yadav</t>
  </si>
  <si>
    <t>nehayadav688@gmail.com</t>
  </si>
  <si>
    <t>C000209</t>
  </si>
  <si>
    <t>Raj Gupta</t>
  </si>
  <si>
    <t>rajgupta342@gmail.com</t>
  </si>
  <si>
    <t>C000210</t>
  </si>
  <si>
    <t>Raj Kumar</t>
  </si>
  <si>
    <t>rajkumar155@gmail.com</t>
  </si>
  <si>
    <t>C000211</t>
  </si>
  <si>
    <t>rajkhan493@gmail.com</t>
  </si>
  <si>
    <t>C000212</t>
  </si>
  <si>
    <t>rajyadav425@gmail.com</t>
  </si>
  <si>
    <t>C000213</t>
  </si>
  <si>
    <t>rajyadav267@gmail.com</t>
  </si>
  <si>
    <t>C000214</t>
  </si>
  <si>
    <t>simransharma798@gmail.com</t>
  </si>
  <si>
    <t>C000215</t>
  </si>
  <si>
    <t>rahulsingh724@gmail.com</t>
  </si>
  <si>
    <t>C000216</t>
  </si>
  <si>
    <t>sureshyadav866@gmail.com</t>
  </si>
  <si>
    <t>C000217</t>
  </si>
  <si>
    <t>amitgupta985@gmail.com</t>
  </si>
  <si>
    <t>C000218</t>
  </si>
  <si>
    <t>priyagupta272@gmail.com</t>
  </si>
  <si>
    <t>C000219</t>
  </si>
  <si>
    <t>nehareddy757@gmail.com</t>
  </si>
  <si>
    <t>C000220</t>
  </si>
  <si>
    <t>rahulreddy739@gmail.com</t>
  </si>
  <si>
    <t>C000221</t>
  </si>
  <si>
    <t>nehakumar422@gmail.com</t>
  </si>
  <si>
    <t>C000222</t>
  </si>
  <si>
    <t>sureshpatel892@gmail.com</t>
  </si>
  <si>
    <t>C000223</t>
  </si>
  <si>
    <t>Anita Jha</t>
  </si>
  <si>
    <t>anitajha111@gmail.com</t>
  </si>
  <si>
    <t>C000224</t>
  </si>
  <si>
    <t>rahulyadav903@gmail.com</t>
  </si>
  <si>
    <t>C000225</t>
  </si>
  <si>
    <t>anitagupta201@gmail.com</t>
  </si>
  <si>
    <t>C000226</t>
  </si>
  <si>
    <t>simranyadav701@gmail.com</t>
  </si>
  <si>
    <t>C000227</t>
  </si>
  <si>
    <t>sureshjha762@gmail.com</t>
  </si>
  <si>
    <t>C000228</t>
  </si>
  <si>
    <t>priyakumar672@gmail.com</t>
  </si>
  <si>
    <t>C000229</t>
  </si>
  <si>
    <t>nehasingh482@gmail.com</t>
  </si>
  <si>
    <t>C000230</t>
  </si>
  <si>
    <t>simranreddy159@gmail.com</t>
  </si>
  <si>
    <t>C000231</t>
  </si>
  <si>
    <t>nehakumar21@gmail.com</t>
  </si>
  <si>
    <t>C000232</t>
  </si>
  <si>
    <t>rahulkumar927@gmail.com</t>
  </si>
  <si>
    <t>C000233</t>
  </si>
  <si>
    <t>poojakhan484@gmail.com</t>
  </si>
  <si>
    <t>C000234</t>
  </si>
  <si>
    <t>anitareddy588@gmail.com</t>
  </si>
  <si>
    <t>C000235</t>
  </si>
  <si>
    <t>vikramsharma936@gmail.com</t>
  </si>
  <si>
    <t>C000236</t>
  </si>
  <si>
    <t>amitsharma775@gmail.com</t>
  </si>
  <si>
    <t>C000237</t>
  </si>
  <si>
    <t>priyakhan180@gmail.com</t>
  </si>
  <si>
    <t>C000238</t>
  </si>
  <si>
    <t>vikramsharma585@gmail.com</t>
  </si>
  <si>
    <t>C000239</t>
  </si>
  <si>
    <t>simrankhan327@gmail.com</t>
  </si>
  <si>
    <t>C000240</t>
  </si>
  <si>
    <t>sureshmishra186@gmail.com</t>
  </si>
  <si>
    <t>C000241</t>
  </si>
  <si>
    <t>simransingh88@gmail.com</t>
  </si>
  <si>
    <t>C000242</t>
  </si>
  <si>
    <t>Neha Gupta</t>
  </si>
  <si>
    <t>nehagupta613@gmail.com</t>
  </si>
  <si>
    <t>C000243</t>
  </si>
  <si>
    <t>rahulyadav728@gmail.com</t>
  </si>
  <si>
    <t>C000244</t>
  </si>
  <si>
    <t>priyayadav694@gmail.com</t>
  </si>
  <si>
    <t>C000245</t>
  </si>
  <si>
    <t>rajkhan564@gmail.com</t>
  </si>
  <si>
    <t>C000246</t>
  </si>
  <si>
    <t>simransharma833@gmail.com</t>
  </si>
  <si>
    <t>C000247</t>
  </si>
  <si>
    <t>rahulkhan82@gmail.com</t>
  </si>
  <si>
    <t>C000248</t>
  </si>
  <si>
    <t>anitareddy945@gmail.com</t>
  </si>
  <si>
    <t>C000249</t>
  </si>
  <si>
    <t>sureshsharma886@gmail.com</t>
  </si>
  <si>
    <t>C000250</t>
  </si>
  <si>
    <t>poojapatel274@gmail.com</t>
  </si>
  <si>
    <t>C000251</t>
  </si>
  <si>
    <t>nehapatel730@gmail.com</t>
  </si>
  <si>
    <t>C000252</t>
  </si>
  <si>
    <t>rajsingh172@gmail.com</t>
  </si>
  <si>
    <t>C000253</t>
  </si>
  <si>
    <t>rajsingh872@gmail.com</t>
  </si>
  <si>
    <t>C000254</t>
  </si>
  <si>
    <t>simranyadav508@gmail.com</t>
  </si>
  <si>
    <t>C000255</t>
  </si>
  <si>
    <t>simrankhan934@gmail.com</t>
  </si>
  <si>
    <t>C000256</t>
  </si>
  <si>
    <t>rajreddy980@gmail.com</t>
  </si>
  <si>
    <t>C000257</t>
  </si>
  <si>
    <t>rahulpatel337@gmail.com</t>
  </si>
  <si>
    <t>C000258</t>
  </si>
  <si>
    <t>rajsingh353@gmail.com</t>
  </si>
  <si>
    <t>C000259</t>
  </si>
  <si>
    <t>amitjha818@gmail.com</t>
  </si>
  <si>
    <t>C000260</t>
  </si>
  <si>
    <t>nehareddy538@gmail.com</t>
  </si>
  <si>
    <t>C000261</t>
  </si>
  <si>
    <t>poojasingh733@gmail.com</t>
  </si>
  <si>
    <t>C000262</t>
  </si>
  <si>
    <t>simransingh962@gmail.com</t>
  </si>
  <si>
    <t>C000263</t>
  </si>
  <si>
    <t>rajgupta520@gmail.com</t>
  </si>
  <si>
    <t>C000264</t>
  </si>
  <si>
    <t>rajjha678@gmail.com</t>
  </si>
  <si>
    <t>C000265</t>
  </si>
  <si>
    <t>rahulyadav944@gmail.com</t>
  </si>
  <si>
    <t>C000266</t>
  </si>
  <si>
    <t>anitakumar982@gmail.com</t>
  </si>
  <si>
    <t>C000267</t>
  </si>
  <si>
    <t>Simran Kumar</t>
  </si>
  <si>
    <t>simrankumar922@gmail.com</t>
  </si>
  <si>
    <t>C000268</t>
  </si>
  <si>
    <t>simranyadav93@gmail.com</t>
  </si>
  <si>
    <t>C000269</t>
  </si>
  <si>
    <t>Vikram Gupta</t>
  </si>
  <si>
    <t>vikramgupta907@gmail.com</t>
  </si>
  <si>
    <t>C000270</t>
  </si>
  <si>
    <t>poojakhan501@gmail.com</t>
  </si>
  <si>
    <t>C000271</t>
  </si>
  <si>
    <t>simranreddy284@gmail.com</t>
  </si>
  <si>
    <t>C000272</t>
  </si>
  <si>
    <t>sureshyadav774@gmail.com</t>
  </si>
  <si>
    <t>C000273</t>
  </si>
  <si>
    <t>nehareddy182@gmail.com</t>
  </si>
  <si>
    <t>C000274</t>
  </si>
  <si>
    <t>simransingh883@gmail.com</t>
  </si>
  <si>
    <t>C000275</t>
  </si>
  <si>
    <t>rahulmishra78@gmail.com</t>
  </si>
  <si>
    <t>C000276</t>
  </si>
  <si>
    <t>sureshkhan589@gmail.com</t>
  </si>
  <si>
    <t>C000277</t>
  </si>
  <si>
    <t>poojareddy311@gmail.com</t>
  </si>
  <si>
    <t>C000278</t>
  </si>
  <si>
    <t>priyayadav267@gmail.com</t>
  </si>
  <si>
    <t>C000279</t>
  </si>
  <si>
    <t>poojagupta37@gmail.com</t>
  </si>
  <si>
    <t>C000280</t>
  </si>
  <si>
    <t>nehakhan993@gmail.com</t>
  </si>
  <si>
    <t>C000281</t>
  </si>
  <si>
    <t>rajreddy912@gmail.com</t>
  </si>
  <si>
    <t>C000282</t>
  </si>
  <si>
    <t>nehapatel571@gmail.com</t>
  </si>
  <si>
    <t>C000283</t>
  </si>
  <si>
    <t>rajkhan469@gmail.com</t>
  </si>
  <si>
    <t>C000284</t>
  </si>
  <si>
    <t>priyasharma683@gmail.com</t>
  </si>
  <si>
    <t>C000285</t>
  </si>
  <si>
    <t>vikramyadav360@gmail.com</t>
  </si>
  <si>
    <t>C000286</t>
  </si>
  <si>
    <t>nehapatel323@gmail.com</t>
  </si>
  <si>
    <t>C000287</t>
  </si>
  <si>
    <t>priyajha131@gmail.com</t>
  </si>
  <si>
    <t>C000288</t>
  </si>
  <si>
    <t>poojayadav875@gmail.com</t>
  </si>
  <si>
    <t>C000289</t>
  </si>
  <si>
    <t>Vikram Kumar</t>
  </si>
  <si>
    <t>vikramkumar732@gmail.com</t>
  </si>
  <si>
    <t>C000290</t>
  </si>
  <si>
    <t>poojareddy178@gmail.com</t>
  </si>
  <si>
    <t>C000291</t>
  </si>
  <si>
    <t>sureshmishra463@gmail.com</t>
  </si>
  <si>
    <t>C000292</t>
  </si>
  <si>
    <t>rahulyadav245@gmail.com</t>
  </si>
  <si>
    <t>C000293</t>
  </si>
  <si>
    <t>rahulyadav699@gmail.com</t>
  </si>
  <si>
    <t>C000294</t>
  </si>
  <si>
    <t>rahuljha487@gmail.com</t>
  </si>
  <si>
    <t>C000295</t>
  </si>
  <si>
    <t>rajsharma630@gmail.com</t>
  </si>
  <si>
    <t>C000296</t>
  </si>
  <si>
    <t>simrankhan170@gmail.com</t>
  </si>
  <si>
    <t>C000297</t>
  </si>
  <si>
    <t>anitagupta969@gmail.com</t>
  </si>
  <si>
    <t>C000298</t>
  </si>
  <si>
    <t>nehakumar301@gmail.com</t>
  </si>
  <si>
    <t>C000299</t>
  </si>
  <si>
    <t>Amit Khan</t>
  </si>
  <si>
    <t>amitkhan194@gmail.com</t>
  </si>
  <si>
    <t>C000300</t>
  </si>
  <si>
    <t>simransharma976@gmail.com</t>
  </si>
  <si>
    <t>C000301</t>
  </si>
  <si>
    <t>simrankhan805@gmail.com</t>
  </si>
  <si>
    <t>C000302</t>
  </si>
  <si>
    <t>rahuljha140@gmail.com</t>
  </si>
  <si>
    <t>C000303</t>
  </si>
  <si>
    <t>anitagupta571@gmail.com</t>
  </si>
  <si>
    <t>C000304</t>
  </si>
  <si>
    <t>sureshyadav954@gmail.com</t>
  </si>
  <si>
    <t>C000305</t>
  </si>
  <si>
    <t>priyayadav765@gmail.com</t>
  </si>
  <si>
    <t>C000306</t>
  </si>
  <si>
    <t>anitamishra691@gmail.com</t>
  </si>
  <si>
    <t>C000307</t>
  </si>
  <si>
    <t>rahulsingh41@gmail.com</t>
  </si>
  <si>
    <t>C000308</t>
  </si>
  <si>
    <t>anitakhan157@gmail.com</t>
  </si>
  <si>
    <t>C000309</t>
  </si>
  <si>
    <t>anitareddy165@gmail.com</t>
  </si>
  <si>
    <t>C000310</t>
  </si>
  <si>
    <t>vikrampatel523@gmail.com</t>
  </si>
  <si>
    <t>C000311</t>
  </si>
  <si>
    <t>nehayadav893@gmail.com</t>
  </si>
  <si>
    <t>C000312</t>
  </si>
  <si>
    <t>amitjha960@gmail.com</t>
  </si>
  <si>
    <t>C000313</t>
  </si>
  <si>
    <t>rahulkumar749@gmail.com</t>
  </si>
  <si>
    <t>C000314</t>
  </si>
  <si>
    <t>priyamishra803@gmail.com</t>
  </si>
  <si>
    <t>C000315</t>
  </si>
  <si>
    <t>anitasharma124@gmail.com</t>
  </si>
  <si>
    <t>C000316</t>
  </si>
  <si>
    <t>vikramyadav544@gmail.com</t>
  </si>
  <si>
    <t>C000317</t>
  </si>
  <si>
    <t>rajyadav875@gmail.com</t>
  </si>
  <si>
    <t>C000318</t>
  </si>
  <si>
    <t>sureshgupta894@gmail.com</t>
  </si>
  <si>
    <t>C000319</t>
  </si>
  <si>
    <t>vikrammishra837@gmail.com</t>
  </si>
  <si>
    <t>C000320</t>
  </si>
  <si>
    <t>rajjha97@gmail.com</t>
  </si>
  <si>
    <t>C000321</t>
  </si>
  <si>
    <t>nehapatel404@gmail.com</t>
  </si>
  <si>
    <t>C000322</t>
  </si>
  <si>
    <t>amitgupta297@gmail.com</t>
  </si>
  <si>
    <t>C000323</t>
  </si>
  <si>
    <t>amitgupta648@gmail.com</t>
  </si>
  <si>
    <t>C000324</t>
  </si>
  <si>
    <t>vikramjha582@gmail.com</t>
  </si>
  <si>
    <t>C000325</t>
  </si>
  <si>
    <t>amitreddy212@gmail.com</t>
  </si>
  <si>
    <t>C000326</t>
  </si>
  <si>
    <t>anitapatel383@gmail.com</t>
  </si>
  <si>
    <t>C000327</t>
  </si>
  <si>
    <t>sureshjha184@gmail.com</t>
  </si>
  <si>
    <t>C000328</t>
  </si>
  <si>
    <t>vikramsingh658@gmail.com</t>
  </si>
  <si>
    <t>C000329</t>
  </si>
  <si>
    <t>sureshpatel479@gmail.com</t>
  </si>
  <si>
    <t>C000330</t>
  </si>
  <si>
    <t>vikramyadav554@gmail.com</t>
  </si>
  <si>
    <t>C000331</t>
  </si>
  <si>
    <t>amitsharma863@gmail.com</t>
  </si>
  <si>
    <t>C000332</t>
  </si>
  <si>
    <t>poojasharma446@gmail.com</t>
  </si>
  <si>
    <t>C000333</t>
  </si>
  <si>
    <t>anitayadav693@gmail.com</t>
  </si>
  <si>
    <t>C000334</t>
  </si>
  <si>
    <t>simranjha483@gmail.com</t>
  </si>
  <si>
    <t>C000335</t>
  </si>
  <si>
    <t>rahuljha318@gmail.com</t>
  </si>
  <si>
    <t>C000336</t>
  </si>
  <si>
    <t>priyajha903@gmail.com</t>
  </si>
  <si>
    <t>C000337</t>
  </si>
  <si>
    <t>rajreddy214@gmail.com</t>
  </si>
  <si>
    <t>C000338</t>
  </si>
  <si>
    <t>anitapatel419@gmail.com</t>
  </si>
  <si>
    <t>C000339</t>
  </si>
  <si>
    <t>rahulmishra550@gmail.com</t>
  </si>
  <si>
    <t>C000340</t>
  </si>
  <si>
    <t>vikramyadav395@gmail.com</t>
  </si>
  <si>
    <t>C000341</t>
  </si>
  <si>
    <t>simranyadav997@gmail.com</t>
  </si>
  <si>
    <t>C000342</t>
  </si>
  <si>
    <t>rajgupta694@gmail.com</t>
  </si>
  <si>
    <t>C000343</t>
  </si>
  <si>
    <t>nehasingh198@gmail.com</t>
  </si>
  <si>
    <t>C000344</t>
  </si>
  <si>
    <t>vikramsingh694@gmail.com</t>
  </si>
  <si>
    <t>C000345</t>
  </si>
  <si>
    <t>C000346</t>
  </si>
  <si>
    <t>nehapatel973@gmail.com</t>
  </si>
  <si>
    <t>C000347</t>
  </si>
  <si>
    <t>poojajha840@gmail.com</t>
  </si>
  <si>
    <t>C000348</t>
  </si>
  <si>
    <t>simranreddy309@gmail.com</t>
  </si>
  <si>
    <t>C000349</t>
  </si>
  <si>
    <t>rajjha567@gmail.com</t>
  </si>
  <si>
    <t>C000350</t>
  </si>
  <si>
    <t>nehakumar135@gmail.com</t>
  </si>
  <si>
    <t>C000351</t>
  </si>
  <si>
    <t>poojapatel418@gmail.com</t>
  </si>
  <si>
    <t>C000352</t>
  </si>
  <si>
    <t>sureshyadav797@gmail.com</t>
  </si>
  <si>
    <t>C000353</t>
  </si>
  <si>
    <t>amitreddy238@gmail.com</t>
  </si>
  <si>
    <t>C000354</t>
  </si>
  <si>
    <t>rahulkhan671@gmail.com</t>
  </si>
  <si>
    <t>C000355</t>
  </si>
  <si>
    <t>amitsharma802@gmail.com</t>
  </si>
  <si>
    <t>C000356</t>
  </si>
  <si>
    <t>sureshreddy845@gmail.com</t>
  </si>
  <si>
    <t>C000357</t>
  </si>
  <si>
    <t>priyagupta490@gmail.com</t>
  </si>
  <si>
    <t>C000358</t>
  </si>
  <si>
    <t>simransharma965@gmail.com</t>
  </si>
  <si>
    <t>C000359</t>
  </si>
  <si>
    <t>amitgupta379@gmail.com</t>
  </si>
  <si>
    <t>C000360</t>
  </si>
  <si>
    <t>rahulgupta678@gmail.com</t>
  </si>
  <si>
    <t>C000361</t>
  </si>
  <si>
    <t>nehayadav856@gmail.com</t>
  </si>
  <si>
    <t>C000362</t>
  </si>
  <si>
    <t>sureshkhan158@gmail.com</t>
  </si>
  <si>
    <t>C000363</t>
  </si>
  <si>
    <t>nehamishra363@gmail.com</t>
  </si>
  <si>
    <t>C000364</t>
  </si>
  <si>
    <t>priyakhan781@gmail.com</t>
  </si>
  <si>
    <t>C000365</t>
  </si>
  <si>
    <t>rahulsingh516@gmail.com</t>
  </si>
  <si>
    <t>C000366</t>
  </si>
  <si>
    <t>rajkhan828@gmail.com</t>
  </si>
  <si>
    <t>C000367</t>
  </si>
  <si>
    <t>simranmishra736@gmail.com</t>
  </si>
  <si>
    <t>C000368</t>
  </si>
  <si>
    <t>priyayadav450@gmail.com</t>
  </si>
  <si>
    <t>C000369</t>
  </si>
  <si>
    <t>poojasharma326@gmail.com</t>
  </si>
  <si>
    <t>C000370</t>
  </si>
  <si>
    <t>vikramgupta897@gmail.com</t>
  </si>
  <si>
    <t>C000371</t>
  </si>
  <si>
    <t>simransingh851@gmail.com</t>
  </si>
  <si>
    <t>C000372</t>
  </si>
  <si>
    <t>sureshreddy603@gmail.com</t>
  </si>
  <si>
    <t>C000373</t>
  </si>
  <si>
    <t>simranyadav668@gmail.com</t>
  </si>
  <si>
    <t>C000374</t>
  </si>
  <si>
    <t>rahulgupta957@gmail.com</t>
  </si>
  <si>
    <t>C000375</t>
  </si>
  <si>
    <t>rajpatel387@gmail.com</t>
  </si>
  <si>
    <t>C000376</t>
  </si>
  <si>
    <t>simranpatel472@gmail.com</t>
  </si>
  <si>
    <t>C000377</t>
  </si>
  <si>
    <t>simranmishra149@gmail.com</t>
  </si>
  <si>
    <t>C000378</t>
  </si>
  <si>
    <t>vikramjha949@gmail.com</t>
  </si>
  <si>
    <t>C000379</t>
  </si>
  <si>
    <t>rajgupta133@gmail.com</t>
  </si>
  <si>
    <t>C000380</t>
  </si>
  <si>
    <t>rahulpatel979@gmail.com</t>
  </si>
  <si>
    <t>C000381</t>
  </si>
  <si>
    <t>nehagupta304@gmail.com</t>
  </si>
  <si>
    <t>C000382</t>
  </si>
  <si>
    <t>priyapatel657@gmail.com</t>
  </si>
  <si>
    <t>C000383</t>
  </si>
  <si>
    <t>amitreddy266@gmail.com</t>
  </si>
  <si>
    <t>C000384</t>
  </si>
  <si>
    <t>amitreddy807@gmail.com</t>
  </si>
  <si>
    <t>C000385</t>
  </si>
  <si>
    <t>anitakhan62@gmail.com</t>
  </si>
  <si>
    <t>C000386</t>
  </si>
  <si>
    <t>rahulkhan220@gmail.com</t>
  </si>
  <si>
    <t>C000387</t>
  </si>
  <si>
    <t>Priya Reddy</t>
  </si>
  <si>
    <t>priyareddy219@gmail.com</t>
  </si>
  <si>
    <t>C000388</t>
  </si>
  <si>
    <t>sureshyadav784@gmail.com</t>
  </si>
  <si>
    <t>C000389</t>
  </si>
  <si>
    <t>simrankhan11@gmail.com</t>
  </si>
  <si>
    <t>C000390</t>
  </si>
  <si>
    <t>rajmishra168@gmail.com</t>
  </si>
  <si>
    <t>C000391</t>
  </si>
  <si>
    <t>vikramjha378@gmail.com</t>
  </si>
  <si>
    <t>C000392</t>
  </si>
  <si>
    <t>sureshpatel15@gmail.com</t>
  </si>
  <si>
    <t>C000393</t>
  </si>
  <si>
    <t>sureshmishra2@gmail.com</t>
  </si>
  <si>
    <t>C000394</t>
  </si>
  <si>
    <t>sureshreddy174@gmail.com</t>
  </si>
  <si>
    <t>C000395</t>
  </si>
  <si>
    <t>rajsharma815@gmail.com</t>
  </si>
  <si>
    <t>C000396</t>
  </si>
  <si>
    <t>sureshjha544@gmail.com</t>
  </si>
  <si>
    <t>C000397</t>
  </si>
  <si>
    <t>poojakumar968@gmail.com</t>
  </si>
  <si>
    <t>C000398</t>
  </si>
  <si>
    <t>amitkumar902@gmail.com</t>
  </si>
  <si>
    <t>C000399</t>
  </si>
  <si>
    <t>rajkumar776@gmail.com</t>
  </si>
  <si>
    <t>C000400</t>
  </si>
  <si>
    <t>sureshpatel837@gmail.com</t>
  </si>
  <si>
    <t>C000401</t>
  </si>
  <si>
    <t>amitsharma156@gmail.com</t>
  </si>
  <si>
    <t>C000402</t>
  </si>
  <si>
    <t>vikrampatel332@gmail.com</t>
  </si>
  <si>
    <t>C000403</t>
  </si>
  <si>
    <t>simranpatel165@gmail.com</t>
  </si>
  <si>
    <t>C000404</t>
  </si>
  <si>
    <t>sureshyadav385@gmail.com</t>
  </si>
  <si>
    <t>C000405</t>
  </si>
  <si>
    <t>rajsingh680@gmail.com</t>
  </si>
  <si>
    <t>C000406</t>
  </si>
  <si>
    <t>nehajha886@gmail.com</t>
  </si>
  <si>
    <t>C000407</t>
  </si>
  <si>
    <t>rahulsingh789@gmail.com</t>
  </si>
  <si>
    <t>C000408</t>
  </si>
  <si>
    <t>anitagupta921@gmail.com</t>
  </si>
  <si>
    <t>C000409</t>
  </si>
  <si>
    <t>C000410</t>
  </si>
  <si>
    <t>amitjha632@gmail.com</t>
  </si>
  <si>
    <t>C000411</t>
  </si>
  <si>
    <t>rahulkumar7@gmail.com</t>
  </si>
  <si>
    <t>C000412</t>
  </si>
  <si>
    <t>sureshjha2@gmail.com</t>
  </si>
  <si>
    <t>C000413</t>
  </si>
  <si>
    <t>priyajha849@gmail.com</t>
  </si>
  <si>
    <t>C000414</t>
  </si>
  <si>
    <t>nehayadav550@gmail.com</t>
  </si>
  <si>
    <t>C000415</t>
  </si>
  <si>
    <t>Pooja Mishra</t>
  </si>
  <si>
    <t>poojamishra521@gmail.com</t>
  </si>
  <si>
    <t>C000416</t>
  </si>
  <si>
    <t>rajkhan19@gmail.com</t>
  </si>
  <si>
    <t>C000417</t>
  </si>
  <si>
    <t>anitagupta67@gmail.com</t>
  </si>
  <si>
    <t>C000418</t>
  </si>
  <si>
    <t>rahulkhan594@gmail.com</t>
  </si>
  <si>
    <t>C000419</t>
  </si>
  <si>
    <t>amitkumar62@gmail.com</t>
  </si>
  <si>
    <t>C000420</t>
  </si>
  <si>
    <t>nehajha974@gmail.com</t>
  </si>
  <si>
    <t>C000421</t>
  </si>
  <si>
    <t>rajsingh278@gmail.com</t>
  </si>
  <si>
    <t>C000422</t>
  </si>
  <si>
    <t>poojakhan320@gmail.com</t>
  </si>
  <si>
    <t>C000423</t>
  </si>
  <si>
    <t>poojagupta867@gmail.com</t>
  </si>
  <si>
    <t>C000424</t>
  </si>
  <si>
    <t>sureshkhan421@gmail.com</t>
  </si>
  <si>
    <t>C000425</t>
  </si>
  <si>
    <t>priyasharma768@gmail.com</t>
  </si>
  <si>
    <t>C000426</t>
  </si>
  <si>
    <t>vikramgupta49@gmail.com</t>
  </si>
  <si>
    <t>C000427</t>
  </si>
  <si>
    <t>rahuljha964@gmail.com</t>
  </si>
  <si>
    <t>C000428</t>
  </si>
  <si>
    <t>priyayadav99@gmail.com</t>
  </si>
  <si>
    <t>C000429</t>
  </si>
  <si>
    <t>vikramkumar693@gmail.com</t>
  </si>
  <si>
    <t>C000430</t>
  </si>
  <si>
    <t>rajsingh927@gmail.com</t>
  </si>
  <si>
    <t>C000431</t>
  </si>
  <si>
    <t>Amit Mishra</t>
  </si>
  <si>
    <t>amitmishra463@gmail.com</t>
  </si>
  <si>
    <t>C000432</t>
  </si>
  <si>
    <t>nehakumar731@gmail.com</t>
  </si>
  <si>
    <t>C000433</t>
  </si>
  <si>
    <t>poojayadav271@gmail.com</t>
  </si>
  <si>
    <t>C000434</t>
  </si>
  <si>
    <t>nehasharma215@gmail.com</t>
  </si>
  <si>
    <t>C000435</t>
  </si>
  <si>
    <t>rajreddy829@gmail.com</t>
  </si>
  <si>
    <t>C000436</t>
  </si>
  <si>
    <t>sureshkhan578@gmail.com</t>
  </si>
  <si>
    <t>C000437</t>
  </si>
  <si>
    <t>simranjha445@gmail.com</t>
  </si>
  <si>
    <t>C000438</t>
  </si>
  <si>
    <t>rahulsharma462@gmail.com</t>
  </si>
  <si>
    <t>C000439</t>
  </si>
  <si>
    <t>sureshgupta365@gmail.com</t>
  </si>
  <si>
    <t>C000440</t>
  </si>
  <si>
    <t>rahuljha746@gmail.com</t>
  </si>
  <si>
    <t>C000441</t>
  </si>
  <si>
    <t>nehayadav316@gmail.com</t>
  </si>
  <si>
    <t>C000442</t>
  </si>
  <si>
    <t>vikrampatel204@gmail.com</t>
  </si>
  <si>
    <t>C000443</t>
  </si>
  <si>
    <t>vikramjha424@gmail.com</t>
  </si>
  <si>
    <t>C000444</t>
  </si>
  <si>
    <t>rahulreddy862@gmail.com</t>
  </si>
  <si>
    <t>C000445</t>
  </si>
  <si>
    <t>priyagupta647@gmail.com</t>
  </si>
  <si>
    <t>C000446</t>
  </si>
  <si>
    <t>rajmishra510@gmail.com</t>
  </si>
  <si>
    <t>C000447</t>
  </si>
  <si>
    <t>sureshreddy888@gmail.com</t>
  </si>
  <si>
    <t>C000448</t>
  </si>
  <si>
    <t>sureshsingh247@gmail.com</t>
  </si>
  <si>
    <t>C000449</t>
  </si>
  <si>
    <t>sureshmishra881@gmail.com</t>
  </si>
  <si>
    <t>C000450</t>
  </si>
  <si>
    <t>anitakhan107@gmail.com</t>
  </si>
  <si>
    <t>C000451</t>
  </si>
  <si>
    <t>simranyadav773@gmail.com</t>
  </si>
  <si>
    <t>C000452</t>
  </si>
  <si>
    <t>poojareddy408@gmail.com</t>
  </si>
  <si>
    <t>C000453</t>
  </si>
  <si>
    <t>nehamishra40@gmail.com</t>
  </si>
  <si>
    <t>C000454</t>
  </si>
  <si>
    <t>simrankhan815@gmail.com</t>
  </si>
  <si>
    <t>C000455</t>
  </si>
  <si>
    <t>vikramreddy529@gmail.com</t>
  </si>
  <si>
    <t>C000456</t>
  </si>
  <si>
    <t>rahulyadav477@gmail.com</t>
  </si>
  <si>
    <t>C000457</t>
  </si>
  <si>
    <t>rahulkhan498@gmail.com</t>
  </si>
  <si>
    <t>C000458</t>
  </si>
  <si>
    <t>anitamishra428@gmail.com</t>
  </si>
  <si>
    <t>C000459</t>
  </si>
  <si>
    <t>vikramsharma255@gmail.com</t>
  </si>
  <si>
    <t>C000460</t>
  </si>
  <si>
    <t>sureshkhan402@gmail.com</t>
  </si>
  <si>
    <t>C000461</t>
  </si>
  <si>
    <t>nehamishra925@gmail.com</t>
  </si>
  <si>
    <t>C000462</t>
  </si>
  <si>
    <t>Suresh Kumar</t>
  </si>
  <si>
    <t>sureshkumar278@gmail.com</t>
  </si>
  <si>
    <t>C000463</t>
  </si>
  <si>
    <t>rahulyadav917@gmail.com</t>
  </si>
  <si>
    <t>C000464</t>
  </si>
  <si>
    <t>rahulreddy532@gmail.com</t>
  </si>
  <si>
    <t>C000465</t>
  </si>
  <si>
    <t>rahulreddy583@gmail.com</t>
  </si>
  <si>
    <t>C000466</t>
  </si>
  <si>
    <t>sureshsingh872@gmail.com</t>
  </si>
  <si>
    <t>C000467</t>
  </si>
  <si>
    <t>nehakhan37@gmail.com</t>
  </si>
  <si>
    <t>C000468</t>
  </si>
  <si>
    <t>rahulgupta125@gmail.com</t>
  </si>
  <si>
    <t>C000469</t>
  </si>
  <si>
    <t>C000470</t>
  </si>
  <si>
    <t>priyakumar48@gmail.com</t>
  </si>
  <si>
    <t>C000471</t>
  </si>
  <si>
    <t>vikramsharma877@gmail.com</t>
  </si>
  <si>
    <t>C000472</t>
  </si>
  <si>
    <t>vikrampatel9@gmail.com</t>
  </si>
  <si>
    <t>C000473</t>
  </si>
  <si>
    <t>anitagupta840@gmail.com</t>
  </si>
  <si>
    <t>C000474</t>
  </si>
  <si>
    <t>poojagupta767@gmail.com</t>
  </si>
  <si>
    <t>C000475</t>
  </si>
  <si>
    <t>amitgupta736@gmail.com</t>
  </si>
  <si>
    <t>C000476</t>
  </si>
  <si>
    <t>amitsharma785@gmail.com</t>
  </si>
  <si>
    <t>C000477</t>
  </si>
  <si>
    <t>vikramgupta985@gmail.com</t>
  </si>
  <si>
    <t>C000478</t>
  </si>
  <si>
    <t>priyakumar18@gmail.com</t>
  </si>
  <si>
    <t>C000479</t>
  </si>
  <si>
    <t>sureshkhan903@gmail.com</t>
  </si>
  <si>
    <t>C000480</t>
  </si>
  <si>
    <t>sureshsingh679@gmail.com</t>
  </si>
  <si>
    <t>C000481</t>
  </si>
  <si>
    <t>poojasharma314@gmail.com</t>
  </si>
  <si>
    <t>C000482</t>
  </si>
  <si>
    <t>amitkumar79@gmail.com</t>
  </si>
  <si>
    <t>C000483</t>
  </si>
  <si>
    <t>simranreddy474@gmail.com</t>
  </si>
  <si>
    <t>C000484</t>
  </si>
  <si>
    <t>poojasingh674@gmail.com</t>
  </si>
  <si>
    <t>C000485</t>
  </si>
  <si>
    <t>sureshsingh637@gmail.com</t>
  </si>
  <si>
    <t>C000486</t>
  </si>
  <si>
    <t>sureshgupta243@gmail.com</t>
  </si>
  <si>
    <t>C000487</t>
  </si>
  <si>
    <t>nehakhan2@gmail.com</t>
  </si>
  <si>
    <t>C000488</t>
  </si>
  <si>
    <t>poojasingh376@gmail.com</t>
  </si>
  <si>
    <t>C000489</t>
  </si>
  <si>
    <t>poojayadav843@gmail.com</t>
  </si>
  <si>
    <t>C000490</t>
  </si>
  <si>
    <t>anitamishra21@gmail.com</t>
  </si>
  <si>
    <t>C000491</t>
  </si>
  <si>
    <t>amitkumar159@gmail.com</t>
  </si>
  <si>
    <t>C000492</t>
  </si>
  <si>
    <t>rahuljha342@gmail.com</t>
  </si>
  <si>
    <t>C000493</t>
  </si>
  <si>
    <t>nehapatel175@gmail.com</t>
  </si>
  <si>
    <t>C000494</t>
  </si>
  <si>
    <t>vikramyadav694@gmail.com</t>
  </si>
  <si>
    <t>C000495</t>
  </si>
  <si>
    <t>amitkhan741@gmail.com</t>
  </si>
  <si>
    <t>C000496</t>
  </si>
  <si>
    <t>rahulsingh120@gmail.com</t>
  </si>
  <si>
    <t>C000497</t>
  </si>
  <si>
    <t>vikramgupta755@gmail.com</t>
  </si>
  <si>
    <t>C000498</t>
  </si>
  <si>
    <t>vikramreddy209@gmail.com</t>
  </si>
  <si>
    <t>C000499</t>
  </si>
  <si>
    <t>simransharma453@gmail.com</t>
  </si>
  <si>
    <t>C000500</t>
  </si>
  <si>
    <t>sureshpatel47@gmail.com</t>
  </si>
  <si>
    <t>C000501</t>
  </si>
  <si>
    <t>vikramsharma744@gmail.com</t>
  </si>
  <si>
    <t>C000502</t>
  </si>
  <si>
    <t>priyasharma808@gmail.com</t>
  </si>
  <si>
    <t>C000503</t>
  </si>
  <si>
    <t>amitsingh847@gmail.com</t>
  </si>
  <si>
    <t>C000504</t>
  </si>
  <si>
    <t>sureshkumar442@gmail.com</t>
  </si>
  <si>
    <t>C000505</t>
  </si>
  <si>
    <t>amitreddy103@gmail.com</t>
  </si>
  <si>
    <t>C000506</t>
  </si>
  <si>
    <t>amitgupta56@gmail.com</t>
  </si>
  <si>
    <t>C000507</t>
  </si>
  <si>
    <t>poojajha568@gmail.com</t>
  </si>
  <si>
    <t>C000508</t>
  </si>
  <si>
    <t>rahulsingh911@gmail.com</t>
  </si>
  <si>
    <t>C000509</t>
  </si>
  <si>
    <t>poojamishra747@gmail.com</t>
  </si>
  <si>
    <t>C000510</t>
  </si>
  <si>
    <t>amityadav658@gmail.com</t>
  </si>
  <si>
    <t>C000511</t>
  </si>
  <si>
    <t>poojareddy581@gmail.com</t>
  </si>
  <si>
    <t>C000512</t>
  </si>
  <si>
    <t>vikramsharma144@gmail.com</t>
  </si>
  <si>
    <t>C000513</t>
  </si>
  <si>
    <t>amitsharma343@gmail.com</t>
  </si>
  <si>
    <t>C000514</t>
  </si>
  <si>
    <t>rahuljha599@gmail.com</t>
  </si>
  <si>
    <t>C000515</t>
  </si>
  <si>
    <t>sureshsharma394@gmail.com</t>
  </si>
  <si>
    <t>C000516</t>
  </si>
  <si>
    <t>nehayadav543@gmail.com</t>
  </si>
  <si>
    <t>C000517</t>
  </si>
  <si>
    <t>rahulgupta915@gmail.com</t>
  </si>
  <si>
    <t>C000518</t>
  </si>
  <si>
    <t>rahulsharma7@gmail.com</t>
  </si>
  <si>
    <t>C000519</t>
  </si>
  <si>
    <t>anitayadav844@gmail.com</t>
  </si>
  <si>
    <t>C000520</t>
  </si>
  <si>
    <t>amitpatel488@gmail.com</t>
  </si>
  <si>
    <t>C000521</t>
  </si>
  <si>
    <t>rajpatel354@gmail.com</t>
  </si>
  <si>
    <t>C000522</t>
  </si>
  <si>
    <t>priyakumar218@gmail.com</t>
  </si>
  <si>
    <t>C000523</t>
  </si>
  <si>
    <t>rajreddy660@gmail.com</t>
  </si>
  <si>
    <t>C000524</t>
  </si>
  <si>
    <t>nehagupta647@gmail.com</t>
  </si>
  <si>
    <t>C000525</t>
  </si>
  <si>
    <t>rahulkhan294@gmail.com</t>
  </si>
  <si>
    <t>C000526</t>
  </si>
  <si>
    <t>sureshsingh395@gmail.com</t>
  </si>
  <si>
    <t>C000527</t>
  </si>
  <si>
    <t>anitareddy116@gmail.com</t>
  </si>
  <si>
    <t>C000528</t>
  </si>
  <si>
    <t>poojagupta620@gmail.com</t>
  </si>
  <si>
    <t>C000529</t>
  </si>
  <si>
    <t>amitsingh41@gmail.com</t>
  </si>
  <si>
    <t>C000530</t>
  </si>
  <si>
    <t>sureshreddy136@gmail.com</t>
  </si>
  <si>
    <t>C000531</t>
  </si>
  <si>
    <t>anitareddy374@gmail.com</t>
  </si>
  <si>
    <t>C000532</t>
  </si>
  <si>
    <t>sureshmishra93@gmail.com</t>
  </si>
  <si>
    <t>C000533</t>
  </si>
  <si>
    <t>sureshkumar104@gmail.com</t>
  </si>
  <si>
    <t>C000534</t>
  </si>
  <si>
    <t>rajsingh484@gmail.com</t>
  </si>
  <si>
    <t>C000535</t>
  </si>
  <si>
    <t>rajgupta684@gmail.com</t>
  </si>
  <si>
    <t>C000536</t>
  </si>
  <si>
    <t>amitpatel354@gmail.com</t>
  </si>
  <si>
    <t>C000537</t>
  </si>
  <si>
    <t>amityadav973@gmail.com</t>
  </si>
  <si>
    <t>C000538</t>
  </si>
  <si>
    <t>vikramgupta696@gmail.com</t>
  </si>
  <si>
    <t>C000539</t>
  </si>
  <si>
    <t>vikramgupta781@gmail.com</t>
  </si>
  <si>
    <t>C000540</t>
  </si>
  <si>
    <t>vikramgupta422@gmail.com</t>
  </si>
  <si>
    <t>C000541</t>
  </si>
  <si>
    <t>simransharma465@gmail.com</t>
  </si>
  <si>
    <t>C000542</t>
  </si>
  <si>
    <t>sureshkhan255@gmail.com</t>
  </si>
  <si>
    <t>C000543</t>
  </si>
  <si>
    <t>nehayadav488@gmail.com</t>
  </si>
  <si>
    <t>C000544</t>
  </si>
  <si>
    <t>nehajha641@gmail.com</t>
  </si>
  <si>
    <t>C000545</t>
  </si>
  <si>
    <t>anitayadav357@gmail.com</t>
  </si>
  <si>
    <t>C000546</t>
  </si>
  <si>
    <t>rajkhan940@gmail.com</t>
  </si>
  <si>
    <t>C000547</t>
  </si>
  <si>
    <t>simranyadav590@gmail.com</t>
  </si>
  <si>
    <t>C000548</t>
  </si>
  <si>
    <t>nehasharma802@gmail.com</t>
  </si>
  <si>
    <t>C000549</t>
  </si>
  <si>
    <t>priyakumar110@gmail.com</t>
  </si>
  <si>
    <t>C000550</t>
  </si>
  <si>
    <t>nehareddy142@gmail.com</t>
  </si>
  <si>
    <t>C000551</t>
  </si>
  <si>
    <t>rahulkumar98@gmail.com</t>
  </si>
  <si>
    <t>C000552</t>
  </si>
  <si>
    <t>amitmishra641@gmail.com</t>
  </si>
  <si>
    <t>C000553</t>
  </si>
  <si>
    <t>amitgupta341@gmail.com</t>
  </si>
  <si>
    <t>C000554</t>
  </si>
  <si>
    <t>anitagupta565@gmail.com</t>
  </si>
  <si>
    <t>C000555</t>
  </si>
  <si>
    <t>priyasingh491@gmail.com</t>
  </si>
  <si>
    <t>C000556</t>
  </si>
  <si>
    <t>poojagupta446@gmail.com</t>
  </si>
  <si>
    <t>C000557</t>
  </si>
  <si>
    <t>anitayadav853@gmail.com</t>
  </si>
  <si>
    <t>C000558</t>
  </si>
  <si>
    <t>poojajha199@gmail.com</t>
  </si>
  <si>
    <t>C000559</t>
  </si>
  <si>
    <t>priyapatel919@gmail.com</t>
  </si>
  <si>
    <t>C000560</t>
  </si>
  <si>
    <t>priyakumar845@gmail.com</t>
  </si>
  <si>
    <t>C000561</t>
  </si>
  <si>
    <t>anitayadav392@gmail.com</t>
  </si>
  <si>
    <t>C000562</t>
  </si>
  <si>
    <t>sureshpatel40@gmail.com</t>
  </si>
  <si>
    <t>C000563</t>
  </si>
  <si>
    <t>anitapatel590@gmail.com</t>
  </si>
  <si>
    <t>C000564</t>
  </si>
  <si>
    <t>vikrammishra170@gmail.com</t>
  </si>
  <si>
    <t>C000565</t>
  </si>
  <si>
    <t>simranmishra298@gmail.com</t>
  </si>
  <si>
    <t>C000566</t>
  </si>
  <si>
    <t>vikramgupta283@gmail.com</t>
  </si>
  <si>
    <t>C000567</t>
  </si>
  <si>
    <t>sureshmishra891@gmail.com</t>
  </si>
  <si>
    <t>C000568</t>
  </si>
  <si>
    <t>anitagupta641@gmail.com</t>
  </si>
  <si>
    <t>C000569</t>
  </si>
  <si>
    <t>nehamishra942@gmail.com</t>
  </si>
  <si>
    <t>C000570</t>
  </si>
  <si>
    <t>poojakhan137@gmail.com</t>
  </si>
  <si>
    <t>C000571</t>
  </si>
  <si>
    <t>priyakhan246@gmail.com</t>
  </si>
  <si>
    <t>C000572</t>
  </si>
  <si>
    <t>nehayadav761@gmail.com</t>
  </si>
  <si>
    <t>C000573</t>
  </si>
  <si>
    <t>vikramkumar924@gmail.com</t>
  </si>
  <si>
    <t>C000574</t>
  </si>
  <si>
    <t>nehasingh962@gmail.com</t>
  </si>
  <si>
    <t>C000575</t>
  </si>
  <si>
    <t>nehasingh290@gmail.com</t>
  </si>
  <si>
    <t>C000576</t>
  </si>
  <si>
    <t>vikramkumar140@gmail.com</t>
  </si>
  <si>
    <t>C000577</t>
  </si>
  <si>
    <t>anitareddy279@gmail.com</t>
  </si>
  <si>
    <t>C000578</t>
  </si>
  <si>
    <t>simranreddy202@gmail.com</t>
  </si>
  <si>
    <t>C000579</t>
  </si>
  <si>
    <t>sureshmishra126@gmail.com</t>
  </si>
  <si>
    <t>C000580</t>
  </si>
  <si>
    <t>rahulkumar201@gmail.com</t>
  </si>
  <si>
    <t>C000581</t>
  </si>
  <si>
    <t>anitakumar682@gmail.com</t>
  </si>
  <si>
    <t>C000582</t>
  </si>
  <si>
    <t>vikramkhan764@gmail.com</t>
  </si>
  <si>
    <t>C000583</t>
  </si>
  <si>
    <t>sureshreddy426@gmail.com</t>
  </si>
  <si>
    <t>C000584</t>
  </si>
  <si>
    <t>sureshsharma413@gmail.com</t>
  </si>
  <si>
    <t>C000585</t>
  </si>
  <si>
    <t>simranmishra735@gmail.com</t>
  </si>
  <si>
    <t>C000586</t>
  </si>
  <si>
    <t>priyapatel532@gmail.com</t>
  </si>
  <si>
    <t>C000587</t>
  </si>
  <si>
    <t>simransingh749@gmail.com</t>
  </si>
  <si>
    <t>C000588</t>
  </si>
  <si>
    <t>vikramkhan810@gmail.com</t>
  </si>
  <si>
    <t>C000589</t>
  </si>
  <si>
    <t>priyajha334@gmail.com</t>
  </si>
  <si>
    <t>C000590</t>
  </si>
  <si>
    <t>priyasharma611@gmail.com</t>
  </si>
  <si>
    <t>C000591</t>
  </si>
  <si>
    <t>sureshsingh716@gmail.com</t>
  </si>
  <si>
    <t>C000592</t>
  </si>
  <si>
    <t>vikramyadav457@gmail.com</t>
  </si>
  <si>
    <t>C000593</t>
  </si>
  <si>
    <t>vikramkumar772@gmail.com</t>
  </si>
  <si>
    <t>C000594</t>
  </si>
  <si>
    <t>nehakhan863@gmail.com</t>
  </si>
  <si>
    <t>C000595</t>
  </si>
  <si>
    <t>amitmishra663@gmail.com</t>
  </si>
  <si>
    <t>C000596</t>
  </si>
  <si>
    <t>anitajha651@gmail.com</t>
  </si>
  <si>
    <t>C000597</t>
  </si>
  <si>
    <t>rahulkumar532@gmail.com</t>
  </si>
  <si>
    <t>C000598</t>
  </si>
  <si>
    <t>simranmishra756@gmail.com</t>
  </si>
  <si>
    <t>C000599</t>
  </si>
  <si>
    <t>amityadav288@gmail.com</t>
  </si>
  <si>
    <t>C000600</t>
  </si>
  <si>
    <t>priyakumar416@gmail.com</t>
  </si>
  <si>
    <t>C000601</t>
  </si>
  <si>
    <t>vikramsharma765@gmail.com</t>
  </si>
  <si>
    <t>C000602</t>
  </si>
  <si>
    <t>rahuljha498@gmail.com</t>
  </si>
  <si>
    <t>C000603</t>
  </si>
  <si>
    <t>anitayadav847@gmail.com</t>
  </si>
  <si>
    <t>C000604</t>
  </si>
  <si>
    <t>simranreddy769@gmail.com</t>
  </si>
  <si>
    <t>C000605</t>
  </si>
  <si>
    <t>rahulgupta930@gmail.com</t>
  </si>
  <si>
    <t>C000606</t>
  </si>
  <si>
    <t>simrankhan207@gmail.com</t>
  </si>
  <si>
    <t>C000607</t>
  </si>
  <si>
    <t>priyajha335@gmail.com</t>
  </si>
  <si>
    <t>C000608</t>
  </si>
  <si>
    <t>priyasingh4@gmail.com</t>
  </si>
  <si>
    <t>C000609</t>
  </si>
  <si>
    <t>poojagupta638@gmail.com</t>
  </si>
  <si>
    <t>C000610</t>
  </si>
  <si>
    <t>poojajha306@gmail.com</t>
  </si>
  <si>
    <t>C000611</t>
  </si>
  <si>
    <t>priyasharma240@gmail.com</t>
  </si>
  <si>
    <t>C000612</t>
  </si>
  <si>
    <t>Simran Gupta</t>
  </si>
  <si>
    <t>simrangupta325@gmail.com</t>
  </si>
  <si>
    <t>C000613</t>
  </si>
  <si>
    <t>nehakumar261@gmail.com</t>
  </si>
  <si>
    <t>C000614</t>
  </si>
  <si>
    <t>rajpatel11@gmail.com</t>
  </si>
  <si>
    <t>C000615</t>
  </si>
  <si>
    <t>rahulpatel127@gmail.com</t>
  </si>
  <si>
    <t>C000616</t>
  </si>
  <si>
    <t>priyajha80@gmail.com</t>
  </si>
  <si>
    <t>C000617</t>
  </si>
  <si>
    <t>simranmishra871@gmail.com</t>
  </si>
  <si>
    <t>C000618</t>
  </si>
  <si>
    <t>rajyadav203@gmail.com</t>
  </si>
  <si>
    <t>C000619</t>
  </si>
  <si>
    <t>priyasingh918@gmail.com</t>
  </si>
  <si>
    <t>C000620</t>
  </si>
  <si>
    <t>rahulpatel557@gmail.com</t>
  </si>
  <si>
    <t>C000621</t>
  </si>
  <si>
    <t>amitsharma582@gmail.com</t>
  </si>
  <si>
    <t>C000622</t>
  </si>
  <si>
    <t>vikramjha451@gmail.com</t>
  </si>
  <si>
    <t>C000623</t>
  </si>
  <si>
    <t>simrangupta641@gmail.com</t>
  </si>
  <si>
    <t>C000624</t>
  </si>
  <si>
    <t>anitajha703@gmail.com</t>
  </si>
  <si>
    <t>C000625</t>
  </si>
  <si>
    <t>anitamishra778@gmail.com</t>
  </si>
  <si>
    <t>C000626</t>
  </si>
  <si>
    <t>amitjha316@gmail.com</t>
  </si>
  <si>
    <t>C000627</t>
  </si>
  <si>
    <t>anitamishra154@gmail.com</t>
  </si>
  <si>
    <t>C000628</t>
  </si>
  <si>
    <t>priyasingh344@gmail.com</t>
  </si>
  <si>
    <t>C000629</t>
  </si>
  <si>
    <t>rajkhan228@gmail.com</t>
  </si>
  <si>
    <t>C000630</t>
  </si>
  <si>
    <t>simranjha561@gmail.com</t>
  </si>
  <si>
    <t>C000631</t>
  </si>
  <si>
    <t>rahulreddy894@gmail.com</t>
  </si>
  <si>
    <t>C000632</t>
  </si>
  <si>
    <t>sureshpatel438@gmail.com</t>
  </si>
  <si>
    <t>C000633</t>
  </si>
  <si>
    <t>rajsharma367@gmail.com</t>
  </si>
  <si>
    <t>C000634</t>
  </si>
  <si>
    <t>anitapatel40@gmail.com</t>
  </si>
  <si>
    <t>C000635</t>
  </si>
  <si>
    <t>rahulyadav665@gmail.com</t>
  </si>
  <si>
    <t>C000636</t>
  </si>
  <si>
    <t>priyakhan722@gmail.com</t>
  </si>
  <si>
    <t>C000637</t>
  </si>
  <si>
    <t>simrankumar497@gmail.com</t>
  </si>
  <si>
    <t>C000638</t>
  </si>
  <si>
    <t>rahulgupta667@gmail.com</t>
  </si>
  <si>
    <t>C000639</t>
  </si>
  <si>
    <t>simrankumar985@gmail.com</t>
  </si>
  <si>
    <t>C000640</t>
  </si>
  <si>
    <t>sureshsingh58@gmail.com</t>
  </si>
  <si>
    <t>C000641</t>
  </si>
  <si>
    <t>rahulyadav978@gmail.com</t>
  </si>
  <si>
    <t>C000642</t>
  </si>
  <si>
    <t>nehakhan829@gmail.com</t>
  </si>
  <si>
    <t>C000643</t>
  </si>
  <si>
    <t>poojakhan329@gmail.com</t>
  </si>
  <si>
    <t>C000644</t>
  </si>
  <si>
    <t>rajjha37@gmail.com</t>
  </si>
  <si>
    <t>C000645</t>
  </si>
  <si>
    <t>simrangupta548@gmail.com</t>
  </si>
  <si>
    <t>C000646</t>
  </si>
  <si>
    <t>sureshreddy965@gmail.com</t>
  </si>
  <si>
    <t>C000647</t>
  </si>
  <si>
    <t>amitpatel951@gmail.com</t>
  </si>
  <si>
    <t>C000648</t>
  </si>
  <si>
    <t>amityadav226@gmail.com</t>
  </si>
  <si>
    <t>C000649</t>
  </si>
  <si>
    <t>amitjha754@gmail.com</t>
  </si>
  <si>
    <t>C000650</t>
  </si>
  <si>
    <t>priyajha716@gmail.com</t>
  </si>
  <si>
    <t>C000651</t>
  </si>
  <si>
    <t>nehareddy107@gmail.com</t>
  </si>
  <si>
    <t>C000652</t>
  </si>
  <si>
    <t>amitjha26@gmail.com</t>
  </si>
  <si>
    <t>C000653</t>
  </si>
  <si>
    <t>simransingh283@gmail.com</t>
  </si>
  <si>
    <t>C000654</t>
  </si>
  <si>
    <t>amitsingh756@gmail.com</t>
  </si>
  <si>
    <t>C000655</t>
  </si>
  <si>
    <t>poojakhan571@gmail.com</t>
  </si>
  <si>
    <t>C000656</t>
  </si>
  <si>
    <t>vikramgupta911@gmail.com</t>
  </si>
  <si>
    <t>C000657</t>
  </si>
  <si>
    <t>rahulkhan982@gmail.com</t>
  </si>
  <si>
    <t>C000658</t>
  </si>
  <si>
    <t>priyareddy473@gmail.com</t>
  </si>
  <si>
    <t>C000659</t>
  </si>
  <si>
    <t>vikramsingh653@gmail.com</t>
  </si>
  <si>
    <t>C000660</t>
  </si>
  <si>
    <t>sureshjha455@gmail.com</t>
  </si>
  <si>
    <t>C000661</t>
  </si>
  <si>
    <t>priyayadav305@gmail.com</t>
  </si>
  <si>
    <t>C000662</t>
  </si>
  <si>
    <t>poojamishra925@gmail.com</t>
  </si>
  <si>
    <t>C000663</t>
  </si>
  <si>
    <t>priyasharma918@gmail.com</t>
  </si>
  <si>
    <t>C000664</t>
  </si>
  <si>
    <t>priyareddy818@gmail.com</t>
  </si>
  <si>
    <t>C000665</t>
  </si>
  <si>
    <t>amitsingh58@gmail.com</t>
  </si>
  <si>
    <t>C000666</t>
  </si>
  <si>
    <t>rajkumar529@gmail.com</t>
  </si>
  <si>
    <t>C000667</t>
  </si>
  <si>
    <t>rajjha380@gmail.com</t>
  </si>
  <si>
    <t>C000668</t>
  </si>
  <si>
    <t>vikrampatel555@gmail.com</t>
  </si>
  <si>
    <t>C000669</t>
  </si>
  <si>
    <t>anitareddy973@gmail.com</t>
  </si>
  <si>
    <t>C000670</t>
  </si>
  <si>
    <t>amitkumar727@gmail.com</t>
  </si>
  <si>
    <t>C000671</t>
  </si>
  <si>
    <t>rajmishra98@gmail.com</t>
  </si>
  <si>
    <t>C000672</t>
  </si>
  <si>
    <t>simrangupta614@gmail.com</t>
  </si>
  <si>
    <t>C000673</t>
  </si>
  <si>
    <t>anitapatel669@gmail.com</t>
  </si>
  <si>
    <t>C000674</t>
  </si>
  <si>
    <t>anitareddy386@gmail.com</t>
  </si>
  <si>
    <t>C000675</t>
  </si>
  <si>
    <t>vikramyadav462@gmail.com</t>
  </si>
  <si>
    <t>C000676</t>
  </si>
  <si>
    <t>vikramsingh305@gmail.com</t>
  </si>
  <si>
    <t>C000677</t>
  </si>
  <si>
    <t>vikramyadav60@gmail.com</t>
  </si>
  <si>
    <t>C000678</t>
  </si>
  <si>
    <t>anitareddy775@gmail.com</t>
  </si>
  <si>
    <t>C000679</t>
  </si>
  <si>
    <t>sureshkhan407@gmail.com</t>
  </si>
  <si>
    <t>C000680</t>
  </si>
  <si>
    <t>priyasingh432@gmail.com</t>
  </si>
  <si>
    <t>C000681</t>
  </si>
  <si>
    <t>poojasingh135@gmail.com</t>
  </si>
  <si>
    <t>C000682</t>
  </si>
  <si>
    <t>vikramkumar483@gmail.com</t>
  </si>
  <si>
    <t>C000683</t>
  </si>
  <si>
    <t>priyamishra248@gmail.com</t>
  </si>
  <si>
    <t>C000684</t>
  </si>
  <si>
    <t>nehakumar513@gmail.com</t>
  </si>
  <si>
    <t>C000685</t>
  </si>
  <si>
    <t>simrankhan92@gmail.com</t>
  </si>
  <si>
    <t>C000686</t>
  </si>
  <si>
    <t>simranyadav548@gmail.com</t>
  </si>
  <si>
    <t>C000687</t>
  </si>
  <si>
    <t>rahulgupta21@gmail.com</t>
  </si>
  <si>
    <t>C000688</t>
  </si>
  <si>
    <t>amitsingh329@gmail.com</t>
  </si>
  <si>
    <t>C000689</t>
  </si>
  <si>
    <t>rahulsingh945@gmail.com</t>
  </si>
  <si>
    <t>C000690</t>
  </si>
  <si>
    <t>priyasharma816@gmail.com</t>
  </si>
  <si>
    <t>C000691</t>
  </si>
  <si>
    <t>nehapatel454@gmail.com</t>
  </si>
  <si>
    <t>C000692</t>
  </si>
  <si>
    <t>priyamishra901@gmail.com</t>
  </si>
  <si>
    <t>C000693</t>
  </si>
  <si>
    <t>simrankhan802@gmail.com</t>
  </si>
  <si>
    <t>C000694</t>
  </si>
  <si>
    <t>simranpatel24@gmail.com</t>
  </si>
  <si>
    <t>C000695</t>
  </si>
  <si>
    <t>rajkumar672@gmail.com</t>
  </si>
  <si>
    <t>C000696</t>
  </si>
  <si>
    <t>sureshmishra770@gmail.com</t>
  </si>
  <si>
    <t>C000697</t>
  </si>
  <si>
    <t>sureshsingh1@gmail.com</t>
  </si>
  <si>
    <t>C000698</t>
  </si>
  <si>
    <t>simranreddy194@gmail.com</t>
  </si>
  <si>
    <t>C000699</t>
  </si>
  <si>
    <t>amitkhan804@gmail.com</t>
  </si>
  <si>
    <t>C000700</t>
  </si>
  <si>
    <t>poojasingh21@gmail.com</t>
  </si>
  <si>
    <t>C000701</t>
  </si>
  <si>
    <t>priyakumar78@gmail.com</t>
  </si>
  <si>
    <t>C000702</t>
  </si>
  <si>
    <t>rajjha3@gmail.com</t>
  </si>
  <si>
    <t>C000703</t>
  </si>
  <si>
    <t>rahulreddy155@gmail.com</t>
  </si>
  <si>
    <t>C000704</t>
  </si>
  <si>
    <t>rajkumar414@gmail.com</t>
  </si>
  <si>
    <t>C000705</t>
  </si>
  <si>
    <t>nehagupta576@gmail.com</t>
  </si>
  <si>
    <t>C000706</t>
  </si>
  <si>
    <t>poojareddy845@gmail.com</t>
  </si>
  <si>
    <t>C000707</t>
  </si>
  <si>
    <t>poojasingh424@gmail.com</t>
  </si>
  <si>
    <t>C000708</t>
  </si>
  <si>
    <t>vikramjha441@gmail.com</t>
  </si>
  <si>
    <t>C000709</t>
  </si>
  <si>
    <t>rahulreddy667@gmail.com</t>
  </si>
  <si>
    <t>C000710</t>
  </si>
  <si>
    <t>anitamishra72@gmail.com</t>
  </si>
  <si>
    <t>C000711</t>
  </si>
  <si>
    <t>simranjha299@gmail.com</t>
  </si>
  <si>
    <t>C000712</t>
  </si>
  <si>
    <t>nehakumar993@gmail.com</t>
  </si>
  <si>
    <t>C000713</t>
  </si>
  <si>
    <t>anitagupta691@gmail.com</t>
  </si>
  <si>
    <t>C000714</t>
  </si>
  <si>
    <t>rahulsharma186@gmail.com</t>
  </si>
  <si>
    <t>C000715</t>
  </si>
  <si>
    <t>rajjha480@gmail.com</t>
  </si>
  <si>
    <t>C000716</t>
  </si>
  <si>
    <t>rahulreddy465@gmail.com</t>
  </si>
  <si>
    <t>C000717</t>
  </si>
  <si>
    <t>rajkumar919@gmail.com</t>
  </si>
  <si>
    <t>C000718</t>
  </si>
  <si>
    <t>priyapatel455@gmail.com</t>
  </si>
  <si>
    <t>C000719</t>
  </si>
  <si>
    <t>poojakhan71@gmail.com</t>
  </si>
  <si>
    <t>C000720</t>
  </si>
  <si>
    <t>vikramgupta894@gmail.com</t>
  </si>
  <si>
    <t>C000721</t>
  </si>
  <si>
    <t>nehayadav117@gmail.com</t>
  </si>
  <si>
    <t>C000722</t>
  </si>
  <si>
    <t>sureshjha579@gmail.com</t>
  </si>
  <si>
    <t>C000723</t>
  </si>
  <si>
    <t>amitkumar931@gmail.com</t>
  </si>
  <si>
    <t>C000724</t>
  </si>
  <si>
    <t>nehasingh118@gmail.com</t>
  </si>
  <si>
    <t>C000725</t>
  </si>
  <si>
    <t>sureshsingh440@gmail.com</t>
  </si>
  <si>
    <t>C000726</t>
  </si>
  <si>
    <t>poojayadav894@gmail.com</t>
  </si>
  <si>
    <t>C000727</t>
  </si>
  <si>
    <t>rajpatel85@gmail.com</t>
  </si>
  <si>
    <t>C000728</t>
  </si>
  <si>
    <t>nehagupta739@gmail.com</t>
  </si>
  <si>
    <t>C000729</t>
  </si>
  <si>
    <t>poojasingh743@gmail.com</t>
  </si>
  <si>
    <t>C000730</t>
  </si>
  <si>
    <t>anitasharma651@gmail.com</t>
  </si>
  <si>
    <t>C000731</t>
  </si>
  <si>
    <t>nehayadav589@gmail.com</t>
  </si>
  <si>
    <t>C000732</t>
  </si>
  <si>
    <t>nehasingh215@gmail.com</t>
  </si>
  <si>
    <t>C000733</t>
  </si>
  <si>
    <t>nehagupta547@gmail.com</t>
  </si>
  <si>
    <t>C000734</t>
  </si>
  <si>
    <t>rajpatel315@gmail.com</t>
  </si>
  <si>
    <t>C000735</t>
  </si>
  <si>
    <t>rahulreddy122@gmail.com</t>
  </si>
  <si>
    <t>C000736</t>
  </si>
  <si>
    <t>anitagupta65@gmail.com</t>
  </si>
  <si>
    <t>C000737</t>
  </si>
  <si>
    <t>amitgupta834@gmail.com</t>
  </si>
  <si>
    <t>C000738</t>
  </si>
  <si>
    <t>rahulkumar759@gmail.com</t>
  </si>
  <si>
    <t>C000739</t>
  </si>
  <si>
    <t>amitjha375@gmail.com</t>
  </si>
  <si>
    <t>C000740</t>
  </si>
  <si>
    <t>priyasharma282@gmail.com</t>
  </si>
  <si>
    <t>C000741</t>
  </si>
  <si>
    <t>nehajha866@gmail.com</t>
  </si>
  <si>
    <t>C000742</t>
  </si>
  <si>
    <t>sureshpatel675@gmail.com</t>
  </si>
  <si>
    <t>C000743</t>
  </si>
  <si>
    <t>simranpatel295@gmail.com</t>
  </si>
  <si>
    <t>C000744</t>
  </si>
  <si>
    <t>C000745</t>
  </si>
  <si>
    <t>rahulyadav430@gmail.com</t>
  </si>
  <si>
    <t>C000746</t>
  </si>
  <si>
    <t>simranjha173@gmail.com</t>
  </si>
  <si>
    <t>C000747</t>
  </si>
  <si>
    <t>anitasingh147@gmail.com</t>
  </si>
  <si>
    <t>C000748</t>
  </si>
  <si>
    <t>rahulgupta208@gmail.com</t>
  </si>
  <si>
    <t>C000749</t>
  </si>
  <si>
    <t>simranmishra701@gmail.com</t>
  </si>
  <si>
    <t>C000750</t>
  </si>
  <si>
    <t>nehasharma556@gmail.com</t>
  </si>
  <si>
    <t>C000751</t>
  </si>
  <si>
    <t>poojakhan600@gmail.com</t>
  </si>
  <si>
    <t>C000752</t>
  </si>
  <si>
    <t>anitagupta574@gmail.com</t>
  </si>
  <si>
    <t>C000753</t>
  </si>
  <si>
    <t>amitreddy901@gmail.com</t>
  </si>
  <si>
    <t>C000754</t>
  </si>
  <si>
    <t>poojasharma739@gmail.com</t>
  </si>
  <si>
    <t>C000755</t>
  </si>
  <si>
    <t>anitareddy260@gmail.com</t>
  </si>
  <si>
    <t>C000756</t>
  </si>
  <si>
    <t>anitakhan258@gmail.com</t>
  </si>
  <si>
    <t>C000757</t>
  </si>
  <si>
    <t>rahulkumar118@gmail.com</t>
  </si>
  <si>
    <t>C000758</t>
  </si>
  <si>
    <t>simranreddy114@gmail.com</t>
  </si>
  <si>
    <t>C000759</t>
  </si>
  <si>
    <t>nehakhan559@gmail.com</t>
  </si>
  <si>
    <t>C000760</t>
  </si>
  <si>
    <t>simrankhan520@gmail.com</t>
  </si>
  <si>
    <t>C000761</t>
  </si>
  <si>
    <t>nehagupta959@gmail.com</t>
  </si>
  <si>
    <t>C000762</t>
  </si>
  <si>
    <t>vikramjha87@gmail.com</t>
  </si>
  <si>
    <t>C000763</t>
  </si>
  <si>
    <t>vikramkumar838@gmail.com</t>
  </si>
  <si>
    <t>C000764</t>
  </si>
  <si>
    <t>sureshsharma505@gmail.com</t>
  </si>
  <si>
    <t>C000765</t>
  </si>
  <si>
    <t>rahulreddy650@gmail.com</t>
  </si>
  <si>
    <t>C000766</t>
  </si>
  <si>
    <t>simranreddy677@gmail.com</t>
  </si>
  <si>
    <t>C000767</t>
  </si>
  <si>
    <t>poojagupta739@gmail.com</t>
  </si>
  <si>
    <t>C000768</t>
  </si>
  <si>
    <t>sureshyadav751@gmail.com</t>
  </si>
  <si>
    <t>C000769</t>
  </si>
  <si>
    <t>vikramjha53@gmail.com</t>
  </si>
  <si>
    <t>C000770</t>
  </si>
  <si>
    <t>simrankhan257@gmail.com</t>
  </si>
  <si>
    <t>C000771</t>
  </si>
  <si>
    <t>amitmishra458@gmail.com</t>
  </si>
  <si>
    <t>C000772</t>
  </si>
  <si>
    <t>rahulkumar596@gmail.com</t>
  </si>
  <si>
    <t>C000773</t>
  </si>
  <si>
    <t>sureshjha302@gmail.com</t>
  </si>
  <si>
    <t>C000774</t>
  </si>
  <si>
    <t>poojamishra564@gmail.com</t>
  </si>
  <si>
    <t>C000775</t>
  </si>
  <si>
    <t>rajpatel861@gmail.com</t>
  </si>
  <si>
    <t>C000776</t>
  </si>
  <si>
    <t>sureshgupta141@gmail.com</t>
  </si>
  <si>
    <t>C000777</t>
  </si>
  <si>
    <t>vikrampatel793@gmail.com</t>
  </si>
  <si>
    <t>C000778</t>
  </si>
  <si>
    <t>rajkhan471@gmail.com</t>
  </si>
  <si>
    <t>C000779</t>
  </si>
  <si>
    <t>rahulsharma459@gmail.com</t>
  </si>
  <si>
    <t>C000780</t>
  </si>
  <si>
    <t>rajkumar712@gmail.com</t>
  </si>
  <si>
    <t>C000781</t>
  </si>
  <si>
    <t>vikramgupta914@gmail.com</t>
  </si>
  <si>
    <t>C000782</t>
  </si>
  <si>
    <t>nehapatel542@gmail.com</t>
  </si>
  <si>
    <t>C000783</t>
  </si>
  <si>
    <t>rahulgupta57@gmail.com</t>
  </si>
  <si>
    <t>C000784</t>
  </si>
  <si>
    <t>sureshsharma890@gmail.com</t>
  </si>
  <si>
    <t>C000785</t>
  </si>
  <si>
    <t>poojasharma975@gmail.com</t>
  </si>
  <si>
    <t>C000786</t>
  </si>
  <si>
    <t>priyasingh40@gmail.com</t>
  </si>
  <si>
    <t>C000787</t>
  </si>
  <si>
    <t>C000788</t>
  </si>
  <si>
    <t>vikramsingh39@gmail.com</t>
  </si>
  <si>
    <t>C000789</t>
  </si>
  <si>
    <t>amitpatel302@gmail.com</t>
  </si>
  <si>
    <t>C000790</t>
  </si>
  <si>
    <t>amitgupta466@gmail.com</t>
  </si>
  <si>
    <t>C000791</t>
  </si>
  <si>
    <t>sureshsingh914@gmail.com</t>
  </si>
  <si>
    <t>C000792</t>
  </si>
  <si>
    <t>amitgupta328@gmail.com</t>
  </si>
  <si>
    <t>C000793</t>
  </si>
  <si>
    <t>rahulmishra892@gmail.com</t>
  </si>
  <si>
    <t>C000794</t>
  </si>
  <si>
    <t>vikramyadav944@gmail.com</t>
  </si>
  <si>
    <t>C000795</t>
  </si>
  <si>
    <t>priyamishra958@gmail.com</t>
  </si>
  <si>
    <t>C000796</t>
  </si>
  <si>
    <t>nehajha354@gmail.com</t>
  </si>
  <si>
    <t>C000797</t>
  </si>
  <si>
    <t>rajkhan48@gmail.com</t>
  </si>
  <si>
    <t>C000798</t>
  </si>
  <si>
    <t>rahulgupta183@gmail.com</t>
  </si>
  <si>
    <t>C000799</t>
  </si>
  <si>
    <t>simransingh44@gmail.com</t>
  </si>
  <si>
    <t>C000800</t>
  </si>
  <si>
    <t>simranyadav984@gmail.com</t>
  </si>
  <si>
    <t>C000801</t>
  </si>
  <si>
    <t>simranpatel344@gmail.com</t>
  </si>
  <si>
    <t>C000802</t>
  </si>
  <si>
    <t>nehasharma178@gmail.com</t>
  </si>
  <si>
    <t>C000803</t>
  </si>
  <si>
    <t>nehamishra161@gmail.com</t>
  </si>
  <si>
    <t>C000804</t>
  </si>
  <si>
    <t>vikramgupta250@gmail.com</t>
  </si>
  <si>
    <t>C000805</t>
  </si>
  <si>
    <t>rajkumar148@gmail.com</t>
  </si>
  <si>
    <t>C000806</t>
  </si>
  <si>
    <t>simrankumar813@gmail.com</t>
  </si>
  <si>
    <t>C000807</t>
  </si>
  <si>
    <t>poojasharma81@gmail.com</t>
  </si>
  <si>
    <t>C000808</t>
  </si>
  <si>
    <t>amitjha957@gmail.com</t>
  </si>
  <si>
    <t>C000809</t>
  </si>
  <si>
    <t>sureshsharma765@gmail.com</t>
  </si>
  <si>
    <t>C000810</t>
  </si>
  <si>
    <t>nehasingh686@gmail.com</t>
  </si>
  <si>
    <t>C000811</t>
  </si>
  <si>
    <t>poojasharma380@gmail.com</t>
  </si>
  <si>
    <t>C000812</t>
  </si>
  <si>
    <t>anitapatel510@gmail.com</t>
  </si>
  <si>
    <t>C000813</t>
  </si>
  <si>
    <t>anitajha399@gmail.com</t>
  </si>
  <si>
    <t>C000814</t>
  </si>
  <si>
    <t>vikramsharma11@gmail.com</t>
  </si>
  <si>
    <t>C000815</t>
  </si>
  <si>
    <t>nehamishra293@gmail.com</t>
  </si>
  <si>
    <t>C000816</t>
  </si>
  <si>
    <t>rajsingh173@gmail.com</t>
  </si>
  <si>
    <t>C000817</t>
  </si>
  <si>
    <t>poojakumar621@gmail.com</t>
  </si>
  <si>
    <t>C000818</t>
  </si>
  <si>
    <t>anitagupta123@gmail.com</t>
  </si>
  <si>
    <t>C000819</t>
  </si>
  <si>
    <t>amityadav373@gmail.com</t>
  </si>
  <si>
    <t>C000820</t>
  </si>
  <si>
    <t>rahulsharma147@gmail.com</t>
  </si>
  <si>
    <t>C000821</t>
  </si>
  <si>
    <t>vikramgupta600@gmail.com</t>
  </si>
  <si>
    <t>C000822</t>
  </si>
  <si>
    <t>vikramkumar224@gmail.com</t>
  </si>
  <si>
    <t>C000823</t>
  </si>
  <si>
    <t>vikramsharma581@gmail.com</t>
  </si>
  <si>
    <t>C000824</t>
  </si>
  <si>
    <t>priyajha581@gmail.com</t>
  </si>
  <si>
    <t>C000825</t>
  </si>
  <si>
    <t>sureshsingh436@gmail.com</t>
  </si>
  <si>
    <t>C000826</t>
  </si>
  <si>
    <t>poojareddy394@gmail.com</t>
  </si>
  <si>
    <t>C000827</t>
  </si>
  <si>
    <t>amitgupta642@gmail.com</t>
  </si>
  <si>
    <t>C000828</t>
  </si>
  <si>
    <t>amitsharma192@gmail.com</t>
  </si>
  <si>
    <t>C000829</t>
  </si>
  <si>
    <t>vikramgupta969@gmail.com</t>
  </si>
  <si>
    <t>C000830</t>
  </si>
  <si>
    <t>priyakhan239@gmail.com</t>
  </si>
  <si>
    <t>C000831</t>
  </si>
  <si>
    <t>sureshkumar882@gmail.com</t>
  </si>
  <si>
    <t>C000832</t>
  </si>
  <si>
    <t>priyapatel141@gmail.com</t>
  </si>
  <si>
    <t>C000833</t>
  </si>
  <si>
    <t>anitayadav222@gmail.com</t>
  </si>
  <si>
    <t>C000834</t>
  </si>
  <si>
    <t>sureshgupta613@gmail.com</t>
  </si>
  <si>
    <t>C000835</t>
  </si>
  <si>
    <t>priyayadav273@gmail.com</t>
  </si>
  <si>
    <t>C000836</t>
  </si>
  <si>
    <t>anitasingh921@gmail.com</t>
  </si>
  <si>
    <t>C000837</t>
  </si>
  <si>
    <t>sureshjha680@gmail.com</t>
  </si>
  <si>
    <t>C000838</t>
  </si>
  <si>
    <t>priyamishra685@gmail.com</t>
  </si>
  <si>
    <t>C000839</t>
  </si>
  <si>
    <t>amitreddy424@gmail.com</t>
  </si>
  <si>
    <t>C000840</t>
  </si>
  <si>
    <t>vikrammishra215@gmail.com</t>
  </si>
  <si>
    <t>C000841</t>
  </si>
  <si>
    <t>rahulreddy322@gmail.com</t>
  </si>
  <si>
    <t>C000842</t>
  </si>
  <si>
    <t>amitmishra419@gmail.com</t>
  </si>
  <si>
    <t>C000843</t>
  </si>
  <si>
    <t>simrangupta846@gmail.com</t>
  </si>
  <si>
    <t>C000844</t>
  </si>
  <si>
    <t>rajreddy600@gmail.com</t>
  </si>
  <si>
    <t>C000845</t>
  </si>
  <si>
    <t>amitkhan942@gmail.com</t>
  </si>
  <si>
    <t>C000846</t>
  </si>
  <si>
    <t>vikramyadav767@gmail.com</t>
  </si>
  <si>
    <t>C000847</t>
  </si>
  <si>
    <t>nehasingh939@gmail.com</t>
  </si>
  <si>
    <t>C000848</t>
  </si>
  <si>
    <t>poojasingh700@gmail.com</t>
  </si>
  <si>
    <t>C000849</t>
  </si>
  <si>
    <t>amitkumar952@gmail.com</t>
  </si>
  <si>
    <t>C000850</t>
  </si>
  <si>
    <t>priyagupta663@gmail.com</t>
  </si>
  <si>
    <t>C000851</t>
  </si>
  <si>
    <t>rajreddy646@gmail.com</t>
  </si>
  <si>
    <t>C000852</t>
  </si>
  <si>
    <t>priyareddy747@gmail.com</t>
  </si>
  <si>
    <t>C000853</t>
  </si>
  <si>
    <t>anitasharma885@gmail.com</t>
  </si>
  <si>
    <t>C000854</t>
  </si>
  <si>
    <t>rahulsingh733@gmail.com</t>
  </si>
  <si>
    <t>C000855</t>
  </si>
  <si>
    <t>poojagupta557@gmail.com</t>
  </si>
  <si>
    <t>C000856</t>
  </si>
  <si>
    <t>sureshsharma209@gmail.com</t>
  </si>
  <si>
    <t>C000857</t>
  </si>
  <si>
    <t>rajreddy16@gmail.com</t>
  </si>
  <si>
    <t>C000858</t>
  </si>
  <si>
    <t>anitajha320@gmail.com</t>
  </si>
  <si>
    <t>C000859</t>
  </si>
  <si>
    <t>simrankhan946@gmail.com</t>
  </si>
  <si>
    <t>C000860</t>
  </si>
  <si>
    <t>poojajha7@gmail.com</t>
  </si>
  <si>
    <t>C000861</t>
  </si>
  <si>
    <t>vikramgupta742@gmail.com</t>
  </si>
  <si>
    <t>C000862</t>
  </si>
  <si>
    <t>sureshpatel72@gmail.com</t>
  </si>
  <si>
    <t>C000863</t>
  </si>
  <si>
    <t>rahulreddy831@gmail.com</t>
  </si>
  <si>
    <t>C000864</t>
  </si>
  <si>
    <t>poojareddy897@gmail.com</t>
  </si>
  <si>
    <t>C000865</t>
  </si>
  <si>
    <t>anitamishra31@gmail.com</t>
  </si>
  <si>
    <t>C000866</t>
  </si>
  <si>
    <t>nehapatel241@gmail.com</t>
  </si>
  <si>
    <t>C000867</t>
  </si>
  <si>
    <t>rajpatel33@gmail.com</t>
  </si>
  <si>
    <t>C000868</t>
  </si>
  <si>
    <t>nehayadav796@gmail.com</t>
  </si>
  <si>
    <t>C000869</t>
  </si>
  <si>
    <t>rajpatel92@gmail.com</t>
  </si>
  <si>
    <t>C000870</t>
  </si>
  <si>
    <t>amitsingh811@gmail.com</t>
  </si>
  <si>
    <t>C000871</t>
  </si>
  <si>
    <t>priyasingh809@gmail.com</t>
  </si>
  <si>
    <t>C000872</t>
  </si>
  <si>
    <t>rahulpatel996@gmail.com</t>
  </si>
  <si>
    <t>C000873</t>
  </si>
  <si>
    <t>priyasharma349@gmail.com</t>
  </si>
  <si>
    <t>C000874</t>
  </si>
  <si>
    <t>rajsingh464@gmail.com</t>
  </si>
  <si>
    <t>C000875</t>
  </si>
  <si>
    <t>simranreddy287@gmail.com</t>
  </si>
  <si>
    <t>C000876</t>
  </si>
  <si>
    <t>rahulgupta625@gmail.com</t>
  </si>
  <si>
    <t>C000877</t>
  </si>
  <si>
    <t>vikramjha715@gmail.com</t>
  </si>
  <si>
    <t>C000878</t>
  </si>
  <si>
    <t>priyagupta44@gmail.com</t>
  </si>
  <si>
    <t>C000879</t>
  </si>
  <si>
    <t>poojasharma440@gmail.com</t>
  </si>
  <si>
    <t>C000880</t>
  </si>
  <si>
    <t>amitjha516@gmail.com</t>
  </si>
  <si>
    <t>C000881</t>
  </si>
  <si>
    <t>vikramjha92@gmail.com</t>
  </si>
  <si>
    <t>C000882</t>
  </si>
  <si>
    <t>sureshsharma705@gmail.com</t>
  </si>
  <si>
    <t>C000883</t>
  </si>
  <si>
    <t>nehakumar429@gmail.com</t>
  </si>
  <si>
    <t>C000884</t>
  </si>
  <si>
    <t>sureshsingh613@gmail.com</t>
  </si>
  <si>
    <t>C000885</t>
  </si>
  <si>
    <t>amitreddy331@gmail.com</t>
  </si>
  <si>
    <t>C000886</t>
  </si>
  <si>
    <t>anitareddy222@gmail.com</t>
  </si>
  <si>
    <t>C000887</t>
  </si>
  <si>
    <t>vikrammishra618@gmail.com</t>
  </si>
  <si>
    <t>C000888</t>
  </si>
  <si>
    <t>priyakhan757@gmail.com</t>
  </si>
  <si>
    <t>C000889</t>
  </si>
  <si>
    <t>simranyadav187@gmail.com</t>
  </si>
  <si>
    <t>C000890</t>
  </si>
  <si>
    <t>poojajha24@gmail.com</t>
  </si>
  <si>
    <t>C000891</t>
  </si>
  <si>
    <t>anitapatel693@gmail.com</t>
  </si>
  <si>
    <t>C000892</t>
  </si>
  <si>
    <t>sureshpatel944@gmail.com</t>
  </si>
  <si>
    <t>C000893</t>
  </si>
  <si>
    <t>vikramsingh515@gmail.com</t>
  </si>
  <si>
    <t>C000894</t>
  </si>
  <si>
    <t>sureshpatel49@gmail.com</t>
  </si>
  <si>
    <t>C000895</t>
  </si>
  <si>
    <t>rajkumar644@gmail.com</t>
  </si>
  <si>
    <t>C000896</t>
  </si>
  <si>
    <t>priyakhan297@gmail.com</t>
  </si>
  <si>
    <t>C000897</t>
  </si>
  <si>
    <t>rajkumar35@gmail.com</t>
  </si>
  <si>
    <t>C000898</t>
  </si>
  <si>
    <t>simranmishra802@gmail.com</t>
  </si>
  <si>
    <t>C000899</t>
  </si>
  <si>
    <t>priyajha214@gmail.com</t>
  </si>
  <si>
    <t>C000900</t>
  </si>
  <si>
    <t>simrangupta590@gmail.com</t>
  </si>
  <si>
    <t>C000901</t>
  </si>
  <si>
    <t>rahulkumar194@gmail.com</t>
  </si>
  <si>
    <t>C000902</t>
  </si>
  <si>
    <t>amityadav768@gmail.com</t>
  </si>
  <si>
    <t>C000903</t>
  </si>
  <si>
    <t>nehamishra373@gmail.com</t>
  </si>
  <si>
    <t>C000904</t>
  </si>
  <si>
    <t>rahulgupta260@gmail.com</t>
  </si>
  <si>
    <t>C000905</t>
  </si>
  <si>
    <t>rahulpatel185@gmail.com</t>
  </si>
  <si>
    <t>C000906</t>
  </si>
  <si>
    <t>rahuljha99@gmail.com</t>
  </si>
  <si>
    <t>C000907</t>
  </si>
  <si>
    <t>amitpatel848@gmail.com</t>
  </si>
  <si>
    <t>C000908</t>
  </si>
  <si>
    <t>amitreddy356@gmail.com</t>
  </si>
  <si>
    <t>C000909</t>
  </si>
  <si>
    <t>anitakhan202@gmail.com</t>
  </si>
  <si>
    <t>C000910</t>
  </si>
  <si>
    <t>nehapatel424@gmail.com</t>
  </si>
  <si>
    <t>C000911</t>
  </si>
  <si>
    <t>rajkhan234@gmail.com</t>
  </si>
  <si>
    <t>C000912</t>
  </si>
  <si>
    <t>sureshpatel741@gmail.com</t>
  </si>
  <si>
    <t>C000913</t>
  </si>
  <si>
    <t>amitkhan351@gmail.com</t>
  </si>
  <si>
    <t>C000914</t>
  </si>
  <si>
    <t>sureshpatel950@gmail.com</t>
  </si>
  <si>
    <t>C000915</t>
  </si>
  <si>
    <t>poojapatel172@gmail.com</t>
  </si>
  <si>
    <t>C000916</t>
  </si>
  <si>
    <t>anitakhan581@gmail.com</t>
  </si>
  <si>
    <t>C000917</t>
  </si>
  <si>
    <t>priyareddy518@gmail.com</t>
  </si>
  <si>
    <t>C000918</t>
  </si>
  <si>
    <t>amitmishra426@gmail.com</t>
  </si>
  <si>
    <t>C000919</t>
  </si>
  <si>
    <t>priyamishra182@gmail.com</t>
  </si>
  <si>
    <t>C000920</t>
  </si>
  <si>
    <t>sureshpatel878@gmail.com</t>
  </si>
  <si>
    <t>C000921</t>
  </si>
  <si>
    <t>priyakhan182@gmail.com</t>
  </si>
  <si>
    <t>C000922</t>
  </si>
  <si>
    <t>rahulsharma623@gmail.com</t>
  </si>
  <si>
    <t>C000923</t>
  </si>
  <si>
    <t>rajjha823@gmail.com</t>
  </si>
  <si>
    <t>C000924</t>
  </si>
  <si>
    <t>priyajha42@gmail.com</t>
  </si>
  <si>
    <t>C000925</t>
  </si>
  <si>
    <t>rahulsharma968@gmail.com</t>
  </si>
  <si>
    <t>C000926</t>
  </si>
  <si>
    <t>rahulsharma885@gmail.com</t>
  </si>
  <si>
    <t>C000927</t>
  </si>
  <si>
    <t>amitpatel653@gmail.com</t>
  </si>
  <si>
    <t>C000928</t>
  </si>
  <si>
    <t>sureshyadav973@gmail.com</t>
  </si>
  <si>
    <t>C000929</t>
  </si>
  <si>
    <t>simranreddy577@gmail.com</t>
  </si>
  <si>
    <t>C000930</t>
  </si>
  <si>
    <t>simransharma17@gmail.com</t>
  </si>
  <si>
    <t>C000931</t>
  </si>
  <si>
    <t>sureshreddy194@gmail.com</t>
  </si>
  <si>
    <t>C000932</t>
  </si>
  <si>
    <t>simransharma250@gmail.com</t>
  </si>
  <si>
    <t>C000933</t>
  </si>
  <si>
    <t>amitpatel858@gmail.com</t>
  </si>
  <si>
    <t>C000934</t>
  </si>
  <si>
    <t>amitjha563@gmail.com</t>
  </si>
  <si>
    <t>C000935</t>
  </si>
  <si>
    <t>rahulsharma899@gmail.com</t>
  </si>
  <si>
    <t>C000936</t>
  </si>
  <si>
    <t>amitmishra543@gmail.com</t>
  </si>
  <si>
    <t>C000937</t>
  </si>
  <si>
    <t>poojasingh176@gmail.com</t>
  </si>
  <si>
    <t>C000938</t>
  </si>
  <si>
    <t>anitapatel96@gmail.com</t>
  </si>
  <si>
    <t>C000939</t>
  </si>
  <si>
    <t>priyasingh537@gmail.com</t>
  </si>
  <si>
    <t>C000940</t>
  </si>
  <si>
    <t>sureshpatel991@gmail.com</t>
  </si>
  <si>
    <t>C000941</t>
  </si>
  <si>
    <t>simransharma222@gmail.com</t>
  </si>
  <si>
    <t>C000942</t>
  </si>
  <si>
    <t>rajkhan683@gmail.com</t>
  </si>
  <si>
    <t>C000943</t>
  </si>
  <si>
    <t>amitreddy954@gmail.com</t>
  </si>
  <si>
    <t>C000944</t>
  </si>
  <si>
    <t>simransingh25@gmail.com</t>
  </si>
  <si>
    <t>C000945</t>
  </si>
  <si>
    <t>poojagupta882@gmail.com</t>
  </si>
  <si>
    <t>C000946</t>
  </si>
  <si>
    <t>sureshsharma728@gmail.com</t>
  </si>
  <si>
    <t>C000947</t>
  </si>
  <si>
    <t>vikramkumar718@gmail.com</t>
  </si>
  <si>
    <t>C000948</t>
  </si>
  <si>
    <t>sureshkhan558@gmail.com</t>
  </si>
  <si>
    <t>C000949</t>
  </si>
  <si>
    <t>anitagupta136@gmail.com</t>
  </si>
  <si>
    <t>C000950</t>
  </si>
  <si>
    <t>poojasingh814@gmail.com</t>
  </si>
  <si>
    <t>C000951</t>
  </si>
  <si>
    <t>priyakhan753@gmail.com</t>
  </si>
  <si>
    <t>C000952</t>
  </si>
  <si>
    <t>rahulreddy626@gmail.com</t>
  </si>
  <si>
    <t>C000953</t>
  </si>
  <si>
    <t>simransingh69@gmail.com</t>
  </si>
  <si>
    <t>C000954</t>
  </si>
  <si>
    <t>rajjha70@gmail.com</t>
  </si>
  <si>
    <t>C000955</t>
  </si>
  <si>
    <t>simranpatel711@gmail.com</t>
  </si>
  <si>
    <t>C000956</t>
  </si>
  <si>
    <t>nehasharma129@gmail.com</t>
  </si>
  <si>
    <t>C000957</t>
  </si>
  <si>
    <t>amitsingh700@gmail.com</t>
  </si>
  <si>
    <t>C000958</t>
  </si>
  <si>
    <t>rahulpatel324@gmail.com</t>
  </si>
  <si>
    <t>C000959</t>
  </si>
  <si>
    <t>vikrampatel927@gmail.com</t>
  </si>
  <si>
    <t>C000960</t>
  </si>
  <si>
    <t>vikramreddy211@gmail.com</t>
  </si>
  <si>
    <t>C000961</t>
  </si>
  <si>
    <t>nehasharma356@gmail.com</t>
  </si>
  <si>
    <t>C000962</t>
  </si>
  <si>
    <t>simranyadav965@gmail.com</t>
  </si>
  <si>
    <t>C000963</t>
  </si>
  <si>
    <t>rajpatel834@gmail.com</t>
  </si>
  <si>
    <t>C000964</t>
  </si>
  <si>
    <t>vikramkhan250@gmail.com</t>
  </si>
  <si>
    <t>C000965</t>
  </si>
  <si>
    <t>poojakumar398@gmail.com</t>
  </si>
  <si>
    <t>C000966</t>
  </si>
  <si>
    <t>priyamishra627@gmail.com</t>
  </si>
  <si>
    <t>C000967</t>
  </si>
  <si>
    <t>anitamishra827@gmail.com</t>
  </si>
  <si>
    <t>C000968</t>
  </si>
  <si>
    <t>vikramgupta77@gmail.com</t>
  </si>
  <si>
    <t>C000969</t>
  </si>
  <si>
    <t>nehareddy534@gmail.com</t>
  </si>
  <si>
    <t>C000970</t>
  </si>
  <si>
    <t>poojareddy964@gmail.com</t>
  </si>
  <si>
    <t>C000971</t>
  </si>
  <si>
    <t>vikrampatel567@gmail.com</t>
  </si>
  <si>
    <t>C000972</t>
  </si>
  <si>
    <t>rahulreddy631@gmail.com</t>
  </si>
  <si>
    <t>C000973</t>
  </si>
  <si>
    <t>anitayadav611@gmail.com</t>
  </si>
  <si>
    <t>C000974</t>
  </si>
  <si>
    <t>rajpatel395@gmail.com</t>
  </si>
  <si>
    <t>C000975</t>
  </si>
  <si>
    <t>poojasharma591@gmail.com</t>
  </si>
  <si>
    <t>C000976</t>
  </si>
  <si>
    <t>priyapatel214@gmail.com</t>
  </si>
  <si>
    <t>C000977</t>
  </si>
  <si>
    <t>anitasharma107@gmail.com</t>
  </si>
  <si>
    <t>C000978</t>
  </si>
  <si>
    <t>rajkumar452@gmail.com</t>
  </si>
  <si>
    <t>C000979</t>
  </si>
  <si>
    <t>anitareddy500@gmail.com</t>
  </si>
  <si>
    <t>C000980</t>
  </si>
  <si>
    <t>priyakhan927@gmail.com</t>
  </si>
  <si>
    <t>C000981</t>
  </si>
  <si>
    <t>rajsharma327@gmail.com</t>
  </si>
  <si>
    <t>C000982</t>
  </si>
  <si>
    <t>amitmishra594@gmail.com</t>
  </si>
  <si>
    <t>C000983</t>
  </si>
  <si>
    <t>nehareddy298@gmail.com</t>
  </si>
  <si>
    <t>C000984</t>
  </si>
  <si>
    <t>priyareddy355@gmail.com</t>
  </si>
  <si>
    <t>C000985</t>
  </si>
  <si>
    <t>sureshgupta592@gmail.com</t>
  </si>
  <si>
    <t>C000986</t>
  </si>
  <si>
    <t>rajsharma600@gmail.com</t>
  </si>
  <si>
    <t>C000987</t>
  </si>
  <si>
    <t>priyamishra968@gmail.com</t>
  </si>
  <si>
    <t>C000988</t>
  </si>
  <si>
    <t>nehasharma638@gmail.com</t>
  </si>
  <si>
    <t>C000989</t>
  </si>
  <si>
    <t>amitreddy151@gmail.com</t>
  </si>
  <si>
    <t>C000990</t>
  </si>
  <si>
    <t>rahulpatel857@gmail.com</t>
  </si>
  <si>
    <t>C000991</t>
  </si>
  <si>
    <t>rajmishra908@gmail.com</t>
  </si>
  <si>
    <t>C000992</t>
  </si>
  <si>
    <t>rahulgupta258@gmail.com</t>
  </si>
  <si>
    <t>C000993</t>
  </si>
  <si>
    <t>nehapatel469@gmail.com</t>
  </si>
  <si>
    <t>C000994</t>
  </si>
  <si>
    <t>rajsingh884@gmail.com</t>
  </si>
  <si>
    <t>C000995</t>
  </si>
  <si>
    <t>nehapatel331@gmail.com</t>
  </si>
  <si>
    <t>C000996</t>
  </si>
  <si>
    <t>rajpatel50@gmail.com</t>
  </si>
  <si>
    <t>C000997</t>
  </si>
  <si>
    <t>rahulgupta61@gmail.com</t>
  </si>
  <si>
    <t>C000998</t>
  </si>
  <si>
    <t>sureshkhan486@gmail.com</t>
  </si>
  <si>
    <t>C000999</t>
  </si>
  <si>
    <t>rahulkumar855@gmail.com</t>
  </si>
  <si>
    <t>C001000</t>
  </si>
  <si>
    <t>sureshmishra995@gmail.com</t>
  </si>
  <si>
    <t>C001001</t>
  </si>
  <si>
    <t>poojayadav919@gmail.com</t>
  </si>
  <si>
    <t>C001002</t>
  </si>
  <si>
    <t>nehapatel386@gmail.com</t>
  </si>
  <si>
    <t>C001003</t>
  </si>
  <si>
    <t>simrangupta208@gmail.com</t>
  </si>
  <si>
    <t>C001004</t>
  </si>
  <si>
    <t>vikramjha872@gmail.com</t>
  </si>
  <si>
    <t>C001005</t>
  </si>
  <si>
    <t>anitareddy124@gmail.com</t>
  </si>
  <si>
    <t>C001006</t>
  </si>
  <si>
    <t>nehakumar405@gmail.com</t>
  </si>
  <si>
    <t>C001007</t>
  </si>
  <si>
    <t>priyamishra926@gmail.com</t>
  </si>
  <si>
    <t>C001008</t>
  </si>
  <si>
    <t>rajsharma15@gmail.com</t>
  </si>
  <si>
    <t>C001009</t>
  </si>
  <si>
    <t>poojamishra573@gmail.com</t>
  </si>
  <si>
    <t>C001010</t>
  </si>
  <si>
    <t>vikramjha561@gmail.com</t>
  </si>
  <si>
    <t>C001011</t>
  </si>
  <si>
    <t>anitamishra598@gmail.com</t>
  </si>
  <si>
    <t>C001012</t>
  </si>
  <si>
    <t>anitayadav501@gmail.com</t>
  </si>
  <si>
    <t>C001013</t>
  </si>
  <si>
    <t>priyajha272@gmail.com</t>
  </si>
  <si>
    <t>C001014</t>
  </si>
  <si>
    <t>nehamishra608@gmail.com</t>
  </si>
  <si>
    <t>C001015</t>
  </si>
  <si>
    <t>simranmishra70@gmail.com</t>
  </si>
  <si>
    <t>C001016</t>
  </si>
  <si>
    <t>anitagupta932@gmail.com</t>
  </si>
  <si>
    <t>C001017</t>
  </si>
  <si>
    <t>rajsharma500@gmail.com</t>
  </si>
  <si>
    <t>C001018</t>
  </si>
  <si>
    <t>rahulkumar110@gmail.com</t>
  </si>
  <si>
    <t>C001019</t>
  </si>
  <si>
    <t>sureshyadav438@gmail.com</t>
  </si>
  <si>
    <t>C001020</t>
  </si>
  <si>
    <t>sureshsharma950@gmail.com</t>
  </si>
  <si>
    <t>C001021</t>
  </si>
  <si>
    <t>nehamishra720@gmail.com</t>
  </si>
  <si>
    <t>C001022</t>
  </si>
  <si>
    <t>rajyadav176@gmail.com</t>
  </si>
  <si>
    <t>C001023</t>
  </si>
  <si>
    <t>sureshgupta200@gmail.com</t>
  </si>
  <si>
    <t>C001024</t>
  </si>
  <si>
    <t>simranyadav189@gmail.com</t>
  </si>
  <si>
    <t>C001025</t>
  </si>
  <si>
    <t>simranpatel532@gmail.com</t>
  </si>
  <si>
    <t>C001026</t>
  </si>
  <si>
    <t>simransingh244@gmail.com</t>
  </si>
  <si>
    <t>C001027</t>
  </si>
  <si>
    <t>rahuljha813@gmail.com</t>
  </si>
  <si>
    <t>C001028</t>
  </si>
  <si>
    <t>poojayadav133@gmail.com</t>
  </si>
  <si>
    <t>C001029</t>
  </si>
  <si>
    <t>anitayadav817@gmail.com</t>
  </si>
  <si>
    <t>C001030</t>
  </si>
  <si>
    <t>vikramsingh300@gmail.com</t>
  </si>
  <si>
    <t>C001031</t>
  </si>
  <si>
    <t>poojayadav448@gmail.com</t>
  </si>
  <si>
    <t>C001032</t>
  </si>
  <si>
    <t>poojakhan782@gmail.com</t>
  </si>
  <si>
    <t>C001033</t>
  </si>
  <si>
    <t>anitasharma665@gmail.com</t>
  </si>
  <si>
    <t>C001034</t>
  </si>
  <si>
    <t>poojapatel457@gmail.com</t>
  </si>
  <si>
    <t>C001035</t>
  </si>
  <si>
    <t>rahulsingh953@gmail.com</t>
  </si>
  <si>
    <t>C001036</t>
  </si>
  <si>
    <t>priyayadav404@gmail.com</t>
  </si>
  <si>
    <t>C001037</t>
  </si>
  <si>
    <t>amitjha318@gmail.com</t>
  </si>
  <si>
    <t>C001038</t>
  </si>
  <si>
    <t>rahulkhan120@gmail.com</t>
  </si>
  <si>
    <t>C001039</t>
  </si>
  <si>
    <t>sureshkumar396@gmail.com</t>
  </si>
  <si>
    <t>C001040</t>
  </si>
  <si>
    <t>sureshsingh501@gmail.com</t>
  </si>
  <si>
    <t>C001041</t>
  </si>
  <si>
    <t>vikramkhan842@gmail.com</t>
  </si>
  <si>
    <t>C001042</t>
  </si>
  <si>
    <t>sureshsingh900@gmail.com</t>
  </si>
  <si>
    <t>C001043</t>
  </si>
  <si>
    <t>vikramyadav224@gmail.com</t>
  </si>
  <si>
    <t>C001044</t>
  </si>
  <si>
    <t>sureshsharma127@gmail.com</t>
  </si>
  <si>
    <t>C001045</t>
  </si>
  <si>
    <t>sureshjha973@gmail.com</t>
  </si>
  <si>
    <t>C001046</t>
  </si>
  <si>
    <t>simransingh83@gmail.com</t>
  </si>
  <si>
    <t>C001047</t>
  </si>
  <si>
    <t>vikramyadav337@gmail.com</t>
  </si>
  <si>
    <t>C001048</t>
  </si>
  <si>
    <t>anitasingh854@gmail.com</t>
  </si>
  <si>
    <t>C001049</t>
  </si>
  <si>
    <t>priyamishra481@gmail.com</t>
  </si>
  <si>
    <t>C001050</t>
  </si>
  <si>
    <t>vikramsharma146@gmail.com</t>
  </si>
  <si>
    <t>C001051</t>
  </si>
  <si>
    <t>rajkumar307@gmail.com</t>
  </si>
  <si>
    <t>C001052</t>
  </si>
  <si>
    <t>sureshkumar441@gmail.com</t>
  </si>
  <si>
    <t>C001053</t>
  </si>
  <si>
    <t>poojamishra218@gmail.com</t>
  </si>
  <si>
    <t>C001054</t>
  </si>
  <si>
    <t>rahulkhan209@gmail.com</t>
  </si>
  <si>
    <t>C001055</t>
  </si>
  <si>
    <t>nehamishra403@gmail.com</t>
  </si>
  <si>
    <t>C001056</t>
  </si>
  <si>
    <t>poojayadav238@gmail.com</t>
  </si>
  <si>
    <t>C001057</t>
  </si>
  <si>
    <t>anitakumar182@gmail.com</t>
  </si>
  <si>
    <t>C001058</t>
  </si>
  <si>
    <t>sureshreddy272@gmail.com</t>
  </si>
  <si>
    <t>C001059</t>
  </si>
  <si>
    <t>rajsingh852@gmail.com</t>
  </si>
  <si>
    <t>C001060</t>
  </si>
  <si>
    <t>nehareddy571@gmail.com</t>
  </si>
  <si>
    <t>C001061</t>
  </si>
  <si>
    <t>rahulgupta949@gmail.com</t>
  </si>
  <si>
    <t>C001062</t>
  </si>
  <si>
    <t>priyamishra869@gmail.com</t>
  </si>
  <si>
    <t>C001063</t>
  </si>
  <si>
    <t>vikramgupta627@gmail.com</t>
  </si>
  <si>
    <t>C001064</t>
  </si>
  <si>
    <t>priyakhan188@gmail.com</t>
  </si>
  <si>
    <t>C001065</t>
  </si>
  <si>
    <t>sureshjha221@gmail.com</t>
  </si>
  <si>
    <t>C001066</t>
  </si>
  <si>
    <t>poojakumar813@gmail.com</t>
  </si>
  <si>
    <t>C001067</t>
  </si>
  <si>
    <t>anitamishra392@gmail.com</t>
  </si>
  <si>
    <t>C001068</t>
  </si>
  <si>
    <t>rahulpatel191@gmail.com</t>
  </si>
  <si>
    <t>C001069</t>
  </si>
  <si>
    <t>priyamishra158@gmail.com</t>
  </si>
  <si>
    <t>C001070</t>
  </si>
  <si>
    <t>sureshreddy648@gmail.com</t>
  </si>
  <si>
    <t>C001071</t>
  </si>
  <si>
    <t>priyakhan790@gmail.com</t>
  </si>
  <si>
    <t>C001072</t>
  </si>
  <si>
    <t>rajreddy500@gmail.com</t>
  </si>
  <si>
    <t>C001073</t>
  </si>
  <si>
    <t>poojagupta565@gmail.com</t>
  </si>
  <si>
    <t>C001074</t>
  </si>
  <si>
    <t>vikramyadav283@gmail.com</t>
  </si>
  <si>
    <t>C001075</t>
  </si>
  <si>
    <t>anitajha218@gmail.com</t>
  </si>
  <si>
    <t>C001076</t>
  </si>
  <si>
    <t>rahulreddy275@gmail.com</t>
  </si>
  <si>
    <t>C001077</t>
  </si>
  <si>
    <t>priyayadav912@gmail.com</t>
  </si>
  <si>
    <t>C001078</t>
  </si>
  <si>
    <t>poojajha230@gmail.com</t>
  </si>
  <si>
    <t>C001079</t>
  </si>
  <si>
    <t>poojayadav409@gmail.com</t>
  </si>
  <si>
    <t>C001080</t>
  </si>
  <si>
    <t>rahulpatel457@gmail.com</t>
  </si>
  <si>
    <t>C001081</t>
  </si>
  <si>
    <t>rajreddy326@gmail.com</t>
  </si>
  <si>
    <t>C001082</t>
  </si>
  <si>
    <t>vikramjha282@gmail.com</t>
  </si>
  <si>
    <t>C001083</t>
  </si>
  <si>
    <t>vikramyadav162@gmail.com</t>
  </si>
  <si>
    <t>C001084</t>
  </si>
  <si>
    <t>priyakhan80@gmail.com</t>
  </si>
  <si>
    <t>C001085</t>
  </si>
  <si>
    <t>poojayadav670@gmail.com</t>
  </si>
  <si>
    <t>C001086</t>
  </si>
  <si>
    <t>anitakhan818@gmail.com</t>
  </si>
  <si>
    <t>C001087</t>
  </si>
  <si>
    <t>amitsingh553@gmail.com</t>
  </si>
  <si>
    <t>C001088</t>
  </si>
  <si>
    <t>nehayadav511@gmail.com</t>
  </si>
  <si>
    <t>C001089</t>
  </si>
  <si>
    <t>nehapatel723@gmail.com</t>
  </si>
  <si>
    <t>C001090</t>
  </si>
  <si>
    <t>rajyadav274@gmail.com</t>
  </si>
  <si>
    <t>C001091</t>
  </si>
  <si>
    <t>amitgupta299@gmail.com</t>
  </si>
  <si>
    <t>C001092</t>
  </si>
  <si>
    <t>anitakumar191@gmail.com</t>
  </si>
  <si>
    <t>C001093</t>
  </si>
  <si>
    <t>sureshyadav633@gmail.com</t>
  </si>
  <si>
    <t>C001094</t>
  </si>
  <si>
    <t>nehamishra43@gmail.com</t>
  </si>
  <si>
    <t>C001095</t>
  </si>
  <si>
    <t>rahulkumar449@gmail.com</t>
  </si>
  <si>
    <t>C001096</t>
  </si>
  <si>
    <t>rahulsingh384@gmail.com</t>
  </si>
  <si>
    <t>C001097</t>
  </si>
  <si>
    <t>priyakhan999@gmail.com</t>
  </si>
  <si>
    <t>C001098</t>
  </si>
  <si>
    <t>simransharma280@gmail.com</t>
  </si>
  <si>
    <t>C001099</t>
  </si>
  <si>
    <t>vikramsingh537@gmail.com</t>
  </si>
  <si>
    <t>C001100</t>
  </si>
  <si>
    <t>anitareddy969@gmail.com</t>
  </si>
  <si>
    <t>C001101</t>
  </si>
  <si>
    <t>simrangupta320@gmail.com</t>
  </si>
  <si>
    <t>C001102</t>
  </si>
  <si>
    <t>poojakhan454@gmail.com</t>
  </si>
  <si>
    <t>C001103</t>
  </si>
  <si>
    <t>anitasingh626@gmail.com</t>
  </si>
  <si>
    <t>C001104</t>
  </si>
  <si>
    <t>poojamishra789@gmail.com</t>
  </si>
  <si>
    <t>C001105</t>
  </si>
  <si>
    <t>vikramsharma722@gmail.com</t>
  </si>
  <si>
    <t>C001106</t>
  </si>
  <si>
    <t>vikramyadav424@gmail.com</t>
  </si>
  <si>
    <t>C001107</t>
  </si>
  <si>
    <t>rajyadav918@gmail.com</t>
  </si>
  <si>
    <t>C001108</t>
  </si>
  <si>
    <t>anitakumar438@gmail.com</t>
  </si>
  <si>
    <t>C001109</t>
  </si>
  <si>
    <t>nehakumar712@gmail.com</t>
  </si>
  <si>
    <t>C001110</t>
  </si>
  <si>
    <t>simrankumar29@gmail.com</t>
  </si>
  <si>
    <t>C001111</t>
  </si>
  <si>
    <t>priyasharma167@gmail.com</t>
  </si>
  <si>
    <t>C001112</t>
  </si>
  <si>
    <t>poojasingh584@gmail.com</t>
  </si>
  <si>
    <t>C001113</t>
  </si>
  <si>
    <t>rajsingh277@gmail.com</t>
  </si>
  <si>
    <t>C001114</t>
  </si>
  <si>
    <t>anitakumar348@gmail.com</t>
  </si>
  <si>
    <t>C001115</t>
  </si>
  <si>
    <t>amitgupta144@gmail.com</t>
  </si>
  <si>
    <t>C001116</t>
  </si>
  <si>
    <t>sureshyadav419@gmail.com</t>
  </si>
  <si>
    <t>C001117</t>
  </si>
  <si>
    <t>priyakhan838@gmail.com</t>
  </si>
  <si>
    <t>C001118</t>
  </si>
  <si>
    <t>priyasharma306@gmail.com</t>
  </si>
  <si>
    <t>C001119</t>
  </si>
  <si>
    <t>amityadav524@gmail.com</t>
  </si>
  <si>
    <t>C001120</t>
  </si>
  <si>
    <t>rajyadav764@gmail.com</t>
  </si>
  <si>
    <t>C001121</t>
  </si>
  <si>
    <t>simransingh362@gmail.com</t>
  </si>
  <si>
    <t>C001122</t>
  </si>
  <si>
    <t>simrangupta377@gmail.com</t>
  </si>
  <si>
    <t>C001123</t>
  </si>
  <si>
    <t>sureshmishra144@gmail.com</t>
  </si>
  <si>
    <t>C001124</t>
  </si>
  <si>
    <t>sureshkumar336@gmail.com</t>
  </si>
  <si>
    <t>C001125</t>
  </si>
  <si>
    <t>simranjha372@gmail.com</t>
  </si>
  <si>
    <t>C001126</t>
  </si>
  <si>
    <t>amitsingh321@gmail.com</t>
  </si>
  <si>
    <t>C001127</t>
  </si>
  <si>
    <t>amitsingh290@gmail.com</t>
  </si>
  <si>
    <t>C001128</t>
  </si>
  <si>
    <t>priyareddy816@gmail.com</t>
  </si>
  <si>
    <t>C001129</t>
  </si>
  <si>
    <t>vikramsharma617@gmail.com</t>
  </si>
  <si>
    <t>C001130</t>
  </si>
  <si>
    <t>priyapatel51@gmail.com</t>
  </si>
  <si>
    <t>C001131</t>
  </si>
  <si>
    <t>sureshsingh404@gmail.com</t>
  </si>
  <si>
    <t>C001132</t>
  </si>
  <si>
    <t>poojasharma849@gmail.com</t>
  </si>
  <si>
    <t>C001133</t>
  </si>
  <si>
    <t>priyamishra550@gmail.com</t>
  </si>
  <si>
    <t>C001134</t>
  </si>
  <si>
    <t>nehagupta165@gmail.com</t>
  </si>
  <si>
    <t>C001135</t>
  </si>
  <si>
    <t>rahulyadav33@gmail.com</t>
  </si>
  <si>
    <t>C001136</t>
  </si>
  <si>
    <t>nehagupta571@gmail.com</t>
  </si>
  <si>
    <t>C001137</t>
  </si>
  <si>
    <t>anitajha110@gmail.com</t>
  </si>
  <si>
    <t>C001138</t>
  </si>
  <si>
    <t>priyakhan462@gmail.com</t>
  </si>
  <si>
    <t>C001139</t>
  </si>
  <si>
    <t>priyakhan974@gmail.com</t>
  </si>
  <si>
    <t>C001140</t>
  </si>
  <si>
    <t>anitareddy947@gmail.com</t>
  </si>
  <si>
    <t>C001141</t>
  </si>
  <si>
    <t>vikramsingh580@gmail.com</t>
  </si>
  <si>
    <t>C001142</t>
  </si>
  <si>
    <t>poojakumar986@gmail.com</t>
  </si>
  <si>
    <t>C001143</t>
  </si>
  <si>
    <t>nehagupta545@gmail.com</t>
  </si>
  <si>
    <t>C001144</t>
  </si>
  <si>
    <t>amitmishra738@gmail.com</t>
  </si>
  <si>
    <t>C001145</t>
  </si>
  <si>
    <t>simranmishra663@gmail.com</t>
  </si>
  <si>
    <t>C001146</t>
  </si>
  <si>
    <t>nehasharma980@gmail.com</t>
  </si>
  <si>
    <t>C001147</t>
  </si>
  <si>
    <t>anitakhan445@gmail.com</t>
  </si>
  <si>
    <t>C001148</t>
  </si>
  <si>
    <t>nehasingh434@gmail.com</t>
  </si>
  <si>
    <t>C001149</t>
  </si>
  <si>
    <t>vikramkumar254@gmail.com</t>
  </si>
  <si>
    <t>C001150</t>
  </si>
  <si>
    <t>vikramjha162@gmail.com</t>
  </si>
  <si>
    <t>C001151</t>
  </si>
  <si>
    <t>rajmishra458@gmail.com</t>
  </si>
  <si>
    <t>C001152</t>
  </si>
  <si>
    <t>priyakumar420@gmail.com</t>
  </si>
  <si>
    <t>C001153</t>
  </si>
  <si>
    <t>poojapatel921@gmail.com</t>
  </si>
  <si>
    <t>C001154</t>
  </si>
  <si>
    <t>simransharma907@gmail.com</t>
  </si>
  <si>
    <t>C001155</t>
  </si>
  <si>
    <t>priyasingh894@gmail.com</t>
  </si>
  <si>
    <t>C001156</t>
  </si>
  <si>
    <t>rahulgupta186@gmail.com</t>
  </si>
  <si>
    <t>C001157</t>
  </si>
  <si>
    <t>poojagupta633@gmail.com</t>
  </si>
  <si>
    <t>C001158</t>
  </si>
  <si>
    <t>vikramyadav446@gmail.com</t>
  </si>
  <si>
    <t>C001159</t>
  </si>
  <si>
    <t>vikramkhan565@gmail.com</t>
  </si>
  <si>
    <t>C001160</t>
  </si>
  <si>
    <t>nehakumar515@gmail.com</t>
  </si>
  <si>
    <t>C001161</t>
  </si>
  <si>
    <t>rajkumar333@gmail.com</t>
  </si>
  <si>
    <t>C001162</t>
  </si>
  <si>
    <t>poojagupta455@gmail.com</t>
  </si>
  <si>
    <t>C001163</t>
  </si>
  <si>
    <t>anitasharma969@gmail.com</t>
  </si>
  <si>
    <t>C001164</t>
  </si>
  <si>
    <t>vikramkumar587@gmail.com</t>
  </si>
  <si>
    <t>C001165</t>
  </si>
  <si>
    <t>simrangupta831@gmail.com</t>
  </si>
  <si>
    <t>C001166</t>
  </si>
  <si>
    <t>simranjha896@gmail.com</t>
  </si>
  <si>
    <t>C001167</t>
  </si>
  <si>
    <t>rahulgupta182@gmail.com</t>
  </si>
  <si>
    <t>C001168</t>
  </si>
  <si>
    <t>simrankhan966@gmail.com</t>
  </si>
  <si>
    <t>C001169</t>
  </si>
  <si>
    <t>rajyadav717@gmail.com</t>
  </si>
  <si>
    <t>C001170</t>
  </si>
  <si>
    <t>rahulpatel585@gmail.com</t>
  </si>
  <si>
    <t>C001171</t>
  </si>
  <si>
    <t>anitamishra859@gmail.com</t>
  </si>
  <si>
    <t>C001172</t>
  </si>
  <si>
    <t>poojakhan402@gmail.com</t>
  </si>
  <si>
    <t>C001173</t>
  </si>
  <si>
    <t>sureshyadav454@gmail.com</t>
  </si>
  <si>
    <t>C001174</t>
  </si>
  <si>
    <t>anitasingh286@gmail.com</t>
  </si>
  <si>
    <t>C001175</t>
  </si>
  <si>
    <t>poojareddy912@gmail.com</t>
  </si>
  <si>
    <t>C001176</t>
  </si>
  <si>
    <t>anitamishra503@gmail.com</t>
  </si>
  <si>
    <t>C001177</t>
  </si>
  <si>
    <t>priyayadav923@gmail.com</t>
  </si>
  <si>
    <t>C001178</t>
  </si>
  <si>
    <t>rajreddy40@gmail.com</t>
  </si>
  <si>
    <t>C001179</t>
  </si>
  <si>
    <t>anitamishra461@gmail.com</t>
  </si>
  <si>
    <t>C001180</t>
  </si>
  <si>
    <t>rahulkhan102@gmail.com</t>
  </si>
  <si>
    <t>C001181</t>
  </si>
  <si>
    <t>priyareddy339@gmail.com</t>
  </si>
  <si>
    <t>C001182</t>
  </si>
  <si>
    <t>nehakumar904@gmail.com</t>
  </si>
  <si>
    <t>C001183</t>
  </si>
  <si>
    <t>anitakhan318@gmail.com</t>
  </si>
  <si>
    <t>C001184</t>
  </si>
  <si>
    <t>sureshkhan989@gmail.com</t>
  </si>
  <si>
    <t>C001185</t>
  </si>
  <si>
    <t>anitagupta133@gmail.com</t>
  </si>
  <si>
    <t>C001186</t>
  </si>
  <si>
    <t>rajyadav517@gmail.com</t>
  </si>
  <si>
    <t>C001187</t>
  </si>
  <si>
    <t>vikramsharma691@gmail.com</t>
  </si>
  <si>
    <t>C001188</t>
  </si>
  <si>
    <t>rajkhan822@gmail.com</t>
  </si>
  <si>
    <t>C001189</t>
  </si>
  <si>
    <t>poojapatel35@gmail.com</t>
  </si>
  <si>
    <t>C001190</t>
  </si>
  <si>
    <t>vikramkhan942@gmail.com</t>
  </si>
  <si>
    <t>C001191</t>
  </si>
  <si>
    <t>sureshyadav45@gmail.com</t>
  </si>
  <si>
    <t>C001192</t>
  </si>
  <si>
    <t>sureshkhan955@gmail.com</t>
  </si>
  <si>
    <t>C001193</t>
  </si>
  <si>
    <t>rajpatel773@gmail.com</t>
  </si>
  <si>
    <t>C001194</t>
  </si>
  <si>
    <t>anitakhan816@gmail.com</t>
  </si>
  <si>
    <t>C001195</t>
  </si>
  <si>
    <t>priyakhan103@gmail.com</t>
  </si>
  <si>
    <t>C001196</t>
  </si>
  <si>
    <t>vikrammishra323@gmail.com</t>
  </si>
  <si>
    <t>C001197</t>
  </si>
  <si>
    <t>rahulgupta466@gmail.com</t>
  </si>
  <si>
    <t>C001198</t>
  </si>
  <si>
    <t>amitjha550@gmail.com</t>
  </si>
  <si>
    <t>C001199</t>
  </si>
  <si>
    <t>priyasharma177@gmail.com</t>
  </si>
  <si>
    <t>C001200</t>
  </si>
  <si>
    <t>C001201</t>
  </si>
  <si>
    <t>nehagupta769@gmail.com</t>
  </si>
  <si>
    <t>C001202</t>
  </si>
  <si>
    <t>anitakumar792@gmail.com</t>
  </si>
  <si>
    <t>C001203</t>
  </si>
  <si>
    <t>poojasingh273@gmail.com</t>
  </si>
  <si>
    <t>C001204</t>
  </si>
  <si>
    <t>sureshmishra53@gmail.com</t>
  </si>
  <si>
    <t>C001205</t>
  </si>
  <si>
    <t>priyasharma422@gmail.com</t>
  </si>
  <si>
    <t>C001206</t>
  </si>
  <si>
    <t>poojamishra131@gmail.com</t>
  </si>
  <si>
    <t>C001207</t>
  </si>
  <si>
    <t>rahulyadav929@gmail.com</t>
  </si>
  <si>
    <t>C001208</t>
  </si>
  <si>
    <t>poojamishra587@gmail.com</t>
  </si>
  <si>
    <t>C001209</t>
  </si>
  <si>
    <t>nehapatel666@gmail.com</t>
  </si>
  <si>
    <t>C001210</t>
  </si>
  <si>
    <t>amitsharma473@gmail.com</t>
  </si>
  <si>
    <t>C001211</t>
  </si>
  <si>
    <t>vikramkhan143@gmail.com</t>
  </si>
  <si>
    <t>C001212</t>
  </si>
  <si>
    <t>simranpatel357@gmail.com</t>
  </si>
  <si>
    <t>C001213</t>
  </si>
  <si>
    <t>poojakhan439@gmail.com</t>
  </si>
  <si>
    <t>C001214</t>
  </si>
  <si>
    <t>poojakhan212@gmail.com</t>
  </si>
  <si>
    <t>C001215</t>
  </si>
  <si>
    <t>priyareddy831@gmail.com</t>
  </si>
  <si>
    <t>C001216</t>
  </si>
  <si>
    <t>rajreddy921@gmail.com</t>
  </si>
  <si>
    <t>C001217</t>
  </si>
  <si>
    <t>nehakhan586@gmail.com</t>
  </si>
  <si>
    <t>C001218</t>
  </si>
  <si>
    <t>rahulsharma488@gmail.com</t>
  </si>
  <si>
    <t>C001219</t>
  </si>
  <si>
    <t>nehakumar793@gmail.com</t>
  </si>
  <si>
    <t>C001220</t>
  </si>
  <si>
    <t>priyareddy651@gmail.com</t>
  </si>
  <si>
    <t>C001221</t>
  </si>
  <si>
    <t>sureshreddy81@gmail.com</t>
  </si>
  <si>
    <t>C001222</t>
  </si>
  <si>
    <t>rahulsingh588@gmail.com</t>
  </si>
  <si>
    <t>C001223</t>
  </si>
  <si>
    <t>anitakhan647@gmail.com</t>
  </si>
  <si>
    <t>C001224</t>
  </si>
  <si>
    <t>priyapatel487@gmail.com</t>
  </si>
  <si>
    <t>C001225</t>
  </si>
  <si>
    <t>nehajha760@gmail.com</t>
  </si>
  <si>
    <t>C001226</t>
  </si>
  <si>
    <t>rajjha720@gmail.com</t>
  </si>
  <si>
    <t>C001227</t>
  </si>
  <si>
    <t>anitareddy816@gmail.com</t>
  </si>
  <si>
    <t>C001228</t>
  </si>
  <si>
    <t>simranpatel923@gmail.com</t>
  </si>
  <si>
    <t>C001229</t>
  </si>
  <si>
    <t>rajsharma987@gmail.com</t>
  </si>
  <si>
    <t>C001230</t>
  </si>
  <si>
    <t>anitasingh605@gmail.com</t>
  </si>
  <si>
    <t>C001231</t>
  </si>
  <si>
    <t>amityadav482@gmail.com</t>
  </si>
  <si>
    <t>C001232</t>
  </si>
  <si>
    <t>amitmishra70@gmail.com</t>
  </si>
  <si>
    <t>C001233</t>
  </si>
  <si>
    <t>anitasharma949@gmail.com</t>
  </si>
  <si>
    <t>C001234</t>
  </si>
  <si>
    <t>sureshpatel62@gmail.com</t>
  </si>
  <si>
    <t>C001235</t>
  </si>
  <si>
    <t>nehajha672@gmail.com</t>
  </si>
  <si>
    <t>C001236</t>
  </si>
  <si>
    <t>poojakumar59@gmail.com</t>
  </si>
  <si>
    <t>C001237</t>
  </si>
  <si>
    <t>amitkhan783@gmail.com</t>
  </si>
  <si>
    <t>C001238</t>
  </si>
  <si>
    <t>priyasharma742@gmail.com</t>
  </si>
  <si>
    <t>C001239</t>
  </si>
  <si>
    <t>poojareddy481@gmail.com</t>
  </si>
  <si>
    <t>C001240</t>
  </si>
  <si>
    <t>rajjha466@gmail.com</t>
  </si>
  <si>
    <t>C001241</t>
  </si>
  <si>
    <t>sureshsharma814@gmail.com</t>
  </si>
  <si>
    <t>C001242</t>
  </si>
  <si>
    <t>priyasharma143@gmail.com</t>
  </si>
  <si>
    <t>C001243</t>
  </si>
  <si>
    <t>sureshkumar111@gmail.com</t>
  </si>
  <si>
    <t>C001244</t>
  </si>
  <si>
    <t>amitsharma308@gmail.com</t>
  </si>
  <si>
    <t>C001245</t>
  </si>
  <si>
    <t>poojasingh48@gmail.com</t>
  </si>
  <si>
    <t>C001246</t>
  </si>
  <si>
    <t>sureshpatel284@gmail.com</t>
  </si>
  <si>
    <t>C001247</t>
  </si>
  <si>
    <t>priyasharma931@gmail.com</t>
  </si>
  <si>
    <t>C001248</t>
  </si>
  <si>
    <t>poojajha427@gmail.com</t>
  </si>
  <si>
    <t>C001249</t>
  </si>
  <si>
    <t>rahulkumar252@gmail.com</t>
  </si>
  <si>
    <t>C001250</t>
  </si>
  <si>
    <t>vikramkumar869@gmail.com</t>
  </si>
  <si>
    <t>C001251</t>
  </si>
  <si>
    <t>simransharma613@gmail.com</t>
  </si>
  <si>
    <t>C001252</t>
  </si>
  <si>
    <t>amitreddy548@gmail.com</t>
  </si>
  <si>
    <t>C001253</t>
  </si>
  <si>
    <t>sureshyadav393@gmail.com</t>
  </si>
  <si>
    <t>C001254</t>
  </si>
  <si>
    <t>vikrampatel820@gmail.com</t>
  </si>
  <si>
    <t>C001255</t>
  </si>
  <si>
    <t>amitsingh916@gmail.com</t>
  </si>
  <si>
    <t>C001256</t>
  </si>
  <si>
    <t>sureshjha352@gmail.com</t>
  </si>
  <si>
    <t>C001257</t>
  </si>
  <si>
    <t>poojareddy498@gmail.com</t>
  </si>
  <si>
    <t>C001258</t>
  </si>
  <si>
    <t>priyasingh671@gmail.com</t>
  </si>
  <si>
    <t>C001259</t>
  </si>
  <si>
    <t>amitkumar911@gmail.com</t>
  </si>
  <si>
    <t>C001260</t>
  </si>
  <si>
    <t>sureshjha602@gmail.com</t>
  </si>
  <si>
    <t>C001261</t>
  </si>
  <si>
    <t>poojapatel955@gmail.com</t>
  </si>
  <si>
    <t>C001262</t>
  </si>
  <si>
    <t>simrankhan600@gmail.com</t>
  </si>
  <si>
    <t>C001263</t>
  </si>
  <si>
    <t>sureshjha686@gmail.com</t>
  </si>
  <si>
    <t>C001264</t>
  </si>
  <si>
    <t>nehapatel734@gmail.com</t>
  </si>
  <si>
    <t>C001265</t>
  </si>
  <si>
    <t>vikramreddy708@gmail.com</t>
  </si>
  <si>
    <t>C001266</t>
  </si>
  <si>
    <t>vikrampatel463@gmail.com</t>
  </si>
  <si>
    <t>C001267</t>
  </si>
  <si>
    <t>rajpatel895@gmail.com</t>
  </si>
  <si>
    <t>C001268</t>
  </si>
  <si>
    <t>amitkhan458@gmail.com</t>
  </si>
  <si>
    <t>C001269</t>
  </si>
  <si>
    <t>rahulreddy82@gmail.com</t>
  </si>
  <si>
    <t>C001270</t>
  </si>
  <si>
    <t>poojasingh285@gmail.com</t>
  </si>
  <si>
    <t>C001271</t>
  </si>
  <si>
    <t>poojayadav35@gmail.com</t>
  </si>
  <si>
    <t>C001272</t>
  </si>
  <si>
    <t>amitjha374@gmail.com</t>
  </si>
  <si>
    <t>C001273</t>
  </si>
  <si>
    <t>poojagupta556@gmail.com</t>
  </si>
  <si>
    <t>C001274</t>
  </si>
  <si>
    <t>nehasharma437@gmail.com</t>
  </si>
  <si>
    <t>C001275</t>
  </si>
  <si>
    <t>simranjha490@gmail.com</t>
  </si>
  <si>
    <t>C001276</t>
  </si>
  <si>
    <t>priyayadav119@gmail.com</t>
  </si>
  <si>
    <t>C001277</t>
  </si>
  <si>
    <t>amitkhan898@gmail.com</t>
  </si>
  <si>
    <t>C001278</t>
  </si>
  <si>
    <t>priyasharma750@gmail.com</t>
  </si>
  <si>
    <t>C001279</t>
  </si>
  <si>
    <t>priyapatel869@gmail.com</t>
  </si>
  <si>
    <t>C001280</t>
  </si>
  <si>
    <t>rajreddy778@gmail.com</t>
  </si>
  <si>
    <t>C001281</t>
  </si>
  <si>
    <t>sureshkhan84@gmail.com</t>
  </si>
  <si>
    <t>C001282</t>
  </si>
  <si>
    <t>amitkhan638@gmail.com</t>
  </si>
  <si>
    <t>C001283</t>
  </si>
  <si>
    <t>sureshkhan73@gmail.com</t>
  </si>
  <si>
    <t>C001284</t>
  </si>
  <si>
    <t>simransingh303@gmail.com</t>
  </si>
  <si>
    <t>C001285</t>
  </si>
  <si>
    <t>sureshsingh606@gmail.com</t>
  </si>
  <si>
    <t>C001286</t>
  </si>
  <si>
    <t>amityadav516@gmail.com</t>
  </si>
  <si>
    <t>C001287</t>
  </si>
  <si>
    <t>priyayadav302@gmail.com</t>
  </si>
  <si>
    <t>C001288</t>
  </si>
  <si>
    <t>rahulmishra423@gmail.com</t>
  </si>
  <si>
    <t>C001289</t>
  </si>
  <si>
    <t>nehapatel325@gmail.com</t>
  </si>
  <si>
    <t>C001290</t>
  </si>
  <si>
    <t>anitakumar446@gmail.com</t>
  </si>
  <si>
    <t>C001291</t>
  </si>
  <si>
    <t>nehakhan186@gmail.com</t>
  </si>
  <si>
    <t>C001292</t>
  </si>
  <si>
    <t>rahulkhan66@gmail.com</t>
  </si>
  <si>
    <t>C001293</t>
  </si>
  <si>
    <t>anitakhan908@gmail.com</t>
  </si>
  <si>
    <t>C001294</t>
  </si>
  <si>
    <t>rajyadav365@gmail.com</t>
  </si>
  <si>
    <t>C001295</t>
  </si>
  <si>
    <t>priyareddy683@gmail.com</t>
  </si>
  <si>
    <t>C001296</t>
  </si>
  <si>
    <t>sureshmishra719@gmail.com</t>
  </si>
  <si>
    <t>C001297</t>
  </si>
  <si>
    <t>sureshpatel593@gmail.com</t>
  </si>
  <si>
    <t>C001298</t>
  </si>
  <si>
    <t>poojamishra456@gmail.com</t>
  </si>
  <si>
    <t>C001299</t>
  </si>
  <si>
    <t>rahulyadav718@gmail.com</t>
  </si>
  <si>
    <t>C001300</t>
  </si>
  <si>
    <t>simransingh300@gmail.com</t>
  </si>
  <si>
    <t>C001301</t>
  </si>
  <si>
    <t>rahulreddy239@gmail.com</t>
  </si>
  <si>
    <t>C001302</t>
  </si>
  <si>
    <t>priyasingh796@gmail.com</t>
  </si>
  <si>
    <t>C001303</t>
  </si>
  <si>
    <t>sureshjha752@gmail.com</t>
  </si>
  <si>
    <t>C001304</t>
  </si>
  <si>
    <t>priyasharma158@gmail.com</t>
  </si>
  <si>
    <t>C001305</t>
  </si>
  <si>
    <t>vikramreddy198@gmail.com</t>
  </si>
  <si>
    <t>C001306</t>
  </si>
  <si>
    <t>priyagupta251@gmail.com</t>
  </si>
  <si>
    <t>C001307</t>
  </si>
  <si>
    <t>nehakumar794@gmail.com</t>
  </si>
  <si>
    <t>C001308</t>
  </si>
  <si>
    <t>poojareddy437@gmail.com</t>
  </si>
  <si>
    <t>C001309</t>
  </si>
  <si>
    <t>nehakumar337@gmail.com</t>
  </si>
  <si>
    <t>C001310</t>
  </si>
  <si>
    <t>nehapatel487@gmail.com</t>
  </si>
  <si>
    <t>C001311</t>
  </si>
  <si>
    <t>priyapatel13@gmail.com</t>
  </si>
  <si>
    <t>C001312</t>
  </si>
  <si>
    <t>rajkumar716@gmail.com</t>
  </si>
  <si>
    <t>C001313</t>
  </si>
  <si>
    <t>sureshkhan862@gmail.com</t>
  </si>
  <si>
    <t>C001314</t>
  </si>
  <si>
    <t>rahulreddy605@gmail.com</t>
  </si>
  <si>
    <t>C001315</t>
  </si>
  <si>
    <t>rajreddy279@gmail.com</t>
  </si>
  <si>
    <t>C001316</t>
  </si>
  <si>
    <t>amitkhan128@gmail.com</t>
  </si>
  <si>
    <t>C001317</t>
  </si>
  <si>
    <t>nehapatel608@gmail.com</t>
  </si>
  <si>
    <t>C001318</t>
  </si>
  <si>
    <t>rahulkhan336@gmail.com</t>
  </si>
  <si>
    <t>C001319</t>
  </si>
  <si>
    <t>simranmishra492@gmail.com</t>
  </si>
  <si>
    <t>C001320</t>
  </si>
  <si>
    <t>poojamishra118@gmail.com</t>
  </si>
  <si>
    <t>C001321</t>
  </si>
  <si>
    <t>rajkhan403@gmail.com</t>
  </si>
  <si>
    <t>C001322</t>
  </si>
  <si>
    <t>priyakumar68@gmail.com</t>
  </si>
  <si>
    <t>C001323</t>
  </si>
  <si>
    <t>amitpatel57@gmail.com</t>
  </si>
  <si>
    <t>C001324</t>
  </si>
  <si>
    <t>poojajha679@gmail.com</t>
  </si>
  <si>
    <t>C001325</t>
  </si>
  <si>
    <t>vikramyadav90@gmail.com</t>
  </si>
  <si>
    <t>C001326</t>
  </si>
  <si>
    <t>priyakhan252@gmail.com</t>
  </si>
  <si>
    <t>C001327</t>
  </si>
  <si>
    <t>sureshjha141@gmail.com</t>
  </si>
  <si>
    <t>C001328</t>
  </si>
  <si>
    <t>rahulgupta461@gmail.com</t>
  </si>
  <si>
    <t>C001329</t>
  </si>
  <si>
    <t>amitreddy416@gmail.com</t>
  </si>
  <si>
    <t>C001330</t>
  </si>
  <si>
    <t>rahulsharma332@gmail.com</t>
  </si>
  <si>
    <t>C001331</t>
  </si>
  <si>
    <t>rahulkhan488@gmail.com</t>
  </si>
  <si>
    <t>C001332</t>
  </si>
  <si>
    <t>sureshpatel688@gmail.com</t>
  </si>
  <si>
    <t>C001333</t>
  </si>
  <si>
    <t>rajyadav722@gmail.com</t>
  </si>
  <si>
    <t>C001334</t>
  </si>
  <si>
    <t>sureshyadav27@gmail.com</t>
  </si>
  <si>
    <t>C001335</t>
  </si>
  <si>
    <t>poojayadav727@gmail.com</t>
  </si>
  <si>
    <t>C001336</t>
  </si>
  <si>
    <t>amitsharma643@gmail.com</t>
  </si>
  <si>
    <t>C001337</t>
  </si>
  <si>
    <t>rahulmishra515@gmail.com</t>
  </si>
  <si>
    <t>C001338</t>
  </si>
  <si>
    <t>poojagupta841@gmail.com</t>
  </si>
  <si>
    <t>C001339</t>
  </si>
  <si>
    <t>nehapatel257@gmail.com</t>
  </si>
  <si>
    <t>C001340</t>
  </si>
  <si>
    <t>poojamishra479@gmail.com</t>
  </si>
  <si>
    <t>C001341</t>
  </si>
  <si>
    <t>rajkhan531@gmail.com</t>
  </si>
  <si>
    <t>C001342</t>
  </si>
  <si>
    <t>simransharma684@gmail.com</t>
  </si>
  <si>
    <t>C001343</t>
  </si>
  <si>
    <t>nehagupta299@gmail.com</t>
  </si>
  <si>
    <t>C001344</t>
  </si>
  <si>
    <t>nehayadav331@gmail.com</t>
  </si>
  <si>
    <t>C001345</t>
  </si>
  <si>
    <t>sureshjha583@gmail.com</t>
  </si>
  <si>
    <t>C001346</t>
  </si>
  <si>
    <t>rajmishra232@gmail.com</t>
  </si>
  <si>
    <t>C001347</t>
  </si>
  <si>
    <t>poojakhan207@gmail.com</t>
  </si>
  <si>
    <t>C001348</t>
  </si>
  <si>
    <t>sureshjha424@gmail.com</t>
  </si>
  <si>
    <t>C001349</t>
  </si>
  <si>
    <t>rahuljha793@gmail.com</t>
  </si>
  <si>
    <t>C001350</t>
  </si>
  <si>
    <t>simransharma147@gmail.com</t>
  </si>
  <si>
    <t>C001351</t>
  </si>
  <si>
    <t>rajsharma526@gmail.com</t>
  </si>
  <si>
    <t>C001352</t>
  </si>
  <si>
    <t>anitareddy34@gmail.com</t>
  </si>
  <si>
    <t>C001353</t>
  </si>
  <si>
    <t>vikramjha368@gmail.com</t>
  </si>
  <si>
    <t>C001354</t>
  </si>
  <si>
    <t>amitreddy793@gmail.com</t>
  </si>
  <si>
    <t>C001355</t>
  </si>
  <si>
    <t>amitmishra796@gmail.com</t>
  </si>
  <si>
    <t>C001356</t>
  </si>
  <si>
    <t>priyasingh959@gmail.com</t>
  </si>
  <si>
    <t>C001357</t>
  </si>
  <si>
    <t>amitpatel552@gmail.com</t>
  </si>
  <si>
    <t>C001358</t>
  </si>
  <si>
    <t>rajsingh430@gmail.com</t>
  </si>
  <si>
    <t>C001359</t>
  </si>
  <si>
    <t>vikrammishra563@gmail.com</t>
  </si>
  <si>
    <t>C001360</t>
  </si>
  <si>
    <t>sureshsharma486@gmail.com</t>
  </si>
  <si>
    <t>C001361</t>
  </si>
  <si>
    <t>anitamishra395@gmail.com</t>
  </si>
  <si>
    <t>C001362</t>
  </si>
  <si>
    <t>simranreddy76@gmail.com</t>
  </si>
  <si>
    <t>C001363</t>
  </si>
  <si>
    <t>priyamishra663@gmail.com</t>
  </si>
  <si>
    <t>C001364</t>
  </si>
  <si>
    <t>simranmishra320@gmail.com</t>
  </si>
  <si>
    <t>C001365</t>
  </si>
  <si>
    <t>poojajha39@gmail.com</t>
  </si>
  <si>
    <t>C001366</t>
  </si>
  <si>
    <t>sureshkhan422@gmail.com</t>
  </si>
  <si>
    <t>C001367</t>
  </si>
  <si>
    <t>simranjha302@gmail.com</t>
  </si>
  <si>
    <t>C001368</t>
  </si>
  <si>
    <t>rahulgupta507@gmail.com</t>
  </si>
  <si>
    <t>C001369</t>
  </si>
  <si>
    <t>rajmishra721@gmail.com</t>
  </si>
  <si>
    <t>C001370</t>
  </si>
  <si>
    <t>rahuljha39@gmail.com</t>
  </si>
  <si>
    <t>C001371</t>
  </si>
  <si>
    <t>priyagupta487@gmail.com</t>
  </si>
  <si>
    <t>C001372</t>
  </si>
  <si>
    <t>vikramsharma696@gmail.com</t>
  </si>
  <si>
    <t>C001373</t>
  </si>
  <si>
    <t>nehasingh800@gmail.com</t>
  </si>
  <si>
    <t>C001374</t>
  </si>
  <si>
    <t>sureshjha102@gmail.com</t>
  </si>
  <si>
    <t>C001375</t>
  </si>
  <si>
    <t>anitapatel115@gmail.com</t>
  </si>
  <si>
    <t>C001376</t>
  </si>
  <si>
    <t>vikramreddy814@gmail.com</t>
  </si>
  <si>
    <t>C001377</t>
  </si>
  <si>
    <t>nehakhan674@gmail.com</t>
  </si>
  <si>
    <t>C001378</t>
  </si>
  <si>
    <t>anitagupta688@gmail.com</t>
  </si>
  <si>
    <t>C001379</t>
  </si>
  <si>
    <t>vikramjha612@gmail.com</t>
  </si>
  <si>
    <t>C001380</t>
  </si>
  <si>
    <t>priyasingh634@gmail.com</t>
  </si>
  <si>
    <t>C001381</t>
  </si>
  <si>
    <t>amityadav479@gmail.com</t>
  </si>
  <si>
    <t>C001382</t>
  </si>
  <si>
    <t>anitasharma517@gmail.com</t>
  </si>
  <si>
    <t>C001383</t>
  </si>
  <si>
    <t>simranmishra33@gmail.com</t>
  </si>
  <si>
    <t>C001384</t>
  </si>
  <si>
    <t>sureshsingh34@gmail.com</t>
  </si>
  <si>
    <t>C001385</t>
  </si>
  <si>
    <t>nehakhan447@gmail.com</t>
  </si>
  <si>
    <t>C001386</t>
  </si>
  <si>
    <t>amitjha588@gmail.com</t>
  </si>
  <si>
    <t>C001387</t>
  </si>
  <si>
    <t>sureshjha856@gmail.com</t>
  </si>
  <si>
    <t>C001388</t>
  </si>
  <si>
    <t>nehasingh801@gmail.com</t>
  </si>
  <si>
    <t>C001389</t>
  </si>
  <si>
    <t>vikramyadav54@gmail.com</t>
  </si>
  <si>
    <t>C001390</t>
  </si>
  <si>
    <t>vikramgupta919@gmail.com</t>
  </si>
  <si>
    <t>C001391</t>
  </si>
  <si>
    <t>poojagupta116@gmail.com</t>
  </si>
  <si>
    <t>C001392</t>
  </si>
  <si>
    <t>priyamishra617@gmail.com</t>
  </si>
  <si>
    <t>C001393</t>
  </si>
  <si>
    <t>amitjha909@gmail.com</t>
  </si>
  <si>
    <t>C001394</t>
  </si>
  <si>
    <t>vikrampatel385@gmail.com</t>
  </si>
  <si>
    <t>C001395</t>
  </si>
  <si>
    <t>poojayadav678@gmail.com</t>
  </si>
  <si>
    <t>C001396</t>
  </si>
  <si>
    <t>amitreddy854@gmail.com</t>
  </si>
  <si>
    <t>C001397</t>
  </si>
  <si>
    <t>rajjha855@gmail.com</t>
  </si>
  <si>
    <t>C001398</t>
  </si>
  <si>
    <t>priyareddy799@gmail.com</t>
  </si>
  <si>
    <t>C001399</t>
  </si>
  <si>
    <t>priyasharma270@gmail.com</t>
  </si>
  <si>
    <t>C001400</t>
  </si>
  <si>
    <t>amitsharma240@gmail.com</t>
  </si>
  <si>
    <t>C001401</t>
  </si>
  <si>
    <t>vikramkumar601@gmail.com</t>
  </si>
  <si>
    <t>C001402</t>
  </si>
  <si>
    <t>rajkhan548@gmail.com</t>
  </si>
  <si>
    <t>C001403</t>
  </si>
  <si>
    <t>rahulkhan805@gmail.com</t>
  </si>
  <si>
    <t>C001404</t>
  </si>
  <si>
    <t>nehasingh115@gmail.com</t>
  </si>
  <si>
    <t>C001405</t>
  </si>
  <si>
    <t>rahulkumar181@gmail.com</t>
  </si>
  <si>
    <t>C001406</t>
  </si>
  <si>
    <t>anitapatel80@gmail.com</t>
  </si>
  <si>
    <t>C001407</t>
  </si>
  <si>
    <t>poojasharma287@gmail.com</t>
  </si>
  <si>
    <t>C001408</t>
  </si>
  <si>
    <t>rajmishra463@gmail.com</t>
  </si>
  <si>
    <t>C001409</t>
  </si>
  <si>
    <t>poojakhan755@gmail.com</t>
  </si>
  <si>
    <t>C001410</t>
  </si>
  <si>
    <t>priyayadav880@gmail.com</t>
  </si>
  <si>
    <t>C001411</t>
  </si>
  <si>
    <t>sureshsingh588@gmail.com</t>
  </si>
  <si>
    <t>C001412</t>
  </si>
  <si>
    <t>rahulreddy107@gmail.com</t>
  </si>
  <si>
    <t>C001413</t>
  </si>
  <si>
    <t>sureshkhan659@gmail.com</t>
  </si>
  <si>
    <t>C001414</t>
  </si>
  <si>
    <t>priyagupta734@gmail.com</t>
  </si>
  <si>
    <t>C001415</t>
  </si>
  <si>
    <t>nehayadav989@gmail.com</t>
  </si>
  <si>
    <t>C001416</t>
  </si>
  <si>
    <t>sureshkhan927@gmail.com</t>
  </si>
  <si>
    <t>C001417</t>
  </si>
  <si>
    <t>simranjha948@gmail.com</t>
  </si>
  <si>
    <t>C001418</t>
  </si>
  <si>
    <t>simranyadav290@gmail.com</t>
  </si>
  <si>
    <t>C001419</t>
  </si>
  <si>
    <t>vikramkhan617@gmail.com</t>
  </si>
  <si>
    <t>C001420</t>
  </si>
  <si>
    <t>rajmishra662@gmail.com</t>
  </si>
  <si>
    <t>C001421</t>
  </si>
  <si>
    <t>anitareddy542@gmail.com</t>
  </si>
  <si>
    <t>C001422</t>
  </si>
  <si>
    <t>C001423</t>
  </si>
  <si>
    <t>priyapatel210@gmail.com</t>
  </si>
  <si>
    <t>C001424</t>
  </si>
  <si>
    <t>priyagupta312@gmail.com</t>
  </si>
  <si>
    <t>C001425</t>
  </si>
  <si>
    <t>sureshreddy849@gmail.com</t>
  </si>
  <si>
    <t>C001426</t>
  </si>
  <si>
    <t>anitapatel372@gmail.com</t>
  </si>
  <si>
    <t>C001427</t>
  </si>
  <si>
    <t>poojapatel409@gmail.com</t>
  </si>
  <si>
    <t>C001428</t>
  </si>
  <si>
    <t>rajyadav181@gmail.com</t>
  </si>
  <si>
    <t>C001429</t>
  </si>
  <si>
    <t>rajsharma455@gmail.com</t>
  </si>
  <si>
    <t>C001430</t>
  </si>
  <si>
    <t>simranpatel848@gmail.com</t>
  </si>
  <si>
    <t>C001431</t>
  </si>
  <si>
    <t>anitapatel122@gmail.com</t>
  </si>
  <si>
    <t>C001432</t>
  </si>
  <si>
    <t>rahulkhan543@gmail.com</t>
  </si>
  <si>
    <t>C001433</t>
  </si>
  <si>
    <t>rahulyadav103@gmail.com</t>
  </si>
  <si>
    <t>C001434</t>
  </si>
  <si>
    <t>vikramkhan702@gmail.com</t>
  </si>
  <si>
    <t>C001435</t>
  </si>
  <si>
    <t>sureshsharma195@gmail.com</t>
  </si>
  <si>
    <t>C001436</t>
  </si>
  <si>
    <t>poojasingh277@gmail.com</t>
  </si>
  <si>
    <t>C001437</t>
  </si>
  <si>
    <t>amitkhan982@gmail.com</t>
  </si>
  <si>
    <t>C001438</t>
  </si>
  <si>
    <t>poojajha994@gmail.com</t>
  </si>
  <si>
    <t>C001439</t>
  </si>
  <si>
    <t>amitreddy168@gmail.com</t>
  </si>
  <si>
    <t>C001440</t>
  </si>
  <si>
    <t>vikramgupta693@gmail.com</t>
  </si>
  <si>
    <t>C001441</t>
  </si>
  <si>
    <t>priyajha578@gmail.com</t>
  </si>
  <si>
    <t>C001442</t>
  </si>
  <si>
    <t>poojagupta167@gmail.com</t>
  </si>
  <si>
    <t>C001443</t>
  </si>
  <si>
    <t>rajjha684@gmail.com</t>
  </si>
  <si>
    <t>C001444</t>
  </si>
  <si>
    <t>sureshreddy316@gmail.com</t>
  </si>
  <si>
    <t>C001445</t>
  </si>
  <si>
    <t>poojakumar407@gmail.com</t>
  </si>
  <si>
    <t>C001446</t>
  </si>
  <si>
    <t>rahulsharma63@gmail.com</t>
  </si>
  <si>
    <t>C001447</t>
  </si>
  <si>
    <t>vikrammishra90@gmail.com</t>
  </si>
  <si>
    <t>C001448</t>
  </si>
  <si>
    <t>poojakumar896@gmail.com</t>
  </si>
  <si>
    <t>C001449</t>
  </si>
  <si>
    <t>simransingh81@gmail.com</t>
  </si>
  <si>
    <t>C001450</t>
  </si>
  <si>
    <t>rahulkumar440@gmail.com</t>
  </si>
  <si>
    <t>C001451</t>
  </si>
  <si>
    <t>rahulgupta138@gmail.com</t>
  </si>
  <si>
    <t>C001452</t>
  </si>
  <si>
    <t>poojamishra216@gmail.com</t>
  </si>
  <si>
    <t>C001453</t>
  </si>
  <si>
    <t>priyasharma556@gmail.com</t>
  </si>
  <si>
    <t>C001454</t>
  </si>
  <si>
    <t>poojayadav646@gmail.com</t>
  </si>
  <si>
    <t>C001455</t>
  </si>
  <si>
    <t>nehajha859@gmail.com</t>
  </si>
  <si>
    <t>C001456</t>
  </si>
  <si>
    <t>rajsingh413@gmail.com</t>
  </si>
  <si>
    <t>C001457</t>
  </si>
  <si>
    <t>rajsingh118@gmail.com</t>
  </si>
  <si>
    <t>C001458</t>
  </si>
  <si>
    <t>vikramkhan397@gmail.com</t>
  </si>
  <si>
    <t>C001459</t>
  </si>
  <si>
    <t>sureshgupta219@gmail.com</t>
  </si>
  <si>
    <t>C001460</t>
  </si>
  <si>
    <t>rajjha521@gmail.com</t>
  </si>
  <si>
    <t>C001461</t>
  </si>
  <si>
    <t>anitasharma211@gmail.com</t>
  </si>
  <si>
    <t>C001462</t>
  </si>
  <si>
    <t>rajreddy419@gmail.com</t>
  </si>
  <si>
    <t>C001463</t>
  </si>
  <si>
    <t>sureshkumar505@gmail.com</t>
  </si>
  <si>
    <t>C001464</t>
  </si>
  <si>
    <t>anitagupta764@gmail.com</t>
  </si>
  <si>
    <t>C001465</t>
  </si>
  <si>
    <t>rahulreddy474@gmail.com</t>
  </si>
  <si>
    <t>C001466</t>
  </si>
  <si>
    <t>rajsingh397@gmail.com</t>
  </si>
  <si>
    <t>C001467</t>
  </si>
  <si>
    <t>nehakhan284@gmail.com</t>
  </si>
  <si>
    <t>C001468</t>
  </si>
  <si>
    <t>poojapatel38@gmail.com</t>
  </si>
  <si>
    <t>C001469</t>
  </si>
  <si>
    <t>priyakhan583@gmail.com</t>
  </si>
  <si>
    <t>C001470</t>
  </si>
  <si>
    <t>sureshkhan207@gmail.com</t>
  </si>
  <si>
    <t>C001471</t>
  </si>
  <si>
    <t>rahuljha469@gmail.com</t>
  </si>
  <si>
    <t>C001472</t>
  </si>
  <si>
    <t>priyayadav705@gmail.com</t>
  </si>
  <si>
    <t>C001473</t>
  </si>
  <si>
    <t>anitagupta772@gmail.com</t>
  </si>
  <si>
    <t>C001474</t>
  </si>
  <si>
    <t>anitasingh359@gmail.com</t>
  </si>
  <si>
    <t>C001475</t>
  </si>
  <si>
    <t>anitapatel186@gmail.com</t>
  </si>
  <si>
    <t>C001476</t>
  </si>
  <si>
    <t>rahulpatel458@gmail.com</t>
  </si>
  <si>
    <t>C001477</t>
  </si>
  <si>
    <t>vikrammishra86@gmail.com</t>
  </si>
  <si>
    <t>C001478</t>
  </si>
  <si>
    <t>poojareddy528@gmail.com</t>
  </si>
  <si>
    <t>C001479</t>
  </si>
  <si>
    <t>sureshjha197@gmail.com</t>
  </si>
  <si>
    <t>C001480</t>
  </si>
  <si>
    <t>rajjha135@gmail.com</t>
  </si>
  <si>
    <t>C001481</t>
  </si>
  <si>
    <t>sureshmishra250@gmail.com</t>
  </si>
  <si>
    <t>C001482</t>
  </si>
  <si>
    <t>simranyadav838@gmail.com</t>
  </si>
  <si>
    <t>C001483</t>
  </si>
  <si>
    <t>nehakumar733@gmail.com</t>
  </si>
  <si>
    <t>C001484</t>
  </si>
  <si>
    <t>simrangupta728@gmail.com</t>
  </si>
  <si>
    <t>C001485</t>
  </si>
  <si>
    <t>anitasingh857@gmail.com</t>
  </si>
  <si>
    <t>C001486</t>
  </si>
  <si>
    <t>sureshpatel546@gmail.com</t>
  </si>
  <si>
    <t>C001487</t>
  </si>
  <si>
    <t>simranjha115@gmail.com</t>
  </si>
  <si>
    <t>C001488</t>
  </si>
  <si>
    <t>simranreddy879@gmail.com</t>
  </si>
  <si>
    <t>C001489</t>
  </si>
  <si>
    <t>amitmishra489@gmail.com</t>
  </si>
  <si>
    <t>C001490</t>
  </si>
  <si>
    <t>nehapatel861@gmail.com</t>
  </si>
  <si>
    <t>C001491</t>
  </si>
  <si>
    <t>sureshsingh561@gmail.com</t>
  </si>
  <si>
    <t>C001492</t>
  </si>
  <si>
    <t>rahuljha54@gmail.com</t>
  </si>
  <si>
    <t>C001493</t>
  </si>
  <si>
    <t>priyakhan928@gmail.com</t>
  </si>
  <si>
    <t>C001494</t>
  </si>
  <si>
    <t>priyayadav178@gmail.com</t>
  </si>
  <si>
    <t>C001495</t>
  </si>
  <si>
    <t>rajsharma181@gmail.com</t>
  </si>
  <si>
    <t>C001496</t>
  </si>
  <si>
    <t>anitasharma525@gmail.com</t>
  </si>
  <si>
    <t>C001497</t>
  </si>
  <si>
    <t>simranmishra56@gmail.com</t>
  </si>
  <si>
    <t>C001498</t>
  </si>
  <si>
    <t>C001499</t>
  </si>
  <si>
    <t>poojakumar47@gmail.com</t>
  </si>
  <si>
    <t>C001500</t>
  </si>
  <si>
    <t>C001501</t>
  </si>
  <si>
    <t>vikrampatel436@gmail.com</t>
  </si>
  <si>
    <t>C001502</t>
  </si>
  <si>
    <t>vikramgupta308@gmail.com</t>
  </si>
  <si>
    <t>C001503</t>
  </si>
  <si>
    <t>rahuljha588@gmail.com</t>
  </si>
  <si>
    <t>C001504</t>
  </si>
  <si>
    <t>poojayadav923@gmail.com</t>
  </si>
  <si>
    <t>C001505</t>
  </si>
  <si>
    <t>poojagupta222@gmail.com</t>
  </si>
  <si>
    <t>C001506</t>
  </si>
  <si>
    <t>nehamishra610@gmail.com</t>
  </si>
  <si>
    <t>C001507</t>
  </si>
  <si>
    <t>sureshsingh685@gmail.com</t>
  </si>
  <si>
    <t>C001508</t>
  </si>
  <si>
    <t>nehasingh367@gmail.com</t>
  </si>
  <si>
    <t>C001509</t>
  </si>
  <si>
    <t>nehagupta349@gmail.com</t>
  </si>
  <si>
    <t>C001510</t>
  </si>
  <si>
    <t>simranjha167@gmail.com</t>
  </si>
  <si>
    <t>C001511</t>
  </si>
  <si>
    <t>poojayadav710@gmail.com</t>
  </si>
  <si>
    <t>C001512</t>
  </si>
  <si>
    <t>amitkumar411@gmail.com</t>
  </si>
  <si>
    <t>C001513</t>
  </si>
  <si>
    <t>rajjha706@gmail.com</t>
  </si>
  <si>
    <t>C001514</t>
  </si>
  <si>
    <t>rajjha421@gmail.com</t>
  </si>
  <si>
    <t>C001515</t>
  </si>
  <si>
    <t>sureshpatel387@gmail.com</t>
  </si>
  <si>
    <t>C001516</t>
  </si>
  <si>
    <t>nehagupta867@gmail.com</t>
  </si>
  <si>
    <t>C001517</t>
  </si>
  <si>
    <t>amitsharma380@gmail.com</t>
  </si>
  <si>
    <t>C001518</t>
  </si>
  <si>
    <t>anitareddy890@gmail.com</t>
  </si>
  <si>
    <t>C001519</t>
  </si>
  <si>
    <t>anitamishra329@gmail.com</t>
  </si>
  <si>
    <t>C001520</t>
  </si>
  <si>
    <t>poojapatel853@gmail.com</t>
  </si>
  <si>
    <t>C001521</t>
  </si>
  <si>
    <t>sureshkhan610@gmail.com</t>
  </si>
  <si>
    <t>C001522</t>
  </si>
  <si>
    <t>amitpatel183@gmail.com</t>
  </si>
  <si>
    <t>C001523</t>
  </si>
  <si>
    <t>simransingh604@gmail.com</t>
  </si>
  <si>
    <t>C001524</t>
  </si>
  <si>
    <t>poojasharma859@gmail.com</t>
  </si>
  <si>
    <t>C001525</t>
  </si>
  <si>
    <t>rajreddy445@gmail.com</t>
  </si>
  <si>
    <t>C001526</t>
  </si>
  <si>
    <t>vikramgupta606@gmail.com</t>
  </si>
  <si>
    <t>C001527</t>
  </si>
  <si>
    <t>amitpatel995@gmail.com</t>
  </si>
  <si>
    <t>C001528</t>
  </si>
  <si>
    <t>amitkumar930@gmail.com</t>
  </si>
  <si>
    <t>C001529</t>
  </si>
  <si>
    <t>nehamishra390@gmail.com</t>
  </si>
  <si>
    <t>C001530</t>
  </si>
  <si>
    <t>rahulsingh626@gmail.com</t>
  </si>
  <si>
    <t>C001531</t>
  </si>
  <si>
    <t>rajkhan186@gmail.com</t>
  </si>
  <si>
    <t>C001532</t>
  </si>
  <si>
    <t>simransingh565@gmail.com</t>
  </si>
  <si>
    <t>C001533</t>
  </si>
  <si>
    <t>simranmishra237@gmail.com</t>
  </si>
  <si>
    <t>C001534</t>
  </si>
  <si>
    <t>rajsharma384@gmail.com</t>
  </si>
  <si>
    <t>C001535</t>
  </si>
  <si>
    <t>priyakumar437@gmail.com</t>
  </si>
  <si>
    <t>C001536</t>
  </si>
  <si>
    <t>rahulpatel27@gmail.com</t>
  </si>
  <si>
    <t>C001537</t>
  </si>
  <si>
    <t>rajjha69@gmail.com</t>
  </si>
  <si>
    <t>C001538</t>
  </si>
  <si>
    <t>simrankhan73@gmail.com</t>
  </si>
  <si>
    <t>C001539</t>
  </si>
  <si>
    <t>rajkhan774@gmail.com</t>
  </si>
  <si>
    <t>C001540</t>
  </si>
  <si>
    <t>rajyadav948@gmail.com</t>
  </si>
  <si>
    <t>C001541</t>
  </si>
  <si>
    <t>poojagupta185@gmail.com</t>
  </si>
  <si>
    <t>C001542</t>
  </si>
  <si>
    <t>sureshgupta315@gmail.com</t>
  </si>
  <si>
    <t>C001543</t>
  </si>
  <si>
    <t>nehakumar540@gmail.com</t>
  </si>
  <si>
    <t>C001544</t>
  </si>
  <si>
    <t>amitkhan192@gmail.com</t>
  </si>
  <si>
    <t>C001545</t>
  </si>
  <si>
    <t>rajsingh511@gmail.com</t>
  </si>
  <si>
    <t>C001546</t>
  </si>
  <si>
    <t>rahulyadav375@gmail.com</t>
  </si>
  <si>
    <t>C001547</t>
  </si>
  <si>
    <t>priyajha566@gmail.com</t>
  </si>
  <si>
    <t>C001548</t>
  </si>
  <si>
    <t>rajreddy546@gmail.com</t>
  </si>
  <si>
    <t>C001549</t>
  </si>
  <si>
    <t>poojayadav142@gmail.com</t>
  </si>
  <si>
    <t>C001550</t>
  </si>
  <si>
    <t>priyakhan218@gmail.com</t>
  </si>
  <si>
    <t>C001551</t>
  </si>
  <si>
    <t>nehapatel586@gmail.com</t>
  </si>
  <si>
    <t>C001552</t>
  </si>
  <si>
    <t>rajsingh506@gmail.com</t>
  </si>
  <si>
    <t>C001553</t>
  </si>
  <si>
    <t>anitakumar888@gmail.com</t>
  </si>
  <si>
    <t>C001554</t>
  </si>
  <si>
    <t>sureshyadav992@gmail.com</t>
  </si>
  <si>
    <t>C001555</t>
  </si>
  <si>
    <t>sureshgupta896@gmail.com</t>
  </si>
  <si>
    <t>C001556</t>
  </si>
  <si>
    <t>rajsharma23@gmail.com</t>
  </si>
  <si>
    <t>C001557</t>
  </si>
  <si>
    <t>rahulyadav536@gmail.com</t>
  </si>
  <si>
    <t>C001558</t>
  </si>
  <si>
    <t>nehakumar371@gmail.com</t>
  </si>
  <si>
    <t>C001559</t>
  </si>
  <si>
    <t>priyakumar960@gmail.com</t>
  </si>
  <si>
    <t>C001560</t>
  </si>
  <si>
    <t>rajpatel778@gmail.com</t>
  </si>
  <si>
    <t>C001561</t>
  </si>
  <si>
    <t>simranreddy147@gmail.com</t>
  </si>
  <si>
    <t>C001562</t>
  </si>
  <si>
    <t>sureshkhan372@gmail.com</t>
  </si>
  <si>
    <t>C001563</t>
  </si>
  <si>
    <t>rahuljha107@gmail.com</t>
  </si>
  <si>
    <t>C001564</t>
  </si>
  <si>
    <t>sureshkhan392@gmail.com</t>
  </si>
  <si>
    <t>C001565</t>
  </si>
  <si>
    <t>simrankumar327@gmail.com</t>
  </si>
  <si>
    <t>C001566</t>
  </si>
  <si>
    <t>nehajha12@gmail.com</t>
  </si>
  <si>
    <t>C001567</t>
  </si>
  <si>
    <t>C001568</t>
  </si>
  <si>
    <t>poojapatel262@gmail.com</t>
  </si>
  <si>
    <t>C001569</t>
  </si>
  <si>
    <t>sureshreddy658@gmail.com</t>
  </si>
  <si>
    <t>C001570</t>
  </si>
  <si>
    <t>rajyadav727@gmail.com</t>
  </si>
  <si>
    <t>C001571</t>
  </si>
  <si>
    <t>rajmishra587@gmail.com</t>
  </si>
  <si>
    <t>C001572</t>
  </si>
  <si>
    <t>amitkhan457@gmail.com</t>
  </si>
  <si>
    <t>C001573</t>
  </si>
  <si>
    <t>sureshkhan212@gmail.com</t>
  </si>
  <si>
    <t>C001574</t>
  </si>
  <si>
    <t>anitajha903@gmail.com</t>
  </si>
  <si>
    <t>C001575</t>
  </si>
  <si>
    <t>vikramyadav156@gmail.com</t>
  </si>
  <si>
    <t>C001576</t>
  </si>
  <si>
    <t>sureshpatel234@gmail.com</t>
  </si>
  <si>
    <t>C001577</t>
  </si>
  <si>
    <t>amityadav812@gmail.com</t>
  </si>
  <si>
    <t>C001578</t>
  </si>
  <si>
    <t>sureshkumar69@gmail.com</t>
  </si>
  <si>
    <t>C001579</t>
  </si>
  <si>
    <t>rajkumar407@gmail.com</t>
  </si>
  <si>
    <t>C001580</t>
  </si>
  <si>
    <t>amitreddy227@gmail.com</t>
  </si>
  <si>
    <t>C001581</t>
  </si>
  <si>
    <t>simrankhan659@gmail.com</t>
  </si>
  <si>
    <t>C001582</t>
  </si>
  <si>
    <t>nehakhan444@gmail.com</t>
  </si>
  <si>
    <t>C001583</t>
  </si>
  <si>
    <t>simrankumar63@gmail.com</t>
  </si>
  <si>
    <t>C001584</t>
  </si>
  <si>
    <t>amitpatel339@gmail.com</t>
  </si>
  <si>
    <t>C001585</t>
  </si>
  <si>
    <t>poojakumar785@gmail.com</t>
  </si>
  <si>
    <t>C001586</t>
  </si>
  <si>
    <t>rahulreddy938@gmail.com</t>
  </si>
  <si>
    <t>C001587</t>
  </si>
  <si>
    <t>amitsharma621@gmail.com</t>
  </si>
  <si>
    <t>C001588</t>
  </si>
  <si>
    <t>vikramkumar469@gmail.com</t>
  </si>
  <si>
    <t>C001589</t>
  </si>
  <si>
    <t>priyamishra702@gmail.com</t>
  </si>
  <si>
    <t>C001590</t>
  </si>
  <si>
    <t>priyapatel344@gmail.com</t>
  </si>
  <si>
    <t>C001591</t>
  </si>
  <si>
    <t>vikramreddy811@gmail.com</t>
  </si>
  <si>
    <t>C001592</t>
  </si>
  <si>
    <t>amitpatel742@gmail.com</t>
  </si>
  <si>
    <t>C001593</t>
  </si>
  <si>
    <t>rajmishra641@gmail.com</t>
  </si>
  <si>
    <t>C001594</t>
  </si>
  <si>
    <t>priyakumar794@gmail.com</t>
  </si>
  <si>
    <t>C001595</t>
  </si>
  <si>
    <t>vikrampatel47@gmail.com</t>
  </si>
  <si>
    <t>C001596</t>
  </si>
  <si>
    <t>simranyadav411@gmail.com</t>
  </si>
  <si>
    <t>C001597</t>
  </si>
  <si>
    <t>C001598</t>
  </si>
  <si>
    <t>rajsingh338@gmail.com</t>
  </si>
  <si>
    <t>C001599</t>
  </si>
  <si>
    <t>rajkumar74@gmail.com</t>
  </si>
  <si>
    <t>C001600</t>
  </si>
  <si>
    <t>poojakumar205@gmail.com</t>
  </si>
  <si>
    <t>C001601</t>
  </si>
  <si>
    <t>nehapatel157@gmail.com</t>
  </si>
  <si>
    <t>C001602</t>
  </si>
  <si>
    <t>priyakhan478@gmail.com</t>
  </si>
  <si>
    <t>C001603</t>
  </si>
  <si>
    <t>rajsingh767@gmail.com</t>
  </si>
  <si>
    <t>C001604</t>
  </si>
  <si>
    <t>rahulkhan525@gmail.com</t>
  </si>
  <si>
    <t>C001605</t>
  </si>
  <si>
    <t>poojapatel344@gmail.com</t>
  </si>
  <si>
    <t>C001606</t>
  </si>
  <si>
    <t>C001607</t>
  </si>
  <si>
    <t>rajjha309@gmail.com</t>
  </si>
  <si>
    <t>C001608</t>
  </si>
  <si>
    <t>vikramsingh62@gmail.com</t>
  </si>
  <si>
    <t>C001609</t>
  </si>
  <si>
    <t>rajreddy837@gmail.com</t>
  </si>
  <si>
    <t>C001610</t>
  </si>
  <si>
    <t>simranjha42@gmail.com</t>
  </si>
  <si>
    <t>C001611</t>
  </si>
  <si>
    <t>nehayadav922@gmail.com</t>
  </si>
  <si>
    <t>C001612</t>
  </si>
  <si>
    <t>poojasingh72@gmail.com</t>
  </si>
  <si>
    <t>C001613</t>
  </si>
  <si>
    <t>vikramkhan289@gmail.com</t>
  </si>
  <si>
    <t>C001614</t>
  </si>
  <si>
    <t>sureshreddy287@gmail.com</t>
  </si>
  <si>
    <t>C001615</t>
  </si>
  <si>
    <t>amitjha16@gmail.com</t>
  </si>
  <si>
    <t>C001616</t>
  </si>
  <si>
    <t>rajreddy563@gmail.com</t>
  </si>
  <si>
    <t>C001617</t>
  </si>
  <si>
    <t>poojakhan44@gmail.com</t>
  </si>
  <si>
    <t>C001618</t>
  </si>
  <si>
    <t>priyapatel362@gmail.com</t>
  </si>
  <si>
    <t>C001619</t>
  </si>
  <si>
    <t>nehakumar393@gmail.com</t>
  </si>
  <si>
    <t>C001620</t>
  </si>
  <si>
    <t>vikrampatel213@gmail.com</t>
  </si>
  <si>
    <t>C001621</t>
  </si>
  <si>
    <t>rajkhan57@gmail.com</t>
  </si>
  <si>
    <t>C001622</t>
  </si>
  <si>
    <t>anitagupta607@gmail.com</t>
  </si>
  <si>
    <t>C001623</t>
  </si>
  <si>
    <t>anitamishra529@gmail.com</t>
  </si>
  <si>
    <t>C001624</t>
  </si>
  <si>
    <t>simrankhan404@gmail.com</t>
  </si>
  <si>
    <t>C001625</t>
  </si>
  <si>
    <t>C001626</t>
  </si>
  <si>
    <t>priyasingh685@gmail.com</t>
  </si>
  <si>
    <t>C001627</t>
  </si>
  <si>
    <t>priyagupta940@gmail.com</t>
  </si>
  <si>
    <t>C001628</t>
  </si>
  <si>
    <t>C001629</t>
  </si>
  <si>
    <t>rahulkhan954@gmail.com</t>
  </si>
  <si>
    <t>C001630</t>
  </si>
  <si>
    <t>amitreddy397@gmail.com</t>
  </si>
  <si>
    <t>C001631</t>
  </si>
  <si>
    <t>rahulmishra150@gmail.com</t>
  </si>
  <si>
    <t>C001632</t>
  </si>
  <si>
    <t>anitajha54@gmail.com</t>
  </si>
  <si>
    <t>C001633</t>
  </si>
  <si>
    <t>priyareddy290@gmail.com</t>
  </si>
  <si>
    <t>C001634</t>
  </si>
  <si>
    <t>vikramreddy493@gmail.com</t>
  </si>
  <si>
    <t>C001635</t>
  </si>
  <si>
    <t>anitagupta632@gmail.com</t>
  </si>
  <si>
    <t>C001636</t>
  </si>
  <si>
    <t>sureshjha505@gmail.com</t>
  </si>
  <si>
    <t>C001637</t>
  </si>
  <si>
    <t>nehagupta461@gmail.com</t>
  </si>
  <si>
    <t>C001638</t>
  </si>
  <si>
    <t>simranyadav297@gmail.com</t>
  </si>
  <si>
    <t>C001639</t>
  </si>
  <si>
    <t>C001640</t>
  </si>
  <si>
    <t>rajpatel29@gmail.com</t>
  </si>
  <si>
    <t>C001641</t>
  </si>
  <si>
    <t>C001642</t>
  </si>
  <si>
    <t>rajkhan652@gmail.com</t>
  </si>
  <si>
    <t>C001643</t>
  </si>
  <si>
    <t>rahulyadav234@gmail.com</t>
  </si>
  <si>
    <t>C001644</t>
  </si>
  <si>
    <t>poojapatel487@gmail.com</t>
  </si>
  <si>
    <t>C001645</t>
  </si>
  <si>
    <t>sureshkhan77@gmail.com</t>
  </si>
  <si>
    <t>C001646</t>
  </si>
  <si>
    <t>sureshjha628@gmail.com</t>
  </si>
  <si>
    <t>C001647</t>
  </si>
  <si>
    <t>priyapatel551@gmail.com</t>
  </si>
  <si>
    <t>C001648</t>
  </si>
  <si>
    <t>amitkhan750@gmail.com</t>
  </si>
  <si>
    <t>C001649</t>
  </si>
  <si>
    <t>sureshmishra699@gmail.com</t>
  </si>
  <si>
    <t>C001650</t>
  </si>
  <si>
    <t>simransingh451@gmail.com</t>
  </si>
  <si>
    <t>C001651</t>
  </si>
  <si>
    <t>rahulkhan497@gmail.com</t>
  </si>
  <si>
    <t>C001652</t>
  </si>
  <si>
    <t>rahuljha714@gmail.com</t>
  </si>
  <si>
    <t>C001653</t>
  </si>
  <si>
    <t>anitakhan732@gmail.com</t>
  </si>
  <si>
    <t>C001654</t>
  </si>
  <si>
    <t>nehakumar482@gmail.com</t>
  </si>
  <si>
    <t>C001655</t>
  </si>
  <si>
    <t>nehajha844@gmail.com</t>
  </si>
  <si>
    <t>C001656</t>
  </si>
  <si>
    <t>anitakumar387@gmail.com</t>
  </si>
  <si>
    <t>C001657</t>
  </si>
  <si>
    <t>sureshsingh461@gmail.com</t>
  </si>
  <si>
    <t>C001658</t>
  </si>
  <si>
    <t>anitakhan7@gmail.com</t>
  </si>
  <si>
    <t>C001659</t>
  </si>
  <si>
    <t>amitreddy602@gmail.com</t>
  </si>
  <si>
    <t>C001660</t>
  </si>
  <si>
    <t>vikramkhan756@gmail.com</t>
  </si>
  <si>
    <t>C001661</t>
  </si>
  <si>
    <t>priyajha348@gmail.com</t>
  </si>
  <si>
    <t>C001662</t>
  </si>
  <si>
    <t>anitakumar837@gmail.com</t>
  </si>
  <si>
    <t>C001663</t>
  </si>
  <si>
    <t>simranmishra243@gmail.com</t>
  </si>
  <si>
    <t>C001664</t>
  </si>
  <si>
    <t>nehamishra483@gmail.com</t>
  </si>
  <si>
    <t>C001665</t>
  </si>
  <si>
    <t>sureshpatel974@gmail.com</t>
  </si>
  <si>
    <t>C001666</t>
  </si>
  <si>
    <t>priyasingh204@gmail.com</t>
  </si>
  <si>
    <t>C001667</t>
  </si>
  <si>
    <t>sureshjha827@gmail.com</t>
  </si>
  <si>
    <t>C001668</t>
  </si>
  <si>
    <t>nehamishra120@gmail.com</t>
  </si>
  <si>
    <t>C001669</t>
  </si>
  <si>
    <t>anitasharma146@gmail.com</t>
  </si>
  <si>
    <t>C001670</t>
  </si>
  <si>
    <t>sureshsharma172@gmail.com</t>
  </si>
  <si>
    <t>C001671</t>
  </si>
  <si>
    <t>simranpatel817@gmail.com</t>
  </si>
  <si>
    <t>C001672</t>
  </si>
  <si>
    <t>sureshjha626@gmail.com</t>
  </si>
  <si>
    <t>C001673</t>
  </si>
  <si>
    <t>priyamishra914@gmail.com</t>
  </si>
  <si>
    <t>C001674</t>
  </si>
  <si>
    <t>poojajha177@gmail.com</t>
  </si>
  <si>
    <t>C001675</t>
  </si>
  <si>
    <t>amitsingh396@gmail.com</t>
  </si>
  <si>
    <t>C001676</t>
  </si>
  <si>
    <t>anitakhan602@gmail.com</t>
  </si>
  <si>
    <t>C001677</t>
  </si>
  <si>
    <t>priyareddy902@gmail.com</t>
  </si>
  <si>
    <t>C001678</t>
  </si>
  <si>
    <t>priyamishra561@gmail.com</t>
  </si>
  <si>
    <t>C001679</t>
  </si>
  <si>
    <t>priyasingh219@gmail.com</t>
  </si>
  <si>
    <t>C001680</t>
  </si>
  <si>
    <t>vikramgupta613@gmail.com</t>
  </si>
  <si>
    <t>C001681</t>
  </si>
  <si>
    <t>nehareddy706@gmail.com</t>
  </si>
  <si>
    <t>C001682</t>
  </si>
  <si>
    <t>sureshgupta873@gmail.com</t>
  </si>
  <si>
    <t>C001683</t>
  </si>
  <si>
    <t>amitsharma239@gmail.com</t>
  </si>
  <si>
    <t>C001684</t>
  </si>
  <si>
    <t>vikramreddy616@gmail.com</t>
  </si>
  <si>
    <t>C001685</t>
  </si>
  <si>
    <t>vikramyadav823@gmail.com</t>
  </si>
  <si>
    <t>C001686</t>
  </si>
  <si>
    <t>nehasharma884@gmail.com</t>
  </si>
  <si>
    <t>C001687</t>
  </si>
  <si>
    <t>simranpatel502@gmail.com</t>
  </si>
  <si>
    <t>C001688</t>
  </si>
  <si>
    <t>priyajha378@gmail.com</t>
  </si>
  <si>
    <t>C001689</t>
  </si>
  <si>
    <t>vikramsingh464@gmail.com</t>
  </si>
  <si>
    <t>C001690</t>
  </si>
  <si>
    <t>vikramsingh214@gmail.com</t>
  </si>
  <si>
    <t>C001691</t>
  </si>
  <si>
    <t>priyapatel534@gmail.com</t>
  </si>
  <si>
    <t>C001692</t>
  </si>
  <si>
    <t>simrankhan395@gmail.com</t>
  </si>
  <si>
    <t>C001693</t>
  </si>
  <si>
    <t>nehakumar294@gmail.com</t>
  </si>
  <si>
    <t>C001694</t>
  </si>
  <si>
    <t>priyamishra189@gmail.com</t>
  </si>
  <si>
    <t>C001695</t>
  </si>
  <si>
    <t>vikramreddy690@gmail.com</t>
  </si>
  <si>
    <t>C001696</t>
  </si>
  <si>
    <t>C001697</t>
  </si>
  <si>
    <t>priyasingh769@gmail.com</t>
  </si>
  <si>
    <t>C001698</t>
  </si>
  <si>
    <t>rahulsingh559@gmail.com</t>
  </si>
  <si>
    <t>C001699</t>
  </si>
  <si>
    <t>nehakhan980@gmail.com</t>
  </si>
  <si>
    <t>C001700</t>
  </si>
  <si>
    <t>sureshgupta427@gmail.com</t>
  </si>
  <si>
    <t>C001701</t>
  </si>
  <si>
    <t>nehareddy992@gmail.com</t>
  </si>
  <si>
    <t>C001702</t>
  </si>
  <si>
    <t>rahulpatel905@gmail.com</t>
  </si>
  <si>
    <t>C001703</t>
  </si>
  <si>
    <t>sureshsharma997@gmail.com</t>
  </si>
  <si>
    <t>C001704</t>
  </si>
  <si>
    <t>poojayadav383@gmail.com</t>
  </si>
  <si>
    <t>C001705</t>
  </si>
  <si>
    <t>poojakhan471@gmail.com</t>
  </si>
  <si>
    <t>C001706</t>
  </si>
  <si>
    <t>sureshkumar884@gmail.com</t>
  </si>
  <si>
    <t>C001707</t>
  </si>
  <si>
    <t>nehareddy741@gmail.com</t>
  </si>
  <si>
    <t>C001708</t>
  </si>
  <si>
    <t>vikramsingh175@gmail.com</t>
  </si>
  <si>
    <t>C001709</t>
  </si>
  <si>
    <t>amitkumar509@gmail.com</t>
  </si>
  <si>
    <t>C001710</t>
  </si>
  <si>
    <t>poojamishra154@gmail.com</t>
  </si>
  <si>
    <t>C001711</t>
  </si>
  <si>
    <t>nehapatel218@gmail.com</t>
  </si>
  <si>
    <t>C001712</t>
  </si>
  <si>
    <t>vikrammishra811@gmail.com</t>
  </si>
  <si>
    <t>C001713</t>
  </si>
  <si>
    <t>simranpatel697@gmail.com</t>
  </si>
  <si>
    <t>C001714</t>
  </si>
  <si>
    <t>anitasingh373@gmail.com</t>
  </si>
  <si>
    <t>C001715</t>
  </si>
  <si>
    <t>simranpatel690@gmail.com</t>
  </si>
  <si>
    <t>C001716</t>
  </si>
  <si>
    <t>anitagupta460@gmail.com</t>
  </si>
  <si>
    <t>C001717</t>
  </si>
  <si>
    <t>rahulkumar885@gmail.com</t>
  </si>
  <si>
    <t>C001718</t>
  </si>
  <si>
    <t>rajsingh562@gmail.com</t>
  </si>
  <si>
    <t>C001719</t>
  </si>
  <si>
    <t>simranreddy68@gmail.com</t>
  </si>
  <si>
    <t>C001720</t>
  </si>
  <si>
    <t>nehayadav186@gmail.com</t>
  </si>
  <si>
    <t>C001721</t>
  </si>
  <si>
    <t>poojasingh928@gmail.com</t>
  </si>
  <si>
    <t>C001722</t>
  </si>
  <si>
    <t>vikramkhan35@gmail.com</t>
  </si>
  <si>
    <t>C001723</t>
  </si>
  <si>
    <t>vikramgupta324@gmail.com</t>
  </si>
  <si>
    <t>C001724</t>
  </si>
  <si>
    <t>poojapatel719@gmail.com</t>
  </si>
  <si>
    <t>C001725</t>
  </si>
  <si>
    <t>C001726</t>
  </si>
  <si>
    <t>poojayadav571@gmail.com</t>
  </si>
  <si>
    <t>C001727</t>
  </si>
  <si>
    <t>rajsharma118@gmail.com</t>
  </si>
  <si>
    <t>C001728</t>
  </si>
  <si>
    <t>amitsharma107@gmail.com</t>
  </si>
  <si>
    <t>C001729</t>
  </si>
  <si>
    <t>rajkumar11@gmail.com</t>
  </si>
  <si>
    <t>C001730</t>
  </si>
  <si>
    <t>anitasingh622@gmail.com</t>
  </si>
  <si>
    <t>C001731</t>
  </si>
  <si>
    <t>amitpatel723@gmail.com</t>
  </si>
  <si>
    <t>C001732</t>
  </si>
  <si>
    <t>rahulgupta958@gmail.com</t>
  </si>
  <si>
    <t>C001733</t>
  </si>
  <si>
    <t>poojasingh412@gmail.com</t>
  </si>
  <si>
    <t>C001734</t>
  </si>
  <si>
    <t>vikramreddy963@gmail.com</t>
  </si>
  <si>
    <t>C001735</t>
  </si>
  <si>
    <t>rahulsingh469@gmail.com</t>
  </si>
  <si>
    <t>C001736</t>
  </si>
  <si>
    <t>poojagupta720@gmail.com</t>
  </si>
  <si>
    <t>C001737</t>
  </si>
  <si>
    <t>poojagupta612@gmail.com</t>
  </si>
  <si>
    <t>C001738</t>
  </si>
  <si>
    <t>anitagupta515@gmail.com</t>
  </si>
  <si>
    <t>C001739</t>
  </si>
  <si>
    <t>poojakumar369@gmail.com</t>
  </si>
  <si>
    <t>C001740</t>
  </si>
  <si>
    <t>rajsingh952@gmail.com</t>
  </si>
  <si>
    <t>C001741</t>
  </si>
  <si>
    <t>rahulpatel99@gmail.com</t>
  </si>
  <si>
    <t>C001742</t>
  </si>
  <si>
    <t>sureshreddy645@gmail.com</t>
  </si>
  <si>
    <t>C001743</t>
  </si>
  <si>
    <t>amitpatel295@gmail.com</t>
  </si>
  <si>
    <t>C001744</t>
  </si>
  <si>
    <t>rajpatel243@gmail.com</t>
  </si>
  <si>
    <t>C001745</t>
  </si>
  <si>
    <t>sureshreddy553@gmail.com</t>
  </si>
  <si>
    <t>C001746</t>
  </si>
  <si>
    <t>anitakumar766@gmail.com</t>
  </si>
  <si>
    <t>C001747</t>
  </si>
  <si>
    <t>amityadav940@gmail.com</t>
  </si>
  <si>
    <t>C001748</t>
  </si>
  <si>
    <t>priyamishra465@gmail.com</t>
  </si>
  <si>
    <t>C001749</t>
  </si>
  <si>
    <t>rajreddy348@gmail.com</t>
  </si>
  <si>
    <t>C001750</t>
  </si>
  <si>
    <t>amitreddy273@gmail.com</t>
  </si>
  <si>
    <t>C001751</t>
  </si>
  <si>
    <t>anitamishra905@gmail.com</t>
  </si>
  <si>
    <t>C001752</t>
  </si>
  <si>
    <t>amitsharma266@gmail.com</t>
  </si>
  <si>
    <t>C001753</t>
  </si>
  <si>
    <t>amitjha30@gmail.com</t>
  </si>
  <si>
    <t>C001754</t>
  </si>
  <si>
    <t>priyareddy225@gmail.com</t>
  </si>
  <si>
    <t>C001755</t>
  </si>
  <si>
    <t>priyareddy557@gmail.com</t>
  </si>
  <si>
    <t>C001756</t>
  </si>
  <si>
    <t>sureshkumar145@gmail.com</t>
  </si>
  <si>
    <t>C001757</t>
  </si>
  <si>
    <t>priyayadav426@gmail.com</t>
  </si>
  <si>
    <t>C001758</t>
  </si>
  <si>
    <t>vikramkumar225@gmail.com</t>
  </si>
  <si>
    <t>C001759</t>
  </si>
  <si>
    <t>poojasharma349@gmail.com</t>
  </si>
  <si>
    <t>C001760</t>
  </si>
  <si>
    <t>rahulsharma160@gmail.com</t>
  </si>
  <si>
    <t>C001761</t>
  </si>
  <si>
    <t>amitmishra531@gmail.com</t>
  </si>
  <si>
    <t>C001762</t>
  </si>
  <si>
    <t>sureshjha272@gmail.com</t>
  </si>
  <si>
    <t>C001763</t>
  </si>
  <si>
    <t>anitayadav725@gmail.com</t>
  </si>
  <si>
    <t>C001764</t>
  </si>
  <si>
    <t>vikramyadav975@gmail.com</t>
  </si>
  <si>
    <t>C001765</t>
  </si>
  <si>
    <t>poojasharma96@gmail.com</t>
  </si>
  <si>
    <t>C001766</t>
  </si>
  <si>
    <t>anitasharma149@gmail.com</t>
  </si>
  <si>
    <t>C001767</t>
  </si>
  <si>
    <t>simranjha737@gmail.com</t>
  </si>
  <si>
    <t>C001768</t>
  </si>
  <si>
    <t>sureshkhan655@gmail.com</t>
  </si>
  <si>
    <t>C001769</t>
  </si>
  <si>
    <t>simrankumar398@gmail.com</t>
  </si>
  <si>
    <t>C001770</t>
  </si>
  <si>
    <t>amitkumar461@gmail.com</t>
  </si>
  <si>
    <t>C001771</t>
  </si>
  <si>
    <t>amitsingh241@gmail.com</t>
  </si>
  <si>
    <t>C001772</t>
  </si>
  <si>
    <t>nehajha60@gmail.com</t>
  </si>
  <si>
    <t>C001773</t>
  </si>
  <si>
    <t>rajpatel158@gmail.com</t>
  </si>
  <si>
    <t>C001774</t>
  </si>
  <si>
    <t>sureshkumar258@gmail.com</t>
  </si>
  <si>
    <t>C001775</t>
  </si>
  <si>
    <t>poojakumar175@gmail.com</t>
  </si>
  <si>
    <t>C001776</t>
  </si>
  <si>
    <t>rahuljha843@gmail.com</t>
  </si>
  <si>
    <t>C001777</t>
  </si>
  <si>
    <t>vikramsingh226@gmail.com</t>
  </si>
  <si>
    <t>C001778</t>
  </si>
  <si>
    <t>nehakhan577@gmail.com</t>
  </si>
  <si>
    <t>C001779</t>
  </si>
  <si>
    <t>amityadav712@gmail.com</t>
  </si>
  <si>
    <t>C001780</t>
  </si>
  <si>
    <t>vikramyadav348@gmail.com</t>
  </si>
  <si>
    <t>C001781</t>
  </si>
  <si>
    <t>simransharma656@gmail.com</t>
  </si>
  <si>
    <t>C001782</t>
  </si>
  <si>
    <t>rahulyadav529@gmail.com</t>
  </si>
  <si>
    <t>C001783</t>
  </si>
  <si>
    <t>simransharma702@gmail.com</t>
  </si>
  <si>
    <t>C001784</t>
  </si>
  <si>
    <t>vikrampatel137@gmail.com</t>
  </si>
  <si>
    <t>C001785</t>
  </si>
  <si>
    <t>poojasingh589@gmail.com</t>
  </si>
  <si>
    <t>C001786</t>
  </si>
  <si>
    <t>poojareddy253@gmail.com</t>
  </si>
  <si>
    <t>C001787</t>
  </si>
  <si>
    <t>nehasharma989@gmail.com</t>
  </si>
  <si>
    <t>C001788</t>
  </si>
  <si>
    <t>simranmishra7@gmail.com</t>
  </si>
  <si>
    <t>C001789</t>
  </si>
  <si>
    <t>amityadav428@gmail.com</t>
  </si>
  <si>
    <t>C001790</t>
  </si>
  <si>
    <t>rahulyadav416@gmail.com</t>
  </si>
  <si>
    <t>C001791</t>
  </si>
  <si>
    <t>amitjha486@gmail.com</t>
  </si>
  <si>
    <t>C001792</t>
  </si>
  <si>
    <t>sureshmishra145@gmail.com</t>
  </si>
  <si>
    <t>C001793</t>
  </si>
  <si>
    <t>sureshreddy50@gmail.com</t>
  </si>
  <si>
    <t>C001794</t>
  </si>
  <si>
    <t>poojamishra230@gmail.com</t>
  </si>
  <si>
    <t>C001795</t>
  </si>
  <si>
    <t>sureshreddy173@gmail.com</t>
  </si>
  <si>
    <t>C001796</t>
  </si>
  <si>
    <t>simranjha165@gmail.com</t>
  </si>
  <si>
    <t>C001797</t>
  </si>
  <si>
    <t>rajgupta435@gmail.com</t>
  </si>
  <si>
    <t>C001798</t>
  </si>
  <si>
    <t>amitjha217@gmail.com</t>
  </si>
  <si>
    <t>C001799</t>
  </si>
  <si>
    <t>amitgupta96@gmail.com</t>
  </si>
  <si>
    <t>C001800</t>
  </si>
  <si>
    <t>simransharma120@gmail.com</t>
  </si>
  <si>
    <t>C001801</t>
  </si>
  <si>
    <t>anitajha481@gmail.com</t>
  </si>
  <si>
    <t>C001802</t>
  </si>
  <si>
    <t>rajjha386@gmail.com</t>
  </si>
  <si>
    <t>C001803</t>
  </si>
  <si>
    <t>anitasharma635@gmail.com</t>
  </si>
  <si>
    <t>C001804</t>
  </si>
  <si>
    <t>sureshgupta173@gmail.com</t>
  </si>
  <si>
    <t>C001805</t>
  </si>
  <si>
    <t>anitayadav919@gmail.com</t>
  </si>
  <si>
    <t>C001806</t>
  </si>
  <si>
    <t>sureshkumar380@gmail.com</t>
  </si>
  <si>
    <t>C001807</t>
  </si>
  <si>
    <t>amitreddy434@gmail.com</t>
  </si>
  <si>
    <t>C001808</t>
  </si>
  <si>
    <t>rajsingh314@gmail.com</t>
  </si>
  <si>
    <t>C001809</t>
  </si>
  <si>
    <t>poojagupta485@gmail.com</t>
  </si>
  <si>
    <t>C001810</t>
  </si>
  <si>
    <t>simranyadav299@gmail.com</t>
  </si>
  <si>
    <t>C001811</t>
  </si>
  <si>
    <t>poojareddy153@gmail.com</t>
  </si>
  <si>
    <t>C001812</t>
  </si>
  <si>
    <t>rahulkhan264@gmail.com</t>
  </si>
  <si>
    <t>C001813</t>
  </si>
  <si>
    <t>rahulreddy976@gmail.com</t>
  </si>
  <si>
    <t>C001814</t>
  </si>
  <si>
    <t>rahulkhan700@gmail.com</t>
  </si>
  <si>
    <t>C001815</t>
  </si>
  <si>
    <t>rahuljha303@gmail.com</t>
  </si>
  <si>
    <t>C001816</t>
  </si>
  <si>
    <t>vikramsingh354@gmail.com</t>
  </si>
  <si>
    <t>C001817</t>
  </si>
  <si>
    <t>priyareddy471@gmail.com</t>
  </si>
  <si>
    <t>C001818</t>
  </si>
  <si>
    <t>rahulkhan238@gmail.com</t>
  </si>
  <si>
    <t>C001819</t>
  </si>
  <si>
    <t>simranjha95@gmail.com</t>
  </si>
  <si>
    <t>C001820</t>
  </si>
  <si>
    <t>amityadav504@gmail.com</t>
  </si>
  <si>
    <t>C001821</t>
  </si>
  <si>
    <t>amityadav945@gmail.com</t>
  </si>
  <si>
    <t>C001822</t>
  </si>
  <si>
    <t>nehajha322@gmail.com</t>
  </si>
  <si>
    <t>C001823</t>
  </si>
  <si>
    <t>nehajha569@gmail.com</t>
  </si>
  <si>
    <t>C001824</t>
  </si>
  <si>
    <t>sureshsingh532@gmail.com</t>
  </si>
  <si>
    <t>C001825</t>
  </si>
  <si>
    <t>rajpatel658@gmail.com</t>
  </si>
  <si>
    <t>C001826</t>
  </si>
  <si>
    <t>sureshkhan242@gmail.com</t>
  </si>
  <si>
    <t>C001827</t>
  </si>
  <si>
    <t>sureshyadav738@gmail.com</t>
  </si>
  <si>
    <t>C001828</t>
  </si>
  <si>
    <t>poojakhan978@gmail.com</t>
  </si>
  <si>
    <t>C001829</t>
  </si>
  <si>
    <t>nehapatel562@gmail.com</t>
  </si>
  <si>
    <t>C001830</t>
  </si>
  <si>
    <t>sureshjha344@gmail.com</t>
  </si>
  <si>
    <t>C001831</t>
  </si>
  <si>
    <t>amitkhan269@gmail.com</t>
  </si>
  <si>
    <t>C001832</t>
  </si>
  <si>
    <t>nehagupta665@gmail.com</t>
  </si>
  <si>
    <t>C001833</t>
  </si>
  <si>
    <t>sureshyadav10@gmail.com</t>
  </si>
  <si>
    <t>C001834</t>
  </si>
  <si>
    <t>anitasharma42@gmail.com</t>
  </si>
  <si>
    <t>C001835</t>
  </si>
  <si>
    <t>nehasingh592@gmail.com</t>
  </si>
  <si>
    <t>C001836</t>
  </si>
  <si>
    <t>C001837</t>
  </si>
  <si>
    <t>rajyadav562@gmail.com</t>
  </si>
  <si>
    <t>C001838</t>
  </si>
  <si>
    <t>rajreddy831@gmail.com</t>
  </si>
  <si>
    <t>C001839</t>
  </si>
  <si>
    <t>simranmishra165@gmail.com</t>
  </si>
  <si>
    <t>C001840</t>
  </si>
  <si>
    <t>poojasharma398@gmail.com</t>
  </si>
  <si>
    <t>C001841</t>
  </si>
  <si>
    <t>sureshsharma563@gmail.com</t>
  </si>
  <si>
    <t>C001842</t>
  </si>
  <si>
    <t>simrankhan639@gmail.com</t>
  </si>
  <si>
    <t>C001843</t>
  </si>
  <si>
    <t>nehareddy66@gmail.com</t>
  </si>
  <si>
    <t>C001844</t>
  </si>
  <si>
    <t>amitreddy275@gmail.com</t>
  </si>
  <si>
    <t>C001845</t>
  </si>
  <si>
    <t>priyakumar421@gmail.com</t>
  </si>
  <si>
    <t>C001846</t>
  </si>
  <si>
    <t>rajkumar56@gmail.com</t>
  </si>
  <si>
    <t>C001847</t>
  </si>
  <si>
    <t>C001848</t>
  </si>
  <si>
    <t>poojajha898@gmail.com</t>
  </si>
  <si>
    <t>C001849</t>
  </si>
  <si>
    <t>rahulreddy843@gmail.com</t>
  </si>
  <si>
    <t>C001850</t>
  </si>
  <si>
    <t>poojareddy317@gmail.com</t>
  </si>
  <si>
    <t>C001851</t>
  </si>
  <si>
    <t>priyagupta745@gmail.com</t>
  </si>
  <si>
    <t>C001852</t>
  </si>
  <si>
    <t>sureshsharma836@gmail.com</t>
  </si>
  <si>
    <t>C001853</t>
  </si>
  <si>
    <t>simransharma434@gmail.com</t>
  </si>
  <si>
    <t>C001854</t>
  </si>
  <si>
    <t>nehapatel275@gmail.com</t>
  </si>
  <si>
    <t>C001855</t>
  </si>
  <si>
    <t>poojayadav801@gmail.com</t>
  </si>
  <si>
    <t>C001856</t>
  </si>
  <si>
    <t>simrankumar656@gmail.com</t>
  </si>
  <si>
    <t>C001857</t>
  </si>
  <si>
    <t>nehajha526@gmail.com</t>
  </si>
  <si>
    <t>C001858</t>
  </si>
  <si>
    <t>amitgupta134@gmail.com</t>
  </si>
  <si>
    <t>C001859</t>
  </si>
  <si>
    <t>priyayadav769@gmail.com</t>
  </si>
  <si>
    <t>C001860</t>
  </si>
  <si>
    <t>poojakumar795@gmail.com</t>
  </si>
  <si>
    <t>C001861</t>
  </si>
  <si>
    <t>poojayadav256@gmail.com</t>
  </si>
  <si>
    <t>C001862</t>
  </si>
  <si>
    <t>rahulyadav43@gmail.com</t>
  </si>
  <si>
    <t>C001863</t>
  </si>
  <si>
    <t>priyareddy511@gmail.com</t>
  </si>
  <si>
    <t>C001864</t>
  </si>
  <si>
    <t>amitsingh653@gmail.com</t>
  </si>
  <si>
    <t>C001865</t>
  </si>
  <si>
    <t>poojakumar77@gmail.com</t>
  </si>
  <si>
    <t>C001866</t>
  </si>
  <si>
    <t>poojareddy820@gmail.com</t>
  </si>
  <si>
    <t>C001867</t>
  </si>
  <si>
    <t>rahulmishra58@gmail.com</t>
  </si>
  <si>
    <t>C001868</t>
  </si>
  <si>
    <t>amitjha330@gmail.com</t>
  </si>
  <si>
    <t>C001869</t>
  </si>
  <si>
    <t>amitkhan165@gmail.com</t>
  </si>
  <si>
    <t>C001870</t>
  </si>
  <si>
    <t>priyakhan751@gmail.com</t>
  </si>
  <si>
    <t>C001871</t>
  </si>
  <si>
    <t>rajsharma906@gmail.com</t>
  </si>
  <si>
    <t>C001872</t>
  </si>
  <si>
    <t>amitpatel795@gmail.com</t>
  </si>
  <si>
    <t>C001873</t>
  </si>
  <si>
    <t>rajyadav790@gmail.com</t>
  </si>
  <si>
    <t>C001874</t>
  </si>
  <si>
    <t>nehayadav828@gmail.com</t>
  </si>
  <si>
    <t>C001875</t>
  </si>
  <si>
    <t>priyakumar987@gmail.com</t>
  </si>
  <si>
    <t>C001876</t>
  </si>
  <si>
    <t>amitkhan637@gmail.com</t>
  </si>
  <si>
    <t>C001877</t>
  </si>
  <si>
    <t>poojakumar580@gmail.com</t>
  </si>
  <si>
    <t>C001878</t>
  </si>
  <si>
    <t>amitkhan890@gmail.com</t>
  </si>
  <si>
    <t>C001879</t>
  </si>
  <si>
    <t>vikramgupta992@gmail.com</t>
  </si>
  <si>
    <t>C001880</t>
  </si>
  <si>
    <t>sureshgupta286@gmail.com</t>
  </si>
  <si>
    <t>C001881</t>
  </si>
  <si>
    <t>rajjha568@gmail.com</t>
  </si>
  <si>
    <t>C001882</t>
  </si>
  <si>
    <t>rajgupta299@gmail.com</t>
  </si>
  <si>
    <t>C001883</t>
  </si>
  <si>
    <t>vikrammishra680@gmail.com</t>
  </si>
  <si>
    <t>C001884</t>
  </si>
  <si>
    <t>rahulmishra153@gmail.com</t>
  </si>
  <si>
    <t>C001885</t>
  </si>
  <si>
    <t>amitpatel169@gmail.com</t>
  </si>
  <si>
    <t>C001886</t>
  </si>
  <si>
    <t>priyasingh831@gmail.com</t>
  </si>
  <si>
    <t>C001887</t>
  </si>
  <si>
    <t>rajmishra477@gmail.com</t>
  </si>
  <si>
    <t>C001888</t>
  </si>
  <si>
    <t>rajmishra262@gmail.com</t>
  </si>
  <si>
    <t>C001889</t>
  </si>
  <si>
    <t>rahulsharma831@gmail.com</t>
  </si>
  <si>
    <t>C001890</t>
  </si>
  <si>
    <t>rahulmishra131@gmail.com</t>
  </si>
  <si>
    <t>C001891</t>
  </si>
  <si>
    <t>rajkhan605@gmail.com</t>
  </si>
  <si>
    <t>C001892</t>
  </si>
  <si>
    <t>nehareddy829@gmail.com</t>
  </si>
  <si>
    <t>C001893</t>
  </si>
  <si>
    <t>priyareddy841@gmail.com</t>
  </si>
  <si>
    <t>C001894</t>
  </si>
  <si>
    <t>priyareddy630@gmail.com</t>
  </si>
  <si>
    <t>C001895</t>
  </si>
  <si>
    <t>amitsingh681@gmail.com</t>
  </si>
  <si>
    <t>C001896</t>
  </si>
  <si>
    <t>poojapatel381@gmail.com</t>
  </si>
  <si>
    <t>C001897</t>
  </si>
  <si>
    <t>rahulreddy877@gmail.com</t>
  </si>
  <si>
    <t>C001898</t>
  </si>
  <si>
    <t>rahulpatel22@gmail.com</t>
  </si>
  <si>
    <t>C001899</t>
  </si>
  <si>
    <t>anitajha431@gmail.com</t>
  </si>
  <si>
    <t>C001900</t>
  </si>
  <si>
    <t>nehamishra581@gmail.com</t>
  </si>
  <si>
    <t>C001901</t>
  </si>
  <si>
    <t>rajsharma895@gmail.com</t>
  </si>
  <si>
    <t>C001902</t>
  </si>
  <si>
    <t>rahulkhan942@gmail.com</t>
  </si>
  <si>
    <t>C001903</t>
  </si>
  <si>
    <t>poojamishra811@gmail.com</t>
  </si>
  <si>
    <t>C001904</t>
  </si>
  <si>
    <t>nehapatel444@gmail.com</t>
  </si>
  <si>
    <t>C001905</t>
  </si>
  <si>
    <t>amitgupta670@gmail.com</t>
  </si>
  <si>
    <t>C001906</t>
  </si>
  <si>
    <t>priyakhan110@gmail.com</t>
  </si>
  <si>
    <t>C001907</t>
  </si>
  <si>
    <t>nehakhan398@gmail.com</t>
  </si>
  <si>
    <t>C001908</t>
  </si>
  <si>
    <t>C001909</t>
  </si>
  <si>
    <t>rahulsharma537@gmail.com</t>
  </si>
  <si>
    <t>C001910</t>
  </si>
  <si>
    <t>priyasingh739@gmail.com</t>
  </si>
  <si>
    <t>C001911</t>
  </si>
  <si>
    <t>rajpatel477@gmail.com</t>
  </si>
  <si>
    <t>C001912</t>
  </si>
  <si>
    <t>priyajha775@gmail.com</t>
  </si>
  <si>
    <t>C001913</t>
  </si>
  <si>
    <t>vikramsharma700@gmail.com</t>
  </si>
  <si>
    <t>C001914</t>
  </si>
  <si>
    <t>poojamishra617@gmail.com</t>
  </si>
  <si>
    <t>C001915</t>
  </si>
  <si>
    <t>amitsingh669@gmail.com</t>
  </si>
  <si>
    <t>C001916</t>
  </si>
  <si>
    <t>sureshsingh349@gmail.com</t>
  </si>
  <si>
    <t>C001917</t>
  </si>
  <si>
    <t>vikramkumar544@gmail.com</t>
  </si>
  <si>
    <t>C001918</t>
  </si>
  <si>
    <t>rajjha614@gmail.com</t>
  </si>
  <si>
    <t>C001919</t>
  </si>
  <si>
    <t>poojakumar903@gmail.com</t>
  </si>
  <si>
    <t>C001920</t>
  </si>
  <si>
    <t>sureshkumar934@gmail.com</t>
  </si>
  <si>
    <t>C001921</t>
  </si>
  <si>
    <t>poojasharma312@gmail.com</t>
  </si>
  <si>
    <t>C001922</t>
  </si>
  <si>
    <t>poojasingh272@gmail.com</t>
  </si>
  <si>
    <t>C001923</t>
  </si>
  <si>
    <t>rahulsharma494@gmail.com</t>
  </si>
  <si>
    <t>C001924</t>
  </si>
  <si>
    <t>rahulkhan936@gmail.com</t>
  </si>
  <si>
    <t>C001925</t>
  </si>
  <si>
    <t>rajpatel663@gmail.com</t>
  </si>
  <si>
    <t>C001926</t>
  </si>
  <si>
    <t>vikramreddy269@gmail.com</t>
  </si>
  <si>
    <t>C001927</t>
  </si>
  <si>
    <t>rajkhan98@gmail.com</t>
  </si>
  <si>
    <t>C001928</t>
  </si>
  <si>
    <t>priyasingh116@gmail.com</t>
  </si>
  <si>
    <t>C001929</t>
  </si>
  <si>
    <t>simranyadav125@gmail.com</t>
  </si>
  <si>
    <t>C001930</t>
  </si>
  <si>
    <t>anitakhan266@gmail.com</t>
  </si>
  <si>
    <t>C001931</t>
  </si>
  <si>
    <t>vikramyadav603@gmail.com</t>
  </si>
  <si>
    <t>C001932</t>
  </si>
  <si>
    <t>nehapatel592@gmail.com</t>
  </si>
  <si>
    <t>C001933</t>
  </si>
  <si>
    <t>poojajha249@gmail.com</t>
  </si>
  <si>
    <t>C001934</t>
  </si>
  <si>
    <t>rajjha210@gmail.com</t>
  </si>
  <si>
    <t>C001935</t>
  </si>
  <si>
    <t>simrankumar517@gmail.com</t>
  </si>
  <si>
    <t>C001936</t>
  </si>
  <si>
    <t>rahulmishra893@gmail.com</t>
  </si>
  <si>
    <t>C001937</t>
  </si>
  <si>
    <t>priyasharma33@gmail.com</t>
  </si>
  <si>
    <t>C001938</t>
  </si>
  <si>
    <t>simranyadav822@gmail.com</t>
  </si>
  <si>
    <t>C001939</t>
  </si>
  <si>
    <t>rahulyadav614@gmail.com</t>
  </si>
  <si>
    <t>C001940</t>
  </si>
  <si>
    <t>priyasharma734@gmail.com</t>
  </si>
  <si>
    <t>C001941</t>
  </si>
  <si>
    <t>amitkhan52@gmail.com</t>
  </si>
  <si>
    <t>C001942</t>
  </si>
  <si>
    <t>sureshkhan910@gmail.com</t>
  </si>
  <si>
    <t>C001943</t>
  </si>
  <si>
    <t>rahulkumar62@gmail.com</t>
  </si>
  <si>
    <t>C001944</t>
  </si>
  <si>
    <t>priyayadav855@gmail.com</t>
  </si>
  <si>
    <t>C001945</t>
  </si>
  <si>
    <t>poojajha595@gmail.com</t>
  </si>
  <si>
    <t>C001946</t>
  </si>
  <si>
    <t>amitreddy709@gmail.com</t>
  </si>
  <si>
    <t>C001947</t>
  </si>
  <si>
    <t>priyajha466@gmail.com</t>
  </si>
  <si>
    <t>C001948</t>
  </si>
  <si>
    <t>vikrammishra922@gmail.com</t>
  </si>
  <si>
    <t>C001949</t>
  </si>
  <si>
    <t>anitamishra376@gmail.com</t>
  </si>
  <si>
    <t>C001950</t>
  </si>
  <si>
    <t>anitakumar634@gmail.com</t>
  </si>
  <si>
    <t>C001951</t>
  </si>
  <si>
    <t>nehareddy661@gmail.com</t>
  </si>
  <si>
    <t>C001952</t>
  </si>
  <si>
    <t>rahulmishra967@gmail.com</t>
  </si>
  <si>
    <t>C001953</t>
  </si>
  <si>
    <t>vikramgupta538@gmail.com</t>
  </si>
  <si>
    <t>C001954</t>
  </si>
  <si>
    <t>rajgupta374@gmail.com</t>
  </si>
  <si>
    <t>C001955</t>
  </si>
  <si>
    <t>simrankhan920@gmail.com</t>
  </si>
  <si>
    <t>C001956</t>
  </si>
  <si>
    <t>rajkhan965@gmail.com</t>
  </si>
  <si>
    <t>C001957</t>
  </si>
  <si>
    <t>rahulpatel522@gmail.com</t>
  </si>
  <si>
    <t>C001958</t>
  </si>
  <si>
    <t>priyareddy255@gmail.com</t>
  </si>
  <si>
    <t>C001959</t>
  </si>
  <si>
    <t>simranjha284@gmail.com</t>
  </si>
  <si>
    <t>C001960</t>
  </si>
  <si>
    <t>rahuljha931@gmail.com</t>
  </si>
  <si>
    <t>C001961</t>
  </si>
  <si>
    <t>poojareddy603@gmail.com</t>
  </si>
  <si>
    <t>C001962</t>
  </si>
  <si>
    <t>simranpatel843@gmail.com</t>
  </si>
  <si>
    <t>C001963</t>
  </si>
  <si>
    <t>anitasharma142@gmail.com</t>
  </si>
  <si>
    <t>C001964</t>
  </si>
  <si>
    <t>amitsharma154@gmail.com</t>
  </si>
  <si>
    <t>C001965</t>
  </si>
  <si>
    <t>amityadav702@gmail.com</t>
  </si>
  <si>
    <t>C001966</t>
  </si>
  <si>
    <t>amitmishra261@gmail.com</t>
  </si>
  <si>
    <t>C001967</t>
  </si>
  <si>
    <t>anitareddy210@gmail.com</t>
  </si>
  <si>
    <t>C001968</t>
  </si>
  <si>
    <t>priyagupta422@gmail.com</t>
  </si>
  <si>
    <t>C001969</t>
  </si>
  <si>
    <t>simranmishra158@gmail.com</t>
  </si>
  <si>
    <t>C001970</t>
  </si>
  <si>
    <t>rajyadav932@gmail.com</t>
  </si>
  <si>
    <t>C001971</t>
  </si>
  <si>
    <t>amitkhan116@gmail.com</t>
  </si>
  <si>
    <t>C001972</t>
  </si>
  <si>
    <t>sureshkumar800@gmail.com</t>
  </si>
  <si>
    <t>C001973</t>
  </si>
  <si>
    <t>nehakumar325@gmail.com</t>
  </si>
  <si>
    <t>C001974</t>
  </si>
  <si>
    <t>nehajha625@gmail.com</t>
  </si>
  <si>
    <t>C001975</t>
  </si>
  <si>
    <t>nehagupta905@gmail.com</t>
  </si>
  <si>
    <t>C001976</t>
  </si>
  <si>
    <t>anitayadav242@gmail.com</t>
  </si>
  <si>
    <t>C001977</t>
  </si>
  <si>
    <t>amitreddy389@gmail.com</t>
  </si>
  <si>
    <t>C001978</t>
  </si>
  <si>
    <t>sureshyadav603@gmail.com</t>
  </si>
  <si>
    <t>C001979</t>
  </si>
  <si>
    <t>amitpatel762@gmail.com</t>
  </si>
  <si>
    <t>C001980</t>
  </si>
  <si>
    <t>vikramjha369@gmail.com</t>
  </si>
  <si>
    <t>C001981</t>
  </si>
  <si>
    <t>anitagupta771@gmail.com</t>
  </si>
  <si>
    <t>C001982</t>
  </si>
  <si>
    <t>poojagupta230@gmail.com</t>
  </si>
  <si>
    <t>C001983</t>
  </si>
  <si>
    <t>nehasharma346@gmail.com</t>
  </si>
  <si>
    <t>C001984</t>
  </si>
  <si>
    <t>poojajha217@gmail.com</t>
  </si>
  <si>
    <t>C001985</t>
  </si>
  <si>
    <t>rajpatel216@gmail.com</t>
  </si>
  <si>
    <t>C001986</t>
  </si>
  <si>
    <t>vikramsharma258@gmail.com</t>
  </si>
  <si>
    <t>C001987</t>
  </si>
  <si>
    <t>anitamishra418@gmail.com</t>
  </si>
  <si>
    <t>C001988</t>
  </si>
  <si>
    <t>priyakumar632@gmail.com</t>
  </si>
  <si>
    <t>C001989</t>
  </si>
  <si>
    <t>amitreddy879@gmail.com</t>
  </si>
  <si>
    <t>C001990</t>
  </si>
  <si>
    <t>anitayadav402@gmail.com</t>
  </si>
  <si>
    <t>C001991</t>
  </si>
  <si>
    <t>simrangupta642@gmail.com</t>
  </si>
  <si>
    <t>C001992</t>
  </si>
  <si>
    <t>poojagupta150@gmail.com</t>
  </si>
  <si>
    <t>C001993</t>
  </si>
  <si>
    <t>simransingh592@gmail.com</t>
  </si>
  <si>
    <t>C001994</t>
  </si>
  <si>
    <t>sureshkumar903@gmail.com</t>
  </si>
  <si>
    <t>C001995</t>
  </si>
  <si>
    <t>nehayadav765@gmail.com</t>
  </si>
  <si>
    <t>C001996</t>
  </si>
  <si>
    <t>anitamishra923@gmail.com</t>
  </si>
  <si>
    <t>C001997</t>
  </si>
  <si>
    <t>simrangupta466@gmail.com</t>
  </si>
  <si>
    <t>C001998</t>
  </si>
  <si>
    <t>priyajha433@gmail.com</t>
  </si>
  <si>
    <t>C001999</t>
  </si>
  <si>
    <t>vikramsingh865@gmail.com</t>
  </si>
  <si>
    <t>C002000</t>
  </si>
  <si>
    <t>rajgupta20@gmail.com</t>
  </si>
  <si>
    <t>recharge_id</t>
  </si>
  <si>
    <t>plan_id</t>
  </si>
  <si>
    <t>recharge_date</t>
  </si>
  <si>
    <t>amount</t>
  </si>
  <si>
    <t>payment_mode</t>
  </si>
  <si>
    <t>plan_name (lookup)</t>
  </si>
  <si>
    <t>RB8AFC5F4</t>
  </si>
  <si>
    <t>P006</t>
  </si>
  <si>
    <t>Credit Card</t>
  </si>
  <si>
    <t>recharges.csv - 3,000 recharge transactions (31-Jan-2025 to 31-Jan-2026). Column G is a lookup to Raw_Plans. PRIMARY SOURCE FOR R, F and M.</t>
  </si>
  <si>
    <t>R60C23B48</t>
  </si>
  <si>
    <t>P005</t>
  </si>
  <si>
    <t>Net Banking</t>
  </si>
  <si>
    <t>R99664D6E</t>
  </si>
  <si>
    <t>R3DBEEF48</t>
  </si>
  <si>
    <t>P002</t>
  </si>
  <si>
    <t>Debit Card</t>
  </si>
  <si>
    <t>RD1F9966B</t>
  </si>
  <si>
    <t>P010</t>
  </si>
  <si>
    <t>R73A16AEB</t>
  </si>
  <si>
    <t>P001</t>
  </si>
  <si>
    <t>R93DB0318</t>
  </si>
  <si>
    <t>P003</t>
  </si>
  <si>
    <t>R5B295E44</t>
  </si>
  <si>
    <t>Wallet</t>
  </si>
  <si>
    <t>RE3602B13</t>
  </si>
  <si>
    <t>P009</t>
  </si>
  <si>
    <t>R50021919</t>
  </si>
  <si>
    <t>P004</t>
  </si>
  <si>
    <t>RD4CFA3F4</t>
  </si>
  <si>
    <t>R41F8FBEB</t>
  </si>
  <si>
    <t>P007</t>
  </si>
  <si>
    <t>R73266695</t>
  </si>
  <si>
    <t>RD4CAB382</t>
  </si>
  <si>
    <t>RC276178E</t>
  </si>
  <si>
    <t>R02DDDAED</t>
  </si>
  <si>
    <t>RAAFE62F1</t>
  </si>
  <si>
    <t>RC28EB549</t>
  </si>
  <si>
    <t>R69549014</t>
  </si>
  <si>
    <t>RC1BFA2F7</t>
  </si>
  <si>
    <t>RD05DBC31</t>
  </si>
  <si>
    <t>R10BBE4D1</t>
  </si>
  <si>
    <t>P008</t>
  </si>
  <si>
    <t>R54459F51</t>
  </si>
  <si>
    <t>R537CE8C2</t>
  </si>
  <si>
    <t>RDC7FCC9F</t>
  </si>
  <si>
    <t>R7553ADE9</t>
  </si>
  <si>
    <t>R3CE777BE</t>
  </si>
  <si>
    <t>R5F603E8B</t>
  </si>
  <si>
    <t>R4FEBA44E</t>
  </si>
  <si>
    <t>RFD6A0373</t>
  </si>
  <si>
    <t>RDCF057B1</t>
  </si>
  <si>
    <t>R0524C9AC</t>
  </si>
  <si>
    <t>R737E12A1</t>
  </si>
  <si>
    <t>UPI</t>
  </si>
  <si>
    <t>R1F442992</t>
  </si>
  <si>
    <t>R56A1434C</t>
  </si>
  <si>
    <t>RB3928640</t>
  </si>
  <si>
    <t>RD2BB6B54</t>
  </si>
  <si>
    <t>R5878E0CF</t>
  </si>
  <si>
    <t>RAB12ACB2</t>
  </si>
  <si>
    <t>R571FF472</t>
  </si>
  <si>
    <t>R804D8CBD</t>
  </si>
  <si>
    <t>R84E03B29</t>
  </si>
  <si>
    <t>R9F0E92DA</t>
  </si>
  <si>
    <t>R8993C4CC</t>
  </si>
  <si>
    <t>R092EBEED</t>
  </si>
  <si>
    <t>RE842D410</t>
  </si>
  <si>
    <t>R8F5CAADF</t>
  </si>
  <si>
    <t>R2FAFB495</t>
  </si>
  <si>
    <t>R121984D6</t>
  </si>
  <si>
    <t>RF9A01041</t>
  </si>
  <si>
    <t>RF6DBF1D4</t>
  </si>
  <si>
    <t>RA203C579</t>
  </si>
  <si>
    <t>R4DBE4DA2</t>
  </si>
  <si>
    <t>R70F98C46</t>
  </si>
  <si>
    <t>RDB697D99</t>
  </si>
  <si>
    <t>R42834E00</t>
  </si>
  <si>
    <t>R62C8BE4A</t>
  </si>
  <si>
    <t>R59805611</t>
  </si>
  <si>
    <t>RECC69BB5</t>
  </si>
  <si>
    <t>R586072D8</t>
  </si>
  <si>
    <t>RD5F32DAF</t>
  </si>
  <si>
    <t>R1C2973C2</t>
  </si>
  <si>
    <t>RA31314E0</t>
  </si>
  <si>
    <t>R7A34256F</t>
  </si>
  <si>
    <t>RE4D3A9B3</t>
  </si>
  <si>
    <t>R8A299CE9</t>
  </si>
  <si>
    <t>R3DFFC36F</t>
  </si>
  <si>
    <t>R1D2B30EB</t>
  </si>
  <si>
    <t>RDD3ACDA9</t>
  </si>
  <si>
    <t>R09361E4B</t>
  </si>
  <si>
    <t>R2F1ADB33</t>
  </si>
  <si>
    <t>R45D3DB2D</t>
  </si>
  <si>
    <t>R27603FBE</t>
  </si>
  <si>
    <t>R7F79BE4D</t>
  </si>
  <si>
    <t>R034D7719</t>
  </si>
  <si>
    <t>RDBBA4483</t>
  </si>
  <si>
    <t>R8F30383A</t>
  </si>
  <si>
    <t>R856ACA0F</t>
  </si>
  <si>
    <t>R2D943441</t>
  </si>
  <si>
    <t>R8BAF8ED1</t>
  </si>
  <si>
    <t>RD978BCBF</t>
  </si>
  <si>
    <t>R51F7DCCC</t>
  </si>
  <si>
    <t>RAB431DC8</t>
  </si>
  <si>
    <t>R30E3524F</t>
  </si>
  <si>
    <t>RE3EFE569</t>
  </si>
  <si>
    <t>R071208BB</t>
  </si>
  <si>
    <t>RB1F3E45B</t>
  </si>
  <si>
    <t>R4B6775AE</t>
  </si>
  <si>
    <t>R4F11B7D2</t>
  </si>
  <si>
    <t>R3E03C07F</t>
  </si>
  <si>
    <t>R30C6C18E</t>
  </si>
  <si>
    <t>RB9BDA959</t>
  </si>
  <si>
    <t>RE13176F1</t>
  </si>
  <si>
    <t>R2535B3D5</t>
  </si>
  <si>
    <t>RC46D9A21</t>
  </si>
  <si>
    <t>R0A671C10</t>
  </si>
  <si>
    <t>R82CAD976</t>
  </si>
  <si>
    <t>R55CC71D2</t>
  </si>
  <si>
    <t>R37464F8B</t>
  </si>
  <si>
    <t>RB7B9CBA9</t>
  </si>
  <si>
    <t>R144DA2F2</t>
  </si>
  <si>
    <t>RB018EB3A</t>
  </si>
  <si>
    <t>R858B9A8F</t>
  </si>
  <si>
    <t>R2638FA9E</t>
  </si>
  <si>
    <t>R9E5BA6FC</t>
  </si>
  <si>
    <t>R2A6F9C6A</t>
  </si>
  <si>
    <t>RFB4C2194</t>
  </si>
  <si>
    <t>RA5D6A09B</t>
  </si>
  <si>
    <t>R9205FB24</t>
  </si>
  <si>
    <t>RD3776032</t>
  </si>
  <si>
    <t>R8D35EF46</t>
  </si>
  <si>
    <t>RB2B9386F</t>
  </si>
  <si>
    <t>RDFCD047A</t>
  </si>
  <si>
    <t>RFA0B43F3</t>
  </si>
  <si>
    <t>R369AD488</t>
  </si>
  <si>
    <t>RC05BB6CB</t>
  </si>
  <si>
    <t>RC3DF511F</t>
  </si>
  <si>
    <t>RF55F3FCF</t>
  </si>
  <si>
    <t>R45F1C959</t>
  </si>
  <si>
    <t>R9A232F16</t>
  </si>
  <si>
    <t>R334E9CC4</t>
  </si>
  <si>
    <t>R9CD10B00</t>
  </si>
  <si>
    <t>R6218F09E</t>
  </si>
  <si>
    <t>R3B4B593D</t>
  </si>
  <si>
    <t>R7626136A</t>
  </si>
  <si>
    <t>R4680DDD9</t>
  </si>
  <si>
    <t>RB50F518C</t>
  </si>
  <si>
    <t>RBD600686</t>
  </si>
  <si>
    <t>R412B3A9F</t>
  </si>
  <si>
    <t>RA4C96FE9</t>
  </si>
  <si>
    <t>RC9943360</t>
  </si>
  <si>
    <t>R9038EB15</t>
  </si>
  <si>
    <t>R89199DEF</t>
  </si>
  <si>
    <t>RFC4C216E</t>
  </si>
  <si>
    <t>R1680CE72</t>
  </si>
  <si>
    <t>RD24BE352</t>
  </si>
  <si>
    <t>R949E295B</t>
  </si>
  <si>
    <t>R4FBCD730</t>
  </si>
  <si>
    <t>R160BDC59</t>
  </si>
  <si>
    <t>R87FE463A</t>
  </si>
  <si>
    <t>RC569F082</t>
  </si>
  <si>
    <t>RB0BF09B7</t>
  </si>
  <si>
    <t>R65993994</t>
  </si>
  <si>
    <t>R1AD87FEE</t>
  </si>
  <si>
    <t>RB71B6DB1</t>
  </si>
  <si>
    <t>R21E82C6E</t>
  </si>
  <si>
    <t>R274D499A</t>
  </si>
  <si>
    <t>R851611E6</t>
  </si>
  <si>
    <t>R75158A04</t>
  </si>
  <si>
    <t>R441F7574</t>
  </si>
  <si>
    <t>R1B3DA0DE</t>
  </si>
  <si>
    <t>R10DD5561</t>
  </si>
  <si>
    <t>R147C0503</t>
  </si>
  <si>
    <t>R01120D78</t>
  </si>
  <si>
    <t>R143D926B</t>
  </si>
  <si>
    <t>R6B3A6A25</t>
  </si>
  <si>
    <t>R9EF4398A</t>
  </si>
  <si>
    <t>R16B3BD25</t>
  </si>
  <si>
    <t>R7C2AEA35</t>
  </si>
  <si>
    <t>R088EFAAA</t>
  </si>
  <si>
    <t>R5FF16E5E</t>
  </si>
  <si>
    <t>R338A361E</t>
  </si>
  <si>
    <t>R91151AC0</t>
  </si>
  <si>
    <t>RC8E1FFF5</t>
  </si>
  <si>
    <t>R1B97AC87</t>
  </si>
  <si>
    <t>RB5111B06</t>
  </si>
  <si>
    <t>R2D9843EE</t>
  </si>
  <si>
    <t>RE867EC37</t>
  </si>
  <si>
    <t>RD567DE8C</t>
  </si>
  <si>
    <t>RB5FE856D</t>
  </si>
  <si>
    <t>R1F6BF6E4</t>
  </si>
  <si>
    <t>R34E94065</t>
  </si>
  <si>
    <t>RB10F415D</t>
  </si>
  <si>
    <t>R08362366</t>
  </si>
  <si>
    <t>RB614D822</t>
  </si>
  <si>
    <t>R74A32572</t>
  </si>
  <si>
    <t>RA31D505F</t>
  </si>
  <si>
    <t>RA85D1BA6</t>
  </si>
  <si>
    <t>RF0F77A74</t>
  </si>
  <si>
    <t>RA8A72943</t>
  </si>
  <si>
    <t>RA665DBD9</t>
  </si>
  <si>
    <t>RFE2D48A8</t>
  </si>
  <si>
    <t>R728934D3</t>
  </si>
  <si>
    <t>RE2D43E70</t>
  </si>
  <si>
    <t>R7EBAA8D9</t>
  </si>
  <si>
    <t>R8FB0D1CC</t>
  </si>
  <si>
    <t>RB4D3F20E</t>
  </si>
  <si>
    <t>R7FC06C5B</t>
  </si>
  <si>
    <t>RDB05766B</t>
  </si>
  <si>
    <t>RF1D74153</t>
  </si>
  <si>
    <t>R628C0B08</t>
  </si>
  <si>
    <t>R5B8B6546</t>
  </si>
  <si>
    <t>R91B0B26E</t>
  </si>
  <si>
    <t>R2D6AE3B6</t>
  </si>
  <si>
    <t>R31D2E5AA</t>
  </si>
  <si>
    <t>R4B1163A3</t>
  </si>
  <si>
    <t>R694C2D10</t>
  </si>
  <si>
    <t>RAB5F228C</t>
  </si>
  <si>
    <t>R1F4BB646</t>
  </si>
  <si>
    <t>R99BC787D</t>
  </si>
  <si>
    <t>RC80570F6</t>
  </si>
  <si>
    <t>R6708C3FD</t>
  </si>
  <si>
    <t>RA7BF6435</t>
  </si>
  <si>
    <t>R420A678C</t>
  </si>
  <si>
    <t>RFAE95929</t>
  </si>
  <si>
    <t>R8EF6D6CB</t>
  </si>
  <si>
    <t>R44AC1C79</t>
  </si>
  <si>
    <t>RACA44458</t>
  </si>
  <si>
    <t>RED66F7AE</t>
  </si>
  <si>
    <t>RA7CC736C</t>
  </si>
  <si>
    <t>R5B4827AB</t>
  </si>
  <si>
    <t>R8182EA74</t>
  </si>
  <si>
    <t>R915EAD7D</t>
  </si>
  <si>
    <t>R6FE6A54F</t>
  </si>
  <si>
    <t>RD8F0DD8D</t>
  </si>
  <si>
    <t>R4232A911</t>
  </si>
  <si>
    <t>R8D20EC3E</t>
  </si>
  <si>
    <t>RF9C9A3B8</t>
  </si>
  <si>
    <t>R699C2E08</t>
  </si>
  <si>
    <t>R2FD94AD2</t>
  </si>
  <si>
    <t>R9AAAEA0E</t>
  </si>
  <si>
    <t>RA042F4F3</t>
  </si>
  <si>
    <t>RE9BFC529</t>
  </si>
  <si>
    <t>RE2E42DF8</t>
  </si>
  <si>
    <t>R40AF0AB5</t>
  </si>
  <si>
    <t>RF2E66674</t>
  </si>
  <si>
    <t>R264FA487</t>
  </si>
  <si>
    <t>R06339A0F</t>
  </si>
  <si>
    <t>R928772E3</t>
  </si>
  <si>
    <t>R6CD511BF</t>
  </si>
  <si>
    <t>RFCEB9BEF</t>
  </si>
  <si>
    <t>R26A1CE3A</t>
  </si>
  <si>
    <t>RA07D7B36</t>
  </si>
  <si>
    <t>RA2EA4509</t>
  </si>
  <si>
    <t>R3CF84213</t>
  </si>
  <si>
    <t>R5DA8F00F</t>
  </si>
  <si>
    <t>R6101C425</t>
  </si>
  <si>
    <t>RB8184E4E</t>
  </si>
  <si>
    <t>RD8B4DFEF</t>
  </si>
  <si>
    <t>R3902F3CE</t>
  </si>
  <si>
    <t>RCDD03E1D</t>
  </si>
  <si>
    <t>R3EF25B6B</t>
  </si>
  <si>
    <t>R4D2842D1</t>
  </si>
  <si>
    <t>RC028ABF1</t>
  </si>
  <si>
    <t>R8386E756</t>
  </si>
  <si>
    <t>RCF8CCA1C</t>
  </si>
  <si>
    <t>R07222D2F</t>
  </si>
  <si>
    <t>R255E2209</t>
  </si>
  <si>
    <t>R1B20AB66</t>
  </si>
  <si>
    <t>RE12E9B1B</t>
  </si>
  <si>
    <t>R6C7B8163</t>
  </si>
  <si>
    <t>R03A70866</t>
  </si>
  <si>
    <t>R67E16356</t>
  </si>
  <si>
    <t>RC203DF46</t>
  </si>
  <si>
    <t>R0C4986B0</t>
  </si>
  <si>
    <t>R158FE98F</t>
  </si>
  <si>
    <t>REB392294</t>
  </si>
  <si>
    <t>R0BC14E90</t>
  </si>
  <si>
    <t>R993744C4</t>
  </si>
  <si>
    <t>R45847FCC</t>
  </si>
  <si>
    <t>R13D7E98D</t>
  </si>
  <si>
    <t>R2EBA48A2</t>
  </si>
  <si>
    <t>R05583C60</t>
  </si>
  <si>
    <t>R3B0593D0</t>
  </si>
  <si>
    <t>R61E0F431</t>
  </si>
  <si>
    <t>R179B91D9</t>
  </si>
  <si>
    <t>R194D46C2</t>
  </si>
  <si>
    <t>RDD5D10D1</t>
  </si>
  <si>
    <t>R6A9AF6F0</t>
  </si>
  <si>
    <t>RD71DC5F2</t>
  </si>
  <si>
    <t>R6D79B6D8</t>
  </si>
  <si>
    <t>R7CD381CD</t>
  </si>
  <si>
    <t>RFF3E53D0</t>
  </si>
  <si>
    <t>R22EA29A7</t>
  </si>
  <si>
    <t>REEEA424A</t>
  </si>
  <si>
    <t>RF79EF55B</t>
  </si>
  <si>
    <t>RE6C90DF2</t>
  </si>
  <si>
    <t>R4E16F524</t>
  </si>
  <si>
    <t>R7A2B923C</t>
  </si>
  <si>
    <t>RBE7ECE52</t>
  </si>
  <si>
    <t>RC76965BD</t>
  </si>
  <si>
    <t>R6024B90D</t>
  </si>
  <si>
    <t>R872C71D1</t>
  </si>
  <si>
    <t>R39E3E598</t>
  </si>
  <si>
    <t>REBA2282D</t>
  </si>
  <si>
    <t>RC8247443</t>
  </si>
  <si>
    <t>R7ABA0816</t>
  </si>
  <si>
    <t>R72A22A42</t>
  </si>
  <si>
    <t>R84B1E162</t>
  </si>
  <si>
    <t>R3CDD9DE1</t>
  </si>
  <si>
    <t>RAFA738F9</t>
  </si>
  <si>
    <t>RC5BED7EF</t>
  </si>
  <si>
    <t>R46534671</t>
  </si>
  <si>
    <t>R8687259F</t>
  </si>
  <si>
    <t>R9DF1B436</t>
  </si>
  <si>
    <t>R229A0543</t>
  </si>
  <si>
    <t>R0DB932F8</t>
  </si>
  <si>
    <t>R53C50455</t>
  </si>
  <si>
    <t>R616F8231</t>
  </si>
  <si>
    <t>RA1DDB8D0</t>
  </si>
  <si>
    <t>R512D4C14</t>
  </si>
  <si>
    <t>RE3B6FCFA</t>
  </si>
  <si>
    <t>RFBCD4FF3</t>
  </si>
  <si>
    <t>R13A59F06</t>
  </si>
  <si>
    <t>R86D55B54</t>
  </si>
  <si>
    <t>RB5AFFCCD</t>
  </si>
  <si>
    <t>R0A0EEAD8</t>
  </si>
  <si>
    <t>R35614061</t>
  </si>
  <si>
    <t>R07B66C80</t>
  </si>
  <si>
    <t>R3AA3DE1E</t>
  </si>
  <si>
    <t>R33E6C717</t>
  </si>
  <si>
    <t>R9BC7B4DA</t>
  </si>
  <si>
    <t>RC1670E05</t>
  </si>
  <si>
    <t>R068BDC58</t>
  </si>
  <si>
    <t>R92918945</t>
  </si>
  <si>
    <t>R009C8007</t>
  </si>
  <si>
    <t>R5E974E64</t>
  </si>
  <si>
    <t>R69A68ED7</t>
  </si>
  <si>
    <t>R19245BB8</t>
  </si>
  <si>
    <t>RD2492C2E</t>
  </si>
  <si>
    <t>R2238790E</t>
  </si>
  <si>
    <t>R612A4864</t>
  </si>
  <si>
    <t>RAC3ABA8A</t>
  </si>
  <si>
    <t>R672F162F</t>
  </si>
  <si>
    <t>R7D9DEE5C</t>
  </si>
  <si>
    <t>R81D3066F</t>
  </si>
  <si>
    <t>R2637ECBD</t>
  </si>
  <si>
    <t>R9A1A1710</t>
  </si>
  <si>
    <t>R0E9C43FC</t>
  </si>
  <si>
    <t>R66B56D19</t>
  </si>
  <si>
    <t>R3640CCCD</t>
  </si>
  <si>
    <t>R03390957</t>
  </si>
  <si>
    <t>RCB385735</t>
  </si>
  <si>
    <t>R8FABDD1D</t>
  </si>
  <si>
    <t>RBB9B2032</t>
  </si>
  <si>
    <t>R8C6A81B7</t>
  </si>
  <si>
    <t>RA00D2EDF</t>
  </si>
  <si>
    <t>R34F623AC</t>
  </si>
  <si>
    <t>R574232FF</t>
  </si>
  <si>
    <t>RAFE2F72C</t>
  </si>
  <si>
    <t>R162E0949</t>
  </si>
  <si>
    <t>R30D4745C</t>
  </si>
  <si>
    <t>R20FB9F33</t>
  </si>
  <si>
    <t>RAABB5FB0</t>
  </si>
  <si>
    <t>R36AB7DA9</t>
  </si>
  <si>
    <t>R21E897B9</t>
  </si>
  <si>
    <t>RC0B88792</t>
  </si>
  <si>
    <t>R8F4DEB0C</t>
  </si>
  <si>
    <t>RDAD6CF84</t>
  </si>
  <si>
    <t>R649BA022</t>
  </si>
  <si>
    <t>RF1E318F5</t>
  </si>
  <si>
    <t>R054E345E</t>
  </si>
  <si>
    <t>RAD9E6E9D</t>
  </si>
  <si>
    <t>RB72920D9</t>
  </si>
  <si>
    <t>R827C8427</t>
  </si>
  <si>
    <t>RAB7B3A80</t>
  </si>
  <si>
    <t>RA2349D2C</t>
  </si>
  <si>
    <t>RFE3283A9</t>
  </si>
  <si>
    <t>R9EBD6577</t>
  </si>
  <si>
    <t>RCEF6D414</t>
  </si>
  <si>
    <t>R8ACC5923</t>
  </si>
  <si>
    <t>RC8D452F4</t>
  </si>
  <si>
    <t>R0ABC2345</t>
  </si>
  <si>
    <t>R7DF62DD3</t>
  </si>
  <si>
    <t>RC7377739</t>
  </si>
  <si>
    <t>R54B6F38C</t>
  </si>
  <si>
    <t>RF62A1C21</t>
  </si>
  <si>
    <t>RC6B378A3</t>
  </si>
  <si>
    <t>R0A8C8EA8</t>
  </si>
  <si>
    <t>R94DBA5D4</t>
  </si>
  <si>
    <t>R53D637E1</t>
  </si>
  <si>
    <t>RDEF8213A</t>
  </si>
  <si>
    <t>RA88B1408</t>
  </si>
  <si>
    <t>R53B332DB</t>
  </si>
  <si>
    <t>RFA78320A</t>
  </si>
  <si>
    <t>RA0F4C4E8</t>
  </si>
  <si>
    <t>RA530F805</t>
  </si>
  <si>
    <t>RD0B26C09</t>
  </si>
  <si>
    <t>RE391A3B8</t>
  </si>
  <si>
    <t>RFD1DD068</t>
  </si>
  <si>
    <t>R5E83AF59</t>
  </si>
  <si>
    <t>R91FC4658</t>
  </si>
  <si>
    <t>RFFA63AF2</t>
  </si>
  <si>
    <t>RC17AA907</t>
  </si>
  <si>
    <t>RCF8FC54E</t>
  </si>
  <si>
    <t>RD622E01C</t>
  </si>
  <si>
    <t>R1BC14D5B</t>
  </si>
  <si>
    <t>RE19C7554</t>
  </si>
  <si>
    <t>RAE011BF8</t>
  </si>
  <si>
    <t>R95207B05</t>
  </si>
  <si>
    <t>RF787BF09</t>
  </si>
  <si>
    <t>RA39493F1</t>
  </si>
  <si>
    <t>RD5B67A86</t>
  </si>
  <si>
    <t>RC9A8A838</t>
  </si>
  <si>
    <t>RA0A0F4DE</t>
  </si>
  <si>
    <t>R25A58280</t>
  </si>
  <si>
    <t>R3F069201</t>
  </si>
  <si>
    <t>RD77D02B8</t>
  </si>
  <si>
    <t>RE541FD91</t>
  </si>
  <si>
    <t>RB66EAE3D</t>
  </si>
  <si>
    <t>RC64145F8</t>
  </si>
  <si>
    <t>R29A8994D</t>
  </si>
  <si>
    <t>R6A16DF92</t>
  </si>
  <si>
    <t>R2BBF5DFB</t>
  </si>
  <si>
    <t>RCCE96712</t>
  </si>
  <si>
    <t>RD50B4B5D</t>
  </si>
  <si>
    <t>R58B38D1D</t>
  </si>
  <si>
    <t>R4A924AA7</t>
  </si>
  <si>
    <t>RB03D93FC</t>
  </si>
  <si>
    <t>RC494BA57</t>
  </si>
  <si>
    <t>RBBA5B318</t>
  </si>
  <si>
    <t>R03D9E326</t>
  </si>
  <si>
    <t>RDEDEF672</t>
  </si>
  <si>
    <t>R179B4EF5</t>
  </si>
  <si>
    <t>R332D8E31</t>
  </si>
  <si>
    <t>R8DD2BD74</t>
  </si>
  <si>
    <t>RFC1B7EDD</t>
  </si>
  <si>
    <t>R94E8CB36</t>
  </si>
  <si>
    <t>R13E2E1D4</t>
  </si>
  <si>
    <t>RF1279CEA</t>
  </si>
  <si>
    <t>R2AD3575D</t>
  </si>
  <si>
    <t>R1957E608</t>
  </si>
  <si>
    <t>R251B8662</t>
  </si>
  <si>
    <t>R26CB6367</t>
  </si>
  <si>
    <t>RCE6AB962</t>
  </si>
  <si>
    <t>RB612FE79</t>
  </si>
  <si>
    <t>R09A5A1D7</t>
  </si>
  <si>
    <t>R308F6750</t>
  </si>
  <si>
    <t>R1334B945</t>
  </si>
  <si>
    <t>RABE51D7C</t>
  </si>
  <si>
    <t>R508F7EBA</t>
  </si>
  <si>
    <t>R7C761255</t>
  </si>
  <si>
    <t>RDD82AF18</t>
  </si>
  <si>
    <t>RFE1D918C</t>
  </si>
  <si>
    <t>R1404C938</t>
  </si>
  <si>
    <t>RE513A8B9</t>
  </si>
  <si>
    <t>R6449AF29</t>
  </si>
  <si>
    <t>R3571A760</t>
  </si>
  <si>
    <t>R44CDEBF9</t>
  </si>
  <si>
    <t>RDF3C934D</t>
  </si>
  <si>
    <t>R75557AAD</t>
  </si>
  <si>
    <t>RF7971F79</t>
  </si>
  <si>
    <t>R964109CE</t>
  </si>
  <si>
    <t>R2455BA6D</t>
  </si>
  <si>
    <t>R5C36DA96</t>
  </si>
  <si>
    <t>RC9DEFCB7</t>
  </si>
  <si>
    <t>RB6E91649</t>
  </si>
  <si>
    <t>R52CEAD30</t>
  </si>
  <si>
    <t>R119FCB70</t>
  </si>
  <si>
    <t>RA61B6932</t>
  </si>
  <si>
    <t>RAF13A22D</t>
  </si>
  <si>
    <t>R56D7A4E3</t>
  </si>
  <si>
    <t>RDBCD56F6</t>
  </si>
  <si>
    <t>R374D8D76</t>
  </si>
  <si>
    <t>R64E65F38</t>
  </si>
  <si>
    <t>R7A10A8E1</t>
  </si>
  <si>
    <t>RCFF5CC8B</t>
  </si>
  <si>
    <t>R2799346F</t>
  </si>
  <si>
    <t>R5CACB1ED</t>
  </si>
  <si>
    <t>RB6A04A24</t>
  </si>
  <si>
    <t>R4A8A3533</t>
  </si>
  <si>
    <t>R348CB3AE</t>
  </si>
  <si>
    <t>R1DF749F6</t>
  </si>
  <si>
    <t>RDB52AC9F</t>
  </si>
  <si>
    <t>R6C811075</t>
  </si>
  <si>
    <t>RD714DE91</t>
  </si>
  <si>
    <t>RA241FEDA</t>
  </si>
  <si>
    <t>R9EBACBFF</t>
  </si>
  <si>
    <t>R546F164A</t>
  </si>
  <si>
    <t>R28A073D8</t>
  </si>
  <si>
    <t>RE480F4CD</t>
  </si>
  <si>
    <t>RBC11A63D</t>
  </si>
  <si>
    <t>RB50727BE</t>
  </si>
  <si>
    <t>RB4582CA7</t>
  </si>
  <si>
    <t>R6A156CD2</t>
  </si>
  <si>
    <t>R7156A154</t>
  </si>
  <si>
    <t>RA8567497</t>
  </si>
  <si>
    <t>R805E63B5</t>
  </si>
  <si>
    <t>RB1253A52</t>
  </si>
  <si>
    <t>R6D5AC72A</t>
  </si>
  <si>
    <t>RF17E17D7</t>
  </si>
  <si>
    <t>R30D17A22</t>
  </si>
  <si>
    <t>RF3ECCF49</t>
  </si>
  <si>
    <t>R9C3B16FB</t>
  </si>
  <si>
    <t>RDA271C2B</t>
  </si>
  <si>
    <t>R04122DDF</t>
  </si>
  <si>
    <t>R51C37BB3</t>
  </si>
  <si>
    <t>RC58424FA</t>
  </si>
  <si>
    <t>R0A453E8A</t>
  </si>
  <si>
    <t>RA7EC75E7</t>
  </si>
  <si>
    <t>R2762EC15</t>
  </si>
  <si>
    <t>RB5FBB4DB</t>
  </si>
  <si>
    <t>RCA943834</t>
  </si>
  <si>
    <t>R9FD5D919</t>
  </si>
  <si>
    <t>RBA3FE4A6</t>
  </si>
  <si>
    <t>R8BDB62B2</t>
  </si>
  <si>
    <t>R12E954F3</t>
  </si>
  <si>
    <t>R14691CDD</t>
  </si>
  <si>
    <t>RB273EA69</t>
  </si>
  <si>
    <t>RD661F925</t>
  </si>
  <si>
    <t>RC2DF7B83</t>
  </si>
  <si>
    <t>R3CF63DCD</t>
  </si>
  <si>
    <t>REF7DFFBA</t>
  </si>
  <si>
    <t>RDB5FD730</t>
  </si>
  <si>
    <t>R5845A989</t>
  </si>
  <si>
    <t>R8C6B6553</t>
  </si>
  <si>
    <t>RA8A75A64</t>
  </si>
  <si>
    <t>R49DCF2FD</t>
  </si>
  <si>
    <t>R718654D9</t>
  </si>
  <si>
    <t>R11A12529</t>
  </si>
  <si>
    <t>RAC57EEB0</t>
  </si>
  <si>
    <t>R0DE0338F</t>
  </si>
  <si>
    <t>R733B2184</t>
  </si>
  <si>
    <t>RC3F97573</t>
  </si>
  <si>
    <t>R9CF1F5E6</t>
  </si>
  <si>
    <t>R95CA2F50</t>
  </si>
  <si>
    <t>R69E822EB</t>
  </si>
  <si>
    <t>R9A7466A6</t>
  </si>
  <si>
    <t>R2D589E40</t>
  </si>
  <si>
    <t>R2574261C</t>
  </si>
  <si>
    <t>REFA14668</t>
  </si>
  <si>
    <t>RB3C2A6AF</t>
  </si>
  <si>
    <t>R0C7E37F4</t>
  </si>
  <si>
    <t>RC4887EBB</t>
  </si>
  <si>
    <t>RB2DC2787</t>
  </si>
  <si>
    <t>REB1B6414</t>
  </si>
  <si>
    <t>R9FDDC72B</t>
  </si>
  <si>
    <t>RE30B0E49</t>
  </si>
  <si>
    <t>R89D3C240</t>
  </si>
  <si>
    <t>R2707FDFD</t>
  </si>
  <si>
    <t>RBAFAEA6D</t>
  </si>
  <si>
    <t>RAFE38C58</t>
  </si>
  <si>
    <t>R47E34AB9</t>
  </si>
  <si>
    <t>R6A07BA0D</t>
  </si>
  <si>
    <t>R519ED4AD</t>
  </si>
  <si>
    <t>R4932B6D7</t>
  </si>
  <si>
    <t>RFF33E176</t>
  </si>
  <si>
    <t>RBE6A28FC</t>
  </si>
  <si>
    <t>RE40D15B9</t>
  </si>
  <si>
    <t>R0234BFDD</t>
  </si>
  <si>
    <t>RF8E2651C</t>
  </si>
  <si>
    <t>R02802889</t>
  </si>
  <si>
    <t>R2C566A2F</t>
  </si>
  <si>
    <t>RF2F28B19</t>
  </si>
  <si>
    <t>RF9294620</t>
  </si>
  <si>
    <t>R6AC09F49</t>
  </si>
  <si>
    <t>RC8108D72</t>
  </si>
  <si>
    <t>RBB09351E</t>
  </si>
  <si>
    <t>R77238D35</t>
  </si>
  <si>
    <t>R0B6D8ED5</t>
  </si>
  <si>
    <t>RB5E0685A</t>
  </si>
  <si>
    <t>R5D780E7A</t>
  </si>
  <si>
    <t>R21B87794</t>
  </si>
  <si>
    <t>R0DA02200</t>
  </si>
  <si>
    <t>R7E012876</t>
  </si>
  <si>
    <t>R81118246</t>
  </si>
  <si>
    <t>RFBF1E728</t>
  </si>
  <si>
    <t>REFBC42FE</t>
  </si>
  <si>
    <t>RE3DF6FF7</t>
  </si>
  <si>
    <t>R44FCA6D9</t>
  </si>
  <si>
    <t>R7CA265A1</t>
  </si>
  <si>
    <t>RCEC959D8</t>
  </si>
  <si>
    <t>R9EF5CBC2</t>
  </si>
  <si>
    <t>RBDE4E5F5</t>
  </si>
  <si>
    <t>R287E4525</t>
  </si>
  <si>
    <t>RE34EABA1</t>
  </si>
  <si>
    <t>R15455200</t>
  </si>
  <si>
    <t>R1C3DF294</t>
  </si>
  <si>
    <t>R3D0505B8</t>
  </si>
  <si>
    <t>R24E04D76</t>
  </si>
  <si>
    <t>R19BA4412</t>
  </si>
  <si>
    <t>R08B036DA</t>
  </si>
  <si>
    <t>R592C646B</t>
  </si>
  <si>
    <t>R93801F12</t>
  </si>
  <si>
    <t>R34305593</t>
  </si>
  <si>
    <t>R2083DC0D</t>
  </si>
  <si>
    <t>RAA5C4CE3</t>
  </si>
  <si>
    <t>R21AD23E1</t>
  </si>
  <si>
    <t>R964E4662</t>
  </si>
  <si>
    <t>RFF6F961F</t>
  </si>
  <si>
    <t>R617FC1DA</t>
  </si>
  <si>
    <t>RDE14E5BE</t>
  </si>
  <si>
    <t>RBEB8DE6A</t>
  </si>
  <si>
    <t>R42D13F53</t>
  </si>
  <si>
    <t>RA5C486AD</t>
  </si>
  <si>
    <t>R41B669FE</t>
  </si>
  <si>
    <t>RF3C189DB</t>
  </si>
  <si>
    <t>R08B265F6</t>
  </si>
  <si>
    <t>R042DCBC8</t>
  </si>
  <si>
    <t>RD664D696</t>
  </si>
  <si>
    <t>RAE34BD42</t>
  </si>
  <si>
    <t>RBA20906F</t>
  </si>
  <si>
    <t>RA639A893</t>
  </si>
  <si>
    <t>RA56D9BF7</t>
  </si>
  <si>
    <t>RAC7386C6</t>
  </si>
  <si>
    <t>RC3F71EAF</t>
  </si>
  <si>
    <t>R96E8E9D9</t>
  </si>
  <si>
    <t>R85885890</t>
  </si>
  <si>
    <t>R681664D9</t>
  </si>
  <si>
    <t>R3FCE77C9</t>
  </si>
  <si>
    <t>RBF999F86</t>
  </si>
  <si>
    <t>RA6E5AD7C</t>
  </si>
  <si>
    <t>R5D6A659C</t>
  </si>
  <si>
    <t>RF2AB8FFF</t>
  </si>
  <si>
    <t>R791D0A39</t>
  </si>
  <si>
    <t>R86853D0B</t>
  </si>
  <si>
    <t>RB4BB9F74</t>
  </si>
  <si>
    <t>R9E4229B3</t>
  </si>
  <si>
    <t>R8B0870F6</t>
  </si>
  <si>
    <t>R741F57EC</t>
  </si>
  <si>
    <t>R0D4FBC19</t>
  </si>
  <si>
    <t>R54C28BC4</t>
  </si>
  <si>
    <t>RE3EBF719</t>
  </si>
  <si>
    <t>RF7C95876</t>
  </si>
  <si>
    <t>RF0BD84DF</t>
  </si>
  <si>
    <t>RB6655391</t>
  </si>
  <si>
    <t>R13C3060B</t>
  </si>
  <si>
    <t>RFB18E974</t>
  </si>
  <si>
    <t>RDC904D72</t>
  </si>
  <si>
    <t>RC77B71E3</t>
  </si>
  <si>
    <t>RD158F61D</t>
  </si>
  <si>
    <t>R9F7C7749</t>
  </si>
  <si>
    <t>R2446A9F9</t>
  </si>
  <si>
    <t>RFA97FFEB</t>
  </si>
  <si>
    <t>R2E01E0D5</t>
  </si>
  <si>
    <t>R90CF9A1B</t>
  </si>
  <si>
    <t>R624C5A6D</t>
  </si>
  <si>
    <t>R06FC17C9</t>
  </si>
  <si>
    <t>RF194904F</t>
  </si>
  <si>
    <t>R0C0314C0</t>
  </si>
  <si>
    <t>R5454E55D</t>
  </si>
  <si>
    <t>R0C0C2D78</t>
  </si>
  <si>
    <t>R8C78666C</t>
  </si>
  <si>
    <t>R7A1482A1</t>
  </si>
  <si>
    <t>RAC501A5C</t>
  </si>
  <si>
    <t>R949502D3</t>
  </si>
  <si>
    <t>R46278256</t>
  </si>
  <si>
    <t>R19F63A08</t>
  </si>
  <si>
    <t>R2A6F3812</t>
  </si>
  <si>
    <t>R2BC2199A</t>
  </si>
  <si>
    <t>RC0C0E22B</t>
  </si>
  <si>
    <t>R1A3DC202</t>
  </si>
  <si>
    <t>R078500D4</t>
  </si>
  <si>
    <t>R5809907E</t>
  </si>
  <si>
    <t>R9F716D43</t>
  </si>
  <si>
    <t>RAB5BB9BA</t>
  </si>
  <si>
    <t>RC7FD806C</t>
  </si>
  <si>
    <t>RDF15CEAF</t>
  </si>
  <si>
    <t>R93D15874</t>
  </si>
  <si>
    <t>R8DC1DEF2</t>
  </si>
  <si>
    <t>R01E675A4</t>
  </si>
  <si>
    <t>R66747CB3</t>
  </si>
  <si>
    <t>R9C339C96</t>
  </si>
  <si>
    <t>RFC568ABD</t>
  </si>
  <si>
    <t>R0AE126DD</t>
  </si>
  <si>
    <t>RABBD413F</t>
  </si>
  <si>
    <t>RF7EB6CC0</t>
  </si>
  <si>
    <t>RDA8E557A</t>
  </si>
  <si>
    <t>R130936FE</t>
  </si>
  <si>
    <t>R7729809B</t>
  </si>
  <si>
    <t>R75EFC3BF</t>
  </si>
  <si>
    <t>R2B3FE238</t>
  </si>
  <si>
    <t>R151E7366</t>
  </si>
  <si>
    <t>R5D27E8B6</t>
  </si>
  <si>
    <t>R15C6155D</t>
  </si>
  <si>
    <t>R7A6E904C</t>
  </si>
  <si>
    <t>R2FB70449</t>
  </si>
  <si>
    <t>R2D124D22</t>
  </si>
  <si>
    <t>RC1AD158A</t>
  </si>
  <si>
    <t>R6352D325</t>
  </si>
  <si>
    <t>RB78A6DDE</t>
  </si>
  <si>
    <t>R328C7352</t>
  </si>
  <si>
    <t>R335BBADD</t>
  </si>
  <si>
    <t>R5769DF7A</t>
  </si>
  <si>
    <t>RC0BC4AA9</t>
  </si>
  <si>
    <t>RC39CA049</t>
  </si>
  <si>
    <t>R4251A05D</t>
  </si>
  <si>
    <t>RD63EF61F</t>
  </si>
  <si>
    <t>R3A250B10</t>
  </si>
  <si>
    <t>R0B96D487</t>
  </si>
  <si>
    <t>RA2BA37A9</t>
  </si>
  <si>
    <t>RDE5F8FE7</t>
  </si>
  <si>
    <t>RB911BE37</t>
  </si>
  <si>
    <t>RBB75914E</t>
  </si>
  <si>
    <t>R5610E490</t>
  </si>
  <si>
    <t>RDDF13F48</t>
  </si>
  <si>
    <t>RDD9E6831</t>
  </si>
  <si>
    <t>R340B9C62</t>
  </si>
  <si>
    <t>R8AD8BD9C</t>
  </si>
  <si>
    <t>R02F9C0D6</t>
  </si>
  <si>
    <t>R18997365</t>
  </si>
  <si>
    <t>RE6700DBC</t>
  </si>
  <si>
    <t>RE60F3705</t>
  </si>
  <si>
    <t>R8C5E7076</t>
  </si>
  <si>
    <t>R909CEEDE</t>
  </si>
  <si>
    <t>R01C2F871</t>
  </si>
  <si>
    <t>RE774183E</t>
  </si>
  <si>
    <t>R69F9BCB1</t>
  </si>
  <si>
    <t>R97420144</t>
  </si>
  <si>
    <t>R01515ACD</t>
  </si>
  <si>
    <t>R69D53042</t>
  </si>
  <si>
    <t>R28BEA27C</t>
  </si>
  <si>
    <t>R3826597C</t>
  </si>
  <si>
    <t>RC9CF7398</t>
  </si>
  <si>
    <t>R722E263C</t>
  </si>
  <si>
    <t>R5F8AAAFE</t>
  </si>
  <si>
    <t>RA1C26B7C</t>
  </si>
  <si>
    <t>R0195BFC9</t>
  </si>
  <si>
    <t>R3E8BD8AB</t>
  </si>
  <si>
    <t>RF99F5F64</t>
  </si>
  <si>
    <t>R01667476</t>
  </si>
  <si>
    <t>RDE9F25A7</t>
  </si>
  <si>
    <t>RF478D397</t>
  </si>
  <si>
    <t>R6463B9B4</t>
  </si>
  <si>
    <t>R3C86B79A</t>
  </si>
  <si>
    <t>R4BB1B33B</t>
  </si>
  <si>
    <t>R1DC59E5B</t>
  </si>
  <si>
    <t>RA7892C5A</t>
  </si>
  <si>
    <t>R78ACECB1</t>
  </si>
  <si>
    <t>R4220477C</t>
  </si>
  <si>
    <t>RBF473B5B</t>
  </si>
  <si>
    <t>R28952FD1</t>
  </si>
  <si>
    <t>RA93206BE</t>
  </si>
  <si>
    <t>R242CB1A9</t>
  </si>
  <si>
    <t>RBC1ADD3A</t>
  </si>
  <si>
    <t>R53B8DB22</t>
  </si>
  <si>
    <t>RD069199A</t>
  </si>
  <si>
    <t>R3D713732</t>
  </si>
  <si>
    <t>R299AEBE7</t>
  </si>
  <si>
    <t>RE5DE0F7E</t>
  </si>
  <si>
    <t>R49943DFA</t>
  </si>
  <si>
    <t>R3A3B5E96</t>
  </si>
  <si>
    <t>RA78826CD</t>
  </si>
  <si>
    <t>RB829DE7A</t>
  </si>
  <si>
    <t>R5DF4E6D7</t>
  </si>
  <si>
    <t>R5E3DB7B0</t>
  </si>
  <si>
    <t>RFD828AA4</t>
  </si>
  <si>
    <t>R93CE90A2</t>
  </si>
  <si>
    <t>R05DCF8DD</t>
  </si>
  <si>
    <t>RF466B370</t>
  </si>
  <si>
    <t>R69974947</t>
  </si>
  <si>
    <t>RBD182ED3</t>
  </si>
  <si>
    <t>R35FE4E42</t>
  </si>
  <si>
    <t>R9A380D75</t>
  </si>
  <si>
    <t>R58FF94F2</t>
  </si>
  <si>
    <t>R75EE4C1F</t>
  </si>
  <si>
    <t>RBFBA1CBE</t>
  </si>
  <si>
    <t>R060B53F4</t>
  </si>
  <si>
    <t>RBE8A4600</t>
  </si>
  <si>
    <t>RF0B070D9</t>
  </si>
  <si>
    <t>R9E4275B0</t>
  </si>
  <si>
    <t>R6B04B950</t>
  </si>
  <si>
    <t>R6D1599E0</t>
  </si>
  <si>
    <t>RBE0D79B1</t>
  </si>
  <si>
    <t>R53C44051</t>
  </si>
  <si>
    <t>R96BC9C08</t>
  </si>
  <si>
    <t>R0951FFBE</t>
  </si>
  <si>
    <t>R64BEFC5D</t>
  </si>
  <si>
    <t>RA2B20936</t>
  </si>
  <si>
    <t>R1C703F62</t>
  </si>
  <si>
    <t>RFDFFE474</t>
  </si>
  <si>
    <t>RCC961361</t>
  </si>
  <si>
    <t>R28666B61</t>
  </si>
  <si>
    <t>R7594BC0A</t>
  </si>
  <si>
    <t>R6BA37B53</t>
  </si>
  <si>
    <t>RC409CD52</t>
  </si>
  <si>
    <t>R20FBB1E5</t>
  </si>
  <si>
    <t>RC6932953</t>
  </si>
  <si>
    <t>RBD4382D2</t>
  </si>
  <si>
    <t>R438B8591</t>
  </si>
  <si>
    <t>R6A45124E</t>
  </si>
  <si>
    <t>R981453F7</t>
  </si>
  <si>
    <t>RE0DC3BEF</t>
  </si>
  <si>
    <t>R14F882C6</t>
  </si>
  <si>
    <t>RFA561470</t>
  </si>
  <si>
    <t>RBC437902</t>
  </si>
  <si>
    <t>R3E904619</t>
  </si>
  <si>
    <t>RD4D14DFA</t>
  </si>
  <si>
    <t>R0F716FA2</t>
  </si>
  <si>
    <t>RF63E7273</t>
  </si>
  <si>
    <t>R27803B53</t>
  </si>
  <si>
    <t>R2CB5A586</t>
  </si>
  <si>
    <t>R4A492A41</t>
  </si>
  <si>
    <t>R22F0F7F6</t>
  </si>
  <si>
    <t>R07966E0D</t>
  </si>
  <si>
    <t>R51C38662</t>
  </si>
  <si>
    <t>RCFA896F9</t>
  </si>
  <si>
    <t>R3D911508</t>
  </si>
  <si>
    <t>RB4C0973B</t>
  </si>
  <si>
    <t>RE8F0412A</t>
  </si>
  <si>
    <t>R88848B2A</t>
  </si>
  <si>
    <t>R28836C20</t>
  </si>
  <si>
    <t>RD2C04544</t>
  </si>
  <si>
    <t>R811625D6</t>
  </si>
  <si>
    <t>R1731F2C7</t>
  </si>
  <si>
    <t>R1DC7D9B9</t>
  </si>
  <si>
    <t>R1F00E8B1</t>
  </si>
  <si>
    <t>R554F0E39</t>
  </si>
  <si>
    <t>R8A2FFD90</t>
  </si>
  <si>
    <t>REB8433A3</t>
  </si>
  <si>
    <t>RC18D57F7</t>
  </si>
  <si>
    <t>R94B59C5F</t>
  </si>
  <si>
    <t>R35D34F54</t>
  </si>
  <si>
    <t>RC96EAF7C</t>
  </si>
  <si>
    <t>R67A292CE</t>
  </si>
  <si>
    <t>R6746E973</t>
  </si>
  <si>
    <t>R077B209F</t>
  </si>
  <si>
    <t>R17186173</t>
  </si>
  <si>
    <t>RF51ECEC5</t>
  </si>
  <si>
    <t>R38CEC313</t>
  </si>
  <si>
    <t>R4841CDCB</t>
  </si>
  <si>
    <t>R8BB5F30E</t>
  </si>
  <si>
    <t>R70135752</t>
  </si>
  <si>
    <t>R89E443A8</t>
  </si>
  <si>
    <t>R7AAD430C</t>
  </si>
  <si>
    <t>R3CDE0752</t>
  </si>
  <si>
    <t>R29BF5EE7</t>
  </si>
  <si>
    <t>R06022E5A</t>
  </si>
  <si>
    <t>RC13FB6CA</t>
  </si>
  <si>
    <t>R40817773</t>
  </si>
  <si>
    <t>R4966DA3D</t>
  </si>
  <si>
    <t>R2F66356E</t>
  </si>
  <si>
    <t>R7E0DC875</t>
  </si>
  <si>
    <t>RDA59332B</t>
  </si>
  <si>
    <t>RB826D530</t>
  </si>
  <si>
    <t>R1F659173</t>
  </si>
  <si>
    <t>R935670D7</t>
  </si>
  <si>
    <t>RA8A9A37A</t>
  </si>
  <si>
    <t>R99F2BCE4</t>
  </si>
  <si>
    <t>R9AC2232A</t>
  </si>
  <si>
    <t>R1BDBEC9B</t>
  </si>
  <si>
    <t>R94CF89B4</t>
  </si>
  <si>
    <t>R5F880866</t>
  </si>
  <si>
    <t>R3C704D10</t>
  </si>
  <si>
    <t>R91241355</t>
  </si>
  <si>
    <t>R980DB2AF</t>
  </si>
  <si>
    <t>R6DA977D9</t>
  </si>
  <si>
    <t>RF427F5DD</t>
  </si>
  <si>
    <t>R61E58C61</t>
  </si>
  <si>
    <t>RCEB5B96F</t>
  </si>
  <si>
    <t>R7DB59BD8</t>
  </si>
  <si>
    <t>R38C33CDD</t>
  </si>
  <si>
    <t>RBEC5BBC5</t>
  </si>
  <si>
    <t>RA0BB1D2E</t>
  </si>
  <si>
    <t>R7B26EC11</t>
  </si>
  <si>
    <t>R52BD6AA3</t>
  </si>
  <si>
    <t>RA56F3898</t>
  </si>
  <si>
    <t>R5C026BC9</t>
  </si>
  <si>
    <t>RC36C95CC</t>
  </si>
  <si>
    <t>R001D26B7</t>
  </si>
  <si>
    <t>RA1B954A7</t>
  </si>
  <si>
    <t>R1B4551A9</t>
  </si>
  <si>
    <t>R440BE8AF</t>
  </si>
  <si>
    <t>R5579F6DC</t>
  </si>
  <si>
    <t>RD6AD24A7</t>
  </si>
  <si>
    <t>R0A979946</t>
  </si>
  <si>
    <t>RE7280C5D</t>
  </si>
  <si>
    <t>R12089EB7</t>
  </si>
  <si>
    <t>R4DAB0500</t>
  </si>
  <si>
    <t>RD0C08264</t>
  </si>
  <si>
    <t>R28074F1B</t>
  </si>
  <si>
    <t>R5CF4D20B</t>
  </si>
  <si>
    <t>R1B780E02</t>
  </si>
  <si>
    <t>R6C5EE92D</t>
  </si>
  <si>
    <t>RBF865CBB</t>
  </si>
  <si>
    <t>R4771E9C3</t>
  </si>
  <si>
    <t>RF17D2934</t>
  </si>
  <si>
    <t>R37425BFC</t>
  </si>
  <si>
    <t>RB16080BE</t>
  </si>
  <si>
    <t>RCB2CDA13</t>
  </si>
  <si>
    <t>R9D20772E</t>
  </si>
  <si>
    <t>RF75B9A12</t>
  </si>
  <si>
    <t>R6C5173B7</t>
  </si>
  <si>
    <t>RACE28D66</t>
  </si>
  <si>
    <t>RED93611F</t>
  </si>
  <si>
    <t>R5D94E704</t>
  </si>
  <si>
    <t>RA8D2A3BD</t>
  </si>
  <si>
    <t>RBF14AD42</t>
  </si>
  <si>
    <t>RA2484CB1</t>
  </si>
  <si>
    <t>R02445EF4</t>
  </si>
  <si>
    <t>R78B4B225</t>
  </si>
  <si>
    <t>REEAFE475</t>
  </si>
  <si>
    <t>R3AC84DBD</t>
  </si>
  <si>
    <t>R6485FAC1</t>
  </si>
  <si>
    <t>R7A213875</t>
  </si>
  <si>
    <t>RD9B25AE3</t>
  </si>
  <si>
    <t>R821AE71C</t>
  </si>
  <si>
    <t>RF2DEDFAB</t>
  </si>
  <si>
    <t>RA9221A0D</t>
  </si>
  <si>
    <t>RAC6ADFF8</t>
  </si>
  <si>
    <t>RBA86C5D5</t>
  </si>
  <si>
    <t>RC34B24E6</t>
  </si>
  <si>
    <t>RFEB34288</t>
  </si>
  <si>
    <t>RA57CE2C0</t>
  </si>
  <si>
    <t>R2069CE8E</t>
  </si>
  <si>
    <t>R2FAB87CB</t>
  </si>
  <si>
    <t>RA6634F1B</t>
  </si>
  <si>
    <t>RCF146AF4</t>
  </si>
  <si>
    <t>R3384A6EA</t>
  </si>
  <si>
    <t>R06B12850</t>
  </si>
  <si>
    <t>RDA746217</t>
  </si>
  <si>
    <t>RB65E0ADB</t>
  </si>
  <si>
    <t>R82F697BC</t>
  </si>
  <si>
    <t>R332E97A0</t>
  </si>
  <si>
    <t>RE32B6033</t>
  </si>
  <si>
    <t>RF71CF31B</t>
  </si>
  <si>
    <t>R1A35B914</t>
  </si>
  <si>
    <t>RFC322F29</t>
  </si>
  <si>
    <t>R57A4CDD4</t>
  </si>
  <si>
    <t>R401DF4F2</t>
  </si>
  <si>
    <t>R98C5E0D7</t>
  </si>
  <si>
    <t>R2AD32A1E</t>
  </si>
  <si>
    <t>R2E4D1BB7</t>
  </si>
  <si>
    <t>RC63C7672</t>
  </si>
  <si>
    <t>RFDBBE610</t>
  </si>
  <si>
    <t>R24808404</t>
  </si>
  <si>
    <t>R820A7486</t>
  </si>
  <si>
    <t>R883FE728</t>
  </si>
  <si>
    <t>R31C5AA84</t>
  </si>
  <si>
    <t>R9AFB667E</t>
  </si>
  <si>
    <t>R35A96D03</t>
  </si>
  <si>
    <t>RB9A22B99</t>
  </si>
  <si>
    <t>R640685ED</t>
  </si>
  <si>
    <t>RE08E3B53</t>
  </si>
  <si>
    <t>R0BFCFE88</t>
  </si>
  <si>
    <t>R23A6D0AA</t>
  </si>
  <si>
    <t>R6E27B2E3</t>
  </si>
  <si>
    <t>R1E82DEDC</t>
  </si>
  <si>
    <t>R60288AFE</t>
  </si>
  <si>
    <t>R1F72410A</t>
  </si>
  <si>
    <t>R607D0C49</t>
  </si>
  <si>
    <t>RCF4E3BFE</t>
  </si>
  <si>
    <t>RBAA6D18D</t>
  </si>
  <si>
    <t>R329E2488</t>
  </si>
  <si>
    <t>R3AAE3E9F</t>
  </si>
  <si>
    <t>R83BD6099</t>
  </si>
  <si>
    <t>R9E603017</t>
  </si>
  <si>
    <t>R7D16A5CE</t>
  </si>
  <si>
    <t>RF13E1CB9</t>
  </si>
  <si>
    <t>R8723EAA0</t>
  </si>
  <si>
    <t>RC162C935</t>
  </si>
  <si>
    <t>RD5E2E1BB</t>
  </si>
  <si>
    <t>RF6FC9461</t>
  </si>
  <si>
    <t>R41041318</t>
  </si>
  <si>
    <t>RDA920423</t>
  </si>
  <si>
    <t>R970258B4</t>
  </si>
  <si>
    <t>R06FD0ACA</t>
  </si>
  <si>
    <t>R40705A63</t>
  </si>
  <si>
    <t>R954F3DC5</t>
  </si>
  <si>
    <t>RC74DC61C</t>
  </si>
  <si>
    <t>R9246132B</t>
  </si>
  <si>
    <t>RCED069F0</t>
  </si>
  <si>
    <t>R3F27D6F0</t>
  </si>
  <si>
    <t>R65209C8D</t>
  </si>
  <si>
    <t>RC3A80ABD</t>
  </si>
  <si>
    <t>R51045752</t>
  </si>
  <si>
    <t>R7877FD61</t>
  </si>
  <si>
    <t>R84BD073B</t>
  </si>
  <si>
    <t>RD77CFCCB</t>
  </si>
  <si>
    <t>R0C0C3F45</t>
  </si>
  <si>
    <t>R1DF2EAFB</t>
  </si>
  <si>
    <t>R92BA0639</t>
  </si>
  <si>
    <t>R6665189D</t>
  </si>
  <si>
    <t>R842A0B30</t>
  </si>
  <si>
    <t>R2CBC5B40</t>
  </si>
  <si>
    <t>R3B0E242D</t>
  </si>
  <si>
    <t>R6AEAA8BE</t>
  </si>
  <si>
    <t>RE9B799AF</t>
  </si>
  <si>
    <t>R79176A08</t>
  </si>
  <si>
    <t>R3C05F1DB</t>
  </si>
  <si>
    <t>REA80323B</t>
  </si>
  <si>
    <t>R76F6990D</t>
  </si>
  <si>
    <t>R69A1A77F</t>
  </si>
  <si>
    <t>R2F23DF70</t>
  </si>
  <si>
    <t>R2BF5D928</t>
  </si>
  <si>
    <t>RF4335FB3</t>
  </si>
  <si>
    <t>RC04D189F</t>
  </si>
  <si>
    <t>R70D34D44</t>
  </si>
  <si>
    <t>R6A4C35E4</t>
  </si>
  <si>
    <t>RAB65B1D1</t>
  </si>
  <si>
    <t>RBEB09517</t>
  </si>
  <si>
    <t>R38274CCE</t>
  </si>
  <si>
    <t>R4631D6B5</t>
  </si>
  <si>
    <t>RE10AD8E0</t>
  </si>
  <si>
    <t>R0EEC9B5B</t>
  </si>
  <si>
    <t>R8319A9BB</t>
  </si>
  <si>
    <t>R1F139117</t>
  </si>
  <si>
    <t>R1D9E6058</t>
  </si>
  <si>
    <t>R74760E8C</t>
  </si>
  <si>
    <t>R1932835C</t>
  </si>
  <si>
    <t>R419467C8</t>
  </si>
  <si>
    <t>RD2A02333</t>
  </si>
  <si>
    <t>RE49AC034</t>
  </si>
  <si>
    <t>RC7AB1610</t>
  </si>
  <si>
    <t>R06AAE9DF</t>
  </si>
  <si>
    <t>R13EEE072</t>
  </si>
  <si>
    <t>R1B6A4EA3</t>
  </si>
  <si>
    <t>RCA240C3E</t>
  </si>
  <si>
    <t>R438B6A99</t>
  </si>
  <si>
    <t>REA2313FC</t>
  </si>
  <si>
    <t>R3F6B4F8B</t>
  </si>
  <si>
    <t>R2159262E</t>
  </si>
  <si>
    <t>RDC5EFE4C</t>
  </si>
  <si>
    <t>RCD68C8F9</t>
  </si>
  <si>
    <t>R7E1843E7</t>
  </si>
  <si>
    <t>R7729B29E</t>
  </si>
  <si>
    <t>R5EB6EAAC</t>
  </si>
  <si>
    <t>R59745FCF</t>
  </si>
  <si>
    <t>R64B1F081</t>
  </si>
  <si>
    <t>R916D02C2</t>
  </si>
  <si>
    <t>R3BAB7089</t>
  </si>
  <si>
    <t>RDE5919BA</t>
  </si>
  <si>
    <t>R1FE913DD</t>
  </si>
  <si>
    <t>R9B76AD55</t>
  </si>
  <si>
    <t>R96FA1B23</t>
  </si>
  <si>
    <t>RE236DE07</t>
  </si>
  <si>
    <t>R55178F29</t>
  </si>
  <si>
    <t>RCDB55B2E</t>
  </si>
  <si>
    <t>R611F766B</t>
  </si>
  <si>
    <t>R2D93F92C</t>
  </si>
  <si>
    <t>R2689C7D0</t>
  </si>
  <si>
    <t>R90F21FE2</t>
  </si>
  <si>
    <t>R4C202C60</t>
  </si>
  <si>
    <t>R486C1771</t>
  </si>
  <si>
    <t>R091CBBFF</t>
  </si>
  <si>
    <t>R5748DE11</t>
  </si>
  <si>
    <t>R496D6A2E</t>
  </si>
  <si>
    <t>R3ED404A5</t>
  </si>
  <si>
    <t>R704996C6</t>
  </si>
  <si>
    <t>R65DE07E2</t>
  </si>
  <si>
    <t>RDC172E5D</t>
  </si>
  <si>
    <t>R40FCE478</t>
  </si>
  <si>
    <t>R80431542</t>
  </si>
  <si>
    <t>R109E59E8</t>
  </si>
  <si>
    <t>R6EF4CCFD</t>
  </si>
  <si>
    <t>R475FB63E</t>
  </si>
  <si>
    <t>RC57D4953</t>
  </si>
  <si>
    <t>RA8199A4B</t>
  </si>
  <si>
    <t>R3DCD5CA0</t>
  </si>
  <si>
    <t>RF9F8489C</t>
  </si>
  <si>
    <t>R72EEADE0</t>
  </si>
  <si>
    <t>RD3496AE5</t>
  </si>
  <si>
    <t>RCCA1A04E</t>
  </si>
  <si>
    <t>R436A1635</t>
  </si>
  <si>
    <t>R23C043B0</t>
  </si>
  <si>
    <t>RB781E053</t>
  </si>
  <si>
    <t>R11B6934F</t>
  </si>
  <si>
    <t>R4C3F4EBF</t>
  </si>
  <si>
    <t>RD405103F</t>
  </si>
  <si>
    <t>R72741226</t>
  </si>
  <si>
    <t>R1DC0E982</t>
  </si>
  <si>
    <t>R20628CC5</t>
  </si>
  <si>
    <t>RC4D71E32</t>
  </si>
  <si>
    <t>R4EDD7081</t>
  </si>
  <si>
    <t>R78E944F6</t>
  </si>
  <si>
    <t>R8D2F49FE</t>
  </si>
  <si>
    <t>R2473437E</t>
  </si>
  <si>
    <t>R9305F7C5</t>
  </si>
  <si>
    <t>R97C05BA5</t>
  </si>
  <si>
    <t>R96136AF8</t>
  </si>
  <si>
    <t>R208865D4</t>
  </si>
  <si>
    <t>RE1E6094B</t>
  </si>
  <si>
    <t>RDC94BDDF</t>
  </si>
  <si>
    <t>R6B3A26DB</t>
  </si>
  <si>
    <t>R9A7D5C00</t>
  </si>
  <si>
    <t>RCE43E3C8</t>
  </si>
  <si>
    <t>RB798EFC2</t>
  </si>
  <si>
    <t>R62192C24</t>
  </si>
  <si>
    <t>R5A2E61DD</t>
  </si>
  <si>
    <t>RE3D009E6</t>
  </si>
  <si>
    <t>R17D4513E</t>
  </si>
  <si>
    <t>RF65A0A97</t>
  </si>
  <si>
    <t>RA23FF15E</t>
  </si>
  <si>
    <t>R67EB704E</t>
  </si>
  <si>
    <t>R262B0ED5</t>
  </si>
  <si>
    <t>RB8C47DB2</t>
  </si>
  <si>
    <t>R19CFD434</t>
  </si>
  <si>
    <t>RED030745</t>
  </si>
  <si>
    <t>RDB3E00A3</t>
  </si>
  <si>
    <t>R99A707AC</t>
  </si>
  <si>
    <t>R9F803D71</t>
  </si>
  <si>
    <t>RA4C128F2</t>
  </si>
  <si>
    <t>R906C932A</t>
  </si>
  <si>
    <t>R1CEDEC90</t>
  </si>
  <si>
    <t>RE253E503</t>
  </si>
  <si>
    <t>R8BFB6EB5</t>
  </si>
  <si>
    <t>R38B798EC</t>
  </si>
  <si>
    <t>R5C3CDED3</t>
  </si>
  <si>
    <t>R46B6C8A4</t>
  </si>
  <si>
    <t>RDB84989D</t>
  </si>
  <si>
    <t>R54B27F58</t>
  </si>
  <si>
    <t>R130FE887</t>
  </si>
  <si>
    <t>R2CB3138C</t>
  </si>
  <si>
    <t>R7D2FF0AD</t>
  </si>
  <si>
    <t>RC1D943A8</t>
  </si>
  <si>
    <t>R115EEAA7</t>
  </si>
  <si>
    <t>R95E8B8C3</t>
  </si>
  <si>
    <t>R67EE6C5B</t>
  </si>
  <si>
    <t>R04C43A34</t>
  </si>
  <si>
    <t>RD59C0ABF</t>
  </si>
  <si>
    <t>R66F57660</t>
  </si>
  <si>
    <t>R1FDBCC55</t>
  </si>
  <si>
    <t>R9B55B2B5</t>
  </si>
  <si>
    <t>R0CF422DD</t>
  </si>
  <si>
    <t>RE6474D0A</t>
  </si>
  <si>
    <t>R6CB8B4BE</t>
  </si>
  <si>
    <t>R7440B2C5</t>
  </si>
  <si>
    <t>RFC868DC2</t>
  </si>
  <si>
    <t>R5FEAC450</t>
  </si>
  <si>
    <t>R41F6E574</t>
  </si>
  <si>
    <t>R44EB7347</t>
  </si>
  <si>
    <t>R399AEAED</t>
  </si>
  <si>
    <t>RDEA097AE</t>
  </si>
  <si>
    <t>R55D4FEFA</t>
  </si>
  <si>
    <t>RCB91C87C</t>
  </si>
  <si>
    <t>R814E3FEA</t>
  </si>
  <si>
    <t>R97F27A79</t>
  </si>
  <si>
    <t>RA34B3D85</t>
  </si>
  <si>
    <t>R99AA8EE5</t>
  </si>
  <si>
    <t>RD55FAA2C</t>
  </si>
  <si>
    <t>RDFBD729A</t>
  </si>
  <si>
    <t>R227B849D</t>
  </si>
  <si>
    <t>R4FD798A4</t>
  </si>
  <si>
    <t>RA7C2C3F2</t>
  </si>
  <si>
    <t>RD7CADC85</t>
  </si>
  <si>
    <t>R98361361</t>
  </si>
  <si>
    <t>R1A1EE8B6</t>
  </si>
  <si>
    <t>RC9CAD9C3</t>
  </si>
  <si>
    <t>RCB9FD056</t>
  </si>
  <si>
    <t>REA56EE49</t>
  </si>
  <si>
    <t>R0D3B89AE</t>
  </si>
  <si>
    <t>R7D28582A</t>
  </si>
  <si>
    <t>R39CEC024</t>
  </si>
  <si>
    <t>R4B768A05</t>
  </si>
  <si>
    <t>R37BDBEFD</t>
  </si>
  <si>
    <t>RF5DE4296</t>
  </si>
  <si>
    <t>R8F341568</t>
  </si>
  <si>
    <t>R1067E1D2</t>
  </si>
  <si>
    <t>R18C3050D</t>
  </si>
  <si>
    <t>R0F29FE35</t>
  </si>
  <si>
    <t>RAF823DB9</t>
  </si>
  <si>
    <t>RDA6104F2</t>
  </si>
  <si>
    <t>RFDBB2052</t>
  </si>
  <si>
    <t>RECA1960E</t>
  </si>
  <si>
    <t>R34D9A099</t>
  </si>
  <si>
    <t>R2FCF8A10</t>
  </si>
  <si>
    <t>R85A059F9</t>
  </si>
  <si>
    <t>R3FD126F7</t>
  </si>
  <si>
    <t>R3A32D809</t>
  </si>
  <si>
    <t>RC2893690</t>
  </si>
  <si>
    <t>RD4068CC6</t>
  </si>
  <si>
    <t>RA2A10889</t>
  </si>
  <si>
    <t>RD79974C8</t>
  </si>
  <si>
    <t>R3390594B</t>
  </si>
  <si>
    <t>R9A293454</t>
  </si>
  <si>
    <t>RCC3767C7</t>
  </si>
  <si>
    <t>R0A2CE07D</t>
  </si>
  <si>
    <t>R5D43D14F</t>
  </si>
  <si>
    <t>RB01C80BF</t>
  </si>
  <si>
    <t>RD6868EA8</t>
  </si>
  <si>
    <t>R5546E427</t>
  </si>
  <si>
    <t>R6CADDE9A</t>
  </si>
  <si>
    <t>RAE0BB9C9</t>
  </si>
  <si>
    <t>RA0F9494C</t>
  </si>
  <si>
    <t>REC9BA4A9</t>
  </si>
  <si>
    <t>RD5EA6728</t>
  </si>
  <si>
    <t>R5736BE98</t>
  </si>
  <si>
    <t>R36F46F03</t>
  </si>
  <si>
    <t>R24C212B1</t>
  </si>
  <si>
    <t>R5B2F6F05</t>
  </si>
  <si>
    <t>R93B8941D</t>
  </si>
  <si>
    <t>R661F1F0B</t>
  </si>
  <si>
    <t>R20E947FB</t>
  </si>
  <si>
    <t>R90D49B82</t>
  </si>
  <si>
    <t>R2A463141</t>
  </si>
  <si>
    <t>RBEDB6D0D</t>
  </si>
  <si>
    <t>REC4DE7BC</t>
  </si>
  <si>
    <t>R5288F5CB</t>
  </si>
  <si>
    <t>REC126DF7</t>
  </si>
  <si>
    <t>RD7E6EF3D</t>
  </si>
  <si>
    <t>R2BD0EF9F</t>
  </si>
  <si>
    <t>R662C9FE2</t>
  </si>
  <si>
    <t>RE1F56E33</t>
  </si>
  <si>
    <t>R7353DA48</t>
  </si>
  <si>
    <t>R6A4341ED</t>
  </si>
  <si>
    <t>R401B24EF</t>
  </si>
  <si>
    <t>R09EF3FE6</t>
  </si>
  <si>
    <t>RFF08F9F0</t>
  </si>
  <si>
    <t>R6D8E2876</t>
  </si>
  <si>
    <t>R71245BB3</t>
  </si>
  <si>
    <t>RAE967A15</t>
  </si>
  <si>
    <t>RBD906185</t>
  </si>
  <si>
    <t>R07EF30C2</t>
  </si>
  <si>
    <t>R9B1321E3</t>
  </si>
  <si>
    <t>R4055F076</t>
  </si>
  <si>
    <t>R10D20D3A</t>
  </si>
  <si>
    <t>R51FACCE9</t>
  </si>
  <si>
    <t>R43484CF1</t>
  </si>
  <si>
    <t>R81EDFAEA</t>
  </si>
  <si>
    <t>RCD80B863</t>
  </si>
  <si>
    <t>RA439FEC3</t>
  </si>
  <si>
    <t>R8248B505</t>
  </si>
  <si>
    <t>R5D43DDDE</t>
  </si>
  <si>
    <t>RDC965C24</t>
  </si>
  <si>
    <t>R37C045F0</t>
  </si>
  <si>
    <t>R3F392DC2</t>
  </si>
  <si>
    <t>R2F61D9C9</t>
  </si>
  <si>
    <t>R611654EC</t>
  </si>
  <si>
    <t>R4B8C8025</t>
  </si>
  <si>
    <t>R229C1582</t>
  </si>
  <si>
    <t>R7DD31B99</t>
  </si>
  <si>
    <t>RC4BA64A9</t>
  </si>
  <si>
    <t>R1659E994</t>
  </si>
  <si>
    <t>R163DBE97</t>
  </si>
  <si>
    <t>RC64A3B71</t>
  </si>
  <si>
    <t>R8AE7412F</t>
  </si>
  <si>
    <t>R014C7086</t>
  </si>
  <si>
    <t>R4B8598DF</t>
  </si>
  <si>
    <t>R727CE3B8</t>
  </si>
  <si>
    <t>REEB0F2BF</t>
  </si>
  <si>
    <t>R55E73C09</t>
  </si>
  <si>
    <t>RA2064818</t>
  </si>
  <si>
    <t>R4E00C908</t>
  </si>
  <si>
    <t>RB3C6C1D9</t>
  </si>
  <si>
    <t>R9772928C</t>
  </si>
  <si>
    <t>RC4DF9430</t>
  </si>
  <si>
    <t>R9A93102B</t>
  </si>
  <si>
    <t>RB872675D</t>
  </si>
  <si>
    <t>R46FAE977</t>
  </si>
  <si>
    <t>R86E1AFBE</t>
  </si>
  <si>
    <t>R3202BABC</t>
  </si>
  <si>
    <t>R2E3982C8</t>
  </si>
  <si>
    <t>R975AB7ED</t>
  </si>
  <si>
    <t>R14AE7FBF</t>
  </si>
  <si>
    <t>R69A58504</t>
  </si>
  <si>
    <t>RB61E38D5</t>
  </si>
  <si>
    <t>RE8596EA3</t>
  </si>
  <si>
    <t>RFEB7B56D</t>
  </si>
  <si>
    <t>R07EC8FD0</t>
  </si>
  <si>
    <t>RDB7DD010</t>
  </si>
  <si>
    <t>R6B1B1FD3</t>
  </si>
  <si>
    <t>RF52547FB</t>
  </si>
  <si>
    <t>R0D13C5D2</t>
  </si>
  <si>
    <t>RE60A3ED1</t>
  </si>
  <si>
    <t>R540B1FC2</t>
  </si>
  <si>
    <t>R116F2E46</t>
  </si>
  <si>
    <t>RFE1B52A8</t>
  </si>
  <si>
    <t>RD3D411B4</t>
  </si>
  <si>
    <t>R3C4E1BFD</t>
  </si>
  <si>
    <t>R2EC1D5DF</t>
  </si>
  <si>
    <t>R41E6C3EA</t>
  </si>
  <si>
    <t>RAC6AF133</t>
  </si>
  <si>
    <t>R15EEAD02</t>
  </si>
  <si>
    <t>R7BCAF79A</t>
  </si>
  <si>
    <t>RB04C63E1</t>
  </si>
  <si>
    <t>R61CED4B9</t>
  </si>
  <si>
    <t>RD08F6C54</t>
  </si>
  <si>
    <t>R690B750B</t>
  </si>
  <si>
    <t>R6C80D84F</t>
  </si>
  <si>
    <t>RBA82D3DB</t>
  </si>
  <si>
    <t>RC6F2F1EF</t>
  </si>
  <si>
    <t>R0E339577</t>
  </si>
  <si>
    <t>R5BEE3650</t>
  </si>
  <si>
    <t>R7FA06709</t>
  </si>
  <si>
    <t>R4101C837</t>
  </si>
  <si>
    <t>RA48CA632</t>
  </si>
  <si>
    <t>RFCF2B866</t>
  </si>
  <si>
    <t>R1BC85FBB</t>
  </si>
  <si>
    <t>R9B237687</t>
  </si>
  <si>
    <t>RDA6C9294</t>
  </si>
  <si>
    <t>R35850FBE</t>
  </si>
  <si>
    <t>RA81C6198</t>
  </si>
  <si>
    <t>REF77A0DA</t>
  </si>
  <si>
    <t>R40ECEAE2</t>
  </si>
  <si>
    <t>R9D943005</t>
  </si>
  <si>
    <t>R79C02D49</t>
  </si>
  <si>
    <t>R415E893C</t>
  </si>
  <si>
    <t>R7954A14C</t>
  </si>
  <si>
    <t>R31509C04</t>
  </si>
  <si>
    <t>R1E01A6C3</t>
  </si>
  <si>
    <t>R2DF52A88</t>
  </si>
  <si>
    <t>R6DDA63E1</t>
  </si>
  <si>
    <t>R3ABB2175</t>
  </si>
  <si>
    <t>R37353C22</t>
  </si>
  <si>
    <t>RA532D3BA</t>
  </si>
  <si>
    <t>R4B588885</t>
  </si>
  <si>
    <t>R20A2D640</t>
  </si>
  <si>
    <t>R4FB42CC1</t>
  </si>
  <si>
    <t>RF66A3D13</t>
  </si>
  <si>
    <t>R39349BE7</t>
  </si>
  <si>
    <t>RCF16F6AF</t>
  </si>
  <si>
    <t>R8862D8E1</t>
  </si>
  <si>
    <t>R4660B1B1</t>
  </si>
  <si>
    <t>R87AFEE55</t>
  </si>
  <si>
    <t>RAC1E5FF3</t>
  </si>
  <si>
    <t>RF5E5EAB9</t>
  </si>
  <si>
    <t>R7D627D38</t>
  </si>
  <si>
    <t>R072229DC</t>
  </si>
  <si>
    <t>R2A0B1679</t>
  </si>
  <si>
    <t>R6AAC183A</t>
  </si>
  <si>
    <t>RBF00EC0A</t>
  </si>
  <si>
    <t>R59E1E534</t>
  </si>
  <si>
    <t>R3B9A286E</t>
  </si>
  <si>
    <t>R713F8ADB</t>
  </si>
  <si>
    <t>R5EFDA772</t>
  </si>
  <si>
    <t>RF4446D1F</t>
  </si>
  <si>
    <t>R12D31004</t>
  </si>
  <si>
    <t>R6CA7700F</t>
  </si>
  <si>
    <t>R229859C7</t>
  </si>
  <si>
    <t>R46B6B0DD</t>
  </si>
  <si>
    <t>R7116052C</t>
  </si>
  <si>
    <t>R5A774D08</t>
  </si>
  <si>
    <t>R160155A8</t>
  </si>
  <si>
    <t>RDC31E772</t>
  </si>
  <si>
    <t>R90F7DEFF</t>
  </si>
  <si>
    <t>R53C8EADD</t>
  </si>
  <si>
    <t>RC8023F55</t>
  </si>
  <si>
    <t>R3544AEE6</t>
  </si>
  <si>
    <t>RFF2B9127</t>
  </si>
  <si>
    <t>R785D2C3B</t>
  </si>
  <si>
    <t>RB14222AC</t>
  </si>
  <si>
    <t>R9B1D50A6</t>
  </si>
  <si>
    <t>RB36E6123</t>
  </si>
  <si>
    <t>R62737088</t>
  </si>
  <si>
    <t>R16BE3A2F</t>
  </si>
  <si>
    <t>R213B259C</t>
  </si>
  <si>
    <t>R3A87BF1A</t>
  </si>
  <si>
    <t>R95E2B373</t>
  </si>
  <si>
    <t>RC120C06C</t>
  </si>
  <si>
    <t>R57AD39D0</t>
  </si>
  <si>
    <t>R1BBA4792</t>
  </si>
  <si>
    <t>R54C0B8A1</t>
  </si>
  <si>
    <t>RF719D614</t>
  </si>
  <si>
    <t>R8A56E50F</t>
  </si>
  <si>
    <t>R5D5B0DAF</t>
  </si>
  <si>
    <t>R3EE467DC</t>
  </si>
  <si>
    <t>R22C6F20A</t>
  </si>
  <si>
    <t>RED8528B3</t>
  </si>
  <si>
    <t>RA160D649</t>
  </si>
  <si>
    <t>RDEF14C96</t>
  </si>
  <si>
    <t>R0A4E49F3</t>
  </si>
  <si>
    <t>R53A391BD</t>
  </si>
  <si>
    <t>RF042BD2D</t>
  </si>
  <si>
    <t>RACB92AC8</t>
  </si>
  <si>
    <t>R1FCCB0A4</t>
  </si>
  <si>
    <t>R4A0DD190</t>
  </si>
  <si>
    <t>R78197DEA</t>
  </si>
  <si>
    <t>R2745C5D3</t>
  </si>
  <si>
    <t>R74B4651B</t>
  </si>
  <si>
    <t>R96C3C3C3</t>
  </si>
  <si>
    <t>R066DD2B9</t>
  </si>
  <si>
    <t>RA95FD738</t>
  </si>
  <si>
    <t>R7B38920F</t>
  </si>
  <si>
    <t>R6EB82535</t>
  </si>
  <si>
    <t>RAB2D3887</t>
  </si>
  <si>
    <t>R39476012</t>
  </si>
  <si>
    <t>R61F8FE99</t>
  </si>
  <si>
    <t>R221B306E</t>
  </si>
  <si>
    <t>R7005CD52</t>
  </si>
  <si>
    <t>R9EE022D6</t>
  </si>
  <si>
    <t>R99CDD566</t>
  </si>
  <si>
    <t>REBE806FC</t>
  </si>
  <si>
    <t>R58812F04</t>
  </si>
  <si>
    <t>RCA2589EA</t>
  </si>
  <si>
    <t>R37EDA5CA</t>
  </si>
  <si>
    <t>RFF48A38F</t>
  </si>
  <si>
    <t>R6387D925</t>
  </si>
  <si>
    <t>R3C47C4C7</t>
  </si>
  <si>
    <t>RAB9B2E01</t>
  </si>
  <si>
    <t>RA13C2270</t>
  </si>
  <si>
    <t>R7256D470</t>
  </si>
  <si>
    <t>R8FD6AC67</t>
  </si>
  <si>
    <t>R96F54FAE</t>
  </si>
  <si>
    <t>R4E3923AB</t>
  </si>
  <si>
    <t>RBDA17F86</t>
  </si>
  <si>
    <t>R69DF3CE8</t>
  </si>
  <si>
    <t>RBA4EC1D6</t>
  </si>
  <si>
    <t>R48618C97</t>
  </si>
  <si>
    <t>R08ADB008</t>
  </si>
  <si>
    <t>R4F095A83</t>
  </si>
  <si>
    <t>R8C5B8873</t>
  </si>
  <si>
    <t>RAE97407E</t>
  </si>
  <si>
    <t>R329AA593</t>
  </si>
  <si>
    <t>R0B10FE3F</t>
  </si>
  <si>
    <t>R0C3C6D38</t>
  </si>
  <si>
    <t>RDBE3A32F</t>
  </si>
  <si>
    <t>RD176C626</t>
  </si>
  <si>
    <t>R129A4E2D</t>
  </si>
  <si>
    <t>R1D0E2E41</t>
  </si>
  <si>
    <t>R0013F375</t>
  </si>
  <si>
    <t>R84584956</t>
  </si>
  <si>
    <t>RF777EBA9</t>
  </si>
  <si>
    <t>R3B2B8321</t>
  </si>
  <si>
    <t>RC21B3691</t>
  </si>
  <si>
    <t>R079A6BC3</t>
  </si>
  <si>
    <t>RF85D63DD</t>
  </si>
  <si>
    <t>R6E5529ED</t>
  </si>
  <si>
    <t>R70E44891</t>
  </si>
  <si>
    <t>RA0C42DA8</t>
  </si>
  <si>
    <t>R1E2046B6</t>
  </si>
  <si>
    <t>RCE825FF4</t>
  </si>
  <si>
    <t>R4B763D65</t>
  </si>
  <si>
    <t>RD8701DDA</t>
  </si>
  <si>
    <t>RB0F835DD</t>
  </si>
  <si>
    <t>RE89C32CD</t>
  </si>
  <si>
    <t>R9903441F</t>
  </si>
  <si>
    <t>R1D16CE0B</t>
  </si>
  <si>
    <t>R530B7339</t>
  </si>
  <si>
    <t>RBA71EE4F</t>
  </si>
  <si>
    <t>R9C060F1F</t>
  </si>
  <si>
    <t>R164FB2AC</t>
  </si>
  <si>
    <t>R84586D5C</t>
  </si>
  <si>
    <t>R909A5446</t>
  </si>
  <si>
    <t>R05BE3448</t>
  </si>
  <si>
    <t>RFDD2DA1C</t>
  </si>
  <si>
    <t>R08517FE6</t>
  </si>
  <si>
    <t>R6FD7B83E</t>
  </si>
  <si>
    <t>RF5562E6C</t>
  </si>
  <si>
    <t>RE6C0E910</t>
  </si>
  <si>
    <t>R739F0FDB</t>
  </si>
  <si>
    <t>RF86B46D6</t>
  </si>
  <si>
    <t>R3223E09C</t>
  </si>
  <si>
    <t>R2D3D9942</t>
  </si>
  <si>
    <t>RB4240D47</t>
  </si>
  <si>
    <t>RDE2AD728</t>
  </si>
  <si>
    <t>R88D6993B</t>
  </si>
  <si>
    <t>R845E7B4A</t>
  </si>
  <si>
    <t>R32F5247F</t>
  </si>
  <si>
    <t>R4543EEB0</t>
  </si>
  <si>
    <t>R84118472</t>
  </si>
  <si>
    <t>R7E781CF3</t>
  </si>
  <si>
    <t>RE10CC512</t>
  </si>
  <si>
    <t>RB95B892E</t>
  </si>
  <si>
    <t>RD61A3E10</t>
  </si>
  <si>
    <t>R9CE40576</t>
  </si>
  <si>
    <t>R80FBB858</t>
  </si>
  <si>
    <t>R08C26005</t>
  </si>
  <si>
    <t>R68201D9D</t>
  </si>
  <si>
    <t>R1C8A4E85</t>
  </si>
  <si>
    <t>R299DCAA1</t>
  </si>
  <si>
    <t>R6A0AFCF4</t>
  </si>
  <si>
    <t>R4E023E7B</t>
  </si>
  <si>
    <t>R4A2E9D69</t>
  </si>
  <si>
    <t>RA644C720</t>
  </si>
  <si>
    <t>R6942181C</t>
  </si>
  <si>
    <t>RA6BAECB7</t>
  </si>
  <si>
    <t>R73B39AA7</t>
  </si>
  <si>
    <t>RF8F7D864</t>
  </si>
  <si>
    <t>RE79BCC4B</t>
  </si>
  <si>
    <t>R8FDA06E0</t>
  </si>
  <si>
    <t>REA4FA247</t>
  </si>
  <si>
    <t>R1B94B0E4</t>
  </si>
  <si>
    <t>R26A6B391</t>
  </si>
  <si>
    <t>R4BE852AF</t>
  </si>
  <si>
    <t>RC2A3AC9D</t>
  </si>
  <si>
    <t>R64569C57</t>
  </si>
  <si>
    <t>R7774815F</t>
  </si>
  <si>
    <t>R0750FBD8</t>
  </si>
  <si>
    <t>RC4A4422B</t>
  </si>
  <si>
    <t>RBD5F2CC3</t>
  </si>
  <si>
    <t>RA311F0BB</t>
  </si>
  <si>
    <t>R58F87062</t>
  </si>
  <si>
    <t>RB9E6A507</t>
  </si>
  <si>
    <t>R27232329</t>
  </si>
  <si>
    <t>R19DA2B9D</t>
  </si>
  <si>
    <t>RCA0F91A7</t>
  </si>
  <si>
    <t>R8796DD8F</t>
  </si>
  <si>
    <t>R05E45572</t>
  </si>
  <si>
    <t>R41A16A7F</t>
  </si>
  <si>
    <t>R7560BD64</t>
  </si>
  <si>
    <t>R41924956</t>
  </si>
  <si>
    <t>RE5BB7AC5</t>
  </si>
  <si>
    <t>R4ED8D03B</t>
  </si>
  <si>
    <t>R94F892A5</t>
  </si>
  <si>
    <t>R858D317F</t>
  </si>
  <si>
    <t>RCF14C06B</t>
  </si>
  <si>
    <t>RAF623BCF</t>
  </si>
  <si>
    <t>R37BAD520</t>
  </si>
  <si>
    <t>R41A49D46</t>
  </si>
  <si>
    <t>R17AFB052</t>
  </si>
  <si>
    <t>R89FF8BC4</t>
  </si>
  <si>
    <t>R6BDC26D5</t>
  </si>
  <si>
    <t>R245D06D5</t>
  </si>
  <si>
    <t>RC299D8AC</t>
  </si>
  <si>
    <t>R607E2CF9</t>
  </si>
  <si>
    <t>RE66D689C</t>
  </si>
  <si>
    <t>R4A837738</t>
  </si>
  <si>
    <t>RF6AF8758</t>
  </si>
  <si>
    <t>RFC23DA8D</t>
  </si>
  <si>
    <t>R5E21DC99</t>
  </si>
  <si>
    <t>REDF2151D</t>
  </si>
  <si>
    <t>R4D39E2B3</t>
  </si>
  <si>
    <t>R588E6165</t>
  </si>
  <si>
    <t>R0B78B84C</t>
  </si>
  <si>
    <t>R45D971FA</t>
  </si>
  <si>
    <t>R60D0C35D</t>
  </si>
  <si>
    <t>R0DA43AA4</t>
  </si>
  <si>
    <t>RC6DF2A98</t>
  </si>
  <si>
    <t>R502DB7C3</t>
  </si>
  <si>
    <t>RBEC64145</t>
  </si>
  <si>
    <t>R0B5913F9</t>
  </si>
  <si>
    <t>R2DDC5778</t>
  </si>
  <si>
    <t>RC716484C</t>
  </si>
  <si>
    <t>R5A0960CC</t>
  </si>
  <si>
    <t>RFB880BD2</t>
  </si>
  <si>
    <t>R8B9861AC</t>
  </si>
  <si>
    <t>R233E16C2</t>
  </si>
  <si>
    <t>R8180C6B5</t>
  </si>
  <si>
    <t>R306FC45E</t>
  </si>
  <si>
    <t>REA16D286</t>
  </si>
  <si>
    <t>R6D48EE5C</t>
  </si>
  <si>
    <t>R0633897E</t>
  </si>
  <si>
    <t>RBD26E813</t>
  </si>
  <si>
    <t>R26F400AC</t>
  </si>
  <si>
    <t>R2B8BFCF5</t>
  </si>
  <si>
    <t>RE31A9EBB</t>
  </si>
  <si>
    <t>R2B21858D</t>
  </si>
  <si>
    <t>R21E5255F</t>
  </si>
  <si>
    <t>R324889E9</t>
  </si>
  <si>
    <t>R16387943</t>
  </si>
  <si>
    <t>R4BA54AAF</t>
  </si>
  <si>
    <t>RDEE095FC</t>
  </si>
  <si>
    <t>R513D1CED</t>
  </si>
  <si>
    <t>RDFC05200</t>
  </si>
  <si>
    <t>R950DB0D4</t>
  </si>
  <si>
    <t>R7C822CF9</t>
  </si>
  <si>
    <t>RF6C697C6</t>
  </si>
  <si>
    <t>R283D67E1</t>
  </si>
  <si>
    <t>R508638FD</t>
  </si>
  <si>
    <t>RE2C219C5</t>
  </si>
  <si>
    <t>R9BA16B75</t>
  </si>
  <si>
    <t>R4DFA24C5</t>
  </si>
  <si>
    <t>R99E2B343</t>
  </si>
  <si>
    <t>RD5191970</t>
  </si>
  <si>
    <t>R094B0EC9</t>
  </si>
  <si>
    <t>R4F05CA3A</t>
  </si>
  <si>
    <t>R17705A31</t>
  </si>
  <si>
    <t>RE0789A4F</t>
  </si>
  <si>
    <t>RA73FBB2C</t>
  </si>
  <si>
    <t>R048B0EF4</t>
  </si>
  <si>
    <t>RF8FA854E</t>
  </si>
  <si>
    <t>R2C20A229</t>
  </si>
  <si>
    <t>R2D166B82</t>
  </si>
  <si>
    <t>R36AC164A</t>
  </si>
  <si>
    <t>R88874102</t>
  </si>
  <si>
    <t>R2DB733AB</t>
  </si>
  <si>
    <t>R9F79ED74</t>
  </si>
  <si>
    <t>RC70E9790</t>
  </si>
  <si>
    <t>R51768F21</t>
  </si>
  <si>
    <t>RBD828C8C</t>
  </si>
  <si>
    <t>R977E6FE6</t>
  </si>
  <si>
    <t>R52ADFD2E</t>
  </si>
  <si>
    <t>R2B52AB59</t>
  </si>
  <si>
    <t>R98AC513D</t>
  </si>
  <si>
    <t>RC2EADD8E</t>
  </si>
  <si>
    <t>RBF668FE0</t>
  </si>
  <si>
    <t>R1779533D</t>
  </si>
  <si>
    <t>R9C2AF884</t>
  </si>
  <si>
    <t>R9AB3FFC6</t>
  </si>
  <si>
    <t>R8C56E049</t>
  </si>
  <si>
    <t>R26023E9F</t>
  </si>
  <si>
    <t>R49E84485</t>
  </si>
  <si>
    <t>RADEE303E</t>
  </si>
  <si>
    <t>RCA4CBEF3</t>
  </si>
  <si>
    <t>R385277EE</t>
  </si>
  <si>
    <t>R396B7319</t>
  </si>
  <si>
    <t>RB4C1AC5D</t>
  </si>
  <si>
    <t>R17B91A29</t>
  </si>
  <si>
    <t>R9644B1E3</t>
  </si>
  <si>
    <t>R726A112D</t>
  </si>
  <si>
    <t>R4A9AAE38</t>
  </si>
  <si>
    <t>R740505B5</t>
  </si>
  <si>
    <t>R75646D13</t>
  </si>
  <si>
    <t>R674FCF35</t>
  </si>
  <si>
    <t>R8487D9D6</t>
  </si>
  <si>
    <t>RFACFE33B</t>
  </si>
  <si>
    <t>REFE2453B</t>
  </si>
  <si>
    <t>RE5F4D9B6</t>
  </si>
  <si>
    <t>R3BB877B3</t>
  </si>
  <si>
    <t>R6AD80383</t>
  </si>
  <si>
    <t>R6B3A837E</t>
  </si>
  <si>
    <t>R6F2B587F</t>
  </si>
  <si>
    <t>RD4D2694D</t>
  </si>
  <si>
    <t>R3F82AB57</t>
  </si>
  <si>
    <t>R94D6EA9C</t>
  </si>
  <si>
    <t>RC9118B3D</t>
  </si>
  <si>
    <t>R85CA76E6</t>
  </si>
  <si>
    <t>R2BF9DD4F</t>
  </si>
  <si>
    <t>RB9C99C93</t>
  </si>
  <si>
    <t>RB53F93C8</t>
  </si>
  <si>
    <t>RDA556021</t>
  </si>
  <si>
    <t>RE22D1C36</t>
  </si>
  <si>
    <t>RF4D18BF0</t>
  </si>
  <si>
    <t>R38AC3FA0</t>
  </si>
  <si>
    <t>R77445334</t>
  </si>
  <si>
    <t>R4E67FFBA</t>
  </si>
  <si>
    <t>R340FC8FC</t>
  </si>
  <si>
    <t>R8C6EBA0C</t>
  </si>
  <si>
    <t>R6A4A4B19</t>
  </si>
  <si>
    <t>R72058A28</t>
  </si>
  <si>
    <t>R0D40FC2A</t>
  </si>
  <si>
    <t>R53554DE5</t>
  </si>
  <si>
    <t>R87438F24</t>
  </si>
  <si>
    <t>RD9D3AC30</t>
  </si>
  <si>
    <t>RBF950BA6</t>
  </si>
  <si>
    <t>R3C4F585F</t>
  </si>
  <si>
    <t>RF793E2E8</t>
  </si>
  <si>
    <t>RE74631CF</t>
  </si>
  <si>
    <t>R48F5E3B7</t>
  </si>
  <si>
    <t>RE4685EEA</t>
  </si>
  <si>
    <t>R3C27B623</t>
  </si>
  <si>
    <t>R2F21BCAF</t>
  </si>
  <si>
    <t>RE4D274F8</t>
  </si>
  <si>
    <t>RD1A43F45</t>
  </si>
  <si>
    <t>R51638240</t>
  </si>
  <si>
    <t>R5537A6D0</t>
  </si>
  <si>
    <t>RF3D3E001</t>
  </si>
  <si>
    <t>R22442D9E</t>
  </si>
  <si>
    <t>RD633594E</t>
  </si>
  <si>
    <t>R58CE3829</t>
  </si>
  <si>
    <t>RB62DF40E</t>
  </si>
  <si>
    <t>R97FDCFC7</t>
  </si>
  <si>
    <t>R9C0BB002</t>
  </si>
  <si>
    <t>R88A1A7F0</t>
  </si>
  <si>
    <t>R5ADCA547</t>
  </si>
  <si>
    <t>RA741A7AE</t>
  </si>
  <si>
    <t>R0490CBB7</t>
  </si>
  <si>
    <t>RD1FFD022</t>
  </si>
  <si>
    <t>R6D316A77</t>
  </si>
  <si>
    <t>R2C65420D</t>
  </si>
  <si>
    <t>RDEC85395</t>
  </si>
  <si>
    <t>RC4983DD6</t>
  </si>
  <si>
    <t>R16A7C940</t>
  </si>
  <si>
    <t>RAB1448F9</t>
  </si>
  <si>
    <t>R36764888</t>
  </si>
  <si>
    <t>R90D7EDBA</t>
  </si>
  <si>
    <t>RA3BE16EF</t>
  </si>
  <si>
    <t>R7AEAA51E</t>
  </si>
  <si>
    <t>R4E2B2F29</t>
  </si>
  <si>
    <t>RD4F3E6D5</t>
  </si>
  <si>
    <t>RB2DDBD2A</t>
  </si>
  <si>
    <t>R0E3A8E3A</t>
  </si>
  <si>
    <t>RB3A400BA</t>
  </si>
  <si>
    <t>R66403A49</t>
  </si>
  <si>
    <t>RCBF5B783</t>
  </si>
  <si>
    <t>R15335C11</t>
  </si>
  <si>
    <t>R0A693A89</t>
  </si>
  <si>
    <t>R952BF55C</t>
  </si>
  <si>
    <t>R0A89016F</t>
  </si>
  <si>
    <t>RA0D05959</t>
  </si>
  <si>
    <t>R051AB4CB</t>
  </si>
  <si>
    <t>R4B9BB76C</t>
  </si>
  <si>
    <t>R12323FC1</t>
  </si>
  <si>
    <t>RA0FDCF87</t>
  </si>
  <si>
    <t>R94AF4E04</t>
  </si>
  <si>
    <t>RDEA1E2A2</t>
  </si>
  <si>
    <t>R8A4B5A4A</t>
  </si>
  <si>
    <t>RF77DB0C5</t>
  </si>
  <si>
    <t>R28B4D6DF</t>
  </si>
  <si>
    <t>R49609856</t>
  </si>
  <si>
    <t>RC9BB27CB</t>
  </si>
  <si>
    <t>R2572B573</t>
  </si>
  <si>
    <t>RA55E28C1</t>
  </si>
  <si>
    <t>R75075393</t>
  </si>
  <si>
    <t>RF61A2113</t>
  </si>
  <si>
    <t>R35731F46</t>
  </si>
  <si>
    <t>RC9469B02</t>
  </si>
  <si>
    <t>REB180982</t>
  </si>
  <si>
    <t>RE9DE1EE9</t>
  </si>
  <si>
    <t>RCF87ADA4</t>
  </si>
  <si>
    <t>R42700E6D</t>
  </si>
  <si>
    <t>R5DF0FA88</t>
  </si>
  <si>
    <t>RA8610160</t>
  </si>
  <si>
    <t>RBD0EFD2B</t>
  </si>
  <si>
    <t>RCC23BE8A</t>
  </si>
  <si>
    <t>R683F60D2</t>
  </si>
  <si>
    <t>RFF61CF26</t>
  </si>
  <si>
    <t>RCFC48306</t>
  </si>
  <si>
    <t>RB2D5931A</t>
  </si>
  <si>
    <t>R47F1983F</t>
  </si>
  <si>
    <t>R672EF415</t>
  </si>
  <si>
    <t>R7AB45613</t>
  </si>
  <si>
    <t>R58B6F7B5</t>
  </si>
  <si>
    <t>R218574EE</t>
  </si>
  <si>
    <t>R9C458079</t>
  </si>
  <si>
    <t>R2A7861D8</t>
  </si>
  <si>
    <t>R59E84262</t>
  </si>
  <si>
    <t>R6C2BFA25</t>
  </si>
  <si>
    <t>R4AC025A0</t>
  </si>
  <si>
    <t>R15437D52</t>
  </si>
  <si>
    <t>RD7254BCB</t>
  </si>
  <si>
    <t>R0416F2ED</t>
  </si>
  <si>
    <t>RB5A74D8B</t>
  </si>
  <si>
    <t>RC822386A</t>
  </si>
  <si>
    <t>RBFAED2B1</t>
  </si>
  <si>
    <t>R6BFEBFF9</t>
  </si>
  <si>
    <t>R6476D528</t>
  </si>
  <si>
    <t>R40CF030F</t>
  </si>
  <si>
    <t>RA124BD93</t>
  </si>
  <si>
    <t>RC69A30B3</t>
  </si>
  <si>
    <t>R49192C63</t>
  </si>
  <si>
    <t>R900AB5B1</t>
  </si>
  <si>
    <t>RDEB6E7EC</t>
  </si>
  <si>
    <t>RF6B7C928</t>
  </si>
  <si>
    <t>R42356484</t>
  </si>
  <si>
    <t>RE375059E</t>
  </si>
  <si>
    <t>R729D38CD</t>
  </si>
  <si>
    <t>RC97A1328</t>
  </si>
  <si>
    <t>R911B4EEA</t>
  </si>
  <si>
    <t>RBF05DEA1</t>
  </si>
  <si>
    <t>RA404BF28</t>
  </si>
  <si>
    <t>RD0508C02</t>
  </si>
  <si>
    <t>R0F3AB2B8</t>
  </si>
  <si>
    <t>R52766D1C</t>
  </si>
  <si>
    <t>R2E57FFD9</t>
  </si>
  <si>
    <t>R74632779</t>
  </si>
  <si>
    <t>R6EDBA6AB</t>
  </si>
  <si>
    <t>R87F580F8</t>
  </si>
  <si>
    <t>R7FF58209</t>
  </si>
  <si>
    <t>RB5CBDA73</t>
  </si>
  <si>
    <t>R5E9FF121</t>
  </si>
  <si>
    <t>RC5E2E376</t>
  </si>
  <si>
    <t>R1C931B36</t>
  </si>
  <si>
    <t>RCB1AA027</t>
  </si>
  <si>
    <t>R4D930667</t>
  </si>
  <si>
    <t>R20C96081</t>
  </si>
  <si>
    <t>R8105118D</t>
  </si>
  <si>
    <t>R6B63135A</t>
  </si>
  <si>
    <t>R27C22526</t>
  </si>
  <si>
    <t>R49243031</t>
  </si>
  <si>
    <t>R50FCD604</t>
  </si>
  <si>
    <t>RFADE9AC1</t>
  </si>
  <si>
    <t>RF88F6F8C</t>
  </si>
  <si>
    <t>RFB6C5001</t>
  </si>
  <si>
    <t>R0AE16BEB</t>
  </si>
  <si>
    <t>R81E03FC5</t>
  </si>
  <si>
    <t>RAE79D5F3</t>
  </si>
  <si>
    <t>RB570CA4B</t>
  </si>
  <si>
    <t>R6D7FF0B6</t>
  </si>
  <si>
    <t>R4394DE6E</t>
  </si>
  <si>
    <t>RA934F1F8</t>
  </si>
  <si>
    <t>R4279EA2B</t>
  </si>
  <si>
    <t>R05231B0B</t>
  </si>
  <si>
    <t>R109893F8</t>
  </si>
  <si>
    <t>RE5BCF18E</t>
  </si>
  <si>
    <t>RF2BF5198</t>
  </si>
  <si>
    <t>R501D0372</t>
  </si>
  <si>
    <t>R03DD02C0</t>
  </si>
  <si>
    <t>R4E403A78</t>
  </si>
  <si>
    <t>R484D9FAB</t>
  </si>
  <si>
    <t>R103DEAA0</t>
  </si>
  <si>
    <t>R72B72F82</t>
  </si>
  <si>
    <t>R57072013</t>
  </si>
  <si>
    <t>RD19EFE72</t>
  </si>
  <si>
    <t>R72E4092C</t>
  </si>
  <si>
    <t>R8071B9ED</t>
  </si>
  <si>
    <t>R3A6231D9</t>
  </si>
  <si>
    <t>R3B3ECA6F</t>
  </si>
  <si>
    <t>R7D82C8CE</t>
  </si>
  <si>
    <t>RC48E10A5</t>
  </si>
  <si>
    <t>R4BBB8A41</t>
  </si>
  <si>
    <t>R060633FF</t>
  </si>
  <si>
    <t>R873D8F57</t>
  </si>
  <si>
    <t>RC23E28D8</t>
  </si>
  <si>
    <t>R2F2D54F4</t>
  </si>
  <si>
    <t>R82054457</t>
  </si>
  <si>
    <t>R17BFE0CB</t>
  </si>
  <si>
    <t>R794E25BE</t>
  </si>
  <si>
    <t>R4D02A52B</t>
  </si>
  <si>
    <t>RDF6E92FC</t>
  </si>
  <si>
    <t>R3224C1B5</t>
  </si>
  <si>
    <t>R6B8BC0D1</t>
  </si>
  <si>
    <t>RAE27099C</t>
  </si>
  <si>
    <t>R2595C9F2</t>
  </si>
  <si>
    <t>R61B23FD8</t>
  </si>
  <si>
    <t>R6D102BC9</t>
  </si>
  <si>
    <t>R8AE210B9</t>
  </si>
  <si>
    <t>R59021358</t>
  </si>
  <si>
    <t>RB083147E</t>
  </si>
  <si>
    <t>R635612A2</t>
  </si>
  <si>
    <t>R1A525868</t>
  </si>
  <si>
    <t>R8726CB62</t>
  </si>
  <si>
    <t>RDAA9F8C8</t>
  </si>
  <si>
    <t>R23C193BB</t>
  </si>
  <si>
    <t>R86F3C6E2</t>
  </si>
  <si>
    <t>R7AF72350</t>
  </si>
  <si>
    <t>R1BD4E11A</t>
  </si>
  <si>
    <t>R196662F0</t>
  </si>
  <si>
    <t>RA7B8A87A</t>
  </si>
  <si>
    <t>RE284218D</t>
  </si>
  <si>
    <t>R4ECE7927</t>
  </si>
  <si>
    <t>R82712565</t>
  </si>
  <si>
    <t>R227ADDF8</t>
  </si>
  <si>
    <t>R010B69AC</t>
  </si>
  <si>
    <t>R11D6726F</t>
  </si>
  <si>
    <t>R8400A0CA</t>
  </si>
  <si>
    <t>R1E8A6776</t>
  </si>
  <si>
    <t>RBC379FA9</t>
  </si>
  <si>
    <t>R7885B476</t>
  </si>
  <si>
    <t>RDDE38CF5</t>
  </si>
  <si>
    <t>REDFDDEF0</t>
  </si>
  <si>
    <t>R0CAB9FAF</t>
  </si>
  <si>
    <t>R08E2B6DA</t>
  </si>
  <si>
    <t>R65EE46E3</t>
  </si>
  <si>
    <t>RF311EF82</t>
  </si>
  <si>
    <t>R5A8BC6BD</t>
  </si>
  <si>
    <t>R071BAA2D</t>
  </si>
  <si>
    <t>RBF0D18D9</t>
  </si>
  <si>
    <t>R88074D72</t>
  </si>
  <si>
    <t>RF62E50C0</t>
  </si>
  <si>
    <t>R9A0B067F</t>
  </si>
  <si>
    <t>RB4967215</t>
  </si>
  <si>
    <t>R395391D5</t>
  </si>
  <si>
    <t>R21472DA7</t>
  </si>
  <si>
    <t>R0CB06621</t>
  </si>
  <si>
    <t>RBAA995CC</t>
  </si>
  <si>
    <t>R4096E2F7</t>
  </si>
  <si>
    <t>RF83F33B9</t>
  </si>
  <si>
    <t>R3159E796</t>
  </si>
  <si>
    <t>RF1978C4B</t>
  </si>
  <si>
    <t>RC6F7A603</t>
  </si>
  <si>
    <t>RCE1DBE3A</t>
  </si>
  <si>
    <t>R0763AC9E</t>
  </si>
  <si>
    <t>RB439F544</t>
  </si>
  <si>
    <t>R111E3709</t>
  </si>
  <si>
    <t>RB87D860B</t>
  </si>
  <si>
    <t>R49350BAE</t>
  </si>
  <si>
    <t>RC3C82D32</t>
  </si>
  <si>
    <t>R292BD567</t>
  </si>
  <si>
    <t>R9DF1109B</t>
  </si>
  <si>
    <t>R06ED27A9</t>
  </si>
  <si>
    <t>RA82DB508</t>
  </si>
  <si>
    <t>RD86FCFD5</t>
  </si>
  <si>
    <t>R632F2971</t>
  </si>
  <si>
    <t>R3879C23B</t>
  </si>
  <si>
    <t>REBF079C1</t>
  </si>
  <si>
    <t>R580B5571</t>
  </si>
  <si>
    <t>R826D9A53</t>
  </si>
  <si>
    <t>R98CB3318</t>
  </si>
  <si>
    <t>R51D9793F</t>
  </si>
  <si>
    <t>RB38C4F39</t>
  </si>
  <si>
    <t>R7118CDD9</t>
  </si>
  <si>
    <t>R07ED5B22</t>
  </si>
  <si>
    <t>R787182F3</t>
  </si>
  <si>
    <t>RB561BA0C</t>
  </si>
  <si>
    <t>R60F89BC3</t>
  </si>
  <si>
    <t>R0E051FFB</t>
  </si>
  <si>
    <t>R9D730A22</t>
  </si>
  <si>
    <t>R81BAA8D4</t>
  </si>
  <si>
    <t>RE258936C</t>
  </si>
  <si>
    <t>R3137C858</t>
  </si>
  <si>
    <t>R4E4D07B0</t>
  </si>
  <si>
    <t>RBE247865</t>
  </si>
  <si>
    <t>R52764307</t>
  </si>
  <si>
    <t>RBE88E206</t>
  </si>
  <si>
    <t>R69AD6343</t>
  </si>
  <si>
    <t>RE8754C03</t>
  </si>
  <si>
    <t>R7C029A02</t>
  </si>
  <si>
    <t>RA1C5DC49</t>
  </si>
  <si>
    <t>R6ACC6621</t>
  </si>
  <si>
    <t>R793A1ECA</t>
  </si>
  <si>
    <t>RC0E1349D</t>
  </si>
  <si>
    <t>RD2294CE0</t>
  </si>
  <si>
    <t>RAC237856</t>
  </si>
  <si>
    <t>R31DC7BB7</t>
  </si>
  <si>
    <t>RA661BA6D</t>
  </si>
  <si>
    <t>R7532D8B0</t>
  </si>
  <si>
    <t>R9E34B58C</t>
  </si>
  <si>
    <t>R8EC0B9A0</t>
  </si>
  <si>
    <t>R0BF67D91</t>
  </si>
  <si>
    <t>R4954D2DF</t>
  </si>
  <si>
    <t>RCE3820EC</t>
  </si>
  <si>
    <t>R7D01A83E</t>
  </si>
  <si>
    <t>R0EE2A7C1</t>
  </si>
  <si>
    <t>RC5ADBA88</t>
  </si>
  <si>
    <t>R5565745B</t>
  </si>
  <si>
    <t>R6AB405C3</t>
  </si>
  <si>
    <t>R00AA87E4</t>
  </si>
  <si>
    <t>RF3CCE9B0</t>
  </si>
  <si>
    <t>R7C5FB70C</t>
  </si>
  <si>
    <t>R8502145E</t>
  </si>
  <si>
    <t>R806AD109</t>
  </si>
  <si>
    <t>RECEE410C</t>
  </si>
  <si>
    <t>R06014957</t>
  </si>
  <si>
    <t>R1CB2A5EE</t>
  </si>
  <si>
    <t>R1039C296</t>
  </si>
  <si>
    <t>R1862C1BA</t>
  </si>
  <si>
    <t>R03AA5C4C</t>
  </si>
  <si>
    <t>R7C71C266</t>
  </si>
  <si>
    <t>R71C1CFDD</t>
  </si>
  <si>
    <t>R43DD819B</t>
  </si>
  <si>
    <t>R57BF4024</t>
  </si>
  <si>
    <t>RA920388F</t>
  </si>
  <si>
    <t>RC825258C</t>
  </si>
  <si>
    <t>R6E13E694</t>
  </si>
  <si>
    <t>R8D3E6B2D</t>
  </si>
  <si>
    <t>REF2B9077</t>
  </si>
  <si>
    <t>R0B974732</t>
  </si>
  <si>
    <t>R62B12031</t>
  </si>
  <si>
    <t>R77AEE682</t>
  </si>
  <si>
    <t>R13DF0A99</t>
  </si>
  <si>
    <t>R6F31F5FA</t>
  </si>
  <si>
    <t>RF96EA13E</t>
  </si>
  <si>
    <t>R01F71688</t>
  </si>
  <si>
    <t>R20EF66AF</t>
  </si>
  <si>
    <t>R233F2B64</t>
  </si>
  <si>
    <t>RBEC7BAFC</t>
  </si>
  <si>
    <t>R5A210477</t>
  </si>
  <si>
    <t>R6D2C9357</t>
  </si>
  <si>
    <t>R09806871</t>
  </si>
  <si>
    <t>R8521A084</t>
  </si>
  <si>
    <t>R718DE783</t>
  </si>
  <si>
    <t>R58377FD7</t>
  </si>
  <si>
    <t>RBA50EB7A</t>
  </si>
  <si>
    <t>R730B0EC4</t>
  </si>
  <si>
    <t>R4956BE1A</t>
  </si>
  <si>
    <t>R3826B180</t>
  </si>
  <si>
    <t>R6646D6F9</t>
  </si>
  <si>
    <t>R8FA29AE8</t>
  </si>
  <si>
    <t>R215B6B12</t>
  </si>
  <si>
    <t>RE55C64B3</t>
  </si>
  <si>
    <t>R769F1DC0</t>
  </si>
  <si>
    <t>R36276625</t>
  </si>
  <si>
    <t>R8D94BB5F</t>
  </si>
  <si>
    <t>R61D0A532</t>
  </si>
  <si>
    <t>RE1631EE4</t>
  </si>
  <si>
    <t>RD4298E6E</t>
  </si>
  <si>
    <t>RAC8A2689</t>
  </si>
  <si>
    <t>R1E1FEE72</t>
  </si>
  <si>
    <t>R57D89B59</t>
  </si>
  <si>
    <t>R34766D30</t>
  </si>
  <si>
    <t>R092EF6D7</t>
  </si>
  <si>
    <t>R576A1642</t>
  </si>
  <si>
    <t>R2B191BD7</t>
  </si>
  <si>
    <t>RCF8DC724</t>
  </si>
  <si>
    <t>R0441FFB4</t>
  </si>
  <si>
    <t>RCFF38CE9</t>
  </si>
  <si>
    <t>RC9B3D57E</t>
  </si>
  <si>
    <t>RCE6E3046</t>
  </si>
  <si>
    <t>RA850CE04</t>
  </si>
  <si>
    <t>RE83AFB96</t>
  </si>
  <si>
    <t>RBB95F7CC</t>
  </si>
  <si>
    <t>R756FCE94</t>
  </si>
  <si>
    <t>R2D926587</t>
  </si>
  <si>
    <t>RBAF9460C</t>
  </si>
  <si>
    <t>RE5E09CFC</t>
  </si>
  <si>
    <t>R29303F96</t>
  </si>
  <si>
    <t>R9FFCC30A</t>
  </si>
  <si>
    <t>R411C5392</t>
  </si>
  <si>
    <t>RF5EBAC06</t>
  </si>
  <si>
    <t>R91A86473</t>
  </si>
  <si>
    <t>RF2EE392C</t>
  </si>
  <si>
    <t>R2F20DA0B</t>
  </si>
  <si>
    <t>RB43F56C7</t>
  </si>
  <si>
    <t>RAA19AD0C</t>
  </si>
  <si>
    <t>R978F47BB</t>
  </si>
  <si>
    <t>R0D2FEA0B</t>
  </si>
  <si>
    <t>RDC5C8908</t>
  </si>
  <si>
    <t>RCEF4405B</t>
  </si>
  <si>
    <t>R93F1D91E</t>
  </si>
  <si>
    <t>RCFE8A336</t>
  </si>
  <si>
    <t>R1B0D1D12</t>
  </si>
  <si>
    <t>R50B94BA8</t>
  </si>
  <si>
    <t>R336E9921</t>
  </si>
  <si>
    <t>R2C7252F1</t>
  </si>
  <si>
    <t>R17753A77</t>
  </si>
  <si>
    <t>RF9FCB30C</t>
  </si>
  <si>
    <t>RD567F4F4</t>
  </si>
  <si>
    <t>RB9C72FB2</t>
  </si>
  <si>
    <t>REB7D2F2D</t>
  </si>
  <si>
    <t>R5B0E351F</t>
  </si>
  <si>
    <t>R0B452B78</t>
  </si>
  <si>
    <t>RAA64D876</t>
  </si>
  <si>
    <t>R5E5AC456</t>
  </si>
  <si>
    <t>R75092963</t>
  </si>
  <si>
    <t>RC41FBB71</t>
  </si>
  <si>
    <t>R7D6D094E</t>
  </si>
  <si>
    <t>R019DA527</t>
  </si>
  <si>
    <t>RB1802EE6</t>
  </si>
  <si>
    <t>R841270B9</t>
  </si>
  <si>
    <t>RCFDC648E</t>
  </si>
  <si>
    <t>R4A0BFE4A</t>
  </si>
  <si>
    <t>R08AF9063</t>
  </si>
  <si>
    <t>RF7A81BC6</t>
  </si>
  <si>
    <t>R6D6CC42C</t>
  </si>
  <si>
    <t>REE85C6A8</t>
  </si>
  <si>
    <t>R7D2CC897</t>
  </si>
  <si>
    <t>R2B39165D</t>
  </si>
  <si>
    <t>RB9799D26</t>
  </si>
  <si>
    <t>R394E1B9B</t>
  </si>
  <si>
    <t>R48F274EE</t>
  </si>
  <si>
    <t>R25C7301B</t>
  </si>
  <si>
    <t>R4F57E59F</t>
  </si>
  <si>
    <t>RF3A45570</t>
  </si>
  <si>
    <t>R83367A1F</t>
  </si>
  <si>
    <t>RE38DB663</t>
  </si>
  <si>
    <t>RCE787B2F</t>
  </si>
  <si>
    <t>R0CF0A36D</t>
  </si>
  <si>
    <t>R9C7D607D</t>
  </si>
  <si>
    <t>RC51FCDD7</t>
  </si>
  <si>
    <t>R2035E676</t>
  </si>
  <si>
    <t>R755A1F05</t>
  </si>
  <si>
    <t>R76C5323C</t>
  </si>
  <si>
    <t>RA1AD4CD8</t>
  </si>
  <si>
    <t>R6C59CCEE</t>
  </si>
  <si>
    <t>RD848851F</t>
  </si>
  <si>
    <t>R891AA1BE</t>
  </si>
  <si>
    <t>R772BAF18</t>
  </si>
  <si>
    <t>R9FCF211F</t>
  </si>
  <si>
    <t>R258D27FD</t>
  </si>
  <si>
    <t>R4CB81958</t>
  </si>
  <si>
    <t>R0578BA66</t>
  </si>
  <si>
    <t>RF14938CB</t>
  </si>
  <si>
    <t>REC2145FD</t>
  </si>
  <si>
    <t>R10ADB2D5</t>
  </si>
  <si>
    <t>R29D5461C</t>
  </si>
  <si>
    <t>R2003462D</t>
  </si>
  <si>
    <t>RC77C0944</t>
  </si>
  <si>
    <t>R34C8BEE0</t>
  </si>
  <si>
    <t>R113DB968</t>
  </si>
  <si>
    <t>R62226868</t>
  </si>
  <si>
    <t>R3AB66D9F</t>
  </si>
  <si>
    <t>R31CB772E</t>
  </si>
  <si>
    <t>R86B73ED7</t>
  </si>
  <si>
    <t>R9D08864D</t>
  </si>
  <si>
    <t>RFDAE2A5D</t>
  </si>
  <si>
    <t>RDB2BF433</t>
  </si>
  <si>
    <t>RAAEA75EC</t>
  </si>
  <si>
    <t>R1529309C</t>
  </si>
  <si>
    <t>R62C1D05F</t>
  </si>
  <si>
    <t>R567F7BD9</t>
  </si>
  <si>
    <t>R9483EDD5</t>
  </si>
  <si>
    <t>RF35EE630</t>
  </si>
  <si>
    <t>R8392A6E3</t>
  </si>
  <si>
    <t>R9FBC4AA5</t>
  </si>
  <si>
    <t>RBBB6DA81</t>
  </si>
  <si>
    <t>R41EC3F1A</t>
  </si>
  <si>
    <t>R01F1BA0C</t>
  </si>
  <si>
    <t>R157EACEB</t>
  </si>
  <si>
    <t>RD54C7C31</t>
  </si>
  <si>
    <t>R0A5A59FB</t>
  </si>
  <si>
    <t>R974D98F3</t>
  </si>
  <si>
    <t>RD06FEC91</t>
  </si>
  <si>
    <t>R4403DC69</t>
  </si>
  <si>
    <t>R3775B8CC</t>
  </si>
  <si>
    <t>R46AD836E</t>
  </si>
  <si>
    <t>R6B60A221</t>
  </si>
  <si>
    <t>R55F587C7</t>
  </si>
  <si>
    <t>R664A6C26</t>
  </si>
  <si>
    <t>RACA36242</t>
  </si>
  <si>
    <t>R274D0F15</t>
  </si>
  <si>
    <t>R210E5C75</t>
  </si>
  <si>
    <t>RDA115ABC</t>
  </si>
  <si>
    <t>R2B82CBC1</t>
  </si>
  <si>
    <t>R4964E341</t>
  </si>
  <si>
    <t>R930C9FFB</t>
  </si>
  <si>
    <t>R1264C1D7</t>
  </si>
  <si>
    <t>R05C12291</t>
  </si>
  <si>
    <t>R3E5E8DA4</t>
  </si>
  <si>
    <t>RC7ABA1BF</t>
  </si>
  <si>
    <t>R9E25912B</t>
  </si>
  <si>
    <t>RD203C360</t>
  </si>
  <si>
    <t>RAAEEFFEB</t>
  </si>
  <si>
    <t>R6A6DBCBA</t>
  </si>
  <si>
    <t>RCA336119</t>
  </si>
  <si>
    <t>R7C4D57C1</t>
  </si>
  <si>
    <t>R4358331F</t>
  </si>
  <si>
    <t>R256599BA</t>
  </si>
  <si>
    <t>RE39380EB</t>
  </si>
  <si>
    <t>RD9A87707</t>
  </si>
  <si>
    <t>R8C9BFE56</t>
  </si>
  <si>
    <t>R860276C3</t>
  </si>
  <si>
    <t>R42E9CD41</t>
  </si>
  <si>
    <t>R80594E13</t>
  </si>
  <si>
    <t>RB7439AD3</t>
  </si>
  <si>
    <t>RB91972C4</t>
  </si>
  <si>
    <t>R6385D9BB</t>
  </si>
  <si>
    <t>R1FA2FBB9</t>
  </si>
  <si>
    <t>RCC51CA7F</t>
  </si>
  <si>
    <t>R146A7B19</t>
  </si>
  <si>
    <t>R43E75819</t>
  </si>
  <si>
    <t>RC712F1E3</t>
  </si>
  <si>
    <t>R025FD930</t>
  </si>
  <si>
    <t>RE80012A8</t>
  </si>
  <si>
    <t>R7175DCD7</t>
  </si>
  <si>
    <t>R26C7E6E7</t>
  </si>
  <si>
    <t>RE9CC544A</t>
  </si>
  <si>
    <t>RB410A0A0</t>
  </si>
  <si>
    <t>R26B60BA8</t>
  </si>
  <si>
    <t>RFE23F13D</t>
  </si>
  <si>
    <t>RB2579131</t>
  </si>
  <si>
    <t>R970C7749</t>
  </si>
  <si>
    <t>RA959376E</t>
  </si>
  <si>
    <t>R1316A6A9</t>
  </si>
  <si>
    <t>RB968790B</t>
  </si>
  <si>
    <t>R4CEDC3DA</t>
  </si>
  <si>
    <t>R67DC1F24</t>
  </si>
  <si>
    <t>RD7BE34CC</t>
  </si>
  <si>
    <t>REBF79A62</t>
  </si>
  <si>
    <t>R99BF7DE6</t>
  </si>
  <si>
    <t>R2E8F562C</t>
  </si>
  <si>
    <t>R05FE679F</t>
  </si>
  <si>
    <t>R51F2F8DE</t>
  </si>
  <si>
    <t>RA6650E2D</t>
  </si>
  <si>
    <t>R42FED200</t>
  </si>
  <si>
    <t>RCEDDB4BC</t>
  </si>
  <si>
    <t>R5A4FE2AE</t>
  </si>
  <si>
    <t>R67231F8A</t>
  </si>
  <si>
    <t>R1A65099C</t>
  </si>
  <si>
    <t>R40CF2560</t>
  </si>
  <si>
    <t>R24F2CEB3</t>
  </si>
  <si>
    <t>R2598ED85</t>
  </si>
  <si>
    <t>RCE9E0FA0</t>
  </si>
  <si>
    <t>RAA32208F</t>
  </si>
  <si>
    <t>R9236739C</t>
  </si>
  <si>
    <t>R3613C306</t>
  </si>
  <si>
    <t>RCFB751E1</t>
  </si>
  <si>
    <t>RFFD52FC3</t>
  </si>
  <si>
    <t>RF06E4C75</t>
  </si>
  <si>
    <t>R3BB6AB1B</t>
  </si>
  <si>
    <t>R96639B53</t>
  </si>
  <si>
    <t>R09D0802A</t>
  </si>
  <si>
    <t>R4845A1BB</t>
  </si>
  <si>
    <t>RB8A5F844</t>
  </si>
  <si>
    <t>R4F4198B6</t>
  </si>
  <si>
    <t>R32AF07BE</t>
  </si>
  <si>
    <t>R233F31E6</t>
  </si>
  <si>
    <t>RCBE101F5</t>
  </si>
  <si>
    <t>RAF86F357</t>
  </si>
  <si>
    <t>R216E11BE</t>
  </si>
  <si>
    <t>R2931DF45</t>
  </si>
  <si>
    <t>R6F3B0EA2</t>
  </si>
  <si>
    <t>R7F33505D</t>
  </si>
  <si>
    <t>R12549D0F</t>
  </si>
  <si>
    <t>R58CA2202</t>
  </si>
  <si>
    <t>RB56B229F</t>
  </si>
  <si>
    <t>R3044E5EB</t>
  </si>
  <si>
    <t>RB9562CD1</t>
  </si>
  <si>
    <t>RDBCED5F5</t>
  </si>
  <si>
    <t>RF76CA6E7</t>
  </si>
  <si>
    <t>R54904086</t>
  </si>
  <si>
    <t>R019A7AD1</t>
  </si>
  <si>
    <t>R87EBF45D</t>
  </si>
  <si>
    <t>RE6998B41</t>
  </si>
  <si>
    <t>R9FF2611F</t>
  </si>
  <si>
    <t>R4BF70E97</t>
  </si>
  <si>
    <t>RA4F37CBB</t>
  </si>
  <si>
    <t>R337C2AB2</t>
  </si>
  <si>
    <t>RBCD833E2</t>
  </si>
  <si>
    <t>RCA9C813D</t>
  </si>
  <si>
    <t>R03445728</t>
  </si>
  <si>
    <t>RAF9FED47</t>
  </si>
  <si>
    <t>R1872E4D8</t>
  </si>
  <si>
    <t>RA45E9844</t>
  </si>
  <si>
    <t>R6B847F1A</t>
  </si>
  <si>
    <t>RDE757FFB</t>
  </si>
  <si>
    <t>R56BBB530</t>
  </si>
  <si>
    <t>RE8FF84D4</t>
  </si>
  <si>
    <t>R10EE6BF6</t>
  </si>
  <si>
    <t>R7B488AE2</t>
  </si>
  <si>
    <t>RB8F233CE</t>
  </si>
  <si>
    <t>RBB136AED</t>
  </si>
  <si>
    <t>RED377192</t>
  </si>
  <si>
    <t>R05EC9CBF</t>
  </si>
  <si>
    <t>R62B85332</t>
  </si>
  <si>
    <t>R462DE6BD</t>
  </si>
  <si>
    <t>RCCF70BA0</t>
  </si>
  <si>
    <t>R293F5137</t>
  </si>
  <si>
    <t>R837F8D26</t>
  </si>
  <si>
    <t>R8C3BDEF4</t>
  </si>
  <si>
    <t>REEF43E8B</t>
  </si>
  <si>
    <t>R522C5185</t>
  </si>
  <si>
    <t>R35E0FAA4</t>
  </si>
  <si>
    <t>RD957B2B6</t>
  </si>
  <si>
    <t>R53E6293D</t>
  </si>
  <si>
    <t>R80F7BCD5</t>
  </si>
  <si>
    <t>RA758C2AC</t>
  </si>
  <si>
    <t>RF90D4EAE</t>
  </si>
  <si>
    <t>RFD9ED6A4</t>
  </si>
  <si>
    <t>RAE4B3D3D</t>
  </si>
  <si>
    <t>R6A047C6E</t>
  </si>
  <si>
    <t>R39E21DAF</t>
  </si>
  <si>
    <t>R4587FE74</t>
  </si>
  <si>
    <t>R4582B25A</t>
  </si>
  <si>
    <t>R8097591B</t>
  </si>
  <si>
    <t>R22D8CD1C</t>
  </si>
  <si>
    <t>RBC166E5D</t>
  </si>
  <si>
    <t>RAD239EEF</t>
  </si>
  <si>
    <t>R9D898839</t>
  </si>
  <si>
    <t>R35EE3B84</t>
  </si>
  <si>
    <t>RBA89CC85</t>
  </si>
  <si>
    <t>R83BF139F</t>
  </si>
  <si>
    <t>RB896186B</t>
  </si>
  <si>
    <t>R99236A2B</t>
  </si>
  <si>
    <t>R7AA05744</t>
  </si>
  <si>
    <t>R2823C96D</t>
  </si>
  <si>
    <t>RB0788DFF</t>
  </si>
  <si>
    <t>RB2583004</t>
  </si>
  <si>
    <t>R2B27AC9D</t>
  </si>
  <si>
    <t>R5CCE2223</t>
  </si>
  <si>
    <t>RFA621026</t>
  </si>
  <si>
    <t>RFEF5A13A</t>
  </si>
  <si>
    <t>RE8DEB64C</t>
  </si>
  <si>
    <t>R66DFC43C</t>
  </si>
  <si>
    <t>RCDB9BA39</t>
  </si>
  <si>
    <t>RA94CD53C</t>
  </si>
  <si>
    <t>R88C4FB8C</t>
  </si>
  <si>
    <t>R5B8CF924</t>
  </si>
  <si>
    <t>REBE559FE</t>
  </si>
  <si>
    <t>R15441CA2</t>
  </si>
  <si>
    <t>R4AA632B9</t>
  </si>
  <si>
    <t>R756CE531</t>
  </si>
  <si>
    <t>R180BCB26</t>
  </si>
  <si>
    <t>R85D532A2</t>
  </si>
  <si>
    <t>REFCADA3A</t>
  </si>
  <si>
    <t>R663A78D3</t>
  </si>
  <si>
    <t>R10A9568B</t>
  </si>
  <si>
    <t>R4E94D908</t>
  </si>
  <si>
    <t>RE9BD4F30</t>
  </si>
  <si>
    <t>R2B28E3D6</t>
  </si>
  <si>
    <t>RAAAFB0DF</t>
  </si>
  <si>
    <t>RD2C36F59</t>
  </si>
  <si>
    <t>R45ADF20A</t>
  </si>
  <si>
    <t>RCDC51484</t>
  </si>
  <si>
    <t>R8D118330</t>
  </si>
  <si>
    <t>R9806E730</t>
  </si>
  <si>
    <t>R5853F748</t>
  </si>
  <si>
    <t>RE2D207F3</t>
  </si>
  <si>
    <t>R3F22B025</t>
  </si>
  <si>
    <t>R02039479</t>
  </si>
  <si>
    <t>R1A4B414F</t>
  </si>
  <si>
    <t>R29416792</t>
  </si>
  <si>
    <t>R9F6349CA</t>
  </si>
  <si>
    <t>RB0354047</t>
  </si>
  <si>
    <t>R96F61EAA</t>
  </si>
  <si>
    <t>RB9589E89</t>
  </si>
  <si>
    <t>R97D21AA8</t>
  </si>
  <si>
    <t>R5A6875D7</t>
  </si>
  <si>
    <t>R3AA89235</t>
  </si>
  <si>
    <t>RD3475F7D</t>
  </si>
  <si>
    <t>R0CDA726B</t>
  </si>
  <si>
    <t>R2495018B</t>
  </si>
  <si>
    <t>R489FA617</t>
  </si>
  <si>
    <t>R108173C1</t>
  </si>
  <si>
    <t>R98677803</t>
  </si>
  <si>
    <t>R035EC640</t>
  </si>
  <si>
    <t>R3EEBC6C5</t>
  </si>
  <si>
    <t>RB5966098</t>
  </si>
  <si>
    <t>R6EBAF53D</t>
  </si>
  <si>
    <t>R8B0053C0</t>
  </si>
  <si>
    <t>RF97E5AA4</t>
  </si>
  <si>
    <t>R0A7CAC12</t>
  </si>
  <si>
    <t>R8DE32014</t>
  </si>
  <si>
    <t>RC54CE850</t>
  </si>
  <si>
    <t>R5F4A58B1</t>
  </si>
  <si>
    <t>R2E34AD0A</t>
  </si>
  <si>
    <t>R9DE88149</t>
  </si>
  <si>
    <t>RDDA1BEB2</t>
  </si>
  <si>
    <t>R679E5099</t>
  </si>
  <si>
    <t>RB545CBB4</t>
  </si>
  <si>
    <t>RC9987BD4</t>
  </si>
  <si>
    <t>R293F40C6</t>
  </si>
  <si>
    <t>R4BBC9C5C</t>
  </si>
  <si>
    <t>R0AEE5EDF</t>
  </si>
  <si>
    <t>RA5826F74</t>
  </si>
  <si>
    <t>REC2AF80E</t>
  </si>
  <si>
    <t>RAC72A97B</t>
  </si>
  <si>
    <t>R437FF4FA</t>
  </si>
  <si>
    <t>RC9BE4077</t>
  </si>
  <si>
    <t>R6A041B66</t>
  </si>
  <si>
    <t>R951A696D</t>
  </si>
  <si>
    <t>RDDB2E702</t>
  </si>
  <si>
    <t>R6C06CB89</t>
  </si>
  <si>
    <t>RA76D1156</t>
  </si>
  <si>
    <t>R00684BDA</t>
  </si>
  <si>
    <t>R048EC4E9</t>
  </si>
  <si>
    <t>RD01B371B</t>
  </si>
  <si>
    <t>R2EC32872</t>
  </si>
  <si>
    <t>R7B5DE4D0</t>
  </si>
  <si>
    <t>RD8A923B2</t>
  </si>
  <si>
    <t>R7AD31E8B</t>
  </si>
  <si>
    <t>R8D6937E2</t>
  </si>
  <si>
    <t>RF0B525BF</t>
  </si>
  <si>
    <t>R2D304AEB</t>
  </si>
  <si>
    <t>R0231F223</t>
  </si>
  <si>
    <t>REC3D7C3B</t>
  </si>
  <si>
    <t>RA6DA4320</t>
  </si>
  <si>
    <t>R7F51C7F6</t>
  </si>
  <si>
    <t>R5097CA87</t>
  </si>
  <si>
    <t>RAFB578F8</t>
  </si>
  <si>
    <t>RA066EBE5</t>
  </si>
  <si>
    <t>RC5104C01</t>
  </si>
  <si>
    <t>R72C7A201</t>
  </si>
  <si>
    <t>RF319819B</t>
  </si>
  <si>
    <t>R91753CAE</t>
  </si>
  <si>
    <t>RC406F63E</t>
  </si>
  <si>
    <t>R3EF80E41</t>
  </si>
  <si>
    <t>RAE731BE9</t>
  </si>
  <si>
    <t>R04E2B523</t>
  </si>
  <si>
    <t>RB6C2048B</t>
  </si>
  <si>
    <t>RB6FE2339</t>
  </si>
  <si>
    <t>RE106BF8C</t>
  </si>
  <si>
    <t>RE48016B5</t>
  </si>
  <si>
    <t>RB221935D</t>
  </si>
  <si>
    <t>RFA9FCAB2</t>
  </si>
  <si>
    <t>R61923009</t>
  </si>
  <si>
    <t>R76F1E61C</t>
  </si>
  <si>
    <t>R6B06142F</t>
  </si>
  <si>
    <t>R222B471D</t>
  </si>
  <si>
    <t>R383DC03B</t>
  </si>
  <si>
    <t>R36017EF7</t>
  </si>
  <si>
    <t>R68405BFA</t>
  </si>
  <si>
    <t>RF3B661F7</t>
  </si>
  <si>
    <t>R2428939B</t>
  </si>
  <si>
    <t>R6DCD16C4</t>
  </si>
  <si>
    <t>R0DFFF96E</t>
  </si>
  <si>
    <t>R30DAAA40</t>
  </si>
  <si>
    <t>R98699890</t>
  </si>
  <si>
    <t>RECF54C19</t>
  </si>
  <si>
    <t>RA3156041</t>
  </si>
  <si>
    <t>RC6BBD12B</t>
  </si>
  <si>
    <t>R0380648F</t>
  </si>
  <si>
    <t>R127C1EEF</t>
  </si>
  <si>
    <t>RB7C188DB</t>
  </si>
  <si>
    <t>R389DAAB5</t>
  </si>
  <si>
    <t>R3CC96844</t>
  </si>
  <si>
    <t>RCD0A988C</t>
  </si>
  <si>
    <t>RB6208E73</t>
  </si>
  <si>
    <t>RF6825E47</t>
  </si>
  <si>
    <t>R64304A0D</t>
  </si>
  <si>
    <t>R047B132E</t>
  </si>
  <si>
    <t>R79BC9860</t>
  </si>
  <si>
    <t>R4EB52721</t>
  </si>
  <si>
    <t>R493E3036</t>
  </si>
  <si>
    <t>RAB6E28A8</t>
  </si>
  <si>
    <t>RE208A34D</t>
  </si>
  <si>
    <t>R206B3F5B</t>
  </si>
  <si>
    <t>R4C314E46</t>
  </si>
  <si>
    <t>R69AEBB59</t>
  </si>
  <si>
    <t>RA0629EB0</t>
  </si>
  <si>
    <t>R3E6927B8</t>
  </si>
  <si>
    <t>RB9406A39</t>
  </si>
  <si>
    <t>RFCA8FFE8</t>
  </si>
  <si>
    <t>RAAE06878</t>
  </si>
  <si>
    <t>R29517677</t>
  </si>
  <si>
    <t>RE69CD77E</t>
  </si>
  <si>
    <t>R7563AC09</t>
  </si>
  <si>
    <t>R8B1455EA</t>
  </si>
  <si>
    <t>R8F781B10</t>
  </si>
  <si>
    <t>R22FA71BF</t>
  </si>
  <si>
    <t>RC29B3EC4</t>
  </si>
  <si>
    <t>RFD77326E</t>
  </si>
  <si>
    <t>R592DD269</t>
  </si>
  <si>
    <t>R7DC5A2F4</t>
  </si>
  <si>
    <t>R69CC362A</t>
  </si>
  <si>
    <t>RBCF7B8A3</t>
  </si>
  <si>
    <t>R89ED67B3</t>
  </si>
  <si>
    <t>RA4AF72C1</t>
  </si>
  <si>
    <t>R622DD7A3</t>
  </si>
  <si>
    <t>RB85398FD</t>
  </si>
  <si>
    <t>RBAD028CA</t>
  </si>
  <si>
    <t>R3FFDF60D</t>
  </si>
  <si>
    <t>R64D49017</t>
  </si>
  <si>
    <t>R72328B97</t>
  </si>
  <si>
    <t>RBD5B7219</t>
  </si>
  <si>
    <t>RB2777455</t>
  </si>
  <si>
    <t>R0D5076C7</t>
  </si>
  <si>
    <t>R99DB93F1</t>
  </si>
  <si>
    <t>RCF4A4FF2</t>
  </si>
  <si>
    <t>RD4A1D20A</t>
  </si>
  <si>
    <t>R9C165067</t>
  </si>
  <si>
    <t>R00167EDC</t>
  </si>
  <si>
    <t>R744D5F94</t>
  </si>
  <si>
    <t>R48B722D3</t>
  </si>
  <si>
    <t>RAB967D35</t>
  </si>
  <si>
    <t>RB453AEBE</t>
  </si>
  <si>
    <t>R021AC781</t>
  </si>
  <si>
    <t>R3EC7D560</t>
  </si>
  <si>
    <t>R05102056</t>
  </si>
  <si>
    <t>R55FDD171</t>
  </si>
  <si>
    <t>RC0D3D277</t>
  </si>
  <si>
    <t>RCE255FFC</t>
  </si>
  <si>
    <t>R2282EF0F</t>
  </si>
  <si>
    <t>R6ABC09B4</t>
  </si>
  <si>
    <t>RA9E3B6D7</t>
  </si>
  <si>
    <t>RF3624861</t>
  </si>
  <si>
    <t>R7F660331</t>
  </si>
  <si>
    <t>R1BB33A28</t>
  </si>
  <si>
    <t>R7F68F5C0</t>
  </si>
  <si>
    <t>R705F50C2</t>
  </si>
  <si>
    <t>R7AD599B2</t>
  </si>
  <si>
    <t>RE9DF2E2B</t>
  </si>
  <si>
    <t>R742D5E4E</t>
  </si>
  <si>
    <t>RB5390450</t>
  </si>
  <si>
    <t>R593AFE9C</t>
  </si>
  <si>
    <t>R322006B5</t>
  </si>
  <si>
    <t>RE63F4131</t>
  </si>
  <si>
    <t>R33D14C94</t>
  </si>
  <si>
    <t>RA5873514</t>
  </si>
  <si>
    <t>R8715064D</t>
  </si>
  <si>
    <t>R4A912032</t>
  </si>
  <si>
    <t>RBBDDE227</t>
  </si>
  <si>
    <t>R25EBF1C3</t>
  </si>
  <si>
    <t>R6CA150F0</t>
  </si>
  <si>
    <t>R06A16383</t>
  </si>
  <si>
    <t>R1A8E508B</t>
  </si>
  <si>
    <t>R82E0BF24</t>
  </si>
  <si>
    <t>R9217396F</t>
  </si>
  <si>
    <t>RB8EAAA1E</t>
  </si>
  <si>
    <t>R792DC121</t>
  </si>
  <si>
    <t>R844F7B6A</t>
  </si>
  <si>
    <t>R9CBD402B</t>
  </si>
  <si>
    <t>RFA431F46</t>
  </si>
  <si>
    <t>RC9F36594</t>
  </si>
  <si>
    <t>R6B390F82</t>
  </si>
  <si>
    <t>RB0C2D4E1</t>
  </si>
  <si>
    <t>RB45F36BC</t>
  </si>
  <si>
    <t>R451BF93D</t>
  </si>
  <si>
    <t>R7D1945D1</t>
  </si>
  <si>
    <t>R0B3D5197</t>
  </si>
  <si>
    <t>R612D4787</t>
  </si>
  <si>
    <t>RCCCE6BB5</t>
  </si>
  <si>
    <t>R3C4674BF</t>
  </si>
  <si>
    <t>R6085DC67</t>
  </si>
  <si>
    <t>R21031190</t>
  </si>
  <si>
    <t>R2C1713BD</t>
  </si>
  <si>
    <t>R6049A9D9</t>
  </si>
  <si>
    <t>R276FC7D6</t>
  </si>
  <si>
    <t>R685227C0</t>
  </si>
  <si>
    <t>R69BF793F</t>
  </si>
  <si>
    <t>R72638812</t>
  </si>
  <si>
    <t>R283CFF33</t>
  </si>
  <si>
    <t>R07B9D3E3</t>
  </si>
  <si>
    <t>RA7DBCA06</t>
  </si>
  <si>
    <t>R878DE754</t>
  </si>
  <si>
    <t>RAA9923B4</t>
  </si>
  <si>
    <t>R911463A1</t>
  </si>
  <si>
    <t>R36E6E7C2</t>
  </si>
  <si>
    <t>R4D84DDD6</t>
  </si>
  <si>
    <t>R7D35CA33</t>
  </si>
  <si>
    <t>R7037005C</t>
  </si>
  <si>
    <t>R5A64175B</t>
  </si>
  <si>
    <t>R0ADC34A6</t>
  </si>
  <si>
    <t>REB840888</t>
  </si>
  <si>
    <t>R297DD992</t>
  </si>
  <si>
    <t>R1D02BAB3</t>
  </si>
  <si>
    <t>R4DC087A2</t>
  </si>
  <si>
    <t>R81307823</t>
  </si>
  <si>
    <t>RF0BEC395</t>
  </si>
  <si>
    <t>REE82A3F2</t>
  </si>
  <si>
    <t>R42C504C5</t>
  </si>
  <si>
    <t>R10AA9D9B</t>
  </si>
  <si>
    <t>R97B873F0</t>
  </si>
  <si>
    <t>R6C703193</t>
  </si>
  <si>
    <t>R4C755196</t>
  </si>
  <si>
    <t>R23F9CF47</t>
  </si>
  <si>
    <t>R4913BA41</t>
  </si>
  <si>
    <t>R0C7D570D</t>
  </si>
  <si>
    <t>R09D7F60E</t>
  </si>
  <si>
    <t>R30088178</t>
  </si>
  <si>
    <t>R0F90290E</t>
  </si>
  <si>
    <t>R1BED76B9</t>
  </si>
  <si>
    <t>RFFDA56CF</t>
  </si>
  <si>
    <t>R44E736FD</t>
  </si>
  <si>
    <t>R21C6EB08</t>
  </si>
  <si>
    <t>R987BAD29</t>
  </si>
  <si>
    <t>R1931A0C8</t>
  </si>
  <si>
    <t>RDFE4218F</t>
  </si>
  <si>
    <t>RE37F146B</t>
  </si>
  <si>
    <t>R4434F9A2</t>
  </si>
  <si>
    <t>RE360B51B</t>
  </si>
  <si>
    <t>REC3C869B</t>
  </si>
  <si>
    <t>R80CA49DD</t>
  </si>
  <si>
    <t>RB359F7D7</t>
  </si>
  <si>
    <t>RFFD5AB3D</t>
  </si>
  <si>
    <t>RF1062054</t>
  </si>
  <si>
    <t>R94826D41</t>
  </si>
  <si>
    <t>R8C7A1FA5</t>
  </si>
  <si>
    <t>R9C7D296E</t>
  </si>
  <si>
    <t>R3E1E73BF</t>
  </si>
  <si>
    <t>RE762C960</t>
  </si>
  <si>
    <t>RC3705960</t>
  </si>
  <si>
    <t>R4175B251</t>
  </si>
  <si>
    <t>R0727E1D3</t>
  </si>
  <si>
    <t>RE523D83C</t>
  </si>
  <si>
    <t>RC945C563</t>
  </si>
  <si>
    <t>RE5123081</t>
  </si>
  <si>
    <t>R35153DEE</t>
  </si>
  <si>
    <t>R38DA2576</t>
  </si>
  <si>
    <t>RB35D8727</t>
  </si>
  <si>
    <t>R2E5E2FA3</t>
  </si>
  <si>
    <t>R214F4820</t>
  </si>
  <si>
    <t>R79CC997A</t>
  </si>
  <si>
    <t>R4B811E53</t>
  </si>
  <si>
    <t>RC8DAEE96</t>
  </si>
  <si>
    <t>RDF809FE2</t>
  </si>
  <si>
    <t>RD65650AF</t>
  </si>
  <si>
    <t>R9B7F1E0F</t>
  </si>
  <si>
    <t>R388C6175</t>
  </si>
  <si>
    <t>REB2763A4</t>
  </si>
  <si>
    <t>R6E9D92FC</t>
  </si>
  <si>
    <t>R6F51DE28</t>
  </si>
  <si>
    <t>RB591EF27</t>
  </si>
  <si>
    <t>R17E50399</t>
  </si>
  <si>
    <t>R941921BA</t>
  </si>
  <si>
    <t>RFE92A731</t>
  </si>
  <si>
    <t>R39CF08DF</t>
  </si>
  <si>
    <t>RA239A42F</t>
  </si>
  <si>
    <t>RC78A177D</t>
  </si>
  <si>
    <t>RB3C61403</t>
  </si>
  <si>
    <t>R4BBF9C8A</t>
  </si>
  <si>
    <t>R16E1ED12</t>
  </si>
  <si>
    <t>R0A0A0585</t>
  </si>
  <si>
    <t>RD456DEFD</t>
  </si>
  <si>
    <t>R9DBECC8C</t>
  </si>
  <si>
    <t>RF22544D0</t>
  </si>
  <si>
    <t>RA7406788</t>
  </si>
  <si>
    <t>R7E0EEC27</t>
  </si>
  <si>
    <t>R86A53599</t>
  </si>
  <si>
    <t>R52FFF0DC</t>
  </si>
  <si>
    <t>R56514A95</t>
  </si>
  <si>
    <t>R54D0A46B</t>
  </si>
  <si>
    <t>R6835E891</t>
  </si>
  <si>
    <t>R500CC5A1</t>
  </si>
  <si>
    <t>R8F0AFD1D</t>
  </si>
  <si>
    <t>R7E4BC8FE</t>
  </si>
  <si>
    <t>R82663A39</t>
  </si>
  <si>
    <t>R356774D1</t>
  </si>
  <si>
    <t>R67B64EF0</t>
  </si>
  <si>
    <t>RB51244FC</t>
  </si>
  <si>
    <t>RAA0734BF</t>
  </si>
  <si>
    <t>R0CB8285D</t>
  </si>
  <si>
    <t>R62DCB6E5</t>
  </si>
  <si>
    <t>RDAE530FB</t>
  </si>
  <si>
    <t>R0F2C996F</t>
  </si>
  <si>
    <t>RF8F6462A</t>
  </si>
  <si>
    <t>R74249E91</t>
  </si>
  <si>
    <t>R2153A275</t>
  </si>
  <si>
    <t>RE5B67DF9</t>
  </si>
  <si>
    <t>RFBB477ED</t>
  </si>
  <si>
    <t>R0643A238</t>
  </si>
  <si>
    <t>R8B104893</t>
  </si>
  <si>
    <t>R2F41AF45</t>
  </si>
  <si>
    <t>R486B6038</t>
  </si>
  <si>
    <t>R84A2E607</t>
  </si>
  <si>
    <t>R25449801</t>
  </si>
  <si>
    <t>RE2FD5E38</t>
  </si>
  <si>
    <t>R7BFE8D42</t>
  </si>
  <si>
    <t>R4CD15BD2</t>
  </si>
  <si>
    <t>RE125F0D8</t>
  </si>
  <si>
    <t>R599DF042</t>
  </si>
  <si>
    <t>RA6DE9FCA</t>
  </si>
  <si>
    <t>R3DB16749</t>
  </si>
  <si>
    <t>RFA570658</t>
  </si>
  <si>
    <t>R70AE45CB</t>
  </si>
  <si>
    <t>RB6762563</t>
  </si>
  <si>
    <t>R63ADD8FD</t>
  </si>
  <si>
    <t>RA8F6A32E</t>
  </si>
  <si>
    <t>REA3F4D9E</t>
  </si>
  <si>
    <t>R67CF3AB5</t>
  </si>
  <si>
    <t>R13FDD678</t>
  </si>
  <si>
    <t>R6B998E4E</t>
  </si>
  <si>
    <t>RF690B723</t>
  </si>
  <si>
    <t>R551D2E05</t>
  </si>
  <si>
    <t>RD6E21014</t>
  </si>
  <si>
    <t>R2D9DB819</t>
  </si>
  <si>
    <t>RFB336047</t>
  </si>
  <si>
    <t>R03B4279E</t>
  </si>
  <si>
    <t>R52CE4179</t>
  </si>
  <si>
    <t>RA5E4EAEB</t>
  </si>
  <si>
    <t>R1C60E760</t>
  </si>
  <si>
    <t>REEE98B72</t>
  </si>
  <si>
    <t>R57B46A28</t>
  </si>
  <si>
    <t>R3E4C36E5</t>
  </si>
  <si>
    <t>RF17EB2F4</t>
  </si>
  <si>
    <t>R241CB8C4</t>
  </si>
  <si>
    <t>RD7E78F9F</t>
  </si>
  <si>
    <t>RCAF21B69</t>
  </si>
  <si>
    <t>RB05DA7B7</t>
  </si>
  <si>
    <t>R1354DF49</t>
  </si>
  <si>
    <t>RB4A647F0</t>
  </si>
  <si>
    <t>R7D94B171</t>
  </si>
  <si>
    <t>RD743DEA1</t>
  </si>
  <si>
    <t>R5B59429E</t>
  </si>
  <si>
    <t>RE3CF98F8</t>
  </si>
  <si>
    <t>R9CE7F715</t>
  </si>
  <si>
    <t>R5FD23233</t>
  </si>
  <si>
    <t>REE031366</t>
  </si>
  <si>
    <t>RE4ACBCD5</t>
  </si>
  <si>
    <t>R36FD522E</t>
  </si>
  <si>
    <t>RB1FE27DB</t>
  </si>
  <si>
    <t>R3017D868</t>
  </si>
  <si>
    <t>R86BC2B34</t>
  </si>
  <si>
    <t>RDC7DF4B4</t>
  </si>
  <si>
    <t>RC62A4A78</t>
  </si>
  <si>
    <t>R28A653EF</t>
  </si>
  <si>
    <t>RD09790E7</t>
  </si>
  <si>
    <t>R167B79B8</t>
  </si>
  <si>
    <t>R76D3E7AA</t>
  </si>
  <si>
    <t>RC18E62F1</t>
  </si>
  <si>
    <t>R8FB48AB8</t>
  </si>
  <si>
    <t>REE75E357</t>
  </si>
  <si>
    <t>R4A79A228</t>
  </si>
  <si>
    <t>RA4244D23</t>
  </si>
  <si>
    <t>R0FDDE641</t>
  </si>
  <si>
    <t>RC3072067</t>
  </si>
  <si>
    <t>RA0DD97B5</t>
  </si>
  <si>
    <t>RA2F74901</t>
  </si>
  <si>
    <t>RA774C3B0</t>
  </si>
  <si>
    <t>R2C6B3492</t>
  </si>
  <si>
    <t>R488626D0</t>
  </si>
  <si>
    <t>RBC807F17</t>
  </si>
  <si>
    <t>R9C8165CE</t>
  </si>
  <si>
    <t>R8D967405</t>
  </si>
  <si>
    <t>R5EF3819E</t>
  </si>
  <si>
    <t>RB8F65B7D</t>
  </si>
  <si>
    <t>R9C64A56B</t>
  </si>
  <si>
    <t>RC9BF68A0</t>
  </si>
  <si>
    <t>RD58361A6</t>
  </si>
  <si>
    <t>RC6066BB0</t>
  </si>
  <si>
    <t>REA8906FE</t>
  </si>
  <si>
    <t>R9A38378B</t>
  </si>
  <si>
    <t>RA494E20E</t>
  </si>
  <si>
    <t>R9ABF0E94</t>
  </si>
  <si>
    <t>R143E1250</t>
  </si>
  <si>
    <t>RB7991E87</t>
  </si>
  <si>
    <t>R641A8A70</t>
  </si>
  <si>
    <t>R3058CE3A</t>
  </si>
  <si>
    <t>R40817F13</t>
  </si>
  <si>
    <t>R23A9FE03</t>
  </si>
  <si>
    <t>RE3A1B8FA</t>
  </si>
  <si>
    <t>R227A18CD</t>
  </si>
  <si>
    <t>R0A97DCAD</t>
  </si>
  <si>
    <t>R2849EECD</t>
  </si>
  <si>
    <t>R7D2B5108</t>
  </si>
  <si>
    <t>R6E0A2B89</t>
  </si>
  <si>
    <t>RC16BACA4</t>
  </si>
  <si>
    <t>R053BF288</t>
  </si>
  <si>
    <t>R52AD54E1</t>
  </si>
  <si>
    <t>R129BBBA1</t>
  </si>
  <si>
    <t>RC077BD48</t>
  </si>
  <si>
    <t>R132EDD5C</t>
  </si>
  <si>
    <t>RD173320B</t>
  </si>
  <si>
    <t>RAE8F2C17</t>
  </si>
  <si>
    <t>R7A1AF15F</t>
  </si>
  <si>
    <t>R1C82CC5A</t>
  </si>
  <si>
    <t>R07519C34</t>
  </si>
  <si>
    <t>RAC2C1FF6</t>
  </si>
  <si>
    <t>R48BB06D3</t>
  </si>
  <si>
    <t>RE3E286FB</t>
  </si>
  <si>
    <t>R89D6DD07</t>
  </si>
  <si>
    <t>R3C988AB5</t>
  </si>
  <si>
    <t>RFBB4664E</t>
  </si>
  <si>
    <t>R5B865025</t>
  </si>
  <si>
    <t>RBE120947</t>
  </si>
  <si>
    <t>R65DB9825</t>
  </si>
  <si>
    <t>RB7C6B54C</t>
  </si>
  <si>
    <t>R15F780BA</t>
  </si>
  <si>
    <t>RDA42EE39</t>
  </si>
  <si>
    <t>R57CF112F</t>
  </si>
  <si>
    <t>R90ADF39E</t>
  </si>
  <si>
    <t>RC7A633AE</t>
  </si>
  <si>
    <t>RE642FAA7</t>
  </si>
  <si>
    <t>R98A78F0A</t>
  </si>
  <si>
    <t>R14387437</t>
  </si>
  <si>
    <t>RE74CC0B6</t>
  </si>
  <si>
    <t>R9508F1D3</t>
  </si>
  <si>
    <t>RCAE7BBE0</t>
  </si>
  <si>
    <t>R0E4C03FD</t>
  </si>
  <si>
    <t>RFF18BB6F</t>
  </si>
  <si>
    <t>R7AE68E42</t>
  </si>
  <si>
    <t>R98F99454</t>
  </si>
  <si>
    <t>R4F49A762</t>
  </si>
  <si>
    <t>RD6356CA6</t>
  </si>
  <si>
    <t>R02CCDDC0</t>
  </si>
  <si>
    <t>R4F17D06A</t>
  </si>
  <si>
    <t>R4DC2396A</t>
  </si>
  <si>
    <t>R6CBCDEF0</t>
  </si>
  <si>
    <t>R2A0E1E3A</t>
  </si>
  <si>
    <t>RFD51E951</t>
  </si>
  <si>
    <t>R5EA1E7F5</t>
  </si>
  <si>
    <t>R0DB5A629</t>
  </si>
  <si>
    <t>RA1C34E96</t>
  </si>
  <si>
    <t>RE4A5BFC9</t>
  </si>
  <si>
    <t>RD9CD5B46</t>
  </si>
  <si>
    <t>R0183E52F</t>
  </si>
  <si>
    <t>RD052BE8B</t>
  </si>
  <si>
    <t>R0804F3C9</t>
  </si>
  <si>
    <t>R61D22FBC</t>
  </si>
  <si>
    <t>RB9CBEA6F</t>
  </si>
  <si>
    <t>R3464BBD0</t>
  </si>
  <si>
    <t>REEB948F6</t>
  </si>
  <si>
    <t>RC61EE89B</t>
  </si>
  <si>
    <t>R077F993B</t>
  </si>
  <si>
    <t>R00FD38FF</t>
  </si>
  <si>
    <t>R4393292F</t>
  </si>
  <si>
    <t>RCA4FFF6B</t>
  </si>
  <si>
    <t>RAE8798CA</t>
  </si>
  <si>
    <t>R9C2F9A83</t>
  </si>
  <si>
    <t>R5B857443</t>
  </si>
  <si>
    <t>R9BE6B558</t>
  </si>
  <si>
    <t>R59345729</t>
  </si>
  <si>
    <t>RD9267AA5</t>
  </si>
  <si>
    <t>RBDEAE10B</t>
  </si>
  <si>
    <t>REB2E7CB5</t>
  </si>
  <si>
    <t>R15D9419B</t>
  </si>
  <si>
    <t>RF594F9AA</t>
  </si>
  <si>
    <t>RECE83A56</t>
  </si>
  <si>
    <t>RD2E190AE</t>
  </si>
  <si>
    <t>RBF7AD802</t>
  </si>
  <si>
    <t>R5CD27D3E</t>
  </si>
  <si>
    <t>R867BD56A</t>
  </si>
  <si>
    <t>RDD054E89</t>
  </si>
  <si>
    <t>RC8B5FF6B</t>
  </si>
  <si>
    <t>RE1FC3DA5</t>
  </si>
  <si>
    <t>R8987674A</t>
  </si>
  <si>
    <t>RFE7A48FD</t>
  </si>
  <si>
    <t>RC52FBE41</t>
  </si>
  <si>
    <t>R15B7624E</t>
  </si>
  <si>
    <t>R8A1D31F9</t>
  </si>
  <si>
    <t>RF2628DE0</t>
  </si>
  <si>
    <t>RA786B0AC</t>
  </si>
  <si>
    <t>R863647E9</t>
  </si>
  <si>
    <t>RD64284B6</t>
  </si>
  <si>
    <t>R77D2382A</t>
  </si>
  <si>
    <t>R6E84A433</t>
  </si>
  <si>
    <t>R6677EB6C</t>
  </si>
  <si>
    <t>R2DE3605F</t>
  </si>
  <si>
    <t>RE7F148CB</t>
  </si>
  <si>
    <t>RBC25FC6E</t>
  </si>
  <si>
    <t>R01AEBF54</t>
  </si>
  <si>
    <t>REFA45B93</t>
  </si>
  <si>
    <t>R12F56422</t>
  </si>
  <si>
    <t>RDB9F0028</t>
  </si>
  <si>
    <t>R8D1DA457</t>
  </si>
  <si>
    <t>RA87D85E3</t>
  </si>
  <si>
    <t>RF657FA62</t>
  </si>
  <si>
    <t>R939671FD</t>
  </si>
  <si>
    <t>R1FD36EA5</t>
  </si>
  <si>
    <t>R302FABA4</t>
  </si>
  <si>
    <t>RB81E96EB</t>
  </si>
  <si>
    <t>R8541DD28</t>
  </si>
  <si>
    <t>RF15A55ED</t>
  </si>
  <si>
    <t>RA8A7421C</t>
  </si>
  <si>
    <t>R318DA65D</t>
  </si>
  <si>
    <t>R20AA87CB</t>
  </si>
  <si>
    <t>R66F95637</t>
  </si>
  <si>
    <t>R0217DA8F</t>
  </si>
  <si>
    <t>R1B122CD2</t>
  </si>
  <si>
    <t>R37A521D8</t>
  </si>
  <si>
    <t>R7483F3E9</t>
  </si>
  <si>
    <t>R163F2F7F</t>
  </si>
  <si>
    <t>R137C6A46</t>
  </si>
  <si>
    <t>RF34D71A4</t>
  </si>
  <si>
    <t>RAC4370FF</t>
  </si>
  <si>
    <t>R8CA5086F</t>
  </si>
  <si>
    <t>R8EA15EE1</t>
  </si>
  <si>
    <t>RA577480B</t>
  </si>
  <si>
    <t>R475263C8</t>
  </si>
  <si>
    <t>R8F033A4B</t>
  </si>
  <si>
    <t>R69788982</t>
  </si>
  <si>
    <t>R3E5165A2</t>
  </si>
  <si>
    <t>R72E967F0</t>
  </si>
  <si>
    <t>RD1210980</t>
  </si>
  <si>
    <t>R78251835</t>
  </si>
  <si>
    <t>RD4419241</t>
  </si>
  <si>
    <t>R30E3BC21</t>
  </si>
  <si>
    <t>R27102FDA</t>
  </si>
  <si>
    <t>RED713236</t>
  </si>
  <si>
    <t>R2E745A19</t>
  </si>
  <si>
    <t>R80939BD8</t>
  </si>
  <si>
    <t>RD6C8990B</t>
  </si>
  <si>
    <t>R9E55B248</t>
  </si>
  <si>
    <t>R80CD9C42</t>
  </si>
  <si>
    <t>RD78CA512</t>
  </si>
  <si>
    <t>RD883F22C</t>
  </si>
  <si>
    <t>RE9649648</t>
  </si>
  <si>
    <t>RB4406305</t>
  </si>
  <si>
    <t>RE044A511</t>
  </si>
  <si>
    <t>R9A3B65D4</t>
  </si>
  <si>
    <t>RA53C74C6</t>
  </si>
  <si>
    <t>RE9D37140</t>
  </si>
  <si>
    <t>R13019BF2</t>
  </si>
  <si>
    <t>RB384781E</t>
  </si>
  <si>
    <t>RAD164404</t>
  </si>
  <si>
    <t>R19DF1305</t>
  </si>
  <si>
    <t>RF32F7AED</t>
  </si>
  <si>
    <t>R7C3FCF37</t>
  </si>
  <si>
    <t>RF75741C1</t>
  </si>
  <si>
    <t>R62CC7CED</t>
  </si>
  <si>
    <t>RCCF16696</t>
  </si>
  <si>
    <t>R730EE193</t>
  </si>
  <si>
    <t>R2D1F85C2</t>
  </si>
  <si>
    <t>R1B357C01</t>
  </si>
  <si>
    <t>R4EFFB02C</t>
  </si>
  <si>
    <t>R59B14451</t>
  </si>
  <si>
    <t>RF8C6F1B2</t>
  </si>
  <si>
    <t>R4B604748</t>
  </si>
  <si>
    <t>R0E82A4C1</t>
  </si>
  <si>
    <t>R2FF4D20D</t>
  </si>
  <si>
    <t>R9946BA39</t>
  </si>
  <si>
    <t>R64BCA2CF</t>
  </si>
  <si>
    <t>RBB7A31D9</t>
  </si>
  <si>
    <t>R8176624E</t>
  </si>
  <si>
    <t>R5E4AF342</t>
  </si>
  <si>
    <t>RB2A80344</t>
  </si>
  <si>
    <t>R9C2BB3D0</t>
  </si>
  <si>
    <t>R4AC7E55E</t>
  </si>
  <si>
    <t>R901DA6C3</t>
  </si>
  <si>
    <t>R47092607</t>
  </si>
  <si>
    <t>R6294FE02</t>
  </si>
  <si>
    <t>R2E01B616</t>
  </si>
  <si>
    <t>R64135F25</t>
  </si>
  <si>
    <t>RC72C5F1D</t>
  </si>
  <si>
    <t>REB26CD82</t>
  </si>
  <si>
    <t>R3E4DFB23</t>
  </si>
  <si>
    <t>RD9160AF5</t>
  </si>
  <si>
    <t>RE16159E4</t>
  </si>
  <si>
    <t>R8A3DD71D</t>
  </si>
  <si>
    <t>R11FA88B6</t>
  </si>
  <si>
    <t>R28B1FB91</t>
  </si>
  <si>
    <t>RE3F1F182</t>
  </si>
  <si>
    <t>RBDE85079</t>
  </si>
  <si>
    <t>R6242AA3E</t>
  </si>
  <si>
    <t>R22881309</t>
  </si>
  <si>
    <t>R0659D057</t>
  </si>
  <si>
    <t>R3CBA8215</t>
  </si>
  <si>
    <t>RDFCCF3B6</t>
  </si>
  <si>
    <t>R13221465</t>
  </si>
  <si>
    <t>R74A36EB2</t>
  </si>
  <si>
    <t>R0F9FB110</t>
  </si>
  <si>
    <t>R7900BDEB</t>
  </si>
  <si>
    <t>R43A82D00</t>
  </si>
  <si>
    <t>R0BAA8E61</t>
  </si>
  <si>
    <t>RD7114B16</t>
  </si>
  <si>
    <t>R4C9A8F3E</t>
  </si>
  <si>
    <t>R5D0EA213</t>
  </si>
  <si>
    <t>R39353E6F</t>
  </si>
  <si>
    <t>R5BDF5330</t>
  </si>
  <si>
    <t>RF42297E6</t>
  </si>
  <si>
    <t>RC42EB41E</t>
  </si>
  <si>
    <t>RA5E94BC8</t>
  </si>
  <si>
    <t>RAAC04738</t>
  </si>
  <si>
    <t>R12870E7E</t>
  </si>
  <si>
    <t>RD844E6B4</t>
  </si>
  <si>
    <t>R95D403A4</t>
  </si>
  <si>
    <t>R730E7FED</t>
  </si>
  <si>
    <t>RECD48BE3</t>
  </si>
  <si>
    <t>R563F8B89</t>
  </si>
  <si>
    <t>R823C4DF8</t>
  </si>
  <si>
    <t>RFACC88A7</t>
  </si>
  <si>
    <t>RD3DB2BA4</t>
  </si>
  <si>
    <t>R4EBC1C18</t>
  </si>
  <si>
    <t>R033393FB</t>
  </si>
  <si>
    <t>R4DAF1D25</t>
  </si>
  <si>
    <t>R718805C8</t>
  </si>
  <si>
    <t>R0DBA233E</t>
  </si>
  <si>
    <t>RB752C564</t>
  </si>
  <si>
    <t>RDC7580C6</t>
  </si>
  <si>
    <t>R31C98A68</t>
  </si>
  <si>
    <t>R2C520E3C</t>
  </si>
  <si>
    <t>R14FC5E0D</t>
  </si>
  <si>
    <t>R52165E6E</t>
  </si>
  <si>
    <t>RFD9F0BC8</t>
  </si>
  <si>
    <t>RB94F1CB4</t>
  </si>
  <si>
    <t>R38C54B20</t>
  </si>
  <si>
    <t>R02F0A4D1</t>
  </si>
  <si>
    <t>REA48069F</t>
  </si>
  <si>
    <t>RD02FC5B6</t>
  </si>
  <si>
    <t>R88C89802</t>
  </si>
  <si>
    <t>R039E58B3</t>
  </si>
  <si>
    <t>RFC45D32D</t>
  </si>
  <si>
    <t>R11C9BB49</t>
  </si>
  <si>
    <t>RE42B6CAE</t>
  </si>
  <si>
    <t>RF853A427</t>
  </si>
  <si>
    <t>R9198CA88</t>
  </si>
  <si>
    <t>R255B0B3E</t>
  </si>
  <si>
    <t>R496BADBE</t>
  </si>
  <si>
    <t>R0468B6CD</t>
  </si>
  <si>
    <t>R3F8D9704</t>
  </si>
  <si>
    <t>R2369C7F9</t>
  </si>
  <si>
    <t>RA9A2ECFB</t>
  </si>
  <si>
    <t>R2CFD411E</t>
  </si>
  <si>
    <t>RA01730E2</t>
  </si>
  <si>
    <t>RDA847E0E</t>
  </si>
  <si>
    <t>RB789D09C</t>
  </si>
  <si>
    <t>R64FA5DD7</t>
  </si>
  <si>
    <t>R063E79AE</t>
  </si>
  <si>
    <t>RA0DCEEAC</t>
  </si>
  <si>
    <t>RE0869AB9</t>
  </si>
  <si>
    <t>R0E040581</t>
  </si>
  <si>
    <t>R2F9AF1FD</t>
  </si>
  <si>
    <t>R973E3A7E</t>
  </si>
  <si>
    <t>RBF45B17F</t>
  </si>
  <si>
    <t>RFF0BE0B0</t>
  </si>
  <si>
    <t>RFA1D669D</t>
  </si>
  <si>
    <t>R00414881</t>
  </si>
  <si>
    <t>R5F6695BA</t>
  </si>
  <si>
    <t>R3D8CB87A</t>
  </si>
  <si>
    <t>R5E8E99D0</t>
  </si>
  <si>
    <t>R4B333F95</t>
  </si>
  <si>
    <t>RB053F92C</t>
  </si>
  <si>
    <t>R9044A0B7</t>
  </si>
  <si>
    <t>R2ED4AC67</t>
  </si>
  <si>
    <t>R2CA22C94</t>
  </si>
  <si>
    <t>RED20346A</t>
  </si>
  <si>
    <t>R3A552A8C</t>
  </si>
  <si>
    <t>R236C496D</t>
  </si>
  <si>
    <t>R1D0ED935</t>
  </si>
  <si>
    <t>R457682F4</t>
  </si>
  <si>
    <t>R1468A6FD</t>
  </si>
  <si>
    <t>RA572AD9A</t>
  </si>
  <si>
    <t>RF830E85A</t>
  </si>
  <si>
    <t>RD4E0A337</t>
  </si>
  <si>
    <t>RFD81FD80</t>
  </si>
  <si>
    <t>R66773A4D</t>
  </si>
  <si>
    <t>RC234910C</t>
  </si>
  <si>
    <t>R875C969C</t>
  </si>
  <si>
    <t>RA07F5E17</t>
  </si>
  <si>
    <t>R1E0CFBB9</t>
  </si>
  <si>
    <t>R13A812B4</t>
  </si>
  <si>
    <t>RF4C08F02</t>
  </si>
  <si>
    <t>R065286A3</t>
  </si>
  <si>
    <t>RFE67A5E4</t>
  </si>
  <si>
    <t>R65CC8874</t>
  </si>
  <si>
    <t>RA8F87E83</t>
  </si>
  <si>
    <t>R70E68CC6</t>
  </si>
  <si>
    <t>R8DCAD928</t>
  </si>
  <si>
    <t>RF3BED5C7</t>
  </si>
  <si>
    <t>R80C1DA0F</t>
  </si>
  <si>
    <t>R1F4F5979</t>
  </si>
  <si>
    <t>R502C24F3</t>
  </si>
  <si>
    <t>R167A6DCF</t>
  </si>
  <si>
    <t>R221CCFD6</t>
  </si>
  <si>
    <t>R4D2A9D28</t>
  </si>
  <si>
    <t>R9EBD564F</t>
  </si>
  <si>
    <t>RB51D889E</t>
  </si>
  <si>
    <t>RB1EB9001</t>
  </si>
  <si>
    <t>R6E5D221E</t>
  </si>
  <si>
    <t>RD7A68393</t>
  </si>
  <si>
    <t>R0A145BC5</t>
  </si>
  <si>
    <t>R599E01F3</t>
  </si>
  <si>
    <t>R2F0FA2D3</t>
  </si>
  <si>
    <t>RB5F96129</t>
  </si>
  <si>
    <t>R0937F2A1</t>
  </si>
  <si>
    <t>RBE2A9A32</t>
  </si>
  <si>
    <t>R2EED5567</t>
  </si>
  <si>
    <t>R993ECF62</t>
  </si>
  <si>
    <t>R713DFEF0</t>
  </si>
  <si>
    <t>RF7109CAB</t>
  </si>
  <si>
    <t>R784F79BC</t>
  </si>
  <si>
    <t>RF75C8B2F</t>
  </si>
  <si>
    <t>R0B4B887B</t>
  </si>
  <si>
    <t>R44B1CED5</t>
  </si>
  <si>
    <t>RD5DF49C1</t>
  </si>
  <si>
    <t>R2E184C62</t>
  </si>
  <si>
    <t>R73AC96F1</t>
  </si>
  <si>
    <t>R356500EE</t>
  </si>
  <si>
    <t>RDD85A850</t>
  </si>
  <si>
    <t>R524F76DF</t>
  </si>
  <si>
    <t>RB53945E4</t>
  </si>
  <si>
    <t>RF6A9D116</t>
  </si>
  <si>
    <t>RCA35ADFB</t>
  </si>
  <si>
    <t>R2DA7E8C9</t>
  </si>
  <si>
    <t>R65B50C1B</t>
  </si>
  <si>
    <t>R226C5CFD</t>
  </si>
  <si>
    <t>R598223E5</t>
  </si>
  <si>
    <t>RFCF143F0</t>
  </si>
  <si>
    <t>R21C0044F</t>
  </si>
  <si>
    <t>R89D33C20</t>
  </si>
  <si>
    <t>R8D6692E6</t>
  </si>
  <si>
    <t>R47FF0D30</t>
  </si>
  <si>
    <t>R62A96D60</t>
  </si>
  <si>
    <t>RF97FFDCB</t>
  </si>
  <si>
    <t>RA7C88746</t>
  </si>
  <si>
    <t>R90276F30</t>
  </si>
  <si>
    <t>RFF670CE8</t>
  </si>
  <si>
    <t>R9F784152</t>
  </si>
  <si>
    <t>R2D970D73</t>
  </si>
  <si>
    <t>RBC7B7320</t>
  </si>
  <si>
    <t>R845623D0</t>
  </si>
  <si>
    <t>R73B5EC34</t>
  </si>
  <si>
    <t>R8B00EE51</t>
  </si>
  <si>
    <t>R1D5EEB49</t>
  </si>
  <si>
    <t>R138663CD</t>
  </si>
  <si>
    <t>RDA0F16D4</t>
  </si>
  <si>
    <t>RADB7C30C</t>
  </si>
  <si>
    <t>RF1E37DF0</t>
  </si>
  <si>
    <t>RB8AF5F91</t>
  </si>
  <si>
    <t>RC46AC58F</t>
  </si>
  <si>
    <t>RE991363E</t>
  </si>
  <si>
    <t>R3E85C107</t>
  </si>
  <si>
    <t>RCBA70088</t>
  </si>
  <si>
    <t>R03537B72</t>
  </si>
  <si>
    <t>R6C9CBF6E</t>
  </si>
  <si>
    <t>R191CDBBC</t>
  </si>
  <si>
    <t>R428A89D0</t>
  </si>
  <si>
    <t>R917EFD50</t>
  </si>
  <si>
    <t>REDA3E5B9</t>
  </si>
  <si>
    <t>R13387E77</t>
  </si>
  <si>
    <t>plan_name</t>
  </si>
  <si>
    <t>plan_type</t>
  </si>
  <si>
    <t>validity_days</t>
  </si>
  <si>
    <t>data_gb_per_day</t>
  </si>
  <si>
    <t>price</t>
  </si>
  <si>
    <t>Unlimited 5G Data</t>
  </si>
  <si>
    <t>Prepaid</t>
  </si>
  <si>
    <t>plans.csv - plan catalogue (used for plan names and offer design).</t>
  </si>
  <si>
    <t>Truly Unlimited</t>
  </si>
  <si>
    <t>Annual Plan</t>
  </si>
  <si>
    <t>Data Booster</t>
  </si>
  <si>
    <t>Talktime Only</t>
  </si>
  <si>
    <t>Family Infinity 999</t>
  </si>
  <si>
    <t>Postpaid</t>
  </si>
  <si>
    <t>Infinity 499</t>
  </si>
  <si>
    <t>Student Plan</t>
  </si>
  <si>
    <t>Work From Home</t>
  </si>
  <si>
    <t>Entertainment Pack</t>
  </si>
  <si>
    <t>subscription_id</t>
  </si>
  <si>
    <t>start_date</t>
  </si>
  <si>
    <t>end_date</t>
  </si>
  <si>
    <t>SUB9DDDE26B</t>
  </si>
  <si>
    <t>Expired</t>
  </si>
  <si>
    <t>subscriptions.csv - used for 'Active Subscription' flag.</t>
  </si>
  <si>
    <t>SUBC7603D7B</t>
  </si>
  <si>
    <t>SUBC0CA37A2</t>
  </si>
  <si>
    <t>SUB87146FDD</t>
  </si>
  <si>
    <t>SUBED023A63</t>
  </si>
  <si>
    <t>SUB8345C9AB</t>
  </si>
  <si>
    <t>SUBB6AD634A</t>
  </si>
  <si>
    <t>SUB4DA87B15</t>
  </si>
  <si>
    <t>SUB85A37274</t>
  </si>
  <si>
    <t>SUB6DD8ED35</t>
  </si>
  <si>
    <t>SUBCEB2EAB6</t>
  </si>
  <si>
    <t>SUB529D0AAA</t>
  </si>
  <si>
    <t>SUB7B6C8A2A</t>
  </si>
  <si>
    <t>SUBFDC279F2</t>
  </si>
  <si>
    <t>SUB3C3D38C4</t>
  </si>
  <si>
    <t>SUB61B9DA0D</t>
  </si>
  <si>
    <t>SUBC5F2EAFF</t>
  </si>
  <si>
    <t>SUB3C3A06E1</t>
  </si>
  <si>
    <t>SUB34E30978</t>
  </si>
  <si>
    <t>SUB69CC70F6</t>
  </si>
  <si>
    <t>SUB8E03AB50</t>
  </si>
  <si>
    <t>SUB99DCC383</t>
  </si>
  <si>
    <t>SUBAADBC0B3</t>
  </si>
  <si>
    <t>SUB1250DA41</t>
  </si>
  <si>
    <t>SUB14D26E80</t>
  </si>
  <si>
    <t>SUB93634E9B</t>
  </si>
  <si>
    <t>SUB641C20E8</t>
  </si>
  <si>
    <t>SUB355123E2</t>
  </si>
  <si>
    <t>SUBC22DD9B4</t>
  </si>
  <si>
    <t>SUB2C1BE792</t>
  </si>
  <si>
    <t>SUB7CD70B9E</t>
  </si>
  <si>
    <t>SUBBD6CA1DD</t>
  </si>
  <si>
    <t>SUB29189A9D</t>
  </si>
  <si>
    <t>SUB01DBE771</t>
  </si>
  <si>
    <t>SUBAE58A369</t>
  </si>
  <si>
    <t>SUB40844B35</t>
  </si>
  <si>
    <t>SUB45B5C231</t>
  </si>
  <si>
    <t>SUB6CF9F057</t>
  </si>
  <si>
    <t>SUBDEE36F11</t>
  </si>
  <si>
    <t>SUB268B84F3</t>
  </si>
  <si>
    <t>SUB18EBE6CD</t>
  </si>
  <si>
    <t>SUB3F085070</t>
  </si>
  <si>
    <t>SUB54F60121</t>
  </si>
  <si>
    <t>SUB4FFAD593</t>
  </si>
  <si>
    <t>SUB82203EEF</t>
  </si>
  <si>
    <t>SUB3385D9E7</t>
  </si>
  <si>
    <t>SUBB5CD2687</t>
  </si>
  <si>
    <t>SUBBE9B66E0</t>
  </si>
  <si>
    <t>SUB67EBBA71</t>
  </si>
  <si>
    <t>SUB4A06AA30</t>
  </si>
  <si>
    <t>SUB5714E85C</t>
  </si>
  <si>
    <t>SUB0BC2468A</t>
  </si>
  <si>
    <t>SUB1028240B</t>
  </si>
  <si>
    <t>SUB05514AD6</t>
  </si>
  <si>
    <t>SUB2904E23C</t>
  </si>
  <si>
    <t>SUB69CAC2AC</t>
  </si>
  <si>
    <t>SUBC2A5CA90</t>
  </si>
  <si>
    <t>SUB814DD341</t>
  </si>
  <si>
    <t>SUB7F48BAF8</t>
  </si>
  <si>
    <t>SUB6D181052</t>
  </si>
  <si>
    <t>SUBBF920E09</t>
  </si>
  <si>
    <t>SUBEC4C3C80</t>
  </si>
  <si>
    <t>SUB6A413D6E</t>
  </si>
  <si>
    <t>SUBEDE278D3</t>
  </si>
  <si>
    <t>SUB2BE4641D</t>
  </si>
  <si>
    <t>SUB5889B92D</t>
  </si>
  <si>
    <t>SUB17006C3A</t>
  </si>
  <si>
    <t>SUBBC43C600</t>
  </si>
  <si>
    <t>SUB250EB41E</t>
  </si>
  <si>
    <t>SUBCA0B2BD8</t>
  </si>
  <si>
    <t>SUBFF807B81</t>
  </si>
  <si>
    <t>SUB399F865C</t>
  </si>
  <si>
    <t>SUB4EEB57B8</t>
  </si>
  <si>
    <t>SUBB039B68B</t>
  </si>
  <si>
    <t>SUBA79FD27A</t>
  </si>
  <si>
    <t>SUB183286B9</t>
  </si>
  <si>
    <t>SUB15314413</t>
  </si>
  <si>
    <t>SUBFE09F075</t>
  </si>
  <si>
    <t>SUBB77DE12B</t>
  </si>
  <si>
    <t>SUBF25D249D</t>
  </si>
  <si>
    <t>SUB5297B3DC</t>
  </si>
  <si>
    <t>SUBD8D874F9</t>
  </si>
  <si>
    <t>SUB1AA02D7A</t>
  </si>
  <si>
    <t>SUB536170A7</t>
  </si>
  <si>
    <t>SUBD745D2FC</t>
  </si>
  <si>
    <t>SUBE12AFE58</t>
  </si>
  <si>
    <t>SUBA486CECA</t>
  </si>
  <si>
    <t>SUBF71C9879</t>
  </si>
  <si>
    <t>SUB1F21E653</t>
  </si>
  <si>
    <t>SUBBED249B7</t>
  </si>
  <si>
    <t>SUBF94D1612</t>
  </si>
  <si>
    <t>SUB9B60302F</t>
  </si>
  <si>
    <t>SUB32A6ECAE</t>
  </si>
  <si>
    <t>SUB6DE2E53F</t>
  </si>
  <si>
    <t>SUBE95B2E0D</t>
  </si>
  <si>
    <t>SUB15867040</t>
  </si>
  <si>
    <t>SUBFA9D0136</t>
  </si>
  <si>
    <t>SUB288D02E0</t>
  </si>
  <si>
    <t>SUB1AA25C8F</t>
  </si>
  <si>
    <t>SUBF62ED758</t>
  </si>
  <si>
    <t>SUB299982BC</t>
  </si>
  <si>
    <t>SUBF2F1B63F</t>
  </si>
  <si>
    <t>SUB13B0A10B</t>
  </si>
  <si>
    <t>SUB09814328</t>
  </si>
  <si>
    <t>SUBF99E1465</t>
  </si>
  <si>
    <t>SUB2566667E</t>
  </si>
  <si>
    <t>SUB5AB957C6</t>
  </si>
  <si>
    <t>SUB8496048D</t>
  </si>
  <si>
    <t>SUB685B3EE6</t>
  </si>
  <si>
    <t>SUBABAA15D4</t>
  </si>
  <si>
    <t>SUBC431768F</t>
  </si>
  <si>
    <t>SUB52C827ED</t>
  </si>
  <si>
    <t>SUB7FDC016B</t>
  </si>
  <si>
    <t>SUB75F5BC95</t>
  </si>
  <si>
    <t>SUBBB46320E</t>
  </si>
  <si>
    <t>SUB956ABF31</t>
  </si>
  <si>
    <t>SUB27E35C59</t>
  </si>
  <si>
    <t>SUB6FEBFF30</t>
  </si>
  <si>
    <t>SUB39032771</t>
  </si>
  <si>
    <t>SUB589D2B51</t>
  </si>
  <si>
    <t>SUB12C4260D</t>
  </si>
  <si>
    <t>SUBB50B3782</t>
  </si>
  <si>
    <t>SUB3C8DB270</t>
  </si>
  <si>
    <t>SUBFAF2C440</t>
  </si>
  <si>
    <t>SUBED395F2A</t>
  </si>
  <si>
    <t>SUBE11359D5</t>
  </si>
  <si>
    <t>SUB629C6CAF</t>
  </si>
  <si>
    <t>SUBE50C2A32</t>
  </si>
  <si>
    <t>SUB5BD0444E</t>
  </si>
  <si>
    <t>SUB891CADD0</t>
  </si>
  <si>
    <t>SUBB622CD2F</t>
  </si>
  <si>
    <t>SUBB101D7BD</t>
  </si>
  <si>
    <t>SUBAD51A13B</t>
  </si>
  <si>
    <t>SUBFD7B89D0</t>
  </si>
  <si>
    <t>SUBFF4F0B06</t>
  </si>
  <si>
    <t>SUB9F7E8747</t>
  </si>
  <si>
    <t>SUB25E3EFF6</t>
  </si>
  <si>
    <t>SUBDF0AA0B4</t>
  </si>
  <si>
    <t>SUB9807B38B</t>
  </si>
  <si>
    <t>SUB100A1E16</t>
  </si>
  <si>
    <t>SUB51015000</t>
  </si>
  <si>
    <t>SUB3904C868</t>
  </si>
  <si>
    <t>SUB9F08D6E2</t>
  </si>
  <si>
    <t>SUB58C902E7</t>
  </si>
  <si>
    <t>SUB1F3B7A87</t>
  </si>
  <si>
    <t>SUBB0194C47</t>
  </si>
  <si>
    <t>SUBED563A47</t>
  </si>
  <si>
    <t>SUB13FF72CF</t>
  </si>
  <si>
    <t>SUB66100A58</t>
  </si>
  <si>
    <t>SUB63C483B1</t>
  </si>
  <si>
    <t>SUBE5CA7E8A</t>
  </si>
  <si>
    <t>SUBE48E41C3</t>
  </si>
  <si>
    <t>SUBD4C6579A</t>
  </si>
  <si>
    <t>SUB42A73998</t>
  </si>
  <si>
    <t>SUB03AA423F</t>
  </si>
  <si>
    <t>SUB1EE468E1</t>
  </si>
  <si>
    <t>SUBC3712297</t>
  </si>
  <si>
    <t>SUB4BAB33D6</t>
  </si>
  <si>
    <t>SUBB25822FB</t>
  </si>
  <si>
    <t>SUB7DFCB100</t>
  </si>
  <si>
    <t>SUB419FE929</t>
  </si>
  <si>
    <t>SUB97A43982</t>
  </si>
  <si>
    <t>SUB5154B33D</t>
  </si>
  <si>
    <t>SUB68AB88A1</t>
  </si>
  <si>
    <t>SUBCF27FB5A</t>
  </si>
  <si>
    <t>SUB2B2FCB5C</t>
  </si>
  <si>
    <t>SUBD2AB8643</t>
  </si>
  <si>
    <t>SUBFAD4D9D7</t>
  </si>
  <si>
    <t>SUB60923C36</t>
  </si>
  <si>
    <t>SUB18E9166E</t>
  </si>
  <si>
    <t>SUB713A7C3C</t>
  </si>
  <si>
    <t>SUBF347711E</t>
  </si>
  <si>
    <t>SUB11407795</t>
  </si>
  <si>
    <t>SUB4ACF0B54</t>
  </si>
  <si>
    <t>SUB29657232</t>
  </si>
  <si>
    <t>SUB5BA3F327</t>
  </si>
  <si>
    <t>SUBABD61CF4</t>
  </si>
  <si>
    <t>SUB0336B285</t>
  </si>
  <si>
    <t>SUBE9D19F82</t>
  </si>
  <si>
    <t>SUB74846398</t>
  </si>
  <si>
    <t>SUBAA67E944</t>
  </si>
  <si>
    <t>SUBF0C4C50D</t>
  </si>
  <si>
    <t>SUBD9B32C14</t>
  </si>
  <si>
    <t>SUB7A0505F7</t>
  </si>
  <si>
    <t>SUB2EB36A24</t>
  </si>
  <si>
    <t>SUB5FC65324</t>
  </si>
  <si>
    <t>SUBF56EBD7C</t>
  </si>
  <si>
    <t>SUBA6E997FA</t>
  </si>
  <si>
    <t>SUBDC41E718</t>
  </si>
  <si>
    <t>SUB32EDBBB4</t>
  </si>
  <si>
    <t>SUB16042720</t>
  </si>
  <si>
    <t>SUBB7F99173</t>
  </si>
  <si>
    <t>SUBCFBF2DAC</t>
  </si>
  <si>
    <t>SUB83B9C2AB</t>
  </si>
  <si>
    <t>SUB91DBE344</t>
  </si>
  <si>
    <t>SUBAEFDABF6</t>
  </si>
  <si>
    <t>SUB7785A60E</t>
  </si>
  <si>
    <t>SUBCCF517AB</t>
  </si>
  <si>
    <t>SUB7DCA4905</t>
  </si>
  <si>
    <t>SUBC1271210</t>
  </si>
  <si>
    <t>SUBC4288B8A</t>
  </si>
  <si>
    <t>SUBB142A838</t>
  </si>
  <si>
    <t>SUBFB1D910F</t>
  </si>
  <si>
    <t>SUBC9E9C6C3</t>
  </si>
  <si>
    <t>SUB7CF52E10</t>
  </si>
  <si>
    <t>SUBA7E5178C</t>
  </si>
  <si>
    <t>SUB0E15F17D</t>
  </si>
  <si>
    <t>SUB72BCFAE8</t>
  </si>
  <si>
    <t>SUB633DDE2B</t>
  </si>
  <si>
    <t>SUB3E507002</t>
  </si>
  <si>
    <t>SUB5F8A1FA3</t>
  </si>
  <si>
    <t>SUB32A7E88B</t>
  </si>
  <si>
    <t>SUB9FC4BB46</t>
  </si>
  <si>
    <t>SUBAF76E11A</t>
  </si>
  <si>
    <t>SUB09857D49</t>
  </si>
  <si>
    <t>SUBD5EC9D03</t>
  </si>
  <si>
    <t>SUBC17E763B</t>
  </si>
  <si>
    <t>SUBA35CDB82</t>
  </si>
  <si>
    <t>SUB3B27FA0D</t>
  </si>
  <si>
    <t>SUB9181212E</t>
  </si>
  <si>
    <t>SUBC6014652</t>
  </si>
  <si>
    <t>SUB491E096B</t>
  </si>
  <si>
    <t>SUBB67736A3</t>
  </si>
  <si>
    <t>SUB10FA3A2B</t>
  </si>
  <si>
    <t>SUBF48F63CA</t>
  </si>
  <si>
    <t>SUB53EFEE39</t>
  </si>
  <si>
    <t>SUB53FD2633</t>
  </si>
  <si>
    <t>SUB259DD62C</t>
  </si>
  <si>
    <t>SUB72C46D66</t>
  </si>
  <si>
    <t>SUBDF4233A8</t>
  </si>
  <si>
    <t>SUBC7AD86E4</t>
  </si>
  <si>
    <t>SUB79F26C0E</t>
  </si>
  <si>
    <t>SUB776B4A42</t>
  </si>
  <si>
    <t>SUB02E218DA</t>
  </si>
  <si>
    <t>SUB56CEF846</t>
  </si>
  <si>
    <t>SUBFF5CF022</t>
  </si>
  <si>
    <t>SUBB173D9E3</t>
  </si>
  <si>
    <t>SUB4EAB2726</t>
  </si>
  <si>
    <t>SUB18ED316A</t>
  </si>
  <si>
    <t>SUB32EB1930</t>
  </si>
  <si>
    <t>SUBD3CD42A6</t>
  </si>
  <si>
    <t>SUB764C3B8F</t>
  </si>
  <si>
    <t>SUB00B439AE</t>
  </si>
  <si>
    <t>SUB6046A718</t>
  </si>
  <si>
    <t>SUB100E20F2</t>
  </si>
  <si>
    <t>SUB21EE615C</t>
  </si>
  <si>
    <t>SUB629102D9</t>
  </si>
  <si>
    <t>SUBEF67BD69</t>
  </si>
  <si>
    <t>SUB5AC7D2C7</t>
  </si>
  <si>
    <t>SUB969907A9</t>
  </si>
  <si>
    <t>SUB7EC57AB5</t>
  </si>
  <si>
    <t>SUB59DCB597</t>
  </si>
  <si>
    <t>SUB0E767B0A</t>
  </si>
  <si>
    <t>SUB46EF77E7</t>
  </si>
  <si>
    <t>SUB9B0FC9EC</t>
  </si>
  <si>
    <t>SUBEEC879B1</t>
  </si>
  <si>
    <t>SUB02C198FC</t>
  </si>
  <si>
    <t>SUB43BE0776</t>
  </si>
  <si>
    <t>SUB0B78070A</t>
  </si>
  <si>
    <t>SUB6B13FF27</t>
  </si>
  <si>
    <t>SUB69015402</t>
  </si>
  <si>
    <t>SUB365CB96D</t>
  </si>
  <si>
    <t>SUBE4B7EE4D</t>
  </si>
  <si>
    <t>SUBB2BF4624</t>
  </si>
  <si>
    <t>SUB1E5AB88C</t>
  </si>
  <si>
    <t>SUB3E4B775A</t>
  </si>
  <si>
    <t>SUBBBF421BE</t>
  </si>
  <si>
    <t>SUBD691171F</t>
  </si>
  <si>
    <t>SUBF5680E3B</t>
  </si>
  <si>
    <t>SUBC6F29F60</t>
  </si>
  <si>
    <t>SUBC9746EF7</t>
  </si>
  <si>
    <t>SUBB7232E22</t>
  </si>
  <si>
    <t>SUB70F2EE3C</t>
  </si>
  <si>
    <t>SUB428FC492</t>
  </si>
  <si>
    <t>SUB51812947</t>
  </si>
  <si>
    <t>SUB87C20B9F</t>
  </si>
  <si>
    <t>SUBDA94D2F7</t>
  </si>
  <si>
    <t>SUB51DD1481</t>
  </si>
  <si>
    <t>SUB275763A2</t>
  </si>
  <si>
    <t>SUB5F8E062D</t>
  </si>
  <si>
    <t>SUB19853964</t>
  </si>
  <si>
    <t>SUB244AA7F7</t>
  </si>
  <si>
    <t>SUBEBE3433B</t>
  </si>
  <si>
    <t>SUB66F8FDD7</t>
  </si>
  <si>
    <t>SUBE70EE546</t>
  </si>
  <si>
    <t>SUB58C35CE1</t>
  </si>
  <si>
    <t>SUBB5FC7CB7</t>
  </si>
  <si>
    <t>SUBD212A274</t>
  </si>
  <si>
    <t>SUBA32F6812</t>
  </si>
  <si>
    <t>SUB875C4BB6</t>
  </si>
  <si>
    <t>SUB5065D165</t>
  </si>
  <si>
    <t>SUB10FFBE75</t>
  </si>
  <si>
    <t>SUB3C26D4DD</t>
  </si>
  <si>
    <t>SUB297AB59A</t>
  </si>
  <si>
    <t>SUB302078E8</t>
  </si>
  <si>
    <t>SUBEE54E678</t>
  </si>
  <si>
    <t>SUB15D008F6</t>
  </si>
  <si>
    <t>SUB88D4DB89</t>
  </si>
  <si>
    <t>SUB37AC96F3</t>
  </si>
  <si>
    <t>SUB84472F7F</t>
  </si>
  <si>
    <t>SUB868D590A</t>
  </si>
  <si>
    <t>SUB2553B441</t>
  </si>
  <si>
    <t>SUB14FBA213</t>
  </si>
  <si>
    <t>SUBA330E0A0</t>
  </si>
  <si>
    <t>SUB26C717D2</t>
  </si>
  <si>
    <t>SUBFFDD9F0C</t>
  </si>
  <si>
    <t>SUB3A65BA85</t>
  </si>
  <si>
    <t>SUB915A61EC</t>
  </si>
  <si>
    <t>SUBD4493700</t>
  </si>
  <si>
    <t>SUB933C1D73</t>
  </si>
  <si>
    <t>SUB7FE06516</t>
  </si>
  <si>
    <t>SUB14E6D584</t>
  </si>
  <si>
    <t>SUBC88372FC</t>
  </si>
  <si>
    <t>SUB7FD9F34C</t>
  </si>
  <si>
    <t>SUB3F4EE5FB</t>
  </si>
  <si>
    <t>SUBA60E8C31</t>
  </si>
  <si>
    <t>SUB74EF7732</t>
  </si>
  <si>
    <t>SUB6FDDF5D4</t>
  </si>
  <si>
    <t>SUBE45ABB28</t>
  </si>
  <si>
    <t>SUB701C1415</t>
  </si>
  <si>
    <t>SUB4C5A8FD8</t>
  </si>
  <si>
    <t>SUBF40F9FD0</t>
  </si>
  <si>
    <t>SUB326EDD9A</t>
  </si>
  <si>
    <t>SUBDAF817DE</t>
  </si>
  <si>
    <t>SUB941F4349</t>
  </si>
  <si>
    <t>SUB7C66B670</t>
  </si>
  <si>
    <t>SUBA2BECCA7</t>
  </si>
  <si>
    <t>SUB1F0CFBEB</t>
  </si>
  <si>
    <t>SUB901CEE83</t>
  </si>
  <si>
    <t>SUBAE959239</t>
  </si>
  <si>
    <t>SUBB7A3995E</t>
  </si>
  <si>
    <t>SUBA4C2E1BC</t>
  </si>
  <si>
    <t>SUB13D4283C</t>
  </si>
  <si>
    <t>SUB8CF21AE5</t>
  </si>
  <si>
    <t>SUB0200880B</t>
  </si>
  <si>
    <t>SUBA375EA94</t>
  </si>
  <si>
    <t>SUBD3BDF580</t>
  </si>
  <si>
    <t>SUB5E006DDF</t>
  </si>
  <si>
    <t>SUB7B028615</t>
  </si>
  <si>
    <t>SUB26A8FD85</t>
  </si>
  <si>
    <t>SUB47783A0E</t>
  </si>
  <si>
    <t>SUB3BA33E44</t>
  </si>
  <si>
    <t>SUBEC509108</t>
  </si>
  <si>
    <t>SUB39560F9F</t>
  </si>
  <si>
    <t>SUB0AA25B24</t>
  </si>
  <si>
    <t>SUB2E655FA1</t>
  </si>
  <si>
    <t>SUBFA7A360C</t>
  </si>
  <si>
    <t>SUB17904B25</t>
  </si>
  <si>
    <t>SUB4BA986C4</t>
  </si>
  <si>
    <t>SUB53CFDB38</t>
  </si>
  <si>
    <t>SUBED853714</t>
  </si>
  <si>
    <t>SUB8EB94E4B</t>
  </si>
  <si>
    <t>SUB2D364042</t>
  </si>
  <si>
    <t>SUB75CCE4D8</t>
  </si>
  <si>
    <t>SUBE2F038B3</t>
  </si>
  <si>
    <t>SUB4E594C44</t>
  </si>
  <si>
    <t>SUB07144E55</t>
  </si>
  <si>
    <t>SUB161BC7E5</t>
  </si>
  <si>
    <t>SUBFB77718A</t>
  </si>
  <si>
    <t>SUB913F0E38</t>
  </si>
  <si>
    <t>SUBDB49FB8C</t>
  </si>
  <si>
    <t>SUB04A870E5</t>
  </si>
  <si>
    <t>SUBD4242B8C</t>
  </si>
  <si>
    <t>SUBE945CB78</t>
  </si>
  <si>
    <t>SUBA03C9649</t>
  </si>
  <si>
    <t>SUB35648A5A</t>
  </si>
  <si>
    <t>SUBE2A307CB</t>
  </si>
  <si>
    <t>SUB68E0F96E</t>
  </si>
  <si>
    <t>SUBBB591D49</t>
  </si>
  <si>
    <t>SUB21E142F3</t>
  </si>
  <si>
    <t>SUB34AD142C</t>
  </si>
  <si>
    <t>SUB7D1F5024</t>
  </si>
  <si>
    <t>SUB49BC0AE0</t>
  </si>
  <si>
    <t>SUB63233A25</t>
  </si>
  <si>
    <t>SUB937A791B</t>
  </si>
  <si>
    <t>SUBF37EB5F7</t>
  </si>
  <si>
    <t>SUB4F220EA4</t>
  </si>
  <si>
    <t>SUB46210282</t>
  </si>
  <si>
    <t>SUB475F21D1</t>
  </si>
  <si>
    <t>SUBA498C1A8</t>
  </si>
  <si>
    <t>SUBF04331A1</t>
  </si>
  <si>
    <t>SUB0F2A50A6</t>
  </si>
  <si>
    <t>SUB697B0912</t>
  </si>
  <si>
    <t>SUB9F0C4B50</t>
  </si>
  <si>
    <t>SUB82007ED7</t>
  </si>
  <si>
    <t>SUBEBC7DD1B</t>
  </si>
  <si>
    <t>SUBE1DA0C6A</t>
  </si>
  <si>
    <t>SUBF15A492C</t>
  </si>
  <si>
    <t>SUB6550856D</t>
  </si>
  <si>
    <t>SUB6A155B37</t>
  </si>
  <si>
    <t>SUB2354CDD3</t>
  </si>
  <si>
    <t>SUBFD644409</t>
  </si>
  <si>
    <t>SUBFA7E63C3</t>
  </si>
  <si>
    <t>SUB04D923F6</t>
  </si>
  <si>
    <t>SUBDB2E9C88</t>
  </si>
  <si>
    <t>SUBB6BFE751</t>
  </si>
  <si>
    <t>SUBB94887F6</t>
  </si>
  <si>
    <t>SUBF776AAF4</t>
  </si>
  <si>
    <t>SUBDD8148A2</t>
  </si>
  <si>
    <t>SUB33C4E08B</t>
  </si>
  <si>
    <t>SUBF1DE4C5E</t>
  </si>
  <si>
    <t>SUB668D4F4E</t>
  </si>
  <si>
    <t>SUBCA0BE8E0</t>
  </si>
  <si>
    <t>SUB9DC22C43</t>
  </si>
  <si>
    <t>SUBD018B9E8</t>
  </si>
  <si>
    <t>SUBA4BC29D2</t>
  </si>
  <si>
    <t>SUB3AA38D43</t>
  </si>
  <si>
    <t>SUBD01CE59F</t>
  </si>
  <si>
    <t>SUB5F70CD85</t>
  </si>
  <si>
    <t>SUBE64C3944</t>
  </si>
  <si>
    <t>SUB7FE8F1CB</t>
  </si>
  <si>
    <t>SUBFF00661A</t>
  </si>
  <si>
    <t>SUB26CE51C6</t>
  </si>
  <si>
    <t>SUBA0BCCD11</t>
  </si>
  <si>
    <t>SUB0BB56A70</t>
  </si>
  <si>
    <t>SUB979AB73A</t>
  </si>
  <si>
    <t>SUB64F542C6</t>
  </si>
  <si>
    <t>SUB65ABEC08</t>
  </si>
  <si>
    <t>SUB54370D88</t>
  </si>
  <si>
    <t>SUB033BB6DC</t>
  </si>
  <si>
    <t>SUBDD4804A1</t>
  </si>
  <si>
    <t>SUB26FCDB72</t>
  </si>
  <si>
    <t>SUB729E0E1E</t>
  </si>
  <si>
    <t>SUB9416588D</t>
  </si>
  <si>
    <t>SUB4C97991F</t>
  </si>
  <si>
    <t>SUB797F6111</t>
  </si>
  <si>
    <t>SUB0BDFD9E4</t>
  </si>
  <si>
    <t>SUB8BC81981</t>
  </si>
  <si>
    <t>SUB5D3E0C93</t>
  </si>
  <si>
    <t>SUBB41B1742</t>
  </si>
  <si>
    <t>SUB7098D682</t>
  </si>
  <si>
    <t>SUBE7358338</t>
  </si>
  <si>
    <t>SUBD6D9646A</t>
  </si>
  <si>
    <t>SUB43F966E3</t>
  </si>
  <si>
    <t>SUB5AAB58E0</t>
  </si>
  <si>
    <t>SUB889E2F56</t>
  </si>
  <si>
    <t>SUB796DED2C</t>
  </si>
  <si>
    <t>SUB9F7C8E09</t>
  </si>
  <si>
    <t>SUBB9D6E9EE</t>
  </si>
  <si>
    <t>SUB295E4C6B</t>
  </si>
  <si>
    <t>SUBBC974CFE</t>
  </si>
  <si>
    <t>SUB2C64FCE6</t>
  </si>
  <si>
    <t>SUB734E6D94</t>
  </si>
  <si>
    <t>SUBFC38E358</t>
  </si>
  <si>
    <t>SUBA5F886FA</t>
  </si>
  <si>
    <t>SUBF8DB7F7E</t>
  </si>
  <si>
    <t>SUB88B9EE04</t>
  </si>
  <si>
    <t>SUB00DAC499</t>
  </si>
  <si>
    <t>SUBC1F1E06F</t>
  </si>
  <si>
    <t>SUBFE0E06AA</t>
  </si>
  <si>
    <t>SUB3A461B82</t>
  </si>
  <si>
    <t>SUB54426DD9</t>
  </si>
  <si>
    <t>SUBDB5F9760</t>
  </si>
  <si>
    <t>SUB8041089D</t>
  </si>
  <si>
    <t>SUBD86B528D</t>
  </si>
  <si>
    <t>SUBE36A8F74</t>
  </si>
  <si>
    <t>SUB84FC8FBE</t>
  </si>
  <si>
    <t>SUBAE16337A</t>
  </si>
  <si>
    <t>SUB9DFD2324</t>
  </si>
  <si>
    <t>SUBABE8DFFB</t>
  </si>
  <si>
    <t>SUB6AA1A971</t>
  </si>
  <si>
    <t>SUBFFBA4BE5</t>
  </si>
  <si>
    <t>SUB803A9688</t>
  </si>
  <si>
    <t>SUB7481D4DC</t>
  </si>
  <si>
    <t>SUBDDCE1CEA</t>
  </si>
  <si>
    <t>SUB91AE4030</t>
  </si>
  <si>
    <t>SUBC707D863</t>
  </si>
  <si>
    <t>SUBDB7FA05C</t>
  </si>
  <si>
    <t>SUB148B943E</t>
  </si>
  <si>
    <t>SUB0658DEDC</t>
  </si>
  <si>
    <t>SUB311DC3FC</t>
  </si>
  <si>
    <t>SUB9345DBC4</t>
  </si>
  <si>
    <t>SUB02BE5605</t>
  </si>
  <si>
    <t>SUB94CC57FE</t>
  </si>
  <si>
    <t>SUBF51C3CBE</t>
  </si>
  <si>
    <t>SUBF199EB46</t>
  </si>
  <si>
    <t>SUB7BC313A4</t>
  </si>
  <si>
    <t>SUB449D66BA</t>
  </si>
  <si>
    <t>SUBC33AF393</t>
  </si>
  <si>
    <t>SUBDE3EE3B0</t>
  </si>
  <si>
    <t>SUB4AB85430</t>
  </si>
  <si>
    <t>SUBB2E5E68D</t>
  </si>
  <si>
    <t>SUBC1AE1EAC</t>
  </si>
  <si>
    <t>SUB6A8A6F37</t>
  </si>
  <si>
    <t>SUBF5E50451</t>
  </si>
  <si>
    <t>SUB2C3BFB6C</t>
  </si>
  <si>
    <t>SUB6EB9CA84</t>
  </si>
  <si>
    <t>SUBAAE1A6F2</t>
  </si>
  <si>
    <t>SUB39E81FAE</t>
  </si>
  <si>
    <t>SUBD9BCA3DF</t>
  </si>
  <si>
    <t>SUBB5BD2798</t>
  </si>
  <si>
    <t>SUB1419E24F</t>
  </si>
  <si>
    <t>SUB1037E99A</t>
  </si>
  <si>
    <t>SUB4E954E72</t>
  </si>
  <si>
    <t>SUB998D2E16</t>
  </si>
  <si>
    <t>SUB82047BCA</t>
  </si>
  <si>
    <t>SUB7AEFD0C2</t>
  </si>
  <si>
    <t>SUBC93A8384</t>
  </si>
  <si>
    <t>SUBD1F00487</t>
  </si>
  <si>
    <t>SUBB5143BA1</t>
  </si>
  <si>
    <t>SUB164B9BB4</t>
  </si>
  <si>
    <t>SUBB6F07E97</t>
  </si>
  <si>
    <t>SUB6629F84D</t>
  </si>
  <si>
    <t>SUBF34588DC</t>
  </si>
  <si>
    <t>SUBC3B3BDD3</t>
  </si>
  <si>
    <t>SUBC8ABE0E5</t>
  </si>
  <si>
    <t>SUB3EE4959B</t>
  </si>
  <si>
    <t>SUB8743E5D1</t>
  </si>
  <si>
    <t>SUB6AB229A3</t>
  </si>
  <si>
    <t>SUB883BA17C</t>
  </si>
  <si>
    <t>SUB032C29A3</t>
  </si>
  <si>
    <t>SUBD417497A</t>
  </si>
  <si>
    <t>SUBE9E0CADA</t>
  </si>
  <si>
    <t>SUBBF2700B4</t>
  </si>
  <si>
    <t>SUBE80DAB26</t>
  </si>
  <si>
    <t>SUBC907E901</t>
  </si>
  <si>
    <t>SUB67CA03B4</t>
  </si>
  <si>
    <t>SUB0A469F08</t>
  </si>
  <si>
    <t>SUB7B26EA2E</t>
  </si>
  <si>
    <t>SUBEE962735</t>
  </si>
  <si>
    <t>SUB1E1CA10B</t>
  </si>
  <si>
    <t>SUB8E54ED3D</t>
  </si>
  <si>
    <t>SUB93280096</t>
  </si>
  <si>
    <t>SUB83298340</t>
  </si>
  <si>
    <t>SUB6FB2C9B5</t>
  </si>
  <si>
    <t>SUB2EEEE710</t>
  </si>
  <si>
    <t>SUBFC332B01</t>
  </si>
  <si>
    <t>SUB7861AA51</t>
  </si>
  <si>
    <t>SUBAD2ECFC0</t>
  </si>
  <si>
    <t>SUB648AD58A</t>
  </si>
  <si>
    <t>SUB36A91CA6</t>
  </si>
  <si>
    <t>SUB89E54740</t>
  </si>
  <si>
    <t>SUB26F80C5A</t>
  </si>
  <si>
    <t>SUB8B15D5A8</t>
  </si>
  <si>
    <t>SUB37A4DEF3</t>
  </si>
  <si>
    <t>SUB960EED00</t>
  </si>
  <si>
    <t>SUBF9A33A7F</t>
  </si>
  <si>
    <t>SUBA9EFDAAE</t>
  </si>
  <si>
    <t>SUB221DA083</t>
  </si>
  <si>
    <t>SUB75303317</t>
  </si>
  <si>
    <t>SUBFB0F2B13</t>
  </si>
  <si>
    <t>SUB90D2828D</t>
  </si>
  <si>
    <t>SUB7C677451</t>
  </si>
  <si>
    <t>SUB7D6F74C7</t>
  </si>
  <si>
    <t>SUBCC9A02CF</t>
  </si>
  <si>
    <t>SUB5C1F22F6</t>
  </si>
  <si>
    <t>SUBB28335EB</t>
  </si>
  <si>
    <t>SUBD85FD1C7</t>
  </si>
  <si>
    <t>SUBDF494CB7</t>
  </si>
  <si>
    <t>SUBB7044EB7</t>
  </si>
  <si>
    <t>SUB2C2F717A</t>
  </si>
  <si>
    <t>SUB6A446EAD</t>
  </si>
  <si>
    <t>SUBEBB33232</t>
  </si>
  <si>
    <t>SUBE10426E1</t>
  </si>
  <si>
    <t>SUBC9193DF4</t>
  </si>
  <si>
    <t>SUBFF537660</t>
  </si>
  <si>
    <t>SUBA54E47FD</t>
  </si>
  <si>
    <t>SUB7AD6620B</t>
  </si>
  <si>
    <t>SUB2B974CD3</t>
  </si>
  <si>
    <t>SUB9AD94AD8</t>
  </si>
  <si>
    <t>SUB4CB19E6C</t>
  </si>
  <si>
    <t>SUB84E4A601</t>
  </si>
  <si>
    <t>SUBFA671983</t>
  </si>
  <si>
    <t>SUB30008FAE</t>
  </si>
  <si>
    <t>SUBD5BF5227</t>
  </si>
  <si>
    <t>SUB066F5439</t>
  </si>
  <si>
    <t>SUB5A570908</t>
  </si>
  <si>
    <t>SUB962DEB0A</t>
  </si>
  <si>
    <t>SUBE750140D</t>
  </si>
  <si>
    <t>SUBEAAB7A77</t>
  </si>
  <si>
    <t>SUB133F79BD</t>
  </si>
  <si>
    <t>SUB17C20C92</t>
  </si>
  <si>
    <t>SUBA44D3BF2</t>
  </si>
  <si>
    <t>SUB10BF3FE2</t>
  </si>
  <si>
    <t>SUBCA3424BD</t>
  </si>
  <si>
    <t>SUB7BAA2385</t>
  </si>
  <si>
    <t>SUB98417E64</t>
  </si>
  <si>
    <t>SUB72B62BE7</t>
  </si>
  <si>
    <t>SUBCD2F0443</t>
  </si>
  <si>
    <t>SUB7B843049</t>
  </si>
  <si>
    <t>SUBDC45926D</t>
  </si>
  <si>
    <t>SUB6357A762</t>
  </si>
  <si>
    <t>SUB8A7F6D93</t>
  </si>
  <si>
    <t>SUBCD98B910</t>
  </si>
  <si>
    <t>SUB61DBEDB5</t>
  </si>
  <si>
    <t>SUB3D9FCFDB</t>
  </si>
  <si>
    <t>SUB29C363C8</t>
  </si>
  <si>
    <t>SUBA947D642</t>
  </si>
  <si>
    <t>SUB43BC55DE</t>
  </si>
  <si>
    <t>SUB714A3918</t>
  </si>
  <si>
    <t>SUB9463AA27</t>
  </si>
  <si>
    <t>SUB38B5B9C0</t>
  </si>
  <si>
    <t>SUB7BAAB675</t>
  </si>
  <si>
    <t>SUB958C3495</t>
  </si>
  <si>
    <t>SUB63A716B6</t>
  </si>
  <si>
    <t>SUB95E5D68D</t>
  </si>
  <si>
    <t>SUB26BA3808</t>
  </si>
  <si>
    <t>SUB7B3BDFA4</t>
  </si>
  <si>
    <t>SUBFC8AD049</t>
  </si>
  <si>
    <t>SUB47D5C3D6</t>
  </si>
  <si>
    <t>SUB16E51D20</t>
  </si>
  <si>
    <t>SUBC086F163</t>
  </si>
  <si>
    <t>SUBEF32E49F</t>
  </si>
  <si>
    <t>SUBB11F434C</t>
  </si>
  <si>
    <t>SUB0053A82D</t>
  </si>
  <si>
    <t>SUBC1199A9C</t>
  </si>
  <si>
    <t>SUB931CEEA0</t>
  </si>
  <si>
    <t>SUB1A9AB18B</t>
  </si>
  <si>
    <t>SUB30DAE52F</t>
  </si>
  <si>
    <t>SUB28E433A8</t>
  </si>
  <si>
    <t>SUB810BFDBB</t>
  </si>
  <si>
    <t>SUB1CC5BEB8</t>
  </si>
  <si>
    <t>SUB3548814C</t>
  </si>
  <si>
    <t>SUB25FA1D79</t>
  </si>
  <si>
    <t>SUB11861E1B</t>
  </si>
  <si>
    <t>SUB8F3B0D0A</t>
  </si>
  <si>
    <t>SUB57A61545</t>
  </si>
  <si>
    <t>SUB1750BB42</t>
  </si>
  <si>
    <t>SUBB1176FC6</t>
  </si>
  <si>
    <t>SUB5E562A53</t>
  </si>
  <si>
    <t>SUB5401EF79</t>
  </si>
  <si>
    <t>SUBF6EC2CD6</t>
  </si>
  <si>
    <t>SUBB992032A</t>
  </si>
  <si>
    <t>SUB8CCDC2C2</t>
  </si>
  <si>
    <t>SUBBC7AAE26</t>
  </si>
  <si>
    <t>SUBC4B7F844</t>
  </si>
  <si>
    <t>SUB229D7A7E</t>
  </si>
  <si>
    <t>SUB1663E3F9</t>
  </si>
  <si>
    <t>SUBA7765A54</t>
  </si>
  <si>
    <t>SUB10999ACD</t>
  </si>
  <si>
    <t>SUB513EC351</t>
  </si>
  <si>
    <t>SUBE4847022</t>
  </si>
  <si>
    <t>SUBE537DB9A</t>
  </si>
  <si>
    <t>SUBA341F4F3</t>
  </si>
  <si>
    <t>SUB26814446</t>
  </si>
  <si>
    <t>SUBA88C53EA</t>
  </si>
  <si>
    <t>SUBEAD9E096</t>
  </si>
  <si>
    <t>SUBDCEFD5D3</t>
  </si>
  <si>
    <t>SUB3652E556</t>
  </si>
  <si>
    <t>SUB9034B93F</t>
  </si>
  <si>
    <t>SUB01531931</t>
  </si>
  <si>
    <t>SUB822366DA</t>
  </si>
  <si>
    <t>SUB2D64E4EA</t>
  </si>
  <si>
    <t>SUB1870AA11</t>
  </si>
  <si>
    <t>SUB0C4419A9</t>
  </si>
  <si>
    <t>SUBFA487172</t>
  </si>
  <si>
    <t>SUBB87AD162</t>
  </si>
  <si>
    <t>SUB138A2127</t>
  </si>
  <si>
    <t>SUBA2C72A2A</t>
  </si>
  <si>
    <t>SUB6FB4E1DD</t>
  </si>
  <si>
    <t>SUBEDCCE114</t>
  </si>
  <si>
    <t>SUB81F150C1</t>
  </si>
  <si>
    <t>SUBC9AC02FA</t>
  </si>
  <si>
    <t>SUBAE4E9BEC</t>
  </si>
  <si>
    <t>SUB901187AB</t>
  </si>
  <si>
    <t>SUB92D0BC34</t>
  </si>
  <si>
    <t>SUBF02CBAE4</t>
  </si>
  <si>
    <t>SUB820F954F</t>
  </si>
  <si>
    <t>SUBF6F2FB21</t>
  </si>
  <si>
    <t>SUB89B221C6</t>
  </si>
  <si>
    <t>SUBE78C9BC8</t>
  </si>
  <si>
    <t>SUB402160B9</t>
  </si>
  <si>
    <t>SUB85ABC2B8</t>
  </si>
  <si>
    <t>SUB91714830</t>
  </si>
  <si>
    <t>SUBAFE24CEA</t>
  </si>
  <si>
    <t>SUB6DAF80B8</t>
  </si>
  <si>
    <t>SUB32B6CC4D</t>
  </si>
  <si>
    <t>SUBC67305ED</t>
  </si>
  <si>
    <t>SUB25EC17BF</t>
  </si>
  <si>
    <t>SUBAB2486B1</t>
  </si>
  <si>
    <t>SUB0C741214</t>
  </si>
  <si>
    <t>SUBC5476038</t>
  </si>
  <si>
    <t>SUBC6B4AD9A</t>
  </si>
  <si>
    <t>SUBEAAE46A4</t>
  </si>
  <si>
    <t>SUB9F11DB1C</t>
  </si>
  <si>
    <t>SUB9FBCB29F</t>
  </si>
  <si>
    <t>SUBB9251492</t>
  </si>
  <si>
    <t>SUB82DEC7BE</t>
  </si>
  <si>
    <t>SUB47406154</t>
  </si>
  <si>
    <t>SUBCBF65263</t>
  </si>
  <si>
    <t>SUB87661EAC</t>
  </si>
  <si>
    <t>SUB96101DAE</t>
  </si>
  <si>
    <t>SUBB2F47675</t>
  </si>
  <si>
    <t>SUB4239739A</t>
  </si>
  <si>
    <t>SUB620F35D7</t>
  </si>
  <si>
    <t>SUBC6EB760F</t>
  </si>
  <si>
    <t>SUBD48EF5DF</t>
  </si>
  <si>
    <t>SUBB05B33DA</t>
  </si>
  <si>
    <t>SUB25EF7648</t>
  </si>
  <si>
    <t>SUB03C8B024</t>
  </si>
  <si>
    <t>SUBE96528A6</t>
  </si>
  <si>
    <t>SUB8EBC7EF2</t>
  </si>
  <si>
    <t>SUB2026B588</t>
  </si>
  <si>
    <t>SUBE06A929C</t>
  </si>
  <si>
    <t>SUBFE046818</t>
  </si>
  <si>
    <t>SUBAAE04120</t>
  </si>
  <si>
    <t>SUB802BE85A</t>
  </si>
  <si>
    <t>SUBB0BE33D6</t>
  </si>
  <si>
    <t>SUB196ECFCA</t>
  </si>
  <si>
    <t>SUB118EA1F5</t>
  </si>
  <si>
    <t>SUB82918A1C</t>
  </si>
  <si>
    <t>SUB58A0B76F</t>
  </si>
  <si>
    <t>SUB00DCD907</t>
  </si>
  <si>
    <t>SUBA7CE9A21</t>
  </si>
  <si>
    <t>SUB1942B896</t>
  </si>
  <si>
    <t>SUB1F2837CC</t>
  </si>
  <si>
    <t>SUB7EDDB3D5</t>
  </si>
  <si>
    <t>SUB477AA9F6</t>
  </si>
  <si>
    <t>SUB63CB0D72</t>
  </si>
  <si>
    <t>SUBED18B205</t>
  </si>
  <si>
    <t>SUB621597AC</t>
  </si>
  <si>
    <t>SUBB0F8E4B6</t>
  </si>
  <si>
    <t>SUB97AE9780</t>
  </si>
  <si>
    <t>SUBB456AD7F</t>
  </si>
  <si>
    <t>SUB2170C0FF</t>
  </si>
  <si>
    <t>SUB36BEE88E</t>
  </si>
  <si>
    <t>SUBFDE9183E</t>
  </si>
  <si>
    <t>SUB95007716</t>
  </si>
  <si>
    <t>SUB021E478A</t>
  </si>
  <si>
    <t>SUB9746217C</t>
  </si>
  <si>
    <t>SUB1853F0E7</t>
  </si>
  <si>
    <t>SUB1DA8F36F</t>
  </si>
  <si>
    <t>SUB8C2956E0</t>
  </si>
  <si>
    <t>SUBB5BEB49B</t>
  </si>
  <si>
    <t>SUBBD8CFFC6</t>
  </si>
  <si>
    <t>SUBF8526C62</t>
  </si>
  <si>
    <t>SUB3F1CC8BA</t>
  </si>
  <si>
    <t>SUB1C02EBA3</t>
  </si>
  <si>
    <t>SUBF5CD3201</t>
  </si>
  <si>
    <t>SUBFC7C4909</t>
  </si>
  <si>
    <t>SUB36F1B086</t>
  </si>
  <si>
    <t>SUB06ECF5C9</t>
  </si>
  <si>
    <t>SUBD443FC12</t>
  </si>
  <si>
    <t>SUBDAD2D216</t>
  </si>
  <si>
    <t>SUBDA746A3A</t>
  </si>
  <si>
    <t>SUB3843B665</t>
  </si>
  <si>
    <t>SUBC50AB1D2</t>
  </si>
  <si>
    <t>SUB7BBE4412</t>
  </si>
  <si>
    <t>SUB9A3D697F</t>
  </si>
  <si>
    <t>SUB77038F81</t>
  </si>
  <si>
    <t>SUB196ADBEA</t>
  </si>
  <si>
    <t>SUB86BA152A</t>
  </si>
  <si>
    <t>SUBAC4326EE</t>
  </si>
  <si>
    <t>SUB7618B4A2</t>
  </si>
  <si>
    <t>SUBAE8E8456</t>
  </si>
  <si>
    <t>SUB44E65777</t>
  </si>
  <si>
    <t>SUBF84DABBF</t>
  </si>
  <si>
    <t>SUBF6137785</t>
  </si>
  <si>
    <t>SUB25D20C6B</t>
  </si>
  <si>
    <t>SUBBDBBB546</t>
  </si>
  <si>
    <t>SUB16E89FB8</t>
  </si>
  <si>
    <t>SUB17A3DA64</t>
  </si>
  <si>
    <t>SUBEFED7DA4</t>
  </si>
  <si>
    <t>SUBAD81E8FE</t>
  </si>
  <si>
    <t>SUB6D6C2280</t>
  </si>
  <si>
    <t>SUB587604F2</t>
  </si>
  <si>
    <t>SUBF61F354B</t>
  </si>
  <si>
    <t>SUBF51B531A</t>
  </si>
  <si>
    <t>SUB40F31CBA</t>
  </si>
  <si>
    <t>SUBE05DD4B8</t>
  </si>
  <si>
    <t>SUB6A72F3C4</t>
  </si>
  <si>
    <t>SUB0A9DAF3F</t>
  </si>
  <si>
    <t>SUB3C797CDD</t>
  </si>
  <si>
    <t>SUB34A4D168</t>
  </si>
  <si>
    <t>SUB680D3ACA</t>
  </si>
  <si>
    <t>SUB07AE096F</t>
  </si>
  <si>
    <t>SUBD91E47B0</t>
  </si>
  <si>
    <t>SUB11F43380</t>
  </si>
  <si>
    <t>SUBF899BCFC</t>
  </si>
  <si>
    <t>SUB60B6865A</t>
  </si>
  <si>
    <t>SUB94FD71B1</t>
  </si>
  <si>
    <t>SUB8E2E2C0E</t>
  </si>
  <si>
    <t>SUB3F4DB83C</t>
  </si>
  <si>
    <t>SUBFDC5B4D5</t>
  </si>
  <si>
    <t>SUBA55219CE</t>
  </si>
  <si>
    <t>SUB35262AD1</t>
  </si>
  <si>
    <t>SUBDE212021</t>
  </si>
  <si>
    <t>SUBF6C40405</t>
  </si>
  <si>
    <t>SUB3826C4E8</t>
  </si>
  <si>
    <t>SUBA6A747FA</t>
  </si>
  <si>
    <t>SUB53198E11</t>
  </si>
  <si>
    <t>SUB4ACEDE8F</t>
  </si>
  <si>
    <t>SUB50EB207A</t>
  </si>
  <si>
    <t>SUB63A61B99</t>
  </si>
  <si>
    <t>SUB5233F9A5</t>
  </si>
  <si>
    <t>SUB38C3F586</t>
  </si>
  <si>
    <t>SUB0B6F2A68</t>
  </si>
  <si>
    <t>SUBD5EA7380</t>
  </si>
  <si>
    <t>SUB847709B3</t>
  </si>
  <si>
    <t>SUB20B31F53</t>
  </si>
  <si>
    <t>SUB0D6B0CBF</t>
  </si>
  <si>
    <t>SUB7E6D3AA6</t>
  </si>
  <si>
    <t>SUB052F718D</t>
  </si>
  <si>
    <t>SUBCBE7C728</t>
  </si>
  <si>
    <t>SUB8CB83A94</t>
  </si>
  <si>
    <t>SUB3A5C917A</t>
  </si>
  <si>
    <t>SUBA9F0AD2E</t>
  </si>
  <si>
    <t>SUB324B7DD5</t>
  </si>
  <si>
    <t>SUBFA02424E</t>
  </si>
  <si>
    <t>SUBE0AED2F3</t>
  </si>
  <si>
    <t>SUB4ECA2DE5</t>
  </si>
  <si>
    <t>SUB7A52E177</t>
  </si>
  <si>
    <t>SUB802B1048</t>
  </si>
  <si>
    <t>SUB434DCC6E</t>
  </si>
  <si>
    <t>SUBA58E88A6</t>
  </si>
  <si>
    <t>SUBF69537AC</t>
  </si>
  <si>
    <t>SUB3087032B</t>
  </si>
  <si>
    <t>SUB7F09FD70</t>
  </si>
  <si>
    <t>SUBBE40D2F5</t>
  </si>
  <si>
    <t>SUB7BE222E2</t>
  </si>
  <si>
    <t>SUB33FF888B</t>
  </si>
  <si>
    <t>SUB2FC4E07A</t>
  </si>
  <si>
    <t>SUB92B1556D</t>
  </si>
  <si>
    <t>SUB06D101E5</t>
  </si>
  <si>
    <t>SUB718B6B25</t>
  </si>
  <si>
    <t>SUB1FA19C57</t>
  </si>
  <si>
    <t>SUB606A0D5B</t>
  </si>
  <si>
    <t>SUBD2A43872</t>
  </si>
  <si>
    <t>SUBD04A5CA4</t>
  </si>
  <si>
    <t>SUB36C35159</t>
  </si>
  <si>
    <t>SUB04B26837</t>
  </si>
  <si>
    <t>SUB45BFFFC8</t>
  </si>
  <si>
    <t>SUB0D66D160</t>
  </si>
  <si>
    <t>SUB30834F6B</t>
  </si>
  <si>
    <t>SUBADEF9498</t>
  </si>
  <si>
    <t>SUB3C834433</t>
  </si>
  <si>
    <t>SUBD9BAB4E6</t>
  </si>
  <si>
    <t>SUBD6D7A9D4</t>
  </si>
  <si>
    <t>SUBF7C48674</t>
  </si>
  <si>
    <t>SUBF53D9059</t>
  </si>
  <si>
    <t>SUB83C7A566</t>
  </si>
  <si>
    <t>SUBD2D1ECD2</t>
  </si>
  <si>
    <t>SUB089DCCD4</t>
  </si>
  <si>
    <t>SUBB4030FCC</t>
  </si>
  <si>
    <t>SUB043B7F65</t>
  </si>
  <si>
    <t>SUB64EE3D46</t>
  </si>
  <si>
    <t>SUB91EB2D67</t>
  </si>
  <si>
    <t>SUB66A33CED</t>
  </si>
  <si>
    <t>SUB48E92735</t>
  </si>
  <si>
    <t>SUB1A297124</t>
  </si>
  <si>
    <t>SUBC56A8731</t>
  </si>
  <si>
    <t>SUB5D256C6A</t>
  </si>
  <si>
    <t>SUBA3B042B4</t>
  </si>
  <si>
    <t>SUBE1F5FAD3</t>
  </si>
  <si>
    <t>SUB09E794DE</t>
  </si>
  <si>
    <t>SUB22857AB9</t>
  </si>
  <si>
    <t>SUB1A3322A8</t>
  </si>
  <si>
    <t>SUB0593E94E</t>
  </si>
  <si>
    <t>SUB54E9330C</t>
  </si>
  <si>
    <t>SUBB2855D8C</t>
  </si>
  <si>
    <t>SUB4DFFE986</t>
  </si>
  <si>
    <t>SUBBC74F88A</t>
  </si>
  <si>
    <t>SUBCBA87CB7</t>
  </si>
  <si>
    <t>SUB2A1AC04E</t>
  </si>
  <si>
    <t>SUBD66E5DB8</t>
  </si>
  <si>
    <t>SUBA526DA79</t>
  </si>
  <si>
    <t>SUB674E957B</t>
  </si>
  <si>
    <t>SUB46DACE51</t>
  </si>
  <si>
    <t>SUB265640CE</t>
  </si>
  <si>
    <t>SUB5D5096B8</t>
  </si>
  <si>
    <t>SUBF7EFAF0F</t>
  </si>
  <si>
    <t>SUB3D18DDED</t>
  </si>
  <si>
    <t>SUB19402ACA</t>
  </si>
  <si>
    <t>SUB526AFA75</t>
  </si>
  <si>
    <t>SUBF9348390</t>
  </si>
  <si>
    <t>SUBDC8C2EED</t>
  </si>
  <si>
    <t>SUB1E1F9B31</t>
  </si>
  <si>
    <t>SUB49B88E7B</t>
  </si>
  <si>
    <t>SUBD3E13184</t>
  </si>
  <si>
    <t>SUBBC4E4E68</t>
  </si>
  <si>
    <t>SUB362F0C4A</t>
  </si>
  <si>
    <t>SUB701317EF</t>
  </si>
  <si>
    <t>SUB06530F93</t>
  </si>
  <si>
    <t>SUB60F7337B</t>
  </si>
  <si>
    <t>SUBA17FC418</t>
  </si>
  <si>
    <t>SUB6FC6B31C</t>
  </si>
  <si>
    <t>SUB8FEFC835</t>
  </si>
  <si>
    <t>SUB24F347C6</t>
  </si>
  <si>
    <t>SUB8BD123F3</t>
  </si>
  <si>
    <t>SUB3144DB62</t>
  </si>
  <si>
    <t>SUBC4832734</t>
  </si>
  <si>
    <t>SUB87BE9A5D</t>
  </si>
  <si>
    <t>SUB0A038B2E</t>
  </si>
  <si>
    <t>SUBDCDC1C72</t>
  </si>
  <si>
    <t>SUB7F6A95B6</t>
  </si>
  <si>
    <t>SUBCB00C8CB</t>
  </si>
  <si>
    <t>SUBB78EFB9D</t>
  </si>
  <si>
    <t>SUB47D0CD22</t>
  </si>
  <si>
    <t>SUBF33C19F7</t>
  </si>
  <si>
    <t>SUB116D1FD3</t>
  </si>
  <si>
    <t>SUB50727516</t>
  </si>
  <si>
    <t>SUBA59FB23A</t>
  </si>
  <si>
    <t>SUBB28E7D63</t>
  </si>
  <si>
    <t>SUB1F9D3F63</t>
  </si>
  <si>
    <t>SUB2F823BC7</t>
  </si>
  <si>
    <t>SUB4CEC5135</t>
  </si>
  <si>
    <t>SUBAFDBAB77</t>
  </si>
  <si>
    <t>SUBDC6DC59A</t>
  </si>
  <si>
    <t>SUB767675D0</t>
  </si>
  <si>
    <t>SUBA2ACD1EC</t>
  </si>
  <si>
    <t>SUB449BEECE</t>
  </si>
  <si>
    <t>SUB53A6A249</t>
  </si>
  <si>
    <t>SUB07E544ED</t>
  </si>
  <si>
    <t>SUBD03CF280</t>
  </si>
  <si>
    <t>SUBC02AE667</t>
  </si>
  <si>
    <t>SUB20AE0B94</t>
  </si>
  <si>
    <t>SUBAD6C60AF</t>
  </si>
  <si>
    <t>SUBF0FF09AB</t>
  </si>
  <si>
    <t>SUB5676D80F</t>
  </si>
  <si>
    <t>SUB4C2686A9</t>
  </si>
  <si>
    <t>SUB4B774BF3</t>
  </si>
  <si>
    <t>SUBFDE4A7A9</t>
  </si>
  <si>
    <t>SUBEDD63837</t>
  </si>
  <si>
    <t>SUB84B22E9C</t>
  </si>
  <si>
    <t>SUBD7709C42</t>
  </si>
  <si>
    <t>SUBAC797DF1</t>
  </si>
  <si>
    <t>SUBD46E6DD8</t>
  </si>
  <si>
    <t>SUB0DA6EBA0</t>
  </si>
  <si>
    <t>SUB6A3274A4</t>
  </si>
  <si>
    <t>SUBC3A08799</t>
  </si>
  <si>
    <t>SUB1EADE13F</t>
  </si>
  <si>
    <t>SUB42F97642</t>
  </si>
  <si>
    <t>SUB2F22FDF9</t>
  </si>
  <si>
    <t>SUB3D8D1C00</t>
  </si>
  <si>
    <t>SUB00539AF2</t>
  </si>
  <si>
    <t>SUB9F446867</t>
  </si>
  <si>
    <t>SUB33834E5D</t>
  </si>
  <si>
    <t>SUB2219251F</t>
  </si>
  <si>
    <t>SUB1809E9B2</t>
  </si>
  <si>
    <t>SUB65287856</t>
  </si>
  <si>
    <t>SUBBC2A17F4</t>
  </si>
  <si>
    <t>SUBE87D5C34</t>
  </si>
  <si>
    <t>SUB1FC3C76D</t>
  </si>
  <si>
    <t>SUB09516FD8</t>
  </si>
  <si>
    <t>SUB624E7A87</t>
  </si>
  <si>
    <t>SUB41EBAB03</t>
  </si>
  <si>
    <t>SUB60DB940E</t>
  </si>
  <si>
    <t>SUB084277C5</t>
  </si>
  <si>
    <t>SUB3BCEBA26</t>
  </si>
  <si>
    <t>SUB5E91A3A0</t>
  </si>
  <si>
    <t>SUB98B18FA6</t>
  </si>
  <si>
    <t>SUBB88CF457</t>
  </si>
  <si>
    <t>SUB34A29699</t>
  </si>
  <si>
    <t>SUB7BFFD268</t>
  </si>
  <si>
    <t>SUBCC705935</t>
  </si>
  <si>
    <t>SUB29BCE8A2</t>
  </si>
  <si>
    <t>SUB627DEBA0</t>
  </si>
  <si>
    <t>SUBCD3E449E</t>
  </si>
  <si>
    <t>SUB0060BE7B</t>
  </si>
  <si>
    <t>SUB075BB905</t>
  </si>
  <si>
    <t>SUB3F40B85A</t>
  </si>
  <si>
    <t>SUBB1F3977E</t>
  </si>
  <si>
    <t>SUB72DFC4FD</t>
  </si>
  <si>
    <t>SUB7974F34F</t>
  </si>
  <si>
    <t>SUB9792F63F</t>
  </si>
  <si>
    <t>SUB3BBF5BD0</t>
  </si>
  <si>
    <t>SUB158EE39B</t>
  </si>
  <si>
    <t>SUBABA33B5C</t>
  </si>
  <si>
    <t>SUBD22699C7</t>
  </si>
  <si>
    <t>SUBA9E51833</t>
  </si>
  <si>
    <t>SUBE67A95C7</t>
  </si>
  <si>
    <t>SUB9FCE83CA</t>
  </si>
  <si>
    <t>SUB8AD09D07</t>
  </si>
  <si>
    <t>SUB17F788BC</t>
  </si>
  <si>
    <t>SUBBF7C26F1</t>
  </si>
  <si>
    <t>SUB291DBFE7</t>
  </si>
  <si>
    <t>SUBC40C18F9</t>
  </si>
  <si>
    <t>SUBFBDBF8D5</t>
  </si>
  <si>
    <t>SUBE2D271EE</t>
  </si>
  <si>
    <t>SUBEDECFA2E</t>
  </si>
  <si>
    <t>SUBA2568E58</t>
  </si>
  <si>
    <t>SUBFB07A203</t>
  </si>
  <si>
    <t>SUB7C6E7B09</t>
  </si>
  <si>
    <t>SUB232FA6F2</t>
  </si>
  <si>
    <t>SUB3262D90F</t>
  </si>
  <si>
    <t>SUBFD497A98</t>
  </si>
  <si>
    <t>SUB1A800D2E</t>
  </si>
  <si>
    <t>SUB8186846F</t>
  </si>
  <si>
    <t>SUB89FAD679</t>
  </si>
  <si>
    <t>SUBB9F33C2D</t>
  </si>
  <si>
    <t>SUBDFFD2675</t>
  </si>
  <si>
    <t>SUBE35BB27B</t>
  </si>
  <si>
    <t>SUB1E296355</t>
  </si>
  <si>
    <t>SUB3FE51065</t>
  </si>
  <si>
    <t>SUB4A2A1C94</t>
  </si>
  <si>
    <t>SUBEDE047ED</t>
  </si>
  <si>
    <t>SUB80D745B6</t>
  </si>
  <si>
    <t>SUBB7054DB4</t>
  </si>
  <si>
    <t>SUB0A190E4E</t>
  </si>
  <si>
    <t>SUBD9DB6475</t>
  </si>
  <si>
    <t>SUB8184B952</t>
  </si>
  <si>
    <t>SUB6481ABA3</t>
  </si>
  <si>
    <t>SUBCEE97012</t>
  </si>
  <si>
    <t>SUBD3BEA97F</t>
  </si>
  <si>
    <t>SUB627D1E75</t>
  </si>
  <si>
    <t>SUB7C068C2C</t>
  </si>
  <si>
    <t>SUBD3367546</t>
  </si>
  <si>
    <t>SUBA95D97C9</t>
  </si>
  <si>
    <t>SUB00B1128E</t>
  </si>
  <si>
    <t>SUBAFF5F42D</t>
  </si>
  <si>
    <t>SUB08ED2417</t>
  </si>
  <si>
    <t>SUB2A1C2E52</t>
  </si>
  <si>
    <t>SUBA334363D</t>
  </si>
  <si>
    <t>SUB4D28E5DE</t>
  </si>
  <si>
    <t>SUB274DC3E7</t>
  </si>
  <si>
    <t>SUB4ED9A07F</t>
  </si>
  <si>
    <t>SUB18736CBB</t>
  </si>
  <si>
    <t>SUB150827AA</t>
  </si>
  <si>
    <t>SUB042533A4</t>
  </si>
  <si>
    <t>SUB01C96D6A</t>
  </si>
  <si>
    <t>SUB96E64B6A</t>
  </si>
  <si>
    <t>SUBDE896508</t>
  </si>
  <si>
    <t>SUB66DCF9B3</t>
  </si>
  <si>
    <t>SUB3F0711FD</t>
  </si>
  <si>
    <t>SUB475A80E0</t>
  </si>
  <si>
    <t>SUBC0B1E949</t>
  </si>
  <si>
    <t>SUBADCEBB5B</t>
  </si>
  <si>
    <t>SUBEFA7577E</t>
  </si>
  <si>
    <t>SUBEF08D1FB</t>
  </si>
  <si>
    <t>SUB873DE5BC</t>
  </si>
  <si>
    <t>SUBA58D530C</t>
  </si>
  <si>
    <t>SUBB6A310DC</t>
  </si>
  <si>
    <t>SUB67B8D156</t>
  </si>
  <si>
    <t>SUB3985AE86</t>
  </si>
  <si>
    <t>SUB994AA9D0</t>
  </si>
  <si>
    <t>SUBEDF9B7C7</t>
  </si>
  <si>
    <t>SUBEF5ECCD2</t>
  </si>
  <si>
    <t>SUBA15D8DB8</t>
  </si>
  <si>
    <t>SUB751CBFA0</t>
  </si>
  <si>
    <t>SUB34C6EF88</t>
  </si>
  <si>
    <t>SUB199ED43C</t>
  </si>
  <si>
    <t>SUB6E20C488</t>
  </si>
  <si>
    <t>SUBCD0BE1DC</t>
  </si>
  <si>
    <t>SUB054D6E08</t>
  </si>
  <si>
    <t>SUB9D96B418</t>
  </si>
  <si>
    <t>SUB2CF8110A</t>
  </si>
  <si>
    <t>SUB3806A165</t>
  </si>
  <si>
    <t>SUB7566E9FE</t>
  </si>
  <si>
    <t>SUBAA8D2712</t>
  </si>
  <si>
    <t>SUB6E02475D</t>
  </si>
  <si>
    <t>SUBB34EAE9D</t>
  </si>
  <si>
    <t>SUB3E9229C4</t>
  </si>
  <si>
    <t>SUB5B8A0CC9</t>
  </si>
  <si>
    <t>SUB74625743</t>
  </si>
  <si>
    <t>SUB52771D97</t>
  </si>
  <si>
    <t>SUB6C739340</t>
  </si>
  <si>
    <t>SUB865842BE</t>
  </si>
  <si>
    <t>SUB38AF93C0</t>
  </si>
  <si>
    <t>SUB0301041C</t>
  </si>
  <si>
    <t>SUB380910EA</t>
  </si>
  <si>
    <t>SUB9FCB9C12</t>
  </si>
  <si>
    <t>SUB12153C20</t>
  </si>
  <si>
    <t>SUBBF2DD5AE</t>
  </si>
  <si>
    <t>SUB9E8F073F</t>
  </si>
  <si>
    <t>SUBD24292EB</t>
  </si>
  <si>
    <t>SUBBE30F2AB</t>
  </si>
  <si>
    <t>SUBF214FAF4</t>
  </si>
  <si>
    <t>SUB65276BD4</t>
  </si>
  <si>
    <t>SUB1C13A75E</t>
  </si>
  <si>
    <t>SUB39281534</t>
  </si>
  <si>
    <t>SUBD07A807C</t>
  </si>
  <si>
    <t>SUBD10D0A0F</t>
  </si>
  <si>
    <t>SUB1CA3DD52</t>
  </si>
  <si>
    <t>SUB07017E67</t>
  </si>
  <si>
    <t>SUBE6E8EE13</t>
  </si>
  <si>
    <t>SUBA4377821</t>
  </si>
  <si>
    <t>SUB75729EF3</t>
  </si>
  <si>
    <t>SUB0484B710</t>
  </si>
  <si>
    <t>SUBB76D9639</t>
  </si>
  <si>
    <t>SUB043669D2</t>
  </si>
  <si>
    <t>SUB491DD728</t>
  </si>
  <si>
    <t>SUB66DD27BC</t>
  </si>
  <si>
    <t>SUB0B005EFB</t>
  </si>
  <si>
    <t>SUB62A1E524</t>
  </si>
  <si>
    <t>SUBB558D6D4</t>
  </si>
  <si>
    <t>SUBFC664CC5</t>
  </si>
  <si>
    <t>SUB72399BBC</t>
  </si>
  <si>
    <t>SUB0110155A</t>
  </si>
  <si>
    <t>SUBECDDD83E</t>
  </si>
  <si>
    <t>SUBAC415EB1</t>
  </si>
  <si>
    <t>SUB6CC38B95</t>
  </si>
  <si>
    <t>SUBB6B9E3DA</t>
  </si>
  <si>
    <t>SUBAB2089BD</t>
  </si>
  <si>
    <t>SUB1BB46C0C</t>
  </si>
  <si>
    <t>SUBEDAB8F65</t>
  </si>
  <si>
    <t>SUBC429DC35</t>
  </si>
  <si>
    <t>SUBC076EB5F</t>
  </si>
  <si>
    <t>SUBEFDF926F</t>
  </si>
  <si>
    <t>SUBDB262CD2</t>
  </si>
  <si>
    <t>SUB89BAABA4</t>
  </si>
  <si>
    <t>SUB6C72960A</t>
  </si>
  <si>
    <t>SUB572B4E1F</t>
  </si>
  <si>
    <t>SUB0F84D1A4</t>
  </si>
  <si>
    <t>SUBE13E314D</t>
  </si>
  <si>
    <t>SUBD8831EC9</t>
  </si>
  <si>
    <t>SUBCDDEA0A9</t>
  </si>
  <si>
    <t>SUB8F68A4B4</t>
  </si>
  <si>
    <t>SUB5F18CBC0</t>
  </si>
  <si>
    <t>SUBDA577A5D</t>
  </si>
  <si>
    <t>SUB83EC03F0</t>
  </si>
  <si>
    <t>SUBB14E0041</t>
  </si>
  <si>
    <t>SUBA09FC9B3</t>
  </si>
  <si>
    <t>SUB679D2DC7</t>
  </si>
  <si>
    <t>SUB00C21645</t>
  </si>
  <si>
    <t>SUB8EB11A40</t>
  </si>
  <si>
    <t>SUB39EC2C97</t>
  </si>
  <si>
    <t>SUBD5025874</t>
  </si>
  <si>
    <t>SUBC3E5109D</t>
  </si>
  <si>
    <t>SUB89053489</t>
  </si>
  <si>
    <t>SUB4DA6FA32</t>
  </si>
  <si>
    <t>SUB359D0475</t>
  </si>
  <si>
    <t>SUB3210616E</t>
  </si>
  <si>
    <t>SUB8897D443</t>
  </si>
  <si>
    <t>SUB1139790D</t>
  </si>
  <si>
    <t>SUB836892EC</t>
  </si>
  <si>
    <t>SUB21712701</t>
  </si>
  <si>
    <t>SUB63F3F9CA</t>
  </si>
  <si>
    <t>SUB38E129E6</t>
  </si>
  <si>
    <t>SUB9860A474</t>
  </si>
  <si>
    <t>SUB9A457C61</t>
  </si>
  <si>
    <t>SUB0F24F976</t>
  </si>
  <si>
    <t>SUB61CE1BB3</t>
  </si>
  <si>
    <t>SUB83BE5E72</t>
  </si>
  <si>
    <t>SUBEB39043A</t>
  </si>
  <si>
    <t>SUB8A8C74E0</t>
  </si>
  <si>
    <t>SUB25A7D85E</t>
  </si>
  <si>
    <t>SUBC499FF18</t>
  </si>
  <si>
    <t>SUBED853861</t>
  </si>
  <si>
    <t>SUB1BA020EF</t>
  </si>
  <si>
    <t>SUBC30D11D4</t>
  </si>
  <si>
    <t>SUB806B65D2</t>
  </si>
  <si>
    <t>SUB7F28A3CE</t>
  </si>
  <si>
    <t>SUBD23A2C81</t>
  </si>
  <si>
    <t>SUB03CC6A6D</t>
  </si>
  <si>
    <t>SUBDC1FB3CD</t>
  </si>
  <si>
    <t>SUB85813C49</t>
  </si>
  <si>
    <t>SUB836D0231</t>
  </si>
  <si>
    <t>SUB5A274BAA</t>
  </si>
  <si>
    <t>SUB42BECE06</t>
  </si>
  <si>
    <t>SUB91B3E4FF</t>
  </si>
  <si>
    <t>SUBBF8E0000</t>
  </si>
  <si>
    <t>SUB7B5AF656</t>
  </si>
  <si>
    <t>SUBC021AD80</t>
  </si>
  <si>
    <t>SUBB4C0AA2B</t>
  </si>
  <si>
    <t>SUBD701C56B</t>
  </si>
  <si>
    <t>SUB19588FD7</t>
  </si>
  <si>
    <t>SUBC1BA7EEB</t>
  </si>
  <si>
    <t>SUB3C227FFB</t>
  </si>
  <si>
    <t>SUB4859D46C</t>
  </si>
  <si>
    <t>SUBF9B1CCCD</t>
  </si>
  <si>
    <t>SUB29F131C8</t>
  </si>
  <si>
    <t>SUB63D1D5F0</t>
  </si>
  <si>
    <t>SUB125E4730</t>
  </si>
  <si>
    <t>SUB60579281</t>
  </si>
  <si>
    <t>SUBC18AC815</t>
  </si>
  <si>
    <t>SUBB36DAD45</t>
  </si>
  <si>
    <t>SUBE43D682C</t>
  </si>
  <si>
    <t>SUB20F314A3</t>
  </si>
  <si>
    <t>SUB319451CD</t>
  </si>
  <si>
    <t>SUB889B3BAA</t>
  </si>
  <si>
    <t>SUBEAEBF820</t>
  </si>
  <si>
    <t>SUBD084484C</t>
  </si>
  <si>
    <t>SUB5CBF2268</t>
  </si>
  <si>
    <t>SUBA623B1A7</t>
  </si>
  <si>
    <t>SUB8C17DA42</t>
  </si>
  <si>
    <t>SUB24874B12</t>
  </si>
  <si>
    <t>SUB5E1C34C8</t>
  </si>
  <si>
    <t>SUBD7E385B8</t>
  </si>
  <si>
    <t>SUB490607B9</t>
  </si>
  <si>
    <t>SUB86A6EE1E</t>
  </si>
  <si>
    <t>SUB80A449D2</t>
  </si>
  <si>
    <t>SUB84FD87C8</t>
  </si>
  <si>
    <t>SUB1D6D6759</t>
  </si>
  <si>
    <t>SUB7269A1F3</t>
  </si>
  <si>
    <t>SUB69C8A14D</t>
  </si>
  <si>
    <t>SUBFB4F3AE4</t>
  </si>
  <si>
    <t>SUBA7EF5994</t>
  </si>
  <si>
    <t>SUBEC6F8E42</t>
  </si>
  <si>
    <t>SUB59744F56</t>
  </si>
  <si>
    <t>SUBB36B3C93</t>
  </si>
  <si>
    <t>SUBC3EBDD0C</t>
  </si>
  <si>
    <t>SUBD389600A</t>
  </si>
  <si>
    <t>SUB10CB6268</t>
  </si>
  <si>
    <t>SUB284745BC</t>
  </si>
  <si>
    <t>SUB28C13977</t>
  </si>
  <si>
    <t>SUB92E5AB81</t>
  </si>
  <si>
    <t>SUBBD082405</t>
  </si>
  <si>
    <t>SUB8A6065ED</t>
  </si>
  <si>
    <t>SUB559CE921</t>
  </si>
  <si>
    <t>SUB9DAD6311</t>
  </si>
  <si>
    <t>SUB02E54D78</t>
  </si>
  <si>
    <t>SUB38779DB2</t>
  </si>
  <si>
    <t>SUB1788E311</t>
  </si>
  <si>
    <t>SUBE2DD7202</t>
  </si>
  <si>
    <t>SUB96DD3CD3</t>
  </si>
  <si>
    <t>SUB2C32A07A</t>
  </si>
  <si>
    <t>SUB54E7A819</t>
  </si>
  <si>
    <t>SUBA3BE060E</t>
  </si>
  <si>
    <t>SUB4FCB8FAC</t>
  </si>
  <si>
    <t>SUB00662C54</t>
  </si>
  <si>
    <t>SUB4B3E7208</t>
  </si>
  <si>
    <t>SUB997C940C</t>
  </si>
  <si>
    <t>SUB6A2F0F28</t>
  </si>
  <si>
    <t>SUB15570964</t>
  </si>
  <si>
    <t>SUB74555D02</t>
  </si>
  <si>
    <t>SUB3DAD4C21</t>
  </si>
  <si>
    <t>SUB755A3E6A</t>
  </si>
  <si>
    <t>SUB74B983BC</t>
  </si>
  <si>
    <t>SUB00EF26E0</t>
  </si>
  <si>
    <t>SUBEC768857</t>
  </si>
  <si>
    <t>SUB08733161</t>
  </si>
  <si>
    <t>SUBD3B72F66</t>
  </si>
  <si>
    <t>SUB27E38C23</t>
  </si>
  <si>
    <t>SUB8416370C</t>
  </si>
  <si>
    <t>SUB5F0B3F86</t>
  </si>
  <si>
    <t>SUB2B439A9B</t>
  </si>
  <si>
    <t>SUBBDFF6403</t>
  </si>
  <si>
    <t>SUB9BF5307B</t>
  </si>
  <si>
    <t>SUB103F6EA4</t>
  </si>
  <si>
    <t>SUB1430954A</t>
  </si>
  <si>
    <t>SUBF02A6233</t>
  </si>
  <si>
    <t>SUB0C895C7B</t>
  </si>
  <si>
    <t>SUBF4083374</t>
  </si>
  <si>
    <t>SUB1D2F9431</t>
  </si>
  <si>
    <t>SUB71FB38AB</t>
  </si>
  <si>
    <t>SUBA3CFA8FF</t>
  </si>
  <si>
    <t>SUBE9A15F69</t>
  </si>
  <si>
    <t>SUB51A0EAFE</t>
  </si>
  <si>
    <t>SUB5639E718</t>
  </si>
  <si>
    <t>SUBDF48AB47</t>
  </si>
  <si>
    <t>SUB3B7C6686</t>
  </si>
  <si>
    <t>SUB138C1AE6</t>
  </si>
  <si>
    <t>SUB353B0392</t>
  </si>
  <si>
    <t>SUBBB9DA6D5</t>
  </si>
  <si>
    <t>SUB03B5EE9C</t>
  </si>
  <si>
    <t>SUB97A17B67</t>
  </si>
  <si>
    <t>SUB804046D2</t>
  </si>
  <si>
    <t>SUB438E8D95</t>
  </si>
  <si>
    <t>SUB149721B9</t>
  </si>
  <si>
    <t>SUB0126999A</t>
  </si>
  <si>
    <t>SUBFF3DF251</t>
  </si>
  <si>
    <t>SUBFA1B9779</t>
  </si>
  <si>
    <t>SUB73DBF3C5</t>
  </si>
  <si>
    <t>SUB1946ADF0</t>
  </si>
  <si>
    <t>SUB4EB28916</t>
  </si>
  <si>
    <t>SUB439360BC</t>
  </si>
  <si>
    <t>SUB7124B0A6</t>
  </si>
  <si>
    <t>SUBD705B472</t>
  </si>
  <si>
    <t>SUBB9FA5B23</t>
  </si>
  <si>
    <t>SUBA11D75B2</t>
  </si>
  <si>
    <t>SUB7203FC91</t>
  </si>
  <si>
    <t>SUB66D50A6D</t>
  </si>
  <si>
    <t>SUB1A9CD736</t>
  </si>
  <si>
    <t>SUB07C954C4</t>
  </si>
  <si>
    <t>SUBE4257025</t>
  </si>
  <si>
    <t>SUB168F47EF</t>
  </si>
  <si>
    <t>SUB7210BD3C</t>
  </si>
  <si>
    <t>SUB6DB7CD84</t>
  </si>
  <si>
    <t>SUB7BBFBA7E</t>
  </si>
  <si>
    <t>SUB4CA45F51</t>
  </si>
  <si>
    <t>SUBBBD8F543</t>
  </si>
  <si>
    <t>SUB4C137C3B</t>
  </si>
  <si>
    <t>SUBDC5D0538</t>
  </si>
  <si>
    <t>SUB89AEB484</t>
  </si>
  <si>
    <t>SUB2483FA6C</t>
  </si>
  <si>
    <t>SUBBCBBE000</t>
  </si>
  <si>
    <t>SUB1D5527AC</t>
  </si>
  <si>
    <t>SUB7A20659E</t>
  </si>
  <si>
    <t>SUB92F41A91</t>
  </si>
  <si>
    <t>SUB15585AE9</t>
  </si>
  <si>
    <t>SUB82022FD8</t>
  </si>
  <si>
    <t>SUB8B99B14E</t>
  </si>
  <si>
    <t>SUB4E3B7FF7</t>
  </si>
  <si>
    <t>SUBCCE53784</t>
  </si>
  <si>
    <t>SUB1946C5D5</t>
  </si>
  <si>
    <t>SUB81AF7DDF</t>
  </si>
  <si>
    <t>SUB4D27778D</t>
  </si>
  <si>
    <t>SUB478FBFA5</t>
  </si>
  <si>
    <t>SUBAEB2D567</t>
  </si>
  <si>
    <t>SUB90CB96CE</t>
  </si>
  <si>
    <t>SUBAD87E5F7</t>
  </si>
  <si>
    <t>SUB4927789C</t>
  </si>
  <si>
    <t>SUBAFF35E56</t>
  </si>
  <si>
    <t>SUB2AEE1027</t>
  </si>
  <si>
    <t>SUB2D0D7AD1</t>
  </si>
  <si>
    <t>SUBAA02DCF7</t>
  </si>
  <si>
    <t>SUBA5FA64B6</t>
  </si>
  <si>
    <t>SUB3CC46EAB</t>
  </si>
  <si>
    <t>SUB3CBA79BA</t>
  </si>
  <si>
    <t>SUB831F15B8</t>
  </si>
  <si>
    <t>SUB9FBF0CDB</t>
  </si>
  <si>
    <t>SUBA57E8D43</t>
  </si>
  <si>
    <t>SUB8045BCDE</t>
  </si>
  <si>
    <t>SUB21782CA6</t>
  </si>
  <si>
    <t>SUB8C03779E</t>
  </si>
  <si>
    <t>SUBA20E5520</t>
  </si>
  <si>
    <t>SUB0D8FF3BC</t>
  </si>
  <si>
    <t>SUB157C2B04</t>
  </si>
  <si>
    <t>SUB8248FED6</t>
  </si>
  <si>
    <t>SUBD0E2B127</t>
  </si>
  <si>
    <t>SUBD6297731</t>
  </si>
  <si>
    <t>SUB54DD9255</t>
  </si>
  <si>
    <t>SUBF285B837</t>
  </si>
  <si>
    <t>SUB85CF0019</t>
  </si>
  <si>
    <t>SUB0FAC6EFE</t>
  </si>
  <si>
    <t>SUB569CCFB5</t>
  </si>
  <si>
    <t>SUB801ABECC</t>
  </si>
  <si>
    <t>SUBB4DD8DFC</t>
  </si>
  <si>
    <t>SUB30BC1495</t>
  </si>
  <si>
    <t>SUBF049E5B9</t>
  </si>
  <si>
    <t>SUB3E82C8CC</t>
  </si>
  <si>
    <t>SUBE93B8570</t>
  </si>
  <si>
    <t>SUB8F298C9B</t>
  </si>
  <si>
    <t>SUB308CC489</t>
  </si>
  <si>
    <t>SUBA1523E25</t>
  </si>
  <si>
    <t>SUB098E09BB</t>
  </si>
  <si>
    <t>SUBFF361B56</t>
  </si>
  <si>
    <t>SUB4E33A78A</t>
  </si>
  <si>
    <t>SUB329E863B</t>
  </si>
  <si>
    <t>SUBC4A37234</t>
  </si>
  <si>
    <t>SUBABEF2F73</t>
  </si>
  <si>
    <t>SUB9A9C35DB</t>
  </si>
  <si>
    <t>SUB1AB6C652</t>
  </si>
  <si>
    <t>SUB165643C9</t>
  </si>
  <si>
    <t>SUB1D470746</t>
  </si>
  <si>
    <t>SUBC58D55D5</t>
  </si>
  <si>
    <t>SUBAA115C8B</t>
  </si>
  <si>
    <t>SUB7AAA69EE</t>
  </si>
  <si>
    <t>SUB34568EBB</t>
  </si>
  <si>
    <t>SUB300D65F3</t>
  </si>
  <si>
    <t>SUB63E360FB</t>
  </si>
  <si>
    <t>SUBE751DBD5</t>
  </si>
  <si>
    <t>SUB6EFE4299</t>
  </si>
  <si>
    <t>SUB08DB6040</t>
  </si>
  <si>
    <t>SUBA1985EEA</t>
  </si>
  <si>
    <t>SUB13581A75</t>
  </si>
  <si>
    <t>SUBF28AC615</t>
  </si>
  <si>
    <t>SUB5AC23498</t>
  </si>
  <si>
    <t>SUBFCD0296B</t>
  </si>
  <si>
    <t>SUB5E9964E6</t>
  </si>
  <si>
    <t>SUBDB26D56C</t>
  </si>
  <si>
    <t>SUB8B6C2559</t>
  </si>
  <si>
    <t>SUBC0621D2A</t>
  </si>
  <si>
    <t>SUBF895D264</t>
  </si>
  <si>
    <t>SUB7F7F32C6</t>
  </si>
  <si>
    <t>SUBF1FE04FA</t>
  </si>
  <si>
    <t>SUBF6308503</t>
  </si>
  <si>
    <t>SUBECC091AA</t>
  </si>
  <si>
    <t>SUBB0E08C3C</t>
  </si>
  <si>
    <t>SUBCD1558C8</t>
  </si>
  <si>
    <t>SUB81435A25</t>
  </si>
  <si>
    <t>SUBB2389F32</t>
  </si>
  <si>
    <t>SUBD245EDBA</t>
  </si>
  <si>
    <t>SUBEE52D224</t>
  </si>
  <si>
    <t>SUB2F57720B</t>
  </si>
  <si>
    <t>SUB704359AD</t>
  </si>
  <si>
    <t>SUBD702B42F</t>
  </si>
  <si>
    <t>SUBD39F973C</t>
  </si>
  <si>
    <t>SUB80FC10F7</t>
  </si>
  <si>
    <t>SUB7B70D53C</t>
  </si>
  <si>
    <t>SUB75095184</t>
  </si>
  <si>
    <t>SUB054A056A</t>
  </si>
  <si>
    <t>SUBFC7AF539</t>
  </si>
  <si>
    <t>SUBF6204C2B</t>
  </si>
  <si>
    <t>SUB38993FA4</t>
  </si>
  <si>
    <t>SUBBD8BF66F</t>
  </si>
  <si>
    <t>SUB69DFC774</t>
  </si>
  <si>
    <t>SUB9A092ADF</t>
  </si>
  <si>
    <t>SUB35DC58D9</t>
  </si>
  <si>
    <t>SUB2C882CE0</t>
  </si>
  <si>
    <t>SUBEE5A20C1</t>
  </si>
  <si>
    <t>SUB15C0302B</t>
  </si>
  <si>
    <t>SUB70745A52</t>
  </si>
  <si>
    <t>SUB2358D393</t>
  </si>
  <si>
    <t>SUB32519DD4</t>
  </si>
  <si>
    <t>SUBFE755F05</t>
  </si>
  <si>
    <t>SUBCBD45254</t>
  </si>
  <si>
    <t>SUBDA5BDA4A</t>
  </si>
  <si>
    <t>SUB3564F345</t>
  </si>
  <si>
    <t>SUBA8B1052B</t>
  </si>
  <si>
    <t>SUBB4C91C89</t>
  </si>
  <si>
    <t>SUB5583AEFC</t>
  </si>
  <si>
    <t>SUB8A91008E</t>
  </si>
  <si>
    <t>SUBD4AF5441</t>
  </si>
  <si>
    <t>SUBC5DBEF32</t>
  </si>
  <si>
    <t>SUB40F81E68</t>
  </si>
  <si>
    <t>SUB36C6B225</t>
  </si>
  <si>
    <t>SUBBE06033C</t>
  </si>
  <si>
    <t>SUBAE69DEB0</t>
  </si>
  <si>
    <t>SUB7850E62A</t>
  </si>
  <si>
    <t>SUB09F1868E</t>
  </si>
  <si>
    <t>SUBF788487E</t>
  </si>
  <si>
    <t>SUB4150111B</t>
  </si>
  <si>
    <t>SUB6ECE3594</t>
  </si>
  <si>
    <t>SUBD348EED9</t>
  </si>
  <si>
    <t>SUB92465239</t>
  </si>
  <si>
    <t>SUB9EE94185</t>
  </si>
  <si>
    <t>SUB9E097CC3</t>
  </si>
  <si>
    <t>SUB94F70817</t>
  </si>
  <si>
    <t>SUBCC26C7CA</t>
  </si>
  <si>
    <t>SUB594CF686</t>
  </si>
  <si>
    <t>SUB602E2DF6</t>
  </si>
  <si>
    <t>SUB9AEE9001</t>
  </si>
  <si>
    <t>SUB5D1F472F</t>
  </si>
  <si>
    <t>SUB37532A68</t>
  </si>
  <si>
    <t>SUBC32E3AE0</t>
  </si>
  <si>
    <t>SUB48A39C93</t>
  </si>
  <si>
    <t>SUBD08B3C35</t>
  </si>
  <si>
    <t>SUB15E1DE22</t>
  </si>
  <si>
    <t>SUB61947784</t>
  </si>
  <si>
    <t>SUB09DA244B</t>
  </si>
  <si>
    <t>SUB6209FFF0</t>
  </si>
  <si>
    <t>SUB0A13ACB7</t>
  </si>
  <si>
    <t>SUBFE8091EE</t>
  </si>
  <si>
    <t>SUB0153132B</t>
  </si>
  <si>
    <t>SUB6EE13097</t>
  </si>
  <si>
    <t>SUB7C6B5DAE</t>
  </si>
  <si>
    <t>SUB8D972FC3</t>
  </si>
  <si>
    <t>SUBB7FD165D</t>
  </si>
  <si>
    <t>SUBD94896A1</t>
  </si>
  <si>
    <t>SUB05292174</t>
  </si>
  <si>
    <t>SUBD6630F33</t>
  </si>
  <si>
    <t>SUB661956B7</t>
  </si>
  <si>
    <t>SUB153EA4C0</t>
  </si>
  <si>
    <t>SUB94966A93</t>
  </si>
  <si>
    <t>SUBD30E687F</t>
  </si>
  <si>
    <t>SUB1580138D</t>
  </si>
  <si>
    <t>SUBA035D33D</t>
  </si>
  <si>
    <t>SUB069E9251</t>
  </si>
  <si>
    <t>SUBC75B1117</t>
  </si>
  <si>
    <t>SUBD1998104</t>
  </si>
  <si>
    <t>SUB4659044B</t>
  </si>
  <si>
    <t>SUB51ABCC46</t>
  </si>
  <si>
    <t>SUBA76648EE</t>
  </si>
  <si>
    <t>SUB8E578C89</t>
  </si>
  <si>
    <t>SUBFC0A7194</t>
  </si>
  <si>
    <t>SUBBDE4FE1A</t>
  </si>
  <si>
    <t>SUB240E51B6</t>
  </si>
  <si>
    <t>SUB50A5678D</t>
  </si>
  <si>
    <t>SUB2FBA1463</t>
  </si>
  <si>
    <t>SUB0D0357E1</t>
  </si>
  <si>
    <t>SUB630E04ED</t>
  </si>
  <si>
    <t>SUBC15044F1</t>
  </si>
  <si>
    <t>SUB8551EA38</t>
  </si>
  <si>
    <t>SUBA315398B</t>
  </si>
  <si>
    <t>SUB736DB648</t>
  </si>
  <si>
    <t>SUB28337663</t>
  </si>
  <si>
    <t>SUBF0BAEB22</t>
  </si>
  <si>
    <t>SUB0F38040B</t>
  </si>
  <si>
    <t>SUBD4BAF692</t>
  </si>
  <si>
    <t>SUBD3CFC586</t>
  </si>
  <si>
    <t>SUB14162B35</t>
  </si>
  <si>
    <t>SUBC99A683C</t>
  </si>
  <si>
    <t>SUBBD07A99A</t>
  </si>
  <si>
    <t>SUBD726D17A</t>
  </si>
  <si>
    <t>SUB8BF3F845</t>
  </si>
  <si>
    <t>SUBB9891548</t>
  </si>
  <si>
    <t>SUB59BD6E12</t>
  </si>
  <si>
    <t>SUBB468B2DC</t>
  </si>
  <si>
    <t>SUB5644ACE9</t>
  </si>
  <si>
    <t>SUB78EB6D5C</t>
  </si>
  <si>
    <t>SUBE0BC553F</t>
  </si>
  <si>
    <t>SUB98A5A04A</t>
  </si>
  <si>
    <t>SUBC3D0D4CF</t>
  </si>
  <si>
    <t>SUB11D05A45</t>
  </si>
  <si>
    <t>SUBFF3CFECA</t>
  </si>
  <si>
    <t>SUB057B56E3</t>
  </si>
  <si>
    <t>SUBCC70BD58</t>
  </si>
  <si>
    <t>SUB4A7176BC</t>
  </si>
  <si>
    <t>SUB903493E5</t>
  </si>
  <si>
    <t>SUB42FB9636</t>
  </si>
  <si>
    <t>SUBA80A9E8D</t>
  </si>
  <si>
    <t>SUBF2490682</t>
  </si>
  <si>
    <t>SUBC39C95A4</t>
  </si>
  <si>
    <t>SUB09C26B03</t>
  </si>
  <si>
    <t>SUB2B1892FA</t>
  </si>
  <si>
    <t>SUB44C3790B</t>
  </si>
  <si>
    <t>SUBA63B8307</t>
  </si>
  <si>
    <t>SUBA83AF0D8</t>
  </si>
  <si>
    <t>SUBA8874B2C</t>
  </si>
  <si>
    <t>SUB83016A0F</t>
  </si>
  <si>
    <t>SUBA77EDEEB</t>
  </si>
  <si>
    <t>SUB99412875</t>
  </si>
  <si>
    <t>SUB124F571E</t>
  </si>
  <si>
    <t>SUB3492496A</t>
  </si>
  <si>
    <t>SUBA0BC14D1</t>
  </si>
  <si>
    <t>SUB42908D19</t>
  </si>
  <si>
    <t>SUB8A2C8CCC</t>
  </si>
  <si>
    <t>SUB3FC1DEA9</t>
  </si>
  <si>
    <t>SUB9DBA9484</t>
  </si>
  <si>
    <t>SUBB7394BEA</t>
  </si>
  <si>
    <t>SUBC3DD21C0</t>
  </si>
  <si>
    <t>SUBB6FE72E5</t>
  </si>
  <si>
    <t>SUB6F2B1904</t>
  </si>
  <si>
    <t>SUB906BA8C1</t>
  </si>
  <si>
    <t>SUB8F4AD064</t>
  </si>
  <si>
    <t>SUB3A9CE7CF</t>
  </si>
  <si>
    <t>SUB21A2B73A</t>
  </si>
  <si>
    <t>SUB745633F2</t>
  </si>
  <si>
    <t>SUBF6360DCD</t>
  </si>
  <si>
    <t>SUBDE60A538</t>
  </si>
  <si>
    <t>SUB49339571</t>
  </si>
  <si>
    <t>SUBE66B5B13</t>
  </si>
  <si>
    <t>SUB68A92614</t>
  </si>
  <si>
    <t>SUB119B0FC3</t>
  </si>
  <si>
    <t>SUB7D184D8B</t>
  </si>
  <si>
    <t>SUB87B41698</t>
  </si>
  <si>
    <t>SUB48F8C1DE</t>
  </si>
  <si>
    <t>SUB0DB585A4</t>
  </si>
  <si>
    <t>SUB86124D8F</t>
  </si>
  <si>
    <t>SUB032CEFD9</t>
  </si>
  <si>
    <t>SUB0DED3992</t>
  </si>
  <si>
    <t>SUB13890A00</t>
  </si>
  <si>
    <t>SUB9D387147</t>
  </si>
  <si>
    <t>SUB2AFC6AD3</t>
  </si>
  <si>
    <t>SUB33D348CD</t>
  </si>
  <si>
    <t>SUBFCF52C85</t>
  </si>
  <si>
    <t>SUBCB00EE1E</t>
  </si>
  <si>
    <t>SUB99E8E49A</t>
  </si>
  <si>
    <t>SUB2E67F0D2</t>
  </si>
  <si>
    <t>SUB354F39CE</t>
  </si>
  <si>
    <t>SUB6A662227</t>
  </si>
  <si>
    <t>SUBA30639B6</t>
  </si>
  <si>
    <t>SUBCD81FF83</t>
  </si>
  <si>
    <t>SUBEC29C024</t>
  </si>
  <si>
    <t>SUBCAC85913</t>
  </si>
  <si>
    <t>SUB50EDABAF</t>
  </si>
  <si>
    <t>SUB31ADFFD4</t>
  </si>
  <si>
    <t>SUB1E546D74</t>
  </si>
  <si>
    <t>SUB0658C542</t>
  </si>
  <si>
    <t>SUB0F07E507</t>
  </si>
  <si>
    <t>SUBD0366D45</t>
  </si>
  <si>
    <t>SUB51CC2D3A</t>
  </si>
  <si>
    <t>SUB3453CE36</t>
  </si>
  <si>
    <t>SUB3BD77D16</t>
  </si>
  <si>
    <t>SUBAAF05B5B</t>
  </si>
  <si>
    <t>SUB50417462</t>
  </si>
  <si>
    <t>SUB764B7FA8</t>
  </si>
  <si>
    <t>SUB7A2F1599</t>
  </si>
  <si>
    <t>SUB61C1F913</t>
  </si>
  <si>
    <t>SUBF4DBB1E1</t>
  </si>
  <si>
    <t>SUB29F41296</t>
  </si>
  <si>
    <t>SUB70BB0BCD</t>
  </si>
  <si>
    <t>SUB63F631E1</t>
  </si>
  <si>
    <t>SUBCDCBF690</t>
  </si>
  <si>
    <t>SUB04F8F7E4</t>
  </si>
  <si>
    <t>SUB17650CC4</t>
  </si>
  <si>
    <t>SUB2BF64B4F</t>
  </si>
  <si>
    <t>SUB4E867614</t>
  </si>
  <si>
    <t>SUBDBA479C3</t>
  </si>
  <si>
    <t>SUBD4422BE9</t>
  </si>
  <si>
    <t>SUBD8C287A5</t>
  </si>
  <si>
    <t>SUB69DBDBDA</t>
  </si>
  <si>
    <t>SUB7F58B9D7</t>
  </si>
  <si>
    <t>SUBABDA21F3</t>
  </si>
  <si>
    <t>SUB6CEC5362</t>
  </si>
  <si>
    <t>SUBAB01014B</t>
  </si>
  <si>
    <t>SUB7A322336</t>
  </si>
  <si>
    <t>SUBE5370390</t>
  </si>
  <si>
    <t>SUB829BE2D3</t>
  </si>
  <si>
    <t>SUBD9101EB7</t>
  </si>
  <si>
    <t>SUBD89D2C0C</t>
  </si>
  <si>
    <t>SUB48364FE1</t>
  </si>
  <si>
    <t>SUBE1089D43</t>
  </si>
  <si>
    <t>SUB10195B9D</t>
  </si>
  <si>
    <t>SUB5F613710</t>
  </si>
  <si>
    <t>SUB947BD97E</t>
  </si>
  <si>
    <t>SUB92FA0261</t>
  </si>
  <si>
    <t>SUB54AB9FAA</t>
  </si>
  <si>
    <t>SUB2C28EFDE</t>
  </si>
  <si>
    <t>SUBA8635422</t>
  </si>
  <si>
    <t>SUBDD6F1975</t>
  </si>
  <si>
    <t>SUB5039E361</t>
  </si>
  <si>
    <t>SUB287AD70A</t>
  </si>
  <si>
    <t>SUBE2BABB39</t>
  </si>
  <si>
    <t>SUB30F7A6F7</t>
  </si>
  <si>
    <t>SUBC608D684</t>
  </si>
  <si>
    <t>SUB107EF5EE</t>
  </si>
  <si>
    <t>SUB88E33FFB</t>
  </si>
  <si>
    <t>SUBC6952331</t>
  </si>
  <si>
    <t>SUBA7F319A7</t>
  </si>
  <si>
    <t>SUB835388F2</t>
  </si>
  <si>
    <t>SUBDD2833D6</t>
  </si>
  <si>
    <t>SUB7253AA5B</t>
  </si>
  <si>
    <t>SUB70889F94</t>
  </si>
  <si>
    <t>SUB816048B3</t>
  </si>
  <si>
    <t>SUB4D923D55</t>
  </si>
  <si>
    <t>SUB7C000ED3</t>
  </si>
  <si>
    <t>SUB1F0EDA65</t>
  </si>
  <si>
    <t>SUB1002CE58</t>
  </si>
  <si>
    <t>SUBDB8418D8</t>
  </si>
  <si>
    <t>SUB5FF31642</t>
  </si>
  <si>
    <t>SUBDE7F8DE5</t>
  </si>
  <si>
    <t>SUB4103BFC6</t>
  </si>
  <si>
    <t>SUBADBE040E</t>
  </si>
  <si>
    <t>SUB3C99A6FA</t>
  </si>
  <si>
    <t>SUB3D256195</t>
  </si>
  <si>
    <t>SUB68ABCDFE</t>
  </si>
  <si>
    <t>SUB82A55742</t>
  </si>
  <si>
    <t>SUB2572CD91</t>
  </si>
  <si>
    <t>SUBCEB27C14</t>
  </si>
  <si>
    <t>SUBAF3C8526</t>
  </si>
  <si>
    <t>SUBDDCF2E3D</t>
  </si>
  <si>
    <t>SUB9F18AB10</t>
  </si>
  <si>
    <t>SUB16564B69</t>
  </si>
  <si>
    <t>SUB2051A1BC</t>
  </si>
  <si>
    <t>SUB56D80038</t>
  </si>
  <si>
    <t>SUB2EEA3F43</t>
  </si>
  <si>
    <t>SUBCEF5A707</t>
  </si>
  <si>
    <t>SUB93AE8D41</t>
  </si>
  <si>
    <t>SUB53F5181F</t>
  </si>
  <si>
    <t>SUB2202D8C2</t>
  </si>
  <si>
    <t>SUB933DBF52</t>
  </si>
  <si>
    <t>SUB3F919349</t>
  </si>
  <si>
    <t>SUBCEB9D517</t>
  </si>
  <si>
    <t>SUBE8B3E4A7</t>
  </si>
  <si>
    <t>SUB45EAB54A</t>
  </si>
  <si>
    <t>SUB69397AB7</t>
  </si>
  <si>
    <t>SUB3746B7F9</t>
  </si>
  <si>
    <t>SUBF7C24854</t>
  </si>
  <si>
    <t>SUB98B761CB</t>
  </si>
  <si>
    <t>SUB87720255</t>
  </si>
  <si>
    <t>SUB7276A56F</t>
  </si>
  <si>
    <t>SUB050A908B</t>
  </si>
  <si>
    <t>SUB5CFB9516</t>
  </si>
  <si>
    <t>SUB7CE03AE6</t>
  </si>
  <si>
    <t>SUBE1C01CAE</t>
  </si>
  <si>
    <t>SUBF5661CE9</t>
  </si>
  <si>
    <t>SUBF9F62A2B</t>
  </si>
  <si>
    <t>SUBC711BADE</t>
  </si>
  <si>
    <t>SUBA1ECFD9C</t>
  </si>
  <si>
    <t>SUBAB84792A</t>
  </si>
  <si>
    <t>SUB96580E2E</t>
  </si>
  <si>
    <t>SUB1437D938</t>
  </si>
  <si>
    <t>SUBE1CDC72D</t>
  </si>
  <si>
    <t>SUB2EA2CD38</t>
  </si>
  <si>
    <t>SUB551597A1</t>
  </si>
  <si>
    <t>SUBF93B26CA</t>
  </si>
  <si>
    <t>SUBDDE829C5</t>
  </si>
  <si>
    <t>SUB63DB44FB</t>
  </si>
  <si>
    <t>SUBB0DB06DB</t>
  </si>
  <si>
    <t>SUB035E9F5C</t>
  </si>
  <si>
    <t>SUB732B7316</t>
  </si>
  <si>
    <t>SUBF6A5788B</t>
  </si>
  <si>
    <t>SUBC48458D8</t>
  </si>
  <si>
    <t>SUB4A56CD3D</t>
  </si>
  <si>
    <t>SUB175F6289</t>
  </si>
  <si>
    <t>SUB729BECA6</t>
  </si>
  <si>
    <t>SUBE702655D</t>
  </si>
  <si>
    <t>SUB902BE0B5</t>
  </si>
  <si>
    <t>SUBC50DC1BF</t>
  </si>
  <si>
    <t>SUB8F2A17F7</t>
  </si>
  <si>
    <t>SUB618A8469</t>
  </si>
  <si>
    <t>SUB9B7AE84F</t>
  </si>
  <si>
    <t>SUBF36EED69</t>
  </si>
  <si>
    <t>SUB999A49D3</t>
  </si>
  <si>
    <t>SUB656C7B9E</t>
  </si>
  <si>
    <t>SUB87613ABA</t>
  </si>
  <si>
    <t>SUB264D22FC</t>
  </si>
  <si>
    <t>SUB6D9D7729</t>
  </si>
  <si>
    <t>SUBF08CA37C</t>
  </si>
  <si>
    <t>SUB3C8257A1</t>
  </si>
  <si>
    <t>SUB86A14ED9</t>
  </si>
  <si>
    <t>SUB5B56336C</t>
  </si>
  <si>
    <t>SUBD494C059</t>
  </si>
  <si>
    <t>SUB16A831CA</t>
  </si>
  <si>
    <t>SUB213615DD</t>
  </si>
  <si>
    <t>SUB2CD443A9</t>
  </si>
  <si>
    <t>SUBBB0F4E2D</t>
  </si>
  <si>
    <t>SUBE090F9A4</t>
  </si>
  <si>
    <t>SUB358BAF5F</t>
  </si>
  <si>
    <t>SUB8F3722DF</t>
  </si>
  <si>
    <t>SUB358665D2</t>
  </si>
  <si>
    <t>SUB7C0DBB68</t>
  </si>
  <si>
    <t>SUBE0CDA589</t>
  </si>
  <si>
    <t>SUBFCA3E46E</t>
  </si>
  <si>
    <t>SUBBF78A588</t>
  </si>
  <si>
    <t>SUB11FEFA21</t>
  </si>
  <si>
    <t>SUB300467C4</t>
  </si>
  <si>
    <t>SUB328ED8C6</t>
  </si>
  <si>
    <t>SUBD9268B34</t>
  </si>
  <si>
    <t>SUB4F8D28C7</t>
  </si>
  <si>
    <t>SUB5F8F78D3</t>
  </si>
  <si>
    <t>SUB36A4949D</t>
  </si>
  <si>
    <t>SUBD6E89FA6</t>
  </si>
  <si>
    <t>SUB372AC436</t>
  </si>
  <si>
    <t>SUB3B8D70E4</t>
  </si>
  <si>
    <t>SUB3BA49DF2</t>
  </si>
  <si>
    <t>SUBFCB786A8</t>
  </si>
  <si>
    <t>SUBD8AD34EA</t>
  </si>
  <si>
    <t>SUB9ECC1F37</t>
  </si>
  <si>
    <t>SUBE9D84484</t>
  </si>
  <si>
    <t>SUBAC84D15D</t>
  </si>
  <si>
    <t>SUB6765B1FC</t>
  </si>
  <si>
    <t>SUB7AEADDEC</t>
  </si>
  <si>
    <t>SUBF49EAC35</t>
  </si>
  <si>
    <t>SUB7C35ABA0</t>
  </si>
  <si>
    <t>SUB0733BC4E</t>
  </si>
  <si>
    <t>SUB0F4E2021</t>
  </si>
  <si>
    <t>SUB25EB8327</t>
  </si>
  <si>
    <t>SUBB31F5490</t>
  </si>
  <si>
    <t>SUB4D049BF0</t>
  </si>
  <si>
    <t>SUB1B356023</t>
  </si>
  <si>
    <t>SUBE56524D2</t>
  </si>
  <si>
    <t>SUBE539DA28</t>
  </si>
  <si>
    <t>SUBB5A6D7E9</t>
  </si>
  <si>
    <t>SUBBFC34DA5</t>
  </si>
  <si>
    <t>SUB3C6E5FBD</t>
  </si>
  <si>
    <t>SUB311EF6C3</t>
  </si>
  <si>
    <t>SUBBE9B3453</t>
  </si>
  <si>
    <t>SUB571F7070</t>
  </si>
  <si>
    <t>SUB74627BB3</t>
  </si>
  <si>
    <t>SUBC042856D</t>
  </si>
  <si>
    <t>SUB8B979DE3</t>
  </si>
  <si>
    <t>SUB77E4ED14</t>
  </si>
  <si>
    <t>SUB87770E5A</t>
  </si>
  <si>
    <t>SUB7E756E34</t>
  </si>
  <si>
    <t>SUB85D5F5F1</t>
  </si>
  <si>
    <t>SUB19F4B41E</t>
  </si>
  <si>
    <t>SUBA2F5FFFF</t>
  </si>
  <si>
    <t>SUB9743F5AE</t>
  </si>
  <si>
    <t>SUB817DF87F</t>
  </si>
  <si>
    <t>SUBCC18161D</t>
  </si>
  <si>
    <t>SUB67BD117D</t>
  </si>
  <si>
    <t>SUB33602495</t>
  </si>
  <si>
    <t>SUB733A38F3</t>
  </si>
  <si>
    <t>SUBAEE40487</t>
  </si>
  <si>
    <t>SUB45535400</t>
  </si>
  <si>
    <t>SUB4D5A2455</t>
  </si>
  <si>
    <t>SUB94FDE909</t>
  </si>
  <si>
    <t>SUBD7FE4B3C</t>
  </si>
  <si>
    <t>SUB05B7BB08</t>
  </si>
  <si>
    <t>SUB1A77623F</t>
  </si>
  <si>
    <t>SUB70D9900E</t>
  </si>
  <si>
    <t>SUB8B1753C0</t>
  </si>
  <si>
    <t>SUB7D5BD554</t>
  </si>
  <si>
    <t>SUB9B39E7CD</t>
  </si>
  <si>
    <t>SUB381C0278</t>
  </si>
  <si>
    <t>SUB8A0B3B20</t>
  </si>
  <si>
    <t>SUBE2F63EF5</t>
  </si>
  <si>
    <t>SUB315907F5</t>
  </si>
  <si>
    <t>SUB27670450</t>
  </si>
  <si>
    <t>SUBEBE7EBC7</t>
  </si>
  <si>
    <t>SUB73814087</t>
  </si>
  <si>
    <t>SUB63B0F3B7</t>
  </si>
  <si>
    <t>SUB8B228130</t>
  </si>
  <si>
    <t>SUB8641EC4F</t>
  </si>
  <si>
    <t>SUB9720672B</t>
  </si>
  <si>
    <t>SUBB075E60C</t>
  </si>
  <si>
    <t>SUB178043D7</t>
  </si>
  <si>
    <t>SUB53FD6E30</t>
  </si>
  <si>
    <t>SUBE3DC8FC0</t>
  </si>
  <si>
    <t>SUBBB6B6DBA</t>
  </si>
  <si>
    <t>SUB50C1F1D4</t>
  </si>
  <si>
    <t>SUBF0F6D7AE</t>
  </si>
  <si>
    <t>SUBE84732CA</t>
  </si>
  <si>
    <t>SUBB33A5DE5</t>
  </si>
  <si>
    <t>SUB8A3D2B39</t>
  </si>
  <si>
    <t>SUBCB85D222</t>
  </si>
  <si>
    <t>SUB06352B4D</t>
  </si>
  <si>
    <t>SUB94135BAD</t>
  </si>
  <si>
    <t>SUBAB79F2E1</t>
  </si>
  <si>
    <t>SUBF5729AF9</t>
  </si>
  <si>
    <t>SUB819B859E</t>
  </si>
  <si>
    <t>SUBBA87C7D3</t>
  </si>
  <si>
    <t>SUBA8621D21</t>
  </si>
  <si>
    <t>SUBBFB6CC91</t>
  </si>
  <si>
    <t>SUB4F21374A</t>
  </si>
  <si>
    <t>SUB69069612</t>
  </si>
  <si>
    <t>SUB12481330</t>
  </si>
  <si>
    <t>SUBB38FE749</t>
  </si>
  <si>
    <t>SUB219B9CC9</t>
  </si>
  <si>
    <t>SUBEC023136</t>
  </si>
  <si>
    <t>SUB4171D526</t>
  </si>
  <si>
    <t>SUB7E532DCC</t>
  </si>
  <si>
    <t>SUB9A3EA0FB</t>
  </si>
  <si>
    <t>SUB175575B7</t>
  </si>
  <si>
    <t>SUB360DA1DF</t>
  </si>
  <si>
    <t>SUBCE87F719</t>
  </si>
  <si>
    <t>SUB5FBE60B0</t>
  </si>
  <si>
    <t>SUB5EF057BC</t>
  </si>
  <si>
    <t>SUB0BE355DA</t>
  </si>
  <si>
    <t>SUB01F3214A</t>
  </si>
  <si>
    <t>SUBAFE6C432</t>
  </si>
  <si>
    <t>SUB4A2EFC25</t>
  </si>
  <si>
    <t>SUB81661B87</t>
  </si>
  <si>
    <t>SUB12211178</t>
  </si>
  <si>
    <t>SUB22995B14</t>
  </si>
  <si>
    <t>SUB9ABC4D76</t>
  </si>
  <si>
    <t>SUB15D4159F</t>
  </si>
  <si>
    <t>SUB6F5A2F7F</t>
  </si>
  <si>
    <t>SUB32F4875B</t>
  </si>
  <si>
    <t>SUB5783CD72</t>
  </si>
  <si>
    <t>SUBA4D65860</t>
  </si>
  <si>
    <t>SUB30080E96</t>
  </si>
  <si>
    <t>SUBB89C3D7F</t>
  </si>
  <si>
    <t>SUB6B3BDB71</t>
  </si>
  <si>
    <t>SUBA88935DD</t>
  </si>
  <si>
    <t>SUBC76CA58A</t>
  </si>
  <si>
    <t>SUBCEBD5C1E</t>
  </si>
  <si>
    <t>SUBE7A05E04</t>
  </si>
  <si>
    <t>SUB227A7B20</t>
  </si>
  <si>
    <t>SUB71CFE492</t>
  </si>
  <si>
    <t>SUB117B0776</t>
  </si>
  <si>
    <t>SUBE2DC091C</t>
  </si>
  <si>
    <t>SUB951F127C</t>
  </si>
  <si>
    <t>SUB013E692D</t>
  </si>
  <si>
    <t>SUB21F27C2F</t>
  </si>
  <si>
    <t>SUB1FDD8192</t>
  </si>
  <si>
    <t>SUB667F9625</t>
  </si>
  <si>
    <t>SUBF1A210D0</t>
  </si>
  <si>
    <t>SUB79195E6D</t>
  </si>
  <si>
    <t>SUB8C940408</t>
  </si>
  <si>
    <t>SUBD709DDEC</t>
  </si>
  <si>
    <t>SUB2163542E</t>
  </si>
  <si>
    <t>SUBA31EED39</t>
  </si>
  <si>
    <t>SUB1715B9AD</t>
  </si>
  <si>
    <t>SUB3DD45EFD</t>
  </si>
  <si>
    <t>SUB5CE0CB98</t>
  </si>
  <si>
    <t>SUBAA7FAB18</t>
  </si>
  <si>
    <t>SUB1CD216DD</t>
  </si>
  <si>
    <t>SUB7569F129</t>
  </si>
  <si>
    <t>SUB4C9027C0</t>
  </si>
  <si>
    <t>SUB623C7ABF</t>
  </si>
  <si>
    <t>SUB0C4F00CC</t>
  </si>
  <si>
    <t>SUB22A80159</t>
  </si>
  <si>
    <t>SUB0BAD2271</t>
  </si>
  <si>
    <t>SUB1AE4818A</t>
  </si>
  <si>
    <t>SUB07D32EB3</t>
  </si>
  <si>
    <t>SUB301C70F9</t>
  </si>
  <si>
    <t>SUBBF6A3032</t>
  </si>
  <si>
    <t>SUB1CEBBEE4</t>
  </si>
  <si>
    <t>SUBCFA0A308</t>
  </si>
  <si>
    <t>SUB159526C6</t>
  </si>
  <si>
    <t>SUBA0E64574</t>
  </si>
  <si>
    <t>SUBC0EBB824</t>
  </si>
  <si>
    <t>SUB7DE0E7EB</t>
  </si>
  <si>
    <t>SUB926777A0</t>
  </si>
  <si>
    <t>SUB6BF4CE4A</t>
  </si>
  <si>
    <t>SUBCB3B2DB8</t>
  </si>
  <si>
    <t>SUB02B59B3C</t>
  </si>
  <si>
    <t>SUBE8E943AF</t>
  </si>
  <si>
    <t>SUBF01682A5</t>
  </si>
  <si>
    <t>SUB85B2A70C</t>
  </si>
  <si>
    <t>SUB460AF1C1</t>
  </si>
  <si>
    <t>SUBE8760ADB</t>
  </si>
  <si>
    <t>SUBC41ED1C3</t>
  </si>
  <si>
    <t>SUB811D0289</t>
  </si>
  <si>
    <t>SUB133FF49D</t>
  </si>
  <si>
    <t>SUBA3224387</t>
  </si>
  <si>
    <t>SUB620332B4</t>
  </si>
  <si>
    <t>SUB85BB8AC1</t>
  </si>
  <si>
    <t>SUB7ED02813</t>
  </si>
  <si>
    <t>SUB0E0AC19E</t>
  </si>
  <si>
    <t>SUB6CE0ACEE</t>
  </si>
  <si>
    <t>SUB83F319DE</t>
  </si>
  <si>
    <t>SUBAAA2BE51</t>
  </si>
  <si>
    <t>SUB86C81F18</t>
  </si>
  <si>
    <t>SUB9251C9B6</t>
  </si>
  <si>
    <t>SUB000C9FE9</t>
  </si>
  <si>
    <t>SUB5DE20A63</t>
  </si>
  <si>
    <t>SUBDB046D94</t>
  </si>
  <si>
    <t>SUB34D45040</t>
  </si>
  <si>
    <t>SUBE4785556</t>
  </si>
  <si>
    <t>SUBC176DB68</t>
  </si>
  <si>
    <t>SUBD99A0F1D</t>
  </si>
  <si>
    <t>SUB6243C8A7</t>
  </si>
  <si>
    <t>SUBF9608091</t>
  </si>
  <si>
    <t>SUB8FD44272</t>
  </si>
  <si>
    <t>SUB01F6FE91</t>
  </si>
  <si>
    <t>SUB8BFD2CBD</t>
  </si>
  <si>
    <t>SUB344AE73B</t>
  </si>
  <si>
    <t>SUB024A3FB8</t>
  </si>
  <si>
    <t>SUB5DAE14D6</t>
  </si>
  <si>
    <t>SUB392A32E4</t>
  </si>
  <si>
    <t>SUB96B68CE8</t>
  </si>
  <si>
    <t>SUBDD780EBF</t>
  </si>
  <si>
    <t>SUB4DC2238E</t>
  </si>
  <si>
    <t>SUBDD443C04</t>
  </si>
  <si>
    <t>SUB40FDBE5F</t>
  </si>
  <si>
    <t>SUB925B724A</t>
  </si>
  <si>
    <t>SUB43A9DE80</t>
  </si>
  <si>
    <t>SUB5C14BAA5</t>
  </si>
  <si>
    <t>SUB1CA696AB</t>
  </si>
  <si>
    <t>SUB39E6403C</t>
  </si>
  <si>
    <t>SUB988E310F</t>
  </si>
  <si>
    <t>SUBD0677B94</t>
  </si>
  <si>
    <t>SUB98DC4A1C</t>
  </si>
  <si>
    <t>SUB278E6CA7</t>
  </si>
  <si>
    <t>SUB40368690</t>
  </si>
  <si>
    <t>SUBDF8EA0D6</t>
  </si>
  <si>
    <t>SUB70A8FF77</t>
  </si>
  <si>
    <t>SUB06B6183E</t>
  </si>
  <si>
    <t>SUB657C9609</t>
  </si>
  <si>
    <t>SUB7E27B35B</t>
  </si>
  <si>
    <t>SUBCFCE3992</t>
  </si>
  <si>
    <t>SUBC11A0838</t>
  </si>
  <si>
    <t>SUB7E62EE39</t>
  </si>
  <si>
    <t>SUBEB2EA9B6</t>
  </si>
  <si>
    <t>SUBDBB991ED</t>
  </si>
  <si>
    <t>SUB7D18345C</t>
  </si>
  <si>
    <t>SUBB905CBC8</t>
  </si>
  <si>
    <t>SUB69B16120</t>
  </si>
  <si>
    <t>SUB8C98AD57</t>
  </si>
  <si>
    <t>SUB6C8277C3</t>
  </si>
  <si>
    <t>SUB75B7F4F6</t>
  </si>
  <si>
    <t>SUB276B5C2A</t>
  </si>
  <si>
    <t>SUBE17192D8</t>
  </si>
  <si>
    <t>SUB13D0DFFF</t>
  </si>
  <si>
    <t>SUB7D029788</t>
  </si>
  <si>
    <t>SUB08895B0A</t>
  </si>
  <si>
    <t>SUBD14B4518</t>
  </si>
  <si>
    <t>SUB261F9591</t>
  </si>
  <si>
    <t>SUB01718794</t>
  </si>
  <si>
    <t>SUB76384318</t>
  </si>
  <si>
    <t>SUB419041A2</t>
  </si>
  <si>
    <t>SUB36A73B68</t>
  </si>
  <si>
    <t>SUB1A6191FD</t>
  </si>
  <si>
    <t>SUBA7EB9A1D</t>
  </si>
  <si>
    <t>SUBA19FB206</t>
  </si>
  <si>
    <t>SUBB19D3416</t>
  </si>
  <si>
    <t>SUB34DAC5F3</t>
  </si>
  <si>
    <t>SUB86055686</t>
  </si>
  <si>
    <t>SUB0F09C2CC</t>
  </si>
  <si>
    <t>SUB8632FED4</t>
  </si>
  <si>
    <t>SUB9673AA20</t>
  </si>
  <si>
    <t>SUB817AE805</t>
  </si>
  <si>
    <t>SUB7D3D8164</t>
  </si>
  <si>
    <t>SUB14E11290</t>
  </si>
  <si>
    <t>SUB04C15914</t>
  </si>
  <si>
    <t>SUB3AE315B3</t>
  </si>
  <si>
    <t>SUBB9D3C349</t>
  </si>
  <si>
    <t>SUB4B8894AE</t>
  </si>
  <si>
    <t>SUB03AAA289</t>
  </si>
  <si>
    <t>SUB8F95E826</t>
  </si>
  <si>
    <t>SUBCE6E7B44</t>
  </si>
  <si>
    <t>SUBB43D5188</t>
  </si>
  <si>
    <t>SUB1A897F91</t>
  </si>
  <si>
    <t>SUB2D830812</t>
  </si>
  <si>
    <t>SUB43E654E4</t>
  </si>
  <si>
    <t>SUBCBAF1939</t>
  </si>
  <si>
    <t>SUB1C1B2636</t>
  </si>
  <si>
    <t>SUB29545634</t>
  </si>
  <si>
    <t>SUB4F3C7C3E</t>
  </si>
  <si>
    <t>SUB94719746</t>
  </si>
  <si>
    <t>SUBFC7D5D39</t>
  </si>
  <si>
    <t>SUB716E1686</t>
  </si>
  <si>
    <t>SUB2B784C5A</t>
  </si>
  <si>
    <t>SUB10A78BC9</t>
  </si>
  <si>
    <t>SUB0BEBAE72</t>
  </si>
  <si>
    <t>SUB1E7407C3</t>
  </si>
  <si>
    <t>SUBCF78983A</t>
  </si>
  <si>
    <t>SUB2963B794</t>
  </si>
  <si>
    <t>SUB52B88FEE</t>
  </si>
  <si>
    <t>SUB360D784D</t>
  </si>
  <si>
    <t>SUB7F6E16D6</t>
  </si>
  <si>
    <t>SUB0CA0D9AC</t>
  </si>
  <si>
    <t>SUB62E61CF5</t>
  </si>
  <si>
    <t>SUB7A2A1CC3</t>
  </si>
  <si>
    <t>SUB1FA19A9B</t>
  </si>
  <si>
    <t>SUB6EA19B63</t>
  </si>
  <si>
    <t>SUB1BE5E5AD</t>
  </si>
  <si>
    <t>SUBFA4A5C23</t>
  </si>
  <si>
    <t>SUB90CE5CFF</t>
  </si>
  <si>
    <t>SUBBA9038F1</t>
  </si>
  <si>
    <t>SUB4FB2D0B8</t>
  </si>
  <si>
    <t>SUBC5704706</t>
  </si>
  <si>
    <t>SUBD465DEB9</t>
  </si>
  <si>
    <t>SUB06ECABCD</t>
  </si>
  <si>
    <t>SUBEF9AAEB8</t>
  </si>
  <si>
    <t>SUBBD5BA789</t>
  </si>
  <si>
    <t>SUB49937DC3</t>
  </si>
  <si>
    <t>SUB2ACB6E2D</t>
  </si>
  <si>
    <t>SUB20234083</t>
  </si>
  <si>
    <t>SUB95EEC8D5</t>
  </si>
  <si>
    <t>SUBAD3B9B85</t>
  </si>
  <si>
    <t>SUBD7C590CB</t>
  </si>
  <si>
    <t>SUB59DC3CE8</t>
  </si>
  <si>
    <t>SUB6022FAEC</t>
  </si>
  <si>
    <t>SUB384B3FA5</t>
  </si>
  <si>
    <t>SUB2B71CF47</t>
  </si>
  <si>
    <t>SUB6C331DE5</t>
  </si>
  <si>
    <t>SUB8EE37D1D</t>
  </si>
  <si>
    <t>SUBD12FAA0B</t>
  </si>
  <si>
    <t>SUB05CB1C35</t>
  </si>
  <si>
    <t>SUB4C276379</t>
  </si>
  <si>
    <t>SUB076EEBAC</t>
  </si>
  <si>
    <t>SUB57846D11</t>
  </si>
  <si>
    <t>SUB05F0D086</t>
  </si>
  <si>
    <t>SUBC54FE2B9</t>
  </si>
  <si>
    <t>SUB94B7D3F0</t>
  </si>
  <si>
    <t>SUBE5EE5201</t>
  </si>
  <si>
    <t>SUB75CB4224</t>
  </si>
  <si>
    <t>SUB387EEC59</t>
  </si>
  <si>
    <t>SUB67B9ABD4</t>
  </si>
  <si>
    <t>SUB3744C0B6</t>
  </si>
  <si>
    <t>SUB2A111F03</t>
  </si>
  <si>
    <t>SUB80AB12F4</t>
  </si>
  <si>
    <t>SUB4863124C</t>
  </si>
  <si>
    <t>SUB52942F0D</t>
  </si>
  <si>
    <t>SUBC2A8B236</t>
  </si>
  <si>
    <t>SUB70427D81</t>
  </si>
  <si>
    <t>SUB603D07A0</t>
  </si>
  <si>
    <t>SUBD5F9B3F5</t>
  </si>
  <si>
    <t>SUB9E0963FD</t>
  </si>
  <si>
    <t>SUBDD1E3C53</t>
  </si>
  <si>
    <t>SUB7594E69B</t>
  </si>
  <si>
    <t>SUB4C3EDAE9</t>
  </si>
  <si>
    <t>SUB56AB9058</t>
  </si>
  <si>
    <t>SUB46BFDCA4</t>
  </si>
  <si>
    <t>SUBF17535C1</t>
  </si>
  <si>
    <t>SUBADAE9C01</t>
  </si>
  <si>
    <t>SUBFEB94F33</t>
  </si>
  <si>
    <t>SUB64E2EE92</t>
  </si>
  <si>
    <t>SUB242D3330</t>
  </si>
  <si>
    <t>SUB57D41974</t>
  </si>
  <si>
    <t>SUBE7EB5F02</t>
  </si>
  <si>
    <t>SUBA229EDE6</t>
  </si>
  <si>
    <t>SUB405A87C2</t>
  </si>
  <si>
    <t>SUBCCDF5027</t>
  </si>
  <si>
    <t>SUB19976F96</t>
  </si>
  <si>
    <t>SUBD7D071B6</t>
  </si>
  <si>
    <t>SUBFD1516A7</t>
  </si>
  <si>
    <t>SUBD603D326</t>
  </si>
  <si>
    <t>SUBB6F929AC</t>
  </si>
  <si>
    <t>SUBE2C0203B</t>
  </si>
  <si>
    <t>SUB43CAD1B0</t>
  </si>
  <si>
    <t>SUBF839E0E0</t>
  </si>
  <si>
    <t>SUB94C09509</t>
  </si>
  <si>
    <t>SUB6F2D8BEF</t>
  </si>
  <si>
    <t>SUB158CBE5A</t>
  </si>
  <si>
    <t>SUBD220F3AA</t>
  </si>
  <si>
    <t>SUB475B7463</t>
  </si>
  <si>
    <t>SUB366AFE63</t>
  </si>
  <si>
    <t>SUB8350D5E1</t>
  </si>
  <si>
    <t>SUB3EEC78B1</t>
  </si>
  <si>
    <t>SUBC39D4BE9</t>
  </si>
  <si>
    <t>SUB90E37ED4</t>
  </si>
  <si>
    <t>SUBDE076FA3</t>
  </si>
  <si>
    <t>SUB7546E315</t>
  </si>
  <si>
    <t>SUBB77C40EF</t>
  </si>
  <si>
    <t>SUB2B2DD9EC</t>
  </si>
  <si>
    <t>SUB84F45521</t>
  </si>
  <si>
    <t>SUB4D06D5BA</t>
  </si>
  <si>
    <t>SUB96F6AB6C</t>
  </si>
  <si>
    <t>SUB1CEDDE16</t>
  </si>
  <si>
    <t>SUB269F1156</t>
  </si>
  <si>
    <t>SUBCDDFF6DD</t>
  </si>
  <si>
    <t>SUB54FA1487</t>
  </si>
  <si>
    <t>SUB3B7B8CEA</t>
  </si>
  <si>
    <t>SUB884DBA72</t>
  </si>
  <si>
    <t>SUBFB6928F8</t>
  </si>
  <si>
    <t>SUB903CBC42</t>
  </si>
  <si>
    <t>SUBDDDF13F2</t>
  </si>
  <si>
    <t>SUBEC4B0BF3</t>
  </si>
  <si>
    <t>SUBEEDFD5F2</t>
  </si>
  <si>
    <t>SUBB38AA888</t>
  </si>
  <si>
    <t>SUB4D59A7DB</t>
  </si>
  <si>
    <t>SUBF3960E3F</t>
  </si>
  <si>
    <t>SUB77C0CC24</t>
  </si>
  <si>
    <t>SUB7A8C9B4E</t>
  </si>
  <si>
    <t>SUB88E5CAE9</t>
  </si>
  <si>
    <t>SUB9050D2D7</t>
  </si>
  <si>
    <t>SUBEE22C4C2</t>
  </si>
  <si>
    <t>SUB2D5D0F22</t>
  </si>
  <si>
    <t>SUB38D7CBDE</t>
  </si>
  <si>
    <t>SUB51231B21</t>
  </si>
  <si>
    <t>SUB760F97FB</t>
  </si>
  <si>
    <t>SUB5BFF3D09</t>
  </si>
  <si>
    <t>SUBD2C08184</t>
  </si>
  <si>
    <t>SUB28B815A9</t>
  </si>
  <si>
    <t>SUBC5843954</t>
  </si>
  <si>
    <t>SUB7BCC8295</t>
  </si>
  <si>
    <t>SUBABA2605B</t>
  </si>
  <si>
    <t>SUBA2A5E0CC</t>
  </si>
  <si>
    <t>SUB226F5B7B</t>
  </si>
  <si>
    <t>SUBE439DF90</t>
  </si>
  <si>
    <t>SUBDFE92A73</t>
  </si>
  <si>
    <t>SUB4F6801DC</t>
  </si>
  <si>
    <t>SUBD3515752</t>
  </si>
  <si>
    <t>SUBACAC4F7E</t>
  </si>
  <si>
    <t>SUBBB9BD817</t>
  </si>
  <si>
    <t>SUBF5B21D9C</t>
  </si>
  <si>
    <t>SUB48251B57</t>
  </si>
  <si>
    <t>SUB2658EA7B</t>
  </si>
  <si>
    <t>SUBF978C0F2</t>
  </si>
  <si>
    <t>SUB92FEB647</t>
  </si>
  <si>
    <t>SUBE3714B17</t>
  </si>
  <si>
    <t>SUBA2D3B61A</t>
  </si>
  <si>
    <t>SUBF89117D4</t>
  </si>
  <si>
    <t>SUB8AA990E3</t>
  </si>
  <si>
    <t>SUBF2A4F188</t>
  </si>
  <si>
    <t>SUB3E9CEAB8</t>
  </si>
  <si>
    <t>SUB70425F85</t>
  </si>
  <si>
    <t>SUBE5B6B8F1</t>
  </si>
  <si>
    <t>SUBC4029B0F</t>
  </si>
  <si>
    <t>SUB3C404371</t>
  </si>
  <si>
    <t>SUBED2CF833</t>
  </si>
  <si>
    <t>SUB0A0EDAD0</t>
  </si>
  <si>
    <t>SUB07907ACE</t>
  </si>
  <si>
    <t>SUB569B7DBD</t>
  </si>
  <si>
    <t>SUB6D8DFE3C</t>
  </si>
  <si>
    <t>SUBB4D7EB0B</t>
  </si>
  <si>
    <t>SUB1D0ADE45</t>
  </si>
  <si>
    <t>SUB9EABD63E</t>
  </si>
  <si>
    <t>SUBEB7308B5</t>
  </si>
  <si>
    <t>SUBE62F5524</t>
  </si>
  <si>
    <t>SUBB968C494</t>
  </si>
  <si>
    <t>SUB45210BAF</t>
  </si>
  <si>
    <t>SUBC02F938A</t>
  </si>
  <si>
    <t>SUBD142A8F2</t>
  </si>
  <si>
    <t>SUB988EC1FC</t>
  </si>
  <si>
    <t>SUBD3D742C0</t>
  </si>
  <si>
    <t>SUB07BBB691</t>
  </si>
  <si>
    <t>SUBBAB446F9</t>
  </si>
  <si>
    <t>SUB37D0382F</t>
  </si>
  <si>
    <t>SUB7C7077E4</t>
  </si>
  <si>
    <t>SUB07C8B26B</t>
  </si>
  <si>
    <t>SUB4A078CB6</t>
  </si>
  <si>
    <t>SUBB2467272</t>
  </si>
  <si>
    <t>SUBFD129573</t>
  </si>
  <si>
    <t>SUB5AF55CAE</t>
  </si>
  <si>
    <t>SUBC4929F98</t>
  </si>
  <si>
    <t>SUB3A2DC5A4</t>
  </si>
  <si>
    <t>SUB7875F6B0</t>
  </si>
  <si>
    <t>SUB494D7D54</t>
  </si>
  <si>
    <t>SUB1EF8BAB7</t>
  </si>
  <si>
    <t>SUB96E79D54</t>
  </si>
  <si>
    <t>SUB520B1258</t>
  </si>
  <si>
    <t>SUBF34FF2AB</t>
  </si>
  <si>
    <t>SUB64FCEDFC</t>
  </si>
  <si>
    <t>SUB84114256</t>
  </si>
  <si>
    <t>SUBC3713223</t>
  </si>
  <si>
    <t>SUB2832C700</t>
  </si>
  <si>
    <t>SUB66B447E8</t>
  </si>
  <si>
    <t>SUBCFFDD5CC</t>
  </si>
  <si>
    <t>SUB3E923778</t>
  </si>
  <si>
    <t>SUB24622083</t>
  </si>
  <si>
    <t>SUBE50F10A6</t>
  </si>
  <si>
    <t>SUB201F9289</t>
  </si>
  <si>
    <t>SUBB7A8A0C5</t>
  </si>
  <si>
    <t>SUBCFA01AA3</t>
  </si>
  <si>
    <t>SUBAF1E8E20</t>
  </si>
  <si>
    <t>SUB2E8505B4</t>
  </si>
  <si>
    <t>SUB2C408803</t>
  </si>
  <si>
    <t>SUB1549EB83</t>
  </si>
  <si>
    <t>SUBC8419656</t>
  </si>
  <si>
    <t>SUB0AD12712</t>
  </si>
  <si>
    <t>SUB665CF8A3</t>
  </si>
  <si>
    <t>SUB22CD99DE</t>
  </si>
  <si>
    <t>SUBDD35D2E0</t>
  </si>
  <si>
    <t>SUBDF0CE634</t>
  </si>
  <si>
    <t>SUB17666A0D</t>
  </si>
  <si>
    <t>SUB7BC00A68</t>
  </si>
  <si>
    <t>SUBF923856C</t>
  </si>
  <si>
    <t>SUBE9F2A2A7</t>
  </si>
  <si>
    <t>SUBAB64D73F</t>
  </si>
  <si>
    <t>SUB472988FE</t>
  </si>
  <si>
    <t>SUB0B0BC9C9</t>
  </si>
  <si>
    <t>SUB8982A001</t>
  </si>
  <si>
    <t>SUBF021D8AC</t>
  </si>
  <si>
    <t>SUB0A0F0BAF</t>
  </si>
  <si>
    <t>SUB8799FEBC</t>
  </si>
  <si>
    <t>SUBD23750FF</t>
  </si>
  <si>
    <t>SUB2F313196</t>
  </si>
  <si>
    <t>SUBF872EC29</t>
  </si>
  <si>
    <t>SUB635978FD</t>
  </si>
  <si>
    <t>SUB5D17C6AE</t>
  </si>
  <si>
    <t>SUB14AB5254</t>
  </si>
  <si>
    <t>SUB7517D952</t>
  </si>
  <si>
    <t>SUBA9FEFE24</t>
  </si>
  <si>
    <t>SUB970DAED6</t>
  </si>
  <si>
    <t>SUB2D7FDC97</t>
  </si>
  <si>
    <t>SUB8F21F914</t>
  </si>
  <si>
    <t>SUBF356A089</t>
  </si>
  <si>
    <t>SUB2D26D857</t>
  </si>
  <si>
    <t>SUB6C7B38B3</t>
  </si>
  <si>
    <t>SUB890532BF</t>
  </si>
  <si>
    <t>SUB8D1BABD2</t>
  </si>
  <si>
    <t>SUB2F29D493</t>
  </si>
  <si>
    <t>SUB4952D989</t>
  </si>
  <si>
    <t>SUBB2E7071E</t>
  </si>
  <si>
    <t>SUBD2687131</t>
  </si>
  <si>
    <t>SUBF8E804E9</t>
  </si>
  <si>
    <t>SUBB466623A</t>
  </si>
  <si>
    <t>SUB9D7DD06D</t>
  </si>
  <si>
    <t>SUB3D9FA055</t>
  </si>
  <si>
    <t>SUB41A3BD33</t>
  </si>
  <si>
    <t>SUBC7A6EC60</t>
  </si>
  <si>
    <t>SUB43B94958</t>
  </si>
  <si>
    <t>SUBE7BEC151</t>
  </si>
  <si>
    <t>SUB78235C3D</t>
  </si>
  <si>
    <t>SUBD2BC39AA</t>
  </si>
  <si>
    <t>SUBD1D0C866</t>
  </si>
  <si>
    <t>SUB6DECFD55</t>
  </si>
  <si>
    <t>SUB4297E3E3</t>
  </si>
  <si>
    <t>SUB892721D8</t>
  </si>
  <si>
    <t>SUBA060B2C6</t>
  </si>
  <si>
    <t>SUBFE832D41</t>
  </si>
  <si>
    <t>SUBFF26C7F3</t>
  </si>
  <si>
    <t>SUBF211F588</t>
  </si>
  <si>
    <t>SUBCC5A885B</t>
  </si>
  <si>
    <t>SUB37EDC302</t>
  </si>
  <si>
    <t>SUB86CA1C59</t>
  </si>
  <si>
    <t>SUB17B5F7DA</t>
  </si>
  <si>
    <t>SUB54260C77</t>
  </si>
  <si>
    <t>SUBC077B6EC</t>
  </si>
  <si>
    <t>SUB56413E90</t>
  </si>
  <si>
    <t>SUB1A62ED76</t>
  </si>
  <si>
    <t>SUB8C436513</t>
  </si>
  <si>
    <t>SUB7D556D72</t>
  </si>
  <si>
    <t>SUBBD2AC465</t>
  </si>
  <si>
    <t>SUBAF123894</t>
  </si>
  <si>
    <t>SUB85AADCBC</t>
  </si>
  <si>
    <t>SUB8AF8218F</t>
  </si>
  <si>
    <t>SUB207C14E1</t>
  </si>
  <si>
    <t>SUB584F5999</t>
  </si>
  <si>
    <t>SUB19A83910</t>
  </si>
  <si>
    <t>SUBE335B309</t>
  </si>
  <si>
    <t>SUBEC1A39E6</t>
  </si>
  <si>
    <t>SUB4CEEC6CD</t>
  </si>
  <si>
    <t>SUB537F43B7</t>
  </si>
  <si>
    <t>SUB3E4E3691</t>
  </si>
  <si>
    <t>SUBFAC19B04</t>
  </si>
  <si>
    <t>SUBEB57B22B</t>
  </si>
  <si>
    <t>SUBBD1F8568</t>
  </si>
  <si>
    <t>SUBBE04EF83</t>
  </si>
  <si>
    <t>SUB35F248BD</t>
  </si>
  <si>
    <t>SUB4FD8AC58</t>
  </si>
  <si>
    <t>SUB57C26CB3</t>
  </si>
  <si>
    <t>SUB2BDD01E5</t>
  </si>
  <si>
    <t>SUB94E2F17E</t>
  </si>
  <si>
    <t>SUB41A31A4A</t>
  </si>
  <si>
    <t>SUBE498B19F</t>
  </si>
  <si>
    <t>SUB9FB3F54D</t>
  </si>
  <si>
    <t>SUB16A028BA</t>
  </si>
  <si>
    <t>SUB37507872</t>
  </si>
  <si>
    <t>SUB7313D88B</t>
  </si>
  <si>
    <t>SUBA121DEDC</t>
  </si>
  <si>
    <t>SUB08512C82</t>
  </si>
  <si>
    <t>SUB7F979313</t>
  </si>
  <si>
    <t>SUB52C9B1F2</t>
  </si>
  <si>
    <t>SUB0870C8F4</t>
  </si>
  <si>
    <t>SUB3059FE05</t>
  </si>
  <si>
    <t>SUBE959BD00</t>
  </si>
  <si>
    <t>SUB71F9EB96</t>
  </si>
  <si>
    <t>SUB63170ECD</t>
  </si>
  <si>
    <t>SUBCF39575E</t>
  </si>
  <si>
    <t>SUB96172C7E</t>
  </si>
  <si>
    <t>SUB38B21085</t>
  </si>
  <si>
    <t>SUB84DA0662</t>
  </si>
  <si>
    <t>SUB4599A578</t>
  </si>
  <si>
    <t>SUB758348C5</t>
  </si>
  <si>
    <t>SUB8718C4F6</t>
  </si>
  <si>
    <t>SUB265A5963</t>
  </si>
  <si>
    <t>SUB934671E0</t>
  </si>
  <si>
    <t>SUBD64544FE</t>
  </si>
  <si>
    <t>SUB1849907D</t>
  </si>
  <si>
    <t>SUBA6D252BF</t>
  </si>
  <si>
    <t>SUBA0B58E41</t>
  </si>
  <si>
    <t>SUBEEC08ACF</t>
  </si>
  <si>
    <t>SUB4EB75852</t>
  </si>
  <si>
    <t>SUB7174605A</t>
  </si>
  <si>
    <t>SUBC2D00895</t>
  </si>
  <si>
    <t>SUBD2052F97</t>
  </si>
  <si>
    <t>SUBF47FDEB4</t>
  </si>
  <si>
    <t>SUB88543208</t>
  </si>
  <si>
    <t>SUB00452DC6</t>
  </si>
  <si>
    <t>SUB151662DB</t>
  </si>
  <si>
    <t>SUB93C3977F</t>
  </si>
  <si>
    <t>SUBF1F37766</t>
  </si>
  <si>
    <t>SUBC328FE60</t>
  </si>
  <si>
    <t>SUBE91F2BB9</t>
  </si>
  <si>
    <t>SUB54736622</t>
  </si>
  <si>
    <t>SUBEE2E74DB</t>
  </si>
  <si>
    <t>SUBCFBFFA55</t>
  </si>
  <si>
    <t>SUBE8A9D517</t>
  </si>
  <si>
    <t>SUBD71D6C4A</t>
  </si>
  <si>
    <t>SUBD75097D0</t>
  </si>
  <si>
    <t>SUBF54BDC54</t>
  </si>
  <si>
    <t>SUB6D9F44B2</t>
  </si>
  <si>
    <t>SUBBCFD867B</t>
  </si>
  <si>
    <t>SUBE41C1F57</t>
  </si>
  <si>
    <t>SUB5DCF7409</t>
  </si>
  <si>
    <t>SUBD7EEE132</t>
  </si>
  <si>
    <t>SUB09C37BE1</t>
  </si>
  <si>
    <t>SUBC95FD952</t>
  </si>
  <si>
    <t>SUBE290BDC4</t>
  </si>
  <si>
    <t>SUB650C5A59</t>
  </si>
  <si>
    <t>SUB25EE6E64</t>
  </si>
  <si>
    <t>SUB2C47CCD7</t>
  </si>
  <si>
    <t>SUB37F3E8B8</t>
  </si>
  <si>
    <t>SUB56EEC106</t>
  </si>
  <si>
    <t>SUBE1AC9999</t>
  </si>
  <si>
    <t>SUB89DB9263</t>
  </si>
  <si>
    <t>SUBFB1639B2</t>
  </si>
  <si>
    <t>SUB80F77E36</t>
  </si>
  <si>
    <t>SUBDF7E6A84</t>
  </si>
  <si>
    <t>SUBDF2EFFA0</t>
  </si>
  <si>
    <t>SUBBD77F7E7</t>
  </si>
  <si>
    <t>SUBA22F45B1</t>
  </si>
  <si>
    <t>SUB07D96210</t>
  </si>
  <si>
    <t>SUB93888FD1</t>
  </si>
  <si>
    <t>SUBAEEA4B54</t>
  </si>
  <si>
    <t>SUB145CBFF3</t>
  </si>
  <si>
    <t>SUB06C86DC6</t>
  </si>
  <si>
    <t>SUB16A17631</t>
  </si>
  <si>
    <t>SUB99010BFE</t>
  </si>
  <si>
    <t>SUB22030063</t>
  </si>
  <si>
    <t>SUB73E88296</t>
  </si>
  <si>
    <t>SUBFA861CA7</t>
  </si>
  <si>
    <t>SUB26CB45DB</t>
  </si>
  <si>
    <t>SUB90142CC7</t>
  </si>
  <si>
    <t>SUB1FAFA53E</t>
  </si>
  <si>
    <t>SUB85D61ED1</t>
  </si>
  <si>
    <t>SUB73B5E334</t>
  </si>
  <si>
    <t>SUBCFD4EDED</t>
  </si>
  <si>
    <t>SUB44E2D8C9</t>
  </si>
  <si>
    <t>SUB65E7E825</t>
  </si>
  <si>
    <t>SUBD99F2C26</t>
  </si>
  <si>
    <t>SUBF9FB86D1</t>
  </si>
  <si>
    <t>SUB581B666B</t>
  </si>
  <si>
    <t>SUBCEA6836F</t>
  </si>
  <si>
    <t>SUB18782278</t>
  </si>
  <si>
    <t>SUB99EEBD8A</t>
  </si>
  <si>
    <t>SUBE21F2F3F</t>
  </si>
  <si>
    <t>SUB34E48C65</t>
  </si>
  <si>
    <t>SUBDDA59A90</t>
  </si>
  <si>
    <t>SUB94A09CE8</t>
  </si>
  <si>
    <t>SUB07FC732E</t>
  </si>
  <si>
    <t>SUBD855A262</t>
  </si>
  <si>
    <t>SUBF228F0A7</t>
  </si>
  <si>
    <t>SUB957CACAD</t>
  </si>
  <si>
    <t>SUB7E05255C</t>
  </si>
  <si>
    <t>SUB190BC427</t>
  </si>
  <si>
    <t>SUBC3706A0C</t>
  </si>
  <si>
    <t>SUB16A7E3F2</t>
  </si>
  <si>
    <t>SUBF36086F5</t>
  </si>
  <si>
    <t>SUBE88A6579</t>
  </si>
  <si>
    <t>SUB1A9341C1</t>
  </si>
  <si>
    <t>SUB6F44330C</t>
  </si>
  <si>
    <t>SUBF586ED65</t>
  </si>
  <si>
    <t>SUB862E2294</t>
  </si>
  <si>
    <t>SUBA6CF0FD3</t>
  </si>
  <si>
    <t>SUB6150EF7B</t>
  </si>
  <si>
    <t>SUB4BF185C4</t>
  </si>
  <si>
    <t>SUB0F166C72</t>
  </si>
  <si>
    <t>SUB6D43D543</t>
  </si>
  <si>
    <t>SUB76909171</t>
  </si>
  <si>
    <t>SUB93B28E89</t>
  </si>
  <si>
    <t>SUB8A832636</t>
  </si>
  <si>
    <t>SUB60F727DB</t>
  </si>
  <si>
    <t>SUB87243715</t>
  </si>
  <si>
    <t>SUB67DA5B5E</t>
  </si>
  <si>
    <t>SUBAEA97419</t>
  </si>
  <si>
    <t>SUB5491AC70</t>
  </si>
  <si>
    <t>SUBA0FF6641</t>
  </si>
  <si>
    <t>SUBB4032493</t>
  </si>
  <si>
    <t>SUB849C67E9</t>
  </si>
  <si>
    <t>SUB0F70311A</t>
  </si>
  <si>
    <t>SUBFB33823D</t>
  </si>
  <si>
    <t>SUB90DA8D78</t>
  </si>
  <si>
    <t>SUBA3C1E0DB</t>
  </si>
  <si>
    <t>SUB7F9F42EF</t>
  </si>
  <si>
    <t>SUBDD0FB9F4</t>
  </si>
  <si>
    <t>SUB57900BA2</t>
  </si>
  <si>
    <t>SUB7CF70A29</t>
  </si>
  <si>
    <t>SUBB4845EF3</t>
  </si>
  <si>
    <t>SUB06205A6F</t>
  </si>
  <si>
    <t>SUBE7889D7F</t>
  </si>
  <si>
    <t>SUBF594A872</t>
  </si>
  <si>
    <t>SUB3C559011</t>
  </si>
  <si>
    <t>SUB329C8FE2</t>
  </si>
  <si>
    <t>SUB7EFAF8E8</t>
  </si>
  <si>
    <t>SUBFEF24352</t>
  </si>
  <si>
    <t>SUB6C43EA00</t>
  </si>
  <si>
    <t>SUB75787114</t>
  </si>
  <si>
    <t>SUB1A870532</t>
  </si>
  <si>
    <t>SUBEB1BEFAC</t>
  </si>
  <si>
    <t>SUB482C16AE</t>
  </si>
  <si>
    <t>SUB1C46C78B</t>
  </si>
  <si>
    <t>SUB41637F34</t>
  </si>
  <si>
    <t>SUB45CC1B01</t>
  </si>
  <si>
    <t>SUB26AE1811</t>
  </si>
  <si>
    <t>SUB9F81E7B8</t>
  </si>
  <si>
    <t>SUB668DB768</t>
  </si>
  <si>
    <t>SUB58055456</t>
  </si>
  <si>
    <t>SUB928DA924</t>
  </si>
  <si>
    <t>SUB79222094</t>
  </si>
  <si>
    <t>SUB80F71B01</t>
  </si>
  <si>
    <t>SUB998F4120</t>
  </si>
  <si>
    <t>SUB677B7141</t>
  </si>
  <si>
    <t>SUB53C1A96F</t>
  </si>
  <si>
    <t>SUBDB656661</t>
  </si>
  <si>
    <t>SUB7AF340BF</t>
  </si>
  <si>
    <t>SUB4FF4D716</t>
  </si>
  <si>
    <t>SUBD743E78C</t>
  </si>
  <si>
    <t>SUB91E9C3D9</t>
  </si>
  <si>
    <t>SUB53078B51</t>
  </si>
  <si>
    <t>SUB2D7DAF74</t>
  </si>
  <si>
    <t>SUBBB3529B6</t>
  </si>
  <si>
    <t>SUB8E3A85E4</t>
  </si>
  <si>
    <t>SUBF2F12F33</t>
  </si>
  <si>
    <t>SUBDE179E68</t>
  </si>
  <si>
    <t>SUBA4732B0A</t>
  </si>
  <si>
    <t>SUB8C43028A</t>
  </si>
  <si>
    <t>SUBC83D4AE7</t>
  </si>
  <si>
    <t>SUB7C92F029</t>
  </si>
  <si>
    <t>SUBE09565DD</t>
  </si>
  <si>
    <t>SUB250001DD</t>
  </si>
  <si>
    <t>SUBA406FBD5</t>
  </si>
  <si>
    <t>SUBFAA5D03F</t>
  </si>
  <si>
    <t>SUBAE8DC3F7</t>
  </si>
  <si>
    <t>SUBCCF71A5D</t>
  </si>
  <si>
    <t>SUB4D2744F2</t>
  </si>
  <si>
    <t>SUBD4893D92</t>
  </si>
  <si>
    <t>SUB14BA0BF2</t>
  </si>
  <si>
    <t>SUB8431E442</t>
  </si>
  <si>
    <t>SUB34E87FBD</t>
  </si>
  <si>
    <t>SUBC8DA5044</t>
  </si>
  <si>
    <t>SUB554C00D8</t>
  </si>
  <si>
    <t>SUBCD655756</t>
  </si>
  <si>
    <t>SUB7A70B36C</t>
  </si>
  <si>
    <t>SUB0A3A46B6</t>
  </si>
  <si>
    <t>SUB80528231</t>
  </si>
  <si>
    <t>SUBC45BFB65</t>
  </si>
  <si>
    <t>SUB6CADA55A</t>
  </si>
  <si>
    <t>SUB5E90B4C3</t>
  </si>
  <si>
    <t>SUB960BF091</t>
  </si>
  <si>
    <t>SUB2CCB23F3</t>
  </si>
  <si>
    <t>SUB297512E7</t>
  </si>
  <si>
    <t>SUB722BBA87</t>
  </si>
  <si>
    <t>SUBB3B27F0B</t>
  </si>
  <si>
    <t>SUBA25BC615</t>
  </si>
  <si>
    <t>SUBAF77EA98</t>
  </si>
  <si>
    <t>SUBF7FB83F0</t>
  </si>
  <si>
    <t>SUBDCCDA5DB</t>
  </si>
  <si>
    <t>SUB9A48D0FD</t>
  </si>
  <si>
    <t>SUBA61B9013</t>
  </si>
  <si>
    <t>SUB8C56B29A</t>
  </si>
  <si>
    <t>SUB8CCEB7E4</t>
  </si>
  <si>
    <t>SUB1F2E3709</t>
  </si>
  <si>
    <t>SUB469D92E1</t>
  </si>
  <si>
    <t>SUB852BCF05</t>
  </si>
  <si>
    <t>SUB586DA0A0</t>
  </si>
  <si>
    <t>SUB18F681C4</t>
  </si>
  <si>
    <t>SUB9B381296</t>
  </si>
  <si>
    <t>SUBE2ADD655</t>
  </si>
  <si>
    <t>SUB5BDEA18B</t>
  </si>
  <si>
    <t>SUBC02F4EC9</t>
  </si>
  <si>
    <t>SUBDDC84771</t>
  </si>
  <si>
    <t>SUB1A759572</t>
  </si>
  <si>
    <t>SUB1DEBBB62</t>
  </si>
  <si>
    <t>SUB78C04681</t>
  </si>
  <si>
    <t>SUBAD1B2C92</t>
  </si>
  <si>
    <t>SUB9D9F0A30</t>
  </si>
  <si>
    <t>SUB5E07C3D6</t>
  </si>
  <si>
    <t>SUB19F979CA</t>
  </si>
  <si>
    <t>SUB56480671</t>
  </si>
  <si>
    <t>SUB0DAA71F5</t>
  </si>
  <si>
    <t>SUBED0FE17D</t>
  </si>
  <si>
    <t>SUB850513DF</t>
  </si>
  <si>
    <t>SUBC3B5C9C5</t>
  </si>
  <si>
    <t>SUBDE8CB05B</t>
  </si>
  <si>
    <t>SUB9F7CD2FA</t>
  </si>
  <si>
    <t>SUBB3B87717</t>
  </si>
  <si>
    <t>SUB04F959BF</t>
  </si>
  <si>
    <t>SUB7040B70E</t>
  </si>
  <si>
    <t>SUBF9C2DF52</t>
  </si>
  <si>
    <t>SUB42538E29</t>
  </si>
  <si>
    <t>SUB8D72817B</t>
  </si>
  <si>
    <t>SUB1B5BEC88</t>
  </si>
  <si>
    <t>SUBF6136FE8</t>
  </si>
  <si>
    <t>SUB817C6F81</t>
  </si>
  <si>
    <t>SUB1B35BCC5</t>
  </si>
  <si>
    <t>SUBFF89DDE2</t>
  </si>
  <si>
    <t>SUB227ADC06</t>
  </si>
  <si>
    <t>SUB202A3299</t>
  </si>
  <si>
    <t>SUB3EB60E98</t>
  </si>
  <si>
    <t>SUB9F85F292</t>
  </si>
  <si>
    <t>SUBDE7A6C7B</t>
  </si>
  <si>
    <t>SUBBED99269</t>
  </si>
  <si>
    <t>SUBEED82A50</t>
  </si>
  <si>
    <t>SUB194E7015</t>
  </si>
  <si>
    <t>SUBF4617D10</t>
  </si>
  <si>
    <t>SUBC5088378</t>
  </si>
  <si>
    <t>SUB609D3073</t>
  </si>
  <si>
    <t>SUB65579BB8</t>
  </si>
  <si>
    <t>SUBB14889A5</t>
  </si>
  <si>
    <t>SUB035F12B5</t>
  </si>
  <si>
    <t>SUBA35DDC13</t>
  </si>
  <si>
    <t>SUB1F4F69BA</t>
  </si>
  <si>
    <t>SUBCE28756B</t>
  </si>
  <si>
    <t>SUBF7C3B04A</t>
  </si>
  <si>
    <t>SUB1953CFF9</t>
  </si>
  <si>
    <t>SUBC7AB3AF2</t>
  </si>
  <si>
    <t>SUB334C88E2</t>
  </si>
  <si>
    <t>SUB3174EEAD</t>
  </si>
  <si>
    <t>SUB5959FF30</t>
  </si>
  <si>
    <t>SUB3D8F9762</t>
  </si>
  <si>
    <t>SUBDB309F2F</t>
  </si>
  <si>
    <t>SUB77D9F8A9</t>
  </si>
  <si>
    <t>SUBEB4B326E</t>
  </si>
  <si>
    <t>SUBA21A6107</t>
  </si>
  <si>
    <t>SUBDD05CD3F</t>
  </si>
  <si>
    <t>SUBDF8DC160</t>
  </si>
  <si>
    <t>SUBEE32078C</t>
  </si>
  <si>
    <t>SUBD981EBF0</t>
  </si>
  <si>
    <t>SUBE598DFF8</t>
  </si>
  <si>
    <t>SUB41E91B13</t>
  </si>
  <si>
    <t>SUBE23319B0</t>
  </si>
  <si>
    <t>SUB16016F95</t>
  </si>
  <si>
    <t>SUBFCC66961</t>
  </si>
  <si>
    <t>SUB314A15EC</t>
  </si>
  <si>
    <t>SUBD93B65D9</t>
  </si>
  <si>
    <t>SUB2D56E088</t>
  </si>
  <si>
    <t>SUB9C75DF59</t>
  </si>
  <si>
    <t>SUB39C9BBA3</t>
  </si>
  <si>
    <t>SUBA4F1148C</t>
  </si>
  <si>
    <t>SUB7409BC22</t>
  </si>
  <si>
    <t>SUBE1E3445F</t>
  </si>
  <si>
    <t>SUB56682C9B</t>
  </si>
  <si>
    <t>SUBCEAD5BAC</t>
  </si>
  <si>
    <t>SUB2DE5B099</t>
  </si>
  <si>
    <t>SUB8B5505C6</t>
  </si>
  <si>
    <t>SUBB6E36E68</t>
  </si>
  <si>
    <t>SUBDA71BE6A</t>
  </si>
  <si>
    <t>SUB9BC3F969</t>
  </si>
  <si>
    <t>SUBC7760F49</t>
  </si>
  <si>
    <t>SUB1D7EE33D</t>
  </si>
  <si>
    <t>SUBCB8AD8BD</t>
  </si>
  <si>
    <t>SUB1B5BC1A5</t>
  </si>
  <si>
    <t>SUB68D588C5</t>
  </si>
  <si>
    <t>SUB945AA65A</t>
  </si>
  <si>
    <t>SUB4B580F31</t>
  </si>
  <si>
    <t>SUB295282D1</t>
  </si>
  <si>
    <t>SUB992E05CC</t>
  </si>
  <si>
    <t>SUB8613B897</t>
  </si>
  <si>
    <t>SUBA0234891</t>
  </si>
  <si>
    <t>SUB700BF61D</t>
  </si>
  <si>
    <t>SUB959385D6</t>
  </si>
  <si>
    <t>SUB7B975A79</t>
  </si>
  <si>
    <t>SUB68D0DD9F</t>
  </si>
  <si>
    <t>SUB5C81C790</t>
  </si>
  <si>
    <t>SUBAF420E9A</t>
  </si>
  <si>
    <t>SUB81B7825F</t>
  </si>
  <si>
    <t>SUB54B8770B</t>
  </si>
  <si>
    <t>SUBFBFB7962</t>
  </si>
  <si>
    <t>SUBB16FC4C7</t>
  </si>
  <si>
    <t>SUB9E2D0D64</t>
  </si>
  <si>
    <t>SUBF9D3393D</t>
  </si>
  <si>
    <t>SUBFC730038</t>
  </si>
  <si>
    <t>SUBBE255040</t>
  </si>
  <si>
    <t>SUB9E7CA6B3</t>
  </si>
  <si>
    <t>SUB5AF0EF31</t>
  </si>
  <si>
    <t>SUBD4A180BE</t>
  </si>
  <si>
    <t>SUB08A57799</t>
  </si>
  <si>
    <t>SUB7C9511C3</t>
  </si>
  <si>
    <t>SUB2D745657</t>
  </si>
  <si>
    <t>SUB86856B17</t>
  </si>
  <si>
    <t>SUBA54A454E</t>
  </si>
  <si>
    <t>SUBCFE5EA3E</t>
  </si>
  <si>
    <t>SUBC57FEA35</t>
  </si>
  <si>
    <t>SUBDCB5F2FA</t>
  </si>
  <si>
    <t>SUB39EE9847</t>
  </si>
  <si>
    <t>SUB714CA0E4</t>
  </si>
  <si>
    <t>SUBC27CC414</t>
  </si>
  <si>
    <t>SUB865D3F6E</t>
  </si>
  <si>
    <t>SUBAB315831</t>
  </si>
  <si>
    <t>SUB63F9E34B</t>
  </si>
  <si>
    <t>SUBBDE6091C</t>
  </si>
  <si>
    <t>SUBE929F12D</t>
  </si>
  <si>
    <t>SUBB743EC9A</t>
  </si>
  <si>
    <t>SUBC025EFB0</t>
  </si>
  <si>
    <t>SUB1180F9B6</t>
  </si>
  <si>
    <t>SUB3A509FD8</t>
  </si>
  <si>
    <t>SUB39DC7F09</t>
  </si>
  <si>
    <t>SUB52E5BF5C</t>
  </si>
  <si>
    <t>SUBF13F1516</t>
  </si>
  <si>
    <t>SUB30FE7B2E</t>
  </si>
  <si>
    <t>SUBF7C0A1AF</t>
  </si>
  <si>
    <t>SUB4D557843</t>
  </si>
  <si>
    <t>SUB2D17EFFF</t>
  </si>
  <si>
    <t>SUB7DCCFC80</t>
  </si>
  <si>
    <t>SUBDC43E9F4</t>
  </si>
  <si>
    <t>SUBD012C13B</t>
  </si>
  <si>
    <t>SUB7EB2ADB4</t>
  </si>
  <si>
    <t>SUB7C56C8D8</t>
  </si>
  <si>
    <t>SUB1773183C</t>
  </si>
  <si>
    <t>SUBD6AA9338</t>
  </si>
  <si>
    <t>SUB1FCEB5BC</t>
  </si>
  <si>
    <t>SUB1334809E</t>
  </si>
  <si>
    <t>SUBF9EFB2AB</t>
  </si>
  <si>
    <t>SUBBC0E5C79</t>
  </si>
  <si>
    <t>SUB157D4F8F</t>
  </si>
  <si>
    <t>SUBB304ED85</t>
  </si>
  <si>
    <t>SUBD76584E1</t>
  </si>
  <si>
    <t>SUB1296C8EE</t>
  </si>
  <si>
    <t>SUB0354ADD6</t>
  </si>
  <si>
    <t>SUB6696C095</t>
  </si>
  <si>
    <t>SUBFDAE4C8D</t>
  </si>
  <si>
    <t>SUB7380E138</t>
  </si>
  <si>
    <t>SUBF1F0DD4B</t>
  </si>
  <si>
    <t>SUB705DC848</t>
  </si>
  <si>
    <t>SUBE205A7E3</t>
  </si>
  <si>
    <t>SUB20B69059</t>
  </si>
  <si>
    <t>SUBC9C8A670</t>
  </si>
  <si>
    <t>SUB5CF62DAB</t>
  </si>
  <si>
    <t>SUB5B93AB93</t>
  </si>
  <si>
    <t>SUBDBAF7E73</t>
  </si>
  <si>
    <t>SUBE57FFDCA</t>
  </si>
  <si>
    <t>SUB36E6A687</t>
  </si>
  <si>
    <t>SUBA9935EDC</t>
  </si>
  <si>
    <t>SUB4732DE27</t>
  </si>
  <si>
    <t>SUB8B954C18</t>
  </si>
  <si>
    <t>SUB038B4353</t>
  </si>
  <si>
    <t>SUBC91DD06D</t>
  </si>
  <si>
    <t>SUB9D1CC4E9</t>
  </si>
  <si>
    <t>SUBCA5376A9</t>
  </si>
  <si>
    <t>SUBDCA3327D</t>
  </si>
  <si>
    <t>SUB5E690AD2</t>
  </si>
  <si>
    <t>SUB8C57F640</t>
  </si>
  <si>
    <t>SUB5EDEECF6</t>
  </si>
  <si>
    <t>SUBF02C7E4C</t>
  </si>
  <si>
    <t>SUB341ACA63</t>
  </si>
  <si>
    <t>SUB67127228</t>
  </si>
  <si>
    <t>SUB4DF01A1C</t>
  </si>
  <si>
    <t>SUB34503F94</t>
  </si>
  <si>
    <t>SUBFCC1F324</t>
  </si>
  <si>
    <t>SUB7B177BD3</t>
  </si>
  <si>
    <t>SUBB1AE34CE</t>
  </si>
  <si>
    <t>SUBA522205D</t>
  </si>
  <si>
    <t>SUB154DCA7D</t>
  </si>
  <si>
    <t>SUB57234952</t>
  </si>
  <si>
    <t>SUBDC2FF67C</t>
  </si>
  <si>
    <t>SUBC8383C21</t>
  </si>
  <si>
    <t>SUB69552E03</t>
  </si>
  <si>
    <t>SUB51BC7062</t>
  </si>
  <si>
    <t>SUBE9AC7EF7</t>
  </si>
  <si>
    <t>SUB39430F86</t>
  </si>
  <si>
    <t>SUB4AB169B1</t>
  </si>
  <si>
    <t>SUBAE0A89ED</t>
  </si>
  <si>
    <t>SUB8EA2C157</t>
  </si>
  <si>
    <t>SUB83C76531</t>
  </si>
  <si>
    <t>SUB64C4626D</t>
  </si>
  <si>
    <t>SUBC0B336FA</t>
  </si>
  <si>
    <t>SUB9F23B3A8</t>
  </si>
  <si>
    <t>SUBB81C4697</t>
  </si>
  <si>
    <t>SUB0AAC65CF</t>
  </si>
  <si>
    <t>SUB27559058</t>
  </si>
  <si>
    <t>SUB12B7A953</t>
  </si>
  <si>
    <t>SUB12A82A4F</t>
  </si>
  <si>
    <t>SUBEA20C4AB</t>
  </si>
  <si>
    <t>SUBFA14056E</t>
  </si>
  <si>
    <t>SUB4E7429B8</t>
  </si>
  <si>
    <t>SUB834BF781</t>
  </si>
  <si>
    <t>SUBE8B77A6F</t>
  </si>
  <si>
    <t>SUBA1F18E66</t>
  </si>
  <si>
    <t>SUBB2094591</t>
  </si>
  <si>
    <t>SUBF570DAA7</t>
  </si>
  <si>
    <t>SUB9E623B81</t>
  </si>
  <si>
    <t>SUB131D80DB</t>
  </si>
  <si>
    <t>SUBF883EDF0</t>
  </si>
  <si>
    <t>SUBF3EA38EE</t>
  </si>
  <si>
    <t>SUB83D1047B</t>
  </si>
  <si>
    <t>SUBC5972776</t>
  </si>
  <si>
    <t>SUB2AACD708</t>
  </si>
  <si>
    <t>SUB1B9073B6</t>
  </si>
  <si>
    <t>SUBF1DC4CC8</t>
  </si>
  <si>
    <t>SUB4485F817</t>
  </si>
  <si>
    <t>SUB8B01C563</t>
  </si>
  <si>
    <t>SUBD130C6DA</t>
  </si>
  <si>
    <t>SUBCD59AF35</t>
  </si>
  <si>
    <t>SUBE7D31F17</t>
  </si>
  <si>
    <t>SUBB431FF4F</t>
  </si>
  <si>
    <t>SUBA76F90D4</t>
  </si>
  <si>
    <t>SUB822CE91C</t>
  </si>
  <si>
    <t>SUB8EF8A016</t>
  </si>
  <si>
    <t>SUBE5270370</t>
  </si>
  <si>
    <t>SUB1CD53B38</t>
  </si>
  <si>
    <t>SUBC1AE497C</t>
  </si>
  <si>
    <t>SUB5D30312D</t>
  </si>
  <si>
    <t>SUB96E59ADF</t>
  </si>
  <si>
    <t>SUB8B025B07</t>
  </si>
  <si>
    <t>SUB14168790</t>
  </si>
  <si>
    <t>SUBAC4CFF27</t>
  </si>
  <si>
    <t>SUBD7E33765</t>
  </si>
  <si>
    <t>SUB8602FD62</t>
  </si>
  <si>
    <t>SUB6C1284BE</t>
  </si>
  <si>
    <t>SUB7277DF7E</t>
  </si>
  <si>
    <t>SUBC7E4BA69</t>
  </si>
  <si>
    <t>SUB4EC7F987</t>
  </si>
  <si>
    <t>SUB0DFAF4BB</t>
  </si>
  <si>
    <t>SUB4444A815</t>
  </si>
  <si>
    <t>SUBF89E7CF6</t>
  </si>
  <si>
    <t>SUB5E3AFBAF</t>
  </si>
  <si>
    <t>SUB67C70F71</t>
  </si>
  <si>
    <t>SUB9076695F</t>
  </si>
  <si>
    <t>SUB04692D85</t>
  </si>
  <si>
    <t>SUBE8FAF8C1</t>
  </si>
  <si>
    <t>SUBD767952D</t>
  </si>
  <si>
    <t>SUB45C79A3A</t>
  </si>
  <si>
    <t>SUB73E56BB7</t>
  </si>
  <si>
    <t>SUBC289C171</t>
  </si>
  <si>
    <t>SUB9DF1EC07</t>
  </si>
  <si>
    <t>SUBEBE5D559</t>
  </si>
  <si>
    <t>SUB8E4A332E</t>
  </si>
  <si>
    <t>SUBAC024751</t>
  </si>
  <si>
    <t>SUB503583D8</t>
  </si>
  <si>
    <t>SUB1046C8ED</t>
  </si>
  <si>
    <t>SUB583A7270</t>
  </si>
  <si>
    <t>SUB4F7CEDBD</t>
  </si>
  <si>
    <t>SUB8DB84550</t>
  </si>
  <si>
    <t>SUBB3F32750</t>
  </si>
  <si>
    <t>SUB2DC0DA41</t>
  </si>
  <si>
    <t>SUB158D95E3</t>
  </si>
  <si>
    <t>SUB598E771D</t>
  </si>
  <si>
    <t>SUBCA6D2AC2</t>
  </si>
  <si>
    <t>SUB672D2A62</t>
  </si>
  <si>
    <t>SUBFEA43F48</t>
  </si>
  <si>
    <t>SUB2F2ADFB9</t>
  </si>
  <si>
    <t>SUB1706B041</t>
  </si>
  <si>
    <t>SUBC4C0CDCA</t>
  </si>
  <si>
    <t>SUB9A5E739B</t>
  </si>
  <si>
    <t>SUB6A855007</t>
  </si>
  <si>
    <t>SUB2E3E0585</t>
  </si>
  <si>
    <t>SUB396909C4</t>
  </si>
  <si>
    <t>SUB215F107B</t>
  </si>
  <si>
    <t>SUB12ABF29B</t>
  </si>
  <si>
    <t>SUB716CC2BE</t>
  </si>
  <si>
    <t>SUB6EE691EC</t>
  </si>
  <si>
    <t>SUB07374C85</t>
  </si>
  <si>
    <t>SUB9147521A</t>
  </si>
  <si>
    <t>SUB5D6EB8A2</t>
  </si>
  <si>
    <t>SUB74C6085C</t>
  </si>
  <si>
    <t>SUB57CAFCF1</t>
  </si>
  <si>
    <t>SUB1D9A1442</t>
  </si>
  <si>
    <t>SUB4A4BC9DB</t>
  </si>
  <si>
    <t>SUBD4CE2B39</t>
  </si>
  <si>
    <t>SUBC0C3CFC7</t>
  </si>
  <si>
    <t>SUBA5AB15C5</t>
  </si>
  <si>
    <t>SUB181EC00F</t>
  </si>
  <si>
    <t>SUBAE74D332</t>
  </si>
  <si>
    <t>SUB8D46EF37</t>
  </si>
  <si>
    <t>SUBD9C24586</t>
  </si>
  <si>
    <t>SUB926F2379</t>
  </si>
  <si>
    <t>SUB08B7E8BF</t>
  </si>
  <si>
    <t>SUB581DB0D3</t>
  </si>
  <si>
    <t>SUB7513AE3C</t>
  </si>
  <si>
    <t>SUBFEB343B2</t>
  </si>
  <si>
    <t>SUBA94AE645</t>
  </si>
  <si>
    <t>SUBED520A5C</t>
  </si>
  <si>
    <t>SUB391966BF</t>
  </si>
  <si>
    <t>SUB737819AD</t>
  </si>
  <si>
    <t>SUB6DDADB6B</t>
  </si>
  <si>
    <t>SUB16890E8D</t>
  </si>
  <si>
    <t>SUBF7CD57DD</t>
  </si>
  <si>
    <t>SUBF899A089</t>
  </si>
  <si>
    <t>SUBE8E4B9EE</t>
  </si>
  <si>
    <t>SUB93AB304A</t>
  </si>
  <si>
    <t>SUB5356C001</t>
  </si>
  <si>
    <t>SUB60C4530D</t>
  </si>
  <si>
    <t>SUBBE775029</t>
  </si>
  <si>
    <t>SUBB563724A</t>
  </si>
  <si>
    <t>SUB07E276DC</t>
  </si>
  <si>
    <t>SUB674EF88C</t>
  </si>
  <si>
    <t>SUB52043139</t>
  </si>
  <si>
    <t>SUBD424340A</t>
  </si>
  <si>
    <t>SUB1B442383</t>
  </si>
  <si>
    <t>SUB05AB594F</t>
  </si>
  <si>
    <t>SUB516BF5DE</t>
  </si>
  <si>
    <t>SUBFE58B17B</t>
  </si>
  <si>
    <t>SUB9B041EC0</t>
  </si>
  <si>
    <t>SUB77414277</t>
  </si>
  <si>
    <t>SUB64F1079B</t>
  </si>
  <si>
    <t>SUB1FA3AFD1</t>
  </si>
  <si>
    <t>SUBEFAFBE22</t>
  </si>
  <si>
    <t>SUBC545117C</t>
  </si>
  <si>
    <t>SUBE3EC1F42</t>
  </si>
  <si>
    <t>SUB74716664</t>
  </si>
  <si>
    <t>SUB646111D9</t>
  </si>
  <si>
    <t>SUB2207F5DA</t>
  </si>
  <si>
    <t>SUBC2C331A9</t>
  </si>
  <si>
    <t>SUB92376023</t>
  </si>
  <si>
    <t>SUB4C30F2F7</t>
  </si>
  <si>
    <t>SUB6096AED6</t>
  </si>
  <si>
    <t>SUB92FDA654</t>
  </si>
  <si>
    <t>SUBA93B4E6F</t>
  </si>
  <si>
    <t>SUB5C0570A7</t>
  </si>
  <si>
    <t>SUB39401811</t>
  </si>
  <si>
    <t>SUB277BEA5F</t>
  </si>
  <si>
    <t>SUBA9088A69</t>
  </si>
  <si>
    <t>SUB8523C962</t>
  </si>
  <si>
    <t>SUBF0D80005</t>
  </si>
  <si>
    <t>SUB735732C0</t>
  </si>
  <si>
    <t>SUB8FCDE23A</t>
  </si>
  <si>
    <t>SUB4C54829D</t>
  </si>
  <si>
    <t>SUB8F6F1320</t>
  </si>
  <si>
    <t>SUB39B1942E</t>
  </si>
  <si>
    <t>SUB034E409F</t>
  </si>
  <si>
    <t>SUBB811D689</t>
  </si>
  <si>
    <t>SUB1B80C533</t>
  </si>
  <si>
    <t>SUB98DC2969</t>
  </si>
  <si>
    <t>SUBB8A1F9EC</t>
  </si>
  <si>
    <t>SUB29D23BE8</t>
  </si>
  <si>
    <t>SUB5A95706C</t>
  </si>
  <si>
    <t>SUB17863E73</t>
  </si>
  <si>
    <t>SUB153E0CA1</t>
  </si>
  <si>
    <t>SUB0DE5FC83</t>
  </si>
  <si>
    <t>SUBA7C91F51</t>
  </si>
  <si>
    <t>SUBEDC68CD0</t>
  </si>
  <si>
    <t>SUBC89DA887</t>
  </si>
  <si>
    <t>SUBA4044F66</t>
  </si>
  <si>
    <t>SUB0B5F5E78</t>
  </si>
  <si>
    <t>SUBBD5A5EA9</t>
  </si>
  <si>
    <t>SUB0E8A3AC1</t>
  </si>
  <si>
    <t>SUBA2FC607C</t>
  </si>
  <si>
    <t>SUBF8911D1A</t>
  </si>
  <si>
    <t>SUB2E2EAB70</t>
  </si>
  <si>
    <t>SUBED04349B</t>
  </si>
  <si>
    <t>SUB98A0ADD8</t>
  </si>
  <si>
    <t>SUB436CB774</t>
  </si>
  <si>
    <t>SUB47D06A5E</t>
  </si>
  <si>
    <t>SUB1F4EE552</t>
  </si>
  <si>
    <t>SUB73492A7B</t>
  </si>
  <si>
    <t>SUB50E4CD49</t>
  </si>
  <si>
    <t>SUB07B64EA1</t>
  </si>
  <si>
    <t>SUB37F9D605</t>
  </si>
  <si>
    <t>SUBBF6EF985</t>
  </si>
  <si>
    <t>SUB415A0E8C</t>
  </si>
  <si>
    <t>SUB587C61D4</t>
  </si>
  <si>
    <t>SUB4D331445</t>
  </si>
  <si>
    <t>SUBFC5BEECA</t>
  </si>
  <si>
    <t>SUB793E2FA2</t>
  </si>
  <si>
    <t>SUB058F76C7</t>
  </si>
  <si>
    <t>SUB49C131C8</t>
  </si>
  <si>
    <t>SUB813726F9</t>
  </si>
  <si>
    <t>SUBFB1BE323</t>
  </si>
  <si>
    <t>SUB9BCA7260</t>
  </si>
  <si>
    <t>SUB5E4F30BC</t>
  </si>
  <si>
    <t>SUB89B79601</t>
  </si>
  <si>
    <t>SUB7064D23C</t>
  </si>
  <si>
    <t>SUB92BD9E99</t>
  </si>
  <si>
    <t>SUB5670E2F8</t>
  </si>
  <si>
    <t>SUB4D9068A9</t>
  </si>
  <si>
    <t>SUB58A998C1</t>
  </si>
  <si>
    <t>SUBF688AF37</t>
  </si>
  <si>
    <t>SUBBA979D34</t>
  </si>
  <si>
    <t>SUBFE188798</t>
  </si>
  <si>
    <t>SUB5128ACDE</t>
  </si>
  <si>
    <t>SUBC8CC45A5</t>
  </si>
  <si>
    <t>SUBEFCEF043</t>
  </si>
  <si>
    <t>SUB46EB0B19</t>
  </si>
  <si>
    <t>SUBDABDAAD4</t>
  </si>
  <si>
    <t>SUB063718EC</t>
  </si>
  <si>
    <t>SUB316FD61A</t>
  </si>
  <si>
    <t>SUB78260B1C</t>
  </si>
  <si>
    <t>SUB825B29ED</t>
  </si>
  <si>
    <t>SUBB28B11AE</t>
  </si>
  <si>
    <t>SUB7ADCB0C6</t>
  </si>
  <si>
    <t>SUB6DE1F5EC</t>
  </si>
  <si>
    <t>SUBF840B859</t>
  </si>
  <si>
    <t>SUB63EF6417</t>
  </si>
  <si>
    <t>SUB937AC770</t>
  </si>
  <si>
    <t>SUBF8CB4015</t>
  </si>
  <si>
    <t>SUB7586F815</t>
  </si>
  <si>
    <t>SUB0C8BDBA8</t>
  </si>
  <si>
    <t>SUB9135F4E9</t>
  </si>
  <si>
    <t>SUB9A55E3A0</t>
  </si>
  <si>
    <t>SUBA3171F2F</t>
  </si>
  <si>
    <t>SUB40C18E94</t>
  </si>
  <si>
    <t>SUBD28D3C4B</t>
  </si>
  <si>
    <t>SUBE7CB8487</t>
  </si>
  <si>
    <t>SUB23323C53</t>
  </si>
  <si>
    <t>SUB7DFC2A8D</t>
  </si>
  <si>
    <t>SUBBF2EA0EF</t>
  </si>
  <si>
    <t>SUB6ED47E7F</t>
  </si>
  <si>
    <t>SUBE350304F</t>
  </si>
  <si>
    <t>SUBEFEB3617</t>
  </si>
  <si>
    <t>SUB5C428B20</t>
  </si>
  <si>
    <t>SUBAFF08ADF</t>
  </si>
  <si>
    <t>SUB3B00E6F4</t>
  </si>
  <si>
    <t>SUB4F283CC4</t>
  </si>
  <si>
    <t>SUB2E1D66F1</t>
  </si>
  <si>
    <t>SUB61469D97</t>
  </si>
  <si>
    <t>SUB0729EE24</t>
  </si>
  <si>
    <t>SUB4166FB0A</t>
  </si>
  <si>
    <t>SUB7A85789D</t>
  </si>
  <si>
    <t>SUBB6E43B90</t>
  </si>
  <si>
    <t>SUB3C51899F</t>
  </si>
  <si>
    <t>SUB88C1F4D0</t>
  </si>
  <si>
    <t>SUB67CA9839</t>
  </si>
  <si>
    <t>SUB307A3C14</t>
  </si>
  <si>
    <t>SUB93F1633A</t>
  </si>
  <si>
    <t>SUBB3811F24</t>
  </si>
  <si>
    <t>SUB43225BA1</t>
  </si>
  <si>
    <t>SUB2843573A</t>
  </si>
  <si>
    <t>SUBCE3C59E3</t>
  </si>
  <si>
    <t>SUBB37371F6</t>
  </si>
  <si>
    <t>SUB30FB4131</t>
  </si>
  <si>
    <t>SUB984812A0</t>
  </si>
  <si>
    <t>SUBC35A0425</t>
  </si>
  <si>
    <t>SUBF08AE892</t>
  </si>
  <si>
    <t>SUBAF84C05F</t>
  </si>
  <si>
    <t>SUB51E1C030</t>
  </si>
  <si>
    <t>SUB79260306</t>
  </si>
  <si>
    <t>SUB8B327548</t>
  </si>
  <si>
    <t>SUB81D67AB3</t>
  </si>
  <si>
    <t>SUB2BCB51E8</t>
  </si>
  <si>
    <t>SUB27FE596B</t>
  </si>
  <si>
    <t>SUBD855F643</t>
  </si>
  <si>
    <t>SUB14FAE973</t>
  </si>
  <si>
    <t>SUB541B39CE</t>
  </si>
  <si>
    <t>SUBE3FD3C33</t>
  </si>
  <si>
    <t>SUB9785F888</t>
  </si>
  <si>
    <t>SUB5922B3BC</t>
  </si>
  <si>
    <t>SUBE5EC4867</t>
  </si>
  <si>
    <t>SUB5AE1BFFE</t>
  </si>
  <si>
    <t>SUBC75A45E4</t>
  </si>
  <si>
    <t>SUBE0939895</t>
  </si>
  <si>
    <t>SUB9E1A3F8C</t>
  </si>
  <si>
    <t>SUB9B027CFF</t>
  </si>
  <si>
    <t>SUBA538E213</t>
  </si>
  <si>
    <t>SUB08E80E62</t>
  </si>
  <si>
    <t>SUBFCE51B99</t>
  </si>
  <si>
    <t>SUBCF47633C</t>
  </si>
  <si>
    <t>SUB31F6CBC5</t>
  </si>
  <si>
    <t>SUBB817DE3A</t>
  </si>
  <si>
    <t>SUBBA5DEC97</t>
  </si>
  <si>
    <t>SUB6CA0BC6A</t>
  </si>
  <si>
    <t>SUB714F09A7</t>
  </si>
  <si>
    <t>SUB8205A707</t>
  </si>
  <si>
    <t>SUB48E2008E</t>
  </si>
  <si>
    <t>SUB273F0A33</t>
  </si>
  <si>
    <t>SUB3947A75F</t>
  </si>
  <si>
    <t>SUBAC402BAA</t>
  </si>
  <si>
    <t>SUB75D58F11</t>
  </si>
  <si>
    <t>SUB641DFF52</t>
  </si>
  <si>
    <t>SUBA7135734</t>
  </si>
  <si>
    <t>SUB0C045BE5</t>
  </si>
  <si>
    <t>SUB0F134BAC</t>
  </si>
  <si>
    <t>SUBFAD7836D</t>
  </si>
  <si>
    <t>SUB42EAF6C4</t>
  </si>
  <si>
    <t>SUBD260322B</t>
  </si>
  <si>
    <t>SUBE27C3B7B</t>
  </si>
  <si>
    <t>SUB6A07037C</t>
  </si>
  <si>
    <t>SUB7B1D31C6</t>
  </si>
  <si>
    <t>SUBF9329002</t>
  </si>
  <si>
    <t>SUBF7F8CEF7</t>
  </si>
  <si>
    <t>SUB21D03F7A</t>
  </si>
  <si>
    <t>SUB24782632</t>
  </si>
  <si>
    <t>SUBB1512E18</t>
  </si>
  <si>
    <t>SUBE05F41F6</t>
  </si>
  <si>
    <t>SUB4DE40778</t>
  </si>
  <si>
    <t>SUB4C3096DA</t>
  </si>
  <si>
    <t>SUB7691C4D0</t>
  </si>
  <si>
    <t>SUBF4AE38DB</t>
  </si>
  <si>
    <t>SUB06AE2F56</t>
  </si>
  <si>
    <t>SUB89FBE544</t>
  </si>
  <si>
    <t>SUBDF36C871</t>
  </si>
  <si>
    <t>SUB1A6516E4</t>
  </si>
  <si>
    <t>SUB89F7F9AE</t>
  </si>
  <si>
    <t>SUBC296D961</t>
  </si>
  <si>
    <t>SUB038F320B</t>
  </si>
  <si>
    <t>SUBDCCD75DC</t>
  </si>
  <si>
    <t>SUB384CFC98</t>
  </si>
  <si>
    <t>SUBC10C72CA</t>
  </si>
  <si>
    <t>SUBACE69B3E</t>
  </si>
  <si>
    <t>SUB7B4303B4</t>
  </si>
  <si>
    <t>SUB6075189E</t>
  </si>
  <si>
    <t>SUB2FBF4972</t>
  </si>
  <si>
    <t>SUB5EF0C32C</t>
  </si>
  <si>
    <t>SUB71BC588D</t>
  </si>
  <si>
    <t>SUBBBCCC22F</t>
  </si>
  <si>
    <t>SUB6D463CCF</t>
  </si>
  <si>
    <t>SUB46A39C7E</t>
  </si>
  <si>
    <t>SUB3FFE3315</t>
  </si>
  <si>
    <t>SUBF5C90560</t>
  </si>
  <si>
    <t>SUB93B9E4A6</t>
  </si>
  <si>
    <t>SUBE033607D</t>
  </si>
  <si>
    <t>SUB53DA3961</t>
  </si>
  <si>
    <t>SUB699BBC68</t>
  </si>
  <si>
    <t>SUB70455E5F</t>
  </si>
  <si>
    <t>SUBB9F1C025</t>
  </si>
  <si>
    <t>SUBE5E59003</t>
  </si>
  <si>
    <t>SUB39263371</t>
  </si>
  <si>
    <t>SUBA00AC300</t>
  </si>
  <si>
    <t>SUBB38CDD1D</t>
  </si>
  <si>
    <t>SUB7E6C04D4</t>
  </si>
  <si>
    <t>SUB9032BCCF</t>
  </si>
  <si>
    <t>SUB648E8035</t>
  </si>
  <si>
    <t>SUBA15EFD5D</t>
  </si>
  <si>
    <t>SUB1DFD8A85</t>
  </si>
  <si>
    <t>SUBA8189F4D</t>
  </si>
  <si>
    <t>SUBF2A2ADEE</t>
  </si>
  <si>
    <t>SUB31FFC202</t>
  </si>
  <si>
    <t>SUBE18B31BD</t>
  </si>
  <si>
    <t>SUBF45788C7</t>
  </si>
  <si>
    <t>SUBF1AD870B</t>
  </si>
  <si>
    <t>SUB91F2BF70</t>
  </si>
  <si>
    <t>usage_id</t>
  </si>
  <si>
    <t>usage_date</t>
  </si>
  <si>
    <t>data_used_mb</t>
  </si>
  <si>
    <t>session_time_mins</t>
  </si>
  <si>
    <t>DU00000001</t>
  </si>
  <si>
    <t>data_usage.csv - Jan-2026 sessions; used as behavioural enrichment (data GB).</t>
  </si>
  <si>
    <t>DU00000002</t>
  </si>
  <si>
    <t>DU00000003</t>
  </si>
  <si>
    <t>DU00000004</t>
  </si>
  <si>
    <t>DU00000005</t>
  </si>
  <si>
    <t>DU00000006</t>
  </si>
  <si>
    <t>DU00000007</t>
  </si>
  <si>
    <t>DU00000008</t>
  </si>
  <si>
    <t>DU00000009</t>
  </si>
  <si>
    <t>DU00000010</t>
  </si>
  <si>
    <t>DU00000011</t>
  </si>
  <si>
    <t>DU00000012</t>
  </si>
  <si>
    <t>DU00000013</t>
  </si>
  <si>
    <t>DU00000014</t>
  </si>
  <si>
    <t>DU00000015</t>
  </si>
  <si>
    <t>DU00000016</t>
  </si>
  <si>
    <t>DU00000017</t>
  </si>
  <si>
    <t>DU00000018</t>
  </si>
  <si>
    <t>DU00000019</t>
  </si>
  <si>
    <t>DU00000020</t>
  </si>
  <si>
    <t>DU00000021</t>
  </si>
  <si>
    <t>DU00000022</t>
  </si>
  <si>
    <t>DU00000023</t>
  </si>
  <si>
    <t>DU00000024</t>
  </si>
  <si>
    <t>DU00000025</t>
  </si>
  <si>
    <t>DU00000026</t>
  </si>
  <si>
    <t>DU00000027</t>
  </si>
  <si>
    <t>DU00000028</t>
  </si>
  <si>
    <t>DU00000029</t>
  </si>
  <si>
    <t>DU00000030</t>
  </si>
  <si>
    <t>DU00000031</t>
  </si>
  <si>
    <t>DU00000032</t>
  </si>
  <si>
    <t>DU00000033</t>
  </si>
  <si>
    <t>DU00000034</t>
  </si>
  <si>
    <t>DU00000035</t>
  </si>
  <si>
    <t>DU00000036</t>
  </si>
  <si>
    <t>DU00000037</t>
  </si>
  <si>
    <t>DU00000038</t>
  </si>
  <si>
    <t>DU00000039</t>
  </si>
  <si>
    <t>DU00000040</t>
  </si>
  <si>
    <t>DU00000041</t>
  </si>
  <si>
    <t>DU00000042</t>
  </si>
  <si>
    <t>DU00000043</t>
  </si>
  <si>
    <t>DU00000044</t>
  </si>
  <si>
    <t>DU00000045</t>
  </si>
  <si>
    <t>DU00000046</t>
  </si>
  <si>
    <t>DU00000047</t>
  </si>
  <si>
    <t>DU00000048</t>
  </si>
  <si>
    <t>DU00000049</t>
  </si>
  <si>
    <t>DU00000050</t>
  </si>
  <si>
    <t>DU00000051</t>
  </si>
  <si>
    <t>DU00000052</t>
  </si>
  <si>
    <t>DU00000053</t>
  </si>
  <si>
    <t>DU00000054</t>
  </si>
  <si>
    <t>DU00000055</t>
  </si>
  <si>
    <t>DU00000056</t>
  </si>
  <si>
    <t>DU00000057</t>
  </si>
  <si>
    <t>DU00000058</t>
  </si>
  <si>
    <t>DU00000059</t>
  </si>
  <si>
    <t>DU00000060</t>
  </si>
  <si>
    <t>DU00000061</t>
  </si>
  <si>
    <t>DU00000062</t>
  </si>
  <si>
    <t>DU00000063</t>
  </si>
  <si>
    <t>DU00000064</t>
  </si>
  <si>
    <t>DU00000065</t>
  </si>
  <si>
    <t>DU00000066</t>
  </si>
  <si>
    <t>DU00000067</t>
  </si>
  <si>
    <t>DU00000068</t>
  </si>
  <si>
    <t>DU00000069</t>
  </si>
  <si>
    <t>DU00000070</t>
  </si>
  <si>
    <t>DU00000071</t>
  </si>
  <si>
    <t>DU00000072</t>
  </si>
  <si>
    <t>DU00000073</t>
  </si>
  <si>
    <t>DU00000074</t>
  </si>
  <si>
    <t>DU00000075</t>
  </si>
  <si>
    <t>DU00000076</t>
  </si>
  <si>
    <t>DU00000077</t>
  </si>
  <si>
    <t>DU00000078</t>
  </si>
  <si>
    <t>DU00000079</t>
  </si>
  <si>
    <t>DU00000080</t>
  </si>
  <si>
    <t>DU00000081</t>
  </si>
  <si>
    <t>DU00000082</t>
  </si>
  <si>
    <t>DU00000083</t>
  </si>
  <si>
    <t>DU00000084</t>
  </si>
  <si>
    <t>DU00000085</t>
  </si>
  <si>
    <t>DU00000086</t>
  </si>
  <si>
    <t>DU00000087</t>
  </si>
  <si>
    <t>DU00000088</t>
  </si>
  <si>
    <t>DU00000089</t>
  </si>
  <si>
    <t>DU00000090</t>
  </si>
  <si>
    <t>DU00000091</t>
  </si>
  <si>
    <t>DU00000092</t>
  </si>
  <si>
    <t>DU00000093</t>
  </si>
  <si>
    <t>DU00000094</t>
  </si>
  <si>
    <t>DU00000095</t>
  </si>
  <si>
    <t>DU00000096</t>
  </si>
  <si>
    <t>DU00000097</t>
  </si>
  <si>
    <t>DU00000098</t>
  </si>
  <si>
    <t>DU00000099</t>
  </si>
  <si>
    <t>DU00000100</t>
  </si>
  <si>
    <t>DU00000101</t>
  </si>
  <si>
    <t>DU00000102</t>
  </si>
  <si>
    <t>DU00000103</t>
  </si>
  <si>
    <t>DU00000104</t>
  </si>
  <si>
    <t>DU00000105</t>
  </si>
  <si>
    <t>DU00000106</t>
  </si>
  <si>
    <t>DU00000107</t>
  </si>
  <si>
    <t>DU00000108</t>
  </si>
  <si>
    <t>DU00000109</t>
  </si>
  <si>
    <t>DU00000110</t>
  </si>
  <si>
    <t>DU00000111</t>
  </si>
  <si>
    <t>DU00000112</t>
  </si>
  <si>
    <t>DU00000113</t>
  </si>
  <si>
    <t>DU00000114</t>
  </si>
  <si>
    <t>DU00000115</t>
  </si>
  <si>
    <t>DU00000116</t>
  </si>
  <si>
    <t>DU00000117</t>
  </si>
  <si>
    <t>DU00000118</t>
  </si>
  <si>
    <t>DU00000119</t>
  </si>
  <si>
    <t>DU00000120</t>
  </si>
  <si>
    <t>DU00000121</t>
  </si>
  <si>
    <t>DU00000122</t>
  </si>
  <si>
    <t>DU00000123</t>
  </si>
  <si>
    <t>DU00000124</t>
  </si>
  <si>
    <t>DU00000125</t>
  </si>
  <si>
    <t>DU00000126</t>
  </si>
  <si>
    <t>DU00000127</t>
  </si>
  <si>
    <t>DU00000128</t>
  </si>
  <si>
    <t>DU00000129</t>
  </si>
  <si>
    <t>DU00000130</t>
  </si>
  <si>
    <t>DU00000131</t>
  </si>
  <si>
    <t>DU00000132</t>
  </si>
  <si>
    <t>DU00000133</t>
  </si>
  <si>
    <t>DU00000134</t>
  </si>
  <si>
    <t>DU00000135</t>
  </si>
  <si>
    <t>DU00000136</t>
  </si>
  <si>
    <t>DU00000137</t>
  </si>
  <si>
    <t>DU00000138</t>
  </si>
  <si>
    <t>DU00000139</t>
  </si>
  <si>
    <t>DU00000140</t>
  </si>
  <si>
    <t>DU00000141</t>
  </si>
  <si>
    <t>DU00000142</t>
  </si>
  <si>
    <t>DU00000143</t>
  </si>
  <si>
    <t>DU00000144</t>
  </si>
  <si>
    <t>DU00000145</t>
  </si>
  <si>
    <t>DU00000146</t>
  </si>
  <si>
    <t>DU00000147</t>
  </si>
  <si>
    <t>DU00000148</t>
  </si>
  <si>
    <t>DU00000149</t>
  </si>
  <si>
    <t>DU00000150</t>
  </si>
  <si>
    <t>DU00000151</t>
  </si>
  <si>
    <t>DU00000152</t>
  </si>
  <si>
    <t>DU00000153</t>
  </si>
  <si>
    <t>DU00000154</t>
  </si>
  <si>
    <t>DU00000155</t>
  </si>
  <si>
    <t>DU00000156</t>
  </si>
  <si>
    <t>DU00000157</t>
  </si>
  <si>
    <t>DU00000158</t>
  </si>
  <si>
    <t>DU00000159</t>
  </si>
  <si>
    <t>DU00000160</t>
  </si>
  <si>
    <t>DU00000161</t>
  </si>
  <si>
    <t>DU00000162</t>
  </si>
  <si>
    <t>DU00000163</t>
  </si>
  <si>
    <t>DU00000164</t>
  </si>
  <si>
    <t>DU00000165</t>
  </si>
  <si>
    <t>DU00000166</t>
  </si>
  <si>
    <t>DU00000167</t>
  </si>
  <si>
    <t>DU00000168</t>
  </si>
  <si>
    <t>DU00000169</t>
  </si>
  <si>
    <t>DU00000170</t>
  </si>
  <si>
    <t>DU00000171</t>
  </si>
  <si>
    <t>DU00000172</t>
  </si>
  <si>
    <t>DU00000173</t>
  </si>
  <si>
    <t>DU00000174</t>
  </si>
  <si>
    <t>DU00000175</t>
  </si>
  <si>
    <t>DU00000176</t>
  </si>
  <si>
    <t>DU00000177</t>
  </si>
  <si>
    <t>DU00000178</t>
  </si>
  <si>
    <t>DU00000179</t>
  </si>
  <si>
    <t>DU00000180</t>
  </si>
  <si>
    <t>DU00000181</t>
  </si>
  <si>
    <t>DU00000182</t>
  </si>
  <si>
    <t>DU00000183</t>
  </si>
  <si>
    <t>DU00000184</t>
  </si>
  <si>
    <t>DU00000185</t>
  </si>
  <si>
    <t>DU00000186</t>
  </si>
  <si>
    <t>DU00000187</t>
  </si>
  <si>
    <t>DU00000188</t>
  </si>
  <si>
    <t>DU00000189</t>
  </si>
  <si>
    <t>DU00000190</t>
  </si>
  <si>
    <t>DU00000191</t>
  </si>
  <si>
    <t>DU00000192</t>
  </si>
  <si>
    <t>DU00000193</t>
  </si>
  <si>
    <t>DU00000194</t>
  </si>
  <si>
    <t>DU00000195</t>
  </si>
  <si>
    <t>DU00000196</t>
  </si>
  <si>
    <t>DU00000197</t>
  </si>
  <si>
    <t>DU00000198</t>
  </si>
  <si>
    <t>DU00000199</t>
  </si>
  <si>
    <t>DU00000200</t>
  </si>
  <si>
    <t>DU00000201</t>
  </si>
  <si>
    <t>DU00000202</t>
  </si>
  <si>
    <t>DU00000203</t>
  </si>
  <si>
    <t>DU00000204</t>
  </si>
  <si>
    <t>DU00000205</t>
  </si>
  <si>
    <t>DU00000206</t>
  </si>
  <si>
    <t>DU00000207</t>
  </si>
  <si>
    <t>DU00000208</t>
  </si>
  <si>
    <t>DU00000209</t>
  </si>
  <si>
    <t>DU00000210</t>
  </si>
  <si>
    <t>DU00000211</t>
  </si>
  <si>
    <t>DU00000212</t>
  </si>
  <si>
    <t>DU00000213</t>
  </si>
  <si>
    <t>DU00000214</t>
  </si>
  <si>
    <t>DU00000215</t>
  </si>
  <si>
    <t>DU00000216</t>
  </si>
  <si>
    <t>DU00000217</t>
  </si>
  <si>
    <t>DU00000218</t>
  </si>
  <si>
    <t>DU00000219</t>
  </si>
  <si>
    <t>DU00000220</t>
  </si>
  <si>
    <t>DU00000221</t>
  </si>
  <si>
    <t>DU00000222</t>
  </si>
  <si>
    <t>DU00000223</t>
  </si>
  <si>
    <t>DU00000224</t>
  </si>
  <si>
    <t>DU00000225</t>
  </si>
  <si>
    <t>DU00000226</t>
  </si>
  <si>
    <t>DU00000227</t>
  </si>
  <si>
    <t>DU00000228</t>
  </si>
  <si>
    <t>DU00000229</t>
  </si>
  <si>
    <t>DU00000230</t>
  </si>
  <si>
    <t>DU00000231</t>
  </si>
  <si>
    <t>DU00000232</t>
  </si>
  <si>
    <t>DU00000233</t>
  </si>
  <si>
    <t>DU00000234</t>
  </si>
  <si>
    <t>DU00000235</t>
  </si>
  <si>
    <t>DU00000236</t>
  </si>
  <si>
    <t>DU00000237</t>
  </si>
  <si>
    <t>DU00000238</t>
  </si>
  <si>
    <t>DU00000239</t>
  </si>
  <si>
    <t>DU00000240</t>
  </si>
  <si>
    <t>DU00000241</t>
  </si>
  <si>
    <t>DU00000242</t>
  </si>
  <si>
    <t>DU00000243</t>
  </si>
  <si>
    <t>DU00000244</t>
  </si>
  <si>
    <t>DU00000245</t>
  </si>
  <si>
    <t>DU00000246</t>
  </si>
  <si>
    <t>DU00000247</t>
  </si>
  <si>
    <t>DU00000248</t>
  </si>
  <si>
    <t>DU00000249</t>
  </si>
  <si>
    <t>DU00000250</t>
  </si>
  <si>
    <t>DU00000251</t>
  </si>
  <si>
    <t>DU00000252</t>
  </si>
  <si>
    <t>DU00000253</t>
  </si>
  <si>
    <t>DU00000254</t>
  </si>
  <si>
    <t>DU00000255</t>
  </si>
  <si>
    <t>DU00000256</t>
  </si>
  <si>
    <t>DU00000257</t>
  </si>
  <si>
    <t>DU00000258</t>
  </si>
  <si>
    <t>DU00000259</t>
  </si>
  <si>
    <t>DU00000260</t>
  </si>
  <si>
    <t>DU00000261</t>
  </si>
  <si>
    <t>DU00000262</t>
  </si>
  <si>
    <t>DU00000263</t>
  </si>
  <si>
    <t>DU00000264</t>
  </si>
  <si>
    <t>DU00000265</t>
  </si>
  <si>
    <t>DU00000266</t>
  </si>
  <si>
    <t>DU00000267</t>
  </si>
  <si>
    <t>DU00000268</t>
  </si>
  <si>
    <t>DU00000269</t>
  </si>
  <si>
    <t>DU00000270</t>
  </si>
  <si>
    <t>DU00000271</t>
  </si>
  <si>
    <t>DU00000272</t>
  </si>
  <si>
    <t>DU00000273</t>
  </si>
  <si>
    <t>DU00000274</t>
  </si>
  <si>
    <t>DU00000275</t>
  </si>
  <si>
    <t>DU00000276</t>
  </si>
  <si>
    <t>DU00000277</t>
  </si>
  <si>
    <t>DU00000278</t>
  </si>
  <si>
    <t>DU00000279</t>
  </si>
  <si>
    <t>DU00000280</t>
  </si>
  <si>
    <t>DU00000281</t>
  </si>
  <si>
    <t>DU00000282</t>
  </si>
  <si>
    <t>DU00000283</t>
  </si>
  <si>
    <t>DU00000284</t>
  </si>
  <si>
    <t>DU00000285</t>
  </si>
  <si>
    <t>DU00000286</t>
  </si>
  <si>
    <t>DU00000287</t>
  </si>
  <si>
    <t>DU00000288</t>
  </si>
  <si>
    <t>DU00000289</t>
  </si>
  <si>
    <t>DU00000290</t>
  </si>
  <si>
    <t>DU00000291</t>
  </si>
  <si>
    <t>DU00000292</t>
  </si>
  <si>
    <t>DU00000293</t>
  </si>
  <si>
    <t>DU00000294</t>
  </si>
  <si>
    <t>DU00000295</t>
  </si>
  <si>
    <t>DU00000296</t>
  </si>
  <si>
    <t>DU00000297</t>
  </si>
  <si>
    <t>DU00000298</t>
  </si>
  <si>
    <t>DU00000299</t>
  </si>
  <si>
    <t>DU00000300</t>
  </si>
  <si>
    <t>DU00000301</t>
  </si>
  <si>
    <t>DU00000302</t>
  </si>
  <si>
    <t>DU00000303</t>
  </si>
  <si>
    <t>DU00000304</t>
  </si>
  <si>
    <t>DU00000305</t>
  </si>
  <si>
    <t>DU00000306</t>
  </si>
  <si>
    <t>DU00000307</t>
  </si>
  <si>
    <t>DU00000308</t>
  </si>
  <si>
    <t>DU00000309</t>
  </si>
  <si>
    <t>DU00000310</t>
  </si>
  <si>
    <t>DU00000311</t>
  </si>
  <si>
    <t>DU00000312</t>
  </si>
  <si>
    <t>DU00000313</t>
  </si>
  <si>
    <t>DU00000314</t>
  </si>
  <si>
    <t>DU00000315</t>
  </si>
  <si>
    <t>DU00000316</t>
  </si>
  <si>
    <t>DU00000317</t>
  </si>
  <si>
    <t>DU00000318</t>
  </si>
  <si>
    <t>DU00000319</t>
  </si>
  <si>
    <t>DU00000320</t>
  </si>
  <si>
    <t>DU00000321</t>
  </si>
  <si>
    <t>DU00000322</t>
  </si>
  <si>
    <t>DU00000323</t>
  </si>
  <si>
    <t>DU00000324</t>
  </si>
  <si>
    <t>DU00000325</t>
  </si>
  <si>
    <t>DU00000326</t>
  </si>
  <si>
    <t>DU00000327</t>
  </si>
  <si>
    <t>DU00000328</t>
  </si>
  <si>
    <t>DU00000329</t>
  </si>
  <si>
    <t>DU00000330</t>
  </si>
  <si>
    <t>DU00000331</t>
  </si>
  <si>
    <t>DU00000332</t>
  </si>
  <si>
    <t>DU00000333</t>
  </si>
  <si>
    <t>DU00000334</t>
  </si>
  <si>
    <t>DU00000335</t>
  </si>
  <si>
    <t>DU00000336</t>
  </si>
  <si>
    <t>DU00000337</t>
  </si>
  <si>
    <t>DU00000338</t>
  </si>
  <si>
    <t>DU00000339</t>
  </si>
  <si>
    <t>DU00000340</t>
  </si>
  <si>
    <t>DU00000341</t>
  </si>
  <si>
    <t>DU00000342</t>
  </si>
  <si>
    <t>DU00000343</t>
  </si>
  <si>
    <t>DU00000344</t>
  </si>
  <si>
    <t>DU00000345</t>
  </si>
  <si>
    <t>DU00000346</t>
  </si>
  <si>
    <t>DU00000347</t>
  </si>
  <si>
    <t>DU00000348</t>
  </si>
  <si>
    <t>DU00000349</t>
  </si>
  <si>
    <t>DU00000350</t>
  </si>
  <si>
    <t>DU00000351</t>
  </si>
  <si>
    <t>DU00000352</t>
  </si>
  <si>
    <t>DU00000353</t>
  </si>
  <si>
    <t>DU00000354</t>
  </si>
  <si>
    <t>DU00000355</t>
  </si>
  <si>
    <t>DU00000356</t>
  </si>
  <si>
    <t>DU00000357</t>
  </si>
  <si>
    <t>DU00000358</t>
  </si>
  <si>
    <t>DU00000359</t>
  </si>
  <si>
    <t>DU00000360</t>
  </si>
  <si>
    <t>DU00000361</t>
  </si>
  <si>
    <t>DU00000362</t>
  </si>
  <si>
    <t>DU00000363</t>
  </si>
  <si>
    <t>DU00000364</t>
  </si>
  <si>
    <t>DU00000365</t>
  </si>
  <si>
    <t>DU00000366</t>
  </si>
  <si>
    <t>DU00000367</t>
  </si>
  <si>
    <t>DU00000368</t>
  </si>
  <si>
    <t>DU00000369</t>
  </si>
  <si>
    <t>DU00000370</t>
  </si>
  <si>
    <t>DU00000371</t>
  </si>
  <si>
    <t>DU00000372</t>
  </si>
  <si>
    <t>DU00000373</t>
  </si>
  <si>
    <t>DU00000374</t>
  </si>
  <si>
    <t>DU00000375</t>
  </si>
  <si>
    <t>DU00000376</t>
  </si>
  <si>
    <t>DU00000377</t>
  </si>
  <si>
    <t>DU00000378</t>
  </si>
  <si>
    <t>DU00000379</t>
  </si>
  <si>
    <t>DU00000380</t>
  </si>
  <si>
    <t>DU00000381</t>
  </si>
  <si>
    <t>DU00000382</t>
  </si>
  <si>
    <t>DU00000383</t>
  </si>
  <si>
    <t>DU00000384</t>
  </si>
  <si>
    <t>DU00000385</t>
  </si>
  <si>
    <t>DU00000386</t>
  </si>
  <si>
    <t>DU00000387</t>
  </si>
  <si>
    <t>DU00000388</t>
  </si>
  <si>
    <t>DU00000389</t>
  </si>
  <si>
    <t>DU00000390</t>
  </si>
  <si>
    <t>DU00000391</t>
  </si>
  <si>
    <t>DU00000392</t>
  </si>
  <si>
    <t>DU00000393</t>
  </si>
  <si>
    <t>DU00000394</t>
  </si>
  <si>
    <t>DU00000395</t>
  </si>
  <si>
    <t>DU00000396</t>
  </si>
  <si>
    <t>DU00000397</t>
  </si>
  <si>
    <t>DU00000398</t>
  </si>
  <si>
    <t>DU00000399</t>
  </si>
  <si>
    <t>DU00000400</t>
  </si>
  <si>
    <t>DU00000401</t>
  </si>
  <si>
    <t>DU00000402</t>
  </si>
  <si>
    <t>DU00000403</t>
  </si>
  <si>
    <t>DU00000404</t>
  </si>
  <si>
    <t>DU00000405</t>
  </si>
  <si>
    <t>DU00000406</t>
  </si>
  <si>
    <t>DU00000407</t>
  </si>
  <si>
    <t>DU00000408</t>
  </si>
  <si>
    <t>DU00000409</t>
  </si>
  <si>
    <t>DU00000410</t>
  </si>
  <si>
    <t>DU00000411</t>
  </si>
  <si>
    <t>DU00000412</t>
  </si>
  <si>
    <t>DU00000413</t>
  </si>
  <si>
    <t>DU00000414</t>
  </si>
  <si>
    <t>DU00000415</t>
  </si>
  <si>
    <t>DU00000416</t>
  </si>
  <si>
    <t>DU00000417</t>
  </si>
  <si>
    <t>DU00000418</t>
  </si>
  <si>
    <t>DU00000419</t>
  </si>
  <si>
    <t>DU00000420</t>
  </si>
  <si>
    <t>DU00000421</t>
  </si>
  <si>
    <t>DU00000422</t>
  </si>
  <si>
    <t>DU00000423</t>
  </si>
  <si>
    <t>DU00000424</t>
  </si>
  <si>
    <t>DU00000425</t>
  </si>
  <si>
    <t>DU00000426</t>
  </si>
  <si>
    <t>DU00000427</t>
  </si>
  <si>
    <t>DU00000428</t>
  </si>
  <si>
    <t>DU00000429</t>
  </si>
  <si>
    <t>DU00000430</t>
  </si>
  <si>
    <t>DU00000431</t>
  </si>
  <si>
    <t>DU00000432</t>
  </si>
  <si>
    <t>DU00000433</t>
  </si>
  <si>
    <t>DU00000434</t>
  </si>
  <si>
    <t>DU00000435</t>
  </si>
  <si>
    <t>DU00000436</t>
  </si>
  <si>
    <t>DU00000437</t>
  </si>
  <si>
    <t>DU00000438</t>
  </si>
  <si>
    <t>DU00000439</t>
  </si>
  <si>
    <t>DU00000440</t>
  </si>
  <si>
    <t>DU00000441</t>
  </si>
  <si>
    <t>DU00000442</t>
  </si>
  <si>
    <t>DU00000443</t>
  </si>
  <si>
    <t>DU00000444</t>
  </si>
  <si>
    <t>DU00000445</t>
  </si>
  <si>
    <t>DU00000446</t>
  </si>
  <si>
    <t>DU00000447</t>
  </si>
  <si>
    <t>DU00000448</t>
  </si>
  <si>
    <t>DU00000449</t>
  </si>
  <si>
    <t>DU00000450</t>
  </si>
  <si>
    <t>DU00000451</t>
  </si>
  <si>
    <t>DU00000452</t>
  </si>
  <si>
    <t>DU00000453</t>
  </si>
  <si>
    <t>DU00000454</t>
  </si>
  <si>
    <t>DU00000455</t>
  </si>
  <si>
    <t>DU00000456</t>
  </si>
  <si>
    <t>DU00000457</t>
  </si>
  <si>
    <t>DU00000458</t>
  </si>
  <si>
    <t>DU00000459</t>
  </si>
  <si>
    <t>DU00000460</t>
  </si>
  <si>
    <t>DU00000461</t>
  </si>
  <si>
    <t>DU00000462</t>
  </si>
  <si>
    <t>DU00000463</t>
  </si>
  <si>
    <t>DU00000464</t>
  </si>
  <si>
    <t>DU00000465</t>
  </si>
  <si>
    <t>DU00000466</t>
  </si>
  <si>
    <t>DU00000467</t>
  </si>
  <si>
    <t>DU00000468</t>
  </si>
  <si>
    <t>DU00000469</t>
  </si>
  <si>
    <t>DU00000470</t>
  </si>
  <si>
    <t>DU00000471</t>
  </si>
  <si>
    <t>DU00000472</t>
  </si>
  <si>
    <t>DU00000473</t>
  </si>
  <si>
    <t>DU00000474</t>
  </si>
  <si>
    <t>DU00000475</t>
  </si>
  <si>
    <t>DU00000476</t>
  </si>
  <si>
    <t>DU00000477</t>
  </si>
  <si>
    <t>DU00000478</t>
  </si>
  <si>
    <t>DU00000479</t>
  </si>
  <si>
    <t>DU00000480</t>
  </si>
  <si>
    <t>DU00000481</t>
  </si>
  <si>
    <t>DU00000482</t>
  </si>
  <si>
    <t>DU00000483</t>
  </si>
  <si>
    <t>DU00000484</t>
  </si>
  <si>
    <t>DU00000485</t>
  </si>
  <si>
    <t>DU00000486</t>
  </si>
  <si>
    <t>DU00000487</t>
  </si>
  <si>
    <t>DU00000488</t>
  </si>
  <si>
    <t>DU00000489</t>
  </si>
  <si>
    <t>DU00000490</t>
  </si>
  <si>
    <t>DU00000491</t>
  </si>
  <si>
    <t>DU00000492</t>
  </si>
  <si>
    <t>DU00000493</t>
  </si>
  <si>
    <t>DU00000494</t>
  </si>
  <si>
    <t>DU00000495</t>
  </si>
  <si>
    <t>DU00000496</t>
  </si>
  <si>
    <t>DU00000497</t>
  </si>
  <si>
    <t>DU00000498</t>
  </si>
  <si>
    <t>DU00000499</t>
  </si>
  <si>
    <t>DU00000500</t>
  </si>
  <si>
    <t>DU00000501</t>
  </si>
  <si>
    <t>DU00000502</t>
  </si>
  <si>
    <t>DU00000503</t>
  </si>
  <si>
    <t>DU00000504</t>
  </si>
  <si>
    <t>DU00000505</t>
  </si>
  <si>
    <t>DU00000506</t>
  </si>
  <si>
    <t>DU00000507</t>
  </si>
  <si>
    <t>DU00000508</t>
  </si>
  <si>
    <t>DU00000509</t>
  </si>
  <si>
    <t>DU00000510</t>
  </si>
  <si>
    <t>DU00000511</t>
  </si>
  <si>
    <t>DU00000512</t>
  </si>
  <si>
    <t>DU00000513</t>
  </si>
  <si>
    <t>DU00000514</t>
  </si>
  <si>
    <t>DU00000515</t>
  </si>
  <si>
    <t>DU00000516</t>
  </si>
  <si>
    <t>DU00000517</t>
  </si>
  <si>
    <t>DU00000518</t>
  </si>
  <si>
    <t>DU00000519</t>
  </si>
  <si>
    <t>DU00000520</t>
  </si>
  <si>
    <t>DU00000521</t>
  </si>
  <si>
    <t>DU00000522</t>
  </si>
  <si>
    <t>DU00000523</t>
  </si>
  <si>
    <t>DU00000524</t>
  </si>
  <si>
    <t>DU00000525</t>
  </si>
  <si>
    <t>DU00000526</t>
  </si>
  <si>
    <t>DU00000527</t>
  </si>
  <si>
    <t>DU00000528</t>
  </si>
  <si>
    <t>DU00000529</t>
  </si>
  <si>
    <t>DU00000530</t>
  </si>
  <si>
    <t>DU00000531</t>
  </si>
  <si>
    <t>DU00000532</t>
  </si>
  <si>
    <t>DU00000533</t>
  </si>
  <si>
    <t>DU00000534</t>
  </si>
  <si>
    <t>DU00000535</t>
  </si>
  <si>
    <t>DU00000536</t>
  </si>
  <si>
    <t>DU00000537</t>
  </si>
  <si>
    <t>DU00000538</t>
  </si>
  <si>
    <t>DU00000539</t>
  </si>
  <si>
    <t>DU00000540</t>
  </si>
  <si>
    <t>DU00000541</t>
  </si>
  <si>
    <t>DU00000542</t>
  </si>
  <si>
    <t>DU00000543</t>
  </si>
  <si>
    <t>DU00000544</t>
  </si>
  <si>
    <t>DU00000545</t>
  </si>
  <si>
    <t>DU00000546</t>
  </si>
  <si>
    <t>DU00000547</t>
  </si>
  <si>
    <t>DU00000548</t>
  </si>
  <si>
    <t>DU00000549</t>
  </si>
  <si>
    <t>DU00000550</t>
  </si>
  <si>
    <t>DU00000551</t>
  </si>
  <si>
    <t>DU00000552</t>
  </si>
  <si>
    <t>DU00000553</t>
  </si>
  <si>
    <t>DU00000554</t>
  </si>
  <si>
    <t>DU00000555</t>
  </si>
  <si>
    <t>DU00000556</t>
  </si>
  <si>
    <t>DU00000557</t>
  </si>
  <si>
    <t>DU00000558</t>
  </si>
  <si>
    <t>DU00000559</t>
  </si>
  <si>
    <t>DU00000560</t>
  </si>
  <si>
    <t>DU00000561</t>
  </si>
  <si>
    <t>DU00000562</t>
  </si>
  <si>
    <t>DU00000563</t>
  </si>
  <si>
    <t>DU00000564</t>
  </si>
  <si>
    <t>DU00000565</t>
  </si>
  <si>
    <t>DU00000566</t>
  </si>
  <si>
    <t>DU00000567</t>
  </si>
  <si>
    <t>DU00000568</t>
  </si>
  <si>
    <t>DU00000569</t>
  </si>
  <si>
    <t>DU00000570</t>
  </si>
  <si>
    <t>DU00000571</t>
  </si>
  <si>
    <t>DU00000572</t>
  </si>
  <si>
    <t>DU00000573</t>
  </si>
  <si>
    <t>DU00000574</t>
  </si>
  <si>
    <t>DU00000575</t>
  </si>
  <si>
    <t>DU00000576</t>
  </si>
  <si>
    <t>DU00000577</t>
  </si>
  <si>
    <t>DU00000578</t>
  </si>
  <si>
    <t>DU00000579</t>
  </si>
  <si>
    <t>DU00000580</t>
  </si>
  <si>
    <t>DU00000581</t>
  </si>
  <si>
    <t>DU00000582</t>
  </si>
  <si>
    <t>DU00000583</t>
  </si>
  <si>
    <t>DU00000584</t>
  </si>
  <si>
    <t>DU00000585</t>
  </si>
  <si>
    <t>DU00000586</t>
  </si>
  <si>
    <t>DU00000587</t>
  </si>
  <si>
    <t>DU00000588</t>
  </si>
  <si>
    <t>DU00000589</t>
  </si>
  <si>
    <t>DU00000590</t>
  </si>
  <si>
    <t>DU00000591</t>
  </si>
  <si>
    <t>DU00000592</t>
  </si>
  <si>
    <t>DU00000593</t>
  </si>
  <si>
    <t>DU00000594</t>
  </si>
  <si>
    <t>DU00000595</t>
  </si>
  <si>
    <t>DU00000596</t>
  </si>
  <si>
    <t>DU00000597</t>
  </si>
  <si>
    <t>DU00000598</t>
  </si>
  <si>
    <t>DU00000599</t>
  </si>
  <si>
    <t>DU00000600</t>
  </si>
  <si>
    <t>DU00000601</t>
  </si>
  <si>
    <t>DU00000602</t>
  </si>
  <si>
    <t>DU00000603</t>
  </si>
  <si>
    <t>DU00000604</t>
  </si>
  <si>
    <t>DU00000605</t>
  </si>
  <si>
    <t>DU00000606</t>
  </si>
  <si>
    <t>DU00000607</t>
  </si>
  <si>
    <t>DU00000608</t>
  </si>
  <si>
    <t>DU00000609</t>
  </si>
  <si>
    <t>DU00000610</t>
  </si>
  <si>
    <t>DU00000611</t>
  </si>
  <si>
    <t>DU00000612</t>
  </si>
  <si>
    <t>DU00000613</t>
  </si>
  <si>
    <t>DU00000614</t>
  </si>
  <si>
    <t>DU00000615</t>
  </si>
  <si>
    <t>DU00000616</t>
  </si>
  <si>
    <t>DU00000617</t>
  </si>
  <si>
    <t>DU00000618</t>
  </si>
  <si>
    <t>DU00000619</t>
  </si>
  <si>
    <t>DU00000620</t>
  </si>
  <si>
    <t>DU00000621</t>
  </si>
  <si>
    <t>DU00000622</t>
  </si>
  <si>
    <t>DU00000623</t>
  </si>
  <si>
    <t>DU00000624</t>
  </si>
  <si>
    <t>DU00000625</t>
  </si>
  <si>
    <t>DU00000626</t>
  </si>
  <si>
    <t>DU00000627</t>
  </si>
  <si>
    <t>DU00000628</t>
  </si>
  <si>
    <t>DU00000629</t>
  </si>
  <si>
    <t>DU00000630</t>
  </si>
  <si>
    <t>DU00000631</t>
  </si>
  <si>
    <t>DU00000632</t>
  </si>
  <si>
    <t>DU00000633</t>
  </si>
  <si>
    <t>DU00000634</t>
  </si>
  <si>
    <t>DU00000635</t>
  </si>
  <si>
    <t>DU00000636</t>
  </si>
  <si>
    <t>DU00000637</t>
  </si>
  <si>
    <t>DU00000638</t>
  </si>
  <si>
    <t>DU00000639</t>
  </si>
  <si>
    <t>DU00000640</t>
  </si>
  <si>
    <t>DU00000641</t>
  </si>
  <si>
    <t>DU00000642</t>
  </si>
  <si>
    <t>DU00000643</t>
  </si>
  <si>
    <t>DU00000644</t>
  </si>
  <si>
    <t>DU00000645</t>
  </si>
  <si>
    <t>DU00000646</t>
  </si>
  <si>
    <t>DU00000647</t>
  </si>
  <si>
    <t>DU00000648</t>
  </si>
  <si>
    <t>DU00000649</t>
  </si>
  <si>
    <t>DU00000650</t>
  </si>
  <si>
    <t>DU00000651</t>
  </si>
  <si>
    <t>DU00000652</t>
  </si>
  <si>
    <t>DU00000653</t>
  </si>
  <si>
    <t>DU00000654</t>
  </si>
  <si>
    <t>DU00000655</t>
  </si>
  <si>
    <t>DU00000656</t>
  </si>
  <si>
    <t>DU00000657</t>
  </si>
  <si>
    <t>DU00000658</t>
  </si>
  <si>
    <t>DU00000659</t>
  </si>
  <si>
    <t>DU00000660</t>
  </si>
  <si>
    <t>DU00000661</t>
  </si>
  <si>
    <t>DU00000662</t>
  </si>
  <si>
    <t>DU00000663</t>
  </si>
  <si>
    <t>DU00000664</t>
  </si>
  <si>
    <t>DU00000665</t>
  </si>
  <si>
    <t>DU00000666</t>
  </si>
  <si>
    <t>DU00000667</t>
  </si>
  <si>
    <t>DU00000668</t>
  </si>
  <si>
    <t>DU00000669</t>
  </si>
  <si>
    <t>DU00000670</t>
  </si>
  <si>
    <t>DU00000671</t>
  </si>
  <si>
    <t>DU00000672</t>
  </si>
  <si>
    <t>DU00000673</t>
  </si>
  <si>
    <t>DU00000674</t>
  </si>
  <si>
    <t>DU00000675</t>
  </si>
  <si>
    <t>DU00000676</t>
  </si>
  <si>
    <t>DU00000677</t>
  </si>
  <si>
    <t>DU00000678</t>
  </si>
  <si>
    <t>DU00000679</t>
  </si>
  <si>
    <t>DU00000680</t>
  </si>
  <si>
    <t>DU00000681</t>
  </si>
  <si>
    <t>DU00000682</t>
  </si>
  <si>
    <t>DU00000683</t>
  </si>
  <si>
    <t>DU00000684</t>
  </si>
  <si>
    <t>DU00000685</t>
  </si>
  <si>
    <t>DU00000686</t>
  </si>
  <si>
    <t>DU00000687</t>
  </si>
  <si>
    <t>DU00000688</t>
  </si>
  <si>
    <t>DU00000689</t>
  </si>
  <si>
    <t>DU00000690</t>
  </si>
  <si>
    <t>DU00000691</t>
  </si>
  <si>
    <t>DU00000692</t>
  </si>
  <si>
    <t>DU00000693</t>
  </si>
  <si>
    <t>DU00000694</t>
  </si>
  <si>
    <t>DU00000695</t>
  </si>
  <si>
    <t>DU00000696</t>
  </si>
  <si>
    <t>DU00000697</t>
  </si>
  <si>
    <t>DU00000698</t>
  </si>
  <si>
    <t>DU00000699</t>
  </si>
  <si>
    <t>DU00000700</t>
  </si>
  <si>
    <t>DU00000701</t>
  </si>
  <si>
    <t>DU00000702</t>
  </si>
  <si>
    <t>DU00000703</t>
  </si>
  <si>
    <t>DU00000704</t>
  </si>
  <si>
    <t>DU00000705</t>
  </si>
  <si>
    <t>DU00000706</t>
  </si>
  <si>
    <t>DU00000707</t>
  </si>
  <si>
    <t>DU00000708</t>
  </si>
  <si>
    <t>DU00000709</t>
  </si>
  <si>
    <t>DU00000710</t>
  </si>
  <si>
    <t>DU00000711</t>
  </si>
  <si>
    <t>DU00000712</t>
  </si>
  <si>
    <t>DU00000713</t>
  </si>
  <si>
    <t>DU00000714</t>
  </si>
  <si>
    <t>DU00000715</t>
  </si>
  <si>
    <t>DU00000716</t>
  </si>
  <si>
    <t>DU00000717</t>
  </si>
  <si>
    <t>DU00000718</t>
  </si>
  <si>
    <t>DU00000719</t>
  </si>
  <si>
    <t>DU00000720</t>
  </si>
  <si>
    <t>DU00000721</t>
  </si>
  <si>
    <t>DU00000722</t>
  </si>
  <si>
    <t>DU00000723</t>
  </si>
  <si>
    <t>DU00000724</t>
  </si>
  <si>
    <t>DU00000725</t>
  </si>
  <si>
    <t>DU00000726</t>
  </si>
  <si>
    <t>DU00000727</t>
  </si>
  <si>
    <t>DU00000728</t>
  </si>
  <si>
    <t>DU00000729</t>
  </si>
  <si>
    <t>DU00000730</t>
  </si>
  <si>
    <t>DU00000731</t>
  </si>
  <si>
    <t>DU00000732</t>
  </si>
  <si>
    <t>DU00000733</t>
  </si>
  <si>
    <t>DU00000734</t>
  </si>
  <si>
    <t>DU00000735</t>
  </si>
  <si>
    <t>DU00000736</t>
  </si>
  <si>
    <t>DU00000737</t>
  </si>
  <si>
    <t>DU00000738</t>
  </si>
  <si>
    <t>DU00000739</t>
  </si>
  <si>
    <t>DU00000740</t>
  </si>
  <si>
    <t>DU00000741</t>
  </si>
  <si>
    <t>DU00000742</t>
  </si>
  <si>
    <t>DU00000743</t>
  </si>
  <si>
    <t>DU00000744</t>
  </si>
  <si>
    <t>DU00000745</t>
  </si>
  <si>
    <t>DU00000746</t>
  </si>
  <si>
    <t>DU00000747</t>
  </si>
  <si>
    <t>DU00000748</t>
  </si>
  <si>
    <t>DU00000749</t>
  </si>
  <si>
    <t>DU00000750</t>
  </si>
  <si>
    <t>DU00000751</t>
  </si>
  <si>
    <t>DU00000752</t>
  </si>
  <si>
    <t>DU00000753</t>
  </si>
  <si>
    <t>DU00000754</t>
  </si>
  <si>
    <t>DU00000755</t>
  </si>
  <si>
    <t>DU00000756</t>
  </si>
  <si>
    <t>DU00000757</t>
  </si>
  <si>
    <t>DU00000758</t>
  </si>
  <si>
    <t>DU00000759</t>
  </si>
  <si>
    <t>DU00000760</t>
  </si>
  <si>
    <t>DU00000761</t>
  </si>
  <si>
    <t>DU00000762</t>
  </si>
  <si>
    <t>DU00000763</t>
  </si>
  <si>
    <t>DU00000764</t>
  </si>
  <si>
    <t>DU00000765</t>
  </si>
  <si>
    <t>DU00000766</t>
  </si>
  <si>
    <t>DU00000767</t>
  </si>
  <si>
    <t>DU00000768</t>
  </si>
  <si>
    <t>DU00000769</t>
  </si>
  <si>
    <t>DU00000770</t>
  </si>
  <si>
    <t>DU00000771</t>
  </si>
  <si>
    <t>DU00000772</t>
  </si>
  <si>
    <t>DU00000773</t>
  </si>
  <si>
    <t>DU00000774</t>
  </si>
  <si>
    <t>DU00000775</t>
  </si>
  <si>
    <t>DU00000776</t>
  </si>
  <si>
    <t>DU00000777</t>
  </si>
  <si>
    <t>DU00000778</t>
  </si>
  <si>
    <t>DU00000779</t>
  </si>
  <si>
    <t>DU00000780</t>
  </si>
  <si>
    <t>DU00000781</t>
  </si>
  <si>
    <t>DU00000782</t>
  </si>
  <si>
    <t>DU00000783</t>
  </si>
  <si>
    <t>DU00000784</t>
  </si>
  <si>
    <t>DU00000785</t>
  </si>
  <si>
    <t>DU00000786</t>
  </si>
  <si>
    <t>DU00000787</t>
  </si>
  <si>
    <t>DU00000788</t>
  </si>
  <si>
    <t>DU00000789</t>
  </si>
  <si>
    <t>DU00000790</t>
  </si>
  <si>
    <t>DU00000791</t>
  </si>
  <si>
    <t>DU00000792</t>
  </si>
  <si>
    <t>DU00000793</t>
  </si>
  <si>
    <t>DU00000794</t>
  </si>
  <si>
    <t>DU00000795</t>
  </si>
  <si>
    <t>DU00000796</t>
  </si>
  <si>
    <t>DU00000797</t>
  </si>
  <si>
    <t>DU00000798</t>
  </si>
  <si>
    <t>DU00000799</t>
  </si>
  <si>
    <t>DU00000800</t>
  </si>
  <si>
    <t>DU00000801</t>
  </si>
  <si>
    <t>DU00000802</t>
  </si>
  <si>
    <t>DU00000803</t>
  </si>
  <si>
    <t>DU00000804</t>
  </si>
  <si>
    <t>DU00000805</t>
  </si>
  <si>
    <t>DU00000806</t>
  </si>
  <si>
    <t>DU00000807</t>
  </si>
  <si>
    <t>DU00000808</t>
  </si>
  <si>
    <t>DU00000809</t>
  </si>
  <si>
    <t>DU00000810</t>
  </si>
  <si>
    <t>DU00000811</t>
  </si>
  <si>
    <t>DU00000812</t>
  </si>
  <si>
    <t>DU00000813</t>
  </si>
  <si>
    <t>DU00000814</t>
  </si>
  <si>
    <t>DU00000815</t>
  </si>
  <si>
    <t>DU00000816</t>
  </si>
  <si>
    <t>DU00000817</t>
  </si>
  <si>
    <t>DU00000818</t>
  </si>
  <si>
    <t>DU00000819</t>
  </si>
  <si>
    <t>DU00000820</t>
  </si>
  <si>
    <t>DU00000821</t>
  </si>
  <si>
    <t>DU00000822</t>
  </si>
  <si>
    <t>DU00000823</t>
  </si>
  <si>
    <t>DU00000824</t>
  </si>
  <si>
    <t>DU00000825</t>
  </si>
  <si>
    <t>DU00000826</t>
  </si>
  <si>
    <t>DU00000827</t>
  </si>
  <si>
    <t>DU00000828</t>
  </si>
  <si>
    <t>DU00000829</t>
  </si>
  <si>
    <t>DU00000830</t>
  </si>
  <si>
    <t>DU00000831</t>
  </si>
  <si>
    <t>DU00000832</t>
  </si>
  <si>
    <t>DU00000833</t>
  </si>
  <si>
    <t>DU00000834</t>
  </si>
  <si>
    <t>DU00000835</t>
  </si>
  <si>
    <t>DU00000836</t>
  </si>
  <si>
    <t>DU00000837</t>
  </si>
  <si>
    <t>DU00000838</t>
  </si>
  <si>
    <t>DU00000839</t>
  </si>
  <si>
    <t>DU00000840</t>
  </si>
  <si>
    <t>DU00000841</t>
  </si>
  <si>
    <t>DU00000842</t>
  </si>
  <si>
    <t>DU00000843</t>
  </si>
  <si>
    <t>DU00000844</t>
  </si>
  <si>
    <t>DU00000845</t>
  </si>
  <si>
    <t>DU00000846</t>
  </si>
  <si>
    <t>DU00000847</t>
  </si>
  <si>
    <t>DU00000848</t>
  </si>
  <si>
    <t>DU00000849</t>
  </si>
  <si>
    <t>DU00000850</t>
  </si>
  <si>
    <t>DU00000851</t>
  </si>
  <si>
    <t>DU00000852</t>
  </si>
  <si>
    <t>DU00000853</t>
  </si>
  <si>
    <t>DU00000854</t>
  </si>
  <si>
    <t>DU00000855</t>
  </si>
  <si>
    <t>DU00000856</t>
  </si>
  <si>
    <t>DU00000857</t>
  </si>
  <si>
    <t>DU00000858</t>
  </si>
  <si>
    <t>DU00000859</t>
  </si>
  <si>
    <t>DU00000860</t>
  </si>
  <si>
    <t>DU00000861</t>
  </si>
  <si>
    <t>DU00000862</t>
  </si>
  <si>
    <t>DU00000863</t>
  </si>
  <si>
    <t>DU00000864</t>
  </si>
  <si>
    <t>DU00000865</t>
  </si>
  <si>
    <t>DU00000866</t>
  </si>
  <si>
    <t>DU00000867</t>
  </si>
  <si>
    <t>DU00000868</t>
  </si>
  <si>
    <t>DU00000869</t>
  </si>
  <si>
    <t>DU00000870</t>
  </si>
  <si>
    <t>DU00000871</t>
  </si>
  <si>
    <t>DU00000872</t>
  </si>
  <si>
    <t>DU00000873</t>
  </si>
  <si>
    <t>DU00000874</t>
  </si>
  <si>
    <t>DU00000875</t>
  </si>
  <si>
    <t>DU00000876</t>
  </si>
  <si>
    <t>DU00000877</t>
  </si>
  <si>
    <t>DU00000878</t>
  </si>
  <si>
    <t>DU00000879</t>
  </si>
  <si>
    <t>DU00000880</t>
  </si>
  <si>
    <t>DU00000881</t>
  </si>
  <si>
    <t>DU00000882</t>
  </si>
  <si>
    <t>DU00000883</t>
  </si>
  <si>
    <t>DU00000884</t>
  </si>
  <si>
    <t>DU00000885</t>
  </si>
  <si>
    <t>DU00000886</t>
  </si>
  <si>
    <t>DU00000887</t>
  </si>
  <si>
    <t>DU00000888</t>
  </si>
  <si>
    <t>DU00000889</t>
  </si>
  <si>
    <t>DU00000890</t>
  </si>
  <si>
    <t>DU00000891</t>
  </si>
  <si>
    <t>DU00000892</t>
  </si>
  <si>
    <t>DU00000893</t>
  </si>
  <si>
    <t>DU00000894</t>
  </si>
  <si>
    <t>DU00000895</t>
  </si>
  <si>
    <t>DU00000896</t>
  </si>
  <si>
    <t>DU00000897</t>
  </si>
  <si>
    <t>DU00000898</t>
  </si>
  <si>
    <t>DU00000899</t>
  </si>
  <si>
    <t>DU00000900</t>
  </si>
  <si>
    <t>DU00000901</t>
  </si>
  <si>
    <t>DU00000902</t>
  </si>
  <si>
    <t>DU00000903</t>
  </si>
  <si>
    <t>DU00000904</t>
  </si>
  <si>
    <t>DU00000905</t>
  </si>
  <si>
    <t>DU00000906</t>
  </si>
  <si>
    <t>DU00000907</t>
  </si>
  <si>
    <t>DU00000908</t>
  </si>
  <si>
    <t>DU00000909</t>
  </si>
  <si>
    <t>DU00000910</t>
  </si>
  <si>
    <t>DU00000911</t>
  </si>
  <si>
    <t>DU00000912</t>
  </si>
  <si>
    <t>DU00000913</t>
  </si>
  <si>
    <t>DU00000914</t>
  </si>
  <si>
    <t>DU00000915</t>
  </si>
  <si>
    <t>DU00000916</t>
  </si>
  <si>
    <t>DU00000917</t>
  </si>
  <si>
    <t>DU00000918</t>
  </si>
  <si>
    <t>DU00000919</t>
  </si>
  <si>
    <t>DU00000920</t>
  </si>
  <si>
    <t>DU00000921</t>
  </si>
  <si>
    <t>DU00000922</t>
  </si>
  <si>
    <t>DU00000923</t>
  </si>
  <si>
    <t>DU00000924</t>
  </si>
  <si>
    <t>DU00000925</t>
  </si>
  <si>
    <t>DU00000926</t>
  </si>
  <si>
    <t>DU00000927</t>
  </si>
  <si>
    <t>DU00000928</t>
  </si>
  <si>
    <t>DU00000929</t>
  </si>
  <si>
    <t>DU00000930</t>
  </si>
  <si>
    <t>DU00000931</t>
  </si>
  <si>
    <t>DU00000932</t>
  </si>
  <si>
    <t>DU00000933</t>
  </si>
  <si>
    <t>DU00000934</t>
  </si>
  <si>
    <t>DU00000935</t>
  </si>
  <si>
    <t>DU00000936</t>
  </si>
  <si>
    <t>DU00000937</t>
  </si>
  <si>
    <t>DU00000938</t>
  </si>
  <si>
    <t>DU00000939</t>
  </si>
  <si>
    <t>DU00000940</t>
  </si>
  <si>
    <t>DU00000941</t>
  </si>
  <si>
    <t>DU00000942</t>
  </si>
  <si>
    <t>DU00000943</t>
  </si>
  <si>
    <t>DU00000944</t>
  </si>
  <si>
    <t>DU00000945</t>
  </si>
  <si>
    <t>DU00000946</t>
  </si>
  <si>
    <t>DU00000947</t>
  </si>
  <si>
    <t>DU00000948</t>
  </si>
  <si>
    <t>DU00000949</t>
  </si>
  <si>
    <t>DU00000950</t>
  </si>
  <si>
    <t>DU00000951</t>
  </si>
  <si>
    <t>DU00000952</t>
  </si>
  <si>
    <t>DU00000953</t>
  </si>
  <si>
    <t>DU00000954</t>
  </si>
  <si>
    <t>DU00000955</t>
  </si>
  <si>
    <t>DU00000956</t>
  </si>
  <si>
    <t>DU00000957</t>
  </si>
  <si>
    <t>DU00000958</t>
  </si>
  <si>
    <t>DU00000959</t>
  </si>
  <si>
    <t>DU00000960</t>
  </si>
  <si>
    <t>DU00000961</t>
  </si>
  <si>
    <t>DU00000962</t>
  </si>
  <si>
    <t>DU00000963</t>
  </si>
  <si>
    <t>DU00000964</t>
  </si>
  <si>
    <t>DU00000965</t>
  </si>
  <si>
    <t>DU00000966</t>
  </si>
  <si>
    <t>DU00000967</t>
  </si>
  <si>
    <t>DU00000968</t>
  </si>
  <si>
    <t>DU00000969</t>
  </si>
  <si>
    <t>DU00000970</t>
  </si>
  <si>
    <t>DU00000971</t>
  </si>
  <si>
    <t>DU00000972</t>
  </si>
  <si>
    <t>DU00000973</t>
  </si>
  <si>
    <t>DU00000974</t>
  </si>
  <si>
    <t>DU00000975</t>
  </si>
  <si>
    <t>DU00000976</t>
  </si>
  <si>
    <t>DU00000977</t>
  </si>
  <si>
    <t>DU00000978</t>
  </si>
  <si>
    <t>DU00000979</t>
  </si>
  <si>
    <t>DU00000980</t>
  </si>
  <si>
    <t>DU00000981</t>
  </si>
  <si>
    <t>DU00000982</t>
  </si>
  <si>
    <t>DU00000983</t>
  </si>
  <si>
    <t>DU00000984</t>
  </si>
  <si>
    <t>DU00000985</t>
  </si>
  <si>
    <t>DU00000986</t>
  </si>
  <si>
    <t>DU00000987</t>
  </si>
  <si>
    <t>DU00000988</t>
  </si>
  <si>
    <t>DU00000989</t>
  </si>
  <si>
    <t>DU00000990</t>
  </si>
  <si>
    <t>DU00000991</t>
  </si>
  <si>
    <t>DU00000992</t>
  </si>
  <si>
    <t>DU00000993</t>
  </si>
  <si>
    <t>DU00000994</t>
  </si>
  <si>
    <t>DU00000995</t>
  </si>
  <si>
    <t>DU00000996</t>
  </si>
  <si>
    <t>DU00000997</t>
  </si>
  <si>
    <t>DU00000998</t>
  </si>
  <si>
    <t>DU00000999</t>
  </si>
  <si>
    <t>DU00001000</t>
  </si>
  <si>
    <t>DU00001001</t>
  </si>
  <si>
    <t>DU00001002</t>
  </si>
  <si>
    <t>DU00001003</t>
  </si>
  <si>
    <t>DU00001004</t>
  </si>
  <si>
    <t>DU00001005</t>
  </si>
  <si>
    <t>DU00001006</t>
  </si>
  <si>
    <t>DU00001007</t>
  </si>
  <si>
    <t>DU00001008</t>
  </si>
  <si>
    <t>DU00001009</t>
  </si>
  <si>
    <t>DU00001010</t>
  </si>
  <si>
    <t>DU00001011</t>
  </si>
  <si>
    <t>DU00001012</t>
  </si>
  <si>
    <t>DU00001013</t>
  </si>
  <si>
    <t>DU00001014</t>
  </si>
  <si>
    <t>DU00001015</t>
  </si>
  <si>
    <t>DU00001016</t>
  </si>
  <si>
    <t>DU00001017</t>
  </si>
  <si>
    <t>DU00001018</t>
  </si>
  <si>
    <t>DU00001019</t>
  </si>
  <si>
    <t>DU00001020</t>
  </si>
  <si>
    <t>DU00001021</t>
  </si>
  <si>
    <t>DU00001022</t>
  </si>
  <si>
    <t>DU00001023</t>
  </si>
  <si>
    <t>DU00001024</t>
  </si>
  <si>
    <t>DU00001025</t>
  </si>
  <si>
    <t>DU00001026</t>
  </si>
  <si>
    <t>DU00001027</t>
  </si>
  <si>
    <t>DU00001028</t>
  </si>
  <si>
    <t>DU00001029</t>
  </si>
  <si>
    <t>DU00001030</t>
  </si>
  <si>
    <t>DU00001031</t>
  </si>
  <si>
    <t>DU00001032</t>
  </si>
  <si>
    <t>DU00001033</t>
  </si>
  <si>
    <t>DU00001034</t>
  </si>
  <si>
    <t>DU00001035</t>
  </si>
  <si>
    <t>DU00001036</t>
  </si>
  <si>
    <t>DU00001037</t>
  </si>
  <si>
    <t>DU00001038</t>
  </si>
  <si>
    <t>DU00001039</t>
  </si>
  <si>
    <t>DU00001040</t>
  </si>
  <si>
    <t>DU00001041</t>
  </si>
  <si>
    <t>DU00001042</t>
  </si>
  <si>
    <t>DU00001043</t>
  </si>
  <si>
    <t>DU00001044</t>
  </si>
  <si>
    <t>DU00001045</t>
  </si>
  <si>
    <t>DU00001046</t>
  </si>
  <si>
    <t>DU00001047</t>
  </si>
  <si>
    <t>DU00001048</t>
  </si>
  <si>
    <t>DU00001049</t>
  </si>
  <si>
    <t>DU00001050</t>
  </si>
  <si>
    <t>DU00001051</t>
  </si>
  <si>
    <t>DU00001052</t>
  </si>
  <si>
    <t>DU00001053</t>
  </si>
  <si>
    <t>DU00001054</t>
  </si>
  <si>
    <t>DU00001055</t>
  </si>
  <si>
    <t>DU00001056</t>
  </si>
  <si>
    <t>DU00001057</t>
  </si>
  <si>
    <t>DU00001058</t>
  </si>
  <si>
    <t>DU00001059</t>
  </si>
  <si>
    <t>DU00001060</t>
  </si>
  <si>
    <t>DU00001061</t>
  </si>
  <si>
    <t>DU00001062</t>
  </si>
  <si>
    <t>DU00001063</t>
  </si>
  <si>
    <t>DU00001064</t>
  </si>
  <si>
    <t>DU00001065</t>
  </si>
  <si>
    <t>DU00001066</t>
  </si>
  <si>
    <t>DU00001067</t>
  </si>
  <si>
    <t>DU00001068</t>
  </si>
  <si>
    <t>DU00001069</t>
  </si>
  <si>
    <t>DU00001070</t>
  </si>
  <si>
    <t>DU00001071</t>
  </si>
  <si>
    <t>DU00001072</t>
  </si>
  <si>
    <t>DU00001073</t>
  </si>
  <si>
    <t>DU00001074</t>
  </si>
  <si>
    <t>DU00001075</t>
  </si>
  <si>
    <t>DU00001076</t>
  </si>
  <si>
    <t>DU00001077</t>
  </si>
  <si>
    <t>DU00001078</t>
  </si>
  <si>
    <t>DU00001079</t>
  </si>
  <si>
    <t>DU00001080</t>
  </si>
  <si>
    <t>DU00001081</t>
  </si>
  <si>
    <t>DU00001082</t>
  </si>
  <si>
    <t>DU00001083</t>
  </si>
  <si>
    <t>DU00001084</t>
  </si>
  <si>
    <t>DU00001085</t>
  </si>
  <si>
    <t>DU00001086</t>
  </si>
  <si>
    <t>DU00001087</t>
  </si>
  <si>
    <t>DU00001088</t>
  </si>
  <si>
    <t>DU00001089</t>
  </si>
  <si>
    <t>DU00001090</t>
  </si>
  <si>
    <t>DU00001091</t>
  </si>
  <si>
    <t>DU00001092</t>
  </si>
  <si>
    <t>DU00001093</t>
  </si>
  <si>
    <t>DU00001094</t>
  </si>
  <si>
    <t>DU00001095</t>
  </si>
  <si>
    <t>DU00001096</t>
  </si>
  <si>
    <t>DU00001097</t>
  </si>
  <si>
    <t>DU00001098</t>
  </si>
  <si>
    <t>DU00001099</t>
  </si>
  <si>
    <t>DU00001100</t>
  </si>
  <si>
    <t>DU00001101</t>
  </si>
  <si>
    <t>DU00001102</t>
  </si>
  <si>
    <t>DU00001103</t>
  </si>
  <si>
    <t>DU00001104</t>
  </si>
  <si>
    <t>DU00001105</t>
  </si>
  <si>
    <t>DU00001106</t>
  </si>
  <si>
    <t>DU00001107</t>
  </si>
  <si>
    <t>DU00001108</t>
  </si>
  <si>
    <t>DU00001109</t>
  </si>
  <si>
    <t>DU00001110</t>
  </si>
  <si>
    <t>DU00001111</t>
  </si>
  <si>
    <t>DU00001112</t>
  </si>
  <si>
    <t>DU00001113</t>
  </si>
  <si>
    <t>DU00001114</t>
  </si>
  <si>
    <t>DU00001115</t>
  </si>
  <si>
    <t>DU00001116</t>
  </si>
  <si>
    <t>DU00001117</t>
  </si>
  <si>
    <t>DU00001118</t>
  </si>
  <si>
    <t>DU00001119</t>
  </si>
  <si>
    <t>DU00001120</t>
  </si>
  <si>
    <t>DU00001121</t>
  </si>
  <si>
    <t>DU00001122</t>
  </si>
  <si>
    <t>DU00001123</t>
  </si>
  <si>
    <t>DU00001124</t>
  </si>
  <si>
    <t>DU00001125</t>
  </si>
  <si>
    <t>DU00001126</t>
  </si>
  <si>
    <t>DU00001127</t>
  </si>
  <si>
    <t>DU00001128</t>
  </si>
  <si>
    <t>DU00001129</t>
  </si>
  <si>
    <t>DU00001130</t>
  </si>
  <si>
    <t>DU00001131</t>
  </si>
  <si>
    <t>DU00001132</t>
  </si>
  <si>
    <t>DU00001133</t>
  </si>
  <si>
    <t>DU00001134</t>
  </si>
  <si>
    <t>DU00001135</t>
  </si>
  <si>
    <t>DU00001136</t>
  </si>
  <si>
    <t>DU00001137</t>
  </si>
  <si>
    <t>DU00001138</t>
  </si>
  <si>
    <t>DU00001139</t>
  </si>
  <si>
    <t>DU00001140</t>
  </si>
  <si>
    <t>DU00001141</t>
  </si>
  <si>
    <t>DU00001142</t>
  </si>
  <si>
    <t>DU00001143</t>
  </si>
  <si>
    <t>DU00001144</t>
  </si>
  <si>
    <t>DU00001145</t>
  </si>
  <si>
    <t>DU00001146</t>
  </si>
  <si>
    <t>DU00001147</t>
  </si>
  <si>
    <t>DU00001148</t>
  </si>
  <si>
    <t>DU00001149</t>
  </si>
  <si>
    <t>DU00001150</t>
  </si>
  <si>
    <t>DU00001151</t>
  </si>
  <si>
    <t>DU00001152</t>
  </si>
  <si>
    <t>DU00001153</t>
  </si>
  <si>
    <t>DU00001154</t>
  </si>
  <si>
    <t>DU00001155</t>
  </si>
  <si>
    <t>DU00001156</t>
  </si>
  <si>
    <t>DU00001157</t>
  </si>
  <si>
    <t>DU00001158</t>
  </si>
  <si>
    <t>DU00001159</t>
  </si>
  <si>
    <t>DU00001160</t>
  </si>
  <si>
    <t>DU00001161</t>
  </si>
  <si>
    <t>DU00001162</t>
  </si>
  <si>
    <t>DU00001163</t>
  </si>
  <si>
    <t>DU00001164</t>
  </si>
  <si>
    <t>DU00001165</t>
  </si>
  <si>
    <t>DU00001166</t>
  </si>
  <si>
    <t>DU00001167</t>
  </si>
  <si>
    <t>DU00001168</t>
  </si>
  <si>
    <t>DU00001169</t>
  </si>
  <si>
    <t>DU00001170</t>
  </si>
  <si>
    <t>DU00001171</t>
  </si>
  <si>
    <t>DU00001172</t>
  </si>
  <si>
    <t>DU00001173</t>
  </si>
  <si>
    <t>DU00001174</t>
  </si>
  <si>
    <t>DU00001175</t>
  </si>
  <si>
    <t>DU00001176</t>
  </si>
  <si>
    <t>DU00001177</t>
  </si>
  <si>
    <t>DU00001178</t>
  </si>
  <si>
    <t>DU00001179</t>
  </si>
  <si>
    <t>DU00001180</t>
  </si>
  <si>
    <t>DU00001181</t>
  </si>
  <si>
    <t>DU00001182</t>
  </si>
  <si>
    <t>DU00001183</t>
  </si>
  <si>
    <t>DU00001184</t>
  </si>
  <si>
    <t>DU00001185</t>
  </si>
  <si>
    <t>DU00001186</t>
  </si>
  <si>
    <t>DU00001187</t>
  </si>
  <si>
    <t>DU00001188</t>
  </si>
  <si>
    <t>DU00001189</t>
  </si>
  <si>
    <t>DU00001190</t>
  </si>
  <si>
    <t>DU00001191</t>
  </si>
  <si>
    <t>DU00001192</t>
  </si>
  <si>
    <t>DU00001193</t>
  </si>
  <si>
    <t>DU00001194</t>
  </si>
  <si>
    <t>DU00001195</t>
  </si>
  <si>
    <t>DU00001196</t>
  </si>
  <si>
    <t>DU00001197</t>
  </si>
  <si>
    <t>DU00001198</t>
  </si>
  <si>
    <t>DU00001199</t>
  </si>
  <si>
    <t>DU00001200</t>
  </si>
  <si>
    <t>DU00001201</t>
  </si>
  <si>
    <t>DU00001202</t>
  </si>
  <si>
    <t>DU00001203</t>
  </si>
  <si>
    <t>DU00001204</t>
  </si>
  <si>
    <t>DU00001205</t>
  </si>
  <si>
    <t>DU00001206</t>
  </si>
  <si>
    <t>DU00001207</t>
  </si>
  <si>
    <t>DU00001208</t>
  </si>
  <si>
    <t>DU00001209</t>
  </si>
  <si>
    <t>DU00001210</t>
  </si>
  <si>
    <t>DU00001211</t>
  </si>
  <si>
    <t>DU00001212</t>
  </si>
  <si>
    <t>DU00001213</t>
  </si>
  <si>
    <t>DU00001214</t>
  </si>
  <si>
    <t>DU00001215</t>
  </si>
  <si>
    <t>DU00001216</t>
  </si>
  <si>
    <t>DU00001217</t>
  </si>
  <si>
    <t>DU00001218</t>
  </si>
  <si>
    <t>DU00001219</t>
  </si>
  <si>
    <t>DU00001220</t>
  </si>
  <si>
    <t>DU00001221</t>
  </si>
  <si>
    <t>DU00001222</t>
  </si>
  <si>
    <t>DU00001223</t>
  </si>
  <si>
    <t>DU00001224</t>
  </si>
  <si>
    <t>DU00001225</t>
  </si>
  <si>
    <t>DU00001226</t>
  </si>
  <si>
    <t>DU00001227</t>
  </si>
  <si>
    <t>DU00001228</t>
  </si>
  <si>
    <t>DU00001229</t>
  </si>
  <si>
    <t>DU00001230</t>
  </si>
  <si>
    <t>DU00001231</t>
  </si>
  <si>
    <t>DU00001232</t>
  </si>
  <si>
    <t>DU00001233</t>
  </si>
  <si>
    <t>DU00001234</t>
  </si>
  <si>
    <t>DU00001235</t>
  </si>
  <si>
    <t>DU00001236</t>
  </si>
  <si>
    <t>DU00001237</t>
  </si>
  <si>
    <t>DU00001238</t>
  </si>
  <si>
    <t>DU00001239</t>
  </si>
  <si>
    <t>DU00001240</t>
  </si>
  <si>
    <t>DU00001241</t>
  </si>
  <si>
    <t>DU00001242</t>
  </si>
  <si>
    <t>DU00001243</t>
  </si>
  <si>
    <t>DU00001244</t>
  </si>
  <si>
    <t>DU00001245</t>
  </si>
  <si>
    <t>DU00001246</t>
  </si>
  <si>
    <t>DU00001247</t>
  </si>
  <si>
    <t>DU00001248</t>
  </si>
  <si>
    <t>DU00001249</t>
  </si>
  <si>
    <t>DU00001250</t>
  </si>
  <si>
    <t>DU00001251</t>
  </si>
  <si>
    <t>DU00001252</t>
  </si>
  <si>
    <t>DU00001253</t>
  </si>
  <si>
    <t>DU00001254</t>
  </si>
  <si>
    <t>DU00001255</t>
  </si>
  <si>
    <t>DU00001256</t>
  </si>
  <si>
    <t>DU00001257</t>
  </si>
  <si>
    <t>DU00001258</t>
  </si>
  <si>
    <t>DU00001259</t>
  </si>
  <si>
    <t>DU00001260</t>
  </si>
  <si>
    <t>DU00001261</t>
  </si>
  <si>
    <t>DU00001262</t>
  </si>
  <si>
    <t>DU00001263</t>
  </si>
  <si>
    <t>DU00001264</t>
  </si>
  <si>
    <t>DU00001265</t>
  </si>
  <si>
    <t>DU00001266</t>
  </si>
  <si>
    <t>DU00001267</t>
  </si>
  <si>
    <t>DU00001268</t>
  </si>
  <si>
    <t>DU00001269</t>
  </si>
  <si>
    <t>DU00001270</t>
  </si>
  <si>
    <t>DU00001271</t>
  </si>
  <si>
    <t>DU00001272</t>
  </si>
  <si>
    <t>DU00001273</t>
  </si>
  <si>
    <t>DU00001274</t>
  </si>
  <si>
    <t>DU00001275</t>
  </si>
  <si>
    <t>DU00001276</t>
  </si>
  <si>
    <t>DU00001277</t>
  </si>
  <si>
    <t>DU00001278</t>
  </si>
  <si>
    <t>DU00001279</t>
  </si>
  <si>
    <t>DU00001280</t>
  </si>
  <si>
    <t>DU00001281</t>
  </si>
  <si>
    <t>DU00001282</t>
  </si>
  <si>
    <t>DU00001283</t>
  </si>
  <si>
    <t>DU00001284</t>
  </si>
  <si>
    <t>DU00001285</t>
  </si>
  <si>
    <t>DU00001286</t>
  </si>
  <si>
    <t>DU00001287</t>
  </si>
  <si>
    <t>DU00001288</t>
  </si>
  <si>
    <t>DU00001289</t>
  </si>
  <si>
    <t>DU00001290</t>
  </si>
  <si>
    <t>DU00001291</t>
  </si>
  <si>
    <t>DU00001292</t>
  </si>
  <si>
    <t>DU00001293</t>
  </si>
  <si>
    <t>DU00001294</t>
  </si>
  <si>
    <t>DU00001295</t>
  </si>
  <si>
    <t>DU00001296</t>
  </si>
  <si>
    <t>DU00001297</t>
  </si>
  <si>
    <t>DU00001298</t>
  </si>
  <si>
    <t>DU00001299</t>
  </si>
  <si>
    <t>DU00001300</t>
  </si>
  <si>
    <t>DU00001301</t>
  </si>
  <si>
    <t>DU00001302</t>
  </si>
  <si>
    <t>DU00001303</t>
  </si>
  <si>
    <t>DU00001304</t>
  </si>
  <si>
    <t>DU00001305</t>
  </si>
  <si>
    <t>DU00001306</t>
  </si>
  <si>
    <t>DU00001307</t>
  </si>
  <si>
    <t>DU00001308</t>
  </si>
  <si>
    <t>DU00001309</t>
  </si>
  <si>
    <t>DU00001310</t>
  </si>
  <si>
    <t>DU00001311</t>
  </si>
  <si>
    <t>DU00001312</t>
  </si>
  <si>
    <t>DU00001313</t>
  </si>
  <si>
    <t>DU00001314</t>
  </si>
  <si>
    <t>DU00001315</t>
  </si>
  <si>
    <t>DU00001316</t>
  </si>
  <si>
    <t>DU00001317</t>
  </si>
  <si>
    <t>DU00001318</t>
  </si>
  <si>
    <t>DU00001319</t>
  </si>
  <si>
    <t>DU00001320</t>
  </si>
  <si>
    <t>DU00001321</t>
  </si>
  <si>
    <t>DU00001322</t>
  </si>
  <si>
    <t>DU00001323</t>
  </si>
  <si>
    <t>DU00001324</t>
  </si>
  <si>
    <t>DU00001325</t>
  </si>
  <si>
    <t>DU00001326</t>
  </si>
  <si>
    <t>DU00001327</t>
  </si>
  <si>
    <t>DU00001328</t>
  </si>
  <si>
    <t>DU00001329</t>
  </si>
  <si>
    <t>DU00001330</t>
  </si>
  <si>
    <t>DU00001331</t>
  </si>
  <si>
    <t>DU00001332</t>
  </si>
  <si>
    <t>DU00001333</t>
  </si>
  <si>
    <t>DU00001334</t>
  </si>
  <si>
    <t>DU00001335</t>
  </si>
  <si>
    <t>DU00001336</t>
  </si>
  <si>
    <t>DU00001337</t>
  </si>
  <si>
    <t>DU00001338</t>
  </si>
  <si>
    <t>DU00001339</t>
  </si>
  <si>
    <t>DU00001340</t>
  </si>
  <si>
    <t>DU00001341</t>
  </si>
  <si>
    <t>DU00001342</t>
  </si>
  <si>
    <t>DU00001343</t>
  </si>
  <si>
    <t>DU00001344</t>
  </si>
  <si>
    <t>DU00001345</t>
  </si>
  <si>
    <t>DU00001346</t>
  </si>
  <si>
    <t>DU00001347</t>
  </si>
  <si>
    <t>DU00001348</t>
  </si>
  <si>
    <t>DU00001349</t>
  </si>
  <si>
    <t>DU00001350</t>
  </si>
  <si>
    <t>DU00001351</t>
  </si>
  <si>
    <t>DU00001352</t>
  </si>
  <si>
    <t>DU00001353</t>
  </si>
  <si>
    <t>DU00001354</t>
  </si>
  <si>
    <t>DU00001355</t>
  </si>
  <si>
    <t>DU00001356</t>
  </si>
  <si>
    <t>DU00001357</t>
  </si>
  <si>
    <t>DU00001358</t>
  </si>
  <si>
    <t>DU00001359</t>
  </si>
  <si>
    <t>DU00001360</t>
  </si>
  <si>
    <t>DU00001361</t>
  </si>
  <si>
    <t>DU00001362</t>
  </si>
  <si>
    <t>DU00001363</t>
  </si>
  <si>
    <t>DU00001364</t>
  </si>
  <si>
    <t>DU00001365</t>
  </si>
  <si>
    <t>DU00001366</t>
  </si>
  <si>
    <t>DU00001367</t>
  </si>
  <si>
    <t>DU00001368</t>
  </si>
  <si>
    <t>DU00001369</t>
  </si>
  <si>
    <t>DU00001370</t>
  </si>
  <si>
    <t>DU00001371</t>
  </si>
  <si>
    <t>DU00001372</t>
  </si>
  <si>
    <t>DU00001373</t>
  </si>
  <si>
    <t>DU00001374</t>
  </si>
  <si>
    <t>DU00001375</t>
  </si>
  <si>
    <t>DU00001376</t>
  </si>
  <si>
    <t>DU00001377</t>
  </si>
  <si>
    <t>DU00001378</t>
  </si>
  <si>
    <t>DU00001379</t>
  </si>
  <si>
    <t>DU00001380</t>
  </si>
  <si>
    <t>DU00001381</t>
  </si>
  <si>
    <t>DU00001382</t>
  </si>
  <si>
    <t>DU00001383</t>
  </si>
  <si>
    <t>DU00001384</t>
  </si>
  <si>
    <t>DU00001385</t>
  </si>
  <si>
    <t>DU00001386</t>
  </si>
  <si>
    <t>DU00001387</t>
  </si>
  <si>
    <t>DU00001388</t>
  </si>
  <si>
    <t>DU00001389</t>
  </si>
  <si>
    <t>DU00001390</t>
  </si>
  <si>
    <t>DU00001391</t>
  </si>
  <si>
    <t>DU00001392</t>
  </si>
  <si>
    <t>DU00001393</t>
  </si>
  <si>
    <t>DU00001394</t>
  </si>
  <si>
    <t>DU00001395</t>
  </si>
  <si>
    <t>DU00001396</t>
  </si>
  <si>
    <t>DU00001397</t>
  </si>
  <si>
    <t>DU00001398</t>
  </si>
  <si>
    <t>DU00001399</t>
  </si>
  <si>
    <t>DU00001400</t>
  </si>
  <si>
    <t>DU00001401</t>
  </si>
  <si>
    <t>DU00001402</t>
  </si>
  <si>
    <t>DU00001403</t>
  </si>
  <si>
    <t>DU00001404</t>
  </si>
  <si>
    <t>DU00001405</t>
  </si>
  <si>
    <t>DU00001406</t>
  </si>
  <si>
    <t>DU00001407</t>
  </si>
  <si>
    <t>DU00001408</t>
  </si>
  <si>
    <t>DU00001409</t>
  </si>
  <si>
    <t>DU00001410</t>
  </si>
  <si>
    <t>DU00001411</t>
  </si>
  <si>
    <t>DU00001412</t>
  </si>
  <si>
    <t>DU00001413</t>
  </si>
  <si>
    <t>DU00001414</t>
  </si>
  <si>
    <t>DU00001415</t>
  </si>
  <si>
    <t>DU00001416</t>
  </si>
  <si>
    <t>DU00001417</t>
  </si>
  <si>
    <t>DU00001418</t>
  </si>
  <si>
    <t>DU00001419</t>
  </si>
  <si>
    <t>DU00001420</t>
  </si>
  <si>
    <t>DU00001421</t>
  </si>
  <si>
    <t>DU00001422</t>
  </si>
  <si>
    <t>DU00001423</t>
  </si>
  <si>
    <t>DU00001424</t>
  </si>
  <si>
    <t>DU00001425</t>
  </si>
  <si>
    <t>DU00001426</t>
  </si>
  <si>
    <t>DU00001427</t>
  </si>
  <si>
    <t>DU00001428</t>
  </si>
  <si>
    <t>DU00001429</t>
  </si>
  <si>
    <t>DU00001430</t>
  </si>
  <si>
    <t>DU00001431</t>
  </si>
  <si>
    <t>DU00001432</t>
  </si>
  <si>
    <t>DU00001433</t>
  </si>
  <si>
    <t>DU00001434</t>
  </si>
  <si>
    <t>DU00001435</t>
  </si>
  <si>
    <t>DU00001436</t>
  </si>
  <si>
    <t>DU00001437</t>
  </si>
  <si>
    <t>DU00001438</t>
  </si>
  <si>
    <t>DU00001439</t>
  </si>
  <si>
    <t>DU00001440</t>
  </si>
  <si>
    <t>DU00001441</t>
  </si>
  <si>
    <t>DU00001442</t>
  </si>
  <si>
    <t>DU00001443</t>
  </si>
  <si>
    <t>DU00001444</t>
  </si>
  <si>
    <t>DU00001445</t>
  </si>
  <si>
    <t>DU00001446</t>
  </si>
  <si>
    <t>DU00001447</t>
  </si>
  <si>
    <t>DU00001448</t>
  </si>
  <si>
    <t>DU00001449</t>
  </si>
  <si>
    <t>DU00001450</t>
  </si>
  <si>
    <t>DU00001451</t>
  </si>
  <si>
    <t>DU00001452</t>
  </si>
  <si>
    <t>DU00001453</t>
  </si>
  <si>
    <t>DU00001454</t>
  </si>
  <si>
    <t>DU00001455</t>
  </si>
  <si>
    <t>DU00001456</t>
  </si>
  <si>
    <t>DU00001457</t>
  </si>
  <si>
    <t>DU00001458</t>
  </si>
  <si>
    <t>DU00001459</t>
  </si>
  <si>
    <t>DU00001460</t>
  </si>
  <si>
    <t>DU00001461</t>
  </si>
  <si>
    <t>DU00001462</t>
  </si>
  <si>
    <t>DU00001463</t>
  </si>
  <si>
    <t>DU00001464</t>
  </si>
  <si>
    <t>DU00001465</t>
  </si>
  <si>
    <t>DU00001466</t>
  </si>
  <si>
    <t>DU00001467</t>
  </si>
  <si>
    <t>DU00001468</t>
  </si>
  <si>
    <t>DU00001469</t>
  </si>
  <si>
    <t>DU00001470</t>
  </si>
  <si>
    <t>DU00001471</t>
  </si>
  <si>
    <t>DU00001472</t>
  </si>
  <si>
    <t>DU00001473</t>
  </si>
  <si>
    <t>DU00001474</t>
  </si>
  <si>
    <t>DU00001475</t>
  </si>
  <si>
    <t>DU00001476</t>
  </si>
  <si>
    <t>DU00001477</t>
  </si>
  <si>
    <t>DU00001478</t>
  </si>
  <si>
    <t>DU00001479</t>
  </si>
  <si>
    <t>DU00001480</t>
  </si>
  <si>
    <t>DU00001481</t>
  </si>
  <si>
    <t>DU00001482</t>
  </si>
  <si>
    <t>DU00001483</t>
  </si>
  <si>
    <t>DU00001484</t>
  </si>
  <si>
    <t>DU00001485</t>
  </si>
  <si>
    <t>DU00001486</t>
  </si>
  <si>
    <t>DU00001487</t>
  </si>
  <si>
    <t>DU00001488</t>
  </si>
  <si>
    <t>DU00001489</t>
  </si>
  <si>
    <t>DU00001490</t>
  </si>
  <si>
    <t>DU00001491</t>
  </si>
  <si>
    <t>DU00001492</t>
  </si>
  <si>
    <t>DU00001493</t>
  </si>
  <si>
    <t>DU00001494</t>
  </si>
  <si>
    <t>DU00001495</t>
  </si>
  <si>
    <t>DU00001496</t>
  </si>
  <si>
    <t>DU00001497</t>
  </si>
  <si>
    <t>DU00001498</t>
  </si>
  <si>
    <t>DU00001499</t>
  </si>
  <si>
    <t>DU00001500</t>
  </si>
  <si>
    <t>DU00001501</t>
  </si>
  <si>
    <t>DU00001502</t>
  </si>
  <si>
    <t>DU00001503</t>
  </si>
  <si>
    <t>DU00001504</t>
  </si>
  <si>
    <t>DU00001505</t>
  </si>
  <si>
    <t>DU00001506</t>
  </si>
  <si>
    <t>DU00001507</t>
  </si>
  <si>
    <t>DU00001508</t>
  </si>
  <si>
    <t>DU00001509</t>
  </si>
  <si>
    <t>DU00001510</t>
  </si>
  <si>
    <t>DU00001511</t>
  </si>
  <si>
    <t>DU00001512</t>
  </si>
  <si>
    <t>DU00001513</t>
  </si>
  <si>
    <t>DU00001514</t>
  </si>
  <si>
    <t>DU00001515</t>
  </si>
  <si>
    <t>DU00001516</t>
  </si>
  <si>
    <t>DU00001517</t>
  </si>
  <si>
    <t>DU00001518</t>
  </si>
  <si>
    <t>DU00001519</t>
  </si>
  <si>
    <t>DU00001520</t>
  </si>
  <si>
    <t>DU00001521</t>
  </si>
  <si>
    <t>DU00001522</t>
  </si>
  <si>
    <t>DU00001523</t>
  </si>
  <si>
    <t>DU00001524</t>
  </si>
  <si>
    <t>DU00001525</t>
  </si>
  <si>
    <t>DU00001526</t>
  </si>
  <si>
    <t>DU00001527</t>
  </si>
  <si>
    <t>DU00001528</t>
  </si>
  <si>
    <t>DU00001529</t>
  </si>
  <si>
    <t>DU00001530</t>
  </si>
  <si>
    <t>DU00001531</t>
  </si>
  <si>
    <t>DU00001532</t>
  </si>
  <si>
    <t>DU00001533</t>
  </si>
  <si>
    <t>DU00001534</t>
  </si>
  <si>
    <t>DU00001535</t>
  </si>
  <si>
    <t>DU00001536</t>
  </si>
  <si>
    <t>DU00001537</t>
  </si>
  <si>
    <t>DU00001538</t>
  </si>
  <si>
    <t>DU00001539</t>
  </si>
  <si>
    <t>DU00001540</t>
  </si>
  <si>
    <t>DU00001541</t>
  </si>
  <si>
    <t>DU00001542</t>
  </si>
  <si>
    <t>DU00001543</t>
  </si>
  <si>
    <t>DU00001544</t>
  </si>
  <si>
    <t>DU00001545</t>
  </si>
  <si>
    <t>DU00001546</t>
  </si>
  <si>
    <t>DU00001547</t>
  </si>
  <si>
    <t>DU00001548</t>
  </si>
  <si>
    <t>DU00001549</t>
  </si>
  <si>
    <t>DU00001550</t>
  </si>
  <si>
    <t>DU00001551</t>
  </si>
  <si>
    <t>DU00001552</t>
  </si>
  <si>
    <t>DU00001553</t>
  </si>
  <si>
    <t>DU00001554</t>
  </si>
  <si>
    <t>DU00001555</t>
  </si>
  <si>
    <t>DU00001556</t>
  </si>
  <si>
    <t>DU00001557</t>
  </si>
  <si>
    <t>DU00001558</t>
  </si>
  <si>
    <t>DU00001559</t>
  </si>
  <si>
    <t>DU00001560</t>
  </si>
  <si>
    <t>DU00001561</t>
  </si>
  <si>
    <t>DU00001562</t>
  </si>
  <si>
    <t>DU00001563</t>
  </si>
  <si>
    <t>DU00001564</t>
  </si>
  <si>
    <t>DU00001565</t>
  </si>
  <si>
    <t>DU00001566</t>
  </si>
  <si>
    <t>DU00001567</t>
  </si>
  <si>
    <t>DU00001568</t>
  </si>
  <si>
    <t>DU00001569</t>
  </si>
  <si>
    <t>DU00001570</t>
  </si>
  <si>
    <t>DU00001571</t>
  </si>
  <si>
    <t>DU00001572</t>
  </si>
  <si>
    <t>DU00001573</t>
  </si>
  <si>
    <t>DU00001574</t>
  </si>
  <si>
    <t>DU00001575</t>
  </si>
  <si>
    <t>DU00001576</t>
  </si>
  <si>
    <t>DU00001577</t>
  </si>
  <si>
    <t>DU00001578</t>
  </si>
  <si>
    <t>DU00001579</t>
  </si>
  <si>
    <t>DU00001580</t>
  </si>
  <si>
    <t>DU00001581</t>
  </si>
  <si>
    <t>DU00001582</t>
  </si>
  <si>
    <t>DU00001583</t>
  </si>
  <si>
    <t>DU00001584</t>
  </si>
  <si>
    <t>DU00001585</t>
  </si>
  <si>
    <t>DU00001586</t>
  </si>
  <si>
    <t>DU00001587</t>
  </si>
  <si>
    <t>DU00001588</t>
  </si>
  <si>
    <t>DU00001589</t>
  </si>
  <si>
    <t>DU00001590</t>
  </si>
  <si>
    <t>DU00001591</t>
  </si>
  <si>
    <t>DU00001592</t>
  </si>
  <si>
    <t>DU00001593</t>
  </si>
  <si>
    <t>DU00001594</t>
  </si>
  <si>
    <t>DU00001595</t>
  </si>
  <si>
    <t>DU00001596</t>
  </si>
  <si>
    <t>DU00001597</t>
  </si>
  <si>
    <t>DU00001598</t>
  </si>
  <si>
    <t>DU00001599</t>
  </si>
  <si>
    <t>DU00001600</t>
  </si>
  <si>
    <t>DU00001601</t>
  </si>
  <si>
    <t>DU00001602</t>
  </si>
  <si>
    <t>DU00001603</t>
  </si>
  <si>
    <t>DU00001604</t>
  </si>
  <si>
    <t>DU00001605</t>
  </si>
  <si>
    <t>DU00001606</t>
  </si>
  <si>
    <t>DU00001607</t>
  </si>
  <si>
    <t>DU00001608</t>
  </si>
  <si>
    <t>DU00001609</t>
  </si>
  <si>
    <t>DU00001610</t>
  </si>
  <si>
    <t>DU00001611</t>
  </si>
  <si>
    <t>DU00001612</t>
  </si>
  <si>
    <t>DU00001613</t>
  </si>
  <si>
    <t>DU00001614</t>
  </si>
  <si>
    <t>DU00001615</t>
  </si>
  <si>
    <t>DU00001616</t>
  </si>
  <si>
    <t>DU00001617</t>
  </si>
  <si>
    <t>DU00001618</t>
  </si>
  <si>
    <t>DU00001619</t>
  </si>
  <si>
    <t>DU00001620</t>
  </si>
  <si>
    <t>DU00001621</t>
  </si>
  <si>
    <t>DU00001622</t>
  </si>
  <si>
    <t>DU00001623</t>
  </si>
  <si>
    <t>DU00001624</t>
  </si>
  <si>
    <t>DU00001625</t>
  </si>
  <si>
    <t>DU00001626</t>
  </si>
  <si>
    <t>DU00001627</t>
  </si>
  <si>
    <t>DU00001628</t>
  </si>
  <si>
    <t>DU00001629</t>
  </si>
  <si>
    <t>DU00001630</t>
  </si>
  <si>
    <t>DU00001631</t>
  </si>
  <si>
    <t>DU00001632</t>
  </si>
  <si>
    <t>DU00001633</t>
  </si>
  <si>
    <t>DU00001634</t>
  </si>
  <si>
    <t>DU00001635</t>
  </si>
  <si>
    <t>DU00001636</t>
  </si>
  <si>
    <t>DU00001637</t>
  </si>
  <si>
    <t>DU00001638</t>
  </si>
  <si>
    <t>DU00001639</t>
  </si>
  <si>
    <t>DU00001640</t>
  </si>
  <si>
    <t>DU00001641</t>
  </si>
  <si>
    <t>DU00001642</t>
  </si>
  <si>
    <t>DU00001643</t>
  </si>
  <si>
    <t>DU00001644</t>
  </si>
  <si>
    <t>DU00001645</t>
  </si>
  <si>
    <t>DU00001646</t>
  </si>
  <si>
    <t>DU00001647</t>
  </si>
  <si>
    <t>DU00001648</t>
  </si>
  <si>
    <t>DU00001649</t>
  </si>
  <si>
    <t>DU00001650</t>
  </si>
  <si>
    <t>DU00001651</t>
  </si>
  <si>
    <t>DU00001652</t>
  </si>
  <si>
    <t>DU00001653</t>
  </si>
  <si>
    <t>DU00001654</t>
  </si>
  <si>
    <t>DU00001655</t>
  </si>
  <si>
    <t>DU00001656</t>
  </si>
  <si>
    <t>DU00001657</t>
  </si>
  <si>
    <t>DU00001658</t>
  </si>
  <si>
    <t>DU00001659</t>
  </si>
  <si>
    <t>DU00001660</t>
  </si>
  <si>
    <t>DU00001661</t>
  </si>
  <si>
    <t>DU00001662</t>
  </si>
  <si>
    <t>DU00001663</t>
  </si>
  <si>
    <t>DU00001664</t>
  </si>
  <si>
    <t>DU00001665</t>
  </si>
  <si>
    <t>DU00001666</t>
  </si>
  <si>
    <t>DU00001667</t>
  </si>
  <si>
    <t>DU00001668</t>
  </si>
  <si>
    <t>DU00001669</t>
  </si>
  <si>
    <t>DU00001670</t>
  </si>
  <si>
    <t>DU00001671</t>
  </si>
  <si>
    <t>DU00001672</t>
  </si>
  <si>
    <t>DU00001673</t>
  </si>
  <si>
    <t>DU00001674</t>
  </si>
  <si>
    <t>DU00001675</t>
  </si>
  <si>
    <t>DU00001676</t>
  </si>
  <si>
    <t>DU00001677</t>
  </si>
  <si>
    <t>DU00001678</t>
  </si>
  <si>
    <t>DU00001679</t>
  </si>
  <si>
    <t>DU00001680</t>
  </si>
  <si>
    <t>DU00001681</t>
  </si>
  <si>
    <t>DU00001682</t>
  </si>
  <si>
    <t>DU00001683</t>
  </si>
  <si>
    <t>DU00001684</t>
  </si>
  <si>
    <t>DU00001685</t>
  </si>
  <si>
    <t>DU00001686</t>
  </si>
  <si>
    <t>DU00001687</t>
  </si>
  <si>
    <t>DU00001688</t>
  </si>
  <si>
    <t>DU00001689</t>
  </si>
  <si>
    <t>DU00001690</t>
  </si>
  <si>
    <t>DU00001691</t>
  </si>
  <si>
    <t>DU00001692</t>
  </si>
  <si>
    <t>DU00001693</t>
  </si>
  <si>
    <t>DU00001694</t>
  </si>
  <si>
    <t>DU00001695</t>
  </si>
  <si>
    <t>DU00001696</t>
  </si>
  <si>
    <t>DU00001697</t>
  </si>
  <si>
    <t>DU00001698</t>
  </si>
  <si>
    <t>DU00001699</t>
  </si>
  <si>
    <t>DU00001700</t>
  </si>
  <si>
    <t>DU00001701</t>
  </si>
  <si>
    <t>DU00001702</t>
  </si>
  <si>
    <t>DU00001703</t>
  </si>
  <si>
    <t>DU00001704</t>
  </si>
  <si>
    <t>DU00001705</t>
  </si>
  <si>
    <t>DU00001706</t>
  </si>
  <si>
    <t>DU00001707</t>
  </si>
  <si>
    <t>DU00001708</t>
  </si>
  <si>
    <t>DU00001709</t>
  </si>
  <si>
    <t>DU00001710</t>
  </si>
  <si>
    <t>DU00001711</t>
  </si>
  <si>
    <t>DU00001712</t>
  </si>
  <si>
    <t>DU00001713</t>
  </si>
  <si>
    <t>DU00001714</t>
  </si>
  <si>
    <t>DU00001715</t>
  </si>
  <si>
    <t>DU00001716</t>
  </si>
  <si>
    <t>DU00001717</t>
  </si>
  <si>
    <t>DU00001718</t>
  </si>
  <si>
    <t>DU00001719</t>
  </si>
  <si>
    <t>DU00001720</t>
  </si>
  <si>
    <t>DU00001721</t>
  </si>
  <si>
    <t>DU00001722</t>
  </si>
  <si>
    <t>DU00001723</t>
  </si>
  <si>
    <t>DU00001724</t>
  </si>
  <si>
    <t>DU00001725</t>
  </si>
  <si>
    <t>DU00001726</t>
  </si>
  <si>
    <t>DU00001727</t>
  </si>
  <si>
    <t>DU00001728</t>
  </si>
  <si>
    <t>DU00001729</t>
  </si>
  <si>
    <t>DU00001730</t>
  </si>
  <si>
    <t>DU00001731</t>
  </si>
  <si>
    <t>DU00001732</t>
  </si>
  <si>
    <t>DU00001733</t>
  </si>
  <si>
    <t>DU00001734</t>
  </si>
  <si>
    <t>DU00001735</t>
  </si>
  <si>
    <t>DU00001736</t>
  </si>
  <si>
    <t>DU00001737</t>
  </si>
  <si>
    <t>DU00001738</t>
  </si>
  <si>
    <t>DU00001739</t>
  </si>
  <si>
    <t>DU00001740</t>
  </si>
  <si>
    <t>DU00001741</t>
  </si>
  <si>
    <t>DU00001742</t>
  </si>
  <si>
    <t>DU00001743</t>
  </si>
  <si>
    <t>DU00001744</t>
  </si>
  <si>
    <t>DU00001745</t>
  </si>
  <si>
    <t>DU00001746</t>
  </si>
  <si>
    <t>DU00001747</t>
  </si>
  <si>
    <t>DU00001748</t>
  </si>
  <si>
    <t>DU00001749</t>
  </si>
  <si>
    <t>DU00001750</t>
  </si>
  <si>
    <t>DU00001751</t>
  </si>
  <si>
    <t>DU00001752</t>
  </si>
  <si>
    <t>DU00001753</t>
  </si>
  <si>
    <t>DU00001754</t>
  </si>
  <si>
    <t>DU00001755</t>
  </si>
  <si>
    <t>DU00001756</t>
  </si>
  <si>
    <t>DU00001757</t>
  </si>
  <si>
    <t>DU00001758</t>
  </si>
  <si>
    <t>DU00001759</t>
  </si>
  <si>
    <t>DU00001760</t>
  </si>
  <si>
    <t>DU00001761</t>
  </si>
  <si>
    <t>DU00001762</t>
  </si>
  <si>
    <t>DU00001763</t>
  </si>
  <si>
    <t>DU00001764</t>
  </si>
  <si>
    <t>DU00001765</t>
  </si>
  <si>
    <t>DU00001766</t>
  </si>
  <si>
    <t>DU00001767</t>
  </si>
  <si>
    <t>DU00001768</t>
  </si>
  <si>
    <t>DU00001769</t>
  </si>
  <si>
    <t>DU00001770</t>
  </si>
  <si>
    <t>DU00001771</t>
  </si>
  <si>
    <t>DU00001772</t>
  </si>
  <si>
    <t>DU00001773</t>
  </si>
  <si>
    <t>DU00001774</t>
  </si>
  <si>
    <t>DU00001775</t>
  </si>
  <si>
    <t>DU00001776</t>
  </si>
  <si>
    <t>DU00001777</t>
  </si>
  <si>
    <t>DU00001778</t>
  </si>
  <si>
    <t>DU00001779</t>
  </si>
  <si>
    <t>DU00001780</t>
  </si>
  <si>
    <t>DU00001781</t>
  </si>
  <si>
    <t>DU00001782</t>
  </si>
  <si>
    <t>DU00001783</t>
  </si>
  <si>
    <t>DU00001784</t>
  </si>
  <si>
    <t>DU00001785</t>
  </si>
  <si>
    <t>DU00001786</t>
  </si>
  <si>
    <t>DU00001787</t>
  </si>
  <si>
    <t>DU00001788</t>
  </si>
  <si>
    <t>DU00001789</t>
  </si>
  <si>
    <t>DU00001790</t>
  </si>
  <si>
    <t>DU00001791</t>
  </si>
  <si>
    <t>DU00001792</t>
  </si>
  <si>
    <t>DU00001793</t>
  </si>
  <si>
    <t>DU00001794</t>
  </si>
  <si>
    <t>DU00001795</t>
  </si>
  <si>
    <t>DU00001796</t>
  </si>
  <si>
    <t>DU00001797</t>
  </si>
  <si>
    <t>DU00001798</t>
  </si>
  <si>
    <t>DU00001799</t>
  </si>
  <si>
    <t>DU00001800</t>
  </si>
  <si>
    <t>DU00001801</t>
  </si>
  <si>
    <t>DU00001802</t>
  </si>
  <si>
    <t>DU00001803</t>
  </si>
  <si>
    <t>DU00001804</t>
  </si>
  <si>
    <t>DU00001805</t>
  </si>
  <si>
    <t>DU00001806</t>
  </si>
  <si>
    <t>DU00001807</t>
  </si>
  <si>
    <t>DU00001808</t>
  </si>
  <si>
    <t>DU00001809</t>
  </si>
  <si>
    <t>DU00001810</t>
  </si>
  <si>
    <t>DU00001811</t>
  </si>
  <si>
    <t>DU00001812</t>
  </si>
  <si>
    <t>DU00001813</t>
  </si>
  <si>
    <t>DU00001814</t>
  </si>
  <si>
    <t>DU00001815</t>
  </si>
  <si>
    <t>DU00001816</t>
  </si>
  <si>
    <t>DU00001817</t>
  </si>
  <si>
    <t>DU00001818</t>
  </si>
  <si>
    <t>DU00001819</t>
  </si>
  <si>
    <t>DU00001820</t>
  </si>
  <si>
    <t>DU00001821</t>
  </si>
  <si>
    <t>DU00001822</t>
  </si>
  <si>
    <t>DU00001823</t>
  </si>
  <si>
    <t>DU00001824</t>
  </si>
  <si>
    <t>DU00001825</t>
  </si>
  <si>
    <t>DU00001826</t>
  </si>
  <si>
    <t>DU00001827</t>
  </si>
  <si>
    <t>DU00001828</t>
  </si>
  <si>
    <t>DU00001829</t>
  </si>
  <si>
    <t>DU00001830</t>
  </si>
  <si>
    <t>DU00001831</t>
  </si>
  <si>
    <t>DU00001832</t>
  </si>
  <si>
    <t>DU00001833</t>
  </si>
  <si>
    <t>DU00001834</t>
  </si>
  <si>
    <t>DU00001835</t>
  </si>
  <si>
    <t>DU00001836</t>
  </si>
  <si>
    <t>DU00001837</t>
  </si>
  <si>
    <t>DU00001838</t>
  </si>
  <si>
    <t>DU00001839</t>
  </si>
  <si>
    <t>DU00001840</t>
  </si>
  <si>
    <t>DU00001841</t>
  </si>
  <si>
    <t>DU00001842</t>
  </si>
  <si>
    <t>DU00001843</t>
  </si>
  <si>
    <t>DU00001844</t>
  </si>
  <si>
    <t>DU00001845</t>
  </si>
  <si>
    <t>DU00001846</t>
  </si>
  <si>
    <t>DU00001847</t>
  </si>
  <si>
    <t>DU00001848</t>
  </si>
  <si>
    <t>DU00001849</t>
  </si>
  <si>
    <t>DU00001850</t>
  </si>
  <si>
    <t>DU00001851</t>
  </si>
  <si>
    <t>DU00001852</t>
  </si>
  <si>
    <t>DU00001853</t>
  </si>
  <si>
    <t>DU00001854</t>
  </si>
  <si>
    <t>DU00001855</t>
  </si>
  <si>
    <t>DU00001856</t>
  </si>
  <si>
    <t>DU00001857</t>
  </si>
  <si>
    <t>DU00001858</t>
  </si>
  <si>
    <t>DU00001859</t>
  </si>
  <si>
    <t>DU00001860</t>
  </si>
  <si>
    <t>DU00001861</t>
  </si>
  <si>
    <t>DU00001862</t>
  </si>
  <si>
    <t>DU00001863</t>
  </si>
  <si>
    <t>DU00001864</t>
  </si>
  <si>
    <t>DU00001865</t>
  </si>
  <si>
    <t>DU00001866</t>
  </si>
  <si>
    <t>DU00001867</t>
  </si>
  <si>
    <t>DU00001868</t>
  </si>
  <si>
    <t>DU00001869</t>
  </si>
  <si>
    <t>DU00001870</t>
  </si>
  <si>
    <t>DU00001871</t>
  </si>
  <si>
    <t>DU00001872</t>
  </si>
  <si>
    <t>DU00001873</t>
  </si>
  <si>
    <t>DU00001874</t>
  </si>
  <si>
    <t>DU00001875</t>
  </si>
  <si>
    <t>DU00001876</t>
  </si>
  <si>
    <t>DU00001877</t>
  </si>
  <si>
    <t>DU00001878</t>
  </si>
  <si>
    <t>DU00001879</t>
  </si>
  <si>
    <t>DU00001880</t>
  </si>
  <si>
    <t>DU00001881</t>
  </si>
  <si>
    <t>DU00001882</t>
  </si>
  <si>
    <t>DU00001883</t>
  </si>
  <si>
    <t>DU00001884</t>
  </si>
  <si>
    <t>DU00001885</t>
  </si>
  <si>
    <t>DU00001886</t>
  </si>
  <si>
    <t>DU00001887</t>
  </si>
  <si>
    <t>DU00001888</t>
  </si>
  <si>
    <t>DU00001889</t>
  </si>
  <si>
    <t>DU00001890</t>
  </si>
  <si>
    <t>DU00001891</t>
  </si>
  <si>
    <t>DU00001892</t>
  </si>
  <si>
    <t>DU00001893</t>
  </si>
  <si>
    <t>DU00001894</t>
  </si>
  <si>
    <t>DU00001895</t>
  </si>
  <si>
    <t>DU00001896</t>
  </si>
  <si>
    <t>DU00001897</t>
  </si>
  <si>
    <t>DU00001898</t>
  </si>
  <si>
    <t>DU00001899</t>
  </si>
  <si>
    <t>DU00001900</t>
  </si>
  <si>
    <t>DU00001901</t>
  </si>
  <si>
    <t>DU00001902</t>
  </si>
  <si>
    <t>DU00001903</t>
  </si>
  <si>
    <t>DU00001904</t>
  </si>
  <si>
    <t>DU00001905</t>
  </si>
  <si>
    <t>DU00001906</t>
  </si>
  <si>
    <t>DU00001907</t>
  </si>
  <si>
    <t>DU00001908</t>
  </si>
  <si>
    <t>DU00001909</t>
  </si>
  <si>
    <t>DU00001910</t>
  </si>
  <si>
    <t>DU00001911</t>
  </si>
  <si>
    <t>DU00001912</t>
  </si>
  <si>
    <t>DU00001913</t>
  </si>
  <si>
    <t>DU00001914</t>
  </si>
  <si>
    <t>DU00001915</t>
  </si>
  <si>
    <t>DU00001916</t>
  </si>
  <si>
    <t>DU00001917</t>
  </si>
  <si>
    <t>DU00001918</t>
  </si>
  <si>
    <t>DU00001919</t>
  </si>
  <si>
    <t>DU00001920</t>
  </si>
  <si>
    <t>DU00001921</t>
  </si>
  <si>
    <t>DU00001922</t>
  </si>
  <si>
    <t>DU00001923</t>
  </si>
  <si>
    <t>DU00001924</t>
  </si>
  <si>
    <t>DU00001925</t>
  </si>
  <si>
    <t>DU00001926</t>
  </si>
  <si>
    <t>DU00001927</t>
  </si>
  <si>
    <t>DU00001928</t>
  </si>
  <si>
    <t>DU00001929</t>
  </si>
  <si>
    <t>DU00001930</t>
  </si>
  <si>
    <t>DU00001931</t>
  </si>
  <si>
    <t>DU00001932</t>
  </si>
  <si>
    <t>DU00001933</t>
  </si>
  <si>
    <t>DU00001934</t>
  </si>
  <si>
    <t>DU00001935</t>
  </si>
  <si>
    <t>DU00001936</t>
  </si>
  <si>
    <t>DU00001937</t>
  </si>
  <si>
    <t>DU00001938</t>
  </si>
  <si>
    <t>DU00001939</t>
  </si>
  <si>
    <t>DU00001940</t>
  </si>
  <si>
    <t>DU00001941</t>
  </si>
  <si>
    <t>DU00001942</t>
  </si>
  <si>
    <t>DU00001943</t>
  </si>
  <si>
    <t>DU00001944</t>
  </si>
  <si>
    <t>DU00001945</t>
  </si>
  <si>
    <t>DU00001946</t>
  </si>
  <si>
    <t>DU00001947</t>
  </si>
  <si>
    <t>DU00001948</t>
  </si>
  <si>
    <t>DU00001949</t>
  </si>
  <si>
    <t>DU00001950</t>
  </si>
  <si>
    <t>DU00001951</t>
  </si>
  <si>
    <t>DU00001952</t>
  </si>
  <si>
    <t>DU00001953</t>
  </si>
  <si>
    <t>DU00001954</t>
  </si>
  <si>
    <t>DU00001955</t>
  </si>
  <si>
    <t>DU00001956</t>
  </si>
  <si>
    <t>DU00001957</t>
  </si>
  <si>
    <t>DU00001958</t>
  </si>
  <si>
    <t>DU00001959</t>
  </si>
  <si>
    <t>DU00001960</t>
  </si>
  <si>
    <t>DU00001961</t>
  </si>
  <si>
    <t>DU00001962</t>
  </si>
  <si>
    <t>DU00001963</t>
  </si>
  <si>
    <t>DU00001964</t>
  </si>
  <si>
    <t>DU00001965</t>
  </si>
  <si>
    <t>DU00001966</t>
  </si>
  <si>
    <t>DU00001967</t>
  </si>
  <si>
    <t>DU00001968</t>
  </si>
  <si>
    <t>DU00001969</t>
  </si>
  <si>
    <t>DU00001970</t>
  </si>
  <si>
    <t>DU00001971</t>
  </si>
  <si>
    <t>DU00001972</t>
  </si>
  <si>
    <t>DU00001973</t>
  </si>
  <si>
    <t>DU00001974</t>
  </si>
  <si>
    <t>DU00001975</t>
  </si>
  <si>
    <t>DU00001976</t>
  </si>
  <si>
    <t>DU00001977</t>
  </si>
  <si>
    <t>DU00001978</t>
  </si>
  <si>
    <t>DU00001979</t>
  </si>
  <si>
    <t>DU00001980</t>
  </si>
  <si>
    <t>DU00001981</t>
  </si>
  <si>
    <t>DU00001982</t>
  </si>
  <si>
    <t>DU00001983</t>
  </si>
  <si>
    <t>DU00001984</t>
  </si>
  <si>
    <t>DU00001985</t>
  </si>
  <si>
    <t>DU00001986</t>
  </si>
  <si>
    <t>DU00001987</t>
  </si>
  <si>
    <t>DU00001988</t>
  </si>
  <si>
    <t>DU00001989</t>
  </si>
  <si>
    <t>DU00001990</t>
  </si>
  <si>
    <t>DU00001991</t>
  </si>
  <si>
    <t>DU00001992</t>
  </si>
  <si>
    <t>DU00001993</t>
  </si>
  <si>
    <t>DU00001994</t>
  </si>
  <si>
    <t>DU00001995</t>
  </si>
  <si>
    <t>DU00001996</t>
  </si>
  <si>
    <t>DU00001997</t>
  </si>
  <si>
    <t>DU00001998</t>
  </si>
  <si>
    <t>DU00001999</t>
  </si>
  <si>
    <t>DU00002000</t>
  </si>
  <si>
    <t>DU00002001</t>
  </si>
  <si>
    <t>DU00002002</t>
  </si>
  <si>
    <t>DU00002003</t>
  </si>
  <si>
    <t>DU00002004</t>
  </si>
  <si>
    <t>DU00002005</t>
  </si>
  <si>
    <t>DU00002006</t>
  </si>
  <si>
    <t>DU00002007</t>
  </si>
  <si>
    <t>DU00002008</t>
  </si>
  <si>
    <t>DU00002009</t>
  </si>
  <si>
    <t>DU00002010</t>
  </si>
  <si>
    <t>DU00002011</t>
  </si>
  <si>
    <t>DU00002012</t>
  </si>
  <si>
    <t>DU00002013</t>
  </si>
  <si>
    <t>DU00002014</t>
  </si>
  <si>
    <t>DU00002015</t>
  </si>
  <si>
    <t>DU00002016</t>
  </si>
  <si>
    <t>DU00002017</t>
  </si>
  <si>
    <t>DU00002018</t>
  </si>
  <si>
    <t>DU00002019</t>
  </si>
  <si>
    <t>DU00002020</t>
  </si>
  <si>
    <t>DU00002021</t>
  </si>
  <si>
    <t>DU00002022</t>
  </si>
  <si>
    <t>DU00002023</t>
  </si>
  <si>
    <t>DU00002024</t>
  </si>
  <si>
    <t>DU00002025</t>
  </si>
  <si>
    <t>DU00002026</t>
  </si>
  <si>
    <t>DU00002027</t>
  </si>
  <si>
    <t>DU00002028</t>
  </si>
  <si>
    <t>DU00002029</t>
  </si>
  <si>
    <t>DU00002030</t>
  </si>
  <si>
    <t>DU00002031</t>
  </si>
  <si>
    <t>DU00002032</t>
  </si>
  <si>
    <t>DU00002033</t>
  </si>
  <si>
    <t>DU00002034</t>
  </si>
  <si>
    <t>DU00002035</t>
  </si>
  <si>
    <t>DU00002036</t>
  </si>
  <si>
    <t>DU00002037</t>
  </si>
  <si>
    <t>DU00002038</t>
  </si>
  <si>
    <t>DU00002039</t>
  </si>
  <si>
    <t>DU00002040</t>
  </si>
  <si>
    <t>DU00002041</t>
  </si>
  <si>
    <t>DU00002042</t>
  </si>
  <si>
    <t>DU00002043</t>
  </si>
  <si>
    <t>DU00002044</t>
  </si>
  <si>
    <t>DU00002045</t>
  </si>
  <si>
    <t>DU00002046</t>
  </si>
  <si>
    <t>DU00002047</t>
  </si>
  <si>
    <t>DU00002048</t>
  </si>
  <si>
    <t>DU00002049</t>
  </si>
  <si>
    <t>DU00002050</t>
  </si>
  <si>
    <t>DU00002051</t>
  </si>
  <si>
    <t>DU00002052</t>
  </si>
  <si>
    <t>DU00002053</t>
  </si>
  <si>
    <t>DU00002054</t>
  </si>
  <si>
    <t>DU00002055</t>
  </si>
  <si>
    <t>DU00002056</t>
  </si>
  <si>
    <t>DU00002057</t>
  </si>
  <si>
    <t>DU00002058</t>
  </si>
  <si>
    <t>DU00002059</t>
  </si>
  <si>
    <t>DU00002060</t>
  </si>
  <si>
    <t>DU00002061</t>
  </si>
  <si>
    <t>DU00002062</t>
  </si>
  <si>
    <t>DU00002063</t>
  </si>
  <si>
    <t>DU00002064</t>
  </si>
  <si>
    <t>DU00002065</t>
  </si>
  <si>
    <t>DU00002066</t>
  </si>
  <si>
    <t>DU00002067</t>
  </si>
  <si>
    <t>DU00002068</t>
  </si>
  <si>
    <t>DU00002069</t>
  </si>
  <si>
    <t>DU00002070</t>
  </si>
  <si>
    <t>DU00002071</t>
  </si>
  <si>
    <t>DU00002072</t>
  </si>
  <si>
    <t>DU00002073</t>
  </si>
  <si>
    <t>DU00002074</t>
  </si>
  <si>
    <t>DU00002075</t>
  </si>
  <si>
    <t>DU00002076</t>
  </si>
  <si>
    <t>DU00002077</t>
  </si>
  <si>
    <t>DU00002078</t>
  </si>
  <si>
    <t>DU00002079</t>
  </si>
  <si>
    <t>DU00002080</t>
  </si>
  <si>
    <t>DU00002081</t>
  </si>
  <si>
    <t>DU00002082</t>
  </si>
  <si>
    <t>DU00002083</t>
  </si>
  <si>
    <t>DU00002084</t>
  </si>
  <si>
    <t>DU00002085</t>
  </si>
  <si>
    <t>DU00002086</t>
  </si>
  <si>
    <t>DU00002087</t>
  </si>
  <si>
    <t>DU00002088</t>
  </si>
  <si>
    <t>DU00002089</t>
  </si>
  <si>
    <t>DU00002090</t>
  </si>
  <si>
    <t>DU00002091</t>
  </si>
  <si>
    <t>DU00002092</t>
  </si>
  <si>
    <t>DU00002093</t>
  </si>
  <si>
    <t>DU00002094</t>
  </si>
  <si>
    <t>DU00002095</t>
  </si>
  <si>
    <t>DU00002096</t>
  </si>
  <si>
    <t>DU00002097</t>
  </si>
  <si>
    <t>DU00002098</t>
  </si>
  <si>
    <t>DU00002099</t>
  </si>
  <si>
    <t>DU00002100</t>
  </si>
  <si>
    <t>DU00002101</t>
  </si>
  <si>
    <t>DU00002102</t>
  </si>
  <si>
    <t>DU00002103</t>
  </si>
  <si>
    <t>DU00002104</t>
  </si>
  <si>
    <t>DU00002105</t>
  </si>
  <si>
    <t>DU00002106</t>
  </si>
  <si>
    <t>DU00002107</t>
  </si>
  <si>
    <t>DU00002108</t>
  </si>
  <si>
    <t>DU00002109</t>
  </si>
  <si>
    <t>DU00002110</t>
  </si>
  <si>
    <t>DU00002111</t>
  </si>
  <si>
    <t>DU00002112</t>
  </si>
  <si>
    <t>DU00002113</t>
  </si>
  <si>
    <t>DU00002114</t>
  </si>
  <si>
    <t>DU00002115</t>
  </si>
  <si>
    <t>DU00002116</t>
  </si>
  <si>
    <t>DU00002117</t>
  </si>
  <si>
    <t>DU00002118</t>
  </si>
  <si>
    <t>DU00002119</t>
  </si>
  <si>
    <t>DU00002120</t>
  </si>
  <si>
    <t>DU00002121</t>
  </si>
  <si>
    <t>DU00002122</t>
  </si>
  <si>
    <t>DU00002123</t>
  </si>
  <si>
    <t>DU00002124</t>
  </si>
  <si>
    <t>DU00002125</t>
  </si>
  <si>
    <t>DU00002126</t>
  </si>
  <si>
    <t>DU00002127</t>
  </si>
  <si>
    <t>DU00002128</t>
  </si>
  <si>
    <t>DU00002129</t>
  </si>
  <si>
    <t>DU00002130</t>
  </si>
  <si>
    <t>DU00002131</t>
  </si>
  <si>
    <t>DU00002132</t>
  </si>
  <si>
    <t>DU00002133</t>
  </si>
  <si>
    <t>DU00002134</t>
  </si>
  <si>
    <t>DU00002135</t>
  </si>
  <si>
    <t>DU00002136</t>
  </si>
  <si>
    <t>DU00002137</t>
  </si>
  <si>
    <t>DU00002138</t>
  </si>
  <si>
    <t>DU00002139</t>
  </si>
  <si>
    <t>DU00002140</t>
  </si>
  <si>
    <t>DU00002141</t>
  </si>
  <si>
    <t>DU00002142</t>
  </si>
  <si>
    <t>DU00002143</t>
  </si>
  <si>
    <t>DU00002144</t>
  </si>
  <si>
    <t>DU00002145</t>
  </si>
  <si>
    <t>DU00002146</t>
  </si>
  <si>
    <t>DU00002147</t>
  </si>
  <si>
    <t>DU00002148</t>
  </si>
  <si>
    <t>DU00002149</t>
  </si>
  <si>
    <t>DU00002150</t>
  </si>
  <si>
    <t>DU00002151</t>
  </si>
  <si>
    <t>DU00002152</t>
  </si>
  <si>
    <t>DU00002153</t>
  </si>
  <si>
    <t>DU00002154</t>
  </si>
  <si>
    <t>DU00002155</t>
  </si>
  <si>
    <t>DU00002156</t>
  </si>
  <si>
    <t>DU00002157</t>
  </si>
  <si>
    <t>DU00002158</t>
  </si>
  <si>
    <t>DU00002159</t>
  </si>
  <si>
    <t>DU00002160</t>
  </si>
  <si>
    <t>DU00002161</t>
  </si>
  <si>
    <t>DU00002162</t>
  </si>
  <si>
    <t>DU00002163</t>
  </si>
  <si>
    <t>DU00002164</t>
  </si>
  <si>
    <t>DU00002165</t>
  </si>
  <si>
    <t>DU00002166</t>
  </si>
  <si>
    <t>DU00002167</t>
  </si>
  <si>
    <t>DU00002168</t>
  </si>
  <si>
    <t>DU00002169</t>
  </si>
  <si>
    <t>DU00002170</t>
  </si>
  <si>
    <t>DU00002171</t>
  </si>
  <si>
    <t>DU00002172</t>
  </si>
  <si>
    <t>DU00002173</t>
  </si>
  <si>
    <t>DU00002174</t>
  </si>
  <si>
    <t>DU00002175</t>
  </si>
  <si>
    <t>DU00002176</t>
  </si>
  <si>
    <t>DU00002177</t>
  </si>
  <si>
    <t>DU00002178</t>
  </si>
  <si>
    <t>DU00002179</t>
  </si>
  <si>
    <t>DU00002180</t>
  </si>
  <si>
    <t>DU00002181</t>
  </si>
  <si>
    <t>DU00002182</t>
  </si>
  <si>
    <t>DU00002183</t>
  </si>
  <si>
    <t>DU00002184</t>
  </si>
  <si>
    <t>DU00002185</t>
  </si>
  <si>
    <t>DU00002186</t>
  </si>
  <si>
    <t>DU00002187</t>
  </si>
  <si>
    <t>DU00002188</t>
  </si>
  <si>
    <t>DU00002189</t>
  </si>
  <si>
    <t>DU00002190</t>
  </si>
  <si>
    <t>DU00002191</t>
  </si>
  <si>
    <t>DU00002192</t>
  </si>
  <si>
    <t>DU00002193</t>
  </si>
  <si>
    <t>DU00002194</t>
  </si>
  <si>
    <t>DU00002195</t>
  </si>
  <si>
    <t>DU00002196</t>
  </si>
  <si>
    <t>DU00002197</t>
  </si>
  <si>
    <t>DU00002198</t>
  </si>
  <si>
    <t>DU00002199</t>
  </si>
  <si>
    <t>DU00002200</t>
  </si>
  <si>
    <t>DU00002201</t>
  </si>
  <si>
    <t>DU00002202</t>
  </si>
  <si>
    <t>DU00002203</t>
  </si>
  <si>
    <t>DU00002204</t>
  </si>
  <si>
    <t>DU00002205</t>
  </si>
  <si>
    <t>DU00002206</t>
  </si>
  <si>
    <t>DU00002207</t>
  </si>
  <si>
    <t>DU00002208</t>
  </si>
  <si>
    <t>DU00002209</t>
  </si>
  <si>
    <t>DU00002210</t>
  </si>
  <si>
    <t>DU00002211</t>
  </si>
  <si>
    <t>DU00002212</t>
  </si>
  <si>
    <t>DU00002213</t>
  </si>
  <si>
    <t>DU00002214</t>
  </si>
  <si>
    <t>DU00002215</t>
  </si>
  <si>
    <t>DU00002216</t>
  </si>
  <si>
    <t>DU00002217</t>
  </si>
  <si>
    <t>DU00002218</t>
  </si>
  <si>
    <t>DU00002219</t>
  </si>
  <si>
    <t>DU00002220</t>
  </si>
  <si>
    <t>DU00002221</t>
  </si>
  <si>
    <t>DU00002222</t>
  </si>
  <si>
    <t>DU00002223</t>
  </si>
  <si>
    <t>DU00002224</t>
  </si>
  <si>
    <t>DU00002225</t>
  </si>
  <si>
    <t>DU00002226</t>
  </si>
  <si>
    <t>DU00002227</t>
  </si>
  <si>
    <t>DU00002228</t>
  </si>
  <si>
    <t>DU00002229</t>
  </si>
  <si>
    <t>DU00002230</t>
  </si>
  <si>
    <t>DU00002231</t>
  </si>
  <si>
    <t>DU00002232</t>
  </si>
  <si>
    <t>DU00002233</t>
  </si>
  <si>
    <t>DU00002234</t>
  </si>
  <si>
    <t>DU00002235</t>
  </si>
  <si>
    <t>DU00002236</t>
  </si>
  <si>
    <t>DU00002237</t>
  </si>
  <si>
    <t>DU00002238</t>
  </si>
  <si>
    <t>DU00002239</t>
  </si>
  <si>
    <t>DU00002240</t>
  </si>
  <si>
    <t>DU00002241</t>
  </si>
  <si>
    <t>DU00002242</t>
  </si>
  <si>
    <t>DU00002243</t>
  </si>
  <si>
    <t>DU00002244</t>
  </si>
  <si>
    <t>DU00002245</t>
  </si>
  <si>
    <t>DU00002246</t>
  </si>
  <si>
    <t>DU00002247</t>
  </si>
  <si>
    <t>DU00002248</t>
  </si>
  <si>
    <t>DU00002249</t>
  </si>
  <si>
    <t>DU00002250</t>
  </si>
  <si>
    <t>DU00002251</t>
  </si>
  <si>
    <t>DU00002252</t>
  </si>
  <si>
    <t>DU00002253</t>
  </si>
  <si>
    <t>DU00002254</t>
  </si>
  <si>
    <t>DU00002255</t>
  </si>
  <si>
    <t>DU00002256</t>
  </si>
  <si>
    <t>DU00002257</t>
  </si>
  <si>
    <t>DU00002258</t>
  </si>
  <si>
    <t>DU00002259</t>
  </si>
  <si>
    <t>DU00002260</t>
  </si>
  <si>
    <t>DU00002261</t>
  </si>
  <si>
    <t>DU00002262</t>
  </si>
  <si>
    <t>DU00002263</t>
  </si>
  <si>
    <t>DU00002264</t>
  </si>
  <si>
    <t>DU00002265</t>
  </si>
  <si>
    <t>DU00002266</t>
  </si>
  <si>
    <t>DU00002267</t>
  </si>
  <si>
    <t>DU00002268</t>
  </si>
  <si>
    <t>DU00002269</t>
  </si>
  <si>
    <t>DU00002270</t>
  </si>
  <si>
    <t>DU00002271</t>
  </si>
  <si>
    <t>DU00002272</t>
  </si>
  <si>
    <t>DU00002273</t>
  </si>
  <si>
    <t>DU00002274</t>
  </si>
  <si>
    <t>DU00002275</t>
  </si>
  <si>
    <t>DU00002276</t>
  </si>
  <si>
    <t>DU00002277</t>
  </si>
  <si>
    <t>DU00002278</t>
  </si>
  <si>
    <t>DU00002279</t>
  </si>
  <si>
    <t>DU00002280</t>
  </si>
  <si>
    <t>DU00002281</t>
  </si>
  <si>
    <t>DU00002282</t>
  </si>
  <si>
    <t>DU00002283</t>
  </si>
  <si>
    <t>DU00002284</t>
  </si>
  <si>
    <t>DU00002285</t>
  </si>
  <si>
    <t>DU00002286</t>
  </si>
  <si>
    <t>DU00002287</t>
  </si>
  <si>
    <t>DU00002288</t>
  </si>
  <si>
    <t>DU00002289</t>
  </si>
  <si>
    <t>DU00002290</t>
  </si>
  <si>
    <t>DU00002291</t>
  </si>
  <si>
    <t>DU00002292</t>
  </si>
  <si>
    <t>DU00002293</t>
  </si>
  <si>
    <t>DU00002294</t>
  </si>
  <si>
    <t>DU00002295</t>
  </si>
  <si>
    <t>DU00002296</t>
  </si>
  <si>
    <t>DU00002297</t>
  </si>
  <si>
    <t>DU00002298</t>
  </si>
  <si>
    <t>DU00002299</t>
  </si>
  <si>
    <t>DU00002300</t>
  </si>
  <si>
    <t>DU00002301</t>
  </si>
  <si>
    <t>DU00002302</t>
  </si>
  <si>
    <t>DU00002303</t>
  </si>
  <si>
    <t>DU00002304</t>
  </si>
  <si>
    <t>DU00002305</t>
  </si>
  <si>
    <t>DU00002306</t>
  </si>
  <si>
    <t>DU00002307</t>
  </si>
  <si>
    <t>DU00002308</t>
  </si>
  <si>
    <t>DU00002309</t>
  </si>
  <si>
    <t>DU00002310</t>
  </si>
  <si>
    <t>DU00002311</t>
  </si>
  <si>
    <t>DU00002312</t>
  </si>
  <si>
    <t>DU00002313</t>
  </si>
  <si>
    <t>DU00002314</t>
  </si>
  <si>
    <t>DU00002315</t>
  </si>
  <si>
    <t>DU00002316</t>
  </si>
  <si>
    <t>DU00002317</t>
  </si>
  <si>
    <t>DU00002318</t>
  </si>
  <si>
    <t>DU00002319</t>
  </si>
  <si>
    <t>DU00002320</t>
  </si>
  <si>
    <t>DU00002321</t>
  </si>
  <si>
    <t>DU00002322</t>
  </si>
  <si>
    <t>DU00002323</t>
  </si>
  <si>
    <t>DU00002324</t>
  </si>
  <si>
    <t>DU00002325</t>
  </si>
  <si>
    <t>DU00002326</t>
  </si>
  <si>
    <t>DU00002327</t>
  </si>
  <si>
    <t>DU00002328</t>
  </si>
  <si>
    <t>DU00002329</t>
  </si>
  <si>
    <t>DU00002330</t>
  </si>
  <si>
    <t>DU00002331</t>
  </si>
  <si>
    <t>DU00002332</t>
  </si>
  <si>
    <t>DU00002333</t>
  </si>
  <si>
    <t>DU00002334</t>
  </si>
  <si>
    <t>DU00002335</t>
  </si>
  <si>
    <t>DU00002336</t>
  </si>
  <si>
    <t>DU00002337</t>
  </si>
  <si>
    <t>DU00002338</t>
  </si>
  <si>
    <t>DU00002339</t>
  </si>
  <si>
    <t>DU00002340</t>
  </si>
  <si>
    <t>DU00002341</t>
  </si>
  <si>
    <t>DU00002342</t>
  </si>
  <si>
    <t>DU00002343</t>
  </si>
  <si>
    <t>DU00002344</t>
  </si>
  <si>
    <t>DU00002345</t>
  </si>
  <si>
    <t>DU00002346</t>
  </si>
  <si>
    <t>DU00002347</t>
  </si>
  <si>
    <t>DU00002348</t>
  </si>
  <si>
    <t>DU00002349</t>
  </si>
  <si>
    <t>DU00002350</t>
  </si>
  <si>
    <t>DU00002351</t>
  </si>
  <si>
    <t>DU00002352</t>
  </si>
  <si>
    <t>DU00002353</t>
  </si>
  <si>
    <t>DU00002354</t>
  </si>
  <si>
    <t>DU00002355</t>
  </si>
  <si>
    <t>DU00002356</t>
  </si>
  <si>
    <t>DU00002357</t>
  </si>
  <si>
    <t>DU00002358</t>
  </si>
  <si>
    <t>DU00002359</t>
  </si>
  <si>
    <t>DU00002360</t>
  </si>
  <si>
    <t>DU00002361</t>
  </si>
  <si>
    <t>DU00002362</t>
  </si>
  <si>
    <t>DU00002363</t>
  </si>
  <si>
    <t>DU00002364</t>
  </si>
  <si>
    <t>DU00002365</t>
  </si>
  <si>
    <t>DU00002366</t>
  </si>
  <si>
    <t>DU00002367</t>
  </si>
  <si>
    <t>DU00002368</t>
  </si>
  <si>
    <t>DU00002369</t>
  </si>
  <si>
    <t>DU00002370</t>
  </si>
  <si>
    <t>DU00002371</t>
  </si>
  <si>
    <t>DU00002372</t>
  </si>
  <si>
    <t>DU00002373</t>
  </si>
  <si>
    <t>DU00002374</t>
  </si>
  <si>
    <t>DU00002375</t>
  </si>
  <si>
    <t>DU00002376</t>
  </si>
  <si>
    <t>DU00002377</t>
  </si>
  <si>
    <t>DU00002378</t>
  </si>
  <si>
    <t>DU00002379</t>
  </si>
  <si>
    <t>DU00002380</t>
  </si>
  <si>
    <t>DU00002381</t>
  </si>
  <si>
    <t>DU00002382</t>
  </si>
  <si>
    <t>DU00002383</t>
  </si>
  <si>
    <t>DU00002384</t>
  </si>
  <si>
    <t>DU00002385</t>
  </si>
  <si>
    <t>DU00002386</t>
  </si>
  <si>
    <t>DU00002387</t>
  </si>
  <si>
    <t>DU00002388</t>
  </si>
  <si>
    <t>DU00002389</t>
  </si>
  <si>
    <t>DU00002390</t>
  </si>
  <si>
    <t>DU00002391</t>
  </si>
  <si>
    <t>DU00002392</t>
  </si>
  <si>
    <t>DU00002393</t>
  </si>
  <si>
    <t>DU00002394</t>
  </si>
  <si>
    <t>DU00002395</t>
  </si>
  <si>
    <t>DU00002396</t>
  </si>
  <si>
    <t>DU00002397</t>
  </si>
  <si>
    <t>DU00002398</t>
  </si>
  <si>
    <t>DU00002399</t>
  </si>
  <si>
    <t>DU00002400</t>
  </si>
  <si>
    <t>DU00002401</t>
  </si>
  <si>
    <t>DU00002402</t>
  </si>
  <si>
    <t>DU00002403</t>
  </si>
  <si>
    <t>DU00002404</t>
  </si>
  <si>
    <t>DU00002405</t>
  </si>
  <si>
    <t>DU00002406</t>
  </si>
  <si>
    <t>DU00002407</t>
  </si>
  <si>
    <t>DU00002408</t>
  </si>
  <si>
    <t>DU00002409</t>
  </si>
  <si>
    <t>DU00002410</t>
  </si>
  <si>
    <t>DU00002411</t>
  </si>
  <si>
    <t>DU00002412</t>
  </si>
  <si>
    <t>DU00002413</t>
  </si>
  <si>
    <t>DU00002414</t>
  </si>
  <si>
    <t>DU00002415</t>
  </si>
  <si>
    <t>DU00002416</t>
  </si>
  <si>
    <t>DU00002417</t>
  </si>
  <si>
    <t>DU00002418</t>
  </si>
  <si>
    <t>DU00002419</t>
  </si>
  <si>
    <t>DU00002420</t>
  </si>
  <si>
    <t>DU00002421</t>
  </si>
  <si>
    <t>DU00002422</t>
  </si>
  <si>
    <t>DU00002423</t>
  </si>
  <si>
    <t>DU00002424</t>
  </si>
  <si>
    <t>DU00002425</t>
  </si>
  <si>
    <t>DU00002426</t>
  </si>
  <si>
    <t>DU00002427</t>
  </si>
  <si>
    <t>DU00002428</t>
  </si>
  <si>
    <t>DU00002429</t>
  </si>
  <si>
    <t>DU00002430</t>
  </si>
  <si>
    <t>DU00002431</t>
  </si>
  <si>
    <t>DU00002432</t>
  </si>
  <si>
    <t>DU00002433</t>
  </si>
  <si>
    <t>DU00002434</t>
  </si>
  <si>
    <t>DU00002435</t>
  </si>
  <si>
    <t>DU00002436</t>
  </si>
  <si>
    <t>DU00002437</t>
  </si>
  <si>
    <t>DU00002438</t>
  </si>
  <si>
    <t>DU00002439</t>
  </si>
  <si>
    <t>DU00002440</t>
  </si>
  <si>
    <t>DU00002441</t>
  </si>
  <si>
    <t>DU00002442</t>
  </si>
  <si>
    <t>DU00002443</t>
  </si>
  <si>
    <t>DU00002444</t>
  </si>
  <si>
    <t>DU00002445</t>
  </si>
  <si>
    <t>DU00002446</t>
  </si>
  <si>
    <t>DU00002447</t>
  </si>
  <si>
    <t>DU00002448</t>
  </si>
  <si>
    <t>DU00002449</t>
  </si>
  <si>
    <t>DU00002450</t>
  </si>
  <si>
    <t>DU00002451</t>
  </si>
  <si>
    <t>DU00002452</t>
  </si>
  <si>
    <t>DU00002453</t>
  </si>
  <si>
    <t>DU00002454</t>
  </si>
  <si>
    <t>DU00002455</t>
  </si>
  <si>
    <t>DU00002456</t>
  </si>
  <si>
    <t>DU00002457</t>
  </si>
  <si>
    <t>DU00002458</t>
  </si>
  <si>
    <t>DU00002459</t>
  </si>
  <si>
    <t>DU00002460</t>
  </si>
  <si>
    <t>DU00002461</t>
  </si>
  <si>
    <t>DU00002462</t>
  </si>
  <si>
    <t>DU00002463</t>
  </si>
  <si>
    <t>DU00002464</t>
  </si>
  <si>
    <t>DU00002465</t>
  </si>
  <si>
    <t>DU00002466</t>
  </si>
  <si>
    <t>DU00002467</t>
  </si>
  <si>
    <t>DU00002468</t>
  </si>
  <si>
    <t>DU00002469</t>
  </si>
  <si>
    <t>DU00002470</t>
  </si>
  <si>
    <t>DU00002471</t>
  </si>
  <si>
    <t>DU00002472</t>
  </si>
  <si>
    <t>DU00002473</t>
  </si>
  <si>
    <t>DU00002474</t>
  </si>
  <si>
    <t>DU00002475</t>
  </si>
  <si>
    <t>DU00002476</t>
  </si>
  <si>
    <t>DU00002477</t>
  </si>
  <si>
    <t>DU00002478</t>
  </si>
  <si>
    <t>DU00002479</t>
  </si>
  <si>
    <t>DU00002480</t>
  </si>
  <si>
    <t>DU00002481</t>
  </si>
  <si>
    <t>DU00002482</t>
  </si>
  <si>
    <t>DU00002483</t>
  </si>
  <si>
    <t>DU00002484</t>
  </si>
  <si>
    <t>DU00002485</t>
  </si>
  <si>
    <t>DU00002486</t>
  </si>
  <si>
    <t>DU00002487</t>
  </si>
  <si>
    <t>DU00002488</t>
  </si>
  <si>
    <t>DU00002489</t>
  </si>
  <si>
    <t>DU00002490</t>
  </si>
  <si>
    <t>DU00002491</t>
  </si>
  <si>
    <t>DU00002492</t>
  </si>
  <si>
    <t>DU00002493</t>
  </si>
  <si>
    <t>DU00002494</t>
  </si>
  <si>
    <t>DU00002495</t>
  </si>
  <si>
    <t>DU00002496</t>
  </si>
  <si>
    <t>DU00002497</t>
  </si>
  <si>
    <t>DU00002498</t>
  </si>
  <si>
    <t>DU00002499</t>
  </si>
  <si>
    <t>DU00002500</t>
  </si>
  <si>
    <t>DU00002501</t>
  </si>
  <si>
    <t>DU00002502</t>
  </si>
  <si>
    <t>DU00002503</t>
  </si>
  <si>
    <t>DU00002504</t>
  </si>
  <si>
    <t>DU00002505</t>
  </si>
  <si>
    <t>DU00002506</t>
  </si>
  <si>
    <t>DU00002507</t>
  </si>
  <si>
    <t>DU00002508</t>
  </si>
  <si>
    <t>DU00002509</t>
  </si>
  <si>
    <t>DU00002510</t>
  </si>
  <si>
    <t>DU00002511</t>
  </si>
  <si>
    <t>DU00002512</t>
  </si>
  <si>
    <t>DU00002513</t>
  </si>
  <si>
    <t>DU00002514</t>
  </si>
  <si>
    <t>DU00002515</t>
  </si>
  <si>
    <t>DU00002516</t>
  </si>
  <si>
    <t>DU00002517</t>
  </si>
  <si>
    <t>DU00002518</t>
  </si>
  <si>
    <t>DU00002519</t>
  </si>
  <si>
    <t>DU00002520</t>
  </si>
  <si>
    <t>DU00002521</t>
  </si>
  <si>
    <t>DU00002522</t>
  </si>
  <si>
    <t>DU00002523</t>
  </si>
  <si>
    <t>DU00002524</t>
  </si>
  <si>
    <t>DU00002525</t>
  </si>
  <si>
    <t>DU00002526</t>
  </si>
  <si>
    <t>DU00002527</t>
  </si>
  <si>
    <t>DU00002528</t>
  </si>
  <si>
    <t>DU00002529</t>
  </si>
  <si>
    <t>DU00002530</t>
  </si>
  <si>
    <t>DU00002531</t>
  </si>
  <si>
    <t>DU00002532</t>
  </si>
  <si>
    <t>DU00002533</t>
  </si>
  <si>
    <t>DU00002534</t>
  </si>
  <si>
    <t>DU00002535</t>
  </si>
  <si>
    <t>DU00002536</t>
  </si>
  <si>
    <t>DU00002537</t>
  </si>
  <si>
    <t>DU00002538</t>
  </si>
  <si>
    <t>DU00002539</t>
  </si>
  <si>
    <t>DU00002540</t>
  </si>
  <si>
    <t>DU00002541</t>
  </si>
  <si>
    <t>DU00002542</t>
  </si>
  <si>
    <t>DU00002543</t>
  </si>
  <si>
    <t>DU00002544</t>
  </si>
  <si>
    <t>DU00002545</t>
  </si>
  <si>
    <t>DU00002546</t>
  </si>
  <si>
    <t>DU00002547</t>
  </si>
  <si>
    <t>DU00002548</t>
  </si>
  <si>
    <t>DU00002549</t>
  </si>
  <si>
    <t>DU00002550</t>
  </si>
  <si>
    <t>DU00002551</t>
  </si>
  <si>
    <t>DU00002552</t>
  </si>
  <si>
    <t>DU00002553</t>
  </si>
  <si>
    <t>DU00002554</t>
  </si>
  <si>
    <t>DU00002555</t>
  </si>
  <si>
    <t>DU00002556</t>
  </si>
  <si>
    <t>DU00002557</t>
  </si>
  <si>
    <t>DU00002558</t>
  </si>
  <si>
    <t>DU00002559</t>
  </si>
  <si>
    <t>DU00002560</t>
  </si>
  <si>
    <t>DU00002561</t>
  </si>
  <si>
    <t>DU00002562</t>
  </si>
  <si>
    <t>DU00002563</t>
  </si>
  <si>
    <t>DU00002564</t>
  </si>
  <si>
    <t>DU00002565</t>
  </si>
  <si>
    <t>DU00002566</t>
  </si>
  <si>
    <t>DU00002567</t>
  </si>
  <si>
    <t>DU00002568</t>
  </si>
  <si>
    <t>DU00002569</t>
  </si>
  <si>
    <t>DU00002570</t>
  </si>
  <si>
    <t>DU00002571</t>
  </si>
  <si>
    <t>DU00002572</t>
  </si>
  <si>
    <t>DU00002573</t>
  </si>
  <si>
    <t>DU00002574</t>
  </si>
  <si>
    <t>DU00002575</t>
  </si>
  <si>
    <t>DU00002576</t>
  </si>
  <si>
    <t>DU00002577</t>
  </si>
  <si>
    <t>DU00002578</t>
  </si>
  <si>
    <t>DU00002579</t>
  </si>
  <si>
    <t>DU00002580</t>
  </si>
  <si>
    <t>DU00002581</t>
  </si>
  <si>
    <t>DU00002582</t>
  </si>
  <si>
    <t>DU00002583</t>
  </si>
  <si>
    <t>DU00002584</t>
  </si>
  <si>
    <t>DU00002585</t>
  </si>
  <si>
    <t>DU00002586</t>
  </si>
  <si>
    <t>DU00002587</t>
  </si>
  <si>
    <t>DU00002588</t>
  </si>
  <si>
    <t>DU00002589</t>
  </si>
  <si>
    <t>DU00002590</t>
  </si>
  <si>
    <t>DU00002591</t>
  </si>
  <si>
    <t>DU00002592</t>
  </si>
  <si>
    <t>DU00002593</t>
  </si>
  <si>
    <t>DU00002594</t>
  </si>
  <si>
    <t>DU00002595</t>
  </si>
  <si>
    <t>DU00002596</t>
  </si>
  <si>
    <t>DU00002597</t>
  </si>
  <si>
    <t>DU00002598</t>
  </si>
  <si>
    <t>DU00002599</t>
  </si>
  <si>
    <t>DU00002600</t>
  </si>
  <si>
    <t>DU00002601</t>
  </si>
  <si>
    <t>DU00002602</t>
  </si>
  <si>
    <t>DU00002603</t>
  </si>
  <si>
    <t>DU00002604</t>
  </si>
  <si>
    <t>DU00002605</t>
  </si>
  <si>
    <t>DU00002606</t>
  </si>
  <si>
    <t>DU00002607</t>
  </si>
  <si>
    <t>DU00002608</t>
  </si>
  <si>
    <t>DU00002609</t>
  </si>
  <si>
    <t>DU00002610</t>
  </si>
  <si>
    <t>DU00002611</t>
  </si>
  <si>
    <t>DU00002612</t>
  </si>
  <si>
    <t>DU00002613</t>
  </si>
  <si>
    <t>DU00002614</t>
  </si>
  <si>
    <t>DU00002615</t>
  </si>
  <si>
    <t>DU00002616</t>
  </si>
  <si>
    <t>DU00002617</t>
  </si>
  <si>
    <t>DU00002618</t>
  </si>
  <si>
    <t>DU00002619</t>
  </si>
  <si>
    <t>DU00002620</t>
  </si>
  <si>
    <t>DU00002621</t>
  </si>
  <si>
    <t>DU00002622</t>
  </si>
  <si>
    <t>DU00002623</t>
  </si>
  <si>
    <t>DU00002624</t>
  </si>
  <si>
    <t>DU00002625</t>
  </si>
  <si>
    <t>DU00002626</t>
  </si>
  <si>
    <t>DU00002627</t>
  </si>
  <si>
    <t>DU00002628</t>
  </si>
  <si>
    <t>DU00002629</t>
  </si>
  <si>
    <t>DU00002630</t>
  </si>
  <si>
    <t>DU00002631</t>
  </si>
  <si>
    <t>DU00002632</t>
  </si>
  <si>
    <t>DU00002633</t>
  </si>
  <si>
    <t>DU00002634</t>
  </si>
  <si>
    <t>DU00002635</t>
  </si>
  <si>
    <t>DU00002636</t>
  </si>
  <si>
    <t>DU00002637</t>
  </si>
  <si>
    <t>DU00002638</t>
  </si>
  <si>
    <t>DU00002639</t>
  </si>
  <si>
    <t>DU00002640</t>
  </si>
  <si>
    <t>DU00002641</t>
  </si>
  <si>
    <t>DU00002642</t>
  </si>
  <si>
    <t>DU00002643</t>
  </si>
  <si>
    <t>DU00002644</t>
  </si>
  <si>
    <t>DU00002645</t>
  </si>
  <si>
    <t>DU00002646</t>
  </si>
  <si>
    <t>DU00002647</t>
  </si>
  <si>
    <t>DU00002648</t>
  </si>
  <si>
    <t>DU00002649</t>
  </si>
  <si>
    <t>DU00002650</t>
  </si>
  <si>
    <t>DU00002651</t>
  </si>
  <si>
    <t>DU00002652</t>
  </si>
  <si>
    <t>DU00002653</t>
  </si>
  <si>
    <t>DU00002654</t>
  </si>
  <si>
    <t>DU00002655</t>
  </si>
  <si>
    <t>DU00002656</t>
  </si>
  <si>
    <t>DU00002657</t>
  </si>
  <si>
    <t>DU00002658</t>
  </si>
  <si>
    <t>DU00002659</t>
  </si>
  <si>
    <t>DU00002660</t>
  </si>
  <si>
    <t>DU00002661</t>
  </si>
  <si>
    <t>DU00002662</t>
  </si>
  <si>
    <t>DU00002663</t>
  </si>
  <si>
    <t>DU00002664</t>
  </si>
  <si>
    <t>DU00002665</t>
  </si>
  <si>
    <t>DU00002666</t>
  </si>
  <si>
    <t>DU00002667</t>
  </si>
  <si>
    <t>DU00002668</t>
  </si>
  <si>
    <t>DU00002669</t>
  </si>
  <si>
    <t>DU00002670</t>
  </si>
  <si>
    <t>DU00002671</t>
  </si>
  <si>
    <t>DU00002672</t>
  </si>
  <si>
    <t>DU00002673</t>
  </si>
  <si>
    <t>DU00002674</t>
  </si>
  <si>
    <t>DU00002675</t>
  </si>
  <si>
    <t>DU00002676</t>
  </si>
  <si>
    <t>DU00002677</t>
  </si>
  <si>
    <t>DU00002678</t>
  </si>
  <si>
    <t>DU00002679</t>
  </si>
  <si>
    <t>DU00002680</t>
  </si>
  <si>
    <t>DU00002681</t>
  </si>
  <si>
    <t>DU00002682</t>
  </si>
  <si>
    <t>DU00002683</t>
  </si>
  <si>
    <t>DU00002684</t>
  </si>
  <si>
    <t>DU00002685</t>
  </si>
  <si>
    <t>DU00002686</t>
  </si>
  <si>
    <t>DU00002687</t>
  </si>
  <si>
    <t>DU00002688</t>
  </si>
  <si>
    <t>DU00002689</t>
  </si>
  <si>
    <t>DU00002690</t>
  </si>
  <si>
    <t>DU00002691</t>
  </si>
  <si>
    <t>DU00002692</t>
  </si>
  <si>
    <t>DU00002693</t>
  </si>
  <si>
    <t>DU00002694</t>
  </si>
  <si>
    <t>DU00002695</t>
  </si>
  <si>
    <t>DU00002696</t>
  </si>
  <si>
    <t>DU00002697</t>
  </si>
  <si>
    <t>DU00002698</t>
  </si>
  <si>
    <t>DU00002699</t>
  </si>
  <si>
    <t>DU00002700</t>
  </si>
  <si>
    <t>DU00002701</t>
  </si>
  <si>
    <t>DU00002702</t>
  </si>
  <si>
    <t>DU00002703</t>
  </si>
  <si>
    <t>DU00002704</t>
  </si>
  <si>
    <t>DU00002705</t>
  </si>
  <si>
    <t>DU00002706</t>
  </si>
  <si>
    <t>DU00002707</t>
  </si>
  <si>
    <t>DU00002708</t>
  </si>
  <si>
    <t>DU00002709</t>
  </si>
  <si>
    <t>DU00002710</t>
  </si>
  <si>
    <t>DU00002711</t>
  </si>
  <si>
    <t>DU00002712</t>
  </si>
  <si>
    <t>DU00002713</t>
  </si>
  <si>
    <t>DU00002714</t>
  </si>
  <si>
    <t>DU00002715</t>
  </si>
  <si>
    <t>DU00002716</t>
  </si>
  <si>
    <t>DU00002717</t>
  </si>
  <si>
    <t>DU00002718</t>
  </si>
  <si>
    <t>DU00002719</t>
  </si>
  <si>
    <t>DU00002720</t>
  </si>
  <si>
    <t>DU00002721</t>
  </si>
  <si>
    <t>DU00002722</t>
  </si>
  <si>
    <t>DU00002723</t>
  </si>
  <si>
    <t>DU00002724</t>
  </si>
  <si>
    <t>DU00002725</t>
  </si>
  <si>
    <t>DU00002726</t>
  </si>
  <si>
    <t>DU00002727</t>
  </si>
  <si>
    <t>DU00002728</t>
  </si>
  <si>
    <t>DU00002729</t>
  </si>
  <si>
    <t>DU00002730</t>
  </si>
  <si>
    <t>DU00002731</t>
  </si>
  <si>
    <t>DU00002732</t>
  </si>
  <si>
    <t>DU00002733</t>
  </si>
  <si>
    <t>DU00002734</t>
  </si>
  <si>
    <t>DU00002735</t>
  </si>
  <si>
    <t>DU00002736</t>
  </si>
  <si>
    <t>DU00002737</t>
  </si>
  <si>
    <t>DU00002738</t>
  </si>
  <si>
    <t>DU00002739</t>
  </si>
  <si>
    <t>DU00002740</t>
  </si>
  <si>
    <t>DU00002741</t>
  </si>
  <si>
    <t>DU00002742</t>
  </si>
  <si>
    <t>DU00002743</t>
  </si>
  <si>
    <t>DU00002744</t>
  </si>
  <si>
    <t>DU00002745</t>
  </si>
  <si>
    <t>DU00002746</t>
  </si>
  <si>
    <t>DU00002747</t>
  </si>
  <si>
    <t>DU00002748</t>
  </si>
  <si>
    <t>DU00002749</t>
  </si>
  <si>
    <t>DU00002750</t>
  </si>
  <si>
    <t>DU00002751</t>
  </si>
  <si>
    <t>DU00002752</t>
  </si>
  <si>
    <t>DU00002753</t>
  </si>
  <si>
    <t>DU00002754</t>
  </si>
  <si>
    <t>DU00002755</t>
  </si>
  <si>
    <t>DU00002756</t>
  </si>
  <si>
    <t>DU00002757</t>
  </si>
  <si>
    <t>DU00002758</t>
  </si>
  <si>
    <t>DU00002759</t>
  </si>
  <si>
    <t>DU00002760</t>
  </si>
  <si>
    <t>DU00002761</t>
  </si>
  <si>
    <t>DU00002762</t>
  </si>
  <si>
    <t>DU00002763</t>
  </si>
  <si>
    <t>DU00002764</t>
  </si>
  <si>
    <t>DU00002765</t>
  </si>
  <si>
    <t>DU00002766</t>
  </si>
  <si>
    <t>DU00002767</t>
  </si>
  <si>
    <t>DU00002768</t>
  </si>
  <si>
    <t>DU00002769</t>
  </si>
  <si>
    <t>DU00002770</t>
  </si>
  <si>
    <t>DU00002771</t>
  </si>
  <si>
    <t>DU00002772</t>
  </si>
  <si>
    <t>DU00002773</t>
  </si>
  <si>
    <t>DU00002774</t>
  </si>
  <si>
    <t>DU00002775</t>
  </si>
  <si>
    <t>DU00002776</t>
  </si>
  <si>
    <t>DU00002777</t>
  </si>
  <si>
    <t>DU00002778</t>
  </si>
  <si>
    <t>DU00002779</t>
  </si>
  <si>
    <t>DU00002780</t>
  </si>
  <si>
    <t>DU00002781</t>
  </si>
  <si>
    <t>DU00002782</t>
  </si>
  <si>
    <t>DU00002783</t>
  </si>
  <si>
    <t>DU00002784</t>
  </si>
  <si>
    <t>DU00002785</t>
  </si>
  <si>
    <t>DU00002786</t>
  </si>
  <si>
    <t>DU00002787</t>
  </si>
  <si>
    <t>DU00002788</t>
  </si>
  <si>
    <t>DU00002789</t>
  </si>
  <si>
    <t>DU00002790</t>
  </si>
  <si>
    <t>DU00002791</t>
  </si>
  <si>
    <t>DU00002792</t>
  </si>
  <si>
    <t>DU00002793</t>
  </si>
  <si>
    <t>DU00002794</t>
  </si>
  <si>
    <t>DU00002795</t>
  </si>
  <si>
    <t>DU00002796</t>
  </si>
  <si>
    <t>DU00002797</t>
  </si>
  <si>
    <t>DU00002798</t>
  </si>
  <si>
    <t>DU00002799</t>
  </si>
  <si>
    <t>DU00002800</t>
  </si>
  <si>
    <t>DU00002801</t>
  </si>
  <si>
    <t>DU00002802</t>
  </si>
  <si>
    <t>DU00002803</t>
  </si>
  <si>
    <t>DU00002804</t>
  </si>
  <si>
    <t>DU00002805</t>
  </si>
  <si>
    <t>DU00002806</t>
  </si>
  <si>
    <t>DU00002807</t>
  </si>
  <si>
    <t>DU00002808</t>
  </si>
  <si>
    <t>DU00002809</t>
  </si>
  <si>
    <t>DU00002810</t>
  </si>
  <si>
    <t>DU00002811</t>
  </si>
  <si>
    <t>DU00002812</t>
  </si>
  <si>
    <t>DU00002813</t>
  </si>
  <si>
    <t>DU00002814</t>
  </si>
  <si>
    <t>DU00002815</t>
  </si>
  <si>
    <t>DU00002816</t>
  </si>
  <si>
    <t>DU00002817</t>
  </si>
  <si>
    <t>DU00002818</t>
  </si>
  <si>
    <t>DU00002819</t>
  </si>
  <si>
    <t>DU00002820</t>
  </si>
  <si>
    <t>DU00002821</t>
  </si>
  <si>
    <t>DU00002822</t>
  </si>
  <si>
    <t>DU00002823</t>
  </si>
  <si>
    <t>DU00002824</t>
  </si>
  <si>
    <t>DU00002825</t>
  </si>
  <si>
    <t>DU00002826</t>
  </si>
  <si>
    <t>DU00002827</t>
  </si>
  <si>
    <t>DU00002828</t>
  </si>
  <si>
    <t>DU00002829</t>
  </si>
  <si>
    <t>DU00002830</t>
  </si>
  <si>
    <t>DU00002831</t>
  </si>
  <si>
    <t>DU00002832</t>
  </si>
  <si>
    <t>DU00002833</t>
  </si>
  <si>
    <t>DU00002834</t>
  </si>
  <si>
    <t>DU00002835</t>
  </si>
  <si>
    <t>DU00002836</t>
  </si>
  <si>
    <t>DU00002837</t>
  </si>
  <si>
    <t>DU00002838</t>
  </si>
  <si>
    <t>DU00002839</t>
  </si>
  <si>
    <t>DU00002840</t>
  </si>
  <si>
    <t>DU00002841</t>
  </si>
  <si>
    <t>DU00002842</t>
  </si>
  <si>
    <t>DU00002843</t>
  </si>
  <si>
    <t>DU00002844</t>
  </si>
  <si>
    <t>DU00002845</t>
  </si>
  <si>
    <t>DU00002846</t>
  </si>
  <si>
    <t>DU00002847</t>
  </si>
  <si>
    <t>DU00002848</t>
  </si>
  <si>
    <t>DU00002849</t>
  </si>
  <si>
    <t>DU00002850</t>
  </si>
  <si>
    <t>DU00002851</t>
  </si>
  <si>
    <t>DU00002852</t>
  </si>
  <si>
    <t>DU00002853</t>
  </si>
  <si>
    <t>DU00002854</t>
  </si>
  <si>
    <t>DU00002855</t>
  </si>
  <si>
    <t>DU00002856</t>
  </si>
  <si>
    <t>DU00002857</t>
  </si>
  <si>
    <t>DU00002858</t>
  </si>
  <si>
    <t>DU00002859</t>
  </si>
  <si>
    <t>DU00002860</t>
  </si>
  <si>
    <t>DU00002861</t>
  </si>
  <si>
    <t>DU00002862</t>
  </si>
  <si>
    <t>DU00002863</t>
  </si>
  <si>
    <t>DU00002864</t>
  </si>
  <si>
    <t>DU00002865</t>
  </si>
  <si>
    <t>DU00002866</t>
  </si>
  <si>
    <t>DU00002867</t>
  </si>
  <si>
    <t>DU00002868</t>
  </si>
  <si>
    <t>DU00002869</t>
  </si>
  <si>
    <t>DU00002870</t>
  </si>
  <si>
    <t>DU00002871</t>
  </si>
  <si>
    <t>DU00002872</t>
  </si>
  <si>
    <t>DU00002873</t>
  </si>
  <si>
    <t>DU00002874</t>
  </si>
  <si>
    <t>DU00002875</t>
  </si>
  <si>
    <t>DU00002876</t>
  </si>
  <si>
    <t>DU00002877</t>
  </si>
  <si>
    <t>DU00002878</t>
  </si>
  <si>
    <t>DU00002879</t>
  </si>
  <si>
    <t>DU00002880</t>
  </si>
  <si>
    <t>DU00002881</t>
  </si>
  <si>
    <t>DU00002882</t>
  </si>
  <si>
    <t>DU00002883</t>
  </si>
  <si>
    <t>DU00002884</t>
  </si>
  <si>
    <t>DU00002885</t>
  </si>
  <si>
    <t>DU00002886</t>
  </si>
  <si>
    <t>DU00002887</t>
  </si>
  <si>
    <t>DU00002888</t>
  </si>
  <si>
    <t>DU00002889</t>
  </si>
  <si>
    <t>DU00002890</t>
  </si>
  <si>
    <t>DU00002891</t>
  </si>
  <si>
    <t>DU00002892</t>
  </si>
  <si>
    <t>DU00002893</t>
  </si>
  <si>
    <t>DU00002894</t>
  </si>
  <si>
    <t>DU00002895</t>
  </si>
  <si>
    <t>DU00002896</t>
  </si>
  <si>
    <t>DU00002897</t>
  </si>
  <si>
    <t>DU00002898</t>
  </si>
  <si>
    <t>DU00002899</t>
  </si>
  <si>
    <t>DU00002900</t>
  </si>
  <si>
    <t>DU00002901</t>
  </si>
  <si>
    <t>DU00002902</t>
  </si>
  <si>
    <t>DU00002903</t>
  </si>
  <si>
    <t>DU00002904</t>
  </si>
  <si>
    <t>DU00002905</t>
  </si>
  <si>
    <t>DU00002906</t>
  </si>
  <si>
    <t>DU00002907</t>
  </si>
  <si>
    <t>DU00002908</t>
  </si>
  <si>
    <t>DU00002909</t>
  </si>
  <si>
    <t>DU00002910</t>
  </si>
  <si>
    <t>DU00002911</t>
  </si>
  <si>
    <t>DU00002912</t>
  </si>
  <si>
    <t>DU00002913</t>
  </si>
  <si>
    <t>DU00002914</t>
  </si>
  <si>
    <t>DU00002915</t>
  </si>
  <si>
    <t>DU00002916</t>
  </si>
  <si>
    <t>DU00002917</t>
  </si>
  <si>
    <t>DU00002918</t>
  </si>
  <si>
    <t>DU00002919</t>
  </si>
  <si>
    <t>DU00002920</t>
  </si>
  <si>
    <t>DU00002921</t>
  </si>
  <si>
    <t>DU00002922</t>
  </si>
  <si>
    <t>DU00002923</t>
  </si>
  <si>
    <t>DU00002924</t>
  </si>
  <si>
    <t>DU00002925</t>
  </si>
  <si>
    <t>DU00002926</t>
  </si>
  <si>
    <t>DU00002927</t>
  </si>
  <si>
    <t>DU00002928</t>
  </si>
  <si>
    <t>DU00002929</t>
  </si>
  <si>
    <t>DU00002930</t>
  </si>
  <si>
    <t>DU00002931</t>
  </si>
  <si>
    <t>DU00002932</t>
  </si>
  <si>
    <t>DU00002933</t>
  </si>
  <si>
    <t>DU00002934</t>
  </si>
  <si>
    <t>DU00002935</t>
  </si>
  <si>
    <t>DU00002936</t>
  </si>
  <si>
    <t>DU00002937</t>
  </si>
  <si>
    <t>DU00002938</t>
  </si>
  <si>
    <t>DU00002939</t>
  </si>
  <si>
    <t>DU00002940</t>
  </si>
  <si>
    <t>DU00002941</t>
  </si>
  <si>
    <t>DU00002942</t>
  </si>
  <si>
    <t>DU00002943</t>
  </si>
  <si>
    <t>DU00002944</t>
  </si>
  <si>
    <t>DU00002945</t>
  </si>
  <si>
    <t>DU00002946</t>
  </si>
  <si>
    <t>DU00002947</t>
  </si>
  <si>
    <t>DU00002948</t>
  </si>
  <si>
    <t>DU00002949</t>
  </si>
  <si>
    <t>DU00002950</t>
  </si>
  <si>
    <t>DU00002951</t>
  </si>
  <si>
    <t>DU00002952</t>
  </si>
  <si>
    <t>DU00002953</t>
  </si>
  <si>
    <t>DU00002954</t>
  </si>
  <si>
    <t>DU00002955</t>
  </si>
  <si>
    <t>DU00002956</t>
  </si>
  <si>
    <t>DU00002957</t>
  </si>
  <si>
    <t>DU00002958</t>
  </si>
  <si>
    <t>DU00002959</t>
  </si>
  <si>
    <t>DU00002960</t>
  </si>
  <si>
    <t>DU00002961</t>
  </si>
  <si>
    <t>DU00002962</t>
  </si>
  <si>
    <t>DU00002963</t>
  </si>
  <si>
    <t>DU00002964</t>
  </si>
  <si>
    <t>DU00002965</t>
  </si>
  <si>
    <t>DU00002966</t>
  </si>
  <si>
    <t>DU00002967</t>
  </si>
  <si>
    <t>DU00002968</t>
  </si>
  <si>
    <t>DU00002969</t>
  </si>
  <si>
    <t>DU00002970</t>
  </si>
  <si>
    <t>DU00002971</t>
  </si>
  <si>
    <t>DU00002972</t>
  </si>
  <si>
    <t>DU00002973</t>
  </si>
  <si>
    <t>DU00002974</t>
  </si>
  <si>
    <t>DU00002975</t>
  </si>
  <si>
    <t>DU00002976</t>
  </si>
  <si>
    <t>DU00002977</t>
  </si>
  <si>
    <t>DU00002978</t>
  </si>
  <si>
    <t>DU00002979</t>
  </si>
  <si>
    <t>DU00002980</t>
  </si>
  <si>
    <t>DU00002981</t>
  </si>
  <si>
    <t>DU00002982</t>
  </si>
  <si>
    <t>DU00002983</t>
  </si>
  <si>
    <t>DU00002984</t>
  </si>
  <si>
    <t>DU00002985</t>
  </si>
  <si>
    <t>DU00002986</t>
  </si>
  <si>
    <t>DU00002987</t>
  </si>
  <si>
    <t>DU00002988</t>
  </si>
  <si>
    <t>DU00002989</t>
  </si>
  <si>
    <t>DU00002990</t>
  </si>
  <si>
    <t>DU00002991</t>
  </si>
  <si>
    <t>DU00002992</t>
  </si>
  <si>
    <t>DU00002993</t>
  </si>
  <si>
    <t>DU00002994</t>
  </si>
  <si>
    <t>DU00002995</t>
  </si>
  <si>
    <t>DU00002996</t>
  </si>
  <si>
    <t>DU00002997</t>
  </si>
  <si>
    <t>DU00002998</t>
  </si>
  <si>
    <t>DU00002999</t>
  </si>
  <si>
    <t>DU00003000</t>
  </si>
  <si>
    <t>DU00003001</t>
  </si>
  <si>
    <t>DU00003002</t>
  </si>
  <si>
    <t>DU00003003</t>
  </si>
  <si>
    <t>DU00003004</t>
  </si>
  <si>
    <t>DU00003005</t>
  </si>
  <si>
    <t>DU00003006</t>
  </si>
  <si>
    <t>DU00003007</t>
  </si>
  <si>
    <t>DU00003008</t>
  </si>
  <si>
    <t>DU00003009</t>
  </si>
  <si>
    <t>DU00003010</t>
  </si>
  <si>
    <t>DU00003011</t>
  </si>
  <si>
    <t>DU00003012</t>
  </si>
  <si>
    <t>DU00003013</t>
  </si>
  <si>
    <t>DU00003014</t>
  </si>
  <si>
    <t>DU00003015</t>
  </si>
  <si>
    <t>DU00003016</t>
  </si>
  <si>
    <t>DU00003017</t>
  </si>
  <si>
    <t>DU00003018</t>
  </si>
  <si>
    <t>DU00003019</t>
  </si>
  <si>
    <t>DU00003020</t>
  </si>
  <si>
    <t>DU00003021</t>
  </si>
  <si>
    <t>DU00003022</t>
  </si>
  <si>
    <t>DU00003023</t>
  </si>
  <si>
    <t>DU00003024</t>
  </si>
  <si>
    <t>DU00003025</t>
  </si>
  <si>
    <t>DU00003026</t>
  </si>
  <si>
    <t>DU00003027</t>
  </si>
  <si>
    <t>DU00003028</t>
  </si>
  <si>
    <t>DU00003029</t>
  </si>
  <si>
    <t>DU00003030</t>
  </si>
  <si>
    <t>DU00003031</t>
  </si>
  <si>
    <t>DU00003032</t>
  </si>
  <si>
    <t>DU00003033</t>
  </si>
  <si>
    <t>DU00003034</t>
  </si>
  <si>
    <t>DU00003035</t>
  </si>
  <si>
    <t>DU00003036</t>
  </si>
  <si>
    <t>DU00003037</t>
  </si>
  <si>
    <t>DU00003038</t>
  </si>
  <si>
    <t>DU00003039</t>
  </si>
  <si>
    <t>DU00003040</t>
  </si>
  <si>
    <t>DU00003041</t>
  </si>
  <si>
    <t>DU00003042</t>
  </si>
  <si>
    <t>DU00003043</t>
  </si>
  <si>
    <t>DU00003044</t>
  </si>
  <si>
    <t>DU00003045</t>
  </si>
  <si>
    <t>DU00003046</t>
  </si>
  <si>
    <t>DU00003047</t>
  </si>
  <si>
    <t>DU00003048</t>
  </si>
  <si>
    <t>DU00003049</t>
  </si>
  <si>
    <t>DU00003050</t>
  </si>
  <si>
    <t>DU00003051</t>
  </si>
  <si>
    <t>DU00003052</t>
  </si>
  <si>
    <t>DU00003053</t>
  </si>
  <si>
    <t>DU00003054</t>
  </si>
  <si>
    <t>DU00003055</t>
  </si>
  <si>
    <t>DU00003056</t>
  </si>
  <si>
    <t>DU00003057</t>
  </si>
  <si>
    <t>DU00003058</t>
  </si>
  <si>
    <t>DU00003059</t>
  </si>
  <si>
    <t>DU00003060</t>
  </si>
  <si>
    <t>DU00003061</t>
  </si>
  <si>
    <t>DU00003062</t>
  </si>
  <si>
    <t>DU00003063</t>
  </si>
  <si>
    <t>DU00003064</t>
  </si>
  <si>
    <t>DU00003065</t>
  </si>
  <si>
    <t>DU00003066</t>
  </si>
  <si>
    <t>DU00003067</t>
  </si>
  <si>
    <t>DU00003068</t>
  </si>
  <si>
    <t>DU00003069</t>
  </si>
  <si>
    <t>DU00003070</t>
  </si>
  <si>
    <t>DU00003071</t>
  </si>
  <si>
    <t>DU00003072</t>
  </si>
  <si>
    <t>DU00003073</t>
  </si>
  <si>
    <t>DU00003074</t>
  </si>
  <si>
    <t>DU00003075</t>
  </si>
  <si>
    <t>DU00003076</t>
  </si>
  <si>
    <t>DU00003077</t>
  </si>
  <si>
    <t>DU00003078</t>
  </si>
  <si>
    <t>DU00003079</t>
  </si>
  <si>
    <t>DU00003080</t>
  </si>
  <si>
    <t>DU00003081</t>
  </si>
  <si>
    <t>DU00003082</t>
  </si>
  <si>
    <t>DU00003083</t>
  </si>
  <si>
    <t>DU00003084</t>
  </si>
  <si>
    <t>DU00003085</t>
  </si>
  <si>
    <t>DU00003086</t>
  </si>
  <si>
    <t>DU00003087</t>
  </si>
  <si>
    <t>DU00003088</t>
  </si>
  <si>
    <t>DU00003089</t>
  </si>
  <si>
    <t>DU00003090</t>
  </si>
  <si>
    <t>DU00003091</t>
  </si>
  <si>
    <t>DU00003092</t>
  </si>
  <si>
    <t>DU00003093</t>
  </si>
  <si>
    <t>DU00003094</t>
  </si>
  <si>
    <t>DU00003095</t>
  </si>
  <si>
    <t>DU00003096</t>
  </si>
  <si>
    <t>DU00003097</t>
  </si>
  <si>
    <t>DU00003098</t>
  </si>
  <si>
    <t>DU00003099</t>
  </si>
  <si>
    <t>DU00003100</t>
  </si>
  <si>
    <t>DU00003101</t>
  </si>
  <si>
    <t>DU00003102</t>
  </si>
  <si>
    <t>DU00003103</t>
  </si>
  <si>
    <t>DU00003104</t>
  </si>
  <si>
    <t>DU00003105</t>
  </si>
  <si>
    <t>DU00003106</t>
  </si>
  <si>
    <t>DU00003107</t>
  </si>
  <si>
    <t>DU00003108</t>
  </si>
  <si>
    <t>DU00003109</t>
  </si>
  <si>
    <t>DU00003110</t>
  </si>
  <si>
    <t>DU00003111</t>
  </si>
  <si>
    <t>DU00003112</t>
  </si>
  <si>
    <t>DU00003113</t>
  </si>
  <si>
    <t>DU00003114</t>
  </si>
  <si>
    <t>DU00003115</t>
  </si>
  <si>
    <t>DU00003116</t>
  </si>
  <si>
    <t>DU00003117</t>
  </si>
  <si>
    <t>DU00003118</t>
  </si>
  <si>
    <t>DU00003119</t>
  </si>
  <si>
    <t>DU00003120</t>
  </si>
  <si>
    <t>DU00003121</t>
  </si>
  <si>
    <t>DU00003122</t>
  </si>
  <si>
    <t>DU00003123</t>
  </si>
  <si>
    <t>DU00003124</t>
  </si>
  <si>
    <t>DU00003125</t>
  </si>
  <si>
    <t>DU00003126</t>
  </si>
  <si>
    <t>DU00003127</t>
  </si>
  <si>
    <t>DU00003128</t>
  </si>
  <si>
    <t>DU00003129</t>
  </si>
  <si>
    <t>DU00003130</t>
  </si>
  <si>
    <t>DU00003131</t>
  </si>
  <si>
    <t>DU00003132</t>
  </si>
  <si>
    <t>DU00003133</t>
  </si>
  <si>
    <t>DU00003134</t>
  </si>
  <si>
    <t>DU00003135</t>
  </si>
  <si>
    <t>DU00003136</t>
  </si>
  <si>
    <t>DU00003137</t>
  </si>
  <si>
    <t>DU00003138</t>
  </si>
  <si>
    <t>DU00003139</t>
  </si>
  <si>
    <t>DU00003140</t>
  </si>
  <si>
    <t>DU00003141</t>
  </si>
  <si>
    <t>DU00003142</t>
  </si>
  <si>
    <t>DU00003143</t>
  </si>
  <si>
    <t>DU00003144</t>
  </si>
  <si>
    <t>DU00003145</t>
  </si>
  <si>
    <t>DU00003146</t>
  </si>
  <si>
    <t>DU00003147</t>
  </si>
  <si>
    <t>DU00003148</t>
  </si>
  <si>
    <t>DU00003149</t>
  </si>
  <si>
    <t>DU00003150</t>
  </si>
  <si>
    <t>DU00003151</t>
  </si>
  <si>
    <t>DU00003152</t>
  </si>
  <si>
    <t>DU00003153</t>
  </si>
  <si>
    <t>DU00003154</t>
  </si>
  <si>
    <t>DU00003155</t>
  </si>
  <si>
    <t>DU00003156</t>
  </si>
  <si>
    <t>DU00003157</t>
  </si>
  <si>
    <t>DU00003158</t>
  </si>
  <si>
    <t>DU00003159</t>
  </si>
  <si>
    <t>DU00003160</t>
  </si>
  <si>
    <t>DU00003161</t>
  </si>
  <si>
    <t>DU00003162</t>
  </si>
  <si>
    <t>DU00003163</t>
  </si>
  <si>
    <t>DU00003164</t>
  </si>
  <si>
    <t>DU00003165</t>
  </si>
  <si>
    <t>DU00003166</t>
  </si>
  <si>
    <t>DU00003167</t>
  </si>
  <si>
    <t>DU00003168</t>
  </si>
  <si>
    <t>DU00003169</t>
  </si>
  <si>
    <t>DU00003170</t>
  </si>
  <si>
    <t>DU00003171</t>
  </si>
  <si>
    <t>DU00003172</t>
  </si>
  <si>
    <t>DU00003173</t>
  </si>
  <si>
    <t>DU00003174</t>
  </si>
  <si>
    <t>DU00003175</t>
  </si>
  <si>
    <t>DU00003176</t>
  </si>
  <si>
    <t>DU00003177</t>
  </si>
  <si>
    <t>DU00003178</t>
  </si>
  <si>
    <t>DU00003179</t>
  </si>
  <si>
    <t>DU00003180</t>
  </si>
  <si>
    <t>DU00003181</t>
  </si>
  <si>
    <t>DU00003182</t>
  </si>
  <si>
    <t>DU00003183</t>
  </si>
  <si>
    <t>DU00003184</t>
  </si>
  <si>
    <t>DU00003185</t>
  </si>
  <si>
    <t>DU00003186</t>
  </si>
  <si>
    <t>DU00003187</t>
  </si>
  <si>
    <t>DU00003188</t>
  </si>
  <si>
    <t>DU00003189</t>
  </si>
  <si>
    <t>DU00003190</t>
  </si>
  <si>
    <t>DU00003191</t>
  </si>
  <si>
    <t>DU00003192</t>
  </si>
  <si>
    <t>DU00003193</t>
  </si>
  <si>
    <t>DU00003194</t>
  </si>
  <si>
    <t>DU00003195</t>
  </si>
  <si>
    <t>DU00003196</t>
  </si>
  <si>
    <t>DU00003197</t>
  </si>
  <si>
    <t>DU00003198</t>
  </si>
  <si>
    <t>DU00003199</t>
  </si>
  <si>
    <t>DU00003200</t>
  </si>
  <si>
    <t>DU00003201</t>
  </si>
  <si>
    <t>DU00003202</t>
  </si>
  <si>
    <t>DU00003203</t>
  </si>
  <si>
    <t>DU00003204</t>
  </si>
  <si>
    <t>DU00003205</t>
  </si>
  <si>
    <t>DU00003206</t>
  </si>
  <si>
    <t>DU00003207</t>
  </si>
  <si>
    <t>DU00003208</t>
  </si>
  <si>
    <t>DU00003209</t>
  </si>
  <si>
    <t>DU00003210</t>
  </si>
  <si>
    <t>DU00003211</t>
  </si>
  <si>
    <t>DU00003212</t>
  </si>
  <si>
    <t>DU00003213</t>
  </si>
  <si>
    <t>DU00003214</t>
  </si>
  <si>
    <t>DU00003215</t>
  </si>
  <si>
    <t>DU00003216</t>
  </si>
  <si>
    <t>DU00003217</t>
  </si>
  <si>
    <t>DU00003218</t>
  </si>
  <si>
    <t>DU00003219</t>
  </si>
  <si>
    <t>DU00003220</t>
  </si>
  <si>
    <t>DU00003221</t>
  </si>
  <si>
    <t>DU00003222</t>
  </si>
  <si>
    <t>DU00003223</t>
  </si>
  <si>
    <t>DU00003224</t>
  </si>
  <si>
    <t>DU00003225</t>
  </si>
  <si>
    <t>DU00003226</t>
  </si>
  <si>
    <t>DU00003227</t>
  </si>
  <si>
    <t>DU00003228</t>
  </si>
  <si>
    <t>DU00003229</t>
  </si>
  <si>
    <t>DU00003230</t>
  </si>
  <si>
    <t>DU00003231</t>
  </si>
  <si>
    <t>DU00003232</t>
  </si>
  <si>
    <t>DU00003233</t>
  </si>
  <si>
    <t>DU00003234</t>
  </si>
  <si>
    <t>DU00003235</t>
  </si>
  <si>
    <t>DU00003236</t>
  </si>
  <si>
    <t>DU00003237</t>
  </si>
  <si>
    <t>DU00003238</t>
  </si>
  <si>
    <t>DU00003239</t>
  </si>
  <si>
    <t>DU00003240</t>
  </si>
  <si>
    <t>DU00003241</t>
  </si>
  <si>
    <t>DU00003242</t>
  </si>
  <si>
    <t>DU00003243</t>
  </si>
  <si>
    <t>DU00003244</t>
  </si>
  <si>
    <t>DU00003245</t>
  </si>
  <si>
    <t>DU00003246</t>
  </si>
  <si>
    <t>DU00003247</t>
  </si>
  <si>
    <t>DU00003248</t>
  </si>
  <si>
    <t>DU00003249</t>
  </si>
  <si>
    <t>DU00003250</t>
  </si>
  <si>
    <t>DU00003251</t>
  </si>
  <si>
    <t>DU00003252</t>
  </si>
  <si>
    <t>DU00003253</t>
  </si>
  <si>
    <t>DU00003254</t>
  </si>
  <si>
    <t>DU00003255</t>
  </si>
  <si>
    <t>DU00003256</t>
  </si>
  <si>
    <t>DU00003257</t>
  </si>
  <si>
    <t>DU00003258</t>
  </si>
  <si>
    <t>DU00003259</t>
  </si>
  <si>
    <t>DU00003260</t>
  </si>
  <si>
    <t>DU00003261</t>
  </si>
  <si>
    <t>DU00003262</t>
  </si>
  <si>
    <t>DU00003263</t>
  </si>
  <si>
    <t>DU00003264</t>
  </si>
  <si>
    <t>DU00003265</t>
  </si>
  <si>
    <t>DU00003266</t>
  </si>
  <si>
    <t>DU00003267</t>
  </si>
  <si>
    <t>DU00003268</t>
  </si>
  <si>
    <t>DU00003269</t>
  </si>
  <si>
    <t>DU00003270</t>
  </si>
  <si>
    <t>DU00003271</t>
  </si>
  <si>
    <t>DU00003272</t>
  </si>
  <si>
    <t>DU00003273</t>
  </si>
  <si>
    <t>DU00003274</t>
  </si>
  <si>
    <t>DU00003275</t>
  </si>
  <si>
    <t>DU00003276</t>
  </si>
  <si>
    <t>DU00003277</t>
  </si>
  <si>
    <t>DU00003278</t>
  </si>
  <si>
    <t>DU00003279</t>
  </si>
  <si>
    <t>DU00003280</t>
  </si>
  <si>
    <t>DU00003281</t>
  </si>
  <si>
    <t>DU00003282</t>
  </si>
  <si>
    <t>DU00003283</t>
  </si>
  <si>
    <t>DU00003284</t>
  </si>
  <si>
    <t>DU00003285</t>
  </si>
  <si>
    <t>DU00003286</t>
  </si>
  <si>
    <t>DU00003287</t>
  </si>
  <si>
    <t>DU00003288</t>
  </si>
  <si>
    <t>DU00003289</t>
  </si>
  <si>
    <t>DU00003290</t>
  </si>
  <si>
    <t>DU00003291</t>
  </si>
  <si>
    <t>DU00003292</t>
  </si>
  <si>
    <t>DU00003293</t>
  </si>
  <si>
    <t>DU00003294</t>
  </si>
  <si>
    <t>DU00003295</t>
  </si>
  <si>
    <t>DU00003296</t>
  </si>
  <si>
    <t>DU00003297</t>
  </si>
  <si>
    <t>DU00003298</t>
  </si>
  <si>
    <t>DU00003299</t>
  </si>
  <si>
    <t>DU00003300</t>
  </si>
  <si>
    <t>DU00003301</t>
  </si>
  <si>
    <t>DU00003302</t>
  </si>
  <si>
    <t>DU00003303</t>
  </si>
  <si>
    <t>DU00003304</t>
  </si>
  <si>
    <t>DU00003305</t>
  </si>
  <si>
    <t>DU00003306</t>
  </si>
  <si>
    <t>DU00003307</t>
  </si>
  <si>
    <t>DU00003308</t>
  </si>
  <si>
    <t>DU00003309</t>
  </si>
  <si>
    <t>DU00003310</t>
  </si>
  <si>
    <t>DU00003311</t>
  </si>
  <si>
    <t>DU00003312</t>
  </si>
  <si>
    <t>DU00003313</t>
  </si>
  <si>
    <t>DU00003314</t>
  </si>
  <si>
    <t>DU00003315</t>
  </si>
  <si>
    <t>DU00003316</t>
  </si>
  <si>
    <t>DU00003317</t>
  </si>
  <si>
    <t>DU00003318</t>
  </si>
  <si>
    <t>DU00003319</t>
  </si>
  <si>
    <t>DU00003320</t>
  </si>
  <si>
    <t>DU00003321</t>
  </si>
  <si>
    <t>DU00003322</t>
  </si>
  <si>
    <t>DU00003323</t>
  </si>
  <si>
    <t>DU00003324</t>
  </si>
  <si>
    <t>DU00003325</t>
  </si>
  <si>
    <t>DU00003326</t>
  </si>
  <si>
    <t>DU00003327</t>
  </si>
  <si>
    <t>DU00003328</t>
  </si>
  <si>
    <t>DU00003329</t>
  </si>
  <si>
    <t>DU00003330</t>
  </si>
  <si>
    <t>DU00003331</t>
  </si>
  <si>
    <t>DU00003332</t>
  </si>
  <si>
    <t>DU00003333</t>
  </si>
  <si>
    <t>DU00003334</t>
  </si>
  <si>
    <t>DU00003335</t>
  </si>
  <si>
    <t>DU00003336</t>
  </si>
  <si>
    <t>DU00003337</t>
  </si>
  <si>
    <t>DU00003338</t>
  </si>
  <si>
    <t>DU00003339</t>
  </si>
  <si>
    <t>DU00003340</t>
  </si>
  <si>
    <t>DU00003341</t>
  </si>
  <si>
    <t>DU00003342</t>
  </si>
  <si>
    <t>DU00003343</t>
  </si>
  <si>
    <t>DU00003344</t>
  </si>
  <si>
    <t>DU00003345</t>
  </si>
  <si>
    <t>DU00003346</t>
  </si>
  <si>
    <t>DU00003347</t>
  </si>
  <si>
    <t>DU00003348</t>
  </si>
  <si>
    <t>DU00003349</t>
  </si>
  <si>
    <t>DU00003350</t>
  </si>
  <si>
    <t>DU00003351</t>
  </si>
  <si>
    <t>DU00003352</t>
  </si>
  <si>
    <t>DU00003353</t>
  </si>
  <si>
    <t>DU00003354</t>
  </si>
  <si>
    <t>DU00003355</t>
  </si>
  <si>
    <t>DU00003356</t>
  </si>
  <si>
    <t>DU00003357</t>
  </si>
  <si>
    <t>DU00003358</t>
  </si>
  <si>
    <t>DU00003359</t>
  </si>
  <si>
    <t>DU00003360</t>
  </si>
  <si>
    <t>DU00003361</t>
  </si>
  <si>
    <t>DU00003362</t>
  </si>
  <si>
    <t>DU00003363</t>
  </si>
  <si>
    <t>DU00003364</t>
  </si>
  <si>
    <t>DU00003365</t>
  </si>
  <si>
    <t>DU00003366</t>
  </si>
  <si>
    <t>DU00003367</t>
  </si>
  <si>
    <t>DU00003368</t>
  </si>
  <si>
    <t>DU00003369</t>
  </si>
  <si>
    <t>DU00003370</t>
  </si>
  <si>
    <t>DU00003371</t>
  </si>
  <si>
    <t>DU00003372</t>
  </si>
  <si>
    <t>DU00003373</t>
  </si>
  <si>
    <t>DU00003374</t>
  </si>
  <si>
    <t>DU00003375</t>
  </si>
  <si>
    <t>DU00003376</t>
  </si>
  <si>
    <t>DU00003377</t>
  </si>
  <si>
    <t>DU00003378</t>
  </si>
  <si>
    <t>DU00003379</t>
  </si>
  <si>
    <t>DU00003380</t>
  </si>
  <si>
    <t>DU00003381</t>
  </si>
  <si>
    <t>DU00003382</t>
  </si>
  <si>
    <t>DU00003383</t>
  </si>
  <si>
    <t>DU00003384</t>
  </si>
  <si>
    <t>DU00003385</t>
  </si>
  <si>
    <t>DU00003386</t>
  </si>
  <si>
    <t>DU00003387</t>
  </si>
  <si>
    <t>DU00003388</t>
  </si>
  <si>
    <t>DU00003389</t>
  </si>
  <si>
    <t>DU00003390</t>
  </si>
  <si>
    <t>DU00003391</t>
  </si>
  <si>
    <t>DU00003392</t>
  </si>
  <si>
    <t>DU00003393</t>
  </si>
  <si>
    <t>DU00003394</t>
  </si>
  <si>
    <t>DU00003395</t>
  </si>
  <si>
    <t>DU00003396</t>
  </si>
  <si>
    <t>DU00003397</t>
  </si>
  <si>
    <t>DU00003398</t>
  </si>
  <si>
    <t>DU00003399</t>
  </si>
  <si>
    <t>DU00003400</t>
  </si>
  <si>
    <t>DU00003401</t>
  </si>
  <si>
    <t>DU00003402</t>
  </si>
  <si>
    <t>DU00003403</t>
  </si>
  <si>
    <t>DU00003404</t>
  </si>
  <si>
    <t>DU00003405</t>
  </si>
  <si>
    <t>DU00003406</t>
  </si>
  <si>
    <t>DU00003407</t>
  </si>
  <si>
    <t>DU00003408</t>
  </si>
  <si>
    <t>DU00003409</t>
  </si>
  <si>
    <t>DU00003410</t>
  </si>
  <si>
    <t>DU00003411</t>
  </si>
  <si>
    <t>DU00003412</t>
  </si>
  <si>
    <t>DU00003413</t>
  </si>
  <si>
    <t>DU00003414</t>
  </si>
  <si>
    <t>DU00003415</t>
  </si>
  <si>
    <t>DU00003416</t>
  </si>
  <si>
    <t>DU00003417</t>
  </si>
  <si>
    <t>DU00003418</t>
  </si>
  <si>
    <t>DU00003419</t>
  </si>
  <si>
    <t>DU00003420</t>
  </si>
  <si>
    <t>DU00003421</t>
  </si>
  <si>
    <t>DU00003422</t>
  </si>
  <si>
    <t>DU00003423</t>
  </si>
  <si>
    <t>DU00003424</t>
  </si>
  <si>
    <t>DU00003425</t>
  </si>
  <si>
    <t>DU00003426</t>
  </si>
  <si>
    <t>DU00003427</t>
  </si>
  <si>
    <t>DU00003428</t>
  </si>
  <si>
    <t>DU00003429</t>
  </si>
  <si>
    <t>DU00003430</t>
  </si>
  <si>
    <t>DU00003431</t>
  </si>
  <si>
    <t>DU00003432</t>
  </si>
  <si>
    <t>DU00003433</t>
  </si>
  <si>
    <t>DU00003434</t>
  </si>
  <si>
    <t>DU00003435</t>
  </si>
  <si>
    <t>DU00003436</t>
  </si>
  <si>
    <t>DU00003437</t>
  </si>
  <si>
    <t>DU00003438</t>
  </si>
  <si>
    <t>DU00003439</t>
  </si>
  <si>
    <t>DU00003440</t>
  </si>
  <si>
    <t>DU00003441</t>
  </si>
  <si>
    <t>DU00003442</t>
  </si>
  <si>
    <t>DU00003443</t>
  </si>
  <si>
    <t>DU00003444</t>
  </si>
  <si>
    <t>DU00003445</t>
  </si>
  <si>
    <t>DU00003446</t>
  </si>
  <si>
    <t>DU00003447</t>
  </si>
  <si>
    <t>DU00003448</t>
  </si>
  <si>
    <t>DU00003449</t>
  </si>
  <si>
    <t>DU00003450</t>
  </si>
  <si>
    <t>DU00003451</t>
  </si>
  <si>
    <t>DU00003452</t>
  </si>
  <si>
    <t>DU00003453</t>
  </si>
  <si>
    <t>DU00003454</t>
  </si>
  <si>
    <t>DU00003455</t>
  </si>
  <si>
    <t>DU00003456</t>
  </si>
  <si>
    <t>DU00003457</t>
  </si>
  <si>
    <t>DU00003458</t>
  </si>
  <si>
    <t>DU00003459</t>
  </si>
  <si>
    <t>DU00003460</t>
  </si>
  <si>
    <t>DU00003461</t>
  </si>
  <si>
    <t>DU00003462</t>
  </si>
  <si>
    <t>DU00003463</t>
  </si>
  <si>
    <t>DU00003464</t>
  </si>
  <si>
    <t>DU00003465</t>
  </si>
  <si>
    <t>DU00003466</t>
  </si>
  <si>
    <t>DU00003467</t>
  </si>
  <si>
    <t>DU00003468</t>
  </si>
  <si>
    <t>DU00003469</t>
  </si>
  <si>
    <t>DU00003470</t>
  </si>
  <si>
    <t>DU00003471</t>
  </si>
  <si>
    <t>DU00003472</t>
  </si>
  <si>
    <t>DU00003473</t>
  </si>
  <si>
    <t>DU00003474</t>
  </si>
  <si>
    <t>DU00003475</t>
  </si>
  <si>
    <t>DU00003476</t>
  </si>
  <si>
    <t>DU00003477</t>
  </si>
  <si>
    <t>DU00003478</t>
  </si>
  <si>
    <t>DU00003479</t>
  </si>
  <si>
    <t>DU00003480</t>
  </si>
  <si>
    <t>DU00003481</t>
  </si>
  <si>
    <t>DU00003482</t>
  </si>
  <si>
    <t>DU00003483</t>
  </si>
  <si>
    <t>DU00003484</t>
  </si>
  <si>
    <t>DU00003485</t>
  </si>
  <si>
    <t>DU00003486</t>
  </si>
  <si>
    <t>DU00003487</t>
  </si>
  <si>
    <t>DU00003488</t>
  </si>
  <si>
    <t>DU00003489</t>
  </si>
  <si>
    <t>DU00003490</t>
  </si>
  <si>
    <t>DU00003491</t>
  </si>
  <si>
    <t>DU00003492</t>
  </si>
  <si>
    <t>DU00003493</t>
  </si>
  <si>
    <t>DU00003494</t>
  </si>
  <si>
    <t>DU00003495</t>
  </si>
  <si>
    <t>DU00003496</t>
  </si>
  <si>
    <t>DU00003497</t>
  </si>
  <si>
    <t>DU00003498</t>
  </si>
  <si>
    <t>DU00003499</t>
  </si>
  <si>
    <t>DU00003500</t>
  </si>
  <si>
    <t>DU00003501</t>
  </si>
  <si>
    <t>DU00003502</t>
  </si>
  <si>
    <t>DU00003503</t>
  </si>
  <si>
    <t>DU00003504</t>
  </si>
  <si>
    <t>DU00003505</t>
  </si>
  <si>
    <t>DU00003506</t>
  </si>
  <si>
    <t>DU00003507</t>
  </si>
  <si>
    <t>DU00003508</t>
  </si>
  <si>
    <t>DU00003509</t>
  </si>
  <si>
    <t>DU00003510</t>
  </si>
  <si>
    <t>DU00003511</t>
  </si>
  <si>
    <t>DU00003512</t>
  </si>
  <si>
    <t>DU00003513</t>
  </si>
  <si>
    <t>DU00003514</t>
  </si>
  <si>
    <t>DU00003515</t>
  </si>
  <si>
    <t>DU00003516</t>
  </si>
  <si>
    <t>DU00003517</t>
  </si>
  <si>
    <t>DU00003518</t>
  </si>
  <si>
    <t>DU00003519</t>
  </si>
  <si>
    <t>DU00003520</t>
  </si>
  <si>
    <t>DU00003521</t>
  </si>
  <si>
    <t>DU00003522</t>
  </si>
  <si>
    <t>DU00003523</t>
  </si>
  <si>
    <t>DU00003524</t>
  </si>
  <si>
    <t>DU00003525</t>
  </si>
  <si>
    <t>DU00003526</t>
  </si>
  <si>
    <t>DU00003527</t>
  </si>
  <si>
    <t>DU00003528</t>
  </si>
  <si>
    <t>DU00003529</t>
  </si>
  <si>
    <t>DU00003530</t>
  </si>
  <si>
    <t>DU00003531</t>
  </si>
  <si>
    <t>DU00003532</t>
  </si>
  <si>
    <t>DU00003533</t>
  </si>
  <si>
    <t>DU00003534</t>
  </si>
  <si>
    <t>DU00003535</t>
  </si>
  <si>
    <t>DU00003536</t>
  </si>
  <si>
    <t>DU00003537</t>
  </si>
  <si>
    <t>DU00003538</t>
  </si>
  <si>
    <t>DU00003539</t>
  </si>
  <si>
    <t>DU00003540</t>
  </si>
  <si>
    <t>DU00003541</t>
  </si>
  <si>
    <t>DU00003542</t>
  </si>
  <si>
    <t>DU00003543</t>
  </si>
  <si>
    <t>DU00003544</t>
  </si>
  <si>
    <t>DU00003545</t>
  </si>
  <si>
    <t>DU00003546</t>
  </si>
  <si>
    <t>DU00003547</t>
  </si>
  <si>
    <t>DU00003548</t>
  </si>
  <si>
    <t>DU00003549</t>
  </si>
  <si>
    <t>DU00003550</t>
  </si>
  <si>
    <t>DU00003551</t>
  </si>
  <si>
    <t>DU00003552</t>
  </si>
  <si>
    <t>DU00003553</t>
  </si>
  <si>
    <t>DU00003554</t>
  </si>
  <si>
    <t>DU00003555</t>
  </si>
  <si>
    <t>DU00003556</t>
  </si>
  <si>
    <t>DU00003557</t>
  </si>
  <si>
    <t>DU00003558</t>
  </si>
  <si>
    <t>DU00003559</t>
  </si>
  <si>
    <t>DU00003560</t>
  </si>
  <si>
    <t>DU00003561</t>
  </si>
  <si>
    <t>DU00003562</t>
  </si>
  <si>
    <t>DU00003563</t>
  </si>
  <si>
    <t>DU00003564</t>
  </si>
  <si>
    <t>DU00003565</t>
  </si>
  <si>
    <t>DU00003566</t>
  </si>
  <si>
    <t>DU00003567</t>
  </si>
  <si>
    <t>DU00003568</t>
  </si>
  <si>
    <t>DU00003569</t>
  </si>
  <si>
    <t>DU00003570</t>
  </si>
  <si>
    <t>DU00003571</t>
  </si>
  <si>
    <t>DU00003572</t>
  </si>
  <si>
    <t>DU00003573</t>
  </si>
  <si>
    <t>DU00003574</t>
  </si>
  <si>
    <t>DU00003575</t>
  </si>
  <si>
    <t>DU00003576</t>
  </si>
  <si>
    <t>DU00003577</t>
  </si>
  <si>
    <t>DU00003578</t>
  </si>
  <si>
    <t>DU00003579</t>
  </si>
  <si>
    <t>DU00003580</t>
  </si>
  <si>
    <t>DU00003581</t>
  </si>
  <si>
    <t>DU00003582</t>
  </si>
  <si>
    <t>DU00003583</t>
  </si>
  <si>
    <t>DU00003584</t>
  </si>
  <si>
    <t>DU00003585</t>
  </si>
  <si>
    <t>DU00003586</t>
  </si>
  <si>
    <t>DU00003587</t>
  </si>
  <si>
    <t>DU00003588</t>
  </si>
  <si>
    <t>DU00003589</t>
  </si>
  <si>
    <t>DU00003590</t>
  </si>
  <si>
    <t>DU00003591</t>
  </si>
  <si>
    <t>DU00003592</t>
  </si>
  <si>
    <t>DU00003593</t>
  </si>
  <si>
    <t>DU00003594</t>
  </si>
  <si>
    <t>DU00003595</t>
  </si>
  <si>
    <t>DU00003596</t>
  </si>
  <si>
    <t>DU00003597</t>
  </si>
  <si>
    <t>DU00003598</t>
  </si>
  <si>
    <t>DU00003599</t>
  </si>
  <si>
    <t>DU00003600</t>
  </si>
  <si>
    <t>DU00003601</t>
  </si>
  <si>
    <t>DU00003602</t>
  </si>
  <si>
    <t>DU00003603</t>
  </si>
  <si>
    <t>DU00003604</t>
  </si>
  <si>
    <t>DU00003605</t>
  </si>
  <si>
    <t>DU00003606</t>
  </si>
  <si>
    <t>DU00003607</t>
  </si>
  <si>
    <t>DU00003608</t>
  </si>
  <si>
    <t>DU00003609</t>
  </si>
  <si>
    <t>DU00003610</t>
  </si>
  <si>
    <t>DU00003611</t>
  </si>
  <si>
    <t>DU00003612</t>
  </si>
  <si>
    <t>DU00003613</t>
  </si>
  <si>
    <t>DU00003614</t>
  </si>
  <si>
    <t>DU00003615</t>
  </si>
  <si>
    <t>DU00003616</t>
  </si>
  <si>
    <t>DU00003617</t>
  </si>
  <si>
    <t>DU00003618</t>
  </si>
  <si>
    <t>DU00003619</t>
  </si>
  <si>
    <t>DU00003620</t>
  </si>
  <si>
    <t>DU00003621</t>
  </si>
  <si>
    <t>DU00003622</t>
  </si>
  <si>
    <t>DU00003623</t>
  </si>
  <si>
    <t>DU00003624</t>
  </si>
  <si>
    <t>DU00003625</t>
  </si>
  <si>
    <t>DU00003626</t>
  </si>
  <si>
    <t>DU00003627</t>
  </si>
  <si>
    <t>DU00003628</t>
  </si>
  <si>
    <t>DU00003629</t>
  </si>
  <si>
    <t>DU00003630</t>
  </si>
  <si>
    <t>DU00003631</t>
  </si>
  <si>
    <t>DU00003632</t>
  </si>
  <si>
    <t>DU00003633</t>
  </si>
  <si>
    <t>DU00003634</t>
  </si>
  <si>
    <t>DU00003635</t>
  </si>
  <si>
    <t>DU00003636</t>
  </si>
  <si>
    <t>DU00003637</t>
  </si>
  <si>
    <t>DU00003638</t>
  </si>
  <si>
    <t>DU00003639</t>
  </si>
  <si>
    <t>DU00003640</t>
  </si>
  <si>
    <t>DU00003641</t>
  </si>
  <si>
    <t>DU00003642</t>
  </si>
  <si>
    <t>DU00003643</t>
  </si>
  <si>
    <t>DU00003644</t>
  </si>
  <si>
    <t>DU00003645</t>
  </si>
  <si>
    <t>DU00003646</t>
  </si>
  <si>
    <t>DU00003647</t>
  </si>
  <si>
    <t>DU00003648</t>
  </si>
  <si>
    <t>DU00003649</t>
  </si>
  <si>
    <t>DU00003650</t>
  </si>
  <si>
    <t>DU00003651</t>
  </si>
  <si>
    <t>DU00003652</t>
  </si>
  <si>
    <t>DU00003653</t>
  </si>
  <si>
    <t>DU00003654</t>
  </si>
  <si>
    <t>DU00003655</t>
  </si>
  <si>
    <t>DU00003656</t>
  </si>
  <si>
    <t>DU00003657</t>
  </si>
  <si>
    <t>DU00003658</t>
  </si>
  <si>
    <t>DU00003659</t>
  </si>
  <si>
    <t>DU00003660</t>
  </si>
  <si>
    <t>DU00003661</t>
  </si>
  <si>
    <t>DU00003662</t>
  </si>
  <si>
    <t>DU00003663</t>
  </si>
  <si>
    <t>DU00003664</t>
  </si>
  <si>
    <t>DU00003665</t>
  </si>
  <si>
    <t>DU00003666</t>
  </si>
  <si>
    <t>DU00003667</t>
  </si>
  <si>
    <t>DU00003668</t>
  </si>
  <si>
    <t>DU00003669</t>
  </si>
  <si>
    <t>DU00003670</t>
  </si>
  <si>
    <t>DU00003671</t>
  </si>
  <si>
    <t>DU00003672</t>
  </si>
  <si>
    <t>DU00003673</t>
  </si>
  <si>
    <t>DU00003674</t>
  </si>
  <si>
    <t>DU00003675</t>
  </si>
  <si>
    <t>DU00003676</t>
  </si>
  <si>
    <t>DU00003677</t>
  </si>
  <si>
    <t>DU00003678</t>
  </si>
  <si>
    <t>DU00003679</t>
  </si>
  <si>
    <t>DU00003680</t>
  </si>
  <si>
    <t>DU00003681</t>
  </si>
  <si>
    <t>DU00003682</t>
  </si>
  <si>
    <t>DU00003683</t>
  </si>
  <si>
    <t>DU00003684</t>
  </si>
  <si>
    <t>DU00003685</t>
  </si>
  <si>
    <t>DU00003686</t>
  </si>
  <si>
    <t>DU00003687</t>
  </si>
  <si>
    <t>DU00003688</t>
  </si>
  <si>
    <t>DU00003689</t>
  </si>
  <si>
    <t>DU00003690</t>
  </si>
  <si>
    <t>DU00003691</t>
  </si>
  <si>
    <t>DU00003692</t>
  </si>
  <si>
    <t>DU00003693</t>
  </si>
  <si>
    <t>DU00003694</t>
  </si>
  <si>
    <t>DU00003695</t>
  </si>
  <si>
    <t>DU00003696</t>
  </si>
  <si>
    <t>DU00003697</t>
  </si>
  <si>
    <t>DU00003698</t>
  </si>
  <si>
    <t>DU00003699</t>
  </si>
  <si>
    <t>DU00003700</t>
  </si>
  <si>
    <t>DU00003701</t>
  </si>
  <si>
    <t>DU00003702</t>
  </si>
  <si>
    <t>DU00003703</t>
  </si>
  <si>
    <t>DU00003704</t>
  </si>
  <si>
    <t>DU00003705</t>
  </si>
  <si>
    <t>DU00003706</t>
  </si>
  <si>
    <t>DU00003707</t>
  </si>
  <si>
    <t>DU00003708</t>
  </si>
  <si>
    <t>DU00003709</t>
  </si>
  <si>
    <t>DU00003710</t>
  </si>
  <si>
    <t>DU00003711</t>
  </si>
  <si>
    <t>DU00003712</t>
  </si>
  <si>
    <t>DU00003713</t>
  </si>
  <si>
    <t>DU00003714</t>
  </si>
  <si>
    <t>DU00003715</t>
  </si>
  <si>
    <t>DU00003716</t>
  </si>
  <si>
    <t>DU00003717</t>
  </si>
  <si>
    <t>DU00003718</t>
  </si>
  <si>
    <t>DU00003719</t>
  </si>
  <si>
    <t>DU00003720</t>
  </si>
  <si>
    <t>DU00003721</t>
  </si>
  <si>
    <t>DU00003722</t>
  </si>
  <si>
    <t>DU00003723</t>
  </si>
  <si>
    <t>DU00003724</t>
  </si>
  <si>
    <t>DU00003725</t>
  </si>
  <si>
    <t>DU00003726</t>
  </si>
  <si>
    <t>DU00003727</t>
  </si>
  <si>
    <t>DU00003728</t>
  </si>
  <si>
    <t>DU00003729</t>
  </si>
  <si>
    <t>DU00003730</t>
  </si>
  <si>
    <t>DU00003731</t>
  </si>
  <si>
    <t>DU00003732</t>
  </si>
  <si>
    <t>DU00003733</t>
  </si>
  <si>
    <t>DU00003734</t>
  </si>
  <si>
    <t>DU00003735</t>
  </si>
  <si>
    <t>DU00003736</t>
  </si>
  <si>
    <t>DU00003737</t>
  </si>
  <si>
    <t>DU00003738</t>
  </si>
  <si>
    <t>DU00003739</t>
  </si>
  <si>
    <t>DU00003740</t>
  </si>
  <si>
    <t>DU00003741</t>
  </si>
  <si>
    <t>DU00003742</t>
  </si>
  <si>
    <t>DU00003743</t>
  </si>
  <si>
    <t>DU00003744</t>
  </si>
  <si>
    <t>DU00003745</t>
  </si>
  <si>
    <t>DU00003746</t>
  </si>
  <si>
    <t>DU00003747</t>
  </si>
  <si>
    <t>DU00003748</t>
  </si>
  <si>
    <t>DU00003749</t>
  </si>
  <si>
    <t>DU00003750</t>
  </si>
  <si>
    <t>DU00003751</t>
  </si>
  <si>
    <t>DU00003752</t>
  </si>
  <si>
    <t>DU00003753</t>
  </si>
  <si>
    <t>DU00003754</t>
  </si>
  <si>
    <t>DU00003755</t>
  </si>
  <si>
    <t>DU00003756</t>
  </si>
  <si>
    <t>DU00003757</t>
  </si>
  <si>
    <t>DU00003758</t>
  </si>
  <si>
    <t>DU00003759</t>
  </si>
  <si>
    <t>DU00003760</t>
  </si>
  <si>
    <t>DU00003761</t>
  </si>
  <si>
    <t>DU00003762</t>
  </si>
  <si>
    <t>DU00003763</t>
  </si>
  <si>
    <t>DU00003764</t>
  </si>
  <si>
    <t>DU00003765</t>
  </si>
  <si>
    <t>DU00003766</t>
  </si>
  <si>
    <t>DU00003767</t>
  </si>
  <si>
    <t>DU00003768</t>
  </si>
  <si>
    <t>DU00003769</t>
  </si>
  <si>
    <t>DU00003770</t>
  </si>
  <si>
    <t>DU00003771</t>
  </si>
  <si>
    <t>DU00003772</t>
  </si>
  <si>
    <t>DU00003773</t>
  </si>
  <si>
    <t>DU00003774</t>
  </si>
  <si>
    <t>DU00003775</t>
  </si>
  <si>
    <t>DU00003776</t>
  </si>
  <si>
    <t>DU00003777</t>
  </si>
  <si>
    <t>DU00003778</t>
  </si>
  <si>
    <t>DU00003779</t>
  </si>
  <si>
    <t>DU00003780</t>
  </si>
  <si>
    <t>DU00003781</t>
  </si>
  <si>
    <t>DU00003782</t>
  </si>
  <si>
    <t>DU00003783</t>
  </si>
  <si>
    <t>DU00003784</t>
  </si>
  <si>
    <t>DU00003785</t>
  </si>
  <si>
    <t>DU00003786</t>
  </si>
  <si>
    <t>DU00003787</t>
  </si>
  <si>
    <t>DU00003788</t>
  </si>
  <si>
    <t>DU00003789</t>
  </si>
  <si>
    <t>DU00003790</t>
  </si>
  <si>
    <t>DU00003791</t>
  </si>
  <si>
    <t>DU00003792</t>
  </si>
  <si>
    <t>DU00003793</t>
  </si>
  <si>
    <t>DU00003794</t>
  </si>
  <si>
    <t>DU00003795</t>
  </si>
  <si>
    <t>DU00003796</t>
  </si>
  <si>
    <t>DU00003797</t>
  </si>
  <si>
    <t>DU00003798</t>
  </si>
  <si>
    <t>DU00003799</t>
  </si>
  <si>
    <t>DU00003800</t>
  </si>
  <si>
    <t>DU00003801</t>
  </si>
  <si>
    <t>DU00003802</t>
  </si>
  <si>
    <t>DU00003803</t>
  </si>
  <si>
    <t>DU00003804</t>
  </si>
  <si>
    <t>DU00003805</t>
  </si>
  <si>
    <t>DU00003806</t>
  </si>
  <si>
    <t>DU00003807</t>
  </si>
  <si>
    <t>DU00003808</t>
  </si>
  <si>
    <t>DU00003809</t>
  </si>
  <si>
    <t>DU00003810</t>
  </si>
  <si>
    <t>DU00003811</t>
  </si>
  <si>
    <t>DU00003812</t>
  </si>
  <si>
    <t>DU00003813</t>
  </si>
  <si>
    <t>DU00003814</t>
  </si>
  <si>
    <t>DU00003815</t>
  </si>
  <si>
    <t>DU00003816</t>
  </si>
  <si>
    <t>DU00003817</t>
  </si>
  <si>
    <t>DU00003818</t>
  </si>
  <si>
    <t>DU00003819</t>
  </si>
  <si>
    <t>DU00003820</t>
  </si>
  <si>
    <t>DU00003821</t>
  </si>
  <si>
    <t>DU00003822</t>
  </si>
  <si>
    <t>DU00003823</t>
  </si>
  <si>
    <t>DU00003824</t>
  </si>
  <si>
    <t>DU00003825</t>
  </si>
  <si>
    <t>DU00003826</t>
  </si>
  <si>
    <t>DU00003827</t>
  </si>
  <si>
    <t>DU00003828</t>
  </si>
  <si>
    <t>DU00003829</t>
  </si>
  <si>
    <t>DU00003830</t>
  </si>
  <si>
    <t>DU00003831</t>
  </si>
  <si>
    <t>DU00003832</t>
  </si>
  <si>
    <t>DU00003833</t>
  </si>
  <si>
    <t>DU00003834</t>
  </si>
  <si>
    <t>DU00003835</t>
  </si>
  <si>
    <t>DU00003836</t>
  </si>
  <si>
    <t>DU00003837</t>
  </si>
  <si>
    <t>DU00003838</t>
  </si>
  <si>
    <t>DU00003839</t>
  </si>
  <si>
    <t>DU00003840</t>
  </si>
  <si>
    <t>DU00003841</t>
  </si>
  <si>
    <t>DU00003842</t>
  </si>
  <si>
    <t>DU00003843</t>
  </si>
  <si>
    <t>DU00003844</t>
  </si>
  <si>
    <t>DU00003845</t>
  </si>
  <si>
    <t>DU00003846</t>
  </si>
  <si>
    <t>DU00003847</t>
  </si>
  <si>
    <t>DU00003848</t>
  </si>
  <si>
    <t>DU00003849</t>
  </si>
  <si>
    <t>DU00003850</t>
  </si>
  <si>
    <t>DU00003851</t>
  </si>
  <si>
    <t>DU00003852</t>
  </si>
  <si>
    <t>DU00003853</t>
  </si>
  <si>
    <t>DU00003854</t>
  </si>
  <si>
    <t>DU00003855</t>
  </si>
  <si>
    <t>DU00003856</t>
  </si>
  <si>
    <t>DU00003857</t>
  </si>
  <si>
    <t>DU00003858</t>
  </si>
  <si>
    <t>DU00003859</t>
  </si>
  <si>
    <t>DU00003860</t>
  </si>
  <si>
    <t>DU00003861</t>
  </si>
  <si>
    <t>DU00003862</t>
  </si>
  <si>
    <t>DU00003863</t>
  </si>
  <si>
    <t>DU00003864</t>
  </si>
  <si>
    <t>DU00003865</t>
  </si>
  <si>
    <t>DU00003866</t>
  </si>
  <si>
    <t>DU00003867</t>
  </si>
  <si>
    <t>DU00003868</t>
  </si>
  <si>
    <t>DU00003869</t>
  </si>
  <si>
    <t>DU00003870</t>
  </si>
  <si>
    <t>DU00003871</t>
  </si>
  <si>
    <t>DU00003872</t>
  </si>
  <si>
    <t>DU00003873</t>
  </si>
  <si>
    <t>DU00003874</t>
  </si>
  <si>
    <t>DU00003875</t>
  </si>
  <si>
    <t>DU00003876</t>
  </si>
  <si>
    <t>DU00003877</t>
  </si>
  <si>
    <t>DU00003878</t>
  </si>
  <si>
    <t>DU00003879</t>
  </si>
  <si>
    <t>DU00003880</t>
  </si>
  <si>
    <t>DU00003881</t>
  </si>
  <si>
    <t>DU00003882</t>
  </si>
  <si>
    <t>DU00003883</t>
  </si>
  <si>
    <t>DU00003884</t>
  </si>
  <si>
    <t>DU00003885</t>
  </si>
  <si>
    <t>DU00003886</t>
  </si>
  <si>
    <t>DU00003887</t>
  </si>
  <si>
    <t>DU00003888</t>
  </si>
  <si>
    <t>DU00003889</t>
  </si>
  <si>
    <t>DU00003890</t>
  </si>
  <si>
    <t>DU00003891</t>
  </si>
  <si>
    <t>DU00003892</t>
  </si>
  <si>
    <t>DU00003893</t>
  </si>
  <si>
    <t>DU00003894</t>
  </si>
  <si>
    <t>DU00003895</t>
  </si>
  <si>
    <t>DU00003896</t>
  </si>
  <si>
    <t>DU00003897</t>
  </si>
  <si>
    <t>DU00003898</t>
  </si>
  <si>
    <t>DU00003899</t>
  </si>
  <si>
    <t>DU00003900</t>
  </si>
  <si>
    <t>DU00003901</t>
  </si>
  <si>
    <t>DU00003902</t>
  </si>
  <si>
    <t>DU00003903</t>
  </si>
  <si>
    <t>DU00003904</t>
  </si>
  <si>
    <t>DU00003905</t>
  </si>
  <si>
    <t>DU00003906</t>
  </si>
  <si>
    <t>DU00003907</t>
  </si>
  <si>
    <t>DU00003908</t>
  </si>
  <si>
    <t>DU00003909</t>
  </si>
  <si>
    <t>DU00003910</t>
  </si>
  <si>
    <t>DU00003911</t>
  </si>
  <si>
    <t>DU00003912</t>
  </si>
  <si>
    <t>DU00003913</t>
  </si>
  <si>
    <t>DU00003914</t>
  </si>
  <si>
    <t>DU00003915</t>
  </si>
  <si>
    <t>DU00003916</t>
  </si>
  <si>
    <t>DU00003917</t>
  </si>
  <si>
    <t>DU00003918</t>
  </si>
  <si>
    <t>DU00003919</t>
  </si>
  <si>
    <t>DU00003920</t>
  </si>
  <si>
    <t>DU00003921</t>
  </si>
  <si>
    <t>DU00003922</t>
  </si>
  <si>
    <t>DU00003923</t>
  </si>
  <si>
    <t>DU00003924</t>
  </si>
  <si>
    <t>DU00003925</t>
  </si>
  <si>
    <t>DU00003926</t>
  </si>
  <si>
    <t>DU00003927</t>
  </si>
  <si>
    <t>DU00003928</t>
  </si>
  <si>
    <t>DU00003929</t>
  </si>
  <si>
    <t>DU00003930</t>
  </si>
  <si>
    <t>DU00003931</t>
  </si>
  <si>
    <t>DU00003932</t>
  </si>
  <si>
    <t>DU00003933</t>
  </si>
  <si>
    <t>DU00003934</t>
  </si>
  <si>
    <t>DU00003935</t>
  </si>
  <si>
    <t>DU00003936</t>
  </si>
  <si>
    <t>DU00003937</t>
  </si>
  <si>
    <t>DU00003938</t>
  </si>
  <si>
    <t>DU00003939</t>
  </si>
  <si>
    <t>DU00003940</t>
  </si>
  <si>
    <t>DU00003941</t>
  </si>
  <si>
    <t>DU00003942</t>
  </si>
  <si>
    <t>DU00003943</t>
  </si>
  <si>
    <t>DU00003944</t>
  </si>
  <si>
    <t>DU00003945</t>
  </si>
  <si>
    <t>DU00003946</t>
  </si>
  <si>
    <t>DU00003947</t>
  </si>
  <si>
    <t>DU00003948</t>
  </si>
  <si>
    <t>DU00003949</t>
  </si>
  <si>
    <t>DU00003950</t>
  </si>
  <si>
    <t>DU00003951</t>
  </si>
  <si>
    <t>DU00003952</t>
  </si>
  <si>
    <t>DU00003953</t>
  </si>
  <si>
    <t>DU00003954</t>
  </si>
  <si>
    <t>DU00003955</t>
  </si>
  <si>
    <t>DU00003956</t>
  </si>
  <si>
    <t>DU00003957</t>
  </si>
  <si>
    <t>DU00003958</t>
  </si>
  <si>
    <t>DU00003959</t>
  </si>
  <si>
    <t>DU00003960</t>
  </si>
  <si>
    <t>DU00003961</t>
  </si>
  <si>
    <t>DU00003962</t>
  </si>
  <si>
    <t>DU00003963</t>
  </si>
  <si>
    <t>DU00003964</t>
  </si>
  <si>
    <t>DU00003965</t>
  </si>
  <si>
    <t>DU00003966</t>
  </si>
  <si>
    <t>DU00003967</t>
  </si>
  <si>
    <t>DU00003968</t>
  </si>
  <si>
    <t>DU00003969</t>
  </si>
  <si>
    <t>DU00003970</t>
  </si>
  <si>
    <t>DU00003971</t>
  </si>
  <si>
    <t>DU00003972</t>
  </si>
  <si>
    <t>DU00003973</t>
  </si>
  <si>
    <t>DU00003974</t>
  </si>
  <si>
    <t>DU00003975</t>
  </si>
  <si>
    <t>DU00003976</t>
  </si>
  <si>
    <t>DU00003977</t>
  </si>
  <si>
    <t>DU00003978</t>
  </si>
  <si>
    <t>DU00003979</t>
  </si>
  <si>
    <t>DU00003980</t>
  </si>
  <si>
    <t>DU00003981</t>
  </si>
  <si>
    <t>DU00003982</t>
  </si>
  <si>
    <t>DU00003983</t>
  </si>
  <si>
    <t>DU00003984</t>
  </si>
  <si>
    <t>DU00003985</t>
  </si>
  <si>
    <t>DU00003986</t>
  </si>
  <si>
    <t>DU00003987</t>
  </si>
  <si>
    <t>DU00003988</t>
  </si>
  <si>
    <t>DU00003989</t>
  </si>
  <si>
    <t>DU00003990</t>
  </si>
  <si>
    <t>DU00003991</t>
  </si>
  <si>
    <t>DU00003992</t>
  </si>
  <si>
    <t>DU00003993</t>
  </si>
  <si>
    <t>DU00003994</t>
  </si>
  <si>
    <t>DU00003995</t>
  </si>
  <si>
    <t>DU00003996</t>
  </si>
  <si>
    <t>DU00003997</t>
  </si>
  <si>
    <t>DU00003998</t>
  </si>
  <si>
    <t>DU00003999</t>
  </si>
  <si>
    <t>DU00004000</t>
  </si>
  <si>
    <t>DU00004001</t>
  </si>
  <si>
    <t>DU00004002</t>
  </si>
  <si>
    <t>DU00004003</t>
  </si>
  <si>
    <t>DU00004004</t>
  </si>
  <si>
    <t>DU00004005</t>
  </si>
  <si>
    <t>DU00004006</t>
  </si>
  <si>
    <t>DU00004007</t>
  </si>
  <si>
    <t>DU00004008</t>
  </si>
  <si>
    <t>DU00004009</t>
  </si>
  <si>
    <t>DU00004010</t>
  </si>
  <si>
    <t>DU00004011</t>
  </si>
  <si>
    <t>DU00004012</t>
  </si>
  <si>
    <t>DU00004013</t>
  </si>
  <si>
    <t>DU00004014</t>
  </si>
  <si>
    <t>DU00004015</t>
  </si>
  <si>
    <t>DU00004016</t>
  </si>
  <si>
    <t>DU00004017</t>
  </si>
  <si>
    <t>DU00004018</t>
  </si>
  <si>
    <t>DU00004019</t>
  </si>
  <si>
    <t>DU00004020</t>
  </si>
  <si>
    <t>DU00004021</t>
  </si>
  <si>
    <t>DU00004022</t>
  </si>
  <si>
    <t>DU00004023</t>
  </si>
  <si>
    <t>DU00004024</t>
  </si>
  <si>
    <t>DU00004025</t>
  </si>
  <si>
    <t>DU00004026</t>
  </si>
  <si>
    <t>DU00004027</t>
  </si>
  <si>
    <t>DU00004028</t>
  </si>
  <si>
    <t>DU00004029</t>
  </si>
  <si>
    <t>DU00004030</t>
  </si>
  <si>
    <t>DU00004031</t>
  </si>
  <si>
    <t>DU00004032</t>
  </si>
  <si>
    <t>DU00004033</t>
  </si>
  <si>
    <t>DU00004034</t>
  </si>
  <si>
    <t>DU00004035</t>
  </si>
  <si>
    <t>DU00004036</t>
  </si>
  <si>
    <t>DU00004037</t>
  </si>
  <si>
    <t>DU00004038</t>
  </si>
  <si>
    <t>DU00004039</t>
  </si>
  <si>
    <t>DU00004040</t>
  </si>
  <si>
    <t>DU00004041</t>
  </si>
  <si>
    <t>DU00004042</t>
  </si>
  <si>
    <t>DU00004043</t>
  </si>
  <si>
    <t>DU00004044</t>
  </si>
  <si>
    <t>DU00004045</t>
  </si>
  <si>
    <t>DU00004046</t>
  </si>
  <si>
    <t>DU00004047</t>
  </si>
  <si>
    <t>DU00004048</t>
  </si>
  <si>
    <t>DU00004049</t>
  </si>
  <si>
    <t>DU00004050</t>
  </si>
  <si>
    <t>DU00004051</t>
  </si>
  <si>
    <t>DU00004052</t>
  </si>
  <si>
    <t>DU00004053</t>
  </si>
  <si>
    <t>DU00004054</t>
  </si>
  <si>
    <t>DU00004055</t>
  </si>
  <si>
    <t>DU00004056</t>
  </si>
  <si>
    <t>DU00004057</t>
  </si>
  <si>
    <t>DU00004058</t>
  </si>
  <si>
    <t>DU00004059</t>
  </si>
  <si>
    <t>DU00004060</t>
  </si>
  <si>
    <t>DU00004061</t>
  </si>
  <si>
    <t>DU00004062</t>
  </si>
  <si>
    <t>DU00004063</t>
  </si>
  <si>
    <t>DU00004064</t>
  </si>
  <si>
    <t>DU00004065</t>
  </si>
  <si>
    <t>DU00004066</t>
  </si>
  <si>
    <t>DU00004067</t>
  </si>
  <si>
    <t>DU00004068</t>
  </si>
  <si>
    <t>DU00004069</t>
  </si>
  <si>
    <t>DU00004070</t>
  </si>
  <si>
    <t>DU00004071</t>
  </si>
  <si>
    <t>DU00004072</t>
  </si>
  <si>
    <t>DU00004073</t>
  </si>
  <si>
    <t>DU00004074</t>
  </si>
  <si>
    <t>DU00004075</t>
  </si>
  <si>
    <t>DU00004076</t>
  </si>
  <si>
    <t>DU00004077</t>
  </si>
  <si>
    <t>DU00004078</t>
  </si>
  <si>
    <t>DU00004079</t>
  </si>
  <si>
    <t>DU00004080</t>
  </si>
  <si>
    <t>DU00004081</t>
  </si>
  <si>
    <t>DU00004082</t>
  </si>
  <si>
    <t>DU00004083</t>
  </si>
  <si>
    <t>DU00004084</t>
  </si>
  <si>
    <t>DU00004085</t>
  </si>
  <si>
    <t>DU00004086</t>
  </si>
  <si>
    <t>DU00004087</t>
  </si>
  <si>
    <t>DU00004088</t>
  </si>
  <si>
    <t>DU00004089</t>
  </si>
  <si>
    <t>DU00004090</t>
  </si>
  <si>
    <t>DU00004091</t>
  </si>
  <si>
    <t>DU00004092</t>
  </si>
  <si>
    <t>DU00004093</t>
  </si>
  <si>
    <t>DU00004094</t>
  </si>
  <si>
    <t>DU00004095</t>
  </si>
  <si>
    <t>DU00004096</t>
  </si>
  <si>
    <t>DU00004097</t>
  </si>
  <si>
    <t>DU00004098</t>
  </si>
  <si>
    <t>DU00004099</t>
  </si>
  <si>
    <t>DU00004100</t>
  </si>
  <si>
    <t>DU00004101</t>
  </si>
  <si>
    <t>DU00004102</t>
  </si>
  <si>
    <t>DU00004103</t>
  </si>
  <si>
    <t>DU00004104</t>
  </si>
  <si>
    <t>DU00004105</t>
  </si>
  <si>
    <t>DU00004106</t>
  </si>
  <si>
    <t>DU00004107</t>
  </si>
  <si>
    <t>DU00004108</t>
  </si>
  <si>
    <t>DU00004109</t>
  </si>
  <si>
    <t>DU00004110</t>
  </si>
  <si>
    <t>DU00004111</t>
  </si>
  <si>
    <t>DU00004112</t>
  </si>
  <si>
    <t>DU00004113</t>
  </si>
  <si>
    <t>DU00004114</t>
  </si>
  <si>
    <t>DU00004115</t>
  </si>
  <si>
    <t>DU00004116</t>
  </si>
  <si>
    <t>DU00004117</t>
  </si>
  <si>
    <t>DU00004118</t>
  </si>
  <si>
    <t>DU00004119</t>
  </si>
  <si>
    <t>DU00004120</t>
  </si>
  <si>
    <t>DU00004121</t>
  </si>
  <si>
    <t>DU00004122</t>
  </si>
  <si>
    <t>DU00004123</t>
  </si>
  <si>
    <t>DU00004124</t>
  </si>
  <si>
    <t>DU00004125</t>
  </si>
  <si>
    <t>DU00004126</t>
  </si>
  <si>
    <t>DU00004127</t>
  </si>
  <si>
    <t>DU00004128</t>
  </si>
  <si>
    <t>DU00004129</t>
  </si>
  <si>
    <t>DU00004130</t>
  </si>
  <si>
    <t>DU00004131</t>
  </si>
  <si>
    <t>DU00004132</t>
  </si>
  <si>
    <t>DU00004133</t>
  </si>
  <si>
    <t>DU00004134</t>
  </si>
  <si>
    <t>DU00004135</t>
  </si>
  <si>
    <t>DU00004136</t>
  </si>
  <si>
    <t>DU00004137</t>
  </si>
  <si>
    <t>DU00004138</t>
  </si>
  <si>
    <t>DU00004139</t>
  </si>
  <si>
    <t>DU00004140</t>
  </si>
  <si>
    <t>DU00004141</t>
  </si>
  <si>
    <t>DU00004142</t>
  </si>
  <si>
    <t>DU00004143</t>
  </si>
  <si>
    <t>DU00004144</t>
  </si>
  <si>
    <t>DU00004145</t>
  </si>
  <si>
    <t>DU00004146</t>
  </si>
  <si>
    <t>DU00004147</t>
  </si>
  <si>
    <t>DU00004148</t>
  </si>
  <si>
    <t>DU00004149</t>
  </si>
  <si>
    <t>DU00004150</t>
  </si>
  <si>
    <t>DU00004151</t>
  </si>
  <si>
    <t>DU00004152</t>
  </si>
  <si>
    <t>DU00004153</t>
  </si>
  <si>
    <t>DU00004154</t>
  </si>
  <si>
    <t>DU00004155</t>
  </si>
  <si>
    <t>DU00004156</t>
  </si>
  <si>
    <t>DU00004157</t>
  </si>
  <si>
    <t>DU00004158</t>
  </si>
  <si>
    <t>DU00004159</t>
  </si>
  <si>
    <t>DU00004160</t>
  </si>
  <si>
    <t>DU00004161</t>
  </si>
  <si>
    <t>DU00004162</t>
  </si>
  <si>
    <t>DU00004163</t>
  </si>
  <si>
    <t>DU00004164</t>
  </si>
  <si>
    <t>DU00004165</t>
  </si>
  <si>
    <t>DU00004166</t>
  </si>
  <si>
    <t>DU00004167</t>
  </si>
  <si>
    <t>DU00004168</t>
  </si>
  <si>
    <t>DU00004169</t>
  </si>
  <si>
    <t>DU00004170</t>
  </si>
  <si>
    <t>DU00004171</t>
  </si>
  <si>
    <t>DU00004172</t>
  </si>
  <si>
    <t>DU00004173</t>
  </si>
  <si>
    <t>DU00004174</t>
  </si>
  <si>
    <t>DU00004175</t>
  </si>
  <si>
    <t>DU00004176</t>
  </si>
  <si>
    <t>DU00004177</t>
  </si>
  <si>
    <t>DU00004178</t>
  </si>
  <si>
    <t>DU00004179</t>
  </si>
  <si>
    <t>DU00004180</t>
  </si>
  <si>
    <t>DU00004181</t>
  </si>
  <si>
    <t>DU00004182</t>
  </si>
  <si>
    <t>DU00004183</t>
  </si>
  <si>
    <t>DU00004184</t>
  </si>
  <si>
    <t>DU00004185</t>
  </si>
  <si>
    <t>DU00004186</t>
  </si>
  <si>
    <t>DU00004187</t>
  </si>
  <si>
    <t>DU00004188</t>
  </si>
  <si>
    <t>DU00004189</t>
  </si>
  <si>
    <t>DU00004190</t>
  </si>
  <si>
    <t>DU00004191</t>
  </si>
  <si>
    <t>DU00004192</t>
  </si>
  <si>
    <t>DU00004193</t>
  </si>
  <si>
    <t>DU00004194</t>
  </si>
  <si>
    <t>DU00004195</t>
  </si>
  <si>
    <t>DU00004196</t>
  </si>
  <si>
    <t>DU00004197</t>
  </si>
  <si>
    <t>DU00004198</t>
  </si>
  <si>
    <t>DU00004199</t>
  </si>
  <si>
    <t>DU00004200</t>
  </si>
  <si>
    <t>DU00004201</t>
  </si>
  <si>
    <t>DU00004202</t>
  </si>
  <si>
    <t>DU00004203</t>
  </si>
  <si>
    <t>DU00004204</t>
  </si>
  <si>
    <t>DU00004205</t>
  </si>
  <si>
    <t>DU00004206</t>
  </si>
  <si>
    <t>DU00004207</t>
  </si>
  <si>
    <t>DU00004208</t>
  </si>
  <si>
    <t>DU00004209</t>
  </si>
  <si>
    <t>DU00004210</t>
  </si>
  <si>
    <t>DU00004211</t>
  </si>
  <si>
    <t>DU00004212</t>
  </si>
  <si>
    <t>DU00004213</t>
  </si>
  <si>
    <t>DU00004214</t>
  </si>
  <si>
    <t>DU00004215</t>
  </si>
  <si>
    <t>DU00004216</t>
  </si>
  <si>
    <t>DU00004217</t>
  </si>
  <si>
    <t>DU00004218</t>
  </si>
  <si>
    <t>DU00004219</t>
  </si>
  <si>
    <t>DU00004220</t>
  </si>
  <si>
    <t>DU00004221</t>
  </si>
  <si>
    <t>DU00004222</t>
  </si>
  <si>
    <t>DU00004223</t>
  </si>
  <si>
    <t>DU00004224</t>
  </si>
  <si>
    <t>DU00004225</t>
  </si>
  <si>
    <t>DU00004226</t>
  </si>
  <si>
    <t>DU00004227</t>
  </si>
  <si>
    <t>DU00004228</t>
  </si>
  <si>
    <t>DU00004229</t>
  </si>
  <si>
    <t>DU00004230</t>
  </si>
  <si>
    <t>DU00004231</t>
  </si>
  <si>
    <t>DU00004232</t>
  </si>
  <si>
    <t>DU00004233</t>
  </si>
  <si>
    <t>DU00004234</t>
  </si>
  <si>
    <t>DU00004235</t>
  </si>
  <si>
    <t>DU00004236</t>
  </si>
  <si>
    <t>DU00004237</t>
  </si>
  <si>
    <t>DU00004238</t>
  </si>
  <si>
    <t>DU00004239</t>
  </si>
  <si>
    <t>DU00004240</t>
  </si>
  <si>
    <t>DU00004241</t>
  </si>
  <si>
    <t>DU00004242</t>
  </si>
  <si>
    <t>DU00004243</t>
  </si>
  <si>
    <t>DU00004244</t>
  </si>
  <si>
    <t>DU00004245</t>
  </si>
  <si>
    <t>DU00004246</t>
  </si>
  <si>
    <t>DU00004247</t>
  </si>
  <si>
    <t>DU00004248</t>
  </si>
  <si>
    <t>DU00004249</t>
  </si>
  <si>
    <t>DU00004250</t>
  </si>
  <si>
    <t>DU00004251</t>
  </si>
  <si>
    <t>DU00004252</t>
  </si>
  <si>
    <t>DU00004253</t>
  </si>
  <si>
    <t>DU00004254</t>
  </si>
  <si>
    <t>DU00004255</t>
  </si>
  <si>
    <t>DU00004256</t>
  </si>
  <si>
    <t>DU00004257</t>
  </si>
  <si>
    <t>DU00004258</t>
  </si>
  <si>
    <t>DU00004259</t>
  </si>
  <si>
    <t>DU00004260</t>
  </si>
  <si>
    <t>DU00004261</t>
  </si>
  <si>
    <t>DU00004262</t>
  </si>
  <si>
    <t>DU00004263</t>
  </si>
  <si>
    <t>DU00004264</t>
  </si>
  <si>
    <t>DU00004265</t>
  </si>
  <si>
    <t>DU00004266</t>
  </si>
  <si>
    <t>DU00004267</t>
  </si>
  <si>
    <t>DU00004268</t>
  </si>
  <si>
    <t>DU00004269</t>
  </si>
  <si>
    <t>DU00004270</t>
  </si>
  <si>
    <t>DU00004271</t>
  </si>
  <si>
    <t>DU00004272</t>
  </si>
  <si>
    <t>DU00004273</t>
  </si>
  <si>
    <t>DU00004274</t>
  </si>
  <si>
    <t>DU00004275</t>
  </si>
  <si>
    <t>DU00004276</t>
  </si>
  <si>
    <t>DU00004277</t>
  </si>
  <si>
    <t>DU00004278</t>
  </si>
  <si>
    <t>DU00004279</t>
  </si>
  <si>
    <t>DU00004280</t>
  </si>
  <si>
    <t>DU00004281</t>
  </si>
  <si>
    <t>DU00004282</t>
  </si>
  <si>
    <t>DU00004283</t>
  </si>
  <si>
    <t>DU00004284</t>
  </si>
  <si>
    <t>DU00004285</t>
  </si>
  <si>
    <t>DU00004286</t>
  </si>
  <si>
    <t>DU00004287</t>
  </si>
  <si>
    <t>DU00004288</t>
  </si>
  <si>
    <t>DU00004289</t>
  </si>
  <si>
    <t>DU00004290</t>
  </si>
  <si>
    <t>DU00004291</t>
  </si>
  <si>
    <t>DU00004292</t>
  </si>
  <si>
    <t>DU00004293</t>
  </si>
  <si>
    <t>DU00004294</t>
  </si>
  <si>
    <t>DU00004295</t>
  </si>
  <si>
    <t>DU00004296</t>
  </si>
  <si>
    <t>DU00004297</t>
  </si>
  <si>
    <t>DU00004298</t>
  </si>
  <si>
    <t>DU00004299</t>
  </si>
  <si>
    <t>DU00004300</t>
  </si>
  <si>
    <t>DU00004301</t>
  </si>
  <si>
    <t>DU00004302</t>
  </si>
  <si>
    <t>DU00004303</t>
  </si>
  <si>
    <t>DU00004304</t>
  </si>
  <si>
    <t>DU00004305</t>
  </si>
  <si>
    <t>DU00004306</t>
  </si>
  <si>
    <t>DU00004307</t>
  </si>
  <si>
    <t>DU00004308</t>
  </si>
  <si>
    <t>DU00004309</t>
  </si>
  <si>
    <t>DU00004310</t>
  </si>
  <si>
    <t>DU00004311</t>
  </si>
  <si>
    <t>DU00004312</t>
  </si>
  <si>
    <t>DU00004313</t>
  </si>
  <si>
    <t>DU00004314</t>
  </si>
  <si>
    <t>DU00004315</t>
  </si>
  <si>
    <t>DU00004316</t>
  </si>
  <si>
    <t>DU00004317</t>
  </si>
  <si>
    <t>DU00004318</t>
  </si>
  <si>
    <t>DU00004319</t>
  </si>
  <si>
    <t>DU00004320</t>
  </si>
  <si>
    <t>DU00004321</t>
  </si>
  <si>
    <t>DU00004322</t>
  </si>
  <si>
    <t>DU00004323</t>
  </si>
  <si>
    <t>DU00004324</t>
  </si>
  <si>
    <t>DU00004325</t>
  </si>
  <si>
    <t>DU00004326</t>
  </si>
  <si>
    <t>DU00004327</t>
  </si>
  <si>
    <t>DU00004328</t>
  </si>
  <si>
    <t>DU00004329</t>
  </si>
  <si>
    <t>DU00004330</t>
  </si>
  <si>
    <t>DU00004331</t>
  </si>
  <si>
    <t>DU00004332</t>
  </si>
  <si>
    <t>DU00004333</t>
  </si>
  <si>
    <t>DU00004334</t>
  </si>
  <si>
    <t>DU00004335</t>
  </si>
  <si>
    <t>DU00004336</t>
  </si>
  <si>
    <t>DU00004337</t>
  </si>
  <si>
    <t>DU00004338</t>
  </si>
  <si>
    <t>DU00004339</t>
  </si>
  <si>
    <t>DU00004340</t>
  </si>
  <si>
    <t>DU00004341</t>
  </si>
  <si>
    <t>DU00004342</t>
  </si>
  <si>
    <t>DU00004343</t>
  </si>
  <si>
    <t>DU00004344</t>
  </si>
  <si>
    <t>DU00004345</t>
  </si>
  <si>
    <t>DU00004346</t>
  </si>
  <si>
    <t>DU00004347</t>
  </si>
  <si>
    <t>DU00004348</t>
  </si>
  <si>
    <t>DU00004349</t>
  </si>
  <si>
    <t>DU00004350</t>
  </si>
  <si>
    <t>DU00004351</t>
  </si>
  <si>
    <t>DU00004352</t>
  </si>
  <si>
    <t>DU00004353</t>
  </si>
  <si>
    <t>DU00004354</t>
  </si>
  <si>
    <t>DU00004355</t>
  </si>
  <si>
    <t>DU00004356</t>
  </si>
  <si>
    <t>DU00004357</t>
  </si>
  <si>
    <t>DU00004358</t>
  </si>
  <si>
    <t>DU00004359</t>
  </si>
  <si>
    <t>DU00004360</t>
  </si>
  <si>
    <t>DU00004361</t>
  </si>
  <si>
    <t>DU00004362</t>
  </si>
  <si>
    <t>DU00004363</t>
  </si>
  <si>
    <t>DU00004364</t>
  </si>
  <si>
    <t>DU00004365</t>
  </si>
  <si>
    <t>DU00004366</t>
  </si>
  <si>
    <t>DU00004367</t>
  </si>
  <si>
    <t>DU00004368</t>
  </si>
  <si>
    <t>DU00004369</t>
  </si>
  <si>
    <t>DU00004370</t>
  </si>
  <si>
    <t>DU00004371</t>
  </si>
  <si>
    <t>DU00004372</t>
  </si>
  <si>
    <t>DU00004373</t>
  </si>
  <si>
    <t>DU00004374</t>
  </si>
  <si>
    <t>DU00004375</t>
  </si>
  <si>
    <t>DU00004376</t>
  </si>
  <si>
    <t>DU00004377</t>
  </si>
  <si>
    <t>DU00004378</t>
  </si>
  <si>
    <t>DU00004379</t>
  </si>
  <si>
    <t>DU00004380</t>
  </si>
  <si>
    <t>DU00004381</t>
  </si>
  <si>
    <t>DU00004382</t>
  </si>
  <si>
    <t>DU00004383</t>
  </si>
  <si>
    <t>DU00004384</t>
  </si>
  <si>
    <t>DU00004385</t>
  </si>
  <si>
    <t>DU00004386</t>
  </si>
  <si>
    <t>DU00004387</t>
  </si>
  <si>
    <t>DU00004388</t>
  </si>
  <si>
    <t>DU00004389</t>
  </si>
  <si>
    <t>DU00004390</t>
  </si>
  <si>
    <t>DU00004391</t>
  </si>
  <si>
    <t>DU00004392</t>
  </si>
  <si>
    <t>DU00004393</t>
  </si>
  <si>
    <t>DU00004394</t>
  </si>
  <si>
    <t>DU00004395</t>
  </si>
  <si>
    <t>DU00004396</t>
  </si>
  <si>
    <t>DU00004397</t>
  </si>
  <si>
    <t>DU00004398</t>
  </si>
  <si>
    <t>DU00004399</t>
  </si>
  <si>
    <t>DU00004400</t>
  </si>
  <si>
    <t>DU00004401</t>
  </si>
  <si>
    <t>DU00004402</t>
  </si>
  <si>
    <t>DU00004403</t>
  </si>
  <si>
    <t>DU00004404</t>
  </si>
  <si>
    <t>DU00004405</t>
  </si>
  <si>
    <t>DU00004406</t>
  </si>
  <si>
    <t>DU00004407</t>
  </si>
  <si>
    <t>DU00004408</t>
  </si>
  <si>
    <t>DU00004409</t>
  </si>
  <si>
    <t>DU00004410</t>
  </si>
  <si>
    <t>DU00004411</t>
  </si>
  <si>
    <t>DU00004412</t>
  </si>
  <si>
    <t>DU00004413</t>
  </si>
  <si>
    <t>DU00004414</t>
  </si>
  <si>
    <t>DU00004415</t>
  </si>
  <si>
    <t>DU00004416</t>
  </si>
  <si>
    <t>DU00004417</t>
  </si>
  <si>
    <t>DU00004418</t>
  </si>
  <si>
    <t>DU00004419</t>
  </si>
  <si>
    <t>DU00004420</t>
  </si>
  <si>
    <t>DU00004421</t>
  </si>
  <si>
    <t>DU00004422</t>
  </si>
  <si>
    <t>DU00004423</t>
  </si>
  <si>
    <t>DU00004424</t>
  </si>
  <si>
    <t>DU00004425</t>
  </si>
  <si>
    <t>DU00004426</t>
  </si>
  <si>
    <t>DU00004427</t>
  </si>
  <si>
    <t>DU00004428</t>
  </si>
  <si>
    <t>DU00004429</t>
  </si>
  <si>
    <t>DU00004430</t>
  </si>
  <si>
    <t>DU00004431</t>
  </si>
  <si>
    <t>DU00004432</t>
  </si>
  <si>
    <t>DU00004433</t>
  </si>
  <si>
    <t>DU00004434</t>
  </si>
  <si>
    <t>DU00004435</t>
  </si>
  <si>
    <t>DU00004436</t>
  </si>
  <si>
    <t>DU00004437</t>
  </si>
  <si>
    <t>DU00004438</t>
  </si>
  <si>
    <t>DU00004439</t>
  </si>
  <si>
    <t>DU00004440</t>
  </si>
  <si>
    <t>DU00004441</t>
  </si>
  <si>
    <t>DU00004442</t>
  </si>
  <si>
    <t>DU00004443</t>
  </si>
  <si>
    <t>DU00004444</t>
  </si>
  <si>
    <t>DU00004445</t>
  </si>
  <si>
    <t>DU00004446</t>
  </si>
  <si>
    <t>DU00004447</t>
  </si>
  <si>
    <t>DU00004448</t>
  </si>
  <si>
    <t>DU00004449</t>
  </si>
  <si>
    <t>DU00004450</t>
  </si>
  <si>
    <t>DU00004451</t>
  </si>
  <si>
    <t>DU00004452</t>
  </si>
  <si>
    <t>DU00004453</t>
  </si>
  <si>
    <t>DU00004454</t>
  </si>
  <si>
    <t>DU00004455</t>
  </si>
  <si>
    <t>DU00004456</t>
  </si>
  <si>
    <t>DU00004457</t>
  </si>
  <si>
    <t>DU00004458</t>
  </si>
  <si>
    <t>DU00004459</t>
  </si>
  <si>
    <t>DU00004460</t>
  </si>
  <si>
    <t>DU00004461</t>
  </si>
  <si>
    <t>DU00004462</t>
  </si>
  <si>
    <t>DU00004463</t>
  </si>
  <si>
    <t>DU00004464</t>
  </si>
  <si>
    <t>DU00004465</t>
  </si>
  <si>
    <t>DU00004466</t>
  </si>
  <si>
    <t>DU00004467</t>
  </si>
  <si>
    <t>DU00004468</t>
  </si>
  <si>
    <t>DU00004469</t>
  </si>
  <si>
    <t>DU00004470</t>
  </si>
  <si>
    <t>DU00004471</t>
  </si>
  <si>
    <t>DU00004472</t>
  </si>
  <si>
    <t>DU00004473</t>
  </si>
  <si>
    <t>DU00004474</t>
  </si>
  <si>
    <t>DU00004475</t>
  </si>
  <si>
    <t>DU00004476</t>
  </si>
  <si>
    <t>DU00004477</t>
  </si>
  <si>
    <t>DU00004478</t>
  </si>
  <si>
    <t>DU00004479</t>
  </si>
  <si>
    <t>DU00004480</t>
  </si>
  <si>
    <t>DU00004481</t>
  </si>
  <si>
    <t>DU00004482</t>
  </si>
  <si>
    <t>DU00004483</t>
  </si>
  <si>
    <t>DU00004484</t>
  </si>
  <si>
    <t>DU00004485</t>
  </si>
  <si>
    <t>DU00004486</t>
  </si>
  <si>
    <t>DU00004487</t>
  </si>
  <si>
    <t>DU00004488</t>
  </si>
  <si>
    <t>DU00004489</t>
  </si>
  <si>
    <t>DU00004490</t>
  </si>
  <si>
    <t>DU00004491</t>
  </si>
  <si>
    <t>DU00004492</t>
  </si>
  <si>
    <t>DU00004493</t>
  </si>
  <si>
    <t>DU00004494</t>
  </si>
  <si>
    <t>DU00004495</t>
  </si>
  <si>
    <t>DU00004496</t>
  </si>
  <si>
    <t>DU00004497</t>
  </si>
  <si>
    <t>DU00004498</t>
  </si>
  <si>
    <t>DU00004499</t>
  </si>
  <si>
    <t>DU00004500</t>
  </si>
  <si>
    <t>DU00004501</t>
  </si>
  <si>
    <t>DU00004502</t>
  </si>
  <si>
    <t>DU00004503</t>
  </si>
  <si>
    <t>DU00004504</t>
  </si>
  <si>
    <t>DU00004505</t>
  </si>
  <si>
    <t>DU00004506</t>
  </si>
  <si>
    <t>DU00004507</t>
  </si>
  <si>
    <t>DU00004508</t>
  </si>
  <si>
    <t>DU00004509</t>
  </si>
  <si>
    <t>DU00004510</t>
  </si>
  <si>
    <t>DU00004511</t>
  </si>
  <si>
    <t>DU00004512</t>
  </si>
  <si>
    <t>DU00004513</t>
  </si>
  <si>
    <t>DU00004514</t>
  </si>
  <si>
    <t>DU00004515</t>
  </si>
  <si>
    <t>DU00004516</t>
  </si>
  <si>
    <t>DU00004517</t>
  </si>
  <si>
    <t>DU00004518</t>
  </si>
  <si>
    <t>DU00004519</t>
  </si>
  <si>
    <t>DU00004520</t>
  </si>
  <si>
    <t>DU00004521</t>
  </si>
  <si>
    <t>DU00004522</t>
  </si>
  <si>
    <t>DU00004523</t>
  </si>
  <si>
    <t>DU00004524</t>
  </si>
  <si>
    <t>DU00004525</t>
  </si>
  <si>
    <t>DU00004526</t>
  </si>
  <si>
    <t>DU00004527</t>
  </si>
  <si>
    <t>DU00004528</t>
  </si>
  <si>
    <t>DU00004529</t>
  </si>
  <si>
    <t>DU00004530</t>
  </si>
  <si>
    <t>DU00004531</t>
  </si>
  <si>
    <t>DU00004532</t>
  </si>
  <si>
    <t>DU00004533</t>
  </si>
  <si>
    <t>DU00004534</t>
  </si>
  <si>
    <t>DU00004535</t>
  </si>
  <si>
    <t>DU00004536</t>
  </si>
  <si>
    <t>DU00004537</t>
  </si>
  <si>
    <t>DU00004538</t>
  </si>
  <si>
    <t>DU00004539</t>
  </si>
  <si>
    <t>DU00004540</t>
  </si>
  <si>
    <t>DU00004541</t>
  </si>
  <si>
    <t>DU00004542</t>
  </si>
  <si>
    <t>DU00004543</t>
  </si>
  <si>
    <t>DU00004544</t>
  </si>
  <si>
    <t>DU00004545</t>
  </si>
  <si>
    <t>DU00004546</t>
  </si>
  <si>
    <t>DU00004547</t>
  </si>
  <si>
    <t>DU00004548</t>
  </si>
  <si>
    <t>DU00004549</t>
  </si>
  <si>
    <t>DU00004550</t>
  </si>
  <si>
    <t>DU00004551</t>
  </si>
  <si>
    <t>DU00004552</t>
  </si>
  <si>
    <t>DU00004553</t>
  </si>
  <si>
    <t>DU00004554</t>
  </si>
  <si>
    <t>DU00004555</t>
  </si>
  <si>
    <t>DU00004556</t>
  </si>
  <si>
    <t>DU00004557</t>
  </si>
  <si>
    <t>DU00004558</t>
  </si>
  <si>
    <t>DU00004559</t>
  </si>
  <si>
    <t>DU00004560</t>
  </si>
  <si>
    <t>DU00004561</t>
  </si>
  <si>
    <t>DU00004562</t>
  </si>
  <si>
    <t>DU00004563</t>
  </si>
  <si>
    <t>DU00004564</t>
  </si>
  <si>
    <t>DU00004565</t>
  </si>
  <si>
    <t>DU00004566</t>
  </si>
  <si>
    <t>DU00004567</t>
  </si>
  <si>
    <t>DU00004568</t>
  </si>
  <si>
    <t>DU00004569</t>
  </si>
  <si>
    <t>DU00004570</t>
  </si>
  <si>
    <t>DU00004571</t>
  </si>
  <si>
    <t>DU00004572</t>
  </si>
  <si>
    <t>DU00004573</t>
  </si>
  <si>
    <t>DU00004574</t>
  </si>
  <si>
    <t>DU00004575</t>
  </si>
  <si>
    <t>DU00004576</t>
  </si>
  <si>
    <t>DU00004577</t>
  </si>
  <si>
    <t>DU00004578</t>
  </si>
  <si>
    <t>DU00004579</t>
  </si>
  <si>
    <t>DU00004580</t>
  </si>
  <si>
    <t>DU00004581</t>
  </si>
  <si>
    <t>DU00004582</t>
  </si>
  <si>
    <t>DU00004583</t>
  </si>
  <si>
    <t>DU00004584</t>
  </si>
  <si>
    <t>DU00004585</t>
  </si>
  <si>
    <t>DU00004586</t>
  </si>
  <si>
    <t>DU00004587</t>
  </si>
  <si>
    <t>DU00004588</t>
  </si>
  <si>
    <t>DU00004589</t>
  </si>
  <si>
    <t>DU00004590</t>
  </si>
  <si>
    <t>DU00004591</t>
  </si>
  <si>
    <t>DU00004592</t>
  </si>
  <si>
    <t>DU00004593</t>
  </si>
  <si>
    <t>DU00004594</t>
  </si>
  <si>
    <t>DU00004595</t>
  </si>
  <si>
    <t>DU00004596</t>
  </si>
  <si>
    <t>DU00004597</t>
  </si>
  <si>
    <t>DU00004598</t>
  </si>
  <si>
    <t>DU00004599</t>
  </si>
  <si>
    <t>DU00004600</t>
  </si>
  <si>
    <t>DU00004601</t>
  </si>
  <si>
    <t>DU00004602</t>
  </si>
  <si>
    <t>DU00004603</t>
  </si>
  <si>
    <t>DU00004604</t>
  </si>
  <si>
    <t>DU00004605</t>
  </si>
  <si>
    <t>DU00004606</t>
  </si>
  <si>
    <t>DU00004607</t>
  </si>
  <si>
    <t>DU00004608</t>
  </si>
  <si>
    <t>DU00004609</t>
  </si>
  <si>
    <t>DU00004610</t>
  </si>
  <si>
    <t>DU00004611</t>
  </si>
  <si>
    <t>DU00004612</t>
  </si>
  <si>
    <t>DU00004613</t>
  </si>
  <si>
    <t>DU00004614</t>
  </si>
  <si>
    <t>DU00004615</t>
  </si>
  <si>
    <t>DU00004616</t>
  </si>
  <si>
    <t>DU00004617</t>
  </si>
  <si>
    <t>DU00004618</t>
  </si>
  <si>
    <t>DU00004619</t>
  </si>
  <si>
    <t>DU00004620</t>
  </si>
  <si>
    <t>DU00004621</t>
  </si>
  <si>
    <t>DU00004622</t>
  </si>
  <si>
    <t>DU00004623</t>
  </si>
  <si>
    <t>DU00004624</t>
  </si>
  <si>
    <t>DU00004625</t>
  </si>
  <si>
    <t>DU00004626</t>
  </si>
  <si>
    <t>DU00004627</t>
  </si>
  <si>
    <t>DU00004628</t>
  </si>
  <si>
    <t>DU00004629</t>
  </si>
  <si>
    <t>DU00004630</t>
  </si>
  <si>
    <t>DU00004631</t>
  </si>
  <si>
    <t>DU00004632</t>
  </si>
  <si>
    <t>DU00004633</t>
  </si>
  <si>
    <t>DU00004634</t>
  </si>
  <si>
    <t>DU00004635</t>
  </si>
  <si>
    <t>DU00004636</t>
  </si>
  <si>
    <t>DU00004637</t>
  </si>
  <si>
    <t>DU00004638</t>
  </si>
  <si>
    <t>DU00004639</t>
  </si>
  <si>
    <t>DU00004640</t>
  </si>
  <si>
    <t>DU00004641</t>
  </si>
  <si>
    <t>DU00004642</t>
  </si>
  <si>
    <t>DU00004643</t>
  </si>
  <si>
    <t>DU00004644</t>
  </si>
  <si>
    <t>DU00004645</t>
  </si>
  <si>
    <t>DU00004646</t>
  </si>
  <si>
    <t>DU00004647</t>
  </si>
  <si>
    <t>DU00004648</t>
  </si>
  <si>
    <t>DU00004649</t>
  </si>
  <si>
    <t>DU00004650</t>
  </si>
  <si>
    <t>DU00004651</t>
  </si>
  <si>
    <t>DU00004652</t>
  </si>
  <si>
    <t>DU00004653</t>
  </si>
  <si>
    <t>DU00004654</t>
  </si>
  <si>
    <t>DU00004655</t>
  </si>
  <si>
    <t>DU00004656</t>
  </si>
  <si>
    <t>DU00004657</t>
  </si>
  <si>
    <t>DU00004658</t>
  </si>
  <si>
    <t>DU00004659</t>
  </si>
  <si>
    <t>DU00004660</t>
  </si>
  <si>
    <t>DU00004661</t>
  </si>
  <si>
    <t>DU00004662</t>
  </si>
  <si>
    <t>DU00004663</t>
  </si>
  <si>
    <t>DU00004664</t>
  </si>
  <si>
    <t>DU00004665</t>
  </si>
  <si>
    <t>DU00004666</t>
  </si>
  <si>
    <t>DU00004667</t>
  </si>
  <si>
    <t>DU00004668</t>
  </si>
  <si>
    <t>DU00004669</t>
  </si>
  <si>
    <t>DU00004670</t>
  </si>
  <si>
    <t>DU00004671</t>
  </si>
  <si>
    <t>DU00004672</t>
  </si>
  <si>
    <t>DU00004673</t>
  </si>
  <si>
    <t>DU00004674</t>
  </si>
  <si>
    <t>DU00004675</t>
  </si>
  <si>
    <t>DU00004676</t>
  </si>
  <si>
    <t>DU00004677</t>
  </si>
  <si>
    <t>DU00004678</t>
  </si>
  <si>
    <t>DU00004679</t>
  </si>
  <si>
    <t>DU00004680</t>
  </si>
  <si>
    <t>DU00004681</t>
  </si>
  <si>
    <t>DU00004682</t>
  </si>
  <si>
    <t>DU00004683</t>
  </si>
  <si>
    <t>DU00004684</t>
  </si>
  <si>
    <t>DU00004685</t>
  </si>
  <si>
    <t>DU00004686</t>
  </si>
  <si>
    <t>DU00004687</t>
  </si>
  <si>
    <t>DU00004688</t>
  </si>
  <si>
    <t>DU00004689</t>
  </si>
  <si>
    <t>DU00004690</t>
  </si>
  <si>
    <t>DU00004691</t>
  </si>
  <si>
    <t>DU00004692</t>
  </si>
  <si>
    <t>DU00004693</t>
  </si>
  <si>
    <t>DU00004694</t>
  </si>
  <si>
    <t>DU00004695</t>
  </si>
  <si>
    <t>DU00004696</t>
  </si>
  <si>
    <t>DU00004697</t>
  </si>
  <si>
    <t>DU00004698</t>
  </si>
  <si>
    <t>DU00004699</t>
  </si>
  <si>
    <t>DU00004700</t>
  </si>
  <si>
    <t>DU00004701</t>
  </si>
  <si>
    <t>DU00004702</t>
  </si>
  <si>
    <t>DU00004703</t>
  </si>
  <si>
    <t>DU00004704</t>
  </si>
  <si>
    <t>DU00004705</t>
  </si>
  <si>
    <t>DU00004706</t>
  </si>
  <si>
    <t>DU00004707</t>
  </si>
  <si>
    <t>DU00004708</t>
  </si>
  <si>
    <t>DU00004709</t>
  </si>
  <si>
    <t>DU00004710</t>
  </si>
  <si>
    <t>DU00004711</t>
  </si>
  <si>
    <t>DU00004712</t>
  </si>
  <si>
    <t>DU00004713</t>
  </si>
  <si>
    <t>DU00004714</t>
  </si>
  <si>
    <t>DU00004715</t>
  </si>
  <si>
    <t>DU00004716</t>
  </si>
  <si>
    <t>DU00004717</t>
  </si>
  <si>
    <t>DU00004718</t>
  </si>
  <si>
    <t>DU00004719</t>
  </si>
  <si>
    <t>DU00004720</t>
  </si>
  <si>
    <t>DU00004721</t>
  </si>
  <si>
    <t>DU00004722</t>
  </si>
  <si>
    <t>DU00004723</t>
  </si>
  <si>
    <t>DU00004724</t>
  </si>
  <si>
    <t>DU00004725</t>
  </si>
  <si>
    <t>DU00004726</t>
  </si>
  <si>
    <t>DU00004727</t>
  </si>
  <si>
    <t>DU00004728</t>
  </si>
  <si>
    <t>DU00004729</t>
  </si>
  <si>
    <t>DU00004730</t>
  </si>
  <si>
    <t>DU00004731</t>
  </si>
  <si>
    <t>DU00004732</t>
  </si>
  <si>
    <t>DU00004733</t>
  </si>
  <si>
    <t>DU00004734</t>
  </si>
  <si>
    <t>DU00004735</t>
  </si>
  <si>
    <t>DU00004736</t>
  </si>
  <si>
    <t>DU00004737</t>
  </si>
  <si>
    <t>DU00004738</t>
  </si>
  <si>
    <t>DU00004739</t>
  </si>
  <si>
    <t>DU00004740</t>
  </si>
  <si>
    <t>DU00004741</t>
  </si>
  <si>
    <t>DU00004742</t>
  </si>
  <si>
    <t>DU00004743</t>
  </si>
  <si>
    <t>DU00004744</t>
  </si>
  <si>
    <t>DU00004745</t>
  </si>
  <si>
    <t>DU00004746</t>
  </si>
  <si>
    <t>DU00004747</t>
  </si>
  <si>
    <t>DU00004748</t>
  </si>
  <si>
    <t>DU00004749</t>
  </si>
  <si>
    <t>DU00004750</t>
  </si>
  <si>
    <t>DU00004751</t>
  </si>
  <si>
    <t>DU00004752</t>
  </si>
  <si>
    <t>DU00004753</t>
  </si>
  <si>
    <t>DU00004754</t>
  </si>
  <si>
    <t>DU00004755</t>
  </si>
  <si>
    <t>DU00004756</t>
  </si>
  <si>
    <t>DU00004757</t>
  </si>
  <si>
    <t>DU00004758</t>
  </si>
  <si>
    <t>DU00004759</t>
  </si>
  <si>
    <t>DU00004760</t>
  </si>
  <si>
    <t>DU00004761</t>
  </si>
  <si>
    <t>DU00004762</t>
  </si>
  <si>
    <t>DU00004763</t>
  </si>
  <si>
    <t>DU00004764</t>
  </si>
  <si>
    <t>DU00004765</t>
  </si>
  <si>
    <t>DU00004766</t>
  </si>
  <si>
    <t>DU00004767</t>
  </si>
  <si>
    <t>DU00004768</t>
  </si>
  <si>
    <t>DU00004769</t>
  </si>
  <si>
    <t>DU00004770</t>
  </si>
  <si>
    <t>DU00004771</t>
  </si>
  <si>
    <t>DU00004772</t>
  </si>
  <si>
    <t>DU00004773</t>
  </si>
  <si>
    <t>DU00004774</t>
  </si>
  <si>
    <t>DU00004775</t>
  </si>
  <si>
    <t>DU00004776</t>
  </si>
  <si>
    <t>DU00004777</t>
  </si>
  <si>
    <t>DU00004778</t>
  </si>
  <si>
    <t>DU00004779</t>
  </si>
  <si>
    <t>DU00004780</t>
  </si>
  <si>
    <t>DU00004781</t>
  </si>
  <si>
    <t>DU00004782</t>
  </si>
  <si>
    <t>DU00004783</t>
  </si>
  <si>
    <t>DU00004784</t>
  </si>
  <si>
    <t>DU00004785</t>
  </si>
  <si>
    <t>DU00004786</t>
  </si>
  <si>
    <t>DU00004787</t>
  </si>
  <si>
    <t>DU00004788</t>
  </si>
  <si>
    <t>DU00004789</t>
  </si>
  <si>
    <t>DU00004790</t>
  </si>
  <si>
    <t>DU00004791</t>
  </si>
  <si>
    <t>DU00004792</t>
  </si>
  <si>
    <t>DU00004793</t>
  </si>
  <si>
    <t>DU00004794</t>
  </si>
  <si>
    <t>DU00004795</t>
  </si>
  <si>
    <t>DU00004796</t>
  </si>
  <si>
    <t>DU00004797</t>
  </si>
  <si>
    <t>DU00004798</t>
  </si>
  <si>
    <t>DU00004799</t>
  </si>
  <si>
    <t>DU00004800</t>
  </si>
  <si>
    <t>DU00004801</t>
  </si>
  <si>
    <t>DU00004802</t>
  </si>
  <si>
    <t>DU00004803</t>
  </si>
  <si>
    <t>DU00004804</t>
  </si>
  <si>
    <t>DU00004805</t>
  </si>
  <si>
    <t>DU00004806</t>
  </si>
  <si>
    <t>DU00004807</t>
  </si>
  <si>
    <t>DU00004808</t>
  </si>
  <si>
    <t>DU00004809</t>
  </si>
  <si>
    <t>DU00004810</t>
  </si>
  <si>
    <t>DU00004811</t>
  </si>
  <si>
    <t>DU00004812</t>
  </si>
  <si>
    <t>DU00004813</t>
  </si>
  <si>
    <t>DU00004814</t>
  </si>
  <si>
    <t>DU00004815</t>
  </si>
  <si>
    <t>DU00004816</t>
  </si>
  <si>
    <t>DU00004817</t>
  </si>
  <si>
    <t>DU00004818</t>
  </si>
  <si>
    <t>DU00004819</t>
  </si>
  <si>
    <t>DU00004820</t>
  </si>
  <si>
    <t>DU00004821</t>
  </si>
  <si>
    <t>DU00004822</t>
  </si>
  <si>
    <t>DU00004823</t>
  </si>
  <si>
    <t>DU00004824</t>
  </si>
  <si>
    <t>DU00004825</t>
  </si>
  <si>
    <t>DU00004826</t>
  </si>
  <si>
    <t>DU00004827</t>
  </si>
  <si>
    <t>DU00004828</t>
  </si>
  <si>
    <t>DU00004829</t>
  </si>
  <si>
    <t>DU00004830</t>
  </si>
  <si>
    <t>DU00004831</t>
  </si>
  <si>
    <t>DU00004832</t>
  </si>
  <si>
    <t>DU00004833</t>
  </si>
  <si>
    <t>DU00004834</t>
  </si>
  <si>
    <t>DU00004835</t>
  </si>
  <si>
    <t>DU00004836</t>
  </si>
  <si>
    <t>DU00004837</t>
  </si>
  <si>
    <t>DU00004838</t>
  </si>
  <si>
    <t>DU00004839</t>
  </si>
  <si>
    <t>DU00004840</t>
  </si>
  <si>
    <t>DU00004841</t>
  </si>
  <si>
    <t>DU00004842</t>
  </si>
  <si>
    <t>DU00004843</t>
  </si>
  <si>
    <t>DU00004844</t>
  </si>
  <si>
    <t>DU00004845</t>
  </si>
  <si>
    <t>DU00004846</t>
  </si>
  <si>
    <t>DU00004847</t>
  </si>
  <si>
    <t>DU00004848</t>
  </si>
  <si>
    <t>DU00004849</t>
  </si>
  <si>
    <t>DU00004850</t>
  </si>
  <si>
    <t>DU00004851</t>
  </si>
  <si>
    <t>DU00004852</t>
  </si>
  <si>
    <t>DU00004853</t>
  </si>
  <si>
    <t>DU00004854</t>
  </si>
  <si>
    <t>DU00004855</t>
  </si>
  <si>
    <t>DU00004856</t>
  </si>
  <si>
    <t>DU00004857</t>
  </si>
  <si>
    <t>DU00004858</t>
  </si>
  <si>
    <t>DU00004859</t>
  </si>
  <si>
    <t>DU00004860</t>
  </si>
  <si>
    <t>DU00004861</t>
  </si>
  <si>
    <t>DU00004862</t>
  </si>
  <si>
    <t>DU00004863</t>
  </si>
  <si>
    <t>DU00004864</t>
  </si>
  <si>
    <t>DU00004865</t>
  </si>
  <si>
    <t>DU00004866</t>
  </si>
  <si>
    <t>DU00004867</t>
  </si>
  <si>
    <t>DU00004868</t>
  </si>
  <si>
    <t>DU00004869</t>
  </si>
  <si>
    <t>DU00004870</t>
  </si>
  <si>
    <t>DU00004871</t>
  </si>
  <si>
    <t>DU00004872</t>
  </si>
  <si>
    <t>DU00004873</t>
  </si>
  <si>
    <t>DU00004874</t>
  </si>
  <si>
    <t>DU00004875</t>
  </si>
  <si>
    <t>DU00004876</t>
  </si>
  <si>
    <t>DU00004877</t>
  </si>
  <si>
    <t>DU00004878</t>
  </si>
  <si>
    <t>DU00004879</t>
  </si>
  <si>
    <t>DU00004880</t>
  </si>
  <si>
    <t>DU00004881</t>
  </si>
  <si>
    <t>DU00004882</t>
  </si>
  <si>
    <t>DU00004883</t>
  </si>
  <si>
    <t>DU00004884</t>
  </si>
  <si>
    <t>DU00004885</t>
  </si>
  <si>
    <t>DU00004886</t>
  </si>
  <si>
    <t>DU00004887</t>
  </si>
  <si>
    <t>DU00004888</t>
  </si>
  <si>
    <t>DU00004889</t>
  </si>
  <si>
    <t>DU00004890</t>
  </si>
  <si>
    <t>DU00004891</t>
  </si>
  <si>
    <t>DU00004892</t>
  </si>
  <si>
    <t>DU00004893</t>
  </si>
  <si>
    <t>DU00004894</t>
  </si>
  <si>
    <t>DU00004895</t>
  </si>
  <si>
    <t>DU00004896</t>
  </si>
  <si>
    <t>DU00004897</t>
  </si>
  <si>
    <t>DU00004898</t>
  </si>
  <si>
    <t>DU00004899</t>
  </si>
  <si>
    <t>DU00004900</t>
  </si>
  <si>
    <t>DU00004901</t>
  </si>
  <si>
    <t>DU00004902</t>
  </si>
  <si>
    <t>DU00004903</t>
  </si>
  <si>
    <t>DU00004904</t>
  </si>
  <si>
    <t>DU00004905</t>
  </si>
  <si>
    <t>DU00004906</t>
  </si>
  <si>
    <t>DU00004907</t>
  </si>
  <si>
    <t>DU00004908</t>
  </si>
  <si>
    <t>DU00004909</t>
  </si>
  <si>
    <t>DU00004910</t>
  </si>
  <si>
    <t>DU00004911</t>
  </si>
  <si>
    <t>DU00004912</t>
  </si>
  <si>
    <t>DU00004913</t>
  </si>
  <si>
    <t>DU00004914</t>
  </si>
  <si>
    <t>DU00004915</t>
  </si>
  <si>
    <t>DU00004916</t>
  </si>
  <si>
    <t>DU00004917</t>
  </si>
  <si>
    <t>DU00004918</t>
  </si>
  <si>
    <t>DU00004919</t>
  </si>
  <si>
    <t>DU00004920</t>
  </si>
  <si>
    <t>DU00004921</t>
  </si>
  <si>
    <t>DU00004922</t>
  </si>
  <si>
    <t>DU00004923</t>
  </si>
  <si>
    <t>DU00004924</t>
  </si>
  <si>
    <t>DU00004925</t>
  </si>
  <si>
    <t>DU00004926</t>
  </si>
  <si>
    <t>DU00004927</t>
  </si>
  <si>
    <t>DU00004928</t>
  </si>
  <si>
    <t>DU00004929</t>
  </si>
  <si>
    <t>DU00004930</t>
  </si>
  <si>
    <t>DU00004931</t>
  </si>
  <si>
    <t>DU00004932</t>
  </si>
  <si>
    <t>DU00004933</t>
  </si>
  <si>
    <t>DU00004934</t>
  </si>
  <si>
    <t>DU00004935</t>
  </si>
  <si>
    <t>DU00004936</t>
  </si>
  <si>
    <t>DU00004937</t>
  </si>
  <si>
    <t>DU00004938</t>
  </si>
  <si>
    <t>DU00004939</t>
  </si>
  <si>
    <t>DU00004940</t>
  </si>
  <si>
    <t>DU00004941</t>
  </si>
  <si>
    <t>DU00004942</t>
  </si>
  <si>
    <t>DU00004943</t>
  </si>
  <si>
    <t>DU00004944</t>
  </si>
  <si>
    <t>DU00004945</t>
  </si>
  <si>
    <t>DU00004946</t>
  </si>
  <si>
    <t>DU00004947</t>
  </si>
  <si>
    <t>DU00004948</t>
  </si>
  <si>
    <t>DU00004949</t>
  </si>
  <si>
    <t>DU00004950</t>
  </si>
  <si>
    <t>DU00004951</t>
  </si>
  <si>
    <t>DU00004952</t>
  </si>
  <si>
    <t>DU00004953</t>
  </si>
  <si>
    <t>DU00004954</t>
  </si>
  <si>
    <t>DU00004955</t>
  </si>
  <si>
    <t>DU00004956</t>
  </si>
  <si>
    <t>DU00004957</t>
  </si>
  <si>
    <t>DU00004958</t>
  </si>
  <si>
    <t>DU00004959</t>
  </si>
  <si>
    <t>DU00004960</t>
  </si>
  <si>
    <t>DU00004961</t>
  </si>
  <si>
    <t>DU00004962</t>
  </si>
  <si>
    <t>DU00004963</t>
  </si>
  <si>
    <t>DU00004964</t>
  </si>
  <si>
    <t>DU00004965</t>
  </si>
  <si>
    <t>DU00004966</t>
  </si>
  <si>
    <t>DU00004967</t>
  </si>
  <si>
    <t>DU00004968</t>
  </si>
  <si>
    <t>DU00004969</t>
  </si>
  <si>
    <t>DU00004970</t>
  </si>
  <si>
    <t>DU00004971</t>
  </si>
  <si>
    <t>DU00004972</t>
  </si>
  <si>
    <t>DU00004973</t>
  </si>
  <si>
    <t>DU00004974</t>
  </si>
  <si>
    <t>DU00004975</t>
  </si>
  <si>
    <t>DU00004976</t>
  </si>
  <si>
    <t>DU00004977</t>
  </si>
  <si>
    <t>DU00004978</t>
  </si>
  <si>
    <t>DU00004979</t>
  </si>
  <si>
    <t>DU00004980</t>
  </si>
  <si>
    <t>DU00004981</t>
  </si>
  <si>
    <t>DU00004982</t>
  </si>
  <si>
    <t>DU00004983</t>
  </si>
  <si>
    <t>DU00004984</t>
  </si>
  <si>
    <t>DU00004985</t>
  </si>
  <si>
    <t>DU00004986</t>
  </si>
  <si>
    <t>DU00004987</t>
  </si>
  <si>
    <t>DU00004988</t>
  </si>
  <si>
    <t>DU00004989</t>
  </si>
  <si>
    <t>DU00004990</t>
  </si>
  <si>
    <t>DU00004991</t>
  </si>
  <si>
    <t>DU00004992</t>
  </si>
  <si>
    <t>DU00004993</t>
  </si>
  <si>
    <t>DU00004994</t>
  </si>
  <si>
    <t>DU00004995</t>
  </si>
  <si>
    <t>DU00004996</t>
  </si>
  <si>
    <t>DU00004997</t>
  </si>
  <si>
    <t>DU00004998</t>
  </si>
  <si>
    <t>DU00004999</t>
  </si>
  <si>
    <t>DU00005000</t>
  </si>
  <si>
    <t>call_id</t>
  </si>
  <si>
    <t>receiver_phone</t>
  </si>
  <si>
    <t>call_duration_sec</t>
  </si>
  <si>
    <t>call_date</t>
  </si>
  <si>
    <t>call_type</t>
  </si>
  <si>
    <t>CALL00000001</t>
  </si>
  <si>
    <t>STD</t>
  </si>
  <si>
    <t>call_records.csv - 28-Dec-2025 to 31-Jan-2026; used as enrichment (call minutes).</t>
  </si>
  <si>
    <t>CALL00000002</t>
  </si>
  <si>
    <t>CALL00000003</t>
  </si>
  <si>
    <t>Local</t>
  </si>
  <si>
    <t>CALL00000004</t>
  </si>
  <si>
    <t>Roaming</t>
  </si>
  <si>
    <t>CALL00000005</t>
  </si>
  <si>
    <t>CALL00000006</t>
  </si>
  <si>
    <t>CALL00000007</t>
  </si>
  <si>
    <t>CALL00000008</t>
  </si>
  <si>
    <t>CALL00000009</t>
  </si>
  <si>
    <t>CALL00000010</t>
  </si>
  <si>
    <t>CALL00000011</t>
  </si>
  <si>
    <t>CALL00000012</t>
  </si>
  <si>
    <t>CALL00000013</t>
  </si>
  <si>
    <t>CALL00000014</t>
  </si>
  <si>
    <t>CALL00000015</t>
  </si>
  <si>
    <t>CALL00000016</t>
  </si>
  <si>
    <t>CALL00000017</t>
  </si>
  <si>
    <t>CALL00000018</t>
  </si>
  <si>
    <t>CALL00000019</t>
  </si>
  <si>
    <t>CALL00000020</t>
  </si>
  <si>
    <t>CALL00000021</t>
  </si>
  <si>
    <t>CALL00000022</t>
  </si>
  <si>
    <t>CALL00000023</t>
  </si>
  <si>
    <t>CALL00000024</t>
  </si>
  <si>
    <t>CALL00000025</t>
  </si>
  <si>
    <t>CALL00000026</t>
  </si>
  <si>
    <t>CALL00000027</t>
  </si>
  <si>
    <t>CALL00000028</t>
  </si>
  <si>
    <t>CALL00000029</t>
  </si>
  <si>
    <t>CALL00000030</t>
  </si>
  <si>
    <t>CALL00000031</t>
  </si>
  <si>
    <t>CALL00000032</t>
  </si>
  <si>
    <t>CALL00000033</t>
  </si>
  <si>
    <t>CALL00000034</t>
  </si>
  <si>
    <t>CALL00000035</t>
  </si>
  <si>
    <t>CALL00000036</t>
  </si>
  <si>
    <t>CALL00000037</t>
  </si>
  <si>
    <t>CALL00000038</t>
  </si>
  <si>
    <t>CALL00000039</t>
  </si>
  <si>
    <t>CALL00000040</t>
  </si>
  <si>
    <t>CALL00000041</t>
  </si>
  <si>
    <t>CALL00000042</t>
  </si>
  <si>
    <t>CALL00000043</t>
  </si>
  <si>
    <t>CALL00000044</t>
  </si>
  <si>
    <t>CALL00000045</t>
  </si>
  <si>
    <t>CALL00000046</t>
  </si>
  <si>
    <t>CALL00000047</t>
  </si>
  <si>
    <t>CALL00000048</t>
  </si>
  <si>
    <t>CALL00000049</t>
  </si>
  <si>
    <t>CALL00000050</t>
  </si>
  <si>
    <t>CALL00000051</t>
  </si>
  <si>
    <t>CALL00000052</t>
  </si>
  <si>
    <t>CALL00000053</t>
  </si>
  <si>
    <t>CALL00000054</t>
  </si>
  <si>
    <t>CALL00000055</t>
  </si>
  <si>
    <t>CALL00000056</t>
  </si>
  <si>
    <t>CALL00000057</t>
  </si>
  <si>
    <t>CALL00000058</t>
  </si>
  <si>
    <t>CALL00000059</t>
  </si>
  <si>
    <t>CALL00000060</t>
  </si>
  <si>
    <t>CALL00000061</t>
  </si>
  <si>
    <t>CALL00000062</t>
  </si>
  <si>
    <t>CALL00000063</t>
  </si>
  <si>
    <t>CALL00000064</t>
  </si>
  <si>
    <t>CALL00000065</t>
  </si>
  <si>
    <t>CALL00000066</t>
  </si>
  <si>
    <t>CALL00000067</t>
  </si>
  <si>
    <t>CALL00000068</t>
  </si>
  <si>
    <t>CALL00000069</t>
  </si>
  <si>
    <t>CALL00000070</t>
  </si>
  <si>
    <t>CALL00000071</t>
  </si>
  <si>
    <t>CALL00000072</t>
  </si>
  <si>
    <t>CALL00000073</t>
  </si>
  <si>
    <t>CALL00000074</t>
  </si>
  <si>
    <t>CALL00000075</t>
  </si>
  <si>
    <t>CALL00000076</t>
  </si>
  <si>
    <t>CALL00000077</t>
  </si>
  <si>
    <t>CALL00000078</t>
  </si>
  <si>
    <t>CALL00000079</t>
  </si>
  <si>
    <t>CALL00000080</t>
  </si>
  <si>
    <t>CALL00000081</t>
  </si>
  <si>
    <t>CALL00000082</t>
  </si>
  <si>
    <t>CALL00000083</t>
  </si>
  <si>
    <t>CALL00000084</t>
  </si>
  <si>
    <t>CALL00000085</t>
  </si>
  <si>
    <t>CALL00000086</t>
  </si>
  <si>
    <t>CALL00000087</t>
  </si>
  <si>
    <t>CALL00000088</t>
  </si>
  <si>
    <t>CALL00000089</t>
  </si>
  <si>
    <t>CALL00000090</t>
  </si>
  <si>
    <t>CALL00000091</t>
  </si>
  <si>
    <t>CALL00000092</t>
  </si>
  <si>
    <t>CALL00000093</t>
  </si>
  <si>
    <t>CALL00000094</t>
  </si>
  <si>
    <t>CALL00000095</t>
  </si>
  <si>
    <t>CALL00000096</t>
  </si>
  <si>
    <t>CALL00000097</t>
  </si>
  <si>
    <t>CALL00000098</t>
  </si>
  <si>
    <t>CALL00000099</t>
  </si>
  <si>
    <t>CALL00000100</t>
  </si>
  <si>
    <t>CALL00000101</t>
  </si>
  <si>
    <t>CALL00000102</t>
  </si>
  <si>
    <t>CALL00000103</t>
  </si>
  <si>
    <t>CALL00000104</t>
  </si>
  <si>
    <t>CALL00000105</t>
  </si>
  <si>
    <t>CALL00000106</t>
  </si>
  <si>
    <t>CALL00000107</t>
  </si>
  <si>
    <t>CALL00000108</t>
  </si>
  <si>
    <t>CALL00000109</t>
  </si>
  <si>
    <t>CALL00000110</t>
  </si>
  <si>
    <t>CALL00000111</t>
  </si>
  <si>
    <t>CALL00000112</t>
  </si>
  <si>
    <t>CALL00000113</t>
  </si>
  <si>
    <t>CALL00000114</t>
  </si>
  <si>
    <t>CALL00000115</t>
  </si>
  <si>
    <t>CALL00000116</t>
  </si>
  <si>
    <t>CALL00000117</t>
  </si>
  <si>
    <t>CALL00000118</t>
  </si>
  <si>
    <t>CALL00000119</t>
  </si>
  <si>
    <t>CALL00000120</t>
  </si>
  <si>
    <t>CALL00000121</t>
  </si>
  <si>
    <t>CALL00000122</t>
  </si>
  <si>
    <t>CALL00000123</t>
  </si>
  <si>
    <t>CALL00000124</t>
  </si>
  <si>
    <t>CALL00000125</t>
  </si>
  <si>
    <t>CALL00000126</t>
  </si>
  <si>
    <t>CALL00000127</t>
  </si>
  <si>
    <t>CALL00000128</t>
  </si>
  <si>
    <t>CALL00000129</t>
  </si>
  <si>
    <t>CALL00000130</t>
  </si>
  <si>
    <t>CALL00000131</t>
  </si>
  <si>
    <t>CALL00000132</t>
  </si>
  <si>
    <t>CALL00000133</t>
  </si>
  <si>
    <t>CALL00000134</t>
  </si>
  <si>
    <t>CALL00000135</t>
  </si>
  <si>
    <t>CALL00000136</t>
  </si>
  <si>
    <t>CALL00000137</t>
  </si>
  <si>
    <t>CALL00000138</t>
  </si>
  <si>
    <t>CALL00000139</t>
  </si>
  <si>
    <t>CALL00000140</t>
  </si>
  <si>
    <t>CALL00000141</t>
  </si>
  <si>
    <t>CALL00000142</t>
  </si>
  <si>
    <t>CALL00000143</t>
  </si>
  <si>
    <t>CALL00000144</t>
  </si>
  <si>
    <t>CALL00000145</t>
  </si>
  <si>
    <t>CALL00000146</t>
  </si>
  <si>
    <t>CALL00000147</t>
  </si>
  <si>
    <t>CALL00000148</t>
  </si>
  <si>
    <t>CALL00000149</t>
  </si>
  <si>
    <t>CALL00000150</t>
  </si>
  <si>
    <t>CALL00000151</t>
  </si>
  <si>
    <t>CALL00000152</t>
  </si>
  <si>
    <t>CALL00000153</t>
  </si>
  <si>
    <t>CALL00000154</t>
  </si>
  <si>
    <t>CALL00000155</t>
  </si>
  <si>
    <t>CALL00000156</t>
  </si>
  <si>
    <t>CALL00000157</t>
  </si>
  <si>
    <t>CALL00000158</t>
  </si>
  <si>
    <t>CALL00000159</t>
  </si>
  <si>
    <t>CALL00000160</t>
  </si>
  <si>
    <t>CALL00000161</t>
  </si>
  <si>
    <t>CALL00000162</t>
  </si>
  <si>
    <t>CALL00000163</t>
  </si>
  <si>
    <t>CALL00000164</t>
  </si>
  <si>
    <t>CALL00000165</t>
  </si>
  <si>
    <t>CALL00000166</t>
  </si>
  <si>
    <t>CALL00000167</t>
  </si>
  <si>
    <t>CALL00000168</t>
  </si>
  <si>
    <t>CALL00000169</t>
  </si>
  <si>
    <t>CALL00000170</t>
  </si>
  <si>
    <t>CALL00000171</t>
  </si>
  <si>
    <t>CALL00000172</t>
  </si>
  <si>
    <t>CALL00000173</t>
  </si>
  <si>
    <t>CALL00000174</t>
  </si>
  <si>
    <t>CALL00000175</t>
  </si>
  <si>
    <t>CALL00000176</t>
  </si>
  <si>
    <t>CALL00000177</t>
  </si>
  <si>
    <t>CALL00000178</t>
  </si>
  <si>
    <t>CALL00000179</t>
  </si>
  <si>
    <t>CALL00000180</t>
  </si>
  <si>
    <t>CALL00000181</t>
  </si>
  <si>
    <t>CALL00000182</t>
  </si>
  <si>
    <t>CALL00000183</t>
  </si>
  <si>
    <t>CALL00000184</t>
  </si>
  <si>
    <t>CALL00000185</t>
  </si>
  <si>
    <t>CALL00000186</t>
  </si>
  <si>
    <t>CALL00000187</t>
  </si>
  <si>
    <t>CALL00000188</t>
  </si>
  <si>
    <t>CALL00000189</t>
  </si>
  <si>
    <t>CALL00000190</t>
  </si>
  <si>
    <t>CALL00000191</t>
  </si>
  <si>
    <t>CALL00000192</t>
  </si>
  <si>
    <t>CALL00000193</t>
  </si>
  <si>
    <t>CALL00000194</t>
  </si>
  <si>
    <t>CALL00000195</t>
  </si>
  <si>
    <t>CALL00000196</t>
  </si>
  <si>
    <t>CALL00000197</t>
  </si>
  <si>
    <t>CALL00000198</t>
  </si>
  <si>
    <t>CALL00000199</t>
  </si>
  <si>
    <t>CALL00000200</t>
  </si>
  <si>
    <t>CALL00000201</t>
  </si>
  <si>
    <t>CALL00000202</t>
  </si>
  <si>
    <t>CALL00000203</t>
  </si>
  <si>
    <t>CALL00000204</t>
  </si>
  <si>
    <t>CALL00000205</t>
  </si>
  <si>
    <t>CALL00000206</t>
  </si>
  <si>
    <t>CALL00000207</t>
  </si>
  <si>
    <t>CALL00000208</t>
  </si>
  <si>
    <t>CALL00000209</t>
  </si>
  <si>
    <t>CALL00000210</t>
  </si>
  <si>
    <t>CALL00000211</t>
  </si>
  <si>
    <t>CALL00000212</t>
  </si>
  <si>
    <t>CALL00000213</t>
  </si>
  <si>
    <t>CALL00000214</t>
  </si>
  <si>
    <t>CALL00000215</t>
  </si>
  <si>
    <t>CALL00000216</t>
  </si>
  <si>
    <t>CALL00000217</t>
  </si>
  <si>
    <t>CALL00000218</t>
  </si>
  <si>
    <t>CALL00000219</t>
  </si>
  <si>
    <t>CALL00000220</t>
  </si>
  <si>
    <t>CALL00000221</t>
  </si>
  <si>
    <t>CALL00000222</t>
  </si>
  <si>
    <t>CALL00000223</t>
  </si>
  <si>
    <t>CALL00000224</t>
  </si>
  <si>
    <t>CALL00000225</t>
  </si>
  <si>
    <t>CALL00000226</t>
  </si>
  <si>
    <t>CALL00000227</t>
  </si>
  <si>
    <t>CALL00000228</t>
  </si>
  <si>
    <t>CALL00000229</t>
  </si>
  <si>
    <t>CALL00000230</t>
  </si>
  <si>
    <t>CALL00000231</t>
  </si>
  <si>
    <t>CALL00000232</t>
  </si>
  <si>
    <t>CALL00000233</t>
  </si>
  <si>
    <t>CALL00000234</t>
  </si>
  <si>
    <t>CALL00000235</t>
  </si>
  <si>
    <t>CALL00000236</t>
  </si>
  <si>
    <t>CALL00000237</t>
  </si>
  <si>
    <t>CALL00000238</t>
  </si>
  <si>
    <t>CALL00000239</t>
  </si>
  <si>
    <t>CALL00000240</t>
  </si>
  <si>
    <t>CALL00000241</t>
  </si>
  <si>
    <t>CALL00000242</t>
  </si>
  <si>
    <t>CALL00000243</t>
  </si>
  <si>
    <t>CALL00000244</t>
  </si>
  <si>
    <t>CALL00000245</t>
  </si>
  <si>
    <t>CALL00000246</t>
  </si>
  <si>
    <t>CALL00000247</t>
  </si>
  <si>
    <t>CALL00000248</t>
  </si>
  <si>
    <t>CALL00000249</t>
  </si>
  <si>
    <t>CALL00000250</t>
  </si>
  <si>
    <t>CALL00000251</t>
  </si>
  <si>
    <t>CALL00000252</t>
  </si>
  <si>
    <t>CALL00000253</t>
  </si>
  <si>
    <t>CALL00000254</t>
  </si>
  <si>
    <t>CALL00000255</t>
  </si>
  <si>
    <t>CALL00000256</t>
  </si>
  <si>
    <t>CALL00000257</t>
  </si>
  <si>
    <t>CALL00000258</t>
  </si>
  <si>
    <t>CALL00000259</t>
  </si>
  <si>
    <t>CALL00000260</t>
  </si>
  <si>
    <t>CALL00000261</t>
  </si>
  <si>
    <t>CALL00000262</t>
  </si>
  <si>
    <t>CALL00000263</t>
  </si>
  <si>
    <t>CALL00000264</t>
  </si>
  <si>
    <t>CALL00000265</t>
  </si>
  <si>
    <t>CALL00000266</t>
  </si>
  <si>
    <t>CALL00000267</t>
  </si>
  <si>
    <t>CALL00000268</t>
  </si>
  <si>
    <t>CALL00000269</t>
  </si>
  <si>
    <t>CALL00000270</t>
  </si>
  <si>
    <t>CALL00000271</t>
  </si>
  <si>
    <t>CALL00000272</t>
  </si>
  <si>
    <t>CALL00000273</t>
  </si>
  <si>
    <t>CALL00000274</t>
  </si>
  <si>
    <t>CALL00000275</t>
  </si>
  <si>
    <t>CALL00000276</t>
  </si>
  <si>
    <t>CALL00000277</t>
  </si>
  <si>
    <t>CALL00000278</t>
  </si>
  <si>
    <t>CALL00000279</t>
  </si>
  <si>
    <t>CALL00000280</t>
  </si>
  <si>
    <t>CALL00000281</t>
  </si>
  <si>
    <t>CALL00000282</t>
  </si>
  <si>
    <t>CALL00000283</t>
  </si>
  <si>
    <t>CALL00000284</t>
  </si>
  <si>
    <t>CALL00000285</t>
  </si>
  <si>
    <t>CALL00000286</t>
  </si>
  <si>
    <t>CALL00000287</t>
  </si>
  <si>
    <t>CALL00000288</t>
  </si>
  <si>
    <t>CALL00000289</t>
  </si>
  <si>
    <t>CALL00000290</t>
  </si>
  <si>
    <t>CALL00000291</t>
  </si>
  <si>
    <t>CALL00000292</t>
  </si>
  <si>
    <t>CALL00000293</t>
  </si>
  <si>
    <t>CALL00000294</t>
  </si>
  <si>
    <t>CALL00000295</t>
  </si>
  <si>
    <t>CALL00000296</t>
  </si>
  <si>
    <t>CALL00000297</t>
  </si>
  <si>
    <t>CALL00000298</t>
  </si>
  <si>
    <t>CALL00000299</t>
  </si>
  <si>
    <t>CALL00000300</t>
  </si>
  <si>
    <t>CALL00000301</t>
  </si>
  <si>
    <t>CALL00000302</t>
  </si>
  <si>
    <t>CALL00000303</t>
  </si>
  <si>
    <t>CALL00000304</t>
  </si>
  <si>
    <t>CALL00000305</t>
  </si>
  <si>
    <t>CALL00000306</t>
  </si>
  <si>
    <t>CALL00000307</t>
  </si>
  <si>
    <t>CALL00000308</t>
  </si>
  <si>
    <t>CALL00000309</t>
  </si>
  <si>
    <t>CALL00000310</t>
  </si>
  <si>
    <t>CALL00000311</t>
  </si>
  <si>
    <t>CALL00000312</t>
  </si>
  <si>
    <t>CALL00000313</t>
  </si>
  <si>
    <t>CALL00000314</t>
  </si>
  <si>
    <t>CALL00000315</t>
  </si>
  <si>
    <t>CALL00000316</t>
  </si>
  <si>
    <t>CALL00000317</t>
  </si>
  <si>
    <t>CALL00000318</t>
  </si>
  <si>
    <t>CALL00000319</t>
  </si>
  <si>
    <t>CALL00000320</t>
  </si>
  <si>
    <t>CALL00000321</t>
  </si>
  <si>
    <t>CALL00000322</t>
  </si>
  <si>
    <t>CALL00000323</t>
  </si>
  <si>
    <t>CALL00000324</t>
  </si>
  <si>
    <t>CALL00000325</t>
  </si>
  <si>
    <t>CALL00000326</t>
  </si>
  <si>
    <t>CALL00000327</t>
  </si>
  <si>
    <t>CALL00000328</t>
  </si>
  <si>
    <t>CALL00000329</t>
  </si>
  <si>
    <t>CALL00000330</t>
  </si>
  <si>
    <t>CALL00000331</t>
  </si>
  <si>
    <t>CALL00000332</t>
  </si>
  <si>
    <t>CALL00000333</t>
  </si>
  <si>
    <t>CALL00000334</t>
  </si>
  <si>
    <t>CALL00000335</t>
  </si>
  <si>
    <t>CALL00000336</t>
  </si>
  <si>
    <t>CALL00000337</t>
  </si>
  <si>
    <t>CALL00000338</t>
  </si>
  <si>
    <t>CALL00000339</t>
  </si>
  <si>
    <t>CALL00000340</t>
  </si>
  <si>
    <t>CALL00000341</t>
  </si>
  <si>
    <t>CALL00000342</t>
  </si>
  <si>
    <t>CALL00000343</t>
  </si>
  <si>
    <t>CALL00000344</t>
  </si>
  <si>
    <t>CALL00000345</t>
  </si>
  <si>
    <t>CALL00000346</t>
  </si>
  <si>
    <t>CALL00000347</t>
  </si>
  <si>
    <t>CALL00000348</t>
  </si>
  <si>
    <t>CALL00000349</t>
  </si>
  <si>
    <t>CALL00000350</t>
  </si>
  <si>
    <t>CALL00000351</t>
  </si>
  <si>
    <t>CALL00000352</t>
  </si>
  <si>
    <t>CALL00000353</t>
  </si>
  <si>
    <t>CALL00000354</t>
  </si>
  <si>
    <t>CALL00000355</t>
  </si>
  <si>
    <t>CALL00000356</t>
  </si>
  <si>
    <t>CALL00000357</t>
  </si>
  <si>
    <t>CALL00000358</t>
  </si>
  <si>
    <t>CALL00000359</t>
  </si>
  <si>
    <t>CALL00000360</t>
  </si>
  <si>
    <t>CALL00000361</t>
  </si>
  <si>
    <t>CALL00000362</t>
  </si>
  <si>
    <t>CALL00000363</t>
  </si>
  <si>
    <t>CALL00000364</t>
  </si>
  <si>
    <t>CALL00000365</t>
  </si>
  <si>
    <t>CALL00000366</t>
  </si>
  <si>
    <t>CALL00000367</t>
  </si>
  <si>
    <t>CALL00000368</t>
  </si>
  <si>
    <t>CALL00000369</t>
  </si>
  <si>
    <t>CALL00000370</t>
  </si>
  <si>
    <t>CALL00000371</t>
  </si>
  <si>
    <t>CALL00000372</t>
  </si>
  <si>
    <t>CALL00000373</t>
  </si>
  <si>
    <t>CALL00000374</t>
  </si>
  <si>
    <t>CALL00000375</t>
  </si>
  <si>
    <t>CALL00000376</t>
  </si>
  <si>
    <t>CALL00000377</t>
  </si>
  <si>
    <t>CALL00000378</t>
  </si>
  <si>
    <t>CALL00000379</t>
  </si>
  <si>
    <t>CALL00000380</t>
  </si>
  <si>
    <t>CALL00000381</t>
  </si>
  <si>
    <t>CALL00000382</t>
  </si>
  <si>
    <t>CALL00000383</t>
  </si>
  <si>
    <t>CALL00000384</t>
  </si>
  <si>
    <t>CALL00000385</t>
  </si>
  <si>
    <t>CALL00000386</t>
  </si>
  <si>
    <t>CALL00000387</t>
  </si>
  <si>
    <t>CALL00000388</t>
  </si>
  <si>
    <t>CALL00000389</t>
  </si>
  <si>
    <t>CALL00000390</t>
  </si>
  <si>
    <t>CALL00000391</t>
  </si>
  <si>
    <t>CALL00000392</t>
  </si>
  <si>
    <t>CALL00000393</t>
  </si>
  <si>
    <t>CALL00000394</t>
  </si>
  <si>
    <t>CALL00000395</t>
  </si>
  <si>
    <t>CALL00000396</t>
  </si>
  <si>
    <t>CALL00000397</t>
  </si>
  <si>
    <t>CALL00000398</t>
  </si>
  <si>
    <t>CALL00000399</t>
  </si>
  <si>
    <t>CALL00000400</t>
  </si>
  <si>
    <t>CALL00000401</t>
  </si>
  <si>
    <t>CALL00000402</t>
  </si>
  <si>
    <t>CALL00000403</t>
  </si>
  <si>
    <t>CALL00000404</t>
  </si>
  <si>
    <t>CALL00000405</t>
  </si>
  <si>
    <t>CALL00000406</t>
  </si>
  <si>
    <t>CALL00000407</t>
  </si>
  <si>
    <t>CALL00000408</t>
  </si>
  <si>
    <t>CALL00000409</t>
  </si>
  <si>
    <t>CALL00000410</t>
  </si>
  <si>
    <t>CALL00000411</t>
  </si>
  <si>
    <t>CALL00000412</t>
  </si>
  <si>
    <t>CALL00000413</t>
  </si>
  <si>
    <t>CALL00000414</t>
  </si>
  <si>
    <t>CALL00000415</t>
  </si>
  <si>
    <t>CALL00000416</t>
  </si>
  <si>
    <t>CALL00000417</t>
  </si>
  <si>
    <t>CALL00000418</t>
  </si>
  <si>
    <t>CALL00000419</t>
  </si>
  <si>
    <t>CALL00000420</t>
  </si>
  <si>
    <t>CALL00000421</t>
  </si>
  <si>
    <t>CALL00000422</t>
  </si>
  <si>
    <t>CALL00000423</t>
  </si>
  <si>
    <t>CALL00000424</t>
  </si>
  <si>
    <t>CALL00000425</t>
  </si>
  <si>
    <t>CALL00000426</t>
  </si>
  <si>
    <t>CALL00000427</t>
  </si>
  <si>
    <t>CALL00000428</t>
  </si>
  <si>
    <t>CALL00000429</t>
  </si>
  <si>
    <t>CALL00000430</t>
  </si>
  <si>
    <t>CALL00000431</t>
  </si>
  <si>
    <t>CALL00000432</t>
  </si>
  <si>
    <t>CALL00000433</t>
  </si>
  <si>
    <t>CALL00000434</t>
  </si>
  <si>
    <t>CALL00000435</t>
  </si>
  <si>
    <t>CALL00000436</t>
  </si>
  <si>
    <t>CALL00000437</t>
  </si>
  <si>
    <t>CALL00000438</t>
  </si>
  <si>
    <t>CALL00000439</t>
  </si>
  <si>
    <t>CALL00000440</t>
  </si>
  <si>
    <t>CALL00000441</t>
  </si>
  <si>
    <t>CALL00000442</t>
  </si>
  <si>
    <t>CALL00000443</t>
  </si>
  <si>
    <t>CALL00000444</t>
  </si>
  <si>
    <t>CALL00000445</t>
  </si>
  <si>
    <t>CALL00000446</t>
  </si>
  <si>
    <t>CALL00000447</t>
  </si>
  <si>
    <t>CALL00000448</t>
  </si>
  <si>
    <t>CALL00000449</t>
  </si>
  <si>
    <t>CALL00000450</t>
  </si>
  <si>
    <t>CALL00000451</t>
  </si>
  <si>
    <t>CALL00000452</t>
  </si>
  <si>
    <t>CALL00000453</t>
  </si>
  <si>
    <t>CALL00000454</t>
  </si>
  <si>
    <t>CALL00000455</t>
  </si>
  <si>
    <t>CALL00000456</t>
  </si>
  <si>
    <t>CALL00000457</t>
  </si>
  <si>
    <t>CALL00000458</t>
  </si>
  <si>
    <t>CALL00000459</t>
  </si>
  <si>
    <t>CALL00000460</t>
  </si>
  <si>
    <t>CALL00000461</t>
  </si>
  <si>
    <t>CALL00000462</t>
  </si>
  <si>
    <t>CALL00000463</t>
  </si>
  <si>
    <t>CALL00000464</t>
  </si>
  <si>
    <t>CALL00000465</t>
  </si>
  <si>
    <t>CALL00000466</t>
  </si>
  <si>
    <t>CALL00000467</t>
  </si>
  <si>
    <t>CALL00000468</t>
  </si>
  <si>
    <t>CALL00000469</t>
  </si>
  <si>
    <t>CALL00000470</t>
  </si>
  <si>
    <t>CALL00000471</t>
  </si>
  <si>
    <t>CALL00000472</t>
  </si>
  <si>
    <t>CALL00000473</t>
  </si>
  <si>
    <t>CALL00000474</t>
  </si>
  <si>
    <t>CALL00000475</t>
  </si>
  <si>
    <t>CALL00000476</t>
  </si>
  <si>
    <t>CALL00000477</t>
  </si>
  <si>
    <t>CALL00000478</t>
  </si>
  <si>
    <t>CALL00000479</t>
  </si>
  <si>
    <t>CALL00000480</t>
  </si>
  <si>
    <t>CALL00000481</t>
  </si>
  <si>
    <t>CALL00000482</t>
  </si>
  <si>
    <t>CALL00000483</t>
  </si>
  <si>
    <t>CALL00000484</t>
  </si>
  <si>
    <t>CALL00000485</t>
  </si>
  <si>
    <t>CALL00000486</t>
  </si>
  <si>
    <t>CALL00000487</t>
  </si>
  <si>
    <t>CALL00000488</t>
  </si>
  <si>
    <t>CALL00000489</t>
  </si>
  <si>
    <t>CALL00000490</t>
  </si>
  <si>
    <t>CALL00000491</t>
  </si>
  <si>
    <t>CALL00000492</t>
  </si>
  <si>
    <t>CALL00000493</t>
  </si>
  <si>
    <t>CALL00000494</t>
  </si>
  <si>
    <t>CALL00000495</t>
  </si>
  <si>
    <t>CALL00000496</t>
  </si>
  <si>
    <t>CALL00000497</t>
  </si>
  <si>
    <t>CALL00000498</t>
  </si>
  <si>
    <t>CALL00000499</t>
  </si>
  <si>
    <t>CALL00000500</t>
  </si>
  <si>
    <t>CALL00000501</t>
  </si>
  <si>
    <t>CALL00000502</t>
  </si>
  <si>
    <t>CALL00000503</t>
  </si>
  <si>
    <t>CALL00000504</t>
  </si>
  <si>
    <t>CALL00000505</t>
  </si>
  <si>
    <t>CALL00000506</t>
  </si>
  <si>
    <t>CALL00000507</t>
  </si>
  <si>
    <t>CALL00000508</t>
  </si>
  <si>
    <t>CALL00000509</t>
  </si>
  <si>
    <t>CALL00000510</t>
  </si>
  <si>
    <t>CALL00000511</t>
  </si>
  <si>
    <t>CALL00000512</t>
  </si>
  <si>
    <t>CALL00000513</t>
  </si>
  <si>
    <t>CALL00000514</t>
  </si>
  <si>
    <t>CALL00000515</t>
  </si>
  <si>
    <t>CALL00000516</t>
  </si>
  <si>
    <t>CALL00000517</t>
  </si>
  <si>
    <t>CALL00000518</t>
  </si>
  <si>
    <t>CALL00000519</t>
  </si>
  <si>
    <t>CALL00000520</t>
  </si>
  <si>
    <t>CALL00000521</t>
  </si>
  <si>
    <t>CALL00000522</t>
  </si>
  <si>
    <t>CALL00000523</t>
  </si>
  <si>
    <t>CALL00000524</t>
  </si>
  <si>
    <t>CALL00000525</t>
  </si>
  <si>
    <t>CALL00000526</t>
  </si>
  <si>
    <t>CALL00000527</t>
  </si>
  <si>
    <t>CALL00000528</t>
  </si>
  <si>
    <t>CALL00000529</t>
  </si>
  <si>
    <t>CALL00000530</t>
  </si>
  <si>
    <t>CALL00000531</t>
  </si>
  <si>
    <t>CALL00000532</t>
  </si>
  <si>
    <t>CALL00000533</t>
  </si>
  <si>
    <t>CALL00000534</t>
  </si>
  <si>
    <t>CALL00000535</t>
  </si>
  <si>
    <t>CALL00000536</t>
  </si>
  <si>
    <t>CALL00000537</t>
  </si>
  <si>
    <t>CALL00000538</t>
  </si>
  <si>
    <t>CALL00000539</t>
  </si>
  <si>
    <t>CALL00000540</t>
  </si>
  <si>
    <t>CALL00000541</t>
  </si>
  <si>
    <t>CALL00000542</t>
  </si>
  <si>
    <t>CALL00000543</t>
  </si>
  <si>
    <t>CALL00000544</t>
  </si>
  <si>
    <t>CALL00000545</t>
  </si>
  <si>
    <t>CALL00000546</t>
  </si>
  <si>
    <t>CALL00000547</t>
  </si>
  <si>
    <t>CALL00000548</t>
  </si>
  <si>
    <t>CALL00000549</t>
  </si>
  <si>
    <t>CALL00000550</t>
  </si>
  <si>
    <t>CALL00000551</t>
  </si>
  <si>
    <t>CALL00000552</t>
  </si>
  <si>
    <t>CALL00000553</t>
  </si>
  <si>
    <t>CALL00000554</t>
  </si>
  <si>
    <t>CALL00000555</t>
  </si>
  <si>
    <t>CALL00000556</t>
  </si>
  <si>
    <t>CALL00000557</t>
  </si>
  <si>
    <t>CALL00000558</t>
  </si>
  <si>
    <t>CALL00000559</t>
  </si>
  <si>
    <t>CALL00000560</t>
  </si>
  <si>
    <t>CALL00000561</t>
  </si>
  <si>
    <t>CALL00000562</t>
  </si>
  <si>
    <t>CALL00000563</t>
  </si>
  <si>
    <t>CALL00000564</t>
  </si>
  <si>
    <t>CALL00000565</t>
  </si>
  <si>
    <t>CALL00000566</t>
  </si>
  <si>
    <t>CALL00000567</t>
  </si>
  <si>
    <t>CALL00000568</t>
  </si>
  <si>
    <t>CALL00000569</t>
  </si>
  <si>
    <t>CALL00000570</t>
  </si>
  <si>
    <t>CALL00000571</t>
  </si>
  <si>
    <t>CALL00000572</t>
  </si>
  <si>
    <t>CALL00000573</t>
  </si>
  <si>
    <t>CALL00000574</t>
  </si>
  <si>
    <t>CALL00000575</t>
  </si>
  <si>
    <t>CALL00000576</t>
  </si>
  <si>
    <t>CALL00000577</t>
  </si>
  <si>
    <t>CALL00000578</t>
  </si>
  <si>
    <t>CALL00000579</t>
  </si>
  <si>
    <t>CALL00000580</t>
  </si>
  <si>
    <t>CALL00000581</t>
  </si>
  <si>
    <t>CALL00000582</t>
  </si>
  <si>
    <t>CALL00000583</t>
  </si>
  <si>
    <t>CALL00000584</t>
  </si>
  <si>
    <t>CALL00000585</t>
  </si>
  <si>
    <t>CALL00000586</t>
  </si>
  <si>
    <t>CALL00000587</t>
  </si>
  <si>
    <t>CALL00000588</t>
  </si>
  <si>
    <t>CALL00000589</t>
  </si>
  <si>
    <t>CALL00000590</t>
  </si>
  <si>
    <t>CALL00000591</t>
  </si>
  <si>
    <t>CALL00000592</t>
  </si>
  <si>
    <t>CALL00000593</t>
  </si>
  <si>
    <t>CALL00000594</t>
  </si>
  <si>
    <t>CALL00000595</t>
  </si>
  <si>
    <t>CALL00000596</t>
  </si>
  <si>
    <t>CALL00000597</t>
  </si>
  <si>
    <t>CALL00000598</t>
  </si>
  <si>
    <t>CALL00000599</t>
  </si>
  <si>
    <t>CALL00000600</t>
  </si>
  <si>
    <t>CALL00000601</t>
  </si>
  <si>
    <t>CALL00000602</t>
  </si>
  <si>
    <t>CALL00000603</t>
  </si>
  <si>
    <t>CALL00000604</t>
  </si>
  <si>
    <t>CALL00000605</t>
  </si>
  <si>
    <t>CALL00000606</t>
  </si>
  <si>
    <t>CALL00000607</t>
  </si>
  <si>
    <t>CALL00000608</t>
  </si>
  <si>
    <t>CALL00000609</t>
  </si>
  <si>
    <t>CALL00000610</t>
  </si>
  <si>
    <t>CALL00000611</t>
  </si>
  <si>
    <t>CALL00000612</t>
  </si>
  <si>
    <t>CALL00000613</t>
  </si>
  <si>
    <t>CALL00000614</t>
  </si>
  <si>
    <t>CALL00000615</t>
  </si>
  <si>
    <t>CALL00000616</t>
  </si>
  <si>
    <t>CALL00000617</t>
  </si>
  <si>
    <t>CALL00000618</t>
  </si>
  <si>
    <t>CALL00000619</t>
  </si>
  <si>
    <t>CALL00000620</t>
  </si>
  <si>
    <t>CALL00000621</t>
  </si>
  <si>
    <t>CALL00000622</t>
  </si>
  <si>
    <t>CALL00000623</t>
  </si>
  <si>
    <t>CALL00000624</t>
  </si>
  <si>
    <t>CALL00000625</t>
  </si>
  <si>
    <t>CALL00000626</t>
  </si>
  <si>
    <t>CALL00000627</t>
  </si>
  <si>
    <t>CALL00000628</t>
  </si>
  <si>
    <t>CALL00000629</t>
  </si>
  <si>
    <t>CALL00000630</t>
  </si>
  <si>
    <t>CALL00000631</t>
  </si>
  <si>
    <t>CALL00000632</t>
  </si>
  <si>
    <t>CALL00000633</t>
  </si>
  <si>
    <t>CALL00000634</t>
  </si>
  <si>
    <t>CALL00000635</t>
  </si>
  <si>
    <t>CALL00000636</t>
  </si>
  <si>
    <t>CALL00000637</t>
  </si>
  <si>
    <t>CALL00000638</t>
  </si>
  <si>
    <t>CALL00000639</t>
  </si>
  <si>
    <t>CALL00000640</t>
  </si>
  <si>
    <t>CALL00000641</t>
  </si>
  <si>
    <t>CALL00000642</t>
  </si>
  <si>
    <t>CALL00000643</t>
  </si>
  <si>
    <t>CALL00000644</t>
  </si>
  <si>
    <t>CALL00000645</t>
  </si>
  <si>
    <t>CALL00000646</t>
  </si>
  <si>
    <t>CALL00000647</t>
  </si>
  <si>
    <t>CALL00000648</t>
  </si>
  <si>
    <t>CALL00000649</t>
  </si>
  <si>
    <t>CALL00000650</t>
  </si>
  <si>
    <t>CALL00000651</t>
  </si>
  <si>
    <t>CALL00000652</t>
  </si>
  <si>
    <t>CALL00000653</t>
  </si>
  <si>
    <t>CALL00000654</t>
  </si>
  <si>
    <t>CALL00000655</t>
  </si>
  <si>
    <t>CALL00000656</t>
  </si>
  <si>
    <t>CALL00000657</t>
  </si>
  <si>
    <t>CALL00000658</t>
  </si>
  <si>
    <t>CALL00000659</t>
  </si>
  <si>
    <t>CALL00000660</t>
  </si>
  <si>
    <t>CALL00000661</t>
  </si>
  <si>
    <t>CALL00000662</t>
  </si>
  <si>
    <t>CALL00000663</t>
  </si>
  <si>
    <t>CALL00000664</t>
  </si>
  <si>
    <t>CALL00000665</t>
  </si>
  <si>
    <t>CALL00000666</t>
  </si>
  <si>
    <t>CALL00000667</t>
  </si>
  <si>
    <t>CALL00000668</t>
  </si>
  <si>
    <t>CALL00000669</t>
  </si>
  <si>
    <t>CALL00000670</t>
  </si>
  <si>
    <t>CALL00000671</t>
  </si>
  <si>
    <t>CALL00000672</t>
  </si>
  <si>
    <t>CALL00000673</t>
  </si>
  <si>
    <t>CALL00000674</t>
  </si>
  <si>
    <t>CALL00000675</t>
  </si>
  <si>
    <t>CALL00000676</t>
  </si>
  <si>
    <t>CALL00000677</t>
  </si>
  <si>
    <t>CALL00000678</t>
  </si>
  <si>
    <t>CALL00000679</t>
  </si>
  <si>
    <t>CALL00000680</t>
  </si>
  <si>
    <t>CALL00000681</t>
  </si>
  <si>
    <t>CALL00000682</t>
  </si>
  <si>
    <t>CALL00000683</t>
  </si>
  <si>
    <t>CALL00000684</t>
  </si>
  <si>
    <t>CALL00000685</t>
  </si>
  <si>
    <t>CALL00000686</t>
  </si>
  <si>
    <t>CALL00000687</t>
  </si>
  <si>
    <t>CALL00000688</t>
  </si>
  <si>
    <t>CALL00000689</t>
  </si>
  <si>
    <t>CALL00000690</t>
  </si>
  <si>
    <t>CALL00000691</t>
  </si>
  <si>
    <t>CALL00000692</t>
  </si>
  <si>
    <t>CALL00000693</t>
  </si>
  <si>
    <t>CALL00000694</t>
  </si>
  <si>
    <t>CALL00000695</t>
  </si>
  <si>
    <t>CALL00000696</t>
  </si>
  <si>
    <t>CALL00000697</t>
  </si>
  <si>
    <t>CALL00000698</t>
  </si>
  <si>
    <t>CALL00000699</t>
  </si>
  <si>
    <t>CALL00000700</t>
  </si>
  <si>
    <t>CALL00000701</t>
  </si>
  <si>
    <t>CALL00000702</t>
  </si>
  <si>
    <t>CALL00000703</t>
  </si>
  <si>
    <t>CALL00000704</t>
  </si>
  <si>
    <t>CALL00000705</t>
  </si>
  <si>
    <t>CALL00000706</t>
  </si>
  <si>
    <t>CALL00000707</t>
  </si>
  <si>
    <t>CALL00000708</t>
  </si>
  <si>
    <t>CALL00000709</t>
  </si>
  <si>
    <t>CALL00000710</t>
  </si>
  <si>
    <t>CALL00000711</t>
  </si>
  <si>
    <t>CALL00000712</t>
  </si>
  <si>
    <t>CALL00000713</t>
  </si>
  <si>
    <t>CALL00000714</t>
  </si>
  <si>
    <t>CALL00000715</t>
  </si>
  <si>
    <t>CALL00000716</t>
  </si>
  <si>
    <t>CALL00000717</t>
  </si>
  <si>
    <t>CALL00000718</t>
  </si>
  <si>
    <t>CALL00000719</t>
  </si>
  <si>
    <t>CALL00000720</t>
  </si>
  <si>
    <t>CALL00000721</t>
  </si>
  <si>
    <t>CALL00000722</t>
  </si>
  <si>
    <t>CALL00000723</t>
  </si>
  <si>
    <t>CALL00000724</t>
  </si>
  <si>
    <t>CALL00000725</t>
  </si>
  <si>
    <t>CALL00000726</t>
  </si>
  <si>
    <t>CALL00000727</t>
  </si>
  <si>
    <t>CALL00000728</t>
  </si>
  <si>
    <t>CALL00000729</t>
  </si>
  <si>
    <t>CALL00000730</t>
  </si>
  <si>
    <t>CALL00000731</t>
  </si>
  <si>
    <t>CALL00000732</t>
  </si>
  <si>
    <t>CALL00000733</t>
  </si>
  <si>
    <t>CALL00000734</t>
  </si>
  <si>
    <t>CALL00000735</t>
  </si>
  <si>
    <t>CALL00000736</t>
  </si>
  <si>
    <t>CALL00000737</t>
  </si>
  <si>
    <t>CALL00000738</t>
  </si>
  <si>
    <t>CALL00000739</t>
  </si>
  <si>
    <t>CALL00000740</t>
  </si>
  <si>
    <t>CALL00000741</t>
  </si>
  <si>
    <t>CALL00000742</t>
  </si>
  <si>
    <t>CALL00000743</t>
  </si>
  <si>
    <t>CALL00000744</t>
  </si>
  <si>
    <t>CALL00000745</t>
  </si>
  <si>
    <t>CALL00000746</t>
  </si>
  <si>
    <t>CALL00000747</t>
  </si>
  <si>
    <t>CALL00000748</t>
  </si>
  <si>
    <t>CALL00000749</t>
  </si>
  <si>
    <t>CALL00000750</t>
  </si>
  <si>
    <t>CALL00000751</t>
  </si>
  <si>
    <t>CALL00000752</t>
  </si>
  <si>
    <t>CALL00000753</t>
  </si>
  <si>
    <t>CALL00000754</t>
  </si>
  <si>
    <t>CALL00000755</t>
  </si>
  <si>
    <t>CALL00000756</t>
  </si>
  <si>
    <t>CALL00000757</t>
  </si>
  <si>
    <t>CALL00000758</t>
  </si>
  <si>
    <t>CALL00000759</t>
  </si>
  <si>
    <t>CALL00000760</t>
  </si>
  <si>
    <t>CALL00000761</t>
  </si>
  <si>
    <t>CALL00000762</t>
  </si>
  <si>
    <t>CALL00000763</t>
  </si>
  <si>
    <t>CALL00000764</t>
  </si>
  <si>
    <t>CALL00000765</t>
  </si>
  <si>
    <t>CALL00000766</t>
  </si>
  <si>
    <t>CALL00000767</t>
  </si>
  <si>
    <t>CALL00000768</t>
  </si>
  <si>
    <t>CALL00000769</t>
  </si>
  <si>
    <t>CALL00000770</t>
  </si>
  <si>
    <t>CALL00000771</t>
  </si>
  <si>
    <t>CALL00000772</t>
  </si>
  <si>
    <t>CALL00000773</t>
  </si>
  <si>
    <t>CALL00000774</t>
  </si>
  <si>
    <t>CALL00000775</t>
  </si>
  <si>
    <t>CALL00000776</t>
  </si>
  <si>
    <t>CALL00000777</t>
  </si>
  <si>
    <t>CALL00000778</t>
  </si>
  <si>
    <t>CALL00000779</t>
  </si>
  <si>
    <t>CALL00000780</t>
  </si>
  <si>
    <t>CALL00000781</t>
  </si>
  <si>
    <t>CALL00000782</t>
  </si>
  <si>
    <t>CALL00000783</t>
  </si>
  <si>
    <t>CALL00000784</t>
  </si>
  <si>
    <t>CALL00000785</t>
  </si>
  <si>
    <t>CALL00000786</t>
  </si>
  <si>
    <t>CALL00000787</t>
  </si>
  <si>
    <t>CALL00000788</t>
  </si>
  <si>
    <t>CALL00000789</t>
  </si>
  <si>
    <t>CALL00000790</t>
  </si>
  <si>
    <t>CALL00000791</t>
  </si>
  <si>
    <t>CALL00000792</t>
  </si>
  <si>
    <t>CALL00000793</t>
  </si>
  <si>
    <t>CALL00000794</t>
  </si>
  <si>
    <t>CALL00000795</t>
  </si>
  <si>
    <t>CALL00000796</t>
  </si>
  <si>
    <t>CALL00000797</t>
  </si>
  <si>
    <t>CALL00000798</t>
  </si>
  <si>
    <t>CALL00000799</t>
  </si>
  <si>
    <t>CALL00000800</t>
  </si>
  <si>
    <t>CALL00000801</t>
  </si>
  <si>
    <t>CALL00000802</t>
  </si>
  <si>
    <t>CALL00000803</t>
  </si>
  <si>
    <t>CALL00000804</t>
  </si>
  <si>
    <t>CALL00000805</t>
  </si>
  <si>
    <t>CALL00000806</t>
  </si>
  <si>
    <t>CALL00000807</t>
  </si>
  <si>
    <t>CALL00000808</t>
  </si>
  <si>
    <t>CALL00000809</t>
  </si>
  <si>
    <t>CALL00000810</t>
  </si>
  <si>
    <t>CALL00000811</t>
  </si>
  <si>
    <t>CALL00000812</t>
  </si>
  <si>
    <t>CALL00000813</t>
  </si>
  <si>
    <t>CALL00000814</t>
  </si>
  <si>
    <t>CALL00000815</t>
  </si>
  <si>
    <t>CALL00000816</t>
  </si>
  <si>
    <t>CALL00000817</t>
  </si>
  <si>
    <t>CALL00000818</t>
  </si>
  <si>
    <t>CALL00000819</t>
  </si>
  <si>
    <t>CALL00000820</t>
  </si>
  <si>
    <t>CALL00000821</t>
  </si>
  <si>
    <t>CALL00000822</t>
  </si>
  <si>
    <t>CALL00000823</t>
  </si>
  <si>
    <t>CALL00000824</t>
  </si>
  <si>
    <t>CALL00000825</t>
  </si>
  <si>
    <t>CALL00000826</t>
  </si>
  <si>
    <t>CALL00000827</t>
  </si>
  <si>
    <t>CALL00000828</t>
  </si>
  <si>
    <t>CALL00000829</t>
  </si>
  <si>
    <t>CALL00000830</t>
  </si>
  <si>
    <t>CALL00000831</t>
  </si>
  <si>
    <t>CALL00000832</t>
  </si>
  <si>
    <t>CALL00000833</t>
  </si>
  <si>
    <t>CALL00000834</t>
  </si>
  <si>
    <t>CALL00000835</t>
  </si>
  <si>
    <t>CALL00000836</t>
  </si>
  <si>
    <t>CALL00000837</t>
  </si>
  <si>
    <t>CALL00000838</t>
  </si>
  <si>
    <t>CALL00000839</t>
  </si>
  <si>
    <t>CALL00000840</t>
  </si>
  <si>
    <t>CALL00000841</t>
  </si>
  <si>
    <t>CALL00000842</t>
  </si>
  <si>
    <t>CALL00000843</t>
  </si>
  <si>
    <t>CALL00000844</t>
  </si>
  <si>
    <t>CALL00000845</t>
  </si>
  <si>
    <t>CALL00000846</t>
  </si>
  <si>
    <t>CALL00000847</t>
  </si>
  <si>
    <t>CALL00000848</t>
  </si>
  <si>
    <t>CALL00000849</t>
  </si>
  <si>
    <t>CALL00000850</t>
  </si>
  <si>
    <t>CALL00000851</t>
  </si>
  <si>
    <t>CALL00000852</t>
  </si>
  <si>
    <t>CALL00000853</t>
  </si>
  <si>
    <t>CALL00000854</t>
  </si>
  <si>
    <t>CALL00000855</t>
  </si>
  <si>
    <t>CALL00000856</t>
  </si>
  <si>
    <t>CALL00000857</t>
  </si>
  <si>
    <t>CALL00000858</t>
  </si>
  <si>
    <t>CALL00000859</t>
  </si>
  <si>
    <t>CALL00000860</t>
  </si>
  <si>
    <t>CALL00000861</t>
  </si>
  <si>
    <t>CALL00000862</t>
  </si>
  <si>
    <t>CALL00000863</t>
  </si>
  <si>
    <t>CALL00000864</t>
  </si>
  <si>
    <t>CALL00000865</t>
  </si>
  <si>
    <t>CALL00000866</t>
  </si>
  <si>
    <t>CALL00000867</t>
  </si>
  <si>
    <t>CALL00000868</t>
  </si>
  <si>
    <t>CALL00000869</t>
  </si>
  <si>
    <t>CALL00000870</t>
  </si>
  <si>
    <t>CALL00000871</t>
  </si>
  <si>
    <t>CALL00000872</t>
  </si>
  <si>
    <t>CALL00000873</t>
  </si>
  <si>
    <t>CALL00000874</t>
  </si>
  <si>
    <t>CALL00000875</t>
  </si>
  <si>
    <t>CALL00000876</t>
  </si>
  <si>
    <t>CALL00000877</t>
  </si>
  <si>
    <t>CALL00000878</t>
  </si>
  <si>
    <t>CALL00000879</t>
  </si>
  <si>
    <t>CALL00000880</t>
  </si>
  <si>
    <t>CALL00000881</t>
  </si>
  <si>
    <t>CALL00000882</t>
  </si>
  <si>
    <t>CALL00000883</t>
  </si>
  <si>
    <t>CALL00000884</t>
  </si>
  <si>
    <t>CALL00000885</t>
  </si>
  <si>
    <t>CALL00000886</t>
  </si>
  <si>
    <t>CALL00000887</t>
  </si>
  <si>
    <t>CALL00000888</t>
  </si>
  <si>
    <t>CALL00000889</t>
  </si>
  <si>
    <t>CALL00000890</t>
  </si>
  <si>
    <t>CALL00000891</t>
  </si>
  <si>
    <t>CALL00000892</t>
  </si>
  <si>
    <t>CALL00000893</t>
  </si>
  <si>
    <t>CALL00000894</t>
  </si>
  <si>
    <t>CALL00000895</t>
  </si>
  <si>
    <t>CALL00000896</t>
  </si>
  <si>
    <t>CALL00000897</t>
  </si>
  <si>
    <t>CALL00000898</t>
  </si>
  <si>
    <t>CALL00000899</t>
  </si>
  <si>
    <t>CALL00000900</t>
  </si>
  <si>
    <t>CALL00000901</t>
  </si>
  <si>
    <t>CALL00000902</t>
  </si>
  <si>
    <t>CALL00000903</t>
  </si>
  <si>
    <t>CALL00000904</t>
  </si>
  <si>
    <t>CALL00000905</t>
  </si>
  <si>
    <t>CALL00000906</t>
  </si>
  <si>
    <t>CALL00000907</t>
  </si>
  <si>
    <t>CALL00000908</t>
  </si>
  <si>
    <t>CALL00000909</t>
  </si>
  <si>
    <t>CALL00000910</t>
  </si>
  <si>
    <t>CALL00000911</t>
  </si>
  <si>
    <t>CALL00000912</t>
  </si>
  <si>
    <t>CALL00000913</t>
  </si>
  <si>
    <t>CALL00000914</t>
  </si>
  <si>
    <t>CALL00000915</t>
  </si>
  <si>
    <t>CALL00000916</t>
  </si>
  <si>
    <t>CALL00000917</t>
  </si>
  <si>
    <t>CALL00000918</t>
  </si>
  <si>
    <t>CALL00000919</t>
  </si>
  <si>
    <t>CALL00000920</t>
  </si>
  <si>
    <t>CALL00000921</t>
  </si>
  <si>
    <t>CALL00000922</t>
  </si>
  <si>
    <t>CALL00000923</t>
  </si>
  <si>
    <t>CALL00000924</t>
  </si>
  <si>
    <t>CALL00000925</t>
  </si>
  <si>
    <t>CALL00000926</t>
  </si>
  <si>
    <t>CALL00000927</t>
  </si>
  <si>
    <t>CALL00000928</t>
  </si>
  <si>
    <t>CALL00000929</t>
  </si>
  <si>
    <t>CALL00000930</t>
  </si>
  <si>
    <t>CALL00000931</t>
  </si>
  <si>
    <t>CALL00000932</t>
  </si>
  <si>
    <t>CALL00000933</t>
  </si>
  <si>
    <t>CALL00000934</t>
  </si>
  <si>
    <t>CALL00000935</t>
  </si>
  <si>
    <t>CALL00000936</t>
  </si>
  <si>
    <t>CALL00000937</t>
  </si>
  <si>
    <t>CALL00000938</t>
  </si>
  <si>
    <t>CALL00000939</t>
  </si>
  <si>
    <t>CALL00000940</t>
  </si>
  <si>
    <t>CALL00000941</t>
  </si>
  <si>
    <t>CALL00000942</t>
  </si>
  <si>
    <t>CALL00000943</t>
  </si>
  <si>
    <t>CALL00000944</t>
  </si>
  <si>
    <t>CALL00000945</t>
  </si>
  <si>
    <t>CALL00000946</t>
  </si>
  <si>
    <t>CALL00000947</t>
  </si>
  <si>
    <t>CALL00000948</t>
  </si>
  <si>
    <t>CALL00000949</t>
  </si>
  <si>
    <t>CALL00000950</t>
  </si>
  <si>
    <t>CALL00000951</t>
  </si>
  <si>
    <t>CALL00000952</t>
  </si>
  <si>
    <t>CALL00000953</t>
  </si>
  <si>
    <t>CALL00000954</t>
  </si>
  <si>
    <t>CALL00000955</t>
  </si>
  <si>
    <t>CALL00000956</t>
  </si>
  <si>
    <t>CALL00000957</t>
  </si>
  <si>
    <t>CALL00000958</t>
  </si>
  <si>
    <t>CALL00000959</t>
  </si>
  <si>
    <t>CALL00000960</t>
  </si>
  <si>
    <t>CALL00000961</t>
  </si>
  <si>
    <t>CALL00000962</t>
  </si>
  <si>
    <t>CALL00000963</t>
  </si>
  <si>
    <t>CALL00000964</t>
  </si>
  <si>
    <t>CALL00000965</t>
  </si>
  <si>
    <t>CALL00000966</t>
  </si>
  <si>
    <t>CALL00000967</t>
  </si>
  <si>
    <t>CALL00000968</t>
  </si>
  <si>
    <t>CALL00000969</t>
  </si>
  <si>
    <t>CALL00000970</t>
  </si>
  <si>
    <t>CALL00000971</t>
  </si>
  <si>
    <t>CALL00000972</t>
  </si>
  <si>
    <t>CALL00000973</t>
  </si>
  <si>
    <t>CALL00000974</t>
  </si>
  <si>
    <t>CALL00000975</t>
  </si>
  <si>
    <t>CALL00000976</t>
  </si>
  <si>
    <t>CALL00000977</t>
  </si>
  <si>
    <t>CALL00000978</t>
  </si>
  <si>
    <t>CALL00000979</t>
  </si>
  <si>
    <t>CALL00000980</t>
  </si>
  <si>
    <t>CALL00000981</t>
  </si>
  <si>
    <t>CALL00000982</t>
  </si>
  <si>
    <t>CALL00000983</t>
  </si>
  <si>
    <t>CALL00000984</t>
  </si>
  <si>
    <t>CALL00000985</t>
  </si>
  <si>
    <t>CALL00000986</t>
  </si>
  <si>
    <t>CALL00000987</t>
  </si>
  <si>
    <t>CALL00000988</t>
  </si>
  <si>
    <t>CALL00000989</t>
  </si>
  <si>
    <t>CALL00000990</t>
  </si>
  <si>
    <t>CALL00000991</t>
  </si>
  <si>
    <t>CALL00000992</t>
  </si>
  <si>
    <t>CALL00000993</t>
  </si>
  <si>
    <t>CALL00000994</t>
  </si>
  <si>
    <t>CALL00000995</t>
  </si>
  <si>
    <t>CALL00000996</t>
  </si>
  <si>
    <t>CALL00000997</t>
  </si>
  <si>
    <t>CALL00000998</t>
  </si>
  <si>
    <t>CALL00000999</t>
  </si>
  <si>
    <t>CALL00001000</t>
  </si>
  <si>
    <t>CALL00001001</t>
  </si>
  <si>
    <t>CALL00001002</t>
  </si>
  <si>
    <t>CALL00001003</t>
  </si>
  <si>
    <t>CALL00001004</t>
  </si>
  <si>
    <t>CALL00001005</t>
  </si>
  <si>
    <t>CALL00001006</t>
  </si>
  <si>
    <t>CALL00001007</t>
  </si>
  <si>
    <t>CALL00001008</t>
  </si>
  <si>
    <t>CALL00001009</t>
  </si>
  <si>
    <t>CALL00001010</t>
  </si>
  <si>
    <t>CALL00001011</t>
  </si>
  <si>
    <t>CALL00001012</t>
  </si>
  <si>
    <t>CALL00001013</t>
  </si>
  <si>
    <t>CALL00001014</t>
  </si>
  <si>
    <t>CALL00001015</t>
  </si>
  <si>
    <t>CALL00001016</t>
  </si>
  <si>
    <t>CALL00001017</t>
  </si>
  <si>
    <t>CALL00001018</t>
  </si>
  <si>
    <t>CALL00001019</t>
  </si>
  <si>
    <t>CALL00001020</t>
  </si>
  <si>
    <t>CALL00001021</t>
  </si>
  <si>
    <t>CALL00001022</t>
  </si>
  <si>
    <t>CALL00001023</t>
  </si>
  <si>
    <t>CALL00001024</t>
  </si>
  <si>
    <t>CALL00001025</t>
  </si>
  <si>
    <t>CALL00001026</t>
  </si>
  <si>
    <t>CALL00001027</t>
  </si>
  <si>
    <t>CALL00001028</t>
  </si>
  <si>
    <t>CALL00001029</t>
  </si>
  <si>
    <t>CALL00001030</t>
  </si>
  <si>
    <t>CALL00001031</t>
  </si>
  <si>
    <t>CALL00001032</t>
  </si>
  <si>
    <t>CALL00001033</t>
  </si>
  <si>
    <t>CALL00001034</t>
  </si>
  <si>
    <t>CALL00001035</t>
  </si>
  <si>
    <t>CALL00001036</t>
  </si>
  <si>
    <t>CALL00001037</t>
  </si>
  <si>
    <t>CALL00001038</t>
  </si>
  <si>
    <t>CALL00001039</t>
  </si>
  <si>
    <t>CALL00001040</t>
  </si>
  <si>
    <t>CALL00001041</t>
  </si>
  <si>
    <t>CALL00001042</t>
  </si>
  <si>
    <t>CALL00001043</t>
  </si>
  <si>
    <t>CALL00001044</t>
  </si>
  <si>
    <t>CALL00001045</t>
  </si>
  <si>
    <t>CALL00001046</t>
  </si>
  <si>
    <t>CALL00001047</t>
  </si>
  <si>
    <t>CALL00001048</t>
  </si>
  <si>
    <t>CALL00001049</t>
  </si>
  <si>
    <t>CALL00001050</t>
  </si>
  <si>
    <t>CALL00001051</t>
  </si>
  <si>
    <t>CALL00001052</t>
  </si>
  <si>
    <t>CALL00001053</t>
  </si>
  <si>
    <t>CALL00001054</t>
  </si>
  <si>
    <t>CALL00001055</t>
  </si>
  <si>
    <t>CALL00001056</t>
  </si>
  <si>
    <t>CALL00001057</t>
  </si>
  <si>
    <t>CALL00001058</t>
  </si>
  <si>
    <t>CALL00001059</t>
  </si>
  <si>
    <t>CALL00001060</t>
  </si>
  <si>
    <t>CALL00001061</t>
  </si>
  <si>
    <t>CALL00001062</t>
  </si>
  <si>
    <t>CALL00001063</t>
  </si>
  <si>
    <t>CALL00001064</t>
  </si>
  <si>
    <t>CALL00001065</t>
  </si>
  <si>
    <t>CALL00001066</t>
  </si>
  <si>
    <t>CALL00001067</t>
  </si>
  <si>
    <t>CALL00001068</t>
  </si>
  <si>
    <t>CALL00001069</t>
  </si>
  <si>
    <t>CALL00001070</t>
  </si>
  <si>
    <t>CALL00001071</t>
  </si>
  <si>
    <t>CALL00001072</t>
  </si>
  <si>
    <t>CALL00001073</t>
  </si>
  <si>
    <t>CALL00001074</t>
  </si>
  <si>
    <t>CALL00001075</t>
  </si>
  <si>
    <t>CALL00001076</t>
  </si>
  <si>
    <t>CALL00001077</t>
  </si>
  <si>
    <t>CALL00001078</t>
  </si>
  <si>
    <t>CALL00001079</t>
  </si>
  <si>
    <t>CALL00001080</t>
  </si>
  <si>
    <t>CALL00001081</t>
  </si>
  <si>
    <t>CALL00001082</t>
  </si>
  <si>
    <t>CALL00001083</t>
  </si>
  <si>
    <t>CALL00001084</t>
  </si>
  <si>
    <t>CALL00001085</t>
  </si>
  <si>
    <t>CALL00001086</t>
  </si>
  <si>
    <t>CALL00001087</t>
  </si>
  <si>
    <t>CALL00001088</t>
  </si>
  <si>
    <t>CALL00001089</t>
  </si>
  <si>
    <t>CALL00001090</t>
  </si>
  <si>
    <t>CALL00001091</t>
  </si>
  <si>
    <t>CALL00001092</t>
  </si>
  <si>
    <t>CALL00001093</t>
  </si>
  <si>
    <t>CALL00001094</t>
  </si>
  <si>
    <t>CALL00001095</t>
  </si>
  <si>
    <t>CALL00001096</t>
  </si>
  <si>
    <t>CALL00001097</t>
  </si>
  <si>
    <t>CALL00001098</t>
  </si>
  <si>
    <t>CALL00001099</t>
  </si>
  <si>
    <t>CALL00001100</t>
  </si>
  <si>
    <t>CALL00001101</t>
  </si>
  <si>
    <t>CALL00001102</t>
  </si>
  <si>
    <t>CALL00001103</t>
  </si>
  <si>
    <t>CALL00001104</t>
  </si>
  <si>
    <t>CALL00001105</t>
  </si>
  <si>
    <t>CALL00001106</t>
  </si>
  <si>
    <t>CALL00001107</t>
  </si>
  <si>
    <t>CALL00001108</t>
  </si>
  <si>
    <t>CALL00001109</t>
  </si>
  <si>
    <t>CALL00001110</t>
  </si>
  <si>
    <t>CALL00001111</t>
  </si>
  <si>
    <t>CALL00001112</t>
  </si>
  <si>
    <t>CALL00001113</t>
  </si>
  <si>
    <t>CALL00001114</t>
  </si>
  <si>
    <t>CALL00001115</t>
  </si>
  <si>
    <t>CALL00001116</t>
  </si>
  <si>
    <t>CALL00001117</t>
  </si>
  <si>
    <t>CALL00001118</t>
  </si>
  <si>
    <t>CALL00001119</t>
  </si>
  <si>
    <t>CALL00001120</t>
  </si>
  <si>
    <t>CALL00001121</t>
  </si>
  <si>
    <t>CALL00001122</t>
  </si>
  <si>
    <t>CALL00001123</t>
  </si>
  <si>
    <t>CALL00001124</t>
  </si>
  <si>
    <t>CALL00001125</t>
  </si>
  <si>
    <t>CALL00001126</t>
  </si>
  <si>
    <t>CALL00001127</t>
  </si>
  <si>
    <t>CALL00001128</t>
  </si>
  <si>
    <t>CALL00001129</t>
  </si>
  <si>
    <t>CALL00001130</t>
  </si>
  <si>
    <t>CALL00001131</t>
  </si>
  <si>
    <t>CALL00001132</t>
  </si>
  <si>
    <t>CALL00001133</t>
  </si>
  <si>
    <t>CALL00001134</t>
  </si>
  <si>
    <t>CALL00001135</t>
  </si>
  <si>
    <t>CALL00001136</t>
  </si>
  <si>
    <t>CALL00001137</t>
  </si>
  <si>
    <t>CALL00001138</t>
  </si>
  <si>
    <t>CALL00001139</t>
  </si>
  <si>
    <t>CALL00001140</t>
  </si>
  <si>
    <t>CALL00001141</t>
  </si>
  <si>
    <t>CALL00001142</t>
  </si>
  <si>
    <t>CALL00001143</t>
  </si>
  <si>
    <t>CALL00001144</t>
  </si>
  <si>
    <t>CALL00001145</t>
  </si>
  <si>
    <t>CALL00001146</t>
  </si>
  <si>
    <t>CALL00001147</t>
  </si>
  <si>
    <t>CALL00001148</t>
  </si>
  <si>
    <t>CALL00001149</t>
  </si>
  <si>
    <t>CALL00001150</t>
  </si>
  <si>
    <t>CALL00001151</t>
  </si>
  <si>
    <t>CALL00001152</t>
  </si>
  <si>
    <t>CALL00001153</t>
  </si>
  <si>
    <t>CALL00001154</t>
  </si>
  <si>
    <t>CALL00001155</t>
  </si>
  <si>
    <t>CALL00001156</t>
  </si>
  <si>
    <t>CALL00001157</t>
  </si>
  <si>
    <t>CALL00001158</t>
  </si>
  <si>
    <t>CALL00001159</t>
  </si>
  <si>
    <t>CALL00001160</t>
  </si>
  <si>
    <t>CALL00001161</t>
  </si>
  <si>
    <t>CALL00001162</t>
  </si>
  <si>
    <t>CALL00001163</t>
  </si>
  <si>
    <t>CALL00001164</t>
  </si>
  <si>
    <t>CALL00001165</t>
  </si>
  <si>
    <t>CALL00001166</t>
  </si>
  <si>
    <t>CALL00001167</t>
  </si>
  <si>
    <t>CALL00001168</t>
  </si>
  <si>
    <t>CALL00001169</t>
  </si>
  <si>
    <t>CALL00001170</t>
  </si>
  <si>
    <t>CALL00001171</t>
  </si>
  <si>
    <t>CALL00001172</t>
  </si>
  <si>
    <t>CALL00001173</t>
  </si>
  <si>
    <t>CALL00001174</t>
  </si>
  <si>
    <t>CALL00001175</t>
  </si>
  <si>
    <t>CALL00001176</t>
  </si>
  <si>
    <t>CALL00001177</t>
  </si>
  <si>
    <t>CALL00001178</t>
  </si>
  <si>
    <t>CALL00001179</t>
  </si>
  <si>
    <t>CALL00001180</t>
  </si>
  <si>
    <t>CALL00001181</t>
  </si>
  <si>
    <t>CALL00001182</t>
  </si>
  <si>
    <t>CALL00001183</t>
  </si>
  <si>
    <t>CALL00001184</t>
  </si>
  <si>
    <t>CALL00001185</t>
  </si>
  <si>
    <t>CALL00001186</t>
  </si>
  <si>
    <t>CALL00001187</t>
  </si>
  <si>
    <t>CALL00001188</t>
  </si>
  <si>
    <t>CALL00001189</t>
  </si>
  <si>
    <t>CALL00001190</t>
  </si>
  <si>
    <t>CALL00001191</t>
  </si>
  <si>
    <t>CALL00001192</t>
  </si>
  <si>
    <t>CALL00001193</t>
  </si>
  <si>
    <t>CALL00001194</t>
  </si>
  <si>
    <t>CALL00001195</t>
  </si>
  <si>
    <t>CALL00001196</t>
  </si>
  <si>
    <t>CALL00001197</t>
  </si>
  <si>
    <t>CALL00001198</t>
  </si>
  <si>
    <t>CALL00001199</t>
  </si>
  <si>
    <t>CALL00001200</t>
  </si>
  <si>
    <t>CALL00001201</t>
  </si>
  <si>
    <t>CALL00001202</t>
  </si>
  <si>
    <t>CALL00001203</t>
  </si>
  <si>
    <t>CALL00001204</t>
  </si>
  <si>
    <t>CALL00001205</t>
  </si>
  <si>
    <t>CALL00001206</t>
  </si>
  <si>
    <t>CALL00001207</t>
  </si>
  <si>
    <t>CALL00001208</t>
  </si>
  <si>
    <t>CALL00001209</t>
  </si>
  <si>
    <t>CALL00001210</t>
  </si>
  <si>
    <t>CALL00001211</t>
  </si>
  <si>
    <t>CALL00001212</t>
  </si>
  <si>
    <t>CALL00001213</t>
  </si>
  <si>
    <t>CALL00001214</t>
  </si>
  <si>
    <t>CALL00001215</t>
  </si>
  <si>
    <t>CALL00001216</t>
  </si>
  <si>
    <t>CALL00001217</t>
  </si>
  <si>
    <t>CALL00001218</t>
  </si>
  <si>
    <t>CALL00001219</t>
  </si>
  <si>
    <t>CALL00001220</t>
  </si>
  <si>
    <t>CALL00001221</t>
  </si>
  <si>
    <t>CALL00001222</t>
  </si>
  <si>
    <t>CALL00001223</t>
  </si>
  <si>
    <t>CALL00001224</t>
  </si>
  <si>
    <t>CALL00001225</t>
  </si>
  <si>
    <t>CALL00001226</t>
  </si>
  <si>
    <t>CALL00001227</t>
  </si>
  <si>
    <t>CALL00001228</t>
  </si>
  <si>
    <t>CALL00001229</t>
  </si>
  <si>
    <t>CALL00001230</t>
  </si>
  <si>
    <t>CALL00001231</t>
  </si>
  <si>
    <t>CALL00001232</t>
  </si>
  <si>
    <t>CALL00001233</t>
  </si>
  <si>
    <t>CALL00001234</t>
  </si>
  <si>
    <t>CALL00001235</t>
  </si>
  <si>
    <t>CALL00001236</t>
  </si>
  <si>
    <t>CALL00001237</t>
  </si>
  <si>
    <t>CALL00001238</t>
  </si>
  <si>
    <t>CALL00001239</t>
  </si>
  <si>
    <t>CALL00001240</t>
  </si>
  <si>
    <t>CALL00001241</t>
  </si>
  <si>
    <t>CALL00001242</t>
  </si>
  <si>
    <t>CALL00001243</t>
  </si>
  <si>
    <t>CALL00001244</t>
  </si>
  <si>
    <t>CALL00001245</t>
  </si>
  <si>
    <t>CALL00001246</t>
  </si>
  <si>
    <t>CALL00001247</t>
  </si>
  <si>
    <t>CALL00001248</t>
  </si>
  <si>
    <t>CALL00001249</t>
  </si>
  <si>
    <t>CALL00001250</t>
  </si>
  <si>
    <t>CALL00001251</t>
  </si>
  <si>
    <t>CALL00001252</t>
  </si>
  <si>
    <t>CALL00001253</t>
  </si>
  <si>
    <t>CALL00001254</t>
  </si>
  <si>
    <t>CALL00001255</t>
  </si>
  <si>
    <t>CALL00001256</t>
  </si>
  <si>
    <t>CALL00001257</t>
  </si>
  <si>
    <t>CALL00001258</t>
  </si>
  <si>
    <t>CALL00001259</t>
  </si>
  <si>
    <t>CALL00001260</t>
  </si>
  <si>
    <t>CALL00001261</t>
  </si>
  <si>
    <t>CALL00001262</t>
  </si>
  <si>
    <t>CALL00001263</t>
  </si>
  <si>
    <t>CALL00001264</t>
  </si>
  <si>
    <t>CALL00001265</t>
  </si>
  <si>
    <t>CALL00001266</t>
  </si>
  <si>
    <t>CALL00001267</t>
  </si>
  <si>
    <t>CALL00001268</t>
  </si>
  <si>
    <t>CALL00001269</t>
  </si>
  <si>
    <t>CALL00001270</t>
  </si>
  <si>
    <t>CALL00001271</t>
  </si>
  <si>
    <t>CALL00001272</t>
  </si>
  <si>
    <t>CALL00001273</t>
  </si>
  <si>
    <t>CALL00001274</t>
  </si>
  <si>
    <t>CALL00001275</t>
  </si>
  <si>
    <t>CALL00001276</t>
  </si>
  <si>
    <t>CALL00001277</t>
  </si>
  <si>
    <t>CALL00001278</t>
  </si>
  <si>
    <t>CALL00001279</t>
  </si>
  <si>
    <t>CALL00001280</t>
  </si>
  <si>
    <t>CALL00001281</t>
  </si>
  <si>
    <t>CALL00001282</t>
  </si>
  <si>
    <t>CALL00001283</t>
  </si>
  <si>
    <t>CALL00001284</t>
  </si>
  <si>
    <t>CALL00001285</t>
  </si>
  <si>
    <t>CALL00001286</t>
  </si>
  <si>
    <t>CALL00001287</t>
  </si>
  <si>
    <t>CALL00001288</t>
  </si>
  <si>
    <t>CALL00001289</t>
  </si>
  <si>
    <t>CALL00001290</t>
  </si>
  <si>
    <t>CALL00001291</t>
  </si>
  <si>
    <t>CALL00001292</t>
  </si>
  <si>
    <t>CALL00001293</t>
  </si>
  <si>
    <t>CALL00001294</t>
  </si>
  <si>
    <t>CALL00001295</t>
  </si>
  <si>
    <t>CALL00001296</t>
  </si>
  <si>
    <t>CALL00001297</t>
  </si>
  <si>
    <t>CALL00001298</t>
  </si>
  <si>
    <t>CALL00001299</t>
  </si>
  <si>
    <t>CALL00001300</t>
  </si>
  <si>
    <t>CALL00001301</t>
  </si>
  <si>
    <t>CALL00001302</t>
  </si>
  <si>
    <t>CALL00001303</t>
  </si>
  <si>
    <t>CALL00001304</t>
  </si>
  <si>
    <t>CALL00001305</t>
  </si>
  <si>
    <t>CALL00001306</t>
  </si>
  <si>
    <t>CALL00001307</t>
  </si>
  <si>
    <t>CALL00001308</t>
  </si>
  <si>
    <t>CALL00001309</t>
  </si>
  <si>
    <t>CALL00001310</t>
  </si>
  <si>
    <t>CALL00001311</t>
  </si>
  <si>
    <t>CALL00001312</t>
  </si>
  <si>
    <t>CALL00001313</t>
  </si>
  <si>
    <t>CALL00001314</t>
  </si>
  <si>
    <t>CALL00001315</t>
  </si>
  <si>
    <t>CALL00001316</t>
  </si>
  <si>
    <t>CALL00001317</t>
  </si>
  <si>
    <t>CALL00001318</t>
  </si>
  <si>
    <t>CALL00001319</t>
  </si>
  <si>
    <t>CALL00001320</t>
  </si>
  <si>
    <t>CALL00001321</t>
  </si>
  <si>
    <t>CALL00001322</t>
  </si>
  <si>
    <t>CALL00001323</t>
  </si>
  <si>
    <t>CALL00001324</t>
  </si>
  <si>
    <t>CALL00001325</t>
  </si>
  <si>
    <t>CALL00001326</t>
  </si>
  <si>
    <t>CALL00001327</t>
  </si>
  <si>
    <t>CALL00001328</t>
  </si>
  <si>
    <t>CALL00001329</t>
  </si>
  <si>
    <t>CALL00001330</t>
  </si>
  <si>
    <t>CALL00001331</t>
  </si>
  <si>
    <t>CALL00001332</t>
  </si>
  <si>
    <t>CALL00001333</t>
  </si>
  <si>
    <t>CALL00001334</t>
  </si>
  <si>
    <t>CALL00001335</t>
  </si>
  <si>
    <t>CALL00001336</t>
  </si>
  <si>
    <t>CALL00001337</t>
  </si>
  <si>
    <t>CALL00001338</t>
  </si>
  <si>
    <t>CALL00001339</t>
  </si>
  <si>
    <t>CALL00001340</t>
  </si>
  <si>
    <t>CALL00001341</t>
  </si>
  <si>
    <t>CALL00001342</t>
  </si>
  <si>
    <t>CALL00001343</t>
  </si>
  <si>
    <t>CALL00001344</t>
  </si>
  <si>
    <t>CALL00001345</t>
  </si>
  <si>
    <t>CALL00001346</t>
  </si>
  <si>
    <t>CALL00001347</t>
  </si>
  <si>
    <t>CALL00001348</t>
  </si>
  <si>
    <t>CALL00001349</t>
  </si>
  <si>
    <t>CALL00001350</t>
  </si>
  <si>
    <t>CALL00001351</t>
  </si>
  <si>
    <t>CALL00001352</t>
  </si>
  <si>
    <t>CALL00001353</t>
  </si>
  <si>
    <t>CALL00001354</t>
  </si>
  <si>
    <t>CALL00001355</t>
  </si>
  <si>
    <t>CALL00001356</t>
  </si>
  <si>
    <t>CALL00001357</t>
  </si>
  <si>
    <t>CALL00001358</t>
  </si>
  <si>
    <t>CALL00001359</t>
  </si>
  <si>
    <t>CALL00001360</t>
  </si>
  <si>
    <t>CALL00001361</t>
  </si>
  <si>
    <t>CALL00001362</t>
  </si>
  <si>
    <t>CALL00001363</t>
  </si>
  <si>
    <t>CALL00001364</t>
  </si>
  <si>
    <t>CALL00001365</t>
  </si>
  <si>
    <t>CALL00001366</t>
  </si>
  <si>
    <t>CALL00001367</t>
  </si>
  <si>
    <t>CALL00001368</t>
  </si>
  <si>
    <t>CALL00001369</t>
  </si>
  <si>
    <t>CALL00001370</t>
  </si>
  <si>
    <t>CALL00001371</t>
  </si>
  <si>
    <t>CALL00001372</t>
  </si>
  <si>
    <t>CALL00001373</t>
  </si>
  <si>
    <t>CALL00001374</t>
  </si>
  <si>
    <t>CALL00001375</t>
  </si>
  <si>
    <t>CALL00001376</t>
  </si>
  <si>
    <t>CALL00001377</t>
  </si>
  <si>
    <t>CALL00001378</t>
  </si>
  <si>
    <t>CALL00001379</t>
  </si>
  <si>
    <t>CALL00001380</t>
  </si>
  <si>
    <t>CALL00001381</t>
  </si>
  <si>
    <t>CALL00001382</t>
  </si>
  <si>
    <t>CALL00001383</t>
  </si>
  <si>
    <t>CALL00001384</t>
  </si>
  <si>
    <t>CALL00001385</t>
  </si>
  <si>
    <t>CALL00001386</t>
  </si>
  <si>
    <t>CALL00001387</t>
  </si>
  <si>
    <t>CALL00001388</t>
  </si>
  <si>
    <t>CALL00001389</t>
  </si>
  <si>
    <t>CALL00001390</t>
  </si>
  <si>
    <t>CALL00001391</t>
  </si>
  <si>
    <t>CALL00001392</t>
  </si>
  <si>
    <t>CALL00001393</t>
  </si>
  <si>
    <t>CALL00001394</t>
  </si>
  <si>
    <t>CALL00001395</t>
  </si>
  <si>
    <t>CALL00001396</t>
  </si>
  <si>
    <t>CALL00001397</t>
  </si>
  <si>
    <t>CALL00001398</t>
  </si>
  <si>
    <t>CALL00001399</t>
  </si>
  <si>
    <t>CALL00001400</t>
  </si>
  <si>
    <t>CALL00001401</t>
  </si>
  <si>
    <t>CALL00001402</t>
  </si>
  <si>
    <t>CALL00001403</t>
  </si>
  <si>
    <t>CALL00001404</t>
  </si>
  <si>
    <t>CALL00001405</t>
  </si>
  <si>
    <t>CALL00001406</t>
  </si>
  <si>
    <t>CALL00001407</t>
  </si>
  <si>
    <t>CALL00001408</t>
  </si>
  <si>
    <t>CALL00001409</t>
  </si>
  <si>
    <t>CALL00001410</t>
  </si>
  <si>
    <t>CALL00001411</t>
  </si>
  <si>
    <t>CALL00001412</t>
  </si>
  <si>
    <t>CALL00001413</t>
  </si>
  <si>
    <t>CALL00001414</t>
  </si>
  <si>
    <t>CALL00001415</t>
  </si>
  <si>
    <t>CALL00001416</t>
  </si>
  <si>
    <t>CALL00001417</t>
  </si>
  <si>
    <t>CALL00001418</t>
  </si>
  <si>
    <t>CALL00001419</t>
  </si>
  <si>
    <t>CALL00001420</t>
  </si>
  <si>
    <t>CALL00001421</t>
  </si>
  <si>
    <t>CALL00001422</t>
  </si>
  <si>
    <t>CALL00001423</t>
  </si>
  <si>
    <t>CALL00001424</t>
  </si>
  <si>
    <t>CALL00001425</t>
  </si>
  <si>
    <t>CALL00001426</t>
  </si>
  <si>
    <t>CALL00001427</t>
  </si>
  <si>
    <t>CALL00001428</t>
  </si>
  <si>
    <t>CALL00001429</t>
  </si>
  <si>
    <t>CALL00001430</t>
  </si>
  <si>
    <t>CALL00001431</t>
  </si>
  <si>
    <t>CALL00001432</t>
  </si>
  <si>
    <t>CALL00001433</t>
  </si>
  <si>
    <t>CALL00001434</t>
  </si>
  <si>
    <t>CALL00001435</t>
  </si>
  <si>
    <t>CALL00001436</t>
  </si>
  <si>
    <t>CALL00001437</t>
  </si>
  <si>
    <t>CALL00001438</t>
  </si>
  <si>
    <t>CALL00001439</t>
  </si>
  <si>
    <t>CALL00001440</t>
  </si>
  <si>
    <t>CALL00001441</t>
  </si>
  <si>
    <t>CALL00001442</t>
  </si>
  <si>
    <t>CALL00001443</t>
  </si>
  <si>
    <t>CALL00001444</t>
  </si>
  <si>
    <t>CALL00001445</t>
  </si>
  <si>
    <t>CALL00001446</t>
  </si>
  <si>
    <t>CALL00001447</t>
  </si>
  <si>
    <t>CALL00001448</t>
  </si>
  <si>
    <t>CALL00001449</t>
  </si>
  <si>
    <t>CALL00001450</t>
  </si>
  <si>
    <t>CALL00001451</t>
  </si>
  <si>
    <t>CALL00001452</t>
  </si>
  <si>
    <t>CALL00001453</t>
  </si>
  <si>
    <t>CALL00001454</t>
  </si>
  <si>
    <t>CALL00001455</t>
  </si>
  <si>
    <t>CALL00001456</t>
  </si>
  <si>
    <t>CALL00001457</t>
  </si>
  <si>
    <t>CALL00001458</t>
  </si>
  <si>
    <t>CALL00001459</t>
  </si>
  <si>
    <t>CALL00001460</t>
  </si>
  <si>
    <t>CALL00001461</t>
  </si>
  <si>
    <t>CALL00001462</t>
  </si>
  <si>
    <t>CALL00001463</t>
  </si>
  <si>
    <t>CALL00001464</t>
  </si>
  <si>
    <t>CALL00001465</t>
  </si>
  <si>
    <t>CALL00001466</t>
  </si>
  <si>
    <t>CALL00001467</t>
  </si>
  <si>
    <t>CALL00001468</t>
  </si>
  <si>
    <t>CALL00001469</t>
  </si>
  <si>
    <t>CALL00001470</t>
  </si>
  <si>
    <t>CALL00001471</t>
  </si>
  <si>
    <t>CALL00001472</t>
  </si>
  <si>
    <t>CALL00001473</t>
  </si>
  <si>
    <t>CALL00001474</t>
  </si>
  <si>
    <t>CALL00001475</t>
  </si>
  <si>
    <t>CALL00001476</t>
  </si>
  <si>
    <t>CALL00001477</t>
  </si>
  <si>
    <t>CALL00001478</t>
  </si>
  <si>
    <t>CALL00001479</t>
  </si>
  <si>
    <t>CALL00001480</t>
  </si>
  <si>
    <t>CALL00001481</t>
  </si>
  <si>
    <t>CALL00001482</t>
  </si>
  <si>
    <t>CALL00001483</t>
  </si>
  <si>
    <t>CALL00001484</t>
  </si>
  <si>
    <t>CALL00001485</t>
  </si>
  <si>
    <t>CALL00001486</t>
  </si>
  <si>
    <t>CALL00001487</t>
  </si>
  <si>
    <t>CALL00001488</t>
  </si>
  <si>
    <t>CALL00001489</t>
  </si>
  <si>
    <t>CALL00001490</t>
  </si>
  <si>
    <t>CALL00001491</t>
  </si>
  <si>
    <t>CALL00001492</t>
  </si>
  <si>
    <t>CALL00001493</t>
  </si>
  <si>
    <t>CALL00001494</t>
  </si>
  <si>
    <t>CALL00001495</t>
  </si>
  <si>
    <t>CALL00001496</t>
  </si>
  <si>
    <t>CALL00001497</t>
  </si>
  <si>
    <t>CALL00001498</t>
  </si>
  <si>
    <t>CALL00001499</t>
  </si>
  <si>
    <t>CALL00001500</t>
  </si>
  <si>
    <t>CALL00001501</t>
  </si>
  <si>
    <t>CALL00001502</t>
  </si>
  <si>
    <t>CALL00001503</t>
  </si>
  <si>
    <t>CALL00001504</t>
  </si>
  <si>
    <t>CALL00001505</t>
  </si>
  <si>
    <t>CALL00001506</t>
  </si>
  <si>
    <t>CALL00001507</t>
  </si>
  <si>
    <t>CALL00001508</t>
  </si>
  <si>
    <t>CALL00001509</t>
  </si>
  <si>
    <t>CALL00001510</t>
  </si>
  <si>
    <t>CALL00001511</t>
  </si>
  <si>
    <t>CALL00001512</t>
  </si>
  <si>
    <t>CALL00001513</t>
  </si>
  <si>
    <t>CALL00001514</t>
  </si>
  <si>
    <t>CALL00001515</t>
  </si>
  <si>
    <t>CALL00001516</t>
  </si>
  <si>
    <t>CALL00001517</t>
  </si>
  <si>
    <t>CALL00001518</t>
  </si>
  <si>
    <t>CALL00001519</t>
  </si>
  <si>
    <t>CALL00001520</t>
  </si>
  <si>
    <t>CALL00001521</t>
  </si>
  <si>
    <t>CALL00001522</t>
  </si>
  <si>
    <t>CALL00001523</t>
  </si>
  <si>
    <t>CALL00001524</t>
  </si>
  <si>
    <t>CALL00001525</t>
  </si>
  <si>
    <t>CALL00001526</t>
  </si>
  <si>
    <t>CALL00001527</t>
  </si>
  <si>
    <t>CALL00001528</t>
  </si>
  <si>
    <t>CALL00001529</t>
  </si>
  <si>
    <t>CALL00001530</t>
  </si>
  <si>
    <t>CALL00001531</t>
  </si>
  <si>
    <t>CALL00001532</t>
  </si>
  <si>
    <t>CALL00001533</t>
  </si>
  <si>
    <t>CALL00001534</t>
  </si>
  <si>
    <t>CALL00001535</t>
  </si>
  <si>
    <t>CALL00001536</t>
  </si>
  <si>
    <t>CALL00001537</t>
  </si>
  <si>
    <t>CALL00001538</t>
  </si>
  <si>
    <t>CALL00001539</t>
  </si>
  <si>
    <t>CALL00001540</t>
  </si>
  <si>
    <t>CALL00001541</t>
  </si>
  <si>
    <t>CALL00001542</t>
  </si>
  <si>
    <t>CALL00001543</t>
  </si>
  <si>
    <t>CALL00001544</t>
  </si>
  <si>
    <t>CALL00001545</t>
  </si>
  <si>
    <t>CALL00001546</t>
  </si>
  <si>
    <t>CALL00001547</t>
  </si>
  <si>
    <t>CALL00001548</t>
  </si>
  <si>
    <t>CALL00001549</t>
  </si>
  <si>
    <t>CALL00001550</t>
  </si>
  <si>
    <t>CALL00001551</t>
  </si>
  <si>
    <t>CALL00001552</t>
  </si>
  <si>
    <t>CALL00001553</t>
  </si>
  <si>
    <t>CALL00001554</t>
  </si>
  <si>
    <t>CALL00001555</t>
  </si>
  <si>
    <t>CALL00001556</t>
  </si>
  <si>
    <t>CALL00001557</t>
  </si>
  <si>
    <t>CALL00001558</t>
  </si>
  <si>
    <t>CALL00001559</t>
  </si>
  <si>
    <t>CALL00001560</t>
  </si>
  <si>
    <t>CALL00001561</t>
  </si>
  <si>
    <t>CALL00001562</t>
  </si>
  <si>
    <t>CALL00001563</t>
  </si>
  <si>
    <t>CALL00001564</t>
  </si>
  <si>
    <t>CALL00001565</t>
  </si>
  <si>
    <t>CALL00001566</t>
  </si>
  <si>
    <t>CALL00001567</t>
  </si>
  <si>
    <t>CALL00001568</t>
  </si>
  <si>
    <t>CALL00001569</t>
  </si>
  <si>
    <t>CALL00001570</t>
  </si>
  <si>
    <t>CALL00001571</t>
  </si>
  <si>
    <t>CALL00001572</t>
  </si>
  <si>
    <t>CALL00001573</t>
  </si>
  <si>
    <t>CALL00001574</t>
  </si>
  <si>
    <t>CALL00001575</t>
  </si>
  <si>
    <t>CALL00001576</t>
  </si>
  <si>
    <t>CALL00001577</t>
  </si>
  <si>
    <t>CALL00001578</t>
  </si>
  <si>
    <t>CALL00001579</t>
  </si>
  <si>
    <t>CALL00001580</t>
  </si>
  <si>
    <t>CALL00001581</t>
  </si>
  <si>
    <t>CALL00001582</t>
  </si>
  <si>
    <t>CALL00001583</t>
  </si>
  <si>
    <t>CALL00001584</t>
  </si>
  <si>
    <t>CALL00001585</t>
  </si>
  <si>
    <t>CALL00001586</t>
  </si>
  <si>
    <t>CALL00001587</t>
  </si>
  <si>
    <t>CALL00001588</t>
  </si>
  <si>
    <t>CALL00001589</t>
  </si>
  <si>
    <t>CALL00001590</t>
  </si>
  <si>
    <t>CALL00001591</t>
  </si>
  <si>
    <t>CALL00001592</t>
  </si>
  <si>
    <t>CALL00001593</t>
  </si>
  <si>
    <t>CALL00001594</t>
  </si>
  <si>
    <t>CALL00001595</t>
  </si>
  <si>
    <t>CALL00001596</t>
  </si>
  <si>
    <t>CALL00001597</t>
  </si>
  <si>
    <t>CALL00001598</t>
  </si>
  <si>
    <t>CALL00001599</t>
  </si>
  <si>
    <t>CALL00001600</t>
  </si>
  <si>
    <t>CALL00001601</t>
  </si>
  <si>
    <t>CALL00001602</t>
  </si>
  <si>
    <t>CALL00001603</t>
  </si>
  <si>
    <t>CALL00001604</t>
  </si>
  <si>
    <t>CALL00001605</t>
  </si>
  <si>
    <t>CALL00001606</t>
  </si>
  <si>
    <t>CALL00001607</t>
  </si>
  <si>
    <t>CALL00001608</t>
  </si>
  <si>
    <t>CALL00001609</t>
  </si>
  <si>
    <t>CALL00001610</t>
  </si>
  <si>
    <t>CALL00001611</t>
  </si>
  <si>
    <t>CALL00001612</t>
  </si>
  <si>
    <t>CALL00001613</t>
  </si>
  <si>
    <t>CALL00001614</t>
  </si>
  <si>
    <t>CALL00001615</t>
  </si>
  <si>
    <t>CALL00001616</t>
  </si>
  <si>
    <t>CALL00001617</t>
  </si>
  <si>
    <t>CALL00001618</t>
  </si>
  <si>
    <t>CALL00001619</t>
  </si>
  <si>
    <t>CALL00001620</t>
  </si>
  <si>
    <t>CALL00001621</t>
  </si>
  <si>
    <t>CALL00001622</t>
  </si>
  <si>
    <t>CALL00001623</t>
  </si>
  <si>
    <t>CALL00001624</t>
  </si>
  <si>
    <t>CALL00001625</t>
  </si>
  <si>
    <t>CALL00001626</t>
  </si>
  <si>
    <t>CALL00001627</t>
  </si>
  <si>
    <t>CALL00001628</t>
  </si>
  <si>
    <t>CALL00001629</t>
  </si>
  <si>
    <t>CALL00001630</t>
  </si>
  <si>
    <t>CALL00001631</t>
  </si>
  <si>
    <t>CALL00001632</t>
  </si>
  <si>
    <t>CALL00001633</t>
  </si>
  <si>
    <t>CALL00001634</t>
  </si>
  <si>
    <t>CALL00001635</t>
  </si>
  <si>
    <t>CALL00001636</t>
  </si>
  <si>
    <t>CALL00001637</t>
  </si>
  <si>
    <t>CALL00001638</t>
  </si>
  <si>
    <t>CALL00001639</t>
  </si>
  <si>
    <t>CALL00001640</t>
  </si>
  <si>
    <t>CALL00001641</t>
  </si>
  <si>
    <t>CALL00001642</t>
  </si>
  <si>
    <t>CALL00001643</t>
  </si>
  <si>
    <t>CALL00001644</t>
  </si>
  <si>
    <t>CALL00001645</t>
  </si>
  <si>
    <t>CALL00001646</t>
  </si>
  <si>
    <t>CALL00001647</t>
  </si>
  <si>
    <t>CALL00001648</t>
  </si>
  <si>
    <t>CALL00001649</t>
  </si>
  <si>
    <t>CALL00001650</t>
  </si>
  <si>
    <t>CALL00001651</t>
  </si>
  <si>
    <t>CALL00001652</t>
  </si>
  <si>
    <t>CALL00001653</t>
  </si>
  <si>
    <t>CALL00001654</t>
  </si>
  <si>
    <t>CALL00001655</t>
  </si>
  <si>
    <t>CALL00001656</t>
  </si>
  <si>
    <t>CALL00001657</t>
  </si>
  <si>
    <t>CALL00001658</t>
  </si>
  <si>
    <t>CALL00001659</t>
  </si>
  <si>
    <t>CALL00001660</t>
  </si>
  <si>
    <t>CALL00001661</t>
  </si>
  <si>
    <t>CALL00001662</t>
  </si>
  <si>
    <t>CALL00001663</t>
  </si>
  <si>
    <t>CALL00001664</t>
  </si>
  <si>
    <t>CALL00001665</t>
  </si>
  <si>
    <t>CALL00001666</t>
  </si>
  <si>
    <t>CALL00001667</t>
  </si>
  <si>
    <t>CALL00001668</t>
  </si>
  <si>
    <t>CALL00001669</t>
  </si>
  <si>
    <t>CALL00001670</t>
  </si>
  <si>
    <t>CALL00001671</t>
  </si>
  <si>
    <t>CALL00001672</t>
  </si>
  <si>
    <t>CALL00001673</t>
  </si>
  <si>
    <t>CALL00001674</t>
  </si>
  <si>
    <t>CALL00001675</t>
  </si>
  <si>
    <t>CALL00001676</t>
  </si>
  <si>
    <t>CALL00001677</t>
  </si>
  <si>
    <t>CALL00001678</t>
  </si>
  <si>
    <t>CALL00001679</t>
  </si>
  <si>
    <t>CALL00001680</t>
  </si>
  <si>
    <t>CALL00001681</t>
  </si>
  <si>
    <t>CALL00001682</t>
  </si>
  <si>
    <t>CALL00001683</t>
  </si>
  <si>
    <t>CALL00001684</t>
  </si>
  <si>
    <t>CALL00001685</t>
  </si>
  <si>
    <t>CALL00001686</t>
  </si>
  <si>
    <t>CALL00001687</t>
  </si>
  <si>
    <t>CALL00001688</t>
  </si>
  <si>
    <t>CALL00001689</t>
  </si>
  <si>
    <t>CALL00001690</t>
  </si>
  <si>
    <t>CALL00001691</t>
  </si>
  <si>
    <t>CALL00001692</t>
  </si>
  <si>
    <t>CALL00001693</t>
  </si>
  <si>
    <t>CALL00001694</t>
  </si>
  <si>
    <t>CALL00001695</t>
  </si>
  <si>
    <t>CALL00001696</t>
  </si>
  <si>
    <t>CALL00001697</t>
  </si>
  <si>
    <t>CALL00001698</t>
  </si>
  <si>
    <t>CALL00001699</t>
  </si>
  <si>
    <t>CALL00001700</t>
  </si>
  <si>
    <t>CALL00001701</t>
  </si>
  <si>
    <t>CALL00001702</t>
  </si>
  <si>
    <t>CALL00001703</t>
  </si>
  <si>
    <t>CALL00001704</t>
  </si>
  <si>
    <t>CALL00001705</t>
  </si>
  <si>
    <t>CALL00001706</t>
  </si>
  <si>
    <t>CALL00001707</t>
  </si>
  <si>
    <t>CALL00001708</t>
  </si>
  <si>
    <t>CALL00001709</t>
  </si>
  <si>
    <t>CALL00001710</t>
  </si>
  <si>
    <t>CALL00001711</t>
  </si>
  <si>
    <t>CALL00001712</t>
  </si>
  <si>
    <t>CALL00001713</t>
  </si>
  <si>
    <t>CALL00001714</t>
  </si>
  <si>
    <t>CALL00001715</t>
  </si>
  <si>
    <t>CALL00001716</t>
  </si>
  <si>
    <t>CALL00001717</t>
  </si>
  <si>
    <t>CALL00001718</t>
  </si>
  <si>
    <t>CALL00001719</t>
  </si>
  <si>
    <t>CALL00001720</t>
  </si>
  <si>
    <t>CALL00001721</t>
  </si>
  <si>
    <t>CALL00001722</t>
  </si>
  <si>
    <t>CALL00001723</t>
  </si>
  <si>
    <t>CALL00001724</t>
  </si>
  <si>
    <t>CALL00001725</t>
  </si>
  <si>
    <t>CALL00001726</t>
  </si>
  <si>
    <t>CALL00001727</t>
  </si>
  <si>
    <t>CALL00001728</t>
  </si>
  <si>
    <t>CALL00001729</t>
  </si>
  <si>
    <t>CALL00001730</t>
  </si>
  <si>
    <t>CALL00001731</t>
  </si>
  <si>
    <t>CALL00001732</t>
  </si>
  <si>
    <t>CALL00001733</t>
  </si>
  <si>
    <t>CALL00001734</t>
  </si>
  <si>
    <t>CALL00001735</t>
  </si>
  <si>
    <t>CALL00001736</t>
  </si>
  <si>
    <t>CALL00001737</t>
  </si>
  <si>
    <t>CALL00001738</t>
  </si>
  <si>
    <t>CALL00001739</t>
  </si>
  <si>
    <t>CALL00001740</t>
  </si>
  <si>
    <t>CALL00001741</t>
  </si>
  <si>
    <t>CALL00001742</t>
  </si>
  <si>
    <t>CALL00001743</t>
  </si>
  <si>
    <t>CALL00001744</t>
  </si>
  <si>
    <t>CALL00001745</t>
  </si>
  <si>
    <t>CALL00001746</t>
  </si>
  <si>
    <t>CALL00001747</t>
  </si>
  <si>
    <t>CALL00001748</t>
  </si>
  <si>
    <t>CALL00001749</t>
  </si>
  <si>
    <t>CALL00001750</t>
  </si>
  <si>
    <t>CALL00001751</t>
  </si>
  <si>
    <t>CALL00001752</t>
  </si>
  <si>
    <t>CALL00001753</t>
  </si>
  <si>
    <t>CALL00001754</t>
  </si>
  <si>
    <t>CALL00001755</t>
  </si>
  <si>
    <t>CALL00001756</t>
  </si>
  <si>
    <t>CALL00001757</t>
  </si>
  <si>
    <t>CALL00001758</t>
  </si>
  <si>
    <t>CALL00001759</t>
  </si>
  <si>
    <t>CALL00001760</t>
  </si>
  <si>
    <t>CALL00001761</t>
  </si>
  <si>
    <t>CALL00001762</t>
  </si>
  <si>
    <t>CALL00001763</t>
  </si>
  <si>
    <t>CALL00001764</t>
  </si>
  <si>
    <t>CALL00001765</t>
  </si>
  <si>
    <t>CALL00001766</t>
  </si>
  <si>
    <t>CALL00001767</t>
  </si>
  <si>
    <t>CALL00001768</t>
  </si>
  <si>
    <t>CALL00001769</t>
  </si>
  <si>
    <t>CALL00001770</t>
  </si>
  <si>
    <t>CALL00001771</t>
  </si>
  <si>
    <t>CALL00001772</t>
  </si>
  <si>
    <t>CALL00001773</t>
  </si>
  <si>
    <t>CALL00001774</t>
  </si>
  <si>
    <t>CALL00001775</t>
  </si>
  <si>
    <t>CALL00001776</t>
  </si>
  <si>
    <t>CALL00001777</t>
  </si>
  <si>
    <t>CALL00001778</t>
  </si>
  <si>
    <t>CALL00001779</t>
  </si>
  <si>
    <t>CALL00001780</t>
  </si>
  <si>
    <t>CALL00001781</t>
  </si>
  <si>
    <t>CALL00001782</t>
  </si>
  <si>
    <t>CALL00001783</t>
  </si>
  <si>
    <t>CALL00001784</t>
  </si>
  <si>
    <t>CALL00001785</t>
  </si>
  <si>
    <t>CALL00001786</t>
  </si>
  <si>
    <t>CALL00001787</t>
  </si>
  <si>
    <t>CALL00001788</t>
  </si>
  <si>
    <t>CALL00001789</t>
  </si>
  <si>
    <t>CALL00001790</t>
  </si>
  <si>
    <t>CALL00001791</t>
  </si>
  <si>
    <t>CALL00001792</t>
  </si>
  <si>
    <t>CALL00001793</t>
  </si>
  <si>
    <t>CALL00001794</t>
  </si>
  <si>
    <t>CALL00001795</t>
  </si>
  <si>
    <t>CALL00001796</t>
  </si>
  <si>
    <t>CALL00001797</t>
  </si>
  <si>
    <t>CALL00001798</t>
  </si>
  <si>
    <t>CALL00001799</t>
  </si>
  <si>
    <t>CALL00001800</t>
  </si>
  <si>
    <t>CALL00001801</t>
  </si>
  <si>
    <t>CALL00001802</t>
  </si>
  <si>
    <t>CALL00001803</t>
  </si>
  <si>
    <t>CALL00001804</t>
  </si>
  <si>
    <t>CALL00001805</t>
  </si>
  <si>
    <t>CALL00001806</t>
  </si>
  <si>
    <t>CALL00001807</t>
  </si>
  <si>
    <t>CALL00001808</t>
  </si>
  <si>
    <t>CALL00001809</t>
  </si>
  <si>
    <t>CALL00001810</t>
  </si>
  <si>
    <t>CALL00001811</t>
  </si>
  <si>
    <t>CALL00001812</t>
  </si>
  <si>
    <t>CALL00001813</t>
  </si>
  <si>
    <t>CALL00001814</t>
  </si>
  <si>
    <t>CALL00001815</t>
  </si>
  <si>
    <t>CALL00001816</t>
  </si>
  <si>
    <t>CALL00001817</t>
  </si>
  <si>
    <t>CALL00001818</t>
  </si>
  <si>
    <t>CALL00001819</t>
  </si>
  <si>
    <t>CALL00001820</t>
  </si>
  <si>
    <t>CALL00001821</t>
  </si>
  <si>
    <t>CALL00001822</t>
  </si>
  <si>
    <t>CALL00001823</t>
  </si>
  <si>
    <t>CALL00001824</t>
  </si>
  <si>
    <t>CALL00001825</t>
  </si>
  <si>
    <t>CALL00001826</t>
  </si>
  <si>
    <t>CALL00001827</t>
  </si>
  <si>
    <t>CALL00001828</t>
  </si>
  <si>
    <t>CALL00001829</t>
  </si>
  <si>
    <t>CALL00001830</t>
  </si>
  <si>
    <t>CALL00001831</t>
  </si>
  <si>
    <t>CALL00001832</t>
  </si>
  <si>
    <t>CALL00001833</t>
  </si>
  <si>
    <t>CALL00001834</t>
  </si>
  <si>
    <t>CALL00001835</t>
  </si>
  <si>
    <t>CALL00001836</t>
  </si>
  <si>
    <t>CALL00001837</t>
  </si>
  <si>
    <t>CALL00001838</t>
  </si>
  <si>
    <t>CALL00001839</t>
  </si>
  <si>
    <t>CALL00001840</t>
  </si>
  <si>
    <t>CALL00001841</t>
  </si>
  <si>
    <t>CALL00001842</t>
  </si>
  <si>
    <t>CALL00001843</t>
  </si>
  <si>
    <t>CALL00001844</t>
  </si>
  <si>
    <t>CALL00001845</t>
  </si>
  <si>
    <t>CALL00001846</t>
  </si>
  <si>
    <t>CALL00001847</t>
  </si>
  <si>
    <t>CALL00001848</t>
  </si>
  <si>
    <t>CALL00001849</t>
  </si>
  <si>
    <t>CALL00001850</t>
  </si>
  <si>
    <t>CALL00001851</t>
  </si>
  <si>
    <t>CALL00001852</t>
  </si>
  <si>
    <t>CALL00001853</t>
  </si>
  <si>
    <t>CALL00001854</t>
  </si>
  <si>
    <t>CALL00001855</t>
  </si>
  <si>
    <t>CALL00001856</t>
  </si>
  <si>
    <t>CALL00001857</t>
  </si>
  <si>
    <t>CALL00001858</t>
  </si>
  <si>
    <t>CALL00001859</t>
  </si>
  <si>
    <t>CALL00001860</t>
  </si>
  <si>
    <t>CALL00001861</t>
  </si>
  <si>
    <t>CALL00001862</t>
  </si>
  <si>
    <t>CALL00001863</t>
  </si>
  <si>
    <t>CALL00001864</t>
  </si>
  <si>
    <t>CALL00001865</t>
  </si>
  <si>
    <t>CALL00001866</t>
  </si>
  <si>
    <t>CALL00001867</t>
  </si>
  <si>
    <t>CALL00001868</t>
  </si>
  <si>
    <t>CALL00001869</t>
  </si>
  <si>
    <t>CALL00001870</t>
  </si>
  <si>
    <t>CALL00001871</t>
  </si>
  <si>
    <t>CALL00001872</t>
  </si>
  <si>
    <t>CALL00001873</t>
  </si>
  <si>
    <t>CALL00001874</t>
  </si>
  <si>
    <t>CALL00001875</t>
  </si>
  <si>
    <t>CALL00001876</t>
  </si>
  <si>
    <t>CALL00001877</t>
  </si>
  <si>
    <t>CALL00001878</t>
  </si>
  <si>
    <t>CALL00001879</t>
  </si>
  <si>
    <t>CALL00001880</t>
  </si>
  <si>
    <t>CALL00001881</t>
  </si>
  <si>
    <t>CALL00001882</t>
  </si>
  <si>
    <t>CALL00001883</t>
  </si>
  <si>
    <t>CALL00001884</t>
  </si>
  <si>
    <t>CALL00001885</t>
  </si>
  <si>
    <t>CALL00001886</t>
  </si>
  <si>
    <t>CALL00001887</t>
  </si>
  <si>
    <t>CALL00001888</t>
  </si>
  <si>
    <t>CALL00001889</t>
  </si>
  <si>
    <t>CALL00001890</t>
  </si>
  <si>
    <t>CALL00001891</t>
  </si>
  <si>
    <t>CALL00001892</t>
  </si>
  <si>
    <t>CALL00001893</t>
  </si>
  <si>
    <t>CALL00001894</t>
  </si>
  <si>
    <t>CALL00001895</t>
  </si>
  <si>
    <t>CALL00001896</t>
  </si>
  <si>
    <t>CALL00001897</t>
  </si>
  <si>
    <t>CALL00001898</t>
  </si>
  <si>
    <t>CALL00001899</t>
  </si>
  <si>
    <t>CALL00001900</t>
  </si>
  <si>
    <t>CALL00001901</t>
  </si>
  <si>
    <t>CALL00001902</t>
  </si>
  <si>
    <t>CALL00001903</t>
  </si>
  <si>
    <t>CALL00001904</t>
  </si>
  <si>
    <t>CALL00001905</t>
  </si>
  <si>
    <t>CALL00001906</t>
  </si>
  <si>
    <t>CALL00001907</t>
  </si>
  <si>
    <t>CALL00001908</t>
  </si>
  <si>
    <t>CALL00001909</t>
  </si>
  <si>
    <t>CALL00001910</t>
  </si>
  <si>
    <t>CALL00001911</t>
  </si>
  <si>
    <t>CALL00001912</t>
  </si>
  <si>
    <t>CALL00001913</t>
  </si>
  <si>
    <t>CALL00001914</t>
  </si>
  <si>
    <t>CALL00001915</t>
  </si>
  <si>
    <t>CALL00001916</t>
  </si>
  <si>
    <t>CALL00001917</t>
  </si>
  <si>
    <t>CALL00001918</t>
  </si>
  <si>
    <t>CALL00001919</t>
  </si>
  <si>
    <t>CALL00001920</t>
  </si>
  <si>
    <t>CALL00001921</t>
  </si>
  <si>
    <t>CALL00001922</t>
  </si>
  <si>
    <t>CALL00001923</t>
  </si>
  <si>
    <t>CALL00001924</t>
  </si>
  <si>
    <t>CALL00001925</t>
  </si>
  <si>
    <t>CALL00001926</t>
  </si>
  <si>
    <t>CALL00001927</t>
  </si>
  <si>
    <t>CALL00001928</t>
  </si>
  <si>
    <t>CALL00001929</t>
  </si>
  <si>
    <t>CALL00001930</t>
  </si>
  <si>
    <t>CALL00001931</t>
  </si>
  <si>
    <t>CALL00001932</t>
  </si>
  <si>
    <t>CALL00001933</t>
  </si>
  <si>
    <t>CALL00001934</t>
  </si>
  <si>
    <t>CALL00001935</t>
  </si>
  <si>
    <t>CALL00001936</t>
  </si>
  <si>
    <t>CALL00001937</t>
  </si>
  <si>
    <t>CALL00001938</t>
  </si>
  <si>
    <t>CALL00001939</t>
  </si>
  <si>
    <t>CALL00001940</t>
  </si>
  <si>
    <t>CALL00001941</t>
  </si>
  <si>
    <t>CALL00001942</t>
  </si>
  <si>
    <t>CALL00001943</t>
  </si>
  <si>
    <t>CALL00001944</t>
  </si>
  <si>
    <t>CALL00001945</t>
  </si>
  <si>
    <t>CALL00001946</t>
  </si>
  <si>
    <t>CALL00001947</t>
  </si>
  <si>
    <t>CALL00001948</t>
  </si>
  <si>
    <t>CALL00001949</t>
  </si>
  <si>
    <t>CALL00001950</t>
  </si>
  <si>
    <t>CALL00001951</t>
  </si>
  <si>
    <t>CALL00001952</t>
  </si>
  <si>
    <t>CALL00001953</t>
  </si>
  <si>
    <t>CALL00001954</t>
  </si>
  <si>
    <t>CALL00001955</t>
  </si>
  <si>
    <t>CALL00001956</t>
  </si>
  <si>
    <t>CALL00001957</t>
  </si>
  <si>
    <t>CALL00001958</t>
  </si>
  <si>
    <t>CALL00001959</t>
  </si>
  <si>
    <t>CALL00001960</t>
  </si>
  <si>
    <t>CALL00001961</t>
  </si>
  <si>
    <t>CALL00001962</t>
  </si>
  <si>
    <t>CALL00001963</t>
  </si>
  <si>
    <t>CALL00001964</t>
  </si>
  <si>
    <t>CALL00001965</t>
  </si>
  <si>
    <t>CALL00001966</t>
  </si>
  <si>
    <t>CALL00001967</t>
  </si>
  <si>
    <t>CALL00001968</t>
  </si>
  <si>
    <t>CALL00001969</t>
  </si>
  <si>
    <t>CALL00001970</t>
  </si>
  <si>
    <t>CALL00001971</t>
  </si>
  <si>
    <t>CALL00001972</t>
  </si>
  <si>
    <t>CALL00001973</t>
  </si>
  <si>
    <t>CALL00001974</t>
  </si>
  <si>
    <t>CALL00001975</t>
  </si>
  <si>
    <t>CALL00001976</t>
  </si>
  <si>
    <t>CALL00001977</t>
  </si>
  <si>
    <t>CALL00001978</t>
  </si>
  <si>
    <t>CALL00001979</t>
  </si>
  <si>
    <t>CALL00001980</t>
  </si>
  <si>
    <t>CALL00001981</t>
  </si>
  <si>
    <t>CALL00001982</t>
  </si>
  <si>
    <t>CALL00001983</t>
  </si>
  <si>
    <t>CALL00001984</t>
  </si>
  <si>
    <t>CALL00001985</t>
  </si>
  <si>
    <t>CALL00001986</t>
  </si>
  <si>
    <t>CALL00001987</t>
  </si>
  <si>
    <t>CALL00001988</t>
  </si>
  <si>
    <t>CALL00001989</t>
  </si>
  <si>
    <t>CALL00001990</t>
  </si>
  <si>
    <t>CALL00001991</t>
  </si>
  <si>
    <t>CALL00001992</t>
  </si>
  <si>
    <t>CALL00001993</t>
  </si>
  <si>
    <t>CALL00001994</t>
  </si>
  <si>
    <t>CALL00001995</t>
  </si>
  <si>
    <t>CALL00001996</t>
  </si>
  <si>
    <t>CALL00001997</t>
  </si>
  <si>
    <t>CALL00001998</t>
  </si>
  <si>
    <t>CALL00001999</t>
  </si>
  <si>
    <t>CALL00002000</t>
  </si>
  <si>
    <t>CALL00002001</t>
  </si>
  <si>
    <t>CALL00002002</t>
  </si>
  <si>
    <t>CALL00002003</t>
  </si>
  <si>
    <t>CALL00002004</t>
  </si>
  <si>
    <t>CALL00002005</t>
  </si>
  <si>
    <t>CALL00002006</t>
  </si>
  <si>
    <t>CALL00002007</t>
  </si>
  <si>
    <t>CALL00002008</t>
  </si>
  <si>
    <t>CALL00002009</t>
  </si>
  <si>
    <t>CALL00002010</t>
  </si>
  <si>
    <t>CALL00002011</t>
  </si>
  <si>
    <t>CALL00002012</t>
  </si>
  <si>
    <t>CALL00002013</t>
  </si>
  <si>
    <t>CALL00002014</t>
  </si>
  <si>
    <t>CALL00002015</t>
  </si>
  <si>
    <t>CALL00002016</t>
  </si>
  <si>
    <t>CALL00002017</t>
  </si>
  <si>
    <t>CALL00002018</t>
  </si>
  <si>
    <t>CALL00002019</t>
  </si>
  <si>
    <t>CALL00002020</t>
  </si>
  <si>
    <t>CALL00002021</t>
  </si>
  <si>
    <t>CALL00002022</t>
  </si>
  <si>
    <t>CALL00002023</t>
  </si>
  <si>
    <t>CALL00002024</t>
  </si>
  <si>
    <t>CALL00002025</t>
  </si>
  <si>
    <t>CALL00002026</t>
  </si>
  <si>
    <t>CALL00002027</t>
  </si>
  <si>
    <t>CALL00002028</t>
  </si>
  <si>
    <t>CALL00002029</t>
  </si>
  <si>
    <t>CALL00002030</t>
  </si>
  <si>
    <t>CALL00002031</t>
  </si>
  <si>
    <t>CALL00002032</t>
  </si>
  <si>
    <t>CALL00002033</t>
  </si>
  <si>
    <t>CALL00002034</t>
  </si>
  <si>
    <t>CALL00002035</t>
  </si>
  <si>
    <t>CALL00002036</t>
  </si>
  <si>
    <t>CALL00002037</t>
  </si>
  <si>
    <t>CALL00002038</t>
  </si>
  <si>
    <t>CALL00002039</t>
  </si>
  <si>
    <t>CALL00002040</t>
  </si>
  <si>
    <t>CALL00002041</t>
  </si>
  <si>
    <t>CALL00002042</t>
  </si>
  <si>
    <t>CALL00002043</t>
  </si>
  <si>
    <t>CALL00002044</t>
  </si>
  <si>
    <t>CALL00002045</t>
  </si>
  <si>
    <t>CALL00002046</t>
  </si>
  <si>
    <t>CALL00002047</t>
  </si>
  <si>
    <t>CALL00002048</t>
  </si>
  <si>
    <t>CALL00002049</t>
  </si>
  <si>
    <t>CALL00002050</t>
  </si>
  <si>
    <t>CALL00002051</t>
  </si>
  <si>
    <t>CALL00002052</t>
  </si>
  <si>
    <t>CALL00002053</t>
  </si>
  <si>
    <t>CALL00002054</t>
  </si>
  <si>
    <t>CALL00002055</t>
  </si>
  <si>
    <t>CALL00002056</t>
  </si>
  <si>
    <t>CALL00002057</t>
  </si>
  <si>
    <t>CALL00002058</t>
  </si>
  <si>
    <t>CALL00002059</t>
  </si>
  <si>
    <t>CALL00002060</t>
  </si>
  <si>
    <t>CALL00002061</t>
  </si>
  <si>
    <t>CALL00002062</t>
  </si>
  <si>
    <t>CALL00002063</t>
  </si>
  <si>
    <t>CALL00002064</t>
  </si>
  <si>
    <t>CALL00002065</t>
  </si>
  <si>
    <t>CALL00002066</t>
  </si>
  <si>
    <t>CALL00002067</t>
  </si>
  <si>
    <t>CALL00002068</t>
  </si>
  <si>
    <t>CALL00002069</t>
  </si>
  <si>
    <t>CALL00002070</t>
  </si>
  <si>
    <t>CALL00002071</t>
  </si>
  <si>
    <t>CALL00002072</t>
  </si>
  <si>
    <t>CALL00002073</t>
  </si>
  <si>
    <t>CALL00002074</t>
  </si>
  <si>
    <t>CALL00002075</t>
  </si>
  <si>
    <t>CALL00002076</t>
  </si>
  <si>
    <t>CALL00002077</t>
  </si>
  <si>
    <t>CALL00002078</t>
  </si>
  <si>
    <t>CALL00002079</t>
  </si>
  <si>
    <t>CALL00002080</t>
  </si>
  <si>
    <t>CALL00002081</t>
  </si>
  <si>
    <t>CALL00002082</t>
  </si>
  <si>
    <t>CALL00002083</t>
  </si>
  <si>
    <t>CALL00002084</t>
  </si>
  <si>
    <t>CALL00002085</t>
  </si>
  <si>
    <t>CALL00002086</t>
  </si>
  <si>
    <t>CALL00002087</t>
  </si>
  <si>
    <t>CALL00002088</t>
  </si>
  <si>
    <t>CALL00002089</t>
  </si>
  <si>
    <t>CALL00002090</t>
  </si>
  <si>
    <t>CALL00002091</t>
  </si>
  <si>
    <t>CALL00002092</t>
  </si>
  <si>
    <t>CALL00002093</t>
  </si>
  <si>
    <t>CALL00002094</t>
  </si>
  <si>
    <t>CALL00002095</t>
  </si>
  <si>
    <t>CALL00002096</t>
  </si>
  <si>
    <t>CALL00002097</t>
  </si>
  <si>
    <t>CALL00002098</t>
  </si>
  <si>
    <t>CALL00002099</t>
  </si>
  <si>
    <t>CALL00002100</t>
  </si>
  <si>
    <t>CALL00002101</t>
  </si>
  <si>
    <t>CALL00002102</t>
  </si>
  <si>
    <t>CALL00002103</t>
  </si>
  <si>
    <t>CALL00002104</t>
  </si>
  <si>
    <t>CALL00002105</t>
  </si>
  <si>
    <t>CALL00002106</t>
  </si>
  <si>
    <t>CALL00002107</t>
  </si>
  <si>
    <t>CALL00002108</t>
  </si>
  <si>
    <t>CALL00002109</t>
  </si>
  <si>
    <t>CALL00002110</t>
  </si>
  <si>
    <t>CALL00002111</t>
  </si>
  <si>
    <t>CALL00002112</t>
  </si>
  <si>
    <t>CALL00002113</t>
  </si>
  <si>
    <t>CALL00002114</t>
  </si>
  <si>
    <t>CALL00002115</t>
  </si>
  <si>
    <t>CALL00002116</t>
  </si>
  <si>
    <t>CALL00002117</t>
  </si>
  <si>
    <t>CALL00002118</t>
  </si>
  <si>
    <t>CALL00002119</t>
  </si>
  <si>
    <t>CALL00002120</t>
  </si>
  <si>
    <t>CALL00002121</t>
  </si>
  <si>
    <t>CALL00002122</t>
  </si>
  <si>
    <t>CALL00002123</t>
  </si>
  <si>
    <t>CALL00002124</t>
  </si>
  <si>
    <t>CALL00002125</t>
  </si>
  <si>
    <t>CALL00002126</t>
  </si>
  <si>
    <t>CALL00002127</t>
  </si>
  <si>
    <t>CALL00002128</t>
  </si>
  <si>
    <t>CALL00002129</t>
  </si>
  <si>
    <t>CALL00002130</t>
  </si>
  <si>
    <t>CALL00002131</t>
  </si>
  <si>
    <t>CALL00002132</t>
  </si>
  <si>
    <t>CALL00002133</t>
  </si>
  <si>
    <t>CALL00002134</t>
  </si>
  <si>
    <t>CALL00002135</t>
  </si>
  <si>
    <t>CALL00002136</t>
  </si>
  <si>
    <t>CALL00002137</t>
  </si>
  <si>
    <t>CALL00002138</t>
  </si>
  <si>
    <t>CALL00002139</t>
  </si>
  <si>
    <t>CALL00002140</t>
  </si>
  <si>
    <t>CALL00002141</t>
  </si>
  <si>
    <t>CALL00002142</t>
  </si>
  <si>
    <t>CALL00002143</t>
  </si>
  <si>
    <t>CALL00002144</t>
  </si>
  <si>
    <t>CALL00002145</t>
  </si>
  <si>
    <t>CALL00002146</t>
  </si>
  <si>
    <t>CALL00002147</t>
  </si>
  <si>
    <t>CALL00002148</t>
  </si>
  <si>
    <t>CALL00002149</t>
  </si>
  <si>
    <t>CALL00002150</t>
  </si>
  <si>
    <t>CALL00002151</t>
  </si>
  <si>
    <t>CALL00002152</t>
  </si>
  <si>
    <t>CALL00002153</t>
  </si>
  <si>
    <t>CALL00002154</t>
  </si>
  <si>
    <t>CALL00002155</t>
  </si>
  <si>
    <t>CALL00002156</t>
  </si>
  <si>
    <t>CALL00002157</t>
  </si>
  <si>
    <t>CALL00002158</t>
  </si>
  <si>
    <t>CALL00002159</t>
  </si>
  <si>
    <t>CALL00002160</t>
  </si>
  <si>
    <t>CALL00002161</t>
  </si>
  <si>
    <t>CALL00002162</t>
  </si>
  <si>
    <t>CALL00002163</t>
  </si>
  <si>
    <t>CALL00002164</t>
  </si>
  <si>
    <t>CALL00002165</t>
  </si>
  <si>
    <t>CALL00002166</t>
  </si>
  <si>
    <t>CALL00002167</t>
  </si>
  <si>
    <t>CALL00002168</t>
  </si>
  <si>
    <t>CALL00002169</t>
  </si>
  <si>
    <t>CALL00002170</t>
  </si>
  <si>
    <t>CALL00002171</t>
  </si>
  <si>
    <t>CALL00002172</t>
  </si>
  <si>
    <t>CALL00002173</t>
  </si>
  <si>
    <t>CALL00002174</t>
  </si>
  <si>
    <t>CALL00002175</t>
  </si>
  <si>
    <t>CALL00002176</t>
  </si>
  <si>
    <t>CALL00002177</t>
  </si>
  <si>
    <t>CALL00002178</t>
  </si>
  <si>
    <t>CALL00002179</t>
  </si>
  <si>
    <t>CALL00002180</t>
  </si>
  <si>
    <t>CALL00002181</t>
  </si>
  <si>
    <t>CALL00002182</t>
  </si>
  <si>
    <t>CALL00002183</t>
  </si>
  <si>
    <t>CALL00002184</t>
  </si>
  <si>
    <t>CALL00002185</t>
  </si>
  <si>
    <t>CALL00002186</t>
  </si>
  <si>
    <t>CALL00002187</t>
  </si>
  <si>
    <t>CALL00002188</t>
  </si>
  <si>
    <t>CALL00002189</t>
  </si>
  <si>
    <t>CALL00002190</t>
  </si>
  <si>
    <t>CALL00002191</t>
  </si>
  <si>
    <t>CALL00002192</t>
  </si>
  <si>
    <t>CALL00002193</t>
  </si>
  <si>
    <t>CALL00002194</t>
  </si>
  <si>
    <t>CALL00002195</t>
  </si>
  <si>
    <t>CALL00002196</t>
  </si>
  <si>
    <t>CALL00002197</t>
  </si>
  <si>
    <t>CALL00002198</t>
  </si>
  <si>
    <t>CALL00002199</t>
  </si>
  <si>
    <t>CALL00002200</t>
  </si>
  <si>
    <t>CALL00002201</t>
  </si>
  <si>
    <t>CALL00002202</t>
  </si>
  <si>
    <t>CALL00002203</t>
  </si>
  <si>
    <t>CALL00002204</t>
  </si>
  <si>
    <t>CALL00002205</t>
  </si>
  <si>
    <t>CALL00002206</t>
  </si>
  <si>
    <t>CALL00002207</t>
  </si>
  <si>
    <t>CALL00002208</t>
  </si>
  <si>
    <t>CALL00002209</t>
  </si>
  <si>
    <t>CALL00002210</t>
  </si>
  <si>
    <t>CALL00002211</t>
  </si>
  <si>
    <t>CALL00002212</t>
  </si>
  <si>
    <t>CALL00002213</t>
  </si>
  <si>
    <t>CALL00002214</t>
  </si>
  <si>
    <t>CALL00002215</t>
  </si>
  <si>
    <t>CALL00002216</t>
  </si>
  <si>
    <t>CALL00002217</t>
  </si>
  <si>
    <t>CALL00002218</t>
  </si>
  <si>
    <t>CALL00002219</t>
  </si>
  <si>
    <t>CALL00002220</t>
  </si>
  <si>
    <t>CALL00002221</t>
  </si>
  <si>
    <t>CALL00002222</t>
  </si>
  <si>
    <t>CALL00002223</t>
  </si>
  <si>
    <t>CALL00002224</t>
  </si>
  <si>
    <t>CALL00002225</t>
  </si>
  <si>
    <t>CALL00002226</t>
  </si>
  <si>
    <t>CALL00002227</t>
  </si>
  <si>
    <t>CALL00002228</t>
  </si>
  <si>
    <t>CALL00002229</t>
  </si>
  <si>
    <t>CALL00002230</t>
  </si>
  <si>
    <t>CALL00002231</t>
  </si>
  <si>
    <t>CALL00002232</t>
  </si>
  <si>
    <t>CALL00002233</t>
  </si>
  <si>
    <t>CALL00002234</t>
  </si>
  <si>
    <t>CALL00002235</t>
  </si>
  <si>
    <t>CALL00002236</t>
  </si>
  <si>
    <t>CALL00002237</t>
  </si>
  <si>
    <t>CALL00002238</t>
  </si>
  <si>
    <t>CALL00002239</t>
  </si>
  <si>
    <t>CALL00002240</t>
  </si>
  <si>
    <t>CALL00002241</t>
  </si>
  <si>
    <t>CALL00002242</t>
  </si>
  <si>
    <t>CALL00002243</t>
  </si>
  <si>
    <t>CALL00002244</t>
  </si>
  <si>
    <t>CALL00002245</t>
  </si>
  <si>
    <t>CALL00002246</t>
  </si>
  <si>
    <t>CALL00002247</t>
  </si>
  <si>
    <t>CALL00002248</t>
  </si>
  <si>
    <t>CALL00002249</t>
  </si>
  <si>
    <t>CALL00002250</t>
  </si>
  <si>
    <t>CALL00002251</t>
  </si>
  <si>
    <t>CALL00002252</t>
  </si>
  <si>
    <t>CALL00002253</t>
  </si>
  <si>
    <t>CALL00002254</t>
  </si>
  <si>
    <t>CALL00002255</t>
  </si>
  <si>
    <t>CALL00002256</t>
  </si>
  <si>
    <t>CALL00002257</t>
  </si>
  <si>
    <t>CALL00002258</t>
  </si>
  <si>
    <t>CALL00002259</t>
  </si>
  <si>
    <t>CALL00002260</t>
  </si>
  <si>
    <t>CALL00002261</t>
  </si>
  <si>
    <t>CALL00002262</t>
  </si>
  <si>
    <t>CALL00002263</t>
  </si>
  <si>
    <t>CALL00002264</t>
  </si>
  <si>
    <t>CALL00002265</t>
  </si>
  <si>
    <t>CALL00002266</t>
  </si>
  <si>
    <t>CALL00002267</t>
  </si>
  <si>
    <t>CALL00002268</t>
  </si>
  <si>
    <t>CALL00002269</t>
  </si>
  <si>
    <t>CALL00002270</t>
  </si>
  <si>
    <t>CALL00002271</t>
  </si>
  <si>
    <t>CALL00002272</t>
  </si>
  <si>
    <t>CALL00002273</t>
  </si>
  <si>
    <t>CALL00002274</t>
  </si>
  <si>
    <t>CALL00002275</t>
  </si>
  <si>
    <t>CALL00002276</t>
  </si>
  <si>
    <t>CALL00002277</t>
  </si>
  <si>
    <t>CALL00002278</t>
  </si>
  <si>
    <t>CALL00002279</t>
  </si>
  <si>
    <t>CALL00002280</t>
  </si>
  <si>
    <t>CALL00002281</t>
  </si>
  <si>
    <t>CALL00002282</t>
  </si>
  <si>
    <t>CALL00002283</t>
  </si>
  <si>
    <t>CALL00002284</t>
  </si>
  <si>
    <t>CALL00002285</t>
  </si>
  <si>
    <t>CALL00002286</t>
  </si>
  <si>
    <t>CALL00002287</t>
  </si>
  <si>
    <t>CALL00002288</t>
  </si>
  <si>
    <t>CALL00002289</t>
  </si>
  <si>
    <t>CALL00002290</t>
  </si>
  <si>
    <t>CALL00002291</t>
  </si>
  <si>
    <t>CALL00002292</t>
  </si>
  <si>
    <t>CALL00002293</t>
  </si>
  <si>
    <t>CALL00002294</t>
  </si>
  <si>
    <t>CALL00002295</t>
  </si>
  <si>
    <t>CALL00002296</t>
  </si>
  <si>
    <t>CALL00002297</t>
  </si>
  <si>
    <t>CALL00002298</t>
  </si>
  <si>
    <t>CALL00002299</t>
  </si>
  <si>
    <t>CALL00002300</t>
  </si>
  <si>
    <t>CALL00002301</t>
  </si>
  <si>
    <t>CALL00002302</t>
  </si>
  <si>
    <t>CALL00002303</t>
  </si>
  <si>
    <t>CALL00002304</t>
  </si>
  <si>
    <t>CALL00002305</t>
  </si>
  <si>
    <t>CALL00002306</t>
  </si>
  <si>
    <t>CALL00002307</t>
  </si>
  <si>
    <t>CALL00002308</t>
  </si>
  <si>
    <t>CALL00002309</t>
  </si>
  <si>
    <t>CALL00002310</t>
  </si>
  <si>
    <t>CALL00002311</t>
  </si>
  <si>
    <t>CALL00002312</t>
  </si>
  <si>
    <t>CALL00002313</t>
  </si>
  <si>
    <t>CALL00002314</t>
  </si>
  <si>
    <t>CALL00002315</t>
  </si>
  <si>
    <t>CALL00002316</t>
  </si>
  <si>
    <t>CALL00002317</t>
  </si>
  <si>
    <t>CALL00002318</t>
  </si>
  <si>
    <t>CALL00002319</t>
  </si>
  <si>
    <t>CALL00002320</t>
  </si>
  <si>
    <t>CALL00002321</t>
  </si>
  <si>
    <t>CALL00002322</t>
  </si>
  <si>
    <t>CALL00002323</t>
  </si>
  <si>
    <t>CALL00002324</t>
  </si>
  <si>
    <t>CALL00002325</t>
  </si>
  <si>
    <t>CALL00002326</t>
  </si>
  <si>
    <t>CALL00002327</t>
  </si>
  <si>
    <t>CALL00002328</t>
  </si>
  <si>
    <t>CALL00002329</t>
  </si>
  <si>
    <t>CALL00002330</t>
  </si>
  <si>
    <t>CALL00002331</t>
  </si>
  <si>
    <t>CALL00002332</t>
  </si>
  <si>
    <t>CALL00002333</t>
  </si>
  <si>
    <t>CALL00002334</t>
  </si>
  <si>
    <t>CALL00002335</t>
  </si>
  <si>
    <t>CALL00002336</t>
  </si>
  <si>
    <t>CALL00002337</t>
  </si>
  <si>
    <t>CALL00002338</t>
  </si>
  <si>
    <t>CALL00002339</t>
  </si>
  <si>
    <t>CALL00002340</t>
  </si>
  <si>
    <t>CALL00002341</t>
  </si>
  <si>
    <t>CALL00002342</t>
  </si>
  <si>
    <t>CALL00002343</t>
  </si>
  <si>
    <t>CALL00002344</t>
  </si>
  <si>
    <t>CALL00002345</t>
  </si>
  <si>
    <t>CALL00002346</t>
  </si>
  <si>
    <t>CALL00002347</t>
  </si>
  <si>
    <t>CALL00002348</t>
  </si>
  <si>
    <t>CALL00002349</t>
  </si>
  <si>
    <t>CALL00002350</t>
  </si>
  <si>
    <t>CALL00002351</t>
  </si>
  <si>
    <t>CALL00002352</t>
  </si>
  <si>
    <t>CALL00002353</t>
  </si>
  <si>
    <t>CALL00002354</t>
  </si>
  <si>
    <t>CALL00002355</t>
  </si>
  <si>
    <t>CALL00002356</t>
  </si>
  <si>
    <t>CALL00002357</t>
  </si>
  <si>
    <t>CALL00002358</t>
  </si>
  <si>
    <t>CALL00002359</t>
  </si>
  <si>
    <t>CALL00002360</t>
  </si>
  <si>
    <t>CALL00002361</t>
  </si>
  <si>
    <t>CALL00002362</t>
  </si>
  <si>
    <t>CALL00002363</t>
  </si>
  <si>
    <t>CALL00002364</t>
  </si>
  <si>
    <t>CALL00002365</t>
  </si>
  <si>
    <t>CALL00002366</t>
  </si>
  <si>
    <t>CALL00002367</t>
  </si>
  <si>
    <t>CALL00002368</t>
  </si>
  <si>
    <t>CALL00002369</t>
  </si>
  <si>
    <t>CALL00002370</t>
  </si>
  <si>
    <t>CALL00002371</t>
  </si>
  <si>
    <t>CALL00002372</t>
  </si>
  <si>
    <t>CALL00002373</t>
  </si>
  <si>
    <t>CALL00002374</t>
  </si>
  <si>
    <t>CALL00002375</t>
  </si>
  <si>
    <t>CALL00002376</t>
  </si>
  <si>
    <t>CALL00002377</t>
  </si>
  <si>
    <t>CALL00002378</t>
  </si>
  <si>
    <t>CALL00002379</t>
  </si>
  <si>
    <t>CALL00002380</t>
  </si>
  <si>
    <t>CALL00002381</t>
  </si>
  <si>
    <t>CALL00002382</t>
  </si>
  <si>
    <t>CALL00002383</t>
  </si>
  <si>
    <t>CALL00002384</t>
  </si>
  <si>
    <t>CALL00002385</t>
  </si>
  <si>
    <t>CALL00002386</t>
  </si>
  <si>
    <t>CALL00002387</t>
  </si>
  <si>
    <t>CALL00002388</t>
  </si>
  <si>
    <t>CALL00002389</t>
  </si>
  <si>
    <t>CALL00002390</t>
  </si>
  <si>
    <t>CALL00002391</t>
  </si>
  <si>
    <t>CALL00002392</t>
  </si>
  <si>
    <t>CALL00002393</t>
  </si>
  <si>
    <t>CALL00002394</t>
  </si>
  <si>
    <t>CALL00002395</t>
  </si>
  <si>
    <t>CALL00002396</t>
  </si>
  <si>
    <t>CALL00002397</t>
  </si>
  <si>
    <t>CALL00002398</t>
  </si>
  <si>
    <t>CALL00002399</t>
  </si>
  <si>
    <t>CALL00002400</t>
  </si>
  <si>
    <t>CALL00002401</t>
  </si>
  <si>
    <t>CALL00002402</t>
  </si>
  <si>
    <t>CALL00002403</t>
  </si>
  <si>
    <t>CALL00002404</t>
  </si>
  <si>
    <t>CALL00002405</t>
  </si>
  <si>
    <t>CALL00002406</t>
  </si>
  <si>
    <t>CALL00002407</t>
  </si>
  <si>
    <t>CALL00002408</t>
  </si>
  <si>
    <t>CALL00002409</t>
  </si>
  <si>
    <t>CALL00002410</t>
  </si>
  <si>
    <t>CALL00002411</t>
  </si>
  <si>
    <t>CALL00002412</t>
  </si>
  <si>
    <t>CALL00002413</t>
  </si>
  <si>
    <t>CALL00002414</t>
  </si>
  <si>
    <t>CALL00002415</t>
  </si>
  <si>
    <t>CALL00002416</t>
  </si>
  <si>
    <t>CALL00002417</t>
  </si>
  <si>
    <t>CALL00002418</t>
  </si>
  <si>
    <t>CALL00002419</t>
  </si>
  <si>
    <t>CALL00002420</t>
  </si>
  <si>
    <t>CALL00002421</t>
  </si>
  <si>
    <t>CALL00002422</t>
  </si>
  <si>
    <t>CALL00002423</t>
  </si>
  <si>
    <t>CALL00002424</t>
  </si>
  <si>
    <t>CALL00002425</t>
  </si>
  <si>
    <t>CALL00002426</t>
  </si>
  <si>
    <t>CALL00002427</t>
  </si>
  <si>
    <t>CALL00002428</t>
  </si>
  <si>
    <t>CALL00002429</t>
  </si>
  <si>
    <t>CALL00002430</t>
  </si>
  <si>
    <t>CALL00002431</t>
  </si>
  <si>
    <t>CALL00002432</t>
  </si>
  <si>
    <t>CALL00002433</t>
  </si>
  <si>
    <t>CALL00002434</t>
  </si>
  <si>
    <t>CALL00002435</t>
  </si>
  <si>
    <t>CALL00002436</t>
  </si>
  <si>
    <t>CALL00002437</t>
  </si>
  <si>
    <t>CALL00002438</t>
  </si>
  <si>
    <t>CALL00002439</t>
  </si>
  <si>
    <t>CALL00002440</t>
  </si>
  <si>
    <t>CALL00002441</t>
  </si>
  <si>
    <t>CALL00002442</t>
  </si>
  <si>
    <t>CALL00002443</t>
  </si>
  <si>
    <t>CALL00002444</t>
  </si>
  <si>
    <t>CALL00002445</t>
  </si>
  <si>
    <t>CALL00002446</t>
  </si>
  <si>
    <t>CALL00002447</t>
  </si>
  <si>
    <t>CALL00002448</t>
  </si>
  <si>
    <t>CALL00002449</t>
  </si>
  <si>
    <t>CALL00002450</t>
  </si>
  <si>
    <t>CALL00002451</t>
  </si>
  <si>
    <t>CALL00002452</t>
  </si>
  <si>
    <t>CALL00002453</t>
  </si>
  <si>
    <t>CALL00002454</t>
  </si>
  <si>
    <t>CALL00002455</t>
  </si>
  <si>
    <t>CALL00002456</t>
  </si>
  <si>
    <t>CALL00002457</t>
  </si>
  <si>
    <t>CALL00002458</t>
  </si>
  <si>
    <t>CALL00002459</t>
  </si>
  <si>
    <t>CALL00002460</t>
  </si>
  <si>
    <t>CALL00002461</t>
  </si>
  <si>
    <t>CALL00002462</t>
  </si>
  <si>
    <t>CALL00002463</t>
  </si>
  <si>
    <t>CALL00002464</t>
  </si>
  <si>
    <t>CALL00002465</t>
  </si>
  <si>
    <t>CALL00002466</t>
  </si>
  <si>
    <t>CALL00002467</t>
  </si>
  <si>
    <t>CALL00002468</t>
  </si>
  <si>
    <t>CALL00002469</t>
  </si>
  <si>
    <t>CALL00002470</t>
  </si>
  <si>
    <t>CALL00002471</t>
  </si>
  <si>
    <t>CALL00002472</t>
  </si>
  <si>
    <t>CALL00002473</t>
  </si>
  <si>
    <t>CALL00002474</t>
  </si>
  <si>
    <t>CALL00002475</t>
  </si>
  <si>
    <t>CALL00002476</t>
  </si>
  <si>
    <t>CALL00002477</t>
  </si>
  <si>
    <t>CALL00002478</t>
  </si>
  <si>
    <t>CALL00002479</t>
  </si>
  <si>
    <t>CALL00002480</t>
  </si>
  <si>
    <t>CALL00002481</t>
  </si>
  <si>
    <t>CALL00002482</t>
  </si>
  <si>
    <t>CALL00002483</t>
  </si>
  <si>
    <t>CALL00002484</t>
  </si>
  <si>
    <t>CALL00002485</t>
  </si>
  <si>
    <t>CALL00002486</t>
  </si>
  <si>
    <t>CALL00002487</t>
  </si>
  <si>
    <t>CALL00002488</t>
  </si>
  <si>
    <t>CALL00002489</t>
  </si>
  <si>
    <t>CALL00002490</t>
  </si>
  <si>
    <t>CALL00002491</t>
  </si>
  <si>
    <t>CALL00002492</t>
  </si>
  <si>
    <t>CALL00002493</t>
  </si>
  <si>
    <t>CALL00002494</t>
  </si>
  <si>
    <t>CALL00002495</t>
  </si>
  <si>
    <t>CALL00002496</t>
  </si>
  <si>
    <t>CALL00002497</t>
  </si>
  <si>
    <t>CALL00002498</t>
  </si>
  <si>
    <t>CALL00002499</t>
  </si>
  <si>
    <t>CALL00002500</t>
  </si>
  <si>
    <t>CALL00002501</t>
  </si>
  <si>
    <t>CALL00002502</t>
  </si>
  <si>
    <t>CALL00002503</t>
  </si>
  <si>
    <t>CALL00002504</t>
  </si>
  <si>
    <t>CALL00002505</t>
  </si>
  <si>
    <t>CALL00002506</t>
  </si>
  <si>
    <t>CALL00002507</t>
  </si>
  <si>
    <t>CALL00002508</t>
  </si>
  <si>
    <t>CALL00002509</t>
  </si>
  <si>
    <t>CALL00002510</t>
  </si>
  <si>
    <t>CALL00002511</t>
  </si>
  <si>
    <t>CALL00002512</t>
  </si>
  <si>
    <t>CALL00002513</t>
  </si>
  <si>
    <t>CALL00002514</t>
  </si>
  <si>
    <t>CALL00002515</t>
  </si>
  <si>
    <t>CALL00002516</t>
  </si>
  <si>
    <t>CALL00002517</t>
  </si>
  <si>
    <t>CALL00002518</t>
  </si>
  <si>
    <t>CALL00002519</t>
  </si>
  <si>
    <t>CALL00002520</t>
  </si>
  <si>
    <t>CALL00002521</t>
  </si>
  <si>
    <t>CALL00002522</t>
  </si>
  <si>
    <t>CALL00002523</t>
  </si>
  <si>
    <t>CALL00002524</t>
  </si>
  <si>
    <t>CALL00002525</t>
  </si>
  <si>
    <t>CALL00002526</t>
  </si>
  <si>
    <t>CALL00002527</t>
  </si>
  <si>
    <t>CALL00002528</t>
  </si>
  <si>
    <t>CALL00002529</t>
  </si>
  <si>
    <t>CALL00002530</t>
  </si>
  <si>
    <t>CALL00002531</t>
  </si>
  <si>
    <t>CALL00002532</t>
  </si>
  <si>
    <t>CALL00002533</t>
  </si>
  <si>
    <t>CALL00002534</t>
  </si>
  <si>
    <t>CALL00002535</t>
  </si>
  <si>
    <t>CALL00002536</t>
  </si>
  <si>
    <t>CALL00002537</t>
  </si>
  <si>
    <t>CALL00002538</t>
  </si>
  <si>
    <t>CALL00002539</t>
  </si>
  <si>
    <t>CALL00002540</t>
  </si>
  <si>
    <t>CALL00002541</t>
  </si>
  <si>
    <t>CALL00002542</t>
  </si>
  <si>
    <t>CALL00002543</t>
  </si>
  <si>
    <t>CALL00002544</t>
  </si>
  <si>
    <t>CALL00002545</t>
  </si>
  <si>
    <t>CALL00002546</t>
  </si>
  <si>
    <t>CALL00002547</t>
  </si>
  <si>
    <t>CALL00002548</t>
  </si>
  <si>
    <t>CALL00002549</t>
  </si>
  <si>
    <t>CALL00002550</t>
  </si>
  <si>
    <t>CALL00002551</t>
  </si>
  <si>
    <t>CALL00002552</t>
  </si>
  <si>
    <t>CALL00002553</t>
  </si>
  <si>
    <t>CALL00002554</t>
  </si>
  <si>
    <t>CALL00002555</t>
  </si>
  <si>
    <t>CALL00002556</t>
  </si>
  <si>
    <t>CALL00002557</t>
  </si>
  <si>
    <t>CALL00002558</t>
  </si>
  <si>
    <t>CALL00002559</t>
  </si>
  <si>
    <t>CALL00002560</t>
  </si>
  <si>
    <t>CALL00002561</t>
  </si>
  <si>
    <t>CALL00002562</t>
  </si>
  <si>
    <t>CALL00002563</t>
  </si>
  <si>
    <t>CALL00002564</t>
  </si>
  <si>
    <t>CALL00002565</t>
  </si>
  <si>
    <t>CALL00002566</t>
  </si>
  <si>
    <t>CALL00002567</t>
  </si>
  <si>
    <t>CALL00002568</t>
  </si>
  <si>
    <t>CALL00002569</t>
  </si>
  <si>
    <t>CALL00002570</t>
  </si>
  <si>
    <t>CALL00002571</t>
  </si>
  <si>
    <t>CALL00002572</t>
  </si>
  <si>
    <t>CALL00002573</t>
  </si>
  <si>
    <t>CALL00002574</t>
  </si>
  <si>
    <t>CALL00002575</t>
  </si>
  <si>
    <t>CALL00002576</t>
  </si>
  <si>
    <t>CALL00002577</t>
  </si>
  <si>
    <t>CALL00002578</t>
  </si>
  <si>
    <t>CALL00002579</t>
  </si>
  <si>
    <t>CALL00002580</t>
  </si>
  <si>
    <t>CALL00002581</t>
  </si>
  <si>
    <t>CALL00002582</t>
  </si>
  <si>
    <t>CALL00002583</t>
  </si>
  <si>
    <t>CALL00002584</t>
  </si>
  <si>
    <t>CALL00002585</t>
  </si>
  <si>
    <t>CALL00002586</t>
  </si>
  <si>
    <t>CALL00002587</t>
  </si>
  <si>
    <t>CALL00002588</t>
  </si>
  <si>
    <t>CALL00002589</t>
  </si>
  <si>
    <t>CALL00002590</t>
  </si>
  <si>
    <t>CALL00002591</t>
  </si>
  <si>
    <t>CALL00002592</t>
  </si>
  <si>
    <t>CALL00002593</t>
  </si>
  <si>
    <t>CALL00002594</t>
  </si>
  <si>
    <t>CALL00002595</t>
  </si>
  <si>
    <t>CALL00002596</t>
  </si>
  <si>
    <t>CALL00002597</t>
  </si>
  <si>
    <t>CALL00002598</t>
  </si>
  <si>
    <t>CALL00002599</t>
  </si>
  <si>
    <t>CALL00002600</t>
  </si>
  <si>
    <t>CALL00002601</t>
  </si>
  <si>
    <t>CALL00002602</t>
  </si>
  <si>
    <t>CALL00002603</t>
  </si>
  <si>
    <t>CALL00002604</t>
  </si>
  <si>
    <t>CALL00002605</t>
  </si>
  <si>
    <t>CALL00002606</t>
  </si>
  <si>
    <t>CALL00002607</t>
  </si>
  <si>
    <t>CALL00002608</t>
  </si>
  <si>
    <t>CALL00002609</t>
  </si>
  <si>
    <t>CALL00002610</t>
  </si>
  <si>
    <t>CALL00002611</t>
  </si>
  <si>
    <t>CALL00002612</t>
  </si>
  <si>
    <t>CALL00002613</t>
  </si>
  <si>
    <t>CALL00002614</t>
  </si>
  <si>
    <t>CALL00002615</t>
  </si>
  <si>
    <t>CALL00002616</t>
  </si>
  <si>
    <t>CALL00002617</t>
  </si>
  <si>
    <t>CALL00002618</t>
  </si>
  <si>
    <t>CALL00002619</t>
  </si>
  <si>
    <t>CALL00002620</t>
  </si>
  <si>
    <t>CALL00002621</t>
  </si>
  <si>
    <t>CALL00002622</t>
  </si>
  <si>
    <t>CALL00002623</t>
  </si>
  <si>
    <t>CALL00002624</t>
  </si>
  <si>
    <t>CALL00002625</t>
  </si>
  <si>
    <t>CALL00002626</t>
  </si>
  <si>
    <t>CALL00002627</t>
  </si>
  <si>
    <t>CALL00002628</t>
  </si>
  <si>
    <t>CALL00002629</t>
  </si>
  <si>
    <t>CALL00002630</t>
  </si>
  <si>
    <t>CALL00002631</t>
  </si>
  <si>
    <t>CALL00002632</t>
  </si>
  <si>
    <t>CALL00002633</t>
  </si>
  <si>
    <t>CALL00002634</t>
  </si>
  <si>
    <t>CALL00002635</t>
  </si>
  <si>
    <t>CALL00002636</t>
  </si>
  <si>
    <t>CALL00002637</t>
  </si>
  <si>
    <t>CALL00002638</t>
  </si>
  <si>
    <t>CALL00002639</t>
  </si>
  <si>
    <t>CALL00002640</t>
  </si>
  <si>
    <t>CALL00002641</t>
  </si>
  <si>
    <t>CALL00002642</t>
  </si>
  <si>
    <t>CALL00002643</t>
  </si>
  <si>
    <t>CALL00002644</t>
  </si>
  <si>
    <t>CALL00002645</t>
  </si>
  <si>
    <t>CALL00002646</t>
  </si>
  <si>
    <t>CALL00002647</t>
  </si>
  <si>
    <t>CALL00002648</t>
  </si>
  <si>
    <t>CALL00002649</t>
  </si>
  <si>
    <t>CALL00002650</t>
  </si>
  <si>
    <t>CALL00002651</t>
  </si>
  <si>
    <t>CALL00002652</t>
  </si>
  <si>
    <t>CALL00002653</t>
  </si>
  <si>
    <t>CALL00002654</t>
  </si>
  <si>
    <t>CALL00002655</t>
  </si>
  <si>
    <t>CALL00002656</t>
  </si>
  <si>
    <t>CALL00002657</t>
  </si>
  <si>
    <t>CALL00002658</t>
  </si>
  <si>
    <t>CALL00002659</t>
  </si>
  <si>
    <t>CALL00002660</t>
  </si>
  <si>
    <t>CALL00002661</t>
  </si>
  <si>
    <t>CALL00002662</t>
  </si>
  <si>
    <t>CALL00002663</t>
  </si>
  <si>
    <t>CALL00002664</t>
  </si>
  <si>
    <t>CALL00002665</t>
  </si>
  <si>
    <t>CALL00002666</t>
  </si>
  <si>
    <t>CALL00002667</t>
  </si>
  <si>
    <t>CALL00002668</t>
  </si>
  <si>
    <t>CALL00002669</t>
  </si>
  <si>
    <t>CALL00002670</t>
  </si>
  <si>
    <t>CALL00002671</t>
  </si>
  <si>
    <t>CALL00002672</t>
  </si>
  <si>
    <t>CALL00002673</t>
  </si>
  <si>
    <t>CALL00002674</t>
  </si>
  <si>
    <t>CALL00002675</t>
  </si>
  <si>
    <t>CALL00002676</t>
  </si>
  <si>
    <t>CALL00002677</t>
  </si>
  <si>
    <t>CALL00002678</t>
  </si>
  <si>
    <t>CALL00002679</t>
  </si>
  <si>
    <t>CALL00002680</t>
  </si>
  <si>
    <t>CALL00002681</t>
  </si>
  <si>
    <t>CALL00002682</t>
  </si>
  <si>
    <t>CALL00002683</t>
  </si>
  <si>
    <t>CALL00002684</t>
  </si>
  <si>
    <t>CALL00002685</t>
  </si>
  <si>
    <t>CALL00002686</t>
  </si>
  <si>
    <t>CALL00002687</t>
  </si>
  <si>
    <t>CALL00002688</t>
  </si>
  <si>
    <t>CALL00002689</t>
  </si>
  <si>
    <t>CALL00002690</t>
  </si>
  <si>
    <t>CALL00002691</t>
  </si>
  <si>
    <t>CALL00002692</t>
  </si>
  <si>
    <t>CALL00002693</t>
  </si>
  <si>
    <t>CALL00002694</t>
  </si>
  <si>
    <t>CALL00002695</t>
  </si>
  <si>
    <t>CALL00002696</t>
  </si>
  <si>
    <t>CALL00002697</t>
  </si>
  <si>
    <t>CALL00002698</t>
  </si>
  <si>
    <t>CALL00002699</t>
  </si>
  <si>
    <t>CALL00002700</t>
  </si>
  <si>
    <t>CALL00002701</t>
  </si>
  <si>
    <t>CALL00002702</t>
  </si>
  <si>
    <t>CALL00002703</t>
  </si>
  <si>
    <t>CALL00002704</t>
  </si>
  <si>
    <t>CALL00002705</t>
  </si>
  <si>
    <t>CALL00002706</t>
  </si>
  <si>
    <t>CALL00002707</t>
  </si>
  <si>
    <t>CALL00002708</t>
  </si>
  <si>
    <t>CALL00002709</t>
  </si>
  <si>
    <t>CALL00002710</t>
  </si>
  <si>
    <t>CALL00002711</t>
  </si>
  <si>
    <t>CALL00002712</t>
  </si>
  <si>
    <t>CALL00002713</t>
  </si>
  <si>
    <t>CALL00002714</t>
  </si>
  <si>
    <t>CALL00002715</t>
  </si>
  <si>
    <t>CALL00002716</t>
  </si>
  <si>
    <t>CALL00002717</t>
  </si>
  <si>
    <t>CALL00002718</t>
  </si>
  <si>
    <t>CALL00002719</t>
  </si>
  <si>
    <t>CALL00002720</t>
  </si>
  <si>
    <t>CALL00002721</t>
  </si>
  <si>
    <t>CALL00002722</t>
  </si>
  <si>
    <t>CALL00002723</t>
  </si>
  <si>
    <t>CALL00002724</t>
  </si>
  <si>
    <t>CALL00002725</t>
  </si>
  <si>
    <t>CALL00002726</t>
  </si>
  <si>
    <t>CALL00002727</t>
  </si>
  <si>
    <t>CALL00002728</t>
  </si>
  <si>
    <t>CALL00002729</t>
  </si>
  <si>
    <t>CALL00002730</t>
  </si>
  <si>
    <t>CALL00002731</t>
  </si>
  <si>
    <t>CALL00002732</t>
  </si>
  <si>
    <t>CALL00002733</t>
  </si>
  <si>
    <t>CALL00002734</t>
  </si>
  <si>
    <t>CALL00002735</t>
  </si>
  <si>
    <t>CALL00002736</t>
  </si>
  <si>
    <t>CALL00002737</t>
  </si>
  <si>
    <t>CALL00002738</t>
  </si>
  <si>
    <t>CALL00002739</t>
  </si>
  <si>
    <t>CALL00002740</t>
  </si>
  <si>
    <t>CALL00002741</t>
  </si>
  <si>
    <t>CALL00002742</t>
  </si>
  <si>
    <t>CALL00002743</t>
  </si>
  <si>
    <t>CALL00002744</t>
  </si>
  <si>
    <t>CALL00002745</t>
  </si>
  <si>
    <t>CALL00002746</t>
  </si>
  <si>
    <t>CALL00002747</t>
  </si>
  <si>
    <t>CALL00002748</t>
  </si>
  <si>
    <t>CALL00002749</t>
  </si>
  <si>
    <t>CALL00002750</t>
  </si>
  <si>
    <t>CALL00002751</t>
  </si>
  <si>
    <t>CALL00002752</t>
  </si>
  <si>
    <t>CALL00002753</t>
  </si>
  <si>
    <t>CALL00002754</t>
  </si>
  <si>
    <t>CALL00002755</t>
  </si>
  <si>
    <t>CALL00002756</t>
  </si>
  <si>
    <t>CALL00002757</t>
  </si>
  <si>
    <t>CALL00002758</t>
  </si>
  <si>
    <t>CALL00002759</t>
  </si>
  <si>
    <t>CALL00002760</t>
  </si>
  <si>
    <t>CALL00002761</t>
  </si>
  <si>
    <t>CALL00002762</t>
  </si>
  <si>
    <t>CALL00002763</t>
  </si>
  <si>
    <t>CALL00002764</t>
  </si>
  <si>
    <t>CALL00002765</t>
  </si>
  <si>
    <t>CALL00002766</t>
  </si>
  <si>
    <t>CALL00002767</t>
  </si>
  <si>
    <t>CALL00002768</t>
  </si>
  <si>
    <t>CALL00002769</t>
  </si>
  <si>
    <t>CALL00002770</t>
  </si>
  <si>
    <t>CALL00002771</t>
  </si>
  <si>
    <t>CALL00002772</t>
  </si>
  <si>
    <t>CALL00002773</t>
  </si>
  <si>
    <t>CALL00002774</t>
  </si>
  <si>
    <t>CALL00002775</t>
  </si>
  <si>
    <t>CALL00002776</t>
  </si>
  <si>
    <t>CALL00002777</t>
  </si>
  <si>
    <t>CALL00002778</t>
  </si>
  <si>
    <t>CALL00002779</t>
  </si>
  <si>
    <t>CALL00002780</t>
  </si>
  <si>
    <t>CALL00002781</t>
  </si>
  <si>
    <t>CALL00002782</t>
  </si>
  <si>
    <t>CALL00002783</t>
  </si>
  <si>
    <t>CALL00002784</t>
  </si>
  <si>
    <t>CALL00002785</t>
  </si>
  <si>
    <t>CALL00002786</t>
  </si>
  <si>
    <t>CALL00002787</t>
  </si>
  <si>
    <t>CALL00002788</t>
  </si>
  <si>
    <t>CALL00002789</t>
  </si>
  <si>
    <t>CALL00002790</t>
  </si>
  <si>
    <t>CALL00002791</t>
  </si>
  <si>
    <t>CALL00002792</t>
  </si>
  <si>
    <t>CALL00002793</t>
  </si>
  <si>
    <t>CALL00002794</t>
  </si>
  <si>
    <t>CALL00002795</t>
  </si>
  <si>
    <t>CALL00002796</t>
  </si>
  <si>
    <t>CALL00002797</t>
  </si>
  <si>
    <t>CALL00002798</t>
  </si>
  <si>
    <t>CALL00002799</t>
  </si>
  <si>
    <t>CALL00002800</t>
  </si>
  <si>
    <t>CALL00002801</t>
  </si>
  <si>
    <t>CALL00002802</t>
  </si>
  <si>
    <t>CALL00002803</t>
  </si>
  <si>
    <t>CALL00002804</t>
  </si>
  <si>
    <t>CALL00002805</t>
  </si>
  <si>
    <t>CALL00002806</t>
  </si>
  <si>
    <t>CALL00002807</t>
  </si>
  <si>
    <t>CALL00002808</t>
  </si>
  <si>
    <t>CALL00002809</t>
  </si>
  <si>
    <t>CALL00002810</t>
  </si>
  <si>
    <t>CALL00002811</t>
  </si>
  <si>
    <t>CALL00002812</t>
  </si>
  <si>
    <t>CALL00002813</t>
  </si>
  <si>
    <t>CALL00002814</t>
  </si>
  <si>
    <t>CALL00002815</t>
  </si>
  <si>
    <t>CALL00002816</t>
  </si>
  <si>
    <t>CALL00002817</t>
  </si>
  <si>
    <t>CALL00002818</t>
  </si>
  <si>
    <t>CALL00002819</t>
  </si>
  <si>
    <t>CALL00002820</t>
  </si>
  <si>
    <t>CALL00002821</t>
  </si>
  <si>
    <t>CALL00002822</t>
  </si>
  <si>
    <t>CALL00002823</t>
  </si>
  <si>
    <t>CALL00002824</t>
  </si>
  <si>
    <t>CALL00002825</t>
  </si>
  <si>
    <t>CALL00002826</t>
  </si>
  <si>
    <t>CALL00002827</t>
  </si>
  <si>
    <t>CALL00002828</t>
  </si>
  <si>
    <t>CALL00002829</t>
  </si>
  <si>
    <t>CALL00002830</t>
  </si>
  <si>
    <t>CALL00002831</t>
  </si>
  <si>
    <t>CALL00002832</t>
  </si>
  <si>
    <t>CALL00002833</t>
  </si>
  <si>
    <t>CALL00002834</t>
  </si>
  <si>
    <t>CALL00002835</t>
  </si>
  <si>
    <t>CALL00002836</t>
  </si>
  <si>
    <t>CALL00002837</t>
  </si>
  <si>
    <t>CALL00002838</t>
  </si>
  <si>
    <t>CALL00002839</t>
  </si>
  <si>
    <t>CALL00002840</t>
  </si>
  <si>
    <t>CALL00002841</t>
  </si>
  <si>
    <t>CALL00002842</t>
  </si>
  <si>
    <t>CALL00002843</t>
  </si>
  <si>
    <t>CALL00002844</t>
  </si>
  <si>
    <t>CALL00002845</t>
  </si>
  <si>
    <t>CALL00002846</t>
  </si>
  <si>
    <t>CALL00002847</t>
  </si>
  <si>
    <t>CALL00002848</t>
  </si>
  <si>
    <t>CALL00002849</t>
  </si>
  <si>
    <t>CALL00002850</t>
  </si>
  <si>
    <t>CALL00002851</t>
  </si>
  <si>
    <t>CALL00002852</t>
  </si>
  <si>
    <t>CALL00002853</t>
  </si>
  <si>
    <t>CALL00002854</t>
  </si>
  <si>
    <t>CALL00002855</t>
  </si>
  <si>
    <t>CALL00002856</t>
  </si>
  <si>
    <t>CALL00002857</t>
  </si>
  <si>
    <t>CALL00002858</t>
  </si>
  <si>
    <t>CALL00002859</t>
  </si>
  <si>
    <t>CALL00002860</t>
  </si>
  <si>
    <t>CALL00002861</t>
  </si>
  <si>
    <t>CALL00002862</t>
  </si>
  <si>
    <t>CALL00002863</t>
  </si>
  <si>
    <t>CALL00002864</t>
  </si>
  <si>
    <t>CALL00002865</t>
  </si>
  <si>
    <t>CALL00002866</t>
  </si>
  <si>
    <t>CALL00002867</t>
  </si>
  <si>
    <t>CALL00002868</t>
  </si>
  <si>
    <t>CALL00002869</t>
  </si>
  <si>
    <t>CALL00002870</t>
  </si>
  <si>
    <t>CALL00002871</t>
  </si>
  <si>
    <t>CALL00002872</t>
  </si>
  <si>
    <t>CALL00002873</t>
  </si>
  <si>
    <t>CALL00002874</t>
  </si>
  <si>
    <t>CALL00002875</t>
  </si>
  <si>
    <t>CALL00002876</t>
  </si>
  <si>
    <t>CALL00002877</t>
  </si>
  <si>
    <t>CALL00002878</t>
  </si>
  <si>
    <t>CALL00002879</t>
  </si>
  <si>
    <t>CALL00002880</t>
  </si>
  <si>
    <t>CALL00002881</t>
  </si>
  <si>
    <t>CALL00002882</t>
  </si>
  <si>
    <t>CALL00002883</t>
  </si>
  <si>
    <t>CALL00002884</t>
  </si>
  <si>
    <t>CALL00002885</t>
  </si>
  <si>
    <t>CALL00002886</t>
  </si>
  <si>
    <t>CALL00002887</t>
  </si>
  <si>
    <t>CALL00002888</t>
  </si>
  <si>
    <t>CALL00002889</t>
  </si>
  <si>
    <t>CALL00002890</t>
  </si>
  <si>
    <t>CALL00002891</t>
  </si>
  <si>
    <t>CALL00002892</t>
  </si>
  <si>
    <t>CALL00002893</t>
  </si>
  <si>
    <t>CALL00002894</t>
  </si>
  <si>
    <t>CALL00002895</t>
  </si>
  <si>
    <t>CALL00002896</t>
  </si>
  <si>
    <t>CALL00002897</t>
  </si>
  <si>
    <t>CALL00002898</t>
  </si>
  <si>
    <t>CALL00002899</t>
  </si>
  <si>
    <t>CALL00002900</t>
  </si>
  <si>
    <t>CALL00002901</t>
  </si>
  <si>
    <t>CALL00002902</t>
  </si>
  <si>
    <t>CALL00002903</t>
  </si>
  <si>
    <t>CALL00002904</t>
  </si>
  <si>
    <t>CALL00002905</t>
  </si>
  <si>
    <t>CALL00002906</t>
  </si>
  <si>
    <t>CALL00002907</t>
  </si>
  <si>
    <t>CALL00002908</t>
  </si>
  <si>
    <t>CALL00002909</t>
  </si>
  <si>
    <t>CALL00002910</t>
  </si>
  <si>
    <t>CALL00002911</t>
  </si>
  <si>
    <t>CALL00002912</t>
  </si>
  <si>
    <t>CALL00002913</t>
  </si>
  <si>
    <t>CALL00002914</t>
  </si>
  <si>
    <t>CALL00002915</t>
  </si>
  <si>
    <t>CALL00002916</t>
  </si>
  <si>
    <t>CALL00002917</t>
  </si>
  <si>
    <t>CALL00002918</t>
  </si>
  <si>
    <t>CALL00002919</t>
  </si>
  <si>
    <t>CALL00002920</t>
  </si>
  <si>
    <t>CALL00002921</t>
  </si>
  <si>
    <t>CALL00002922</t>
  </si>
  <si>
    <t>CALL00002923</t>
  </si>
  <si>
    <t>CALL00002924</t>
  </si>
  <si>
    <t>CALL00002925</t>
  </si>
  <si>
    <t>CALL00002926</t>
  </si>
  <si>
    <t>CALL00002927</t>
  </si>
  <si>
    <t>CALL00002928</t>
  </si>
  <si>
    <t>CALL00002929</t>
  </si>
  <si>
    <t>CALL00002930</t>
  </si>
  <si>
    <t>CALL00002931</t>
  </si>
  <si>
    <t>CALL00002932</t>
  </si>
  <si>
    <t>CALL00002933</t>
  </si>
  <si>
    <t>CALL00002934</t>
  </si>
  <si>
    <t>CALL00002935</t>
  </si>
  <si>
    <t>CALL00002936</t>
  </si>
  <si>
    <t>CALL00002937</t>
  </si>
  <si>
    <t>CALL00002938</t>
  </si>
  <si>
    <t>CALL00002939</t>
  </si>
  <si>
    <t>CALL00002940</t>
  </si>
  <si>
    <t>CALL00002941</t>
  </si>
  <si>
    <t>CALL00002942</t>
  </si>
  <si>
    <t>CALL00002943</t>
  </si>
  <si>
    <t>CALL00002944</t>
  </si>
  <si>
    <t>CALL00002945</t>
  </si>
  <si>
    <t>CALL00002946</t>
  </si>
  <si>
    <t>CALL00002947</t>
  </si>
  <si>
    <t>CALL00002948</t>
  </si>
  <si>
    <t>CALL00002949</t>
  </si>
  <si>
    <t>CALL00002950</t>
  </si>
  <si>
    <t>CALL00002951</t>
  </si>
  <si>
    <t>CALL00002952</t>
  </si>
  <si>
    <t>CALL00002953</t>
  </si>
  <si>
    <t>CALL00002954</t>
  </si>
  <si>
    <t>CALL00002955</t>
  </si>
  <si>
    <t>CALL00002956</t>
  </si>
  <si>
    <t>CALL00002957</t>
  </si>
  <si>
    <t>CALL00002958</t>
  </si>
  <si>
    <t>CALL00002959</t>
  </si>
  <si>
    <t>CALL00002960</t>
  </si>
  <si>
    <t>CALL00002961</t>
  </si>
  <si>
    <t>CALL00002962</t>
  </si>
  <si>
    <t>CALL00002963</t>
  </si>
  <si>
    <t>CALL00002964</t>
  </si>
  <si>
    <t>CALL00002965</t>
  </si>
  <si>
    <t>CALL00002966</t>
  </si>
  <si>
    <t>CALL00002967</t>
  </si>
  <si>
    <t>CALL00002968</t>
  </si>
  <si>
    <t>CALL00002969</t>
  </si>
  <si>
    <t>CALL00002970</t>
  </si>
  <si>
    <t>CALL00002971</t>
  </si>
  <si>
    <t>CALL00002972</t>
  </si>
  <si>
    <t>CALL00002973</t>
  </si>
  <si>
    <t>CALL00002974</t>
  </si>
  <si>
    <t>CALL00002975</t>
  </si>
  <si>
    <t>CALL00002976</t>
  </si>
  <si>
    <t>CALL00002977</t>
  </si>
  <si>
    <t>CALL00002978</t>
  </si>
  <si>
    <t>CALL00002979</t>
  </si>
  <si>
    <t>CALL00002980</t>
  </si>
  <si>
    <t>CALL00002981</t>
  </si>
  <si>
    <t>CALL00002982</t>
  </si>
  <si>
    <t>CALL00002983</t>
  </si>
  <si>
    <t>CALL00002984</t>
  </si>
  <si>
    <t>CALL00002985</t>
  </si>
  <si>
    <t>CALL00002986</t>
  </si>
  <si>
    <t>CALL00002987</t>
  </si>
  <si>
    <t>CALL00002988</t>
  </si>
  <si>
    <t>CALL00002989</t>
  </si>
  <si>
    <t>CALL00002990</t>
  </si>
  <si>
    <t>CALL00002991</t>
  </si>
  <si>
    <t>CALL00002992</t>
  </si>
  <si>
    <t>CALL00002993</t>
  </si>
  <si>
    <t>CALL00002994</t>
  </si>
  <si>
    <t>CALL00002995</t>
  </si>
  <si>
    <t>CALL00002996</t>
  </si>
  <si>
    <t>CALL00002997</t>
  </si>
  <si>
    <t>CALL00002998</t>
  </si>
  <si>
    <t>CALL00002999</t>
  </si>
  <si>
    <t>CALL00003000</t>
  </si>
  <si>
    <t>CALL00003001</t>
  </si>
  <si>
    <t>CALL00003002</t>
  </si>
  <si>
    <t>CALL00003003</t>
  </si>
  <si>
    <t>CALL00003004</t>
  </si>
  <si>
    <t>CALL00003005</t>
  </si>
  <si>
    <t>CALL00003006</t>
  </si>
  <si>
    <t>CALL00003007</t>
  </si>
  <si>
    <t>CALL00003008</t>
  </si>
  <si>
    <t>CALL00003009</t>
  </si>
  <si>
    <t>CALL00003010</t>
  </si>
  <si>
    <t>CALL00003011</t>
  </si>
  <si>
    <t>CALL00003012</t>
  </si>
  <si>
    <t>CALL00003013</t>
  </si>
  <si>
    <t>CALL00003014</t>
  </si>
  <si>
    <t>CALL00003015</t>
  </si>
  <si>
    <t>CALL00003016</t>
  </si>
  <si>
    <t>CALL00003017</t>
  </si>
  <si>
    <t>CALL00003018</t>
  </si>
  <si>
    <t>CALL00003019</t>
  </si>
  <si>
    <t>CALL00003020</t>
  </si>
  <si>
    <t>CALL00003021</t>
  </si>
  <si>
    <t>CALL00003022</t>
  </si>
  <si>
    <t>CALL00003023</t>
  </si>
  <si>
    <t>CALL00003024</t>
  </si>
  <si>
    <t>CALL00003025</t>
  </si>
  <si>
    <t>CALL00003026</t>
  </si>
  <si>
    <t>CALL00003027</t>
  </si>
  <si>
    <t>CALL00003028</t>
  </si>
  <si>
    <t>CALL00003029</t>
  </si>
  <si>
    <t>CALL00003030</t>
  </si>
  <si>
    <t>CALL00003031</t>
  </si>
  <si>
    <t>CALL00003032</t>
  </si>
  <si>
    <t>CALL00003033</t>
  </si>
  <si>
    <t>CALL00003034</t>
  </si>
  <si>
    <t>CALL00003035</t>
  </si>
  <si>
    <t>CALL00003036</t>
  </si>
  <si>
    <t>CALL00003037</t>
  </si>
  <si>
    <t>CALL00003038</t>
  </si>
  <si>
    <t>CALL00003039</t>
  </si>
  <si>
    <t>CALL00003040</t>
  </si>
  <si>
    <t>CALL00003041</t>
  </si>
  <si>
    <t>CALL00003042</t>
  </si>
  <si>
    <t>CALL00003043</t>
  </si>
  <si>
    <t>CALL00003044</t>
  </si>
  <si>
    <t>CALL00003045</t>
  </si>
  <si>
    <t>CALL00003046</t>
  </si>
  <si>
    <t>CALL00003047</t>
  </si>
  <si>
    <t>CALL00003048</t>
  </si>
  <si>
    <t>CALL00003049</t>
  </si>
  <si>
    <t>CALL00003050</t>
  </si>
  <si>
    <t>CALL00003051</t>
  </si>
  <si>
    <t>CALL00003052</t>
  </si>
  <si>
    <t>CALL00003053</t>
  </si>
  <si>
    <t>CALL00003054</t>
  </si>
  <si>
    <t>CALL00003055</t>
  </si>
  <si>
    <t>CALL00003056</t>
  </si>
  <si>
    <t>CALL00003057</t>
  </si>
  <si>
    <t>CALL00003058</t>
  </si>
  <si>
    <t>CALL00003059</t>
  </si>
  <si>
    <t>CALL00003060</t>
  </si>
  <si>
    <t>CALL00003061</t>
  </si>
  <si>
    <t>CALL00003062</t>
  </si>
  <si>
    <t>CALL00003063</t>
  </si>
  <si>
    <t>CALL00003064</t>
  </si>
  <si>
    <t>CALL00003065</t>
  </si>
  <si>
    <t>CALL00003066</t>
  </si>
  <si>
    <t>CALL00003067</t>
  </si>
  <si>
    <t>CALL00003068</t>
  </si>
  <si>
    <t>CALL00003069</t>
  </si>
  <si>
    <t>CALL00003070</t>
  </si>
  <si>
    <t>CALL00003071</t>
  </si>
  <si>
    <t>CALL00003072</t>
  </si>
  <si>
    <t>CALL00003073</t>
  </si>
  <si>
    <t>CALL00003074</t>
  </si>
  <si>
    <t>CALL00003075</t>
  </si>
  <si>
    <t>CALL00003076</t>
  </si>
  <si>
    <t>CALL00003077</t>
  </si>
  <si>
    <t>CALL00003078</t>
  </si>
  <si>
    <t>CALL00003079</t>
  </si>
  <si>
    <t>CALL00003080</t>
  </si>
  <si>
    <t>CALL00003081</t>
  </si>
  <si>
    <t>CALL00003082</t>
  </si>
  <si>
    <t>CALL00003083</t>
  </si>
  <si>
    <t>CALL00003084</t>
  </si>
  <si>
    <t>CALL00003085</t>
  </si>
  <si>
    <t>CALL00003086</t>
  </si>
  <si>
    <t>CALL00003087</t>
  </si>
  <si>
    <t>CALL00003088</t>
  </si>
  <si>
    <t>CALL00003089</t>
  </si>
  <si>
    <t>CALL00003090</t>
  </si>
  <si>
    <t>CALL00003091</t>
  </si>
  <si>
    <t>CALL00003092</t>
  </si>
  <si>
    <t>CALL00003093</t>
  </si>
  <si>
    <t>CALL00003094</t>
  </si>
  <si>
    <t>CALL00003095</t>
  </si>
  <si>
    <t>CALL00003096</t>
  </si>
  <si>
    <t>CALL00003097</t>
  </si>
  <si>
    <t>CALL00003098</t>
  </si>
  <si>
    <t>CALL00003099</t>
  </si>
  <si>
    <t>CALL00003100</t>
  </si>
  <si>
    <t>CALL00003101</t>
  </si>
  <si>
    <t>CALL00003102</t>
  </si>
  <si>
    <t>CALL00003103</t>
  </si>
  <si>
    <t>CALL00003104</t>
  </si>
  <si>
    <t>CALL00003105</t>
  </si>
  <si>
    <t>CALL00003106</t>
  </si>
  <si>
    <t>CALL00003107</t>
  </si>
  <si>
    <t>CALL00003108</t>
  </si>
  <si>
    <t>CALL00003109</t>
  </si>
  <si>
    <t>CALL00003110</t>
  </si>
  <si>
    <t>CALL00003111</t>
  </si>
  <si>
    <t>CALL00003112</t>
  </si>
  <si>
    <t>CALL00003113</t>
  </si>
  <si>
    <t>CALL00003114</t>
  </si>
  <si>
    <t>CALL00003115</t>
  </si>
  <si>
    <t>CALL00003116</t>
  </si>
  <si>
    <t>CALL00003117</t>
  </si>
  <si>
    <t>CALL00003118</t>
  </si>
  <si>
    <t>CALL00003119</t>
  </si>
  <si>
    <t>CALL00003120</t>
  </si>
  <si>
    <t>CALL00003121</t>
  </si>
  <si>
    <t>CALL00003122</t>
  </si>
  <si>
    <t>CALL00003123</t>
  </si>
  <si>
    <t>CALL00003124</t>
  </si>
  <si>
    <t>CALL00003125</t>
  </si>
  <si>
    <t>CALL00003126</t>
  </si>
  <si>
    <t>CALL00003127</t>
  </si>
  <si>
    <t>CALL00003128</t>
  </si>
  <si>
    <t>CALL00003129</t>
  </si>
  <si>
    <t>CALL00003130</t>
  </si>
  <si>
    <t>CALL00003131</t>
  </si>
  <si>
    <t>CALL00003132</t>
  </si>
  <si>
    <t>CALL00003133</t>
  </si>
  <si>
    <t>CALL00003134</t>
  </si>
  <si>
    <t>CALL00003135</t>
  </si>
  <si>
    <t>CALL00003136</t>
  </si>
  <si>
    <t>CALL00003137</t>
  </si>
  <si>
    <t>CALL00003138</t>
  </si>
  <si>
    <t>CALL00003139</t>
  </si>
  <si>
    <t>CALL00003140</t>
  </si>
  <si>
    <t>CALL00003141</t>
  </si>
  <si>
    <t>CALL00003142</t>
  </si>
  <si>
    <t>CALL00003143</t>
  </si>
  <si>
    <t>CALL00003144</t>
  </si>
  <si>
    <t>CALL00003145</t>
  </si>
  <si>
    <t>CALL00003146</t>
  </si>
  <si>
    <t>CALL00003147</t>
  </si>
  <si>
    <t>CALL00003148</t>
  </si>
  <si>
    <t>CALL00003149</t>
  </si>
  <si>
    <t>CALL00003150</t>
  </si>
  <si>
    <t>CALL00003151</t>
  </si>
  <si>
    <t>CALL00003152</t>
  </si>
  <si>
    <t>CALL00003153</t>
  </si>
  <si>
    <t>CALL00003154</t>
  </si>
  <si>
    <t>CALL00003155</t>
  </si>
  <si>
    <t>CALL00003156</t>
  </si>
  <si>
    <t>CALL00003157</t>
  </si>
  <si>
    <t>CALL00003158</t>
  </si>
  <si>
    <t>CALL00003159</t>
  </si>
  <si>
    <t>CALL00003160</t>
  </si>
  <si>
    <t>CALL00003161</t>
  </si>
  <si>
    <t>CALL00003162</t>
  </si>
  <si>
    <t>CALL00003163</t>
  </si>
  <si>
    <t>CALL00003164</t>
  </si>
  <si>
    <t>CALL00003165</t>
  </si>
  <si>
    <t>CALL00003166</t>
  </si>
  <si>
    <t>CALL00003167</t>
  </si>
  <si>
    <t>CALL00003168</t>
  </si>
  <si>
    <t>CALL00003169</t>
  </si>
  <si>
    <t>CALL00003170</t>
  </si>
  <si>
    <t>CALL00003171</t>
  </si>
  <si>
    <t>CALL00003172</t>
  </si>
  <si>
    <t>CALL00003173</t>
  </si>
  <si>
    <t>CALL00003174</t>
  </si>
  <si>
    <t>CALL00003175</t>
  </si>
  <si>
    <t>CALL00003176</t>
  </si>
  <si>
    <t>CALL00003177</t>
  </si>
  <si>
    <t>CALL00003178</t>
  </si>
  <si>
    <t>CALL00003179</t>
  </si>
  <si>
    <t>CALL00003180</t>
  </si>
  <si>
    <t>CALL00003181</t>
  </si>
  <si>
    <t>CALL00003182</t>
  </si>
  <si>
    <t>CALL00003183</t>
  </si>
  <si>
    <t>CALL00003184</t>
  </si>
  <si>
    <t>CALL00003185</t>
  </si>
  <si>
    <t>CALL00003186</t>
  </si>
  <si>
    <t>CALL00003187</t>
  </si>
  <si>
    <t>CALL00003188</t>
  </si>
  <si>
    <t>CALL00003189</t>
  </si>
  <si>
    <t>CALL00003190</t>
  </si>
  <si>
    <t>CALL00003191</t>
  </si>
  <si>
    <t>CALL00003192</t>
  </si>
  <si>
    <t>CALL00003193</t>
  </si>
  <si>
    <t>CALL00003194</t>
  </si>
  <si>
    <t>CALL00003195</t>
  </si>
  <si>
    <t>CALL00003196</t>
  </si>
  <si>
    <t>CALL00003197</t>
  </si>
  <si>
    <t>CALL00003198</t>
  </si>
  <si>
    <t>CALL00003199</t>
  </si>
  <si>
    <t>CALL00003200</t>
  </si>
  <si>
    <t>CALL00003201</t>
  </si>
  <si>
    <t>CALL00003202</t>
  </si>
  <si>
    <t>CALL00003203</t>
  </si>
  <si>
    <t>CALL00003204</t>
  </si>
  <si>
    <t>CALL00003205</t>
  </si>
  <si>
    <t>CALL00003206</t>
  </si>
  <si>
    <t>CALL00003207</t>
  </si>
  <si>
    <t>CALL00003208</t>
  </si>
  <si>
    <t>CALL00003209</t>
  </si>
  <si>
    <t>CALL00003210</t>
  </si>
  <si>
    <t>CALL00003211</t>
  </si>
  <si>
    <t>CALL00003212</t>
  </si>
  <si>
    <t>CALL00003213</t>
  </si>
  <si>
    <t>CALL00003214</t>
  </si>
  <si>
    <t>CALL00003215</t>
  </si>
  <si>
    <t>CALL00003216</t>
  </si>
  <si>
    <t>CALL00003217</t>
  </si>
  <si>
    <t>CALL00003218</t>
  </si>
  <si>
    <t>CALL00003219</t>
  </si>
  <si>
    <t>CALL00003220</t>
  </si>
  <si>
    <t>CALL00003221</t>
  </si>
  <si>
    <t>CALL00003222</t>
  </si>
  <si>
    <t>CALL00003223</t>
  </si>
  <si>
    <t>CALL00003224</t>
  </si>
  <si>
    <t>CALL00003225</t>
  </si>
  <si>
    <t>CALL00003226</t>
  </si>
  <si>
    <t>CALL00003227</t>
  </si>
  <si>
    <t>CALL00003228</t>
  </si>
  <si>
    <t>CALL00003229</t>
  </si>
  <si>
    <t>CALL00003230</t>
  </si>
  <si>
    <t>CALL00003231</t>
  </si>
  <si>
    <t>CALL00003232</t>
  </si>
  <si>
    <t>CALL00003233</t>
  </si>
  <si>
    <t>CALL00003234</t>
  </si>
  <si>
    <t>CALL00003235</t>
  </si>
  <si>
    <t>CALL00003236</t>
  </si>
  <si>
    <t>CALL00003237</t>
  </si>
  <si>
    <t>CALL00003238</t>
  </si>
  <si>
    <t>CALL00003239</t>
  </si>
  <si>
    <t>CALL00003240</t>
  </si>
  <si>
    <t>CALL00003241</t>
  </si>
  <si>
    <t>CALL00003242</t>
  </si>
  <si>
    <t>CALL00003243</t>
  </si>
  <si>
    <t>CALL00003244</t>
  </si>
  <si>
    <t>CALL00003245</t>
  </si>
  <si>
    <t>CALL00003246</t>
  </si>
  <si>
    <t>CALL00003247</t>
  </si>
  <si>
    <t>CALL00003248</t>
  </si>
  <si>
    <t>CALL00003249</t>
  </si>
  <si>
    <t>CALL00003250</t>
  </si>
  <si>
    <t>CALL00003251</t>
  </si>
  <si>
    <t>CALL00003252</t>
  </si>
  <si>
    <t>CALL00003253</t>
  </si>
  <si>
    <t>CALL00003254</t>
  </si>
  <si>
    <t>CALL00003255</t>
  </si>
  <si>
    <t>CALL00003256</t>
  </si>
  <si>
    <t>CALL00003257</t>
  </si>
  <si>
    <t>CALL00003258</t>
  </si>
  <si>
    <t>CALL00003259</t>
  </si>
  <si>
    <t>CALL00003260</t>
  </si>
  <si>
    <t>CALL00003261</t>
  </si>
  <si>
    <t>CALL00003262</t>
  </si>
  <si>
    <t>CALL00003263</t>
  </si>
  <si>
    <t>CALL00003264</t>
  </si>
  <si>
    <t>CALL00003265</t>
  </si>
  <si>
    <t>CALL00003266</t>
  </si>
  <si>
    <t>CALL00003267</t>
  </si>
  <si>
    <t>CALL00003268</t>
  </si>
  <si>
    <t>CALL00003269</t>
  </si>
  <si>
    <t>CALL00003270</t>
  </si>
  <si>
    <t>CALL00003271</t>
  </si>
  <si>
    <t>CALL00003272</t>
  </si>
  <si>
    <t>CALL00003273</t>
  </si>
  <si>
    <t>CALL00003274</t>
  </si>
  <si>
    <t>CALL00003275</t>
  </si>
  <si>
    <t>CALL00003276</t>
  </si>
  <si>
    <t>CALL00003277</t>
  </si>
  <si>
    <t>CALL00003278</t>
  </si>
  <si>
    <t>CALL00003279</t>
  </si>
  <si>
    <t>CALL00003280</t>
  </si>
  <si>
    <t>CALL00003281</t>
  </si>
  <si>
    <t>CALL00003282</t>
  </si>
  <si>
    <t>CALL00003283</t>
  </si>
  <si>
    <t>CALL00003284</t>
  </si>
  <si>
    <t>CALL00003285</t>
  </si>
  <si>
    <t>CALL00003286</t>
  </si>
  <si>
    <t>CALL00003287</t>
  </si>
  <si>
    <t>CALL00003288</t>
  </si>
  <si>
    <t>CALL00003289</t>
  </si>
  <si>
    <t>CALL00003290</t>
  </si>
  <si>
    <t>CALL00003291</t>
  </si>
  <si>
    <t>CALL00003292</t>
  </si>
  <si>
    <t>CALL00003293</t>
  </si>
  <si>
    <t>CALL00003294</t>
  </si>
  <si>
    <t>CALL00003295</t>
  </si>
  <si>
    <t>CALL00003296</t>
  </si>
  <si>
    <t>CALL00003297</t>
  </si>
  <si>
    <t>CALL00003298</t>
  </si>
  <si>
    <t>CALL00003299</t>
  </si>
  <si>
    <t>CALL00003300</t>
  </si>
  <si>
    <t>CALL00003301</t>
  </si>
  <si>
    <t>CALL00003302</t>
  </si>
  <si>
    <t>CALL00003303</t>
  </si>
  <si>
    <t>CALL00003304</t>
  </si>
  <si>
    <t>CALL00003305</t>
  </si>
  <si>
    <t>CALL00003306</t>
  </si>
  <si>
    <t>CALL00003307</t>
  </si>
  <si>
    <t>CALL00003308</t>
  </si>
  <si>
    <t>CALL00003309</t>
  </si>
  <si>
    <t>CALL00003310</t>
  </si>
  <si>
    <t>CALL00003311</t>
  </si>
  <si>
    <t>CALL00003312</t>
  </si>
  <si>
    <t>CALL00003313</t>
  </si>
  <si>
    <t>CALL00003314</t>
  </si>
  <si>
    <t>CALL00003315</t>
  </si>
  <si>
    <t>CALL00003316</t>
  </si>
  <si>
    <t>CALL00003317</t>
  </si>
  <si>
    <t>CALL00003318</t>
  </si>
  <si>
    <t>CALL00003319</t>
  </si>
  <si>
    <t>CALL00003320</t>
  </si>
  <si>
    <t>CALL00003321</t>
  </si>
  <si>
    <t>CALL00003322</t>
  </si>
  <si>
    <t>CALL00003323</t>
  </si>
  <si>
    <t>CALL00003324</t>
  </si>
  <si>
    <t>CALL00003325</t>
  </si>
  <si>
    <t>CALL00003326</t>
  </si>
  <si>
    <t>CALL00003327</t>
  </si>
  <si>
    <t>CALL00003328</t>
  </si>
  <si>
    <t>CALL00003329</t>
  </si>
  <si>
    <t>CALL00003330</t>
  </si>
  <si>
    <t>CALL00003331</t>
  </si>
  <si>
    <t>CALL00003332</t>
  </si>
  <si>
    <t>CALL00003333</t>
  </si>
  <si>
    <t>CALL00003334</t>
  </si>
  <si>
    <t>CALL00003335</t>
  </si>
  <si>
    <t>CALL00003336</t>
  </si>
  <si>
    <t>CALL00003337</t>
  </si>
  <si>
    <t>CALL00003338</t>
  </si>
  <si>
    <t>CALL00003339</t>
  </si>
  <si>
    <t>CALL00003340</t>
  </si>
  <si>
    <t>CALL00003341</t>
  </si>
  <si>
    <t>CALL00003342</t>
  </si>
  <si>
    <t>CALL00003343</t>
  </si>
  <si>
    <t>CALL00003344</t>
  </si>
  <si>
    <t>CALL00003345</t>
  </si>
  <si>
    <t>CALL00003346</t>
  </si>
  <si>
    <t>CALL00003347</t>
  </si>
  <si>
    <t>CALL00003348</t>
  </si>
  <si>
    <t>CALL00003349</t>
  </si>
  <si>
    <t>CALL00003350</t>
  </si>
  <si>
    <t>CALL00003351</t>
  </si>
  <si>
    <t>CALL00003352</t>
  </si>
  <si>
    <t>CALL00003353</t>
  </si>
  <si>
    <t>CALL00003354</t>
  </si>
  <si>
    <t>CALL00003355</t>
  </si>
  <si>
    <t>CALL00003356</t>
  </si>
  <si>
    <t>CALL00003357</t>
  </si>
  <si>
    <t>CALL00003358</t>
  </si>
  <si>
    <t>CALL00003359</t>
  </si>
  <si>
    <t>CALL00003360</t>
  </si>
  <si>
    <t>CALL00003361</t>
  </si>
  <si>
    <t>CALL00003362</t>
  </si>
  <si>
    <t>CALL00003363</t>
  </si>
  <si>
    <t>CALL00003364</t>
  </si>
  <si>
    <t>CALL00003365</t>
  </si>
  <si>
    <t>CALL00003366</t>
  </si>
  <si>
    <t>CALL00003367</t>
  </si>
  <si>
    <t>CALL00003368</t>
  </si>
  <si>
    <t>CALL00003369</t>
  </si>
  <si>
    <t>CALL00003370</t>
  </si>
  <si>
    <t>CALL00003371</t>
  </si>
  <si>
    <t>CALL00003372</t>
  </si>
  <si>
    <t>CALL00003373</t>
  </si>
  <si>
    <t>CALL00003374</t>
  </si>
  <si>
    <t>CALL00003375</t>
  </si>
  <si>
    <t>CALL00003376</t>
  </si>
  <si>
    <t>CALL00003377</t>
  </si>
  <si>
    <t>CALL00003378</t>
  </si>
  <si>
    <t>CALL00003379</t>
  </si>
  <si>
    <t>CALL00003380</t>
  </si>
  <si>
    <t>CALL00003381</t>
  </si>
  <si>
    <t>CALL00003382</t>
  </si>
  <si>
    <t>CALL00003383</t>
  </si>
  <si>
    <t>CALL00003384</t>
  </si>
  <si>
    <t>CALL00003385</t>
  </si>
  <si>
    <t>CALL00003386</t>
  </si>
  <si>
    <t>CALL00003387</t>
  </si>
  <si>
    <t>CALL00003388</t>
  </si>
  <si>
    <t>CALL00003389</t>
  </si>
  <si>
    <t>CALL00003390</t>
  </si>
  <si>
    <t>CALL00003391</t>
  </si>
  <si>
    <t>CALL00003392</t>
  </si>
  <si>
    <t>CALL00003393</t>
  </si>
  <si>
    <t>CALL00003394</t>
  </si>
  <si>
    <t>CALL00003395</t>
  </si>
  <si>
    <t>CALL00003396</t>
  </si>
  <si>
    <t>CALL00003397</t>
  </si>
  <si>
    <t>CALL00003398</t>
  </si>
  <si>
    <t>CALL00003399</t>
  </si>
  <si>
    <t>CALL00003400</t>
  </si>
  <si>
    <t>CALL00003401</t>
  </si>
  <si>
    <t>CALL00003402</t>
  </si>
  <si>
    <t>CALL00003403</t>
  </si>
  <si>
    <t>CALL00003404</t>
  </si>
  <si>
    <t>CALL00003405</t>
  </si>
  <si>
    <t>CALL00003406</t>
  </si>
  <si>
    <t>CALL00003407</t>
  </si>
  <si>
    <t>CALL00003408</t>
  </si>
  <si>
    <t>CALL00003409</t>
  </si>
  <si>
    <t>CALL00003410</t>
  </si>
  <si>
    <t>CALL00003411</t>
  </si>
  <si>
    <t>CALL00003412</t>
  </si>
  <si>
    <t>CALL00003413</t>
  </si>
  <si>
    <t>CALL00003414</t>
  </si>
  <si>
    <t>CALL00003415</t>
  </si>
  <si>
    <t>CALL00003416</t>
  </si>
  <si>
    <t>CALL00003417</t>
  </si>
  <si>
    <t>CALL00003418</t>
  </si>
  <si>
    <t>CALL00003419</t>
  </si>
  <si>
    <t>CALL00003420</t>
  </si>
  <si>
    <t>CALL00003421</t>
  </si>
  <si>
    <t>CALL00003422</t>
  </si>
  <si>
    <t>CALL00003423</t>
  </si>
  <si>
    <t>CALL00003424</t>
  </si>
  <si>
    <t>CALL00003425</t>
  </si>
  <si>
    <t>CALL00003426</t>
  </si>
  <si>
    <t>CALL00003427</t>
  </si>
  <si>
    <t>CALL00003428</t>
  </si>
  <si>
    <t>CALL00003429</t>
  </si>
  <si>
    <t>CALL00003430</t>
  </si>
  <si>
    <t>CALL00003431</t>
  </si>
  <si>
    <t>CALL00003432</t>
  </si>
  <si>
    <t>CALL00003433</t>
  </si>
  <si>
    <t>CALL00003434</t>
  </si>
  <si>
    <t>CALL00003435</t>
  </si>
  <si>
    <t>CALL00003436</t>
  </si>
  <si>
    <t>CALL00003437</t>
  </si>
  <si>
    <t>CALL00003438</t>
  </si>
  <si>
    <t>CALL00003439</t>
  </si>
  <si>
    <t>CALL00003440</t>
  </si>
  <si>
    <t>CALL00003441</t>
  </si>
  <si>
    <t>CALL00003442</t>
  </si>
  <si>
    <t>CALL00003443</t>
  </si>
  <si>
    <t>CALL00003444</t>
  </si>
  <si>
    <t>CALL00003445</t>
  </si>
  <si>
    <t>CALL00003446</t>
  </si>
  <si>
    <t>CALL00003447</t>
  </si>
  <si>
    <t>CALL00003448</t>
  </si>
  <si>
    <t>CALL00003449</t>
  </si>
  <si>
    <t>CALL00003450</t>
  </si>
  <si>
    <t>CALL00003451</t>
  </si>
  <si>
    <t>CALL00003452</t>
  </si>
  <si>
    <t>CALL00003453</t>
  </si>
  <si>
    <t>CALL00003454</t>
  </si>
  <si>
    <t>CALL00003455</t>
  </si>
  <si>
    <t>CALL00003456</t>
  </si>
  <si>
    <t>CALL00003457</t>
  </si>
  <si>
    <t>CALL00003458</t>
  </si>
  <si>
    <t>CALL00003459</t>
  </si>
  <si>
    <t>CALL00003460</t>
  </si>
  <si>
    <t>CALL00003461</t>
  </si>
  <si>
    <t>CALL00003462</t>
  </si>
  <si>
    <t>CALL00003463</t>
  </si>
  <si>
    <t>CALL00003464</t>
  </si>
  <si>
    <t>CALL00003465</t>
  </si>
  <si>
    <t>CALL00003466</t>
  </si>
  <si>
    <t>CALL00003467</t>
  </si>
  <si>
    <t>CALL00003468</t>
  </si>
  <si>
    <t>CALL00003469</t>
  </si>
  <si>
    <t>CALL00003470</t>
  </si>
  <si>
    <t>CALL00003471</t>
  </si>
  <si>
    <t>CALL00003472</t>
  </si>
  <si>
    <t>CALL00003473</t>
  </si>
  <si>
    <t>CALL00003474</t>
  </si>
  <si>
    <t>CALL00003475</t>
  </si>
  <si>
    <t>CALL00003476</t>
  </si>
  <si>
    <t>CALL00003477</t>
  </si>
  <si>
    <t>CALL00003478</t>
  </si>
  <si>
    <t>CALL00003479</t>
  </si>
  <si>
    <t>CALL00003480</t>
  </si>
  <si>
    <t>CALL00003481</t>
  </si>
  <si>
    <t>CALL00003482</t>
  </si>
  <si>
    <t>CALL00003483</t>
  </si>
  <si>
    <t>CALL00003484</t>
  </si>
  <si>
    <t>CALL00003485</t>
  </si>
  <si>
    <t>CALL00003486</t>
  </si>
  <si>
    <t>CALL00003487</t>
  </si>
  <si>
    <t>CALL00003488</t>
  </si>
  <si>
    <t>CALL00003489</t>
  </si>
  <si>
    <t>CALL00003490</t>
  </si>
  <si>
    <t>CALL00003491</t>
  </si>
  <si>
    <t>CALL00003492</t>
  </si>
  <si>
    <t>CALL00003493</t>
  </si>
  <si>
    <t>CALL00003494</t>
  </si>
  <si>
    <t>CALL00003495</t>
  </si>
  <si>
    <t>CALL00003496</t>
  </si>
  <si>
    <t>CALL00003497</t>
  </si>
  <si>
    <t>CALL00003498</t>
  </si>
  <si>
    <t>CALL00003499</t>
  </si>
  <si>
    <t>CALL00003500</t>
  </si>
  <si>
    <t>CALL00003501</t>
  </si>
  <si>
    <t>CALL00003502</t>
  </si>
  <si>
    <t>CALL00003503</t>
  </si>
  <si>
    <t>CALL00003504</t>
  </si>
  <si>
    <t>CALL00003505</t>
  </si>
  <si>
    <t>CALL00003506</t>
  </si>
  <si>
    <t>CALL00003507</t>
  </si>
  <si>
    <t>CALL00003508</t>
  </si>
  <si>
    <t>CALL00003509</t>
  </si>
  <si>
    <t>CALL00003510</t>
  </si>
  <si>
    <t>CALL00003511</t>
  </si>
  <si>
    <t>CALL00003512</t>
  </si>
  <si>
    <t>CALL00003513</t>
  </si>
  <si>
    <t>CALL00003514</t>
  </si>
  <si>
    <t>CALL00003515</t>
  </si>
  <si>
    <t>CALL00003516</t>
  </si>
  <si>
    <t>CALL00003517</t>
  </si>
  <si>
    <t>CALL00003518</t>
  </si>
  <si>
    <t>CALL00003519</t>
  </si>
  <si>
    <t>CALL00003520</t>
  </si>
  <si>
    <t>CALL00003521</t>
  </si>
  <si>
    <t>CALL00003522</t>
  </si>
  <si>
    <t>CALL00003523</t>
  </si>
  <si>
    <t>CALL00003524</t>
  </si>
  <si>
    <t>CALL00003525</t>
  </si>
  <si>
    <t>CALL00003526</t>
  </si>
  <si>
    <t>CALL00003527</t>
  </si>
  <si>
    <t>CALL00003528</t>
  </si>
  <si>
    <t>CALL00003529</t>
  </si>
  <si>
    <t>CALL00003530</t>
  </si>
  <si>
    <t>CALL00003531</t>
  </si>
  <si>
    <t>CALL00003532</t>
  </si>
  <si>
    <t>CALL00003533</t>
  </si>
  <si>
    <t>CALL00003534</t>
  </si>
  <si>
    <t>CALL00003535</t>
  </si>
  <si>
    <t>CALL00003536</t>
  </si>
  <si>
    <t>CALL00003537</t>
  </si>
  <si>
    <t>CALL00003538</t>
  </si>
  <si>
    <t>CALL00003539</t>
  </si>
  <si>
    <t>CALL00003540</t>
  </si>
  <si>
    <t>CALL00003541</t>
  </si>
  <si>
    <t>CALL00003542</t>
  </si>
  <si>
    <t>CALL00003543</t>
  </si>
  <si>
    <t>CALL00003544</t>
  </si>
  <si>
    <t>CALL00003545</t>
  </si>
  <si>
    <t>CALL00003546</t>
  </si>
  <si>
    <t>CALL00003547</t>
  </si>
  <si>
    <t>CALL00003548</t>
  </si>
  <si>
    <t>CALL00003549</t>
  </si>
  <si>
    <t>CALL00003550</t>
  </si>
  <si>
    <t>CALL00003551</t>
  </si>
  <si>
    <t>CALL00003552</t>
  </si>
  <si>
    <t>CALL00003553</t>
  </si>
  <si>
    <t>CALL00003554</t>
  </si>
  <si>
    <t>CALL00003555</t>
  </si>
  <si>
    <t>CALL00003556</t>
  </si>
  <si>
    <t>CALL00003557</t>
  </si>
  <si>
    <t>CALL00003558</t>
  </si>
  <si>
    <t>CALL00003559</t>
  </si>
  <si>
    <t>CALL00003560</t>
  </si>
  <si>
    <t>CALL00003561</t>
  </si>
  <si>
    <t>CALL00003562</t>
  </si>
  <si>
    <t>CALL00003563</t>
  </si>
  <si>
    <t>CALL00003564</t>
  </si>
  <si>
    <t>CALL00003565</t>
  </si>
  <si>
    <t>CALL00003566</t>
  </si>
  <si>
    <t>CALL00003567</t>
  </si>
  <si>
    <t>CALL00003568</t>
  </si>
  <si>
    <t>CALL00003569</t>
  </si>
  <si>
    <t>CALL00003570</t>
  </si>
  <si>
    <t>CALL00003571</t>
  </si>
  <si>
    <t>CALL00003572</t>
  </si>
  <si>
    <t>CALL00003573</t>
  </si>
  <si>
    <t>CALL00003574</t>
  </si>
  <si>
    <t>CALL00003575</t>
  </si>
  <si>
    <t>CALL00003576</t>
  </si>
  <si>
    <t>CALL00003577</t>
  </si>
  <si>
    <t>CALL00003578</t>
  </si>
  <si>
    <t>CALL00003579</t>
  </si>
  <si>
    <t>CALL00003580</t>
  </si>
  <si>
    <t>CALL00003581</t>
  </si>
  <si>
    <t>CALL00003582</t>
  </si>
  <si>
    <t>CALL00003583</t>
  </si>
  <si>
    <t>CALL00003584</t>
  </si>
  <si>
    <t>CALL00003585</t>
  </si>
  <si>
    <t>CALL00003586</t>
  </si>
  <si>
    <t>CALL00003587</t>
  </si>
  <si>
    <t>CALL00003588</t>
  </si>
  <si>
    <t>CALL00003589</t>
  </si>
  <si>
    <t>CALL00003590</t>
  </si>
  <si>
    <t>CALL00003591</t>
  </si>
  <si>
    <t>CALL00003592</t>
  </si>
  <si>
    <t>CALL00003593</t>
  </si>
  <si>
    <t>CALL00003594</t>
  </si>
  <si>
    <t>CALL00003595</t>
  </si>
  <si>
    <t>CALL00003596</t>
  </si>
  <si>
    <t>CALL00003597</t>
  </si>
  <si>
    <t>CALL00003598</t>
  </si>
  <si>
    <t>CALL00003599</t>
  </si>
  <si>
    <t>CALL00003600</t>
  </si>
  <si>
    <t>CALL00003601</t>
  </si>
  <si>
    <t>CALL00003602</t>
  </si>
  <si>
    <t>CALL00003603</t>
  </si>
  <si>
    <t>CALL00003604</t>
  </si>
  <si>
    <t>CALL00003605</t>
  </si>
  <si>
    <t>CALL00003606</t>
  </si>
  <si>
    <t>CALL00003607</t>
  </si>
  <si>
    <t>CALL00003608</t>
  </si>
  <si>
    <t>CALL00003609</t>
  </si>
  <si>
    <t>CALL00003610</t>
  </si>
  <si>
    <t>CALL00003611</t>
  </si>
  <si>
    <t>CALL00003612</t>
  </si>
  <si>
    <t>CALL00003613</t>
  </si>
  <si>
    <t>CALL00003614</t>
  </si>
  <si>
    <t>CALL00003615</t>
  </si>
  <si>
    <t>CALL00003616</t>
  </si>
  <si>
    <t>CALL00003617</t>
  </si>
  <si>
    <t>CALL00003618</t>
  </si>
  <si>
    <t>CALL00003619</t>
  </si>
  <si>
    <t>CALL00003620</t>
  </si>
  <si>
    <t>CALL00003621</t>
  </si>
  <si>
    <t>CALL00003622</t>
  </si>
  <si>
    <t>CALL00003623</t>
  </si>
  <si>
    <t>CALL00003624</t>
  </si>
  <si>
    <t>CALL00003625</t>
  </si>
  <si>
    <t>CALL00003626</t>
  </si>
  <si>
    <t>CALL00003627</t>
  </si>
  <si>
    <t>CALL00003628</t>
  </si>
  <si>
    <t>CALL00003629</t>
  </si>
  <si>
    <t>CALL00003630</t>
  </si>
  <si>
    <t>CALL00003631</t>
  </si>
  <si>
    <t>CALL00003632</t>
  </si>
  <si>
    <t>CALL00003633</t>
  </si>
  <si>
    <t>CALL00003634</t>
  </si>
  <si>
    <t>CALL00003635</t>
  </si>
  <si>
    <t>CALL00003636</t>
  </si>
  <si>
    <t>CALL00003637</t>
  </si>
  <si>
    <t>CALL00003638</t>
  </si>
  <si>
    <t>CALL00003639</t>
  </si>
  <si>
    <t>CALL00003640</t>
  </si>
  <si>
    <t>CALL00003641</t>
  </si>
  <si>
    <t>CALL00003642</t>
  </si>
  <si>
    <t>CALL00003643</t>
  </si>
  <si>
    <t>CALL00003644</t>
  </si>
  <si>
    <t>CALL00003645</t>
  </si>
  <si>
    <t>CALL00003646</t>
  </si>
  <si>
    <t>CALL00003647</t>
  </si>
  <si>
    <t>CALL00003648</t>
  </si>
  <si>
    <t>CALL00003649</t>
  </si>
  <si>
    <t>CALL00003650</t>
  </si>
  <si>
    <t>CALL00003651</t>
  </si>
  <si>
    <t>CALL00003652</t>
  </si>
  <si>
    <t>CALL00003653</t>
  </si>
  <si>
    <t>CALL00003654</t>
  </si>
  <si>
    <t>CALL00003655</t>
  </si>
  <si>
    <t>CALL00003656</t>
  </si>
  <si>
    <t>CALL00003657</t>
  </si>
  <si>
    <t>CALL00003658</t>
  </si>
  <si>
    <t>CALL00003659</t>
  </si>
  <si>
    <t>CALL00003660</t>
  </si>
  <si>
    <t>CALL00003661</t>
  </si>
  <si>
    <t>CALL00003662</t>
  </si>
  <si>
    <t>CALL00003663</t>
  </si>
  <si>
    <t>CALL00003664</t>
  </si>
  <si>
    <t>CALL00003665</t>
  </si>
  <si>
    <t>CALL00003666</t>
  </si>
  <si>
    <t>CALL00003667</t>
  </si>
  <si>
    <t>CALL00003668</t>
  </si>
  <si>
    <t>CALL00003669</t>
  </si>
  <si>
    <t>CALL00003670</t>
  </si>
  <si>
    <t>CALL00003671</t>
  </si>
  <si>
    <t>CALL00003672</t>
  </si>
  <si>
    <t>CALL00003673</t>
  </si>
  <si>
    <t>CALL00003674</t>
  </si>
  <si>
    <t>CALL00003675</t>
  </si>
  <si>
    <t>CALL00003676</t>
  </si>
  <si>
    <t>CALL00003677</t>
  </si>
  <si>
    <t>CALL00003678</t>
  </si>
  <si>
    <t>CALL00003679</t>
  </si>
  <si>
    <t>CALL00003680</t>
  </si>
  <si>
    <t>CALL00003681</t>
  </si>
  <si>
    <t>CALL00003682</t>
  </si>
  <si>
    <t>CALL00003683</t>
  </si>
  <si>
    <t>CALL00003684</t>
  </si>
  <si>
    <t>CALL00003685</t>
  </si>
  <si>
    <t>CALL00003686</t>
  </si>
  <si>
    <t>CALL00003687</t>
  </si>
  <si>
    <t>CALL00003688</t>
  </si>
  <si>
    <t>CALL00003689</t>
  </si>
  <si>
    <t>CALL00003690</t>
  </si>
  <si>
    <t>CALL00003691</t>
  </si>
  <si>
    <t>CALL00003692</t>
  </si>
  <si>
    <t>CALL00003693</t>
  </si>
  <si>
    <t>CALL00003694</t>
  </si>
  <si>
    <t>CALL00003695</t>
  </si>
  <si>
    <t>CALL00003696</t>
  </si>
  <si>
    <t>CALL00003697</t>
  </si>
  <si>
    <t>CALL00003698</t>
  </si>
  <si>
    <t>CALL00003699</t>
  </si>
  <si>
    <t>CALL00003700</t>
  </si>
  <si>
    <t>CALL00003701</t>
  </si>
  <si>
    <t>CALL00003702</t>
  </si>
  <si>
    <t>CALL00003703</t>
  </si>
  <si>
    <t>CALL00003704</t>
  </si>
  <si>
    <t>CALL00003705</t>
  </si>
  <si>
    <t>CALL00003706</t>
  </si>
  <si>
    <t>CALL00003707</t>
  </si>
  <si>
    <t>CALL00003708</t>
  </si>
  <si>
    <t>CALL00003709</t>
  </si>
  <si>
    <t>CALL00003710</t>
  </si>
  <si>
    <t>CALL00003711</t>
  </si>
  <si>
    <t>CALL00003712</t>
  </si>
  <si>
    <t>CALL00003713</t>
  </si>
  <si>
    <t>CALL00003714</t>
  </si>
  <si>
    <t>CALL00003715</t>
  </si>
  <si>
    <t>CALL00003716</t>
  </si>
  <si>
    <t>CALL00003717</t>
  </si>
  <si>
    <t>CALL00003718</t>
  </si>
  <si>
    <t>CALL00003719</t>
  </si>
  <si>
    <t>CALL00003720</t>
  </si>
  <si>
    <t>CALL00003721</t>
  </si>
  <si>
    <t>CALL00003722</t>
  </si>
  <si>
    <t>CALL00003723</t>
  </si>
  <si>
    <t>CALL00003724</t>
  </si>
  <si>
    <t>CALL00003725</t>
  </si>
  <si>
    <t>CALL00003726</t>
  </si>
  <si>
    <t>CALL00003727</t>
  </si>
  <si>
    <t>CALL00003728</t>
  </si>
  <si>
    <t>CALL00003729</t>
  </si>
  <si>
    <t>CALL00003730</t>
  </si>
  <si>
    <t>CALL00003731</t>
  </si>
  <si>
    <t>CALL00003732</t>
  </si>
  <si>
    <t>CALL00003733</t>
  </si>
  <si>
    <t>CALL00003734</t>
  </si>
  <si>
    <t>CALL00003735</t>
  </si>
  <si>
    <t>CALL00003736</t>
  </si>
  <si>
    <t>CALL00003737</t>
  </si>
  <si>
    <t>CALL00003738</t>
  </si>
  <si>
    <t>CALL00003739</t>
  </si>
  <si>
    <t>CALL00003740</t>
  </si>
  <si>
    <t>CALL00003741</t>
  </si>
  <si>
    <t>CALL00003742</t>
  </si>
  <si>
    <t>CALL00003743</t>
  </si>
  <si>
    <t>CALL00003744</t>
  </si>
  <si>
    <t>CALL00003745</t>
  </si>
  <si>
    <t>CALL00003746</t>
  </si>
  <si>
    <t>CALL00003747</t>
  </si>
  <si>
    <t>CALL00003748</t>
  </si>
  <si>
    <t>CALL00003749</t>
  </si>
  <si>
    <t>CALL00003750</t>
  </si>
  <si>
    <t>CALL00003751</t>
  </si>
  <si>
    <t>CALL00003752</t>
  </si>
  <si>
    <t>CALL00003753</t>
  </si>
  <si>
    <t>CALL00003754</t>
  </si>
  <si>
    <t>CALL00003755</t>
  </si>
  <si>
    <t>CALL00003756</t>
  </si>
  <si>
    <t>CALL00003757</t>
  </si>
  <si>
    <t>CALL00003758</t>
  </si>
  <si>
    <t>CALL00003759</t>
  </si>
  <si>
    <t>CALL00003760</t>
  </si>
  <si>
    <t>CALL00003761</t>
  </si>
  <si>
    <t>CALL00003762</t>
  </si>
  <si>
    <t>CALL00003763</t>
  </si>
  <si>
    <t>CALL00003764</t>
  </si>
  <si>
    <t>CALL00003765</t>
  </si>
  <si>
    <t>CALL00003766</t>
  </si>
  <si>
    <t>CALL00003767</t>
  </si>
  <si>
    <t>CALL00003768</t>
  </si>
  <si>
    <t>CALL00003769</t>
  </si>
  <si>
    <t>CALL00003770</t>
  </si>
  <si>
    <t>CALL00003771</t>
  </si>
  <si>
    <t>CALL00003772</t>
  </si>
  <si>
    <t>CALL00003773</t>
  </si>
  <si>
    <t>CALL00003774</t>
  </si>
  <si>
    <t>CALL00003775</t>
  </si>
  <si>
    <t>CALL00003776</t>
  </si>
  <si>
    <t>CALL00003777</t>
  </si>
  <si>
    <t>CALL00003778</t>
  </si>
  <si>
    <t>CALL00003779</t>
  </si>
  <si>
    <t>CALL00003780</t>
  </si>
  <si>
    <t>CALL00003781</t>
  </si>
  <si>
    <t>CALL00003782</t>
  </si>
  <si>
    <t>CALL00003783</t>
  </si>
  <si>
    <t>CALL00003784</t>
  </si>
  <si>
    <t>CALL00003785</t>
  </si>
  <si>
    <t>CALL00003786</t>
  </si>
  <si>
    <t>CALL00003787</t>
  </si>
  <si>
    <t>CALL00003788</t>
  </si>
  <si>
    <t>CALL00003789</t>
  </si>
  <si>
    <t>CALL00003790</t>
  </si>
  <si>
    <t>CALL00003791</t>
  </si>
  <si>
    <t>CALL00003792</t>
  </si>
  <si>
    <t>CALL00003793</t>
  </si>
  <si>
    <t>CALL00003794</t>
  </si>
  <si>
    <t>CALL00003795</t>
  </si>
  <si>
    <t>CALL00003796</t>
  </si>
  <si>
    <t>CALL00003797</t>
  </si>
  <si>
    <t>CALL00003798</t>
  </si>
  <si>
    <t>CALL00003799</t>
  </si>
  <si>
    <t>CALL00003800</t>
  </si>
  <si>
    <t>CALL00003801</t>
  </si>
  <si>
    <t>CALL00003802</t>
  </si>
  <si>
    <t>CALL00003803</t>
  </si>
  <si>
    <t>CALL00003804</t>
  </si>
  <si>
    <t>CALL00003805</t>
  </si>
  <si>
    <t>CALL00003806</t>
  </si>
  <si>
    <t>CALL00003807</t>
  </si>
  <si>
    <t>CALL00003808</t>
  </si>
  <si>
    <t>CALL00003809</t>
  </si>
  <si>
    <t>CALL00003810</t>
  </si>
  <si>
    <t>CALL00003811</t>
  </si>
  <si>
    <t>CALL00003812</t>
  </si>
  <si>
    <t>CALL00003813</t>
  </si>
  <si>
    <t>CALL00003814</t>
  </si>
  <si>
    <t>CALL00003815</t>
  </si>
  <si>
    <t>CALL00003816</t>
  </si>
  <si>
    <t>CALL00003817</t>
  </si>
  <si>
    <t>CALL00003818</t>
  </si>
  <si>
    <t>CALL00003819</t>
  </si>
  <si>
    <t>CALL00003820</t>
  </si>
  <si>
    <t>CALL00003821</t>
  </si>
  <si>
    <t>CALL00003822</t>
  </si>
  <si>
    <t>CALL00003823</t>
  </si>
  <si>
    <t>CALL00003824</t>
  </si>
  <si>
    <t>CALL00003825</t>
  </si>
  <si>
    <t>CALL00003826</t>
  </si>
  <si>
    <t>CALL00003827</t>
  </si>
  <si>
    <t>CALL00003828</t>
  </si>
  <si>
    <t>CALL00003829</t>
  </si>
  <si>
    <t>CALL00003830</t>
  </si>
  <si>
    <t>CALL00003831</t>
  </si>
  <si>
    <t>CALL00003832</t>
  </si>
  <si>
    <t>CALL00003833</t>
  </si>
  <si>
    <t>CALL00003834</t>
  </si>
  <si>
    <t>CALL00003835</t>
  </si>
  <si>
    <t>CALL00003836</t>
  </si>
  <si>
    <t>CALL00003837</t>
  </si>
  <si>
    <t>CALL00003838</t>
  </si>
  <si>
    <t>CALL00003839</t>
  </si>
  <si>
    <t>CALL00003840</t>
  </si>
  <si>
    <t>CALL00003841</t>
  </si>
  <si>
    <t>CALL00003842</t>
  </si>
  <si>
    <t>CALL00003843</t>
  </si>
  <si>
    <t>CALL00003844</t>
  </si>
  <si>
    <t>CALL00003845</t>
  </si>
  <si>
    <t>CALL00003846</t>
  </si>
  <si>
    <t>CALL00003847</t>
  </si>
  <si>
    <t>CALL00003848</t>
  </si>
  <si>
    <t>CALL00003849</t>
  </si>
  <si>
    <t>CALL00003850</t>
  </si>
  <si>
    <t>CALL00003851</t>
  </si>
  <si>
    <t>CALL00003852</t>
  </si>
  <si>
    <t>CALL00003853</t>
  </si>
  <si>
    <t>CALL00003854</t>
  </si>
  <si>
    <t>CALL00003855</t>
  </si>
  <si>
    <t>CALL00003856</t>
  </si>
  <si>
    <t>CALL00003857</t>
  </si>
  <si>
    <t>CALL00003858</t>
  </si>
  <si>
    <t>CALL00003859</t>
  </si>
  <si>
    <t>CALL00003860</t>
  </si>
  <si>
    <t>CALL00003861</t>
  </si>
  <si>
    <t>CALL00003862</t>
  </si>
  <si>
    <t>CALL00003863</t>
  </si>
  <si>
    <t>CALL00003864</t>
  </si>
  <si>
    <t>CALL00003865</t>
  </si>
  <si>
    <t>CALL00003866</t>
  </si>
  <si>
    <t>CALL00003867</t>
  </si>
  <si>
    <t>CALL00003868</t>
  </si>
  <si>
    <t>CALL00003869</t>
  </si>
  <si>
    <t>CALL00003870</t>
  </si>
  <si>
    <t>CALL00003871</t>
  </si>
  <si>
    <t>CALL00003872</t>
  </si>
  <si>
    <t>CALL00003873</t>
  </si>
  <si>
    <t>CALL00003874</t>
  </si>
  <si>
    <t>CALL00003875</t>
  </si>
  <si>
    <t>CALL00003876</t>
  </si>
  <si>
    <t>CALL00003877</t>
  </si>
  <si>
    <t>CALL00003878</t>
  </si>
  <si>
    <t>CALL00003879</t>
  </si>
  <si>
    <t>CALL00003880</t>
  </si>
  <si>
    <t>CALL00003881</t>
  </si>
  <si>
    <t>CALL00003882</t>
  </si>
  <si>
    <t>CALL00003883</t>
  </si>
  <si>
    <t>CALL00003884</t>
  </si>
  <si>
    <t>CALL00003885</t>
  </si>
  <si>
    <t>CALL00003886</t>
  </si>
  <si>
    <t>CALL00003887</t>
  </si>
  <si>
    <t>CALL00003888</t>
  </si>
  <si>
    <t>CALL00003889</t>
  </si>
  <si>
    <t>CALL00003890</t>
  </si>
  <si>
    <t>CALL00003891</t>
  </si>
  <si>
    <t>CALL00003892</t>
  </si>
  <si>
    <t>CALL00003893</t>
  </si>
  <si>
    <t>CALL00003894</t>
  </si>
  <si>
    <t>CALL00003895</t>
  </si>
  <si>
    <t>CALL00003896</t>
  </si>
  <si>
    <t>CALL00003897</t>
  </si>
  <si>
    <t>CALL00003898</t>
  </si>
  <si>
    <t>CALL00003899</t>
  </si>
  <si>
    <t>CALL00003900</t>
  </si>
  <si>
    <t>CALL00003901</t>
  </si>
  <si>
    <t>CALL00003902</t>
  </si>
  <si>
    <t>CALL00003903</t>
  </si>
  <si>
    <t>CALL00003904</t>
  </si>
  <si>
    <t>CALL00003905</t>
  </si>
  <si>
    <t>CALL00003906</t>
  </si>
  <si>
    <t>CALL00003907</t>
  </si>
  <si>
    <t>CALL00003908</t>
  </si>
  <si>
    <t>CALL00003909</t>
  </si>
  <si>
    <t>CALL00003910</t>
  </si>
  <si>
    <t>CALL00003911</t>
  </si>
  <si>
    <t>CALL00003912</t>
  </si>
  <si>
    <t>CALL00003913</t>
  </si>
  <si>
    <t>CALL00003914</t>
  </si>
  <si>
    <t>CALL00003915</t>
  </si>
  <si>
    <t>CALL00003916</t>
  </si>
  <si>
    <t>CALL00003917</t>
  </si>
  <si>
    <t>CALL00003918</t>
  </si>
  <si>
    <t>CALL00003919</t>
  </si>
  <si>
    <t>CALL00003920</t>
  </si>
  <si>
    <t>CALL00003921</t>
  </si>
  <si>
    <t>CALL00003922</t>
  </si>
  <si>
    <t>CALL00003923</t>
  </si>
  <si>
    <t>CALL00003924</t>
  </si>
  <si>
    <t>CALL00003925</t>
  </si>
  <si>
    <t>CALL00003926</t>
  </si>
  <si>
    <t>CALL00003927</t>
  </si>
  <si>
    <t>CALL00003928</t>
  </si>
  <si>
    <t>CALL00003929</t>
  </si>
  <si>
    <t>CALL00003930</t>
  </si>
  <si>
    <t>CALL00003931</t>
  </si>
  <si>
    <t>CALL00003932</t>
  </si>
  <si>
    <t>CALL00003933</t>
  </si>
  <si>
    <t>CALL00003934</t>
  </si>
  <si>
    <t>CALL00003935</t>
  </si>
  <si>
    <t>CALL00003936</t>
  </si>
  <si>
    <t>CALL00003937</t>
  </si>
  <si>
    <t>CALL00003938</t>
  </si>
  <si>
    <t>CALL00003939</t>
  </si>
  <si>
    <t>CALL00003940</t>
  </si>
  <si>
    <t>CALL00003941</t>
  </si>
  <si>
    <t>CALL00003942</t>
  </si>
  <si>
    <t>CALL00003943</t>
  </si>
  <si>
    <t>CALL00003944</t>
  </si>
  <si>
    <t>CALL00003945</t>
  </si>
  <si>
    <t>CALL00003946</t>
  </si>
  <si>
    <t>CALL00003947</t>
  </si>
  <si>
    <t>CALL00003948</t>
  </si>
  <si>
    <t>CALL00003949</t>
  </si>
  <si>
    <t>CALL00003950</t>
  </si>
  <si>
    <t>CALL00003951</t>
  </si>
  <si>
    <t>CALL00003952</t>
  </si>
  <si>
    <t>CALL00003953</t>
  </si>
  <si>
    <t>CALL00003954</t>
  </si>
  <si>
    <t>CALL00003955</t>
  </si>
  <si>
    <t>CALL00003956</t>
  </si>
  <si>
    <t>CALL00003957</t>
  </si>
  <si>
    <t>CALL00003958</t>
  </si>
  <si>
    <t>CALL00003959</t>
  </si>
  <si>
    <t>CALL00003960</t>
  </si>
  <si>
    <t>CALL00003961</t>
  </si>
  <si>
    <t>CALL00003962</t>
  </si>
  <si>
    <t>CALL00003963</t>
  </si>
  <si>
    <t>CALL00003964</t>
  </si>
  <si>
    <t>CALL00003965</t>
  </si>
  <si>
    <t>CALL00003966</t>
  </si>
  <si>
    <t>CALL00003967</t>
  </si>
  <si>
    <t>CALL00003968</t>
  </si>
  <si>
    <t>CALL00003969</t>
  </si>
  <si>
    <t>CALL00003970</t>
  </si>
  <si>
    <t>CALL00003971</t>
  </si>
  <si>
    <t>CALL00003972</t>
  </si>
  <si>
    <t>CALL00003973</t>
  </si>
  <si>
    <t>CALL00003974</t>
  </si>
  <si>
    <t>CALL00003975</t>
  </si>
  <si>
    <t>CALL00003976</t>
  </si>
  <si>
    <t>CALL00003977</t>
  </si>
  <si>
    <t>CALL00003978</t>
  </si>
  <si>
    <t>CALL00003979</t>
  </si>
  <si>
    <t>CALL00003980</t>
  </si>
  <si>
    <t>CALL00003981</t>
  </si>
  <si>
    <t>CALL00003982</t>
  </si>
  <si>
    <t>CALL00003983</t>
  </si>
  <si>
    <t>CALL00003984</t>
  </si>
  <si>
    <t>CALL00003985</t>
  </si>
  <si>
    <t>CALL00003986</t>
  </si>
  <si>
    <t>CALL00003987</t>
  </si>
  <si>
    <t>CALL00003988</t>
  </si>
  <si>
    <t>CALL00003989</t>
  </si>
  <si>
    <t>CALL00003990</t>
  </si>
  <si>
    <t>CALL00003991</t>
  </si>
  <si>
    <t>CALL00003992</t>
  </si>
  <si>
    <t>CALL00003993</t>
  </si>
  <si>
    <t>CALL00003994</t>
  </si>
  <si>
    <t>CALL00003995</t>
  </si>
  <si>
    <t>CALL00003996</t>
  </si>
  <si>
    <t>CALL00003997</t>
  </si>
  <si>
    <t>CALL00003998</t>
  </si>
  <si>
    <t>CALL00003999</t>
  </si>
  <si>
    <t>CALL00004000</t>
  </si>
  <si>
    <t>CALL00004001</t>
  </si>
  <si>
    <t>CALL00004002</t>
  </si>
  <si>
    <t>CALL00004003</t>
  </si>
  <si>
    <t>CALL00004004</t>
  </si>
  <si>
    <t>CALL00004005</t>
  </si>
  <si>
    <t>CALL00004006</t>
  </si>
  <si>
    <t>CALL00004007</t>
  </si>
  <si>
    <t>CALL00004008</t>
  </si>
  <si>
    <t>CALL00004009</t>
  </si>
  <si>
    <t>CALL00004010</t>
  </si>
  <si>
    <t>CALL00004011</t>
  </si>
  <si>
    <t>CALL00004012</t>
  </si>
  <si>
    <t>CALL00004013</t>
  </si>
  <si>
    <t>CALL00004014</t>
  </si>
  <si>
    <t>CALL00004015</t>
  </si>
  <si>
    <t>CALL00004016</t>
  </si>
  <si>
    <t>CALL00004017</t>
  </si>
  <si>
    <t>CALL00004018</t>
  </si>
  <si>
    <t>CALL00004019</t>
  </si>
  <si>
    <t>CALL00004020</t>
  </si>
  <si>
    <t>CALL00004021</t>
  </si>
  <si>
    <t>CALL00004022</t>
  </si>
  <si>
    <t>CALL00004023</t>
  </si>
  <si>
    <t>CALL00004024</t>
  </si>
  <si>
    <t>CALL00004025</t>
  </si>
  <si>
    <t>CALL00004026</t>
  </si>
  <si>
    <t>CALL00004027</t>
  </si>
  <si>
    <t>CALL00004028</t>
  </si>
  <si>
    <t>CALL00004029</t>
  </si>
  <si>
    <t>CALL00004030</t>
  </si>
  <si>
    <t>CALL00004031</t>
  </si>
  <si>
    <t>CALL00004032</t>
  </si>
  <si>
    <t>CALL00004033</t>
  </si>
  <si>
    <t>CALL00004034</t>
  </si>
  <si>
    <t>CALL00004035</t>
  </si>
  <si>
    <t>CALL00004036</t>
  </si>
  <si>
    <t>CALL00004037</t>
  </si>
  <si>
    <t>CALL00004038</t>
  </si>
  <si>
    <t>CALL00004039</t>
  </si>
  <si>
    <t>CALL00004040</t>
  </si>
  <si>
    <t>CALL00004041</t>
  </si>
  <si>
    <t>CALL00004042</t>
  </si>
  <si>
    <t>CALL00004043</t>
  </si>
  <si>
    <t>CALL00004044</t>
  </si>
  <si>
    <t>CALL00004045</t>
  </si>
  <si>
    <t>CALL00004046</t>
  </si>
  <si>
    <t>CALL00004047</t>
  </si>
  <si>
    <t>CALL00004048</t>
  </si>
  <si>
    <t>CALL00004049</t>
  </si>
  <si>
    <t>CALL00004050</t>
  </si>
  <si>
    <t>CALL00004051</t>
  </si>
  <si>
    <t>CALL00004052</t>
  </si>
  <si>
    <t>CALL00004053</t>
  </si>
  <si>
    <t>CALL00004054</t>
  </si>
  <si>
    <t>CALL00004055</t>
  </si>
  <si>
    <t>CALL00004056</t>
  </si>
  <si>
    <t>CALL00004057</t>
  </si>
  <si>
    <t>CALL00004058</t>
  </si>
  <si>
    <t>CALL00004059</t>
  </si>
  <si>
    <t>CALL00004060</t>
  </si>
  <si>
    <t>CALL00004061</t>
  </si>
  <si>
    <t>CALL00004062</t>
  </si>
  <si>
    <t>CALL00004063</t>
  </si>
  <si>
    <t>CALL00004064</t>
  </si>
  <si>
    <t>CALL00004065</t>
  </si>
  <si>
    <t>CALL00004066</t>
  </si>
  <si>
    <t>CALL00004067</t>
  </si>
  <si>
    <t>CALL00004068</t>
  </si>
  <si>
    <t>CALL00004069</t>
  </si>
  <si>
    <t>CALL00004070</t>
  </si>
  <si>
    <t>CALL00004071</t>
  </si>
  <si>
    <t>CALL00004072</t>
  </si>
  <si>
    <t>CALL00004073</t>
  </si>
  <si>
    <t>CALL00004074</t>
  </si>
  <si>
    <t>CALL00004075</t>
  </si>
  <si>
    <t>CALL00004076</t>
  </si>
  <si>
    <t>CALL00004077</t>
  </si>
  <si>
    <t>CALL00004078</t>
  </si>
  <si>
    <t>CALL00004079</t>
  </si>
  <si>
    <t>CALL00004080</t>
  </si>
  <si>
    <t>CALL00004081</t>
  </si>
  <si>
    <t>CALL00004082</t>
  </si>
  <si>
    <t>CALL00004083</t>
  </si>
  <si>
    <t>CALL00004084</t>
  </si>
  <si>
    <t>CALL00004085</t>
  </si>
  <si>
    <t>CALL00004086</t>
  </si>
  <si>
    <t>CALL00004087</t>
  </si>
  <si>
    <t>CALL00004088</t>
  </si>
  <si>
    <t>CALL00004089</t>
  </si>
  <si>
    <t>CALL00004090</t>
  </si>
  <si>
    <t>CALL00004091</t>
  </si>
  <si>
    <t>CALL00004092</t>
  </si>
  <si>
    <t>CALL00004093</t>
  </si>
  <si>
    <t>CALL00004094</t>
  </si>
  <si>
    <t>CALL00004095</t>
  </si>
  <si>
    <t>CALL00004096</t>
  </si>
  <si>
    <t>CALL00004097</t>
  </si>
  <si>
    <t>CALL00004098</t>
  </si>
  <si>
    <t>CALL00004099</t>
  </si>
  <si>
    <t>CALL00004100</t>
  </si>
  <si>
    <t>CALL00004101</t>
  </si>
  <si>
    <t>CALL00004102</t>
  </si>
  <si>
    <t>CALL00004103</t>
  </si>
  <si>
    <t>CALL00004104</t>
  </si>
  <si>
    <t>CALL00004105</t>
  </si>
  <si>
    <t>CALL00004106</t>
  </si>
  <si>
    <t>CALL00004107</t>
  </si>
  <si>
    <t>CALL00004108</t>
  </si>
  <si>
    <t>CALL00004109</t>
  </si>
  <si>
    <t>CALL00004110</t>
  </si>
  <si>
    <t>CALL00004111</t>
  </si>
  <si>
    <t>CALL00004112</t>
  </si>
  <si>
    <t>CALL00004113</t>
  </si>
  <si>
    <t>CALL00004114</t>
  </si>
  <si>
    <t>CALL00004115</t>
  </si>
  <si>
    <t>CALL00004116</t>
  </si>
  <si>
    <t>CALL00004117</t>
  </si>
  <si>
    <t>CALL00004118</t>
  </si>
  <si>
    <t>CALL00004119</t>
  </si>
  <si>
    <t>CALL00004120</t>
  </si>
  <si>
    <t>CALL00004121</t>
  </si>
  <si>
    <t>CALL00004122</t>
  </si>
  <si>
    <t>CALL00004123</t>
  </si>
  <si>
    <t>CALL00004124</t>
  </si>
  <si>
    <t>CALL00004125</t>
  </si>
  <si>
    <t>CALL00004126</t>
  </si>
  <si>
    <t>CALL00004127</t>
  </si>
  <si>
    <t>CALL00004128</t>
  </si>
  <si>
    <t>CALL00004129</t>
  </si>
  <si>
    <t>CALL00004130</t>
  </si>
  <si>
    <t>CALL00004131</t>
  </si>
  <si>
    <t>CALL00004132</t>
  </si>
  <si>
    <t>CALL00004133</t>
  </si>
  <si>
    <t>CALL00004134</t>
  </si>
  <si>
    <t>CALL00004135</t>
  </si>
  <si>
    <t>CALL00004136</t>
  </si>
  <si>
    <t>CALL00004137</t>
  </si>
  <si>
    <t>CALL00004138</t>
  </si>
  <si>
    <t>CALL00004139</t>
  </si>
  <si>
    <t>CALL00004140</t>
  </si>
  <si>
    <t>CALL00004141</t>
  </si>
  <si>
    <t>CALL00004142</t>
  </si>
  <si>
    <t>CALL00004143</t>
  </si>
  <si>
    <t>CALL00004144</t>
  </si>
  <si>
    <t>CALL00004145</t>
  </si>
  <si>
    <t>CALL00004146</t>
  </si>
  <si>
    <t>CALL00004147</t>
  </si>
  <si>
    <t>CALL00004148</t>
  </si>
  <si>
    <t>CALL00004149</t>
  </si>
  <si>
    <t>CALL00004150</t>
  </si>
  <si>
    <t>CALL00004151</t>
  </si>
  <si>
    <t>CALL00004152</t>
  </si>
  <si>
    <t>CALL00004153</t>
  </si>
  <si>
    <t>CALL00004154</t>
  </si>
  <si>
    <t>CALL00004155</t>
  </si>
  <si>
    <t>CALL00004156</t>
  </si>
  <si>
    <t>CALL00004157</t>
  </si>
  <si>
    <t>CALL00004158</t>
  </si>
  <si>
    <t>CALL00004159</t>
  </si>
  <si>
    <t>CALL00004160</t>
  </si>
  <si>
    <t>CALL00004161</t>
  </si>
  <si>
    <t>CALL00004162</t>
  </si>
  <si>
    <t>CALL00004163</t>
  </si>
  <si>
    <t>CALL00004164</t>
  </si>
  <si>
    <t>CALL00004165</t>
  </si>
  <si>
    <t>CALL00004166</t>
  </si>
  <si>
    <t>CALL00004167</t>
  </si>
  <si>
    <t>CALL00004168</t>
  </si>
  <si>
    <t>CALL00004169</t>
  </si>
  <si>
    <t>CALL00004170</t>
  </si>
  <si>
    <t>CALL00004171</t>
  </si>
  <si>
    <t>CALL00004172</t>
  </si>
  <si>
    <t>CALL00004173</t>
  </si>
  <si>
    <t>CALL00004174</t>
  </si>
  <si>
    <t>CALL00004175</t>
  </si>
  <si>
    <t>CALL00004176</t>
  </si>
  <si>
    <t>CALL00004177</t>
  </si>
  <si>
    <t>CALL00004178</t>
  </si>
  <si>
    <t>CALL00004179</t>
  </si>
  <si>
    <t>CALL00004180</t>
  </si>
  <si>
    <t>CALL00004181</t>
  </si>
  <si>
    <t>CALL00004182</t>
  </si>
  <si>
    <t>CALL00004183</t>
  </si>
  <si>
    <t>CALL00004184</t>
  </si>
  <si>
    <t>CALL00004185</t>
  </si>
  <si>
    <t>CALL00004186</t>
  </si>
  <si>
    <t>CALL00004187</t>
  </si>
  <si>
    <t>CALL00004188</t>
  </si>
  <si>
    <t>CALL00004189</t>
  </si>
  <si>
    <t>CALL00004190</t>
  </si>
  <si>
    <t>CALL00004191</t>
  </si>
  <si>
    <t>CALL00004192</t>
  </si>
  <si>
    <t>CALL00004193</t>
  </si>
  <si>
    <t>CALL00004194</t>
  </si>
  <si>
    <t>CALL00004195</t>
  </si>
  <si>
    <t>CALL00004196</t>
  </si>
  <si>
    <t>CALL00004197</t>
  </si>
  <si>
    <t>CALL00004198</t>
  </si>
  <si>
    <t>CALL00004199</t>
  </si>
  <si>
    <t>CALL00004200</t>
  </si>
  <si>
    <t>CALL00004201</t>
  </si>
  <si>
    <t>CALL00004202</t>
  </si>
  <si>
    <t>CALL00004203</t>
  </si>
  <si>
    <t>CALL00004204</t>
  </si>
  <si>
    <t>CALL00004205</t>
  </si>
  <si>
    <t>CALL00004206</t>
  </si>
  <si>
    <t>CALL00004207</t>
  </si>
  <si>
    <t>CALL00004208</t>
  </si>
  <si>
    <t>CALL00004209</t>
  </si>
  <si>
    <t>CALL00004210</t>
  </si>
  <si>
    <t>CALL00004211</t>
  </si>
  <si>
    <t>CALL00004212</t>
  </si>
  <si>
    <t>CALL00004213</t>
  </si>
  <si>
    <t>CALL00004214</t>
  </si>
  <si>
    <t>CALL00004215</t>
  </si>
  <si>
    <t>CALL00004216</t>
  </si>
  <si>
    <t>CALL00004217</t>
  </si>
  <si>
    <t>CALL00004218</t>
  </si>
  <si>
    <t>CALL00004219</t>
  </si>
  <si>
    <t>CALL00004220</t>
  </si>
  <si>
    <t>CALL00004221</t>
  </si>
  <si>
    <t>CALL00004222</t>
  </si>
  <si>
    <t>CALL00004223</t>
  </si>
  <si>
    <t>CALL00004224</t>
  </si>
  <si>
    <t>CALL00004225</t>
  </si>
  <si>
    <t>CALL00004226</t>
  </si>
  <si>
    <t>CALL00004227</t>
  </si>
  <si>
    <t>CALL00004228</t>
  </si>
  <si>
    <t>CALL00004229</t>
  </si>
  <si>
    <t>CALL00004230</t>
  </si>
  <si>
    <t>CALL00004231</t>
  </si>
  <si>
    <t>CALL00004232</t>
  </si>
  <si>
    <t>CALL00004233</t>
  </si>
  <si>
    <t>CALL00004234</t>
  </si>
  <si>
    <t>CALL00004235</t>
  </si>
  <si>
    <t>CALL00004236</t>
  </si>
  <si>
    <t>CALL00004237</t>
  </si>
  <si>
    <t>CALL00004238</t>
  </si>
  <si>
    <t>CALL00004239</t>
  </si>
  <si>
    <t>CALL00004240</t>
  </si>
  <si>
    <t>CALL00004241</t>
  </si>
  <si>
    <t>CALL00004242</t>
  </si>
  <si>
    <t>CALL00004243</t>
  </si>
  <si>
    <t>CALL00004244</t>
  </si>
  <si>
    <t>CALL00004245</t>
  </si>
  <si>
    <t>CALL00004246</t>
  </si>
  <si>
    <t>CALL00004247</t>
  </si>
  <si>
    <t>CALL00004248</t>
  </si>
  <si>
    <t>CALL00004249</t>
  </si>
  <si>
    <t>CALL00004250</t>
  </si>
  <si>
    <t>CALL00004251</t>
  </si>
  <si>
    <t>CALL00004252</t>
  </si>
  <si>
    <t>CALL00004253</t>
  </si>
  <si>
    <t>CALL00004254</t>
  </si>
  <si>
    <t>CALL00004255</t>
  </si>
  <si>
    <t>CALL00004256</t>
  </si>
  <si>
    <t>CALL00004257</t>
  </si>
  <si>
    <t>CALL00004258</t>
  </si>
  <si>
    <t>CALL00004259</t>
  </si>
  <si>
    <t>CALL00004260</t>
  </si>
  <si>
    <t>CALL00004261</t>
  </si>
  <si>
    <t>CALL00004262</t>
  </si>
  <si>
    <t>CALL00004263</t>
  </si>
  <si>
    <t>CALL00004264</t>
  </si>
  <si>
    <t>CALL00004265</t>
  </si>
  <si>
    <t>CALL00004266</t>
  </si>
  <si>
    <t>CALL00004267</t>
  </si>
  <si>
    <t>CALL00004268</t>
  </si>
  <si>
    <t>CALL00004269</t>
  </si>
  <si>
    <t>CALL00004270</t>
  </si>
  <si>
    <t>CALL00004271</t>
  </si>
  <si>
    <t>CALL00004272</t>
  </si>
  <si>
    <t>CALL00004273</t>
  </si>
  <si>
    <t>CALL00004274</t>
  </si>
  <si>
    <t>CALL00004275</t>
  </si>
  <si>
    <t>CALL00004276</t>
  </si>
  <si>
    <t>CALL00004277</t>
  </si>
  <si>
    <t>CALL00004278</t>
  </si>
  <si>
    <t>CALL00004279</t>
  </si>
  <si>
    <t>CALL00004280</t>
  </si>
  <si>
    <t>CALL00004281</t>
  </si>
  <si>
    <t>CALL00004282</t>
  </si>
  <si>
    <t>CALL00004283</t>
  </si>
  <si>
    <t>CALL00004284</t>
  </si>
  <si>
    <t>CALL00004285</t>
  </si>
  <si>
    <t>CALL00004286</t>
  </si>
  <si>
    <t>CALL00004287</t>
  </si>
  <si>
    <t>CALL00004288</t>
  </si>
  <si>
    <t>CALL00004289</t>
  </si>
  <si>
    <t>CALL00004290</t>
  </si>
  <si>
    <t>CALL00004291</t>
  </si>
  <si>
    <t>CALL00004292</t>
  </si>
  <si>
    <t>CALL00004293</t>
  </si>
  <si>
    <t>CALL00004294</t>
  </si>
  <si>
    <t>CALL00004295</t>
  </si>
  <si>
    <t>CALL00004296</t>
  </si>
  <si>
    <t>CALL00004297</t>
  </si>
  <si>
    <t>CALL00004298</t>
  </si>
  <si>
    <t>CALL00004299</t>
  </si>
  <si>
    <t>CALL00004300</t>
  </si>
  <si>
    <t>CALL00004301</t>
  </si>
  <si>
    <t>CALL00004302</t>
  </si>
  <si>
    <t>CALL00004303</t>
  </si>
  <si>
    <t>CALL00004304</t>
  </si>
  <si>
    <t>CALL00004305</t>
  </si>
  <si>
    <t>CALL00004306</t>
  </si>
  <si>
    <t>CALL00004307</t>
  </si>
  <si>
    <t>CALL00004308</t>
  </si>
  <si>
    <t>CALL00004309</t>
  </si>
  <si>
    <t>CALL00004310</t>
  </si>
  <si>
    <t>CALL00004311</t>
  </si>
  <si>
    <t>CALL00004312</t>
  </si>
  <si>
    <t>CALL00004313</t>
  </si>
  <si>
    <t>CALL00004314</t>
  </si>
  <si>
    <t>CALL00004315</t>
  </si>
  <si>
    <t>CALL00004316</t>
  </si>
  <si>
    <t>CALL00004317</t>
  </si>
  <si>
    <t>CALL00004318</t>
  </si>
  <si>
    <t>CALL00004319</t>
  </si>
  <si>
    <t>CALL00004320</t>
  </si>
  <si>
    <t>CALL00004321</t>
  </si>
  <si>
    <t>CALL00004322</t>
  </si>
  <si>
    <t>CALL00004323</t>
  </si>
  <si>
    <t>CALL00004324</t>
  </si>
  <si>
    <t>CALL00004325</t>
  </si>
  <si>
    <t>CALL00004326</t>
  </si>
  <si>
    <t>CALL00004327</t>
  </si>
  <si>
    <t>CALL00004328</t>
  </si>
  <si>
    <t>CALL00004329</t>
  </si>
  <si>
    <t>CALL00004330</t>
  </si>
  <si>
    <t>CALL00004331</t>
  </si>
  <si>
    <t>CALL00004332</t>
  </si>
  <si>
    <t>CALL00004333</t>
  </si>
  <si>
    <t>CALL00004334</t>
  </si>
  <si>
    <t>CALL00004335</t>
  </si>
  <si>
    <t>CALL00004336</t>
  </si>
  <si>
    <t>CALL00004337</t>
  </si>
  <si>
    <t>CALL00004338</t>
  </si>
  <si>
    <t>CALL00004339</t>
  </si>
  <si>
    <t>CALL00004340</t>
  </si>
  <si>
    <t>CALL00004341</t>
  </si>
  <si>
    <t>CALL00004342</t>
  </si>
  <si>
    <t>CALL00004343</t>
  </si>
  <si>
    <t>CALL00004344</t>
  </si>
  <si>
    <t>CALL00004345</t>
  </si>
  <si>
    <t>CALL00004346</t>
  </si>
  <si>
    <t>CALL00004347</t>
  </si>
  <si>
    <t>CALL00004348</t>
  </si>
  <si>
    <t>CALL00004349</t>
  </si>
  <si>
    <t>CALL00004350</t>
  </si>
  <si>
    <t>CALL00004351</t>
  </si>
  <si>
    <t>CALL00004352</t>
  </si>
  <si>
    <t>CALL00004353</t>
  </si>
  <si>
    <t>CALL00004354</t>
  </si>
  <si>
    <t>CALL00004355</t>
  </si>
  <si>
    <t>CALL00004356</t>
  </si>
  <si>
    <t>CALL00004357</t>
  </si>
  <si>
    <t>CALL00004358</t>
  </si>
  <si>
    <t>CALL00004359</t>
  </si>
  <si>
    <t>CALL00004360</t>
  </si>
  <si>
    <t>CALL00004361</t>
  </si>
  <si>
    <t>CALL00004362</t>
  </si>
  <si>
    <t>CALL00004363</t>
  </si>
  <si>
    <t>CALL00004364</t>
  </si>
  <si>
    <t>CALL00004365</t>
  </si>
  <si>
    <t>CALL00004366</t>
  </si>
  <si>
    <t>CALL00004367</t>
  </si>
  <si>
    <t>CALL00004368</t>
  </si>
  <si>
    <t>CALL00004369</t>
  </si>
  <si>
    <t>CALL00004370</t>
  </si>
  <si>
    <t>CALL00004371</t>
  </si>
  <si>
    <t>CALL00004372</t>
  </si>
  <si>
    <t>CALL00004373</t>
  </si>
  <si>
    <t>CALL00004374</t>
  </si>
  <si>
    <t>CALL00004375</t>
  </si>
  <si>
    <t>CALL00004376</t>
  </si>
  <si>
    <t>CALL00004377</t>
  </si>
  <si>
    <t>CALL00004378</t>
  </si>
  <si>
    <t>CALL00004379</t>
  </si>
  <si>
    <t>CALL00004380</t>
  </si>
  <si>
    <t>CALL00004381</t>
  </si>
  <si>
    <t>CALL00004382</t>
  </si>
  <si>
    <t>CALL00004383</t>
  </si>
  <si>
    <t>CALL00004384</t>
  </si>
  <si>
    <t>CALL00004385</t>
  </si>
  <si>
    <t>CALL00004386</t>
  </si>
  <si>
    <t>CALL00004387</t>
  </si>
  <si>
    <t>CALL00004388</t>
  </si>
  <si>
    <t>CALL00004389</t>
  </si>
  <si>
    <t>CALL00004390</t>
  </si>
  <si>
    <t>CALL00004391</t>
  </si>
  <si>
    <t>CALL00004392</t>
  </si>
  <si>
    <t>CALL00004393</t>
  </si>
  <si>
    <t>CALL00004394</t>
  </si>
  <si>
    <t>CALL00004395</t>
  </si>
  <si>
    <t>CALL00004396</t>
  </si>
  <si>
    <t>CALL00004397</t>
  </si>
  <si>
    <t>CALL00004398</t>
  </si>
  <si>
    <t>CALL00004399</t>
  </si>
  <si>
    <t>CALL00004400</t>
  </si>
  <si>
    <t>CALL00004401</t>
  </si>
  <si>
    <t>CALL00004402</t>
  </si>
  <si>
    <t>CALL00004403</t>
  </si>
  <si>
    <t>CALL00004404</t>
  </si>
  <si>
    <t>CALL00004405</t>
  </si>
  <si>
    <t>CALL00004406</t>
  </si>
  <si>
    <t>CALL00004407</t>
  </si>
  <si>
    <t>CALL00004408</t>
  </si>
  <si>
    <t>CALL00004409</t>
  </si>
  <si>
    <t>CALL00004410</t>
  </si>
  <si>
    <t>CALL00004411</t>
  </si>
  <si>
    <t>CALL00004412</t>
  </si>
  <si>
    <t>CALL00004413</t>
  </si>
  <si>
    <t>CALL00004414</t>
  </si>
  <si>
    <t>CALL00004415</t>
  </si>
  <si>
    <t>CALL00004416</t>
  </si>
  <si>
    <t>CALL00004417</t>
  </si>
  <si>
    <t>CALL00004418</t>
  </si>
  <si>
    <t>CALL00004419</t>
  </si>
  <si>
    <t>CALL00004420</t>
  </si>
  <si>
    <t>CALL00004421</t>
  </si>
  <si>
    <t>CALL00004422</t>
  </si>
  <si>
    <t>CALL00004423</t>
  </si>
  <si>
    <t>CALL00004424</t>
  </si>
  <si>
    <t>CALL00004425</t>
  </si>
  <si>
    <t>CALL00004426</t>
  </si>
  <si>
    <t>CALL00004427</t>
  </si>
  <si>
    <t>CALL00004428</t>
  </si>
  <si>
    <t>CALL00004429</t>
  </si>
  <si>
    <t>CALL00004430</t>
  </si>
  <si>
    <t>CALL00004431</t>
  </si>
  <si>
    <t>CALL00004432</t>
  </si>
  <si>
    <t>CALL00004433</t>
  </si>
  <si>
    <t>CALL00004434</t>
  </si>
  <si>
    <t>CALL00004435</t>
  </si>
  <si>
    <t>CALL00004436</t>
  </si>
  <si>
    <t>CALL00004437</t>
  </si>
  <si>
    <t>CALL00004438</t>
  </si>
  <si>
    <t>CALL00004439</t>
  </si>
  <si>
    <t>CALL00004440</t>
  </si>
  <si>
    <t>CALL00004441</t>
  </si>
  <si>
    <t>CALL00004442</t>
  </si>
  <si>
    <t>CALL00004443</t>
  </si>
  <si>
    <t>CALL00004444</t>
  </si>
  <si>
    <t>CALL00004445</t>
  </si>
  <si>
    <t>CALL00004446</t>
  </si>
  <si>
    <t>CALL00004447</t>
  </si>
  <si>
    <t>CALL00004448</t>
  </si>
  <si>
    <t>CALL00004449</t>
  </si>
  <si>
    <t>CALL00004450</t>
  </si>
  <si>
    <t>CALL00004451</t>
  </si>
  <si>
    <t>CALL00004452</t>
  </si>
  <si>
    <t>CALL00004453</t>
  </si>
  <si>
    <t>CALL00004454</t>
  </si>
  <si>
    <t>CALL00004455</t>
  </si>
  <si>
    <t>CALL00004456</t>
  </si>
  <si>
    <t>CALL00004457</t>
  </si>
  <si>
    <t>CALL00004458</t>
  </si>
  <si>
    <t>CALL00004459</t>
  </si>
  <si>
    <t>CALL00004460</t>
  </si>
  <si>
    <t>CALL00004461</t>
  </si>
  <si>
    <t>CALL00004462</t>
  </si>
  <si>
    <t>CALL00004463</t>
  </si>
  <si>
    <t>CALL00004464</t>
  </si>
  <si>
    <t>CALL00004465</t>
  </si>
  <si>
    <t>CALL00004466</t>
  </si>
  <si>
    <t>CALL00004467</t>
  </si>
  <si>
    <t>CALL00004468</t>
  </si>
  <si>
    <t>CALL00004469</t>
  </si>
  <si>
    <t>CALL00004470</t>
  </si>
  <si>
    <t>CALL00004471</t>
  </si>
  <si>
    <t>CALL00004472</t>
  </si>
  <si>
    <t>CALL00004473</t>
  </si>
  <si>
    <t>CALL00004474</t>
  </si>
  <si>
    <t>CALL00004475</t>
  </si>
  <si>
    <t>CALL00004476</t>
  </si>
  <si>
    <t>CALL00004477</t>
  </si>
  <si>
    <t>CALL00004478</t>
  </si>
  <si>
    <t>CALL00004479</t>
  </si>
  <si>
    <t>CALL00004480</t>
  </si>
  <si>
    <t>CALL00004481</t>
  </si>
  <si>
    <t>CALL00004482</t>
  </si>
  <si>
    <t>CALL00004483</t>
  </si>
  <si>
    <t>CALL00004484</t>
  </si>
  <si>
    <t>CALL00004485</t>
  </si>
  <si>
    <t>CALL00004486</t>
  </si>
  <si>
    <t>CALL00004487</t>
  </si>
  <si>
    <t>CALL00004488</t>
  </si>
  <si>
    <t>CALL00004489</t>
  </si>
  <si>
    <t>CALL00004490</t>
  </si>
  <si>
    <t>CALL00004491</t>
  </si>
  <si>
    <t>CALL00004492</t>
  </si>
  <si>
    <t>CALL00004493</t>
  </si>
  <si>
    <t>CALL00004494</t>
  </si>
  <si>
    <t>CALL00004495</t>
  </si>
  <si>
    <t>CALL00004496</t>
  </si>
  <si>
    <t>CALL00004497</t>
  </si>
  <si>
    <t>CALL00004498</t>
  </si>
  <si>
    <t>CALL00004499</t>
  </si>
  <si>
    <t>CALL00004500</t>
  </si>
  <si>
    <t>CALL00004501</t>
  </si>
  <si>
    <t>CALL00004502</t>
  </si>
  <si>
    <t>CALL00004503</t>
  </si>
  <si>
    <t>CALL00004504</t>
  </si>
  <si>
    <t>CALL00004505</t>
  </si>
  <si>
    <t>CALL00004506</t>
  </si>
  <si>
    <t>CALL00004507</t>
  </si>
  <si>
    <t>CALL00004508</t>
  </si>
  <si>
    <t>CALL00004509</t>
  </si>
  <si>
    <t>CALL00004510</t>
  </si>
  <si>
    <t>CALL00004511</t>
  </si>
  <si>
    <t>CALL00004512</t>
  </si>
  <si>
    <t>CALL00004513</t>
  </si>
  <si>
    <t>CALL00004514</t>
  </si>
  <si>
    <t>CALL00004515</t>
  </si>
  <si>
    <t>CALL00004516</t>
  </si>
  <si>
    <t>CALL00004517</t>
  </si>
  <si>
    <t>CALL00004518</t>
  </si>
  <si>
    <t>CALL00004519</t>
  </si>
  <si>
    <t>CALL00004520</t>
  </si>
  <si>
    <t>CALL00004521</t>
  </si>
  <si>
    <t>CALL00004522</t>
  </si>
  <si>
    <t>CALL00004523</t>
  </si>
  <si>
    <t>CALL00004524</t>
  </si>
  <si>
    <t>CALL00004525</t>
  </si>
  <si>
    <t>CALL00004526</t>
  </si>
  <si>
    <t>CALL00004527</t>
  </si>
  <si>
    <t>CALL00004528</t>
  </si>
  <si>
    <t>CALL00004529</t>
  </si>
  <si>
    <t>CALL00004530</t>
  </si>
  <si>
    <t>CALL00004531</t>
  </si>
  <si>
    <t>CALL00004532</t>
  </si>
  <si>
    <t>CALL00004533</t>
  </si>
  <si>
    <t>CALL00004534</t>
  </si>
  <si>
    <t>CALL00004535</t>
  </si>
  <si>
    <t>CALL00004536</t>
  </si>
  <si>
    <t>CALL00004537</t>
  </si>
  <si>
    <t>CALL00004538</t>
  </si>
  <si>
    <t>CALL00004539</t>
  </si>
  <si>
    <t>CALL00004540</t>
  </si>
  <si>
    <t>CALL00004541</t>
  </si>
  <si>
    <t>CALL00004542</t>
  </si>
  <si>
    <t>CALL00004543</t>
  </si>
  <si>
    <t>CALL00004544</t>
  </si>
  <si>
    <t>CALL00004545</t>
  </si>
  <si>
    <t>CALL00004546</t>
  </si>
  <si>
    <t>CALL00004547</t>
  </si>
  <si>
    <t>CALL00004548</t>
  </si>
  <si>
    <t>CALL00004549</t>
  </si>
  <si>
    <t>CALL00004550</t>
  </si>
  <si>
    <t>CALL00004551</t>
  </si>
  <si>
    <t>CALL00004552</t>
  </si>
  <si>
    <t>CALL00004553</t>
  </si>
  <si>
    <t>CALL00004554</t>
  </si>
  <si>
    <t>CALL00004555</t>
  </si>
  <si>
    <t>CALL00004556</t>
  </si>
  <si>
    <t>CALL00004557</t>
  </si>
  <si>
    <t>CALL00004558</t>
  </si>
  <si>
    <t>CALL00004559</t>
  </si>
  <si>
    <t>CALL00004560</t>
  </si>
  <si>
    <t>CALL00004561</t>
  </si>
  <si>
    <t>CALL00004562</t>
  </si>
  <si>
    <t>CALL00004563</t>
  </si>
  <si>
    <t>CALL00004564</t>
  </si>
  <si>
    <t>CALL00004565</t>
  </si>
  <si>
    <t>CALL00004566</t>
  </si>
  <si>
    <t>CALL00004567</t>
  </si>
  <si>
    <t>CALL00004568</t>
  </si>
  <si>
    <t>CALL00004569</t>
  </si>
  <si>
    <t>CALL00004570</t>
  </si>
  <si>
    <t>CALL00004571</t>
  </si>
  <si>
    <t>CALL00004572</t>
  </si>
  <si>
    <t>CALL00004573</t>
  </si>
  <si>
    <t>CALL00004574</t>
  </si>
  <si>
    <t>CALL00004575</t>
  </si>
  <si>
    <t>CALL00004576</t>
  </si>
  <si>
    <t>CALL00004577</t>
  </si>
  <si>
    <t>CALL00004578</t>
  </si>
  <si>
    <t>CALL00004579</t>
  </si>
  <si>
    <t>CALL00004580</t>
  </si>
  <si>
    <t>CALL00004581</t>
  </si>
  <si>
    <t>CALL00004582</t>
  </si>
  <si>
    <t>CALL00004583</t>
  </si>
  <si>
    <t>CALL00004584</t>
  </si>
  <si>
    <t>CALL00004585</t>
  </si>
  <si>
    <t>CALL00004586</t>
  </si>
  <si>
    <t>CALL00004587</t>
  </si>
  <si>
    <t>CALL00004588</t>
  </si>
  <si>
    <t>CALL00004589</t>
  </si>
  <si>
    <t>CALL00004590</t>
  </si>
  <si>
    <t>CALL00004591</t>
  </si>
  <si>
    <t>CALL00004592</t>
  </si>
  <si>
    <t>CALL00004593</t>
  </si>
  <si>
    <t>CALL00004594</t>
  </si>
  <si>
    <t>CALL00004595</t>
  </si>
  <si>
    <t>CALL00004596</t>
  </si>
  <si>
    <t>CALL00004597</t>
  </si>
  <si>
    <t>CALL00004598</t>
  </si>
  <si>
    <t>CALL00004599</t>
  </si>
  <si>
    <t>CALL00004600</t>
  </si>
  <si>
    <t>CALL00004601</t>
  </si>
  <si>
    <t>CALL00004602</t>
  </si>
  <si>
    <t>CALL00004603</t>
  </si>
  <si>
    <t>CALL00004604</t>
  </si>
  <si>
    <t>CALL00004605</t>
  </si>
  <si>
    <t>CALL00004606</t>
  </si>
  <si>
    <t>CALL00004607</t>
  </si>
  <si>
    <t>CALL00004608</t>
  </si>
  <si>
    <t>CALL00004609</t>
  </si>
  <si>
    <t>CALL00004610</t>
  </si>
  <si>
    <t>CALL00004611</t>
  </si>
  <si>
    <t>CALL00004612</t>
  </si>
  <si>
    <t>CALL00004613</t>
  </si>
  <si>
    <t>CALL00004614</t>
  </si>
  <si>
    <t>CALL00004615</t>
  </si>
  <si>
    <t>CALL00004616</t>
  </si>
  <si>
    <t>CALL00004617</t>
  </si>
  <si>
    <t>CALL00004618</t>
  </si>
  <si>
    <t>CALL00004619</t>
  </si>
  <si>
    <t>CALL00004620</t>
  </si>
  <si>
    <t>CALL00004621</t>
  </si>
  <si>
    <t>CALL00004622</t>
  </si>
  <si>
    <t>CALL00004623</t>
  </si>
  <si>
    <t>CALL00004624</t>
  </si>
  <si>
    <t>CALL00004625</t>
  </si>
  <si>
    <t>CALL00004626</t>
  </si>
  <si>
    <t>CALL00004627</t>
  </si>
  <si>
    <t>CALL00004628</t>
  </si>
  <si>
    <t>CALL00004629</t>
  </si>
  <si>
    <t>CALL00004630</t>
  </si>
  <si>
    <t>CALL00004631</t>
  </si>
  <si>
    <t>CALL00004632</t>
  </si>
  <si>
    <t>CALL00004633</t>
  </si>
  <si>
    <t>CALL00004634</t>
  </si>
  <si>
    <t>CALL00004635</t>
  </si>
  <si>
    <t>CALL00004636</t>
  </si>
  <si>
    <t>CALL00004637</t>
  </si>
  <si>
    <t>CALL00004638</t>
  </si>
  <si>
    <t>CALL00004639</t>
  </si>
  <si>
    <t>CALL00004640</t>
  </si>
  <si>
    <t>CALL00004641</t>
  </si>
  <si>
    <t>CALL00004642</t>
  </si>
  <si>
    <t>CALL00004643</t>
  </si>
  <si>
    <t>CALL00004644</t>
  </si>
  <si>
    <t>CALL00004645</t>
  </si>
  <si>
    <t>CALL00004646</t>
  </si>
  <si>
    <t>CALL00004647</t>
  </si>
  <si>
    <t>CALL00004648</t>
  </si>
  <si>
    <t>CALL00004649</t>
  </si>
  <si>
    <t>CALL00004650</t>
  </si>
  <si>
    <t>CALL00004651</t>
  </si>
  <si>
    <t>CALL00004652</t>
  </si>
  <si>
    <t>CALL00004653</t>
  </si>
  <si>
    <t>CALL00004654</t>
  </si>
  <si>
    <t>CALL00004655</t>
  </si>
  <si>
    <t>CALL00004656</t>
  </si>
  <si>
    <t>CALL00004657</t>
  </si>
  <si>
    <t>CALL00004658</t>
  </si>
  <si>
    <t>CALL00004659</t>
  </si>
  <si>
    <t>CALL00004660</t>
  </si>
  <si>
    <t>CALL00004661</t>
  </si>
  <si>
    <t>CALL00004662</t>
  </si>
  <si>
    <t>CALL00004663</t>
  </si>
  <si>
    <t>CALL00004664</t>
  </si>
  <si>
    <t>CALL00004665</t>
  </si>
  <si>
    <t>CALL00004666</t>
  </si>
  <si>
    <t>CALL00004667</t>
  </si>
  <si>
    <t>CALL00004668</t>
  </si>
  <si>
    <t>CALL00004669</t>
  </si>
  <si>
    <t>CALL00004670</t>
  </si>
  <si>
    <t>CALL00004671</t>
  </si>
  <si>
    <t>CALL00004672</t>
  </si>
  <si>
    <t>CALL00004673</t>
  </si>
  <si>
    <t>CALL00004674</t>
  </si>
  <si>
    <t>CALL00004675</t>
  </si>
  <si>
    <t>CALL00004676</t>
  </si>
  <si>
    <t>CALL00004677</t>
  </si>
  <si>
    <t>CALL00004678</t>
  </si>
  <si>
    <t>CALL00004679</t>
  </si>
  <si>
    <t>CALL00004680</t>
  </si>
  <si>
    <t>CALL00004681</t>
  </si>
  <si>
    <t>CALL00004682</t>
  </si>
  <si>
    <t>CALL00004683</t>
  </si>
  <si>
    <t>CALL00004684</t>
  </si>
  <si>
    <t>CALL00004685</t>
  </si>
  <si>
    <t>CALL00004686</t>
  </si>
  <si>
    <t>CALL00004687</t>
  </si>
  <si>
    <t>CALL00004688</t>
  </si>
  <si>
    <t>CALL00004689</t>
  </si>
  <si>
    <t>CALL00004690</t>
  </si>
  <si>
    <t>CALL00004691</t>
  </si>
  <si>
    <t>CALL00004692</t>
  </si>
  <si>
    <t>CALL00004693</t>
  </si>
  <si>
    <t>CALL00004694</t>
  </si>
  <si>
    <t>CALL00004695</t>
  </si>
  <si>
    <t>CALL00004696</t>
  </si>
  <si>
    <t>CALL00004697</t>
  </si>
  <si>
    <t>CALL00004698</t>
  </si>
  <si>
    <t>CALL00004699</t>
  </si>
  <si>
    <t>CALL00004700</t>
  </si>
  <si>
    <t>CALL00004701</t>
  </si>
  <si>
    <t>CALL00004702</t>
  </si>
  <si>
    <t>CALL00004703</t>
  </si>
  <si>
    <t>CALL00004704</t>
  </si>
  <si>
    <t>CALL00004705</t>
  </si>
  <si>
    <t>CALL00004706</t>
  </si>
  <si>
    <t>CALL00004707</t>
  </si>
  <si>
    <t>CALL00004708</t>
  </si>
  <si>
    <t>CALL00004709</t>
  </si>
  <si>
    <t>CALL00004710</t>
  </si>
  <si>
    <t>CALL00004711</t>
  </si>
  <si>
    <t>CALL00004712</t>
  </si>
  <si>
    <t>CALL00004713</t>
  </si>
  <si>
    <t>CALL00004714</t>
  </si>
  <si>
    <t>CALL00004715</t>
  </si>
  <si>
    <t>CALL00004716</t>
  </si>
  <si>
    <t>CALL00004717</t>
  </si>
  <si>
    <t>CALL00004718</t>
  </si>
  <si>
    <t>CALL00004719</t>
  </si>
  <si>
    <t>CALL00004720</t>
  </si>
  <si>
    <t>CALL00004721</t>
  </si>
  <si>
    <t>CALL00004722</t>
  </si>
  <si>
    <t>CALL00004723</t>
  </si>
  <si>
    <t>CALL00004724</t>
  </si>
  <si>
    <t>CALL00004725</t>
  </si>
  <si>
    <t>CALL00004726</t>
  </si>
  <si>
    <t>CALL00004727</t>
  </si>
  <si>
    <t>CALL00004728</t>
  </si>
  <si>
    <t>CALL00004729</t>
  </si>
  <si>
    <t>CALL00004730</t>
  </si>
  <si>
    <t>CALL00004731</t>
  </si>
  <si>
    <t>CALL00004732</t>
  </si>
  <si>
    <t>CALL00004733</t>
  </si>
  <si>
    <t>CALL00004734</t>
  </si>
  <si>
    <t>CALL00004735</t>
  </si>
  <si>
    <t>CALL00004736</t>
  </si>
  <si>
    <t>CALL00004737</t>
  </si>
  <si>
    <t>CALL00004738</t>
  </si>
  <si>
    <t>CALL00004739</t>
  </si>
  <si>
    <t>CALL00004740</t>
  </si>
  <si>
    <t>CALL00004741</t>
  </si>
  <si>
    <t>CALL00004742</t>
  </si>
  <si>
    <t>CALL00004743</t>
  </si>
  <si>
    <t>CALL00004744</t>
  </si>
  <si>
    <t>CALL00004745</t>
  </si>
  <si>
    <t>CALL00004746</t>
  </si>
  <si>
    <t>CALL00004747</t>
  </si>
  <si>
    <t>CALL00004748</t>
  </si>
  <si>
    <t>CALL00004749</t>
  </si>
  <si>
    <t>CALL00004750</t>
  </si>
  <si>
    <t>CALL00004751</t>
  </si>
  <si>
    <t>CALL00004752</t>
  </si>
  <si>
    <t>CALL00004753</t>
  </si>
  <si>
    <t>CALL00004754</t>
  </si>
  <si>
    <t>CALL00004755</t>
  </si>
  <si>
    <t>CALL00004756</t>
  </si>
  <si>
    <t>CALL00004757</t>
  </si>
  <si>
    <t>CALL00004758</t>
  </si>
  <si>
    <t>CALL00004759</t>
  </si>
  <si>
    <t>CALL00004760</t>
  </si>
  <si>
    <t>CALL00004761</t>
  </si>
  <si>
    <t>CALL00004762</t>
  </si>
  <si>
    <t>CALL00004763</t>
  </si>
  <si>
    <t>CALL00004764</t>
  </si>
  <si>
    <t>CALL00004765</t>
  </si>
  <si>
    <t>CALL00004766</t>
  </si>
  <si>
    <t>CALL00004767</t>
  </si>
  <si>
    <t>CALL00004768</t>
  </si>
  <si>
    <t>CALL00004769</t>
  </si>
  <si>
    <t>CALL00004770</t>
  </si>
  <si>
    <t>CALL00004771</t>
  </si>
  <si>
    <t>CALL00004772</t>
  </si>
  <si>
    <t>CALL00004773</t>
  </si>
  <si>
    <t>CALL00004774</t>
  </si>
  <si>
    <t>CALL00004775</t>
  </si>
  <si>
    <t>CALL00004776</t>
  </si>
  <si>
    <t>CALL00004777</t>
  </si>
  <si>
    <t>CALL00004778</t>
  </si>
  <si>
    <t>CALL00004779</t>
  </si>
  <si>
    <t>CALL00004780</t>
  </si>
  <si>
    <t>CALL00004781</t>
  </si>
  <si>
    <t>CALL00004782</t>
  </si>
  <si>
    <t>CALL00004783</t>
  </si>
  <si>
    <t>CALL00004784</t>
  </si>
  <si>
    <t>CALL00004785</t>
  </si>
  <si>
    <t>CALL00004786</t>
  </si>
  <si>
    <t>CALL00004787</t>
  </si>
  <si>
    <t>CALL00004788</t>
  </si>
  <si>
    <t>CALL00004789</t>
  </si>
  <si>
    <t>CALL00004790</t>
  </si>
  <si>
    <t>CALL00004791</t>
  </si>
  <si>
    <t>CALL00004792</t>
  </si>
  <si>
    <t>CALL00004793</t>
  </si>
  <si>
    <t>CALL00004794</t>
  </si>
  <si>
    <t>CALL00004795</t>
  </si>
  <si>
    <t>CALL00004796</t>
  </si>
  <si>
    <t>CALL00004797</t>
  </si>
  <si>
    <t>CALL00004798</t>
  </si>
  <si>
    <t>CALL00004799</t>
  </si>
  <si>
    <t>CALL00004800</t>
  </si>
  <si>
    <t>CALL00004801</t>
  </si>
  <si>
    <t>CALL00004802</t>
  </si>
  <si>
    <t>CALL00004803</t>
  </si>
  <si>
    <t>CALL00004804</t>
  </si>
  <si>
    <t>CALL00004805</t>
  </si>
  <si>
    <t>CALL00004806</t>
  </si>
  <si>
    <t>CALL00004807</t>
  </si>
  <si>
    <t>CALL00004808</t>
  </si>
  <si>
    <t>CALL00004809</t>
  </si>
  <si>
    <t>CALL00004810</t>
  </si>
  <si>
    <t>CALL00004811</t>
  </si>
  <si>
    <t>CALL00004812</t>
  </si>
  <si>
    <t>CALL00004813</t>
  </si>
  <si>
    <t>CALL00004814</t>
  </si>
  <si>
    <t>CALL00004815</t>
  </si>
  <si>
    <t>CALL00004816</t>
  </si>
  <si>
    <t>CALL00004817</t>
  </si>
  <si>
    <t>CALL00004818</t>
  </si>
  <si>
    <t>CALL00004819</t>
  </si>
  <si>
    <t>CALL00004820</t>
  </si>
  <si>
    <t>CALL00004821</t>
  </si>
  <si>
    <t>CALL00004822</t>
  </si>
  <si>
    <t>CALL00004823</t>
  </si>
  <si>
    <t>CALL00004824</t>
  </si>
  <si>
    <t>CALL00004825</t>
  </si>
  <si>
    <t>CALL00004826</t>
  </si>
  <si>
    <t>CALL00004827</t>
  </si>
  <si>
    <t>CALL00004828</t>
  </si>
  <si>
    <t>CALL00004829</t>
  </si>
  <si>
    <t>CALL00004830</t>
  </si>
  <si>
    <t>CALL00004831</t>
  </si>
  <si>
    <t>CALL00004832</t>
  </si>
  <si>
    <t>CALL00004833</t>
  </si>
  <si>
    <t>CALL00004834</t>
  </si>
  <si>
    <t>CALL00004835</t>
  </si>
  <si>
    <t>CALL00004836</t>
  </si>
  <si>
    <t>CALL00004837</t>
  </si>
  <si>
    <t>CALL00004838</t>
  </si>
  <si>
    <t>CALL00004839</t>
  </si>
  <si>
    <t>CALL00004840</t>
  </si>
  <si>
    <t>CALL00004841</t>
  </si>
  <si>
    <t>CALL00004842</t>
  </si>
  <si>
    <t>CALL00004843</t>
  </si>
  <si>
    <t>CALL00004844</t>
  </si>
  <si>
    <t>CALL00004845</t>
  </si>
  <si>
    <t>CALL00004846</t>
  </si>
  <si>
    <t>CALL00004847</t>
  </si>
  <si>
    <t>CALL00004848</t>
  </si>
  <si>
    <t>CALL00004849</t>
  </si>
  <si>
    <t>CALL00004850</t>
  </si>
  <si>
    <t>CALL00004851</t>
  </si>
  <si>
    <t>CALL00004852</t>
  </si>
  <si>
    <t>CALL00004853</t>
  </si>
  <si>
    <t>CALL00004854</t>
  </si>
  <si>
    <t>CALL00004855</t>
  </si>
  <si>
    <t>CALL00004856</t>
  </si>
  <si>
    <t>CALL00004857</t>
  </si>
  <si>
    <t>CALL00004858</t>
  </si>
  <si>
    <t>CALL00004859</t>
  </si>
  <si>
    <t>CALL00004860</t>
  </si>
  <si>
    <t>CALL00004861</t>
  </si>
  <si>
    <t>CALL00004862</t>
  </si>
  <si>
    <t>CALL00004863</t>
  </si>
  <si>
    <t>CALL00004864</t>
  </si>
  <si>
    <t>CALL00004865</t>
  </si>
  <si>
    <t>CALL00004866</t>
  </si>
  <si>
    <t>CALL00004867</t>
  </si>
  <si>
    <t>CALL00004868</t>
  </si>
  <si>
    <t>CALL00004869</t>
  </si>
  <si>
    <t>CALL00004870</t>
  </si>
  <si>
    <t>CALL00004871</t>
  </si>
  <si>
    <t>CALL00004872</t>
  </si>
  <si>
    <t>CALL00004873</t>
  </si>
  <si>
    <t>CALL00004874</t>
  </si>
  <si>
    <t>CALL00004875</t>
  </si>
  <si>
    <t>CALL00004876</t>
  </si>
  <si>
    <t>CALL00004877</t>
  </si>
  <si>
    <t>CALL00004878</t>
  </si>
  <si>
    <t>CALL00004879</t>
  </si>
  <si>
    <t>CALL00004880</t>
  </si>
  <si>
    <t>CALL00004881</t>
  </si>
  <si>
    <t>CALL00004882</t>
  </si>
  <si>
    <t>CALL00004883</t>
  </si>
  <si>
    <t>CALL00004884</t>
  </si>
  <si>
    <t>CALL00004885</t>
  </si>
  <si>
    <t>CALL00004886</t>
  </si>
  <si>
    <t>CALL00004887</t>
  </si>
  <si>
    <t>CALL00004888</t>
  </si>
  <si>
    <t>CALL00004889</t>
  </si>
  <si>
    <t>CALL00004890</t>
  </si>
  <si>
    <t>CALL00004891</t>
  </si>
  <si>
    <t>CALL00004892</t>
  </si>
  <si>
    <t>CALL00004893</t>
  </si>
  <si>
    <t>CALL00004894</t>
  </si>
  <si>
    <t>CALL00004895</t>
  </si>
  <si>
    <t>CALL00004896</t>
  </si>
  <si>
    <t>CALL00004897</t>
  </si>
  <si>
    <t>CALL00004898</t>
  </si>
  <si>
    <t>CALL00004899</t>
  </si>
  <si>
    <t>CALL00004900</t>
  </si>
  <si>
    <t>CALL00004901</t>
  </si>
  <si>
    <t>CALL00004902</t>
  </si>
  <si>
    <t>CALL00004903</t>
  </si>
  <si>
    <t>CALL00004904</t>
  </si>
  <si>
    <t>CALL00004905</t>
  </si>
  <si>
    <t>CALL00004906</t>
  </si>
  <si>
    <t>CALL00004907</t>
  </si>
  <si>
    <t>CALL00004908</t>
  </si>
  <si>
    <t>CALL00004909</t>
  </si>
  <si>
    <t>CALL00004910</t>
  </si>
  <si>
    <t>CALL00004911</t>
  </si>
  <si>
    <t>CALL00004912</t>
  </si>
  <si>
    <t>CALL00004913</t>
  </si>
  <si>
    <t>CALL00004914</t>
  </si>
  <si>
    <t>CALL00004915</t>
  </si>
  <si>
    <t>CALL00004916</t>
  </si>
  <si>
    <t>CALL00004917</t>
  </si>
  <si>
    <t>CALL00004918</t>
  </si>
  <si>
    <t>CALL00004919</t>
  </si>
  <si>
    <t>CALL00004920</t>
  </si>
  <si>
    <t>CALL00004921</t>
  </si>
  <si>
    <t>CALL00004922</t>
  </si>
  <si>
    <t>CALL00004923</t>
  </si>
  <si>
    <t>CALL00004924</t>
  </si>
  <si>
    <t>CALL00004925</t>
  </si>
  <si>
    <t>CALL00004926</t>
  </si>
  <si>
    <t>CALL00004927</t>
  </si>
  <si>
    <t>CALL00004928</t>
  </si>
  <si>
    <t>CALL00004929</t>
  </si>
  <si>
    <t>CALL00004930</t>
  </si>
  <si>
    <t>CALL00004931</t>
  </si>
  <si>
    <t>CALL00004932</t>
  </si>
  <si>
    <t>CALL00004933</t>
  </si>
  <si>
    <t>CALL00004934</t>
  </si>
  <si>
    <t>CALL00004935</t>
  </si>
  <si>
    <t>CALL00004936</t>
  </si>
  <si>
    <t>CALL00004937</t>
  </si>
  <si>
    <t>CALL00004938</t>
  </si>
  <si>
    <t>CALL00004939</t>
  </si>
  <si>
    <t>CALL00004940</t>
  </si>
  <si>
    <t>CALL00004941</t>
  </si>
  <si>
    <t>CALL00004942</t>
  </si>
  <si>
    <t>CALL00004943</t>
  </si>
  <si>
    <t>CALL00004944</t>
  </si>
  <si>
    <t>CALL00004945</t>
  </si>
  <si>
    <t>CALL00004946</t>
  </si>
  <si>
    <t>CALL00004947</t>
  </si>
  <si>
    <t>CALL00004948</t>
  </si>
  <si>
    <t>CALL00004949</t>
  </si>
  <si>
    <t>CALL00004950</t>
  </si>
  <si>
    <t>CALL00004951</t>
  </si>
  <si>
    <t>CALL00004952</t>
  </si>
  <si>
    <t>CALL00004953</t>
  </si>
  <si>
    <t>CALL00004954</t>
  </si>
  <si>
    <t>CALL00004955</t>
  </si>
  <si>
    <t>CALL00004956</t>
  </si>
  <si>
    <t>CALL00004957</t>
  </si>
  <si>
    <t>CALL00004958</t>
  </si>
  <si>
    <t>CALL00004959</t>
  </si>
  <si>
    <t>CALL00004960</t>
  </si>
  <si>
    <t>CALL00004961</t>
  </si>
  <si>
    <t>CALL00004962</t>
  </si>
  <si>
    <t>CALL00004963</t>
  </si>
  <si>
    <t>CALL00004964</t>
  </si>
  <si>
    <t>CALL00004965</t>
  </si>
  <si>
    <t>CALL00004966</t>
  </si>
  <si>
    <t>CALL00004967</t>
  </si>
  <si>
    <t>CALL00004968</t>
  </si>
  <si>
    <t>CALL00004969</t>
  </si>
  <si>
    <t>CALL00004970</t>
  </si>
  <si>
    <t>CALL00004971</t>
  </si>
  <si>
    <t>CALL00004972</t>
  </si>
  <si>
    <t>CALL00004973</t>
  </si>
  <si>
    <t>CALL00004974</t>
  </si>
  <si>
    <t>CALL00004975</t>
  </si>
  <si>
    <t>CALL00004976</t>
  </si>
  <si>
    <t>CALL00004977</t>
  </si>
  <si>
    <t>CALL00004978</t>
  </si>
  <si>
    <t>CALL00004979</t>
  </si>
  <si>
    <t>CALL00004980</t>
  </si>
  <si>
    <t>CALL00004981</t>
  </si>
  <si>
    <t>CALL00004982</t>
  </si>
  <si>
    <t>CALL00004983</t>
  </si>
  <si>
    <t>CALL00004984</t>
  </si>
  <si>
    <t>CALL00004985</t>
  </si>
  <si>
    <t>CALL00004986</t>
  </si>
  <si>
    <t>CALL00004987</t>
  </si>
  <si>
    <t>CALL00004988</t>
  </si>
  <si>
    <t>CALL00004989</t>
  </si>
  <si>
    <t>CALL00004990</t>
  </si>
  <si>
    <t>CALL00004991</t>
  </si>
  <si>
    <t>CALL00004992</t>
  </si>
  <si>
    <t>CALL00004993</t>
  </si>
  <si>
    <t>CALL00004994</t>
  </si>
  <si>
    <t>CALL00004995</t>
  </si>
  <si>
    <t>CALL00004996</t>
  </si>
  <si>
    <t>CALL00004997</t>
  </si>
  <si>
    <t>CALL00004998</t>
  </si>
  <si>
    <t>CALL00004999</t>
  </si>
  <si>
    <t>CALL00005000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</si>
</sst>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yyyy\-mm\-dd"/>
    <numFmt numFmtId="166" formatCode="yyyy\-mm\-dd\ hh:mm"/>
    <numFmt numFmtId="167" formatCode="&quot;₹&quot;#,##0"/>
    <numFmt numFmtId="168" formatCode="0.0%"/>
    <numFmt numFmtId="169" formatCode="0.0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10"/>
      <color rgb="FF595959"/>
      <name val="Arial"/>
    </font>
    <font>
      <sz val="10"/>
      <color rgb="FF008000"/>
      <name val="Arial"/>
    </font>
    <font>
      <b/>
      <sz val="16"/>
      <color rgb="FF1F2A44"/>
      <name val="Arial"/>
    </font>
    <font>
      <b/>
      <sz val="12"/>
      <color rgb="FF1F2A44"/>
      <name val="Arial"/>
    </font>
    <font>
      <sz val="9"/>
      <name val="Consolas"/>
    </font>
    <font>
      <sz val="10"/>
      <color rgb="FF0000FF"/>
      <name val="Arial"/>
    </font>
    <font>
      <b/>
      <sz val="9"/>
      <color rgb="FFFFFFFF"/>
      <name val="Arial"/>
    </font>
    <font>
      <b/>
      <sz val="11"/>
      <color rgb="FFE40000"/>
      <name val="Arial"/>
    </font>
    <font>
      <u/>
      <sz val="10"/>
      <color rgb="FF0563C1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F00"/>
      </patternFill>
    </fill>
    <fill>
      <patternFill patternType="solid">
        <fgColor rgb="FF5DADE2"/>
      </patternFill>
    </fill>
    <fill>
      <patternFill patternType="solid">
        <fgColor rgb="FF85C1E9"/>
      </patternFill>
    </fill>
    <fill>
      <patternFill patternType="solid">
        <fgColor rgb="FF52BE80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F5B041"/>
      </patternFill>
    </fill>
    <fill>
      <patternFill patternType="solid">
        <fgColor rgb="FFF4D03F"/>
      </patternFill>
    </fill>
    <fill>
      <patternFill patternType="solid">
        <fgColor rgb="FFA6ACAF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707B7C"/>
      </patternFill>
    </fill>
    <fill>
      <patternFill patternType="solid">
        <fgColor rgb="FF34495E"/>
      </patternFill>
    </fill>
    <fill>
      <patternFill patternType="solid">
        <fgColor rgb="FFDDE3E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6" fillId="0" borderId="0" xfId="0" applyFont="1"/>
    <xf numFmtId="0" fontId="4" fillId="0" borderId="0" xfId="0" applyFont="1"/>
    <xf numFmtId="0" fontId="7" fillId="0" borderId="0" xfId="0" applyFont="1"/>
    <xf numFmtId="0" fontId="2" fillId="17" borderId="1" xfId="0" applyFont="1" applyFill="1" applyBorder="1"/>
    <xf numFmtId="165" fontId="11" fillId="0" borderId="1" xfId="0" applyNumberFormat="1" applyFont="1" applyBorder="1"/>
    <xf numFmtId="0" fontId="12" fillId="0" borderId="1" xfId="0" applyFont="1" applyBorder="1"/>
    <xf numFmtId="0" fontId="2" fillId="0" borderId="1" xfId="0" applyFont="1" applyBorder="1"/>
    <xf numFmtId="3" fontId="11" fillId="0" borderId="1" xfId="0" applyNumberFormat="1" applyFont="1" applyBorder="1"/>
    <xf numFmtId="167" fontId="11" fillId="0" borderId="1" xfId="0" applyNumberFormat="1" applyFont="1" applyBorder="1"/>
    <xf numFmtId="168" fontId="11" fillId="0" borderId="1" xfId="0" applyNumberFormat="1" applyFont="1" applyBorder="1"/>
    <xf numFmtId="0" fontId="9" fillId="0" borderId="0" xfId="0" applyFont="1"/>
    <xf numFmtId="0" fontId="2" fillId="0" borderId="0" xfId="0" applyFont="1"/>
    <xf numFmtId="0" fontId="5" fillId="0" borderId="0" xfId="0" applyFont="1"/>
    <xf numFmtId="165" fontId="3" fillId="0" borderId="1" xfId="0" applyNumberFormat="1" applyFont="1" applyBorder="1"/>
    <xf numFmtId="3" fontId="3" fillId="0" borderId="1" xfId="0" applyNumberFormat="1" applyFont="1" applyBorder="1"/>
    <xf numFmtId="167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9" fontId="9" fillId="0" borderId="1" xfId="0" applyNumberFormat="1" applyFont="1" applyBorder="1"/>
    <xf numFmtId="1" fontId="2" fillId="0" borderId="1" xfId="0" applyNumberFormat="1" applyFont="1" applyBorder="1"/>
    <xf numFmtId="167" fontId="2" fillId="0" borderId="1" xfId="0" applyNumberFormat="1" applyFont="1" applyBorder="1"/>
    <xf numFmtId="0" fontId="9" fillId="3" borderId="1" xfId="0" applyFont="1" applyFill="1" applyBorder="1"/>
    <xf numFmtId="0" fontId="3" fillId="0" borderId="1" xfId="0" applyFont="1" applyBorder="1"/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165" fontId="5" fillId="0" borderId="0" xfId="0" applyNumberFormat="1" applyFont="1"/>
    <xf numFmtId="165" fontId="2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horizontal="center"/>
    </xf>
    <xf numFmtId="4" fontId="2" fillId="0" borderId="0" xfId="0" applyNumberFormat="1" applyFont="1"/>
    <xf numFmtId="3" fontId="2" fillId="0" borderId="0" xfId="0" applyNumberFormat="1" applyFont="1"/>
    <xf numFmtId="0" fontId="1" fillId="8" borderId="1" xfId="0" applyFont="1" applyFill="1" applyBorder="1"/>
    <xf numFmtId="0" fontId="2" fillId="0" borderId="1" xfId="0" applyFont="1" applyBorder="1" applyAlignment="1">
      <alignment vertical="top" wrapText="1"/>
    </xf>
    <xf numFmtId="168" fontId="2" fillId="0" borderId="1" xfId="0" applyNumberFormat="1" applyFont="1" applyBorder="1"/>
    <xf numFmtId="2" fontId="2" fillId="0" borderId="1" xfId="0" applyNumberFormat="1" applyFont="1" applyBorder="1"/>
    <xf numFmtId="3" fontId="2" fillId="0" borderId="1" xfId="0" applyNumberFormat="1" applyFont="1" applyBorder="1"/>
    <xf numFmtId="169" fontId="2" fillId="0" borderId="1" xfId="0" applyNumberFormat="1" applyFont="1" applyBorder="1"/>
    <xf numFmtId="0" fontId="1" fillId="7" borderId="1" xfId="0" applyFont="1" applyFill="1" applyBorder="1"/>
    <xf numFmtId="0" fontId="1" fillId="6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10" borderId="1" xfId="0" applyFont="1" applyFill="1" applyBorder="1"/>
    <xf numFmtId="0" fontId="1" fillId="9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1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3" fillId="16" borderId="1" xfId="0" applyFont="1" applyFill="1" applyBorder="1"/>
    <xf numFmtId="0" fontId="0" fillId="16" borderId="1" xfId="0" applyFill="1" applyBorder="1"/>
    <xf numFmtId="168" fontId="3" fillId="16" borderId="1" xfId="0" applyNumberFormat="1" applyFont="1" applyFill="1" applyBorder="1"/>
    <xf numFmtId="1" fontId="3" fillId="16" borderId="1" xfId="0" applyNumberFormat="1" applyFont="1" applyFill="1" applyBorder="1"/>
    <xf numFmtId="2" fontId="3" fillId="16" borderId="1" xfId="0" applyNumberFormat="1" applyFont="1" applyFill="1" applyBorder="1"/>
    <xf numFmtId="167" fontId="3" fillId="16" borderId="1" xfId="0" applyNumberFormat="1" applyFont="1" applyFill="1" applyBorder="1"/>
    <xf numFmtId="3" fontId="3" fillId="16" borderId="1" xfId="0" applyNumberFormat="1" applyFont="1" applyFill="1" applyBorder="1"/>
    <xf numFmtId="169" fontId="3" fillId="16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1" fillId="8" borderId="1" xfId="0" applyFont="1" applyFill="1" applyBorder="1" applyAlignment="1">
      <alignment vertical="top" wrapText="1"/>
    </xf>
    <xf numFmtId="0" fontId="5" fillId="0" borderId="1" xfId="0" applyFont="1" applyBorder="1"/>
    <xf numFmtId="168" fontId="5" fillId="0" borderId="1" xfId="0" applyNumberFormat="1" applyFont="1" applyBorder="1"/>
    <xf numFmtId="0" fontId="1" fillId="7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1" fillId="12" borderId="1" xfId="0" applyFont="1" applyFill="1" applyBorder="1" applyAlignment="1">
      <alignment vertical="top" wrapText="1"/>
    </xf>
    <xf numFmtId="0" fontId="1" fillId="13" borderId="1" xfId="0" applyFont="1" applyFill="1" applyBorder="1" applyAlignment="1">
      <alignment vertical="top" wrapText="1"/>
    </xf>
    <xf numFmtId="0" fontId="1" fillId="11" borderId="1" xfId="0" applyFont="1" applyFill="1" applyBorder="1" applyAlignment="1">
      <alignment vertical="top" wrapText="1"/>
    </xf>
    <xf numFmtId="0" fontId="1" fillId="14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vertical="top" wrapText="1"/>
    </xf>
    <xf numFmtId="9" fontId="3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vertical="top" wrapText="1"/>
    </xf>
    <xf numFmtId="0" fontId="0" fillId="0" borderId="0" xfId="0"/>
    <xf numFmtId="0" fontId="2" fillId="0" borderId="0" xfId="0" applyFont="1"/>
    <xf numFmtId="0" fontId="8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2">
    <dxf>
      <font>
        <b/>
        <sz val="10"/>
        <color rgb="FFFFFFFF"/>
        <name val="Arial"/>
      </font>
      <fill>
        <patternFill patternType="solid">
          <fgColor rgb="FF34495E"/>
        </patternFill>
      </fill>
    </dxf>
    <dxf>
      <font>
        <b/>
        <sz val="10"/>
        <color rgb="FFFFFFFF"/>
        <name val="Arial"/>
      </font>
      <fill>
        <patternFill patternType="solid">
          <fgColor rgb="FF707B7C"/>
        </patternFill>
      </fill>
    </dxf>
    <dxf>
      <font>
        <b/>
        <sz val="10"/>
        <color rgb="FFFFFFFF"/>
        <name val="Arial"/>
      </font>
      <fill>
        <patternFill patternType="solid">
          <fgColor rgb="FFA6ACAF"/>
        </patternFill>
      </fill>
    </dxf>
    <dxf>
      <font>
        <b/>
        <sz val="10"/>
        <color rgb="FFFFFFFF"/>
        <name val="Arial"/>
      </font>
      <fill>
        <patternFill patternType="solid">
          <fgColor rgb="FFC0392B"/>
        </patternFill>
      </fill>
    </dxf>
    <dxf>
      <font>
        <b/>
        <sz val="10"/>
        <color rgb="FFFFFFFF"/>
        <name val="Arial"/>
      </font>
      <fill>
        <patternFill patternType="solid">
          <fgColor rgb="FFE67E22"/>
        </patternFill>
      </fill>
    </dxf>
    <dxf>
      <font>
        <b/>
        <sz val="10"/>
        <color rgb="FFFFFFFF"/>
        <name val="Arial"/>
      </font>
      <fill>
        <patternFill patternType="solid">
          <fgColor rgb="FFF5B041"/>
        </patternFill>
      </fill>
    </dxf>
    <dxf>
      <font>
        <b/>
        <sz val="10"/>
        <color rgb="FFFFFFFF"/>
        <name val="Arial"/>
      </font>
      <fill>
        <patternFill patternType="solid">
          <fgColor rgb="FFF4D03F"/>
        </patternFill>
      </fill>
    </dxf>
    <dxf>
      <font>
        <b/>
        <sz val="10"/>
        <color rgb="FFFFFFFF"/>
        <name val="Arial"/>
      </font>
      <fill>
        <patternFill patternType="solid">
          <fgColor rgb="FF85C1E9"/>
        </patternFill>
      </fill>
    </dxf>
    <dxf>
      <font>
        <b/>
        <sz val="10"/>
        <color rgb="FFFFFFFF"/>
        <name val="Arial"/>
      </font>
      <fill>
        <patternFill patternType="solid">
          <fgColor rgb="FF5DADE2"/>
        </patternFill>
      </fill>
    </dxf>
    <dxf>
      <font>
        <b/>
        <sz val="10"/>
        <color rgb="FFFFFFFF"/>
        <name val="Arial"/>
      </font>
      <fill>
        <patternFill patternType="solid">
          <fgColor rgb="FF52BE80"/>
        </patternFill>
      </fill>
    </dxf>
    <dxf>
      <font>
        <b/>
        <sz val="10"/>
        <color rgb="FFFFFFFF"/>
        <name val="Arial"/>
      </font>
      <fill>
        <patternFill patternType="solid">
          <fgColor rgb="FF27AE60"/>
        </patternFill>
      </fill>
    </dxf>
    <dxf>
      <font>
        <b/>
        <sz val="10"/>
        <color rgb="FFFFFFFF"/>
        <name val="Arial"/>
      </font>
      <fill>
        <patternFill patternType="solid">
          <fgColor rgb="FF1E844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Customers by Segment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Segment_Summary!$D$4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Segment_Summary!$A$5:$A$16</c:f>
              <c:strCache>
                <c:ptCount val="12"/>
                <c:pt idx="0">
                  <c:v>Champions</c:v>
                </c:pt>
                <c:pt idx="1">
                  <c:v>Loyal Customers</c:v>
                </c:pt>
                <c:pt idx="2">
                  <c:v>Potential Loyalist</c:v>
                </c:pt>
                <c:pt idx="3">
                  <c:v>New Customers</c:v>
                </c:pt>
                <c:pt idx="4">
                  <c:v>Promising</c:v>
                </c:pt>
                <c:pt idx="5">
                  <c:v>Need Attention</c:v>
                </c:pt>
                <c:pt idx="6">
                  <c:v>About to Sleep</c:v>
                </c:pt>
                <c:pt idx="7">
                  <c:v>At Risk</c:v>
                </c:pt>
                <c:pt idx="8">
                  <c:v>Can't Lose Them</c:v>
                </c:pt>
                <c:pt idx="9">
                  <c:v>Hibernating</c:v>
                </c:pt>
                <c:pt idx="10">
                  <c:v>Lost</c:v>
                </c:pt>
                <c:pt idx="11">
                  <c:v>Never Recharged</c:v>
                </c:pt>
              </c:strCache>
            </c:strRef>
          </c:cat>
          <c:val>
            <c:numRef>
              <c:f>Segment_Summary!$D$5:$D$16</c:f>
              <c:numCache>
                <c:formatCode>General</c:formatCode>
                <c:ptCount val="12"/>
                <c:pt idx="0">
                  <c:v>55</c:v>
                </c:pt>
                <c:pt idx="1">
                  <c:v>311</c:v>
                </c:pt>
                <c:pt idx="2">
                  <c:v>217</c:v>
                </c:pt>
                <c:pt idx="3">
                  <c:v>34</c:v>
                </c:pt>
                <c:pt idx="4">
                  <c:v>105</c:v>
                </c:pt>
                <c:pt idx="5">
                  <c:v>153</c:v>
                </c:pt>
                <c:pt idx="6">
                  <c:v>157</c:v>
                </c:pt>
                <c:pt idx="7">
                  <c:v>204</c:v>
                </c:pt>
                <c:pt idx="8">
                  <c:v>20</c:v>
                </c:pt>
                <c:pt idx="9">
                  <c:v>185</c:v>
                </c:pt>
                <c:pt idx="10">
                  <c:v>92</c:v>
                </c:pt>
                <c:pt idx="11">
                  <c:v>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3-4588-8AEF-A8AE10E3F75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Customers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t>Revenue (₹) by Segment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Segment_Summary!$I$4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Segment_Summary!$A$5:$A$16</c:f>
              <c:strCache>
                <c:ptCount val="12"/>
                <c:pt idx="0">
                  <c:v>Champions</c:v>
                </c:pt>
                <c:pt idx="1">
                  <c:v>Loyal Customers</c:v>
                </c:pt>
                <c:pt idx="2">
                  <c:v>Potential Loyalist</c:v>
                </c:pt>
                <c:pt idx="3">
                  <c:v>New Customers</c:v>
                </c:pt>
                <c:pt idx="4">
                  <c:v>Promising</c:v>
                </c:pt>
                <c:pt idx="5">
                  <c:v>Need Attention</c:v>
                </c:pt>
                <c:pt idx="6">
                  <c:v>About to Sleep</c:v>
                </c:pt>
                <c:pt idx="7">
                  <c:v>At Risk</c:v>
                </c:pt>
                <c:pt idx="8">
                  <c:v>Can't Lose Them</c:v>
                </c:pt>
                <c:pt idx="9">
                  <c:v>Hibernating</c:v>
                </c:pt>
                <c:pt idx="10">
                  <c:v>Lost</c:v>
                </c:pt>
                <c:pt idx="11">
                  <c:v>Never Recharged</c:v>
                </c:pt>
              </c:strCache>
            </c:strRef>
          </c:cat>
          <c:val>
            <c:numRef>
              <c:f>Segment_Summary!$I$5:$I$16</c:f>
              <c:numCache>
                <c:formatCode>"₹"#,##0</c:formatCode>
                <c:ptCount val="12"/>
                <c:pt idx="0">
                  <c:v>247977</c:v>
                </c:pt>
                <c:pt idx="1">
                  <c:v>856922</c:v>
                </c:pt>
                <c:pt idx="2">
                  <c:v>247543</c:v>
                </c:pt>
                <c:pt idx="3">
                  <c:v>7408</c:v>
                </c:pt>
                <c:pt idx="4">
                  <c:v>44249</c:v>
                </c:pt>
                <c:pt idx="5">
                  <c:v>143787</c:v>
                </c:pt>
                <c:pt idx="6">
                  <c:v>75782</c:v>
                </c:pt>
                <c:pt idx="7">
                  <c:v>382817</c:v>
                </c:pt>
                <c:pt idx="8">
                  <c:v>78656</c:v>
                </c:pt>
                <c:pt idx="9">
                  <c:v>93717</c:v>
                </c:pt>
                <c:pt idx="10">
                  <c:v>20387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E-4E68-AC49-E55C69B9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majorGridlines/>
        <c:numFmt formatCode="&quot;₹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23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workbookViewId="0"/>
  </sheetViews>
  <sheetFormatPr defaultRowHeight="14.4" x14ac:dyDescent="0.3"/>
  <cols>
    <col min="1" max="1" width="3" customWidth="1"/>
    <col min="2" max="2" width="34" customWidth="1"/>
    <col min="3" max="3" width="20" customWidth="1"/>
    <col min="4" max="4" width="4" customWidth="1"/>
    <col min="5" max="5" width="30" customWidth="1"/>
    <col min="6" max="6" width="60" customWidth="1"/>
  </cols>
  <sheetData>
    <row r="1" spans="1:6" ht="21" x14ac:dyDescent="0.4">
      <c r="A1" s="1" t="s">
        <v>0</v>
      </c>
    </row>
    <row r="2" spans="1:6" x14ac:dyDescent="0.3">
      <c r="A2" s="2" t="s">
        <v>1</v>
      </c>
    </row>
    <row r="3" spans="1:6" ht="15.6" x14ac:dyDescent="0.3">
      <c r="B3" s="3" t="s">
        <v>2</v>
      </c>
      <c r="E3" s="3" t="s">
        <v>3</v>
      </c>
    </row>
    <row r="4" spans="1:6" x14ac:dyDescent="0.3">
      <c r="B4" s="4" t="s">
        <v>4</v>
      </c>
      <c r="C4" s="5">
        <f>RFM_Method!C5</f>
        <v>46054</v>
      </c>
      <c r="E4" s="6" t="str">
        <f>HYPERLINK("#'RFM_Method'!A1","RFM_Method")</f>
        <v>RFM_Method</v>
      </c>
      <c r="F4" s="7" t="s">
        <v>5</v>
      </c>
    </row>
    <row r="5" spans="1:6" x14ac:dyDescent="0.3">
      <c r="B5" s="4" t="s">
        <v>6</v>
      </c>
      <c r="C5" s="8">
        <f>COUNTA(Raw_Customers!A2:A2001)</f>
        <v>2000</v>
      </c>
      <c r="E5" s="6" t="str">
        <f>HYPERLINK("#'RFM_Calculation'!A1","RFM_Calculation")</f>
        <v>RFM_Calculation</v>
      </c>
      <c r="F5" s="7" t="s">
        <v>7</v>
      </c>
    </row>
    <row r="6" spans="1:6" x14ac:dyDescent="0.3">
      <c r="B6" s="4" t="s">
        <v>8</v>
      </c>
      <c r="C6" s="8">
        <f>COUNTIF(RFM_Calculation!I5:I2004,"&gt;0")</f>
        <v>1533</v>
      </c>
      <c r="E6" s="6" t="str">
        <f>HYPERLINK("#'Segment_Summary'!A1","Segment_Summary")</f>
        <v>Segment_Summary</v>
      </c>
      <c r="F6" s="7" t="s">
        <v>9</v>
      </c>
    </row>
    <row r="7" spans="1:6" x14ac:dyDescent="0.3">
      <c r="B7" s="4" t="s">
        <v>10</v>
      </c>
      <c r="C7" s="8">
        <f>COUNTIF(RFM_Calculation!I5:I2004,0)</f>
        <v>467</v>
      </c>
      <c r="E7" s="6" t="str">
        <f>HYPERLINK("#'Marketing_Strategy'!A1","Marketing_Strategy")</f>
        <v>Marketing_Strategy</v>
      </c>
      <c r="F7" s="7" t="s">
        <v>11</v>
      </c>
    </row>
    <row r="8" spans="1:6" x14ac:dyDescent="0.3">
      <c r="B8" s="4" t="s">
        <v>12</v>
      </c>
      <c r="C8" s="8">
        <f>RFM_Method!C7</f>
        <v>3000</v>
      </c>
      <c r="E8" s="6" t="str">
        <f>HYPERLINK("#'Ad_Prompts'!A1","Ad_Prompts")</f>
        <v>Ad_Prompts</v>
      </c>
      <c r="F8" s="7" t="s">
        <v>13</v>
      </c>
    </row>
    <row r="9" spans="1:6" x14ac:dyDescent="0.3">
      <c r="B9" s="4" t="s">
        <v>14</v>
      </c>
      <c r="C9" s="9">
        <f>RFM_Method!C8</f>
        <v>2199245</v>
      </c>
      <c r="E9" s="6" t="str">
        <f>HYPERLINK("#'Raw_Customers'!A1","Raw_Customers")</f>
        <v>Raw_Customers</v>
      </c>
      <c r="F9" s="7" t="s">
        <v>15</v>
      </c>
    </row>
    <row r="10" spans="1:6" x14ac:dyDescent="0.3">
      <c r="B10" s="4" t="s">
        <v>16</v>
      </c>
      <c r="C10" s="9">
        <f>C9/C6</f>
        <v>1434.6020874103067</v>
      </c>
      <c r="E10" s="6" t="str">
        <f>HYPERLINK("#'Raw_Recharges'!A1","Raw_Recharges")</f>
        <v>Raw_Recharges</v>
      </c>
      <c r="F10" s="7" t="s">
        <v>17</v>
      </c>
    </row>
    <row r="11" spans="1:6" x14ac:dyDescent="0.3">
      <c r="B11" s="4" t="s">
        <v>18</v>
      </c>
      <c r="C11" s="10">
        <f>SUMPRODUCT((Segment_Summary!A5:A16="Champions")+(Segment_Summary!A5:A16="Loyal Customers"),Segment_Summary!J5:J16)</f>
        <v>0.50239923246386831</v>
      </c>
      <c r="E11" s="6" t="str">
        <f>HYPERLINK("#'Raw_Plans'!A1","Raw_Plans")</f>
        <v>Raw_Plans</v>
      </c>
      <c r="F11" s="7" t="s">
        <v>19</v>
      </c>
    </row>
    <row r="12" spans="1:6" x14ac:dyDescent="0.3">
      <c r="B12" s="4" t="s">
        <v>20</v>
      </c>
      <c r="C12" s="9">
        <f>SUMIF(Segment_Summary!A5:A16,"At Risk",Segment_Summary!I5:I16)+SUMIF(Segment_Summary!A5:A16,"Can't Lose Them",Segment_Summary!I5:I16)</f>
        <v>461473</v>
      </c>
      <c r="E12" s="6" t="str">
        <f>HYPERLINK("#'Raw_Subscriptions'!A1","Raw_Subscriptions")</f>
        <v>Raw_Subscriptions</v>
      </c>
      <c r="F12" s="7" t="s">
        <v>21</v>
      </c>
    </row>
    <row r="13" spans="1:6" x14ac:dyDescent="0.3">
      <c r="E13" s="6" t="str">
        <f>HYPERLINK("#'Raw_DataUsage'!A1","Raw_DataUsage")</f>
        <v>Raw_DataUsage</v>
      </c>
      <c r="F13" s="7" t="s">
        <v>22</v>
      </c>
    </row>
    <row r="14" spans="1:6" x14ac:dyDescent="0.3">
      <c r="E14" s="6" t="str">
        <f>HYPERLINK("#'Raw_Calls'!A1","Raw_Calls")</f>
        <v>Raw_Calls</v>
      </c>
      <c r="F14" s="7" t="s">
        <v>23</v>
      </c>
    </row>
    <row r="16" spans="1:6" ht="15.6" x14ac:dyDescent="0.3">
      <c r="B16" s="3" t="s">
        <v>24</v>
      </c>
    </row>
    <row r="17" spans="2:2" x14ac:dyDescent="0.3">
      <c r="B17" s="11" t="s">
        <v>25</v>
      </c>
    </row>
    <row r="18" spans="2:2" x14ac:dyDescent="0.3">
      <c r="B18" s="12" t="s">
        <v>26</v>
      </c>
    </row>
    <row r="19" spans="2:2" x14ac:dyDescent="0.3">
      <c r="B19" s="13" t="s">
        <v>27</v>
      </c>
    </row>
    <row r="21" spans="2:2" x14ac:dyDescent="0.3">
      <c r="B21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showGridLines="0" workbookViewId="0"/>
  </sheetViews>
  <sheetFormatPr defaultRowHeight="14.4" x14ac:dyDescent="0.3"/>
  <cols>
    <col min="1" max="1" width="4" customWidth="1"/>
    <col min="2" max="2" width="30" customWidth="1"/>
    <col min="3" max="7" width="18" customWidth="1"/>
    <col min="8" max="8" width="40" customWidth="1"/>
  </cols>
  <sheetData>
    <row r="1" spans="1:8" ht="21" x14ac:dyDescent="0.4">
      <c r="A1" s="1" t="s">
        <v>29</v>
      </c>
    </row>
    <row r="2" spans="1:8" x14ac:dyDescent="0.3">
      <c r="A2" s="2" t="s">
        <v>30</v>
      </c>
    </row>
    <row r="4" spans="1:8" ht="15.6" x14ac:dyDescent="0.3">
      <c r="B4" s="3" t="s">
        <v>31</v>
      </c>
    </row>
    <row r="5" spans="1:8" x14ac:dyDescent="0.3">
      <c r="B5" s="12" t="s">
        <v>32</v>
      </c>
      <c r="C5" s="14">
        <f>INT(MAX(Raw_Recharges!$D$2:$D$3001))+1</f>
        <v>46054</v>
      </c>
      <c r="D5" s="2" t="s">
        <v>33</v>
      </c>
    </row>
    <row r="6" spans="1:8" x14ac:dyDescent="0.3">
      <c r="B6" s="12" t="s">
        <v>34</v>
      </c>
      <c r="C6" s="14">
        <f>INT(MIN(Raw_Recharges!$D$2:$D$3001))</f>
        <v>45688</v>
      </c>
      <c r="D6" s="2" t="s">
        <v>35</v>
      </c>
    </row>
    <row r="7" spans="1:8" x14ac:dyDescent="0.3">
      <c r="B7" s="12" t="s">
        <v>36</v>
      </c>
      <c r="C7" s="15">
        <f>COUNTA(Raw_Recharges!$A$2:$A$3001)</f>
        <v>3000</v>
      </c>
      <c r="D7" s="2"/>
    </row>
    <row r="8" spans="1:8" x14ac:dyDescent="0.3">
      <c r="B8" s="12" t="s">
        <v>37</v>
      </c>
      <c r="C8" s="16">
        <f>SUM(Raw_Recharges!$E$2:$E$3001)</f>
        <v>2199245</v>
      </c>
      <c r="D8" s="2"/>
    </row>
    <row r="10" spans="1:8" ht="15.6" x14ac:dyDescent="0.3">
      <c r="B10" s="3" t="s">
        <v>38</v>
      </c>
    </row>
    <row r="11" spans="1:8" ht="26.4" x14ac:dyDescent="0.3">
      <c r="B11" s="17" t="s">
        <v>39</v>
      </c>
      <c r="C11" s="88" t="s">
        <v>40</v>
      </c>
      <c r="D11" s="89"/>
      <c r="E11" s="90"/>
      <c r="F11" s="17" t="s">
        <v>41</v>
      </c>
    </row>
    <row r="12" spans="1:8" ht="30" customHeight="1" x14ac:dyDescent="0.3">
      <c r="B12" s="18" t="s">
        <v>42</v>
      </c>
      <c r="C12" s="83" t="s">
        <v>43</v>
      </c>
      <c r="D12" s="84"/>
      <c r="E12" s="84"/>
      <c r="F12" s="86" t="s">
        <v>44</v>
      </c>
      <c r="G12" s="84"/>
      <c r="H12" s="84"/>
    </row>
    <row r="13" spans="1:8" ht="30" customHeight="1" x14ac:dyDescent="0.3">
      <c r="B13" s="18" t="s">
        <v>45</v>
      </c>
      <c r="C13" s="83" t="s">
        <v>46</v>
      </c>
      <c r="D13" s="84"/>
      <c r="E13" s="84"/>
      <c r="F13" s="86" t="s">
        <v>47</v>
      </c>
      <c r="G13" s="84"/>
      <c r="H13" s="84"/>
    </row>
    <row r="14" spans="1:8" ht="30" customHeight="1" x14ac:dyDescent="0.3">
      <c r="B14" s="18" t="s">
        <v>48</v>
      </c>
      <c r="C14" s="83" t="s">
        <v>49</v>
      </c>
      <c r="D14" s="84"/>
      <c r="E14" s="84"/>
      <c r="F14" s="86" t="s">
        <v>50</v>
      </c>
      <c r="G14" s="84"/>
      <c r="H14" s="84"/>
    </row>
    <row r="15" spans="1:8" ht="30" customHeight="1" x14ac:dyDescent="0.3">
      <c r="B15" s="18" t="s">
        <v>51</v>
      </c>
      <c r="C15" s="83" t="s">
        <v>52</v>
      </c>
      <c r="D15" s="84"/>
      <c r="E15" s="84"/>
      <c r="F15" s="86" t="s">
        <v>53</v>
      </c>
      <c r="G15" s="84"/>
      <c r="H15" s="84"/>
    </row>
    <row r="16" spans="1:8" ht="30" customHeight="1" x14ac:dyDescent="0.3">
      <c r="B16" s="18" t="s">
        <v>54</v>
      </c>
      <c r="C16" s="83" t="s">
        <v>55</v>
      </c>
      <c r="D16" s="84"/>
      <c r="E16" s="84"/>
      <c r="F16" s="86" t="s">
        <v>56</v>
      </c>
      <c r="G16" s="84"/>
      <c r="H16" s="84"/>
    </row>
    <row r="17" spans="2:8" ht="30" customHeight="1" x14ac:dyDescent="0.3">
      <c r="B17" s="18" t="s">
        <v>57</v>
      </c>
      <c r="C17" s="83" t="s">
        <v>58</v>
      </c>
      <c r="D17" s="84"/>
      <c r="E17" s="84"/>
      <c r="F17" s="86" t="s">
        <v>59</v>
      </c>
      <c r="G17" s="84"/>
      <c r="H17" s="84"/>
    </row>
    <row r="19" spans="2:8" ht="15.6" x14ac:dyDescent="0.3">
      <c r="B19" s="3" t="s">
        <v>60</v>
      </c>
    </row>
    <row r="20" spans="2:8" x14ac:dyDescent="0.3">
      <c r="B20" s="2" t="s">
        <v>61</v>
      </c>
    </row>
    <row r="21" spans="2:8" ht="26.4" x14ac:dyDescent="0.3">
      <c r="B21" s="17" t="s">
        <v>62</v>
      </c>
      <c r="C21" s="17" t="s">
        <v>63</v>
      </c>
      <c r="D21" s="17" t="s">
        <v>64</v>
      </c>
      <c r="E21" s="17" t="s">
        <v>65</v>
      </c>
      <c r="F21" s="17" t="s">
        <v>66</v>
      </c>
      <c r="G21" s="17" t="s">
        <v>67</v>
      </c>
    </row>
    <row r="22" spans="2:8" x14ac:dyDescent="0.3">
      <c r="B22" s="19">
        <v>0.2</v>
      </c>
      <c r="C22" s="20">
        <f>PERCENTILE(RFM_Calculation!$H$5:$H$2004,B22)</f>
        <v>38</v>
      </c>
      <c r="D22" s="21">
        <f>PERCENTILE(RFM_Calculation!$J$5:$J$2004,B22)</f>
        <v>398</v>
      </c>
      <c r="E22" s="22">
        <v>5</v>
      </c>
      <c r="F22" s="23">
        <v>5</v>
      </c>
      <c r="G22" s="87" t="s">
        <v>68</v>
      </c>
      <c r="H22" s="84"/>
    </row>
    <row r="23" spans="2:8" x14ac:dyDescent="0.3">
      <c r="B23" s="19">
        <v>0.4</v>
      </c>
      <c r="C23" s="20">
        <f>PERCENTILE(RFM_Calculation!$H$5:$H$2004,B23)</f>
        <v>83</v>
      </c>
      <c r="D23" s="21">
        <f>PERCENTILE(RFM_Calculation!$J$5:$J$2004,B23)</f>
        <v>666</v>
      </c>
      <c r="E23" s="22">
        <v>4</v>
      </c>
      <c r="F23" s="23">
        <v>4</v>
      </c>
      <c r="G23" s="87" t="s">
        <v>69</v>
      </c>
      <c r="H23" s="84"/>
    </row>
    <row r="24" spans="2:8" x14ac:dyDescent="0.3">
      <c r="B24" s="19">
        <v>0.6</v>
      </c>
      <c r="C24" s="20">
        <f>PERCENTILE(RFM_Calculation!$H$5:$H$2004,B24)</f>
        <v>142</v>
      </c>
      <c r="D24" s="21">
        <f>PERCENTILE(RFM_Calculation!$J$5:$J$2004,B24)</f>
        <v>1145</v>
      </c>
      <c r="E24" s="22">
        <v>3</v>
      </c>
      <c r="F24" s="23">
        <v>3</v>
      </c>
      <c r="G24" s="87" t="s">
        <v>70</v>
      </c>
      <c r="H24" s="84"/>
    </row>
    <row r="25" spans="2:8" x14ac:dyDescent="0.3">
      <c r="B25" s="19">
        <v>0.8</v>
      </c>
      <c r="C25" s="20">
        <f>PERCENTILE(RFM_Calculation!$H$5:$H$2004,B25)</f>
        <v>231</v>
      </c>
      <c r="D25" s="21">
        <f>PERCENTILE(RFM_Calculation!$J$5:$J$2004,B25)</f>
        <v>2999</v>
      </c>
      <c r="E25" s="22">
        <v>2</v>
      </c>
      <c r="F25" s="23">
        <v>2</v>
      </c>
      <c r="G25" s="87" t="s">
        <v>71</v>
      </c>
      <c r="H25" s="84"/>
    </row>
    <row r="26" spans="2:8" x14ac:dyDescent="0.3">
      <c r="C26" s="7"/>
      <c r="D26" s="7"/>
      <c r="E26" s="22">
        <v>1</v>
      </c>
      <c r="F26" s="23">
        <v>1</v>
      </c>
      <c r="G26" s="87" t="s">
        <v>72</v>
      </c>
      <c r="H26" s="84"/>
    </row>
    <row r="28" spans="2:8" x14ac:dyDescent="0.3">
      <c r="B28" s="2" t="s">
        <v>73</v>
      </c>
    </row>
    <row r="30" spans="2:8" ht="15.6" x14ac:dyDescent="0.3">
      <c r="B30" s="3" t="s">
        <v>74</v>
      </c>
    </row>
    <row r="31" spans="2:8" x14ac:dyDescent="0.3">
      <c r="B31" s="17" t="s">
        <v>75</v>
      </c>
      <c r="C31" s="17" t="s">
        <v>76</v>
      </c>
      <c r="D31" s="17" t="s">
        <v>77</v>
      </c>
      <c r="E31" s="17" t="s">
        <v>78</v>
      </c>
      <c r="F31" s="17" t="s">
        <v>79</v>
      </c>
      <c r="G31" s="17" t="s">
        <v>80</v>
      </c>
    </row>
    <row r="32" spans="2:8" ht="28.05" customHeight="1" x14ac:dyDescent="0.3">
      <c r="B32" s="23" t="s">
        <v>81</v>
      </c>
      <c r="C32" s="24" t="s">
        <v>82</v>
      </c>
      <c r="D32" s="25" t="s">
        <v>83</v>
      </c>
      <c r="E32" s="26" t="s">
        <v>84</v>
      </c>
      <c r="F32" s="27" t="s">
        <v>85</v>
      </c>
      <c r="G32" s="28" t="s">
        <v>86</v>
      </c>
    </row>
    <row r="33" spans="2:8" ht="28.05" customHeight="1" x14ac:dyDescent="0.3">
      <c r="B33" s="23" t="s">
        <v>87</v>
      </c>
      <c r="C33" s="25" t="s">
        <v>83</v>
      </c>
      <c r="D33" s="26" t="s">
        <v>84</v>
      </c>
      <c r="E33" s="26" t="s">
        <v>84</v>
      </c>
      <c r="F33" s="27" t="s">
        <v>85</v>
      </c>
      <c r="G33" s="28" t="s">
        <v>86</v>
      </c>
    </row>
    <row r="34" spans="2:8" ht="28.05" customHeight="1" x14ac:dyDescent="0.3">
      <c r="B34" s="23" t="s">
        <v>88</v>
      </c>
      <c r="C34" s="29" t="s">
        <v>89</v>
      </c>
      <c r="D34" s="30" t="s">
        <v>90</v>
      </c>
      <c r="E34" s="30" t="s">
        <v>90</v>
      </c>
      <c r="F34" s="27" t="s">
        <v>85</v>
      </c>
      <c r="G34" s="27" t="s">
        <v>85</v>
      </c>
    </row>
    <row r="35" spans="2:8" ht="28.05" customHeight="1" x14ac:dyDescent="0.3">
      <c r="B35" s="23" t="s">
        <v>91</v>
      </c>
      <c r="C35" s="31" t="s">
        <v>92</v>
      </c>
      <c r="D35" s="29" t="s">
        <v>89</v>
      </c>
      <c r="E35" s="32" t="s">
        <v>93</v>
      </c>
      <c r="F35" s="32" t="s">
        <v>93</v>
      </c>
      <c r="G35" s="33" t="s">
        <v>94</v>
      </c>
    </row>
    <row r="36" spans="2:8" ht="28.05" customHeight="1" x14ac:dyDescent="0.3">
      <c r="B36" s="23" t="s">
        <v>95</v>
      </c>
      <c r="C36" s="34" t="s">
        <v>96</v>
      </c>
      <c r="D36" s="31" t="s">
        <v>92</v>
      </c>
      <c r="E36" s="32" t="s">
        <v>93</v>
      </c>
      <c r="F36" s="33" t="s">
        <v>94</v>
      </c>
      <c r="G36" s="33" t="s">
        <v>94</v>
      </c>
    </row>
    <row r="37" spans="2:8" x14ac:dyDescent="0.3">
      <c r="B37" s="2" t="s">
        <v>97</v>
      </c>
    </row>
    <row r="39" spans="2:8" ht="15.6" x14ac:dyDescent="0.3">
      <c r="B39" s="3" t="s">
        <v>98</v>
      </c>
    </row>
    <row r="40" spans="2:8" x14ac:dyDescent="0.3">
      <c r="B40" s="18" t="s">
        <v>99</v>
      </c>
      <c r="C40" s="85" t="s">
        <v>100</v>
      </c>
      <c r="D40" s="84"/>
      <c r="E40" s="84"/>
      <c r="F40" s="84"/>
      <c r="G40" s="84"/>
      <c r="H40" s="84"/>
    </row>
    <row r="41" spans="2:8" x14ac:dyDescent="0.3">
      <c r="B41" s="18" t="s">
        <v>101</v>
      </c>
      <c r="C41" s="85" t="s">
        <v>102</v>
      </c>
      <c r="D41" s="84"/>
      <c r="E41" s="84"/>
      <c r="F41" s="84"/>
      <c r="G41" s="84"/>
      <c r="H41" s="84"/>
    </row>
    <row r="42" spans="2:8" x14ac:dyDescent="0.3">
      <c r="B42" s="18" t="s">
        <v>103</v>
      </c>
      <c r="C42" s="85" t="s">
        <v>104</v>
      </c>
      <c r="D42" s="84"/>
      <c r="E42" s="84"/>
      <c r="F42" s="84"/>
      <c r="G42" s="84"/>
      <c r="H42" s="84"/>
    </row>
    <row r="43" spans="2:8" x14ac:dyDescent="0.3">
      <c r="B43" s="18" t="s">
        <v>105</v>
      </c>
      <c r="C43" s="85" t="s">
        <v>106</v>
      </c>
      <c r="D43" s="84"/>
      <c r="E43" s="84"/>
      <c r="F43" s="84"/>
      <c r="G43" s="84"/>
      <c r="H43" s="84"/>
    </row>
    <row r="44" spans="2:8" x14ac:dyDescent="0.3">
      <c r="B44" s="18" t="s">
        <v>107</v>
      </c>
      <c r="C44" s="85" t="s">
        <v>108</v>
      </c>
      <c r="D44" s="84"/>
      <c r="E44" s="84"/>
      <c r="F44" s="84"/>
      <c r="G44" s="84"/>
      <c r="H44" s="84"/>
    </row>
    <row r="45" spans="2:8" x14ac:dyDescent="0.3">
      <c r="B45" s="18" t="s">
        <v>109</v>
      </c>
      <c r="C45" s="85" t="s">
        <v>110</v>
      </c>
      <c r="D45" s="84"/>
      <c r="E45" s="84"/>
      <c r="F45" s="84"/>
      <c r="G45" s="84"/>
      <c r="H45" s="84"/>
    </row>
    <row r="46" spans="2:8" x14ac:dyDescent="0.3">
      <c r="B46" s="18" t="s">
        <v>111</v>
      </c>
      <c r="C46" s="85" t="s">
        <v>112</v>
      </c>
      <c r="D46" s="84"/>
      <c r="E46" s="84"/>
      <c r="F46" s="84"/>
      <c r="G46" s="84"/>
      <c r="H46" s="84"/>
    </row>
  </sheetData>
  <mergeCells count="25">
    <mergeCell ref="F15:H15"/>
    <mergeCell ref="C12:E12"/>
    <mergeCell ref="C46:H46"/>
    <mergeCell ref="C11:E11"/>
    <mergeCell ref="F13:H13"/>
    <mergeCell ref="C17:E17"/>
    <mergeCell ref="C13:E13"/>
    <mergeCell ref="F14:H14"/>
    <mergeCell ref="G24:H24"/>
    <mergeCell ref="C15:E15"/>
    <mergeCell ref="G26:H26"/>
    <mergeCell ref="F16:H16"/>
    <mergeCell ref="C14:E14"/>
    <mergeCell ref="C42:H42"/>
    <mergeCell ref="G25:H25"/>
    <mergeCell ref="C45:H45"/>
    <mergeCell ref="F12:H12"/>
    <mergeCell ref="C16:E16"/>
    <mergeCell ref="C41:H41"/>
    <mergeCell ref="C44:H44"/>
    <mergeCell ref="C40:H40"/>
    <mergeCell ref="F17:H17"/>
    <mergeCell ref="G23:H23"/>
    <mergeCell ref="C43:H43"/>
    <mergeCell ref="G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20" customWidth="1"/>
    <col min="3" max="3" width="12" customWidth="1"/>
    <col min="4" max="4" width="15" customWidth="1"/>
    <col min="5" max="5" width="9" customWidth="1"/>
    <col min="6" max="6" width="11" customWidth="1"/>
    <col min="7" max="7" width="13" customWidth="1"/>
    <col min="8" max="9" width="10" customWidth="1"/>
    <col min="10" max="10" width="12" customWidth="1"/>
    <col min="11" max="13" width="8" customWidth="1"/>
    <col min="14" max="15" width="9" customWidth="1"/>
    <col min="16" max="16" width="8" customWidth="1"/>
    <col min="17" max="17" width="18" customWidth="1"/>
    <col min="18" max="18" width="12" customWidth="1"/>
    <col min="19" max="20" width="11" customWidth="1"/>
  </cols>
  <sheetData>
    <row r="1" spans="1:20" ht="21" x14ac:dyDescent="0.4">
      <c r="A1" s="1" t="s">
        <v>113</v>
      </c>
    </row>
    <row r="2" spans="1:20" x14ac:dyDescent="0.3">
      <c r="A2" s="2" t="s">
        <v>114</v>
      </c>
    </row>
    <row r="4" spans="1:20" ht="31.95" customHeight="1" x14ac:dyDescent="0.3">
      <c r="A4" s="17" t="s">
        <v>115</v>
      </c>
      <c r="B4" s="17" t="s">
        <v>116</v>
      </c>
      <c r="C4" s="17" t="s">
        <v>117</v>
      </c>
      <c r="D4" s="17" t="s">
        <v>118</v>
      </c>
      <c r="E4" s="17" t="s">
        <v>119</v>
      </c>
      <c r="F4" s="17" t="s">
        <v>120</v>
      </c>
      <c r="G4" s="17" t="s">
        <v>121</v>
      </c>
      <c r="H4" s="17" t="s">
        <v>122</v>
      </c>
      <c r="I4" s="17" t="s">
        <v>123</v>
      </c>
      <c r="J4" s="17" t="s">
        <v>124</v>
      </c>
      <c r="K4" s="17" t="s">
        <v>125</v>
      </c>
      <c r="L4" s="17" t="s">
        <v>126</v>
      </c>
      <c r="M4" s="17" t="s">
        <v>127</v>
      </c>
      <c r="N4" s="17" t="s">
        <v>54</v>
      </c>
      <c r="O4" s="17" t="s">
        <v>128</v>
      </c>
      <c r="P4" s="17" t="s">
        <v>51</v>
      </c>
      <c r="Q4" s="17" t="s">
        <v>57</v>
      </c>
      <c r="R4" s="17" t="s">
        <v>129</v>
      </c>
      <c r="S4" s="17" t="s">
        <v>130</v>
      </c>
      <c r="T4" s="17" t="s">
        <v>131</v>
      </c>
    </row>
    <row r="5" spans="1:20" x14ac:dyDescent="0.3">
      <c r="A5" s="13" t="str">
        <f>Raw_Customers!A2</f>
        <v>C000001</v>
      </c>
      <c r="B5" s="13" t="str">
        <f>Raw_Customers!B2</f>
        <v>Raj Yadav</v>
      </c>
      <c r="C5" s="13" t="str">
        <f>Raw_Customers!E2</f>
        <v>Mumbai</v>
      </c>
      <c r="D5" s="13" t="str">
        <f>Raw_Customers!F2</f>
        <v>Karnataka</v>
      </c>
      <c r="E5" s="13" t="str">
        <f>Raw_Customers!H2</f>
        <v>Active</v>
      </c>
      <c r="F5" s="35">
        <f>Raw_Customers!G2</f>
        <v>45960</v>
      </c>
      <c r="G5" s="36">
        <f>IF(I5=0,"",INT(_xlfn.MAXIFS(Raw_Recharges!$D$2:$D$3001,Raw_Recharges!$B$2:$B$3001,A5)))</f>
        <v>45838</v>
      </c>
      <c r="H5" s="12">
        <f>IF(I5=0,"",RFM_Method!$C$5-G5)</f>
        <v>216</v>
      </c>
      <c r="I5" s="12">
        <f>COUNTIFS(Raw_Recharges!$B$2:$B$3001,A5)</f>
        <v>2</v>
      </c>
      <c r="J5" s="37">
        <f>IF(I5=0,"",SUMIFS(Raw_Recharges!$E$2:$E$3001,Raw_Recharges!$B$2:$B$3001,A5))</f>
        <v>1298</v>
      </c>
      <c r="K5" s="38">
        <f>IF(I5=0,0,IF(H5&lt;=RFM_Method!$C$22,5,IF(H5&lt;=RFM_Method!$C$23,4,IF(H5&lt;=RFM_Method!$C$24,3,IF(H5&lt;=RFM_Method!$C$25,2,1)))))</f>
        <v>2</v>
      </c>
      <c r="L5" s="38">
        <f>IF(I5=0,0,IF(I5&gt;=RFM_Method!$E$22,5,IF(I5&gt;=RFM_Method!$E$23,4,IF(I5&gt;=RFM_Method!$E$24,3,IF(I5&gt;=RFM_Method!$E$25,2,1)))))</f>
        <v>2</v>
      </c>
      <c r="M5" s="38">
        <f>IF(I5=0,0,IF(J5&gt;=RFM_Method!$D$25,5,IF(J5&gt;=RFM_Method!$D$24,4,IF(J5&gt;=RFM_Method!$D$23,3,IF(J5&gt;=RFM_Method!$D$22,2,1)))))</f>
        <v>4</v>
      </c>
      <c r="N5" s="38" t="str">
        <f t="shared" ref="N5:N68" si="0">K5&amp;L5&amp;M5</f>
        <v>224</v>
      </c>
      <c r="O5" s="38">
        <f t="shared" ref="O5:O68" si="1">K5+L5+M5</f>
        <v>8</v>
      </c>
      <c r="P5" s="38">
        <f t="shared" ref="P5:P68" si="2">IF(I5=0,0,ROUND((L5+M5)/2,0))</f>
        <v>3</v>
      </c>
      <c r="Q5" s="12" t="str">
        <f>IF(I5=0,"Never Recharged",INDEX(RFM_Method!$C$32:$G$36,6-K5,P5))</f>
        <v>At Risk</v>
      </c>
      <c r="R5" s="39">
        <f>SUMIFS(Raw_DataUsage!$D$2:$D$5001,Raw_DataUsage!$B$2:$B$5001,A5)/1024</f>
        <v>3.9005371093750001</v>
      </c>
      <c r="S5" s="40">
        <f>SUMIFS(Raw_Calls!$D$2:$D$5001,Raw_Calls!$B$2:$B$5001,A5)/60</f>
        <v>64.816666666666663</v>
      </c>
      <c r="T5" s="38" t="str">
        <f>IF(COUNTIFS(Raw_Subscriptions!$B$2:$B$3001,A5,Raw_Subscriptions!$F$2:$F$3001,"Active")&gt;0,"Yes","No")</f>
        <v>No</v>
      </c>
    </row>
    <row r="6" spans="1:20" x14ac:dyDescent="0.3">
      <c r="A6" s="13" t="str">
        <f>Raw_Customers!A3</f>
        <v>C000002</v>
      </c>
      <c r="B6" s="13" t="str">
        <f>Raw_Customers!B3</f>
        <v>Anita Sharma</v>
      </c>
      <c r="C6" s="13" t="str">
        <f>Raw_Customers!E3</f>
        <v>Pune</v>
      </c>
      <c r="D6" s="13" t="str">
        <f>Raw_Customers!F3</f>
        <v>West Bengal</v>
      </c>
      <c r="E6" s="13" t="str">
        <f>Raw_Customers!H3</f>
        <v>Active</v>
      </c>
      <c r="F6" s="35">
        <f>Raw_Customers!G3</f>
        <v>44884</v>
      </c>
      <c r="G6" s="36" t="str">
        <f>IF(I6=0,"",INT(_xlfn.MAXIFS(Raw_Recharges!$D$2:$D$3001,Raw_Recharges!$B$2:$B$3001,A6)))</f>
        <v/>
      </c>
      <c r="H6" s="12" t="str">
        <f>IF(I6=0,"",RFM_Method!$C$5-G6)</f>
        <v/>
      </c>
      <c r="I6" s="12">
        <f>COUNTIFS(Raw_Recharges!$B$2:$B$3001,A6)</f>
        <v>0</v>
      </c>
      <c r="J6" s="37" t="str">
        <f>IF(I6=0,"",SUMIFS(Raw_Recharges!$E$2:$E$3001,Raw_Recharges!$B$2:$B$3001,A6))</f>
        <v/>
      </c>
      <c r="K6" s="38">
        <f>IF(I6=0,0,IF(H6&lt;=RFM_Method!$C$22,5,IF(H6&lt;=RFM_Method!$C$23,4,IF(H6&lt;=RFM_Method!$C$24,3,IF(H6&lt;=RFM_Method!$C$25,2,1)))))</f>
        <v>0</v>
      </c>
      <c r="L6" s="38">
        <f>IF(I6=0,0,IF(I6&gt;=RFM_Method!$E$22,5,IF(I6&gt;=RFM_Method!$E$23,4,IF(I6&gt;=RFM_Method!$E$24,3,IF(I6&gt;=RFM_Method!$E$25,2,1)))))</f>
        <v>0</v>
      </c>
      <c r="M6" s="38">
        <f>IF(I6=0,0,IF(J6&gt;=RFM_Method!$D$25,5,IF(J6&gt;=RFM_Method!$D$24,4,IF(J6&gt;=RFM_Method!$D$23,3,IF(J6&gt;=RFM_Method!$D$22,2,1)))))</f>
        <v>0</v>
      </c>
      <c r="N6" s="38" t="str">
        <f t="shared" si="0"/>
        <v>000</v>
      </c>
      <c r="O6" s="38">
        <f t="shared" si="1"/>
        <v>0</v>
      </c>
      <c r="P6" s="38">
        <f t="shared" si="2"/>
        <v>0</v>
      </c>
      <c r="Q6" s="12" t="str">
        <f>IF(I6=0,"Never Recharged",INDEX(RFM_Method!$C$32:$G$36,6-K6,P6))</f>
        <v>Never Recharged</v>
      </c>
      <c r="R6" s="39">
        <f>SUMIFS(Raw_DataUsage!$D$2:$D$5001,Raw_DataUsage!$B$2:$B$5001,A6)/1024</f>
        <v>3.6974023437499999</v>
      </c>
      <c r="S6" s="40">
        <f>SUMIFS(Raw_Calls!$D$2:$D$5001,Raw_Calls!$B$2:$B$5001,A6)/60</f>
        <v>39.5</v>
      </c>
      <c r="T6" s="38" t="str">
        <f>IF(COUNTIFS(Raw_Subscriptions!$B$2:$B$3001,A6,Raw_Subscriptions!$F$2:$F$3001,"Active")&gt;0,"Yes","No")</f>
        <v>No</v>
      </c>
    </row>
    <row r="7" spans="1:20" x14ac:dyDescent="0.3">
      <c r="A7" s="13" t="str">
        <f>Raw_Customers!A4</f>
        <v>C000003</v>
      </c>
      <c r="B7" s="13" t="str">
        <f>Raw_Customers!B4</f>
        <v>Vikram Singh</v>
      </c>
      <c r="C7" s="13" t="str">
        <f>Raw_Customers!E4</f>
        <v>Hyderabad</v>
      </c>
      <c r="D7" s="13" t="str">
        <f>Raw_Customers!F4</f>
        <v>UP West</v>
      </c>
      <c r="E7" s="13" t="str">
        <f>Raw_Customers!H4</f>
        <v>Active</v>
      </c>
      <c r="F7" s="35">
        <f>Raw_Customers!G4</f>
        <v>44226</v>
      </c>
      <c r="G7" s="36">
        <f>IF(I7=0,"",INT(_xlfn.MAXIFS(Raw_Recharges!$D$2:$D$3001,Raw_Recharges!$B$2:$B$3001,A7)))</f>
        <v>45828</v>
      </c>
      <c r="H7" s="12">
        <f>IF(I7=0,"",RFM_Method!$C$5-G7)</f>
        <v>226</v>
      </c>
      <c r="I7" s="12">
        <f>COUNTIFS(Raw_Recharges!$B$2:$B$3001,A7)</f>
        <v>2</v>
      </c>
      <c r="J7" s="37">
        <f>IF(I7=0,"",SUMIFS(Raw_Recharges!$E$2:$E$3001,Raw_Recharges!$B$2:$B$3001,A7))</f>
        <v>1665</v>
      </c>
      <c r="K7" s="38">
        <f>IF(I7=0,0,IF(H7&lt;=RFM_Method!$C$22,5,IF(H7&lt;=RFM_Method!$C$23,4,IF(H7&lt;=RFM_Method!$C$24,3,IF(H7&lt;=RFM_Method!$C$25,2,1)))))</f>
        <v>2</v>
      </c>
      <c r="L7" s="38">
        <f>IF(I7=0,0,IF(I7&gt;=RFM_Method!$E$22,5,IF(I7&gt;=RFM_Method!$E$23,4,IF(I7&gt;=RFM_Method!$E$24,3,IF(I7&gt;=RFM_Method!$E$25,2,1)))))</f>
        <v>2</v>
      </c>
      <c r="M7" s="38">
        <f>IF(I7=0,0,IF(J7&gt;=RFM_Method!$D$25,5,IF(J7&gt;=RFM_Method!$D$24,4,IF(J7&gt;=RFM_Method!$D$23,3,IF(J7&gt;=RFM_Method!$D$22,2,1)))))</f>
        <v>4</v>
      </c>
      <c r="N7" s="38" t="str">
        <f t="shared" si="0"/>
        <v>224</v>
      </c>
      <c r="O7" s="38">
        <f t="shared" si="1"/>
        <v>8</v>
      </c>
      <c r="P7" s="38">
        <f t="shared" si="2"/>
        <v>3</v>
      </c>
      <c r="Q7" s="12" t="str">
        <f>IF(I7=0,"Never Recharged",INDEX(RFM_Method!$C$32:$G$36,6-K7,P7))</f>
        <v>At Risk</v>
      </c>
      <c r="R7" s="39">
        <f>SUMIFS(Raw_DataUsage!$D$2:$D$5001,Raw_DataUsage!$B$2:$B$5001,A7)/1024</f>
        <v>1.3238085937499999</v>
      </c>
      <c r="S7" s="40">
        <f>SUMIFS(Raw_Calls!$D$2:$D$5001,Raw_Calls!$B$2:$B$5001,A7)/60</f>
        <v>67.666666666666671</v>
      </c>
      <c r="T7" s="38" t="str">
        <f>IF(COUNTIFS(Raw_Subscriptions!$B$2:$B$3001,A7,Raw_Subscriptions!$F$2:$F$3001,"Active")&gt;0,"Yes","No")</f>
        <v>Yes</v>
      </c>
    </row>
    <row r="8" spans="1:20" x14ac:dyDescent="0.3">
      <c r="A8" s="13" t="str">
        <f>Raw_Customers!A5</f>
        <v>C000004</v>
      </c>
      <c r="B8" s="13" t="str">
        <f>Raw_Customers!B5</f>
        <v>Anita Mishra</v>
      </c>
      <c r="C8" s="13" t="str">
        <f>Raw_Customers!E5</f>
        <v>Pune</v>
      </c>
      <c r="D8" s="13" t="str">
        <f>Raw_Customers!F5</f>
        <v>Punjab</v>
      </c>
      <c r="E8" s="13" t="str">
        <f>Raw_Customers!H5</f>
        <v>Active</v>
      </c>
      <c r="F8" s="35">
        <f>Raw_Customers!G5</f>
        <v>45362</v>
      </c>
      <c r="G8" s="36">
        <f>IF(I8=0,"",INT(_xlfn.MAXIFS(Raw_Recharges!$D$2:$D$3001,Raw_Recharges!$B$2:$B$3001,A8)))</f>
        <v>45847</v>
      </c>
      <c r="H8" s="12">
        <f>IF(I8=0,"",RFM_Method!$C$5-G8)</f>
        <v>207</v>
      </c>
      <c r="I8" s="12">
        <f>COUNTIFS(Raw_Recharges!$B$2:$B$3001,A8)</f>
        <v>2</v>
      </c>
      <c r="J8" s="37">
        <f>IF(I8=0,"",SUMIFS(Raw_Recharges!$E$2:$E$3001,Raw_Recharges!$B$2:$B$3001,A8))</f>
        <v>578</v>
      </c>
      <c r="K8" s="38">
        <f>IF(I8=0,0,IF(H8&lt;=RFM_Method!$C$22,5,IF(H8&lt;=RFM_Method!$C$23,4,IF(H8&lt;=RFM_Method!$C$24,3,IF(H8&lt;=RFM_Method!$C$25,2,1)))))</f>
        <v>2</v>
      </c>
      <c r="L8" s="38">
        <f>IF(I8=0,0,IF(I8&gt;=RFM_Method!$E$22,5,IF(I8&gt;=RFM_Method!$E$23,4,IF(I8&gt;=RFM_Method!$E$24,3,IF(I8&gt;=RFM_Method!$E$25,2,1)))))</f>
        <v>2</v>
      </c>
      <c r="M8" s="38">
        <f>IF(I8=0,0,IF(J8&gt;=RFM_Method!$D$25,5,IF(J8&gt;=RFM_Method!$D$24,4,IF(J8&gt;=RFM_Method!$D$23,3,IF(J8&gt;=RFM_Method!$D$22,2,1)))))</f>
        <v>2</v>
      </c>
      <c r="N8" s="38" t="str">
        <f t="shared" si="0"/>
        <v>222</v>
      </c>
      <c r="O8" s="38">
        <f t="shared" si="1"/>
        <v>6</v>
      </c>
      <c r="P8" s="38">
        <f t="shared" si="2"/>
        <v>2</v>
      </c>
      <c r="Q8" s="12" t="str">
        <f>IF(I8=0,"Never Recharged",INDEX(RFM_Method!$C$32:$G$36,6-K8,P8))</f>
        <v>About to Sleep</v>
      </c>
      <c r="R8" s="39">
        <f>SUMIFS(Raw_DataUsage!$D$2:$D$5001,Raw_DataUsage!$B$2:$B$5001,A8)/1024</f>
        <v>1.764130859375</v>
      </c>
      <c r="S8" s="40">
        <f>SUMIFS(Raw_Calls!$D$2:$D$5001,Raw_Calls!$B$2:$B$5001,A8)/60</f>
        <v>49</v>
      </c>
      <c r="T8" s="38" t="str">
        <f>IF(COUNTIFS(Raw_Subscriptions!$B$2:$B$3001,A8,Raw_Subscriptions!$F$2:$F$3001,"Active")&gt;0,"Yes","No")</f>
        <v>Yes</v>
      </c>
    </row>
    <row r="9" spans="1:20" x14ac:dyDescent="0.3">
      <c r="A9" s="13" t="str">
        <f>Raw_Customers!A6</f>
        <v>C000005</v>
      </c>
      <c r="B9" s="13" t="str">
        <f>Raw_Customers!B6</f>
        <v>Rahul Patel</v>
      </c>
      <c r="C9" s="13" t="str">
        <f>Raw_Customers!E6</f>
        <v>Chennai</v>
      </c>
      <c r="D9" s="13" t="str">
        <f>Raw_Customers!F6</f>
        <v>Gujarat</v>
      </c>
      <c r="E9" s="13" t="str">
        <f>Raw_Customers!H6</f>
        <v>Active</v>
      </c>
      <c r="F9" s="35">
        <f>Raw_Customers!G6</f>
        <v>44616</v>
      </c>
      <c r="G9" s="36">
        <f>IF(I9=0,"",INT(_xlfn.MAXIFS(Raw_Recharges!$D$2:$D$3001,Raw_Recharges!$B$2:$B$3001,A9)))</f>
        <v>45958</v>
      </c>
      <c r="H9" s="12">
        <f>IF(I9=0,"",RFM_Method!$C$5-G9)</f>
        <v>96</v>
      </c>
      <c r="I9" s="12">
        <f>COUNTIFS(Raw_Recharges!$B$2:$B$3001,A9)</f>
        <v>2</v>
      </c>
      <c r="J9" s="37">
        <f>IF(I9=0,"",SUMIFS(Raw_Recharges!$E$2:$E$3001,Raw_Recharges!$B$2:$B$3001,A9))</f>
        <v>627</v>
      </c>
      <c r="K9" s="38">
        <f>IF(I9=0,0,IF(H9&lt;=RFM_Method!$C$22,5,IF(H9&lt;=RFM_Method!$C$23,4,IF(H9&lt;=RFM_Method!$C$24,3,IF(H9&lt;=RFM_Method!$C$25,2,1)))))</f>
        <v>3</v>
      </c>
      <c r="L9" s="38">
        <f>IF(I9=0,0,IF(I9&gt;=RFM_Method!$E$22,5,IF(I9&gt;=RFM_Method!$E$23,4,IF(I9&gt;=RFM_Method!$E$24,3,IF(I9&gt;=RFM_Method!$E$25,2,1)))))</f>
        <v>2</v>
      </c>
      <c r="M9" s="38">
        <f>IF(I9=0,0,IF(J9&gt;=RFM_Method!$D$25,5,IF(J9&gt;=RFM_Method!$D$24,4,IF(J9&gt;=RFM_Method!$D$23,3,IF(J9&gt;=RFM_Method!$D$22,2,1)))))</f>
        <v>2</v>
      </c>
      <c r="N9" s="38" t="str">
        <f t="shared" si="0"/>
        <v>322</v>
      </c>
      <c r="O9" s="38">
        <f t="shared" si="1"/>
        <v>7</v>
      </c>
      <c r="P9" s="38">
        <f t="shared" si="2"/>
        <v>2</v>
      </c>
      <c r="Q9" s="12" t="str">
        <f>IF(I9=0,"Never Recharged",INDEX(RFM_Method!$C$32:$G$36,6-K9,P9))</f>
        <v>Need Attention</v>
      </c>
      <c r="R9" s="39">
        <f>SUMIFS(Raw_DataUsage!$D$2:$D$5001,Raw_DataUsage!$B$2:$B$5001,A9)/1024</f>
        <v>4.7704296875000001</v>
      </c>
      <c r="S9" s="40">
        <f>SUMIFS(Raw_Calls!$D$2:$D$5001,Raw_Calls!$B$2:$B$5001,A9)/60</f>
        <v>28.2</v>
      </c>
      <c r="T9" s="38" t="str">
        <f>IF(COUNTIFS(Raw_Subscriptions!$B$2:$B$3001,A9,Raw_Subscriptions!$F$2:$F$3001,"Active")&gt;0,"Yes","No")</f>
        <v>No</v>
      </c>
    </row>
    <row r="10" spans="1:20" x14ac:dyDescent="0.3">
      <c r="A10" s="13" t="str">
        <f>Raw_Customers!A7</f>
        <v>C000006</v>
      </c>
      <c r="B10" s="13" t="str">
        <f>Raw_Customers!B7</f>
        <v>Neha Mishra</v>
      </c>
      <c r="C10" s="13" t="str">
        <f>Raw_Customers!E7</f>
        <v>Bangalore</v>
      </c>
      <c r="D10" s="13" t="str">
        <f>Raw_Customers!F7</f>
        <v>Delhi NCR</v>
      </c>
      <c r="E10" s="13" t="str">
        <f>Raw_Customers!H7</f>
        <v>Inactive</v>
      </c>
      <c r="F10" s="35">
        <f>Raw_Customers!G7</f>
        <v>45378</v>
      </c>
      <c r="G10" s="36">
        <f>IF(I10=0,"",INT(_xlfn.MAXIFS(Raw_Recharges!$D$2:$D$3001,Raw_Recharges!$B$2:$B$3001,A10)))</f>
        <v>45941</v>
      </c>
      <c r="H10" s="12">
        <f>IF(I10=0,"",RFM_Method!$C$5-G10)</f>
        <v>113</v>
      </c>
      <c r="I10" s="12">
        <f>COUNTIFS(Raw_Recharges!$B$2:$B$3001,A10)</f>
        <v>3</v>
      </c>
      <c r="J10" s="37">
        <f>IF(I10=0,"",SUMIFS(Raw_Recharges!$E$2:$E$3001,Raw_Recharges!$B$2:$B$3001,A10))</f>
        <v>2144</v>
      </c>
      <c r="K10" s="38">
        <f>IF(I10=0,0,IF(H10&lt;=RFM_Method!$C$22,5,IF(H10&lt;=RFM_Method!$C$23,4,IF(H10&lt;=RFM_Method!$C$24,3,IF(H10&lt;=RFM_Method!$C$25,2,1)))))</f>
        <v>3</v>
      </c>
      <c r="L10" s="38">
        <f>IF(I10=0,0,IF(I10&gt;=RFM_Method!$E$22,5,IF(I10&gt;=RFM_Method!$E$23,4,IF(I10&gt;=RFM_Method!$E$24,3,IF(I10&gt;=RFM_Method!$E$25,2,1)))))</f>
        <v>3</v>
      </c>
      <c r="M10" s="38">
        <f>IF(I10=0,0,IF(J10&gt;=RFM_Method!$D$25,5,IF(J10&gt;=RFM_Method!$D$24,4,IF(J10&gt;=RFM_Method!$D$23,3,IF(J10&gt;=RFM_Method!$D$22,2,1)))))</f>
        <v>4</v>
      </c>
      <c r="N10" s="38" t="str">
        <f t="shared" si="0"/>
        <v>334</v>
      </c>
      <c r="O10" s="38">
        <f t="shared" si="1"/>
        <v>10</v>
      </c>
      <c r="P10" s="38">
        <f t="shared" si="2"/>
        <v>4</v>
      </c>
      <c r="Q10" s="12" t="str">
        <f>IF(I10=0,"Never Recharged",INDEX(RFM_Method!$C$32:$G$36,6-K10,P10))</f>
        <v>Loyal Customers</v>
      </c>
      <c r="R10" s="39">
        <f>SUMIFS(Raw_DataUsage!$D$2:$D$5001,Raw_DataUsage!$B$2:$B$5001,A10)/1024</f>
        <v>3.8248828124999998</v>
      </c>
      <c r="S10" s="40">
        <f>SUMIFS(Raw_Calls!$D$2:$D$5001,Raw_Calls!$B$2:$B$5001,A10)/60</f>
        <v>38.5</v>
      </c>
      <c r="T10" s="38" t="str">
        <f>IF(COUNTIFS(Raw_Subscriptions!$B$2:$B$3001,A10,Raw_Subscriptions!$F$2:$F$3001,"Active")&gt;0,"Yes","No")</f>
        <v>Yes</v>
      </c>
    </row>
    <row r="11" spans="1:20" x14ac:dyDescent="0.3">
      <c r="A11" s="13" t="str">
        <f>Raw_Customers!A8</f>
        <v>C000007</v>
      </c>
      <c r="B11" s="13" t="str">
        <f>Raw_Customers!B8</f>
        <v>Amit Jha</v>
      </c>
      <c r="C11" s="13" t="str">
        <f>Raw_Customers!E8</f>
        <v>Delhi</v>
      </c>
      <c r="D11" s="13" t="str">
        <f>Raw_Customers!F8</f>
        <v>Delhi NCR</v>
      </c>
      <c r="E11" s="13" t="str">
        <f>Raw_Customers!H8</f>
        <v>Active</v>
      </c>
      <c r="F11" s="35">
        <f>Raw_Customers!G8</f>
        <v>44484</v>
      </c>
      <c r="G11" s="36">
        <f>IF(I11=0,"",INT(_xlfn.MAXIFS(Raw_Recharges!$D$2:$D$3001,Raw_Recharges!$B$2:$B$3001,A11)))</f>
        <v>46028</v>
      </c>
      <c r="H11" s="12">
        <f>IF(I11=0,"",RFM_Method!$C$5-G11)</f>
        <v>26</v>
      </c>
      <c r="I11" s="12">
        <f>COUNTIFS(Raw_Recharges!$B$2:$B$3001,A11)</f>
        <v>1</v>
      </c>
      <c r="J11" s="37">
        <f>IF(I11=0,"",SUMIFS(Raw_Recharges!$E$2:$E$3001,Raw_Recharges!$B$2:$B$3001,A11))</f>
        <v>99</v>
      </c>
      <c r="K11" s="38">
        <f>IF(I11=0,0,IF(H11&lt;=RFM_Method!$C$22,5,IF(H11&lt;=RFM_Method!$C$23,4,IF(H11&lt;=RFM_Method!$C$24,3,IF(H11&lt;=RFM_Method!$C$25,2,1)))))</f>
        <v>5</v>
      </c>
      <c r="L11" s="38">
        <f>IF(I11=0,0,IF(I11&gt;=RFM_Method!$E$22,5,IF(I11&gt;=RFM_Method!$E$23,4,IF(I11&gt;=RFM_Method!$E$24,3,IF(I11&gt;=RFM_Method!$E$25,2,1)))))</f>
        <v>1</v>
      </c>
      <c r="M11" s="38">
        <f>IF(I11=0,0,IF(J11&gt;=RFM_Method!$D$25,5,IF(J11&gt;=RFM_Method!$D$24,4,IF(J11&gt;=RFM_Method!$D$23,3,IF(J11&gt;=RFM_Method!$D$22,2,1)))))</f>
        <v>1</v>
      </c>
      <c r="N11" s="38" t="str">
        <f t="shared" si="0"/>
        <v>511</v>
      </c>
      <c r="O11" s="38">
        <f t="shared" si="1"/>
        <v>7</v>
      </c>
      <c r="P11" s="38">
        <f t="shared" si="2"/>
        <v>1</v>
      </c>
      <c r="Q11" s="12" t="str">
        <f>IF(I11=0,"Never Recharged",INDEX(RFM_Method!$C$32:$G$36,6-K11,P11))</f>
        <v>New Customers</v>
      </c>
      <c r="R11" s="39">
        <f>SUMIFS(Raw_DataUsage!$D$2:$D$5001,Raw_DataUsage!$B$2:$B$5001,A11)/1024</f>
        <v>3.0334765625000002</v>
      </c>
      <c r="S11" s="40">
        <f>SUMIFS(Raw_Calls!$D$2:$D$5001,Raw_Calls!$B$2:$B$5001,A11)/60</f>
        <v>39.9</v>
      </c>
      <c r="T11" s="38" t="str">
        <f>IF(COUNTIFS(Raw_Subscriptions!$B$2:$B$3001,A11,Raw_Subscriptions!$F$2:$F$3001,"Active")&gt;0,"Yes","No")</f>
        <v>Yes</v>
      </c>
    </row>
    <row r="12" spans="1:20" x14ac:dyDescent="0.3">
      <c r="A12" s="13" t="str">
        <f>Raw_Customers!A9</f>
        <v>C000008</v>
      </c>
      <c r="B12" s="13" t="str">
        <f>Raw_Customers!B9</f>
        <v>Rahul Khan</v>
      </c>
      <c r="C12" s="13" t="str">
        <f>Raw_Customers!E9</f>
        <v>Bangalore</v>
      </c>
      <c r="D12" s="13" t="str">
        <f>Raw_Customers!F9</f>
        <v>UP East</v>
      </c>
      <c r="E12" s="13" t="str">
        <f>Raw_Customers!H9</f>
        <v>Active</v>
      </c>
      <c r="F12" s="35">
        <f>Raw_Customers!G9</f>
        <v>44133</v>
      </c>
      <c r="G12" s="36" t="str">
        <f>IF(I12=0,"",INT(_xlfn.MAXIFS(Raw_Recharges!$D$2:$D$3001,Raw_Recharges!$B$2:$B$3001,A12)))</f>
        <v/>
      </c>
      <c r="H12" s="12" t="str">
        <f>IF(I12=0,"",RFM_Method!$C$5-G12)</f>
        <v/>
      </c>
      <c r="I12" s="12">
        <f>COUNTIFS(Raw_Recharges!$B$2:$B$3001,A12)</f>
        <v>0</v>
      </c>
      <c r="J12" s="37" t="str">
        <f>IF(I12=0,"",SUMIFS(Raw_Recharges!$E$2:$E$3001,Raw_Recharges!$B$2:$B$3001,A12))</f>
        <v/>
      </c>
      <c r="K12" s="38">
        <f>IF(I12=0,0,IF(H12&lt;=RFM_Method!$C$22,5,IF(H12&lt;=RFM_Method!$C$23,4,IF(H12&lt;=RFM_Method!$C$24,3,IF(H12&lt;=RFM_Method!$C$25,2,1)))))</f>
        <v>0</v>
      </c>
      <c r="L12" s="38">
        <f>IF(I12=0,0,IF(I12&gt;=RFM_Method!$E$22,5,IF(I12&gt;=RFM_Method!$E$23,4,IF(I12&gt;=RFM_Method!$E$24,3,IF(I12&gt;=RFM_Method!$E$25,2,1)))))</f>
        <v>0</v>
      </c>
      <c r="M12" s="38">
        <f>IF(I12=0,0,IF(J12&gt;=RFM_Method!$D$25,5,IF(J12&gt;=RFM_Method!$D$24,4,IF(J12&gt;=RFM_Method!$D$23,3,IF(J12&gt;=RFM_Method!$D$22,2,1)))))</f>
        <v>0</v>
      </c>
      <c r="N12" s="38" t="str">
        <f t="shared" si="0"/>
        <v>000</v>
      </c>
      <c r="O12" s="38">
        <f t="shared" si="1"/>
        <v>0</v>
      </c>
      <c r="P12" s="38">
        <f t="shared" si="2"/>
        <v>0</v>
      </c>
      <c r="Q12" s="12" t="str">
        <f>IF(I12=0,"Never Recharged",INDEX(RFM_Method!$C$32:$G$36,6-K12,P12))</f>
        <v>Never Recharged</v>
      </c>
      <c r="R12" s="39">
        <f>SUMIFS(Raw_DataUsage!$D$2:$D$5001,Raw_DataUsage!$B$2:$B$5001,A12)/1024</f>
        <v>4.7340332031249996</v>
      </c>
      <c r="S12" s="40">
        <f>SUMIFS(Raw_Calls!$D$2:$D$5001,Raw_Calls!$B$2:$B$5001,A12)/60</f>
        <v>19.216666666666665</v>
      </c>
      <c r="T12" s="38" t="str">
        <f>IF(COUNTIFS(Raw_Subscriptions!$B$2:$B$3001,A12,Raw_Subscriptions!$F$2:$F$3001,"Active")&gt;0,"Yes","No")</f>
        <v>No</v>
      </c>
    </row>
    <row r="13" spans="1:20" x14ac:dyDescent="0.3">
      <c r="A13" s="13" t="str">
        <f>Raw_Customers!A10</f>
        <v>C000009</v>
      </c>
      <c r="B13" s="13" t="str">
        <f>Raw_Customers!B10</f>
        <v>Simran Singh</v>
      </c>
      <c r="C13" s="13" t="str">
        <f>Raw_Customers!E10</f>
        <v>Mumbai</v>
      </c>
      <c r="D13" s="13" t="str">
        <f>Raw_Customers!F10</f>
        <v>UP East</v>
      </c>
      <c r="E13" s="13" t="str">
        <f>Raw_Customers!H10</f>
        <v>Inactive</v>
      </c>
      <c r="F13" s="35">
        <f>Raw_Customers!G10</f>
        <v>45061</v>
      </c>
      <c r="G13" s="36">
        <f>IF(I13=0,"",INT(_xlfn.MAXIFS(Raw_Recharges!$D$2:$D$3001,Raw_Recharges!$B$2:$B$3001,A13)))</f>
        <v>45964</v>
      </c>
      <c r="H13" s="12">
        <f>IF(I13=0,"",RFM_Method!$C$5-G13)</f>
        <v>90</v>
      </c>
      <c r="I13" s="12">
        <f>COUNTIFS(Raw_Recharges!$B$2:$B$3001,A13)</f>
        <v>3</v>
      </c>
      <c r="J13" s="37">
        <f>IF(I13=0,"",SUMIFS(Raw_Recharges!$E$2:$E$3001,Raw_Recharges!$B$2:$B$3001,A13))</f>
        <v>1494</v>
      </c>
      <c r="K13" s="38">
        <f>IF(I13=0,0,IF(H13&lt;=RFM_Method!$C$22,5,IF(H13&lt;=RFM_Method!$C$23,4,IF(H13&lt;=RFM_Method!$C$24,3,IF(H13&lt;=RFM_Method!$C$25,2,1)))))</f>
        <v>3</v>
      </c>
      <c r="L13" s="38">
        <f>IF(I13=0,0,IF(I13&gt;=RFM_Method!$E$22,5,IF(I13&gt;=RFM_Method!$E$23,4,IF(I13&gt;=RFM_Method!$E$24,3,IF(I13&gt;=RFM_Method!$E$25,2,1)))))</f>
        <v>3</v>
      </c>
      <c r="M13" s="38">
        <f>IF(I13=0,0,IF(J13&gt;=RFM_Method!$D$25,5,IF(J13&gt;=RFM_Method!$D$24,4,IF(J13&gt;=RFM_Method!$D$23,3,IF(J13&gt;=RFM_Method!$D$22,2,1)))))</f>
        <v>4</v>
      </c>
      <c r="N13" s="38" t="str">
        <f t="shared" si="0"/>
        <v>334</v>
      </c>
      <c r="O13" s="38">
        <f t="shared" si="1"/>
        <v>10</v>
      </c>
      <c r="P13" s="38">
        <f t="shared" si="2"/>
        <v>4</v>
      </c>
      <c r="Q13" s="12" t="str">
        <f>IF(I13=0,"Never Recharged",INDEX(RFM_Method!$C$32:$G$36,6-K13,P13))</f>
        <v>Loyal Customers</v>
      </c>
      <c r="R13" s="39">
        <f>SUMIFS(Raw_DataUsage!$D$2:$D$5001,Raw_DataUsage!$B$2:$B$5001,A13)/1024</f>
        <v>2.3053613281250001</v>
      </c>
      <c r="S13" s="40">
        <f>SUMIFS(Raw_Calls!$D$2:$D$5001,Raw_Calls!$B$2:$B$5001,A13)/60</f>
        <v>169.03333333333333</v>
      </c>
      <c r="T13" s="38" t="str">
        <f>IF(COUNTIFS(Raw_Subscriptions!$B$2:$B$3001,A13,Raw_Subscriptions!$F$2:$F$3001,"Active")&gt;0,"Yes","No")</f>
        <v>No</v>
      </c>
    </row>
    <row r="14" spans="1:20" x14ac:dyDescent="0.3">
      <c r="A14" s="13" t="str">
        <f>Raw_Customers!A11</f>
        <v>C000010</v>
      </c>
      <c r="B14" s="13" t="str">
        <f>Raw_Customers!B11</f>
        <v>Raj Reddy</v>
      </c>
      <c r="C14" s="13" t="str">
        <f>Raw_Customers!E11</f>
        <v>Hyderabad</v>
      </c>
      <c r="D14" s="13" t="str">
        <f>Raw_Customers!F11</f>
        <v>Punjab</v>
      </c>
      <c r="E14" s="13" t="str">
        <f>Raw_Customers!H11</f>
        <v>Active</v>
      </c>
      <c r="F14" s="35">
        <f>Raw_Customers!G11</f>
        <v>44285</v>
      </c>
      <c r="G14" s="36">
        <f>IF(I14=0,"",INT(_xlfn.MAXIFS(Raw_Recharges!$D$2:$D$3001,Raw_Recharges!$B$2:$B$3001,A14)))</f>
        <v>46008</v>
      </c>
      <c r="H14" s="12">
        <f>IF(I14=0,"",RFM_Method!$C$5-G14)</f>
        <v>46</v>
      </c>
      <c r="I14" s="12">
        <f>COUNTIFS(Raw_Recharges!$B$2:$B$3001,A14)</f>
        <v>4</v>
      </c>
      <c r="J14" s="37">
        <f>IF(I14=0,"",SUMIFS(Raw_Recharges!$E$2:$E$3001,Raw_Recharges!$B$2:$B$3001,A14))</f>
        <v>1425</v>
      </c>
      <c r="K14" s="38">
        <f>IF(I14=0,0,IF(H14&lt;=RFM_Method!$C$22,5,IF(H14&lt;=RFM_Method!$C$23,4,IF(H14&lt;=RFM_Method!$C$24,3,IF(H14&lt;=RFM_Method!$C$25,2,1)))))</f>
        <v>4</v>
      </c>
      <c r="L14" s="38">
        <f>IF(I14=0,0,IF(I14&gt;=RFM_Method!$E$22,5,IF(I14&gt;=RFM_Method!$E$23,4,IF(I14&gt;=RFM_Method!$E$24,3,IF(I14&gt;=RFM_Method!$E$25,2,1)))))</f>
        <v>4</v>
      </c>
      <c r="M14" s="38">
        <f>IF(I14=0,0,IF(J14&gt;=RFM_Method!$D$25,5,IF(J14&gt;=RFM_Method!$D$24,4,IF(J14&gt;=RFM_Method!$D$23,3,IF(J14&gt;=RFM_Method!$D$22,2,1)))))</f>
        <v>4</v>
      </c>
      <c r="N14" s="38" t="str">
        <f t="shared" si="0"/>
        <v>444</v>
      </c>
      <c r="O14" s="38">
        <f t="shared" si="1"/>
        <v>12</v>
      </c>
      <c r="P14" s="38">
        <f t="shared" si="2"/>
        <v>4</v>
      </c>
      <c r="Q14" s="12" t="str">
        <f>IF(I14=0,"Never Recharged",INDEX(RFM_Method!$C$32:$G$36,6-K14,P14))</f>
        <v>Loyal Customers</v>
      </c>
      <c r="R14" s="39">
        <f>SUMIFS(Raw_DataUsage!$D$2:$D$5001,Raw_DataUsage!$B$2:$B$5001,A14)/1024</f>
        <v>7.8854492187500007</v>
      </c>
      <c r="S14" s="40">
        <f>SUMIFS(Raw_Calls!$D$2:$D$5001,Raw_Calls!$B$2:$B$5001,A14)/60</f>
        <v>56.366666666666667</v>
      </c>
      <c r="T14" s="38" t="str">
        <f>IF(COUNTIFS(Raw_Subscriptions!$B$2:$B$3001,A14,Raw_Subscriptions!$F$2:$F$3001,"Active")&gt;0,"Yes","No")</f>
        <v>Yes</v>
      </c>
    </row>
    <row r="15" spans="1:20" x14ac:dyDescent="0.3">
      <c r="A15" s="13" t="str">
        <f>Raw_Customers!A12</f>
        <v>C000011</v>
      </c>
      <c r="B15" s="13" t="str">
        <f>Raw_Customers!B12</f>
        <v>Priya Jha</v>
      </c>
      <c r="C15" s="13" t="str">
        <f>Raw_Customers!E12</f>
        <v>Mumbai</v>
      </c>
      <c r="D15" s="13" t="str">
        <f>Raw_Customers!F12</f>
        <v>UP East</v>
      </c>
      <c r="E15" s="13" t="str">
        <f>Raw_Customers!H12</f>
        <v>Inactive</v>
      </c>
      <c r="F15" s="35">
        <f>Raw_Customers!G12</f>
        <v>45669</v>
      </c>
      <c r="G15" s="36">
        <f>IF(I15=0,"",INT(_xlfn.MAXIFS(Raw_Recharges!$D$2:$D$3001,Raw_Recharges!$B$2:$B$3001,A15)))</f>
        <v>46051</v>
      </c>
      <c r="H15" s="12">
        <f>IF(I15=0,"",RFM_Method!$C$5-G15)</f>
        <v>3</v>
      </c>
      <c r="I15" s="12">
        <f>COUNTIFS(Raw_Recharges!$B$2:$B$3001,A15)</f>
        <v>4</v>
      </c>
      <c r="J15" s="37">
        <f>IF(I15=0,"",SUMIFS(Raw_Recharges!$E$2:$E$3001,Raw_Recharges!$B$2:$B$3001,A15))</f>
        <v>1592</v>
      </c>
      <c r="K15" s="38">
        <f>IF(I15=0,0,IF(H15&lt;=RFM_Method!$C$22,5,IF(H15&lt;=RFM_Method!$C$23,4,IF(H15&lt;=RFM_Method!$C$24,3,IF(H15&lt;=RFM_Method!$C$25,2,1)))))</f>
        <v>5</v>
      </c>
      <c r="L15" s="38">
        <f>IF(I15=0,0,IF(I15&gt;=RFM_Method!$E$22,5,IF(I15&gt;=RFM_Method!$E$23,4,IF(I15&gt;=RFM_Method!$E$24,3,IF(I15&gt;=RFM_Method!$E$25,2,1)))))</f>
        <v>4</v>
      </c>
      <c r="M15" s="38">
        <f>IF(I15=0,0,IF(J15&gt;=RFM_Method!$D$25,5,IF(J15&gt;=RFM_Method!$D$24,4,IF(J15&gt;=RFM_Method!$D$23,3,IF(J15&gt;=RFM_Method!$D$22,2,1)))))</f>
        <v>4</v>
      </c>
      <c r="N15" s="38" t="str">
        <f t="shared" si="0"/>
        <v>544</v>
      </c>
      <c r="O15" s="38">
        <f t="shared" si="1"/>
        <v>13</v>
      </c>
      <c r="P15" s="38">
        <f t="shared" si="2"/>
        <v>4</v>
      </c>
      <c r="Q15" s="12" t="str">
        <f>IF(I15=0,"Never Recharged",INDEX(RFM_Method!$C$32:$G$36,6-K15,P15))</f>
        <v>Loyal Customers</v>
      </c>
      <c r="R15" s="39">
        <f>SUMIFS(Raw_DataUsage!$D$2:$D$5001,Raw_DataUsage!$B$2:$B$5001,A15)/1024</f>
        <v>4.1189648437500006</v>
      </c>
      <c r="S15" s="40">
        <f>SUMIFS(Raw_Calls!$D$2:$D$5001,Raw_Calls!$B$2:$B$5001,A15)/60</f>
        <v>0</v>
      </c>
      <c r="T15" s="38" t="str">
        <f>IF(COUNTIFS(Raw_Subscriptions!$B$2:$B$3001,A15,Raw_Subscriptions!$F$2:$F$3001,"Active")&gt;0,"Yes","No")</f>
        <v>Yes</v>
      </c>
    </row>
    <row r="16" spans="1:20" x14ac:dyDescent="0.3">
      <c r="A16" s="13" t="str">
        <f>Raw_Customers!A13</f>
        <v>C000012</v>
      </c>
      <c r="B16" s="13" t="str">
        <f>Raw_Customers!B13</f>
        <v>Pooja Yadav</v>
      </c>
      <c r="C16" s="13" t="str">
        <f>Raw_Customers!E13</f>
        <v>Pune</v>
      </c>
      <c r="D16" s="13" t="str">
        <f>Raw_Customers!F13</f>
        <v>Andhra Pradesh</v>
      </c>
      <c r="E16" s="13" t="str">
        <f>Raw_Customers!H13</f>
        <v>Active</v>
      </c>
      <c r="F16" s="35">
        <f>Raw_Customers!G13</f>
        <v>44879</v>
      </c>
      <c r="G16" s="36">
        <f>IF(I16=0,"",INT(_xlfn.MAXIFS(Raw_Recharges!$D$2:$D$3001,Raw_Recharges!$B$2:$B$3001,A16)))</f>
        <v>46024</v>
      </c>
      <c r="H16" s="12">
        <f>IF(I16=0,"",RFM_Method!$C$5-G16)</f>
        <v>30</v>
      </c>
      <c r="I16" s="12">
        <f>COUNTIFS(Raw_Recharges!$B$2:$B$3001,A16)</f>
        <v>3</v>
      </c>
      <c r="J16" s="37">
        <f>IF(I16=0,"",SUMIFS(Raw_Recharges!$E$2:$E$3001,Raw_Recharges!$B$2:$B$3001,A16))</f>
        <v>1163</v>
      </c>
      <c r="K16" s="38">
        <f>IF(I16=0,0,IF(H16&lt;=RFM_Method!$C$22,5,IF(H16&lt;=RFM_Method!$C$23,4,IF(H16&lt;=RFM_Method!$C$24,3,IF(H16&lt;=RFM_Method!$C$25,2,1)))))</f>
        <v>5</v>
      </c>
      <c r="L16" s="38">
        <f>IF(I16=0,0,IF(I16&gt;=RFM_Method!$E$22,5,IF(I16&gt;=RFM_Method!$E$23,4,IF(I16&gt;=RFM_Method!$E$24,3,IF(I16&gt;=RFM_Method!$E$25,2,1)))))</f>
        <v>3</v>
      </c>
      <c r="M16" s="38">
        <f>IF(I16=0,0,IF(J16&gt;=RFM_Method!$D$25,5,IF(J16&gt;=RFM_Method!$D$24,4,IF(J16&gt;=RFM_Method!$D$23,3,IF(J16&gt;=RFM_Method!$D$22,2,1)))))</f>
        <v>4</v>
      </c>
      <c r="N16" s="38" t="str">
        <f t="shared" si="0"/>
        <v>534</v>
      </c>
      <c r="O16" s="38">
        <f t="shared" si="1"/>
        <v>12</v>
      </c>
      <c r="P16" s="38">
        <f t="shared" si="2"/>
        <v>4</v>
      </c>
      <c r="Q16" s="12" t="str">
        <f>IF(I16=0,"Never Recharged",INDEX(RFM_Method!$C$32:$G$36,6-K16,P16))</f>
        <v>Loyal Customers</v>
      </c>
      <c r="R16" s="39">
        <f>SUMIFS(Raw_DataUsage!$D$2:$D$5001,Raw_DataUsage!$B$2:$B$5001,A16)/1024</f>
        <v>0.61993164062499995</v>
      </c>
      <c r="S16" s="40">
        <f>SUMIFS(Raw_Calls!$D$2:$D$5001,Raw_Calls!$B$2:$B$5001,A16)/60</f>
        <v>84.516666666666666</v>
      </c>
      <c r="T16" s="38" t="str">
        <f>IF(COUNTIFS(Raw_Subscriptions!$B$2:$B$3001,A16,Raw_Subscriptions!$F$2:$F$3001,"Active")&gt;0,"Yes","No")</f>
        <v>Yes</v>
      </c>
    </row>
    <row r="17" spans="1:20" x14ac:dyDescent="0.3">
      <c r="A17" s="13" t="str">
        <f>Raw_Customers!A14</f>
        <v>C000013</v>
      </c>
      <c r="B17" s="13" t="str">
        <f>Raw_Customers!B14</f>
        <v>Vikram Sharma</v>
      </c>
      <c r="C17" s="13" t="str">
        <f>Raw_Customers!E14</f>
        <v>Mumbai</v>
      </c>
      <c r="D17" s="13" t="str">
        <f>Raw_Customers!F14</f>
        <v>Punjab</v>
      </c>
      <c r="E17" s="13" t="str">
        <f>Raw_Customers!H14</f>
        <v>Active</v>
      </c>
      <c r="F17" s="35">
        <f>Raw_Customers!G14</f>
        <v>45260</v>
      </c>
      <c r="G17" s="36">
        <f>IF(I17=0,"",INT(_xlfn.MAXIFS(Raw_Recharges!$D$2:$D$3001,Raw_Recharges!$B$2:$B$3001,A17)))</f>
        <v>46047</v>
      </c>
      <c r="H17" s="12">
        <f>IF(I17=0,"",RFM_Method!$C$5-G17)</f>
        <v>7</v>
      </c>
      <c r="I17" s="12">
        <f>COUNTIFS(Raw_Recharges!$B$2:$B$3001,A17)</f>
        <v>3</v>
      </c>
      <c r="J17" s="37">
        <f>IF(I17=0,"",SUMIFS(Raw_Recharges!$E$2:$E$3001,Raw_Recharges!$B$2:$B$3001,A17))</f>
        <v>1114</v>
      </c>
      <c r="K17" s="38">
        <f>IF(I17=0,0,IF(H17&lt;=RFM_Method!$C$22,5,IF(H17&lt;=RFM_Method!$C$23,4,IF(H17&lt;=RFM_Method!$C$24,3,IF(H17&lt;=RFM_Method!$C$25,2,1)))))</f>
        <v>5</v>
      </c>
      <c r="L17" s="38">
        <f>IF(I17=0,0,IF(I17&gt;=RFM_Method!$E$22,5,IF(I17&gt;=RFM_Method!$E$23,4,IF(I17&gt;=RFM_Method!$E$24,3,IF(I17&gt;=RFM_Method!$E$25,2,1)))))</f>
        <v>3</v>
      </c>
      <c r="M17" s="38">
        <f>IF(I17=0,0,IF(J17&gt;=RFM_Method!$D$25,5,IF(J17&gt;=RFM_Method!$D$24,4,IF(J17&gt;=RFM_Method!$D$23,3,IF(J17&gt;=RFM_Method!$D$22,2,1)))))</f>
        <v>3</v>
      </c>
      <c r="N17" s="38" t="str">
        <f t="shared" si="0"/>
        <v>533</v>
      </c>
      <c r="O17" s="38">
        <f t="shared" si="1"/>
        <v>11</v>
      </c>
      <c r="P17" s="38">
        <f t="shared" si="2"/>
        <v>3</v>
      </c>
      <c r="Q17" s="12" t="str">
        <f>IF(I17=0,"Never Recharged",INDEX(RFM_Method!$C$32:$G$36,6-K17,P17))</f>
        <v>Potential Loyalist</v>
      </c>
      <c r="R17" s="39">
        <f>SUMIFS(Raw_DataUsage!$D$2:$D$5001,Raw_DataUsage!$B$2:$B$5001,A17)/1024</f>
        <v>1.953603515625</v>
      </c>
      <c r="S17" s="40">
        <f>SUMIFS(Raw_Calls!$D$2:$D$5001,Raw_Calls!$B$2:$B$5001,A17)/60</f>
        <v>8.6</v>
      </c>
      <c r="T17" s="38" t="str">
        <f>IF(COUNTIFS(Raw_Subscriptions!$B$2:$B$3001,A17,Raw_Subscriptions!$F$2:$F$3001,"Active")&gt;0,"Yes","No")</f>
        <v>Yes</v>
      </c>
    </row>
    <row r="18" spans="1:20" x14ac:dyDescent="0.3">
      <c r="A18" s="13" t="str">
        <f>Raw_Customers!A15</f>
        <v>C000014</v>
      </c>
      <c r="B18" s="13" t="str">
        <f>Raw_Customers!B15</f>
        <v>Vikram Yadav</v>
      </c>
      <c r="C18" s="13" t="str">
        <f>Raw_Customers!E15</f>
        <v>Pune</v>
      </c>
      <c r="D18" s="13" t="str">
        <f>Raw_Customers!F15</f>
        <v>Gujarat</v>
      </c>
      <c r="E18" s="13" t="str">
        <f>Raw_Customers!H15</f>
        <v>Active</v>
      </c>
      <c r="F18" s="35">
        <f>Raw_Customers!G15</f>
        <v>45638</v>
      </c>
      <c r="G18" s="36">
        <f>IF(I18=0,"",INT(_xlfn.MAXIFS(Raw_Recharges!$D$2:$D$3001,Raw_Recharges!$B$2:$B$3001,A18)))</f>
        <v>45909</v>
      </c>
      <c r="H18" s="12">
        <f>IF(I18=0,"",RFM_Method!$C$5-G18)</f>
        <v>145</v>
      </c>
      <c r="I18" s="12">
        <f>COUNTIFS(Raw_Recharges!$B$2:$B$3001,A18)</f>
        <v>2</v>
      </c>
      <c r="J18" s="37">
        <f>IF(I18=0,"",SUMIFS(Raw_Recharges!$E$2:$E$3001,Raw_Recharges!$B$2:$B$3001,A18))</f>
        <v>1665</v>
      </c>
      <c r="K18" s="38">
        <f>IF(I18=0,0,IF(H18&lt;=RFM_Method!$C$22,5,IF(H18&lt;=RFM_Method!$C$23,4,IF(H18&lt;=RFM_Method!$C$24,3,IF(H18&lt;=RFM_Method!$C$25,2,1)))))</f>
        <v>2</v>
      </c>
      <c r="L18" s="38">
        <f>IF(I18=0,0,IF(I18&gt;=RFM_Method!$E$22,5,IF(I18&gt;=RFM_Method!$E$23,4,IF(I18&gt;=RFM_Method!$E$24,3,IF(I18&gt;=RFM_Method!$E$25,2,1)))))</f>
        <v>2</v>
      </c>
      <c r="M18" s="38">
        <f>IF(I18=0,0,IF(J18&gt;=RFM_Method!$D$25,5,IF(J18&gt;=RFM_Method!$D$24,4,IF(J18&gt;=RFM_Method!$D$23,3,IF(J18&gt;=RFM_Method!$D$22,2,1)))))</f>
        <v>4</v>
      </c>
      <c r="N18" s="38" t="str">
        <f t="shared" si="0"/>
        <v>224</v>
      </c>
      <c r="O18" s="38">
        <f t="shared" si="1"/>
        <v>8</v>
      </c>
      <c r="P18" s="38">
        <f t="shared" si="2"/>
        <v>3</v>
      </c>
      <c r="Q18" s="12" t="str">
        <f>IF(I18=0,"Never Recharged",INDEX(RFM_Method!$C$32:$G$36,6-K18,P18))</f>
        <v>At Risk</v>
      </c>
      <c r="R18" s="39">
        <f>SUMIFS(Raw_DataUsage!$D$2:$D$5001,Raw_DataUsage!$B$2:$B$5001,A18)/1024</f>
        <v>3.458720703125</v>
      </c>
      <c r="S18" s="40">
        <f>SUMIFS(Raw_Calls!$D$2:$D$5001,Raw_Calls!$B$2:$B$5001,A18)/60</f>
        <v>39.866666666666667</v>
      </c>
      <c r="T18" s="38" t="str">
        <f>IF(COUNTIFS(Raw_Subscriptions!$B$2:$B$3001,A18,Raw_Subscriptions!$F$2:$F$3001,"Active")&gt;0,"Yes","No")</f>
        <v>No</v>
      </c>
    </row>
    <row r="19" spans="1:20" x14ac:dyDescent="0.3">
      <c r="A19" s="13" t="str">
        <f>Raw_Customers!A16</f>
        <v>C000015</v>
      </c>
      <c r="B19" s="13" t="str">
        <f>Raw_Customers!B16</f>
        <v>Raj Khan</v>
      </c>
      <c r="C19" s="13" t="str">
        <f>Raw_Customers!E16</f>
        <v>Chennai</v>
      </c>
      <c r="D19" s="13" t="str">
        <f>Raw_Customers!F16</f>
        <v>West Bengal</v>
      </c>
      <c r="E19" s="13" t="str">
        <f>Raw_Customers!H16</f>
        <v>Active</v>
      </c>
      <c r="F19" s="35">
        <f>Raw_Customers!G16</f>
        <v>45410</v>
      </c>
      <c r="G19" s="36">
        <f>IF(I19=0,"",INT(_xlfn.MAXIFS(Raw_Recharges!$D$2:$D$3001,Raw_Recharges!$B$2:$B$3001,A19)))</f>
        <v>45889</v>
      </c>
      <c r="H19" s="12">
        <f>IF(I19=0,"",RFM_Method!$C$5-G19)</f>
        <v>165</v>
      </c>
      <c r="I19" s="12">
        <f>COUNTIFS(Raw_Recharges!$B$2:$B$3001,A19)</f>
        <v>1</v>
      </c>
      <c r="J19" s="37">
        <f>IF(I19=0,"",SUMIFS(Raw_Recharges!$E$2:$E$3001,Raw_Recharges!$B$2:$B$3001,A19))</f>
        <v>666</v>
      </c>
      <c r="K19" s="38">
        <f>IF(I19=0,0,IF(H19&lt;=RFM_Method!$C$22,5,IF(H19&lt;=RFM_Method!$C$23,4,IF(H19&lt;=RFM_Method!$C$24,3,IF(H19&lt;=RFM_Method!$C$25,2,1)))))</f>
        <v>2</v>
      </c>
      <c r="L19" s="38">
        <f>IF(I19=0,0,IF(I19&gt;=RFM_Method!$E$22,5,IF(I19&gt;=RFM_Method!$E$23,4,IF(I19&gt;=RFM_Method!$E$24,3,IF(I19&gt;=RFM_Method!$E$25,2,1)))))</f>
        <v>1</v>
      </c>
      <c r="M19" s="38">
        <f>IF(I19=0,0,IF(J19&gt;=RFM_Method!$D$25,5,IF(J19&gt;=RFM_Method!$D$24,4,IF(J19&gt;=RFM_Method!$D$23,3,IF(J19&gt;=RFM_Method!$D$22,2,1)))))</f>
        <v>3</v>
      </c>
      <c r="N19" s="38" t="str">
        <f t="shared" si="0"/>
        <v>213</v>
      </c>
      <c r="O19" s="38">
        <f t="shared" si="1"/>
        <v>6</v>
      </c>
      <c r="P19" s="38">
        <f t="shared" si="2"/>
        <v>2</v>
      </c>
      <c r="Q19" s="12" t="str">
        <f>IF(I19=0,"Never Recharged",INDEX(RFM_Method!$C$32:$G$36,6-K19,P19))</f>
        <v>About to Sleep</v>
      </c>
      <c r="R19" s="39">
        <f>SUMIFS(Raw_DataUsage!$D$2:$D$5001,Raw_DataUsage!$B$2:$B$5001,A19)/1024</f>
        <v>1.76142578125</v>
      </c>
      <c r="S19" s="40">
        <f>SUMIFS(Raw_Calls!$D$2:$D$5001,Raw_Calls!$B$2:$B$5001,A19)/60</f>
        <v>17.3</v>
      </c>
      <c r="T19" s="38" t="str">
        <f>IF(COUNTIFS(Raw_Subscriptions!$B$2:$B$3001,A19,Raw_Subscriptions!$F$2:$F$3001,"Active")&gt;0,"Yes","No")</f>
        <v>No</v>
      </c>
    </row>
    <row r="20" spans="1:20" x14ac:dyDescent="0.3">
      <c r="A20" s="13" t="str">
        <f>Raw_Customers!A17</f>
        <v>C000016</v>
      </c>
      <c r="B20" s="13" t="str">
        <f>Raw_Customers!B17</f>
        <v>Pooja Khan</v>
      </c>
      <c r="C20" s="13" t="str">
        <f>Raw_Customers!E17</f>
        <v>Delhi</v>
      </c>
      <c r="D20" s="13" t="str">
        <f>Raw_Customers!F17</f>
        <v>UP East</v>
      </c>
      <c r="E20" s="13" t="str">
        <f>Raw_Customers!H17</f>
        <v>Active</v>
      </c>
      <c r="F20" s="35">
        <f>Raw_Customers!G17</f>
        <v>44963</v>
      </c>
      <c r="G20" s="36">
        <f>IF(I20=0,"",INT(_xlfn.MAXIFS(Raw_Recharges!$D$2:$D$3001,Raw_Recharges!$B$2:$B$3001,A20)))</f>
        <v>45933</v>
      </c>
      <c r="H20" s="12">
        <f>IF(I20=0,"",RFM_Method!$C$5-G20)</f>
        <v>121</v>
      </c>
      <c r="I20" s="12">
        <f>COUNTIFS(Raw_Recharges!$B$2:$B$3001,A20)</f>
        <v>2</v>
      </c>
      <c r="J20" s="37">
        <f>IF(I20=0,"",SUMIFS(Raw_Recharges!$E$2:$E$3001,Raw_Recharges!$B$2:$B$3001,A20))</f>
        <v>1145</v>
      </c>
      <c r="K20" s="38">
        <f>IF(I20=0,0,IF(H20&lt;=RFM_Method!$C$22,5,IF(H20&lt;=RFM_Method!$C$23,4,IF(H20&lt;=RFM_Method!$C$24,3,IF(H20&lt;=RFM_Method!$C$25,2,1)))))</f>
        <v>3</v>
      </c>
      <c r="L20" s="38">
        <f>IF(I20=0,0,IF(I20&gt;=RFM_Method!$E$22,5,IF(I20&gt;=RFM_Method!$E$23,4,IF(I20&gt;=RFM_Method!$E$24,3,IF(I20&gt;=RFM_Method!$E$25,2,1)))))</f>
        <v>2</v>
      </c>
      <c r="M20" s="38">
        <f>IF(I20=0,0,IF(J20&gt;=RFM_Method!$D$25,5,IF(J20&gt;=RFM_Method!$D$24,4,IF(J20&gt;=RFM_Method!$D$23,3,IF(J20&gt;=RFM_Method!$D$22,2,1)))))</f>
        <v>4</v>
      </c>
      <c r="N20" s="38" t="str">
        <f t="shared" si="0"/>
        <v>324</v>
      </c>
      <c r="O20" s="38">
        <f t="shared" si="1"/>
        <v>9</v>
      </c>
      <c r="P20" s="38">
        <f t="shared" si="2"/>
        <v>3</v>
      </c>
      <c r="Q20" s="12" t="str">
        <f>IF(I20=0,"Never Recharged",INDEX(RFM_Method!$C$32:$G$36,6-K20,P20))</f>
        <v>Need Attention</v>
      </c>
      <c r="R20" s="39">
        <f>SUMIFS(Raw_DataUsage!$D$2:$D$5001,Raw_DataUsage!$B$2:$B$5001,A20)/1024</f>
        <v>5.0957714843749997</v>
      </c>
      <c r="S20" s="40">
        <f>SUMIFS(Raw_Calls!$D$2:$D$5001,Raw_Calls!$B$2:$B$5001,A20)/60</f>
        <v>55.333333333333336</v>
      </c>
      <c r="T20" s="38" t="str">
        <f>IF(COUNTIFS(Raw_Subscriptions!$B$2:$B$3001,A20,Raw_Subscriptions!$F$2:$F$3001,"Active")&gt;0,"Yes","No")</f>
        <v>Yes</v>
      </c>
    </row>
    <row r="21" spans="1:20" x14ac:dyDescent="0.3">
      <c r="A21" s="13" t="str">
        <f>Raw_Customers!A18</f>
        <v>C000017</v>
      </c>
      <c r="B21" s="13" t="str">
        <f>Raw_Customers!B18</f>
        <v>Priya Patel</v>
      </c>
      <c r="C21" s="13" t="str">
        <f>Raw_Customers!E18</f>
        <v>Pune</v>
      </c>
      <c r="D21" s="13" t="str">
        <f>Raw_Customers!F18</f>
        <v>Gujarat</v>
      </c>
      <c r="E21" s="13" t="str">
        <f>Raw_Customers!H18</f>
        <v>Active</v>
      </c>
      <c r="F21" s="35">
        <f>Raw_Customers!G18</f>
        <v>45493</v>
      </c>
      <c r="G21" s="36">
        <f>IF(I21=0,"",INT(_xlfn.MAXIFS(Raw_Recharges!$D$2:$D$3001,Raw_Recharges!$B$2:$B$3001,A21)))</f>
        <v>45944</v>
      </c>
      <c r="H21" s="12">
        <f>IF(I21=0,"",RFM_Method!$C$5-G21)</f>
        <v>110</v>
      </c>
      <c r="I21" s="12">
        <f>COUNTIFS(Raw_Recharges!$B$2:$B$3001,A21)</f>
        <v>2</v>
      </c>
      <c r="J21" s="37">
        <f>IF(I21=0,"",SUMIFS(Raw_Recharges!$E$2:$E$3001,Raw_Recharges!$B$2:$B$3001,A21))</f>
        <v>198</v>
      </c>
      <c r="K21" s="38">
        <f>IF(I21=0,0,IF(H21&lt;=RFM_Method!$C$22,5,IF(H21&lt;=RFM_Method!$C$23,4,IF(H21&lt;=RFM_Method!$C$24,3,IF(H21&lt;=RFM_Method!$C$25,2,1)))))</f>
        <v>3</v>
      </c>
      <c r="L21" s="38">
        <f>IF(I21=0,0,IF(I21&gt;=RFM_Method!$E$22,5,IF(I21&gt;=RFM_Method!$E$23,4,IF(I21&gt;=RFM_Method!$E$24,3,IF(I21&gt;=RFM_Method!$E$25,2,1)))))</f>
        <v>2</v>
      </c>
      <c r="M21" s="38">
        <f>IF(I21=0,0,IF(J21&gt;=RFM_Method!$D$25,5,IF(J21&gt;=RFM_Method!$D$24,4,IF(J21&gt;=RFM_Method!$D$23,3,IF(J21&gt;=RFM_Method!$D$22,2,1)))))</f>
        <v>1</v>
      </c>
      <c r="N21" s="38" t="str">
        <f t="shared" si="0"/>
        <v>321</v>
      </c>
      <c r="O21" s="38">
        <f t="shared" si="1"/>
        <v>6</v>
      </c>
      <c r="P21" s="38">
        <f t="shared" si="2"/>
        <v>2</v>
      </c>
      <c r="Q21" s="12" t="str">
        <f>IF(I21=0,"Never Recharged",INDEX(RFM_Method!$C$32:$G$36,6-K21,P21))</f>
        <v>Need Attention</v>
      </c>
      <c r="R21" s="39">
        <f>SUMIFS(Raw_DataUsage!$D$2:$D$5001,Raw_DataUsage!$B$2:$B$5001,A21)/1024</f>
        <v>4.4140527343749998</v>
      </c>
      <c r="S21" s="40">
        <f>SUMIFS(Raw_Calls!$D$2:$D$5001,Raw_Calls!$B$2:$B$5001,A21)/60</f>
        <v>89.316666666666663</v>
      </c>
      <c r="T21" s="38" t="str">
        <f>IF(COUNTIFS(Raw_Subscriptions!$B$2:$B$3001,A21,Raw_Subscriptions!$F$2:$F$3001,"Active")&gt;0,"Yes","No")</f>
        <v>No</v>
      </c>
    </row>
    <row r="22" spans="1:20" x14ac:dyDescent="0.3">
      <c r="A22" s="13" t="str">
        <f>Raw_Customers!A19</f>
        <v>C000018</v>
      </c>
      <c r="B22" s="13" t="str">
        <f>Raw_Customers!B19</f>
        <v>Neha Mishra</v>
      </c>
      <c r="C22" s="13" t="str">
        <f>Raw_Customers!E19</f>
        <v>Delhi</v>
      </c>
      <c r="D22" s="13" t="str">
        <f>Raw_Customers!F19</f>
        <v>Mumbai</v>
      </c>
      <c r="E22" s="13" t="str">
        <f>Raw_Customers!H19</f>
        <v>Active</v>
      </c>
      <c r="F22" s="35">
        <f>Raw_Customers!G19</f>
        <v>45466</v>
      </c>
      <c r="G22" s="36">
        <f>IF(I22=0,"",INT(_xlfn.MAXIFS(Raw_Recharges!$D$2:$D$3001,Raw_Recharges!$B$2:$B$3001,A22)))</f>
        <v>45968</v>
      </c>
      <c r="H22" s="12">
        <f>IF(I22=0,"",RFM_Method!$C$5-G22)</f>
        <v>86</v>
      </c>
      <c r="I22" s="12">
        <f>COUNTIFS(Raw_Recharges!$B$2:$B$3001,A22)</f>
        <v>3</v>
      </c>
      <c r="J22" s="37">
        <f>IF(I22=0,"",SUMIFS(Raw_Recharges!$E$2:$E$3001,Raw_Recharges!$B$2:$B$3001,A22))</f>
        <v>3626</v>
      </c>
      <c r="K22" s="38">
        <f>IF(I22=0,0,IF(H22&lt;=RFM_Method!$C$22,5,IF(H22&lt;=RFM_Method!$C$23,4,IF(H22&lt;=RFM_Method!$C$24,3,IF(H22&lt;=RFM_Method!$C$25,2,1)))))</f>
        <v>3</v>
      </c>
      <c r="L22" s="38">
        <f>IF(I22=0,0,IF(I22&gt;=RFM_Method!$E$22,5,IF(I22&gt;=RFM_Method!$E$23,4,IF(I22&gt;=RFM_Method!$E$24,3,IF(I22&gt;=RFM_Method!$E$25,2,1)))))</f>
        <v>3</v>
      </c>
      <c r="M22" s="38">
        <f>IF(I22=0,0,IF(J22&gt;=RFM_Method!$D$25,5,IF(J22&gt;=RFM_Method!$D$24,4,IF(J22&gt;=RFM_Method!$D$23,3,IF(J22&gt;=RFM_Method!$D$22,2,1)))))</f>
        <v>5</v>
      </c>
      <c r="N22" s="38" t="str">
        <f t="shared" si="0"/>
        <v>335</v>
      </c>
      <c r="O22" s="38">
        <f t="shared" si="1"/>
        <v>11</v>
      </c>
      <c r="P22" s="38">
        <f t="shared" si="2"/>
        <v>4</v>
      </c>
      <c r="Q22" s="12" t="str">
        <f>IF(I22=0,"Never Recharged",INDEX(RFM_Method!$C$32:$G$36,6-K22,P22))</f>
        <v>Loyal Customers</v>
      </c>
      <c r="R22" s="39">
        <f>SUMIFS(Raw_DataUsage!$D$2:$D$5001,Raw_DataUsage!$B$2:$B$5001,A22)/1024</f>
        <v>1.6091894531249999</v>
      </c>
      <c r="S22" s="40">
        <f>SUMIFS(Raw_Calls!$D$2:$D$5001,Raw_Calls!$B$2:$B$5001,A22)/60</f>
        <v>89.483333333333334</v>
      </c>
      <c r="T22" s="38" t="str">
        <f>IF(COUNTIFS(Raw_Subscriptions!$B$2:$B$3001,A22,Raw_Subscriptions!$F$2:$F$3001,"Active")&gt;0,"Yes","No")</f>
        <v>Yes</v>
      </c>
    </row>
    <row r="23" spans="1:20" x14ac:dyDescent="0.3">
      <c r="A23" s="13" t="str">
        <f>Raw_Customers!A20</f>
        <v>C000019</v>
      </c>
      <c r="B23" s="13" t="str">
        <f>Raw_Customers!B20</f>
        <v>Simran Reddy</v>
      </c>
      <c r="C23" s="13" t="str">
        <f>Raw_Customers!E20</f>
        <v>Hyderabad</v>
      </c>
      <c r="D23" s="13" t="str">
        <f>Raw_Customers!F20</f>
        <v>Maharashtra</v>
      </c>
      <c r="E23" s="13" t="str">
        <f>Raw_Customers!H20</f>
        <v>Inactive</v>
      </c>
      <c r="F23" s="35">
        <f>Raw_Customers!G20</f>
        <v>45603</v>
      </c>
      <c r="G23" s="36">
        <f>IF(I23=0,"",INT(_xlfn.MAXIFS(Raw_Recharges!$D$2:$D$3001,Raw_Recharges!$B$2:$B$3001,A23)))</f>
        <v>45815</v>
      </c>
      <c r="H23" s="12">
        <f>IF(I23=0,"",RFM_Method!$C$5-G23)</f>
        <v>239</v>
      </c>
      <c r="I23" s="12">
        <f>COUNTIFS(Raw_Recharges!$B$2:$B$3001,A23)</f>
        <v>1</v>
      </c>
      <c r="J23" s="37">
        <f>IF(I23=0,"",SUMIFS(Raw_Recharges!$E$2:$E$3001,Raw_Recharges!$B$2:$B$3001,A23))</f>
        <v>479</v>
      </c>
      <c r="K23" s="38">
        <f>IF(I23=0,0,IF(H23&lt;=RFM_Method!$C$22,5,IF(H23&lt;=RFM_Method!$C$23,4,IF(H23&lt;=RFM_Method!$C$24,3,IF(H23&lt;=RFM_Method!$C$25,2,1)))))</f>
        <v>1</v>
      </c>
      <c r="L23" s="38">
        <f>IF(I23=0,0,IF(I23&gt;=RFM_Method!$E$22,5,IF(I23&gt;=RFM_Method!$E$23,4,IF(I23&gt;=RFM_Method!$E$24,3,IF(I23&gt;=RFM_Method!$E$25,2,1)))))</f>
        <v>1</v>
      </c>
      <c r="M23" s="38">
        <f>IF(I23=0,0,IF(J23&gt;=RFM_Method!$D$25,5,IF(J23&gt;=RFM_Method!$D$24,4,IF(J23&gt;=RFM_Method!$D$23,3,IF(J23&gt;=RFM_Method!$D$22,2,1)))))</f>
        <v>2</v>
      </c>
      <c r="N23" s="38" t="str">
        <f t="shared" si="0"/>
        <v>112</v>
      </c>
      <c r="O23" s="38">
        <f t="shared" si="1"/>
        <v>4</v>
      </c>
      <c r="P23" s="38">
        <f t="shared" si="2"/>
        <v>2</v>
      </c>
      <c r="Q23" s="12" t="str">
        <f>IF(I23=0,"Never Recharged",INDEX(RFM_Method!$C$32:$G$36,6-K23,P23))</f>
        <v>Hibernating</v>
      </c>
      <c r="R23" s="39">
        <f>SUMIFS(Raw_DataUsage!$D$2:$D$5001,Raw_DataUsage!$B$2:$B$5001,A23)/1024</f>
        <v>0.68344726562500002</v>
      </c>
      <c r="S23" s="40">
        <f>SUMIFS(Raw_Calls!$D$2:$D$5001,Raw_Calls!$B$2:$B$5001,A23)/60</f>
        <v>58.633333333333333</v>
      </c>
      <c r="T23" s="38" t="str">
        <f>IF(COUNTIFS(Raw_Subscriptions!$B$2:$B$3001,A23,Raw_Subscriptions!$F$2:$F$3001,"Active")&gt;0,"Yes","No")</f>
        <v>No</v>
      </c>
    </row>
    <row r="24" spans="1:20" x14ac:dyDescent="0.3">
      <c r="A24" s="13" t="str">
        <f>Raw_Customers!A21</f>
        <v>C000020</v>
      </c>
      <c r="B24" s="13" t="str">
        <f>Raw_Customers!B21</f>
        <v>Vikram Jha</v>
      </c>
      <c r="C24" s="13" t="str">
        <f>Raw_Customers!E21</f>
        <v>Bangalore</v>
      </c>
      <c r="D24" s="13" t="str">
        <f>Raw_Customers!F21</f>
        <v>Delhi NCR</v>
      </c>
      <c r="E24" s="13" t="str">
        <f>Raw_Customers!H21</f>
        <v>Active</v>
      </c>
      <c r="F24" s="35">
        <f>Raw_Customers!G21</f>
        <v>44552</v>
      </c>
      <c r="G24" s="36">
        <f>IF(I24=0,"",INT(_xlfn.MAXIFS(Raw_Recharges!$D$2:$D$3001,Raw_Recharges!$B$2:$B$3001,A24)))</f>
        <v>45753</v>
      </c>
      <c r="H24" s="12">
        <f>IF(I24=0,"",RFM_Method!$C$5-G24)</f>
        <v>301</v>
      </c>
      <c r="I24" s="12">
        <f>COUNTIFS(Raw_Recharges!$B$2:$B$3001,A24)</f>
        <v>2</v>
      </c>
      <c r="J24" s="37">
        <f>IF(I24=0,"",SUMIFS(Raw_Recharges!$E$2:$E$3001,Raw_Recharges!$B$2:$B$3001,A24))</f>
        <v>978</v>
      </c>
      <c r="K24" s="38">
        <f>IF(I24=0,0,IF(H24&lt;=RFM_Method!$C$22,5,IF(H24&lt;=RFM_Method!$C$23,4,IF(H24&lt;=RFM_Method!$C$24,3,IF(H24&lt;=RFM_Method!$C$25,2,1)))))</f>
        <v>1</v>
      </c>
      <c r="L24" s="38">
        <f>IF(I24=0,0,IF(I24&gt;=RFM_Method!$E$22,5,IF(I24&gt;=RFM_Method!$E$23,4,IF(I24&gt;=RFM_Method!$E$24,3,IF(I24&gt;=RFM_Method!$E$25,2,1)))))</f>
        <v>2</v>
      </c>
      <c r="M24" s="38">
        <f>IF(I24=0,0,IF(J24&gt;=RFM_Method!$D$25,5,IF(J24&gt;=RFM_Method!$D$24,4,IF(J24&gt;=RFM_Method!$D$23,3,IF(J24&gt;=RFM_Method!$D$22,2,1)))))</f>
        <v>3</v>
      </c>
      <c r="N24" s="38" t="str">
        <f t="shared" si="0"/>
        <v>123</v>
      </c>
      <c r="O24" s="38">
        <f t="shared" si="1"/>
        <v>6</v>
      </c>
      <c r="P24" s="38">
        <f t="shared" si="2"/>
        <v>3</v>
      </c>
      <c r="Q24" s="12" t="str">
        <f>IF(I24=0,"Never Recharged",INDEX(RFM_Method!$C$32:$G$36,6-K24,P24))</f>
        <v>At Risk</v>
      </c>
      <c r="R24" s="39">
        <f>SUMIFS(Raw_DataUsage!$D$2:$D$5001,Raw_DataUsage!$B$2:$B$5001,A24)/1024</f>
        <v>3.13916015625</v>
      </c>
      <c r="S24" s="40">
        <f>SUMIFS(Raw_Calls!$D$2:$D$5001,Raw_Calls!$B$2:$B$5001,A24)/60</f>
        <v>104.43333333333334</v>
      </c>
      <c r="T24" s="38" t="str">
        <f>IF(COUNTIFS(Raw_Subscriptions!$B$2:$B$3001,A24,Raw_Subscriptions!$F$2:$F$3001,"Active")&gt;0,"Yes","No")</f>
        <v>No</v>
      </c>
    </row>
    <row r="25" spans="1:20" x14ac:dyDescent="0.3">
      <c r="A25" s="13" t="str">
        <f>Raw_Customers!A22</f>
        <v>C000021</v>
      </c>
      <c r="B25" s="13" t="str">
        <f>Raw_Customers!B22</f>
        <v>Priya Mishra</v>
      </c>
      <c r="C25" s="13" t="str">
        <f>Raw_Customers!E22</f>
        <v>Bangalore</v>
      </c>
      <c r="D25" s="13" t="str">
        <f>Raw_Customers!F22</f>
        <v>UP East</v>
      </c>
      <c r="E25" s="13" t="str">
        <f>Raw_Customers!H22</f>
        <v>Active</v>
      </c>
      <c r="F25" s="35">
        <f>Raw_Customers!G22</f>
        <v>45078</v>
      </c>
      <c r="G25" s="36" t="str">
        <f>IF(I25=0,"",INT(_xlfn.MAXIFS(Raw_Recharges!$D$2:$D$3001,Raw_Recharges!$B$2:$B$3001,A25)))</f>
        <v/>
      </c>
      <c r="H25" s="12" t="str">
        <f>IF(I25=0,"",RFM_Method!$C$5-G25)</f>
        <v/>
      </c>
      <c r="I25" s="12">
        <f>COUNTIFS(Raw_Recharges!$B$2:$B$3001,A25)</f>
        <v>0</v>
      </c>
      <c r="J25" s="37" t="str">
        <f>IF(I25=0,"",SUMIFS(Raw_Recharges!$E$2:$E$3001,Raw_Recharges!$B$2:$B$3001,A25))</f>
        <v/>
      </c>
      <c r="K25" s="38">
        <f>IF(I25=0,0,IF(H25&lt;=RFM_Method!$C$22,5,IF(H25&lt;=RFM_Method!$C$23,4,IF(H25&lt;=RFM_Method!$C$24,3,IF(H25&lt;=RFM_Method!$C$25,2,1)))))</f>
        <v>0</v>
      </c>
      <c r="L25" s="38">
        <f>IF(I25=0,0,IF(I25&gt;=RFM_Method!$E$22,5,IF(I25&gt;=RFM_Method!$E$23,4,IF(I25&gt;=RFM_Method!$E$24,3,IF(I25&gt;=RFM_Method!$E$25,2,1)))))</f>
        <v>0</v>
      </c>
      <c r="M25" s="38">
        <f>IF(I25=0,0,IF(J25&gt;=RFM_Method!$D$25,5,IF(J25&gt;=RFM_Method!$D$24,4,IF(J25&gt;=RFM_Method!$D$23,3,IF(J25&gt;=RFM_Method!$D$22,2,1)))))</f>
        <v>0</v>
      </c>
      <c r="N25" s="38" t="str">
        <f t="shared" si="0"/>
        <v>000</v>
      </c>
      <c r="O25" s="38">
        <f t="shared" si="1"/>
        <v>0</v>
      </c>
      <c r="P25" s="38">
        <f t="shared" si="2"/>
        <v>0</v>
      </c>
      <c r="Q25" s="12" t="str">
        <f>IF(I25=0,"Never Recharged",INDEX(RFM_Method!$C$32:$G$36,6-K25,P25))</f>
        <v>Never Recharged</v>
      </c>
      <c r="R25" s="39">
        <f>SUMIFS(Raw_DataUsage!$D$2:$D$5001,Raw_DataUsage!$B$2:$B$5001,A25)/1024</f>
        <v>0</v>
      </c>
      <c r="S25" s="40">
        <f>SUMIFS(Raw_Calls!$D$2:$D$5001,Raw_Calls!$B$2:$B$5001,A25)/60</f>
        <v>104.83333333333333</v>
      </c>
      <c r="T25" s="38" t="str">
        <f>IF(COUNTIFS(Raw_Subscriptions!$B$2:$B$3001,A25,Raw_Subscriptions!$F$2:$F$3001,"Active")&gt;0,"Yes","No")</f>
        <v>No</v>
      </c>
    </row>
    <row r="26" spans="1:20" x14ac:dyDescent="0.3">
      <c r="A26" s="13" t="str">
        <f>Raw_Customers!A23</f>
        <v>C000022</v>
      </c>
      <c r="B26" s="13" t="str">
        <f>Raw_Customers!B23</f>
        <v>Amit Kumar</v>
      </c>
      <c r="C26" s="13" t="str">
        <f>Raw_Customers!E23</f>
        <v>Chennai</v>
      </c>
      <c r="D26" s="13" t="str">
        <f>Raw_Customers!F23</f>
        <v>Maharashtra</v>
      </c>
      <c r="E26" s="13" t="str">
        <f>Raw_Customers!H23</f>
        <v>Active</v>
      </c>
      <c r="F26" s="35">
        <f>Raw_Customers!G23</f>
        <v>44393</v>
      </c>
      <c r="G26" s="36" t="str">
        <f>IF(I26=0,"",INT(_xlfn.MAXIFS(Raw_Recharges!$D$2:$D$3001,Raw_Recharges!$B$2:$B$3001,A26)))</f>
        <v/>
      </c>
      <c r="H26" s="12" t="str">
        <f>IF(I26=0,"",RFM_Method!$C$5-G26)</f>
        <v/>
      </c>
      <c r="I26" s="12">
        <f>COUNTIFS(Raw_Recharges!$B$2:$B$3001,A26)</f>
        <v>0</v>
      </c>
      <c r="J26" s="37" t="str">
        <f>IF(I26=0,"",SUMIFS(Raw_Recharges!$E$2:$E$3001,Raw_Recharges!$B$2:$B$3001,A26))</f>
        <v/>
      </c>
      <c r="K26" s="38">
        <f>IF(I26=0,0,IF(H26&lt;=RFM_Method!$C$22,5,IF(H26&lt;=RFM_Method!$C$23,4,IF(H26&lt;=RFM_Method!$C$24,3,IF(H26&lt;=RFM_Method!$C$25,2,1)))))</f>
        <v>0</v>
      </c>
      <c r="L26" s="38">
        <f>IF(I26=0,0,IF(I26&gt;=RFM_Method!$E$22,5,IF(I26&gt;=RFM_Method!$E$23,4,IF(I26&gt;=RFM_Method!$E$24,3,IF(I26&gt;=RFM_Method!$E$25,2,1)))))</f>
        <v>0</v>
      </c>
      <c r="M26" s="38">
        <f>IF(I26=0,0,IF(J26&gt;=RFM_Method!$D$25,5,IF(J26&gt;=RFM_Method!$D$24,4,IF(J26&gt;=RFM_Method!$D$23,3,IF(J26&gt;=RFM_Method!$D$22,2,1)))))</f>
        <v>0</v>
      </c>
      <c r="N26" s="38" t="str">
        <f t="shared" si="0"/>
        <v>000</v>
      </c>
      <c r="O26" s="38">
        <f t="shared" si="1"/>
        <v>0</v>
      </c>
      <c r="P26" s="38">
        <f t="shared" si="2"/>
        <v>0</v>
      </c>
      <c r="Q26" s="12" t="str">
        <f>IF(I26=0,"Never Recharged",INDEX(RFM_Method!$C$32:$G$36,6-K26,P26))</f>
        <v>Never Recharged</v>
      </c>
      <c r="R26" s="39">
        <f>SUMIFS(Raw_DataUsage!$D$2:$D$5001,Raw_DataUsage!$B$2:$B$5001,A26)/1024</f>
        <v>8.6584374999999998</v>
      </c>
      <c r="S26" s="40">
        <f>SUMIFS(Raw_Calls!$D$2:$D$5001,Raw_Calls!$B$2:$B$5001,A26)/60</f>
        <v>45.766666666666666</v>
      </c>
      <c r="T26" s="38" t="str">
        <f>IF(COUNTIFS(Raw_Subscriptions!$B$2:$B$3001,A26,Raw_Subscriptions!$F$2:$F$3001,"Active")&gt;0,"Yes","No")</f>
        <v>No</v>
      </c>
    </row>
    <row r="27" spans="1:20" x14ac:dyDescent="0.3">
      <c r="A27" s="13" t="str">
        <f>Raw_Customers!A24</f>
        <v>C000023</v>
      </c>
      <c r="B27" s="13" t="str">
        <f>Raw_Customers!B24</f>
        <v>Simran Yadav</v>
      </c>
      <c r="C27" s="13" t="str">
        <f>Raw_Customers!E24</f>
        <v>Mumbai</v>
      </c>
      <c r="D27" s="13" t="str">
        <f>Raw_Customers!F24</f>
        <v>Tamil Nadu</v>
      </c>
      <c r="E27" s="13" t="str">
        <f>Raw_Customers!H24</f>
        <v>Active</v>
      </c>
      <c r="F27" s="35">
        <f>Raw_Customers!G24</f>
        <v>44819</v>
      </c>
      <c r="G27" s="36">
        <f>IF(I27=0,"",INT(_xlfn.MAXIFS(Raw_Recharges!$D$2:$D$3001,Raw_Recharges!$B$2:$B$3001,A27)))</f>
        <v>45844</v>
      </c>
      <c r="H27" s="12">
        <f>IF(I27=0,"",RFM_Method!$C$5-G27)</f>
        <v>210</v>
      </c>
      <c r="I27" s="12">
        <f>COUNTIFS(Raw_Recharges!$B$2:$B$3001,A27)</f>
        <v>2</v>
      </c>
      <c r="J27" s="37">
        <f>IF(I27=0,"",SUMIFS(Raw_Recharges!$E$2:$E$3001,Raw_Recharges!$B$2:$B$3001,A27))</f>
        <v>958</v>
      </c>
      <c r="K27" s="38">
        <f>IF(I27=0,0,IF(H27&lt;=RFM_Method!$C$22,5,IF(H27&lt;=RFM_Method!$C$23,4,IF(H27&lt;=RFM_Method!$C$24,3,IF(H27&lt;=RFM_Method!$C$25,2,1)))))</f>
        <v>2</v>
      </c>
      <c r="L27" s="38">
        <f>IF(I27=0,0,IF(I27&gt;=RFM_Method!$E$22,5,IF(I27&gt;=RFM_Method!$E$23,4,IF(I27&gt;=RFM_Method!$E$24,3,IF(I27&gt;=RFM_Method!$E$25,2,1)))))</f>
        <v>2</v>
      </c>
      <c r="M27" s="38">
        <f>IF(I27=0,0,IF(J27&gt;=RFM_Method!$D$25,5,IF(J27&gt;=RFM_Method!$D$24,4,IF(J27&gt;=RFM_Method!$D$23,3,IF(J27&gt;=RFM_Method!$D$22,2,1)))))</f>
        <v>3</v>
      </c>
      <c r="N27" s="38" t="str">
        <f t="shared" si="0"/>
        <v>223</v>
      </c>
      <c r="O27" s="38">
        <f t="shared" si="1"/>
        <v>7</v>
      </c>
      <c r="P27" s="38">
        <f t="shared" si="2"/>
        <v>3</v>
      </c>
      <c r="Q27" s="12" t="str">
        <f>IF(I27=0,"Never Recharged",INDEX(RFM_Method!$C$32:$G$36,6-K27,P27))</f>
        <v>At Risk</v>
      </c>
      <c r="R27" s="39">
        <f>SUMIFS(Raw_DataUsage!$D$2:$D$5001,Raw_DataUsage!$B$2:$B$5001,A27)/1024</f>
        <v>4.4564355468750003</v>
      </c>
      <c r="S27" s="40">
        <f>SUMIFS(Raw_Calls!$D$2:$D$5001,Raw_Calls!$B$2:$B$5001,A27)/60</f>
        <v>49.833333333333336</v>
      </c>
      <c r="T27" s="38" t="str">
        <f>IF(COUNTIFS(Raw_Subscriptions!$B$2:$B$3001,A27,Raw_Subscriptions!$F$2:$F$3001,"Active")&gt;0,"Yes","No")</f>
        <v>Yes</v>
      </c>
    </row>
    <row r="28" spans="1:20" x14ac:dyDescent="0.3">
      <c r="A28" s="13" t="str">
        <f>Raw_Customers!A25</f>
        <v>C000024</v>
      </c>
      <c r="B28" s="13" t="str">
        <f>Raw_Customers!B25</f>
        <v>Suresh Yadav</v>
      </c>
      <c r="C28" s="13" t="str">
        <f>Raw_Customers!E25</f>
        <v>Bangalore</v>
      </c>
      <c r="D28" s="13" t="str">
        <f>Raw_Customers!F25</f>
        <v>Punjab</v>
      </c>
      <c r="E28" s="13" t="str">
        <f>Raw_Customers!H25</f>
        <v>Active</v>
      </c>
      <c r="F28" s="35">
        <f>Raw_Customers!G25</f>
        <v>44819</v>
      </c>
      <c r="G28" s="36" t="str">
        <f>IF(I28=0,"",INT(_xlfn.MAXIFS(Raw_Recharges!$D$2:$D$3001,Raw_Recharges!$B$2:$B$3001,A28)))</f>
        <v/>
      </c>
      <c r="H28" s="12" t="str">
        <f>IF(I28=0,"",RFM_Method!$C$5-G28)</f>
        <v/>
      </c>
      <c r="I28" s="12">
        <f>COUNTIFS(Raw_Recharges!$B$2:$B$3001,A28)</f>
        <v>0</v>
      </c>
      <c r="J28" s="37" t="str">
        <f>IF(I28=0,"",SUMIFS(Raw_Recharges!$E$2:$E$3001,Raw_Recharges!$B$2:$B$3001,A28))</f>
        <v/>
      </c>
      <c r="K28" s="38">
        <f>IF(I28=0,0,IF(H28&lt;=RFM_Method!$C$22,5,IF(H28&lt;=RFM_Method!$C$23,4,IF(H28&lt;=RFM_Method!$C$24,3,IF(H28&lt;=RFM_Method!$C$25,2,1)))))</f>
        <v>0</v>
      </c>
      <c r="L28" s="38">
        <f>IF(I28=0,0,IF(I28&gt;=RFM_Method!$E$22,5,IF(I28&gt;=RFM_Method!$E$23,4,IF(I28&gt;=RFM_Method!$E$24,3,IF(I28&gt;=RFM_Method!$E$25,2,1)))))</f>
        <v>0</v>
      </c>
      <c r="M28" s="38">
        <f>IF(I28=0,0,IF(J28&gt;=RFM_Method!$D$25,5,IF(J28&gt;=RFM_Method!$D$24,4,IF(J28&gt;=RFM_Method!$D$23,3,IF(J28&gt;=RFM_Method!$D$22,2,1)))))</f>
        <v>0</v>
      </c>
      <c r="N28" s="38" t="str">
        <f t="shared" si="0"/>
        <v>000</v>
      </c>
      <c r="O28" s="38">
        <f t="shared" si="1"/>
        <v>0</v>
      </c>
      <c r="P28" s="38">
        <f t="shared" si="2"/>
        <v>0</v>
      </c>
      <c r="Q28" s="12" t="str">
        <f>IF(I28=0,"Never Recharged",INDEX(RFM_Method!$C$32:$G$36,6-K28,P28))</f>
        <v>Never Recharged</v>
      </c>
      <c r="R28" s="39">
        <f>SUMIFS(Raw_DataUsage!$D$2:$D$5001,Raw_DataUsage!$B$2:$B$5001,A28)/1024</f>
        <v>2.18064453125</v>
      </c>
      <c r="S28" s="40">
        <f>SUMIFS(Raw_Calls!$D$2:$D$5001,Raw_Calls!$B$2:$B$5001,A28)/60</f>
        <v>160.93333333333334</v>
      </c>
      <c r="T28" s="38" t="str">
        <f>IF(COUNTIFS(Raw_Subscriptions!$B$2:$B$3001,A28,Raw_Subscriptions!$F$2:$F$3001,"Active")&gt;0,"Yes","No")</f>
        <v>No</v>
      </c>
    </row>
    <row r="29" spans="1:20" x14ac:dyDescent="0.3">
      <c r="A29" s="13" t="str">
        <f>Raw_Customers!A26</f>
        <v>C000025</v>
      </c>
      <c r="B29" s="13" t="str">
        <f>Raw_Customers!B26</f>
        <v>Amit Kumar</v>
      </c>
      <c r="C29" s="13" t="str">
        <f>Raw_Customers!E26</f>
        <v>Bangalore</v>
      </c>
      <c r="D29" s="13" t="str">
        <f>Raw_Customers!F26</f>
        <v>Gujarat</v>
      </c>
      <c r="E29" s="13" t="str">
        <f>Raw_Customers!H26</f>
        <v>Inactive</v>
      </c>
      <c r="F29" s="35">
        <f>Raw_Customers!G26</f>
        <v>44839</v>
      </c>
      <c r="G29" s="36">
        <f>IF(I29=0,"",INT(_xlfn.MAXIFS(Raw_Recharges!$D$2:$D$3001,Raw_Recharges!$B$2:$B$3001,A29)))</f>
        <v>46022</v>
      </c>
      <c r="H29" s="12">
        <f>IF(I29=0,"",RFM_Method!$C$5-G29)</f>
        <v>32</v>
      </c>
      <c r="I29" s="12">
        <f>COUNTIFS(Raw_Recharges!$B$2:$B$3001,A29)</f>
        <v>1</v>
      </c>
      <c r="J29" s="37">
        <f>IF(I29=0,"",SUMIFS(Raw_Recharges!$E$2:$E$3001,Raw_Recharges!$B$2:$B$3001,A29))</f>
        <v>499</v>
      </c>
      <c r="K29" s="38">
        <f>IF(I29=0,0,IF(H29&lt;=RFM_Method!$C$22,5,IF(H29&lt;=RFM_Method!$C$23,4,IF(H29&lt;=RFM_Method!$C$24,3,IF(H29&lt;=RFM_Method!$C$25,2,1)))))</f>
        <v>5</v>
      </c>
      <c r="L29" s="38">
        <f>IF(I29=0,0,IF(I29&gt;=RFM_Method!$E$22,5,IF(I29&gt;=RFM_Method!$E$23,4,IF(I29&gt;=RFM_Method!$E$24,3,IF(I29&gt;=RFM_Method!$E$25,2,1)))))</f>
        <v>1</v>
      </c>
      <c r="M29" s="38">
        <f>IF(I29=0,0,IF(J29&gt;=RFM_Method!$D$25,5,IF(J29&gt;=RFM_Method!$D$24,4,IF(J29&gt;=RFM_Method!$D$23,3,IF(J29&gt;=RFM_Method!$D$22,2,1)))))</f>
        <v>2</v>
      </c>
      <c r="N29" s="38" t="str">
        <f t="shared" si="0"/>
        <v>512</v>
      </c>
      <c r="O29" s="38">
        <f t="shared" si="1"/>
        <v>8</v>
      </c>
      <c r="P29" s="38">
        <f t="shared" si="2"/>
        <v>2</v>
      </c>
      <c r="Q29" s="12" t="str">
        <f>IF(I29=0,"Never Recharged",INDEX(RFM_Method!$C$32:$G$36,6-K29,P29))</f>
        <v>Promising</v>
      </c>
      <c r="R29" s="39">
        <f>SUMIFS(Raw_DataUsage!$D$2:$D$5001,Raw_DataUsage!$B$2:$B$5001,A29)/1024</f>
        <v>2.8845898437500002</v>
      </c>
      <c r="S29" s="40">
        <f>SUMIFS(Raw_Calls!$D$2:$D$5001,Raw_Calls!$B$2:$B$5001,A29)/60</f>
        <v>27.266666666666666</v>
      </c>
      <c r="T29" s="38" t="str">
        <f>IF(COUNTIFS(Raw_Subscriptions!$B$2:$B$3001,A29,Raw_Subscriptions!$F$2:$F$3001,"Active")&gt;0,"Yes","No")</f>
        <v>Yes</v>
      </c>
    </row>
    <row r="30" spans="1:20" x14ac:dyDescent="0.3">
      <c r="A30" s="13" t="str">
        <f>Raw_Customers!A27</f>
        <v>C000026</v>
      </c>
      <c r="B30" s="13" t="str">
        <f>Raw_Customers!B27</f>
        <v>Pooja Patel</v>
      </c>
      <c r="C30" s="13" t="str">
        <f>Raw_Customers!E27</f>
        <v>Hyderabad</v>
      </c>
      <c r="D30" s="13" t="str">
        <f>Raw_Customers!F27</f>
        <v>Karnataka</v>
      </c>
      <c r="E30" s="13" t="str">
        <f>Raw_Customers!H27</f>
        <v>Active</v>
      </c>
      <c r="F30" s="35">
        <f>Raw_Customers!G27</f>
        <v>44532</v>
      </c>
      <c r="G30" s="36">
        <f>IF(I30=0,"",INT(_xlfn.MAXIFS(Raw_Recharges!$D$2:$D$3001,Raw_Recharges!$B$2:$B$3001,A30)))</f>
        <v>45922</v>
      </c>
      <c r="H30" s="12">
        <f>IF(I30=0,"",RFM_Method!$C$5-G30)</f>
        <v>132</v>
      </c>
      <c r="I30" s="12">
        <f>COUNTIFS(Raw_Recharges!$B$2:$B$3001,A30)</f>
        <v>2</v>
      </c>
      <c r="J30" s="37">
        <f>IF(I30=0,"",SUMIFS(Raw_Recharges!$E$2:$E$3001,Raw_Recharges!$B$2:$B$3001,A30))</f>
        <v>1165</v>
      </c>
      <c r="K30" s="38">
        <f>IF(I30=0,0,IF(H30&lt;=RFM_Method!$C$22,5,IF(H30&lt;=RFM_Method!$C$23,4,IF(H30&lt;=RFM_Method!$C$24,3,IF(H30&lt;=RFM_Method!$C$25,2,1)))))</f>
        <v>3</v>
      </c>
      <c r="L30" s="38">
        <f>IF(I30=0,0,IF(I30&gt;=RFM_Method!$E$22,5,IF(I30&gt;=RFM_Method!$E$23,4,IF(I30&gt;=RFM_Method!$E$24,3,IF(I30&gt;=RFM_Method!$E$25,2,1)))))</f>
        <v>2</v>
      </c>
      <c r="M30" s="38">
        <f>IF(I30=0,0,IF(J30&gt;=RFM_Method!$D$25,5,IF(J30&gt;=RFM_Method!$D$24,4,IF(J30&gt;=RFM_Method!$D$23,3,IF(J30&gt;=RFM_Method!$D$22,2,1)))))</f>
        <v>4</v>
      </c>
      <c r="N30" s="38" t="str">
        <f t="shared" si="0"/>
        <v>324</v>
      </c>
      <c r="O30" s="38">
        <f t="shared" si="1"/>
        <v>9</v>
      </c>
      <c r="P30" s="38">
        <f t="shared" si="2"/>
        <v>3</v>
      </c>
      <c r="Q30" s="12" t="str">
        <f>IF(I30=0,"Never Recharged",INDEX(RFM_Method!$C$32:$G$36,6-K30,P30))</f>
        <v>Need Attention</v>
      </c>
      <c r="R30" s="39">
        <f>SUMIFS(Raw_DataUsage!$D$2:$D$5001,Raw_DataUsage!$B$2:$B$5001,A30)/1024</f>
        <v>6.8051171875000005</v>
      </c>
      <c r="S30" s="40">
        <f>SUMIFS(Raw_Calls!$D$2:$D$5001,Raw_Calls!$B$2:$B$5001,A30)/60</f>
        <v>134.76666666666668</v>
      </c>
      <c r="T30" s="38" t="str">
        <f>IF(COUNTIFS(Raw_Subscriptions!$B$2:$B$3001,A30,Raw_Subscriptions!$F$2:$F$3001,"Active")&gt;0,"Yes","No")</f>
        <v>No</v>
      </c>
    </row>
    <row r="31" spans="1:20" x14ac:dyDescent="0.3">
      <c r="A31" s="13" t="str">
        <f>Raw_Customers!A28</f>
        <v>C000027</v>
      </c>
      <c r="B31" s="13" t="str">
        <f>Raw_Customers!B28</f>
        <v>Priya Singh</v>
      </c>
      <c r="C31" s="13" t="str">
        <f>Raw_Customers!E28</f>
        <v>Mumbai</v>
      </c>
      <c r="D31" s="13" t="str">
        <f>Raw_Customers!F28</f>
        <v>Maharashtra</v>
      </c>
      <c r="E31" s="13" t="str">
        <f>Raw_Customers!H28</f>
        <v>Active</v>
      </c>
      <c r="F31" s="35">
        <f>Raw_Customers!G28</f>
        <v>44740</v>
      </c>
      <c r="G31" s="36">
        <f>IF(I31=0,"",INT(_xlfn.MAXIFS(Raw_Recharges!$D$2:$D$3001,Raw_Recharges!$B$2:$B$3001,A31)))</f>
        <v>45816</v>
      </c>
      <c r="H31" s="12">
        <f>IF(I31=0,"",RFM_Method!$C$5-G31)</f>
        <v>238</v>
      </c>
      <c r="I31" s="12">
        <f>COUNTIFS(Raw_Recharges!$B$2:$B$3001,A31)</f>
        <v>2</v>
      </c>
      <c r="J31" s="37">
        <f>IF(I31=0,"",SUMIFS(Raw_Recharges!$E$2:$E$3001,Raw_Recharges!$B$2:$B$3001,A31))</f>
        <v>1165</v>
      </c>
      <c r="K31" s="38">
        <f>IF(I31=0,0,IF(H31&lt;=RFM_Method!$C$22,5,IF(H31&lt;=RFM_Method!$C$23,4,IF(H31&lt;=RFM_Method!$C$24,3,IF(H31&lt;=RFM_Method!$C$25,2,1)))))</f>
        <v>1</v>
      </c>
      <c r="L31" s="38">
        <f>IF(I31=0,0,IF(I31&gt;=RFM_Method!$E$22,5,IF(I31&gt;=RFM_Method!$E$23,4,IF(I31&gt;=RFM_Method!$E$24,3,IF(I31&gt;=RFM_Method!$E$25,2,1)))))</f>
        <v>2</v>
      </c>
      <c r="M31" s="38">
        <f>IF(I31=0,0,IF(J31&gt;=RFM_Method!$D$25,5,IF(J31&gt;=RFM_Method!$D$24,4,IF(J31&gt;=RFM_Method!$D$23,3,IF(J31&gt;=RFM_Method!$D$22,2,1)))))</f>
        <v>4</v>
      </c>
      <c r="N31" s="38" t="str">
        <f t="shared" si="0"/>
        <v>124</v>
      </c>
      <c r="O31" s="38">
        <f t="shared" si="1"/>
        <v>7</v>
      </c>
      <c r="P31" s="38">
        <f t="shared" si="2"/>
        <v>3</v>
      </c>
      <c r="Q31" s="12" t="str">
        <f>IF(I31=0,"Never Recharged",INDEX(RFM_Method!$C$32:$G$36,6-K31,P31))</f>
        <v>At Risk</v>
      </c>
      <c r="R31" s="39">
        <f>SUMIFS(Raw_DataUsage!$D$2:$D$5001,Raw_DataUsage!$B$2:$B$5001,A31)/1024</f>
        <v>3.2889941406249998</v>
      </c>
      <c r="S31" s="40">
        <f>SUMIFS(Raw_Calls!$D$2:$D$5001,Raw_Calls!$B$2:$B$5001,A31)/60</f>
        <v>89.63333333333334</v>
      </c>
      <c r="T31" s="38" t="str">
        <f>IF(COUNTIFS(Raw_Subscriptions!$B$2:$B$3001,A31,Raw_Subscriptions!$F$2:$F$3001,"Active")&gt;0,"Yes","No")</f>
        <v>No</v>
      </c>
    </row>
    <row r="32" spans="1:20" x14ac:dyDescent="0.3">
      <c r="A32" s="13" t="str">
        <f>Raw_Customers!A29</f>
        <v>C000028</v>
      </c>
      <c r="B32" s="13" t="str">
        <f>Raw_Customers!B29</f>
        <v>Raj Yadav</v>
      </c>
      <c r="C32" s="13" t="str">
        <f>Raw_Customers!E29</f>
        <v>Bangalore</v>
      </c>
      <c r="D32" s="13" t="str">
        <f>Raw_Customers!F29</f>
        <v>UP West</v>
      </c>
      <c r="E32" s="13" t="str">
        <f>Raw_Customers!H29</f>
        <v>Inactive</v>
      </c>
      <c r="F32" s="35">
        <f>Raw_Customers!G29</f>
        <v>45462</v>
      </c>
      <c r="G32" s="36" t="str">
        <f>IF(I32=0,"",INT(_xlfn.MAXIFS(Raw_Recharges!$D$2:$D$3001,Raw_Recharges!$B$2:$B$3001,A32)))</f>
        <v/>
      </c>
      <c r="H32" s="12" t="str">
        <f>IF(I32=0,"",RFM_Method!$C$5-G32)</f>
        <v/>
      </c>
      <c r="I32" s="12">
        <f>COUNTIFS(Raw_Recharges!$B$2:$B$3001,A32)</f>
        <v>0</v>
      </c>
      <c r="J32" s="37" t="str">
        <f>IF(I32=0,"",SUMIFS(Raw_Recharges!$E$2:$E$3001,Raw_Recharges!$B$2:$B$3001,A32))</f>
        <v/>
      </c>
      <c r="K32" s="38">
        <f>IF(I32=0,0,IF(H32&lt;=RFM_Method!$C$22,5,IF(H32&lt;=RFM_Method!$C$23,4,IF(H32&lt;=RFM_Method!$C$24,3,IF(H32&lt;=RFM_Method!$C$25,2,1)))))</f>
        <v>0</v>
      </c>
      <c r="L32" s="38">
        <f>IF(I32=0,0,IF(I32&gt;=RFM_Method!$E$22,5,IF(I32&gt;=RFM_Method!$E$23,4,IF(I32&gt;=RFM_Method!$E$24,3,IF(I32&gt;=RFM_Method!$E$25,2,1)))))</f>
        <v>0</v>
      </c>
      <c r="M32" s="38">
        <f>IF(I32=0,0,IF(J32&gt;=RFM_Method!$D$25,5,IF(J32&gt;=RFM_Method!$D$24,4,IF(J32&gt;=RFM_Method!$D$23,3,IF(J32&gt;=RFM_Method!$D$22,2,1)))))</f>
        <v>0</v>
      </c>
      <c r="N32" s="38" t="str">
        <f t="shared" si="0"/>
        <v>000</v>
      </c>
      <c r="O32" s="38">
        <f t="shared" si="1"/>
        <v>0</v>
      </c>
      <c r="P32" s="38">
        <f t="shared" si="2"/>
        <v>0</v>
      </c>
      <c r="Q32" s="12" t="str">
        <f>IF(I32=0,"Never Recharged",INDEX(RFM_Method!$C$32:$G$36,6-K32,P32))</f>
        <v>Never Recharged</v>
      </c>
      <c r="R32" s="39">
        <f>SUMIFS(Raw_DataUsage!$D$2:$D$5001,Raw_DataUsage!$B$2:$B$5001,A32)/1024</f>
        <v>4.3934570312499996</v>
      </c>
      <c r="S32" s="40">
        <f>SUMIFS(Raw_Calls!$D$2:$D$5001,Raw_Calls!$B$2:$B$5001,A32)/60</f>
        <v>53.533333333333331</v>
      </c>
      <c r="T32" s="38" t="str">
        <f>IF(COUNTIFS(Raw_Subscriptions!$B$2:$B$3001,A32,Raw_Subscriptions!$F$2:$F$3001,"Active")&gt;0,"Yes","No")</f>
        <v>No</v>
      </c>
    </row>
    <row r="33" spans="1:20" x14ac:dyDescent="0.3">
      <c r="A33" s="13" t="str">
        <f>Raw_Customers!A30</f>
        <v>C000029</v>
      </c>
      <c r="B33" s="13" t="str">
        <f>Raw_Customers!B30</f>
        <v>Rahul Yadav</v>
      </c>
      <c r="C33" s="13" t="str">
        <f>Raw_Customers!E30</f>
        <v>Chennai</v>
      </c>
      <c r="D33" s="13" t="str">
        <f>Raw_Customers!F30</f>
        <v>Telangana</v>
      </c>
      <c r="E33" s="13" t="str">
        <f>Raw_Customers!H30</f>
        <v>Active</v>
      </c>
      <c r="F33" s="35">
        <f>Raw_Customers!G30</f>
        <v>45639</v>
      </c>
      <c r="G33" s="36">
        <f>IF(I33=0,"",INT(_xlfn.MAXIFS(Raw_Recharges!$D$2:$D$3001,Raw_Recharges!$B$2:$B$3001,A33)))</f>
        <v>45937</v>
      </c>
      <c r="H33" s="12">
        <f>IF(I33=0,"",RFM_Method!$C$5-G33)</f>
        <v>117</v>
      </c>
      <c r="I33" s="12">
        <f>COUNTIFS(Raw_Recharges!$B$2:$B$3001,A33)</f>
        <v>3</v>
      </c>
      <c r="J33" s="37">
        <f>IF(I33=0,"",SUMIFS(Raw_Recharges!$E$2:$E$3001,Raw_Recharges!$B$2:$B$3001,A33))</f>
        <v>1497</v>
      </c>
      <c r="K33" s="38">
        <f>IF(I33=0,0,IF(H33&lt;=RFM_Method!$C$22,5,IF(H33&lt;=RFM_Method!$C$23,4,IF(H33&lt;=RFM_Method!$C$24,3,IF(H33&lt;=RFM_Method!$C$25,2,1)))))</f>
        <v>3</v>
      </c>
      <c r="L33" s="38">
        <f>IF(I33=0,0,IF(I33&gt;=RFM_Method!$E$22,5,IF(I33&gt;=RFM_Method!$E$23,4,IF(I33&gt;=RFM_Method!$E$24,3,IF(I33&gt;=RFM_Method!$E$25,2,1)))))</f>
        <v>3</v>
      </c>
      <c r="M33" s="38">
        <f>IF(I33=0,0,IF(J33&gt;=RFM_Method!$D$25,5,IF(J33&gt;=RFM_Method!$D$24,4,IF(J33&gt;=RFM_Method!$D$23,3,IF(J33&gt;=RFM_Method!$D$22,2,1)))))</f>
        <v>4</v>
      </c>
      <c r="N33" s="38" t="str">
        <f t="shared" si="0"/>
        <v>334</v>
      </c>
      <c r="O33" s="38">
        <f t="shared" si="1"/>
        <v>10</v>
      </c>
      <c r="P33" s="38">
        <f t="shared" si="2"/>
        <v>4</v>
      </c>
      <c r="Q33" s="12" t="str">
        <f>IF(I33=0,"Never Recharged",INDEX(RFM_Method!$C$32:$G$36,6-K33,P33))</f>
        <v>Loyal Customers</v>
      </c>
      <c r="R33" s="39">
        <f>SUMIFS(Raw_DataUsage!$D$2:$D$5001,Raw_DataUsage!$B$2:$B$5001,A33)/1024</f>
        <v>5.094970703125</v>
      </c>
      <c r="S33" s="40">
        <f>SUMIFS(Raw_Calls!$D$2:$D$5001,Raw_Calls!$B$2:$B$5001,A33)/60</f>
        <v>149.69999999999999</v>
      </c>
      <c r="T33" s="38" t="str">
        <f>IF(COUNTIFS(Raw_Subscriptions!$B$2:$B$3001,A33,Raw_Subscriptions!$F$2:$F$3001,"Active")&gt;0,"Yes","No")</f>
        <v>Yes</v>
      </c>
    </row>
    <row r="34" spans="1:20" x14ac:dyDescent="0.3">
      <c r="A34" s="13" t="str">
        <f>Raw_Customers!A31</f>
        <v>C000030</v>
      </c>
      <c r="B34" s="13" t="str">
        <f>Raw_Customers!B31</f>
        <v>Priya Jha</v>
      </c>
      <c r="C34" s="13" t="str">
        <f>Raw_Customers!E31</f>
        <v>Mumbai</v>
      </c>
      <c r="D34" s="13" t="str">
        <f>Raw_Customers!F31</f>
        <v>Mumbai</v>
      </c>
      <c r="E34" s="13" t="str">
        <f>Raw_Customers!H31</f>
        <v>Active</v>
      </c>
      <c r="F34" s="35">
        <f>Raw_Customers!G31</f>
        <v>45224</v>
      </c>
      <c r="G34" s="36" t="str">
        <f>IF(I34=0,"",INT(_xlfn.MAXIFS(Raw_Recharges!$D$2:$D$3001,Raw_Recharges!$B$2:$B$3001,A34)))</f>
        <v/>
      </c>
      <c r="H34" s="12" t="str">
        <f>IF(I34=0,"",RFM_Method!$C$5-G34)</f>
        <v/>
      </c>
      <c r="I34" s="12">
        <f>COUNTIFS(Raw_Recharges!$B$2:$B$3001,A34)</f>
        <v>0</v>
      </c>
      <c r="J34" s="37" t="str">
        <f>IF(I34=0,"",SUMIFS(Raw_Recharges!$E$2:$E$3001,Raw_Recharges!$B$2:$B$3001,A34))</f>
        <v/>
      </c>
      <c r="K34" s="38">
        <f>IF(I34=0,0,IF(H34&lt;=RFM_Method!$C$22,5,IF(H34&lt;=RFM_Method!$C$23,4,IF(H34&lt;=RFM_Method!$C$24,3,IF(H34&lt;=RFM_Method!$C$25,2,1)))))</f>
        <v>0</v>
      </c>
      <c r="L34" s="38">
        <f>IF(I34=0,0,IF(I34&gt;=RFM_Method!$E$22,5,IF(I34&gt;=RFM_Method!$E$23,4,IF(I34&gt;=RFM_Method!$E$24,3,IF(I34&gt;=RFM_Method!$E$25,2,1)))))</f>
        <v>0</v>
      </c>
      <c r="M34" s="38">
        <f>IF(I34=0,0,IF(J34&gt;=RFM_Method!$D$25,5,IF(J34&gt;=RFM_Method!$D$24,4,IF(J34&gt;=RFM_Method!$D$23,3,IF(J34&gt;=RFM_Method!$D$22,2,1)))))</f>
        <v>0</v>
      </c>
      <c r="N34" s="38" t="str">
        <f t="shared" si="0"/>
        <v>000</v>
      </c>
      <c r="O34" s="38">
        <f t="shared" si="1"/>
        <v>0</v>
      </c>
      <c r="P34" s="38">
        <f t="shared" si="2"/>
        <v>0</v>
      </c>
      <c r="Q34" s="12" t="str">
        <f>IF(I34=0,"Never Recharged",INDEX(RFM_Method!$C$32:$G$36,6-K34,P34))</f>
        <v>Never Recharged</v>
      </c>
      <c r="R34" s="39">
        <f>SUMIFS(Raw_DataUsage!$D$2:$D$5001,Raw_DataUsage!$B$2:$B$5001,A34)/1024</f>
        <v>3.9021484375000002</v>
      </c>
      <c r="S34" s="40">
        <f>SUMIFS(Raw_Calls!$D$2:$D$5001,Raw_Calls!$B$2:$B$5001,A34)/60</f>
        <v>124.75</v>
      </c>
      <c r="T34" s="38" t="str">
        <f>IF(COUNTIFS(Raw_Subscriptions!$B$2:$B$3001,A34,Raw_Subscriptions!$F$2:$F$3001,"Active")&gt;0,"Yes","No")</f>
        <v>No</v>
      </c>
    </row>
    <row r="35" spans="1:20" x14ac:dyDescent="0.3">
      <c r="A35" s="13" t="str">
        <f>Raw_Customers!A32</f>
        <v>C000031</v>
      </c>
      <c r="B35" s="13" t="str">
        <f>Raw_Customers!B32</f>
        <v>Raj Reddy</v>
      </c>
      <c r="C35" s="13" t="str">
        <f>Raw_Customers!E32</f>
        <v>Mumbai</v>
      </c>
      <c r="D35" s="13" t="str">
        <f>Raw_Customers!F32</f>
        <v>Gujarat</v>
      </c>
      <c r="E35" s="13" t="str">
        <f>Raw_Customers!H32</f>
        <v>Active</v>
      </c>
      <c r="F35" s="35">
        <f>Raw_Customers!G32</f>
        <v>44672</v>
      </c>
      <c r="G35" s="36">
        <f>IF(I35=0,"",INT(_xlfn.MAXIFS(Raw_Recharges!$D$2:$D$3001,Raw_Recharges!$B$2:$B$3001,A35)))</f>
        <v>46041</v>
      </c>
      <c r="H35" s="12">
        <f>IF(I35=0,"",RFM_Method!$C$5-G35)</f>
        <v>13</v>
      </c>
      <c r="I35" s="12">
        <f>COUNTIFS(Raw_Recharges!$B$2:$B$3001,A35)</f>
        <v>2</v>
      </c>
      <c r="J35" s="37">
        <f>IF(I35=0,"",SUMIFS(Raw_Recharges!$E$2:$E$3001,Raw_Recharges!$B$2:$B$3001,A35))</f>
        <v>648</v>
      </c>
      <c r="K35" s="38">
        <f>IF(I35=0,0,IF(H35&lt;=RFM_Method!$C$22,5,IF(H35&lt;=RFM_Method!$C$23,4,IF(H35&lt;=RFM_Method!$C$24,3,IF(H35&lt;=RFM_Method!$C$25,2,1)))))</f>
        <v>5</v>
      </c>
      <c r="L35" s="38">
        <f>IF(I35=0,0,IF(I35&gt;=RFM_Method!$E$22,5,IF(I35&gt;=RFM_Method!$E$23,4,IF(I35&gt;=RFM_Method!$E$24,3,IF(I35&gt;=RFM_Method!$E$25,2,1)))))</f>
        <v>2</v>
      </c>
      <c r="M35" s="38">
        <f>IF(I35=0,0,IF(J35&gt;=RFM_Method!$D$25,5,IF(J35&gt;=RFM_Method!$D$24,4,IF(J35&gt;=RFM_Method!$D$23,3,IF(J35&gt;=RFM_Method!$D$22,2,1)))))</f>
        <v>2</v>
      </c>
      <c r="N35" s="38" t="str">
        <f t="shared" si="0"/>
        <v>522</v>
      </c>
      <c r="O35" s="38">
        <f t="shared" si="1"/>
        <v>9</v>
      </c>
      <c r="P35" s="38">
        <f t="shared" si="2"/>
        <v>2</v>
      </c>
      <c r="Q35" s="12" t="str">
        <f>IF(I35=0,"Never Recharged",INDEX(RFM_Method!$C$32:$G$36,6-K35,P35))</f>
        <v>Promising</v>
      </c>
      <c r="R35" s="39">
        <f>SUMIFS(Raw_DataUsage!$D$2:$D$5001,Raw_DataUsage!$B$2:$B$5001,A35)/1024</f>
        <v>4.3448339843749997</v>
      </c>
      <c r="S35" s="40">
        <f>SUMIFS(Raw_Calls!$D$2:$D$5001,Raw_Calls!$B$2:$B$5001,A35)/60</f>
        <v>98.95</v>
      </c>
      <c r="T35" s="38" t="str">
        <f>IF(COUNTIFS(Raw_Subscriptions!$B$2:$B$3001,A35,Raw_Subscriptions!$F$2:$F$3001,"Active")&gt;0,"Yes","No")</f>
        <v>Yes</v>
      </c>
    </row>
    <row r="36" spans="1:20" x14ac:dyDescent="0.3">
      <c r="A36" s="13" t="str">
        <f>Raw_Customers!A33</f>
        <v>C000032</v>
      </c>
      <c r="B36" s="13" t="str">
        <f>Raw_Customers!B33</f>
        <v>Pooja Yadav</v>
      </c>
      <c r="C36" s="13" t="str">
        <f>Raw_Customers!E33</f>
        <v>Pune</v>
      </c>
      <c r="D36" s="13" t="str">
        <f>Raw_Customers!F33</f>
        <v>UP West</v>
      </c>
      <c r="E36" s="13" t="str">
        <f>Raw_Customers!H33</f>
        <v>Active</v>
      </c>
      <c r="F36" s="35">
        <f>Raw_Customers!G33</f>
        <v>45143</v>
      </c>
      <c r="G36" s="36">
        <f>IF(I36=0,"",INT(_xlfn.MAXIFS(Raw_Recharges!$D$2:$D$3001,Raw_Recharges!$B$2:$B$3001,A36)))</f>
        <v>45999</v>
      </c>
      <c r="H36" s="12">
        <f>IF(I36=0,"",RFM_Method!$C$5-G36)</f>
        <v>55</v>
      </c>
      <c r="I36" s="12">
        <f>COUNTIFS(Raw_Recharges!$B$2:$B$3001,A36)</f>
        <v>2</v>
      </c>
      <c r="J36" s="37">
        <f>IF(I36=0,"",SUMIFS(Raw_Recharges!$E$2:$E$3001,Raw_Recharges!$B$2:$B$3001,A36))</f>
        <v>3147</v>
      </c>
      <c r="K36" s="38">
        <f>IF(I36=0,0,IF(H36&lt;=RFM_Method!$C$22,5,IF(H36&lt;=RFM_Method!$C$23,4,IF(H36&lt;=RFM_Method!$C$24,3,IF(H36&lt;=RFM_Method!$C$25,2,1)))))</f>
        <v>4</v>
      </c>
      <c r="L36" s="38">
        <f>IF(I36=0,0,IF(I36&gt;=RFM_Method!$E$22,5,IF(I36&gt;=RFM_Method!$E$23,4,IF(I36&gt;=RFM_Method!$E$24,3,IF(I36&gt;=RFM_Method!$E$25,2,1)))))</f>
        <v>2</v>
      </c>
      <c r="M36" s="38">
        <f>IF(I36=0,0,IF(J36&gt;=RFM_Method!$D$25,5,IF(J36&gt;=RFM_Method!$D$24,4,IF(J36&gt;=RFM_Method!$D$23,3,IF(J36&gt;=RFM_Method!$D$22,2,1)))))</f>
        <v>5</v>
      </c>
      <c r="N36" s="38" t="str">
        <f t="shared" si="0"/>
        <v>425</v>
      </c>
      <c r="O36" s="38">
        <f t="shared" si="1"/>
        <v>11</v>
      </c>
      <c r="P36" s="38">
        <f t="shared" si="2"/>
        <v>4</v>
      </c>
      <c r="Q36" s="12" t="str">
        <f>IF(I36=0,"Never Recharged",INDEX(RFM_Method!$C$32:$G$36,6-K36,P36))</f>
        <v>Loyal Customers</v>
      </c>
      <c r="R36" s="39">
        <f>SUMIFS(Raw_DataUsage!$D$2:$D$5001,Raw_DataUsage!$B$2:$B$5001,A36)/1024</f>
        <v>4.9725097656250004</v>
      </c>
      <c r="S36" s="40">
        <f>SUMIFS(Raw_Calls!$D$2:$D$5001,Raw_Calls!$B$2:$B$5001,A36)/60</f>
        <v>0</v>
      </c>
      <c r="T36" s="38" t="str">
        <f>IF(COUNTIFS(Raw_Subscriptions!$B$2:$B$3001,A36,Raw_Subscriptions!$F$2:$F$3001,"Active")&gt;0,"Yes","No")</f>
        <v>Yes</v>
      </c>
    </row>
    <row r="37" spans="1:20" x14ac:dyDescent="0.3">
      <c r="A37" s="13" t="str">
        <f>Raw_Customers!A34</f>
        <v>C000033</v>
      </c>
      <c r="B37" s="13" t="str">
        <f>Raw_Customers!B34</f>
        <v>Suresh Yadav</v>
      </c>
      <c r="C37" s="13" t="str">
        <f>Raw_Customers!E34</f>
        <v>Chennai</v>
      </c>
      <c r="D37" s="13" t="str">
        <f>Raw_Customers!F34</f>
        <v>Gujarat</v>
      </c>
      <c r="E37" s="13" t="str">
        <f>Raw_Customers!H34</f>
        <v>Active</v>
      </c>
      <c r="F37" s="35">
        <f>Raw_Customers!G34</f>
        <v>44229</v>
      </c>
      <c r="G37" s="36">
        <f>IF(I37=0,"",INT(_xlfn.MAXIFS(Raw_Recharges!$D$2:$D$3001,Raw_Recharges!$B$2:$B$3001,A37)))</f>
        <v>45991</v>
      </c>
      <c r="H37" s="12">
        <f>IF(I37=0,"",RFM_Method!$C$5-G37)</f>
        <v>63</v>
      </c>
      <c r="I37" s="12">
        <f>COUNTIFS(Raw_Recharges!$B$2:$B$3001,A37)</f>
        <v>1</v>
      </c>
      <c r="J37" s="37">
        <f>IF(I37=0,"",SUMIFS(Raw_Recharges!$E$2:$E$3001,Raw_Recharges!$B$2:$B$3001,A37))</f>
        <v>299</v>
      </c>
      <c r="K37" s="38">
        <f>IF(I37=0,0,IF(H37&lt;=RFM_Method!$C$22,5,IF(H37&lt;=RFM_Method!$C$23,4,IF(H37&lt;=RFM_Method!$C$24,3,IF(H37&lt;=RFM_Method!$C$25,2,1)))))</f>
        <v>4</v>
      </c>
      <c r="L37" s="38">
        <f>IF(I37=0,0,IF(I37&gt;=RFM_Method!$E$22,5,IF(I37&gt;=RFM_Method!$E$23,4,IF(I37&gt;=RFM_Method!$E$24,3,IF(I37&gt;=RFM_Method!$E$25,2,1)))))</f>
        <v>1</v>
      </c>
      <c r="M37" s="38">
        <f>IF(I37=0,0,IF(J37&gt;=RFM_Method!$D$25,5,IF(J37&gt;=RFM_Method!$D$24,4,IF(J37&gt;=RFM_Method!$D$23,3,IF(J37&gt;=RFM_Method!$D$22,2,1)))))</f>
        <v>1</v>
      </c>
      <c r="N37" s="38" t="str">
        <f t="shared" si="0"/>
        <v>411</v>
      </c>
      <c r="O37" s="38">
        <f t="shared" si="1"/>
        <v>6</v>
      </c>
      <c r="P37" s="38">
        <f t="shared" si="2"/>
        <v>1</v>
      </c>
      <c r="Q37" s="12" t="str">
        <f>IF(I37=0,"Never Recharged",INDEX(RFM_Method!$C$32:$G$36,6-K37,P37))</f>
        <v>Promising</v>
      </c>
      <c r="R37" s="39">
        <f>SUMIFS(Raw_DataUsage!$D$2:$D$5001,Raw_DataUsage!$B$2:$B$5001,A37)/1024</f>
        <v>2.5082910156249998</v>
      </c>
      <c r="S37" s="40">
        <f>SUMIFS(Raw_Calls!$D$2:$D$5001,Raw_Calls!$B$2:$B$5001,A37)/60</f>
        <v>123.86666666666666</v>
      </c>
      <c r="T37" s="38" t="str">
        <f>IF(COUNTIFS(Raw_Subscriptions!$B$2:$B$3001,A37,Raw_Subscriptions!$F$2:$F$3001,"Active")&gt;0,"Yes","No")</f>
        <v>Yes</v>
      </c>
    </row>
    <row r="38" spans="1:20" x14ac:dyDescent="0.3">
      <c r="A38" s="13" t="str">
        <f>Raw_Customers!A35</f>
        <v>C000034</v>
      </c>
      <c r="B38" s="13" t="str">
        <f>Raw_Customers!B35</f>
        <v>Raj Mishra</v>
      </c>
      <c r="C38" s="13" t="str">
        <f>Raw_Customers!E35</f>
        <v>Hyderabad</v>
      </c>
      <c r="D38" s="13" t="str">
        <f>Raw_Customers!F35</f>
        <v>Delhi NCR</v>
      </c>
      <c r="E38" s="13" t="str">
        <f>Raw_Customers!H35</f>
        <v>Active</v>
      </c>
      <c r="F38" s="35">
        <f>Raw_Customers!G35</f>
        <v>45279</v>
      </c>
      <c r="G38" s="36">
        <f>IF(I38=0,"",INT(_xlfn.MAXIFS(Raw_Recharges!$D$2:$D$3001,Raw_Recharges!$B$2:$B$3001,A38)))</f>
        <v>45909</v>
      </c>
      <c r="H38" s="12">
        <f>IF(I38=0,"",RFM_Method!$C$5-G38)</f>
        <v>145</v>
      </c>
      <c r="I38" s="12">
        <f>COUNTIFS(Raw_Recharges!$B$2:$B$3001,A38)</f>
        <v>3</v>
      </c>
      <c r="J38" s="37">
        <f>IF(I38=0,"",SUMIFS(Raw_Recharges!$E$2:$E$3001,Raw_Recharges!$B$2:$B$3001,A38))</f>
        <v>2997</v>
      </c>
      <c r="K38" s="38">
        <f>IF(I38=0,0,IF(H38&lt;=RFM_Method!$C$22,5,IF(H38&lt;=RFM_Method!$C$23,4,IF(H38&lt;=RFM_Method!$C$24,3,IF(H38&lt;=RFM_Method!$C$25,2,1)))))</f>
        <v>2</v>
      </c>
      <c r="L38" s="38">
        <f>IF(I38=0,0,IF(I38&gt;=RFM_Method!$E$22,5,IF(I38&gt;=RFM_Method!$E$23,4,IF(I38&gt;=RFM_Method!$E$24,3,IF(I38&gt;=RFM_Method!$E$25,2,1)))))</f>
        <v>3</v>
      </c>
      <c r="M38" s="38">
        <f>IF(I38=0,0,IF(J38&gt;=RFM_Method!$D$25,5,IF(J38&gt;=RFM_Method!$D$24,4,IF(J38&gt;=RFM_Method!$D$23,3,IF(J38&gt;=RFM_Method!$D$22,2,1)))))</f>
        <v>4</v>
      </c>
      <c r="N38" s="38" t="str">
        <f t="shared" si="0"/>
        <v>234</v>
      </c>
      <c r="O38" s="38">
        <f t="shared" si="1"/>
        <v>9</v>
      </c>
      <c r="P38" s="38">
        <f t="shared" si="2"/>
        <v>4</v>
      </c>
      <c r="Q38" s="12" t="str">
        <f>IF(I38=0,"Never Recharged",INDEX(RFM_Method!$C$32:$G$36,6-K38,P38))</f>
        <v>At Risk</v>
      </c>
      <c r="R38" s="39">
        <f>SUMIFS(Raw_DataUsage!$D$2:$D$5001,Raw_DataUsage!$B$2:$B$5001,A38)/1024</f>
        <v>6.5992285156249997</v>
      </c>
      <c r="S38" s="40">
        <f>SUMIFS(Raw_Calls!$D$2:$D$5001,Raw_Calls!$B$2:$B$5001,A38)/60</f>
        <v>96.533333333333331</v>
      </c>
      <c r="T38" s="38" t="str">
        <f>IF(COUNTIFS(Raw_Subscriptions!$B$2:$B$3001,A38,Raw_Subscriptions!$F$2:$F$3001,"Active")&gt;0,"Yes","No")</f>
        <v>No</v>
      </c>
    </row>
    <row r="39" spans="1:20" x14ac:dyDescent="0.3">
      <c r="A39" s="13" t="str">
        <f>Raw_Customers!A36</f>
        <v>C000035</v>
      </c>
      <c r="B39" s="13" t="str">
        <f>Raw_Customers!B36</f>
        <v>Anita Sharma</v>
      </c>
      <c r="C39" s="13" t="str">
        <f>Raw_Customers!E36</f>
        <v>Chennai</v>
      </c>
      <c r="D39" s="13" t="str">
        <f>Raw_Customers!F36</f>
        <v>Delhi NCR</v>
      </c>
      <c r="E39" s="13" t="str">
        <f>Raw_Customers!H36</f>
        <v>Active</v>
      </c>
      <c r="F39" s="35">
        <f>Raw_Customers!G36</f>
        <v>44889</v>
      </c>
      <c r="G39" s="36">
        <f>IF(I39=0,"",INT(_xlfn.MAXIFS(Raw_Recharges!$D$2:$D$3001,Raw_Recharges!$B$2:$B$3001,A39)))</f>
        <v>45760</v>
      </c>
      <c r="H39" s="12">
        <f>IF(I39=0,"",RFM_Method!$C$5-G39)</f>
        <v>294</v>
      </c>
      <c r="I39" s="12">
        <f>COUNTIFS(Raw_Recharges!$B$2:$B$3001,A39)</f>
        <v>1</v>
      </c>
      <c r="J39" s="37">
        <f>IF(I39=0,"",SUMIFS(Raw_Recharges!$E$2:$E$3001,Raw_Recharges!$B$2:$B$3001,A39))</f>
        <v>99</v>
      </c>
      <c r="K39" s="38">
        <f>IF(I39=0,0,IF(H39&lt;=RFM_Method!$C$22,5,IF(H39&lt;=RFM_Method!$C$23,4,IF(H39&lt;=RFM_Method!$C$24,3,IF(H39&lt;=RFM_Method!$C$25,2,1)))))</f>
        <v>1</v>
      </c>
      <c r="L39" s="38">
        <f>IF(I39=0,0,IF(I39&gt;=RFM_Method!$E$22,5,IF(I39&gt;=RFM_Method!$E$23,4,IF(I39&gt;=RFM_Method!$E$24,3,IF(I39&gt;=RFM_Method!$E$25,2,1)))))</f>
        <v>1</v>
      </c>
      <c r="M39" s="38">
        <f>IF(I39=0,0,IF(J39&gt;=RFM_Method!$D$25,5,IF(J39&gt;=RFM_Method!$D$24,4,IF(J39&gt;=RFM_Method!$D$23,3,IF(J39&gt;=RFM_Method!$D$22,2,1)))))</f>
        <v>1</v>
      </c>
      <c r="N39" s="38" t="str">
        <f t="shared" si="0"/>
        <v>111</v>
      </c>
      <c r="O39" s="38">
        <f t="shared" si="1"/>
        <v>3</v>
      </c>
      <c r="P39" s="38">
        <f t="shared" si="2"/>
        <v>1</v>
      </c>
      <c r="Q39" s="12" t="str">
        <f>IF(I39=0,"Never Recharged",INDEX(RFM_Method!$C$32:$G$36,6-K39,P39))</f>
        <v>Lost</v>
      </c>
      <c r="R39" s="39">
        <f>SUMIFS(Raw_DataUsage!$D$2:$D$5001,Raw_DataUsage!$B$2:$B$5001,A39)/1024</f>
        <v>0</v>
      </c>
      <c r="S39" s="40">
        <f>SUMIFS(Raw_Calls!$D$2:$D$5001,Raw_Calls!$B$2:$B$5001,A39)/60</f>
        <v>121.9</v>
      </c>
      <c r="T39" s="38" t="str">
        <f>IF(COUNTIFS(Raw_Subscriptions!$B$2:$B$3001,A39,Raw_Subscriptions!$F$2:$F$3001,"Active")&gt;0,"Yes","No")</f>
        <v>Yes</v>
      </c>
    </row>
    <row r="40" spans="1:20" x14ac:dyDescent="0.3">
      <c r="A40" s="13" t="str">
        <f>Raw_Customers!A37</f>
        <v>C000036</v>
      </c>
      <c r="B40" s="13" t="str">
        <f>Raw_Customers!B37</f>
        <v>Vikram Sharma</v>
      </c>
      <c r="C40" s="13" t="str">
        <f>Raw_Customers!E37</f>
        <v>Mumbai</v>
      </c>
      <c r="D40" s="13" t="str">
        <f>Raw_Customers!F37</f>
        <v>Delhi NCR</v>
      </c>
      <c r="E40" s="13" t="str">
        <f>Raw_Customers!H37</f>
        <v>Active</v>
      </c>
      <c r="F40" s="35">
        <f>Raw_Customers!G37</f>
        <v>44473</v>
      </c>
      <c r="G40" s="36">
        <f>IF(I40=0,"",INT(_xlfn.MAXIFS(Raw_Recharges!$D$2:$D$3001,Raw_Recharges!$B$2:$B$3001,A40)))</f>
        <v>45944</v>
      </c>
      <c r="H40" s="12">
        <f>IF(I40=0,"",RFM_Method!$C$5-G40)</f>
        <v>110</v>
      </c>
      <c r="I40" s="12">
        <f>COUNTIFS(Raw_Recharges!$B$2:$B$3001,A40)</f>
        <v>1</v>
      </c>
      <c r="J40" s="37">
        <f>IF(I40=0,"",SUMIFS(Raw_Recharges!$E$2:$E$3001,Raw_Recharges!$B$2:$B$3001,A40))</f>
        <v>349</v>
      </c>
      <c r="K40" s="38">
        <f>IF(I40=0,0,IF(H40&lt;=RFM_Method!$C$22,5,IF(H40&lt;=RFM_Method!$C$23,4,IF(H40&lt;=RFM_Method!$C$24,3,IF(H40&lt;=RFM_Method!$C$25,2,1)))))</f>
        <v>3</v>
      </c>
      <c r="L40" s="38">
        <f>IF(I40=0,0,IF(I40&gt;=RFM_Method!$E$22,5,IF(I40&gt;=RFM_Method!$E$23,4,IF(I40&gt;=RFM_Method!$E$24,3,IF(I40&gt;=RFM_Method!$E$25,2,1)))))</f>
        <v>1</v>
      </c>
      <c r="M40" s="38">
        <f>IF(I40=0,0,IF(J40&gt;=RFM_Method!$D$25,5,IF(J40&gt;=RFM_Method!$D$24,4,IF(J40&gt;=RFM_Method!$D$23,3,IF(J40&gt;=RFM_Method!$D$22,2,1)))))</f>
        <v>1</v>
      </c>
      <c r="N40" s="38" t="str">
        <f t="shared" si="0"/>
        <v>311</v>
      </c>
      <c r="O40" s="38">
        <f t="shared" si="1"/>
        <v>5</v>
      </c>
      <c r="P40" s="38">
        <f t="shared" si="2"/>
        <v>1</v>
      </c>
      <c r="Q40" s="12" t="str">
        <f>IF(I40=0,"Never Recharged",INDEX(RFM_Method!$C$32:$G$36,6-K40,P40))</f>
        <v>About to Sleep</v>
      </c>
      <c r="R40" s="39">
        <f>SUMIFS(Raw_DataUsage!$D$2:$D$5001,Raw_DataUsage!$B$2:$B$5001,A40)/1024</f>
        <v>2.8928808593749999</v>
      </c>
      <c r="S40" s="40">
        <f>SUMIFS(Raw_Calls!$D$2:$D$5001,Raw_Calls!$B$2:$B$5001,A40)/60</f>
        <v>16.350000000000001</v>
      </c>
      <c r="T40" s="38" t="str">
        <f>IF(COUNTIFS(Raw_Subscriptions!$B$2:$B$3001,A40,Raw_Subscriptions!$F$2:$F$3001,"Active")&gt;0,"Yes","No")</f>
        <v>No</v>
      </c>
    </row>
    <row r="41" spans="1:20" x14ac:dyDescent="0.3">
      <c r="A41" s="13" t="str">
        <f>Raw_Customers!A38</f>
        <v>C000037</v>
      </c>
      <c r="B41" s="13" t="str">
        <f>Raw_Customers!B38</f>
        <v>Suresh Patel</v>
      </c>
      <c r="C41" s="13" t="str">
        <f>Raw_Customers!E38</f>
        <v>Chennai</v>
      </c>
      <c r="D41" s="13" t="str">
        <f>Raw_Customers!F38</f>
        <v>Mumbai</v>
      </c>
      <c r="E41" s="13" t="str">
        <f>Raw_Customers!H38</f>
        <v>Inactive</v>
      </c>
      <c r="F41" s="35">
        <f>Raw_Customers!G38</f>
        <v>45857</v>
      </c>
      <c r="G41" s="36" t="str">
        <f>IF(I41=0,"",INT(_xlfn.MAXIFS(Raw_Recharges!$D$2:$D$3001,Raw_Recharges!$B$2:$B$3001,A41)))</f>
        <v/>
      </c>
      <c r="H41" s="12" t="str">
        <f>IF(I41=0,"",RFM_Method!$C$5-G41)</f>
        <v/>
      </c>
      <c r="I41" s="12">
        <f>COUNTIFS(Raw_Recharges!$B$2:$B$3001,A41)</f>
        <v>0</v>
      </c>
      <c r="J41" s="37" t="str">
        <f>IF(I41=0,"",SUMIFS(Raw_Recharges!$E$2:$E$3001,Raw_Recharges!$B$2:$B$3001,A41))</f>
        <v/>
      </c>
      <c r="K41" s="38">
        <f>IF(I41=0,0,IF(H41&lt;=RFM_Method!$C$22,5,IF(H41&lt;=RFM_Method!$C$23,4,IF(H41&lt;=RFM_Method!$C$24,3,IF(H41&lt;=RFM_Method!$C$25,2,1)))))</f>
        <v>0</v>
      </c>
      <c r="L41" s="38">
        <f>IF(I41=0,0,IF(I41&gt;=RFM_Method!$E$22,5,IF(I41&gt;=RFM_Method!$E$23,4,IF(I41&gt;=RFM_Method!$E$24,3,IF(I41&gt;=RFM_Method!$E$25,2,1)))))</f>
        <v>0</v>
      </c>
      <c r="M41" s="38">
        <f>IF(I41=0,0,IF(J41&gt;=RFM_Method!$D$25,5,IF(J41&gt;=RFM_Method!$D$24,4,IF(J41&gt;=RFM_Method!$D$23,3,IF(J41&gt;=RFM_Method!$D$22,2,1)))))</f>
        <v>0</v>
      </c>
      <c r="N41" s="38" t="str">
        <f t="shared" si="0"/>
        <v>000</v>
      </c>
      <c r="O41" s="38">
        <f t="shared" si="1"/>
        <v>0</v>
      </c>
      <c r="P41" s="38">
        <f t="shared" si="2"/>
        <v>0</v>
      </c>
      <c r="Q41" s="12" t="str">
        <f>IF(I41=0,"Never Recharged",INDEX(RFM_Method!$C$32:$G$36,6-K41,P41))</f>
        <v>Never Recharged</v>
      </c>
      <c r="R41" s="39">
        <f>SUMIFS(Raw_DataUsage!$D$2:$D$5001,Raw_DataUsage!$B$2:$B$5001,A41)/1024</f>
        <v>1.4634179687500002</v>
      </c>
      <c r="S41" s="40">
        <f>SUMIFS(Raw_Calls!$D$2:$D$5001,Raw_Calls!$B$2:$B$5001,A41)/60</f>
        <v>84.466666666666669</v>
      </c>
      <c r="T41" s="38" t="str">
        <f>IF(COUNTIFS(Raw_Subscriptions!$B$2:$B$3001,A41,Raw_Subscriptions!$F$2:$F$3001,"Active")&gt;0,"Yes","No")</f>
        <v>No</v>
      </c>
    </row>
    <row r="42" spans="1:20" x14ac:dyDescent="0.3">
      <c r="A42" s="13" t="str">
        <f>Raw_Customers!A39</f>
        <v>C000038</v>
      </c>
      <c r="B42" s="13" t="str">
        <f>Raw_Customers!B39</f>
        <v>Anita Singh</v>
      </c>
      <c r="C42" s="13" t="str">
        <f>Raw_Customers!E39</f>
        <v>Pune</v>
      </c>
      <c r="D42" s="13" t="str">
        <f>Raw_Customers!F39</f>
        <v>UP East</v>
      </c>
      <c r="E42" s="13" t="str">
        <f>Raw_Customers!H39</f>
        <v>Active</v>
      </c>
      <c r="F42" s="35">
        <f>Raw_Customers!G39</f>
        <v>45767</v>
      </c>
      <c r="G42" s="36">
        <f>IF(I42=0,"",INT(_xlfn.MAXIFS(Raw_Recharges!$D$2:$D$3001,Raw_Recharges!$B$2:$B$3001,A42)))</f>
        <v>45858</v>
      </c>
      <c r="H42" s="12">
        <f>IF(I42=0,"",RFM_Method!$C$5-G42)</f>
        <v>196</v>
      </c>
      <c r="I42" s="12">
        <f>COUNTIFS(Raw_Recharges!$B$2:$B$3001,A42)</f>
        <v>1</v>
      </c>
      <c r="J42" s="37">
        <f>IF(I42=0,"",SUMIFS(Raw_Recharges!$E$2:$E$3001,Raw_Recharges!$B$2:$B$3001,A42))</f>
        <v>148</v>
      </c>
      <c r="K42" s="38">
        <f>IF(I42=0,0,IF(H42&lt;=RFM_Method!$C$22,5,IF(H42&lt;=RFM_Method!$C$23,4,IF(H42&lt;=RFM_Method!$C$24,3,IF(H42&lt;=RFM_Method!$C$25,2,1)))))</f>
        <v>2</v>
      </c>
      <c r="L42" s="38">
        <f>IF(I42=0,0,IF(I42&gt;=RFM_Method!$E$22,5,IF(I42&gt;=RFM_Method!$E$23,4,IF(I42&gt;=RFM_Method!$E$24,3,IF(I42&gt;=RFM_Method!$E$25,2,1)))))</f>
        <v>1</v>
      </c>
      <c r="M42" s="38">
        <f>IF(I42=0,0,IF(J42&gt;=RFM_Method!$D$25,5,IF(J42&gt;=RFM_Method!$D$24,4,IF(J42&gt;=RFM_Method!$D$23,3,IF(J42&gt;=RFM_Method!$D$22,2,1)))))</f>
        <v>1</v>
      </c>
      <c r="N42" s="38" t="str">
        <f t="shared" si="0"/>
        <v>211</v>
      </c>
      <c r="O42" s="38">
        <f t="shared" si="1"/>
        <v>4</v>
      </c>
      <c r="P42" s="38">
        <f t="shared" si="2"/>
        <v>1</v>
      </c>
      <c r="Q42" s="12" t="str">
        <f>IF(I42=0,"Never Recharged",INDEX(RFM_Method!$C$32:$G$36,6-K42,P42))</f>
        <v>Hibernating</v>
      </c>
      <c r="R42" s="39">
        <f>SUMIFS(Raw_DataUsage!$D$2:$D$5001,Raw_DataUsage!$B$2:$B$5001,A42)/1024</f>
        <v>3.7955078124999999</v>
      </c>
      <c r="S42" s="40">
        <f>SUMIFS(Raw_Calls!$D$2:$D$5001,Raw_Calls!$B$2:$B$5001,A42)/60</f>
        <v>196.96666666666667</v>
      </c>
      <c r="T42" s="38" t="str">
        <f>IF(COUNTIFS(Raw_Subscriptions!$B$2:$B$3001,A42,Raw_Subscriptions!$F$2:$F$3001,"Active")&gt;0,"Yes","No")</f>
        <v>No</v>
      </c>
    </row>
    <row r="43" spans="1:20" x14ac:dyDescent="0.3">
      <c r="A43" s="13" t="str">
        <f>Raw_Customers!A40</f>
        <v>C000039</v>
      </c>
      <c r="B43" s="13" t="str">
        <f>Raw_Customers!B40</f>
        <v>Suresh Gupta</v>
      </c>
      <c r="C43" s="13" t="str">
        <f>Raw_Customers!E40</f>
        <v>Hyderabad</v>
      </c>
      <c r="D43" s="13" t="str">
        <f>Raw_Customers!F40</f>
        <v>Maharashtra</v>
      </c>
      <c r="E43" s="13" t="str">
        <f>Raw_Customers!H40</f>
        <v>Active</v>
      </c>
      <c r="F43" s="35">
        <f>Raw_Customers!G40</f>
        <v>46040</v>
      </c>
      <c r="G43" s="36">
        <f>IF(I43=0,"",INT(_xlfn.MAXIFS(Raw_Recharges!$D$2:$D$3001,Raw_Recharges!$B$2:$B$3001,A43)))</f>
        <v>45917</v>
      </c>
      <c r="H43" s="12">
        <f>IF(I43=0,"",RFM_Method!$C$5-G43)</f>
        <v>137</v>
      </c>
      <c r="I43" s="12">
        <f>COUNTIFS(Raw_Recharges!$B$2:$B$3001,A43)</f>
        <v>1</v>
      </c>
      <c r="J43" s="37">
        <f>IF(I43=0,"",SUMIFS(Raw_Recharges!$E$2:$E$3001,Raw_Recharges!$B$2:$B$3001,A43))</f>
        <v>99</v>
      </c>
      <c r="K43" s="38">
        <f>IF(I43=0,0,IF(H43&lt;=RFM_Method!$C$22,5,IF(H43&lt;=RFM_Method!$C$23,4,IF(H43&lt;=RFM_Method!$C$24,3,IF(H43&lt;=RFM_Method!$C$25,2,1)))))</f>
        <v>3</v>
      </c>
      <c r="L43" s="38">
        <f>IF(I43=0,0,IF(I43&gt;=RFM_Method!$E$22,5,IF(I43&gt;=RFM_Method!$E$23,4,IF(I43&gt;=RFM_Method!$E$24,3,IF(I43&gt;=RFM_Method!$E$25,2,1)))))</f>
        <v>1</v>
      </c>
      <c r="M43" s="38">
        <f>IF(I43=0,0,IF(J43&gt;=RFM_Method!$D$25,5,IF(J43&gt;=RFM_Method!$D$24,4,IF(J43&gt;=RFM_Method!$D$23,3,IF(J43&gt;=RFM_Method!$D$22,2,1)))))</f>
        <v>1</v>
      </c>
      <c r="N43" s="38" t="str">
        <f t="shared" si="0"/>
        <v>311</v>
      </c>
      <c r="O43" s="38">
        <f t="shared" si="1"/>
        <v>5</v>
      </c>
      <c r="P43" s="38">
        <f t="shared" si="2"/>
        <v>1</v>
      </c>
      <c r="Q43" s="12" t="str">
        <f>IF(I43=0,"Never Recharged",INDEX(RFM_Method!$C$32:$G$36,6-K43,P43))</f>
        <v>About to Sleep</v>
      </c>
      <c r="R43" s="39">
        <f>SUMIFS(Raw_DataUsage!$D$2:$D$5001,Raw_DataUsage!$B$2:$B$5001,A43)/1024</f>
        <v>3.2706152343749997</v>
      </c>
      <c r="S43" s="40">
        <f>SUMIFS(Raw_Calls!$D$2:$D$5001,Raw_Calls!$B$2:$B$5001,A43)/60</f>
        <v>0</v>
      </c>
      <c r="T43" s="38" t="str">
        <f>IF(COUNTIFS(Raw_Subscriptions!$B$2:$B$3001,A43,Raw_Subscriptions!$F$2:$F$3001,"Active")&gt;0,"Yes","No")</f>
        <v>No</v>
      </c>
    </row>
    <row r="44" spans="1:20" x14ac:dyDescent="0.3">
      <c r="A44" s="13" t="str">
        <f>Raw_Customers!A41</f>
        <v>C000040</v>
      </c>
      <c r="B44" s="13" t="str">
        <f>Raw_Customers!B41</f>
        <v>Raj Patel</v>
      </c>
      <c r="C44" s="13" t="str">
        <f>Raw_Customers!E41</f>
        <v>Hyderabad</v>
      </c>
      <c r="D44" s="13" t="str">
        <f>Raw_Customers!F41</f>
        <v>Mumbai</v>
      </c>
      <c r="E44" s="13" t="str">
        <f>Raw_Customers!H41</f>
        <v>Active</v>
      </c>
      <c r="F44" s="35">
        <f>Raw_Customers!G41</f>
        <v>45140</v>
      </c>
      <c r="G44" s="36">
        <f>IF(I44=0,"",INT(_xlfn.MAXIFS(Raw_Recharges!$D$2:$D$3001,Raw_Recharges!$B$2:$B$3001,A44)))</f>
        <v>45915</v>
      </c>
      <c r="H44" s="12">
        <f>IF(I44=0,"",RFM_Method!$C$5-G44)</f>
        <v>139</v>
      </c>
      <c r="I44" s="12">
        <f>COUNTIFS(Raw_Recharges!$B$2:$B$3001,A44)</f>
        <v>1</v>
      </c>
      <c r="J44" s="37">
        <f>IF(I44=0,"",SUMIFS(Raw_Recharges!$E$2:$E$3001,Raw_Recharges!$B$2:$B$3001,A44))</f>
        <v>349</v>
      </c>
      <c r="K44" s="38">
        <f>IF(I44=0,0,IF(H44&lt;=RFM_Method!$C$22,5,IF(H44&lt;=RFM_Method!$C$23,4,IF(H44&lt;=RFM_Method!$C$24,3,IF(H44&lt;=RFM_Method!$C$25,2,1)))))</f>
        <v>3</v>
      </c>
      <c r="L44" s="38">
        <f>IF(I44=0,0,IF(I44&gt;=RFM_Method!$E$22,5,IF(I44&gt;=RFM_Method!$E$23,4,IF(I44&gt;=RFM_Method!$E$24,3,IF(I44&gt;=RFM_Method!$E$25,2,1)))))</f>
        <v>1</v>
      </c>
      <c r="M44" s="38">
        <f>IF(I44=0,0,IF(J44&gt;=RFM_Method!$D$25,5,IF(J44&gt;=RFM_Method!$D$24,4,IF(J44&gt;=RFM_Method!$D$23,3,IF(J44&gt;=RFM_Method!$D$22,2,1)))))</f>
        <v>1</v>
      </c>
      <c r="N44" s="38" t="str">
        <f t="shared" si="0"/>
        <v>311</v>
      </c>
      <c r="O44" s="38">
        <f t="shared" si="1"/>
        <v>5</v>
      </c>
      <c r="P44" s="38">
        <f t="shared" si="2"/>
        <v>1</v>
      </c>
      <c r="Q44" s="12" t="str">
        <f>IF(I44=0,"Never Recharged",INDEX(RFM_Method!$C$32:$G$36,6-K44,P44))</f>
        <v>About to Sleep</v>
      </c>
      <c r="R44" s="39">
        <f>SUMIFS(Raw_DataUsage!$D$2:$D$5001,Raw_DataUsage!$B$2:$B$5001,A44)/1024</f>
        <v>1.9044433593750001</v>
      </c>
      <c r="S44" s="40">
        <f>SUMIFS(Raw_Calls!$D$2:$D$5001,Raw_Calls!$B$2:$B$5001,A44)/60</f>
        <v>135.43333333333334</v>
      </c>
      <c r="T44" s="38" t="str">
        <f>IF(COUNTIFS(Raw_Subscriptions!$B$2:$B$3001,A44,Raw_Subscriptions!$F$2:$F$3001,"Active")&gt;0,"Yes","No")</f>
        <v>No</v>
      </c>
    </row>
    <row r="45" spans="1:20" x14ac:dyDescent="0.3">
      <c r="A45" s="13" t="str">
        <f>Raw_Customers!A42</f>
        <v>C000041</v>
      </c>
      <c r="B45" s="13" t="str">
        <f>Raw_Customers!B42</f>
        <v>Priya Gupta</v>
      </c>
      <c r="C45" s="13" t="str">
        <f>Raw_Customers!E42</f>
        <v>Pune</v>
      </c>
      <c r="D45" s="13" t="str">
        <f>Raw_Customers!F42</f>
        <v>Karnataka</v>
      </c>
      <c r="E45" s="13" t="str">
        <f>Raw_Customers!H42</f>
        <v>Active</v>
      </c>
      <c r="F45" s="35">
        <f>Raw_Customers!G42</f>
        <v>45655</v>
      </c>
      <c r="G45" s="36" t="str">
        <f>IF(I45=0,"",INT(_xlfn.MAXIFS(Raw_Recharges!$D$2:$D$3001,Raw_Recharges!$B$2:$B$3001,A45)))</f>
        <v/>
      </c>
      <c r="H45" s="12" t="str">
        <f>IF(I45=0,"",RFM_Method!$C$5-G45)</f>
        <v/>
      </c>
      <c r="I45" s="12">
        <f>COUNTIFS(Raw_Recharges!$B$2:$B$3001,A45)</f>
        <v>0</v>
      </c>
      <c r="J45" s="37" t="str">
        <f>IF(I45=0,"",SUMIFS(Raw_Recharges!$E$2:$E$3001,Raw_Recharges!$B$2:$B$3001,A45))</f>
        <v/>
      </c>
      <c r="K45" s="38">
        <f>IF(I45=0,0,IF(H45&lt;=RFM_Method!$C$22,5,IF(H45&lt;=RFM_Method!$C$23,4,IF(H45&lt;=RFM_Method!$C$24,3,IF(H45&lt;=RFM_Method!$C$25,2,1)))))</f>
        <v>0</v>
      </c>
      <c r="L45" s="38">
        <f>IF(I45=0,0,IF(I45&gt;=RFM_Method!$E$22,5,IF(I45&gt;=RFM_Method!$E$23,4,IF(I45&gt;=RFM_Method!$E$24,3,IF(I45&gt;=RFM_Method!$E$25,2,1)))))</f>
        <v>0</v>
      </c>
      <c r="M45" s="38">
        <f>IF(I45=0,0,IF(J45&gt;=RFM_Method!$D$25,5,IF(J45&gt;=RFM_Method!$D$24,4,IF(J45&gt;=RFM_Method!$D$23,3,IF(J45&gt;=RFM_Method!$D$22,2,1)))))</f>
        <v>0</v>
      </c>
      <c r="N45" s="38" t="str">
        <f t="shared" si="0"/>
        <v>000</v>
      </c>
      <c r="O45" s="38">
        <f t="shared" si="1"/>
        <v>0</v>
      </c>
      <c r="P45" s="38">
        <f t="shared" si="2"/>
        <v>0</v>
      </c>
      <c r="Q45" s="12" t="str">
        <f>IF(I45=0,"Never Recharged",INDEX(RFM_Method!$C$32:$G$36,6-K45,P45))</f>
        <v>Never Recharged</v>
      </c>
      <c r="R45" s="39">
        <f>SUMIFS(Raw_DataUsage!$D$2:$D$5001,Raw_DataUsage!$B$2:$B$5001,A45)/1024</f>
        <v>0</v>
      </c>
      <c r="S45" s="40">
        <f>SUMIFS(Raw_Calls!$D$2:$D$5001,Raw_Calls!$B$2:$B$5001,A45)/60</f>
        <v>0</v>
      </c>
      <c r="T45" s="38" t="str">
        <f>IF(COUNTIFS(Raw_Subscriptions!$B$2:$B$3001,A45,Raw_Subscriptions!$F$2:$F$3001,"Active")&gt;0,"Yes","No")</f>
        <v>No</v>
      </c>
    </row>
    <row r="46" spans="1:20" x14ac:dyDescent="0.3">
      <c r="A46" s="13" t="str">
        <f>Raw_Customers!A43</f>
        <v>C000042</v>
      </c>
      <c r="B46" s="13" t="str">
        <f>Raw_Customers!B43</f>
        <v>Rahul Reddy</v>
      </c>
      <c r="C46" s="13" t="str">
        <f>Raw_Customers!E43</f>
        <v>Pune</v>
      </c>
      <c r="D46" s="13" t="str">
        <f>Raw_Customers!F43</f>
        <v>Tamil Nadu</v>
      </c>
      <c r="E46" s="13" t="str">
        <f>Raw_Customers!H43</f>
        <v>Active</v>
      </c>
      <c r="F46" s="35">
        <f>Raw_Customers!G43</f>
        <v>45027</v>
      </c>
      <c r="G46" s="36">
        <f>IF(I46=0,"",INT(_xlfn.MAXIFS(Raw_Recharges!$D$2:$D$3001,Raw_Recharges!$B$2:$B$3001,A46)))</f>
        <v>46012</v>
      </c>
      <c r="H46" s="12">
        <f>IF(I46=0,"",RFM_Method!$C$5-G46)</f>
        <v>42</v>
      </c>
      <c r="I46" s="12">
        <f>COUNTIFS(Raw_Recharges!$B$2:$B$3001,A46)</f>
        <v>3</v>
      </c>
      <c r="J46" s="37">
        <f>IF(I46=0,"",SUMIFS(Raw_Recharges!$E$2:$E$3001,Raw_Recharges!$B$2:$B$3001,A46))</f>
        <v>1077</v>
      </c>
      <c r="K46" s="38">
        <f>IF(I46=0,0,IF(H46&lt;=RFM_Method!$C$22,5,IF(H46&lt;=RFM_Method!$C$23,4,IF(H46&lt;=RFM_Method!$C$24,3,IF(H46&lt;=RFM_Method!$C$25,2,1)))))</f>
        <v>4</v>
      </c>
      <c r="L46" s="38">
        <f>IF(I46=0,0,IF(I46&gt;=RFM_Method!$E$22,5,IF(I46&gt;=RFM_Method!$E$23,4,IF(I46&gt;=RFM_Method!$E$24,3,IF(I46&gt;=RFM_Method!$E$25,2,1)))))</f>
        <v>3</v>
      </c>
      <c r="M46" s="38">
        <f>IF(I46=0,0,IF(J46&gt;=RFM_Method!$D$25,5,IF(J46&gt;=RFM_Method!$D$24,4,IF(J46&gt;=RFM_Method!$D$23,3,IF(J46&gt;=RFM_Method!$D$22,2,1)))))</f>
        <v>3</v>
      </c>
      <c r="N46" s="38" t="str">
        <f t="shared" si="0"/>
        <v>433</v>
      </c>
      <c r="O46" s="38">
        <f t="shared" si="1"/>
        <v>10</v>
      </c>
      <c r="P46" s="38">
        <f t="shared" si="2"/>
        <v>3</v>
      </c>
      <c r="Q46" s="12" t="str">
        <f>IF(I46=0,"Never Recharged",INDEX(RFM_Method!$C$32:$G$36,6-K46,P46))</f>
        <v>Potential Loyalist</v>
      </c>
      <c r="R46" s="39">
        <f>SUMIFS(Raw_DataUsage!$D$2:$D$5001,Raw_DataUsage!$B$2:$B$5001,A46)/1024</f>
        <v>2.1614746093749999</v>
      </c>
      <c r="S46" s="40">
        <f>SUMIFS(Raw_Calls!$D$2:$D$5001,Raw_Calls!$B$2:$B$5001,A46)/60</f>
        <v>97.683333333333337</v>
      </c>
      <c r="T46" s="38" t="str">
        <f>IF(COUNTIFS(Raw_Subscriptions!$B$2:$B$3001,A46,Raw_Subscriptions!$F$2:$F$3001,"Active")&gt;0,"Yes","No")</f>
        <v>Yes</v>
      </c>
    </row>
    <row r="47" spans="1:20" x14ac:dyDescent="0.3">
      <c r="A47" s="13" t="str">
        <f>Raw_Customers!A44</f>
        <v>C000043</v>
      </c>
      <c r="B47" s="13" t="str">
        <f>Raw_Customers!B44</f>
        <v>Vikram Singh</v>
      </c>
      <c r="C47" s="13" t="str">
        <f>Raw_Customers!E44</f>
        <v>Pune</v>
      </c>
      <c r="D47" s="13" t="str">
        <f>Raw_Customers!F44</f>
        <v>Mumbai</v>
      </c>
      <c r="E47" s="13" t="str">
        <f>Raw_Customers!H44</f>
        <v>Active</v>
      </c>
      <c r="F47" s="35">
        <f>Raw_Customers!G44</f>
        <v>45949</v>
      </c>
      <c r="G47" s="36" t="str">
        <f>IF(I47=0,"",INT(_xlfn.MAXIFS(Raw_Recharges!$D$2:$D$3001,Raw_Recharges!$B$2:$B$3001,A47)))</f>
        <v/>
      </c>
      <c r="H47" s="12" t="str">
        <f>IF(I47=0,"",RFM_Method!$C$5-G47)</f>
        <v/>
      </c>
      <c r="I47" s="12">
        <f>COUNTIFS(Raw_Recharges!$B$2:$B$3001,A47)</f>
        <v>0</v>
      </c>
      <c r="J47" s="37" t="str">
        <f>IF(I47=0,"",SUMIFS(Raw_Recharges!$E$2:$E$3001,Raw_Recharges!$B$2:$B$3001,A47))</f>
        <v/>
      </c>
      <c r="K47" s="38">
        <f>IF(I47=0,0,IF(H47&lt;=RFM_Method!$C$22,5,IF(H47&lt;=RFM_Method!$C$23,4,IF(H47&lt;=RFM_Method!$C$24,3,IF(H47&lt;=RFM_Method!$C$25,2,1)))))</f>
        <v>0</v>
      </c>
      <c r="L47" s="38">
        <f>IF(I47=0,0,IF(I47&gt;=RFM_Method!$E$22,5,IF(I47&gt;=RFM_Method!$E$23,4,IF(I47&gt;=RFM_Method!$E$24,3,IF(I47&gt;=RFM_Method!$E$25,2,1)))))</f>
        <v>0</v>
      </c>
      <c r="M47" s="38">
        <f>IF(I47=0,0,IF(J47&gt;=RFM_Method!$D$25,5,IF(J47&gt;=RFM_Method!$D$24,4,IF(J47&gt;=RFM_Method!$D$23,3,IF(J47&gt;=RFM_Method!$D$22,2,1)))))</f>
        <v>0</v>
      </c>
      <c r="N47" s="38" t="str">
        <f t="shared" si="0"/>
        <v>000</v>
      </c>
      <c r="O47" s="38">
        <f t="shared" si="1"/>
        <v>0</v>
      </c>
      <c r="P47" s="38">
        <f t="shared" si="2"/>
        <v>0</v>
      </c>
      <c r="Q47" s="12" t="str">
        <f>IF(I47=0,"Never Recharged",INDEX(RFM_Method!$C$32:$G$36,6-K47,P47))</f>
        <v>Never Recharged</v>
      </c>
      <c r="R47" s="39">
        <f>SUMIFS(Raw_DataUsage!$D$2:$D$5001,Raw_DataUsage!$B$2:$B$5001,A47)/1024</f>
        <v>0</v>
      </c>
      <c r="S47" s="40">
        <f>SUMIFS(Raw_Calls!$D$2:$D$5001,Raw_Calls!$B$2:$B$5001,A47)/60</f>
        <v>36.033333333333331</v>
      </c>
      <c r="T47" s="38" t="str">
        <f>IF(COUNTIFS(Raw_Subscriptions!$B$2:$B$3001,A47,Raw_Subscriptions!$F$2:$F$3001,"Active")&gt;0,"Yes","No")</f>
        <v>No</v>
      </c>
    </row>
    <row r="48" spans="1:20" x14ac:dyDescent="0.3">
      <c r="A48" s="13" t="str">
        <f>Raw_Customers!A45</f>
        <v>C000044</v>
      </c>
      <c r="B48" s="13" t="str">
        <f>Raw_Customers!B45</f>
        <v>Neha Singh</v>
      </c>
      <c r="C48" s="13" t="str">
        <f>Raw_Customers!E45</f>
        <v>Delhi</v>
      </c>
      <c r="D48" s="13" t="str">
        <f>Raw_Customers!F45</f>
        <v>Gujarat</v>
      </c>
      <c r="E48" s="13" t="str">
        <f>Raw_Customers!H45</f>
        <v>Inactive</v>
      </c>
      <c r="F48" s="35">
        <f>Raw_Customers!G45</f>
        <v>44524</v>
      </c>
      <c r="G48" s="36">
        <f>IF(I48=0,"",INT(_xlfn.MAXIFS(Raw_Recharges!$D$2:$D$3001,Raw_Recharges!$B$2:$B$3001,A48)))</f>
        <v>46016</v>
      </c>
      <c r="H48" s="12">
        <f>IF(I48=0,"",RFM_Method!$C$5-G48)</f>
        <v>38</v>
      </c>
      <c r="I48" s="12">
        <f>COUNTIFS(Raw_Recharges!$B$2:$B$3001,A48)</f>
        <v>1</v>
      </c>
      <c r="J48" s="37">
        <f>IF(I48=0,"",SUMIFS(Raw_Recharges!$E$2:$E$3001,Raw_Recharges!$B$2:$B$3001,A48))</f>
        <v>999</v>
      </c>
      <c r="K48" s="38">
        <f>IF(I48=0,0,IF(H48&lt;=RFM_Method!$C$22,5,IF(H48&lt;=RFM_Method!$C$23,4,IF(H48&lt;=RFM_Method!$C$24,3,IF(H48&lt;=RFM_Method!$C$25,2,1)))))</f>
        <v>5</v>
      </c>
      <c r="L48" s="38">
        <f>IF(I48=0,0,IF(I48&gt;=RFM_Method!$E$22,5,IF(I48&gt;=RFM_Method!$E$23,4,IF(I48&gt;=RFM_Method!$E$24,3,IF(I48&gt;=RFM_Method!$E$25,2,1)))))</f>
        <v>1</v>
      </c>
      <c r="M48" s="38">
        <f>IF(I48=0,0,IF(J48&gt;=RFM_Method!$D$25,5,IF(J48&gt;=RFM_Method!$D$24,4,IF(J48&gt;=RFM_Method!$D$23,3,IF(J48&gt;=RFM_Method!$D$22,2,1)))))</f>
        <v>3</v>
      </c>
      <c r="N48" s="38" t="str">
        <f t="shared" si="0"/>
        <v>513</v>
      </c>
      <c r="O48" s="38">
        <f t="shared" si="1"/>
        <v>9</v>
      </c>
      <c r="P48" s="38">
        <f t="shared" si="2"/>
        <v>2</v>
      </c>
      <c r="Q48" s="12" t="str">
        <f>IF(I48=0,"Never Recharged",INDEX(RFM_Method!$C$32:$G$36,6-K48,P48))</f>
        <v>Promising</v>
      </c>
      <c r="R48" s="39">
        <f>SUMIFS(Raw_DataUsage!$D$2:$D$5001,Raw_DataUsage!$B$2:$B$5001,A48)/1024</f>
        <v>3.0799023437500002</v>
      </c>
      <c r="S48" s="40">
        <f>SUMIFS(Raw_Calls!$D$2:$D$5001,Raw_Calls!$B$2:$B$5001,A48)/60</f>
        <v>0</v>
      </c>
      <c r="T48" s="38" t="str">
        <f>IF(COUNTIFS(Raw_Subscriptions!$B$2:$B$3001,A48,Raw_Subscriptions!$F$2:$F$3001,"Active")&gt;0,"Yes","No")</f>
        <v>Yes</v>
      </c>
    </row>
    <row r="49" spans="1:20" x14ac:dyDescent="0.3">
      <c r="A49" s="13" t="str">
        <f>Raw_Customers!A46</f>
        <v>C000045</v>
      </c>
      <c r="B49" s="13" t="str">
        <f>Raw_Customers!B46</f>
        <v>Rahul Singh</v>
      </c>
      <c r="C49" s="13" t="str">
        <f>Raw_Customers!E46</f>
        <v>Mumbai</v>
      </c>
      <c r="D49" s="13" t="str">
        <f>Raw_Customers!F46</f>
        <v>Delhi NCR</v>
      </c>
      <c r="E49" s="13" t="str">
        <f>Raw_Customers!H46</f>
        <v>Active</v>
      </c>
      <c r="F49" s="35">
        <f>Raw_Customers!G46</f>
        <v>45339</v>
      </c>
      <c r="G49" s="36">
        <f>IF(I49=0,"",INT(_xlfn.MAXIFS(Raw_Recharges!$D$2:$D$3001,Raw_Recharges!$B$2:$B$3001,A49)))</f>
        <v>45941</v>
      </c>
      <c r="H49" s="12">
        <f>IF(I49=0,"",RFM_Method!$C$5-G49)</f>
        <v>113</v>
      </c>
      <c r="I49" s="12">
        <f>COUNTIFS(Raw_Recharges!$B$2:$B$3001,A49)</f>
        <v>2</v>
      </c>
      <c r="J49" s="37">
        <f>IF(I49=0,"",SUMIFS(Raw_Recharges!$E$2:$E$3001,Raw_Recharges!$B$2:$B$3001,A49))</f>
        <v>1665</v>
      </c>
      <c r="K49" s="38">
        <f>IF(I49=0,0,IF(H49&lt;=RFM_Method!$C$22,5,IF(H49&lt;=RFM_Method!$C$23,4,IF(H49&lt;=RFM_Method!$C$24,3,IF(H49&lt;=RFM_Method!$C$25,2,1)))))</f>
        <v>3</v>
      </c>
      <c r="L49" s="38">
        <f>IF(I49=0,0,IF(I49&gt;=RFM_Method!$E$22,5,IF(I49&gt;=RFM_Method!$E$23,4,IF(I49&gt;=RFM_Method!$E$24,3,IF(I49&gt;=RFM_Method!$E$25,2,1)))))</f>
        <v>2</v>
      </c>
      <c r="M49" s="38">
        <f>IF(I49=0,0,IF(J49&gt;=RFM_Method!$D$25,5,IF(J49&gt;=RFM_Method!$D$24,4,IF(J49&gt;=RFM_Method!$D$23,3,IF(J49&gt;=RFM_Method!$D$22,2,1)))))</f>
        <v>4</v>
      </c>
      <c r="N49" s="38" t="str">
        <f t="shared" si="0"/>
        <v>324</v>
      </c>
      <c r="O49" s="38">
        <f t="shared" si="1"/>
        <v>9</v>
      </c>
      <c r="P49" s="38">
        <f t="shared" si="2"/>
        <v>3</v>
      </c>
      <c r="Q49" s="12" t="str">
        <f>IF(I49=0,"Never Recharged",INDEX(RFM_Method!$C$32:$G$36,6-K49,P49))</f>
        <v>Need Attention</v>
      </c>
      <c r="R49" s="39">
        <f>SUMIFS(Raw_DataUsage!$D$2:$D$5001,Raw_DataUsage!$B$2:$B$5001,A49)/1024</f>
        <v>1.8111914062499999</v>
      </c>
      <c r="S49" s="40">
        <f>SUMIFS(Raw_Calls!$D$2:$D$5001,Raw_Calls!$B$2:$B$5001,A49)/60</f>
        <v>56.216666666666669</v>
      </c>
      <c r="T49" s="38" t="str">
        <f>IF(COUNTIFS(Raw_Subscriptions!$B$2:$B$3001,A49,Raw_Subscriptions!$F$2:$F$3001,"Active")&gt;0,"Yes","No")</f>
        <v>Yes</v>
      </c>
    </row>
    <row r="50" spans="1:20" x14ac:dyDescent="0.3">
      <c r="A50" s="13" t="str">
        <f>Raw_Customers!A47</f>
        <v>C000046</v>
      </c>
      <c r="B50" s="13" t="str">
        <f>Raw_Customers!B47</f>
        <v>Suresh Mishra</v>
      </c>
      <c r="C50" s="13" t="str">
        <f>Raw_Customers!E47</f>
        <v>Chennai</v>
      </c>
      <c r="D50" s="13" t="str">
        <f>Raw_Customers!F47</f>
        <v>Mumbai</v>
      </c>
      <c r="E50" s="13" t="str">
        <f>Raw_Customers!H47</f>
        <v>Active</v>
      </c>
      <c r="F50" s="35">
        <f>Raw_Customers!G47</f>
        <v>44600</v>
      </c>
      <c r="G50" s="36">
        <f>IF(I50=0,"",INT(_xlfn.MAXIFS(Raw_Recharges!$D$2:$D$3001,Raw_Recharges!$B$2:$B$3001,A50)))</f>
        <v>45966</v>
      </c>
      <c r="H50" s="12">
        <f>IF(I50=0,"",RFM_Method!$C$5-G50)</f>
        <v>88</v>
      </c>
      <c r="I50" s="12">
        <f>COUNTIFS(Raw_Recharges!$B$2:$B$3001,A50)</f>
        <v>2</v>
      </c>
      <c r="J50" s="37">
        <f>IF(I50=0,"",SUMIFS(Raw_Recharges!$E$2:$E$3001,Raw_Recharges!$B$2:$B$3001,A50))</f>
        <v>3498</v>
      </c>
      <c r="K50" s="38">
        <f>IF(I50=0,0,IF(H50&lt;=RFM_Method!$C$22,5,IF(H50&lt;=RFM_Method!$C$23,4,IF(H50&lt;=RFM_Method!$C$24,3,IF(H50&lt;=RFM_Method!$C$25,2,1)))))</f>
        <v>3</v>
      </c>
      <c r="L50" s="38">
        <f>IF(I50=0,0,IF(I50&gt;=RFM_Method!$E$22,5,IF(I50&gt;=RFM_Method!$E$23,4,IF(I50&gt;=RFM_Method!$E$24,3,IF(I50&gt;=RFM_Method!$E$25,2,1)))))</f>
        <v>2</v>
      </c>
      <c r="M50" s="38">
        <f>IF(I50=0,0,IF(J50&gt;=RFM_Method!$D$25,5,IF(J50&gt;=RFM_Method!$D$24,4,IF(J50&gt;=RFM_Method!$D$23,3,IF(J50&gt;=RFM_Method!$D$22,2,1)))))</f>
        <v>5</v>
      </c>
      <c r="N50" s="38" t="str">
        <f t="shared" si="0"/>
        <v>325</v>
      </c>
      <c r="O50" s="38">
        <f t="shared" si="1"/>
        <v>10</v>
      </c>
      <c r="P50" s="38">
        <f t="shared" si="2"/>
        <v>4</v>
      </c>
      <c r="Q50" s="12" t="str">
        <f>IF(I50=0,"Never Recharged",INDEX(RFM_Method!$C$32:$G$36,6-K50,P50))</f>
        <v>Loyal Customers</v>
      </c>
      <c r="R50" s="39">
        <f>SUMIFS(Raw_DataUsage!$D$2:$D$5001,Raw_DataUsage!$B$2:$B$5001,A50)/1024</f>
        <v>3.626748046875</v>
      </c>
      <c r="S50" s="40">
        <f>SUMIFS(Raw_Calls!$D$2:$D$5001,Raw_Calls!$B$2:$B$5001,A50)/60</f>
        <v>54.31666666666667</v>
      </c>
      <c r="T50" s="38" t="str">
        <f>IF(COUNTIFS(Raw_Subscriptions!$B$2:$B$3001,A50,Raw_Subscriptions!$F$2:$F$3001,"Active")&gt;0,"Yes","No")</f>
        <v>Yes</v>
      </c>
    </row>
    <row r="51" spans="1:20" x14ac:dyDescent="0.3">
      <c r="A51" s="13" t="str">
        <f>Raw_Customers!A48</f>
        <v>C000047</v>
      </c>
      <c r="B51" s="13" t="str">
        <f>Raw_Customers!B48</f>
        <v>Simran Singh</v>
      </c>
      <c r="C51" s="13" t="str">
        <f>Raw_Customers!E48</f>
        <v>Pune</v>
      </c>
      <c r="D51" s="13" t="str">
        <f>Raw_Customers!F48</f>
        <v>Maharashtra</v>
      </c>
      <c r="E51" s="13" t="str">
        <f>Raw_Customers!H48</f>
        <v>Active</v>
      </c>
      <c r="F51" s="35">
        <f>Raw_Customers!G48</f>
        <v>44720</v>
      </c>
      <c r="G51" s="36">
        <f>IF(I51=0,"",INT(_xlfn.MAXIFS(Raw_Recharges!$D$2:$D$3001,Raw_Recharges!$B$2:$B$3001,A51)))</f>
        <v>45972</v>
      </c>
      <c r="H51" s="12">
        <f>IF(I51=0,"",RFM_Method!$C$5-G51)</f>
        <v>82</v>
      </c>
      <c r="I51" s="12">
        <f>COUNTIFS(Raw_Recharges!$B$2:$B$3001,A51)</f>
        <v>2</v>
      </c>
      <c r="J51" s="37">
        <f>IF(I51=0,"",SUMIFS(Raw_Recharges!$E$2:$E$3001,Raw_Recharges!$B$2:$B$3001,A51))</f>
        <v>848</v>
      </c>
      <c r="K51" s="38">
        <f>IF(I51=0,0,IF(H51&lt;=RFM_Method!$C$22,5,IF(H51&lt;=RFM_Method!$C$23,4,IF(H51&lt;=RFM_Method!$C$24,3,IF(H51&lt;=RFM_Method!$C$25,2,1)))))</f>
        <v>4</v>
      </c>
      <c r="L51" s="38">
        <f>IF(I51=0,0,IF(I51&gt;=RFM_Method!$E$22,5,IF(I51&gt;=RFM_Method!$E$23,4,IF(I51&gt;=RFM_Method!$E$24,3,IF(I51&gt;=RFM_Method!$E$25,2,1)))))</f>
        <v>2</v>
      </c>
      <c r="M51" s="38">
        <f>IF(I51=0,0,IF(J51&gt;=RFM_Method!$D$25,5,IF(J51&gt;=RFM_Method!$D$24,4,IF(J51&gt;=RFM_Method!$D$23,3,IF(J51&gt;=RFM_Method!$D$22,2,1)))))</f>
        <v>3</v>
      </c>
      <c r="N51" s="38" t="str">
        <f t="shared" si="0"/>
        <v>423</v>
      </c>
      <c r="O51" s="38">
        <f t="shared" si="1"/>
        <v>9</v>
      </c>
      <c r="P51" s="38">
        <f t="shared" si="2"/>
        <v>3</v>
      </c>
      <c r="Q51" s="12" t="str">
        <f>IF(I51=0,"Never Recharged",INDEX(RFM_Method!$C$32:$G$36,6-K51,P51))</f>
        <v>Potential Loyalist</v>
      </c>
      <c r="R51" s="39">
        <f>SUMIFS(Raw_DataUsage!$D$2:$D$5001,Raw_DataUsage!$B$2:$B$5001,A51)/1024</f>
        <v>6.9966503906249997</v>
      </c>
      <c r="S51" s="40">
        <f>SUMIFS(Raw_Calls!$D$2:$D$5001,Raw_Calls!$B$2:$B$5001,A51)/60</f>
        <v>29.066666666666666</v>
      </c>
      <c r="T51" s="38" t="str">
        <f>IF(COUNTIFS(Raw_Subscriptions!$B$2:$B$3001,A51,Raw_Subscriptions!$F$2:$F$3001,"Active")&gt;0,"Yes","No")</f>
        <v>Yes</v>
      </c>
    </row>
    <row r="52" spans="1:20" x14ac:dyDescent="0.3">
      <c r="A52" s="13" t="str">
        <f>Raw_Customers!A49</f>
        <v>C000048</v>
      </c>
      <c r="B52" s="13" t="str">
        <f>Raw_Customers!B49</f>
        <v>Raj Sharma</v>
      </c>
      <c r="C52" s="13" t="str">
        <f>Raw_Customers!E49</f>
        <v>Hyderabad</v>
      </c>
      <c r="D52" s="13" t="str">
        <f>Raw_Customers!F49</f>
        <v>Maharashtra</v>
      </c>
      <c r="E52" s="13" t="str">
        <f>Raw_Customers!H49</f>
        <v>Active</v>
      </c>
      <c r="F52" s="35">
        <f>Raw_Customers!G49</f>
        <v>44419</v>
      </c>
      <c r="G52" s="36" t="str">
        <f>IF(I52=0,"",INT(_xlfn.MAXIFS(Raw_Recharges!$D$2:$D$3001,Raw_Recharges!$B$2:$B$3001,A52)))</f>
        <v/>
      </c>
      <c r="H52" s="12" t="str">
        <f>IF(I52=0,"",RFM_Method!$C$5-G52)</f>
        <v/>
      </c>
      <c r="I52" s="12">
        <f>COUNTIFS(Raw_Recharges!$B$2:$B$3001,A52)</f>
        <v>0</v>
      </c>
      <c r="J52" s="37" t="str">
        <f>IF(I52=0,"",SUMIFS(Raw_Recharges!$E$2:$E$3001,Raw_Recharges!$B$2:$B$3001,A52))</f>
        <v/>
      </c>
      <c r="K52" s="38">
        <f>IF(I52=0,0,IF(H52&lt;=RFM_Method!$C$22,5,IF(H52&lt;=RFM_Method!$C$23,4,IF(H52&lt;=RFM_Method!$C$24,3,IF(H52&lt;=RFM_Method!$C$25,2,1)))))</f>
        <v>0</v>
      </c>
      <c r="L52" s="38">
        <f>IF(I52=0,0,IF(I52&gt;=RFM_Method!$E$22,5,IF(I52&gt;=RFM_Method!$E$23,4,IF(I52&gt;=RFM_Method!$E$24,3,IF(I52&gt;=RFM_Method!$E$25,2,1)))))</f>
        <v>0</v>
      </c>
      <c r="M52" s="38">
        <f>IF(I52=0,0,IF(J52&gt;=RFM_Method!$D$25,5,IF(J52&gt;=RFM_Method!$D$24,4,IF(J52&gt;=RFM_Method!$D$23,3,IF(J52&gt;=RFM_Method!$D$22,2,1)))))</f>
        <v>0</v>
      </c>
      <c r="N52" s="38" t="str">
        <f t="shared" si="0"/>
        <v>000</v>
      </c>
      <c r="O52" s="38">
        <f t="shared" si="1"/>
        <v>0</v>
      </c>
      <c r="P52" s="38">
        <f t="shared" si="2"/>
        <v>0</v>
      </c>
      <c r="Q52" s="12" t="str">
        <f>IF(I52=0,"Never Recharged",INDEX(RFM_Method!$C$32:$G$36,6-K52,P52))</f>
        <v>Never Recharged</v>
      </c>
      <c r="R52" s="39">
        <f>SUMIFS(Raw_DataUsage!$D$2:$D$5001,Raw_DataUsage!$B$2:$B$5001,A52)/1024</f>
        <v>5.3675390625000006</v>
      </c>
      <c r="S52" s="40">
        <f>SUMIFS(Raw_Calls!$D$2:$D$5001,Raw_Calls!$B$2:$B$5001,A52)/60</f>
        <v>55.916666666666664</v>
      </c>
      <c r="T52" s="38" t="str">
        <f>IF(COUNTIFS(Raw_Subscriptions!$B$2:$B$3001,A52,Raw_Subscriptions!$F$2:$F$3001,"Active")&gt;0,"Yes","No")</f>
        <v>No</v>
      </c>
    </row>
    <row r="53" spans="1:20" x14ac:dyDescent="0.3">
      <c r="A53" s="13" t="str">
        <f>Raw_Customers!A50</f>
        <v>C000049</v>
      </c>
      <c r="B53" s="13" t="str">
        <f>Raw_Customers!B50</f>
        <v>Simran Patel</v>
      </c>
      <c r="C53" s="13" t="str">
        <f>Raw_Customers!E50</f>
        <v>Delhi</v>
      </c>
      <c r="D53" s="13" t="str">
        <f>Raw_Customers!F50</f>
        <v>Gujarat</v>
      </c>
      <c r="E53" s="13" t="str">
        <f>Raw_Customers!H50</f>
        <v>Inactive</v>
      </c>
      <c r="F53" s="35">
        <f>Raw_Customers!G50</f>
        <v>45722</v>
      </c>
      <c r="G53" s="36">
        <f>IF(I53=0,"",INT(_xlfn.MAXIFS(Raw_Recharges!$D$2:$D$3001,Raw_Recharges!$B$2:$B$3001,A53)))</f>
        <v>45879</v>
      </c>
      <c r="H53" s="12">
        <f>IF(I53=0,"",RFM_Method!$C$5-G53)</f>
        <v>175</v>
      </c>
      <c r="I53" s="12">
        <f>COUNTIFS(Raw_Recharges!$B$2:$B$3001,A53)</f>
        <v>2</v>
      </c>
      <c r="J53" s="37">
        <f>IF(I53=0,"",SUMIFS(Raw_Recharges!$E$2:$E$3001,Raw_Recharges!$B$2:$B$3001,A53))</f>
        <v>3665</v>
      </c>
      <c r="K53" s="38">
        <f>IF(I53=0,0,IF(H53&lt;=RFM_Method!$C$22,5,IF(H53&lt;=RFM_Method!$C$23,4,IF(H53&lt;=RFM_Method!$C$24,3,IF(H53&lt;=RFM_Method!$C$25,2,1)))))</f>
        <v>2</v>
      </c>
      <c r="L53" s="38">
        <f>IF(I53=0,0,IF(I53&gt;=RFM_Method!$E$22,5,IF(I53&gt;=RFM_Method!$E$23,4,IF(I53&gt;=RFM_Method!$E$24,3,IF(I53&gt;=RFM_Method!$E$25,2,1)))))</f>
        <v>2</v>
      </c>
      <c r="M53" s="38">
        <f>IF(I53=0,0,IF(J53&gt;=RFM_Method!$D$25,5,IF(J53&gt;=RFM_Method!$D$24,4,IF(J53&gt;=RFM_Method!$D$23,3,IF(J53&gt;=RFM_Method!$D$22,2,1)))))</f>
        <v>5</v>
      </c>
      <c r="N53" s="38" t="str">
        <f t="shared" si="0"/>
        <v>225</v>
      </c>
      <c r="O53" s="38">
        <f t="shared" si="1"/>
        <v>9</v>
      </c>
      <c r="P53" s="38">
        <f t="shared" si="2"/>
        <v>4</v>
      </c>
      <c r="Q53" s="12" t="str">
        <f>IF(I53=0,"Never Recharged",INDEX(RFM_Method!$C$32:$G$36,6-K53,P53))</f>
        <v>At Risk</v>
      </c>
      <c r="R53" s="39">
        <f>SUMIFS(Raw_DataUsage!$D$2:$D$5001,Raw_DataUsage!$B$2:$B$5001,A53)/1024</f>
        <v>4.2179882812500002</v>
      </c>
      <c r="S53" s="40">
        <f>SUMIFS(Raw_Calls!$D$2:$D$5001,Raw_Calls!$B$2:$B$5001,A53)/60</f>
        <v>11.583333333333334</v>
      </c>
      <c r="T53" s="38" t="str">
        <f>IF(COUNTIFS(Raw_Subscriptions!$B$2:$B$3001,A53,Raw_Subscriptions!$F$2:$F$3001,"Active")&gt;0,"Yes","No")</f>
        <v>Yes</v>
      </c>
    </row>
    <row r="54" spans="1:20" x14ac:dyDescent="0.3">
      <c r="A54" s="13" t="str">
        <f>Raw_Customers!A51</f>
        <v>C000050</v>
      </c>
      <c r="B54" s="13" t="str">
        <f>Raw_Customers!B51</f>
        <v>Neha Patel</v>
      </c>
      <c r="C54" s="13" t="str">
        <f>Raw_Customers!E51</f>
        <v>Pune</v>
      </c>
      <c r="D54" s="13" t="str">
        <f>Raw_Customers!F51</f>
        <v>Mumbai</v>
      </c>
      <c r="E54" s="13" t="str">
        <f>Raw_Customers!H51</f>
        <v>Inactive</v>
      </c>
      <c r="F54" s="35">
        <f>Raw_Customers!G51</f>
        <v>45683</v>
      </c>
      <c r="G54" s="36">
        <f>IF(I54=0,"",INT(_xlfn.MAXIFS(Raw_Recharges!$D$2:$D$3001,Raw_Recharges!$B$2:$B$3001,A54)))</f>
        <v>46007</v>
      </c>
      <c r="H54" s="12">
        <f>IF(I54=0,"",RFM_Method!$C$5-G54)</f>
        <v>47</v>
      </c>
      <c r="I54" s="12">
        <f>COUNTIFS(Raw_Recharges!$B$2:$B$3001,A54)</f>
        <v>1</v>
      </c>
      <c r="J54" s="37">
        <f>IF(I54=0,"",SUMIFS(Raw_Recharges!$E$2:$E$3001,Raw_Recharges!$B$2:$B$3001,A54))</f>
        <v>2999</v>
      </c>
      <c r="K54" s="38">
        <f>IF(I54=0,0,IF(H54&lt;=RFM_Method!$C$22,5,IF(H54&lt;=RFM_Method!$C$23,4,IF(H54&lt;=RFM_Method!$C$24,3,IF(H54&lt;=RFM_Method!$C$25,2,1)))))</f>
        <v>4</v>
      </c>
      <c r="L54" s="38">
        <f>IF(I54=0,0,IF(I54&gt;=RFM_Method!$E$22,5,IF(I54&gt;=RFM_Method!$E$23,4,IF(I54&gt;=RFM_Method!$E$24,3,IF(I54&gt;=RFM_Method!$E$25,2,1)))))</f>
        <v>1</v>
      </c>
      <c r="M54" s="38">
        <f>IF(I54=0,0,IF(J54&gt;=RFM_Method!$D$25,5,IF(J54&gt;=RFM_Method!$D$24,4,IF(J54&gt;=RFM_Method!$D$23,3,IF(J54&gt;=RFM_Method!$D$22,2,1)))))</f>
        <v>5</v>
      </c>
      <c r="N54" s="38" t="str">
        <f t="shared" si="0"/>
        <v>415</v>
      </c>
      <c r="O54" s="38">
        <f t="shared" si="1"/>
        <v>10</v>
      </c>
      <c r="P54" s="38">
        <f t="shared" si="2"/>
        <v>3</v>
      </c>
      <c r="Q54" s="12" t="str">
        <f>IF(I54=0,"Never Recharged",INDEX(RFM_Method!$C$32:$G$36,6-K54,P54))</f>
        <v>Potential Loyalist</v>
      </c>
      <c r="R54" s="39">
        <f>SUMIFS(Raw_DataUsage!$D$2:$D$5001,Raw_DataUsage!$B$2:$B$5001,A54)/1024</f>
        <v>0.80876953124999995</v>
      </c>
      <c r="S54" s="40">
        <f>SUMIFS(Raw_Calls!$D$2:$D$5001,Raw_Calls!$B$2:$B$5001,A54)/60</f>
        <v>51.383333333333333</v>
      </c>
      <c r="T54" s="38" t="str">
        <f>IF(COUNTIFS(Raw_Subscriptions!$B$2:$B$3001,A54,Raw_Subscriptions!$F$2:$F$3001,"Active")&gt;0,"Yes","No")</f>
        <v>Yes</v>
      </c>
    </row>
    <row r="55" spans="1:20" x14ac:dyDescent="0.3">
      <c r="A55" s="13" t="str">
        <f>Raw_Customers!A52</f>
        <v>C000051</v>
      </c>
      <c r="B55" s="13" t="str">
        <f>Raw_Customers!B52</f>
        <v>Amit Sharma</v>
      </c>
      <c r="C55" s="13" t="str">
        <f>Raw_Customers!E52</f>
        <v>Pune</v>
      </c>
      <c r="D55" s="13" t="str">
        <f>Raw_Customers!F52</f>
        <v>Delhi NCR</v>
      </c>
      <c r="E55" s="13" t="str">
        <f>Raw_Customers!H52</f>
        <v>Active</v>
      </c>
      <c r="F55" s="35">
        <f>Raw_Customers!G52</f>
        <v>44860</v>
      </c>
      <c r="G55" s="36">
        <f>IF(I55=0,"",INT(_xlfn.MAXIFS(Raw_Recharges!$D$2:$D$3001,Raw_Recharges!$B$2:$B$3001,A55)))</f>
        <v>45860</v>
      </c>
      <c r="H55" s="12">
        <f>IF(I55=0,"",RFM_Method!$C$5-G55)</f>
        <v>194</v>
      </c>
      <c r="I55" s="12">
        <f>COUNTIFS(Raw_Recharges!$B$2:$B$3001,A55)</f>
        <v>2</v>
      </c>
      <c r="J55" s="37">
        <f>IF(I55=0,"",SUMIFS(Raw_Recharges!$E$2:$E$3001,Raw_Recharges!$B$2:$B$3001,A55))</f>
        <v>3098</v>
      </c>
      <c r="K55" s="38">
        <f>IF(I55=0,0,IF(H55&lt;=RFM_Method!$C$22,5,IF(H55&lt;=RFM_Method!$C$23,4,IF(H55&lt;=RFM_Method!$C$24,3,IF(H55&lt;=RFM_Method!$C$25,2,1)))))</f>
        <v>2</v>
      </c>
      <c r="L55" s="38">
        <f>IF(I55=0,0,IF(I55&gt;=RFM_Method!$E$22,5,IF(I55&gt;=RFM_Method!$E$23,4,IF(I55&gt;=RFM_Method!$E$24,3,IF(I55&gt;=RFM_Method!$E$25,2,1)))))</f>
        <v>2</v>
      </c>
      <c r="M55" s="38">
        <f>IF(I55=0,0,IF(J55&gt;=RFM_Method!$D$25,5,IF(J55&gt;=RFM_Method!$D$24,4,IF(J55&gt;=RFM_Method!$D$23,3,IF(J55&gt;=RFM_Method!$D$22,2,1)))))</f>
        <v>5</v>
      </c>
      <c r="N55" s="38" t="str">
        <f t="shared" si="0"/>
        <v>225</v>
      </c>
      <c r="O55" s="38">
        <f t="shared" si="1"/>
        <v>9</v>
      </c>
      <c r="P55" s="38">
        <f t="shared" si="2"/>
        <v>4</v>
      </c>
      <c r="Q55" s="12" t="str">
        <f>IF(I55=0,"Never Recharged",INDEX(RFM_Method!$C$32:$G$36,6-K55,P55))</f>
        <v>At Risk</v>
      </c>
      <c r="R55" s="39">
        <f>SUMIFS(Raw_DataUsage!$D$2:$D$5001,Raw_DataUsage!$B$2:$B$5001,A55)/1024</f>
        <v>8.0859277343749998</v>
      </c>
      <c r="S55" s="40">
        <f>SUMIFS(Raw_Calls!$D$2:$D$5001,Raw_Calls!$B$2:$B$5001,A55)/60</f>
        <v>22.116666666666667</v>
      </c>
      <c r="T55" s="38" t="str">
        <f>IF(COUNTIFS(Raw_Subscriptions!$B$2:$B$3001,A55,Raw_Subscriptions!$F$2:$F$3001,"Active")&gt;0,"Yes","No")</f>
        <v>No</v>
      </c>
    </row>
    <row r="56" spans="1:20" x14ac:dyDescent="0.3">
      <c r="A56" s="13" t="str">
        <f>Raw_Customers!A53</f>
        <v>C000052</v>
      </c>
      <c r="B56" s="13" t="str">
        <f>Raw_Customers!B53</f>
        <v>Rahul Patel</v>
      </c>
      <c r="C56" s="13" t="str">
        <f>Raw_Customers!E53</f>
        <v>Pune</v>
      </c>
      <c r="D56" s="13" t="str">
        <f>Raw_Customers!F53</f>
        <v>Delhi NCR</v>
      </c>
      <c r="E56" s="13" t="str">
        <f>Raw_Customers!H53</f>
        <v>Inactive</v>
      </c>
      <c r="F56" s="35">
        <f>Raw_Customers!G53</f>
        <v>45796</v>
      </c>
      <c r="G56" s="36">
        <f>IF(I56=0,"",INT(_xlfn.MAXIFS(Raw_Recharges!$D$2:$D$3001,Raw_Recharges!$B$2:$B$3001,A56)))</f>
        <v>45999</v>
      </c>
      <c r="H56" s="12">
        <f>IF(I56=0,"",RFM_Method!$C$5-G56)</f>
        <v>55</v>
      </c>
      <c r="I56" s="12">
        <f>COUNTIFS(Raw_Recharges!$B$2:$B$3001,A56)</f>
        <v>1</v>
      </c>
      <c r="J56" s="37">
        <f>IF(I56=0,"",SUMIFS(Raw_Recharges!$E$2:$E$3001,Raw_Recharges!$B$2:$B$3001,A56))</f>
        <v>148</v>
      </c>
      <c r="K56" s="38">
        <f>IF(I56=0,0,IF(H56&lt;=RFM_Method!$C$22,5,IF(H56&lt;=RFM_Method!$C$23,4,IF(H56&lt;=RFM_Method!$C$24,3,IF(H56&lt;=RFM_Method!$C$25,2,1)))))</f>
        <v>4</v>
      </c>
      <c r="L56" s="38">
        <f>IF(I56=0,0,IF(I56&gt;=RFM_Method!$E$22,5,IF(I56&gt;=RFM_Method!$E$23,4,IF(I56&gt;=RFM_Method!$E$24,3,IF(I56&gt;=RFM_Method!$E$25,2,1)))))</f>
        <v>1</v>
      </c>
      <c r="M56" s="38">
        <f>IF(I56=0,0,IF(J56&gt;=RFM_Method!$D$25,5,IF(J56&gt;=RFM_Method!$D$24,4,IF(J56&gt;=RFM_Method!$D$23,3,IF(J56&gt;=RFM_Method!$D$22,2,1)))))</f>
        <v>1</v>
      </c>
      <c r="N56" s="38" t="str">
        <f t="shared" si="0"/>
        <v>411</v>
      </c>
      <c r="O56" s="38">
        <f t="shared" si="1"/>
        <v>6</v>
      </c>
      <c r="P56" s="38">
        <f t="shared" si="2"/>
        <v>1</v>
      </c>
      <c r="Q56" s="12" t="str">
        <f>IF(I56=0,"Never Recharged",INDEX(RFM_Method!$C$32:$G$36,6-K56,P56))</f>
        <v>Promising</v>
      </c>
      <c r="R56" s="39">
        <f>SUMIFS(Raw_DataUsage!$D$2:$D$5001,Raw_DataUsage!$B$2:$B$5001,A56)/1024</f>
        <v>3.473857421875</v>
      </c>
      <c r="S56" s="40">
        <f>SUMIFS(Raw_Calls!$D$2:$D$5001,Raw_Calls!$B$2:$B$5001,A56)/60</f>
        <v>38.966666666666669</v>
      </c>
      <c r="T56" s="38" t="str">
        <f>IF(COUNTIFS(Raw_Subscriptions!$B$2:$B$3001,A56,Raw_Subscriptions!$F$2:$F$3001,"Active")&gt;0,"Yes","No")</f>
        <v>Yes</v>
      </c>
    </row>
    <row r="57" spans="1:20" x14ac:dyDescent="0.3">
      <c r="A57" s="13" t="str">
        <f>Raw_Customers!A54</f>
        <v>C000053</v>
      </c>
      <c r="B57" s="13" t="str">
        <f>Raw_Customers!B54</f>
        <v>Vikram Khan</v>
      </c>
      <c r="C57" s="13" t="str">
        <f>Raw_Customers!E54</f>
        <v>Pune</v>
      </c>
      <c r="D57" s="13" t="str">
        <f>Raw_Customers!F54</f>
        <v>UP East</v>
      </c>
      <c r="E57" s="13" t="str">
        <f>Raw_Customers!H54</f>
        <v>Active</v>
      </c>
      <c r="F57" s="35">
        <f>Raw_Customers!G54</f>
        <v>44100</v>
      </c>
      <c r="G57" s="36">
        <f>IF(I57=0,"",INT(_xlfn.MAXIFS(Raw_Recharges!$D$2:$D$3001,Raw_Recharges!$B$2:$B$3001,A57)))</f>
        <v>45872</v>
      </c>
      <c r="H57" s="12">
        <f>IF(I57=0,"",RFM_Method!$C$5-G57)</f>
        <v>182</v>
      </c>
      <c r="I57" s="12">
        <f>COUNTIFS(Raw_Recharges!$B$2:$B$3001,A57)</f>
        <v>2</v>
      </c>
      <c r="J57" s="37">
        <f>IF(I57=0,"",SUMIFS(Raw_Recharges!$E$2:$E$3001,Raw_Recharges!$B$2:$B$3001,A57))</f>
        <v>647</v>
      </c>
      <c r="K57" s="38">
        <f>IF(I57=0,0,IF(H57&lt;=RFM_Method!$C$22,5,IF(H57&lt;=RFM_Method!$C$23,4,IF(H57&lt;=RFM_Method!$C$24,3,IF(H57&lt;=RFM_Method!$C$25,2,1)))))</f>
        <v>2</v>
      </c>
      <c r="L57" s="38">
        <f>IF(I57=0,0,IF(I57&gt;=RFM_Method!$E$22,5,IF(I57&gt;=RFM_Method!$E$23,4,IF(I57&gt;=RFM_Method!$E$24,3,IF(I57&gt;=RFM_Method!$E$25,2,1)))))</f>
        <v>2</v>
      </c>
      <c r="M57" s="38">
        <f>IF(I57=0,0,IF(J57&gt;=RFM_Method!$D$25,5,IF(J57&gt;=RFM_Method!$D$24,4,IF(J57&gt;=RFM_Method!$D$23,3,IF(J57&gt;=RFM_Method!$D$22,2,1)))))</f>
        <v>2</v>
      </c>
      <c r="N57" s="38" t="str">
        <f t="shared" si="0"/>
        <v>222</v>
      </c>
      <c r="O57" s="38">
        <f t="shared" si="1"/>
        <v>6</v>
      </c>
      <c r="P57" s="38">
        <f t="shared" si="2"/>
        <v>2</v>
      </c>
      <c r="Q57" s="12" t="str">
        <f>IF(I57=0,"Never Recharged",INDEX(RFM_Method!$C$32:$G$36,6-K57,P57))</f>
        <v>About to Sleep</v>
      </c>
      <c r="R57" s="39">
        <f>SUMIFS(Raw_DataUsage!$D$2:$D$5001,Raw_DataUsage!$B$2:$B$5001,A57)/1024</f>
        <v>0</v>
      </c>
      <c r="S57" s="40">
        <f>SUMIFS(Raw_Calls!$D$2:$D$5001,Raw_Calls!$B$2:$B$5001,A57)/60</f>
        <v>153.96666666666667</v>
      </c>
      <c r="T57" s="38" t="str">
        <f>IF(COUNTIFS(Raw_Subscriptions!$B$2:$B$3001,A57,Raw_Subscriptions!$F$2:$F$3001,"Active")&gt;0,"Yes","No")</f>
        <v>No</v>
      </c>
    </row>
    <row r="58" spans="1:20" x14ac:dyDescent="0.3">
      <c r="A58" s="13" t="str">
        <f>Raw_Customers!A55</f>
        <v>C000054</v>
      </c>
      <c r="B58" s="13" t="str">
        <f>Raw_Customers!B55</f>
        <v>Raj Reddy</v>
      </c>
      <c r="C58" s="13" t="str">
        <f>Raw_Customers!E55</f>
        <v>Mumbai</v>
      </c>
      <c r="D58" s="13" t="str">
        <f>Raw_Customers!F55</f>
        <v>Mumbai</v>
      </c>
      <c r="E58" s="13" t="str">
        <f>Raw_Customers!H55</f>
        <v>Active</v>
      </c>
      <c r="F58" s="35">
        <f>Raw_Customers!G55</f>
        <v>44497</v>
      </c>
      <c r="G58" s="36">
        <f>IF(I58=0,"",INT(_xlfn.MAXIFS(Raw_Recharges!$D$2:$D$3001,Raw_Recharges!$B$2:$B$3001,A58)))</f>
        <v>46005</v>
      </c>
      <c r="H58" s="12">
        <f>IF(I58=0,"",RFM_Method!$C$5-G58)</f>
        <v>49</v>
      </c>
      <c r="I58" s="12">
        <f>COUNTIFS(Raw_Recharges!$B$2:$B$3001,A58)</f>
        <v>4</v>
      </c>
      <c r="J58" s="37">
        <f>IF(I58=0,"",SUMIFS(Raw_Recharges!$E$2:$E$3001,Raw_Recharges!$B$2:$B$3001,A58))</f>
        <v>1925</v>
      </c>
      <c r="K58" s="38">
        <f>IF(I58=0,0,IF(H58&lt;=RFM_Method!$C$22,5,IF(H58&lt;=RFM_Method!$C$23,4,IF(H58&lt;=RFM_Method!$C$24,3,IF(H58&lt;=RFM_Method!$C$25,2,1)))))</f>
        <v>4</v>
      </c>
      <c r="L58" s="38">
        <f>IF(I58=0,0,IF(I58&gt;=RFM_Method!$E$22,5,IF(I58&gt;=RFM_Method!$E$23,4,IF(I58&gt;=RFM_Method!$E$24,3,IF(I58&gt;=RFM_Method!$E$25,2,1)))))</f>
        <v>4</v>
      </c>
      <c r="M58" s="38">
        <f>IF(I58=0,0,IF(J58&gt;=RFM_Method!$D$25,5,IF(J58&gt;=RFM_Method!$D$24,4,IF(J58&gt;=RFM_Method!$D$23,3,IF(J58&gt;=RFM_Method!$D$22,2,1)))))</f>
        <v>4</v>
      </c>
      <c r="N58" s="38" t="str">
        <f t="shared" si="0"/>
        <v>444</v>
      </c>
      <c r="O58" s="38">
        <f t="shared" si="1"/>
        <v>12</v>
      </c>
      <c r="P58" s="38">
        <f t="shared" si="2"/>
        <v>4</v>
      </c>
      <c r="Q58" s="12" t="str">
        <f>IF(I58=0,"Never Recharged",INDEX(RFM_Method!$C$32:$G$36,6-K58,P58))</f>
        <v>Loyal Customers</v>
      </c>
      <c r="R58" s="39">
        <f>SUMIFS(Raw_DataUsage!$D$2:$D$5001,Raw_DataUsage!$B$2:$B$5001,A58)/1024</f>
        <v>1.9402636718749999</v>
      </c>
      <c r="S58" s="40">
        <f>SUMIFS(Raw_Calls!$D$2:$D$5001,Raw_Calls!$B$2:$B$5001,A58)/60</f>
        <v>121.76666666666667</v>
      </c>
      <c r="T58" s="38" t="str">
        <f>IF(COUNTIFS(Raw_Subscriptions!$B$2:$B$3001,A58,Raw_Subscriptions!$F$2:$F$3001,"Active")&gt;0,"Yes","No")</f>
        <v>Yes</v>
      </c>
    </row>
    <row r="59" spans="1:20" x14ac:dyDescent="0.3">
      <c r="A59" s="13" t="str">
        <f>Raw_Customers!A56</f>
        <v>C000055</v>
      </c>
      <c r="B59" s="13" t="str">
        <f>Raw_Customers!B56</f>
        <v>Neha Kumar</v>
      </c>
      <c r="C59" s="13" t="str">
        <f>Raw_Customers!E56</f>
        <v>Mumbai</v>
      </c>
      <c r="D59" s="13" t="str">
        <f>Raw_Customers!F56</f>
        <v>Gujarat</v>
      </c>
      <c r="E59" s="13" t="str">
        <f>Raw_Customers!H56</f>
        <v>Active</v>
      </c>
      <c r="F59" s="35">
        <f>Raw_Customers!G56</f>
        <v>45849</v>
      </c>
      <c r="G59" s="36">
        <f>IF(I59=0,"",INT(_xlfn.MAXIFS(Raw_Recharges!$D$2:$D$3001,Raw_Recharges!$B$2:$B$3001,A59)))</f>
        <v>46014</v>
      </c>
      <c r="H59" s="12">
        <f>IF(I59=0,"",RFM_Method!$C$5-G59)</f>
        <v>40</v>
      </c>
      <c r="I59" s="12">
        <f>COUNTIFS(Raw_Recharges!$B$2:$B$3001,A59)</f>
        <v>3</v>
      </c>
      <c r="J59" s="37">
        <f>IF(I59=0,"",SUMIFS(Raw_Recharges!$E$2:$E$3001,Raw_Recharges!$B$2:$B$3001,A59))</f>
        <v>4164</v>
      </c>
      <c r="K59" s="38">
        <f>IF(I59=0,0,IF(H59&lt;=RFM_Method!$C$22,5,IF(H59&lt;=RFM_Method!$C$23,4,IF(H59&lt;=RFM_Method!$C$24,3,IF(H59&lt;=RFM_Method!$C$25,2,1)))))</f>
        <v>4</v>
      </c>
      <c r="L59" s="38">
        <f>IF(I59=0,0,IF(I59&gt;=RFM_Method!$E$22,5,IF(I59&gt;=RFM_Method!$E$23,4,IF(I59&gt;=RFM_Method!$E$24,3,IF(I59&gt;=RFM_Method!$E$25,2,1)))))</f>
        <v>3</v>
      </c>
      <c r="M59" s="38">
        <f>IF(I59=0,0,IF(J59&gt;=RFM_Method!$D$25,5,IF(J59&gt;=RFM_Method!$D$24,4,IF(J59&gt;=RFM_Method!$D$23,3,IF(J59&gt;=RFM_Method!$D$22,2,1)))))</f>
        <v>5</v>
      </c>
      <c r="N59" s="38" t="str">
        <f t="shared" si="0"/>
        <v>435</v>
      </c>
      <c r="O59" s="38">
        <f t="shared" si="1"/>
        <v>12</v>
      </c>
      <c r="P59" s="38">
        <f t="shared" si="2"/>
        <v>4</v>
      </c>
      <c r="Q59" s="12" t="str">
        <f>IF(I59=0,"Never Recharged",INDEX(RFM_Method!$C$32:$G$36,6-K59,P59))</f>
        <v>Loyal Customers</v>
      </c>
      <c r="R59" s="39">
        <f>SUMIFS(Raw_DataUsage!$D$2:$D$5001,Raw_DataUsage!$B$2:$B$5001,A59)/1024</f>
        <v>1.0407128906250001</v>
      </c>
      <c r="S59" s="40">
        <f>SUMIFS(Raw_Calls!$D$2:$D$5001,Raw_Calls!$B$2:$B$5001,A59)/60</f>
        <v>82.333333333333329</v>
      </c>
      <c r="T59" s="38" t="str">
        <f>IF(COUNTIFS(Raw_Subscriptions!$B$2:$B$3001,A59,Raw_Subscriptions!$F$2:$F$3001,"Active")&gt;0,"Yes","No")</f>
        <v>Yes</v>
      </c>
    </row>
    <row r="60" spans="1:20" x14ac:dyDescent="0.3">
      <c r="A60" s="13" t="str">
        <f>Raw_Customers!A57</f>
        <v>C000056</v>
      </c>
      <c r="B60" s="13" t="str">
        <f>Raw_Customers!B57</f>
        <v>Suresh Jha</v>
      </c>
      <c r="C60" s="13" t="str">
        <f>Raw_Customers!E57</f>
        <v>Bangalore</v>
      </c>
      <c r="D60" s="13" t="str">
        <f>Raw_Customers!F57</f>
        <v>UP West</v>
      </c>
      <c r="E60" s="13" t="str">
        <f>Raw_Customers!H57</f>
        <v>Active</v>
      </c>
      <c r="F60" s="35">
        <f>Raw_Customers!G57</f>
        <v>45713</v>
      </c>
      <c r="G60" s="36">
        <f>IF(I60=0,"",INT(_xlfn.MAXIFS(Raw_Recharges!$D$2:$D$3001,Raw_Recharges!$B$2:$B$3001,A60)))</f>
        <v>46008</v>
      </c>
      <c r="H60" s="12">
        <f>IF(I60=0,"",RFM_Method!$C$5-G60)</f>
        <v>46</v>
      </c>
      <c r="I60" s="12">
        <f>COUNTIFS(Raw_Recharges!$B$2:$B$3001,A60)</f>
        <v>2</v>
      </c>
      <c r="J60" s="37">
        <f>IF(I60=0,"",SUMIFS(Raw_Recharges!$E$2:$E$3001,Raw_Recharges!$B$2:$B$3001,A60))</f>
        <v>848</v>
      </c>
      <c r="K60" s="38">
        <f>IF(I60=0,0,IF(H60&lt;=RFM_Method!$C$22,5,IF(H60&lt;=RFM_Method!$C$23,4,IF(H60&lt;=RFM_Method!$C$24,3,IF(H60&lt;=RFM_Method!$C$25,2,1)))))</f>
        <v>4</v>
      </c>
      <c r="L60" s="38">
        <f>IF(I60=0,0,IF(I60&gt;=RFM_Method!$E$22,5,IF(I60&gt;=RFM_Method!$E$23,4,IF(I60&gt;=RFM_Method!$E$24,3,IF(I60&gt;=RFM_Method!$E$25,2,1)))))</f>
        <v>2</v>
      </c>
      <c r="M60" s="38">
        <f>IF(I60=0,0,IF(J60&gt;=RFM_Method!$D$25,5,IF(J60&gt;=RFM_Method!$D$24,4,IF(J60&gt;=RFM_Method!$D$23,3,IF(J60&gt;=RFM_Method!$D$22,2,1)))))</f>
        <v>3</v>
      </c>
      <c r="N60" s="38" t="str">
        <f t="shared" si="0"/>
        <v>423</v>
      </c>
      <c r="O60" s="38">
        <f t="shared" si="1"/>
        <v>9</v>
      </c>
      <c r="P60" s="38">
        <f t="shared" si="2"/>
        <v>3</v>
      </c>
      <c r="Q60" s="12" t="str">
        <f>IF(I60=0,"Never Recharged",INDEX(RFM_Method!$C$32:$G$36,6-K60,P60))</f>
        <v>Potential Loyalist</v>
      </c>
      <c r="R60" s="39">
        <f>SUMIFS(Raw_DataUsage!$D$2:$D$5001,Raw_DataUsage!$B$2:$B$5001,A60)/1024</f>
        <v>7.123330078125</v>
      </c>
      <c r="S60" s="40">
        <f>SUMIFS(Raw_Calls!$D$2:$D$5001,Raw_Calls!$B$2:$B$5001,A60)/60</f>
        <v>31.083333333333332</v>
      </c>
      <c r="T60" s="38" t="str">
        <f>IF(COUNTIFS(Raw_Subscriptions!$B$2:$B$3001,A60,Raw_Subscriptions!$F$2:$F$3001,"Active")&gt;0,"Yes","No")</f>
        <v>Yes</v>
      </c>
    </row>
    <row r="61" spans="1:20" x14ac:dyDescent="0.3">
      <c r="A61" s="13" t="str">
        <f>Raw_Customers!A58</f>
        <v>C000057</v>
      </c>
      <c r="B61" s="13" t="str">
        <f>Raw_Customers!B58</f>
        <v>Rahul Gupta</v>
      </c>
      <c r="C61" s="13" t="str">
        <f>Raw_Customers!E58</f>
        <v>Hyderabad</v>
      </c>
      <c r="D61" s="13" t="str">
        <f>Raw_Customers!F58</f>
        <v>UP East</v>
      </c>
      <c r="E61" s="13" t="str">
        <f>Raw_Customers!H58</f>
        <v>Active</v>
      </c>
      <c r="F61" s="35">
        <f>Raw_Customers!G58</f>
        <v>45332</v>
      </c>
      <c r="G61" s="36">
        <f>IF(I61=0,"",INT(_xlfn.MAXIFS(Raw_Recharges!$D$2:$D$3001,Raw_Recharges!$B$2:$B$3001,A61)))</f>
        <v>45940</v>
      </c>
      <c r="H61" s="12">
        <f>IF(I61=0,"",RFM_Method!$C$5-G61)</f>
        <v>114</v>
      </c>
      <c r="I61" s="12">
        <f>COUNTIFS(Raw_Recharges!$B$2:$B$3001,A61)</f>
        <v>2</v>
      </c>
      <c r="J61" s="37">
        <f>IF(I61=0,"",SUMIFS(Raw_Recharges!$E$2:$E$3001,Raw_Recharges!$B$2:$B$3001,A61))</f>
        <v>3498</v>
      </c>
      <c r="K61" s="38">
        <f>IF(I61=0,0,IF(H61&lt;=RFM_Method!$C$22,5,IF(H61&lt;=RFM_Method!$C$23,4,IF(H61&lt;=RFM_Method!$C$24,3,IF(H61&lt;=RFM_Method!$C$25,2,1)))))</f>
        <v>3</v>
      </c>
      <c r="L61" s="38">
        <f>IF(I61=0,0,IF(I61&gt;=RFM_Method!$E$22,5,IF(I61&gt;=RFM_Method!$E$23,4,IF(I61&gt;=RFM_Method!$E$24,3,IF(I61&gt;=RFM_Method!$E$25,2,1)))))</f>
        <v>2</v>
      </c>
      <c r="M61" s="38">
        <f>IF(I61=0,0,IF(J61&gt;=RFM_Method!$D$25,5,IF(J61&gt;=RFM_Method!$D$24,4,IF(J61&gt;=RFM_Method!$D$23,3,IF(J61&gt;=RFM_Method!$D$22,2,1)))))</f>
        <v>5</v>
      </c>
      <c r="N61" s="38" t="str">
        <f t="shared" si="0"/>
        <v>325</v>
      </c>
      <c r="O61" s="38">
        <f t="shared" si="1"/>
        <v>10</v>
      </c>
      <c r="P61" s="38">
        <f t="shared" si="2"/>
        <v>4</v>
      </c>
      <c r="Q61" s="12" t="str">
        <f>IF(I61=0,"Never Recharged",INDEX(RFM_Method!$C$32:$G$36,6-K61,P61))</f>
        <v>Loyal Customers</v>
      </c>
      <c r="R61" s="39">
        <f>SUMIFS(Raw_DataUsage!$D$2:$D$5001,Raw_DataUsage!$B$2:$B$5001,A61)/1024</f>
        <v>0</v>
      </c>
      <c r="S61" s="40">
        <f>SUMIFS(Raw_Calls!$D$2:$D$5001,Raw_Calls!$B$2:$B$5001,A61)/60</f>
        <v>84.45</v>
      </c>
      <c r="T61" s="38" t="str">
        <f>IF(COUNTIFS(Raw_Subscriptions!$B$2:$B$3001,A61,Raw_Subscriptions!$F$2:$F$3001,"Active")&gt;0,"Yes","No")</f>
        <v>No</v>
      </c>
    </row>
    <row r="62" spans="1:20" x14ac:dyDescent="0.3">
      <c r="A62" s="13" t="str">
        <f>Raw_Customers!A59</f>
        <v>C000058</v>
      </c>
      <c r="B62" s="13" t="str">
        <f>Raw_Customers!B59</f>
        <v>Simran Khan</v>
      </c>
      <c r="C62" s="13" t="str">
        <f>Raw_Customers!E59</f>
        <v>Pune</v>
      </c>
      <c r="D62" s="13" t="str">
        <f>Raw_Customers!F59</f>
        <v>UP West</v>
      </c>
      <c r="E62" s="13" t="str">
        <f>Raw_Customers!H59</f>
        <v>Active</v>
      </c>
      <c r="F62" s="35">
        <f>Raw_Customers!G59</f>
        <v>45405</v>
      </c>
      <c r="G62" s="36">
        <f>IF(I62=0,"",INT(_xlfn.MAXIFS(Raw_Recharges!$D$2:$D$3001,Raw_Recharges!$B$2:$B$3001,A62)))</f>
        <v>45765</v>
      </c>
      <c r="H62" s="12">
        <f>IF(I62=0,"",RFM_Method!$C$5-G62)</f>
        <v>289</v>
      </c>
      <c r="I62" s="12">
        <f>COUNTIFS(Raw_Recharges!$B$2:$B$3001,A62)</f>
        <v>2</v>
      </c>
      <c r="J62" s="37">
        <f>IF(I62=0,"",SUMIFS(Raw_Recharges!$E$2:$E$3001,Raw_Recharges!$B$2:$B$3001,A62))</f>
        <v>1478</v>
      </c>
      <c r="K62" s="38">
        <f>IF(I62=0,0,IF(H62&lt;=RFM_Method!$C$22,5,IF(H62&lt;=RFM_Method!$C$23,4,IF(H62&lt;=RFM_Method!$C$24,3,IF(H62&lt;=RFM_Method!$C$25,2,1)))))</f>
        <v>1</v>
      </c>
      <c r="L62" s="38">
        <f>IF(I62=0,0,IF(I62&gt;=RFM_Method!$E$22,5,IF(I62&gt;=RFM_Method!$E$23,4,IF(I62&gt;=RFM_Method!$E$24,3,IF(I62&gt;=RFM_Method!$E$25,2,1)))))</f>
        <v>2</v>
      </c>
      <c r="M62" s="38">
        <f>IF(I62=0,0,IF(J62&gt;=RFM_Method!$D$25,5,IF(J62&gt;=RFM_Method!$D$24,4,IF(J62&gt;=RFM_Method!$D$23,3,IF(J62&gt;=RFM_Method!$D$22,2,1)))))</f>
        <v>4</v>
      </c>
      <c r="N62" s="38" t="str">
        <f t="shared" si="0"/>
        <v>124</v>
      </c>
      <c r="O62" s="38">
        <f t="shared" si="1"/>
        <v>7</v>
      </c>
      <c r="P62" s="38">
        <f t="shared" si="2"/>
        <v>3</v>
      </c>
      <c r="Q62" s="12" t="str">
        <f>IF(I62=0,"Never Recharged",INDEX(RFM_Method!$C$32:$G$36,6-K62,P62))</f>
        <v>At Risk</v>
      </c>
      <c r="R62" s="39">
        <f>SUMIFS(Raw_DataUsage!$D$2:$D$5001,Raw_DataUsage!$B$2:$B$5001,A62)/1024</f>
        <v>1.924833984375</v>
      </c>
      <c r="S62" s="40">
        <f>SUMIFS(Raw_Calls!$D$2:$D$5001,Raw_Calls!$B$2:$B$5001,A62)/60</f>
        <v>148.1</v>
      </c>
      <c r="T62" s="38" t="str">
        <f>IF(COUNTIFS(Raw_Subscriptions!$B$2:$B$3001,A62,Raw_Subscriptions!$F$2:$F$3001,"Active")&gt;0,"Yes","No")</f>
        <v>No</v>
      </c>
    </row>
    <row r="63" spans="1:20" x14ac:dyDescent="0.3">
      <c r="A63" s="13" t="str">
        <f>Raw_Customers!A60</f>
        <v>C000059</v>
      </c>
      <c r="B63" s="13" t="str">
        <f>Raw_Customers!B60</f>
        <v>Pooja Kumar</v>
      </c>
      <c r="C63" s="13" t="str">
        <f>Raw_Customers!E60</f>
        <v>Pune</v>
      </c>
      <c r="D63" s="13" t="str">
        <f>Raw_Customers!F60</f>
        <v>Karnataka</v>
      </c>
      <c r="E63" s="13" t="str">
        <f>Raw_Customers!H60</f>
        <v>Inactive</v>
      </c>
      <c r="F63" s="35">
        <f>Raw_Customers!G60</f>
        <v>44757</v>
      </c>
      <c r="G63" s="36" t="str">
        <f>IF(I63=0,"",INT(_xlfn.MAXIFS(Raw_Recharges!$D$2:$D$3001,Raw_Recharges!$B$2:$B$3001,A63)))</f>
        <v/>
      </c>
      <c r="H63" s="12" t="str">
        <f>IF(I63=0,"",RFM_Method!$C$5-G63)</f>
        <v/>
      </c>
      <c r="I63" s="12">
        <f>COUNTIFS(Raw_Recharges!$B$2:$B$3001,A63)</f>
        <v>0</v>
      </c>
      <c r="J63" s="37" t="str">
        <f>IF(I63=0,"",SUMIFS(Raw_Recharges!$E$2:$E$3001,Raw_Recharges!$B$2:$B$3001,A63))</f>
        <v/>
      </c>
      <c r="K63" s="38">
        <f>IF(I63=0,0,IF(H63&lt;=RFM_Method!$C$22,5,IF(H63&lt;=RFM_Method!$C$23,4,IF(H63&lt;=RFM_Method!$C$24,3,IF(H63&lt;=RFM_Method!$C$25,2,1)))))</f>
        <v>0</v>
      </c>
      <c r="L63" s="38">
        <f>IF(I63=0,0,IF(I63&gt;=RFM_Method!$E$22,5,IF(I63&gt;=RFM_Method!$E$23,4,IF(I63&gt;=RFM_Method!$E$24,3,IF(I63&gt;=RFM_Method!$E$25,2,1)))))</f>
        <v>0</v>
      </c>
      <c r="M63" s="38">
        <f>IF(I63=0,0,IF(J63&gt;=RFM_Method!$D$25,5,IF(J63&gt;=RFM_Method!$D$24,4,IF(J63&gt;=RFM_Method!$D$23,3,IF(J63&gt;=RFM_Method!$D$22,2,1)))))</f>
        <v>0</v>
      </c>
      <c r="N63" s="38" t="str">
        <f t="shared" si="0"/>
        <v>000</v>
      </c>
      <c r="O63" s="38">
        <f t="shared" si="1"/>
        <v>0</v>
      </c>
      <c r="P63" s="38">
        <f t="shared" si="2"/>
        <v>0</v>
      </c>
      <c r="Q63" s="12" t="str">
        <f>IF(I63=0,"Never Recharged",INDEX(RFM_Method!$C$32:$G$36,6-K63,P63))</f>
        <v>Never Recharged</v>
      </c>
      <c r="R63" s="39">
        <f>SUMIFS(Raw_DataUsage!$D$2:$D$5001,Raw_DataUsage!$B$2:$B$5001,A63)/1024</f>
        <v>4.6797363281250002</v>
      </c>
      <c r="S63" s="40">
        <f>SUMIFS(Raw_Calls!$D$2:$D$5001,Raw_Calls!$B$2:$B$5001,A63)/60</f>
        <v>52.5</v>
      </c>
      <c r="T63" s="38" t="str">
        <f>IF(COUNTIFS(Raw_Subscriptions!$B$2:$B$3001,A63,Raw_Subscriptions!$F$2:$F$3001,"Active")&gt;0,"Yes","No")</f>
        <v>No</v>
      </c>
    </row>
    <row r="64" spans="1:20" x14ac:dyDescent="0.3">
      <c r="A64" s="13" t="str">
        <f>Raw_Customers!A61</f>
        <v>C000060</v>
      </c>
      <c r="B64" s="13" t="str">
        <f>Raw_Customers!B61</f>
        <v>Neha Sharma</v>
      </c>
      <c r="C64" s="13" t="str">
        <f>Raw_Customers!E61</f>
        <v>Bangalore</v>
      </c>
      <c r="D64" s="13" t="str">
        <f>Raw_Customers!F61</f>
        <v>UP West</v>
      </c>
      <c r="E64" s="13" t="str">
        <f>Raw_Customers!H61</f>
        <v>Active</v>
      </c>
      <c r="F64" s="35">
        <f>Raw_Customers!G61</f>
        <v>45632</v>
      </c>
      <c r="G64" s="36">
        <f>IF(I64=0,"",INT(_xlfn.MAXIFS(Raw_Recharges!$D$2:$D$3001,Raw_Recharges!$B$2:$B$3001,A64)))</f>
        <v>45930</v>
      </c>
      <c r="H64" s="12">
        <f>IF(I64=0,"",RFM_Method!$C$5-G64)</f>
        <v>124</v>
      </c>
      <c r="I64" s="12">
        <f>COUNTIFS(Raw_Recharges!$B$2:$B$3001,A64)</f>
        <v>3</v>
      </c>
      <c r="J64" s="37">
        <f>IF(I64=0,"",SUMIFS(Raw_Recharges!$E$2:$E$3001,Raw_Recharges!$B$2:$B$3001,A64))</f>
        <v>1444</v>
      </c>
      <c r="K64" s="38">
        <f>IF(I64=0,0,IF(H64&lt;=RFM_Method!$C$22,5,IF(H64&lt;=RFM_Method!$C$23,4,IF(H64&lt;=RFM_Method!$C$24,3,IF(H64&lt;=RFM_Method!$C$25,2,1)))))</f>
        <v>3</v>
      </c>
      <c r="L64" s="38">
        <f>IF(I64=0,0,IF(I64&gt;=RFM_Method!$E$22,5,IF(I64&gt;=RFM_Method!$E$23,4,IF(I64&gt;=RFM_Method!$E$24,3,IF(I64&gt;=RFM_Method!$E$25,2,1)))))</f>
        <v>3</v>
      </c>
      <c r="M64" s="38">
        <f>IF(I64=0,0,IF(J64&gt;=RFM_Method!$D$25,5,IF(J64&gt;=RFM_Method!$D$24,4,IF(J64&gt;=RFM_Method!$D$23,3,IF(J64&gt;=RFM_Method!$D$22,2,1)))))</f>
        <v>4</v>
      </c>
      <c r="N64" s="38" t="str">
        <f t="shared" si="0"/>
        <v>334</v>
      </c>
      <c r="O64" s="38">
        <f t="shared" si="1"/>
        <v>10</v>
      </c>
      <c r="P64" s="38">
        <f t="shared" si="2"/>
        <v>4</v>
      </c>
      <c r="Q64" s="12" t="str">
        <f>IF(I64=0,"Never Recharged",INDEX(RFM_Method!$C$32:$G$36,6-K64,P64))</f>
        <v>Loyal Customers</v>
      </c>
      <c r="R64" s="39">
        <f>SUMIFS(Raw_DataUsage!$D$2:$D$5001,Raw_DataUsage!$B$2:$B$5001,A64)/1024</f>
        <v>2.2784765624999999</v>
      </c>
      <c r="S64" s="40">
        <f>SUMIFS(Raw_Calls!$D$2:$D$5001,Raw_Calls!$B$2:$B$5001,A64)/60</f>
        <v>118.31666666666666</v>
      </c>
      <c r="T64" s="38" t="str">
        <f>IF(COUNTIFS(Raw_Subscriptions!$B$2:$B$3001,A64,Raw_Subscriptions!$F$2:$F$3001,"Active")&gt;0,"Yes","No")</f>
        <v>Yes</v>
      </c>
    </row>
    <row r="65" spans="1:20" x14ac:dyDescent="0.3">
      <c r="A65" s="13" t="str">
        <f>Raw_Customers!A62</f>
        <v>C000061</v>
      </c>
      <c r="B65" s="13" t="str">
        <f>Raw_Customers!B62</f>
        <v>Neha Khan</v>
      </c>
      <c r="C65" s="13" t="str">
        <f>Raw_Customers!E62</f>
        <v>Bangalore</v>
      </c>
      <c r="D65" s="13" t="str">
        <f>Raw_Customers!F62</f>
        <v>Punjab</v>
      </c>
      <c r="E65" s="13" t="str">
        <f>Raw_Customers!H62</f>
        <v>Active</v>
      </c>
      <c r="F65" s="35">
        <f>Raw_Customers!G62</f>
        <v>44922</v>
      </c>
      <c r="G65" s="36">
        <f>IF(I65=0,"",INT(_xlfn.MAXIFS(Raw_Recharges!$D$2:$D$3001,Raw_Recharges!$B$2:$B$3001,A65)))</f>
        <v>45689</v>
      </c>
      <c r="H65" s="12">
        <f>IF(I65=0,"",RFM_Method!$C$5-G65)</f>
        <v>365</v>
      </c>
      <c r="I65" s="12">
        <f>COUNTIFS(Raw_Recharges!$B$2:$B$3001,A65)</f>
        <v>1</v>
      </c>
      <c r="J65" s="37">
        <f>IF(I65=0,"",SUMIFS(Raw_Recharges!$E$2:$E$3001,Raw_Recharges!$B$2:$B$3001,A65))</f>
        <v>999</v>
      </c>
      <c r="K65" s="38">
        <f>IF(I65=0,0,IF(H65&lt;=RFM_Method!$C$22,5,IF(H65&lt;=RFM_Method!$C$23,4,IF(H65&lt;=RFM_Method!$C$24,3,IF(H65&lt;=RFM_Method!$C$25,2,1)))))</f>
        <v>1</v>
      </c>
      <c r="L65" s="38">
        <f>IF(I65=0,0,IF(I65&gt;=RFM_Method!$E$22,5,IF(I65&gt;=RFM_Method!$E$23,4,IF(I65&gt;=RFM_Method!$E$24,3,IF(I65&gt;=RFM_Method!$E$25,2,1)))))</f>
        <v>1</v>
      </c>
      <c r="M65" s="38">
        <f>IF(I65=0,0,IF(J65&gt;=RFM_Method!$D$25,5,IF(J65&gt;=RFM_Method!$D$24,4,IF(J65&gt;=RFM_Method!$D$23,3,IF(J65&gt;=RFM_Method!$D$22,2,1)))))</f>
        <v>3</v>
      </c>
      <c r="N65" s="38" t="str">
        <f t="shared" si="0"/>
        <v>113</v>
      </c>
      <c r="O65" s="38">
        <f t="shared" si="1"/>
        <v>5</v>
      </c>
      <c r="P65" s="38">
        <f t="shared" si="2"/>
        <v>2</v>
      </c>
      <c r="Q65" s="12" t="str">
        <f>IF(I65=0,"Never Recharged",INDEX(RFM_Method!$C$32:$G$36,6-K65,P65))</f>
        <v>Hibernating</v>
      </c>
      <c r="R65" s="39">
        <f>SUMIFS(Raw_DataUsage!$D$2:$D$5001,Raw_DataUsage!$B$2:$B$5001,A65)/1024</f>
        <v>3.7122753906249999</v>
      </c>
      <c r="S65" s="40">
        <f>SUMIFS(Raw_Calls!$D$2:$D$5001,Raw_Calls!$B$2:$B$5001,A65)/60</f>
        <v>94.65</v>
      </c>
      <c r="T65" s="38" t="str">
        <f>IF(COUNTIFS(Raw_Subscriptions!$B$2:$B$3001,A65,Raw_Subscriptions!$F$2:$F$3001,"Active")&gt;0,"Yes","No")</f>
        <v>No</v>
      </c>
    </row>
    <row r="66" spans="1:20" x14ac:dyDescent="0.3">
      <c r="A66" s="13" t="str">
        <f>Raw_Customers!A63</f>
        <v>C000062</v>
      </c>
      <c r="B66" s="13" t="str">
        <f>Raw_Customers!B63</f>
        <v>Priya Sharma</v>
      </c>
      <c r="C66" s="13" t="str">
        <f>Raw_Customers!E63</f>
        <v>Hyderabad</v>
      </c>
      <c r="D66" s="13" t="str">
        <f>Raw_Customers!F63</f>
        <v>Tamil Nadu</v>
      </c>
      <c r="E66" s="13" t="str">
        <f>Raw_Customers!H63</f>
        <v>Active</v>
      </c>
      <c r="F66" s="35">
        <f>Raw_Customers!G63</f>
        <v>44980</v>
      </c>
      <c r="G66" s="36">
        <f>IF(I66=0,"",INT(_xlfn.MAXIFS(Raw_Recharges!$D$2:$D$3001,Raw_Recharges!$B$2:$B$3001,A66)))</f>
        <v>45845</v>
      </c>
      <c r="H66" s="12">
        <f>IF(I66=0,"",RFM_Method!$C$5-G66)</f>
        <v>209</v>
      </c>
      <c r="I66" s="12">
        <f>COUNTIFS(Raw_Recharges!$B$2:$B$3001,A66)</f>
        <v>1</v>
      </c>
      <c r="J66" s="37">
        <f>IF(I66=0,"",SUMIFS(Raw_Recharges!$E$2:$E$3001,Raw_Recharges!$B$2:$B$3001,A66))</f>
        <v>499</v>
      </c>
      <c r="K66" s="38">
        <f>IF(I66=0,0,IF(H66&lt;=RFM_Method!$C$22,5,IF(H66&lt;=RFM_Method!$C$23,4,IF(H66&lt;=RFM_Method!$C$24,3,IF(H66&lt;=RFM_Method!$C$25,2,1)))))</f>
        <v>2</v>
      </c>
      <c r="L66" s="38">
        <f>IF(I66=0,0,IF(I66&gt;=RFM_Method!$E$22,5,IF(I66&gt;=RFM_Method!$E$23,4,IF(I66&gt;=RFM_Method!$E$24,3,IF(I66&gt;=RFM_Method!$E$25,2,1)))))</f>
        <v>1</v>
      </c>
      <c r="M66" s="38">
        <f>IF(I66=0,0,IF(J66&gt;=RFM_Method!$D$25,5,IF(J66&gt;=RFM_Method!$D$24,4,IF(J66&gt;=RFM_Method!$D$23,3,IF(J66&gt;=RFM_Method!$D$22,2,1)))))</f>
        <v>2</v>
      </c>
      <c r="N66" s="38" t="str">
        <f t="shared" si="0"/>
        <v>212</v>
      </c>
      <c r="O66" s="38">
        <f t="shared" si="1"/>
        <v>5</v>
      </c>
      <c r="P66" s="38">
        <f t="shared" si="2"/>
        <v>2</v>
      </c>
      <c r="Q66" s="12" t="str">
        <f>IF(I66=0,"Never Recharged",INDEX(RFM_Method!$C$32:$G$36,6-K66,P66))</f>
        <v>About to Sleep</v>
      </c>
      <c r="R66" s="39">
        <f>SUMIFS(Raw_DataUsage!$D$2:$D$5001,Raw_DataUsage!$B$2:$B$5001,A66)/1024</f>
        <v>5.7957617187499997</v>
      </c>
      <c r="S66" s="40">
        <f>SUMIFS(Raw_Calls!$D$2:$D$5001,Raw_Calls!$B$2:$B$5001,A66)/60</f>
        <v>136.88333333333333</v>
      </c>
      <c r="T66" s="38" t="str">
        <f>IF(COUNTIFS(Raw_Subscriptions!$B$2:$B$3001,A66,Raw_Subscriptions!$F$2:$F$3001,"Active")&gt;0,"Yes","No")</f>
        <v>No</v>
      </c>
    </row>
    <row r="67" spans="1:20" x14ac:dyDescent="0.3">
      <c r="A67" s="13" t="str">
        <f>Raw_Customers!A64</f>
        <v>C000063</v>
      </c>
      <c r="B67" s="13" t="str">
        <f>Raw_Customers!B64</f>
        <v>Neha Singh</v>
      </c>
      <c r="C67" s="13" t="str">
        <f>Raw_Customers!E64</f>
        <v>Chennai</v>
      </c>
      <c r="D67" s="13" t="str">
        <f>Raw_Customers!F64</f>
        <v>Delhi NCR</v>
      </c>
      <c r="E67" s="13" t="str">
        <f>Raw_Customers!H64</f>
        <v>Active</v>
      </c>
      <c r="F67" s="35">
        <f>Raw_Customers!G64</f>
        <v>45722</v>
      </c>
      <c r="G67" s="36">
        <f>IF(I67=0,"",INT(_xlfn.MAXIFS(Raw_Recharges!$D$2:$D$3001,Raw_Recharges!$B$2:$B$3001,A67)))</f>
        <v>45880</v>
      </c>
      <c r="H67" s="12">
        <f>IF(I67=0,"",RFM_Method!$C$5-G67)</f>
        <v>174</v>
      </c>
      <c r="I67" s="12">
        <f>COUNTIFS(Raw_Recharges!$B$2:$B$3001,A67)</f>
        <v>1</v>
      </c>
      <c r="J67" s="37">
        <f>IF(I67=0,"",SUMIFS(Raw_Recharges!$E$2:$E$3001,Raw_Recharges!$B$2:$B$3001,A67))</f>
        <v>479</v>
      </c>
      <c r="K67" s="38">
        <f>IF(I67=0,0,IF(H67&lt;=RFM_Method!$C$22,5,IF(H67&lt;=RFM_Method!$C$23,4,IF(H67&lt;=RFM_Method!$C$24,3,IF(H67&lt;=RFM_Method!$C$25,2,1)))))</f>
        <v>2</v>
      </c>
      <c r="L67" s="38">
        <f>IF(I67=0,0,IF(I67&gt;=RFM_Method!$E$22,5,IF(I67&gt;=RFM_Method!$E$23,4,IF(I67&gt;=RFM_Method!$E$24,3,IF(I67&gt;=RFM_Method!$E$25,2,1)))))</f>
        <v>1</v>
      </c>
      <c r="M67" s="38">
        <f>IF(I67=0,0,IF(J67&gt;=RFM_Method!$D$25,5,IF(J67&gt;=RFM_Method!$D$24,4,IF(J67&gt;=RFM_Method!$D$23,3,IF(J67&gt;=RFM_Method!$D$22,2,1)))))</f>
        <v>2</v>
      </c>
      <c r="N67" s="38" t="str">
        <f t="shared" si="0"/>
        <v>212</v>
      </c>
      <c r="O67" s="38">
        <f t="shared" si="1"/>
        <v>5</v>
      </c>
      <c r="P67" s="38">
        <f t="shared" si="2"/>
        <v>2</v>
      </c>
      <c r="Q67" s="12" t="str">
        <f>IF(I67=0,"Never Recharged",INDEX(RFM_Method!$C$32:$G$36,6-K67,P67))</f>
        <v>About to Sleep</v>
      </c>
      <c r="R67" s="39">
        <f>SUMIFS(Raw_DataUsage!$D$2:$D$5001,Raw_DataUsage!$B$2:$B$5001,A67)/1024</f>
        <v>1.90353515625</v>
      </c>
      <c r="S67" s="40">
        <f>SUMIFS(Raw_Calls!$D$2:$D$5001,Raw_Calls!$B$2:$B$5001,A67)/60</f>
        <v>39.366666666666667</v>
      </c>
      <c r="T67" s="38" t="str">
        <f>IF(COUNTIFS(Raw_Subscriptions!$B$2:$B$3001,A67,Raw_Subscriptions!$F$2:$F$3001,"Active")&gt;0,"Yes","No")</f>
        <v>No</v>
      </c>
    </row>
    <row r="68" spans="1:20" x14ac:dyDescent="0.3">
      <c r="A68" s="13" t="str">
        <f>Raw_Customers!A65</f>
        <v>C000064</v>
      </c>
      <c r="B68" s="13" t="str">
        <f>Raw_Customers!B65</f>
        <v>Simran Yadav</v>
      </c>
      <c r="C68" s="13" t="str">
        <f>Raw_Customers!E65</f>
        <v>Mumbai</v>
      </c>
      <c r="D68" s="13" t="str">
        <f>Raw_Customers!F65</f>
        <v>Delhi NCR</v>
      </c>
      <c r="E68" s="13" t="str">
        <f>Raw_Customers!H65</f>
        <v>Active</v>
      </c>
      <c r="F68" s="35">
        <f>Raw_Customers!G65</f>
        <v>44492</v>
      </c>
      <c r="G68" s="36">
        <f>IF(I68=0,"",INT(_xlfn.MAXIFS(Raw_Recharges!$D$2:$D$3001,Raw_Recharges!$B$2:$B$3001,A68)))</f>
        <v>45758</v>
      </c>
      <c r="H68" s="12">
        <f>IF(I68=0,"",RFM_Method!$C$5-G68)</f>
        <v>296</v>
      </c>
      <c r="I68" s="12">
        <f>COUNTIFS(Raw_Recharges!$B$2:$B$3001,A68)</f>
        <v>1</v>
      </c>
      <c r="J68" s="37">
        <f>IF(I68=0,"",SUMIFS(Raw_Recharges!$E$2:$E$3001,Raw_Recharges!$B$2:$B$3001,A68))</f>
        <v>349</v>
      </c>
      <c r="K68" s="38">
        <f>IF(I68=0,0,IF(H68&lt;=RFM_Method!$C$22,5,IF(H68&lt;=RFM_Method!$C$23,4,IF(H68&lt;=RFM_Method!$C$24,3,IF(H68&lt;=RFM_Method!$C$25,2,1)))))</f>
        <v>1</v>
      </c>
      <c r="L68" s="38">
        <f>IF(I68=0,0,IF(I68&gt;=RFM_Method!$E$22,5,IF(I68&gt;=RFM_Method!$E$23,4,IF(I68&gt;=RFM_Method!$E$24,3,IF(I68&gt;=RFM_Method!$E$25,2,1)))))</f>
        <v>1</v>
      </c>
      <c r="M68" s="38">
        <f>IF(I68=0,0,IF(J68&gt;=RFM_Method!$D$25,5,IF(J68&gt;=RFM_Method!$D$24,4,IF(J68&gt;=RFM_Method!$D$23,3,IF(J68&gt;=RFM_Method!$D$22,2,1)))))</f>
        <v>1</v>
      </c>
      <c r="N68" s="38" t="str">
        <f t="shared" si="0"/>
        <v>111</v>
      </c>
      <c r="O68" s="38">
        <f t="shared" si="1"/>
        <v>3</v>
      </c>
      <c r="P68" s="38">
        <f t="shared" si="2"/>
        <v>1</v>
      </c>
      <c r="Q68" s="12" t="str">
        <f>IF(I68=0,"Never Recharged",INDEX(RFM_Method!$C$32:$G$36,6-K68,P68))</f>
        <v>Lost</v>
      </c>
      <c r="R68" s="39">
        <f>SUMIFS(Raw_DataUsage!$D$2:$D$5001,Raw_DataUsage!$B$2:$B$5001,A68)/1024</f>
        <v>3.3549023437499996</v>
      </c>
      <c r="S68" s="40">
        <f>SUMIFS(Raw_Calls!$D$2:$D$5001,Raw_Calls!$B$2:$B$5001,A68)/60</f>
        <v>102.01666666666667</v>
      </c>
      <c r="T68" s="38" t="str">
        <f>IF(COUNTIFS(Raw_Subscriptions!$B$2:$B$3001,A68,Raw_Subscriptions!$F$2:$F$3001,"Active")&gt;0,"Yes","No")</f>
        <v>No</v>
      </c>
    </row>
    <row r="69" spans="1:20" x14ac:dyDescent="0.3">
      <c r="A69" s="13" t="str">
        <f>Raw_Customers!A66</f>
        <v>C000065</v>
      </c>
      <c r="B69" s="13" t="str">
        <f>Raw_Customers!B66</f>
        <v>Raj Patel</v>
      </c>
      <c r="C69" s="13" t="str">
        <f>Raw_Customers!E66</f>
        <v>Hyderabad</v>
      </c>
      <c r="D69" s="13" t="str">
        <f>Raw_Customers!F66</f>
        <v>Delhi NCR</v>
      </c>
      <c r="E69" s="13" t="str">
        <f>Raw_Customers!H66</f>
        <v>Inactive</v>
      </c>
      <c r="F69" s="35">
        <f>Raw_Customers!G66</f>
        <v>45576</v>
      </c>
      <c r="G69" s="36">
        <f>IF(I69=0,"",INT(_xlfn.MAXIFS(Raw_Recharges!$D$2:$D$3001,Raw_Recharges!$B$2:$B$3001,A69)))</f>
        <v>46041</v>
      </c>
      <c r="H69" s="12">
        <f>IF(I69=0,"",RFM_Method!$C$5-G69)</f>
        <v>13</v>
      </c>
      <c r="I69" s="12">
        <f>COUNTIFS(Raw_Recharges!$B$2:$B$3001,A69)</f>
        <v>4</v>
      </c>
      <c r="J69" s="37">
        <f>IF(I69=0,"",SUMIFS(Raw_Recharges!$E$2:$E$3001,Raw_Recharges!$B$2:$B$3001,A69))</f>
        <v>1896</v>
      </c>
      <c r="K69" s="38">
        <f>IF(I69=0,0,IF(H69&lt;=RFM_Method!$C$22,5,IF(H69&lt;=RFM_Method!$C$23,4,IF(H69&lt;=RFM_Method!$C$24,3,IF(H69&lt;=RFM_Method!$C$25,2,1)))))</f>
        <v>5</v>
      </c>
      <c r="L69" s="38">
        <f>IF(I69=0,0,IF(I69&gt;=RFM_Method!$E$22,5,IF(I69&gt;=RFM_Method!$E$23,4,IF(I69&gt;=RFM_Method!$E$24,3,IF(I69&gt;=RFM_Method!$E$25,2,1)))))</f>
        <v>4</v>
      </c>
      <c r="M69" s="38">
        <f>IF(I69=0,0,IF(J69&gt;=RFM_Method!$D$25,5,IF(J69&gt;=RFM_Method!$D$24,4,IF(J69&gt;=RFM_Method!$D$23,3,IF(J69&gt;=RFM_Method!$D$22,2,1)))))</f>
        <v>4</v>
      </c>
      <c r="N69" s="38" t="str">
        <f t="shared" ref="N69:N132" si="3">K69&amp;L69&amp;M69</f>
        <v>544</v>
      </c>
      <c r="O69" s="38">
        <f t="shared" ref="O69:O132" si="4">K69+L69+M69</f>
        <v>13</v>
      </c>
      <c r="P69" s="38">
        <f t="shared" ref="P69:P132" si="5">IF(I69=0,0,ROUND((L69+M69)/2,0))</f>
        <v>4</v>
      </c>
      <c r="Q69" s="12" t="str">
        <f>IF(I69=0,"Never Recharged",INDEX(RFM_Method!$C$32:$G$36,6-K69,P69))</f>
        <v>Loyal Customers</v>
      </c>
      <c r="R69" s="39">
        <f>SUMIFS(Raw_DataUsage!$D$2:$D$5001,Raw_DataUsage!$B$2:$B$5001,A69)/1024</f>
        <v>3.5772753906250001</v>
      </c>
      <c r="S69" s="40">
        <f>SUMIFS(Raw_Calls!$D$2:$D$5001,Raw_Calls!$B$2:$B$5001,A69)/60</f>
        <v>87.266666666666666</v>
      </c>
      <c r="T69" s="38" t="str">
        <f>IF(COUNTIFS(Raw_Subscriptions!$B$2:$B$3001,A69,Raw_Subscriptions!$F$2:$F$3001,"Active")&gt;0,"Yes","No")</f>
        <v>Yes</v>
      </c>
    </row>
    <row r="70" spans="1:20" x14ac:dyDescent="0.3">
      <c r="A70" s="13" t="str">
        <f>Raw_Customers!A67</f>
        <v>C000066</v>
      </c>
      <c r="B70" s="13" t="str">
        <f>Raw_Customers!B67</f>
        <v>Priya Khan</v>
      </c>
      <c r="C70" s="13" t="str">
        <f>Raw_Customers!E67</f>
        <v>Hyderabad</v>
      </c>
      <c r="D70" s="13" t="str">
        <f>Raw_Customers!F67</f>
        <v>Andhra Pradesh</v>
      </c>
      <c r="E70" s="13" t="str">
        <f>Raw_Customers!H67</f>
        <v>Active</v>
      </c>
      <c r="F70" s="35">
        <f>Raw_Customers!G67</f>
        <v>44356</v>
      </c>
      <c r="G70" s="36">
        <f>IF(I70=0,"",INT(_xlfn.MAXIFS(Raw_Recharges!$D$2:$D$3001,Raw_Recharges!$B$2:$B$3001,A70)))</f>
        <v>45822</v>
      </c>
      <c r="H70" s="12">
        <f>IF(I70=0,"",RFM_Method!$C$5-G70)</f>
        <v>232</v>
      </c>
      <c r="I70" s="12">
        <f>COUNTIFS(Raw_Recharges!$B$2:$B$3001,A70)</f>
        <v>1</v>
      </c>
      <c r="J70" s="37">
        <f>IF(I70=0,"",SUMIFS(Raw_Recharges!$E$2:$E$3001,Raw_Recharges!$B$2:$B$3001,A70))</f>
        <v>148</v>
      </c>
      <c r="K70" s="38">
        <f>IF(I70=0,0,IF(H70&lt;=RFM_Method!$C$22,5,IF(H70&lt;=RFM_Method!$C$23,4,IF(H70&lt;=RFM_Method!$C$24,3,IF(H70&lt;=RFM_Method!$C$25,2,1)))))</f>
        <v>1</v>
      </c>
      <c r="L70" s="38">
        <f>IF(I70=0,0,IF(I70&gt;=RFM_Method!$E$22,5,IF(I70&gt;=RFM_Method!$E$23,4,IF(I70&gt;=RFM_Method!$E$24,3,IF(I70&gt;=RFM_Method!$E$25,2,1)))))</f>
        <v>1</v>
      </c>
      <c r="M70" s="38">
        <f>IF(I70=0,0,IF(J70&gt;=RFM_Method!$D$25,5,IF(J70&gt;=RFM_Method!$D$24,4,IF(J70&gt;=RFM_Method!$D$23,3,IF(J70&gt;=RFM_Method!$D$22,2,1)))))</f>
        <v>1</v>
      </c>
      <c r="N70" s="38" t="str">
        <f t="shared" si="3"/>
        <v>111</v>
      </c>
      <c r="O70" s="38">
        <f t="shared" si="4"/>
        <v>3</v>
      </c>
      <c r="P70" s="38">
        <f t="shared" si="5"/>
        <v>1</v>
      </c>
      <c r="Q70" s="12" t="str">
        <f>IF(I70=0,"Never Recharged",INDEX(RFM_Method!$C$32:$G$36,6-K70,P70))</f>
        <v>Lost</v>
      </c>
      <c r="R70" s="39">
        <f>SUMIFS(Raw_DataUsage!$D$2:$D$5001,Raw_DataUsage!$B$2:$B$5001,A70)/1024</f>
        <v>0.89654296874999995</v>
      </c>
      <c r="S70" s="40">
        <f>SUMIFS(Raw_Calls!$D$2:$D$5001,Raw_Calls!$B$2:$B$5001,A70)/60</f>
        <v>189.35</v>
      </c>
      <c r="T70" s="38" t="str">
        <f>IF(COUNTIFS(Raw_Subscriptions!$B$2:$B$3001,A70,Raw_Subscriptions!$F$2:$F$3001,"Active")&gt;0,"Yes","No")</f>
        <v>No</v>
      </c>
    </row>
    <row r="71" spans="1:20" x14ac:dyDescent="0.3">
      <c r="A71" s="13" t="str">
        <f>Raw_Customers!A68</f>
        <v>C000067</v>
      </c>
      <c r="B71" s="13" t="str">
        <f>Raw_Customers!B68</f>
        <v>Vikram Singh</v>
      </c>
      <c r="C71" s="13" t="str">
        <f>Raw_Customers!E68</f>
        <v>Pune</v>
      </c>
      <c r="D71" s="13" t="str">
        <f>Raw_Customers!F68</f>
        <v>Gujarat</v>
      </c>
      <c r="E71" s="13" t="str">
        <f>Raw_Customers!H68</f>
        <v>Inactive</v>
      </c>
      <c r="F71" s="35">
        <f>Raw_Customers!G68</f>
        <v>44231</v>
      </c>
      <c r="G71" s="36">
        <f>IF(I71=0,"",INT(_xlfn.MAXIFS(Raw_Recharges!$D$2:$D$3001,Raw_Recharges!$B$2:$B$3001,A71)))</f>
        <v>45731</v>
      </c>
      <c r="H71" s="12">
        <f>IF(I71=0,"",RFM_Method!$C$5-G71)</f>
        <v>323</v>
      </c>
      <c r="I71" s="12">
        <f>COUNTIFS(Raw_Recharges!$B$2:$B$3001,A71)</f>
        <v>1</v>
      </c>
      <c r="J71" s="37">
        <f>IF(I71=0,"",SUMIFS(Raw_Recharges!$E$2:$E$3001,Raw_Recharges!$B$2:$B$3001,A71))</f>
        <v>2999</v>
      </c>
      <c r="K71" s="38">
        <f>IF(I71=0,0,IF(H71&lt;=RFM_Method!$C$22,5,IF(H71&lt;=RFM_Method!$C$23,4,IF(H71&lt;=RFM_Method!$C$24,3,IF(H71&lt;=RFM_Method!$C$25,2,1)))))</f>
        <v>1</v>
      </c>
      <c r="L71" s="38">
        <f>IF(I71=0,0,IF(I71&gt;=RFM_Method!$E$22,5,IF(I71&gt;=RFM_Method!$E$23,4,IF(I71&gt;=RFM_Method!$E$24,3,IF(I71&gt;=RFM_Method!$E$25,2,1)))))</f>
        <v>1</v>
      </c>
      <c r="M71" s="38">
        <f>IF(I71=0,0,IF(J71&gt;=RFM_Method!$D$25,5,IF(J71&gt;=RFM_Method!$D$24,4,IF(J71&gt;=RFM_Method!$D$23,3,IF(J71&gt;=RFM_Method!$D$22,2,1)))))</f>
        <v>5</v>
      </c>
      <c r="N71" s="38" t="str">
        <f t="shared" si="3"/>
        <v>115</v>
      </c>
      <c r="O71" s="38">
        <f t="shared" si="4"/>
        <v>7</v>
      </c>
      <c r="P71" s="38">
        <f t="shared" si="5"/>
        <v>3</v>
      </c>
      <c r="Q71" s="12" t="str">
        <f>IF(I71=0,"Never Recharged",INDEX(RFM_Method!$C$32:$G$36,6-K71,P71))</f>
        <v>At Risk</v>
      </c>
      <c r="R71" s="39">
        <f>SUMIFS(Raw_DataUsage!$D$2:$D$5001,Raw_DataUsage!$B$2:$B$5001,A71)/1024</f>
        <v>3.9527050781250002</v>
      </c>
      <c r="S71" s="40">
        <f>SUMIFS(Raw_Calls!$D$2:$D$5001,Raw_Calls!$B$2:$B$5001,A71)/60</f>
        <v>95.033333333333331</v>
      </c>
      <c r="T71" s="38" t="str">
        <f>IF(COUNTIFS(Raw_Subscriptions!$B$2:$B$3001,A71,Raw_Subscriptions!$F$2:$F$3001,"Active")&gt;0,"Yes","No")</f>
        <v>Yes</v>
      </c>
    </row>
    <row r="72" spans="1:20" x14ac:dyDescent="0.3">
      <c r="A72" s="13" t="str">
        <f>Raw_Customers!A69</f>
        <v>C000068</v>
      </c>
      <c r="B72" s="13" t="str">
        <f>Raw_Customers!B69</f>
        <v>Priya Sharma</v>
      </c>
      <c r="C72" s="13" t="str">
        <f>Raw_Customers!E69</f>
        <v>Mumbai</v>
      </c>
      <c r="D72" s="13" t="str">
        <f>Raw_Customers!F69</f>
        <v>Karnataka</v>
      </c>
      <c r="E72" s="13" t="str">
        <f>Raw_Customers!H69</f>
        <v>Active</v>
      </c>
      <c r="F72" s="35">
        <f>Raw_Customers!G69</f>
        <v>45859</v>
      </c>
      <c r="G72" s="36" t="str">
        <f>IF(I72=0,"",INT(_xlfn.MAXIFS(Raw_Recharges!$D$2:$D$3001,Raw_Recharges!$B$2:$B$3001,A72)))</f>
        <v/>
      </c>
      <c r="H72" s="12" t="str">
        <f>IF(I72=0,"",RFM_Method!$C$5-G72)</f>
        <v/>
      </c>
      <c r="I72" s="12">
        <f>COUNTIFS(Raw_Recharges!$B$2:$B$3001,A72)</f>
        <v>0</v>
      </c>
      <c r="J72" s="37" t="str">
        <f>IF(I72=0,"",SUMIFS(Raw_Recharges!$E$2:$E$3001,Raw_Recharges!$B$2:$B$3001,A72))</f>
        <v/>
      </c>
      <c r="K72" s="38">
        <f>IF(I72=0,0,IF(H72&lt;=RFM_Method!$C$22,5,IF(H72&lt;=RFM_Method!$C$23,4,IF(H72&lt;=RFM_Method!$C$24,3,IF(H72&lt;=RFM_Method!$C$25,2,1)))))</f>
        <v>0</v>
      </c>
      <c r="L72" s="38">
        <f>IF(I72=0,0,IF(I72&gt;=RFM_Method!$E$22,5,IF(I72&gt;=RFM_Method!$E$23,4,IF(I72&gt;=RFM_Method!$E$24,3,IF(I72&gt;=RFM_Method!$E$25,2,1)))))</f>
        <v>0</v>
      </c>
      <c r="M72" s="38">
        <f>IF(I72=0,0,IF(J72&gt;=RFM_Method!$D$25,5,IF(J72&gt;=RFM_Method!$D$24,4,IF(J72&gt;=RFM_Method!$D$23,3,IF(J72&gt;=RFM_Method!$D$22,2,1)))))</f>
        <v>0</v>
      </c>
      <c r="N72" s="38" t="str">
        <f t="shared" si="3"/>
        <v>000</v>
      </c>
      <c r="O72" s="38">
        <f t="shared" si="4"/>
        <v>0</v>
      </c>
      <c r="P72" s="38">
        <f t="shared" si="5"/>
        <v>0</v>
      </c>
      <c r="Q72" s="12" t="str">
        <f>IF(I72=0,"Never Recharged",INDEX(RFM_Method!$C$32:$G$36,6-K72,P72))</f>
        <v>Never Recharged</v>
      </c>
      <c r="R72" s="39">
        <f>SUMIFS(Raw_DataUsage!$D$2:$D$5001,Raw_DataUsage!$B$2:$B$5001,A72)/1024</f>
        <v>0.409609375</v>
      </c>
      <c r="S72" s="40">
        <f>SUMIFS(Raw_Calls!$D$2:$D$5001,Raw_Calls!$B$2:$B$5001,A72)/60</f>
        <v>38.700000000000003</v>
      </c>
      <c r="T72" s="38" t="str">
        <f>IF(COUNTIFS(Raw_Subscriptions!$B$2:$B$3001,A72,Raw_Subscriptions!$F$2:$F$3001,"Active")&gt;0,"Yes","No")</f>
        <v>No</v>
      </c>
    </row>
    <row r="73" spans="1:20" x14ac:dyDescent="0.3">
      <c r="A73" s="13" t="str">
        <f>Raw_Customers!A70</f>
        <v>C000069</v>
      </c>
      <c r="B73" s="13" t="str">
        <f>Raw_Customers!B70</f>
        <v>Amit Kumar</v>
      </c>
      <c r="C73" s="13" t="str">
        <f>Raw_Customers!E70</f>
        <v>Delhi</v>
      </c>
      <c r="D73" s="13" t="str">
        <f>Raw_Customers!F70</f>
        <v>Maharashtra</v>
      </c>
      <c r="E73" s="13" t="str">
        <f>Raw_Customers!H70</f>
        <v>Inactive</v>
      </c>
      <c r="F73" s="35">
        <f>Raw_Customers!G70</f>
        <v>44526</v>
      </c>
      <c r="G73" s="36" t="str">
        <f>IF(I73=0,"",INT(_xlfn.MAXIFS(Raw_Recharges!$D$2:$D$3001,Raw_Recharges!$B$2:$B$3001,A73)))</f>
        <v/>
      </c>
      <c r="H73" s="12" t="str">
        <f>IF(I73=0,"",RFM_Method!$C$5-G73)</f>
        <v/>
      </c>
      <c r="I73" s="12">
        <f>COUNTIFS(Raw_Recharges!$B$2:$B$3001,A73)</f>
        <v>0</v>
      </c>
      <c r="J73" s="37" t="str">
        <f>IF(I73=0,"",SUMIFS(Raw_Recharges!$E$2:$E$3001,Raw_Recharges!$B$2:$B$3001,A73))</f>
        <v/>
      </c>
      <c r="K73" s="38">
        <f>IF(I73=0,0,IF(H73&lt;=RFM_Method!$C$22,5,IF(H73&lt;=RFM_Method!$C$23,4,IF(H73&lt;=RFM_Method!$C$24,3,IF(H73&lt;=RFM_Method!$C$25,2,1)))))</f>
        <v>0</v>
      </c>
      <c r="L73" s="38">
        <f>IF(I73=0,0,IF(I73&gt;=RFM_Method!$E$22,5,IF(I73&gt;=RFM_Method!$E$23,4,IF(I73&gt;=RFM_Method!$E$24,3,IF(I73&gt;=RFM_Method!$E$25,2,1)))))</f>
        <v>0</v>
      </c>
      <c r="M73" s="38">
        <f>IF(I73=0,0,IF(J73&gt;=RFM_Method!$D$25,5,IF(J73&gt;=RFM_Method!$D$24,4,IF(J73&gt;=RFM_Method!$D$23,3,IF(J73&gt;=RFM_Method!$D$22,2,1)))))</f>
        <v>0</v>
      </c>
      <c r="N73" s="38" t="str">
        <f t="shared" si="3"/>
        <v>000</v>
      </c>
      <c r="O73" s="38">
        <f t="shared" si="4"/>
        <v>0</v>
      </c>
      <c r="P73" s="38">
        <f t="shared" si="5"/>
        <v>0</v>
      </c>
      <c r="Q73" s="12" t="str">
        <f>IF(I73=0,"Never Recharged",INDEX(RFM_Method!$C$32:$G$36,6-K73,P73))</f>
        <v>Never Recharged</v>
      </c>
      <c r="R73" s="39">
        <f>SUMIFS(Raw_DataUsage!$D$2:$D$5001,Raw_DataUsage!$B$2:$B$5001,A73)/1024</f>
        <v>3.1627832031250001</v>
      </c>
      <c r="S73" s="40">
        <f>SUMIFS(Raw_Calls!$D$2:$D$5001,Raw_Calls!$B$2:$B$5001,A73)/60</f>
        <v>23.683333333333334</v>
      </c>
      <c r="T73" s="38" t="str">
        <f>IF(COUNTIFS(Raw_Subscriptions!$B$2:$B$3001,A73,Raw_Subscriptions!$F$2:$F$3001,"Active")&gt;0,"Yes","No")</f>
        <v>No</v>
      </c>
    </row>
    <row r="74" spans="1:20" x14ac:dyDescent="0.3">
      <c r="A74" s="13" t="str">
        <f>Raw_Customers!A71</f>
        <v>C000070</v>
      </c>
      <c r="B74" s="13" t="str">
        <f>Raw_Customers!B71</f>
        <v>Rahul Mishra</v>
      </c>
      <c r="C74" s="13" t="str">
        <f>Raw_Customers!E71</f>
        <v>Delhi</v>
      </c>
      <c r="D74" s="13" t="str">
        <f>Raw_Customers!F71</f>
        <v>Punjab</v>
      </c>
      <c r="E74" s="13" t="str">
        <f>Raw_Customers!H71</f>
        <v>Active</v>
      </c>
      <c r="F74" s="35">
        <f>Raw_Customers!G71</f>
        <v>45614</v>
      </c>
      <c r="G74" s="36">
        <f>IF(I74=0,"",INT(_xlfn.MAXIFS(Raw_Recharges!$D$2:$D$3001,Raw_Recharges!$B$2:$B$3001,A74)))</f>
        <v>46016</v>
      </c>
      <c r="H74" s="12">
        <f>IF(I74=0,"",RFM_Method!$C$5-G74)</f>
        <v>38</v>
      </c>
      <c r="I74" s="12">
        <f>COUNTIFS(Raw_Recharges!$B$2:$B$3001,A74)</f>
        <v>2</v>
      </c>
      <c r="J74" s="37">
        <f>IF(I74=0,"",SUMIFS(Raw_Recharges!$E$2:$E$3001,Raw_Recharges!$B$2:$B$3001,A74))</f>
        <v>848</v>
      </c>
      <c r="K74" s="38">
        <f>IF(I74=0,0,IF(H74&lt;=RFM_Method!$C$22,5,IF(H74&lt;=RFM_Method!$C$23,4,IF(H74&lt;=RFM_Method!$C$24,3,IF(H74&lt;=RFM_Method!$C$25,2,1)))))</f>
        <v>5</v>
      </c>
      <c r="L74" s="38">
        <f>IF(I74=0,0,IF(I74&gt;=RFM_Method!$E$22,5,IF(I74&gt;=RFM_Method!$E$23,4,IF(I74&gt;=RFM_Method!$E$24,3,IF(I74&gt;=RFM_Method!$E$25,2,1)))))</f>
        <v>2</v>
      </c>
      <c r="M74" s="38">
        <f>IF(I74=0,0,IF(J74&gt;=RFM_Method!$D$25,5,IF(J74&gt;=RFM_Method!$D$24,4,IF(J74&gt;=RFM_Method!$D$23,3,IF(J74&gt;=RFM_Method!$D$22,2,1)))))</f>
        <v>3</v>
      </c>
      <c r="N74" s="38" t="str">
        <f t="shared" si="3"/>
        <v>523</v>
      </c>
      <c r="O74" s="38">
        <f t="shared" si="4"/>
        <v>10</v>
      </c>
      <c r="P74" s="38">
        <f t="shared" si="5"/>
        <v>3</v>
      </c>
      <c r="Q74" s="12" t="str">
        <f>IF(I74=0,"Never Recharged",INDEX(RFM_Method!$C$32:$G$36,6-K74,P74))</f>
        <v>Potential Loyalist</v>
      </c>
      <c r="R74" s="39">
        <f>SUMIFS(Raw_DataUsage!$D$2:$D$5001,Raw_DataUsage!$B$2:$B$5001,A74)/1024</f>
        <v>4.668173828125</v>
      </c>
      <c r="S74" s="40">
        <f>SUMIFS(Raw_Calls!$D$2:$D$5001,Raw_Calls!$B$2:$B$5001,A74)/60</f>
        <v>44.833333333333336</v>
      </c>
      <c r="T74" s="38" t="str">
        <f>IF(COUNTIFS(Raw_Subscriptions!$B$2:$B$3001,A74,Raw_Subscriptions!$F$2:$F$3001,"Active")&gt;0,"Yes","No")</f>
        <v>No</v>
      </c>
    </row>
    <row r="75" spans="1:20" x14ac:dyDescent="0.3">
      <c r="A75" s="13" t="str">
        <f>Raw_Customers!A72</f>
        <v>C000071</v>
      </c>
      <c r="B75" s="13" t="str">
        <f>Raw_Customers!B72</f>
        <v>Amit Gupta</v>
      </c>
      <c r="C75" s="13" t="str">
        <f>Raw_Customers!E72</f>
        <v>Pune</v>
      </c>
      <c r="D75" s="13" t="str">
        <f>Raw_Customers!F72</f>
        <v>UP East</v>
      </c>
      <c r="E75" s="13" t="str">
        <f>Raw_Customers!H72</f>
        <v>Active</v>
      </c>
      <c r="F75" s="35">
        <f>Raw_Customers!G72</f>
        <v>46017</v>
      </c>
      <c r="G75" s="36">
        <f>IF(I75=0,"",INT(_xlfn.MAXIFS(Raw_Recharges!$D$2:$D$3001,Raw_Recharges!$B$2:$B$3001,A75)))</f>
        <v>45982</v>
      </c>
      <c r="H75" s="12">
        <f>IF(I75=0,"",RFM_Method!$C$5-G75)</f>
        <v>72</v>
      </c>
      <c r="I75" s="12">
        <f>COUNTIFS(Raw_Recharges!$B$2:$B$3001,A75)</f>
        <v>2</v>
      </c>
      <c r="J75" s="37">
        <f>IF(I75=0,"",SUMIFS(Raw_Recharges!$E$2:$E$3001,Raw_Recharges!$B$2:$B$3001,A75))</f>
        <v>598</v>
      </c>
      <c r="K75" s="38">
        <f>IF(I75=0,0,IF(H75&lt;=RFM_Method!$C$22,5,IF(H75&lt;=RFM_Method!$C$23,4,IF(H75&lt;=RFM_Method!$C$24,3,IF(H75&lt;=RFM_Method!$C$25,2,1)))))</f>
        <v>4</v>
      </c>
      <c r="L75" s="38">
        <f>IF(I75=0,0,IF(I75&gt;=RFM_Method!$E$22,5,IF(I75&gt;=RFM_Method!$E$23,4,IF(I75&gt;=RFM_Method!$E$24,3,IF(I75&gt;=RFM_Method!$E$25,2,1)))))</f>
        <v>2</v>
      </c>
      <c r="M75" s="38">
        <f>IF(I75=0,0,IF(J75&gt;=RFM_Method!$D$25,5,IF(J75&gt;=RFM_Method!$D$24,4,IF(J75&gt;=RFM_Method!$D$23,3,IF(J75&gt;=RFM_Method!$D$22,2,1)))))</f>
        <v>2</v>
      </c>
      <c r="N75" s="38" t="str">
        <f t="shared" si="3"/>
        <v>422</v>
      </c>
      <c r="O75" s="38">
        <f t="shared" si="4"/>
        <v>8</v>
      </c>
      <c r="P75" s="38">
        <f t="shared" si="5"/>
        <v>2</v>
      </c>
      <c r="Q75" s="12" t="str">
        <f>IF(I75=0,"Never Recharged",INDEX(RFM_Method!$C$32:$G$36,6-K75,P75))</f>
        <v>Potential Loyalist</v>
      </c>
      <c r="R75" s="39">
        <f>SUMIFS(Raw_DataUsage!$D$2:$D$5001,Raw_DataUsage!$B$2:$B$5001,A75)/1024</f>
        <v>2.6561523437500001</v>
      </c>
      <c r="S75" s="40">
        <f>SUMIFS(Raw_Calls!$D$2:$D$5001,Raw_Calls!$B$2:$B$5001,A75)/60</f>
        <v>150.80000000000001</v>
      </c>
      <c r="T75" s="38" t="str">
        <f>IF(COUNTIFS(Raw_Subscriptions!$B$2:$B$3001,A75,Raw_Subscriptions!$F$2:$F$3001,"Active")&gt;0,"Yes","No")</f>
        <v>Yes</v>
      </c>
    </row>
    <row r="76" spans="1:20" x14ac:dyDescent="0.3">
      <c r="A76" s="13" t="str">
        <f>Raw_Customers!A73</f>
        <v>C000072</v>
      </c>
      <c r="B76" s="13" t="str">
        <f>Raw_Customers!B73</f>
        <v>Raj Mishra</v>
      </c>
      <c r="C76" s="13" t="str">
        <f>Raw_Customers!E73</f>
        <v>Delhi</v>
      </c>
      <c r="D76" s="13" t="str">
        <f>Raw_Customers!F73</f>
        <v>UP West</v>
      </c>
      <c r="E76" s="13" t="str">
        <f>Raw_Customers!H73</f>
        <v>Active</v>
      </c>
      <c r="F76" s="35">
        <f>Raw_Customers!G73</f>
        <v>44597</v>
      </c>
      <c r="G76" s="36" t="str">
        <f>IF(I76=0,"",INT(_xlfn.MAXIFS(Raw_Recharges!$D$2:$D$3001,Raw_Recharges!$B$2:$B$3001,A76)))</f>
        <v/>
      </c>
      <c r="H76" s="12" t="str">
        <f>IF(I76=0,"",RFM_Method!$C$5-G76)</f>
        <v/>
      </c>
      <c r="I76" s="12">
        <f>COUNTIFS(Raw_Recharges!$B$2:$B$3001,A76)</f>
        <v>0</v>
      </c>
      <c r="J76" s="37" t="str">
        <f>IF(I76=0,"",SUMIFS(Raw_Recharges!$E$2:$E$3001,Raw_Recharges!$B$2:$B$3001,A76))</f>
        <v/>
      </c>
      <c r="K76" s="38">
        <f>IF(I76=0,0,IF(H76&lt;=RFM_Method!$C$22,5,IF(H76&lt;=RFM_Method!$C$23,4,IF(H76&lt;=RFM_Method!$C$24,3,IF(H76&lt;=RFM_Method!$C$25,2,1)))))</f>
        <v>0</v>
      </c>
      <c r="L76" s="38">
        <f>IF(I76=0,0,IF(I76&gt;=RFM_Method!$E$22,5,IF(I76&gt;=RFM_Method!$E$23,4,IF(I76&gt;=RFM_Method!$E$24,3,IF(I76&gt;=RFM_Method!$E$25,2,1)))))</f>
        <v>0</v>
      </c>
      <c r="M76" s="38">
        <f>IF(I76=0,0,IF(J76&gt;=RFM_Method!$D$25,5,IF(J76&gt;=RFM_Method!$D$24,4,IF(J76&gt;=RFM_Method!$D$23,3,IF(J76&gt;=RFM_Method!$D$22,2,1)))))</f>
        <v>0</v>
      </c>
      <c r="N76" s="38" t="str">
        <f t="shared" si="3"/>
        <v>000</v>
      </c>
      <c r="O76" s="38">
        <f t="shared" si="4"/>
        <v>0</v>
      </c>
      <c r="P76" s="38">
        <f t="shared" si="5"/>
        <v>0</v>
      </c>
      <c r="Q76" s="12" t="str">
        <f>IF(I76=0,"Never Recharged",INDEX(RFM_Method!$C$32:$G$36,6-K76,P76))</f>
        <v>Never Recharged</v>
      </c>
      <c r="R76" s="39">
        <f>SUMIFS(Raw_DataUsage!$D$2:$D$5001,Raw_DataUsage!$B$2:$B$5001,A76)/1024</f>
        <v>9.5132226562500009</v>
      </c>
      <c r="S76" s="40">
        <f>SUMIFS(Raw_Calls!$D$2:$D$5001,Raw_Calls!$B$2:$B$5001,A76)/60</f>
        <v>65.066666666666663</v>
      </c>
      <c r="T76" s="38" t="str">
        <f>IF(COUNTIFS(Raw_Subscriptions!$B$2:$B$3001,A76,Raw_Subscriptions!$F$2:$F$3001,"Active")&gt;0,"Yes","No")</f>
        <v>No</v>
      </c>
    </row>
    <row r="77" spans="1:20" x14ac:dyDescent="0.3">
      <c r="A77" s="13" t="str">
        <f>Raw_Customers!A74</f>
        <v>C000073</v>
      </c>
      <c r="B77" s="13" t="str">
        <f>Raw_Customers!B74</f>
        <v>Priya Patel</v>
      </c>
      <c r="C77" s="13" t="str">
        <f>Raw_Customers!E74</f>
        <v>Hyderabad</v>
      </c>
      <c r="D77" s="13" t="str">
        <f>Raw_Customers!F74</f>
        <v>Tamil Nadu</v>
      </c>
      <c r="E77" s="13" t="str">
        <f>Raw_Customers!H74</f>
        <v>Active</v>
      </c>
      <c r="F77" s="35">
        <f>Raw_Customers!G74</f>
        <v>44635</v>
      </c>
      <c r="G77" s="36">
        <f>IF(I77=0,"",INT(_xlfn.MAXIFS(Raw_Recharges!$D$2:$D$3001,Raw_Recharges!$B$2:$B$3001,A77)))</f>
        <v>45955</v>
      </c>
      <c r="H77" s="12">
        <f>IF(I77=0,"",RFM_Method!$C$5-G77)</f>
        <v>99</v>
      </c>
      <c r="I77" s="12">
        <f>COUNTIFS(Raw_Recharges!$B$2:$B$3001,A77)</f>
        <v>3</v>
      </c>
      <c r="J77" s="37">
        <f>IF(I77=0,"",SUMIFS(Raw_Recharges!$E$2:$E$3001,Raw_Recharges!$B$2:$B$3001,A77))</f>
        <v>546</v>
      </c>
      <c r="K77" s="38">
        <f>IF(I77=0,0,IF(H77&lt;=RFM_Method!$C$22,5,IF(H77&lt;=RFM_Method!$C$23,4,IF(H77&lt;=RFM_Method!$C$24,3,IF(H77&lt;=RFM_Method!$C$25,2,1)))))</f>
        <v>3</v>
      </c>
      <c r="L77" s="38">
        <f>IF(I77=0,0,IF(I77&gt;=RFM_Method!$E$22,5,IF(I77&gt;=RFM_Method!$E$23,4,IF(I77&gt;=RFM_Method!$E$24,3,IF(I77&gt;=RFM_Method!$E$25,2,1)))))</f>
        <v>3</v>
      </c>
      <c r="M77" s="38">
        <f>IF(I77=0,0,IF(J77&gt;=RFM_Method!$D$25,5,IF(J77&gt;=RFM_Method!$D$24,4,IF(J77&gt;=RFM_Method!$D$23,3,IF(J77&gt;=RFM_Method!$D$22,2,1)))))</f>
        <v>2</v>
      </c>
      <c r="N77" s="38" t="str">
        <f t="shared" si="3"/>
        <v>332</v>
      </c>
      <c r="O77" s="38">
        <f t="shared" si="4"/>
        <v>8</v>
      </c>
      <c r="P77" s="38">
        <f t="shared" si="5"/>
        <v>3</v>
      </c>
      <c r="Q77" s="12" t="str">
        <f>IF(I77=0,"Never Recharged",INDEX(RFM_Method!$C$32:$G$36,6-K77,P77))</f>
        <v>Need Attention</v>
      </c>
      <c r="R77" s="39">
        <f>SUMIFS(Raw_DataUsage!$D$2:$D$5001,Raw_DataUsage!$B$2:$B$5001,A77)/1024</f>
        <v>0.93074218749999993</v>
      </c>
      <c r="S77" s="40">
        <f>SUMIFS(Raw_Calls!$D$2:$D$5001,Raw_Calls!$B$2:$B$5001,A77)/60</f>
        <v>18.95</v>
      </c>
      <c r="T77" s="38" t="str">
        <f>IF(COUNTIFS(Raw_Subscriptions!$B$2:$B$3001,A77,Raw_Subscriptions!$F$2:$F$3001,"Active")&gt;0,"Yes","No")</f>
        <v>Yes</v>
      </c>
    </row>
    <row r="78" spans="1:20" x14ac:dyDescent="0.3">
      <c r="A78" s="13" t="str">
        <f>Raw_Customers!A75</f>
        <v>C000074</v>
      </c>
      <c r="B78" s="13" t="str">
        <f>Raw_Customers!B75</f>
        <v>Pooja Jha</v>
      </c>
      <c r="C78" s="13" t="str">
        <f>Raw_Customers!E75</f>
        <v>Pune</v>
      </c>
      <c r="D78" s="13" t="str">
        <f>Raw_Customers!F75</f>
        <v>UP West</v>
      </c>
      <c r="E78" s="13" t="str">
        <f>Raw_Customers!H75</f>
        <v>Active</v>
      </c>
      <c r="F78" s="35">
        <f>Raw_Customers!G75</f>
        <v>45020</v>
      </c>
      <c r="G78" s="36">
        <f>IF(I78=0,"",INT(_xlfn.MAXIFS(Raw_Recharges!$D$2:$D$3001,Raw_Recharges!$B$2:$B$3001,A78)))</f>
        <v>45945</v>
      </c>
      <c r="H78" s="12">
        <f>IF(I78=0,"",RFM_Method!$C$5-G78)</f>
        <v>109</v>
      </c>
      <c r="I78" s="12">
        <f>COUNTIFS(Raw_Recharges!$B$2:$B$3001,A78)</f>
        <v>1</v>
      </c>
      <c r="J78" s="37">
        <f>IF(I78=0,"",SUMIFS(Raw_Recharges!$E$2:$E$3001,Raw_Recharges!$B$2:$B$3001,A78))</f>
        <v>999</v>
      </c>
      <c r="K78" s="38">
        <f>IF(I78=0,0,IF(H78&lt;=RFM_Method!$C$22,5,IF(H78&lt;=RFM_Method!$C$23,4,IF(H78&lt;=RFM_Method!$C$24,3,IF(H78&lt;=RFM_Method!$C$25,2,1)))))</f>
        <v>3</v>
      </c>
      <c r="L78" s="38">
        <f>IF(I78=0,0,IF(I78&gt;=RFM_Method!$E$22,5,IF(I78&gt;=RFM_Method!$E$23,4,IF(I78&gt;=RFM_Method!$E$24,3,IF(I78&gt;=RFM_Method!$E$25,2,1)))))</f>
        <v>1</v>
      </c>
      <c r="M78" s="38">
        <f>IF(I78=0,0,IF(J78&gt;=RFM_Method!$D$25,5,IF(J78&gt;=RFM_Method!$D$24,4,IF(J78&gt;=RFM_Method!$D$23,3,IF(J78&gt;=RFM_Method!$D$22,2,1)))))</f>
        <v>3</v>
      </c>
      <c r="N78" s="38" t="str">
        <f t="shared" si="3"/>
        <v>313</v>
      </c>
      <c r="O78" s="38">
        <f t="shared" si="4"/>
        <v>7</v>
      </c>
      <c r="P78" s="38">
        <f t="shared" si="5"/>
        <v>2</v>
      </c>
      <c r="Q78" s="12" t="str">
        <f>IF(I78=0,"Never Recharged",INDEX(RFM_Method!$C$32:$G$36,6-K78,P78))</f>
        <v>Need Attention</v>
      </c>
      <c r="R78" s="39">
        <f>SUMIFS(Raw_DataUsage!$D$2:$D$5001,Raw_DataUsage!$B$2:$B$5001,A78)/1024</f>
        <v>1.5204296875000001</v>
      </c>
      <c r="S78" s="40">
        <f>SUMIFS(Raw_Calls!$D$2:$D$5001,Raw_Calls!$B$2:$B$5001,A78)/60</f>
        <v>266.48333333333335</v>
      </c>
      <c r="T78" s="38" t="str">
        <f>IF(COUNTIFS(Raw_Subscriptions!$B$2:$B$3001,A78,Raw_Subscriptions!$F$2:$F$3001,"Active")&gt;0,"Yes","No")</f>
        <v>No</v>
      </c>
    </row>
    <row r="79" spans="1:20" x14ac:dyDescent="0.3">
      <c r="A79" s="13" t="str">
        <f>Raw_Customers!A76</f>
        <v>C000075</v>
      </c>
      <c r="B79" s="13" t="str">
        <f>Raw_Customers!B76</f>
        <v>Neha Khan</v>
      </c>
      <c r="C79" s="13" t="str">
        <f>Raw_Customers!E76</f>
        <v>Bangalore</v>
      </c>
      <c r="D79" s="13" t="str">
        <f>Raw_Customers!F76</f>
        <v>Telangana</v>
      </c>
      <c r="E79" s="13" t="str">
        <f>Raw_Customers!H76</f>
        <v>Active</v>
      </c>
      <c r="F79" s="35">
        <f>Raw_Customers!G76</f>
        <v>45973</v>
      </c>
      <c r="G79" s="36">
        <f>IF(I79=0,"",INT(_xlfn.MAXIFS(Raw_Recharges!$D$2:$D$3001,Raw_Recharges!$B$2:$B$3001,A79)))</f>
        <v>45773</v>
      </c>
      <c r="H79" s="12">
        <f>IF(I79=0,"",RFM_Method!$C$5-G79)</f>
        <v>281</v>
      </c>
      <c r="I79" s="12">
        <f>COUNTIFS(Raw_Recharges!$B$2:$B$3001,A79)</f>
        <v>2</v>
      </c>
      <c r="J79" s="37">
        <f>IF(I79=0,"",SUMIFS(Raw_Recharges!$E$2:$E$3001,Raw_Recharges!$B$2:$B$3001,A79))</f>
        <v>578</v>
      </c>
      <c r="K79" s="38">
        <f>IF(I79=0,0,IF(H79&lt;=RFM_Method!$C$22,5,IF(H79&lt;=RFM_Method!$C$23,4,IF(H79&lt;=RFM_Method!$C$24,3,IF(H79&lt;=RFM_Method!$C$25,2,1)))))</f>
        <v>1</v>
      </c>
      <c r="L79" s="38">
        <f>IF(I79=0,0,IF(I79&gt;=RFM_Method!$E$22,5,IF(I79&gt;=RFM_Method!$E$23,4,IF(I79&gt;=RFM_Method!$E$24,3,IF(I79&gt;=RFM_Method!$E$25,2,1)))))</f>
        <v>2</v>
      </c>
      <c r="M79" s="38">
        <f>IF(I79=0,0,IF(J79&gt;=RFM_Method!$D$25,5,IF(J79&gt;=RFM_Method!$D$24,4,IF(J79&gt;=RFM_Method!$D$23,3,IF(J79&gt;=RFM_Method!$D$22,2,1)))))</f>
        <v>2</v>
      </c>
      <c r="N79" s="38" t="str">
        <f t="shared" si="3"/>
        <v>122</v>
      </c>
      <c r="O79" s="38">
        <f t="shared" si="4"/>
        <v>5</v>
      </c>
      <c r="P79" s="38">
        <f t="shared" si="5"/>
        <v>2</v>
      </c>
      <c r="Q79" s="12" t="str">
        <f>IF(I79=0,"Never Recharged",INDEX(RFM_Method!$C$32:$G$36,6-K79,P79))</f>
        <v>Hibernating</v>
      </c>
      <c r="R79" s="39">
        <f>SUMIFS(Raw_DataUsage!$D$2:$D$5001,Raw_DataUsage!$B$2:$B$5001,A79)/1024</f>
        <v>4.1112597656250003</v>
      </c>
      <c r="S79" s="40">
        <f>SUMIFS(Raw_Calls!$D$2:$D$5001,Raw_Calls!$B$2:$B$5001,A79)/60</f>
        <v>134.38333333333333</v>
      </c>
      <c r="T79" s="38" t="str">
        <f>IF(COUNTIFS(Raw_Subscriptions!$B$2:$B$3001,A79,Raw_Subscriptions!$F$2:$F$3001,"Active")&gt;0,"Yes","No")</f>
        <v>No</v>
      </c>
    </row>
    <row r="80" spans="1:20" x14ac:dyDescent="0.3">
      <c r="A80" s="13" t="str">
        <f>Raw_Customers!A77</f>
        <v>C000076</v>
      </c>
      <c r="B80" s="13" t="str">
        <f>Raw_Customers!B77</f>
        <v>Amit Reddy</v>
      </c>
      <c r="C80" s="13" t="str">
        <f>Raw_Customers!E77</f>
        <v>Pune</v>
      </c>
      <c r="D80" s="13" t="str">
        <f>Raw_Customers!F77</f>
        <v>Tamil Nadu</v>
      </c>
      <c r="E80" s="13" t="str">
        <f>Raw_Customers!H77</f>
        <v>Active</v>
      </c>
      <c r="F80" s="35">
        <f>Raw_Customers!G77</f>
        <v>44504</v>
      </c>
      <c r="G80" s="36">
        <f>IF(I80=0,"",INT(_xlfn.MAXIFS(Raw_Recharges!$D$2:$D$3001,Raw_Recharges!$B$2:$B$3001,A80)))</f>
        <v>45818</v>
      </c>
      <c r="H80" s="12">
        <f>IF(I80=0,"",RFM_Method!$C$5-G80)</f>
        <v>236</v>
      </c>
      <c r="I80" s="12">
        <f>COUNTIFS(Raw_Recharges!$B$2:$B$3001,A80)</f>
        <v>1</v>
      </c>
      <c r="J80" s="37">
        <f>IF(I80=0,"",SUMIFS(Raw_Recharges!$E$2:$E$3001,Raw_Recharges!$B$2:$B$3001,A80))</f>
        <v>2999</v>
      </c>
      <c r="K80" s="38">
        <f>IF(I80=0,0,IF(H80&lt;=RFM_Method!$C$22,5,IF(H80&lt;=RFM_Method!$C$23,4,IF(H80&lt;=RFM_Method!$C$24,3,IF(H80&lt;=RFM_Method!$C$25,2,1)))))</f>
        <v>1</v>
      </c>
      <c r="L80" s="38">
        <f>IF(I80=0,0,IF(I80&gt;=RFM_Method!$E$22,5,IF(I80&gt;=RFM_Method!$E$23,4,IF(I80&gt;=RFM_Method!$E$24,3,IF(I80&gt;=RFM_Method!$E$25,2,1)))))</f>
        <v>1</v>
      </c>
      <c r="M80" s="38">
        <f>IF(I80=0,0,IF(J80&gt;=RFM_Method!$D$25,5,IF(J80&gt;=RFM_Method!$D$24,4,IF(J80&gt;=RFM_Method!$D$23,3,IF(J80&gt;=RFM_Method!$D$22,2,1)))))</f>
        <v>5</v>
      </c>
      <c r="N80" s="38" t="str">
        <f t="shared" si="3"/>
        <v>115</v>
      </c>
      <c r="O80" s="38">
        <f t="shared" si="4"/>
        <v>7</v>
      </c>
      <c r="P80" s="38">
        <f t="shared" si="5"/>
        <v>3</v>
      </c>
      <c r="Q80" s="12" t="str">
        <f>IF(I80=0,"Never Recharged",INDEX(RFM_Method!$C$32:$G$36,6-K80,P80))</f>
        <v>At Risk</v>
      </c>
      <c r="R80" s="39">
        <f>SUMIFS(Raw_DataUsage!$D$2:$D$5001,Raw_DataUsage!$B$2:$B$5001,A80)/1024</f>
        <v>1.852783203125</v>
      </c>
      <c r="S80" s="40">
        <f>SUMIFS(Raw_Calls!$D$2:$D$5001,Raw_Calls!$B$2:$B$5001,A80)/60</f>
        <v>0</v>
      </c>
      <c r="T80" s="38" t="str">
        <f>IF(COUNTIFS(Raw_Subscriptions!$B$2:$B$3001,A80,Raw_Subscriptions!$F$2:$F$3001,"Active")&gt;0,"Yes","No")</f>
        <v>No</v>
      </c>
    </row>
    <row r="81" spans="1:20" x14ac:dyDescent="0.3">
      <c r="A81" s="13" t="str">
        <f>Raw_Customers!A78</f>
        <v>C000077</v>
      </c>
      <c r="B81" s="13" t="str">
        <f>Raw_Customers!B78</f>
        <v>Simran Jha</v>
      </c>
      <c r="C81" s="13" t="str">
        <f>Raw_Customers!E78</f>
        <v>Mumbai</v>
      </c>
      <c r="D81" s="13" t="str">
        <f>Raw_Customers!F78</f>
        <v>Telangana</v>
      </c>
      <c r="E81" s="13" t="str">
        <f>Raw_Customers!H78</f>
        <v>Inactive</v>
      </c>
      <c r="F81" s="35">
        <f>Raw_Customers!G78</f>
        <v>44956</v>
      </c>
      <c r="G81" s="36">
        <f>IF(I81=0,"",INT(_xlfn.MAXIFS(Raw_Recharges!$D$2:$D$3001,Raw_Recharges!$B$2:$B$3001,A81)))</f>
        <v>45702</v>
      </c>
      <c r="H81" s="12">
        <f>IF(I81=0,"",RFM_Method!$C$5-G81)</f>
        <v>352</v>
      </c>
      <c r="I81" s="12">
        <f>COUNTIFS(Raw_Recharges!$B$2:$B$3001,A81)</f>
        <v>1</v>
      </c>
      <c r="J81" s="37">
        <f>IF(I81=0,"",SUMIFS(Raw_Recharges!$E$2:$E$3001,Raw_Recharges!$B$2:$B$3001,A81))</f>
        <v>499</v>
      </c>
      <c r="K81" s="38">
        <f>IF(I81=0,0,IF(H81&lt;=RFM_Method!$C$22,5,IF(H81&lt;=RFM_Method!$C$23,4,IF(H81&lt;=RFM_Method!$C$24,3,IF(H81&lt;=RFM_Method!$C$25,2,1)))))</f>
        <v>1</v>
      </c>
      <c r="L81" s="38">
        <f>IF(I81=0,0,IF(I81&gt;=RFM_Method!$E$22,5,IF(I81&gt;=RFM_Method!$E$23,4,IF(I81&gt;=RFM_Method!$E$24,3,IF(I81&gt;=RFM_Method!$E$25,2,1)))))</f>
        <v>1</v>
      </c>
      <c r="M81" s="38">
        <f>IF(I81=0,0,IF(J81&gt;=RFM_Method!$D$25,5,IF(J81&gt;=RFM_Method!$D$24,4,IF(J81&gt;=RFM_Method!$D$23,3,IF(J81&gt;=RFM_Method!$D$22,2,1)))))</f>
        <v>2</v>
      </c>
      <c r="N81" s="38" t="str">
        <f t="shared" si="3"/>
        <v>112</v>
      </c>
      <c r="O81" s="38">
        <f t="shared" si="4"/>
        <v>4</v>
      </c>
      <c r="P81" s="38">
        <f t="shared" si="5"/>
        <v>2</v>
      </c>
      <c r="Q81" s="12" t="str">
        <f>IF(I81=0,"Never Recharged",INDEX(RFM_Method!$C$32:$G$36,6-K81,P81))</f>
        <v>Hibernating</v>
      </c>
      <c r="R81" s="39">
        <f>SUMIFS(Raw_DataUsage!$D$2:$D$5001,Raw_DataUsage!$B$2:$B$5001,A81)/1024</f>
        <v>0</v>
      </c>
      <c r="S81" s="40">
        <f>SUMIFS(Raw_Calls!$D$2:$D$5001,Raw_Calls!$B$2:$B$5001,A81)/60</f>
        <v>40.783333333333331</v>
      </c>
      <c r="T81" s="38" t="str">
        <f>IF(COUNTIFS(Raw_Subscriptions!$B$2:$B$3001,A81,Raw_Subscriptions!$F$2:$F$3001,"Active")&gt;0,"Yes","No")</f>
        <v>No</v>
      </c>
    </row>
    <row r="82" spans="1:20" x14ac:dyDescent="0.3">
      <c r="A82" s="13" t="str">
        <f>Raw_Customers!A79</f>
        <v>C000078</v>
      </c>
      <c r="B82" s="13" t="str">
        <f>Raw_Customers!B79</f>
        <v>Suresh Jha</v>
      </c>
      <c r="C82" s="13" t="str">
        <f>Raw_Customers!E79</f>
        <v>Bangalore</v>
      </c>
      <c r="D82" s="13" t="str">
        <f>Raw_Customers!F79</f>
        <v>UP East</v>
      </c>
      <c r="E82" s="13" t="str">
        <f>Raw_Customers!H79</f>
        <v>Active</v>
      </c>
      <c r="F82" s="35">
        <f>Raw_Customers!G79</f>
        <v>45772</v>
      </c>
      <c r="G82" s="36">
        <f>IF(I82=0,"",INT(_xlfn.MAXIFS(Raw_Recharges!$D$2:$D$3001,Raw_Recharges!$B$2:$B$3001,A82)))</f>
        <v>46013</v>
      </c>
      <c r="H82" s="12">
        <f>IF(I82=0,"",RFM_Method!$C$5-G82)</f>
        <v>41</v>
      </c>
      <c r="I82" s="12">
        <f>COUNTIFS(Raw_Recharges!$B$2:$B$3001,A82)</f>
        <v>1</v>
      </c>
      <c r="J82" s="37">
        <f>IF(I82=0,"",SUMIFS(Raw_Recharges!$E$2:$E$3001,Raw_Recharges!$B$2:$B$3001,A82))</f>
        <v>499</v>
      </c>
      <c r="K82" s="38">
        <f>IF(I82=0,0,IF(H82&lt;=RFM_Method!$C$22,5,IF(H82&lt;=RFM_Method!$C$23,4,IF(H82&lt;=RFM_Method!$C$24,3,IF(H82&lt;=RFM_Method!$C$25,2,1)))))</f>
        <v>4</v>
      </c>
      <c r="L82" s="38">
        <f>IF(I82=0,0,IF(I82&gt;=RFM_Method!$E$22,5,IF(I82&gt;=RFM_Method!$E$23,4,IF(I82&gt;=RFM_Method!$E$24,3,IF(I82&gt;=RFM_Method!$E$25,2,1)))))</f>
        <v>1</v>
      </c>
      <c r="M82" s="38">
        <f>IF(I82=0,0,IF(J82&gt;=RFM_Method!$D$25,5,IF(J82&gt;=RFM_Method!$D$24,4,IF(J82&gt;=RFM_Method!$D$23,3,IF(J82&gt;=RFM_Method!$D$22,2,1)))))</f>
        <v>2</v>
      </c>
      <c r="N82" s="38" t="str">
        <f t="shared" si="3"/>
        <v>412</v>
      </c>
      <c r="O82" s="38">
        <f t="shared" si="4"/>
        <v>7</v>
      </c>
      <c r="P82" s="38">
        <f t="shared" si="5"/>
        <v>2</v>
      </c>
      <c r="Q82" s="12" t="str">
        <f>IF(I82=0,"Never Recharged",INDEX(RFM_Method!$C$32:$G$36,6-K82,P82))</f>
        <v>Potential Loyalist</v>
      </c>
      <c r="R82" s="39">
        <f>SUMIFS(Raw_DataUsage!$D$2:$D$5001,Raw_DataUsage!$B$2:$B$5001,A82)/1024</f>
        <v>1.4803808593750001</v>
      </c>
      <c r="S82" s="40">
        <f>SUMIFS(Raw_Calls!$D$2:$D$5001,Raw_Calls!$B$2:$B$5001,A82)/60</f>
        <v>18.566666666666666</v>
      </c>
      <c r="T82" s="38" t="str">
        <f>IF(COUNTIFS(Raw_Subscriptions!$B$2:$B$3001,A82,Raw_Subscriptions!$F$2:$F$3001,"Active")&gt;0,"Yes","No")</f>
        <v>Yes</v>
      </c>
    </row>
    <row r="83" spans="1:20" x14ac:dyDescent="0.3">
      <c r="A83" s="13" t="str">
        <f>Raw_Customers!A80</f>
        <v>C000079</v>
      </c>
      <c r="B83" s="13" t="str">
        <f>Raw_Customers!B80</f>
        <v>Anita Mishra</v>
      </c>
      <c r="C83" s="13" t="str">
        <f>Raw_Customers!E80</f>
        <v>Mumbai</v>
      </c>
      <c r="D83" s="13" t="str">
        <f>Raw_Customers!F80</f>
        <v>Mumbai</v>
      </c>
      <c r="E83" s="13" t="str">
        <f>Raw_Customers!H80</f>
        <v>Active</v>
      </c>
      <c r="F83" s="35">
        <f>Raw_Customers!G80</f>
        <v>44736</v>
      </c>
      <c r="G83" s="36" t="str">
        <f>IF(I83=0,"",INT(_xlfn.MAXIFS(Raw_Recharges!$D$2:$D$3001,Raw_Recharges!$B$2:$B$3001,A83)))</f>
        <v/>
      </c>
      <c r="H83" s="12" t="str">
        <f>IF(I83=0,"",RFM_Method!$C$5-G83)</f>
        <v/>
      </c>
      <c r="I83" s="12">
        <f>COUNTIFS(Raw_Recharges!$B$2:$B$3001,A83)</f>
        <v>0</v>
      </c>
      <c r="J83" s="37" t="str">
        <f>IF(I83=0,"",SUMIFS(Raw_Recharges!$E$2:$E$3001,Raw_Recharges!$B$2:$B$3001,A83))</f>
        <v/>
      </c>
      <c r="K83" s="38">
        <f>IF(I83=0,0,IF(H83&lt;=RFM_Method!$C$22,5,IF(H83&lt;=RFM_Method!$C$23,4,IF(H83&lt;=RFM_Method!$C$24,3,IF(H83&lt;=RFM_Method!$C$25,2,1)))))</f>
        <v>0</v>
      </c>
      <c r="L83" s="38">
        <f>IF(I83=0,0,IF(I83&gt;=RFM_Method!$E$22,5,IF(I83&gt;=RFM_Method!$E$23,4,IF(I83&gt;=RFM_Method!$E$24,3,IF(I83&gt;=RFM_Method!$E$25,2,1)))))</f>
        <v>0</v>
      </c>
      <c r="M83" s="38">
        <f>IF(I83=0,0,IF(J83&gt;=RFM_Method!$D$25,5,IF(J83&gt;=RFM_Method!$D$24,4,IF(J83&gt;=RFM_Method!$D$23,3,IF(J83&gt;=RFM_Method!$D$22,2,1)))))</f>
        <v>0</v>
      </c>
      <c r="N83" s="38" t="str">
        <f t="shared" si="3"/>
        <v>000</v>
      </c>
      <c r="O83" s="38">
        <f t="shared" si="4"/>
        <v>0</v>
      </c>
      <c r="P83" s="38">
        <f t="shared" si="5"/>
        <v>0</v>
      </c>
      <c r="Q83" s="12" t="str">
        <f>IF(I83=0,"Never Recharged",INDEX(RFM_Method!$C$32:$G$36,6-K83,P83))</f>
        <v>Never Recharged</v>
      </c>
      <c r="R83" s="39">
        <f>SUMIFS(Raw_DataUsage!$D$2:$D$5001,Raw_DataUsage!$B$2:$B$5001,A83)/1024</f>
        <v>7.6161328125000001</v>
      </c>
      <c r="S83" s="40">
        <f>SUMIFS(Raw_Calls!$D$2:$D$5001,Raw_Calls!$B$2:$B$5001,A83)/60</f>
        <v>53.85</v>
      </c>
      <c r="T83" s="38" t="str">
        <f>IF(COUNTIFS(Raw_Subscriptions!$B$2:$B$3001,A83,Raw_Subscriptions!$F$2:$F$3001,"Active")&gt;0,"Yes","No")</f>
        <v>No</v>
      </c>
    </row>
    <row r="84" spans="1:20" x14ac:dyDescent="0.3">
      <c r="A84" s="13" t="str">
        <f>Raw_Customers!A81</f>
        <v>C000080</v>
      </c>
      <c r="B84" s="13" t="str">
        <f>Raw_Customers!B81</f>
        <v>Vikram Patel</v>
      </c>
      <c r="C84" s="13" t="str">
        <f>Raw_Customers!E81</f>
        <v>Delhi</v>
      </c>
      <c r="D84" s="13" t="str">
        <f>Raw_Customers!F81</f>
        <v>Mumbai</v>
      </c>
      <c r="E84" s="13" t="str">
        <f>Raw_Customers!H81</f>
        <v>Active</v>
      </c>
      <c r="F84" s="35">
        <f>Raw_Customers!G81</f>
        <v>44831</v>
      </c>
      <c r="G84" s="36">
        <f>IF(I84=0,"",INT(_xlfn.MAXIFS(Raw_Recharges!$D$2:$D$3001,Raw_Recharges!$B$2:$B$3001,A84)))</f>
        <v>45734</v>
      </c>
      <c r="H84" s="12">
        <f>IF(I84=0,"",RFM_Method!$C$5-G84)</f>
        <v>320</v>
      </c>
      <c r="I84" s="12">
        <f>COUNTIFS(Raw_Recharges!$B$2:$B$3001,A84)</f>
        <v>1</v>
      </c>
      <c r="J84" s="37">
        <f>IF(I84=0,"",SUMIFS(Raw_Recharges!$E$2:$E$3001,Raw_Recharges!$B$2:$B$3001,A84))</f>
        <v>148</v>
      </c>
      <c r="K84" s="38">
        <f>IF(I84=0,0,IF(H84&lt;=RFM_Method!$C$22,5,IF(H84&lt;=RFM_Method!$C$23,4,IF(H84&lt;=RFM_Method!$C$24,3,IF(H84&lt;=RFM_Method!$C$25,2,1)))))</f>
        <v>1</v>
      </c>
      <c r="L84" s="38">
        <f>IF(I84=0,0,IF(I84&gt;=RFM_Method!$E$22,5,IF(I84&gt;=RFM_Method!$E$23,4,IF(I84&gt;=RFM_Method!$E$24,3,IF(I84&gt;=RFM_Method!$E$25,2,1)))))</f>
        <v>1</v>
      </c>
      <c r="M84" s="38">
        <f>IF(I84=0,0,IF(J84&gt;=RFM_Method!$D$25,5,IF(J84&gt;=RFM_Method!$D$24,4,IF(J84&gt;=RFM_Method!$D$23,3,IF(J84&gt;=RFM_Method!$D$22,2,1)))))</f>
        <v>1</v>
      </c>
      <c r="N84" s="38" t="str">
        <f t="shared" si="3"/>
        <v>111</v>
      </c>
      <c r="O84" s="38">
        <f t="shared" si="4"/>
        <v>3</v>
      </c>
      <c r="P84" s="38">
        <f t="shared" si="5"/>
        <v>1</v>
      </c>
      <c r="Q84" s="12" t="str">
        <f>IF(I84=0,"Never Recharged",INDEX(RFM_Method!$C$32:$G$36,6-K84,P84))</f>
        <v>Lost</v>
      </c>
      <c r="R84" s="39">
        <f>SUMIFS(Raw_DataUsage!$D$2:$D$5001,Raw_DataUsage!$B$2:$B$5001,A84)/1024</f>
        <v>3.2132226562500001</v>
      </c>
      <c r="S84" s="40">
        <f>SUMIFS(Raw_Calls!$D$2:$D$5001,Raw_Calls!$B$2:$B$5001,A84)/60</f>
        <v>117.68333333333334</v>
      </c>
      <c r="T84" s="38" t="str">
        <f>IF(COUNTIFS(Raw_Subscriptions!$B$2:$B$3001,A84,Raw_Subscriptions!$F$2:$F$3001,"Active")&gt;0,"Yes","No")</f>
        <v>Yes</v>
      </c>
    </row>
    <row r="85" spans="1:20" x14ac:dyDescent="0.3">
      <c r="A85" s="13" t="str">
        <f>Raw_Customers!A82</f>
        <v>C000081</v>
      </c>
      <c r="B85" s="13" t="str">
        <f>Raw_Customers!B82</f>
        <v>Simran Yadav</v>
      </c>
      <c r="C85" s="13" t="str">
        <f>Raw_Customers!E82</f>
        <v>Pune</v>
      </c>
      <c r="D85" s="13" t="str">
        <f>Raw_Customers!F82</f>
        <v>Tamil Nadu</v>
      </c>
      <c r="E85" s="13" t="str">
        <f>Raw_Customers!H82</f>
        <v>Inactive</v>
      </c>
      <c r="F85" s="35">
        <f>Raw_Customers!G82</f>
        <v>44580</v>
      </c>
      <c r="G85" s="36" t="str">
        <f>IF(I85=0,"",INT(_xlfn.MAXIFS(Raw_Recharges!$D$2:$D$3001,Raw_Recharges!$B$2:$B$3001,A85)))</f>
        <v/>
      </c>
      <c r="H85" s="12" t="str">
        <f>IF(I85=0,"",RFM_Method!$C$5-G85)</f>
        <v/>
      </c>
      <c r="I85" s="12">
        <f>COUNTIFS(Raw_Recharges!$B$2:$B$3001,A85)</f>
        <v>0</v>
      </c>
      <c r="J85" s="37" t="str">
        <f>IF(I85=0,"",SUMIFS(Raw_Recharges!$E$2:$E$3001,Raw_Recharges!$B$2:$B$3001,A85))</f>
        <v/>
      </c>
      <c r="K85" s="38">
        <f>IF(I85=0,0,IF(H85&lt;=RFM_Method!$C$22,5,IF(H85&lt;=RFM_Method!$C$23,4,IF(H85&lt;=RFM_Method!$C$24,3,IF(H85&lt;=RFM_Method!$C$25,2,1)))))</f>
        <v>0</v>
      </c>
      <c r="L85" s="38">
        <f>IF(I85=0,0,IF(I85&gt;=RFM_Method!$E$22,5,IF(I85&gt;=RFM_Method!$E$23,4,IF(I85&gt;=RFM_Method!$E$24,3,IF(I85&gt;=RFM_Method!$E$25,2,1)))))</f>
        <v>0</v>
      </c>
      <c r="M85" s="38">
        <f>IF(I85=0,0,IF(J85&gt;=RFM_Method!$D$25,5,IF(J85&gt;=RFM_Method!$D$24,4,IF(J85&gt;=RFM_Method!$D$23,3,IF(J85&gt;=RFM_Method!$D$22,2,1)))))</f>
        <v>0</v>
      </c>
      <c r="N85" s="38" t="str">
        <f t="shared" si="3"/>
        <v>000</v>
      </c>
      <c r="O85" s="38">
        <f t="shared" si="4"/>
        <v>0</v>
      </c>
      <c r="P85" s="38">
        <f t="shared" si="5"/>
        <v>0</v>
      </c>
      <c r="Q85" s="12" t="str">
        <f>IF(I85=0,"Never Recharged",INDEX(RFM_Method!$C$32:$G$36,6-K85,P85))</f>
        <v>Never Recharged</v>
      </c>
      <c r="R85" s="39">
        <f>SUMIFS(Raw_DataUsage!$D$2:$D$5001,Raw_DataUsage!$B$2:$B$5001,A85)/1024</f>
        <v>1.5454882812499999</v>
      </c>
      <c r="S85" s="40">
        <f>SUMIFS(Raw_Calls!$D$2:$D$5001,Raw_Calls!$B$2:$B$5001,A85)/60</f>
        <v>73.150000000000006</v>
      </c>
      <c r="T85" s="38" t="str">
        <f>IF(COUNTIFS(Raw_Subscriptions!$B$2:$B$3001,A85,Raw_Subscriptions!$F$2:$F$3001,"Active")&gt;0,"Yes","No")</f>
        <v>No</v>
      </c>
    </row>
    <row r="86" spans="1:20" x14ac:dyDescent="0.3">
      <c r="A86" s="13" t="str">
        <f>Raw_Customers!A83</f>
        <v>C000082</v>
      </c>
      <c r="B86" s="13" t="str">
        <f>Raw_Customers!B83</f>
        <v>Amit Singh</v>
      </c>
      <c r="C86" s="13" t="str">
        <f>Raw_Customers!E83</f>
        <v>Pune</v>
      </c>
      <c r="D86" s="13" t="str">
        <f>Raw_Customers!F83</f>
        <v>Punjab</v>
      </c>
      <c r="E86" s="13" t="str">
        <f>Raw_Customers!H83</f>
        <v>Active</v>
      </c>
      <c r="F86" s="35">
        <f>Raw_Customers!G83</f>
        <v>44939</v>
      </c>
      <c r="G86" s="36">
        <f>IF(I86=0,"",INT(_xlfn.MAXIFS(Raw_Recharges!$D$2:$D$3001,Raw_Recharges!$B$2:$B$3001,A86)))</f>
        <v>45723</v>
      </c>
      <c r="H86" s="12">
        <f>IF(I86=0,"",RFM_Method!$C$5-G86)</f>
        <v>331</v>
      </c>
      <c r="I86" s="12">
        <f>COUNTIFS(Raw_Recharges!$B$2:$B$3001,A86)</f>
        <v>1</v>
      </c>
      <c r="J86" s="37">
        <f>IF(I86=0,"",SUMIFS(Raw_Recharges!$E$2:$E$3001,Raw_Recharges!$B$2:$B$3001,A86))</f>
        <v>479</v>
      </c>
      <c r="K86" s="38">
        <f>IF(I86=0,0,IF(H86&lt;=RFM_Method!$C$22,5,IF(H86&lt;=RFM_Method!$C$23,4,IF(H86&lt;=RFM_Method!$C$24,3,IF(H86&lt;=RFM_Method!$C$25,2,1)))))</f>
        <v>1</v>
      </c>
      <c r="L86" s="38">
        <f>IF(I86=0,0,IF(I86&gt;=RFM_Method!$E$22,5,IF(I86&gt;=RFM_Method!$E$23,4,IF(I86&gt;=RFM_Method!$E$24,3,IF(I86&gt;=RFM_Method!$E$25,2,1)))))</f>
        <v>1</v>
      </c>
      <c r="M86" s="38">
        <f>IF(I86=0,0,IF(J86&gt;=RFM_Method!$D$25,5,IF(J86&gt;=RFM_Method!$D$24,4,IF(J86&gt;=RFM_Method!$D$23,3,IF(J86&gt;=RFM_Method!$D$22,2,1)))))</f>
        <v>2</v>
      </c>
      <c r="N86" s="38" t="str">
        <f t="shared" si="3"/>
        <v>112</v>
      </c>
      <c r="O86" s="38">
        <f t="shared" si="4"/>
        <v>4</v>
      </c>
      <c r="P86" s="38">
        <f t="shared" si="5"/>
        <v>2</v>
      </c>
      <c r="Q86" s="12" t="str">
        <f>IF(I86=0,"Never Recharged",INDEX(RFM_Method!$C$32:$G$36,6-K86,P86))</f>
        <v>Hibernating</v>
      </c>
      <c r="R86" s="39">
        <f>SUMIFS(Raw_DataUsage!$D$2:$D$5001,Raw_DataUsage!$B$2:$B$5001,A86)/1024</f>
        <v>4.7336523437500002</v>
      </c>
      <c r="S86" s="40">
        <f>SUMIFS(Raw_Calls!$D$2:$D$5001,Raw_Calls!$B$2:$B$5001,A86)/60</f>
        <v>17.783333333333335</v>
      </c>
      <c r="T86" s="38" t="str">
        <f>IF(COUNTIFS(Raw_Subscriptions!$B$2:$B$3001,A86,Raw_Subscriptions!$F$2:$F$3001,"Active")&gt;0,"Yes","No")</f>
        <v>No</v>
      </c>
    </row>
    <row r="87" spans="1:20" x14ac:dyDescent="0.3">
      <c r="A87" s="13" t="str">
        <f>Raw_Customers!A84</f>
        <v>C000083</v>
      </c>
      <c r="B87" s="13" t="str">
        <f>Raw_Customers!B84</f>
        <v>Neha Jha</v>
      </c>
      <c r="C87" s="13" t="str">
        <f>Raw_Customers!E84</f>
        <v>Mumbai</v>
      </c>
      <c r="D87" s="13" t="str">
        <f>Raw_Customers!F84</f>
        <v>UP East</v>
      </c>
      <c r="E87" s="13" t="str">
        <f>Raw_Customers!H84</f>
        <v>Active</v>
      </c>
      <c r="F87" s="35">
        <f>Raw_Customers!G84</f>
        <v>45848</v>
      </c>
      <c r="G87" s="36">
        <f>IF(I87=0,"",INT(_xlfn.MAXIFS(Raw_Recharges!$D$2:$D$3001,Raw_Recharges!$B$2:$B$3001,A87)))</f>
        <v>45983</v>
      </c>
      <c r="H87" s="12">
        <f>IF(I87=0,"",RFM_Method!$C$5-G87)</f>
        <v>71</v>
      </c>
      <c r="I87" s="12">
        <f>COUNTIFS(Raw_Recharges!$B$2:$B$3001,A87)</f>
        <v>1</v>
      </c>
      <c r="J87" s="37">
        <f>IF(I87=0,"",SUMIFS(Raw_Recharges!$E$2:$E$3001,Raw_Recharges!$B$2:$B$3001,A87))</f>
        <v>99</v>
      </c>
      <c r="K87" s="38">
        <f>IF(I87=0,0,IF(H87&lt;=RFM_Method!$C$22,5,IF(H87&lt;=RFM_Method!$C$23,4,IF(H87&lt;=RFM_Method!$C$24,3,IF(H87&lt;=RFM_Method!$C$25,2,1)))))</f>
        <v>4</v>
      </c>
      <c r="L87" s="38">
        <f>IF(I87=0,0,IF(I87&gt;=RFM_Method!$E$22,5,IF(I87&gt;=RFM_Method!$E$23,4,IF(I87&gt;=RFM_Method!$E$24,3,IF(I87&gt;=RFM_Method!$E$25,2,1)))))</f>
        <v>1</v>
      </c>
      <c r="M87" s="38">
        <f>IF(I87=0,0,IF(J87&gt;=RFM_Method!$D$25,5,IF(J87&gt;=RFM_Method!$D$24,4,IF(J87&gt;=RFM_Method!$D$23,3,IF(J87&gt;=RFM_Method!$D$22,2,1)))))</f>
        <v>1</v>
      </c>
      <c r="N87" s="38" t="str">
        <f t="shared" si="3"/>
        <v>411</v>
      </c>
      <c r="O87" s="38">
        <f t="shared" si="4"/>
        <v>6</v>
      </c>
      <c r="P87" s="38">
        <f t="shared" si="5"/>
        <v>1</v>
      </c>
      <c r="Q87" s="12" t="str">
        <f>IF(I87=0,"Never Recharged",INDEX(RFM_Method!$C$32:$G$36,6-K87,P87))</f>
        <v>Promising</v>
      </c>
      <c r="R87" s="39">
        <f>SUMIFS(Raw_DataUsage!$D$2:$D$5001,Raw_DataUsage!$B$2:$B$5001,A87)/1024</f>
        <v>1.5003808593749999</v>
      </c>
      <c r="S87" s="40">
        <f>SUMIFS(Raw_Calls!$D$2:$D$5001,Raw_Calls!$B$2:$B$5001,A87)/60</f>
        <v>75.36666666666666</v>
      </c>
      <c r="T87" s="38" t="str">
        <f>IF(COUNTIFS(Raw_Subscriptions!$B$2:$B$3001,A87,Raw_Subscriptions!$F$2:$F$3001,"Active")&gt;0,"Yes","No")</f>
        <v>No</v>
      </c>
    </row>
    <row r="88" spans="1:20" x14ac:dyDescent="0.3">
      <c r="A88" s="13" t="str">
        <f>Raw_Customers!A85</f>
        <v>C000084</v>
      </c>
      <c r="B88" s="13" t="str">
        <f>Raw_Customers!B85</f>
        <v>Pooja Gupta</v>
      </c>
      <c r="C88" s="13" t="str">
        <f>Raw_Customers!E85</f>
        <v>Pune</v>
      </c>
      <c r="D88" s="13" t="str">
        <f>Raw_Customers!F85</f>
        <v>Maharashtra</v>
      </c>
      <c r="E88" s="13" t="str">
        <f>Raw_Customers!H85</f>
        <v>Inactive</v>
      </c>
      <c r="F88" s="35">
        <f>Raw_Customers!G85</f>
        <v>45122</v>
      </c>
      <c r="G88" s="36">
        <f>IF(I88=0,"",INT(_xlfn.MAXIFS(Raw_Recharges!$D$2:$D$3001,Raw_Recharges!$B$2:$B$3001,A88)))</f>
        <v>45962</v>
      </c>
      <c r="H88" s="12">
        <f>IF(I88=0,"",RFM_Method!$C$5-G88)</f>
        <v>92</v>
      </c>
      <c r="I88" s="12">
        <f>COUNTIFS(Raw_Recharges!$B$2:$B$3001,A88)</f>
        <v>3</v>
      </c>
      <c r="J88" s="37">
        <f>IF(I88=0,"",SUMIFS(Raw_Recharges!$E$2:$E$3001,Raw_Recharges!$B$2:$B$3001,A88))</f>
        <v>1797</v>
      </c>
      <c r="K88" s="38">
        <f>IF(I88=0,0,IF(H88&lt;=RFM_Method!$C$22,5,IF(H88&lt;=RFM_Method!$C$23,4,IF(H88&lt;=RFM_Method!$C$24,3,IF(H88&lt;=RFM_Method!$C$25,2,1)))))</f>
        <v>3</v>
      </c>
      <c r="L88" s="38">
        <f>IF(I88=0,0,IF(I88&gt;=RFM_Method!$E$22,5,IF(I88&gt;=RFM_Method!$E$23,4,IF(I88&gt;=RFM_Method!$E$24,3,IF(I88&gt;=RFM_Method!$E$25,2,1)))))</f>
        <v>3</v>
      </c>
      <c r="M88" s="38">
        <f>IF(I88=0,0,IF(J88&gt;=RFM_Method!$D$25,5,IF(J88&gt;=RFM_Method!$D$24,4,IF(J88&gt;=RFM_Method!$D$23,3,IF(J88&gt;=RFM_Method!$D$22,2,1)))))</f>
        <v>4</v>
      </c>
      <c r="N88" s="38" t="str">
        <f t="shared" si="3"/>
        <v>334</v>
      </c>
      <c r="O88" s="38">
        <f t="shared" si="4"/>
        <v>10</v>
      </c>
      <c r="P88" s="38">
        <f t="shared" si="5"/>
        <v>4</v>
      </c>
      <c r="Q88" s="12" t="str">
        <f>IF(I88=0,"Never Recharged",INDEX(RFM_Method!$C$32:$G$36,6-K88,P88))</f>
        <v>Loyal Customers</v>
      </c>
      <c r="R88" s="39">
        <f>SUMIFS(Raw_DataUsage!$D$2:$D$5001,Raw_DataUsage!$B$2:$B$5001,A88)/1024</f>
        <v>0</v>
      </c>
      <c r="S88" s="40">
        <f>SUMIFS(Raw_Calls!$D$2:$D$5001,Raw_Calls!$B$2:$B$5001,A88)/60</f>
        <v>50.216666666666669</v>
      </c>
      <c r="T88" s="38" t="str">
        <f>IF(COUNTIFS(Raw_Subscriptions!$B$2:$B$3001,A88,Raw_Subscriptions!$F$2:$F$3001,"Active")&gt;0,"Yes","No")</f>
        <v>No</v>
      </c>
    </row>
    <row r="89" spans="1:20" x14ac:dyDescent="0.3">
      <c r="A89" s="13" t="str">
        <f>Raw_Customers!A86</f>
        <v>C000085</v>
      </c>
      <c r="B89" s="13" t="str">
        <f>Raw_Customers!B86</f>
        <v>Rahul Reddy</v>
      </c>
      <c r="C89" s="13" t="str">
        <f>Raw_Customers!E86</f>
        <v>Bangalore</v>
      </c>
      <c r="D89" s="13" t="str">
        <f>Raw_Customers!F86</f>
        <v>Punjab</v>
      </c>
      <c r="E89" s="13" t="str">
        <f>Raw_Customers!H86</f>
        <v>Active</v>
      </c>
      <c r="F89" s="35">
        <f>Raw_Customers!G86</f>
        <v>44669</v>
      </c>
      <c r="G89" s="36">
        <f>IF(I89=0,"",INT(_xlfn.MAXIFS(Raw_Recharges!$D$2:$D$3001,Raw_Recharges!$B$2:$B$3001,A89)))</f>
        <v>46011</v>
      </c>
      <c r="H89" s="12">
        <f>IF(I89=0,"",RFM_Method!$C$5-G89)</f>
        <v>43</v>
      </c>
      <c r="I89" s="12">
        <f>COUNTIFS(Raw_Recharges!$B$2:$B$3001,A89)</f>
        <v>3</v>
      </c>
      <c r="J89" s="37">
        <f>IF(I89=0,"",SUMIFS(Raw_Recharges!$E$2:$E$3001,Raw_Recharges!$B$2:$B$3001,A89))</f>
        <v>1797</v>
      </c>
      <c r="K89" s="38">
        <f>IF(I89=0,0,IF(H89&lt;=RFM_Method!$C$22,5,IF(H89&lt;=RFM_Method!$C$23,4,IF(H89&lt;=RFM_Method!$C$24,3,IF(H89&lt;=RFM_Method!$C$25,2,1)))))</f>
        <v>4</v>
      </c>
      <c r="L89" s="38">
        <f>IF(I89=0,0,IF(I89&gt;=RFM_Method!$E$22,5,IF(I89&gt;=RFM_Method!$E$23,4,IF(I89&gt;=RFM_Method!$E$24,3,IF(I89&gt;=RFM_Method!$E$25,2,1)))))</f>
        <v>3</v>
      </c>
      <c r="M89" s="38">
        <f>IF(I89=0,0,IF(J89&gt;=RFM_Method!$D$25,5,IF(J89&gt;=RFM_Method!$D$24,4,IF(J89&gt;=RFM_Method!$D$23,3,IF(J89&gt;=RFM_Method!$D$22,2,1)))))</f>
        <v>4</v>
      </c>
      <c r="N89" s="38" t="str">
        <f t="shared" si="3"/>
        <v>434</v>
      </c>
      <c r="O89" s="38">
        <f t="shared" si="4"/>
        <v>11</v>
      </c>
      <c r="P89" s="38">
        <f t="shared" si="5"/>
        <v>4</v>
      </c>
      <c r="Q89" s="12" t="str">
        <f>IF(I89=0,"Never Recharged",INDEX(RFM_Method!$C$32:$G$36,6-K89,P89))</f>
        <v>Loyal Customers</v>
      </c>
      <c r="R89" s="39">
        <f>SUMIFS(Raw_DataUsage!$D$2:$D$5001,Raw_DataUsage!$B$2:$B$5001,A89)/1024</f>
        <v>2.2137011718749999</v>
      </c>
      <c r="S89" s="40">
        <f>SUMIFS(Raw_Calls!$D$2:$D$5001,Raw_Calls!$B$2:$B$5001,A89)/60</f>
        <v>117.15</v>
      </c>
      <c r="T89" s="38" t="str">
        <f>IF(COUNTIFS(Raw_Subscriptions!$B$2:$B$3001,A89,Raw_Subscriptions!$F$2:$F$3001,"Active")&gt;0,"Yes","No")</f>
        <v>Yes</v>
      </c>
    </row>
    <row r="90" spans="1:20" x14ac:dyDescent="0.3">
      <c r="A90" s="13" t="str">
        <f>Raw_Customers!A87</f>
        <v>C000086</v>
      </c>
      <c r="B90" s="13" t="str">
        <f>Raw_Customers!B87</f>
        <v>Suresh Khan</v>
      </c>
      <c r="C90" s="13" t="str">
        <f>Raw_Customers!E87</f>
        <v>Chennai</v>
      </c>
      <c r="D90" s="13" t="str">
        <f>Raw_Customers!F87</f>
        <v>Telangana</v>
      </c>
      <c r="E90" s="13" t="str">
        <f>Raw_Customers!H87</f>
        <v>Active</v>
      </c>
      <c r="F90" s="35">
        <f>Raw_Customers!G87</f>
        <v>46042</v>
      </c>
      <c r="G90" s="36">
        <f>IF(I90=0,"",INT(_xlfn.MAXIFS(Raw_Recharges!$D$2:$D$3001,Raw_Recharges!$B$2:$B$3001,A90)))</f>
        <v>45908</v>
      </c>
      <c r="H90" s="12">
        <f>IF(I90=0,"",RFM_Method!$C$5-G90)</f>
        <v>146</v>
      </c>
      <c r="I90" s="12">
        <f>COUNTIFS(Raw_Recharges!$B$2:$B$3001,A90)</f>
        <v>2</v>
      </c>
      <c r="J90" s="37">
        <f>IF(I90=0,"",SUMIFS(Raw_Recharges!$E$2:$E$3001,Raw_Recharges!$B$2:$B$3001,A90))</f>
        <v>798</v>
      </c>
      <c r="K90" s="38">
        <f>IF(I90=0,0,IF(H90&lt;=RFM_Method!$C$22,5,IF(H90&lt;=RFM_Method!$C$23,4,IF(H90&lt;=RFM_Method!$C$24,3,IF(H90&lt;=RFM_Method!$C$25,2,1)))))</f>
        <v>2</v>
      </c>
      <c r="L90" s="38">
        <f>IF(I90=0,0,IF(I90&gt;=RFM_Method!$E$22,5,IF(I90&gt;=RFM_Method!$E$23,4,IF(I90&gt;=RFM_Method!$E$24,3,IF(I90&gt;=RFM_Method!$E$25,2,1)))))</f>
        <v>2</v>
      </c>
      <c r="M90" s="38">
        <f>IF(I90=0,0,IF(J90&gt;=RFM_Method!$D$25,5,IF(J90&gt;=RFM_Method!$D$24,4,IF(J90&gt;=RFM_Method!$D$23,3,IF(J90&gt;=RFM_Method!$D$22,2,1)))))</f>
        <v>3</v>
      </c>
      <c r="N90" s="38" t="str">
        <f t="shared" si="3"/>
        <v>223</v>
      </c>
      <c r="O90" s="38">
        <f t="shared" si="4"/>
        <v>7</v>
      </c>
      <c r="P90" s="38">
        <f t="shared" si="5"/>
        <v>3</v>
      </c>
      <c r="Q90" s="12" t="str">
        <f>IF(I90=0,"Never Recharged",INDEX(RFM_Method!$C$32:$G$36,6-K90,P90))</f>
        <v>At Risk</v>
      </c>
      <c r="R90" s="39">
        <f>SUMIFS(Raw_DataUsage!$D$2:$D$5001,Raw_DataUsage!$B$2:$B$5001,A90)/1024</f>
        <v>4.3140917968750001</v>
      </c>
      <c r="S90" s="40">
        <f>SUMIFS(Raw_Calls!$D$2:$D$5001,Raw_Calls!$B$2:$B$5001,A90)/60</f>
        <v>0</v>
      </c>
      <c r="T90" s="38" t="str">
        <f>IF(COUNTIFS(Raw_Subscriptions!$B$2:$B$3001,A90,Raw_Subscriptions!$F$2:$F$3001,"Active")&gt;0,"Yes","No")</f>
        <v>No</v>
      </c>
    </row>
    <row r="91" spans="1:20" x14ac:dyDescent="0.3">
      <c r="A91" s="13" t="str">
        <f>Raw_Customers!A88</f>
        <v>C000087</v>
      </c>
      <c r="B91" s="13" t="str">
        <f>Raw_Customers!B88</f>
        <v>Rahul Khan</v>
      </c>
      <c r="C91" s="13" t="str">
        <f>Raw_Customers!E88</f>
        <v>Delhi</v>
      </c>
      <c r="D91" s="13" t="str">
        <f>Raw_Customers!F88</f>
        <v>Andhra Pradesh</v>
      </c>
      <c r="E91" s="13" t="str">
        <f>Raw_Customers!H88</f>
        <v>Active</v>
      </c>
      <c r="F91" s="35">
        <f>Raw_Customers!G88</f>
        <v>44520</v>
      </c>
      <c r="G91" s="36">
        <f>IF(I91=0,"",INT(_xlfn.MAXIFS(Raw_Recharges!$D$2:$D$3001,Raw_Recharges!$B$2:$B$3001,A91)))</f>
        <v>45947</v>
      </c>
      <c r="H91" s="12">
        <f>IF(I91=0,"",RFM_Method!$C$5-G91)</f>
        <v>107</v>
      </c>
      <c r="I91" s="12">
        <f>COUNTIFS(Raw_Recharges!$B$2:$B$3001,A91)</f>
        <v>1</v>
      </c>
      <c r="J91" s="37">
        <f>IF(I91=0,"",SUMIFS(Raw_Recharges!$E$2:$E$3001,Raw_Recharges!$B$2:$B$3001,A91))</f>
        <v>299</v>
      </c>
      <c r="K91" s="38">
        <f>IF(I91=0,0,IF(H91&lt;=RFM_Method!$C$22,5,IF(H91&lt;=RFM_Method!$C$23,4,IF(H91&lt;=RFM_Method!$C$24,3,IF(H91&lt;=RFM_Method!$C$25,2,1)))))</f>
        <v>3</v>
      </c>
      <c r="L91" s="38">
        <f>IF(I91=0,0,IF(I91&gt;=RFM_Method!$E$22,5,IF(I91&gt;=RFM_Method!$E$23,4,IF(I91&gt;=RFM_Method!$E$24,3,IF(I91&gt;=RFM_Method!$E$25,2,1)))))</f>
        <v>1</v>
      </c>
      <c r="M91" s="38">
        <f>IF(I91=0,0,IF(J91&gt;=RFM_Method!$D$25,5,IF(J91&gt;=RFM_Method!$D$24,4,IF(J91&gt;=RFM_Method!$D$23,3,IF(J91&gt;=RFM_Method!$D$22,2,1)))))</f>
        <v>1</v>
      </c>
      <c r="N91" s="38" t="str">
        <f t="shared" si="3"/>
        <v>311</v>
      </c>
      <c r="O91" s="38">
        <f t="shared" si="4"/>
        <v>5</v>
      </c>
      <c r="P91" s="38">
        <f t="shared" si="5"/>
        <v>1</v>
      </c>
      <c r="Q91" s="12" t="str">
        <f>IF(I91=0,"Never Recharged",INDEX(RFM_Method!$C$32:$G$36,6-K91,P91))</f>
        <v>About to Sleep</v>
      </c>
      <c r="R91" s="39">
        <f>SUMIFS(Raw_DataUsage!$D$2:$D$5001,Raw_DataUsage!$B$2:$B$5001,A91)/1024</f>
        <v>5.1437304687499994</v>
      </c>
      <c r="S91" s="40">
        <f>SUMIFS(Raw_Calls!$D$2:$D$5001,Raw_Calls!$B$2:$B$5001,A91)/60</f>
        <v>65.083333333333329</v>
      </c>
      <c r="T91" s="38" t="str">
        <f>IF(COUNTIFS(Raw_Subscriptions!$B$2:$B$3001,A91,Raw_Subscriptions!$F$2:$F$3001,"Active")&gt;0,"Yes","No")</f>
        <v>No</v>
      </c>
    </row>
    <row r="92" spans="1:20" x14ac:dyDescent="0.3">
      <c r="A92" s="13" t="str">
        <f>Raw_Customers!A89</f>
        <v>C000088</v>
      </c>
      <c r="B92" s="13" t="str">
        <f>Raw_Customers!B89</f>
        <v>Anita Singh</v>
      </c>
      <c r="C92" s="13" t="str">
        <f>Raw_Customers!E89</f>
        <v>Delhi</v>
      </c>
      <c r="D92" s="13" t="str">
        <f>Raw_Customers!F89</f>
        <v>Gujarat</v>
      </c>
      <c r="E92" s="13" t="str">
        <f>Raw_Customers!H89</f>
        <v>Inactive</v>
      </c>
      <c r="F92" s="35">
        <f>Raw_Customers!G89</f>
        <v>44632</v>
      </c>
      <c r="G92" s="36" t="str">
        <f>IF(I92=0,"",INT(_xlfn.MAXIFS(Raw_Recharges!$D$2:$D$3001,Raw_Recharges!$B$2:$B$3001,A92)))</f>
        <v/>
      </c>
      <c r="H92" s="12" t="str">
        <f>IF(I92=0,"",RFM_Method!$C$5-G92)</f>
        <v/>
      </c>
      <c r="I92" s="12">
        <f>COUNTIFS(Raw_Recharges!$B$2:$B$3001,A92)</f>
        <v>0</v>
      </c>
      <c r="J92" s="37" t="str">
        <f>IF(I92=0,"",SUMIFS(Raw_Recharges!$E$2:$E$3001,Raw_Recharges!$B$2:$B$3001,A92))</f>
        <v/>
      </c>
      <c r="K92" s="38">
        <f>IF(I92=0,0,IF(H92&lt;=RFM_Method!$C$22,5,IF(H92&lt;=RFM_Method!$C$23,4,IF(H92&lt;=RFM_Method!$C$24,3,IF(H92&lt;=RFM_Method!$C$25,2,1)))))</f>
        <v>0</v>
      </c>
      <c r="L92" s="38">
        <f>IF(I92=0,0,IF(I92&gt;=RFM_Method!$E$22,5,IF(I92&gt;=RFM_Method!$E$23,4,IF(I92&gt;=RFM_Method!$E$24,3,IF(I92&gt;=RFM_Method!$E$25,2,1)))))</f>
        <v>0</v>
      </c>
      <c r="M92" s="38">
        <f>IF(I92=0,0,IF(J92&gt;=RFM_Method!$D$25,5,IF(J92&gt;=RFM_Method!$D$24,4,IF(J92&gt;=RFM_Method!$D$23,3,IF(J92&gt;=RFM_Method!$D$22,2,1)))))</f>
        <v>0</v>
      </c>
      <c r="N92" s="38" t="str">
        <f t="shared" si="3"/>
        <v>000</v>
      </c>
      <c r="O92" s="38">
        <f t="shared" si="4"/>
        <v>0</v>
      </c>
      <c r="P92" s="38">
        <f t="shared" si="5"/>
        <v>0</v>
      </c>
      <c r="Q92" s="12" t="str">
        <f>IF(I92=0,"Never Recharged",INDEX(RFM_Method!$C$32:$G$36,6-K92,P92))</f>
        <v>Never Recharged</v>
      </c>
      <c r="R92" s="39">
        <f>SUMIFS(Raw_DataUsage!$D$2:$D$5001,Raw_DataUsage!$B$2:$B$5001,A92)/1024</f>
        <v>0.74302734375000001</v>
      </c>
      <c r="S92" s="40">
        <f>SUMIFS(Raw_Calls!$D$2:$D$5001,Raw_Calls!$B$2:$B$5001,A92)/60</f>
        <v>108.73333333333333</v>
      </c>
      <c r="T92" s="38" t="str">
        <f>IF(COUNTIFS(Raw_Subscriptions!$B$2:$B$3001,A92,Raw_Subscriptions!$F$2:$F$3001,"Active")&gt;0,"Yes","No")</f>
        <v>No</v>
      </c>
    </row>
    <row r="93" spans="1:20" x14ac:dyDescent="0.3">
      <c r="A93" s="13" t="str">
        <f>Raw_Customers!A90</f>
        <v>C000089</v>
      </c>
      <c r="B93" s="13" t="str">
        <f>Raw_Customers!B90</f>
        <v>Raj Jha</v>
      </c>
      <c r="C93" s="13" t="str">
        <f>Raw_Customers!E90</f>
        <v>Pune</v>
      </c>
      <c r="D93" s="13" t="str">
        <f>Raw_Customers!F90</f>
        <v>Mumbai</v>
      </c>
      <c r="E93" s="13" t="str">
        <f>Raw_Customers!H90</f>
        <v>Active</v>
      </c>
      <c r="F93" s="35">
        <f>Raw_Customers!G90</f>
        <v>44675</v>
      </c>
      <c r="G93" s="36">
        <f>IF(I93=0,"",INT(_xlfn.MAXIFS(Raw_Recharges!$D$2:$D$3001,Raw_Recharges!$B$2:$B$3001,A93)))</f>
        <v>45938</v>
      </c>
      <c r="H93" s="12">
        <f>IF(I93=0,"",RFM_Method!$C$5-G93)</f>
        <v>116</v>
      </c>
      <c r="I93" s="12">
        <f>COUNTIFS(Raw_Recharges!$B$2:$B$3001,A93)</f>
        <v>1</v>
      </c>
      <c r="J93" s="37">
        <f>IF(I93=0,"",SUMIFS(Raw_Recharges!$E$2:$E$3001,Raw_Recharges!$B$2:$B$3001,A93))</f>
        <v>299</v>
      </c>
      <c r="K93" s="38">
        <f>IF(I93=0,0,IF(H93&lt;=RFM_Method!$C$22,5,IF(H93&lt;=RFM_Method!$C$23,4,IF(H93&lt;=RFM_Method!$C$24,3,IF(H93&lt;=RFM_Method!$C$25,2,1)))))</f>
        <v>3</v>
      </c>
      <c r="L93" s="38">
        <f>IF(I93=0,0,IF(I93&gt;=RFM_Method!$E$22,5,IF(I93&gt;=RFM_Method!$E$23,4,IF(I93&gt;=RFM_Method!$E$24,3,IF(I93&gt;=RFM_Method!$E$25,2,1)))))</f>
        <v>1</v>
      </c>
      <c r="M93" s="38">
        <f>IF(I93=0,0,IF(J93&gt;=RFM_Method!$D$25,5,IF(J93&gt;=RFM_Method!$D$24,4,IF(J93&gt;=RFM_Method!$D$23,3,IF(J93&gt;=RFM_Method!$D$22,2,1)))))</f>
        <v>1</v>
      </c>
      <c r="N93" s="38" t="str">
        <f t="shared" si="3"/>
        <v>311</v>
      </c>
      <c r="O93" s="38">
        <f t="shared" si="4"/>
        <v>5</v>
      </c>
      <c r="P93" s="38">
        <f t="shared" si="5"/>
        <v>1</v>
      </c>
      <c r="Q93" s="12" t="str">
        <f>IF(I93=0,"Never Recharged",INDEX(RFM_Method!$C$32:$G$36,6-K93,P93))</f>
        <v>About to Sleep</v>
      </c>
      <c r="R93" s="39">
        <f>SUMIFS(Raw_DataUsage!$D$2:$D$5001,Raw_DataUsage!$B$2:$B$5001,A93)/1024</f>
        <v>1.6048437499999999</v>
      </c>
      <c r="S93" s="40">
        <f>SUMIFS(Raw_Calls!$D$2:$D$5001,Raw_Calls!$B$2:$B$5001,A93)/60</f>
        <v>143.19999999999999</v>
      </c>
      <c r="T93" s="38" t="str">
        <f>IF(COUNTIFS(Raw_Subscriptions!$B$2:$B$3001,A93,Raw_Subscriptions!$F$2:$F$3001,"Active")&gt;0,"Yes","No")</f>
        <v>No</v>
      </c>
    </row>
    <row r="94" spans="1:20" x14ac:dyDescent="0.3">
      <c r="A94" s="13" t="str">
        <f>Raw_Customers!A91</f>
        <v>C000090</v>
      </c>
      <c r="B94" s="13" t="str">
        <f>Raw_Customers!B91</f>
        <v>Rahul Patel</v>
      </c>
      <c r="C94" s="13" t="str">
        <f>Raw_Customers!E91</f>
        <v>Bangalore</v>
      </c>
      <c r="D94" s="13" t="str">
        <f>Raw_Customers!F91</f>
        <v>Andhra Pradesh</v>
      </c>
      <c r="E94" s="13" t="str">
        <f>Raw_Customers!H91</f>
        <v>Inactive</v>
      </c>
      <c r="F94" s="35">
        <f>Raw_Customers!G91</f>
        <v>44754</v>
      </c>
      <c r="G94" s="36" t="str">
        <f>IF(I94=0,"",INT(_xlfn.MAXIFS(Raw_Recharges!$D$2:$D$3001,Raw_Recharges!$B$2:$B$3001,A94)))</f>
        <v/>
      </c>
      <c r="H94" s="12" t="str">
        <f>IF(I94=0,"",RFM_Method!$C$5-G94)</f>
        <v/>
      </c>
      <c r="I94" s="12">
        <f>COUNTIFS(Raw_Recharges!$B$2:$B$3001,A94)</f>
        <v>0</v>
      </c>
      <c r="J94" s="37" t="str">
        <f>IF(I94=0,"",SUMIFS(Raw_Recharges!$E$2:$E$3001,Raw_Recharges!$B$2:$B$3001,A94))</f>
        <v/>
      </c>
      <c r="K94" s="38">
        <f>IF(I94=0,0,IF(H94&lt;=RFM_Method!$C$22,5,IF(H94&lt;=RFM_Method!$C$23,4,IF(H94&lt;=RFM_Method!$C$24,3,IF(H94&lt;=RFM_Method!$C$25,2,1)))))</f>
        <v>0</v>
      </c>
      <c r="L94" s="38">
        <f>IF(I94=0,0,IF(I94&gt;=RFM_Method!$E$22,5,IF(I94&gt;=RFM_Method!$E$23,4,IF(I94&gt;=RFM_Method!$E$24,3,IF(I94&gt;=RFM_Method!$E$25,2,1)))))</f>
        <v>0</v>
      </c>
      <c r="M94" s="38">
        <f>IF(I94=0,0,IF(J94&gt;=RFM_Method!$D$25,5,IF(J94&gt;=RFM_Method!$D$24,4,IF(J94&gt;=RFM_Method!$D$23,3,IF(J94&gt;=RFM_Method!$D$22,2,1)))))</f>
        <v>0</v>
      </c>
      <c r="N94" s="38" t="str">
        <f t="shared" si="3"/>
        <v>000</v>
      </c>
      <c r="O94" s="38">
        <f t="shared" si="4"/>
        <v>0</v>
      </c>
      <c r="P94" s="38">
        <f t="shared" si="5"/>
        <v>0</v>
      </c>
      <c r="Q94" s="12" t="str">
        <f>IF(I94=0,"Never Recharged",INDEX(RFM_Method!$C$32:$G$36,6-K94,P94))</f>
        <v>Never Recharged</v>
      </c>
      <c r="R94" s="39">
        <f>SUMIFS(Raw_DataUsage!$D$2:$D$5001,Raw_DataUsage!$B$2:$B$5001,A94)/1024</f>
        <v>5.0593164062499998</v>
      </c>
      <c r="S94" s="40">
        <f>SUMIFS(Raw_Calls!$D$2:$D$5001,Raw_Calls!$B$2:$B$5001,A94)/60</f>
        <v>109.7</v>
      </c>
      <c r="T94" s="38" t="str">
        <f>IF(COUNTIFS(Raw_Subscriptions!$B$2:$B$3001,A94,Raw_Subscriptions!$F$2:$F$3001,"Active")&gt;0,"Yes","No")</f>
        <v>No</v>
      </c>
    </row>
    <row r="95" spans="1:20" x14ac:dyDescent="0.3">
      <c r="A95" s="13" t="str">
        <f>Raw_Customers!A92</f>
        <v>C000091</v>
      </c>
      <c r="B95" s="13" t="str">
        <f>Raw_Customers!B92</f>
        <v>Anita Patel</v>
      </c>
      <c r="C95" s="13" t="str">
        <f>Raw_Customers!E92</f>
        <v>Hyderabad</v>
      </c>
      <c r="D95" s="13" t="str">
        <f>Raw_Customers!F92</f>
        <v>Delhi NCR</v>
      </c>
      <c r="E95" s="13" t="str">
        <f>Raw_Customers!H92</f>
        <v>Active</v>
      </c>
      <c r="F95" s="35">
        <f>Raw_Customers!G92</f>
        <v>45894</v>
      </c>
      <c r="G95" s="36">
        <f>IF(I95=0,"",INT(_xlfn.MAXIFS(Raw_Recharges!$D$2:$D$3001,Raw_Recharges!$B$2:$B$3001,A95)))</f>
        <v>45942</v>
      </c>
      <c r="H95" s="12">
        <f>IF(I95=0,"",RFM_Method!$C$5-G95)</f>
        <v>112</v>
      </c>
      <c r="I95" s="12">
        <f>COUNTIFS(Raw_Recharges!$B$2:$B$3001,A95)</f>
        <v>2</v>
      </c>
      <c r="J95" s="37">
        <f>IF(I95=0,"",SUMIFS(Raw_Recharges!$E$2:$E$3001,Raw_Recharges!$B$2:$B$3001,A95))</f>
        <v>3998</v>
      </c>
      <c r="K95" s="38">
        <f>IF(I95=0,0,IF(H95&lt;=RFM_Method!$C$22,5,IF(H95&lt;=RFM_Method!$C$23,4,IF(H95&lt;=RFM_Method!$C$24,3,IF(H95&lt;=RFM_Method!$C$25,2,1)))))</f>
        <v>3</v>
      </c>
      <c r="L95" s="38">
        <f>IF(I95=0,0,IF(I95&gt;=RFM_Method!$E$22,5,IF(I95&gt;=RFM_Method!$E$23,4,IF(I95&gt;=RFM_Method!$E$24,3,IF(I95&gt;=RFM_Method!$E$25,2,1)))))</f>
        <v>2</v>
      </c>
      <c r="M95" s="38">
        <f>IF(I95=0,0,IF(J95&gt;=RFM_Method!$D$25,5,IF(J95&gt;=RFM_Method!$D$24,4,IF(J95&gt;=RFM_Method!$D$23,3,IF(J95&gt;=RFM_Method!$D$22,2,1)))))</f>
        <v>5</v>
      </c>
      <c r="N95" s="38" t="str">
        <f t="shared" si="3"/>
        <v>325</v>
      </c>
      <c r="O95" s="38">
        <f t="shared" si="4"/>
        <v>10</v>
      </c>
      <c r="P95" s="38">
        <f t="shared" si="5"/>
        <v>4</v>
      </c>
      <c r="Q95" s="12" t="str">
        <f>IF(I95=0,"Never Recharged",INDEX(RFM_Method!$C$32:$G$36,6-K95,P95))</f>
        <v>Loyal Customers</v>
      </c>
      <c r="R95" s="39">
        <f>SUMIFS(Raw_DataUsage!$D$2:$D$5001,Raw_DataUsage!$B$2:$B$5001,A95)/1024</f>
        <v>3.23978515625</v>
      </c>
      <c r="S95" s="40">
        <f>SUMIFS(Raw_Calls!$D$2:$D$5001,Raw_Calls!$B$2:$B$5001,A95)/60</f>
        <v>101.9</v>
      </c>
      <c r="T95" s="38" t="str">
        <f>IF(COUNTIFS(Raw_Subscriptions!$B$2:$B$3001,A95,Raw_Subscriptions!$F$2:$F$3001,"Active")&gt;0,"Yes","No")</f>
        <v>Yes</v>
      </c>
    </row>
    <row r="96" spans="1:20" x14ac:dyDescent="0.3">
      <c r="A96" s="13" t="str">
        <f>Raw_Customers!A93</f>
        <v>C000092</v>
      </c>
      <c r="B96" s="13" t="str">
        <f>Raw_Customers!B93</f>
        <v>Neha Sharma</v>
      </c>
      <c r="C96" s="13" t="str">
        <f>Raw_Customers!E93</f>
        <v>Chennai</v>
      </c>
      <c r="D96" s="13" t="str">
        <f>Raw_Customers!F93</f>
        <v>UP East</v>
      </c>
      <c r="E96" s="13" t="str">
        <f>Raw_Customers!H93</f>
        <v>Active</v>
      </c>
      <c r="F96" s="35">
        <f>Raw_Customers!G93</f>
        <v>45035</v>
      </c>
      <c r="G96" s="36">
        <f>IF(I96=0,"",INT(_xlfn.MAXIFS(Raw_Recharges!$D$2:$D$3001,Raw_Recharges!$B$2:$B$3001,A96)))</f>
        <v>46006</v>
      </c>
      <c r="H96" s="12">
        <f>IF(I96=0,"",RFM_Method!$C$5-G96)</f>
        <v>48</v>
      </c>
      <c r="I96" s="12">
        <f>COUNTIFS(Raw_Recharges!$B$2:$B$3001,A96)</f>
        <v>1</v>
      </c>
      <c r="J96" s="37">
        <f>IF(I96=0,"",SUMIFS(Raw_Recharges!$E$2:$E$3001,Raw_Recharges!$B$2:$B$3001,A96))</f>
        <v>148</v>
      </c>
      <c r="K96" s="38">
        <f>IF(I96=0,0,IF(H96&lt;=RFM_Method!$C$22,5,IF(H96&lt;=RFM_Method!$C$23,4,IF(H96&lt;=RFM_Method!$C$24,3,IF(H96&lt;=RFM_Method!$C$25,2,1)))))</f>
        <v>4</v>
      </c>
      <c r="L96" s="38">
        <f>IF(I96=0,0,IF(I96&gt;=RFM_Method!$E$22,5,IF(I96&gt;=RFM_Method!$E$23,4,IF(I96&gt;=RFM_Method!$E$24,3,IF(I96&gt;=RFM_Method!$E$25,2,1)))))</f>
        <v>1</v>
      </c>
      <c r="M96" s="38">
        <f>IF(I96=0,0,IF(J96&gt;=RFM_Method!$D$25,5,IF(J96&gt;=RFM_Method!$D$24,4,IF(J96&gt;=RFM_Method!$D$23,3,IF(J96&gt;=RFM_Method!$D$22,2,1)))))</f>
        <v>1</v>
      </c>
      <c r="N96" s="38" t="str">
        <f t="shared" si="3"/>
        <v>411</v>
      </c>
      <c r="O96" s="38">
        <f t="shared" si="4"/>
        <v>6</v>
      </c>
      <c r="P96" s="38">
        <f t="shared" si="5"/>
        <v>1</v>
      </c>
      <c r="Q96" s="12" t="str">
        <f>IF(I96=0,"Never Recharged",INDEX(RFM_Method!$C$32:$G$36,6-K96,P96))</f>
        <v>Promising</v>
      </c>
      <c r="R96" s="39">
        <f>SUMIFS(Raw_DataUsage!$D$2:$D$5001,Raw_DataUsage!$B$2:$B$5001,A96)/1024</f>
        <v>5.5977343749999999</v>
      </c>
      <c r="S96" s="40">
        <f>SUMIFS(Raw_Calls!$D$2:$D$5001,Raw_Calls!$B$2:$B$5001,A96)/60</f>
        <v>132.61666666666667</v>
      </c>
      <c r="T96" s="38" t="str">
        <f>IF(COUNTIFS(Raw_Subscriptions!$B$2:$B$3001,A96,Raw_Subscriptions!$F$2:$F$3001,"Active")&gt;0,"Yes","No")</f>
        <v>Yes</v>
      </c>
    </row>
    <row r="97" spans="1:20" x14ac:dyDescent="0.3">
      <c r="A97" s="13" t="str">
        <f>Raw_Customers!A94</f>
        <v>C000093</v>
      </c>
      <c r="B97" s="13" t="str">
        <f>Raw_Customers!B94</f>
        <v>Simran Reddy</v>
      </c>
      <c r="C97" s="13" t="str">
        <f>Raw_Customers!E94</f>
        <v>Bangalore</v>
      </c>
      <c r="D97" s="13" t="str">
        <f>Raw_Customers!F94</f>
        <v>UP East</v>
      </c>
      <c r="E97" s="13" t="str">
        <f>Raw_Customers!H94</f>
        <v>Active</v>
      </c>
      <c r="F97" s="35">
        <f>Raw_Customers!G94</f>
        <v>45764</v>
      </c>
      <c r="G97" s="36" t="str">
        <f>IF(I97=0,"",INT(_xlfn.MAXIFS(Raw_Recharges!$D$2:$D$3001,Raw_Recharges!$B$2:$B$3001,A97)))</f>
        <v/>
      </c>
      <c r="H97" s="12" t="str">
        <f>IF(I97=0,"",RFM_Method!$C$5-G97)</f>
        <v/>
      </c>
      <c r="I97" s="12">
        <f>COUNTIFS(Raw_Recharges!$B$2:$B$3001,A97)</f>
        <v>0</v>
      </c>
      <c r="J97" s="37" t="str">
        <f>IF(I97=0,"",SUMIFS(Raw_Recharges!$E$2:$E$3001,Raw_Recharges!$B$2:$B$3001,A97))</f>
        <v/>
      </c>
      <c r="K97" s="38">
        <f>IF(I97=0,0,IF(H97&lt;=RFM_Method!$C$22,5,IF(H97&lt;=RFM_Method!$C$23,4,IF(H97&lt;=RFM_Method!$C$24,3,IF(H97&lt;=RFM_Method!$C$25,2,1)))))</f>
        <v>0</v>
      </c>
      <c r="L97" s="38">
        <f>IF(I97=0,0,IF(I97&gt;=RFM_Method!$E$22,5,IF(I97&gt;=RFM_Method!$E$23,4,IF(I97&gt;=RFM_Method!$E$24,3,IF(I97&gt;=RFM_Method!$E$25,2,1)))))</f>
        <v>0</v>
      </c>
      <c r="M97" s="38">
        <f>IF(I97=0,0,IF(J97&gt;=RFM_Method!$D$25,5,IF(J97&gt;=RFM_Method!$D$24,4,IF(J97&gt;=RFM_Method!$D$23,3,IF(J97&gt;=RFM_Method!$D$22,2,1)))))</f>
        <v>0</v>
      </c>
      <c r="N97" s="38" t="str">
        <f t="shared" si="3"/>
        <v>000</v>
      </c>
      <c r="O97" s="38">
        <f t="shared" si="4"/>
        <v>0</v>
      </c>
      <c r="P97" s="38">
        <f t="shared" si="5"/>
        <v>0</v>
      </c>
      <c r="Q97" s="12" t="str">
        <f>IF(I97=0,"Never Recharged",INDEX(RFM_Method!$C$32:$G$36,6-K97,P97))</f>
        <v>Never Recharged</v>
      </c>
      <c r="R97" s="39">
        <f>SUMIFS(Raw_DataUsage!$D$2:$D$5001,Raw_DataUsage!$B$2:$B$5001,A97)/1024</f>
        <v>2.7333203125000001</v>
      </c>
      <c r="S97" s="40">
        <f>SUMIFS(Raw_Calls!$D$2:$D$5001,Raw_Calls!$B$2:$B$5001,A97)/60</f>
        <v>58.966666666666669</v>
      </c>
      <c r="T97" s="38" t="str">
        <f>IF(COUNTIFS(Raw_Subscriptions!$B$2:$B$3001,A97,Raw_Subscriptions!$F$2:$F$3001,"Active")&gt;0,"Yes","No")</f>
        <v>No</v>
      </c>
    </row>
    <row r="98" spans="1:20" x14ac:dyDescent="0.3">
      <c r="A98" s="13" t="str">
        <f>Raw_Customers!A95</f>
        <v>C000094</v>
      </c>
      <c r="B98" s="13" t="str">
        <f>Raw_Customers!B95</f>
        <v>Neha Sharma</v>
      </c>
      <c r="C98" s="13" t="str">
        <f>Raw_Customers!E95</f>
        <v>Pune</v>
      </c>
      <c r="D98" s="13" t="str">
        <f>Raw_Customers!F95</f>
        <v>UP West</v>
      </c>
      <c r="E98" s="13" t="str">
        <f>Raw_Customers!H95</f>
        <v>Active</v>
      </c>
      <c r="F98" s="35">
        <f>Raw_Customers!G95</f>
        <v>44127</v>
      </c>
      <c r="G98" s="36" t="str">
        <f>IF(I98=0,"",INT(_xlfn.MAXIFS(Raw_Recharges!$D$2:$D$3001,Raw_Recharges!$B$2:$B$3001,A98)))</f>
        <v/>
      </c>
      <c r="H98" s="12" t="str">
        <f>IF(I98=0,"",RFM_Method!$C$5-G98)</f>
        <v/>
      </c>
      <c r="I98" s="12">
        <f>COUNTIFS(Raw_Recharges!$B$2:$B$3001,A98)</f>
        <v>0</v>
      </c>
      <c r="J98" s="37" t="str">
        <f>IF(I98=0,"",SUMIFS(Raw_Recharges!$E$2:$E$3001,Raw_Recharges!$B$2:$B$3001,A98))</f>
        <v/>
      </c>
      <c r="K98" s="38">
        <f>IF(I98=0,0,IF(H98&lt;=RFM_Method!$C$22,5,IF(H98&lt;=RFM_Method!$C$23,4,IF(H98&lt;=RFM_Method!$C$24,3,IF(H98&lt;=RFM_Method!$C$25,2,1)))))</f>
        <v>0</v>
      </c>
      <c r="L98" s="38">
        <f>IF(I98=0,0,IF(I98&gt;=RFM_Method!$E$22,5,IF(I98&gt;=RFM_Method!$E$23,4,IF(I98&gt;=RFM_Method!$E$24,3,IF(I98&gt;=RFM_Method!$E$25,2,1)))))</f>
        <v>0</v>
      </c>
      <c r="M98" s="38">
        <f>IF(I98=0,0,IF(J98&gt;=RFM_Method!$D$25,5,IF(J98&gt;=RFM_Method!$D$24,4,IF(J98&gt;=RFM_Method!$D$23,3,IF(J98&gt;=RFM_Method!$D$22,2,1)))))</f>
        <v>0</v>
      </c>
      <c r="N98" s="38" t="str">
        <f t="shared" si="3"/>
        <v>000</v>
      </c>
      <c r="O98" s="38">
        <f t="shared" si="4"/>
        <v>0</v>
      </c>
      <c r="P98" s="38">
        <f t="shared" si="5"/>
        <v>0</v>
      </c>
      <c r="Q98" s="12" t="str">
        <f>IF(I98=0,"Never Recharged",INDEX(RFM_Method!$C$32:$G$36,6-K98,P98))</f>
        <v>Never Recharged</v>
      </c>
      <c r="R98" s="39">
        <f>SUMIFS(Raw_DataUsage!$D$2:$D$5001,Raw_DataUsage!$B$2:$B$5001,A98)/1024</f>
        <v>4.4714648437499998</v>
      </c>
      <c r="S98" s="40">
        <f>SUMIFS(Raw_Calls!$D$2:$D$5001,Raw_Calls!$B$2:$B$5001,A98)/60</f>
        <v>132.91666666666666</v>
      </c>
      <c r="T98" s="38" t="str">
        <f>IF(COUNTIFS(Raw_Subscriptions!$B$2:$B$3001,A98,Raw_Subscriptions!$F$2:$F$3001,"Active")&gt;0,"Yes","No")</f>
        <v>No</v>
      </c>
    </row>
    <row r="99" spans="1:20" x14ac:dyDescent="0.3">
      <c r="A99" s="13" t="str">
        <f>Raw_Customers!A96</f>
        <v>C000095</v>
      </c>
      <c r="B99" s="13" t="str">
        <f>Raw_Customers!B96</f>
        <v>Rahul Reddy</v>
      </c>
      <c r="C99" s="13" t="str">
        <f>Raw_Customers!E96</f>
        <v>Bangalore</v>
      </c>
      <c r="D99" s="13" t="str">
        <f>Raw_Customers!F96</f>
        <v>Mumbai</v>
      </c>
      <c r="E99" s="13" t="str">
        <f>Raw_Customers!H96</f>
        <v>Inactive</v>
      </c>
      <c r="F99" s="35">
        <f>Raw_Customers!G96</f>
        <v>44419</v>
      </c>
      <c r="G99" s="36">
        <f>IF(I99=0,"",INT(_xlfn.MAXIFS(Raw_Recharges!$D$2:$D$3001,Raw_Recharges!$B$2:$B$3001,A99)))</f>
        <v>45785</v>
      </c>
      <c r="H99" s="12">
        <f>IF(I99=0,"",RFM_Method!$C$5-G99)</f>
        <v>269</v>
      </c>
      <c r="I99" s="12">
        <f>COUNTIFS(Raw_Recharges!$B$2:$B$3001,A99)</f>
        <v>1</v>
      </c>
      <c r="J99" s="37">
        <f>IF(I99=0,"",SUMIFS(Raw_Recharges!$E$2:$E$3001,Raw_Recharges!$B$2:$B$3001,A99))</f>
        <v>479</v>
      </c>
      <c r="K99" s="38">
        <f>IF(I99=0,0,IF(H99&lt;=RFM_Method!$C$22,5,IF(H99&lt;=RFM_Method!$C$23,4,IF(H99&lt;=RFM_Method!$C$24,3,IF(H99&lt;=RFM_Method!$C$25,2,1)))))</f>
        <v>1</v>
      </c>
      <c r="L99" s="38">
        <f>IF(I99=0,0,IF(I99&gt;=RFM_Method!$E$22,5,IF(I99&gt;=RFM_Method!$E$23,4,IF(I99&gt;=RFM_Method!$E$24,3,IF(I99&gt;=RFM_Method!$E$25,2,1)))))</f>
        <v>1</v>
      </c>
      <c r="M99" s="38">
        <f>IF(I99=0,0,IF(J99&gt;=RFM_Method!$D$25,5,IF(J99&gt;=RFM_Method!$D$24,4,IF(J99&gt;=RFM_Method!$D$23,3,IF(J99&gt;=RFM_Method!$D$22,2,1)))))</f>
        <v>2</v>
      </c>
      <c r="N99" s="38" t="str">
        <f t="shared" si="3"/>
        <v>112</v>
      </c>
      <c r="O99" s="38">
        <f t="shared" si="4"/>
        <v>4</v>
      </c>
      <c r="P99" s="38">
        <f t="shared" si="5"/>
        <v>2</v>
      </c>
      <c r="Q99" s="12" t="str">
        <f>IF(I99=0,"Never Recharged",INDEX(RFM_Method!$C$32:$G$36,6-K99,P99))</f>
        <v>Hibernating</v>
      </c>
      <c r="R99" s="39">
        <f>SUMIFS(Raw_DataUsage!$D$2:$D$5001,Raw_DataUsage!$B$2:$B$5001,A99)/1024</f>
        <v>9.0753417968750014</v>
      </c>
      <c r="S99" s="40">
        <f>SUMIFS(Raw_Calls!$D$2:$D$5001,Raw_Calls!$B$2:$B$5001,A99)/60</f>
        <v>48.983333333333334</v>
      </c>
      <c r="T99" s="38" t="str">
        <f>IF(COUNTIFS(Raw_Subscriptions!$B$2:$B$3001,A99,Raw_Subscriptions!$F$2:$F$3001,"Active")&gt;0,"Yes","No")</f>
        <v>Yes</v>
      </c>
    </row>
    <row r="100" spans="1:20" x14ac:dyDescent="0.3">
      <c r="A100" s="13" t="str">
        <f>Raw_Customers!A97</f>
        <v>C000096</v>
      </c>
      <c r="B100" s="13" t="str">
        <f>Raw_Customers!B97</f>
        <v>Rahul Kumar</v>
      </c>
      <c r="C100" s="13" t="str">
        <f>Raw_Customers!E97</f>
        <v>Pune</v>
      </c>
      <c r="D100" s="13" t="str">
        <f>Raw_Customers!F97</f>
        <v>Mumbai</v>
      </c>
      <c r="E100" s="13" t="str">
        <f>Raw_Customers!H97</f>
        <v>Active</v>
      </c>
      <c r="F100" s="35">
        <f>Raw_Customers!G97</f>
        <v>45394</v>
      </c>
      <c r="G100" s="36" t="str">
        <f>IF(I100=0,"",INT(_xlfn.MAXIFS(Raw_Recharges!$D$2:$D$3001,Raw_Recharges!$B$2:$B$3001,A100)))</f>
        <v/>
      </c>
      <c r="H100" s="12" t="str">
        <f>IF(I100=0,"",RFM_Method!$C$5-G100)</f>
        <v/>
      </c>
      <c r="I100" s="12">
        <f>COUNTIFS(Raw_Recharges!$B$2:$B$3001,A100)</f>
        <v>0</v>
      </c>
      <c r="J100" s="37" t="str">
        <f>IF(I100=0,"",SUMIFS(Raw_Recharges!$E$2:$E$3001,Raw_Recharges!$B$2:$B$3001,A100))</f>
        <v/>
      </c>
      <c r="K100" s="38">
        <f>IF(I100=0,0,IF(H100&lt;=RFM_Method!$C$22,5,IF(H100&lt;=RFM_Method!$C$23,4,IF(H100&lt;=RFM_Method!$C$24,3,IF(H100&lt;=RFM_Method!$C$25,2,1)))))</f>
        <v>0</v>
      </c>
      <c r="L100" s="38">
        <f>IF(I100=0,0,IF(I100&gt;=RFM_Method!$E$22,5,IF(I100&gt;=RFM_Method!$E$23,4,IF(I100&gt;=RFM_Method!$E$24,3,IF(I100&gt;=RFM_Method!$E$25,2,1)))))</f>
        <v>0</v>
      </c>
      <c r="M100" s="38">
        <f>IF(I100=0,0,IF(J100&gt;=RFM_Method!$D$25,5,IF(J100&gt;=RFM_Method!$D$24,4,IF(J100&gt;=RFM_Method!$D$23,3,IF(J100&gt;=RFM_Method!$D$22,2,1)))))</f>
        <v>0</v>
      </c>
      <c r="N100" s="38" t="str">
        <f t="shared" si="3"/>
        <v>000</v>
      </c>
      <c r="O100" s="38">
        <f t="shared" si="4"/>
        <v>0</v>
      </c>
      <c r="P100" s="38">
        <f t="shared" si="5"/>
        <v>0</v>
      </c>
      <c r="Q100" s="12" t="str">
        <f>IF(I100=0,"Never Recharged",INDEX(RFM_Method!$C$32:$G$36,6-K100,P100))</f>
        <v>Never Recharged</v>
      </c>
      <c r="R100" s="39">
        <f>SUMIFS(Raw_DataUsage!$D$2:$D$5001,Raw_DataUsage!$B$2:$B$5001,A100)/1024</f>
        <v>6.4838574218750002</v>
      </c>
      <c r="S100" s="40">
        <f>SUMIFS(Raw_Calls!$D$2:$D$5001,Raw_Calls!$B$2:$B$5001,A100)/60</f>
        <v>261.56666666666666</v>
      </c>
      <c r="T100" s="38" t="str">
        <f>IF(COUNTIFS(Raw_Subscriptions!$B$2:$B$3001,A100,Raw_Subscriptions!$F$2:$F$3001,"Active")&gt;0,"Yes","No")</f>
        <v>No</v>
      </c>
    </row>
    <row r="101" spans="1:20" x14ac:dyDescent="0.3">
      <c r="A101" s="13" t="str">
        <f>Raw_Customers!A98</f>
        <v>C000097</v>
      </c>
      <c r="B101" s="13" t="str">
        <f>Raw_Customers!B98</f>
        <v>Priya Mishra</v>
      </c>
      <c r="C101" s="13" t="str">
        <f>Raw_Customers!E98</f>
        <v>Pune</v>
      </c>
      <c r="D101" s="13" t="str">
        <f>Raw_Customers!F98</f>
        <v>Mumbai</v>
      </c>
      <c r="E101" s="13" t="str">
        <f>Raw_Customers!H98</f>
        <v>Active</v>
      </c>
      <c r="F101" s="35">
        <f>Raw_Customers!G98</f>
        <v>45946</v>
      </c>
      <c r="G101" s="36" t="str">
        <f>IF(I101=0,"",INT(_xlfn.MAXIFS(Raw_Recharges!$D$2:$D$3001,Raw_Recharges!$B$2:$B$3001,A101)))</f>
        <v/>
      </c>
      <c r="H101" s="12" t="str">
        <f>IF(I101=0,"",RFM_Method!$C$5-G101)</f>
        <v/>
      </c>
      <c r="I101" s="12">
        <f>COUNTIFS(Raw_Recharges!$B$2:$B$3001,A101)</f>
        <v>0</v>
      </c>
      <c r="J101" s="37" t="str">
        <f>IF(I101=0,"",SUMIFS(Raw_Recharges!$E$2:$E$3001,Raw_Recharges!$B$2:$B$3001,A101))</f>
        <v/>
      </c>
      <c r="K101" s="38">
        <f>IF(I101=0,0,IF(H101&lt;=RFM_Method!$C$22,5,IF(H101&lt;=RFM_Method!$C$23,4,IF(H101&lt;=RFM_Method!$C$24,3,IF(H101&lt;=RFM_Method!$C$25,2,1)))))</f>
        <v>0</v>
      </c>
      <c r="L101" s="38">
        <f>IF(I101=0,0,IF(I101&gt;=RFM_Method!$E$22,5,IF(I101&gt;=RFM_Method!$E$23,4,IF(I101&gt;=RFM_Method!$E$24,3,IF(I101&gt;=RFM_Method!$E$25,2,1)))))</f>
        <v>0</v>
      </c>
      <c r="M101" s="38">
        <f>IF(I101=0,0,IF(J101&gt;=RFM_Method!$D$25,5,IF(J101&gt;=RFM_Method!$D$24,4,IF(J101&gt;=RFM_Method!$D$23,3,IF(J101&gt;=RFM_Method!$D$22,2,1)))))</f>
        <v>0</v>
      </c>
      <c r="N101" s="38" t="str">
        <f t="shared" si="3"/>
        <v>000</v>
      </c>
      <c r="O101" s="38">
        <f t="shared" si="4"/>
        <v>0</v>
      </c>
      <c r="P101" s="38">
        <f t="shared" si="5"/>
        <v>0</v>
      </c>
      <c r="Q101" s="12" t="str">
        <f>IF(I101=0,"Never Recharged",INDEX(RFM_Method!$C$32:$G$36,6-K101,P101))</f>
        <v>Never Recharged</v>
      </c>
      <c r="R101" s="39">
        <f>SUMIFS(Raw_DataUsage!$D$2:$D$5001,Raw_DataUsage!$B$2:$B$5001,A101)/1024</f>
        <v>4.6509082031249998</v>
      </c>
      <c r="S101" s="40">
        <f>SUMIFS(Raw_Calls!$D$2:$D$5001,Raw_Calls!$B$2:$B$5001,A101)/60</f>
        <v>38.06666666666667</v>
      </c>
      <c r="T101" s="38" t="str">
        <f>IF(COUNTIFS(Raw_Subscriptions!$B$2:$B$3001,A101,Raw_Subscriptions!$F$2:$F$3001,"Active")&gt;0,"Yes","No")</f>
        <v>No</v>
      </c>
    </row>
    <row r="102" spans="1:20" x14ac:dyDescent="0.3">
      <c r="A102" s="13" t="str">
        <f>Raw_Customers!A99</f>
        <v>C000098</v>
      </c>
      <c r="B102" s="13" t="str">
        <f>Raw_Customers!B99</f>
        <v>Suresh Mishra</v>
      </c>
      <c r="C102" s="13" t="str">
        <f>Raw_Customers!E99</f>
        <v>Mumbai</v>
      </c>
      <c r="D102" s="13" t="str">
        <f>Raw_Customers!F99</f>
        <v>Andhra Pradesh</v>
      </c>
      <c r="E102" s="13" t="str">
        <f>Raw_Customers!H99</f>
        <v>Active</v>
      </c>
      <c r="F102" s="35">
        <f>Raw_Customers!G99</f>
        <v>44226</v>
      </c>
      <c r="G102" s="36">
        <f>IF(I102=0,"",INT(_xlfn.MAXIFS(Raw_Recharges!$D$2:$D$3001,Raw_Recharges!$B$2:$B$3001,A102)))</f>
        <v>45862</v>
      </c>
      <c r="H102" s="12">
        <f>IF(I102=0,"",RFM_Method!$C$5-G102)</f>
        <v>192</v>
      </c>
      <c r="I102" s="12">
        <f>COUNTIFS(Raw_Recharges!$B$2:$B$3001,A102)</f>
        <v>3</v>
      </c>
      <c r="J102" s="37">
        <f>IF(I102=0,"",SUMIFS(Raw_Recharges!$E$2:$E$3001,Raw_Recharges!$B$2:$B$3001,A102))</f>
        <v>1126</v>
      </c>
      <c r="K102" s="38">
        <f>IF(I102=0,0,IF(H102&lt;=RFM_Method!$C$22,5,IF(H102&lt;=RFM_Method!$C$23,4,IF(H102&lt;=RFM_Method!$C$24,3,IF(H102&lt;=RFM_Method!$C$25,2,1)))))</f>
        <v>2</v>
      </c>
      <c r="L102" s="38">
        <f>IF(I102=0,0,IF(I102&gt;=RFM_Method!$E$22,5,IF(I102&gt;=RFM_Method!$E$23,4,IF(I102&gt;=RFM_Method!$E$24,3,IF(I102&gt;=RFM_Method!$E$25,2,1)))))</f>
        <v>3</v>
      </c>
      <c r="M102" s="38">
        <f>IF(I102=0,0,IF(J102&gt;=RFM_Method!$D$25,5,IF(J102&gt;=RFM_Method!$D$24,4,IF(J102&gt;=RFM_Method!$D$23,3,IF(J102&gt;=RFM_Method!$D$22,2,1)))))</f>
        <v>3</v>
      </c>
      <c r="N102" s="38" t="str">
        <f t="shared" si="3"/>
        <v>233</v>
      </c>
      <c r="O102" s="38">
        <f t="shared" si="4"/>
        <v>8</v>
      </c>
      <c r="P102" s="38">
        <f t="shared" si="5"/>
        <v>3</v>
      </c>
      <c r="Q102" s="12" t="str">
        <f>IF(I102=0,"Never Recharged",INDEX(RFM_Method!$C$32:$G$36,6-K102,P102))</f>
        <v>At Risk</v>
      </c>
      <c r="R102" s="39">
        <f>SUMIFS(Raw_DataUsage!$D$2:$D$5001,Raw_DataUsage!$B$2:$B$5001,A102)/1024</f>
        <v>2.4697363281250002</v>
      </c>
      <c r="S102" s="40">
        <f>SUMIFS(Raw_Calls!$D$2:$D$5001,Raw_Calls!$B$2:$B$5001,A102)/60</f>
        <v>74.066666666666663</v>
      </c>
      <c r="T102" s="38" t="str">
        <f>IF(COUNTIFS(Raw_Subscriptions!$B$2:$B$3001,A102,Raw_Subscriptions!$F$2:$F$3001,"Active")&gt;0,"Yes","No")</f>
        <v>Yes</v>
      </c>
    </row>
    <row r="103" spans="1:20" x14ac:dyDescent="0.3">
      <c r="A103" s="13" t="str">
        <f>Raw_Customers!A100</f>
        <v>C000099</v>
      </c>
      <c r="B103" s="13" t="str">
        <f>Raw_Customers!B100</f>
        <v>Pooja Sharma</v>
      </c>
      <c r="C103" s="13" t="str">
        <f>Raw_Customers!E100</f>
        <v>Chennai</v>
      </c>
      <c r="D103" s="13" t="str">
        <f>Raw_Customers!F100</f>
        <v>Gujarat</v>
      </c>
      <c r="E103" s="13" t="str">
        <f>Raw_Customers!H100</f>
        <v>Active</v>
      </c>
      <c r="F103" s="35">
        <f>Raw_Customers!G100</f>
        <v>44257</v>
      </c>
      <c r="G103" s="36" t="str">
        <f>IF(I103=0,"",INT(_xlfn.MAXIFS(Raw_Recharges!$D$2:$D$3001,Raw_Recharges!$B$2:$B$3001,A103)))</f>
        <v/>
      </c>
      <c r="H103" s="12" t="str">
        <f>IF(I103=0,"",RFM_Method!$C$5-G103)</f>
        <v/>
      </c>
      <c r="I103" s="12">
        <f>COUNTIFS(Raw_Recharges!$B$2:$B$3001,A103)</f>
        <v>0</v>
      </c>
      <c r="J103" s="37" t="str">
        <f>IF(I103=0,"",SUMIFS(Raw_Recharges!$E$2:$E$3001,Raw_Recharges!$B$2:$B$3001,A103))</f>
        <v/>
      </c>
      <c r="K103" s="38">
        <f>IF(I103=0,0,IF(H103&lt;=RFM_Method!$C$22,5,IF(H103&lt;=RFM_Method!$C$23,4,IF(H103&lt;=RFM_Method!$C$24,3,IF(H103&lt;=RFM_Method!$C$25,2,1)))))</f>
        <v>0</v>
      </c>
      <c r="L103" s="38">
        <f>IF(I103=0,0,IF(I103&gt;=RFM_Method!$E$22,5,IF(I103&gt;=RFM_Method!$E$23,4,IF(I103&gt;=RFM_Method!$E$24,3,IF(I103&gt;=RFM_Method!$E$25,2,1)))))</f>
        <v>0</v>
      </c>
      <c r="M103" s="38">
        <f>IF(I103=0,0,IF(J103&gt;=RFM_Method!$D$25,5,IF(J103&gt;=RFM_Method!$D$24,4,IF(J103&gt;=RFM_Method!$D$23,3,IF(J103&gt;=RFM_Method!$D$22,2,1)))))</f>
        <v>0</v>
      </c>
      <c r="N103" s="38" t="str">
        <f t="shared" si="3"/>
        <v>000</v>
      </c>
      <c r="O103" s="38">
        <f t="shared" si="4"/>
        <v>0</v>
      </c>
      <c r="P103" s="38">
        <f t="shared" si="5"/>
        <v>0</v>
      </c>
      <c r="Q103" s="12" t="str">
        <f>IF(I103=0,"Never Recharged",INDEX(RFM_Method!$C$32:$G$36,6-K103,P103))</f>
        <v>Never Recharged</v>
      </c>
      <c r="R103" s="39">
        <f>SUMIFS(Raw_DataUsage!$D$2:$D$5001,Raw_DataUsage!$B$2:$B$5001,A103)/1024</f>
        <v>0.66299804687499997</v>
      </c>
      <c r="S103" s="40">
        <f>SUMIFS(Raw_Calls!$D$2:$D$5001,Raw_Calls!$B$2:$B$5001,A103)/60</f>
        <v>75.033333333333331</v>
      </c>
      <c r="T103" s="38" t="str">
        <f>IF(COUNTIFS(Raw_Subscriptions!$B$2:$B$3001,A103,Raw_Subscriptions!$F$2:$F$3001,"Active")&gt;0,"Yes","No")</f>
        <v>No</v>
      </c>
    </row>
    <row r="104" spans="1:20" x14ac:dyDescent="0.3">
      <c r="A104" s="13" t="str">
        <f>Raw_Customers!A101</f>
        <v>C000100</v>
      </c>
      <c r="B104" s="13" t="str">
        <f>Raw_Customers!B101</f>
        <v>Raj Khan</v>
      </c>
      <c r="C104" s="13" t="str">
        <f>Raw_Customers!E101</f>
        <v>Hyderabad</v>
      </c>
      <c r="D104" s="13" t="str">
        <f>Raw_Customers!F101</f>
        <v>Andhra Pradesh</v>
      </c>
      <c r="E104" s="13" t="str">
        <f>Raw_Customers!H101</f>
        <v>Active</v>
      </c>
      <c r="F104" s="35">
        <f>Raw_Customers!G101</f>
        <v>44718</v>
      </c>
      <c r="G104" s="36">
        <f>IF(I104=0,"",INT(_xlfn.MAXIFS(Raw_Recharges!$D$2:$D$3001,Raw_Recharges!$B$2:$B$3001,A104)))</f>
        <v>45801</v>
      </c>
      <c r="H104" s="12">
        <f>IF(I104=0,"",RFM_Method!$C$5-G104)</f>
        <v>253</v>
      </c>
      <c r="I104" s="12">
        <f>COUNTIFS(Raw_Recharges!$B$2:$B$3001,A104)</f>
        <v>1</v>
      </c>
      <c r="J104" s="37">
        <f>IF(I104=0,"",SUMIFS(Raw_Recharges!$E$2:$E$3001,Raw_Recharges!$B$2:$B$3001,A104))</f>
        <v>999</v>
      </c>
      <c r="K104" s="38">
        <f>IF(I104=0,0,IF(H104&lt;=RFM_Method!$C$22,5,IF(H104&lt;=RFM_Method!$C$23,4,IF(H104&lt;=RFM_Method!$C$24,3,IF(H104&lt;=RFM_Method!$C$25,2,1)))))</f>
        <v>1</v>
      </c>
      <c r="L104" s="38">
        <f>IF(I104=0,0,IF(I104&gt;=RFM_Method!$E$22,5,IF(I104&gt;=RFM_Method!$E$23,4,IF(I104&gt;=RFM_Method!$E$24,3,IF(I104&gt;=RFM_Method!$E$25,2,1)))))</f>
        <v>1</v>
      </c>
      <c r="M104" s="38">
        <f>IF(I104=0,0,IF(J104&gt;=RFM_Method!$D$25,5,IF(J104&gt;=RFM_Method!$D$24,4,IF(J104&gt;=RFM_Method!$D$23,3,IF(J104&gt;=RFM_Method!$D$22,2,1)))))</f>
        <v>3</v>
      </c>
      <c r="N104" s="38" t="str">
        <f t="shared" si="3"/>
        <v>113</v>
      </c>
      <c r="O104" s="38">
        <f t="shared" si="4"/>
        <v>5</v>
      </c>
      <c r="P104" s="38">
        <f t="shared" si="5"/>
        <v>2</v>
      </c>
      <c r="Q104" s="12" t="str">
        <f>IF(I104=0,"Never Recharged",INDEX(RFM_Method!$C$32:$G$36,6-K104,P104))</f>
        <v>Hibernating</v>
      </c>
      <c r="R104" s="39">
        <f>SUMIFS(Raw_DataUsage!$D$2:$D$5001,Raw_DataUsage!$B$2:$B$5001,A104)/1024</f>
        <v>1.7555566406250001</v>
      </c>
      <c r="S104" s="40">
        <f>SUMIFS(Raw_Calls!$D$2:$D$5001,Raw_Calls!$B$2:$B$5001,A104)/60</f>
        <v>0</v>
      </c>
      <c r="T104" s="38" t="str">
        <f>IF(COUNTIFS(Raw_Subscriptions!$B$2:$B$3001,A104,Raw_Subscriptions!$F$2:$F$3001,"Active")&gt;0,"Yes","No")</f>
        <v>No</v>
      </c>
    </row>
    <row r="105" spans="1:20" x14ac:dyDescent="0.3">
      <c r="A105" s="13" t="str">
        <f>Raw_Customers!A102</f>
        <v>C000101</v>
      </c>
      <c r="B105" s="13" t="str">
        <f>Raw_Customers!B102</f>
        <v>Anita Yadav</v>
      </c>
      <c r="C105" s="13" t="str">
        <f>Raw_Customers!E102</f>
        <v>Pune</v>
      </c>
      <c r="D105" s="13" t="str">
        <f>Raw_Customers!F102</f>
        <v>Tamil Nadu</v>
      </c>
      <c r="E105" s="13" t="str">
        <f>Raw_Customers!H102</f>
        <v>Active</v>
      </c>
      <c r="F105" s="35">
        <f>Raw_Customers!G102</f>
        <v>44896</v>
      </c>
      <c r="G105" s="36">
        <f>IF(I105=0,"",INT(_xlfn.MAXIFS(Raw_Recharges!$D$2:$D$3001,Raw_Recharges!$B$2:$B$3001,A105)))</f>
        <v>46015</v>
      </c>
      <c r="H105" s="12">
        <f>IF(I105=0,"",RFM_Method!$C$5-G105)</f>
        <v>39</v>
      </c>
      <c r="I105" s="12">
        <f>COUNTIFS(Raw_Recharges!$B$2:$B$3001,A105)</f>
        <v>5</v>
      </c>
      <c r="J105" s="37">
        <f>IF(I105=0,"",SUMIFS(Raw_Recharges!$E$2:$E$3001,Raw_Recharges!$B$2:$B$3001,A105))</f>
        <v>4844</v>
      </c>
      <c r="K105" s="38">
        <f>IF(I105=0,0,IF(H105&lt;=RFM_Method!$C$22,5,IF(H105&lt;=RFM_Method!$C$23,4,IF(H105&lt;=RFM_Method!$C$24,3,IF(H105&lt;=RFM_Method!$C$25,2,1)))))</f>
        <v>4</v>
      </c>
      <c r="L105" s="38">
        <f>IF(I105=0,0,IF(I105&gt;=RFM_Method!$E$22,5,IF(I105&gt;=RFM_Method!$E$23,4,IF(I105&gt;=RFM_Method!$E$24,3,IF(I105&gt;=RFM_Method!$E$25,2,1)))))</f>
        <v>5</v>
      </c>
      <c r="M105" s="38">
        <f>IF(I105=0,0,IF(J105&gt;=RFM_Method!$D$25,5,IF(J105&gt;=RFM_Method!$D$24,4,IF(J105&gt;=RFM_Method!$D$23,3,IF(J105&gt;=RFM_Method!$D$22,2,1)))))</f>
        <v>5</v>
      </c>
      <c r="N105" s="38" t="str">
        <f t="shared" si="3"/>
        <v>455</v>
      </c>
      <c r="O105" s="38">
        <f t="shared" si="4"/>
        <v>14</v>
      </c>
      <c r="P105" s="38">
        <f t="shared" si="5"/>
        <v>5</v>
      </c>
      <c r="Q105" s="12" t="str">
        <f>IF(I105=0,"Never Recharged",INDEX(RFM_Method!$C$32:$G$36,6-K105,P105))</f>
        <v>Champions</v>
      </c>
      <c r="R105" s="39">
        <f>SUMIFS(Raw_DataUsage!$D$2:$D$5001,Raw_DataUsage!$B$2:$B$5001,A105)/1024</f>
        <v>6.0098730468750006</v>
      </c>
      <c r="S105" s="40">
        <f>SUMIFS(Raw_Calls!$D$2:$D$5001,Raw_Calls!$B$2:$B$5001,A105)/60</f>
        <v>46</v>
      </c>
      <c r="T105" s="38" t="str">
        <f>IF(COUNTIFS(Raw_Subscriptions!$B$2:$B$3001,A105,Raw_Subscriptions!$F$2:$F$3001,"Active")&gt;0,"Yes","No")</f>
        <v>Yes</v>
      </c>
    </row>
    <row r="106" spans="1:20" x14ac:dyDescent="0.3">
      <c r="A106" s="13" t="str">
        <f>Raw_Customers!A103</f>
        <v>C000102</v>
      </c>
      <c r="B106" s="13" t="str">
        <f>Raw_Customers!B103</f>
        <v>Vikram Sharma</v>
      </c>
      <c r="C106" s="13" t="str">
        <f>Raw_Customers!E103</f>
        <v>Mumbai</v>
      </c>
      <c r="D106" s="13" t="str">
        <f>Raw_Customers!F103</f>
        <v>Telangana</v>
      </c>
      <c r="E106" s="13" t="str">
        <f>Raw_Customers!H103</f>
        <v>Active</v>
      </c>
      <c r="F106" s="35">
        <f>Raw_Customers!G103</f>
        <v>45693</v>
      </c>
      <c r="G106" s="36">
        <f>IF(I106=0,"",INT(_xlfn.MAXIFS(Raw_Recharges!$D$2:$D$3001,Raw_Recharges!$B$2:$B$3001,A106)))</f>
        <v>45748</v>
      </c>
      <c r="H106" s="12">
        <f>IF(I106=0,"",RFM_Method!$C$5-G106)</f>
        <v>306</v>
      </c>
      <c r="I106" s="12">
        <f>COUNTIFS(Raw_Recharges!$B$2:$B$3001,A106)</f>
        <v>1</v>
      </c>
      <c r="J106" s="37">
        <f>IF(I106=0,"",SUMIFS(Raw_Recharges!$E$2:$E$3001,Raw_Recharges!$B$2:$B$3001,A106))</f>
        <v>499</v>
      </c>
      <c r="K106" s="38">
        <f>IF(I106=0,0,IF(H106&lt;=RFM_Method!$C$22,5,IF(H106&lt;=RFM_Method!$C$23,4,IF(H106&lt;=RFM_Method!$C$24,3,IF(H106&lt;=RFM_Method!$C$25,2,1)))))</f>
        <v>1</v>
      </c>
      <c r="L106" s="38">
        <f>IF(I106=0,0,IF(I106&gt;=RFM_Method!$E$22,5,IF(I106&gt;=RFM_Method!$E$23,4,IF(I106&gt;=RFM_Method!$E$24,3,IF(I106&gt;=RFM_Method!$E$25,2,1)))))</f>
        <v>1</v>
      </c>
      <c r="M106" s="38">
        <f>IF(I106=0,0,IF(J106&gt;=RFM_Method!$D$25,5,IF(J106&gt;=RFM_Method!$D$24,4,IF(J106&gt;=RFM_Method!$D$23,3,IF(J106&gt;=RFM_Method!$D$22,2,1)))))</f>
        <v>2</v>
      </c>
      <c r="N106" s="38" t="str">
        <f t="shared" si="3"/>
        <v>112</v>
      </c>
      <c r="O106" s="38">
        <f t="shared" si="4"/>
        <v>4</v>
      </c>
      <c r="P106" s="38">
        <f t="shared" si="5"/>
        <v>2</v>
      </c>
      <c r="Q106" s="12" t="str">
        <f>IF(I106=0,"Never Recharged",INDEX(RFM_Method!$C$32:$G$36,6-K106,P106))</f>
        <v>Hibernating</v>
      </c>
      <c r="R106" s="39">
        <f>SUMIFS(Raw_DataUsage!$D$2:$D$5001,Raw_DataUsage!$B$2:$B$5001,A106)/1024</f>
        <v>5.3446191406249994</v>
      </c>
      <c r="S106" s="40">
        <f>SUMIFS(Raw_Calls!$D$2:$D$5001,Raw_Calls!$B$2:$B$5001,A106)/60</f>
        <v>92.683333333333337</v>
      </c>
      <c r="T106" s="38" t="str">
        <f>IF(COUNTIFS(Raw_Subscriptions!$B$2:$B$3001,A106,Raw_Subscriptions!$F$2:$F$3001,"Active")&gt;0,"Yes","No")</f>
        <v>No</v>
      </c>
    </row>
    <row r="107" spans="1:20" x14ac:dyDescent="0.3">
      <c r="A107" s="13" t="str">
        <f>Raw_Customers!A104</f>
        <v>C000103</v>
      </c>
      <c r="B107" s="13" t="str">
        <f>Raw_Customers!B104</f>
        <v>Vikram Yadav</v>
      </c>
      <c r="C107" s="13" t="str">
        <f>Raw_Customers!E104</f>
        <v>Delhi</v>
      </c>
      <c r="D107" s="13" t="str">
        <f>Raw_Customers!F104</f>
        <v>Punjab</v>
      </c>
      <c r="E107" s="13" t="str">
        <f>Raw_Customers!H104</f>
        <v>Inactive</v>
      </c>
      <c r="F107" s="35">
        <f>Raw_Customers!G104</f>
        <v>45076</v>
      </c>
      <c r="G107" s="36" t="str">
        <f>IF(I107=0,"",INT(_xlfn.MAXIFS(Raw_Recharges!$D$2:$D$3001,Raw_Recharges!$B$2:$B$3001,A107)))</f>
        <v/>
      </c>
      <c r="H107" s="12" t="str">
        <f>IF(I107=0,"",RFM_Method!$C$5-G107)</f>
        <v/>
      </c>
      <c r="I107" s="12">
        <f>COUNTIFS(Raw_Recharges!$B$2:$B$3001,A107)</f>
        <v>0</v>
      </c>
      <c r="J107" s="37" t="str">
        <f>IF(I107=0,"",SUMIFS(Raw_Recharges!$E$2:$E$3001,Raw_Recharges!$B$2:$B$3001,A107))</f>
        <v/>
      </c>
      <c r="K107" s="38">
        <f>IF(I107=0,0,IF(H107&lt;=RFM_Method!$C$22,5,IF(H107&lt;=RFM_Method!$C$23,4,IF(H107&lt;=RFM_Method!$C$24,3,IF(H107&lt;=RFM_Method!$C$25,2,1)))))</f>
        <v>0</v>
      </c>
      <c r="L107" s="38">
        <f>IF(I107=0,0,IF(I107&gt;=RFM_Method!$E$22,5,IF(I107&gt;=RFM_Method!$E$23,4,IF(I107&gt;=RFM_Method!$E$24,3,IF(I107&gt;=RFM_Method!$E$25,2,1)))))</f>
        <v>0</v>
      </c>
      <c r="M107" s="38">
        <f>IF(I107=0,0,IF(J107&gt;=RFM_Method!$D$25,5,IF(J107&gt;=RFM_Method!$D$24,4,IF(J107&gt;=RFM_Method!$D$23,3,IF(J107&gt;=RFM_Method!$D$22,2,1)))))</f>
        <v>0</v>
      </c>
      <c r="N107" s="38" t="str">
        <f t="shared" si="3"/>
        <v>000</v>
      </c>
      <c r="O107" s="38">
        <f t="shared" si="4"/>
        <v>0</v>
      </c>
      <c r="P107" s="38">
        <f t="shared" si="5"/>
        <v>0</v>
      </c>
      <c r="Q107" s="12" t="str">
        <f>IF(I107=0,"Never Recharged",INDEX(RFM_Method!$C$32:$G$36,6-K107,P107))</f>
        <v>Never Recharged</v>
      </c>
      <c r="R107" s="39">
        <f>SUMIFS(Raw_DataUsage!$D$2:$D$5001,Raw_DataUsage!$B$2:$B$5001,A107)/1024</f>
        <v>1.1207324218750001</v>
      </c>
      <c r="S107" s="40">
        <f>SUMIFS(Raw_Calls!$D$2:$D$5001,Raw_Calls!$B$2:$B$5001,A107)/60</f>
        <v>0</v>
      </c>
      <c r="T107" s="38" t="str">
        <f>IF(COUNTIFS(Raw_Subscriptions!$B$2:$B$3001,A107,Raw_Subscriptions!$F$2:$F$3001,"Active")&gt;0,"Yes","No")</f>
        <v>No</v>
      </c>
    </row>
    <row r="108" spans="1:20" x14ac:dyDescent="0.3">
      <c r="A108" s="13" t="str">
        <f>Raw_Customers!A105</f>
        <v>C000104</v>
      </c>
      <c r="B108" s="13" t="str">
        <f>Raw_Customers!B105</f>
        <v>Anita Mishra</v>
      </c>
      <c r="C108" s="13" t="str">
        <f>Raw_Customers!E105</f>
        <v>Pune</v>
      </c>
      <c r="D108" s="13" t="str">
        <f>Raw_Customers!F105</f>
        <v>Maharashtra</v>
      </c>
      <c r="E108" s="13" t="str">
        <f>Raw_Customers!H105</f>
        <v>Active</v>
      </c>
      <c r="F108" s="35">
        <f>Raw_Customers!G105</f>
        <v>45687</v>
      </c>
      <c r="G108" s="36">
        <f>IF(I108=0,"",INT(_xlfn.MAXIFS(Raw_Recharges!$D$2:$D$3001,Raw_Recharges!$B$2:$B$3001,A108)))</f>
        <v>46032</v>
      </c>
      <c r="H108" s="12">
        <f>IF(I108=0,"",RFM_Method!$C$5-G108)</f>
        <v>22</v>
      </c>
      <c r="I108" s="12">
        <f>COUNTIFS(Raw_Recharges!$B$2:$B$3001,A108)</f>
        <v>3</v>
      </c>
      <c r="J108" s="37">
        <f>IF(I108=0,"",SUMIFS(Raw_Recharges!$E$2:$E$3001,Raw_Recharges!$B$2:$B$3001,A108))</f>
        <v>1297</v>
      </c>
      <c r="K108" s="38">
        <f>IF(I108=0,0,IF(H108&lt;=RFM_Method!$C$22,5,IF(H108&lt;=RFM_Method!$C$23,4,IF(H108&lt;=RFM_Method!$C$24,3,IF(H108&lt;=RFM_Method!$C$25,2,1)))))</f>
        <v>5</v>
      </c>
      <c r="L108" s="38">
        <f>IF(I108=0,0,IF(I108&gt;=RFM_Method!$E$22,5,IF(I108&gt;=RFM_Method!$E$23,4,IF(I108&gt;=RFM_Method!$E$24,3,IF(I108&gt;=RFM_Method!$E$25,2,1)))))</f>
        <v>3</v>
      </c>
      <c r="M108" s="38">
        <f>IF(I108=0,0,IF(J108&gt;=RFM_Method!$D$25,5,IF(J108&gt;=RFM_Method!$D$24,4,IF(J108&gt;=RFM_Method!$D$23,3,IF(J108&gt;=RFM_Method!$D$22,2,1)))))</f>
        <v>4</v>
      </c>
      <c r="N108" s="38" t="str">
        <f t="shared" si="3"/>
        <v>534</v>
      </c>
      <c r="O108" s="38">
        <f t="shared" si="4"/>
        <v>12</v>
      </c>
      <c r="P108" s="38">
        <f t="shared" si="5"/>
        <v>4</v>
      </c>
      <c r="Q108" s="12" t="str">
        <f>IF(I108=0,"Never Recharged",INDEX(RFM_Method!$C$32:$G$36,6-K108,P108))</f>
        <v>Loyal Customers</v>
      </c>
      <c r="R108" s="39">
        <f>SUMIFS(Raw_DataUsage!$D$2:$D$5001,Raw_DataUsage!$B$2:$B$5001,A108)/1024</f>
        <v>1.6336816406249999</v>
      </c>
      <c r="S108" s="40">
        <f>SUMIFS(Raw_Calls!$D$2:$D$5001,Raw_Calls!$B$2:$B$5001,A108)/60</f>
        <v>56.883333333333333</v>
      </c>
      <c r="T108" s="38" t="str">
        <f>IF(COUNTIFS(Raw_Subscriptions!$B$2:$B$3001,A108,Raw_Subscriptions!$F$2:$F$3001,"Active")&gt;0,"Yes","No")</f>
        <v>Yes</v>
      </c>
    </row>
    <row r="109" spans="1:20" x14ac:dyDescent="0.3">
      <c r="A109" s="13" t="str">
        <f>Raw_Customers!A106</f>
        <v>C000105</v>
      </c>
      <c r="B109" s="13" t="str">
        <f>Raw_Customers!B106</f>
        <v>Vikram Yadav</v>
      </c>
      <c r="C109" s="13" t="str">
        <f>Raw_Customers!E106</f>
        <v>Hyderabad</v>
      </c>
      <c r="D109" s="13" t="str">
        <f>Raw_Customers!F106</f>
        <v>Punjab</v>
      </c>
      <c r="E109" s="13" t="str">
        <f>Raw_Customers!H106</f>
        <v>Inactive</v>
      </c>
      <c r="F109" s="35">
        <f>Raw_Customers!G106</f>
        <v>45551</v>
      </c>
      <c r="G109" s="36">
        <f>IF(I109=0,"",INT(_xlfn.MAXIFS(Raw_Recharges!$D$2:$D$3001,Raw_Recharges!$B$2:$B$3001,A109)))</f>
        <v>45926</v>
      </c>
      <c r="H109" s="12">
        <f>IF(I109=0,"",RFM_Method!$C$5-G109)</f>
        <v>128</v>
      </c>
      <c r="I109" s="12">
        <f>COUNTIFS(Raw_Recharges!$B$2:$B$3001,A109)</f>
        <v>1</v>
      </c>
      <c r="J109" s="37">
        <f>IF(I109=0,"",SUMIFS(Raw_Recharges!$E$2:$E$3001,Raw_Recharges!$B$2:$B$3001,A109))</f>
        <v>99</v>
      </c>
      <c r="K109" s="38">
        <f>IF(I109=0,0,IF(H109&lt;=RFM_Method!$C$22,5,IF(H109&lt;=RFM_Method!$C$23,4,IF(H109&lt;=RFM_Method!$C$24,3,IF(H109&lt;=RFM_Method!$C$25,2,1)))))</f>
        <v>3</v>
      </c>
      <c r="L109" s="38">
        <f>IF(I109=0,0,IF(I109&gt;=RFM_Method!$E$22,5,IF(I109&gt;=RFM_Method!$E$23,4,IF(I109&gt;=RFM_Method!$E$24,3,IF(I109&gt;=RFM_Method!$E$25,2,1)))))</f>
        <v>1</v>
      </c>
      <c r="M109" s="38">
        <f>IF(I109=0,0,IF(J109&gt;=RFM_Method!$D$25,5,IF(J109&gt;=RFM_Method!$D$24,4,IF(J109&gt;=RFM_Method!$D$23,3,IF(J109&gt;=RFM_Method!$D$22,2,1)))))</f>
        <v>1</v>
      </c>
      <c r="N109" s="38" t="str">
        <f t="shared" si="3"/>
        <v>311</v>
      </c>
      <c r="O109" s="38">
        <f t="shared" si="4"/>
        <v>5</v>
      </c>
      <c r="P109" s="38">
        <f t="shared" si="5"/>
        <v>1</v>
      </c>
      <c r="Q109" s="12" t="str">
        <f>IF(I109=0,"Never Recharged",INDEX(RFM_Method!$C$32:$G$36,6-K109,P109))</f>
        <v>About to Sleep</v>
      </c>
      <c r="R109" s="39">
        <f>SUMIFS(Raw_DataUsage!$D$2:$D$5001,Raw_DataUsage!$B$2:$B$5001,A109)/1024</f>
        <v>9.3800390624999999</v>
      </c>
      <c r="S109" s="40">
        <f>SUMIFS(Raw_Calls!$D$2:$D$5001,Raw_Calls!$B$2:$B$5001,A109)/60</f>
        <v>16.100000000000001</v>
      </c>
      <c r="T109" s="38" t="str">
        <f>IF(COUNTIFS(Raw_Subscriptions!$B$2:$B$3001,A109,Raw_Subscriptions!$F$2:$F$3001,"Active")&gt;0,"Yes","No")</f>
        <v>No</v>
      </c>
    </row>
    <row r="110" spans="1:20" x14ac:dyDescent="0.3">
      <c r="A110" s="13" t="str">
        <f>Raw_Customers!A107</f>
        <v>C000106</v>
      </c>
      <c r="B110" s="13" t="str">
        <f>Raw_Customers!B107</f>
        <v>Suresh Sharma</v>
      </c>
      <c r="C110" s="13" t="str">
        <f>Raw_Customers!E107</f>
        <v>Pune</v>
      </c>
      <c r="D110" s="13" t="str">
        <f>Raw_Customers!F107</f>
        <v>Maharashtra</v>
      </c>
      <c r="E110" s="13" t="str">
        <f>Raw_Customers!H107</f>
        <v>Active</v>
      </c>
      <c r="F110" s="35">
        <f>Raw_Customers!G107</f>
        <v>44606</v>
      </c>
      <c r="G110" s="36" t="str">
        <f>IF(I110=0,"",INT(_xlfn.MAXIFS(Raw_Recharges!$D$2:$D$3001,Raw_Recharges!$B$2:$B$3001,A110)))</f>
        <v/>
      </c>
      <c r="H110" s="12" t="str">
        <f>IF(I110=0,"",RFM_Method!$C$5-G110)</f>
        <v/>
      </c>
      <c r="I110" s="12">
        <f>COUNTIFS(Raw_Recharges!$B$2:$B$3001,A110)</f>
        <v>0</v>
      </c>
      <c r="J110" s="37" t="str">
        <f>IF(I110=0,"",SUMIFS(Raw_Recharges!$E$2:$E$3001,Raw_Recharges!$B$2:$B$3001,A110))</f>
        <v/>
      </c>
      <c r="K110" s="38">
        <f>IF(I110=0,0,IF(H110&lt;=RFM_Method!$C$22,5,IF(H110&lt;=RFM_Method!$C$23,4,IF(H110&lt;=RFM_Method!$C$24,3,IF(H110&lt;=RFM_Method!$C$25,2,1)))))</f>
        <v>0</v>
      </c>
      <c r="L110" s="38">
        <f>IF(I110=0,0,IF(I110&gt;=RFM_Method!$E$22,5,IF(I110&gt;=RFM_Method!$E$23,4,IF(I110&gt;=RFM_Method!$E$24,3,IF(I110&gt;=RFM_Method!$E$25,2,1)))))</f>
        <v>0</v>
      </c>
      <c r="M110" s="38">
        <f>IF(I110=0,0,IF(J110&gt;=RFM_Method!$D$25,5,IF(J110&gt;=RFM_Method!$D$24,4,IF(J110&gt;=RFM_Method!$D$23,3,IF(J110&gt;=RFM_Method!$D$22,2,1)))))</f>
        <v>0</v>
      </c>
      <c r="N110" s="38" t="str">
        <f t="shared" si="3"/>
        <v>000</v>
      </c>
      <c r="O110" s="38">
        <f t="shared" si="4"/>
        <v>0</v>
      </c>
      <c r="P110" s="38">
        <f t="shared" si="5"/>
        <v>0</v>
      </c>
      <c r="Q110" s="12" t="str">
        <f>IF(I110=0,"Never Recharged",INDEX(RFM_Method!$C$32:$G$36,6-K110,P110))</f>
        <v>Never Recharged</v>
      </c>
      <c r="R110" s="39">
        <f>SUMIFS(Raw_DataUsage!$D$2:$D$5001,Raw_DataUsage!$B$2:$B$5001,A110)/1024</f>
        <v>1.6255957031250001</v>
      </c>
      <c r="S110" s="40">
        <f>SUMIFS(Raw_Calls!$D$2:$D$5001,Raw_Calls!$B$2:$B$5001,A110)/60</f>
        <v>151.51666666666668</v>
      </c>
      <c r="T110" s="38" t="str">
        <f>IF(COUNTIFS(Raw_Subscriptions!$B$2:$B$3001,A110,Raw_Subscriptions!$F$2:$F$3001,"Active")&gt;0,"Yes","No")</f>
        <v>No</v>
      </c>
    </row>
    <row r="111" spans="1:20" x14ac:dyDescent="0.3">
      <c r="A111" s="13" t="str">
        <f>Raw_Customers!A108</f>
        <v>C000107</v>
      </c>
      <c r="B111" s="13" t="str">
        <f>Raw_Customers!B108</f>
        <v>Pooja Reddy</v>
      </c>
      <c r="C111" s="13" t="str">
        <f>Raw_Customers!E108</f>
        <v>Bangalore</v>
      </c>
      <c r="D111" s="13" t="str">
        <f>Raw_Customers!F108</f>
        <v>Karnataka</v>
      </c>
      <c r="E111" s="13" t="str">
        <f>Raw_Customers!H108</f>
        <v>Inactive</v>
      </c>
      <c r="F111" s="35">
        <f>Raw_Customers!G108</f>
        <v>44725</v>
      </c>
      <c r="G111" s="36">
        <f>IF(I111=0,"",INT(_xlfn.MAXIFS(Raw_Recharges!$D$2:$D$3001,Raw_Recharges!$B$2:$B$3001,A111)))</f>
        <v>45983</v>
      </c>
      <c r="H111" s="12">
        <f>IF(I111=0,"",RFM_Method!$C$5-G111)</f>
        <v>71</v>
      </c>
      <c r="I111" s="12">
        <f>COUNTIFS(Raw_Recharges!$B$2:$B$3001,A111)</f>
        <v>1</v>
      </c>
      <c r="J111" s="37">
        <f>IF(I111=0,"",SUMIFS(Raw_Recharges!$E$2:$E$3001,Raw_Recharges!$B$2:$B$3001,A111))</f>
        <v>99</v>
      </c>
      <c r="K111" s="38">
        <f>IF(I111=0,0,IF(H111&lt;=RFM_Method!$C$22,5,IF(H111&lt;=RFM_Method!$C$23,4,IF(H111&lt;=RFM_Method!$C$24,3,IF(H111&lt;=RFM_Method!$C$25,2,1)))))</f>
        <v>4</v>
      </c>
      <c r="L111" s="38">
        <f>IF(I111=0,0,IF(I111&gt;=RFM_Method!$E$22,5,IF(I111&gt;=RFM_Method!$E$23,4,IF(I111&gt;=RFM_Method!$E$24,3,IF(I111&gt;=RFM_Method!$E$25,2,1)))))</f>
        <v>1</v>
      </c>
      <c r="M111" s="38">
        <f>IF(I111=0,0,IF(J111&gt;=RFM_Method!$D$25,5,IF(J111&gt;=RFM_Method!$D$24,4,IF(J111&gt;=RFM_Method!$D$23,3,IF(J111&gt;=RFM_Method!$D$22,2,1)))))</f>
        <v>1</v>
      </c>
      <c r="N111" s="38" t="str">
        <f t="shared" si="3"/>
        <v>411</v>
      </c>
      <c r="O111" s="38">
        <f t="shared" si="4"/>
        <v>6</v>
      </c>
      <c r="P111" s="38">
        <f t="shared" si="5"/>
        <v>1</v>
      </c>
      <c r="Q111" s="12" t="str">
        <f>IF(I111=0,"Never Recharged",INDEX(RFM_Method!$C$32:$G$36,6-K111,P111))</f>
        <v>Promising</v>
      </c>
      <c r="R111" s="39">
        <f>SUMIFS(Raw_DataUsage!$D$2:$D$5001,Raw_DataUsage!$B$2:$B$5001,A111)/1024</f>
        <v>2.5999609374999997</v>
      </c>
      <c r="S111" s="40">
        <f>SUMIFS(Raw_Calls!$D$2:$D$5001,Raw_Calls!$B$2:$B$5001,A111)/60</f>
        <v>51.216666666666669</v>
      </c>
      <c r="T111" s="38" t="str">
        <f>IF(COUNTIFS(Raw_Subscriptions!$B$2:$B$3001,A111,Raw_Subscriptions!$F$2:$F$3001,"Active")&gt;0,"Yes","No")</f>
        <v>Yes</v>
      </c>
    </row>
    <row r="112" spans="1:20" x14ac:dyDescent="0.3">
      <c r="A112" s="13" t="str">
        <f>Raw_Customers!A109</f>
        <v>C000108</v>
      </c>
      <c r="B112" s="13" t="str">
        <f>Raw_Customers!B109</f>
        <v>Vikram Yadav</v>
      </c>
      <c r="C112" s="13" t="str">
        <f>Raw_Customers!E109</f>
        <v>Chennai</v>
      </c>
      <c r="D112" s="13" t="str">
        <f>Raw_Customers!F109</f>
        <v>Andhra Pradesh</v>
      </c>
      <c r="E112" s="13" t="str">
        <f>Raw_Customers!H109</f>
        <v>Active</v>
      </c>
      <c r="F112" s="35">
        <f>Raw_Customers!G109</f>
        <v>45519</v>
      </c>
      <c r="G112" s="36">
        <f>IF(I112=0,"",INT(_xlfn.MAXIFS(Raw_Recharges!$D$2:$D$3001,Raw_Recharges!$B$2:$B$3001,A112)))</f>
        <v>45779</v>
      </c>
      <c r="H112" s="12">
        <f>IF(I112=0,"",RFM_Method!$C$5-G112)</f>
        <v>275</v>
      </c>
      <c r="I112" s="12">
        <f>COUNTIFS(Raw_Recharges!$B$2:$B$3001,A112)</f>
        <v>2</v>
      </c>
      <c r="J112" s="37">
        <f>IF(I112=0,"",SUMIFS(Raw_Recharges!$E$2:$E$3001,Raw_Recharges!$B$2:$B$3001,A112))</f>
        <v>598</v>
      </c>
      <c r="K112" s="38">
        <f>IF(I112=0,0,IF(H112&lt;=RFM_Method!$C$22,5,IF(H112&lt;=RFM_Method!$C$23,4,IF(H112&lt;=RFM_Method!$C$24,3,IF(H112&lt;=RFM_Method!$C$25,2,1)))))</f>
        <v>1</v>
      </c>
      <c r="L112" s="38">
        <f>IF(I112=0,0,IF(I112&gt;=RFM_Method!$E$22,5,IF(I112&gt;=RFM_Method!$E$23,4,IF(I112&gt;=RFM_Method!$E$24,3,IF(I112&gt;=RFM_Method!$E$25,2,1)))))</f>
        <v>2</v>
      </c>
      <c r="M112" s="38">
        <f>IF(I112=0,0,IF(J112&gt;=RFM_Method!$D$25,5,IF(J112&gt;=RFM_Method!$D$24,4,IF(J112&gt;=RFM_Method!$D$23,3,IF(J112&gt;=RFM_Method!$D$22,2,1)))))</f>
        <v>2</v>
      </c>
      <c r="N112" s="38" t="str">
        <f t="shared" si="3"/>
        <v>122</v>
      </c>
      <c r="O112" s="38">
        <f t="shared" si="4"/>
        <v>5</v>
      </c>
      <c r="P112" s="38">
        <f t="shared" si="5"/>
        <v>2</v>
      </c>
      <c r="Q112" s="12" t="str">
        <f>IF(I112=0,"Never Recharged",INDEX(RFM_Method!$C$32:$G$36,6-K112,P112))</f>
        <v>Hibernating</v>
      </c>
      <c r="R112" s="39">
        <f>SUMIFS(Raw_DataUsage!$D$2:$D$5001,Raw_DataUsage!$B$2:$B$5001,A112)/1024</f>
        <v>0.34413085937499999</v>
      </c>
      <c r="S112" s="40">
        <f>SUMIFS(Raw_Calls!$D$2:$D$5001,Raw_Calls!$B$2:$B$5001,A112)/60</f>
        <v>82.566666666666663</v>
      </c>
      <c r="T112" s="38" t="str">
        <f>IF(COUNTIFS(Raw_Subscriptions!$B$2:$B$3001,A112,Raw_Subscriptions!$F$2:$F$3001,"Active")&gt;0,"Yes","No")</f>
        <v>No</v>
      </c>
    </row>
    <row r="113" spans="1:20" x14ac:dyDescent="0.3">
      <c r="A113" s="13" t="str">
        <f>Raw_Customers!A110</f>
        <v>C000109</v>
      </c>
      <c r="B113" s="13" t="str">
        <f>Raw_Customers!B110</f>
        <v>Suresh Gupta</v>
      </c>
      <c r="C113" s="13" t="str">
        <f>Raw_Customers!E110</f>
        <v>Bangalore</v>
      </c>
      <c r="D113" s="13" t="str">
        <f>Raw_Customers!F110</f>
        <v>Telangana</v>
      </c>
      <c r="E113" s="13" t="str">
        <f>Raw_Customers!H110</f>
        <v>Active</v>
      </c>
      <c r="F113" s="35">
        <f>Raw_Customers!G110</f>
        <v>45874</v>
      </c>
      <c r="G113" s="36">
        <f>IF(I113=0,"",INT(_xlfn.MAXIFS(Raw_Recharges!$D$2:$D$3001,Raw_Recharges!$B$2:$B$3001,A113)))</f>
        <v>45759</v>
      </c>
      <c r="H113" s="12">
        <f>IF(I113=0,"",RFM_Method!$C$5-G113)</f>
        <v>295</v>
      </c>
      <c r="I113" s="12">
        <f>COUNTIFS(Raw_Recharges!$B$2:$B$3001,A113)</f>
        <v>2</v>
      </c>
      <c r="J113" s="37">
        <f>IF(I113=0,"",SUMIFS(Raw_Recharges!$E$2:$E$3001,Raw_Recharges!$B$2:$B$3001,A113))</f>
        <v>1665</v>
      </c>
      <c r="K113" s="38">
        <f>IF(I113=0,0,IF(H113&lt;=RFM_Method!$C$22,5,IF(H113&lt;=RFM_Method!$C$23,4,IF(H113&lt;=RFM_Method!$C$24,3,IF(H113&lt;=RFM_Method!$C$25,2,1)))))</f>
        <v>1</v>
      </c>
      <c r="L113" s="38">
        <f>IF(I113=0,0,IF(I113&gt;=RFM_Method!$E$22,5,IF(I113&gt;=RFM_Method!$E$23,4,IF(I113&gt;=RFM_Method!$E$24,3,IF(I113&gt;=RFM_Method!$E$25,2,1)))))</f>
        <v>2</v>
      </c>
      <c r="M113" s="38">
        <f>IF(I113=0,0,IF(J113&gt;=RFM_Method!$D$25,5,IF(J113&gt;=RFM_Method!$D$24,4,IF(J113&gt;=RFM_Method!$D$23,3,IF(J113&gt;=RFM_Method!$D$22,2,1)))))</f>
        <v>4</v>
      </c>
      <c r="N113" s="38" t="str">
        <f t="shared" si="3"/>
        <v>124</v>
      </c>
      <c r="O113" s="38">
        <f t="shared" si="4"/>
        <v>7</v>
      </c>
      <c r="P113" s="38">
        <f t="shared" si="5"/>
        <v>3</v>
      </c>
      <c r="Q113" s="12" t="str">
        <f>IF(I113=0,"Never Recharged",INDEX(RFM_Method!$C$32:$G$36,6-K113,P113))</f>
        <v>At Risk</v>
      </c>
      <c r="R113" s="39">
        <f>SUMIFS(Raw_DataUsage!$D$2:$D$5001,Raw_DataUsage!$B$2:$B$5001,A113)/1024</f>
        <v>0</v>
      </c>
      <c r="S113" s="40">
        <f>SUMIFS(Raw_Calls!$D$2:$D$5001,Raw_Calls!$B$2:$B$5001,A113)/60</f>
        <v>36.200000000000003</v>
      </c>
      <c r="T113" s="38" t="str">
        <f>IF(COUNTIFS(Raw_Subscriptions!$B$2:$B$3001,A113,Raw_Subscriptions!$F$2:$F$3001,"Active")&gt;0,"Yes","No")</f>
        <v>No</v>
      </c>
    </row>
    <row r="114" spans="1:20" x14ac:dyDescent="0.3">
      <c r="A114" s="13" t="str">
        <f>Raw_Customers!A111</f>
        <v>C000110</v>
      </c>
      <c r="B114" s="13" t="str">
        <f>Raw_Customers!B111</f>
        <v>Priya Kumar</v>
      </c>
      <c r="C114" s="13" t="str">
        <f>Raw_Customers!E111</f>
        <v>Pune</v>
      </c>
      <c r="D114" s="13" t="str">
        <f>Raw_Customers!F111</f>
        <v>Karnataka</v>
      </c>
      <c r="E114" s="13" t="str">
        <f>Raw_Customers!H111</f>
        <v>Active</v>
      </c>
      <c r="F114" s="35">
        <f>Raw_Customers!G111</f>
        <v>44719</v>
      </c>
      <c r="G114" s="36">
        <f>IF(I114=0,"",INT(_xlfn.MAXIFS(Raw_Recharges!$D$2:$D$3001,Raw_Recharges!$B$2:$B$3001,A114)))</f>
        <v>45711</v>
      </c>
      <c r="H114" s="12">
        <f>IF(I114=0,"",RFM_Method!$C$5-G114)</f>
        <v>343</v>
      </c>
      <c r="I114" s="12">
        <f>COUNTIFS(Raw_Recharges!$B$2:$B$3001,A114)</f>
        <v>1</v>
      </c>
      <c r="J114" s="37">
        <f>IF(I114=0,"",SUMIFS(Raw_Recharges!$E$2:$E$3001,Raw_Recharges!$B$2:$B$3001,A114))</f>
        <v>99</v>
      </c>
      <c r="K114" s="38">
        <f>IF(I114=0,0,IF(H114&lt;=RFM_Method!$C$22,5,IF(H114&lt;=RFM_Method!$C$23,4,IF(H114&lt;=RFM_Method!$C$24,3,IF(H114&lt;=RFM_Method!$C$25,2,1)))))</f>
        <v>1</v>
      </c>
      <c r="L114" s="38">
        <f>IF(I114=0,0,IF(I114&gt;=RFM_Method!$E$22,5,IF(I114&gt;=RFM_Method!$E$23,4,IF(I114&gt;=RFM_Method!$E$24,3,IF(I114&gt;=RFM_Method!$E$25,2,1)))))</f>
        <v>1</v>
      </c>
      <c r="M114" s="38">
        <f>IF(I114=0,0,IF(J114&gt;=RFM_Method!$D$25,5,IF(J114&gt;=RFM_Method!$D$24,4,IF(J114&gt;=RFM_Method!$D$23,3,IF(J114&gt;=RFM_Method!$D$22,2,1)))))</f>
        <v>1</v>
      </c>
      <c r="N114" s="38" t="str">
        <f t="shared" si="3"/>
        <v>111</v>
      </c>
      <c r="O114" s="38">
        <f t="shared" si="4"/>
        <v>3</v>
      </c>
      <c r="P114" s="38">
        <f t="shared" si="5"/>
        <v>1</v>
      </c>
      <c r="Q114" s="12" t="str">
        <f>IF(I114=0,"Never Recharged",INDEX(RFM_Method!$C$32:$G$36,6-K114,P114))</f>
        <v>Lost</v>
      </c>
      <c r="R114" s="39">
        <f>SUMIFS(Raw_DataUsage!$D$2:$D$5001,Raw_DataUsage!$B$2:$B$5001,A114)/1024</f>
        <v>1.8021582031250001</v>
      </c>
      <c r="S114" s="40">
        <f>SUMIFS(Raw_Calls!$D$2:$D$5001,Raw_Calls!$B$2:$B$5001,A114)/60</f>
        <v>122.45</v>
      </c>
      <c r="T114" s="38" t="str">
        <f>IF(COUNTIFS(Raw_Subscriptions!$B$2:$B$3001,A114,Raw_Subscriptions!$F$2:$F$3001,"Active")&gt;0,"Yes","No")</f>
        <v>No</v>
      </c>
    </row>
    <row r="115" spans="1:20" x14ac:dyDescent="0.3">
      <c r="A115" s="13" t="str">
        <f>Raw_Customers!A112</f>
        <v>C000111</v>
      </c>
      <c r="B115" s="13" t="str">
        <f>Raw_Customers!B112</f>
        <v>Simran Sharma</v>
      </c>
      <c r="C115" s="13" t="str">
        <f>Raw_Customers!E112</f>
        <v>Chennai</v>
      </c>
      <c r="D115" s="13" t="str">
        <f>Raw_Customers!F112</f>
        <v>Delhi NCR</v>
      </c>
      <c r="E115" s="13" t="str">
        <f>Raw_Customers!H112</f>
        <v>Active</v>
      </c>
      <c r="F115" s="35">
        <f>Raw_Customers!G112</f>
        <v>44498</v>
      </c>
      <c r="G115" s="36">
        <f>IF(I115=0,"",INT(_xlfn.MAXIFS(Raw_Recharges!$D$2:$D$3001,Raw_Recharges!$B$2:$B$3001,A115)))</f>
        <v>45713</v>
      </c>
      <c r="H115" s="12">
        <f>IF(I115=0,"",RFM_Method!$C$5-G115)</f>
        <v>341</v>
      </c>
      <c r="I115" s="12">
        <f>COUNTIFS(Raw_Recharges!$B$2:$B$3001,A115)</f>
        <v>1</v>
      </c>
      <c r="J115" s="37">
        <f>IF(I115=0,"",SUMIFS(Raw_Recharges!$E$2:$E$3001,Raw_Recharges!$B$2:$B$3001,A115))</f>
        <v>479</v>
      </c>
      <c r="K115" s="38">
        <f>IF(I115=0,0,IF(H115&lt;=RFM_Method!$C$22,5,IF(H115&lt;=RFM_Method!$C$23,4,IF(H115&lt;=RFM_Method!$C$24,3,IF(H115&lt;=RFM_Method!$C$25,2,1)))))</f>
        <v>1</v>
      </c>
      <c r="L115" s="38">
        <f>IF(I115=0,0,IF(I115&gt;=RFM_Method!$E$22,5,IF(I115&gt;=RFM_Method!$E$23,4,IF(I115&gt;=RFM_Method!$E$24,3,IF(I115&gt;=RFM_Method!$E$25,2,1)))))</f>
        <v>1</v>
      </c>
      <c r="M115" s="38">
        <f>IF(I115=0,0,IF(J115&gt;=RFM_Method!$D$25,5,IF(J115&gt;=RFM_Method!$D$24,4,IF(J115&gt;=RFM_Method!$D$23,3,IF(J115&gt;=RFM_Method!$D$22,2,1)))))</f>
        <v>2</v>
      </c>
      <c r="N115" s="38" t="str">
        <f t="shared" si="3"/>
        <v>112</v>
      </c>
      <c r="O115" s="38">
        <f t="shared" si="4"/>
        <v>4</v>
      </c>
      <c r="P115" s="38">
        <f t="shared" si="5"/>
        <v>2</v>
      </c>
      <c r="Q115" s="12" t="str">
        <f>IF(I115=0,"Never Recharged",INDEX(RFM_Method!$C$32:$G$36,6-K115,P115))</f>
        <v>Hibernating</v>
      </c>
      <c r="R115" s="39">
        <f>SUMIFS(Raw_DataUsage!$D$2:$D$5001,Raw_DataUsage!$B$2:$B$5001,A115)/1024</f>
        <v>2.8520800781249998</v>
      </c>
      <c r="S115" s="40">
        <f>SUMIFS(Raw_Calls!$D$2:$D$5001,Raw_Calls!$B$2:$B$5001,A115)/60</f>
        <v>24.6</v>
      </c>
      <c r="T115" s="38" t="str">
        <f>IF(COUNTIFS(Raw_Subscriptions!$B$2:$B$3001,A115,Raw_Subscriptions!$F$2:$F$3001,"Active")&gt;0,"Yes","No")</f>
        <v>No</v>
      </c>
    </row>
    <row r="116" spans="1:20" x14ac:dyDescent="0.3">
      <c r="A116" s="13" t="str">
        <f>Raw_Customers!A113</f>
        <v>C000112</v>
      </c>
      <c r="B116" s="13" t="str">
        <f>Raw_Customers!B113</f>
        <v>Rahul Mishra</v>
      </c>
      <c r="C116" s="13" t="str">
        <f>Raw_Customers!E113</f>
        <v>Bangalore</v>
      </c>
      <c r="D116" s="13" t="str">
        <f>Raw_Customers!F113</f>
        <v>Andhra Pradesh</v>
      </c>
      <c r="E116" s="13" t="str">
        <f>Raw_Customers!H113</f>
        <v>Active</v>
      </c>
      <c r="F116" s="35">
        <f>Raw_Customers!G113</f>
        <v>44463</v>
      </c>
      <c r="G116" s="36">
        <f>IF(I116=0,"",INT(_xlfn.MAXIFS(Raw_Recharges!$D$2:$D$3001,Raw_Recharges!$B$2:$B$3001,A116)))</f>
        <v>45797</v>
      </c>
      <c r="H116" s="12">
        <f>IF(I116=0,"",RFM_Method!$C$5-G116)</f>
        <v>257</v>
      </c>
      <c r="I116" s="12">
        <f>COUNTIFS(Raw_Recharges!$B$2:$B$3001,A116)</f>
        <v>1</v>
      </c>
      <c r="J116" s="37">
        <f>IF(I116=0,"",SUMIFS(Raw_Recharges!$E$2:$E$3001,Raw_Recharges!$B$2:$B$3001,A116))</f>
        <v>479</v>
      </c>
      <c r="K116" s="38">
        <f>IF(I116=0,0,IF(H116&lt;=RFM_Method!$C$22,5,IF(H116&lt;=RFM_Method!$C$23,4,IF(H116&lt;=RFM_Method!$C$24,3,IF(H116&lt;=RFM_Method!$C$25,2,1)))))</f>
        <v>1</v>
      </c>
      <c r="L116" s="38">
        <f>IF(I116=0,0,IF(I116&gt;=RFM_Method!$E$22,5,IF(I116&gt;=RFM_Method!$E$23,4,IF(I116&gt;=RFM_Method!$E$24,3,IF(I116&gt;=RFM_Method!$E$25,2,1)))))</f>
        <v>1</v>
      </c>
      <c r="M116" s="38">
        <f>IF(I116=0,0,IF(J116&gt;=RFM_Method!$D$25,5,IF(J116&gt;=RFM_Method!$D$24,4,IF(J116&gt;=RFM_Method!$D$23,3,IF(J116&gt;=RFM_Method!$D$22,2,1)))))</f>
        <v>2</v>
      </c>
      <c r="N116" s="38" t="str">
        <f t="shared" si="3"/>
        <v>112</v>
      </c>
      <c r="O116" s="38">
        <f t="shared" si="4"/>
        <v>4</v>
      </c>
      <c r="P116" s="38">
        <f t="shared" si="5"/>
        <v>2</v>
      </c>
      <c r="Q116" s="12" t="str">
        <f>IF(I116=0,"Never Recharged",INDEX(RFM_Method!$C$32:$G$36,6-K116,P116))</f>
        <v>Hibernating</v>
      </c>
      <c r="R116" s="39">
        <f>SUMIFS(Raw_DataUsage!$D$2:$D$5001,Raw_DataUsage!$B$2:$B$5001,A116)/1024</f>
        <v>0</v>
      </c>
      <c r="S116" s="40">
        <f>SUMIFS(Raw_Calls!$D$2:$D$5001,Raw_Calls!$B$2:$B$5001,A116)/60</f>
        <v>23.816666666666666</v>
      </c>
      <c r="T116" s="38" t="str">
        <f>IF(COUNTIFS(Raw_Subscriptions!$B$2:$B$3001,A116,Raw_Subscriptions!$F$2:$F$3001,"Active")&gt;0,"Yes","No")</f>
        <v>No</v>
      </c>
    </row>
    <row r="117" spans="1:20" x14ac:dyDescent="0.3">
      <c r="A117" s="13" t="str">
        <f>Raw_Customers!A114</f>
        <v>C000113</v>
      </c>
      <c r="B117" s="13" t="str">
        <f>Raw_Customers!B114</f>
        <v>Vikram Patel</v>
      </c>
      <c r="C117" s="13" t="str">
        <f>Raw_Customers!E114</f>
        <v>Bangalore</v>
      </c>
      <c r="D117" s="13" t="str">
        <f>Raw_Customers!F114</f>
        <v>UP East</v>
      </c>
      <c r="E117" s="13" t="str">
        <f>Raw_Customers!H114</f>
        <v>Active</v>
      </c>
      <c r="F117" s="35">
        <f>Raw_Customers!G114</f>
        <v>45509</v>
      </c>
      <c r="G117" s="36" t="str">
        <f>IF(I117=0,"",INT(_xlfn.MAXIFS(Raw_Recharges!$D$2:$D$3001,Raw_Recharges!$B$2:$B$3001,A117)))</f>
        <v/>
      </c>
      <c r="H117" s="12" t="str">
        <f>IF(I117=0,"",RFM_Method!$C$5-G117)</f>
        <v/>
      </c>
      <c r="I117" s="12">
        <f>COUNTIFS(Raw_Recharges!$B$2:$B$3001,A117)</f>
        <v>0</v>
      </c>
      <c r="J117" s="37" t="str">
        <f>IF(I117=0,"",SUMIFS(Raw_Recharges!$E$2:$E$3001,Raw_Recharges!$B$2:$B$3001,A117))</f>
        <v/>
      </c>
      <c r="K117" s="38">
        <f>IF(I117=0,0,IF(H117&lt;=RFM_Method!$C$22,5,IF(H117&lt;=RFM_Method!$C$23,4,IF(H117&lt;=RFM_Method!$C$24,3,IF(H117&lt;=RFM_Method!$C$25,2,1)))))</f>
        <v>0</v>
      </c>
      <c r="L117" s="38">
        <f>IF(I117=0,0,IF(I117&gt;=RFM_Method!$E$22,5,IF(I117&gt;=RFM_Method!$E$23,4,IF(I117&gt;=RFM_Method!$E$24,3,IF(I117&gt;=RFM_Method!$E$25,2,1)))))</f>
        <v>0</v>
      </c>
      <c r="M117" s="38">
        <f>IF(I117=0,0,IF(J117&gt;=RFM_Method!$D$25,5,IF(J117&gt;=RFM_Method!$D$24,4,IF(J117&gt;=RFM_Method!$D$23,3,IF(J117&gt;=RFM_Method!$D$22,2,1)))))</f>
        <v>0</v>
      </c>
      <c r="N117" s="38" t="str">
        <f t="shared" si="3"/>
        <v>000</v>
      </c>
      <c r="O117" s="38">
        <f t="shared" si="4"/>
        <v>0</v>
      </c>
      <c r="P117" s="38">
        <f t="shared" si="5"/>
        <v>0</v>
      </c>
      <c r="Q117" s="12" t="str">
        <f>IF(I117=0,"Never Recharged",INDEX(RFM_Method!$C$32:$G$36,6-K117,P117))</f>
        <v>Never Recharged</v>
      </c>
      <c r="R117" s="39">
        <f>SUMIFS(Raw_DataUsage!$D$2:$D$5001,Raw_DataUsage!$B$2:$B$5001,A117)/1024</f>
        <v>5.2569921874999999</v>
      </c>
      <c r="S117" s="40">
        <f>SUMIFS(Raw_Calls!$D$2:$D$5001,Raw_Calls!$B$2:$B$5001,A117)/60</f>
        <v>44.55</v>
      </c>
      <c r="T117" s="38" t="str">
        <f>IF(COUNTIFS(Raw_Subscriptions!$B$2:$B$3001,A117,Raw_Subscriptions!$F$2:$F$3001,"Active")&gt;0,"Yes","No")</f>
        <v>No</v>
      </c>
    </row>
    <row r="118" spans="1:20" x14ac:dyDescent="0.3">
      <c r="A118" s="13" t="str">
        <f>Raw_Customers!A115</f>
        <v>C000114</v>
      </c>
      <c r="B118" s="13" t="str">
        <f>Raw_Customers!B115</f>
        <v>Raj Singh</v>
      </c>
      <c r="C118" s="13" t="str">
        <f>Raw_Customers!E115</f>
        <v>Mumbai</v>
      </c>
      <c r="D118" s="13" t="str">
        <f>Raw_Customers!F115</f>
        <v>West Bengal</v>
      </c>
      <c r="E118" s="13" t="str">
        <f>Raw_Customers!H115</f>
        <v>Active</v>
      </c>
      <c r="F118" s="35">
        <f>Raw_Customers!G115</f>
        <v>45045</v>
      </c>
      <c r="G118" s="36">
        <f>IF(I118=0,"",INT(_xlfn.MAXIFS(Raw_Recharges!$D$2:$D$3001,Raw_Recharges!$B$2:$B$3001,A118)))</f>
        <v>45716</v>
      </c>
      <c r="H118" s="12">
        <f>IF(I118=0,"",RFM_Method!$C$5-G118)</f>
        <v>338</v>
      </c>
      <c r="I118" s="12">
        <f>COUNTIFS(Raw_Recharges!$B$2:$B$3001,A118)</f>
        <v>1</v>
      </c>
      <c r="J118" s="37">
        <f>IF(I118=0,"",SUMIFS(Raw_Recharges!$E$2:$E$3001,Raw_Recharges!$B$2:$B$3001,A118))</f>
        <v>349</v>
      </c>
      <c r="K118" s="38">
        <f>IF(I118=0,0,IF(H118&lt;=RFM_Method!$C$22,5,IF(H118&lt;=RFM_Method!$C$23,4,IF(H118&lt;=RFM_Method!$C$24,3,IF(H118&lt;=RFM_Method!$C$25,2,1)))))</f>
        <v>1</v>
      </c>
      <c r="L118" s="38">
        <f>IF(I118=0,0,IF(I118&gt;=RFM_Method!$E$22,5,IF(I118&gt;=RFM_Method!$E$23,4,IF(I118&gt;=RFM_Method!$E$24,3,IF(I118&gt;=RFM_Method!$E$25,2,1)))))</f>
        <v>1</v>
      </c>
      <c r="M118" s="38">
        <f>IF(I118=0,0,IF(J118&gt;=RFM_Method!$D$25,5,IF(J118&gt;=RFM_Method!$D$24,4,IF(J118&gt;=RFM_Method!$D$23,3,IF(J118&gt;=RFM_Method!$D$22,2,1)))))</f>
        <v>1</v>
      </c>
      <c r="N118" s="38" t="str">
        <f t="shared" si="3"/>
        <v>111</v>
      </c>
      <c r="O118" s="38">
        <f t="shared" si="4"/>
        <v>3</v>
      </c>
      <c r="P118" s="38">
        <f t="shared" si="5"/>
        <v>1</v>
      </c>
      <c r="Q118" s="12" t="str">
        <f>IF(I118=0,"Never Recharged",INDEX(RFM_Method!$C$32:$G$36,6-K118,P118))</f>
        <v>Lost</v>
      </c>
      <c r="R118" s="39">
        <f>SUMIFS(Raw_DataUsage!$D$2:$D$5001,Raw_DataUsage!$B$2:$B$5001,A118)/1024</f>
        <v>3.7208398437499999</v>
      </c>
      <c r="S118" s="40">
        <f>SUMIFS(Raw_Calls!$D$2:$D$5001,Raw_Calls!$B$2:$B$5001,A118)/60</f>
        <v>0</v>
      </c>
      <c r="T118" s="38" t="str">
        <f>IF(COUNTIFS(Raw_Subscriptions!$B$2:$B$3001,A118,Raw_Subscriptions!$F$2:$F$3001,"Active")&gt;0,"Yes","No")</f>
        <v>No</v>
      </c>
    </row>
    <row r="119" spans="1:20" x14ac:dyDescent="0.3">
      <c r="A119" s="13" t="str">
        <f>Raw_Customers!A116</f>
        <v>C000115</v>
      </c>
      <c r="B119" s="13" t="str">
        <f>Raw_Customers!B116</f>
        <v>Anita Khan</v>
      </c>
      <c r="C119" s="13" t="str">
        <f>Raw_Customers!E116</f>
        <v>Chennai</v>
      </c>
      <c r="D119" s="13" t="str">
        <f>Raw_Customers!F116</f>
        <v>Telangana</v>
      </c>
      <c r="E119" s="13" t="str">
        <f>Raw_Customers!H116</f>
        <v>Active</v>
      </c>
      <c r="F119" s="35">
        <f>Raw_Customers!G116</f>
        <v>45428</v>
      </c>
      <c r="G119" s="36">
        <f>IF(I119=0,"",INT(_xlfn.MAXIFS(Raw_Recharges!$D$2:$D$3001,Raw_Recharges!$B$2:$B$3001,A119)))</f>
        <v>45807</v>
      </c>
      <c r="H119" s="12">
        <f>IF(I119=0,"",RFM_Method!$C$5-G119)</f>
        <v>247</v>
      </c>
      <c r="I119" s="12">
        <f>COUNTIFS(Raw_Recharges!$B$2:$B$3001,A119)</f>
        <v>2</v>
      </c>
      <c r="J119" s="37">
        <f>IF(I119=0,"",SUMIFS(Raw_Recharges!$E$2:$E$3001,Raw_Recharges!$B$2:$B$3001,A119))</f>
        <v>447</v>
      </c>
      <c r="K119" s="38">
        <f>IF(I119=0,0,IF(H119&lt;=RFM_Method!$C$22,5,IF(H119&lt;=RFM_Method!$C$23,4,IF(H119&lt;=RFM_Method!$C$24,3,IF(H119&lt;=RFM_Method!$C$25,2,1)))))</f>
        <v>1</v>
      </c>
      <c r="L119" s="38">
        <f>IF(I119=0,0,IF(I119&gt;=RFM_Method!$E$22,5,IF(I119&gt;=RFM_Method!$E$23,4,IF(I119&gt;=RFM_Method!$E$24,3,IF(I119&gt;=RFM_Method!$E$25,2,1)))))</f>
        <v>2</v>
      </c>
      <c r="M119" s="38">
        <f>IF(I119=0,0,IF(J119&gt;=RFM_Method!$D$25,5,IF(J119&gt;=RFM_Method!$D$24,4,IF(J119&gt;=RFM_Method!$D$23,3,IF(J119&gt;=RFM_Method!$D$22,2,1)))))</f>
        <v>2</v>
      </c>
      <c r="N119" s="38" t="str">
        <f t="shared" si="3"/>
        <v>122</v>
      </c>
      <c r="O119" s="38">
        <f t="shared" si="4"/>
        <v>5</v>
      </c>
      <c r="P119" s="38">
        <f t="shared" si="5"/>
        <v>2</v>
      </c>
      <c r="Q119" s="12" t="str">
        <f>IF(I119=0,"Never Recharged",INDEX(RFM_Method!$C$32:$G$36,6-K119,P119))</f>
        <v>Hibernating</v>
      </c>
      <c r="R119" s="39">
        <f>SUMIFS(Raw_DataUsage!$D$2:$D$5001,Raw_DataUsage!$B$2:$B$5001,A119)/1024</f>
        <v>2.9939257812500002</v>
      </c>
      <c r="S119" s="40">
        <f>SUMIFS(Raw_Calls!$D$2:$D$5001,Raw_Calls!$B$2:$B$5001,A119)/60</f>
        <v>0</v>
      </c>
      <c r="T119" s="38" t="str">
        <f>IF(COUNTIFS(Raw_Subscriptions!$B$2:$B$3001,A119,Raw_Subscriptions!$F$2:$F$3001,"Active")&gt;0,"Yes","No")</f>
        <v>Yes</v>
      </c>
    </row>
    <row r="120" spans="1:20" x14ac:dyDescent="0.3">
      <c r="A120" s="13" t="str">
        <f>Raw_Customers!A117</f>
        <v>C000116</v>
      </c>
      <c r="B120" s="13" t="str">
        <f>Raw_Customers!B117</f>
        <v>Simran Reddy</v>
      </c>
      <c r="C120" s="13" t="str">
        <f>Raw_Customers!E117</f>
        <v>Mumbai</v>
      </c>
      <c r="D120" s="13" t="str">
        <f>Raw_Customers!F117</f>
        <v>Karnataka</v>
      </c>
      <c r="E120" s="13" t="str">
        <f>Raw_Customers!H117</f>
        <v>Inactive</v>
      </c>
      <c r="F120" s="35">
        <f>Raw_Customers!G117</f>
        <v>45906</v>
      </c>
      <c r="G120" s="36">
        <f>IF(I120=0,"",INT(_xlfn.MAXIFS(Raw_Recharges!$D$2:$D$3001,Raw_Recharges!$B$2:$B$3001,A120)))</f>
        <v>45848</v>
      </c>
      <c r="H120" s="12">
        <f>IF(I120=0,"",RFM_Method!$C$5-G120)</f>
        <v>206</v>
      </c>
      <c r="I120" s="12">
        <f>COUNTIFS(Raw_Recharges!$B$2:$B$3001,A120)</f>
        <v>2</v>
      </c>
      <c r="J120" s="37">
        <f>IF(I120=0,"",SUMIFS(Raw_Recharges!$E$2:$E$3001,Raw_Recharges!$B$2:$B$3001,A120))</f>
        <v>1478</v>
      </c>
      <c r="K120" s="38">
        <f>IF(I120=0,0,IF(H120&lt;=RFM_Method!$C$22,5,IF(H120&lt;=RFM_Method!$C$23,4,IF(H120&lt;=RFM_Method!$C$24,3,IF(H120&lt;=RFM_Method!$C$25,2,1)))))</f>
        <v>2</v>
      </c>
      <c r="L120" s="38">
        <f>IF(I120=0,0,IF(I120&gt;=RFM_Method!$E$22,5,IF(I120&gt;=RFM_Method!$E$23,4,IF(I120&gt;=RFM_Method!$E$24,3,IF(I120&gt;=RFM_Method!$E$25,2,1)))))</f>
        <v>2</v>
      </c>
      <c r="M120" s="38">
        <f>IF(I120=0,0,IF(J120&gt;=RFM_Method!$D$25,5,IF(J120&gt;=RFM_Method!$D$24,4,IF(J120&gt;=RFM_Method!$D$23,3,IF(J120&gt;=RFM_Method!$D$22,2,1)))))</f>
        <v>4</v>
      </c>
      <c r="N120" s="38" t="str">
        <f t="shared" si="3"/>
        <v>224</v>
      </c>
      <c r="O120" s="38">
        <f t="shared" si="4"/>
        <v>8</v>
      </c>
      <c r="P120" s="38">
        <f t="shared" si="5"/>
        <v>3</v>
      </c>
      <c r="Q120" s="12" t="str">
        <f>IF(I120=0,"Never Recharged",INDEX(RFM_Method!$C$32:$G$36,6-K120,P120))</f>
        <v>At Risk</v>
      </c>
      <c r="R120" s="39">
        <f>SUMIFS(Raw_DataUsage!$D$2:$D$5001,Raw_DataUsage!$B$2:$B$5001,A120)/1024</f>
        <v>2.4890429687500002</v>
      </c>
      <c r="S120" s="40">
        <f>SUMIFS(Raw_Calls!$D$2:$D$5001,Raw_Calls!$B$2:$B$5001,A120)/60</f>
        <v>107.45</v>
      </c>
      <c r="T120" s="38" t="str">
        <f>IF(COUNTIFS(Raw_Subscriptions!$B$2:$B$3001,A120,Raw_Subscriptions!$F$2:$F$3001,"Active")&gt;0,"Yes","No")</f>
        <v>No</v>
      </c>
    </row>
    <row r="121" spans="1:20" x14ac:dyDescent="0.3">
      <c r="A121" s="13" t="str">
        <f>Raw_Customers!A118</f>
        <v>C000117</v>
      </c>
      <c r="B121" s="13" t="str">
        <f>Raw_Customers!B118</f>
        <v>Raj Patel</v>
      </c>
      <c r="C121" s="13" t="str">
        <f>Raw_Customers!E118</f>
        <v>Mumbai</v>
      </c>
      <c r="D121" s="13" t="str">
        <f>Raw_Customers!F118</f>
        <v>Tamil Nadu</v>
      </c>
      <c r="E121" s="13" t="str">
        <f>Raw_Customers!H118</f>
        <v>Inactive</v>
      </c>
      <c r="F121" s="35">
        <f>Raw_Customers!G118</f>
        <v>45559</v>
      </c>
      <c r="G121" s="36">
        <f>IF(I121=0,"",INT(_xlfn.MAXIFS(Raw_Recharges!$D$2:$D$3001,Raw_Recharges!$B$2:$B$3001,A121)))</f>
        <v>45802</v>
      </c>
      <c r="H121" s="12">
        <f>IF(I121=0,"",RFM_Method!$C$5-G121)</f>
        <v>252</v>
      </c>
      <c r="I121" s="12">
        <f>COUNTIFS(Raw_Recharges!$B$2:$B$3001,A121)</f>
        <v>3</v>
      </c>
      <c r="J121" s="37">
        <f>IF(I121=0,"",SUMIFS(Raw_Recharges!$E$2:$E$3001,Raw_Recharges!$B$2:$B$3001,A121))</f>
        <v>1347</v>
      </c>
      <c r="K121" s="38">
        <f>IF(I121=0,0,IF(H121&lt;=RFM_Method!$C$22,5,IF(H121&lt;=RFM_Method!$C$23,4,IF(H121&lt;=RFM_Method!$C$24,3,IF(H121&lt;=RFM_Method!$C$25,2,1)))))</f>
        <v>1</v>
      </c>
      <c r="L121" s="38">
        <f>IF(I121=0,0,IF(I121&gt;=RFM_Method!$E$22,5,IF(I121&gt;=RFM_Method!$E$23,4,IF(I121&gt;=RFM_Method!$E$24,3,IF(I121&gt;=RFM_Method!$E$25,2,1)))))</f>
        <v>3</v>
      </c>
      <c r="M121" s="38">
        <f>IF(I121=0,0,IF(J121&gt;=RFM_Method!$D$25,5,IF(J121&gt;=RFM_Method!$D$24,4,IF(J121&gt;=RFM_Method!$D$23,3,IF(J121&gt;=RFM_Method!$D$22,2,1)))))</f>
        <v>4</v>
      </c>
      <c r="N121" s="38" t="str">
        <f t="shared" si="3"/>
        <v>134</v>
      </c>
      <c r="O121" s="38">
        <f t="shared" si="4"/>
        <v>8</v>
      </c>
      <c r="P121" s="38">
        <f t="shared" si="5"/>
        <v>4</v>
      </c>
      <c r="Q121" s="12" t="str">
        <f>IF(I121=0,"Never Recharged",INDEX(RFM_Method!$C$32:$G$36,6-K121,P121))</f>
        <v>Can't Lose Them</v>
      </c>
      <c r="R121" s="39">
        <f>SUMIFS(Raw_DataUsage!$D$2:$D$5001,Raw_DataUsage!$B$2:$B$5001,A121)/1024</f>
        <v>0</v>
      </c>
      <c r="S121" s="40">
        <f>SUMIFS(Raw_Calls!$D$2:$D$5001,Raw_Calls!$B$2:$B$5001,A121)/60</f>
        <v>57.2</v>
      </c>
      <c r="T121" s="38" t="str">
        <f>IF(COUNTIFS(Raw_Subscriptions!$B$2:$B$3001,A121,Raw_Subscriptions!$F$2:$F$3001,"Active")&gt;0,"Yes","No")</f>
        <v>Yes</v>
      </c>
    </row>
    <row r="122" spans="1:20" x14ac:dyDescent="0.3">
      <c r="A122" s="13" t="str">
        <f>Raw_Customers!A119</f>
        <v>C000118</v>
      </c>
      <c r="B122" s="13" t="str">
        <f>Raw_Customers!B119</f>
        <v>Pooja Khan</v>
      </c>
      <c r="C122" s="13" t="str">
        <f>Raw_Customers!E119</f>
        <v>Pune</v>
      </c>
      <c r="D122" s="13" t="str">
        <f>Raw_Customers!F119</f>
        <v>Delhi NCR</v>
      </c>
      <c r="E122" s="13" t="str">
        <f>Raw_Customers!H119</f>
        <v>Active</v>
      </c>
      <c r="F122" s="35">
        <f>Raw_Customers!G119</f>
        <v>45886</v>
      </c>
      <c r="G122" s="36" t="str">
        <f>IF(I122=0,"",INT(_xlfn.MAXIFS(Raw_Recharges!$D$2:$D$3001,Raw_Recharges!$B$2:$B$3001,A122)))</f>
        <v/>
      </c>
      <c r="H122" s="12" t="str">
        <f>IF(I122=0,"",RFM_Method!$C$5-G122)</f>
        <v/>
      </c>
      <c r="I122" s="12">
        <f>COUNTIFS(Raw_Recharges!$B$2:$B$3001,A122)</f>
        <v>0</v>
      </c>
      <c r="J122" s="37" t="str">
        <f>IF(I122=0,"",SUMIFS(Raw_Recharges!$E$2:$E$3001,Raw_Recharges!$B$2:$B$3001,A122))</f>
        <v/>
      </c>
      <c r="K122" s="38">
        <f>IF(I122=0,0,IF(H122&lt;=RFM_Method!$C$22,5,IF(H122&lt;=RFM_Method!$C$23,4,IF(H122&lt;=RFM_Method!$C$24,3,IF(H122&lt;=RFM_Method!$C$25,2,1)))))</f>
        <v>0</v>
      </c>
      <c r="L122" s="38">
        <f>IF(I122=0,0,IF(I122&gt;=RFM_Method!$E$22,5,IF(I122&gt;=RFM_Method!$E$23,4,IF(I122&gt;=RFM_Method!$E$24,3,IF(I122&gt;=RFM_Method!$E$25,2,1)))))</f>
        <v>0</v>
      </c>
      <c r="M122" s="38">
        <f>IF(I122=0,0,IF(J122&gt;=RFM_Method!$D$25,5,IF(J122&gt;=RFM_Method!$D$24,4,IF(J122&gt;=RFM_Method!$D$23,3,IF(J122&gt;=RFM_Method!$D$22,2,1)))))</f>
        <v>0</v>
      </c>
      <c r="N122" s="38" t="str">
        <f t="shared" si="3"/>
        <v>000</v>
      </c>
      <c r="O122" s="38">
        <f t="shared" si="4"/>
        <v>0</v>
      </c>
      <c r="P122" s="38">
        <f t="shared" si="5"/>
        <v>0</v>
      </c>
      <c r="Q122" s="12" t="str">
        <f>IF(I122=0,"Never Recharged",INDEX(RFM_Method!$C$32:$G$36,6-K122,P122))</f>
        <v>Never Recharged</v>
      </c>
      <c r="R122" s="39">
        <f>SUMIFS(Raw_DataUsage!$D$2:$D$5001,Raw_DataUsage!$B$2:$B$5001,A122)/1024</f>
        <v>5.8874804687500006</v>
      </c>
      <c r="S122" s="40">
        <f>SUMIFS(Raw_Calls!$D$2:$D$5001,Raw_Calls!$B$2:$B$5001,A122)/60</f>
        <v>0</v>
      </c>
      <c r="T122" s="38" t="str">
        <f>IF(COUNTIFS(Raw_Subscriptions!$B$2:$B$3001,A122,Raw_Subscriptions!$F$2:$F$3001,"Active")&gt;0,"Yes","No")</f>
        <v>No</v>
      </c>
    </row>
    <row r="123" spans="1:20" x14ac:dyDescent="0.3">
      <c r="A123" s="13" t="str">
        <f>Raw_Customers!A120</f>
        <v>C000119</v>
      </c>
      <c r="B123" s="13" t="str">
        <f>Raw_Customers!B120</f>
        <v>Anita Kumar</v>
      </c>
      <c r="C123" s="13" t="str">
        <f>Raw_Customers!E120</f>
        <v>Mumbai</v>
      </c>
      <c r="D123" s="13" t="str">
        <f>Raw_Customers!F120</f>
        <v>Telangana</v>
      </c>
      <c r="E123" s="13" t="str">
        <f>Raw_Customers!H120</f>
        <v>Inactive</v>
      </c>
      <c r="F123" s="35">
        <f>Raw_Customers!G120</f>
        <v>44912</v>
      </c>
      <c r="G123" s="36">
        <f>IF(I123=0,"",INT(_xlfn.MAXIFS(Raw_Recharges!$D$2:$D$3001,Raw_Recharges!$B$2:$B$3001,A123)))</f>
        <v>45953</v>
      </c>
      <c r="H123" s="12">
        <f>IF(I123=0,"",RFM_Method!$C$5-G123)</f>
        <v>101</v>
      </c>
      <c r="I123" s="12">
        <f>COUNTIFS(Raw_Recharges!$B$2:$B$3001,A123)</f>
        <v>3</v>
      </c>
      <c r="J123" s="37">
        <f>IF(I123=0,"",SUMIFS(Raw_Recharges!$E$2:$E$3001,Raw_Recharges!$B$2:$B$3001,A123))</f>
        <v>846</v>
      </c>
      <c r="K123" s="38">
        <f>IF(I123=0,0,IF(H123&lt;=RFM_Method!$C$22,5,IF(H123&lt;=RFM_Method!$C$23,4,IF(H123&lt;=RFM_Method!$C$24,3,IF(H123&lt;=RFM_Method!$C$25,2,1)))))</f>
        <v>3</v>
      </c>
      <c r="L123" s="38">
        <f>IF(I123=0,0,IF(I123&gt;=RFM_Method!$E$22,5,IF(I123&gt;=RFM_Method!$E$23,4,IF(I123&gt;=RFM_Method!$E$24,3,IF(I123&gt;=RFM_Method!$E$25,2,1)))))</f>
        <v>3</v>
      </c>
      <c r="M123" s="38">
        <f>IF(I123=0,0,IF(J123&gt;=RFM_Method!$D$25,5,IF(J123&gt;=RFM_Method!$D$24,4,IF(J123&gt;=RFM_Method!$D$23,3,IF(J123&gt;=RFM_Method!$D$22,2,1)))))</f>
        <v>3</v>
      </c>
      <c r="N123" s="38" t="str">
        <f t="shared" si="3"/>
        <v>333</v>
      </c>
      <c r="O123" s="38">
        <f t="shared" si="4"/>
        <v>9</v>
      </c>
      <c r="P123" s="38">
        <f t="shared" si="5"/>
        <v>3</v>
      </c>
      <c r="Q123" s="12" t="str">
        <f>IF(I123=0,"Never Recharged",INDEX(RFM_Method!$C$32:$G$36,6-K123,P123))</f>
        <v>Need Attention</v>
      </c>
      <c r="R123" s="39">
        <f>SUMIFS(Raw_DataUsage!$D$2:$D$5001,Raw_DataUsage!$B$2:$B$5001,A123)/1024</f>
        <v>4.1014355468749999</v>
      </c>
      <c r="S123" s="40">
        <f>SUMIFS(Raw_Calls!$D$2:$D$5001,Raw_Calls!$B$2:$B$5001,A123)/60</f>
        <v>75.083333333333329</v>
      </c>
      <c r="T123" s="38" t="str">
        <f>IF(COUNTIFS(Raw_Subscriptions!$B$2:$B$3001,A123,Raw_Subscriptions!$F$2:$F$3001,"Active")&gt;0,"Yes","No")</f>
        <v>Yes</v>
      </c>
    </row>
    <row r="124" spans="1:20" x14ac:dyDescent="0.3">
      <c r="A124" s="13" t="str">
        <f>Raw_Customers!A121</f>
        <v>C000120</v>
      </c>
      <c r="B124" s="13" t="str">
        <f>Raw_Customers!B121</f>
        <v>Pooja Reddy</v>
      </c>
      <c r="C124" s="13" t="str">
        <f>Raw_Customers!E121</f>
        <v>Bangalore</v>
      </c>
      <c r="D124" s="13" t="str">
        <f>Raw_Customers!F121</f>
        <v>Andhra Pradesh</v>
      </c>
      <c r="E124" s="13" t="str">
        <f>Raw_Customers!H121</f>
        <v>Active</v>
      </c>
      <c r="F124" s="35">
        <f>Raw_Customers!G121</f>
        <v>45217</v>
      </c>
      <c r="G124" s="36">
        <f>IF(I124=0,"",INT(_xlfn.MAXIFS(Raw_Recharges!$D$2:$D$3001,Raw_Recharges!$B$2:$B$3001,A124)))</f>
        <v>45841</v>
      </c>
      <c r="H124" s="12">
        <f>IF(I124=0,"",RFM_Method!$C$5-G124)</f>
        <v>213</v>
      </c>
      <c r="I124" s="12">
        <f>COUNTIFS(Raw_Recharges!$B$2:$B$3001,A124)</f>
        <v>1</v>
      </c>
      <c r="J124" s="37">
        <f>IF(I124=0,"",SUMIFS(Raw_Recharges!$E$2:$E$3001,Raw_Recharges!$B$2:$B$3001,A124))</f>
        <v>479</v>
      </c>
      <c r="K124" s="38">
        <f>IF(I124=0,0,IF(H124&lt;=RFM_Method!$C$22,5,IF(H124&lt;=RFM_Method!$C$23,4,IF(H124&lt;=RFM_Method!$C$24,3,IF(H124&lt;=RFM_Method!$C$25,2,1)))))</f>
        <v>2</v>
      </c>
      <c r="L124" s="38">
        <f>IF(I124=0,0,IF(I124&gt;=RFM_Method!$E$22,5,IF(I124&gt;=RFM_Method!$E$23,4,IF(I124&gt;=RFM_Method!$E$24,3,IF(I124&gt;=RFM_Method!$E$25,2,1)))))</f>
        <v>1</v>
      </c>
      <c r="M124" s="38">
        <f>IF(I124=0,0,IF(J124&gt;=RFM_Method!$D$25,5,IF(J124&gt;=RFM_Method!$D$24,4,IF(J124&gt;=RFM_Method!$D$23,3,IF(J124&gt;=RFM_Method!$D$22,2,1)))))</f>
        <v>2</v>
      </c>
      <c r="N124" s="38" t="str">
        <f t="shared" si="3"/>
        <v>212</v>
      </c>
      <c r="O124" s="38">
        <f t="shared" si="4"/>
        <v>5</v>
      </c>
      <c r="P124" s="38">
        <f t="shared" si="5"/>
        <v>2</v>
      </c>
      <c r="Q124" s="12" t="str">
        <f>IF(I124=0,"Never Recharged",INDEX(RFM_Method!$C$32:$G$36,6-K124,P124))</f>
        <v>About to Sleep</v>
      </c>
      <c r="R124" s="39">
        <f>SUMIFS(Raw_DataUsage!$D$2:$D$5001,Raw_DataUsage!$B$2:$B$5001,A124)/1024</f>
        <v>3.1448925781250003</v>
      </c>
      <c r="S124" s="40">
        <f>SUMIFS(Raw_Calls!$D$2:$D$5001,Raw_Calls!$B$2:$B$5001,A124)/60</f>
        <v>60.233333333333334</v>
      </c>
      <c r="T124" s="38" t="str">
        <f>IF(COUNTIFS(Raw_Subscriptions!$B$2:$B$3001,A124,Raw_Subscriptions!$F$2:$F$3001,"Active")&gt;0,"Yes","No")</f>
        <v>Yes</v>
      </c>
    </row>
    <row r="125" spans="1:20" x14ac:dyDescent="0.3">
      <c r="A125" s="13" t="str">
        <f>Raw_Customers!A122</f>
        <v>C000121</v>
      </c>
      <c r="B125" s="13" t="str">
        <f>Raw_Customers!B122</f>
        <v>Neha Reddy</v>
      </c>
      <c r="C125" s="13" t="str">
        <f>Raw_Customers!E122</f>
        <v>Mumbai</v>
      </c>
      <c r="D125" s="13" t="str">
        <f>Raw_Customers!F122</f>
        <v>Mumbai</v>
      </c>
      <c r="E125" s="13" t="str">
        <f>Raw_Customers!H122</f>
        <v>Active</v>
      </c>
      <c r="F125" s="35">
        <f>Raw_Customers!G122</f>
        <v>45628</v>
      </c>
      <c r="G125" s="36">
        <f>IF(I125=0,"",INT(_xlfn.MAXIFS(Raw_Recharges!$D$2:$D$3001,Raw_Recharges!$B$2:$B$3001,A125)))</f>
        <v>45980</v>
      </c>
      <c r="H125" s="12">
        <f>IF(I125=0,"",RFM_Method!$C$5-G125)</f>
        <v>74</v>
      </c>
      <c r="I125" s="12">
        <f>COUNTIFS(Raw_Recharges!$B$2:$B$3001,A125)</f>
        <v>2</v>
      </c>
      <c r="J125" s="37">
        <f>IF(I125=0,"",SUMIFS(Raw_Recharges!$E$2:$E$3001,Raw_Recharges!$B$2:$B$3001,A125))</f>
        <v>998</v>
      </c>
      <c r="K125" s="38">
        <f>IF(I125=0,0,IF(H125&lt;=RFM_Method!$C$22,5,IF(H125&lt;=RFM_Method!$C$23,4,IF(H125&lt;=RFM_Method!$C$24,3,IF(H125&lt;=RFM_Method!$C$25,2,1)))))</f>
        <v>4</v>
      </c>
      <c r="L125" s="38">
        <f>IF(I125=0,0,IF(I125&gt;=RFM_Method!$E$22,5,IF(I125&gt;=RFM_Method!$E$23,4,IF(I125&gt;=RFM_Method!$E$24,3,IF(I125&gt;=RFM_Method!$E$25,2,1)))))</f>
        <v>2</v>
      </c>
      <c r="M125" s="38">
        <f>IF(I125=0,0,IF(J125&gt;=RFM_Method!$D$25,5,IF(J125&gt;=RFM_Method!$D$24,4,IF(J125&gt;=RFM_Method!$D$23,3,IF(J125&gt;=RFM_Method!$D$22,2,1)))))</f>
        <v>3</v>
      </c>
      <c r="N125" s="38" t="str">
        <f t="shared" si="3"/>
        <v>423</v>
      </c>
      <c r="O125" s="38">
        <f t="shared" si="4"/>
        <v>9</v>
      </c>
      <c r="P125" s="38">
        <f t="shared" si="5"/>
        <v>3</v>
      </c>
      <c r="Q125" s="12" t="str">
        <f>IF(I125=0,"Never Recharged",INDEX(RFM_Method!$C$32:$G$36,6-K125,P125))</f>
        <v>Potential Loyalist</v>
      </c>
      <c r="R125" s="39">
        <f>SUMIFS(Raw_DataUsage!$D$2:$D$5001,Raw_DataUsage!$B$2:$B$5001,A125)/1024</f>
        <v>5.2539746093749997</v>
      </c>
      <c r="S125" s="40">
        <f>SUMIFS(Raw_Calls!$D$2:$D$5001,Raw_Calls!$B$2:$B$5001,A125)/60</f>
        <v>61.633333333333333</v>
      </c>
      <c r="T125" s="38" t="str">
        <f>IF(COUNTIFS(Raw_Subscriptions!$B$2:$B$3001,A125,Raw_Subscriptions!$F$2:$F$3001,"Active")&gt;0,"Yes","No")</f>
        <v>Yes</v>
      </c>
    </row>
    <row r="126" spans="1:20" x14ac:dyDescent="0.3">
      <c r="A126" s="13" t="str">
        <f>Raw_Customers!A123</f>
        <v>C000122</v>
      </c>
      <c r="B126" s="13" t="str">
        <f>Raw_Customers!B123</f>
        <v>Neha Reddy</v>
      </c>
      <c r="C126" s="13" t="str">
        <f>Raw_Customers!E123</f>
        <v>Pune</v>
      </c>
      <c r="D126" s="13" t="str">
        <f>Raw_Customers!F123</f>
        <v>Delhi NCR</v>
      </c>
      <c r="E126" s="13" t="str">
        <f>Raw_Customers!H123</f>
        <v>Active</v>
      </c>
      <c r="F126" s="35">
        <f>Raw_Customers!G123</f>
        <v>45020</v>
      </c>
      <c r="G126" s="36">
        <f>IF(I126=0,"",INT(_xlfn.MAXIFS(Raw_Recharges!$D$2:$D$3001,Raw_Recharges!$B$2:$B$3001,A126)))</f>
        <v>46025</v>
      </c>
      <c r="H126" s="12">
        <f>IF(I126=0,"",RFM_Method!$C$5-G126)</f>
        <v>29</v>
      </c>
      <c r="I126" s="12">
        <f>COUNTIFS(Raw_Recharges!$B$2:$B$3001,A126)</f>
        <v>2</v>
      </c>
      <c r="J126" s="37">
        <f>IF(I126=0,"",SUMIFS(Raw_Recharges!$E$2:$E$3001,Raw_Recharges!$B$2:$B$3001,A126))</f>
        <v>828</v>
      </c>
      <c r="K126" s="38">
        <f>IF(I126=0,0,IF(H126&lt;=RFM_Method!$C$22,5,IF(H126&lt;=RFM_Method!$C$23,4,IF(H126&lt;=RFM_Method!$C$24,3,IF(H126&lt;=RFM_Method!$C$25,2,1)))))</f>
        <v>5</v>
      </c>
      <c r="L126" s="38">
        <f>IF(I126=0,0,IF(I126&gt;=RFM_Method!$E$22,5,IF(I126&gt;=RFM_Method!$E$23,4,IF(I126&gt;=RFM_Method!$E$24,3,IF(I126&gt;=RFM_Method!$E$25,2,1)))))</f>
        <v>2</v>
      </c>
      <c r="M126" s="38">
        <f>IF(I126=0,0,IF(J126&gt;=RFM_Method!$D$25,5,IF(J126&gt;=RFM_Method!$D$24,4,IF(J126&gt;=RFM_Method!$D$23,3,IF(J126&gt;=RFM_Method!$D$22,2,1)))))</f>
        <v>3</v>
      </c>
      <c r="N126" s="38" t="str">
        <f t="shared" si="3"/>
        <v>523</v>
      </c>
      <c r="O126" s="38">
        <f t="shared" si="4"/>
        <v>10</v>
      </c>
      <c r="P126" s="38">
        <f t="shared" si="5"/>
        <v>3</v>
      </c>
      <c r="Q126" s="12" t="str">
        <f>IF(I126=0,"Never Recharged",INDEX(RFM_Method!$C$32:$G$36,6-K126,P126))</f>
        <v>Potential Loyalist</v>
      </c>
      <c r="R126" s="39">
        <f>SUMIFS(Raw_DataUsage!$D$2:$D$5001,Raw_DataUsage!$B$2:$B$5001,A126)/1024</f>
        <v>0</v>
      </c>
      <c r="S126" s="40">
        <f>SUMIFS(Raw_Calls!$D$2:$D$5001,Raw_Calls!$B$2:$B$5001,A126)/60</f>
        <v>112.31666666666666</v>
      </c>
      <c r="T126" s="38" t="str">
        <f>IF(COUNTIFS(Raw_Subscriptions!$B$2:$B$3001,A126,Raw_Subscriptions!$F$2:$F$3001,"Active")&gt;0,"Yes","No")</f>
        <v>Yes</v>
      </c>
    </row>
    <row r="127" spans="1:20" x14ac:dyDescent="0.3">
      <c r="A127" s="13" t="str">
        <f>Raw_Customers!A124</f>
        <v>C000123</v>
      </c>
      <c r="B127" s="13" t="str">
        <f>Raw_Customers!B124</f>
        <v>Amit Jha</v>
      </c>
      <c r="C127" s="13" t="str">
        <f>Raw_Customers!E124</f>
        <v>Mumbai</v>
      </c>
      <c r="D127" s="13" t="str">
        <f>Raw_Customers!F124</f>
        <v>Delhi NCR</v>
      </c>
      <c r="E127" s="13" t="str">
        <f>Raw_Customers!H124</f>
        <v>Active</v>
      </c>
      <c r="F127" s="35">
        <f>Raw_Customers!G124</f>
        <v>44873</v>
      </c>
      <c r="G127" s="36" t="str">
        <f>IF(I127=0,"",INT(_xlfn.MAXIFS(Raw_Recharges!$D$2:$D$3001,Raw_Recharges!$B$2:$B$3001,A127)))</f>
        <v/>
      </c>
      <c r="H127" s="12" t="str">
        <f>IF(I127=0,"",RFM_Method!$C$5-G127)</f>
        <v/>
      </c>
      <c r="I127" s="12">
        <f>COUNTIFS(Raw_Recharges!$B$2:$B$3001,A127)</f>
        <v>0</v>
      </c>
      <c r="J127" s="37" t="str">
        <f>IF(I127=0,"",SUMIFS(Raw_Recharges!$E$2:$E$3001,Raw_Recharges!$B$2:$B$3001,A127))</f>
        <v/>
      </c>
      <c r="K127" s="38">
        <f>IF(I127=0,0,IF(H127&lt;=RFM_Method!$C$22,5,IF(H127&lt;=RFM_Method!$C$23,4,IF(H127&lt;=RFM_Method!$C$24,3,IF(H127&lt;=RFM_Method!$C$25,2,1)))))</f>
        <v>0</v>
      </c>
      <c r="L127" s="38">
        <f>IF(I127=0,0,IF(I127&gt;=RFM_Method!$E$22,5,IF(I127&gt;=RFM_Method!$E$23,4,IF(I127&gt;=RFM_Method!$E$24,3,IF(I127&gt;=RFM_Method!$E$25,2,1)))))</f>
        <v>0</v>
      </c>
      <c r="M127" s="38">
        <f>IF(I127=0,0,IF(J127&gt;=RFM_Method!$D$25,5,IF(J127&gt;=RFM_Method!$D$24,4,IF(J127&gt;=RFM_Method!$D$23,3,IF(J127&gt;=RFM_Method!$D$22,2,1)))))</f>
        <v>0</v>
      </c>
      <c r="N127" s="38" t="str">
        <f t="shared" si="3"/>
        <v>000</v>
      </c>
      <c r="O127" s="38">
        <f t="shared" si="4"/>
        <v>0</v>
      </c>
      <c r="P127" s="38">
        <f t="shared" si="5"/>
        <v>0</v>
      </c>
      <c r="Q127" s="12" t="str">
        <f>IF(I127=0,"Never Recharged",INDEX(RFM_Method!$C$32:$G$36,6-K127,P127))</f>
        <v>Never Recharged</v>
      </c>
      <c r="R127" s="39">
        <f>SUMIFS(Raw_DataUsage!$D$2:$D$5001,Raw_DataUsage!$B$2:$B$5001,A127)/1024</f>
        <v>0.16994140625000001</v>
      </c>
      <c r="S127" s="40">
        <f>SUMIFS(Raw_Calls!$D$2:$D$5001,Raw_Calls!$B$2:$B$5001,A127)/60</f>
        <v>115.83333333333333</v>
      </c>
      <c r="T127" s="38" t="str">
        <f>IF(COUNTIFS(Raw_Subscriptions!$B$2:$B$3001,A127,Raw_Subscriptions!$F$2:$F$3001,"Active")&gt;0,"Yes","No")</f>
        <v>No</v>
      </c>
    </row>
    <row r="128" spans="1:20" x14ac:dyDescent="0.3">
      <c r="A128" s="13" t="str">
        <f>Raw_Customers!A125</f>
        <v>C000124</v>
      </c>
      <c r="B128" s="13" t="str">
        <f>Raw_Customers!B125</f>
        <v>Raj Jha</v>
      </c>
      <c r="C128" s="13" t="str">
        <f>Raw_Customers!E125</f>
        <v>Pune</v>
      </c>
      <c r="D128" s="13" t="str">
        <f>Raw_Customers!F125</f>
        <v>Maharashtra</v>
      </c>
      <c r="E128" s="13" t="str">
        <f>Raw_Customers!H125</f>
        <v>Active</v>
      </c>
      <c r="F128" s="35">
        <f>Raw_Customers!G125</f>
        <v>46027</v>
      </c>
      <c r="G128" s="36" t="str">
        <f>IF(I128=0,"",INT(_xlfn.MAXIFS(Raw_Recharges!$D$2:$D$3001,Raw_Recharges!$B$2:$B$3001,A128)))</f>
        <v/>
      </c>
      <c r="H128" s="12" t="str">
        <f>IF(I128=0,"",RFM_Method!$C$5-G128)</f>
        <v/>
      </c>
      <c r="I128" s="12">
        <f>COUNTIFS(Raw_Recharges!$B$2:$B$3001,A128)</f>
        <v>0</v>
      </c>
      <c r="J128" s="37" t="str">
        <f>IF(I128=0,"",SUMIFS(Raw_Recharges!$E$2:$E$3001,Raw_Recharges!$B$2:$B$3001,A128))</f>
        <v/>
      </c>
      <c r="K128" s="38">
        <f>IF(I128=0,0,IF(H128&lt;=RFM_Method!$C$22,5,IF(H128&lt;=RFM_Method!$C$23,4,IF(H128&lt;=RFM_Method!$C$24,3,IF(H128&lt;=RFM_Method!$C$25,2,1)))))</f>
        <v>0</v>
      </c>
      <c r="L128" s="38">
        <f>IF(I128=0,0,IF(I128&gt;=RFM_Method!$E$22,5,IF(I128&gt;=RFM_Method!$E$23,4,IF(I128&gt;=RFM_Method!$E$24,3,IF(I128&gt;=RFM_Method!$E$25,2,1)))))</f>
        <v>0</v>
      </c>
      <c r="M128" s="38">
        <f>IF(I128=0,0,IF(J128&gt;=RFM_Method!$D$25,5,IF(J128&gt;=RFM_Method!$D$24,4,IF(J128&gt;=RFM_Method!$D$23,3,IF(J128&gt;=RFM_Method!$D$22,2,1)))))</f>
        <v>0</v>
      </c>
      <c r="N128" s="38" t="str">
        <f t="shared" si="3"/>
        <v>000</v>
      </c>
      <c r="O128" s="38">
        <f t="shared" si="4"/>
        <v>0</v>
      </c>
      <c r="P128" s="38">
        <f t="shared" si="5"/>
        <v>0</v>
      </c>
      <c r="Q128" s="12" t="str">
        <f>IF(I128=0,"Never Recharged",INDEX(RFM_Method!$C$32:$G$36,6-K128,P128))</f>
        <v>Never Recharged</v>
      </c>
      <c r="R128" s="39">
        <f>SUMIFS(Raw_DataUsage!$D$2:$D$5001,Raw_DataUsage!$B$2:$B$5001,A128)/1024</f>
        <v>2.1352734375</v>
      </c>
      <c r="S128" s="40">
        <f>SUMIFS(Raw_Calls!$D$2:$D$5001,Raw_Calls!$B$2:$B$5001,A128)/60</f>
        <v>0</v>
      </c>
      <c r="T128" s="38" t="str">
        <f>IF(COUNTIFS(Raw_Subscriptions!$B$2:$B$3001,A128,Raw_Subscriptions!$F$2:$F$3001,"Active")&gt;0,"Yes","No")</f>
        <v>No</v>
      </c>
    </row>
    <row r="129" spans="1:20" x14ac:dyDescent="0.3">
      <c r="A129" s="13" t="str">
        <f>Raw_Customers!A126</f>
        <v>C000125</v>
      </c>
      <c r="B129" s="13" t="str">
        <f>Raw_Customers!B126</f>
        <v>Priya Patel</v>
      </c>
      <c r="C129" s="13" t="str">
        <f>Raw_Customers!E126</f>
        <v>Chennai</v>
      </c>
      <c r="D129" s="13" t="str">
        <f>Raw_Customers!F126</f>
        <v>Maharashtra</v>
      </c>
      <c r="E129" s="13" t="str">
        <f>Raw_Customers!H126</f>
        <v>Inactive</v>
      </c>
      <c r="F129" s="35">
        <f>Raw_Customers!G126</f>
        <v>44394</v>
      </c>
      <c r="G129" s="36">
        <f>IF(I129=0,"",INT(_xlfn.MAXIFS(Raw_Recharges!$D$2:$D$3001,Raw_Recharges!$B$2:$B$3001,A129)))</f>
        <v>46029</v>
      </c>
      <c r="H129" s="12">
        <f>IF(I129=0,"",RFM_Method!$C$5-G129)</f>
        <v>25</v>
      </c>
      <c r="I129" s="12">
        <f>COUNTIFS(Raw_Recharges!$B$2:$B$3001,A129)</f>
        <v>4</v>
      </c>
      <c r="J129" s="37">
        <f>IF(I129=0,"",SUMIFS(Raw_Recharges!$E$2:$E$3001,Raw_Recharges!$B$2:$B$3001,A129))</f>
        <v>1446</v>
      </c>
      <c r="K129" s="38">
        <f>IF(I129=0,0,IF(H129&lt;=RFM_Method!$C$22,5,IF(H129&lt;=RFM_Method!$C$23,4,IF(H129&lt;=RFM_Method!$C$24,3,IF(H129&lt;=RFM_Method!$C$25,2,1)))))</f>
        <v>5</v>
      </c>
      <c r="L129" s="38">
        <f>IF(I129=0,0,IF(I129&gt;=RFM_Method!$E$22,5,IF(I129&gt;=RFM_Method!$E$23,4,IF(I129&gt;=RFM_Method!$E$24,3,IF(I129&gt;=RFM_Method!$E$25,2,1)))))</f>
        <v>4</v>
      </c>
      <c r="M129" s="38">
        <f>IF(I129=0,0,IF(J129&gt;=RFM_Method!$D$25,5,IF(J129&gt;=RFM_Method!$D$24,4,IF(J129&gt;=RFM_Method!$D$23,3,IF(J129&gt;=RFM_Method!$D$22,2,1)))))</f>
        <v>4</v>
      </c>
      <c r="N129" s="38" t="str">
        <f t="shared" si="3"/>
        <v>544</v>
      </c>
      <c r="O129" s="38">
        <f t="shared" si="4"/>
        <v>13</v>
      </c>
      <c r="P129" s="38">
        <f t="shared" si="5"/>
        <v>4</v>
      </c>
      <c r="Q129" s="12" t="str">
        <f>IF(I129=0,"Never Recharged",INDEX(RFM_Method!$C$32:$G$36,6-K129,P129))</f>
        <v>Loyal Customers</v>
      </c>
      <c r="R129" s="39">
        <f>SUMIFS(Raw_DataUsage!$D$2:$D$5001,Raw_DataUsage!$B$2:$B$5001,A129)/1024</f>
        <v>3.73484375</v>
      </c>
      <c r="S129" s="40">
        <f>SUMIFS(Raw_Calls!$D$2:$D$5001,Raw_Calls!$B$2:$B$5001,A129)/60</f>
        <v>83.233333333333334</v>
      </c>
      <c r="T129" s="38" t="str">
        <f>IF(COUNTIFS(Raw_Subscriptions!$B$2:$B$3001,A129,Raw_Subscriptions!$F$2:$F$3001,"Active")&gt;0,"Yes","No")</f>
        <v>Yes</v>
      </c>
    </row>
    <row r="130" spans="1:20" x14ac:dyDescent="0.3">
      <c r="A130" s="13" t="str">
        <f>Raw_Customers!A127</f>
        <v>C000126</v>
      </c>
      <c r="B130" s="13" t="str">
        <f>Raw_Customers!B127</f>
        <v>Pooja Kumar</v>
      </c>
      <c r="C130" s="13" t="str">
        <f>Raw_Customers!E127</f>
        <v>Mumbai</v>
      </c>
      <c r="D130" s="13" t="str">
        <f>Raw_Customers!F127</f>
        <v>Punjab</v>
      </c>
      <c r="E130" s="13" t="str">
        <f>Raw_Customers!H127</f>
        <v>Active</v>
      </c>
      <c r="F130" s="35">
        <f>Raw_Customers!G127</f>
        <v>46050</v>
      </c>
      <c r="G130" s="36">
        <f>IF(I130=0,"",INT(_xlfn.MAXIFS(Raw_Recharges!$D$2:$D$3001,Raw_Recharges!$B$2:$B$3001,A130)))</f>
        <v>45804</v>
      </c>
      <c r="H130" s="12">
        <f>IF(I130=0,"",RFM_Method!$C$5-G130)</f>
        <v>250</v>
      </c>
      <c r="I130" s="12">
        <f>COUNTIFS(Raw_Recharges!$B$2:$B$3001,A130)</f>
        <v>1</v>
      </c>
      <c r="J130" s="37">
        <f>IF(I130=0,"",SUMIFS(Raw_Recharges!$E$2:$E$3001,Raw_Recharges!$B$2:$B$3001,A130))</f>
        <v>349</v>
      </c>
      <c r="K130" s="38">
        <f>IF(I130=0,0,IF(H130&lt;=RFM_Method!$C$22,5,IF(H130&lt;=RFM_Method!$C$23,4,IF(H130&lt;=RFM_Method!$C$24,3,IF(H130&lt;=RFM_Method!$C$25,2,1)))))</f>
        <v>1</v>
      </c>
      <c r="L130" s="38">
        <f>IF(I130=0,0,IF(I130&gt;=RFM_Method!$E$22,5,IF(I130&gt;=RFM_Method!$E$23,4,IF(I130&gt;=RFM_Method!$E$24,3,IF(I130&gt;=RFM_Method!$E$25,2,1)))))</f>
        <v>1</v>
      </c>
      <c r="M130" s="38">
        <f>IF(I130=0,0,IF(J130&gt;=RFM_Method!$D$25,5,IF(J130&gt;=RFM_Method!$D$24,4,IF(J130&gt;=RFM_Method!$D$23,3,IF(J130&gt;=RFM_Method!$D$22,2,1)))))</f>
        <v>1</v>
      </c>
      <c r="N130" s="38" t="str">
        <f t="shared" si="3"/>
        <v>111</v>
      </c>
      <c r="O130" s="38">
        <f t="shared" si="4"/>
        <v>3</v>
      </c>
      <c r="P130" s="38">
        <f t="shared" si="5"/>
        <v>1</v>
      </c>
      <c r="Q130" s="12" t="str">
        <f>IF(I130=0,"Never Recharged",INDEX(RFM_Method!$C$32:$G$36,6-K130,P130))</f>
        <v>Lost</v>
      </c>
      <c r="R130" s="39">
        <f>SUMIFS(Raw_DataUsage!$D$2:$D$5001,Raw_DataUsage!$B$2:$B$5001,A130)/1024</f>
        <v>1.721953125</v>
      </c>
      <c r="S130" s="40">
        <f>SUMIFS(Raw_Calls!$D$2:$D$5001,Raw_Calls!$B$2:$B$5001,A130)/60</f>
        <v>59.416666666666664</v>
      </c>
      <c r="T130" s="38" t="str">
        <f>IF(COUNTIFS(Raw_Subscriptions!$B$2:$B$3001,A130,Raw_Subscriptions!$F$2:$F$3001,"Active")&gt;0,"Yes","No")</f>
        <v>No</v>
      </c>
    </row>
    <row r="131" spans="1:20" x14ac:dyDescent="0.3">
      <c r="A131" s="13" t="str">
        <f>Raw_Customers!A128</f>
        <v>C000127</v>
      </c>
      <c r="B131" s="13" t="str">
        <f>Raw_Customers!B128</f>
        <v>Rahul Kumar</v>
      </c>
      <c r="C131" s="13" t="str">
        <f>Raw_Customers!E128</f>
        <v>Delhi</v>
      </c>
      <c r="D131" s="13" t="str">
        <f>Raw_Customers!F128</f>
        <v>Mumbai</v>
      </c>
      <c r="E131" s="13" t="str">
        <f>Raw_Customers!H128</f>
        <v>Active</v>
      </c>
      <c r="F131" s="35">
        <f>Raw_Customers!G128</f>
        <v>44438</v>
      </c>
      <c r="G131" s="36" t="str">
        <f>IF(I131=0,"",INT(_xlfn.MAXIFS(Raw_Recharges!$D$2:$D$3001,Raw_Recharges!$B$2:$B$3001,A131)))</f>
        <v/>
      </c>
      <c r="H131" s="12" t="str">
        <f>IF(I131=0,"",RFM_Method!$C$5-G131)</f>
        <v/>
      </c>
      <c r="I131" s="12">
        <f>COUNTIFS(Raw_Recharges!$B$2:$B$3001,A131)</f>
        <v>0</v>
      </c>
      <c r="J131" s="37" t="str">
        <f>IF(I131=0,"",SUMIFS(Raw_Recharges!$E$2:$E$3001,Raw_Recharges!$B$2:$B$3001,A131))</f>
        <v/>
      </c>
      <c r="K131" s="38">
        <f>IF(I131=0,0,IF(H131&lt;=RFM_Method!$C$22,5,IF(H131&lt;=RFM_Method!$C$23,4,IF(H131&lt;=RFM_Method!$C$24,3,IF(H131&lt;=RFM_Method!$C$25,2,1)))))</f>
        <v>0</v>
      </c>
      <c r="L131" s="38">
        <f>IF(I131=0,0,IF(I131&gt;=RFM_Method!$E$22,5,IF(I131&gt;=RFM_Method!$E$23,4,IF(I131&gt;=RFM_Method!$E$24,3,IF(I131&gt;=RFM_Method!$E$25,2,1)))))</f>
        <v>0</v>
      </c>
      <c r="M131" s="38">
        <f>IF(I131=0,0,IF(J131&gt;=RFM_Method!$D$25,5,IF(J131&gt;=RFM_Method!$D$24,4,IF(J131&gt;=RFM_Method!$D$23,3,IF(J131&gt;=RFM_Method!$D$22,2,1)))))</f>
        <v>0</v>
      </c>
      <c r="N131" s="38" t="str">
        <f t="shared" si="3"/>
        <v>000</v>
      </c>
      <c r="O131" s="38">
        <f t="shared" si="4"/>
        <v>0</v>
      </c>
      <c r="P131" s="38">
        <f t="shared" si="5"/>
        <v>0</v>
      </c>
      <c r="Q131" s="12" t="str">
        <f>IF(I131=0,"Never Recharged",INDEX(RFM_Method!$C$32:$G$36,6-K131,P131))</f>
        <v>Never Recharged</v>
      </c>
      <c r="R131" s="39">
        <f>SUMIFS(Raw_DataUsage!$D$2:$D$5001,Raw_DataUsage!$B$2:$B$5001,A131)/1024</f>
        <v>2.5165625</v>
      </c>
      <c r="S131" s="40">
        <f>SUMIFS(Raw_Calls!$D$2:$D$5001,Raw_Calls!$B$2:$B$5001,A131)/60</f>
        <v>88.183333333333337</v>
      </c>
      <c r="T131" s="38" t="str">
        <f>IF(COUNTIFS(Raw_Subscriptions!$B$2:$B$3001,A131,Raw_Subscriptions!$F$2:$F$3001,"Active")&gt;0,"Yes","No")</f>
        <v>No</v>
      </c>
    </row>
    <row r="132" spans="1:20" x14ac:dyDescent="0.3">
      <c r="A132" s="13" t="str">
        <f>Raw_Customers!A129</f>
        <v>C000128</v>
      </c>
      <c r="B132" s="13" t="str">
        <f>Raw_Customers!B129</f>
        <v>Suresh Sharma</v>
      </c>
      <c r="C132" s="13" t="str">
        <f>Raw_Customers!E129</f>
        <v>Bangalore</v>
      </c>
      <c r="D132" s="13" t="str">
        <f>Raw_Customers!F129</f>
        <v>Maharashtra</v>
      </c>
      <c r="E132" s="13" t="str">
        <f>Raw_Customers!H129</f>
        <v>Active</v>
      </c>
      <c r="F132" s="35">
        <f>Raw_Customers!G129</f>
        <v>44541</v>
      </c>
      <c r="G132" s="36">
        <f>IF(I132=0,"",INT(_xlfn.MAXIFS(Raw_Recharges!$D$2:$D$3001,Raw_Recharges!$B$2:$B$3001,A132)))</f>
        <v>45797</v>
      </c>
      <c r="H132" s="12">
        <f>IF(I132=0,"",RFM_Method!$C$5-G132)</f>
        <v>257</v>
      </c>
      <c r="I132" s="12">
        <f>COUNTIFS(Raw_Recharges!$B$2:$B$3001,A132)</f>
        <v>1</v>
      </c>
      <c r="J132" s="37">
        <f>IF(I132=0,"",SUMIFS(Raw_Recharges!$E$2:$E$3001,Raw_Recharges!$B$2:$B$3001,A132))</f>
        <v>299</v>
      </c>
      <c r="K132" s="38">
        <f>IF(I132=0,0,IF(H132&lt;=RFM_Method!$C$22,5,IF(H132&lt;=RFM_Method!$C$23,4,IF(H132&lt;=RFM_Method!$C$24,3,IF(H132&lt;=RFM_Method!$C$25,2,1)))))</f>
        <v>1</v>
      </c>
      <c r="L132" s="38">
        <f>IF(I132=0,0,IF(I132&gt;=RFM_Method!$E$22,5,IF(I132&gt;=RFM_Method!$E$23,4,IF(I132&gt;=RFM_Method!$E$24,3,IF(I132&gt;=RFM_Method!$E$25,2,1)))))</f>
        <v>1</v>
      </c>
      <c r="M132" s="38">
        <f>IF(I132=0,0,IF(J132&gt;=RFM_Method!$D$25,5,IF(J132&gt;=RFM_Method!$D$24,4,IF(J132&gt;=RFM_Method!$D$23,3,IF(J132&gt;=RFM_Method!$D$22,2,1)))))</f>
        <v>1</v>
      </c>
      <c r="N132" s="38" t="str">
        <f t="shared" si="3"/>
        <v>111</v>
      </c>
      <c r="O132" s="38">
        <f t="shared" si="4"/>
        <v>3</v>
      </c>
      <c r="P132" s="38">
        <f t="shared" si="5"/>
        <v>1</v>
      </c>
      <c r="Q132" s="12" t="str">
        <f>IF(I132=0,"Never Recharged",INDEX(RFM_Method!$C$32:$G$36,6-K132,P132))</f>
        <v>Lost</v>
      </c>
      <c r="R132" s="39">
        <f>SUMIFS(Raw_DataUsage!$D$2:$D$5001,Raw_DataUsage!$B$2:$B$5001,A132)/1024</f>
        <v>3.1871191406249997</v>
      </c>
      <c r="S132" s="40">
        <f>SUMIFS(Raw_Calls!$D$2:$D$5001,Raw_Calls!$B$2:$B$5001,A132)/60</f>
        <v>152.58333333333334</v>
      </c>
      <c r="T132" s="38" t="str">
        <f>IF(COUNTIFS(Raw_Subscriptions!$B$2:$B$3001,A132,Raw_Subscriptions!$F$2:$F$3001,"Active")&gt;0,"Yes","No")</f>
        <v>No</v>
      </c>
    </row>
    <row r="133" spans="1:20" x14ac:dyDescent="0.3">
      <c r="A133" s="13" t="str">
        <f>Raw_Customers!A130</f>
        <v>C000129</v>
      </c>
      <c r="B133" s="13" t="str">
        <f>Raw_Customers!B130</f>
        <v>Raj Jha</v>
      </c>
      <c r="C133" s="13" t="str">
        <f>Raw_Customers!E130</f>
        <v>Bangalore</v>
      </c>
      <c r="D133" s="13" t="str">
        <f>Raw_Customers!F130</f>
        <v>Gujarat</v>
      </c>
      <c r="E133" s="13" t="str">
        <f>Raw_Customers!H130</f>
        <v>Active</v>
      </c>
      <c r="F133" s="35">
        <f>Raw_Customers!G130</f>
        <v>44262</v>
      </c>
      <c r="G133" s="36">
        <f>IF(I133=0,"",INT(_xlfn.MAXIFS(Raw_Recharges!$D$2:$D$3001,Raw_Recharges!$B$2:$B$3001,A133)))</f>
        <v>45790</v>
      </c>
      <c r="H133" s="12">
        <f>IF(I133=0,"",RFM_Method!$C$5-G133)</f>
        <v>264</v>
      </c>
      <c r="I133" s="12">
        <f>COUNTIFS(Raw_Recharges!$B$2:$B$3001,A133)</f>
        <v>2</v>
      </c>
      <c r="J133" s="37">
        <f>IF(I133=0,"",SUMIFS(Raw_Recharges!$E$2:$E$3001,Raw_Recharges!$B$2:$B$3001,A133))</f>
        <v>998</v>
      </c>
      <c r="K133" s="38">
        <f>IF(I133=0,0,IF(H133&lt;=RFM_Method!$C$22,5,IF(H133&lt;=RFM_Method!$C$23,4,IF(H133&lt;=RFM_Method!$C$24,3,IF(H133&lt;=RFM_Method!$C$25,2,1)))))</f>
        <v>1</v>
      </c>
      <c r="L133" s="38">
        <f>IF(I133=0,0,IF(I133&gt;=RFM_Method!$E$22,5,IF(I133&gt;=RFM_Method!$E$23,4,IF(I133&gt;=RFM_Method!$E$24,3,IF(I133&gt;=RFM_Method!$E$25,2,1)))))</f>
        <v>2</v>
      </c>
      <c r="M133" s="38">
        <f>IF(I133=0,0,IF(J133&gt;=RFM_Method!$D$25,5,IF(J133&gt;=RFM_Method!$D$24,4,IF(J133&gt;=RFM_Method!$D$23,3,IF(J133&gt;=RFM_Method!$D$22,2,1)))))</f>
        <v>3</v>
      </c>
      <c r="N133" s="38" t="str">
        <f t="shared" ref="N133:N196" si="6">K133&amp;L133&amp;M133</f>
        <v>123</v>
      </c>
      <c r="O133" s="38">
        <f t="shared" ref="O133:O196" si="7">K133+L133+M133</f>
        <v>6</v>
      </c>
      <c r="P133" s="38">
        <f t="shared" ref="P133:P196" si="8">IF(I133=0,0,ROUND((L133+M133)/2,0))</f>
        <v>3</v>
      </c>
      <c r="Q133" s="12" t="str">
        <f>IF(I133=0,"Never Recharged",INDEX(RFM_Method!$C$32:$G$36,6-K133,P133))</f>
        <v>At Risk</v>
      </c>
      <c r="R133" s="39">
        <f>SUMIFS(Raw_DataUsage!$D$2:$D$5001,Raw_DataUsage!$B$2:$B$5001,A133)/1024</f>
        <v>4.1057324218750004</v>
      </c>
      <c r="S133" s="40">
        <f>SUMIFS(Raw_Calls!$D$2:$D$5001,Raw_Calls!$B$2:$B$5001,A133)/60</f>
        <v>78</v>
      </c>
      <c r="T133" s="38" t="str">
        <f>IF(COUNTIFS(Raw_Subscriptions!$B$2:$B$3001,A133,Raw_Subscriptions!$F$2:$F$3001,"Active")&gt;0,"Yes","No")</f>
        <v>No</v>
      </c>
    </row>
    <row r="134" spans="1:20" x14ac:dyDescent="0.3">
      <c r="A134" s="13" t="str">
        <f>Raw_Customers!A131</f>
        <v>C000130</v>
      </c>
      <c r="B134" s="13" t="str">
        <f>Raw_Customers!B131</f>
        <v>Anita Singh</v>
      </c>
      <c r="C134" s="13" t="str">
        <f>Raw_Customers!E131</f>
        <v>Chennai</v>
      </c>
      <c r="D134" s="13" t="str">
        <f>Raw_Customers!F131</f>
        <v>Punjab</v>
      </c>
      <c r="E134" s="13" t="str">
        <f>Raw_Customers!H131</f>
        <v>Active</v>
      </c>
      <c r="F134" s="35">
        <f>Raw_Customers!G131</f>
        <v>44922</v>
      </c>
      <c r="G134" s="36">
        <f>IF(I134=0,"",INT(_xlfn.MAXIFS(Raw_Recharges!$D$2:$D$3001,Raw_Recharges!$B$2:$B$3001,A134)))</f>
        <v>45877</v>
      </c>
      <c r="H134" s="12">
        <f>IF(I134=0,"",RFM_Method!$C$5-G134)</f>
        <v>177</v>
      </c>
      <c r="I134" s="12">
        <f>COUNTIFS(Raw_Recharges!$B$2:$B$3001,A134)</f>
        <v>1</v>
      </c>
      <c r="J134" s="37">
        <f>IF(I134=0,"",SUMIFS(Raw_Recharges!$E$2:$E$3001,Raw_Recharges!$B$2:$B$3001,A134))</f>
        <v>479</v>
      </c>
      <c r="K134" s="38">
        <f>IF(I134=0,0,IF(H134&lt;=RFM_Method!$C$22,5,IF(H134&lt;=RFM_Method!$C$23,4,IF(H134&lt;=RFM_Method!$C$24,3,IF(H134&lt;=RFM_Method!$C$25,2,1)))))</f>
        <v>2</v>
      </c>
      <c r="L134" s="38">
        <f>IF(I134=0,0,IF(I134&gt;=RFM_Method!$E$22,5,IF(I134&gt;=RFM_Method!$E$23,4,IF(I134&gt;=RFM_Method!$E$24,3,IF(I134&gt;=RFM_Method!$E$25,2,1)))))</f>
        <v>1</v>
      </c>
      <c r="M134" s="38">
        <f>IF(I134=0,0,IF(J134&gt;=RFM_Method!$D$25,5,IF(J134&gt;=RFM_Method!$D$24,4,IF(J134&gt;=RFM_Method!$D$23,3,IF(J134&gt;=RFM_Method!$D$22,2,1)))))</f>
        <v>2</v>
      </c>
      <c r="N134" s="38" t="str">
        <f t="shared" si="6"/>
        <v>212</v>
      </c>
      <c r="O134" s="38">
        <f t="shared" si="7"/>
        <v>5</v>
      </c>
      <c r="P134" s="38">
        <f t="shared" si="8"/>
        <v>2</v>
      </c>
      <c r="Q134" s="12" t="str">
        <f>IF(I134=0,"Never Recharged",INDEX(RFM_Method!$C$32:$G$36,6-K134,P134))</f>
        <v>About to Sleep</v>
      </c>
      <c r="R134" s="39">
        <f>SUMIFS(Raw_DataUsage!$D$2:$D$5001,Raw_DataUsage!$B$2:$B$5001,A134)/1024</f>
        <v>3.7873046875000007</v>
      </c>
      <c r="S134" s="40">
        <f>SUMIFS(Raw_Calls!$D$2:$D$5001,Raw_Calls!$B$2:$B$5001,A134)/60</f>
        <v>0</v>
      </c>
      <c r="T134" s="38" t="str">
        <f>IF(COUNTIFS(Raw_Subscriptions!$B$2:$B$3001,A134,Raw_Subscriptions!$F$2:$F$3001,"Active")&gt;0,"Yes","No")</f>
        <v>No</v>
      </c>
    </row>
    <row r="135" spans="1:20" x14ac:dyDescent="0.3">
      <c r="A135" s="13" t="str">
        <f>Raw_Customers!A132</f>
        <v>C000131</v>
      </c>
      <c r="B135" s="13" t="str">
        <f>Raw_Customers!B132</f>
        <v>Anita Patel</v>
      </c>
      <c r="C135" s="13" t="str">
        <f>Raw_Customers!E132</f>
        <v>Bangalore</v>
      </c>
      <c r="D135" s="13" t="str">
        <f>Raw_Customers!F132</f>
        <v>Telangana</v>
      </c>
      <c r="E135" s="13" t="str">
        <f>Raw_Customers!H132</f>
        <v>Inactive</v>
      </c>
      <c r="F135" s="35">
        <f>Raw_Customers!G132</f>
        <v>45515</v>
      </c>
      <c r="G135" s="36">
        <f>IF(I135=0,"",INT(_xlfn.MAXIFS(Raw_Recharges!$D$2:$D$3001,Raw_Recharges!$B$2:$B$3001,A135)))</f>
        <v>45980</v>
      </c>
      <c r="H135" s="12">
        <f>IF(I135=0,"",RFM_Method!$C$5-G135)</f>
        <v>74</v>
      </c>
      <c r="I135" s="12">
        <f>COUNTIFS(Raw_Recharges!$B$2:$B$3001,A135)</f>
        <v>4</v>
      </c>
      <c r="J135" s="37">
        <f>IF(I135=0,"",SUMIFS(Raw_Recharges!$E$2:$E$3001,Raw_Recharges!$B$2:$B$3001,A135))</f>
        <v>4346</v>
      </c>
      <c r="K135" s="38">
        <f>IF(I135=0,0,IF(H135&lt;=RFM_Method!$C$22,5,IF(H135&lt;=RFM_Method!$C$23,4,IF(H135&lt;=RFM_Method!$C$24,3,IF(H135&lt;=RFM_Method!$C$25,2,1)))))</f>
        <v>4</v>
      </c>
      <c r="L135" s="38">
        <f>IF(I135=0,0,IF(I135&gt;=RFM_Method!$E$22,5,IF(I135&gt;=RFM_Method!$E$23,4,IF(I135&gt;=RFM_Method!$E$24,3,IF(I135&gt;=RFM_Method!$E$25,2,1)))))</f>
        <v>4</v>
      </c>
      <c r="M135" s="38">
        <f>IF(I135=0,0,IF(J135&gt;=RFM_Method!$D$25,5,IF(J135&gt;=RFM_Method!$D$24,4,IF(J135&gt;=RFM_Method!$D$23,3,IF(J135&gt;=RFM_Method!$D$22,2,1)))))</f>
        <v>5</v>
      </c>
      <c r="N135" s="38" t="str">
        <f t="shared" si="6"/>
        <v>445</v>
      </c>
      <c r="O135" s="38">
        <f t="shared" si="7"/>
        <v>13</v>
      </c>
      <c r="P135" s="38">
        <f t="shared" si="8"/>
        <v>5</v>
      </c>
      <c r="Q135" s="12" t="str">
        <f>IF(I135=0,"Never Recharged",INDEX(RFM_Method!$C$32:$G$36,6-K135,P135))</f>
        <v>Champions</v>
      </c>
      <c r="R135" s="39">
        <f>SUMIFS(Raw_DataUsage!$D$2:$D$5001,Raw_DataUsage!$B$2:$B$5001,A135)/1024</f>
        <v>2.9132910156250005</v>
      </c>
      <c r="S135" s="40">
        <f>SUMIFS(Raw_Calls!$D$2:$D$5001,Raw_Calls!$B$2:$B$5001,A135)/60</f>
        <v>36.333333333333336</v>
      </c>
      <c r="T135" s="38" t="str">
        <f>IF(COUNTIFS(Raw_Subscriptions!$B$2:$B$3001,A135,Raw_Subscriptions!$F$2:$F$3001,"Active")&gt;0,"Yes","No")</f>
        <v>Yes</v>
      </c>
    </row>
    <row r="136" spans="1:20" x14ac:dyDescent="0.3">
      <c r="A136" s="13" t="str">
        <f>Raw_Customers!A133</f>
        <v>C000132</v>
      </c>
      <c r="B136" s="13" t="str">
        <f>Raw_Customers!B133</f>
        <v>Neha Mishra</v>
      </c>
      <c r="C136" s="13" t="str">
        <f>Raw_Customers!E133</f>
        <v>Hyderabad</v>
      </c>
      <c r="D136" s="13" t="str">
        <f>Raw_Customers!F133</f>
        <v>Punjab</v>
      </c>
      <c r="E136" s="13" t="str">
        <f>Raw_Customers!H133</f>
        <v>Active</v>
      </c>
      <c r="F136" s="35">
        <f>Raw_Customers!G133</f>
        <v>44245</v>
      </c>
      <c r="G136" s="36">
        <f>IF(I136=0,"",INT(_xlfn.MAXIFS(Raw_Recharges!$D$2:$D$3001,Raw_Recharges!$B$2:$B$3001,A136)))</f>
        <v>45829</v>
      </c>
      <c r="H136" s="12">
        <f>IF(I136=0,"",RFM_Method!$C$5-G136)</f>
        <v>225</v>
      </c>
      <c r="I136" s="12">
        <f>COUNTIFS(Raw_Recharges!$B$2:$B$3001,A136)</f>
        <v>1</v>
      </c>
      <c r="J136" s="37">
        <f>IF(I136=0,"",SUMIFS(Raw_Recharges!$E$2:$E$3001,Raw_Recharges!$B$2:$B$3001,A136))</f>
        <v>2999</v>
      </c>
      <c r="K136" s="38">
        <f>IF(I136=0,0,IF(H136&lt;=RFM_Method!$C$22,5,IF(H136&lt;=RFM_Method!$C$23,4,IF(H136&lt;=RFM_Method!$C$24,3,IF(H136&lt;=RFM_Method!$C$25,2,1)))))</f>
        <v>2</v>
      </c>
      <c r="L136" s="38">
        <f>IF(I136=0,0,IF(I136&gt;=RFM_Method!$E$22,5,IF(I136&gt;=RFM_Method!$E$23,4,IF(I136&gt;=RFM_Method!$E$24,3,IF(I136&gt;=RFM_Method!$E$25,2,1)))))</f>
        <v>1</v>
      </c>
      <c r="M136" s="38">
        <f>IF(I136=0,0,IF(J136&gt;=RFM_Method!$D$25,5,IF(J136&gt;=RFM_Method!$D$24,4,IF(J136&gt;=RFM_Method!$D$23,3,IF(J136&gt;=RFM_Method!$D$22,2,1)))))</f>
        <v>5</v>
      </c>
      <c r="N136" s="38" t="str">
        <f t="shared" si="6"/>
        <v>215</v>
      </c>
      <c r="O136" s="38">
        <f t="shared" si="7"/>
        <v>8</v>
      </c>
      <c r="P136" s="38">
        <f t="shared" si="8"/>
        <v>3</v>
      </c>
      <c r="Q136" s="12" t="str">
        <f>IF(I136=0,"Never Recharged",INDEX(RFM_Method!$C$32:$G$36,6-K136,P136))</f>
        <v>At Risk</v>
      </c>
      <c r="R136" s="39">
        <f>SUMIFS(Raw_DataUsage!$D$2:$D$5001,Raw_DataUsage!$B$2:$B$5001,A136)/1024</f>
        <v>3.1706835937500002</v>
      </c>
      <c r="S136" s="40">
        <f>SUMIFS(Raw_Calls!$D$2:$D$5001,Raw_Calls!$B$2:$B$5001,A136)/60</f>
        <v>90.683333333333337</v>
      </c>
      <c r="T136" s="38" t="str">
        <f>IF(COUNTIFS(Raw_Subscriptions!$B$2:$B$3001,A136,Raw_Subscriptions!$F$2:$F$3001,"Active")&gt;0,"Yes","No")</f>
        <v>No</v>
      </c>
    </row>
    <row r="137" spans="1:20" x14ac:dyDescent="0.3">
      <c r="A137" s="13" t="str">
        <f>Raw_Customers!A134</f>
        <v>C000133</v>
      </c>
      <c r="B137" s="13" t="str">
        <f>Raw_Customers!B134</f>
        <v>Anita Yadav</v>
      </c>
      <c r="C137" s="13" t="str">
        <f>Raw_Customers!E134</f>
        <v>Hyderabad</v>
      </c>
      <c r="D137" s="13" t="str">
        <f>Raw_Customers!F134</f>
        <v>Tamil Nadu</v>
      </c>
      <c r="E137" s="13" t="str">
        <f>Raw_Customers!H134</f>
        <v>Active</v>
      </c>
      <c r="F137" s="35">
        <f>Raw_Customers!G134</f>
        <v>45507</v>
      </c>
      <c r="G137" s="36">
        <f>IF(I137=0,"",INT(_xlfn.MAXIFS(Raw_Recharges!$D$2:$D$3001,Raw_Recharges!$B$2:$B$3001,A137)))</f>
        <v>45902</v>
      </c>
      <c r="H137" s="12">
        <f>IF(I137=0,"",RFM_Method!$C$5-G137)</f>
        <v>152</v>
      </c>
      <c r="I137" s="12">
        <f>COUNTIFS(Raw_Recharges!$B$2:$B$3001,A137)</f>
        <v>2</v>
      </c>
      <c r="J137" s="37">
        <f>IF(I137=0,"",SUMIFS(Raw_Recharges!$E$2:$E$3001,Raw_Recharges!$B$2:$B$3001,A137))</f>
        <v>848</v>
      </c>
      <c r="K137" s="38">
        <f>IF(I137=0,0,IF(H137&lt;=RFM_Method!$C$22,5,IF(H137&lt;=RFM_Method!$C$23,4,IF(H137&lt;=RFM_Method!$C$24,3,IF(H137&lt;=RFM_Method!$C$25,2,1)))))</f>
        <v>2</v>
      </c>
      <c r="L137" s="38">
        <f>IF(I137=0,0,IF(I137&gt;=RFM_Method!$E$22,5,IF(I137&gt;=RFM_Method!$E$23,4,IF(I137&gt;=RFM_Method!$E$24,3,IF(I137&gt;=RFM_Method!$E$25,2,1)))))</f>
        <v>2</v>
      </c>
      <c r="M137" s="38">
        <f>IF(I137=0,0,IF(J137&gt;=RFM_Method!$D$25,5,IF(J137&gt;=RFM_Method!$D$24,4,IF(J137&gt;=RFM_Method!$D$23,3,IF(J137&gt;=RFM_Method!$D$22,2,1)))))</f>
        <v>3</v>
      </c>
      <c r="N137" s="38" t="str">
        <f t="shared" si="6"/>
        <v>223</v>
      </c>
      <c r="O137" s="38">
        <f t="shared" si="7"/>
        <v>7</v>
      </c>
      <c r="P137" s="38">
        <f t="shared" si="8"/>
        <v>3</v>
      </c>
      <c r="Q137" s="12" t="str">
        <f>IF(I137=0,"Never Recharged",INDEX(RFM_Method!$C$32:$G$36,6-K137,P137))</f>
        <v>At Risk</v>
      </c>
      <c r="R137" s="39">
        <f>SUMIFS(Raw_DataUsage!$D$2:$D$5001,Raw_DataUsage!$B$2:$B$5001,A137)/1024</f>
        <v>1.896240234375</v>
      </c>
      <c r="S137" s="40">
        <f>SUMIFS(Raw_Calls!$D$2:$D$5001,Raw_Calls!$B$2:$B$5001,A137)/60</f>
        <v>37.700000000000003</v>
      </c>
      <c r="T137" s="38" t="str">
        <f>IF(COUNTIFS(Raw_Subscriptions!$B$2:$B$3001,A137,Raw_Subscriptions!$F$2:$F$3001,"Active")&gt;0,"Yes","No")</f>
        <v>No</v>
      </c>
    </row>
    <row r="138" spans="1:20" x14ac:dyDescent="0.3">
      <c r="A138" s="13" t="str">
        <f>Raw_Customers!A135</f>
        <v>C000134</v>
      </c>
      <c r="B138" s="13" t="str">
        <f>Raw_Customers!B135</f>
        <v>Pooja Singh</v>
      </c>
      <c r="C138" s="13" t="str">
        <f>Raw_Customers!E135</f>
        <v>Bangalore</v>
      </c>
      <c r="D138" s="13" t="str">
        <f>Raw_Customers!F135</f>
        <v>West Bengal</v>
      </c>
      <c r="E138" s="13" t="str">
        <f>Raw_Customers!H135</f>
        <v>Active</v>
      </c>
      <c r="F138" s="35">
        <f>Raw_Customers!G135</f>
        <v>44611</v>
      </c>
      <c r="G138" s="36">
        <f>IF(I138=0,"",INT(_xlfn.MAXIFS(Raw_Recharges!$D$2:$D$3001,Raw_Recharges!$B$2:$B$3001,A138)))</f>
        <v>46045</v>
      </c>
      <c r="H138" s="12">
        <f>IF(I138=0,"",RFM_Method!$C$5-G138)</f>
        <v>9</v>
      </c>
      <c r="I138" s="12">
        <f>COUNTIFS(Raw_Recharges!$B$2:$B$3001,A138)</f>
        <v>1</v>
      </c>
      <c r="J138" s="37">
        <f>IF(I138=0,"",SUMIFS(Raw_Recharges!$E$2:$E$3001,Raw_Recharges!$B$2:$B$3001,A138))</f>
        <v>299</v>
      </c>
      <c r="K138" s="38">
        <f>IF(I138=0,0,IF(H138&lt;=RFM_Method!$C$22,5,IF(H138&lt;=RFM_Method!$C$23,4,IF(H138&lt;=RFM_Method!$C$24,3,IF(H138&lt;=RFM_Method!$C$25,2,1)))))</f>
        <v>5</v>
      </c>
      <c r="L138" s="38">
        <f>IF(I138=0,0,IF(I138&gt;=RFM_Method!$E$22,5,IF(I138&gt;=RFM_Method!$E$23,4,IF(I138&gt;=RFM_Method!$E$24,3,IF(I138&gt;=RFM_Method!$E$25,2,1)))))</f>
        <v>1</v>
      </c>
      <c r="M138" s="38">
        <f>IF(I138=0,0,IF(J138&gt;=RFM_Method!$D$25,5,IF(J138&gt;=RFM_Method!$D$24,4,IF(J138&gt;=RFM_Method!$D$23,3,IF(J138&gt;=RFM_Method!$D$22,2,1)))))</f>
        <v>1</v>
      </c>
      <c r="N138" s="38" t="str">
        <f t="shared" si="6"/>
        <v>511</v>
      </c>
      <c r="O138" s="38">
        <f t="shared" si="7"/>
        <v>7</v>
      </c>
      <c r="P138" s="38">
        <f t="shared" si="8"/>
        <v>1</v>
      </c>
      <c r="Q138" s="12" t="str">
        <f>IF(I138=0,"Never Recharged",INDEX(RFM_Method!$C$32:$G$36,6-K138,P138))</f>
        <v>New Customers</v>
      </c>
      <c r="R138" s="39">
        <f>SUMIFS(Raw_DataUsage!$D$2:$D$5001,Raw_DataUsage!$B$2:$B$5001,A138)/1024</f>
        <v>0.8123632812499999</v>
      </c>
      <c r="S138" s="40">
        <f>SUMIFS(Raw_Calls!$D$2:$D$5001,Raw_Calls!$B$2:$B$5001,A138)/60</f>
        <v>30.833333333333332</v>
      </c>
      <c r="T138" s="38" t="str">
        <f>IF(COUNTIFS(Raw_Subscriptions!$B$2:$B$3001,A138,Raw_Subscriptions!$F$2:$F$3001,"Active")&gt;0,"Yes","No")</f>
        <v>Yes</v>
      </c>
    </row>
    <row r="139" spans="1:20" x14ac:dyDescent="0.3">
      <c r="A139" s="13" t="str">
        <f>Raw_Customers!A136</f>
        <v>C000135</v>
      </c>
      <c r="B139" s="13" t="str">
        <f>Raw_Customers!B136</f>
        <v>Neha Singh</v>
      </c>
      <c r="C139" s="13" t="str">
        <f>Raw_Customers!E136</f>
        <v>Delhi</v>
      </c>
      <c r="D139" s="13" t="str">
        <f>Raw_Customers!F136</f>
        <v>Punjab</v>
      </c>
      <c r="E139" s="13" t="str">
        <f>Raw_Customers!H136</f>
        <v>Inactive</v>
      </c>
      <c r="F139" s="35">
        <f>Raw_Customers!G136</f>
        <v>45474</v>
      </c>
      <c r="G139" s="36">
        <f>IF(I139=0,"",INT(_xlfn.MAXIFS(Raw_Recharges!$D$2:$D$3001,Raw_Recharges!$B$2:$B$3001,A139)))</f>
        <v>45961</v>
      </c>
      <c r="H139" s="12">
        <f>IF(I139=0,"",RFM_Method!$C$5-G139)</f>
        <v>93</v>
      </c>
      <c r="I139" s="12">
        <f>COUNTIFS(Raw_Recharges!$B$2:$B$3001,A139)</f>
        <v>2</v>
      </c>
      <c r="J139" s="37">
        <f>IF(I139=0,"",SUMIFS(Raw_Recharges!$E$2:$E$3001,Raw_Recharges!$B$2:$B$3001,A139))</f>
        <v>814</v>
      </c>
      <c r="K139" s="38">
        <f>IF(I139=0,0,IF(H139&lt;=RFM_Method!$C$22,5,IF(H139&lt;=RFM_Method!$C$23,4,IF(H139&lt;=RFM_Method!$C$24,3,IF(H139&lt;=RFM_Method!$C$25,2,1)))))</f>
        <v>3</v>
      </c>
      <c r="L139" s="38">
        <f>IF(I139=0,0,IF(I139&gt;=RFM_Method!$E$22,5,IF(I139&gt;=RFM_Method!$E$23,4,IF(I139&gt;=RFM_Method!$E$24,3,IF(I139&gt;=RFM_Method!$E$25,2,1)))))</f>
        <v>2</v>
      </c>
      <c r="M139" s="38">
        <f>IF(I139=0,0,IF(J139&gt;=RFM_Method!$D$25,5,IF(J139&gt;=RFM_Method!$D$24,4,IF(J139&gt;=RFM_Method!$D$23,3,IF(J139&gt;=RFM_Method!$D$22,2,1)))))</f>
        <v>3</v>
      </c>
      <c r="N139" s="38" t="str">
        <f t="shared" si="6"/>
        <v>323</v>
      </c>
      <c r="O139" s="38">
        <f t="shared" si="7"/>
        <v>8</v>
      </c>
      <c r="P139" s="38">
        <f t="shared" si="8"/>
        <v>3</v>
      </c>
      <c r="Q139" s="12" t="str">
        <f>IF(I139=0,"Never Recharged",INDEX(RFM_Method!$C$32:$G$36,6-K139,P139))</f>
        <v>Need Attention</v>
      </c>
      <c r="R139" s="39">
        <f>SUMIFS(Raw_DataUsage!$D$2:$D$5001,Raw_DataUsage!$B$2:$B$5001,A139)/1024</f>
        <v>2.4190039062499999</v>
      </c>
      <c r="S139" s="40">
        <f>SUMIFS(Raw_Calls!$D$2:$D$5001,Raw_Calls!$B$2:$B$5001,A139)/60</f>
        <v>0</v>
      </c>
      <c r="T139" s="38" t="str">
        <f>IF(COUNTIFS(Raw_Subscriptions!$B$2:$B$3001,A139,Raw_Subscriptions!$F$2:$F$3001,"Active")&gt;0,"Yes","No")</f>
        <v>No</v>
      </c>
    </row>
    <row r="140" spans="1:20" x14ac:dyDescent="0.3">
      <c r="A140" s="13" t="str">
        <f>Raw_Customers!A137</f>
        <v>C000136</v>
      </c>
      <c r="B140" s="13" t="str">
        <f>Raw_Customers!B137</f>
        <v>Simran Sharma</v>
      </c>
      <c r="C140" s="13" t="str">
        <f>Raw_Customers!E137</f>
        <v>Delhi</v>
      </c>
      <c r="D140" s="13" t="str">
        <f>Raw_Customers!F137</f>
        <v>Telangana</v>
      </c>
      <c r="E140" s="13" t="str">
        <f>Raw_Customers!H137</f>
        <v>Inactive</v>
      </c>
      <c r="F140" s="35">
        <f>Raw_Customers!G137</f>
        <v>45197</v>
      </c>
      <c r="G140" s="36">
        <f>IF(I140=0,"",INT(_xlfn.MAXIFS(Raw_Recharges!$D$2:$D$3001,Raw_Recharges!$B$2:$B$3001,A140)))</f>
        <v>46028</v>
      </c>
      <c r="H140" s="12">
        <f>IF(I140=0,"",RFM_Method!$C$5-G140)</f>
        <v>26</v>
      </c>
      <c r="I140" s="12">
        <f>COUNTIFS(Raw_Recharges!$B$2:$B$3001,A140)</f>
        <v>2</v>
      </c>
      <c r="J140" s="37">
        <f>IF(I140=0,"",SUMIFS(Raw_Recharges!$E$2:$E$3001,Raw_Recharges!$B$2:$B$3001,A140))</f>
        <v>3478</v>
      </c>
      <c r="K140" s="38">
        <f>IF(I140=0,0,IF(H140&lt;=RFM_Method!$C$22,5,IF(H140&lt;=RFM_Method!$C$23,4,IF(H140&lt;=RFM_Method!$C$24,3,IF(H140&lt;=RFM_Method!$C$25,2,1)))))</f>
        <v>5</v>
      </c>
      <c r="L140" s="38">
        <f>IF(I140=0,0,IF(I140&gt;=RFM_Method!$E$22,5,IF(I140&gt;=RFM_Method!$E$23,4,IF(I140&gt;=RFM_Method!$E$24,3,IF(I140&gt;=RFM_Method!$E$25,2,1)))))</f>
        <v>2</v>
      </c>
      <c r="M140" s="38">
        <f>IF(I140=0,0,IF(J140&gt;=RFM_Method!$D$25,5,IF(J140&gt;=RFM_Method!$D$24,4,IF(J140&gt;=RFM_Method!$D$23,3,IF(J140&gt;=RFM_Method!$D$22,2,1)))))</f>
        <v>5</v>
      </c>
      <c r="N140" s="38" t="str">
        <f t="shared" si="6"/>
        <v>525</v>
      </c>
      <c r="O140" s="38">
        <f t="shared" si="7"/>
        <v>12</v>
      </c>
      <c r="P140" s="38">
        <f t="shared" si="8"/>
        <v>4</v>
      </c>
      <c r="Q140" s="12" t="str">
        <f>IF(I140=0,"Never Recharged",INDEX(RFM_Method!$C$32:$G$36,6-K140,P140))</f>
        <v>Loyal Customers</v>
      </c>
      <c r="R140" s="39">
        <f>SUMIFS(Raw_DataUsage!$D$2:$D$5001,Raw_DataUsage!$B$2:$B$5001,A140)/1024</f>
        <v>6.0119921874999998</v>
      </c>
      <c r="S140" s="40">
        <f>SUMIFS(Raw_Calls!$D$2:$D$5001,Raw_Calls!$B$2:$B$5001,A140)/60</f>
        <v>6.0333333333333332</v>
      </c>
      <c r="T140" s="38" t="str">
        <f>IF(COUNTIFS(Raw_Subscriptions!$B$2:$B$3001,A140,Raw_Subscriptions!$F$2:$F$3001,"Active")&gt;0,"Yes","No")</f>
        <v>Yes</v>
      </c>
    </row>
    <row r="141" spans="1:20" x14ac:dyDescent="0.3">
      <c r="A141" s="13" t="str">
        <f>Raw_Customers!A138</f>
        <v>C000137</v>
      </c>
      <c r="B141" s="13" t="str">
        <f>Raw_Customers!B138</f>
        <v>Suresh Singh</v>
      </c>
      <c r="C141" s="13" t="str">
        <f>Raw_Customers!E138</f>
        <v>Mumbai</v>
      </c>
      <c r="D141" s="13" t="str">
        <f>Raw_Customers!F138</f>
        <v>Gujarat</v>
      </c>
      <c r="E141" s="13" t="str">
        <f>Raw_Customers!H138</f>
        <v>Active</v>
      </c>
      <c r="F141" s="35">
        <f>Raw_Customers!G138</f>
        <v>45238</v>
      </c>
      <c r="G141" s="36" t="str">
        <f>IF(I141=0,"",INT(_xlfn.MAXIFS(Raw_Recharges!$D$2:$D$3001,Raw_Recharges!$B$2:$B$3001,A141)))</f>
        <v/>
      </c>
      <c r="H141" s="12" t="str">
        <f>IF(I141=0,"",RFM_Method!$C$5-G141)</f>
        <v/>
      </c>
      <c r="I141" s="12">
        <f>COUNTIFS(Raw_Recharges!$B$2:$B$3001,A141)</f>
        <v>0</v>
      </c>
      <c r="J141" s="37" t="str">
        <f>IF(I141=0,"",SUMIFS(Raw_Recharges!$E$2:$E$3001,Raw_Recharges!$B$2:$B$3001,A141))</f>
        <v/>
      </c>
      <c r="K141" s="38">
        <f>IF(I141=0,0,IF(H141&lt;=RFM_Method!$C$22,5,IF(H141&lt;=RFM_Method!$C$23,4,IF(H141&lt;=RFM_Method!$C$24,3,IF(H141&lt;=RFM_Method!$C$25,2,1)))))</f>
        <v>0</v>
      </c>
      <c r="L141" s="38">
        <f>IF(I141=0,0,IF(I141&gt;=RFM_Method!$E$22,5,IF(I141&gt;=RFM_Method!$E$23,4,IF(I141&gt;=RFM_Method!$E$24,3,IF(I141&gt;=RFM_Method!$E$25,2,1)))))</f>
        <v>0</v>
      </c>
      <c r="M141" s="38">
        <f>IF(I141=0,0,IF(J141&gt;=RFM_Method!$D$25,5,IF(J141&gt;=RFM_Method!$D$24,4,IF(J141&gt;=RFM_Method!$D$23,3,IF(J141&gt;=RFM_Method!$D$22,2,1)))))</f>
        <v>0</v>
      </c>
      <c r="N141" s="38" t="str">
        <f t="shared" si="6"/>
        <v>000</v>
      </c>
      <c r="O141" s="38">
        <f t="shared" si="7"/>
        <v>0</v>
      </c>
      <c r="P141" s="38">
        <f t="shared" si="8"/>
        <v>0</v>
      </c>
      <c r="Q141" s="12" t="str">
        <f>IF(I141=0,"Never Recharged",INDEX(RFM_Method!$C$32:$G$36,6-K141,P141))</f>
        <v>Never Recharged</v>
      </c>
      <c r="R141" s="39">
        <f>SUMIFS(Raw_DataUsage!$D$2:$D$5001,Raw_DataUsage!$B$2:$B$5001,A141)/1024</f>
        <v>4.8548632812499992</v>
      </c>
      <c r="S141" s="40">
        <f>SUMIFS(Raw_Calls!$D$2:$D$5001,Raw_Calls!$B$2:$B$5001,A141)/60</f>
        <v>164.8</v>
      </c>
      <c r="T141" s="38" t="str">
        <f>IF(COUNTIFS(Raw_Subscriptions!$B$2:$B$3001,A141,Raw_Subscriptions!$F$2:$F$3001,"Active")&gt;0,"Yes","No")</f>
        <v>No</v>
      </c>
    </row>
    <row r="142" spans="1:20" x14ac:dyDescent="0.3">
      <c r="A142" s="13" t="str">
        <f>Raw_Customers!A139</f>
        <v>C000138</v>
      </c>
      <c r="B142" s="13" t="str">
        <f>Raw_Customers!B139</f>
        <v>Rahul Jha</v>
      </c>
      <c r="C142" s="13" t="str">
        <f>Raw_Customers!E139</f>
        <v>Chennai</v>
      </c>
      <c r="D142" s="13" t="str">
        <f>Raw_Customers!F139</f>
        <v>Mumbai</v>
      </c>
      <c r="E142" s="13" t="str">
        <f>Raw_Customers!H139</f>
        <v>Active</v>
      </c>
      <c r="F142" s="35">
        <f>Raw_Customers!G139</f>
        <v>45017</v>
      </c>
      <c r="G142" s="36">
        <f>IF(I142=0,"",INT(_xlfn.MAXIFS(Raw_Recharges!$D$2:$D$3001,Raw_Recharges!$B$2:$B$3001,A142)))</f>
        <v>45861</v>
      </c>
      <c r="H142" s="12">
        <f>IF(I142=0,"",RFM_Method!$C$5-G142)</f>
        <v>193</v>
      </c>
      <c r="I142" s="12">
        <f>COUNTIFS(Raw_Recharges!$B$2:$B$3001,A142)</f>
        <v>1</v>
      </c>
      <c r="J142" s="37">
        <f>IF(I142=0,"",SUMIFS(Raw_Recharges!$E$2:$E$3001,Raw_Recharges!$B$2:$B$3001,A142))</f>
        <v>499</v>
      </c>
      <c r="K142" s="38">
        <f>IF(I142=0,0,IF(H142&lt;=RFM_Method!$C$22,5,IF(H142&lt;=RFM_Method!$C$23,4,IF(H142&lt;=RFM_Method!$C$24,3,IF(H142&lt;=RFM_Method!$C$25,2,1)))))</f>
        <v>2</v>
      </c>
      <c r="L142" s="38">
        <f>IF(I142=0,0,IF(I142&gt;=RFM_Method!$E$22,5,IF(I142&gt;=RFM_Method!$E$23,4,IF(I142&gt;=RFM_Method!$E$24,3,IF(I142&gt;=RFM_Method!$E$25,2,1)))))</f>
        <v>1</v>
      </c>
      <c r="M142" s="38">
        <f>IF(I142=0,0,IF(J142&gt;=RFM_Method!$D$25,5,IF(J142&gt;=RFM_Method!$D$24,4,IF(J142&gt;=RFM_Method!$D$23,3,IF(J142&gt;=RFM_Method!$D$22,2,1)))))</f>
        <v>2</v>
      </c>
      <c r="N142" s="38" t="str">
        <f t="shared" si="6"/>
        <v>212</v>
      </c>
      <c r="O142" s="38">
        <f t="shared" si="7"/>
        <v>5</v>
      </c>
      <c r="P142" s="38">
        <f t="shared" si="8"/>
        <v>2</v>
      </c>
      <c r="Q142" s="12" t="str">
        <f>IF(I142=0,"Never Recharged",INDEX(RFM_Method!$C$32:$G$36,6-K142,P142))</f>
        <v>About to Sleep</v>
      </c>
      <c r="R142" s="39">
        <f>SUMIFS(Raw_DataUsage!$D$2:$D$5001,Raw_DataUsage!$B$2:$B$5001,A142)/1024</f>
        <v>6.5261816406250004</v>
      </c>
      <c r="S142" s="40">
        <f>SUMIFS(Raw_Calls!$D$2:$D$5001,Raw_Calls!$B$2:$B$5001,A142)/60</f>
        <v>80.083333333333329</v>
      </c>
      <c r="T142" s="38" t="str">
        <f>IF(COUNTIFS(Raw_Subscriptions!$B$2:$B$3001,A142,Raw_Subscriptions!$F$2:$F$3001,"Active")&gt;0,"Yes","No")</f>
        <v>No</v>
      </c>
    </row>
    <row r="143" spans="1:20" x14ac:dyDescent="0.3">
      <c r="A143" s="13" t="str">
        <f>Raw_Customers!A140</f>
        <v>C000139</v>
      </c>
      <c r="B143" s="13" t="str">
        <f>Raw_Customers!B140</f>
        <v>Simran Khan</v>
      </c>
      <c r="C143" s="13" t="str">
        <f>Raw_Customers!E140</f>
        <v>Bangalore</v>
      </c>
      <c r="D143" s="13" t="str">
        <f>Raw_Customers!F140</f>
        <v>Delhi NCR</v>
      </c>
      <c r="E143" s="13" t="str">
        <f>Raw_Customers!H140</f>
        <v>Active</v>
      </c>
      <c r="F143" s="35">
        <f>Raw_Customers!G140</f>
        <v>45613</v>
      </c>
      <c r="G143" s="36">
        <f>IF(I143=0,"",INT(_xlfn.MAXIFS(Raw_Recharges!$D$2:$D$3001,Raw_Recharges!$B$2:$B$3001,A143)))</f>
        <v>45886</v>
      </c>
      <c r="H143" s="12">
        <f>IF(I143=0,"",RFM_Method!$C$5-G143)</f>
        <v>168</v>
      </c>
      <c r="I143" s="12">
        <f>COUNTIFS(Raw_Recharges!$B$2:$B$3001,A143)</f>
        <v>1</v>
      </c>
      <c r="J143" s="37">
        <f>IF(I143=0,"",SUMIFS(Raw_Recharges!$E$2:$E$3001,Raw_Recharges!$B$2:$B$3001,A143))</f>
        <v>299</v>
      </c>
      <c r="K143" s="38">
        <f>IF(I143=0,0,IF(H143&lt;=RFM_Method!$C$22,5,IF(H143&lt;=RFM_Method!$C$23,4,IF(H143&lt;=RFM_Method!$C$24,3,IF(H143&lt;=RFM_Method!$C$25,2,1)))))</f>
        <v>2</v>
      </c>
      <c r="L143" s="38">
        <f>IF(I143=0,0,IF(I143&gt;=RFM_Method!$E$22,5,IF(I143&gt;=RFM_Method!$E$23,4,IF(I143&gt;=RFM_Method!$E$24,3,IF(I143&gt;=RFM_Method!$E$25,2,1)))))</f>
        <v>1</v>
      </c>
      <c r="M143" s="38">
        <f>IF(I143=0,0,IF(J143&gt;=RFM_Method!$D$25,5,IF(J143&gt;=RFM_Method!$D$24,4,IF(J143&gt;=RFM_Method!$D$23,3,IF(J143&gt;=RFM_Method!$D$22,2,1)))))</f>
        <v>1</v>
      </c>
      <c r="N143" s="38" t="str">
        <f t="shared" si="6"/>
        <v>211</v>
      </c>
      <c r="O143" s="38">
        <f t="shared" si="7"/>
        <v>4</v>
      </c>
      <c r="P143" s="38">
        <f t="shared" si="8"/>
        <v>1</v>
      </c>
      <c r="Q143" s="12" t="str">
        <f>IF(I143=0,"Never Recharged",INDEX(RFM_Method!$C$32:$G$36,6-K143,P143))</f>
        <v>Hibernating</v>
      </c>
      <c r="R143" s="39">
        <f>SUMIFS(Raw_DataUsage!$D$2:$D$5001,Raw_DataUsage!$B$2:$B$5001,A143)/1024</f>
        <v>3.6706250000000002</v>
      </c>
      <c r="S143" s="40">
        <f>SUMIFS(Raw_Calls!$D$2:$D$5001,Raw_Calls!$B$2:$B$5001,A143)/60</f>
        <v>14.183333333333334</v>
      </c>
      <c r="T143" s="38" t="str">
        <f>IF(COUNTIFS(Raw_Subscriptions!$B$2:$B$3001,A143,Raw_Subscriptions!$F$2:$F$3001,"Active")&gt;0,"Yes","No")</f>
        <v>Yes</v>
      </c>
    </row>
    <row r="144" spans="1:20" x14ac:dyDescent="0.3">
      <c r="A144" s="13" t="str">
        <f>Raw_Customers!A141</f>
        <v>C000140</v>
      </c>
      <c r="B144" s="13" t="str">
        <f>Raw_Customers!B141</f>
        <v>Rahul Sharma</v>
      </c>
      <c r="C144" s="13" t="str">
        <f>Raw_Customers!E141</f>
        <v>Hyderabad</v>
      </c>
      <c r="D144" s="13" t="str">
        <f>Raw_Customers!F141</f>
        <v>Punjab</v>
      </c>
      <c r="E144" s="13" t="str">
        <f>Raw_Customers!H141</f>
        <v>Inactive</v>
      </c>
      <c r="F144" s="35">
        <f>Raw_Customers!G141</f>
        <v>45242</v>
      </c>
      <c r="G144" s="36">
        <f>IF(I144=0,"",INT(_xlfn.MAXIFS(Raw_Recharges!$D$2:$D$3001,Raw_Recharges!$B$2:$B$3001,A144)))</f>
        <v>45978</v>
      </c>
      <c r="H144" s="12">
        <f>IF(I144=0,"",RFM_Method!$C$5-G144)</f>
        <v>76</v>
      </c>
      <c r="I144" s="12">
        <f>COUNTIFS(Raw_Recharges!$B$2:$B$3001,A144)</f>
        <v>2</v>
      </c>
      <c r="J144" s="37">
        <f>IF(I144=0,"",SUMIFS(Raw_Recharges!$E$2:$E$3001,Raw_Recharges!$B$2:$B$3001,A144))</f>
        <v>1298</v>
      </c>
      <c r="K144" s="38">
        <f>IF(I144=0,0,IF(H144&lt;=RFM_Method!$C$22,5,IF(H144&lt;=RFM_Method!$C$23,4,IF(H144&lt;=RFM_Method!$C$24,3,IF(H144&lt;=RFM_Method!$C$25,2,1)))))</f>
        <v>4</v>
      </c>
      <c r="L144" s="38">
        <f>IF(I144=0,0,IF(I144&gt;=RFM_Method!$E$22,5,IF(I144&gt;=RFM_Method!$E$23,4,IF(I144&gt;=RFM_Method!$E$24,3,IF(I144&gt;=RFM_Method!$E$25,2,1)))))</f>
        <v>2</v>
      </c>
      <c r="M144" s="38">
        <f>IF(I144=0,0,IF(J144&gt;=RFM_Method!$D$25,5,IF(J144&gt;=RFM_Method!$D$24,4,IF(J144&gt;=RFM_Method!$D$23,3,IF(J144&gt;=RFM_Method!$D$22,2,1)))))</f>
        <v>4</v>
      </c>
      <c r="N144" s="38" t="str">
        <f t="shared" si="6"/>
        <v>424</v>
      </c>
      <c r="O144" s="38">
        <f t="shared" si="7"/>
        <v>10</v>
      </c>
      <c r="P144" s="38">
        <f t="shared" si="8"/>
        <v>3</v>
      </c>
      <c r="Q144" s="12" t="str">
        <f>IF(I144=0,"Never Recharged",INDEX(RFM_Method!$C$32:$G$36,6-K144,P144))</f>
        <v>Potential Loyalist</v>
      </c>
      <c r="R144" s="39">
        <f>SUMIFS(Raw_DataUsage!$D$2:$D$5001,Raw_DataUsage!$B$2:$B$5001,A144)/1024</f>
        <v>3.5465136718750001</v>
      </c>
      <c r="S144" s="40">
        <f>SUMIFS(Raw_Calls!$D$2:$D$5001,Raw_Calls!$B$2:$B$5001,A144)/60</f>
        <v>19.666666666666668</v>
      </c>
      <c r="T144" s="38" t="str">
        <f>IF(COUNTIFS(Raw_Subscriptions!$B$2:$B$3001,A144,Raw_Subscriptions!$F$2:$F$3001,"Active")&gt;0,"Yes","No")</f>
        <v>No</v>
      </c>
    </row>
    <row r="145" spans="1:20" x14ac:dyDescent="0.3">
      <c r="A145" s="13" t="str">
        <f>Raw_Customers!A142</f>
        <v>C000141</v>
      </c>
      <c r="B145" s="13" t="str">
        <f>Raw_Customers!B142</f>
        <v>Raj Mishra</v>
      </c>
      <c r="C145" s="13" t="str">
        <f>Raw_Customers!E142</f>
        <v>Delhi</v>
      </c>
      <c r="D145" s="13" t="str">
        <f>Raw_Customers!F142</f>
        <v>Punjab</v>
      </c>
      <c r="E145" s="13" t="str">
        <f>Raw_Customers!H142</f>
        <v>Active</v>
      </c>
      <c r="F145" s="35">
        <f>Raw_Customers!G142</f>
        <v>44541</v>
      </c>
      <c r="G145" s="36">
        <f>IF(I145=0,"",INT(_xlfn.MAXIFS(Raw_Recharges!$D$2:$D$3001,Raw_Recharges!$B$2:$B$3001,A145)))</f>
        <v>45947</v>
      </c>
      <c r="H145" s="12">
        <f>IF(I145=0,"",RFM_Method!$C$5-G145)</f>
        <v>107</v>
      </c>
      <c r="I145" s="12">
        <f>COUNTIFS(Raw_Recharges!$B$2:$B$3001,A145)</f>
        <v>3</v>
      </c>
      <c r="J145" s="37">
        <f>IF(I145=0,"",SUMIFS(Raw_Recharges!$E$2:$E$3001,Raw_Recharges!$B$2:$B$3001,A145))</f>
        <v>1447</v>
      </c>
      <c r="K145" s="38">
        <f>IF(I145=0,0,IF(H145&lt;=RFM_Method!$C$22,5,IF(H145&lt;=RFM_Method!$C$23,4,IF(H145&lt;=RFM_Method!$C$24,3,IF(H145&lt;=RFM_Method!$C$25,2,1)))))</f>
        <v>3</v>
      </c>
      <c r="L145" s="38">
        <f>IF(I145=0,0,IF(I145&gt;=RFM_Method!$E$22,5,IF(I145&gt;=RFM_Method!$E$23,4,IF(I145&gt;=RFM_Method!$E$24,3,IF(I145&gt;=RFM_Method!$E$25,2,1)))))</f>
        <v>3</v>
      </c>
      <c r="M145" s="38">
        <f>IF(I145=0,0,IF(J145&gt;=RFM_Method!$D$25,5,IF(J145&gt;=RFM_Method!$D$24,4,IF(J145&gt;=RFM_Method!$D$23,3,IF(J145&gt;=RFM_Method!$D$22,2,1)))))</f>
        <v>4</v>
      </c>
      <c r="N145" s="38" t="str">
        <f t="shared" si="6"/>
        <v>334</v>
      </c>
      <c r="O145" s="38">
        <f t="shared" si="7"/>
        <v>10</v>
      </c>
      <c r="P145" s="38">
        <f t="shared" si="8"/>
        <v>4</v>
      </c>
      <c r="Q145" s="12" t="str">
        <f>IF(I145=0,"Never Recharged",INDEX(RFM_Method!$C$32:$G$36,6-K145,P145))</f>
        <v>Loyal Customers</v>
      </c>
      <c r="R145" s="39">
        <f>SUMIFS(Raw_DataUsage!$D$2:$D$5001,Raw_DataUsage!$B$2:$B$5001,A145)/1024</f>
        <v>1.1436718749999999</v>
      </c>
      <c r="S145" s="40">
        <f>SUMIFS(Raw_Calls!$D$2:$D$5001,Raw_Calls!$B$2:$B$5001,A145)/60</f>
        <v>96.783333333333331</v>
      </c>
      <c r="T145" s="38" t="str">
        <f>IF(COUNTIFS(Raw_Subscriptions!$B$2:$B$3001,A145,Raw_Subscriptions!$F$2:$F$3001,"Active")&gt;0,"Yes","No")</f>
        <v>No</v>
      </c>
    </row>
    <row r="146" spans="1:20" x14ac:dyDescent="0.3">
      <c r="A146" s="13" t="str">
        <f>Raw_Customers!A143</f>
        <v>C000142</v>
      </c>
      <c r="B146" s="13" t="str">
        <f>Raw_Customers!B143</f>
        <v>Anita Mishra</v>
      </c>
      <c r="C146" s="13" t="str">
        <f>Raw_Customers!E143</f>
        <v>Bangalore</v>
      </c>
      <c r="D146" s="13" t="str">
        <f>Raw_Customers!F143</f>
        <v>Punjab</v>
      </c>
      <c r="E146" s="13" t="str">
        <f>Raw_Customers!H143</f>
        <v>Inactive</v>
      </c>
      <c r="F146" s="35">
        <f>Raw_Customers!G143</f>
        <v>45044</v>
      </c>
      <c r="G146" s="36">
        <f>IF(I146=0,"",INT(_xlfn.MAXIFS(Raw_Recharges!$D$2:$D$3001,Raw_Recharges!$B$2:$B$3001,A146)))</f>
        <v>45922</v>
      </c>
      <c r="H146" s="12">
        <f>IF(I146=0,"",RFM_Method!$C$5-G146)</f>
        <v>132</v>
      </c>
      <c r="I146" s="12">
        <f>COUNTIFS(Raw_Recharges!$B$2:$B$3001,A146)</f>
        <v>1</v>
      </c>
      <c r="J146" s="37">
        <f>IF(I146=0,"",SUMIFS(Raw_Recharges!$E$2:$E$3001,Raw_Recharges!$B$2:$B$3001,A146))</f>
        <v>499</v>
      </c>
      <c r="K146" s="38">
        <f>IF(I146=0,0,IF(H146&lt;=RFM_Method!$C$22,5,IF(H146&lt;=RFM_Method!$C$23,4,IF(H146&lt;=RFM_Method!$C$24,3,IF(H146&lt;=RFM_Method!$C$25,2,1)))))</f>
        <v>3</v>
      </c>
      <c r="L146" s="38">
        <f>IF(I146=0,0,IF(I146&gt;=RFM_Method!$E$22,5,IF(I146&gt;=RFM_Method!$E$23,4,IF(I146&gt;=RFM_Method!$E$24,3,IF(I146&gt;=RFM_Method!$E$25,2,1)))))</f>
        <v>1</v>
      </c>
      <c r="M146" s="38">
        <f>IF(I146=0,0,IF(J146&gt;=RFM_Method!$D$25,5,IF(J146&gt;=RFM_Method!$D$24,4,IF(J146&gt;=RFM_Method!$D$23,3,IF(J146&gt;=RFM_Method!$D$22,2,1)))))</f>
        <v>2</v>
      </c>
      <c r="N146" s="38" t="str">
        <f t="shared" si="6"/>
        <v>312</v>
      </c>
      <c r="O146" s="38">
        <f t="shared" si="7"/>
        <v>6</v>
      </c>
      <c r="P146" s="38">
        <f t="shared" si="8"/>
        <v>2</v>
      </c>
      <c r="Q146" s="12" t="str">
        <f>IF(I146=0,"Never Recharged",INDEX(RFM_Method!$C$32:$G$36,6-K146,P146))</f>
        <v>Need Attention</v>
      </c>
      <c r="R146" s="39">
        <f>SUMIFS(Raw_DataUsage!$D$2:$D$5001,Raw_DataUsage!$B$2:$B$5001,A146)/1024</f>
        <v>5.7112792968750004</v>
      </c>
      <c r="S146" s="40">
        <f>SUMIFS(Raw_Calls!$D$2:$D$5001,Raw_Calls!$B$2:$B$5001,A146)/60</f>
        <v>54.5</v>
      </c>
      <c r="T146" s="38" t="str">
        <f>IF(COUNTIFS(Raw_Subscriptions!$B$2:$B$3001,A146,Raw_Subscriptions!$F$2:$F$3001,"Active")&gt;0,"Yes","No")</f>
        <v>No</v>
      </c>
    </row>
    <row r="147" spans="1:20" x14ac:dyDescent="0.3">
      <c r="A147" s="13" t="str">
        <f>Raw_Customers!A144</f>
        <v>C000143</v>
      </c>
      <c r="B147" s="13" t="str">
        <f>Raw_Customers!B144</f>
        <v>Pooja Jha</v>
      </c>
      <c r="C147" s="13" t="str">
        <f>Raw_Customers!E144</f>
        <v>Delhi</v>
      </c>
      <c r="D147" s="13" t="str">
        <f>Raw_Customers!F144</f>
        <v>Punjab</v>
      </c>
      <c r="E147" s="13" t="str">
        <f>Raw_Customers!H144</f>
        <v>Active</v>
      </c>
      <c r="F147" s="35">
        <f>Raw_Customers!G144</f>
        <v>44668</v>
      </c>
      <c r="G147" s="36">
        <f>IF(I147=0,"",INT(_xlfn.MAXIFS(Raw_Recharges!$D$2:$D$3001,Raw_Recharges!$B$2:$B$3001,A147)))</f>
        <v>45952</v>
      </c>
      <c r="H147" s="12">
        <f>IF(I147=0,"",RFM_Method!$C$5-G147)</f>
        <v>102</v>
      </c>
      <c r="I147" s="12">
        <f>COUNTIFS(Raw_Recharges!$B$2:$B$3001,A147)</f>
        <v>1</v>
      </c>
      <c r="J147" s="37">
        <f>IF(I147=0,"",SUMIFS(Raw_Recharges!$E$2:$E$3001,Raw_Recharges!$B$2:$B$3001,A147))</f>
        <v>99</v>
      </c>
      <c r="K147" s="38">
        <f>IF(I147=0,0,IF(H147&lt;=RFM_Method!$C$22,5,IF(H147&lt;=RFM_Method!$C$23,4,IF(H147&lt;=RFM_Method!$C$24,3,IF(H147&lt;=RFM_Method!$C$25,2,1)))))</f>
        <v>3</v>
      </c>
      <c r="L147" s="38">
        <f>IF(I147=0,0,IF(I147&gt;=RFM_Method!$E$22,5,IF(I147&gt;=RFM_Method!$E$23,4,IF(I147&gt;=RFM_Method!$E$24,3,IF(I147&gt;=RFM_Method!$E$25,2,1)))))</f>
        <v>1</v>
      </c>
      <c r="M147" s="38">
        <f>IF(I147=0,0,IF(J147&gt;=RFM_Method!$D$25,5,IF(J147&gt;=RFM_Method!$D$24,4,IF(J147&gt;=RFM_Method!$D$23,3,IF(J147&gt;=RFM_Method!$D$22,2,1)))))</f>
        <v>1</v>
      </c>
      <c r="N147" s="38" t="str">
        <f t="shared" si="6"/>
        <v>311</v>
      </c>
      <c r="O147" s="38">
        <f t="shared" si="7"/>
        <v>5</v>
      </c>
      <c r="P147" s="38">
        <f t="shared" si="8"/>
        <v>1</v>
      </c>
      <c r="Q147" s="12" t="str">
        <f>IF(I147=0,"Never Recharged",INDEX(RFM_Method!$C$32:$G$36,6-K147,P147))</f>
        <v>About to Sleep</v>
      </c>
      <c r="R147" s="39">
        <f>SUMIFS(Raw_DataUsage!$D$2:$D$5001,Raw_DataUsage!$B$2:$B$5001,A147)/1024</f>
        <v>4.2071093749999999</v>
      </c>
      <c r="S147" s="40">
        <f>SUMIFS(Raw_Calls!$D$2:$D$5001,Raw_Calls!$B$2:$B$5001,A147)/60</f>
        <v>105.7</v>
      </c>
      <c r="T147" s="38" t="str">
        <f>IF(COUNTIFS(Raw_Subscriptions!$B$2:$B$3001,A147,Raw_Subscriptions!$F$2:$F$3001,"Active")&gt;0,"Yes","No")</f>
        <v>No</v>
      </c>
    </row>
    <row r="148" spans="1:20" x14ac:dyDescent="0.3">
      <c r="A148" s="13" t="str">
        <f>Raw_Customers!A145</f>
        <v>C000144</v>
      </c>
      <c r="B148" s="13" t="str">
        <f>Raw_Customers!B145</f>
        <v>Pooja Kumar</v>
      </c>
      <c r="C148" s="13" t="str">
        <f>Raw_Customers!E145</f>
        <v>Hyderabad</v>
      </c>
      <c r="D148" s="13" t="str">
        <f>Raw_Customers!F145</f>
        <v>West Bengal</v>
      </c>
      <c r="E148" s="13" t="str">
        <f>Raw_Customers!H145</f>
        <v>Active</v>
      </c>
      <c r="F148" s="35">
        <f>Raw_Customers!G145</f>
        <v>45079</v>
      </c>
      <c r="G148" s="36">
        <f>IF(I148=0,"",INT(_xlfn.MAXIFS(Raw_Recharges!$D$2:$D$3001,Raw_Recharges!$B$2:$B$3001,A148)))</f>
        <v>45865</v>
      </c>
      <c r="H148" s="12">
        <f>IF(I148=0,"",RFM_Method!$C$5-G148)</f>
        <v>189</v>
      </c>
      <c r="I148" s="12">
        <f>COUNTIFS(Raw_Recharges!$B$2:$B$3001,A148)</f>
        <v>1</v>
      </c>
      <c r="J148" s="37">
        <f>IF(I148=0,"",SUMIFS(Raw_Recharges!$E$2:$E$3001,Raw_Recharges!$B$2:$B$3001,A148))</f>
        <v>999</v>
      </c>
      <c r="K148" s="38">
        <f>IF(I148=0,0,IF(H148&lt;=RFM_Method!$C$22,5,IF(H148&lt;=RFM_Method!$C$23,4,IF(H148&lt;=RFM_Method!$C$24,3,IF(H148&lt;=RFM_Method!$C$25,2,1)))))</f>
        <v>2</v>
      </c>
      <c r="L148" s="38">
        <f>IF(I148=0,0,IF(I148&gt;=RFM_Method!$E$22,5,IF(I148&gt;=RFM_Method!$E$23,4,IF(I148&gt;=RFM_Method!$E$24,3,IF(I148&gt;=RFM_Method!$E$25,2,1)))))</f>
        <v>1</v>
      </c>
      <c r="M148" s="38">
        <f>IF(I148=0,0,IF(J148&gt;=RFM_Method!$D$25,5,IF(J148&gt;=RFM_Method!$D$24,4,IF(J148&gt;=RFM_Method!$D$23,3,IF(J148&gt;=RFM_Method!$D$22,2,1)))))</f>
        <v>3</v>
      </c>
      <c r="N148" s="38" t="str">
        <f t="shared" si="6"/>
        <v>213</v>
      </c>
      <c r="O148" s="38">
        <f t="shared" si="7"/>
        <v>6</v>
      </c>
      <c r="P148" s="38">
        <f t="shared" si="8"/>
        <v>2</v>
      </c>
      <c r="Q148" s="12" t="str">
        <f>IF(I148=0,"Never Recharged",INDEX(RFM_Method!$C$32:$G$36,6-K148,P148))</f>
        <v>About to Sleep</v>
      </c>
      <c r="R148" s="39">
        <f>SUMIFS(Raw_DataUsage!$D$2:$D$5001,Raw_DataUsage!$B$2:$B$5001,A148)/1024</f>
        <v>2.8612207031250003</v>
      </c>
      <c r="S148" s="40">
        <f>SUMIFS(Raw_Calls!$D$2:$D$5001,Raw_Calls!$B$2:$B$5001,A148)/60</f>
        <v>88.86666666666666</v>
      </c>
      <c r="T148" s="38" t="str">
        <f>IF(COUNTIFS(Raw_Subscriptions!$B$2:$B$3001,A148,Raw_Subscriptions!$F$2:$F$3001,"Active")&gt;0,"Yes","No")</f>
        <v>Yes</v>
      </c>
    </row>
    <row r="149" spans="1:20" x14ac:dyDescent="0.3">
      <c r="A149" s="13" t="str">
        <f>Raw_Customers!A146</f>
        <v>C000145</v>
      </c>
      <c r="B149" s="13" t="str">
        <f>Raw_Customers!B146</f>
        <v>Vikram Sharma</v>
      </c>
      <c r="C149" s="13" t="str">
        <f>Raw_Customers!E146</f>
        <v>Hyderabad</v>
      </c>
      <c r="D149" s="13" t="str">
        <f>Raw_Customers!F146</f>
        <v>West Bengal</v>
      </c>
      <c r="E149" s="13" t="str">
        <f>Raw_Customers!H146</f>
        <v>Active</v>
      </c>
      <c r="F149" s="35">
        <f>Raw_Customers!G146</f>
        <v>44578</v>
      </c>
      <c r="G149" s="36" t="str">
        <f>IF(I149=0,"",INT(_xlfn.MAXIFS(Raw_Recharges!$D$2:$D$3001,Raw_Recharges!$B$2:$B$3001,A149)))</f>
        <v/>
      </c>
      <c r="H149" s="12" t="str">
        <f>IF(I149=0,"",RFM_Method!$C$5-G149)</f>
        <v/>
      </c>
      <c r="I149" s="12">
        <f>COUNTIFS(Raw_Recharges!$B$2:$B$3001,A149)</f>
        <v>0</v>
      </c>
      <c r="J149" s="37" t="str">
        <f>IF(I149=0,"",SUMIFS(Raw_Recharges!$E$2:$E$3001,Raw_Recharges!$B$2:$B$3001,A149))</f>
        <v/>
      </c>
      <c r="K149" s="38">
        <f>IF(I149=0,0,IF(H149&lt;=RFM_Method!$C$22,5,IF(H149&lt;=RFM_Method!$C$23,4,IF(H149&lt;=RFM_Method!$C$24,3,IF(H149&lt;=RFM_Method!$C$25,2,1)))))</f>
        <v>0</v>
      </c>
      <c r="L149" s="38">
        <f>IF(I149=0,0,IF(I149&gt;=RFM_Method!$E$22,5,IF(I149&gt;=RFM_Method!$E$23,4,IF(I149&gt;=RFM_Method!$E$24,3,IF(I149&gt;=RFM_Method!$E$25,2,1)))))</f>
        <v>0</v>
      </c>
      <c r="M149" s="38">
        <f>IF(I149=0,0,IF(J149&gt;=RFM_Method!$D$25,5,IF(J149&gt;=RFM_Method!$D$24,4,IF(J149&gt;=RFM_Method!$D$23,3,IF(J149&gt;=RFM_Method!$D$22,2,1)))))</f>
        <v>0</v>
      </c>
      <c r="N149" s="38" t="str">
        <f t="shared" si="6"/>
        <v>000</v>
      </c>
      <c r="O149" s="38">
        <f t="shared" si="7"/>
        <v>0</v>
      </c>
      <c r="P149" s="38">
        <f t="shared" si="8"/>
        <v>0</v>
      </c>
      <c r="Q149" s="12" t="str">
        <f>IF(I149=0,"Never Recharged",INDEX(RFM_Method!$C$32:$G$36,6-K149,P149))</f>
        <v>Never Recharged</v>
      </c>
      <c r="R149" s="39">
        <f>SUMIFS(Raw_DataUsage!$D$2:$D$5001,Raw_DataUsage!$B$2:$B$5001,A149)/1024</f>
        <v>7.1447070312500003</v>
      </c>
      <c r="S149" s="40">
        <f>SUMIFS(Raw_Calls!$D$2:$D$5001,Raw_Calls!$B$2:$B$5001,A149)/60</f>
        <v>225.33333333333334</v>
      </c>
      <c r="T149" s="38" t="str">
        <f>IF(COUNTIFS(Raw_Subscriptions!$B$2:$B$3001,A149,Raw_Subscriptions!$F$2:$F$3001,"Active")&gt;0,"Yes","No")</f>
        <v>No</v>
      </c>
    </row>
    <row r="150" spans="1:20" x14ac:dyDescent="0.3">
      <c r="A150" s="13" t="str">
        <f>Raw_Customers!A147</f>
        <v>C000146</v>
      </c>
      <c r="B150" s="13" t="str">
        <f>Raw_Customers!B147</f>
        <v>Anita Kumar</v>
      </c>
      <c r="C150" s="13" t="str">
        <f>Raw_Customers!E147</f>
        <v>Bangalore</v>
      </c>
      <c r="D150" s="13" t="str">
        <f>Raw_Customers!F147</f>
        <v>Karnataka</v>
      </c>
      <c r="E150" s="13" t="str">
        <f>Raw_Customers!H147</f>
        <v>Inactive</v>
      </c>
      <c r="F150" s="35">
        <f>Raw_Customers!G147</f>
        <v>44376</v>
      </c>
      <c r="G150" s="36">
        <f>IF(I150=0,"",INT(_xlfn.MAXIFS(Raw_Recharges!$D$2:$D$3001,Raw_Recharges!$B$2:$B$3001,A150)))</f>
        <v>45740</v>
      </c>
      <c r="H150" s="12">
        <f>IF(I150=0,"",RFM_Method!$C$5-G150)</f>
        <v>314</v>
      </c>
      <c r="I150" s="12">
        <f>COUNTIFS(Raw_Recharges!$B$2:$B$3001,A150)</f>
        <v>1</v>
      </c>
      <c r="J150" s="37">
        <f>IF(I150=0,"",SUMIFS(Raw_Recharges!$E$2:$E$3001,Raw_Recharges!$B$2:$B$3001,A150))</f>
        <v>99</v>
      </c>
      <c r="K150" s="38">
        <f>IF(I150=0,0,IF(H150&lt;=RFM_Method!$C$22,5,IF(H150&lt;=RFM_Method!$C$23,4,IF(H150&lt;=RFM_Method!$C$24,3,IF(H150&lt;=RFM_Method!$C$25,2,1)))))</f>
        <v>1</v>
      </c>
      <c r="L150" s="38">
        <f>IF(I150=0,0,IF(I150&gt;=RFM_Method!$E$22,5,IF(I150&gt;=RFM_Method!$E$23,4,IF(I150&gt;=RFM_Method!$E$24,3,IF(I150&gt;=RFM_Method!$E$25,2,1)))))</f>
        <v>1</v>
      </c>
      <c r="M150" s="38">
        <f>IF(I150=0,0,IF(J150&gt;=RFM_Method!$D$25,5,IF(J150&gt;=RFM_Method!$D$24,4,IF(J150&gt;=RFM_Method!$D$23,3,IF(J150&gt;=RFM_Method!$D$22,2,1)))))</f>
        <v>1</v>
      </c>
      <c r="N150" s="38" t="str">
        <f t="shared" si="6"/>
        <v>111</v>
      </c>
      <c r="O150" s="38">
        <f t="shared" si="7"/>
        <v>3</v>
      </c>
      <c r="P150" s="38">
        <f t="shared" si="8"/>
        <v>1</v>
      </c>
      <c r="Q150" s="12" t="str">
        <f>IF(I150=0,"Never Recharged",INDEX(RFM_Method!$C$32:$G$36,6-K150,P150))</f>
        <v>Lost</v>
      </c>
      <c r="R150" s="39">
        <f>SUMIFS(Raw_DataUsage!$D$2:$D$5001,Raw_DataUsage!$B$2:$B$5001,A150)/1024</f>
        <v>0.82928710937500005</v>
      </c>
      <c r="S150" s="40">
        <f>SUMIFS(Raw_Calls!$D$2:$D$5001,Raw_Calls!$B$2:$B$5001,A150)/60</f>
        <v>52.1</v>
      </c>
      <c r="T150" s="38" t="str">
        <f>IF(COUNTIFS(Raw_Subscriptions!$B$2:$B$3001,A150,Raw_Subscriptions!$F$2:$F$3001,"Active")&gt;0,"Yes","No")</f>
        <v>No</v>
      </c>
    </row>
    <row r="151" spans="1:20" x14ac:dyDescent="0.3">
      <c r="A151" s="13" t="str">
        <f>Raw_Customers!A148</f>
        <v>C000147</v>
      </c>
      <c r="B151" s="13" t="str">
        <f>Raw_Customers!B148</f>
        <v>Pooja Jha</v>
      </c>
      <c r="C151" s="13" t="str">
        <f>Raw_Customers!E148</f>
        <v>Mumbai</v>
      </c>
      <c r="D151" s="13" t="str">
        <f>Raw_Customers!F148</f>
        <v>UP East</v>
      </c>
      <c r="E151" s="13" t="str">
        <f>Raw_Customers!H148</f>
        <v>Active</v>
      </c>
      <c r="F151" s="35">
        <f>Raw_Customers!G148</f>
        <v>45421</v>
      </c>
      <c r="G151" s="36">
        <f>IF(I151=0,"",INT(_xlfn.MAXIFS(Raw_Recharges!$D$2:$D$3001,Raw_Recharges!$B$2:$B$3001,A151)))</f>
        <v>45955</v>
      </c>
      <c r="H151" s="12">
        <f>IF(I151=0,"",RFM_Method!$C$5-G151)</f>
        <v>99</v>
      </c>
      <c r="I151" s="12">
        <f>COUNTIFS(Raw_Recharges!$B$2:$B$3001,A151)</f>
        <v>3</v>
      </c>
      <c r="J151" s="37">
        <f>IF(I151=0,"",SUMIFS(Raw_Recharges!$E$2:$E$3001,Raw_Recharges!$B$2:$B$3001,A151))</f>
        <v>1646</v>
      </c>
      <c r="K151" s="38">
        <f>IF(I151=0,0,IF(H151&lt;=RFM_Method!$C$22,5,IF(H151&lt;=RFM_Method!$C$23,4,IF(H151&lt;=RFM_Method!$C$24,3,IF(H151&lt;=RFM_Method!$C$25,2,1)))))</f>
        <v>3</v>
      </c>
      <c r="L151" s="38">
        <f>IF(I151=0,0,IF(I151&gt;=RFM_Method!$E$22,5,IF(I151&gt;=RFM_Method!$E$23,4,IF(I151&gt;=RFM_Method!$E$24,3,IF(I151&gt;=RFM_Method!$E$25,2,1)))))</f>
        <v>3</v>
      </c>
      <c r="M151" s="38">
        <f>IF(I151=0,0,IF(J151&gt;=RFM_Method!$D$25,5,IF(J151&gt;=RFM_Method!$D$24,4,IF(J151&gt;=RFM_Method!$D$23,3,IF(J151&gt;=RFM_Method!$D$22,2,1)))))</f>
        <v>4</v>
      </c>
      <c r="N151" s="38" t="str">
        <f t="shared" si="6"/>
        <v>334</v>
      </c>
      <c r="O151" s="38">
        <f t="shared" si="7"/>
        <v>10</v>
      </c>
      <c r="P151" s="38">
        <f t="shared" si="8"/>
        <v>4</v>
      </c>
      <c r="Q151" s="12" t="str">
        <f>IF(I151=0,"Never Recharged",INDEX(RFM_Method!$C$32:$G$36,6-K151,P151))</f>
        <v>Loyal Customers</v>
      </c>
      <c r="R151" s="39">
        <f>SUMIFS(Raw_DataUsage!$D$2:$D$5001,Raw_DataUsage!$B$2:$B$5001,A151)/1024</f>
        <v>8.2034277343749995</v>
      </c>
      <c r="S151" s="40">
        <f>SUMIFS(Raw_Calls!$D$2:$D$5001,Raw_Calls!$B$2:$B$5001,A151)/60</f>
        <v>0</v>
      </c>
      <c r="T151" s="38" t="str">
        <f>IF(COUNTIFS(Raw_Subscriptions!$B$2:$B$3001,A151,Raw_Subscriptions!$F$2:$F$3001,"Active")&gt;0,"Yes","No")</f>
        <v>Yes</v>
      </c>
    </row>
    <row r="152" spans="1:20" x14ac:dyDescent="0.3">
      <c r="A152" s="13" t="str">
        <f>Raw_Customers!A149</f>
        <v>C000148</v>
      </c>
      <c r="B152" s="13" t="str">
        <f>Raw_Customers!B149</f>
        <v>Simran Mishra</v>
      </c>
      <c r="C152" s="13" t="str">
        <f>Raw_Customers!E149</f>
        <v>Delhi</v>
      </c>
      <c r="D152" s="13" t="str">
        <f>Raw_Customers!F149</f>
        <v>Tamil Nadu</v>
      </c>
      <c r="E152" s="13" t="str">
        <f>Raw_Customers!H149</f>
        <v>Active</v>
      </c>
      <c r="F152" s="35">
        <f>Raw_Customers!G149</f>
        <v>44512</v>
      </c>
      <c r="G152" s="36" t="str">
        <f>IF(I152=0,"",INT(_xlfn.MAXIFS(Raw_Recharges!$D$2:$D$3001,Raw_Recharges!$B$2:$B$3001,A152)))</f>
        <v/>
      </c>
      <c r="H152" s="12" t="str">
        <f>IF(I152=0,"",RFM_Method!$C$5-G152)</f>
        <v/>
      </c>
      <c r="I152" s="12">
        <f>COUNTIFS(Raw_Recharges!$B$2:$B$3001,A152)</f>
        <v>0</v>
      </c>
      <c r="J152" s="37" t="str">
        <f>IF(I152=0,"",SUMIFS(Raw_Recharges!$E$2:$E$3001,Raw_Recharges!$B$2:$B$3001,A152))</f>
        <v/>
      </c>
      <c r="K152" s="38">
        <f>IF(I152=0,0,IF(H152&lt;=RFM_Method!$C$22,5,IF(H152&lt;=RFM_Method!$C$23,4,IF(H152&lt;=RFM_Method!$C$24,3,IF(H152&lt;=RFM_Method!$C$25,2,1)))))</f>
        <v>0</v>
      </c>
      <c r="L152" s="38">
        <f>IF(I152=0,0,IF(I152&gt;=RFM_Method!$E$22,5,IF(I152&gt;=RFM_Method!$E$23,4,IF(I152&gt;=RFM_Method!$E$24,3,IF(I152&gt;=RFM_Method!$E$25,2,1)))))</f>
        <v>0</v>
      </c>
      <c r="M152" s="38">
        <f>IF(I152=0,0,IF(J152&gt;=RFM_Method!$D$25,5,IF(J152&gt;=RFM_Method!$D$24,4,IF(J152&gt;=RFM_Method!$D$23,3,IF(J152&gt;=RFM_Method!$D$22,2,1)))))</f>
        <v>0</v>
      </c>
      <c r="N152" s="38" t="str">
        <f t="shared" si="6"/>
        <v>000</v>
      </c>
      <c r="O152" s="38">
        <f t="shared" si="7"/>
        <v>0</v>
      </c>
      <c r="P152" s="38">
        <f t="shared" si="8"/>
        <v>0</v>
      </c>
      <c r="Q152" s="12" t="str">
        <f>IF(I152=0,"Never Recharged",INDEX(RFM_Method!$C$32:$G$36,6-K152,P152))</f>
        <v>Never Recharged</v>
      </c>
      <c r="R152" s="39">
        <f>SUMIFS(Raw_DataUsage!$D$2:$D$5001,Raw_DataUsage!$B$2:$B$5001,A152)/1024</f>
        <v>4.2085058593750002</v>
      </c>
      <c r="S152" s="40">
        <f>SUMIFS(Raw_Calls!$D$2:$D$5001,Raw_Calls!$B$2:$B$5001,A152)/60</f>
        <v>160.36666666666667</v>
      </c>
      <c r="T152" s="38" t="str">
        <f>IF(COUNTIFS(Raw_Subscriptions!$B$2:$B$3001,A152,Raw_Subscriptions!$F$2:$F$3001,"Active")&gt;0,"Yes","No")</f>
        <v>No</v>
      </c>
    </row>
    <row r="153" spans="1:20" x14ac:dyDescent="0.3">
      <c r="A153" s="13" t="str">
        <f>Raw_Customers!A150</f>
        <v>C000149</v>
      </c>
      <c r="B153" s="13" t="str">
        <f>Raw_Customers!B150</f>
        <v>Pooja Jha</v>
      </c>
      <c r="C153" s="13" t="str">
        <f>Raw_Customers!E150</f>
        <v>Pune</v>
      </c>
      <c r="D153" s="13" t="str">
        <f>Raw_Customers!F150</f>
        <v>UP East</v>
      </c>
      <c r="E153" s="13" t="str">
        <f>Raw_Customers!H150</f>
        <v>Active</v>
      </c>
      <c r="F153" s="35">
        <f>Raw_Customers!G150</f>
        <v>45053</v>
      </c>
      <c r="G153" s="36">
        <f>IF(I153=0,"",INT(_xlfn.MAXIFS(Raw_Recharges!$D$2:$D$3001,Raw_Recharges!$B$2:$B$3001,A153)))</f>
        <v>46038</v>
      </c>
      <c r="H153" s="12">
        <f>IF(I153=0,"",RFM_Method!$C$5-G153)</f>
        <v>16</v>
      </c>
      <c r="I153" s="12">
        <f>COUNTIFS(Raw_Recharges!$B$2:$B$3001,A153)</f>
        <v>4</v>
      </c>
      <c r="J153" s="37">
        <f>IF(I153=0,"",SUMIFS(Raw_Recharges!$E$2:$E$3001,Raw_Recharges!$B$2:$B$3001,A153))</f>
        <v>2496</v>
      </c>
      <c r="K153" s="38">
        <f>IF(I153=0,0,IF(H153&lt;=RFM_Method!$C$22,5,IF(H153&lt;=RFM_Method!$C$23,4,IF(H153&lt;=RFM_Method!$C$24,3,IF(H153&lt;=RFM_Method!$C$25,2,1)))))</f>
        <v>5</v>
      </c>
      <c r="L153" s="38">
        <f>IF(I153=0,0,IF(I153&gt;=RFM_Method!$E$22,5,IF(I153&gt;=RFM_Method!$E$23,4,IF(I153&gt;=RFM_Method!$E$24,3,IF(I153&gt;=RFM_Method!$E$25,2,1)))))</f>
        <v>4</v>
      </c>
      <c r="M153" s="38">
        <f>IF(I153=0,0,IF(J153&gt;=RFM_Method!$D$25,5,IF(J153&gt;=RFM_Method!$D$24,4,IF(J153&gt;=RFM_Method!$D$23,3,IF(J153&gt;=RFM_Method!$D$22,2,1)))))</f>
        <v>4</v>
      </c>
      <c r="N153" s="38" t="str">
        <f t="shared" si="6"/>
        <v>544</v>
      </c>
      <c r="O153" s="38">
        <f t="shared" si="7"/>
        <v>13</v>
      </c>
      <c r="P153" s="38">
        <f t="shared" si="8"/>
        <v>4</v>
      </c>
      <c r="Q153" s="12" t="str">
        <f>IF(I153=0,"Never Recharged",INDEX(RFM_Method!$C$32:$G$36,6-K153,P153))</f>
        <v>Loyal Customers</v>
      </c>
      <c r="R153" s="39">
        <f>SUMIFS(Raw_DataUsage!$D$2:$D$5001,Raw_DataUsage!$B$2:$B$5001,A153)/1024</f>
        <v>2.3831542968749999</v>
      </c>
      <c r="S153" s="40">
        <f>SUMIFS(Raw_Calls!$D$2:$D$5001,Raw_Calls!$B$2:$B$5001,A153)/60</f>
        <v>71.316666666666663</v>
      </c>
      <c r="T153" s="38" t="str">
        <f>IF(COUNTIFS(Raw_Subscriptions!$B$2:$B$3001,A153,Raw_Subscriptions!$F$2:$F$3001,"Active")&gt;0,"Yes","No")</f>
        <v>Yes</v>
      </c>
    </row>
    <row r="154" spans="1:20" x14ac:dyDescent="0.3">
      <c r="A154" s="13" t="str">
        <f>Raw_Customers!A151</f>
        <v>C000150</v>
      </c>
      <c r="B154" s="13" t="str">
        <f>Raw_Customers!B151</f>
        <v>Raj Mishra</v>
      </c>
      <c r="C154" s="13" t="str">
        <f>Raw_Customers!E151</f>
        <v>Chennai</v>
      </c>
      <c r="D154" s="13" t="str">
        <f>Raw_Customers!F151</f>
        <v>Gujarat</v>
      </c>
      <c r="E154" s="13" t="str">
        <f>Raw_Customers!H151</f>
        <v>Active</v>
      </c>
      <c r="F154" s="35">
        <f>Raw_Customers!G151</f>
        <v>44454</v>
      </c>
      <c r="G154" s="36" t="str">
        <f>IF(I154=0,"",INT(_xlfn.MAXIFS(Raw_Recharges!$D$2:$D$3001,Raw_Recharges!$B$2:$B$3001,A154)))</f>
        <v/>
      </c>
      <c r="H154" s="12" t="str">
        <f>IF(I154=0,"",RFM_Method!$C$5-G154)</f>
        <v/>
      </c>
      <c r="I154" s="12">
        <f>COUNTIFS(Raw_Recharges!$B$2:$B$3001,A154)</f>
        <v>0</v>
      </c>
      <c r="J154" s="37" t="str">
        <f>IF(I154=0,"",SUMIFS(Raw_Recharges!$E$2:$E$3001,Raw_Recharges!$B$2:$B$3001,A154))</f>
        <v/>
      </c>
      <c r="K154" s="38">
        <f>IF(I154=0,0,IF(H154&lt;=RFM_Method!$C$22,5,IF(H154&lt;=RFM_Method!$C$23,4,IF(H154&lt;=RFM_Method!$C$24,3,IF(H154&lt;=RFM_Method!$C$25,2,1)))))</f>
        <v>0</v>
      </c>
      <c r="L154" s="38">
        <f>IF(I154=0,0,IF(I154&gt;=RFM_Method!$E$22,5,IF(I154&gt;=RFM_Method!$E$23,4,IF(I154&gt;=RFM_Method!$E$24,3,IF(I154&gt;=RFM_Method!$E$25,2,1)))))</f>
        <v>0</v>
      </c>
      <c r="M154" s="38">
        <f>IF(I154=0,0,IF(J154&gt;=RFM_Method!$D$25,5,IF(J154&gt;=RFM_Method!$D$24,4,IF(J154&gt;=RFM_Method!$D$23,3,IF(J154&gt;=RFM_Method!$D$22,2,1)))))</f>
        <v>0</v>
      </c>
      <c r="N154" s="38" t="str">
        <f t="shared" si="6"/>
        <v>000</v>
      </c>
      <c r="O154" s="38">
        <f t="shared" si="7"/>
        <v>0</v>
      </c>
      <c r="P154" s="38">
        <f t="shared" si="8"/>
        <v>0</v>
      </c>
      <c r="Q154" s="12" t="str">
        <f>IF(I154=0,"Never Recharged",INDEX(RFM_Method!$C$32:$G$36,6-K154,P154))</f>
        <v>Never Recharged</v>
      </c>
      <c r="R154" s="39">
        <f>SUMIFS(Raw_DataUsage!$D$2:$D$5001,Raw_DataUsage!$B$2:$B$5001,A154)/1024</f>
        <v>4.6845996093750006</v>
      </c>
      <c r="S154" s="40">
        <f>SUMIFS(Raw_Calls!$D$2:$D$5001,Raw_Calls!$B$2:$B$5001,A154)/60</f>
        <v>60.733333333333334</v>
      </c>
      <c r="T154" s="38" t="str">
        <f>IF(COUNTIFS(Raw_Subscriptions!$B$2:$B$3001,A154,Raw_Subscriptions!$F$2:$F$3001,"Active")&gt;0,"Yes","No")</f>
        <v>No</v>
      </c>
    </row>
    <row r="155" spans="1:20" x14ac:dyDescent="0.3">
      <c r="A155" s="13" t="str">
        <f>Raw_Customers!A152</f>
        <v>C000151</v>
      </c>
      <c r="B155" s="13" t="str">
        <f>Raw_Customers!B152</f>
        <v>Priya Sharma</v>
      </c>
      <c r="C155" s="13" t="str">
        <f>Raw_Customers!E152</f>
        <v>Mumbai</v>
      </c>
      <c r="D155" s="13" t="str">
        <f>Raw_Customers!F152</f>
        <v>Mumbai</v>
      </c>
      <c r="E155" s="13" t="str">
        <f>Raw_Customers!H152</f>
        <v>Inactive</v>
      </c>
      <c r="F155" s="35">
        <f>Raw_Customers!G152</f>
        <v>45008</v>
      </c>
      <c r="G155" s="36">
        <f>IF(I155=0,"",INT(_xlfn.MAXIFS(Raw_Recharges!$D$2:$D$3001,Raw_Recharges!$B$2:$B$3001,A155)))</f>
        <v>46027</v>
      </c>
      <c r="H155" s="12">
        <f>IF(I155=0,"",RFM_Method!$C$5-G155)</f>
        <v>27</v>
      </c>
      <c r="I155" s="12">
        <f>COUNTIFS(Raw_Recharges!$B$2:$B$3001,A155)</f>
        <v>5</v>
      </c>
      <c r="J155" s="37">
        <f>IF(I155=0,"",SUMIFS(Raw_Recharges!$E$2:$E$3001,Raw_Recharges!$B$2:$B$3001,A155))</f>
        <v>3662</v>
      </c>
      <c r="K155" s="38">
        <f>IF(I155=0,0,IF(H155&lt;=RFM_Method!$C$22,5,IF(H155&lt;=RFM_Method!$C$23,4,IF(H155&lt;=RFM_Method!$C$24,3,IF(H155&lt;=RFM_Method!$C$25,2,1)))))</f>
        <v>5</v>
      </c>
      <c r="L155" s="38">
        <f>IF(I155=0,0,IF(I155&gt;=RFM_Method!$E$22,5,IF(I155&gt;=RFM_Method!$E$23,4,IF(I155&gt;=RFM_Method!$E$24,3,IF(I155&gt;=RFM_Method!$E$25,2,1)))))</f>
        <v>5</v>
      </c>
      <c r="M155" s="38">
        <f>IF(I155=0,0,IF(J155&gt;=RFM_Method!$D$25,5,IF(J155&gt;=RFM_Method!$D$24,4,IF(J155&gt;=RFM_Method!$D$23,3,IF(J155&gt;=RFM_Method!$D$22,2,1)))))</f>
        <v>5</v>
      </c>
      <c r="N155" s="38" t="str">
        <f t="shared" si="6"/>
        <v>555</v>
      </c>
      <c r="O155" s="38">
        <f t="shared" si="7"/>
        <v>15</v>
      </c>
      <c r="P155" s="38">
        <f t="shared" si="8"/>
        <v>5</v>
      </c>
      <c r="Q155" s="12" t="str">
        <f>IF(I155=0,"Never Recharged",INDEX(RFM_Method!$C$32:$G$36,6-K155,P155))</f>
        <v>Champions</v>
      </c>
      <c r="R155" s="39">
        <f>SUMIFS(Raw_DataUsage!$D$2:$D$5001,Raw_DataUsage!$B$2:$B$5001,A155)/1024</f>
        <v>0.72930664062499995</v>
      </c>
      <c r="S155" s="40">
        <f>SUMIFS(Raw_Calls!$D$2:$D$5001,Raw_Calls!$B$2:$B$5001,A155)/60</f>
        <v>43.966666666666669</v>
      </c>
      <c r="T155" s="38" t="str">
        <f>IF(COUNTIFS(Raw_Subscriptions!$B$2:$B$3001,A155,Raw_Subscriptions!$F$2:$F$3001,"Active")&gt;0,"Yes","No")</f>
        <v>Yes</v>
      </c>
    </row>
    <row r="156" spans="1:20" x14ac:dyDescent="0.3">
      <c r="A156" s="13" t="str">
        <f>Raw_Customers!A153</f>
        <v>C000152</v>
      </c>
      <c r="B156" s="13" t="str">
        <f>Raw_Customers!B153</f>
        <v>Priya Mishra</v>
      </c>
      <c r="C156" s="13" t="str">
        <f>Raw_Customers!E153</f>
        <v>Hyderabad</v>
      </c>
      <c r="D156" s="13" t="str">
        <f>Raw_Customers!F153</f>
        <v>UP West</v>
      </c>
      <c r="E156" s="13" t="str">
        <f>Raw_Customers!H153</f>
        <v>Inactive</v>
      </c>
      <c r="F156" s="35">
        <f>Raw_Customers!G153</f>
        <v>45167</v>
      </c>
      <c r="G156" s="36" t="str">
        <f>IF(I156=0,"",INT(_xlfn.MAXIFS(Raw_Recharges!$D$2:$D$3001,Raw_Recharges!$B$2:$B$3001,A156)))</f>
        <v/>
      </c>
      <c r="H156" s="12" t="str">
        <f>IF(I156=0,"",RFM_Method!$C$5-G156)</f>
        <v/>
      </c>
      <c r="I156" s="12">
        <f>COUNTIFS(Raw_Recharges!$B$2:$B$3001,A156)</f>
        <v>0</v>
      </c>
      <c r="J156" s="37" t="str">
        <f>IF(I156=0,"",SUMIFS(Raw_Recharges!$E$2:$E$3001,Raw_Recharges!$B$2:$B$3001,A156))</f>
        <v/>
      </c>
      <c r="K156" s="38">
        <f>IF(I156=0,0,IF(H156&lt;=RFM_Method!$C$22,5,IF(H156&lt;=RFM_Method!$C$23,4,IF(H156&lt;=RFM_Method!$C$24,3,IF(H156&lt;=RFM_Method!$C$25,2,1)))))</f>
        <v>0</v>
      </c>
      <c r="L156" s="38">
        <f>IF(I156=0,0,IF(I156&gt;=RFM_Method!$E$22,5,IF(I156&gt;=RFM_Method!$E$23,4,IF(I156&gt;=RFM_Method!$E$24,3,IF(I156&gt;=RFM_Method!$E$25,2,1)))))</f>
        <v>0</v>
      </c>
      <c r="M156" s="38">
        <f>IF(I156=0,0,IF(J156&gt;=RFM_Method!$D$25,5,IF(J156&gt;=RFM_Method!$D$24,4,IF(J156&gt;=RFM_Method!$D$23,3,IF(J156&gt;=RFM_Method!$D$22,2,1)))))</f>
        <v>0</v>
      </c>
      <c r="N156" s="38" t="str">
        <f t="shared" si="6"/>
        <v>000</v>
      </c>
      <c r="O156" s="38">
        <f t="shared" si="7"/>
        <v>0</v>
      </c>
      <c r="P156" s="38">
        <f t="shared" si="8"/>
        <v>0</v>
      </c>
      <c r="Q156" s="12" t="str">
        <f>IF(I156=0,"Never Recharged",INDEX(RFM_Method!$C$32:$G$36,6-K156,P156))</f>
        <v>Never Recharged</v>
      </c>
      <c r="R156" s="39">
        <f>SUMIFS(Raw_DataUsage!$D$2:$D$5001,Raw_DataUsage!$B$2:$B$5001,A156)/1024</f>
        <v>2.8768359375000001</v>
      </c>
      <c r="S156" s="40">
        <f>SUMIFS(Raw_Calls!$D$2:$D$5001,Raw_Calls!$B$2:$B$5001,A156)/60</f>
        <v>79.900000000000006</v>
      </c>
      <c r="T156" s="38" t="str">
        <f>IF(COUNTIFS(Raw_Subscriptions!$B$2:$B$3001,A156,Raw_Subscriptions!$F$2:$F$3001,"Active")&gt;0,"Yes","No")</f>
        <v>No</v>
      </c>
    </row>
    <row r="157" spans="1:20" x14ac:dyDescent="0.3">
      <c r="A157" s="13" t="str">
        <f>Raw_Customers!A154</f>
        <v>C000153</v>
      </c>
      <c r="B157" s="13" t="str">
        <f>Raw_Customers!B154</f>
        <v>Rahul Yadav</v>
      </c>
      <c r="C157" s="13" t="str">
        <f>Raw_Customers!E154</f>
        <v>Chennai</v>
      </c>
      <c r="D157" s="13" t="str">
        <f>Raw_Customers!F154</f>
        <v>Andhra Pradesh</v>
      </c>
      <c r="E157" s="13" t="str">
        <f>Raw_Customers!H154</f>
        <v>Active</v>
      </c>
      <c r="F157" s="35">
        <f>Raw_Customers!G154</f>
        <v>44707</v>
      </c>
      <c r="G157" s="36">
        <f>IF(I157=0,"",INT(_xlfn.MAXIFS(Raw_Recharges!$D$2:$D$3001,Raw_Recharges!$B$2:$B$3001,A157)))</f>
        <v>45973</v>
      </c>
      <c r="H157" s="12">
        <f>IF(I157=0,"",RFM_Method!$C$5-G157)</f>
        <v>81</v>
      </c>
      <c r="I157" s="12">
        <f>COUNTIFS(Raw_Recharges!$B$2:$B$3001,A157)</f>
        <v>3</v>
      </c>
      <c r="J157" s="37">
        <f>IF(I157=0,"",SUMIFS(Raw_Recharges!$E$2:$E$3001,Raw_Recharges!$B$2:$B$3001,A157))</f>
        <v>3246</v>
      </c>
      <c r="K157" s="38">
        <f>IF(I157=0,0,IF(H157&lt;=RFM_Method!$C$22,5,IF(H157&lt;=RFM_Method!$C$23,4,IF(H157&lt;=RFM_Method!$C$24,3,IF(H157&lt;=RFM_Method!$C$25,2,1)))))</f>
        <v>4</v>
      </c>
      <c r="L157" s="38">
        <f>IF(I157=0,0,IF(I157&gt;=RFM_Method!$E$22,5,IF(I157&gt;=RFM_Method!$E$23,4,IF(I157&gt;=RFM_Method!$E$24,3,IF(I157&gt;=RFM_Method!$E$25,2,1)))))</f>
        <v>3</v>
      </c>
      <c r="M157" s="38">
        <f>IF(I157=0,0,IF(J157&gt;=RFM_Method!$D$25,5,IF(J157&gt;=RFM_Method!$D$24,4,IF(J157&gt;=RFM_Method!$D$23,3,IF(J157&gt;=RFM_Method!$D$22,2,1)))))</f>
        <v>5</v>
      </c>
      <c r="N157" s="38" t="str">
        <f t="shared" si="6"/>
        <v>435</v>
      </c>
      <c r="O157" s="38">
        <f t="shared" si="7"/>
        <v>12</v>
      </c>
      <c r="P157" s="38">
        <f t="shared" si="8"/>
        <v>4</v>
      </c>
      <c r="Q157" s="12" t="str">
        <f>IF(I157=0,"Never Recharged",INDEX(RFM_Method!$C$32:$G$36,6-K157,P157))</f>
        <v>Loyal Customers</v>
      </c>
      <c r="R157" s="39">
        <f>SUMIFS(Raw_DataUsage!$D$2:$D$5001,Raw_DataUsage!$B$2:$B$5001,A157)/1024</f>
        <v>0</v>
      </c>
      <c r="S157" s="40">
        <f>SUMIFS(Raw_Calls!$D$2:$D$5001,Raw_Calls!$B$2:$B$5001,A157)/60</f>
        <v>73.216666666666669</v>
      </c>
      <c r="T157" s="38" t="str">
        <f>IF(COUNTIFS(Raw_Subscriptions!$B$2:$B$3001,A157,Raw_Subscriptions!$F$2:$F$3001,"Active")&gt;0,"Yes","No")</f>
        <v>No</v>
      </c>
    </row>
    <row r="158" spans="1:20" x14ac:dyDescent="0.3">
      <c r="A158" s="13" t="str">
        <f>Raw_Customers!A155</f>
        <v>C000154</v>
      </c>
      <c r="B158" s="13" t="str">
        <f>Raw_Customers!B155</f>
        <v>Vikram Patel</v>
      </c>
      <c r="C158" s="13" t="str">
        <f>Raw_Customers!E155</f>
        <v>Chennai</v>
      </c>
      <c r="D158" s="13" t="str">
        <f>Raw_Customers!F155</f>
        <v>Mumbai</v>
      </c>
      <c r="E158" s="13" t="str">
        <f>Raw_Customers!H155</f>
        <v>Active</v>
      </c>
      <c r="F158" s="35">
        <f>Raw_Customers!G155</f>
        <v>45766</v>
      </c>
      <c r="G158" s="36" t="str">
        <f>IF(I158=0,"",INT(_xlfn.MAXIFS(Raw_Recharges!$D$2:$D$3001,Raw_Recharges!$B$2:$B$3001,A158)))</f>
        <v/>
      </c>
      <c r="H158" s="12" t="str">
        <f>IF(I158=0,"",RFM_Method!$C$5-G158)</f>
        <v/>
      </c>
      <c r="I158" s="12">
        <f>COUNTIFS(Raw_Recharges!$B$2:$B$3001,A158)</f>
        <v>0</v>
      </c>
      <c r="J158" s="37" t="str">
        <f>IF(I158=0,"",SUMIFS(Raw_Recharges!$E$2:$E$3001,Raw_Recharges!$B$2:$B$3001,A158))</f>
        <v/>
      </c>
      <c r="K158" s="38">
        <f>IF(I158=0,0,IF(H158&lt;=RFM_Method!$C$22,5,IF(H158&lt;=RFM_Method!$C$23,4,IF(H158&lt;=RFM_Method!$C$24,3,IF(H158&lt;=RFM_Method!$C$25,2,1)))))</f>
        <v>0</v>
      </c>
      <c r="L158" s="38">
        <f>IF(I158=0,0,IF(I158&gt;=RFM_Method!$E$22,5,IF(I158&gt;=RFM_Method!$E$23,4,IF(I158&gt;=RFM_Method!$E$24,3,IF(I158&gt;=RFM_Method!$E$25,2,1)))))</f>
        <v>0</v>
      </c>
      <c r="M158" s="38">
        <f>IF(I158=0,0,IF(J158&gt;=RFM_Method!$D$25,5,IF(J158&gt;=RFM_Method!$D$24,4,IF(J158&gt;=RFM_Method!$D$23,3,IF(J158&gt;=RFM_Method!$D$22,2,1)))))</f>
        <v>0</v>
      </c>
      <c r="N158" s="38" t="str">
        <f t="shared" si="6"/>
        <v>000</v>
      </c>
      <c r="O158" s="38">
        <f t="shared" si="7"/>
        <v>0</v>
      </c>
      <c r="P158" s="38">
        <f t="shared" si="8"/>
        <v>0</v>
      </c>
      <c r="Q158" s="12" t="str">
        <f>IF(I158=0,"Never Recharged",INDEX(RFM_Method!$C$32:$G$36,6-K158,P158))</f>
        <v>Never Recharged</v>
      </c>
      <c r="R158" s="39">
        <f>SUMIFS(Raw_DataUsage!$D$2:$D$5001,Raw_DataUsage!$B$2:$B$5001,A158)/1024</f>
        <v>4.7564257812499999</v>
      </c>
      <c r="S158" s="40">
        <f>SUMIFS(Raw_Calls!$D$2:$D$5001,Raw_Calls!$B$2:$B$5001,A158)/60</f>
        <v>67.533333333333331</v>
      </c>
      <c r="T158" s="38" t="str">
        <f>IF(COUNTIFS(Raw_Subscriptions!$B$2:$B$3001,A158,Raw_Subscriptions!$F$2:$F$3001,"Active")&gt;0,"Yes","No")</f>
        <v>No</v>
      </c>
    </row>
    <row r="159" spans="1:20" x14ac:dyDescent="0.3">
      <c r="A159" s="13" t="str">
        <f>Raw_Customers!A156</f>
        <v>C000155</v>
      </c>
      <c r="B159" s="13" t="str">
        <f>Raw_Customers!B156</f>
        <v>Vikram Mishra</v>
      </c>
      <c r="C159" s="13" t="str">
        <f>Raw_Customers!E156</f>
        <v>Hyderabad</v>
      </c>
      <c r="D159" s="13" t="str">
        <f>Raw_Customers!F156</f>
        <v>Mumbai</v>
      </c>
      <c r="E159" s="13" t="str">
        <f>Raw_Customers!H156</f>
        <v>Inactive</v>
      </c>
      <c r="F159" s="35">
        <f>Raw_Customers!G156</f>
        <v>45501</v>
      </c>
      <c r="G159" s="36">
        <f>IF(I159=0,"",INT(_xlfn.MAXIFS(Raw_Recharges!$D$2:$D$3001,Raw_Recharges!$B$2:$B$3001,A159)))</f>
        <v>45955</v>
      </c>
      <c r="H159" s="12">
        <f>IF(I159=0,"",RFM_Method!$C$5-G159)</f>
        <v>99</v>
      </c>
      <c r="I159" s="12">
        <f>COUNTIFS(Raw_Recharges!$B$2:$B$3001,A159)</f>
        <v>3</v>
      </c>
      <c r="J159" s="37">
        <f>IF(I159=0,"",SUMIFS(Raw_Recharges!$E$2:$E$3001,Raw_Recharges!$B$2:$B$3001,A159))</f>
        <v>1964</v>
      </c>
      <c r="K159" s="38">
        <f>IF(I159=0,0,IF(H159&lt;=RFM_Method!$C$22,5,IF(H159&lt;=RFM_Method!$C$23,4,IF(H159&lt;=RFM_Method!$C$24,3,IF(H159&lt;=RFM_Method!$C$25,2,1)))))</f>
        <v>3</v>
      </c>
      <c r="L159" s="38">
        <f>IF(I159=0,0,IF(I159&gt;=RFM_Method!$E$22,5,IF(I159&gt;=RFM_Method!$E$23,4,IF(I159&gt;=RFM_Method!$E$24,3,IF(I159&gt;=RFM_Method!$E$25,2,1)))))</f>
        <v>3</v>
      </c>
      <c r="M159" s="38">
        <f>IF(I159=0,0,IF(J159&gt;=RFM_Method!$D$25,5,IF(J159&gt;=RFM_Method!$D$24,4,IF(J159&gt;=RFM_Method!$D$23,3,IF(J159&gt;=RFM_Method!$D$22,2,1)))))</f>
        <v>4</v>
      </c>
      <c r="N159" s="38" t="str">
        <f t="shared" si="6"/>
        <v>334</v>
      </c>
      <c r="O159" s="38">
        <f t="shared" si="7"/>
        <v>10</v>
      </c>
      <c r="P159" s="38">
        <f t="shared" si="8"/>
        <v>4</v>
      </c>
      <c r="Q159" s="12" t="str">
        <f>IF(I159=0,"Never Recharged",INDEX(RFM_Method!$C$32:$G$36,6-K159,P159))</f>
        <v>Loyal Customers</v>
      </c>
      <c r="R159" s="39">
        <f>SUMIFS(Raw_DataUsage!$D$2:$D$5001,Raw_DataUsage!$B$2:$B$5001,A159)/1024</f>
        <v>2.395283203125</v>
      </c>
      <c r="S159" s="40">
        <f>SUMIFS(Raw_Calls!$D$2:$D$5001,Raw_Calls!$B$2:$B$5001,A159)/60</f>
        <v>114.2</v>
      </c>
      <c r="T159" s="38" t="str">
        <f>IF(COUNTIFS(Raw_Subscriptions!$B$2:$B$3001,A159,Raw_Subscriptions!$F$2:$F$3001,"Active")&gt;0,"Yes","No")</f>
        <v>No</v>
      </c>
    </row>
    <row r="160" spans="1:20" x14ac:dyDescent="0.3">
      <c r="A160" s="13" t="str">
        <f>Raw_Customers!A157</f>
        <v>C000156</v>
      </c>
      <c r="B160" s="13" t="str">
        <f>Raw_Customers!B157</f>
        <v>Priya Kumar</v>
      </c>
      <c r="C160" s="13" t="str">
        <f>Raw_Customers!E157</f>
        <v>Pune</v>
      </c>
      <c r="D160" s="13" t="str">
        <f>Raw_Customers!F157</f>
        <v>UP West</v>
      </c>
      <c r="E160" s="13" t="str">
        <f>Raw_Customers!H157</f>
        <v>Active</v>
      </c>
      <c r="F160" s="35">
        <f>Raw_Customers!G157</f>
        <v>44588</v>
      </c>
      <c r="G160" s="36">
        <f>IF(I160=0,"",INT(_xlfn.MAXIFS(Raw_Recharges!$D$2:$D$3001,Raw_Recharges!$B$2:$B$3001,A160)))</f>
        <v>45899</v>
      </c>
      <c r="H160" s="12">
        <f>IF(I160=0,"",RFM_Method!$C$5-G160)</f>
        <v>155</v>
      </c>
      <c r="I160" s="12">
        <f>COUNTIFS(Raw_Recharges!$B$2:$B$3001,A160)</f>
        <v>1</v>
      </c>
      <c r="J160" s="37">
        <f>IF(I160=0,"",SUMIFS(Raw_Recharges!$E$2:$E$3001,Raw_Recharges!$B$2:$B$3001,A160))</f>
        <v>499</v>
      </c>
      <c r="K160" s="38">
        <f>IF(I160=0,0,IF(H160&lt;=RFM_Method!$C$22,5,IF(H160&lt;=RFM_Method!$C$23,4,IF(H160&lt;=RFM_Method!$C$24,3,IF(H160&lt;=RFM_Method!$C$25,2,1)))))</f>
        <v>2</v>
      </c>
      <c r="L160" s="38">
        <f>IF(I160=0,0,IF(I160&gt;=RFM_Method!$E$22,5,IF(I160&gt;=RFM_Method!$E$23,4,IF(I160&gt;=RFM_Method!$E$24,3,IF(I160&gt;=RFM_Method!$E$25,2,1)))))</f>
        <v>1</v>
      </c>
      <c r="M160" s="38">
        <f>IF(I160=0,0,IF(J160&gt;=RFM_Method!$D$25,5,IF(J160&gt;=RFM_Method!$D$24,4,IF(J160&gt;=RFM_Method!$D$23,3,IF(J160&gt;=RFM_Method!$D$22,2,1)))))</f>
        <v>2</v>
      </c>
      <c r="N160" s="38" t="str">
        <f t="shared" si="6"/>
        <v>212</v>
      </c>
      <c r="O160" s="38">
        <f t="shared" si="7"/>
        <v>5</v>
      </c>
      <c r="P160" s="38">
        <f t="shared" si="8"/>
        <v>2</v>
      </c>
      <c r="Q160" s="12" t="str">
        <f>IF(I160=0,"Never Recharged",INDEX(RFM_Method!$C$32:$G$36,6-K160,P160))</f>
        <v>About to Sleep</v>
      </c>
      <c r="R160" s="39">
        <f>SUMIFS(Raw_DataUsage!$D$2:$D$5001,Raw_DataUsage!$B$2:$B$5001,A160)/1024</f>
        <v>1.8941406249999999</v>
      </c>
      <c r="S160" s="40">
        <f>SUMIFS(Raw_Calls!$D$2:$D$5001,Raw_Calls!$B$2:$B$5001,A160)/60</f>
        <v>12.666666666666666</v>
      </c>
      <c r="T160" s="38" t="str">
        <f>IF(COUNTIFS(Raw_Subscriptions!$B$2:$B$3001,A160,Raw_Subscriptions!$F$2:$F$3001,"Active")&gt;0,"Yes","No")</f>
        <v>Yes</v>
      </c>
    </row>
    <row r="161" spans="1:20" x14ac:dyDescent="0.3">
      <c r="A161" s="13" t="str">
        <f>Raw_Customers!A158</f>
        <v>C000157</v>
      </c>
      <c r="B161" s="13" t="str">
        <f>Raw_Customers!B158</f>
        <v>Priya Mishra</v>
      </c>
      <c r="C161" s="13" t="str">
        <f>Raw_Customers!E158</f>
        <v>Chennai</v>
      </c>
      <c r="D161" s="13" t="str">
        <f>Raw_Customers!F158</f>
        <v>Andhra Pradesh</v>
      </c>
      <c r="E161" s="13" t="str">
        <f>Raw_Customers!H158</f>
        <v>Active</v>
      </c>
      <c r="F161" s="35">
        <f>Raw_Customers!G158</f>
        <v>44166</v>
      </c>
      <c r="G161" s="36">
        <f>IF(I161=0,"",INT(_xlfn.MAXIFS(Raw_Recharges!$D$2:$D$3001,Raw_Recharges!$B$2:$B$3001,A161)))</f>
        <v>45783</v>
      </c>
      <c r="H161" s="12">
        <f>IF(I161=0,"",RFM_Method!$C$5-G161)</f>
        <v>271</v>
      </c>
      <c r="I161" s="12">
        <f>COUNTIFS(Raw_Recharges!$B$2:$B$3001,A161)</f>
        <v>1</v>
      </c>
      <c r="J161" s="37">
        <f>IF(I161=0,"",SUMIFS(Raw_Recharges!$E$2:$E$3001,Raw_Recharges!$B$2:$B$3001,A161))</f>
        <v>499</v>
      </c>
      <c r="K161" s="38">
        <f>IF(I161=0,0,IF(H161&lt;=RFM_Method!$C$22,5,IF(H161&lt;=RFM_Method!$C$23,4,IF(H161&lt;=RFM_Method!$C$24,3,IF(H161&lt;=RFM_Method!$C$25,2,1)))))</f>
        <v>1</v>
      </c>
      <c r="L161" s="38">
        <f>IF(I161=0,0,IF(I161&gt;=RFM_Method!$E$22,5,IF(I161&gt;=RFM_Method!$E$23,4,IF(I161&gt;=RFM_Method!$E$24,3,IF(I161&gt;=RFM_Method!$E$25,2,1)))))</f>
        <v>1</v>
      </c>
      <c r="M161" s="38">
        <f>IF(I161=0,0,IF(J161&gt;=RFM_Method!$D$25,5,IF(J161&gt;=RFM_Method!$D$24,4,IF(J161&gt;=RFM_Method!$D$23,3,IF(J161&gt;=RFM_Method!$D$22,2,1)))))</f>
        <v>2</v>
      </c>
      <c r="N161" s="38" t="str">
        <f t="shared" si="6"/>
        <v>112</v>
      </c>
      <c r="O161" s="38">
        <f t="shared" si="7"/>
        <v>4</v>
      </c>
      <c r="P161" s="38">
        <f t="shared" si="8"/>
        <v>2</v>
      </c>
      <c r="Q161" s="12" t="str">
        <f>IF(I161=0,"Never Recharged",INDEX(RFM_Method!$C$32:$G$36,6-K161,P161))</f>
        <v>Hibernating</v>
      </c>
      <c r="R161" s="39">
        <f>SUMIFS(Raw_DataUsage!$D$2:$D$5001,Raw_DataUsage!$B$2:$B$5001,A161)/1024</f>
        <v>5.1079785156249997</v>
      </c>
      <c r="S161" s="40">
        <f>SUMIFS(Raw_Calls!$D$2:$D$5001,Raw_Calls!$B$2:$B$5001,A161)/60</f>
        <v>70.11666666666666</v>
      </c>
      <c r="T161" s="38" t="str">
        <f>IF(COUNTIFS(Raw_Subscriptions!$B$2:$B$3001,A161,Raw_Subscriptions!$F$2:$F$3001,"Active")&gt;0,"Yes","No")</f>
        <v>No</v>
      </c>
    </row>
    <row r="162" spans="1:20" x14ac:dyDescent="0.3">
      <c r="A162" s="13" t="str">
        <f>Raw_Customers!A159</f>
        <v>C000158</v>
      </c>
      <c r="B162" s="13" t="str">
        <f>Raw_Customers!B159</f>
        <v>Simran Yadav</v>
      </c>
      <c r="C162" s="13" t="str">
        <f>Raw_Customers!E159</f>
        <v>Delhi</v>
      </c>
      <c r="D162" s="13" t="str">
        <f>Raw_Customers!F159</f>
        <v>Mumbai</v>
      </c>
      <c r="E162" s="13" t="str">
        <f>Raw_Customers!H159</f>
        <v>Active</v>
      </c>
      <c r="F162" s="35">
        <f>Raw_Customers!G159</f>
        <v>45082</v>
      </c>
      <c r="G162" s="36">
        <f>IF(I162=0,"",INT(_xlfn.MAXIFS(Raw_Recharges!$D$2:$D$3001,Raw_Recharges!$B$2:$B$3001,A162)))</f>
        <v>45847</v>
      </c>
      <c r="H162" s="12">
        <f>IF(I162=0,"",RFM_Method!$C$5-G162)</f>
        <v>207</v>
      </c>
      <c r="I162" s="12">
        <f>COUNTIFS(Raw_Recharges!$B$2:$B$3001,A162)</f>
        <v>2</v>
      </c>
      <c r="J162" s="37">
        <f>IF(I162=0,"",SUMIFS(Raw_Recharges!$E$2:$E$3001,Raw_Recharges!$B$2:$B$3001,A162))</f>
        <v>3298</v>
      </c>
      <c r="K162" s="38">
        <f>IF(I162=0,0,IF(H162&lt;=RFM_Method!$C$22,5,IF(H162&lt;=RFM_Method!$C$23,4,IF(H162&lt;=RFM_Method!$C$24,3,IF(H162&lt;=RFM_Method!$C$25,2,1)))))</f>
        <v>2</v>
      </c>
      <c r="L162" s="38">
        <f>IF(I162=0,0,IF(I162&gt;=RFM_Method!$E$22,5,IF(I162&gt;=RFM_Method!$E$23,4,IF(I162&gt;=RFM_Method!$E$24,3,IF(I162&gt;=RFM_Method!$E$25,2,1)))))</f>
        <v>2</v>
      </c>
      <c r="M162" s="38">
        <f>IF(I162=0,0,IF(J162&gt;=RFM_Method!$D$25,5,IF(J162&gt;=RFM_Method!$D$24,4,IF(J162&gt;=RFM_Method!$D$23,3,IF(J162&gt;=RFM_Method!$D$22,2,1)))))</f>
        <v>5</v>
      </c>
      <c r="N162" s="38" t="str">
        <f t="shared" si="6"/>
        <v>225</v>
      </c>
      <c r="O162" s="38">
        <f t="shared" si="7"/>
        <v>9</v>
      </c>
      <c r="P162" s="38">
        <f t="shared" si="8"/>
        <v>4</v>
      </c>
      <c r="Q162" s="12" t="str">
        <f>IF(I162=0,"Never Recharged",INDEX(RFM_Method!$C$32:$G$36,6-K162,P162))</f>
        <v>At Risk</v>
      </c>
      <c r="R162" s="39">
        <f>SUMIFS(Raw_DataUsage!$D$2:$D$5001,Raw_DataUsage!$B$2:$B$5001,A162)/1024</f>
        <v>3.0864550781249998</v>
      </c>
      <c r="S162" s="40">
        <f>SUMIFS(Raw_Calls!$D$2:$D$5001,Raw_Calls!$B$2:$B$5001,A162)/60</f>
        <v>54.5</v>
      </c>
      <c r="T162" s="38" t="str">
        <f>IF(COUNTIFS(Raw_Subscriptions!$B$2:$B$3001,A162,Raw_Subscriptions!$F$2:$F$3001,"Active")&gt;0,"Yes","No")</f>
        <v>No</v>
      </c>
    </row>
    <row r="163" spans="1:20" x14ac:dyDescent="0.3">
      <c r="A163" s="13" t="str">
        <f>Raw_Customers!A160</f>
        <v>C000159</v>
      </c>
      <c r="B163" s="13" t="str">
        <f>Raw_Customers!B160</f>
        <v>Simran Sharma</v>
      </c>
      <c r="C163" s="13" t="str">
        <f>Raw_Customers!E160</f>
        <v>Delhi</v>
      </c>
      <c r="D163" s="13" t="str">
        <f>Raw_Customers!F160</f>
        <v>Maharashtra</v>
      </c>
      <c r="E163" s="13" t="str">
        <f>Raw_Customers!H160</f>
        <v>Active</v>
      </c>
      <c r="F163" s="35">
        <f>Raw_Customers!G160</f>
        <v>45438</v>
      </c>
      <c r="G163" s="36">
        <f>IF(I163=0,"",INT(_xlfn.MAXIFS(Raw_Recharges!$D$2:$D$3001,Raw_Recharges!$B$2:$B$3001,A163)))</f>
        <v>45750</v>
      </c>
      <c r="H163" s="12">
        <f>IF(I163=0,"",RFM_Method!$C$5-G163)</f>
        <v>304</v>
      </c>
      <c r="I163" s="12">
        <f>COUNTIFS(Raw_Recharges!$B$2:$B$3001,A163)</f>
        <v>1</v>
      </c>
      <c r="J163" s="37">
        <f>IF(I163=0,"",SUMIFS(Raw_Recharges!$E$2:$E$3001,Raw_Recharges!$B$2:$B$3001,A163))</f>
        <v>999</v>
      </c>
      <c r="K163" s="38">
        <f>IF(I163=0,0,IF(H163&lt;=RFM_Method!$C$22,5,IF(H163&lt;=RFM_Method!$C$23,4,IF(H163&lt;=RFM_Method!$C$24,3,IF(H163&lt;=RFM_Method!$C$25,2,1)))))</f>
        <v>1</v>
      </c>
      <c r="L163" s="38">
        <f>IF(I163=0,0,IF(I163&gt;=RFM_Method!$E$22,5,IF(I163&gt;=RFM_Method!$E$23,4,IF(I163&gt;=RFM_Method!$E$24,3,IF(I163&gt;=RFM_Method!$E$25,2,1)))))</f>
        <v>1</v>
      </c>
      <c r="M163" s="38">
        <f>IF(I163=0,0,IF(J163&gt;=RFM_Method!$D$25,5,IF(J163&gt;=RFM_Method!$D$24,4,IF(J163&gt;=RFM_Method!$D$23,3,IF(J163&gt;=RFM_Method!$D$22,2,1)))))</f>
        <v>3</v>
      </c>
      <c r="N163" s="38" t="str">
        <f t="shared" si="6"/>
        <v>113</v>
      </c>
      <c r="O163" s="38">
        <f t="shared" si="7"/>
        <v>5</v>
      </c>
      <c r="P163" s="38">
        <f t="shared" si="8"/>
        <v>2</v>
      </c>
      <c r="Q163" s="12" t="str">
        <f>IF(I163=0,"Never Recharged",INDEX(RFM_Method!$C$32:$G$36,6-K163,P163))</f>
        <v>Hibernating</v>
      </c>
      <c r="R163" s="39">
        <f>SUMIFS(Raw_DataUsage!$D$2:$D$5001,Raw_DataUsage!$B$2:$B$5001,A163)/1024</f>
        <v>2.081767578125</v>
      </c>
      <c r="S163" s="40">
        <f>SUMIFS(Raw_Calls!$D$2:$D$5001,Raw_Calls!$B$2:$B$5001,A163)/60</f>
        <v>1.1499999999999999</v>
      </c>
      <c r="T163" s="38" t="str">
        <f>IF(COUNTIFS(Raw_Subscriptions!$B$2:$B$3001,A163,Raw_Subscriptions!$F$2:$F$3001,"Active")&gt;0,"Yes","No")</f>
        <v>Yes</v>
      </c>
    </row>
    <row r="164" spans="1:20" x14ac:dyDescent="0.3">
      <c r="A164" s="13" t="str">
        <f>Raw_Customers!A161</f>
        <v>C000160</v>
      </c>
      <c r="B164" s="13" t="str">
        <f>Raw_Customers!B161</f>
        <v>Simran Sharma</v>
      </c>
      <c r="C164" s="13" t="str">
        <f>Raw_Customers!E161</f>
        <v>Bangalore</v>
      </c>
      <c r="D164" s="13" t="str">
        <f>Raw_Customers!F161</f>
        <v>Telangana</v>
      </c>
      <c r="E164" s="13" t="str">
        <f>Raw_Customers!H161</f>
        <v>Active</v>
      </c>
      <c r="F164" s="35">
        <f>Raw_Customers!G161</f>
        <v>44162</v>
      </c>
      <c r="G164" s="36">
        <f>IF(I164=0,"",INT(_xlfn.MAXIFS(Raw_Recharges!$D$2:$D$3001,Raw_Recharges!$B$2:$B$3001,A164)))</f>
        <v>45956</v>
      </c>
      <c r="H164" s="12">
        <f>IF(I164=0,"",RFM_Method!$C$5-G164)</f>
        <v>98</v>
      </c>
      <c r="I164" s="12">
        <f>COUNTIFS(Raw_Recharges!$B$2:$B$3001,A164)</f>
        <v>1</v>
      </c>
      <c r="J164" s="37">
        <f>IF(I164=0,"",SUMIFS(Raw_Recharges!$E$2:$E$3001,Raw_Recharges!$B$2:$B$3001,A164))</f>
        <v>99</v>
      </c>
      <c r="K164" s="38">
        <f>IF(I164=0,0,IF(H164&lt;=RFM_Method!$C$22,5,IF(H164&lt;=RFM_Method!$C$23,4,IF(H164&lt;=RFM_Method!$C$24,3,IF(H164&lt;=RFM_Method!$C$25,2,1)))))</f>
        <v>3</v>
      </c>
      <c r="L164" s="38">
        <f>IF(I164=0,0,IF(I164&gt;=RFM_Method!$E$22,5,IF(I164&gt;=RFM_Method!$E$23,4,IF(I164&gt;=RFM_Method!$E$24,3,IF(I164&gt;=RFM_Method!$E$25,2,1)))))</f>
        <v>1</v>
      </c>
      <c r="M164" s="38">
        <f>IF(I164=0,0,IF(J164&gt;=RFM_Method!$D$25,5,IF(J164&gt;=RFM_Method!$D$24,4,IF(J164&gt;=RFM_Method!$D$23,3,IF(J164&gt;=RFM_Method!$D$22,2,1)))))</f>
        <v>1</v>
      </c>
      <c r="N164" s="38" t="str">
        <f t="shared" si="6"/>
        <v>311</v>
      </c>
      <c r="O164" s="38">
        <f t="shared" si="7"/>
        <v>5</v>
      </c>
      <c r="P164" s="38">
        <f t="shared" si="8"/>
        <v>1</v>
      </c>
      <c r="Q164" s="12" t="str">
        <f>IF(I164=0,"Never Recharged",INDEX(RFM_Method!$C$32:$G$36,6-K164,P164))</f>
        <v>About to Sleep</v>
      </c>
      <c r="R164" s="39">
        <f>SUMIFS(Raw_DataUsage!$D$2:$D$5001,Raw_DataUsage!$B$2:$B$5001,A164)/1024</f>
        <v>0.82253906249999997</v>
      </c>
      <c r="S164" s="40">
        <f>SUMIFS(Raw_Calls!$D$2:$D$5001,Raw_Calls!$B$2:$B$5001,A164)/60</f>
        <v>31.983333333333334</v>
      </c>
      <c r="T164" s="38" t="str">
        <f>IF(COUNTIFS(Raw_Subscriptions!$B$2:$B$3001,A164,Raw_Subscriptions!$F$2:$F$3001,"Active")&gt;0,"Yes","No")</f>
        <v>No</v>
      </c>
    </row>
    <row r="165" spans="1:20" x14ac:dyDescent="0.3">
      <c r="A165" s="13" t="str">
        <f>Raw_Customers!A162</f>
        <v>C000161</v>
      </c>
      <c r="B165" s="13" t="str">
        <f>Raw_Customers!B162</f>
        <v>Simran Sharma</v>
      </c>
      <c r="C165" s="13" t="str">
        <f>Raw_Customers!E162</f>
        <v>Chennai</v>
      </c>
      <c r="D165" s="13" t="str">
        <f>Raw_Customers!F162</f>
        <v>UP East</v>
      </c>
      <c r="E165" s="13" t="str">
        <f>Raw_Customers!H162</f>
        <v>Inactive</v>
      </c>
      <c r="F165" s="35">
        <f>Raw_Customers!G162</f>
        <v>45206</v>
      </c>
      <c r="G165" s="36">
        <f>IF(I165=0,"",INT(_xlfn.MAXIFS(Raw_Recharges!$D$2:$D$3001,Raw_Recharges!$B$2:$B$3001,A165)))</f>
        <v>46021</v>
      </c>
      <c r="H165" s="12">
        <f>IF(I165=0,"",RFM_Method!$C$5-G165)</f>
        <v>33</v>
      </c>
      <c r="I165" s="12">
        <f>COUNTIFS(Raw_Recharges!$B$2:$B$3001,A165)</f>
        <v>3</v>
      </c>
      <c r="J165" s="37">
        <f>IF(I165=0,"",SUMIFS(Raw_Recharges!$E$2:$E$3001,Raw_Recharges!$B$2:$B$3001,A165))</f>
        <v>1647</v>
      </c>
      <c r="K165" s="38">
        <f>IF(I165=0,0,IF(H165&lt;=RFM_Method!$C$22,5,IF(H165&lt;=RFM_Method!$C$23,4,IF(H165&lt;=RFM_Method!$C$24,3,IF(H165&lt;=RFM_Method!$C$25,2,1)))))</f>
        <v>5</v>
      </c>
      <c r="L165" s="38">
        <f>IF(I165=0,0,IF(I165&gt;=RFM_Method!$E$22,5,IF(I165&gt;=RFM_Method!$E$23,4,IF(I165&gt;=RFM_Method!$E$24,3,IF(I165&gt;=RFM_Method!$E$25,2,1)))))</f>
        <v>3</v>
      </c>
      <c r="M165" s="38">
        <f>IF(I165=0,0,IF(J165&gt;=RFM_Method!$D$25,5,IF(J165&gt;=RFM_Method!$D$24,4,IF(J165&gt;=RFM_Method!$D$23,3,IF(J165&gt;=RFM_Method!$D$22,2,1)))))</f>
        <v>4</v>
      </c>
      <c r="N165" s="38" t="str">
        <f t="shared" si="6"/>
        <v>534</v>
      </c>
      <c r="O165" s="38">
        <f t="shared" si="7"/>
        <v>12</v>
      </c>
      <c r="P165" s="38">
        <f t="shared" si="8"/>
        <v>4</v>
      </c>
      <c r="Q165" s="12" t="str">
        <f>IF(I165=0,"Never Recharged",INDEX(RFM_Method!$C$32:$G$36,6-K165,P165))</f>
        <v>Loyal Customers</v>
      </c>
      <c r="R165" s="39">
        <f>SUMIFS(Raw_DataUsage!$D$2:$D$5001,Raw_DataUsage!$B$2:$B$5001,A165)/1024</f>
        <v>2.9741503906250002</v>
      </c>
      <c r="S165" s="40">
        <f>SUMIFS(Raw_Calls!$D$2:$D$5001,Raw_Calls!$B$2:$B$5001,A165)/60</f>
        <v>25.816666666666666</v>
      </c>
      <c r="T165" s="38" t="str">
        <f>IF(COUNTIFS(Raw_Subscriptions!$B$2:$B$3001,A165,Raw_Subscriptions!$F$2:$F$3001,"Active")&gt;0,"Yes","No")</f>
        <v>Yes</v>
      </c>
    </row>
    <row r="166" spans="1:20" x14ac:dyDescent="0.3">
      <c r="A166" s="13" t="str">
        <f>Raw_Customers!A163</f>
        <v>C000162</v>
      </c>
      <c r="B166" s="13" t="str">
        <f>Raw_Customers!B163</f>
        <v>Anita Gupta</v>
      </c>
      <c r="C166" s="13" t="str">
        <f>Raw_Customers!E163</f>
        <v>Mumbai</v>
      </c>
      <c r="D166" s="13" t="str">
        <f>Raw_Customers!F163</f>
        <v>Delhi NCR</v>
      </c>
      <c r="E166" s="13" t="str">
        <f>Raw_Customers!H163</f>
        <v>Inactive</v>
      </c>
      <c r="F166" s="35">
        <f>Raw_Customers!G163</f>
        <v>45133</v>
      </c>
      <c r="G166" s="36">
        <f>IF(I166=0,"",INT(_xlfn.MAXIFS(Raw_Recharges!$D$2:$D$3001,Raw_Recharges!$B$2:$B$3001,A166)))</f>
        <v>46045</v>
      </c>
      <c r="H166" s="12">
        <f>IF(I166=0,"",RFM_Method!$C$5-G166)</f>
        <v>9</v>
      </c>
      <c r="I166" s="12">
        <f>COUNTIFS(Raw_Recharges!$B$2:$B$3001,A166)</f>
        <v>4</v>
      </c>
      <c r="J166" s="37">
        <f>IF(I166=0,"",SUMIFS(Raw_Recharges!$E$2:$E$3001,Raw_Recharges!$B$2:$B$3001,A166))</f>
        <v>1396</v>
      </c>
      <c r="K166" s="38">
        <f>IF(I166=0,0,IF(H166&lt;=RFM_Method!$C$22,5,IF(H166&lt;=RFM_Method!$C$23,4,IF(H166&lt;=RFM_Method!$C$24,3,IF(H166&lt;=RFM_Method!$C$25,2,1)))))</f>
        <v>5</v>
      </c>
      <c r="L166" s="38">
        <f>IF(I166=0,0,IF(I166&gt;=RFM_Method!$E$22,5,IF(I166&gt;=RFM_Method!$E$23,4,IF(I166&gt;=RFM_Method!$E$24,3,IF(I166&gt;=RFM_Method!$E$25,2,1)))))</f>
        <v>4</v>
      </c>
      <c r="M166" s="38">
        <f>IF(I166=0,0,IF(J166&gt;=RFM_Method!$D$25,5,IF(J166&gt;=RFM_Method!$D$24,4,IF(J166&gt;=RFM_Method!$D$23,3,IF(J166&gt;=RFM_Method!$D$22,2,1)))))</f>
        <v>4</v>
      </c>
      <c r="N166" s="38" t="str">
        <f t="shared" si="6"/>
        <v>544</v>
      </c>
      <c r="O166" s="38">
        <f t="shared" si="7"/>
        <v>13</v>
      </c>
      <c r="P166" s="38">
        <f t="shared" si="8"/>
        <v>4</v>
      </c>
      <c r="Q166" s="12" t="str">
        <f>IF(I166=0,"Never Recharged",INDEX(RFM_Method!$C$32:$G$36,6-K166,P166))</f>
        <v>Loyal Customers</v>
      </c>
      <c r="R166" s="39">
        <f>SUMIFS(Raw_DataUsage!$D$2:$D$5001,Raw_DataUsage!$B$2:$B$5001,A166)/1024</f>
        <v>5.7474218750000006</v>
      </c>
      <c r="S166" s="40">
        <f>SUMIFS(Raw_Calls!$D$2:$D$5001,Raw_Calls!$B$2:$B$5001,A166)/60</f>
        <v>64.099999999999994</v>
      </c>
      <c r="T166" s="38" t="str">
        <f>IF(COUNTIFS(Raw_Subscriptions!$B$2:$B$3001,A166,Raw_Subscriptions!$F$2:$F$3001,"Active")&gt;0,"Yes","No")</f>
        <v>Yes</v>
      </c>
    </row>
    <row r="167" spans="1:20" x14ac:dyDescent="0.3">
      <c r="A167" s="13" t="str">
        <f>Raw_Customers!A164</f>
        <v>C000163</v>
      </c>
      <c r="B167" s="13" t="str">
        <f>Raw_Customers!B164</f>
        <v>Simran Mishra</v>
      </c>
      <c r="C167" s="13" t="str">
        <f>Raw_Customers!E164</f>
        <v>Chennai</v>
      </c>
      <c r="D167" s="13" t="str">
        <f>Raw_Customers!F164</f>
        <v>Tamil Nadu</v>
      </c>
      <c r="E167" s="13" t="str">
        <f>Raw_Customers!H164</f>
        <v>Active</v>
      </c>
      <c r="F167" s="35">
        <f>Raw_Customers!G164</f>
        <v>45567</v>
      </c>
      <c r="G167" s="36">
        <f>IF(I167=0,"",INT(_xlfn.MAXIFS(Raw_Recharges!$D$2:$D$3001,Raw_Recharges!$B$2:$B$3001,A167)))</f>
        <v>45861</v>
      </c>
      <c r="H167" s="12">
        <f>IF(I167=0,"",RFM_Method!$C$5-G167)</f>
        <v>193</v>
      </c>
      <c r="I167" s="12">
        <f>COUNTIFS(Raw_Recharges!$B$2:$B$3001,A167)</f>
        <v>1</v>
      </c>
      <c r="J167" s="37">
        <f>IF(I167=0,"",SUMIFS(Raw_Recharges!$E$2:$E$3001,Raw_Recharges!$B$2:$B$3001,A167))</f>
        <v>2999</v>
      </c>
      <c r="K167" s="38">
        <f>IF(I167=0,0,IF(H167&lt;=RFM_Method!$C$22,5,IF(H167&lt;=RFM_Method!$C$23,4,IF(H167&lt;=RFM_Method!$C$24,3,IF(H167&lt;=RFM_Method!$C$25,2,1)))))</f>
        <v>2</v>
      </c>
      <c r="L167" s="38">
        <f>IF(I167=0,0,IF(I167&gt;=RFM_Method!$E$22,5,IF(I167&gt;=RFM_Method!$E$23,4,IF(I167&gt;=RFM_Method!$E$24,3,IF(I167&gt;=RFM_Method!$E$25,2,1)))))</f>
        <v>1</v>
      </c>
      <c r="M167" s="38">
        <f>IF(I167=0,0,IF(J167&gt;=RFM_Method!$D$25,5,IF(J167&gt;=RFM_Method!$D$24,4,IF(J167&gt;=RFM_Method!$D$23,3,IF(J167&gt;=RFM_Method!$D$22,2,1)))))</f>
        <v>5</v>
      </c>
      <c r="N167" s="38" t="str">
        <f t="shared" si="6"/>
        <v>215</v>
      </c>
      <c r="O167" s="38">
        <f t="shared" si="7"/>
        <v>8</v>
      </c>
      <c r="P167" s="38">
        <f t="shared" si="8"/>
        <v>3</v>
      </c>
      <c r="Q167" s="12" t="str">
        <f>IF(I167=0,"Never Recharged",INDEX(RFM_Method!$C$32:$G$36,6-K167,P167))</f>
        <v>At Risk</v>
      </c>
      <c r="R167" s="39">
        <f>SUMIFS(Raw_DataUsage!$D$2:$D$5001,Raw_DataUsage!$B$2:$B$5001,A167)/1024</f>
        <v>4.5857617187499997</v>
      </c>
      <c r="S167" s="40">
        <f>SUMIFS(Raw_Calls!$D$2:$D$5001,Raw_Calls!$B$2:$B$5001,A167)/60</f>
        <v>2.15</v>
      </c>
      <c r="T167" s="38" t="str">
        <f>IF(COUNTIFS(Raw_Subscriptions!$B$2:$B$3001,A167,Raw_Subscriptions!$F$2:$F$3001,"Active")&gt;0,"Yes","No")</f>
        <v>No</v>
      </c>
    </row>
    <row r="168" spans="1:20" x14ac:dyDescent="0.3">
      <c r="A168" s="13" t="str">
        <f>Raw_Customers!A165</f>
        <v>C000164</v>
      </c>
      <c r="B168" s="13" t="str">
        <f>Raw_Customers!B165</f>
        <v>Rahul Jha</v>
      </c>
      <c r="C168" s="13" t="str">
        <f>Raw_Customers!E165</f>
        <v>Bangalore</v>
      </c>
      <c r="D168" s="13" t="str">
        <f>Raw_Customers!F165</f>
        <v>Punjab</v>
      </c>
      <c r="E168" s="13" t="str">
        <f>Raw_Customers!H165</f>
        <v>Active</v>
      </c>
      <c r="F168" s="35">
        <f>Raw_Customers!G165</f>
        <v>44980</v>
      </c>
      <c r="G168" s="36" t="str">
        <f>IF(I168=0,"",INT(_xlfn.MAXIFS(Raw_Recharges!$D$2:$D$3001,Raw_Recharges!$B$2:$B$3001,A168)))</f>
        <v/>
      </c>
      <c r="H168" s="12" t="str">
        <f>IF(I168=0,"",RFM_Method!$C$5-G168)</f>
        <v/>
      </c>
      <c r="I168" s="12">
        <f>COUNTIFS(Raw_Recharges!$B$2:$B$3001,A168)</f>
        <v>0</v>
      </c>
      <c r="J168" s="37" t="str">
        <f>IF(I168=0,"",SUMIFS(Raw_Recharges!$E$2:$E$3001,Raw_Recharges!$B$2:$B$3001,A168))</f>
        <v/>
      </c>
      <c r="K168" s="38">
        <f>IF(I168=0,0,IF(H168&lt;=RFM_Method!$C$22,5,IF(H168&lt;=RFM_Method!$C$23,4,IF(H168&lt;=RFM_Method!$C$24,3,IF(H168&lt;=RFM_Method!$C$25,2,1)))))</f>
        <v>0</v>
      </c>
      <c r="L168" s="38">
        <f>IF(I168=0,0,IF(I168&gt;=RFM_Method!$E$22,5,IF(I168&gt;=RFM_Method!$E$23,4,IF(I168&gt;=RFM_Method!$E$24,3,IF(I168&gt;=RFM_Method!$E$25,2,1)))))</f>
        <v>0</v>
      </c>
      <c r="M168" s="38">
        <f>IF(I168=0,0,IF(J168&gt;=RFM_Method!$D$25,5,IF(J168&gt;=RFM_Method!$D$24,4,IF(J168&gt;=RFM_Method!$D$23,3,IF(J168&gt;=RFM_Method!$D$22,2,1)))))</f>
        <v>0</v>
      </c>
      <c r="N168" s="38" t="str">
        <f t="shared" si="6"/>
        <v>000</v>
      </c>
      <c r="O168" s="38">
        <f t="shared" si="7"/>
        <v>0</v>
      </c>
      <c r="P168" s="38">
        <f t="shared" si="8"/>
        <v>0</v>
      </c>
      <c r="Q168" s="12" t="str">
        <f>IF(I168=0,"Never Recharged",INDEX(RFM_Method!$C$32:$G$36,6-K168,P168))</f>
        <v>Never Recharged</v>
      </c>
      <c r="R168" s="39">
        <f>SUMIFS(Raw_DataUsage!$D$2:$D$5001,Raw_DataUsage!$B$2:$B$5001,A168)/1024</f>
        <v>0.62439453125000011</v>
      </c>
      <c r="S168" s="40">
        <f>SUMIFS(Raw_Calls!$D$2:$D$5001,Raw_Calls!$B$2:$B$5001,A168)/60</f>
        <v>85.4</v>
      </c>
      <c r="T168" s="38" t="str">
        <f>IF(COUNTIFS(Raw_Subscriptions!$B$2:$B$3001,A168,Raw_Subscriptions!$F$2:$F$3001,"Active")&gt;0,"Yes","No")</f>
        <v>No</v>
      </c>
    </row>
    <row r="169" spans="1:20" x14ac:dyDescent="0.3">
      <c r="A169" s="13" t="str">
        <f>Raw_Customers!A166</f>
        <v>C000165</v>
      </c>
      <c r="B169" s="13" t="str">
        <f>Raw_Customers!B166</f>
        <v>Anita Reddy</v>
      </c>
      <c r="C169" s="13" t="str">
        <f>Raw_Customers!E166</f>
        <v>Bangalore</v>
      </c>
      <c r="D169" s="13" t="str">
        <f>Raw_Customers!F166</f>
        <v>Mumbai</v>
      </c>
      <c r="E169" s="13" t="str">
        <f>Raw_Customers!H166</f>
        <v>Active</v>
      </c>
      <c r="F169" s="35">
        <f>Raw_Customers!G166</f>
        <v>45828</v>
      </c>
      <c r="G169" s="36">
        <f>IF(I169=0,"",INT(_xlfn.MAXIFS(Raw_Recharges!$D$2:$D$3001,Raw_Recharges!$B$2:$B$3001,A169)))</f>
        <v>45967</v>
      </c>
      <c r="H169" s="12">
        <f>IF(I169=0,"",RFM_Method!$C$5-G169)</f>
        <v>87</v>
      </c>
      <c r="I169" s="12">
        <f>COUNTIFS(Raw_Recharges!$B$2:$B$3001,A169)</f>
        <v>3</v>
      </c>
      <c r="J169" s="37">
        <f>IF(I169=0,"",SUMIFS(Raw_Recharges!$E$2:$E$3001,Raw_Recharges!$B$2:$B$3001,A169))</f>
        <v>1964</v>
      </c>
      <c r="K169" s="38">
        <f>IF(I169=0,0,IF(H169&lt;=RFM_Method!$C$22,5,IF(H169&lt;=RFM_Method!$C$23,4,IF(H169&lt;=RFM_Method!$C$24,3,IF(H169&lt;=RFM_Method!$C$25,2,1)))))</f>
        <v>3</v>
      </c>
      <c r="L169" s="38">
        <f>IF(I169=0,0,IF(I169&gt;=RFM_Method!$E$22,5,IF(I169&gt;=RFM_Method!$E$23,4,IF(I169&gt;=RFM_Method!$E$24,3,IF(I169&gt;=RFM_Method!$E$25,2,1)))))</f>
        <v>3</v>
      </c>
      <c r="M169" s="38">
        <f>IF(I169=0,0,IF(J169&gt;=RFM_Method!$D$25,5,IF(J169&gt;=RFM_Method!$D$24,4,IF(J169&gt;=RFM_Method!$D$23,3,IF(J169&gt;=RFM_Method!$D$22,2,1)))))</f>
        <v>4</v>
      </c>
      <c r="N169" s="38" t="str">
        <f t="shared" si="6"/>
        <v>334</v>
      </c>
      <c r="O169" s="38">
        <f t="shared" si="7"/>
        <v>10</v>
      </c>
      <c r="P169" s="38">
        <f t="shared" si="8"/>
        <v>4</v>
      </c>
      <c r="Q169" s="12" t="str">
        <f>IF(I169=0,"Never Recharged",INDEX(RFM_Method!$C$32:$G$36,6-K169,P169))</f>
        <v>Loyal Customers</v>
      </c>
      <c r="R169" s="39">
        <f>SUMIFS(Raw_DataUsage!$D$2:$D$5001,Raw_DataUsage!$B$2:$B$5001,A169)/1024</f>
        <v>5.4036425781249999</v>
      </c>
      <c r="S169" s="40">
        <f>SUMIFS(Raw_Calls!$D$2:$D$5001,Raw_Calls!$B$2:$B$5001,A169)/60</f>
        <v>0</v>
      </c>
      <c r="T169" s="38" t="str">
        <f>IF(COUNTIFS(Raw_Subscriptions!$B$2:$B$3001,A169,Raw_Subscriptions!$F$2:$F$3001,"Active")&gt;0,"Yes","No")</f>
        <v>No</v>
      </c>
    </row>
    <row r="170" spans="1:20" x14ac:dyDescent="0.3">
      <c r="A170" s="13" t="str">
        <f>Raw_Customers!A167</f>
        <v>C000166</v>
      </c>
      <c r="B170" s="13" t="str">
        <f>Raw_Customers!B167</f>
        <v>Pooja Reddy</v>
      </c>
      <c r="C170" s="13" t="str">
        <f>Raw_Customers!E167</f>
        <v>Bangalore</v>
      </c>
      <c r="D170" s="13" t="str">
        <f>Raw_Customers!F167</f>
        <v>Andhra Pradesh</v>
      </c>
      <c r="E170" s="13" t="str">
        <f>Raw_Customers!H167</f>
        <v>Active</v>
      </c>
      <c r="F170" s="35">
        <f>Raw_Customers!G167</f>
        <v>45747</v>
      </c>
      <c r="G170" s="36" t="str">
        <f>IF(I170=0,"",INT(_xlfn.MAXIFS(Raw_Recharges!$D$2:$D$3001,Raw_Recharges!$B$2:$B$3001,A170)))</f>
        <v/>
      </c>
      <c r="H170" s="12" t="str">
        <f>IF(I170=0,"",RFM_Method!$C$5-G170)</f>
        <v/>
      </c>
      <c r="I170" s="12">
        <f>COUNTIFS(Raw_Recharges!$B$2:$B$3001,A170)</f>
        <v>0</v>
      </c>
      <c r="J170" s="37" t="str">
        <f>IF(I170=0,"",SUMIFS(Raw_Recharges!$E$2:$E$3001,Raw_Recharges!$B$2:$B$3001,A170))</f>
        <v/>
      </c>
      <c r="K170" s="38">
        <f>IF(I170=0,0,IF(H170&lt;=RFM_Method!$C$22,5,IF(H170&lt;=RFM_Method!$C$23,4,IF(H170&lt;=RFM_Method!$C$24,3,IF(H170&lt;=RFM_Method!$C$25,2,1)))))</f>
        <v>0</v>
      </c>
      <c r="L170" s="38">
        <f>IF(I170=0,0,IF(I170&gt;=RFM_Method!$E$22,5,IF(I170&gt;=RFM_Method!$E$23,4,IF(I170&gt;=RFM_Method!$E$24,3,IF(I170&gt;=RFM_Method!$E$25,2,1)))))</f>
        <v>0</v>
      </c>
      <c r="M170" s="38">
        <f>IF(I170=0,0,IF(J170&gt;=RFM_Method!$D$25,5,IF(J170&gt;=RFM_Method!$D$24,4,IF(J170&gt;=RFM_Method!$D$23,3,IF(J170&gt;=RFM_Method!$D$22,2,1)))))</f>
        <v>0</v>
      </c>
      <c r="N170" s="38" t="str">
        <f t="shared" si="6"/>
        <v>000</v>
      </c>
      <c r="O170" s="38">
        <f t="shared" si="7"/>
        <v>0</v>
      </c>
      <c r="P170" s="38">
        <f t="shared" si="8"/>
        <v>0</v>
      </c>
      <c r="Q170" s="12" t="str">
        <f>IF(I170=0,"Never Recharged",INDEX(RFM_Method!$C$32:$G$36,6-K170,P170))</f>
        <v>Never Recharged</v>
      </c>
      <c r="R170" s="39">
        <f>SUMIFS(Raw_DataUsage!$D$2:$D$5001,Raw_DataUsage!$B$2:$B$5001,A170)/1024</f>
        <v>2.07375</v>
      </c>
      <c r="S170" s="40">
        <f>SUMIFS(Raw_Calls!$D$2:$D$5001,Raw_Calls!$B$2:$B$5001,A170)/60</f>
        <v>93.75</v>
      </c>
      <c r="T170" s="38" t="str">
        <f>IF(COUNTIFS(Raw_Subscriptions!$B$2:$B$3001,A170,Raw_Subscriptions!$F$2:$F$3001,"Active")&gt;0,"Yes","No")</f>
        <v>No</v>
      </c>
    </row>
    <row r="171" spans="1:20" x14ac:dyDescent="0.3">
      <c r="A171" s="13" t="str">
        <f>Raw_Customers!A168</f>
        <v>C000167</v>
      </c>
      <c r="B171" s="13" t="str">
        <f>Raw_Customers!B168</f>
        <v>Vikram Singh</v>
      </c>
      <c r="C171" s="13" t="str">
        <f>Raw_Customers!E168</f>
        <v>Pune</v>
      </c>
      <c r="D171" s="13" t="str">
        <f>Raw_Customers!F168</f>
        <v>Telangana</v>
      </c>
      <c r="E171" s="13" t="str">
        <f>Raw_Customers!H168</f>
        <v>Inactive</v>
      </c>
      <c r="F171" s="35">
        <f>Raw_Customers!G168</f>
        <v>44198</v>
      </c>
      <c r="G171" s="36">
        <f>IF(I171=0,"",INT(_xlfn.MAXIFS(Raw_Recharges!$D$2:$D$3001,Raw_Recharges!$B$2:$B$3001,A171)))</f>
        <v>46034</v>
      </c>
      <c r="H171" s="12">
        <f>IF(I171=0,"",RFM_Method!$C$5-G171)</f>
        <v>20</v>
      </c>
      <c r="I171" s="12">
        <f>COUNTIFS(Raw_Recharges!$B$2:$B$3001,A171)</f>
        <v>5</v>
      </c>
      <c r="J171" s="37">
        <f>IF(I171=0,"",SUMIFS(Raw_Recharges!$E$2:$E$3001,Raw_Recharges!$B$2:$B$3001,A171))</f>
        <v>4362</v>
      </c>
      <c r="K171" s="38">
        <f>IF(I171=0,0,IF(H171&lt;=RFM_Method!$C$22,5,IF(H171&lt;=RFM_Method!$C$23,4,IF(H171&lt;=RFM_Method!$C$24,3,IF(H171&lt;=RFM_Method!$C$25,2,1)))))</f>
        <v>5</v>
      </c>
      <c r="L171" s="38">
        <f>IF(I171=0,0,IF(I171&gt;=RFM_Method!$E$22,5,IF(I171&gt;=RFM_Method!$E$23,4,IF(I171&gt;=RFM_Method!$E$24,3,IF(I171&gt;=RFM_Method!$E$25,2,1)))))</f>
        <v>5</v>
      </c>
      <c r="M171" s="38">
        <f>IF(I171=0,0,IF(J171&gt;=RFM_Method!$D$25,5,IF(J171&gt;=RFM_Method!$D$24,4,IF(J171&gt;=RFM_Method!$D$23,3,IF(J171&gt;=RFM_Method!$D$22,2,1)))))</f>
        <v>5</v>
      </c>
      <c r="N171" s="38" t="str">
        <f t="shared" si="6"/>
        <v>555</v>
      </c>
      <c r="O171" s="38">
        <f t="shared" si="7"/>
        <v>15</v>
      </c>
      <c r="P171" s="38">
        <f t="shared" si="8"/>
        <v>5</v>
      </c>
      <c r="Q171" s="12" t="str">
        <f>IF(I171=0,"Never Recharged",INDEX(RFM_Method!$C$32:$G$36,6-K171,P171))</f>
        <v>Champions</v>
      </c>
      <c r="R171" s="39">
        <f>SUMIFS(Raw_DataUsage!$D$2:$D$5001,Raw_DataUsage!$B$2:$B$5001,A171)/1024</f>
        <v>1.663115234375</v>
      </c>
      <c r="S171" s="40">
        <f>SUMIFS(Raw_Calls!$D$2:$D$5001,Raw_Calls!$B$2:$B$5001,A171)/60</f>
        <v>150.38333333333333</v>
      </c>
      <c r="T171" s="38" t="str">
        <f>IF(COUNTIFS(Raw_Subscriptions!$B$2:$B$3001,A171,Raw_Subscriptions!$F$2:$F$3001,"Active")&gt;0,"Yes","No")</f>
        <v>Yes</v>
      </c>
    </row>
    <row r="172" spans="1:20" x14ac:dyDescent="0.3">
      <c r="A172" s="13" t="str">
        <f>Raw_Customers!A169</f>
        <v>C000168</v>
      </c>
      <c r="B172" s="13" t="str">
        <f>Raw_Customers!B169</f>
        <v>Vikram Reddy</v>
      </c>
      <c r="C172" s="13" t="str">
        <f>Raw_Customers!E169</f>
        <v>Chennai</v>
      </c>
      <c r="D172" s="13" t="str">
        <f>Raw_Customers!F169</f>
        <v>Mumbai</v>
      </c>
      <c r="E172" s="13" t="str">
        <f>Raw_Customers!H169</f>
        <v>Inactive</v>
      </c>
      <c r="F172" s="35">
        <f>Raw_Customers!G169</f>
        <v>45662</v>
      </c>
      <c r="G172" s="36">
        <f>IF(I172=0,"",INT(_xlfn.MAXIFS(Raw_Recharges!$D$2:$D$3001,Raw_Recharges!$B$2:$B$3001,A172)))</f>
        <v>45985</v>
      </c>
      <c r="H172" s="12">
        <f>IF(I172=0,"",RFM_Method!$C$5-G172)</f>
        <v>69</v>
      </c>
      <c r="I172" s="12">
        <f>COUNTIFS(Raw_Recharges!$B$2:$B$3001,A172)</f>
        <v>1</v>
      </c>
      <c r="J172" s="37">
        <f>IF(I172=0,"",SUMIFS(Raw_Recharges!$E$2:$E$3001,Raw_Recharges!$B$2:$B$3001,A172))</f>
        <v>148</v>
      </c>
      <c r="K172" s="38">
        <f>IF(I172=0,0,IF(H172&lt;=RFM_Method!$C$22,5,IF(H172&lt;=RFM_Method!$C$23,4,IF(H172&lt;=RFM_Method!$C$24,3,IF(H172&lt;=RFM_Method!$C$25,2,1)))))</f>
        <v>4</v>
      </c>
      <c r="L172" s="38">
        <f>IF(I172=0,0,IF(I172&gt;=RFM_Method!$E$22,5,IF(I172&gt;=RFM_Method!$E$23,4,IF(I172&gt;=RFM_Method!$E$24,3,IF(I172&gt;=RFM_Method!$E$25,2,1)))))</f>
        <v>1</v>
      </c>
      <c r="M172" s="38">
        <f>IF(I172=0,0,IF(J172&gt;=RFM_Method!$D$25,5,IF(J172&gt;=RFM_Method!$D$24,4,IF(J172&gt;=RFM_Method!$D$23,3,IF(J172&gt;=RFM_Method!$D$22,2,1)))))</f>
        <v>1</v>
      </c>
      <c r="N172" s="38" t="str">
        <f t="shared" si="6"/>
        <v>411</v>
      </c>
      <c r="O172" s="38">
        <f t="shared" si="7"/>
        <v>6</v>
      </c>
      <c r="P172" s="38">
        <f t="shared" si="8"/>
        <v>1</v>
      </c>
      <c r="Q172" s="12" t="str">
        <f>IF(I172=0,"Never Recharged",INDEX(RFM_Method!$C$32:$G$36,6-K172,P172))</f>
        <v>Promising</v>
      </c>
      <c r="R172" s="39">
        <f>SUMIFS(Raw_DataUsage!$D$2:$D$5001,Raw_DataUsage!$B$2:$B$5001,A172)/1024</f>
        <v>4.0542675781250006</v>
      </c>
      <c r="S172" s="40">
        <f>SUMIFS(Raw_Calls!$D$2:$D$5001,Raw_Calls!$B$2:$B$5001,A172)/60</f>
        <v>44.85</v>
      </c>
      <c r="T172" s="38" t="str">
        <f>IF(COUNTIFS(Raw_Subscriptions!$B$2:$B$3001,A172,Raw_Subscriptions!$F$2:$F$3001,"Active")&gt;0,"Yes","No")</f>
        <v>Yes</v>
      </c>
    </row>
    <row r="173" spans="1:20" x14ac:dyDescent="0.3">
      <c r="A173" s="13" t="str">
        <f>Raw_Customers!A170</f>
        <v>C000169</v>
      </c>
      <c r="B173" s="13" t="str">
        <f>Raw_Customers!B170</f>
        <v>Pooja Kumar</v>
      </c>
      <c r="C173" s="13" t="str">
        <f>Raw_Customers!E170</f>
        <v>Hyderabad</v>
      </c>
      <c r="D173" s="13" t="str">
        <f>Raw_Customers!F170</f>
        <v>Maharashtra</v>
      </c>
      <c r="E173" s="13" t="str">
        <f>Raw_Customers!H170</f>
        <v>Inactive</v>
      </c>
      <c r="F173" s="35">
        <f>Raw_Customers!G170</f>
        <v>45414</v>
      </c>
      <c r="G173" s="36">
        <f>IF(I173=0,"",INT(_xlfn.MAXIFS(Raw_Recharges!$D$2:$D$3001,Raw_Recharges!$B$2:$B$3001,A173)))</f>
        <v>45978</v>
      </c>
      <c r="H173" s="12">
        <f>IF(I173=0,"",RFM_Method!$C$5-G173)</f>
        <v>76</v>
      </c>
      <c r="I173" s="12">
        <f>COUNTIFS(Raw_Recharges!$B$2:$B$3001,A173)</f>
        <v>1</v>
      </c>
      <c r="J173" s="37">
        <f>IF(I173=0,"",SUMIFS(Raw_Recharges!$E$2:$E$3001,Raw_Recharges!$B$2:$B$3001,A173))</f>
        <v>99</v>
      </c>
      <c r="K173" s="38">
        <f>IF(I173=0,0,IF(H173&lt;=RFM_Method!$C$22,5,IF(H173&lt;=RFM_Method!$C$23,4,IF(H173&lt;=RFM_Method!$C$24,3,IF(H173&lt;=RFM_Method!$C$25,2,1)))))</f>
        <v>4</v>
      </c>
      <c r="L173" s="38">
        <f>IF(I173=0,0,IF(I173&gt;=RFM_Method!$E$22,5,IF(I173&gt;=RFM_Method!$E$23,4,IF(I173&gt;=RFM_Method!$E$24,3,IF(I173&gt;=RFM_Method!$E$25,2,1)))))</f>
        <v>1</v>
      </c>
      <c r="M173" s="38">
        <f>IF(I173=0,0,IF(J173&gt;=RFM_Method!$D$25,5,IF(J173&gt;=RFM_Method!$D$24,4,IF(J173&gt;=RFM_Method!$D$23,3,IF(J173&gt;=RFM_Method!$D$22,2,1)))))</f>
        <v>1</v>
      </c>
      <c r="N173" s="38" t="str">
        <f t="shared" si="6"/>
        <v>411</v>
      </c>
      <c r="O173" s="38">
        <f t="shared" si="7"/>
        <v>6</v>
      </c>
      <c r="P173" s="38">
        <f t="shared" si="8"/>
        <v>1</v>
      </c>
      <c r="Q173" s="12" t="str">
        <f>IF(I173=0,"Never Recharged",INDEX(RFM_Method!$C$32:$G$36,6-K173,P173))</f>
        <v>Promising</v>
      </c>
      <c r="R173" s="39">
        <f>SUMIFS(Raw_DataUsage!$D$2:$D$5001,Raw_DataUsage!$B$2:$B$5001,A173)/1024</f>
        <v>1.234873046875</v>
      </c>
      <c r="S173" s="40">
        <f>SUMIFS(Raw_Calls!$D$2:$D$5001,Raw_Calls!$B$2:$B$5001,A173)/60</f>
        <v>36.25</v>
      </c>
      <c r="T173" s="38" t="str">
        <f>IF(COUNTIFS(Raw_Subscriptions!$B$2:$B$3001,A173,Raw_Subscriptions!$F$2:$F$3001,"Active")&gt;0,"Yes","No")</f>
        <v>Yes</v>
      </c>
    </row>
    <row r="174" spans="1:20" x14ac:dyDescent="0.3">
      <c r="A174" s="13" t="str">
        <f>Raw_Customers!A171</f>
        <v>C000170</v>
      </c>
      <c r="B174" s="13" t="str">
        <f>Raw_Customers!B171</f>
        <v>Anita Gupta</v>
      </c>
      <c r="C174" s="13" t="str">
        <f>Raw_Customers!E171</f>
        <v>Mumbai</v>
      </c>
      <c r="D174" s="13" t="str">
        <f>Raw_Customers!F171</f>
        <v>Maharashtra</v>
      </c>
      <c r="E174" s="13" t="str">
        <f>Raw_Customers!H171</f>
        <v>Active</v>
      </c>
      <c r="F174" s="35">
        <f>Raw_Customers!G171</f>
        <v>44143</v>
      </c>
      <c r="G174" s="36">
        <f>IF(I174=0,"",INT(_xlfn.MAXIFS(Raw_Recharges!$D$2:$D$3001,Raw_Recharges!$B$2:$B$3001,A174)))</f>
        <v>45937</v>
      </c>
      <c r="H174" s="12">
        <f>IF(I174=0,"",RFM_Method!$C$5-G174)</f>
        <v>117</v>
      </c>
      <c r="I174" s="12">
        <f>COUNTIFS(Raw_Recharges!$B$2:$B$3001,A174)</f>
        <v>3</v>
      </c>
      <c r="J174" s="37">
        <f>IF(I174=0,"",SUMIFS(Raw_Recharges!$E$2:$E$3001,Raw_Recharges!$B$2:$B$3001,A174))</f>
        <v>1057</v>
      </c>
      <c r="K174" s="38">
        <f>IF(I174=0,0,IF(H174&lt;=RFM_Method!$C$22,5,IF(H174&lt;=RFM_Method!$C$23,4,IF(H174&lt;=RFM_Method!$C$24,3,IF(H174&lt;=RFM_Method!$C$25,2,1)))))</f>
        <v>3</v>
      </c>
      <c r="L174" s="38">
        <f>IF(I174=0,0,IF(I174&gt;=RFM_Method!$E$22,5,IF(I174&gt;=RFM_Method!$E$23,4,IF(I174&gt;=RFM_Method!$E$24,3,IF(I174&gt;=RFM_Method!$E$25,2,1)))))</f>
        <v>3</v>
      </c>
      <c r="M174" s="38">
        <f>IF(I174=0,0,IF(J174&gt;=RFM_Method!$D$25,5,IF(J174&gt;=RFM_Method!$D$24,4,IF(J174&gt;=RFM_Method!$D$23,3,IF(J174&gt;=RFM_Method!$D$22,2,1)))))</f>
        <v>3</v>
      </c>
      <c r="N174" s="38" t="str">
        <f t="shared" si="6"/>
        <v>333</v>
      </c>
      <c r="O174" s="38">
        <f t="shared" si="7"/>
        <v>9</v>
      </c>
      <c r="P174" s="38">
        <f t="shared" si="8"/>
        <v>3</v>
      </c>
      <c r="Q174" s="12" t="str">
        <f>IF(I174=0,"Never Recharged",INDEX(RFM_Method!$C$32:$G$36,6-K174,P174))</f>
        <v>Need Attention</v>
      </c>
      <c r="R174" s="39">
        <f>SUMIFS(Raw_DataUsage!$D$2:$D$5001,Raw_DataUsage!$B$2:$B$5001,A174)/1024</f>
        <v>1.2157421875000001</v>
      </c>
      <c r="S174" s="40">
        <f>SUMIFS(Raw_Calls!$D$2:$D$5001,Raw_Calls!$B$2:$B$5001,A174)/60</f>
        <v>188.88333333333333</v>
      </c>
      <c r="T174" s="38" t="str">
        <f>IF(COUNTIFS(Raw_Subscriptions!$B$2:$B$3001,A174,Raw_Subscriptions!$F$2:$F$3001,"Active")&gt;0,"Yes","No")</f>
        <v>No</v>
      </c>
    </row>
    <row r="175" spans="1:20" x14ac:dyDescent="0.3">
      <c r="A175" s="13" t="str">
        <f>Raw_Customers!A172</f>
        <v>C000171</v>
      </c>
      <c r="B175" s="13" t="str">
        <f>Raw_Customers!B172</f>
        <v>Simran Yadav</v>
      </c>
      <c r="C175" s="13" t="str">
        <f>Raw_Customers!E172</f>
        <v>Hyderabad</v>
      </c>
      <c r="D175" s="13" t="str">
        <f>Raw_Customers!F172</f>
        <v>Gujarat</v>
      </c>
      <c r="E175" s="13" t="str">
        <f>Raw_Customers!H172</f>
        <v>Active</v>
      </c>
      <c r="F175" s="35">
        <f>Raw_Customers!G172</f>
        <v>44518</v>
      </c>
      <c r="G175" s="36">
        <f>IF(I175=0,"",INT(_xlfn.MAXIFS(Raw_Recharges!$D$2:$D$3001,Raw_Recharges!$B$2:$B$3001,A175)))</f>
        <v>45992</v>
      </c>
      <c r="H175" s="12">
        <f>IF(I175=0,"",RFM_Method!$C$5-G175)</f>
        <v>62</v>
      </c>
      <c r="I175" s="12">
        <f>COUNTIFS(Raw_Recharges!$B$2:$B$3001,A175)</f>
        <v>2</v>
      </c>
      <c r="J175" s="37">
        <f>IF(I175=0,"",SUMIFS(Raw_Recharges!$E$2:$E$3001,Raw_Recharges!$B$2:$B$3001,A175))</f>
        <v>648</v>
      </c>
      <c r="K175" s="38">
        <f>IF(I175=0,0,IF(H175&lt;=RFM_Method!$C$22,5,IF(H175&lt;=RFM_Method!$C$23,4,IF(H175&lt;=RFM_Method!$C$24,3,IF(H175&lt;=RFM_Method!$C$25,2,1)))))</f>
        <v>4</v>
      </c>
      <c r="L175" s="38">
        <f>IF(I175=0,0,IF(I175&gt;=RFM_Method!$E$22,5,IF(I175&gt;=RFM_Method!$E$23,4,IF(I175&gt;=RFM_Method!$E$24,3,IF(I175&gt;=RFM_Method!$E$25,2,1)))))</f>
        <v>2</v>
      </c>
      <c r="M175" s="38">
        <f>IF(I175=0,0,IF(J175&gt;=RFM_Method!$D$25,5,IF(J175&gt;=RFM_Method!$D$24,4,IF(J175&gt;=RFM_Method!$D$23,3,IF(J175&gt;=RFM_Method!$D$22,2,1)))))</f>
        <v>2</v>
      </c>
      <c r="N175" s="38" t="str">
        <f t="shared" si="6"/>
        <v>422</v>
      </c>
      <c r="O175" s="38">
        <f t="shared" si="7"/>
        <v>8</v>
      </c>
      <c r="P175" s="38">
        <f t="shared" si="8"/>
        <v>2</v>
      </c>
      <c r="Q175" s="12" t="str">
        <f>IF(I175=0,"Never Recharged",INDEX(RFM_Method!$C$32:$G$36,6-K175,P175))</f>
        <v>Potential Loyalist</v>
      </c>
      <c r="R175" s="39">
        <f>SUMIFS(Raw_DataUsage!$D$2:$D$5001,Raw_DataUsage!$B$2:$B$5001,A175)/1024</f>
        <v>6.6627832031250005</v>
      </c>
      <c r="S175" s="40">
        <f>SUMIFS(Raw_Calls!$D$2:$D$5001,Raw_Calls!$B$2:$B$5001,A175)/60</f>
        <v>41.866666666666667</v>
      </c>
      <c r="T175" s="38" t="str">
        <f>IF(COUNTIFS(Raw_Subscriptions!$B$2:$B$3001,A175,Raw_Subscriptions!$F$2:$F$3001,"Active")&gt;0,"Yes","No")</f>
        <v>No</v>
      </c>
    </row>
    <row r="176" spans="1:20" x14ac:dyDescent="0.3">
      <c r="A176" s="13" t="str">
        <f>Raw_Customers!A173</f>
        <v>C000172</v>
      </c>
      <c r="B176" s="13" t="str">
        <f>Raw_Customers!B173</f>
        <v>Rahul Mishra</v>
      </c>
      <c r="C176" s="13" t="str">
        <f>Raw_Customers!E173</f>
        <v>Bangalore</v>
      </c>
      <c r="D176" s="13" t="str">
        <f>Raw_Customers!F173</f>
        <v>Andhra Pradesh</v>
      </c>
      <c r="E176" s="13" t="str">
        <f>Raw_Customers!H173</f>
        <v>Active</v>
      </c>
      <c r="F176" s="35">
        <f>Raw_Customers!G173</f>
        <v>45616</v>
      </c>
      <c r="G176" s="36">
        <f>IF(I176=0,"",INT(_xlfn.MAXIFS(Raw_Recharges!$D$2:$D$3001,Raw_Recharges!$B$2:$B$3001,A176)))</f>
        <v>46024</v>
      </c>
      <c r="H176" s="12">
        <f>IF(I176=0,"",RFM_Method!$C$5-G176)</f>
        <v>30</v>
      </c>
      <c r="I176" s="12">
        <f>COUNTIFS(Raw_Recharges!$B$2:$B$3001,A176)</f>
        <v>2</v>
      </c>
      <c r="J176" s="37">
        <f>IF(I176=0,"",SUMIFS(Raw_Recharges!$E$2:$E$3001,Raw_Recharges!$B$2:$B$3001,A176))</f>
        <v>398</v>
      </c>
      <c r="K176" s="38">
        <f>IF(I176=0,0,IF(H176&lt;=RFM_Method!$C$22,5,IF(H176&lt;=RFM_Method!$C$23,4,IF(H176&lt;=RFM_Method!$C$24,3,IF(H176&lt;=RFM_Method!$C$25,2,1)))))</f>
        <v>5</v>
      </c>
      <c r="L176" s="38">
        <f>IF(I176=0,0,IF(I176&gt;=RFM_Method!$E$22,5,IF(I176&gt;=RFM_Method!$E$23,4,IF(I176&gt;=RFM_Method!$E$24,3,IF(I176&gt;=RFM_Method!$E$25,2,1)))))</f>
        <v>2</v>
      </c>
      <c r="M176" s="38">
        <f>IF(I176=0,0,IF(J176&gt;=RFM_Method!$D$25,5,IF(J176&gt;=RFM_Method!$D$24,4,IF(J176&gt;=RFM_Method!$D$23,3,IF(J176&gt;=RFM_Method!$D$22,2,1)))))</f>
        <v>2</v>
      </c>
      <c r="N176" s="38" t="str">
        <f t="shared" si="6"/>
        <v>522</v>
      </c>
      <c r="O176" s="38">
        <f t="shared" si="7"/>
        <v>9</v>
      </c>
      <c r="P176" s="38">
        <f t="shared" si="8"/>
        <v>2</v>
      </c>
      <c r="Q176" s="12" t="str">
        <f>IF(I176=0,"Never Recharged",INDEX(RFM_Method!$C$32:$G$36,6-K176,P176))</f>
        <v>Promising</v>
      </c>
      <c r="R176" s="39">
        <f>SUMIFS(Raw_DataUsage!$D$2:$D$5001,Raw_DataUsage!$B$2:$B$5001,A176)/1024</f>
        <v>0.31439453125</v>
      </c>
      <c r="S176" s="40">
        <f>SUMIFS(Raw_Calls!$D$2:$D$5001,Raw_Calls!$B$2:$B$5001,A176)/60</f>
        <v>0</v>
      </c>
      <c r="T176" s="38" t="str">
        <f>IF(COUNTIFS(Raw_Subscriptions!$B$2:$B$3001,A176,Raw_Subscriptions!$F$2:$F$3001,"Active")&gt;0,"Yes","No")</f>
        <v>Yes</v>
      </c>
    </row>
    <row r="177" spans="1:20" x14ac:dyDescent="0.3">
      <c r="A177" s="13" t="str">
        <f>Raw_Customers!A174</f>
        <v>C000173</v>
      </c>
      <c r="B177" s="13" t="str">
        <f>Raw_Customers!B174</f>
        <v>Anita Singh</v>
      </c>
      <c r="C177" s="13" t="str">
        <f>Raw_Customers!E174</f>
        <v>Pune</v>
      </c>
      <c r="D177" s="13" t="str">
        <f>Raw_Customers!F174</f>
        <v>West Bengal</v>
      </c>
      <c r="E177" s="13" t="str">
        <f>Raw_Customers!H174</f>
        <v>Active</v>
      </c>
      <c r="F177" s="35">
        <f>Raw_Customers!G174</f>
        <v>44383</v>
      </c>
      <c r="G177" s="36">
        <f>IF(I177=0,"",INT(_xlfn.MAXIFS(Raw_Recharges!$D$2:$D$3001,Raw_Recharges!$B$2:$B$3001,A177)))</f>
        <v>45840</v>
      </c>
      <c r="H177" s="12">
        <f>IF(I177=0,"",RFM_Method!$C$5-G177)</f>
        <v>214</v>
      </c>
      <c r="I177" s="12">
        <f>COUNTIFS(Raw_Recharges!$B$2:$B$3001,A177)</f>
        <v>1</v>
      </c>
      <c r="J177" s="37">
        <f>IF(I177=0,"",SUMIFS(Raw_Recharges!$E$2:$E$3001,Raw_Recharges!$B$2:$B$3001,A177))</f>
        <v>148</v>
      </c>
      <c r="K177" s="38">
        <f>IF(I177=0,0,IF(H177&lt;=RFM_Method!$C$22,5,IF(H177&lt;=RFM_Method!$C$23,4,IF(H177&lt;=RFM_Method!$C$24,3,IF(H177&lt;=RFM_Method!$C$25,2,1)))))</f>
        <v>2</v>
      </c>
      <c r="L177" s="38">
        <f>IF(I177=0,0,IF(I177&gt;=RFM_Method!$E$22,5,IF(I177&gt;=RFM_Method!$E$23,4,IF(I177&gt;=RFM_Method!$E$24,3,IF(I177&gt;=RFM_Method!$E$25,2,1)))))</f>
        <v>1</v>
      </c>
      <c r="M177" s="38">
        <f>IF(I177=0,0,IF(J177&gt;=RFM_Method!$D$25,5,IF(J177&gt;=RFM_Method!$D$24,4,IF(J177&gt;=RFM_Method!$D$23,3,IF(J177&gt;=RFM_Method!$D$22,2,1)))))</f>
        <v>1</v>
      </c>
      <c r="N177" s="38" t="str">
        <f t="shared" si="6"/>
        <v>211</v>
      </c>
      <c r="O177" s="38">
        <f t="shared" si="7"/>
        <v>4</v>
      </c>
      <c r="P177" s="38">
        <f t="shared" si="8"/>
        <v>1</v>
      </c>
      <c r="Q177" s="12" t="str">
        <f>IF(I177=0,"Never Recharged",INDEX(RFM_Method!$C$32:$G$36,6-K177,P177))</f>
        <v>Hibernating</v>
      </c>
      <c r="R177" s="39">
        <f>SUMIFS(Raw_DataUsage!$D$2:$D$5001,Raw_DataUsage!$B$2:$B$5001,A177)/1024</f>
        <v>4.1337890625</v>
      </c>
      <c r="S177" s="40">
        <f>SUMIFS(Raw_Calls!$D$2:$D$5001,Raw_Calls!$B$2:$B$5001,A177)/60</f>
        <v>38.18333333333333</v>
      </c>
      <c r="T177" s="38" t="str">
        <f>IF(COUNTIFS(Raw_Subscriptions!$B$2:$B$3001,A177,Raw_Subscriptions!$F$2:$F$3001,"Active")&gt;0,"Yes","No")</f>
        <v>No</v>
      </c>
    </row>
    <row r="178" spans="1:20" x14ac:dyDescent="0.3">
      <c r="A178" s="13" t="str">
        <f>Raw_Customers!A175</f>
        <v>C000174</v>
      </c>
      <c r="B178" s="13" t="str">
        <f>Raw_Customers!B175</f>
        <v>Vikram Mishra</v>
      </c>
      <c r="C178" s="13" t="str">
        <f>Raw_Customers!E175</f>
        <v>Pune</v>
      </c>
      <c r="D178" s="13" t="str">
        <f>Raw_Customers!F175</f>
        <v>Delhi NCR</v>
      </c>
      <c r="E178" s="13" t="str">
        <f>Raw_Customers!H175</f>
        <v>Inactive</v>
      </c>
      <c r="F178" s="35">
        <f>Raw_Customers!G175</f>
        <v>44952</v>
      </c>
      <c r="G178" s="36">
        <f>IF(I178=0,"",INT(_xlfn.MAXIFS(Raw_Recharges!$D$2:$D$3001,Raw_Recharges!$B$2:$B$3001,A178)))</f>
        <v>45929</v>
      </c>
      <c r="H178" s="12">
        <f>IF(I178=0,"",RFM_Method!$C$5-G178)</f>
        <v>125</v>
      </c>
      <c r="I178" s="12">
        <f>COUNTIFS(Raw_Recharges!$B$2:$B$3001,A178)</f>
        <v>2</v>
      </c>
      <c r="J178" s="37">
        <f>IF(I178=0,"",SUMIFS(Raw_Recharges!$E$2:$E$3001,Raw_Recharges!$B$2:$B$3001,A178))</f>
        <v>814</v>
      </c>
      <c r="K178" s="38">
        <f>IF(I178=0,0,IF(H178&lt;=RFM_Method!$C$22,5,IF(H178&lt;=RFM_Method!$C$23,4,IF(H178&lt;=RFM_Method!$C$24,3,IF(H178&lt;=RFM_Method!$C$25,2,1)))))</f>
        <v>3</v>
      </c>
      <c r="L178" s="38">
        <f>IF(I178=0,0,IF(I178&gt;=RFM_Method!$E$22,5,IF(I178&gt;=RFM_Method!$E$23,4,IF(I178&gt;=RFM_Method!$E$24,3,IF(I178&gt;=RFM_Method!$E$25,2,1)))))</f>
        <v>2</v>
      </c>
      <c r="M178" s="38">
        <f>IF(I178=0,0,IF(J178&gt;=RFM_Method!$D$25,5,IF(J178&gt;=RFM_Method!$D$24,4,IF(J178&gt;=RFM_Method!$D$23,3,IF(J178&gt;=RFM_Method!$D$22,2,1)))))</f>
        <v>3</v>
      </c>
      <c r="N178" s="38" t="str">
        <f t="shared" si="6"/>
        <v>323</v>
      </c>
      <c r="O178" s="38">
        <f t="shared" si="7"/>
        <v>8</v>
      </c>
      <c r="P178" s="38">
        <f t="shared" si="8"/>
        <v>3</v>
      </c>
      <c r="Q178" s="12" t="str">
        <f>IF(I178=0,"Never Recharged",INDEX(RFM_Method!$C$32:$G$36,6-K178,P178))</f>
        <v>Need Attention</v>
      </c>
      <c r="R178" s="39">
        <f>SUMIFS(Raw_DataUsage!$D$2:$D$5001,Raw_DataUsage!$B$2:$B$5001,A178)/1024</f>
        <v>1.3235449218749999</v>
      </c>
      <c r="S178" s="40">
        <f>SUMIFS(Raw_Calls!$D$2:$D$5001,Raw_Calls!$B$2:$B$5001,A178)/60</f>
        <v>170.7</v>
      </c>
      <c r="T178" s="38" t="str">
        <f>IF(COUNTIFS(Raw_Subscriptions!$B$2:$B$3001,A178,Raw_Subscriptions!$F$2:$F$3001,"Active")&gt;0,"Yes","No")</f>
        <v>No</v>
      </c>
    </row>
    <row r="179" spans="1:20" x14ac:dyDescent="0.3">
      <c r="A179" s="13" t="str">
        <f>Raw_Customers!A176</f>
        <v>C000175</v>
      </c>
      <c r="B179" s="13" t="str">
        <f>Raw_Customers!B176</f>
        <v>Suresh Mishra</v>
      </c>
      <c r="C179" s="13" t="str">
        <f>Raw_Customers!E176</f>
        <v>Pune</v>
      </c>
      <c r="D179" s="13" t="str">
        <f>Raw_Customers!F176</f>
        <v>Maharashtra</v>
      </c>
      <c r="E179" s="13" t="str">
        <f>Raw_Customers!H176</f>
        <v>Inactive</v>
      </c>
      <c r="F179" s="35">
        <f>Raw_Customers!G176</f>
        <v>44264</v>
      </c>
      <c r="G179" s="36">
        <f>IF(I179=0,"",INT(_xlfn.MAXIFS(Raw_Recharges!$D$2:$D$3001,Raw_Recharges!$B$2:$B$3001,A179)))</f>
        <v>46000</v>
      </c>
      <c r="H179" s="12">
        <f>IF(I179=0,"",RFM_Method!$C$5-G179)</f>
        <v>54</v>
      </c>
      <c r="I179" s="12">
        <f>COUNTIFS(Raw_Recharges!$B$2:$B$3001,A179)</f>
        <v>3</v>
      </c>
      <c r="J179" s="37">
        <f>IF(I179=0,"",SUMIFS(Raw_Recharges!$E$2:$E$3001,Raw_Recharges!$B$2:$B$3001,A179))</f>
        <v>795</v>
      </c>
      <c r="K179" s="38">
        <f>IF(I179=0,0,IF(H179&lt;=RFM_Method!$C$22,5,IF(H179&lt;=RFM_Method!$C$23,4,IF(H179&lt;=RFM_Method!$C$24,3,IF(H179&lt;=RFM_Method!$C$25,2,1)))))</f>
        <v>4</v>
      </c>
      <c r="L179" s="38">
        <f>IF(I179=0,0,IF(I179&gt;=RFM_Method!$E$22,5,IF(I179&gt;=RFM_Method!$E$23,4,IF(I179&gt;=RFM_Method!$E$24,3,IF(I179&gt;=RFM_Method!$E$25,2,1)))))</f>
        <v>3</v>
      </c>
      <c r="M179" s="38">
        <f>IF(I179=0,0,IF(J179&gt;=RFM_Method!$D$25,5,IF(J179&gt;=RFM_Method!$D$24,4,IF(J179&gt;=RFM_Method!$D$23,3,IF(J179&gt;=RFM_Method!$D$22,2,1)))))</f>
        <v>3</v>
      </c>
      <c r="N179" s="38" t="str">
        <f t="shared" si="6"/>
        <v>433</v>
      </c>
      <c r="O179" s="38">
        <f t="shared" si="7"/>
        <v>10</v>
      </c>
      <c r="P179" s="38">
        <f t="shared" si="8"/>
        <v>3</v>
      </c>
      <c r="Q179" s="12" t="str">
        <f>IF(I179=0,"Never Recharged",INDEX(RFM_Method!$C$32:$G$36,6-K179,P179))</f>
        <v>Potential Loyalist</v>
      </c>
      <c r="R179" s="39">
        <f>SUMIFS(Raw_DataUsage!$D$2:$D$5001,Raw_DataUsage!$B$2:$B$5001,A179)/1024</f>
        <v>0.77193359375000004</v>
      </c>
      <c r="S179" s="40">
        <f>SUMIFS(Raw_Calls!$D$2:$D$5001,Raw_Calls!$B$2:$B$5001,A179)/60</f>
        <v>49.18333333333333</v>
      </c>
      <c r="T179" s="38" t="str">
        <f>IF(COUNTIFS(Raw_Subscriptions!$B$2:$B$3001,A179,Raw_Subscriptions!$F$2:$F$3001,"Active")&gt;0,"Yes","No")</f>
        <v>Yes</v>
      </c>
    </row>
    <row r="180" spans="1:20" x14ac:dyDescent="0.3">
      <c r="A180" s="13" t="str">
        <f>Raw_Customers!A177</f>
        <v>C000176</v>
      </c>
      <c r="B180" s="13" t="str">
        <f>Raw_Customers!B177</f>
        <v>Raj Yadav</v>
      </c>
      <c r="C180" s="13" t="str">
        <f>Raw_Customers!E177</f>
        <v>Mumbai</v>
      </c>
      <c r="D180" s="13" t="str">
        <f>Raw_Customers!F177</f>
        <v>UP East</v>
      </c>
      <c r="E180" s="13" t="str">
        <f>Raw_Customers!H177</f>
        <v>Active</v>
      </c>
      <c r="F180" s="35">
        <f>Raw_Customers!G177</f>
        <v>44758</v>
      </c>
      <c r="G180" s="36">
        <f>IF(I180=0,"",INT(_xlfn.MAXIFS(Raw_Recharges!$D$2:$D$3001,Raw_Recharges!$B$2:$B$3001,A180)))</f>
        <v>45897</v>
      </c>
      <c r="H180" s="12">
        <f>IF(I180=0,"",RFM_Method!$C$5-G180)</f>
        <v>157</v>
      </c>
      <c r="I180" s="12">
        <f>COUNTIFS(Raw_Recharges!$B$2:$B$3001,A180)</f>
        <v>2</v>
      </c>
      <c r="J180" s="37">
        <f>IF(I180=0,"",SUMIFS(Raw_Recharges!$E$2:$E$3001,Raw_Recharges!$B$2:$B$3001,A180))</f>
        <v>648</v>
      </c>
      <c r="K180" s="38">
        <f>IF(I180=0,0,IF(H180&lt;=RFM_Method!$C$22,5,IF(H180&lt;=RFM_Method!$C$23,4,IF(H180&lt;=RFM_Method!$C$24,3,IF(H180&lt;=RFM_Method!$C$25,2,1)))))</f>
        <v>2</v>
      </c>
      <c r="L180" s="38">
        <f>IF(I180=0,0,IF(I180&gt;=RFM_Method!$E$22,5,IF(I180&gt;=RFM_Method!$E$23,4,IF(I180&gt;=RFM_Method!$E$24,3,IF(I180&gt;=RFM_Method!$E$25,2,1)))))</f>
        <v>2</v>
      </c>
      <c r="M180" s="38">
        <f>IF(I180=0,0,IF(J180&gt;=RFM_Method!$D$25,5,IF(J180&gt;=RFM_Method!$D$24,4,IF(J180&gt;=RFM_Method!$D$23,3,IF(J180&gt;=RFM_Method!$D$22,2,1)))))</f>
        <v>2</v>
      </c>
      <c r="N180" s="38" t="str">
        <f t="shared" si="6"/>
        <v>222</v>
      </c>
      <c r="O180" s="38">
        <f t="shared" si="7"/>
        <v>6</v>
      </c>
      <c r="P180" s="38">
        <f t="shared" si="8"/>
        <v>2</v>
      </c>
      <c r="Q180" s="12" t="str">
        <f>IF(I180=0,"Never Recharged",INDEX(RFM_Method!$C$32:$G$36,6-K180,P180))</f>
        <v>About to Sleep</v>
      </c>
      <c r="R180" s="39">
        <f>SUMIFS(Raw_DataUsage!$D$2:$D$5001,Raw_DataUsage!$B$2:$B$5001,A180)/1024</f>
        <v>2.29732421875</v>
      </c>
      <c r="S180" s="40">
        <f>SUMIFS(Raw_Calls!$D$2:$D$5001,Raw_Calls!$B$2:$B$5001,A180)/60</f>
        <v>94.25</v>
      </c>
      <c r="T180" s="38" t="str">
        <f>IF(COUNTIFS(Raw_Subscriptions!$B$2:$B$3001,A180,Raw_Subscriptions!$F$2:$F$3001,"Active")&gt;0,"Yes","No")</f>
        <v>No</v>
      </c>
    </row>
    <row r="181" spans="1:20" x14ac:dyDescent="0.3">
      <c r="A181" s="13" t="str">
        <f>Raw_Customers!A178</f>
        <v>C000177</v>
      </c>
      <c r="B181" s="13" t="str">
        <f>Raw_Customers!B178</f>
        <v>Priya Kumar</v>
      </c>
      <c r="C181" s="13" t="str">
        <f>Raw_Customers!E178</f>
        <v>Hyderabad</v>
      </c>
      <c r="D181" s="13" t="str">
        <f>Raw_Customers!F178</f>
        <v>UP East</v>
      </c>
      <c r="E181" s="13" t="str">
        <f>Raw_Customers!H178</f>
        <v>Inactive</v>
      </c>
      <c r="F181" s="35">
        <f>Raw_Customers!G178</f>
        <v>45702</v>
      </c>
      <c r="G181" s="36" t="str">
        <f>IF(I181=0,"",INT(_xlfn.MAXIFS(Raw_Recharges!$D$2:$D$3001,Raw_Recharges!$B$2:$B$3001,A181)))</f>
        <v/>
      </c>
      <c r="H181" s="12" t="str">
        <f>IF(I181=0,"",RFM_Method!$C$5-G181)</f>
        <v/>
      </c>
      <c r="I181" s="12">
        <f>COUNTIFS(Raw_Recharges!$B$2:$B$3001,A181)</f>
        <v>0</v>
      </c>
      <c r="J181" s="37" t="str">
        <f>IF(I181=0,"",SUMIFS(Raw_Recharges!$E$2:$E$3001,Raw_Recharges!$B$2:$B$3001,A181))</f>
        <v/>
      </c>
      <c r="K181" s="38">
        <f>IF(I181=0,0,IF(H181&lt;=RFM_Method!$C$22,5,IF(H181&lt;=RFM_Method!$C$23,4,IF(H181&lt;=RFM_Method!$C$24,3,IF(H181&lt;=RFM_Method!$C$25,2,1)))))</f>
        <v>0</v>
      </c>
      <c r="L181" s="38">
        <f>IF(I181=0,0,IF(I181&gt;=RFM_Method!$E$22,5,IF(I181&gt;=RFM_Method!$E$23,4,IF(I181&gt;=RFM_Method!$E$24,3,IF(I181&gt;=RFM_Method!$E$25,2,1)))))</f>
        <v>0</v>
      </c>
      <c r="M181" s="38">
        <f>IF(I181=0,0,IF(J181&gt;=RFM_Method!$D$25,5,IF(J181&gt;=RFM_Method!$D$24,4,IF(J181&gt;=RFM_Method!$D$23,3,IF(J181&gt;=RFM_Method!$D$22,2,1)))))</f>
        <v>0</v>
      </c>
      <c r="N181" s="38" t="str">
        <f t="shared" si="6"/>
        <v>000</v>
      </c>
      <c r="O181" s="38">
        <f t="shared" si="7"/>
        <v>0</v>
      </c>
      <c r="P181" s="38">
        <f t="shared" si="8"/>
        <v>0</v>
      </c>
      <c r="Q181" s="12" t="str">
        <f>IF(I181=0,"Never Recharged",INDEX(RFM_Method!$C$32:$G$36,6-K181,P181))</f>
        <v>Never Recharged</v>
      </c>
      <c r="R181" s="39">
        <f>SUMIFS(Raw_DataUsage!$D$2:$D$5001,Raw_DataUsage!$B$2:$B$5001,A181)/1024</f>
        <v>3.2938476562500001</v>
      </c>
      <c r="S181" s="40">
        <f>SUMIFS(Raw_Calls!$D$2:$D$5001,Raw_Calls!$B$2:$B$5001,A181)/60</f>
        <v>152.08333333333334</v>
      </c>
      <c r="T181" s="38" t="str">
        <f>IF(COUNTIFS(Raw_Subscriptions!$B$2:$B$3001,A181,Raw_Subscriptions!$F$2:$F$3001,"Active")&gt;0,"Yes","No")</f>
        <v>No</v>
      </c>
    </row>
    <row r="182" spans="1:20" x14ac:dyDescent="0.3">
      <c r="A182" s="13" t="str">
        <f>Raw_Customers!A179</f>
        <v>C000178</v>
      </c>
      <c r="B182" s="13" t="str">
        <f>Raw_Customers!B179</f>
        <v>Neha Jha</v>
      </c>
      <c r="C182" s="13" t="str">
        <f>Raw_Customers!E179</f>
        <v>Delhi</v>
      </c>
      <c r="D182" s="13" t="str">
        <f>Raw_Customers!F179</f>
        <v>UP West</v>
      </c>
      <c r="E182" s="13" t="str">
        <f>Raw_Customers!H179</f>
        <v>Active</v>
      </c>
      <c r="F182" s="35">
        <f>Raw_Customers!G179</f>
        <v>45252</v>
      </c>
      <c r="G182" s="36">
        <f>IF(I182=0,"",INT(_xlfn.MAXIFS(Raw_Recharges!$D$2:$D$3001,Raw_Recharges!$B$2:$B$3001,A182)))</f>
        <v>46031</v>
      </c>
      <c r="H182" s="12">
        <f>IF(I182=0,"",RFM_Method!$C$5-G182)</f>
        <v>23</v>
      </c>
      <c r="I182" s="12">
        <f>COUNTIFS(Raw_Recharges!$B$2:$B$3001,A182)</f>
        <v>4</v>
      </c>
      <c r="J182" s="37">
        <f>IF(I182=0,"",SUMIFS(Raw_Recharges!$E$2:$E$3001,Raw_Recharges!$B$2:$B$3001,A182))</f>
        <v>4196</v>
      </c>
      <c r="K182" s="38">
        <f>IF(I182=0,0,IF(H182&lt;=RFM_Method!$C$22,5,IF(H182&lt;=RFM_Method!$C$23,4,IF(H182&lt;=RFM_Method!$C$24,3,IF(H182&lt;=RFM_Method!$C$25,2,1)))))</f>
        <v>5</v>
      </c>
      <c r="L182" s="38">
        <f>IF(I182=0,0,IF(I182&gt;=RFM_Method!$E$22,5,IF(I182&gt;=RFM_Method!$E$23,4,IF(I182&gt;=RFM_Method!$E$24,3,IF(I182&gt;=RFM_Method!$E$25,2,1)))))</f>
        <v>4</v>
      </c>
      <c r="M182" s="38">
        <f>IF(I182=0,0,IF(J182&gt;=RFM_Method!$D$25,5,IF(J182&gt;=RFM_Method!$D$24,4,IF(J182&gt;=RFM_Method!$D$23,3,IF(J182&gt;=RFM_Method!$D$22,2,1)))))</f>
        <v>5</v>
      </c>
      <c r="N182" s="38" t="str">
        <f t="shared" si="6"/>
        <v>545</v>
      </c>
      <c r="O182" s="38">
        <f t="shared" si="7"/>
        <v>14</v>
      </c>
      <c r="P182" s="38">
        <f t="shared" si="8"/>
        <v>5</v>
      </c>
      <c r="Q182" s="12" t="str">
        <f>IF(I182=0,"Never Recharged",INDEX(RFM_Method!$C$32:$G$36,6-K182,P182))</f>
        <v>Champions</v>
      </c>
      <c r="R182" s="39">
        <f>SUMIFS(Raw_DataUsage!$D$2:$D$5001,Raw_DataUsage!$B$2:$B$5001,A182)/1024</f>
        <v>3.1639746093750003</v>
      </c>
      <c r="S182" s="40">
        <f>SUMIFS(Raw_Calls!$D$2:$D$5001,Raw_Calls!$B$2:$B$5001,A182)/60</f>
        <v>60.033333333333331</v>
      </c>
      <c r="T182" s="38" t="str">
        <f>IF(COUNTIFS(Raw_Subscriptions!$B$2:$B$3001,A182,Raw_Subscriptions!$F$2:$F$3001,"Active")&gt;0,"Yes","No")</f>
        <v>Yes</v>
      </c>
    </row>
    <row r="183" spans="1:20" x14ac:dyDescent="0.3">
      <c r="A183" s="13" t="str">
        <f>Raw_Customers!A180</f>
        <v>C000179</v>
      </c>
      <c r="B183" s="13" t="str">
        <f>Raw_Customers!B180</f>
        <v>Suresh Reddy</v>
      </c>
      <c r="C183" s="13" t="str">
        <f>Raw_Customers!E180</f>
        <v>Hyderabad</v>
      </c>
      <c r="D183" s="13" t="str">
        <f>Raw_Customers!F180</f>
        <v>UP West</v>
      </c>
      <c r="E183" s="13" t="str">
        <f>Raw_Customers!H180</f>
        <v>Inactive</v>
      </c>
      <c r="F183" s="35">
        <f>Raw_Customers!G180</f>
        <v>45954</v>
      </c>
      <c r="G183" s="36">
        <f>IF(I183=0,"",INT(_xlfn.MAXIFS(Raw_Recharges!$D$2:$D$3001,Raw_Recharges!$B$2:$B$3001,A183)))</f>
        <v>45908</v>
      </c>
      <c r="H183" s="12">
        <f>IF(I183=0,"",RFM_Method!$C$5-G183)</f>
        <v>146</v>
      </c>
      <c r="I183" s="12">
        <f>COUNTIFS(Raw_Recharges!$B$2:$B$3001,A183)</f>
        <v>3</v>
      </c>
      <c r="J183" s="37">
        <f>IF(I183=0,"",SUMIFS(Raw_Recharges!$E$2:$E$3001,Raw_Recharges!$B$2:$B$3001,A183))</f>
        <v>1626</v>
      </c>
      <c r="K183" s="38">
        <f>IF(I183=0,0,IF(H183&lt;=RFM_Method!$C$22,5,IF(H183&lt;=RFM_Method!$C$23,4,IF(H183&lt;=RFM_Method!$C$24,3,IF(H183&lt;=RFM_Method!$C$25,2,1)))))</f>
        <v>2</v>
      </c>
      <c r="L183" s="38">
        <f>IF(I183=0,0,IF(I183&gt;=RFM_Method!$E$22,5,IF(I183&gt;=RFM_Method!$E$23,4,IF(I183&gt;=RFM_Method!$E$24,3,IF(I183&gt;=RFM_Method!$E$25,2,1)))))</f>
        <v>3</v>
      </c>
      <c r="M183" s="38">
        <f>IF(I183=0,0,IF(J183&gt;=RFM_Method!$D$25,5,IF(J183&gt;=RFM_Method!$D$24,4,IF(J183&gt;=RFM_Method!$D$23,3,IF(J183&gt;=RFM_Method!$D$22,2,1)))))</f>
        <v>4</v>
      </c>
      <c r="N183" s="38" t="str">
        <f t="shared" si="6"/>
        <v>234</v>
      </c>
      <c r="O183" s="38">
        <f t="shared" si="7"/>
        <v>9</v>
      </c>
      <c r="P183" s="38">
        <f t="shared" si="8"/>
        <v>4</v>
      </c>
      <c r="Q183" s="12" t="str">
        <f>IF(I183=0,"Never Recharged",INDEX(RFM_Method!$C$32:$G$36,6-K183,P183))</f>
        <v>At Risk</v>
      </c>
      <c r="R183" s="39">
        <f>SUMIFS(Raw_DataUsage!$D$2:$D$5001,Raw_DataUsage!$B$2:$B$5001,A183)/1024</f>
        <v>4.1657421874999994</v>
      </c>
      <c r="S183" s="40">
        <f>SUMIFS(Raw_Calls!$D$2:$D$5001,Raw_Calls!$B$2:$B$5001,A183)/60</f>
        <v>116.38333333333334</v>
      </c>
      <c r="T183" s="38" t="str">
        <f>IF(COUNTIFS(Raw_Subscriptions!$B$2:$B$3001,A183,Raw_Subscriptions!$F$2:$F$3001,"Active")&gt;0,"Yes","No")</f>
        <v>No</v>
      </c>
    </row>
    <row r="184" spans="1:20" x14ac:dyDescent="0.3">
      <c r="A184" s="13" t="str">
        <f>Raw_Customers!A181</f>
        <v>C000180</v>
      </c>
      <c r="B184" s="13" t="str">
        <f>Raw_Customers!B181</f>
        <v>Pooja Yadav</v>
      </c>
      <c r="C184" s="13" t="str">
        <f>Raw_Customers!E181</f>
        <v>Chennai</v>
      </c>
      <c r="D184" s="13" t="str">
        <f>Raw_Customers!F181</f>
        <v>Punjab</v>
      </c>
      <c r="E184" s="13" t="str">
        <f>Raw_Customers!H181</f>
        <v>Active</v>
      </c>
      <c r="F184" s="35">
        <f>Raw_Customers!G181</f>
        <v>45899</v>
      </c>
      <c r="G184" s="36">
        <f>IF(I184=0,"",INT(_xlfn.MAXIFS(Raw_Recharges!$D$2:$D$3001,Raw_Recharges!$B$2:$B$3001,A184)))</f>
        <v>45926</v>
      </c>
      <c r="H184" s="12">
        <f>IF(I184=0,"",RFM_Method!$C$5-G184)</f>
        <v>128</v>
      </c>
      <c r="I184" s="12">
        <f>COUNTIFS(Raw_Recharges!$B$2:$B$3001,A184)</f>
        <v>2</v>
      </c>
      <c r="J184" s="37">
        <f>IF(I184=0,"",SUMIFS(Raw_Recharges!$E$2:$E$3001,Raw_Recharges!$B$2:$B$3001,A184))</f>
        <v>3498</v>
      </c>
      <c r="K184" s="38">
        <f>IF(I184=0,0,IF(H184&lt;=RFM_Method!$C$22,5,IF(H184&lt;=RFM_Method!$C$23,4,IF(H184&lt;=RFM_Method!$C$24,3,IF(H184&lt;=RFM_Method!$C$25,2,1)))))</f>
        <v>3</v>
      </c>
      <c r="L184" s="38">
        <f>IF(I184=0,0,IF(I184&gt;=RFM_Method!$E$22,5,IF(I184&gt;=RFM_Method!$E$23,4,IF(I184&gt;=RFM_Method!$E$24,3,IF(I184&gt;=RFM_Method!$E$25,2,1)))))</f>
        <v>2</v>
      </c>
      <c r="M184" s="38">
        <f>IF(I184=0,0,IF(J184&gt;=RFM_Method!$D$25,5,IF(J184&gt;=RFM_Method!$D$24,4,IF(J184&gt;=RFM_Method!$D$23,3,IF(J184&gt;=RFM_Method!$D$22,2,1)))))</f>
        <v>5</v>
      </c>
      <c r="N184" s="38" t="str">
        <f t="shared" si="6"/>
        <v>325</v>
      </c>
      <c r="O184" s="38">
        <f t="shared" si="7"/>
        <v>10</v>
      </c>
      <c r="P184" s="38">
        <f t="shared" si="8"/>
        <v>4</v>
      </c>
      <c r="Q184" s="12" t="str">
        <f>IF(I184=0,"Never Recharged",INDEX(RFM_Method!$C$32:$G$36,6-K184,P184))</f>
        <v>Loyal Customers</v>
      </c>
      <c r="R184" s="39">
        <f>SUMIFS(Raw_DataUsage!$D$2:$D$5001,Raw_DataUsage!$B$2:$B$5001,A184)/1024</f>
        <v>7.8862207031249998</v>
      </c>
      <c r="S184" s="40">
        <f>SUMIFS(Raw_Calls!$D$2:$D$5001,Raw_Calls!$B$2:$B$5001,A184)/60</f>
        <v>77.05</v>
      </c>
      <c r="T184" s="38" t="str">
        <f>IF(COUNTIFS(Raw_Subscriptions!$B$2:$B$3001,A184,Raw_Subscriptions!$F$2:$F$3001,"Active")&gt;0,"Yes","No")</f>
        <v>Yes</v>
      </c>
    </row>
    <row r="185" spans="1:20" x14ac:dyDescent="0.3">
      <c r="A185" s="13" t="str">
        <f>Raw_Customers!A182</f>
        <v>C000181</v>
      </c>
      <c r="B185" s="13" t="str">
        <f>Raw_Customers!B182</f>
        <v>Simran Jha</v>
      </c>
      <c r="C185" s="13" t="str">
        <f>Raw_Customers!E182</f>
        <v>Pune</v>
      </c>
      <c r="D185" s="13" t="str">
        <f>Raw_Customers!F182</f>
        <v>UP East</v>
      </c>
      <c r="E185" s="13" t="str">
        <f>Raw_Customers!H182</f>
        <v>Active</v>
      </c>
      <c r="F185" s="35">
        <f>Raw_Customers!G182</f>
        <v>45694</v>
      </c>
      <c r="G185" s="36">
        <f>IF(I185=0,"",INT(_xlfn.MAXIFS(Raw_Recharges!$D$2:$D$3001,Raw_Recharges!$B$2:$B$3001,A185)))</f>
        <v>45817</v>
      </c>
      <c r="H185" s="12">
        <f>IF(I185=0,"",RFM_Method!$C$5-G185)</f>
        <v>237</v>
      </c>
      <c r="I185" s="12">
        <f>COUNTIFS(Raw_Recharges!$B$2:$B$3001,A185)</f>
        <v>1</v>
      </c>
      <c r="J185" s="37">
        <f>IF(I185=0,"",SUMIFS(Raw_Recharges!$E$2:$E$3001,Raw_Recharges!$B$2:$B$3001,A185))</f>
        <v>479</v>
      </c>
      <c r="K185" s="38">
        <f>IF(I185=0,0,IF(H185&lt;=RFM_Method!$C$22,5,IF(H185&lt;=RFM_Method!$C$23,4,IF(H185&lt;=RFM_Method!$C$24,3,IF(H185&lt;=RFM_Method!$C$25,2,1)))))</f>
        <v>1</v>
      </c>
      <c r="L185" s="38">
        <f>IF(I185=0,0,IF(I185&gt;=RFM_Method!$E$22,5,IF(I185&gt;=RFM_Method!$E$23,4,IF(I185&gt;=RFM_Method!$E$24,3,IF(I185&gt;=RFM_Method!$E$25,2,1)))))</f>
        <v>1</v>
      </c>
      <c r="M185" s="38">
        <f>IF(I185=0,0,IF(J185&gt;=RFM_Method!$D$25,5,IF(J185&gt;=RFM_Method!$D$24,4,IF(J185&gt;=RFM_Method!$D$23,3,IF(J185&gt;=RFM_Method!$D$22,2,1)))))</f>
        <v>2</v>
      </c>
      <c r="N185" s="38" t="str">
        <f t="shared" si="6"/>
        <v>112</v>
      </c>
      <c r="O185" s="38">
        <f t="shared" si="7"/>
        <v>4</v>
      </c>
      <c r="P185" s="38">
        <f t="shared" si="8"/>
        <v>2</v>
      </c>
      <c r="Q185" s="12" t="str">
        <f>IF(I185=0,"Never Recharged",INDEX(RFM_Method!$C$32:$G$36,6-K185,P185))</f>
        <v>Hibernating</v>
      </c>
      <c r="R185" s="39">
        <f>SUMIFS(Raw_DataUsage!$D$2:$D$5001,Raw_DataUsage!$B$2:$B$5001,A185)/1024</f>
        <v>0.98686523437499996</v>
      </c>
      <c r="S185" s="40">
        <f>SUMIFS(Raw_Calls!$D$2:$D$5001,Raw_Calls!$B$2:$B$5001,A185)/60</f>
        <v>62.8</v>
      </c>
      <c r="T185" s="38" t="str">
        <f>IF(COUNTIFS(Raw_Subscriptions!$B$2:$B$3001,A185,Raw_Subscriptions!$F$2:$F$3001,"Active")&gt;0,"Yes","No")</f>
        <v>No</v>
      </c>
    </row>
    <row r="186" spans="1:20" x14ac:dyDescent="0.3">
      <c r="A186" s="13" t="str">
        <f>Raw_Customers!A183</f>
        <v>C000182</v>
      </c>
      <c r="B186" s="13" t="str">
        <f>Raw_Customers!B183</f>
        <v>Simran Sharma</v>
      </c>
      <c r="C186" s="13" t="str">
        <f>Raw_Customers!E183</f>
        <v>Pune</v>
      </c>
      <c r="D186" s="13" t="str">
        <f>Raw_Customers!F183</f>
        <v>Delhi NCR</v>
      </c>
      <c r="E186" s="13" t="str">
        <f>Raw_Customers!H183</f>
        <v>Active</v>
      </c>
      <c r="F186" s="35">
        <f>Raw_Customers!G183</f>
        <v>45273</v>
      </c>
      <c r="G186" s="36">
        <f>IF(I186=0,"",INT(_xlfn.MAXIFS(Raw_Recharges!$D$2:$D$3001,Raw_Recharges!$B$2:$B$3001,A186)))</f>
        <v>45988</v>
      </c>
      <c r="H186" s="12">
        <f>IF(I186=0,"",RFM_Method!$C$5-G186)</f>
        <v>66</v>
      </c>
      <c r="I186" s="12">
        <f>COUNTIFS(Raw_Recharges!$B$2:$B$3001,A186)</f>
        <v>2</v>
      </c>
      <c r="J186" s="37">
        <f>IF(I186=0,"",SUMIFS(Raw_Recharges!$E$2:$E$3001,Raw_Recharges!$B$2:$B$3001,A186))</f>
        <v>296</v>
      </c>
      <c r="K186" s="38">
        <f>IF(I186=0,0,IF(H186&lt;=RFM_Method!$C$22,5,IF(H186&lt;=RFM_Method!$C$23,4,IF(H186&lt;=RFM_Method!$C$24,3,IF(H186&lt;=RFM_Method!$C$25,2,1)))))</f>
        <v>4</v>
      </c>
      <c r="L186" s="38">
        <f>IF(I186=0,0,IF(I186&gt;=RFM_Method!$E$22,5,IF(I186&gt;=RFM_Method!$E$23,4,IF(I186&gt;=RFM_Method!$E$24,3,IF(I186&gt;=RFM_Method!$E$25,2,1)))))</f>
        <v>2</v>
      </c>
      <c r="M186" s="38">
        <f>IF(I186=0,0,IF(J186&gt;=RFM_Method!$D$25,5,IF(J186&gt;=RFM_Method!$D$24,4,IF(J186&gt;=RFM_Method!$D$23,3,IF(J186&gt;=RFM_Method!$D$22,2,1)))))</f>
        <v>1</v>
      </c>
      <c r="N186" s="38" t="str">
        <f t="shared" si="6"/>
        <v>421</v>
      </c>
      <c r="O186" s="38">
        <f t="shared" si="7"/>
        <v>7</v>
      </c>
      <c r="P186" s="38">
        <f t="shared" si="8"/>
        <v>2</v>
      </c>
      <c r="Q186" s="12" t="str">
        <f>IF(I186=0,"Never Recharged",INDEX(RFM_Method!$C$32:$G$36,6-K186,P186))</f>
        <v>Potential Loyalist</v>
      </c>
      <c r="R186" s="39">
        <f>SUMIFS(Raw_DataUsage!$D$2:$D$5001,Raw_DataUsage!$B$2:$B$5001,A186)/1024</f>
        <v>4.9365820312499995</v>
      </c>
      <c r="S186" s="40">
        <f>SUMIFS(Raw_Calls!$D$2:$D$5001,Raw_Calls!$B$2:$B$5001,A186)/60</f>
        <v>142.15</v>
      </c>
      <c r="T186" s="38" t="str">
        <f>IF(COUNTIFS(Raw_Subscriptions!$B$2:$B$3001,A186,Raw_Subscriptions!$F$2:$F$3001,"Active")&gt;0,"Yes","No")</f>
        <v>Yes</v>
      </c>
    </row>
    <row r="187" spans="1:20" x14ac:dyDescent="0.3">
      <c r="A187" s="13" t="str">
        <f>Raw_Customers!A184</f>
        <v>C000183</v>
      </c>
      <c r="B187" s="13" t="str">
        <f>Raw_Customers!B184</f>
        <v>Neha Singh</v>
      </c>
      <c r="C187" s="13" t="str">
        <f>Raw_Customers!E184</f>
        <v>Hyderabad</v>
      </c>
      <c r="D187" s="13" t="str">
        <f>Raw_Customers!F184</f>
        <v>Gujarat</v>
      </c>
      <c r="E187" s="13" t="str">
        <f>Raw_Customers!H184</f>
        <v>Active</v>
      </c>
      <c r="F187" s="35">
        <f>Raw_Customers!G184</f>
        <v>45682</v>
      </c>
      <c r="G187" s="36">
        <f>IF(I187=0,"",INT(_xlfn.MAXIFS(Raw_Recharges!$D$2:$D$3001,Raw_Recharges!$B$2:$B$3001,A187)))</f>
        <v>46030</v>
      </c>
      <c r="H187" s="12">
        <f>IF(I187=0,"",RFM_Method!$C$5-G187)</f>
        <v>24</v>
      </c>
      <c r="I187" s="12">
        <f>COUNTIFS(Raw_Recharges!$B$2:$B$3001,A187)</f>
        <v>1</v>
      </c>
      <c r="J187" s="37">
        <f>IF(I187=0,"",SUMIFS(Raw_Recharges!$E$2:$E$3001,Raw_Recharges!$B$2:$B$3001,A187))</f>
        <v>349</v>
      </c>
      <c r="K187" s="38">
        <f>IF(I187=0,0,IF(H187&lt;=RFM_Method!$C$22,5,IF(H187&lt;=RFM_Method!$C$23,4,IF(H187&lt;=RFM_Method!$C$24,3,IF(H187&lt;=RFM_Method!$C$25,2,1)))))</f>
        <v>5</v>
      </c>
      <c r="L187" s="38">
        <f>IF(I187=0,0,IF(I187&gt;=RFM_Method!$E$22,5,IF(I187&gt;=RFM_Method!$E$23,4,IF(I187&gt;=RFM_Method!$E$24,3,IF(I187&gt;=RFM_Method!$E$25,2,1)))))</f>
        <v>1</v>
      </c>
      <c r="M187" s="38">
        <f>IF(I187=0,0,IF(J187&gt;=RFM_Method!$D$25,5,IF(J187&gt;=RFM_Method!$D$24,4,IF(J187&gt;=RFM_Method!$D$23,3,IF(J187&gt;=RFM_Method!$D$22,2,1)))))</f>
        <v>1</v>
      </c>
      <c r="N187" s="38" t="str">
        <f t="shared" si="6"/>
        <v>511</v>
      </c>
      <c r="O187" s="38">
        <f t="shared" si="7"/>
        <v>7</v>
      </c>
      <c r="P187" s="38">
        <f t="shared" si="8"/>
        <v>1</v>
      </c>
      <c r="Q187" s="12" t="str">
        <f>IF(I187=0,"Never Recharged",INDEX(RFM_Method!$C$32:$G$36,6-K187,P187))</f>
        <v>New Customers</v>
      </c>
      <c r="R187" s="39">
        <f>SUMIFS(Raw_DataUsage!$D$2:$D$5001,Raw_DataUsage!$B$2:$B$5001,A187)/1024</f>
        <v>2.8728320312500002</v>
      </c>
      <c r="S187" s="40">
        <f>SUMIFS(Raw_Calls!$D$2:$D$5001,Raw_Calls!$B$2:$B$5001,A187)/60</f>
        <v>90.166666666666671</v>
      </c>
      <c r="T187" s="38" t="str">
        <f>IF(COUNTIFS(Raw_Subscriptions!$B$2:$B$3001,A187,Raw_Subscriptions!$F$2:$F$3001,"Active")&gt;0,"Yes","No")</f>
        <v>Yes</v>
      </c>
    </row>
    <row r="188" spans="1:20" x14ac:dyDescent="0.3">
      <c r="A188" s="13" t="str">
        <f>Raw_Customers!A185</f>
        <v>C000184</v>
      </c>
      <c r="B188" s="13" t="str">
        <f>Raw_Customers!B185</f>
        <v>Simran Yadav</v>
      </c>
      <c r="C188" s="13" t="str">
        <f>Raw_Customers!E185</f>
        <v>Hyderabad</v>
      </c>
      <c r="D188" s="13" t="str">
        <f>Raw_Customers!F185</f>
        <v>West Bengal</v>
      </c>
      <c r="E188" s="13" t="str">
        <f>Raw_Customers!H185</f>
        <v>Active</v>
      </c>
      <c r="F188" s="35">
        <f>Raw_Customers!G185</f>
        <v>45013</v>
      </c>
      <c r="G188" s="36">
        <f>IF(I188=0,"",INT(_xlfn.MAXIFS(Raw_Recharges!$D$2:$D$3001,Raw_Recharges!$B$2:$B$3001,A188)))</f>
        <v>45858</v>
      </c>
      <c r="H188" s="12">
        <f>IF(I188=0,"",RFM_Method!$C$5-G188)</f>
        <v>196</v>
      </c>
      <c r="I188" s="12">
        <f>COUNTIFS(Raw_Recharges!$B$2:$B$3001,A188)</f>
        <v>1</v>
      </c>
      <c r="J188" s="37">
        <f>IF(I188=0,"",SUMIFS(Raw_Recharges!$E$2:$E$3001,Raw_Recharges!$B$2:$B$3001,A188))</f>
        <v>349</v>
      </c>
      <c r="K188" s="38">
        <f>IF(I188=0,0,IF(H188&lt;=RFM_Method!$C$22,5,IF(H188&lt;=RFM_Method!$C$23,4,IF(H188&lt;=RFM_Method!$C$24,3,IF(H188&lt;=RFM_Method!$C$25,2,1)))))</f>
        <v>2</v>
      </c>
      <c r="L188" s="38">
        <f>IF(I188=0,0,IF(I188&gt;=RFM_Method!$E$22,5,IF(I188&gt;=RFM_Method!$E$23,4,IF(I188&gt;=RFM_Method!$E$24,3,IF(I188&gt;=RFM_Method!$E$25,2,1)))))</f>
        <v>1</v>
      </c>
      <c r="M188" s="38">
        <f>IF(I188=0,0,IF(J188&gt;=RFM_Method!$D$25,5,IF(J188&gt;=RFM_Method!$D$24,4,IF(J188&gt;=RFM_Method!$D$23,3,IF(J188&gt;=RFM_Method!$D$22,2,1)))))</f>
        <v>1</v>
      </c>
      <c r="N188" s="38" t="str">
        <f t="shared" si="6"/>
        <v>211</v>
      </c>
      <c r="O188" s="38">
        <f t="shared" si="7"/>
        <v>4</v>
      </c>
      <c r="P188" s="38">
        <f t="shared" si="8"/>
        <v>1</v>
      </c>
      <c r="Q188" s="12" t="str">
        <f>IF(I188=0,"Never Recharged",INDEX(RFM_Method!$C$32:$G$36,6-K188,P188))</f>
        <v>Hibernating</v>
      </c>
      <c r="R188" s="39">
        <f>SUMIFS(Raw_DataUsage!$D$2:$D$5001,Raw_DataUsage!$B$2:$B$5001,A188)/1024</f>
        <v>2.4813574218749999</v>
      </c>
      <c r="S188" s="40">
        <f>SUMIFS(Raw_Calls!$D$2:$D$5001,Raw_Calls!$B$2:$B$5001,A188)/60</f>
        <v>95.333333333333329</v>
      </c>
      <c r="T188" s="38" t="str">
        <f>IF(COUNTIFS(Raw_Subscriptions!$B$2:$B$3001,A188,Raw_Subscriptions!$F$2:$F$3001,"Active")&gt;0,"Yes","No")</f>
        <v>No</v>
      </c>
    </row>
    <row r="189" spans="1:20" x14ac:dyDescent="0.3">
      <c r="A189" s="13" t="str">
        <f>Raw_Customers!A186</f>
        <v>C000185</v>
      </c>
      <c r="B189" s="13" t="str">
        <f>Raw_Customers!B186</f>
        <v>Simran Jha</v>
      </c>
      <c r="C189" s="13" t="str">
        <f>Raw_Customers!E186</f>
        <v>Mumbai</v>
      </c>
      <c r="D189" s="13" t="str">
        <f>Raw_Customers!F186</f>
        <v>UP East</v>
      </c>
      <c r="E189" s="13" t="str">
        <f>Raw_Customers!H186</f>
        <v>Inactive</v>
      </c>
      <c r="F189" s="35">
        <f>Raw_Customers!G186</f>
        <v>45857</v>
      </c>
      <c r="G189" s="36">
        <f>IF(I189=0,"",INT(_xlfn.MAXIFS(Raw_Recharges!$D$2:$D$3001,Raw_Recharges!$B$2:$B$3001,A189)))</f>
        <v>45709</v>
      </c>
      <c r="H189" s="12">
        <f>IF(I189=0,"",RFM_Method!$C$5-G189)</f>
        <v>345</v>
      </c>
      <c r="I189" s="12">
        <f>COUNTIFS(Raw_Recharges!$B$2:$B$3001,A189)</f>
        <v>1</v>
      </c>
      <c r="J189" s="37">
        <f>IF(I189=0,"",SUMIFS(Raw_Recharges!$E$2:$E$3001,Raw_Recharges!$B$2:$B$3001,A189))</f>
        <v>2999</v>
      </c>
      <c r="K189" s="38">
        <f>IF(I189=0,0,IF(H189&lt;=RFM_Method!$C$22,5,IF(H189&lt;=RFM_Method!$C$23,4,IF(H189&lt;=RFM_Method!$C$24,3,IF(H189&lt;=RFM_Method!$C$25,2,1)))))</f>
        <v>1</v>
      </c>
      <c r="L189" s="38">
        <f>IF(I189=0,0,IF(I189&gt;=RFM_Method!$E$22,5,IF(I189&gt;=RFM_Method!$E$23,4,IF(I189&gt;=RFM_Method!$E$24,3,IF(I189&gt;=RFM_Method!$E$25,2,1)))))</f>
        <v>1</v>
      </c>
      <c r="M189" s="38">
        <f>IF(I189=0,0,IF(J189&gt;=RFM_Method!$D$25,5,IF(J189&gt;=RFM_Method!$D$24,4,IF(J189&gt;=RFM_Method!$D$23,3,IF(J189&gt;=RFM_Method!$D$22,2,1)))))</f>
        <v>5</v>
      </c>
      <c r="N189" s="38" t="str">
        <f t="shared" si="6"/>
        <v>115</v>
      </c>
      <c r="O189" s="38">
        <f t="shared" si="7"/>
        <v>7</v>
      </c>
      <c r="P189" s="38">
        <f t="shared" si="8"/>
        <v>3</v>
      </c>
      <c r="Q189" s="12" t="str">
        <f>IF(I189=0,"Never Recharged",INDEX(RFM_Method!$C$32:$G$36,6-K189,P189))</f>
        <v>At Risk</v>
      </c>
      <c r="R189" s="39">
        <f>SUMIFS(Raw_DataUsage!$D$2:$D$5001,Raw_DataUsage!$B$2:$B$5001,A189)/1024</f>
        <v>1.4784570312500001</v>
      </c>
      <c r="S189" s="40">
        <f>SUMIFS(Raw_Calls!$D$2:$D$5001,Raw_Calls!$B$2:$B$5001,A189)/60</f>
        <v>104.48333333333333</v>
      </c>
      <c r="T189" s="38" t="str">
        <f>IF(COUNTIFS(Raw_Subscriptions!$B$2:$B$3001,A189,Raw_Subscriptions!$F$2:$F$3001,"Active")&gt;0,"Yes","No")</f>
        <v>No</v>
      </c>
    </row>
    <row r="190" spans="1:20" x14ac:dyDescent="0.3">
      <c r="A190" s="13" t="str">
        <f>Raw_Customers!A187</f>
        <v>C000186</v>
      </c>
      <c r="B190" s="13" t="str">
        <f>Raw_Customers!B187</f>
        <v>Amit Patel</v>
      </c>
      <c r="C190" s="13" t="str">
        <f>Raw_Customers!E187</f>
        <v>Delhi</v>
      </c>
      <c r="D190" s="13" t="str">
        <f>Raw_Customers!F187</f>
        <v>Tamil Nadu</v>
      </c>
      <c r="E190" s="13" t="str">
        <f>Raw_Customers!H187</f>
        <v>Active</v>
      </c>
      <c r="F190" s="35">
        <f>Raw_Customers!G187</f>
        <v>44257</v>
      </c>
      <c r="G190" s="36">
        <f>IF(I190=0,"",INT(_xlfn.MAXIFS(Raw_Recharges!$D$2:$D$3001,Raw_Recharges!$B$2:$B$3001,A190)))</f>
        <v>45904</v>
      </c>
      <c r="H190" s="12">
        <f>IF(I190=0,"",RFM_Method!$C$5-G190)</f>
        <v>150</v>
      </c>
      <c r="I190" s="12">
        <f>COUNTIFS(Raw_Recharges!$B$2:$B$3001,A190)</f>
        <v>1</v>
      </c>
      <c r="J190" s="37">
        <f>IF(I190=0,"",SUMIFS(Raw_Recharges!$E$2:$E$3001,Raw_Recharges!$B$2:$B$3001,A190))</f>
        <v>666</v>
      </c>
      <c r="K190" s="38">
        <f>IF(I190=0,0,IF(H190&lt;=RFM_Method!$C$22,5,IF(H190&lt;=RFM_Method!$C$23,4,IF(H190&lt;=RFM_Method!$C$24,3,IF(H190&lt;=RFM_Method!$C$25,2,1)))))</f>
        <v>2</v>
      </c>
      <c r="L190" s="38">
        <f>IF(I190=0,0,IF(I190&gt;=RFM_Method!$E$22,5,IF(I190&gt;=RFM_Method!$E$23,4,IF(I190&gt;=RFM_Method!$E$24,3,IF(I190&gt;=RFM_Method!$E$25,2,1)))))</f>
        <v>1</v>
      </c>
      <c r="M190" s="38">
        <f>IF(I190=0,0,IF(J190&gt;=RFM_Method!$D$25,5,IF(J190&gt;=RFM_Method!$D$24,4,IF(J190&gt;=RFM_Method!$D$23,3,IF(J190&gt;=RFM_Method!$D$22,2,1)))))</f>
        <v>3</v>
      </c>
      <c r="N190" s="38" t="str">
        <f t="shared" si="6"/>
        <v>213</v>
      </c>
      <c r="O190" s="38">
        <f t="shared" si="7"/>
        <v>6</v>
      </c>
      <c r="P190" s="38">
        <f t="shared" si="8"/>
        <v>2</v>
      </c>
      <c r="Q190" s="12" t="str">
        <f>IF(I190=0,"Never Recharged",INDEX(RFM_Method!$C$32:$G$36,6-K190,P190))</f>
        <v>About to Sleep</v>
      </c>
      <c r="R190" s="39">
        <f>SUMIFS(Raw_DataUsage!$D$2:$D$5001,Raw_DataUsage!$B$2:$B$5001,A190)/1024</f>
        <v>2.5922558593750002</v>
      </c>
      <c r="S190" s="40">
        <f>SUMIFS(Raw_Calls!$D$2:$D$5001,Raw_Calls!$B$2:$B$5001,A190)/60</f>
        <v>181.61666666666667</v>
      </c>
      <c r="T190" s="38" t="str">
        <f>IF(COUNTIFS(Raw_Subscriptions!$B$2:$B$3001,A190,Raw_Subscriptions!$F$2:$F$3001,"Active")&gt;0,"Yes","No")</f>
        <v>No</v>
      </c>
    </row>
    <row r="191" spans="1:20" x14ac:dyDescent="0.3">
      <c r="A191" s="13" t="str">
        <f>Raw_Customers!A188</f>
        <v>C000187</v>
      </c>
      <c r="B191" s="13" t="str">
        <f>Raw_Customers!B188</f>
        <v>Priya Yadav</v>
      </c>
      <c r="C191" s="13" t="str">
        <f>Raw_Customers!E188</f>
        <v>Delhi</v>
      </c>
      <c r="D191" s="13" t="str">
        <f>Raw_Customers!F188</f>
        <v>West Bengal</v>
      </c>
      <c r="E191" s="13" t="str">
        <f>Raw_Customers!H188</f>
        <v>Active</v>
      </c>
      <c r="F191" s="35">
        <f>Raw_Customers!G188</f>
        <v>44593</v>
      </c>
      <c r="G191" s="36">
        <f>IF(I191=0,"",INT(_xlfn.MAXIFS(Raw_Recharges!$D$2:$D$3001,Raw_Recharges!$B$2:$B$3001,A191)))</f>
        <v>45998</v>
      </c>
      <c r="H191" s="12">
        <f>IF(I191=0,"",RFM_Method!$C$5-G191)</f>
        <v>56</v>
      </c>
      <c r="I191" s="12">
        <f>COUNTIFS(Raw_Recharges!$B$2:$B$3001,A191)</f>
        <v>2</v>
      </c>
      <c r="J191" s="37">
        <f>IF(I191=0,"",SUMIFS(Raw_Recharges!$E$2:$E$3001,Raw_Recharges!$B$2:$B$3001,A191))</f>
        <v>296</v>
      </c>
      <c r="K191" s="38">
        <f>IF(I191=0,0,IF(H191&lt;=RFM_Method!$C$22,5,IF(H191&lt;=RFM_Method!$C$23,4,IF(H191&lt;=RFM_Method!$C$24,3,IF(H191&lt;=RFM_Method!$C$25,2,1)))))</f>
        <v>4</v>
      </c>
      <c r="L191" s="38">
        <f>IF(I191=0,0,IF(I191&gt;=RFM_Method!$E$22,5,IF(I191&gt;=RFM_Method!$E$23,4,IF(I191&gt;=RFM_Method!$E$24,3,IF(I191&gt;=RFM_Method!$E$25,2,1)))))</f>
        <v>2</v>
      </c>
      <c r="M191" s="38">
        <f>IF(I191=0,0,IF(J191&gt;=RFM_Method!$D$25,5,IF(J191&gt;=RFM_Method!$D$24,4,IF(J191&gt;=RFM_Method!$D$23,3,IF(J191&gt;=RFM_Method!$D$22,2,1)))))</f>
        <v>1</v>
      </c>
      <c r="N191" s="38" t="str">
        <f t="shared" si="6"/>
        <v>421</v>
      </c>
      <c r="O191" s="38">
        <f t="shared" si="7"/>
        <v>7</v>
      </c>
      <c r="P191" s="38">
        <f t="shared" si="8"/>
        <v>2</v>
      </c>
      <c r="Q191" s="12" t="str">
        <f>IF(I191=0,"Never Recharged",INDEX(RFM_Method!$C$32:$G$36,6-K191,P191))</f>
        <v>Potential Loyalist</v>
      </c>
      <c r="R191" s="39">
        <f>SUMIFS(Raw_DataUsage!$D$2:$D$5001,Raw_DataUsage!$B$2:$B$5001,A191)/1024</f>
        <v>2.4706250000000001</v>
      </c>
      <c r="S191" s="40">
        <f>SUMIFS(Raw_Calls!$D$2:$D$5001,Raw_Calls!$B$2:$B$5001,A191)/60</f>
        <v>70.216666666666669</v>
      </c>
      <c r="T191" s="38" t="str">
        <f>IF(COUNTIFS(Raw_Subscriptions!$B$2:$B$3001,A191,Raw_Subscriptions!$F$2:$F$3001,"Active")&gt;0,"Yes","No")</f>
        <v>Yes</v>
      </c>
    </row>
    <row r="192" spans="1:20" x14ac:dyDescent="0.3">
      <c r="A192" s="13" t="str">
        <f>Raw_Customers!A189</f>
        <v>C000188</v>
      </c>
      <c r="B192" s="13" t="str">
        <f>Raw_Customers!B189</f>
        <v>Priya Kumar</v>
      </c>
      <c r="C192" s="13" t="str">
        <f>Raw_Customers!E189</f>
        <v>Pune</v>
      </c>
      <c r="D192" s="13" t="str">
        <f>Raw_Customers!F189</f>
        <v>Gujarat</v>
      </c>
      <c r="E192" s="13" t="str">
        <f>Raw_Customers!H189</f>
        <v>Inactive</v>
      </c>
      <c r="F192" s="35">
        <f>Raw_Customers!G189</f>
        <v>45442</v>
      </c>
      <c r="G192" s="36">
        <f>IF(I192=0,"",INT(_xlfn.MAXIFS(Raw_Recharges!$D$2:$D$3001,Raw_Recharges!$B$2:$B$3001,A192)))</f>
        <v>45892</v>
      </c>
      <c r="H192" s="12">
        <f>IF(I192=0,"",RFM_Method!$C$5-G192)</f>
        <v>162</v>
      </c>
      <c r="I192" s="12">
        <f>COUNTIFS(Raw_Recharges!$B$2:$B$3001,A192)</f>
        <v>2</v>
      </c>
      <c r="J192" s="37">
        <f>IF(I192=0,"",SUMIFS(Raw_Recharges!$E$2:$E$3001,Raw_Recharges!$B$2:$B$3001,A192))</f>
        <v>3298</v>
      </c>
      <c r="K192" s="38">
        <f>IF(I192=0,0,IF(H192&lt;=RFM_Method!$C$22,5,IF(H192&lt;=RFM_Method!$C$23,4,IF(H192&lt;=RFM_Method!$C$24,3,IF(H192&lt;=RFM_Method!$C$25,2,1)))))</f>
        <v>2</v>
      </c>
      <c r="L192" s="38">
        <f>IF(I192=0,0,IF(I192&gt;=RFM_Method!$E$22,5,IF(I192&gt;=RFM_Method!$E$23,4,IF(I192&gt;=RFM_Method!$E$24,3,IF(I192&gt;=RFM_Method!$E$25,2,1)))))</f>
        <v>2</v>
      </c>
      <c r="M192" s="38">
        <f>IF(I192=0,0,IF(J192&gt;=RFM_Method!$D$25,5,IF(J192&gt;=RFM_Method!$D$24,4,IF(J192&gt;=RFM_Method!$D$23,3,IF(J192&gt;=RFM_Method!$D$22,2,1)))))</f>
        <v>5</v>
      </c>
      <c r="N192" s="38" t="str">
        <f t="shared" si="6"/>
        <v>225</v>
      </c>
      <c r="O192" s="38">
        <f t="shared" si="7"/>
        <v>9</v>
      </c>
      <c r="P192" s="38">
        <f t="shared" si="8"/>
        <v>4</v>
      </c>
      <c r="Q192" s="12" t="str">
        <f>IF(I192=0,"Never Recharged",INDEX(RFM_Method!$C$32:$G$36,6-K192,P192))</f>
        <v>At Risk</v>
      </c>
      <c r="R192" s="39">
        <f>SUMIFS(Raw_DataUsage!$D$2:$D$5001,Raw_DataUsage!$B$2:$B$5001,A192)/1024</f>
        <v>2.1096777343749999</v>
      </c>
      <c r="S192" s="40">
        <f>SUMIFS(Raw_Calls!$D$2:$D$5001,Raw_Calls!$B$2:$B$5001,A192)/60</f>
        <v>88.25</v>
      </c>
      <c r="T192" s="38" t="str">
        <f>IF(COUNTIFS(Raw_Subscriptions!$B$2:$B$3001,A192,Raw_Subscriptions!$F$2:$F$3001,"Active")&gt;0,"Yes","No")</f>
        <v>No</v>
      </c>
    </row>
    <row r="193" spans="1:20" x14ac:dyDescent="0.3">
      <c r="A193" s="13" t="str">
        <f>Raw_Customers!A190</f>
        <v>C000189</v>
      </c>
      <c r="B193" s="13" t="str">
        <f>Raw_Customers!B190</f>
        <v>Rahul Sharma</v>
      </c>
      <c r="C193" s="13" t="str">
        <f>Raw_Customers!E190</f>
        <v>Hyderabad</v>
      </c>
      <c r="D193" s="13" t="str">
        <f>Raw_Customers!F190</f>
        <v>Telangana</v>
      </c>
      <c r="E193" s="13" t="str">
        <f>Raw_Customers!H190</f>
        <v>Active</v>
      </c>
      <c r="F193" s="35">
        <f>Raw_Customers!G190</f>
        <v>44449</v>
      </c>
      <c r="G193" s="36" t="str">
        <f>IF(I193=0,"",INT(_xlfn.MAXIFS(Raw_Recharges!$D$2:$D$3001,Raw_Recharges!$B$2:$B$3001,A193)))</f>
        <v/>
      </c>
      <c r="H193" s="12" t="str">
        <f>IF(I193=0,"",RFM_Method!$C$5-G193)</f>
        <v/>
      </c>
      <c r="I193" s="12">
        <f>COUNTIFS(Raw_Recharges!$B$2:$B$3001,A193)</f>
        <v>0</v>
      </c>
      <c r="J193" s="37" t="str">
        <f>IF(I193=0,"",SUMIFS(Raw_Recharges!$E$2:$E$3001,Raw_Recharges!$B$2:$B$3001,A193))</f>
        <v/>
      </c>
      <c r="K193" s="38">
        <f>IF(I193=0,0,IF(H193&lt;=RFM_Method!$C$22,5,IF(H193&lt;=RFM_Method!$C$23,4,IF(H193&lt;=RFM_Method!$C$24,3,IF(H193&lt;=RFM_Method!$C$25,2,1)))))</f>
        <v>0</v>
      </c>
      <c r="L193" s="38">
        <f>IF(I193=0,0,IF(I193&gt;=RFM_Method!$E$22,5,IF(I193&gt;=RFM_Method!$E$23,4,IF(I193&gt;=RFM_Method!$E$24,3,IF(I193&gt;=RFM_Method!$E$25,2,1)))))</f>
        <v>0</v>
      </c>
      <c r="M193" s="38">
        <f>IF(I193=0,0,IF(J193&gt;=RFM_Method!$D$25,5,IF(J193&gt;=RFM_Method!$D$24,4,IF(J193&gt;=RFM_Method!$D$23,3,IF(J193&gt;=RFM_Method!$D$22,2,1)))))</f>
        <v>0</v>
      </c>
      <c r="N193" s="38" t="str">
        <f t="shared" si="6"/>
        <v>000</v>
      </c>
      <c r="O193" s="38">
        <f t="shared" si="7"/>
        <v>0</v>
      </c>
      <c r="P193" s="38">
        <f t="shared" si="8"/>
        <v>0</v>
      </c>
      <c r="Q193" s="12" t="str">
        <f>IF(I193=0,"Never Recharged",INDEX(RFM_Method!$C$32:$G$36,6-K193,P193))</f>
        <v>Never Recharged</v>
      </c>
      <c r="R193" s="39">
        <f>SUMIFS(Raw_DataUsage!$D$2:$D$5001,Raw_DataUsage!$B$2:$B$5001,A193)/1024</f>
        <v>2.2755566406250001</v>
      </c>
      <c r="S193" s="40">
        <f>SUMIFS(Raw_Calls!$D$2:$D$5001,Raw_Calls!$B$2:$B$5001,A193)/60</f>
        <v>139.26666666666668</v>
      </c>
      <c r="T193" s="38" t="str">
        <f>IF(COUNTIFS(Raw_Subscriptions!$B$2:$B$3001,A193,Raw_Subscriptions!$F$2:$F$3001,"Active")&gt;0,"Yes","No")</f>
        <v>No</v>
      </c>
    </row>
    <row r="194" spans="1:20" x14ac:dyDescent="0.3">
      <c r="A194" s="13" t="str">
        <f>Raw_Customers!A191</f>
        <v>C000190</v>
      </c>
      <c r="B194" s="13" t="str">
        <f>Raw_Customers!B191</f>
        <v>Suresh Khan</v>
      </c>
      <c r="C194" s="13" t="str">
        <f>Raw_Customers!E191</f>
        <v>Chennai</v>
      </c>
      <c r="D194" s="13" t="str">
        <f>Raw_Customers!F191</f>
        <v>UP West</v>
      </c>
      <c r="E194" s="13" t="str">
        <f>Raw_Customers!H191</f>
        <v>Active</v>
      </c>
      <c r="F194" s="35">
        <f>Raw_Customers!G191</f>
        <v>45091</v>
      </c>
      <c r="G194" s="36" t="str">
        <f>IF(I194=0,"",INT(_xlfn.MAXIFS(Raw_Recharges!$D$2:$D$3001,Raw_Recharges!$B$2:$B$3001,A194)))</f>
        <v/>
      </c>
      <c r="H194" s="12" t="str">
        <f>IF(I194=0,"",RFM_Method!$C$5-G194)</f>
        <v/>
      </c>
      <c r="I194" s="12">
        <f>COUNTIFS(Raw_Recharges!$B$2:$B$3001,A194)</f>
        <v>0</v>
      </c>
      <c r="J194" s="37" t="str">
        <f>IF(I194=0,"",SUMIFS(Raw_Recharges!$E$2:$E$3001,Raw_Recharges!$B$2:$B$3001,A194))</f>
        <v/>
      </c>
      <c r="K194" s="38">
        <f>IF(I194=0,0,IF(H194&lt;=RFM_Method!$C$22,5,IF(H194&lt;=RFM_Method!$C$23,4,IF(H194&lt;=RFM_Method!$C$24,3,IF(H194&lt;=RFM_Method!$C$25,2,1)))))</f>
        <v>0</v>
      </c>
      <c r="L194" s="38">
        <f>IF(I194=0,0,IF(I194&gt;=RFM_Method!$E$22,5,IF(I194&gt;=RFM_Method!$E$23,4,IF(I194&gt;=RFM_Method!$E$24,3,IF(I194&gt;=RFM_Method!$E$25,2,1)))))</f>
        <v>0</v>
      </c>
      <c r="M194" s="38">
        <f>IF(I194=0,0,IF(J194&gt;=RFM_Method!$D$25,5,IF(J194&gt;=RFM_Method!$D$24,4,IF(J194&gt;=RFM_Method!$D$23,3,IF(J194&gt;=RFM_Method!$D$22,2,1)))))</f>
        <v>0</v>
      </c>
      <c r="N194" s="38" t="str">
        <f t="shared" si="6"/>
        <v>000</v>
      </c>
      <c r="O194" s="38">
        <f t="shared" si="7"/>
        <v>0</v>
      </c>
      <c r="P194" s="38">
        <f t="shared" si="8"/>
        <v>0</v>
      </c>
      <c r="Q194" s="12" t="str">
        <f>IF(I194=0,"Never Recharged",INDEX(RFM_Method!$C$32:$G$36,6-K194,P194))</f>
        <v>Never Recharged</v>
      </c>
      <c r="R194" s="39">
        <f>SUMIFS(Raw_DataUsage!$D$2:$D$5001,Raw_DataUsage!$B$2:$B$5001,A194)/1024</f>
        <v>11.153876953125</v>
      </c>
      <c r="S194" s="40">
        <f>SUMIFS(Raw_Calls!$D$2:$D$5001,Raw_Calls!$B$2:$B$5001,A194)/60</f>
        <v>230.5</v>
      </c>
      <c r="T194" s="38" t="str">
        <f>IF(COUNTIFS(Raw_Subscriptions!$B$2:$B$3001,A194,Raw_Subscriptions!$F$2:$F$3001,"Active")&gt;0,"Yes","No")</f>
        <v>No</v>
      </c>
    </row>
    <row r="195" spans="1:20" x14ac:dyDescent="0.3">
      <c r="A195" s="13" t="str">
        <f>Raw_Customers!A192</f>
        <v>C000191</v>
      </c>
      <c r="B195" s="13" t="str">
        <f>Raw_Customers!B192</f>
        <v>Simran Yadav</v>
      </c>
      <c r="C195" s="13" t="str">
        <f>Raw_Customers!E192</f>
        <v>Bangalore</v>
      </c>
      <c r="D195" s="13" t="str">
        <f>Raw_Customers!F192</f>
        <v>UP East</v>
      </c>
      <c r="E195" s="13" t="str">
        <f>Raw_Customers!H192</f>
        <v>Active</v>
      </c>
      <c r="F195" s="35">
        <f>Raw_Customers!G192</f>
        <v>44387</v>
      </c>
      <c r="G195" s="36">
        <f>IF(I195=0,"",INT(_xlfn.MAXIFS(Raw_Recharges!$D$2:$D$3001,Raw_Recharges!$B$2:$B$3001,A195)))</f>
        <v>45899</v>
      </c>
      <c r="H195" s="12">
        <f>IF(I195=0,"",RFM_Method!$C$5-G195)</f>
        <v>155</v>
      </c>
      <c r="I195" s="12">
        <f>COUNTIFS(Raw_Recharges!$B$2:$B$3001,A195)</f>
        <v>1</v>
      </c>
      <c r="J195" s="37">
        <f>IF(I195=0,"",SUMIFS(Raw_Recharges!$E$2:$E$3001,Raw_Recharges!$B$2:$B$3001,A195))</f>
        <v>499</v>
      </c>
      <c r="K195" s="38">
        <f>IF(I195=0,0,IF(H195&lt;=RFM_Method!$C$22,5,IF(H195&lt;=RFM_Method!$C$23,4,IF(H195&lt;=RFM_Method!$C$24,3,IF(H195&lt;=RFM_Method!$C$25,2,1)))))</f>
        <v>2</v>
      </c>
      <c r="L195" s="38">
        <f>IF(I195=0,0,IF(I195&gt;=RFM_Method!$E$22,5,IF(I195&gt;=RFM_Method!$E$23,4,IF(I195&gt;=RFM_Method!$E$24,3,IF(I195&gt;=RFM_Method!$E$25,2,1)))))</f>
        <v>1</v>
      </c>
      <c r="M195" s="38">
        <f>IF(I195=0,0,IF(J195&gt;=RFM_Method!$D$25,5,IF(J195&gt;=RFM_Method!$D$24,4,IF(J195&gt;=RFM_Method!$D$23,3,IF(J195&gt;=RFM_Method!$D$22,2,1)))))</f>
        <v>2</v>
      </c>
      <c r="N195" s="38" t="str">
        <f t="shared" si="6"/>
        <v>212</v>
      </c>
      <c r="O195" s="38">
        <f t="shared" si="7"/>
        <v>5</v>
      </c>
      <c r="P195" s="38">
        <f t="shared" si="8"/>
        <v>2</v>
      </c>
      <c r="Q195" s="12" t="str">
        <f>IF(I195=0,"Never Recharged",INDEX(RFM_Method!$C$32:$G$36,6-K195,P195))</f>
        <v>About to Sleep</v>
      </c>
      <c r="R195" s="39">
        <f>SUMIFS(Raw_DataUsage!$D$2:$D$5001,Raw_DataUsage!$B$2:$B$5001,A195)/1024</f>
        <v>1.2665332031249998</v>
      </c>
      <c r="S195" s="40">
        <f>SUMIFS(Raw_Calls!$D$2:$D$5001,Raw_Calls!$B$2:$B$5001,A195)/60</f>
        <v>126.6</v>
      </c>
      <c r="T195" s="38" t="str">
        <f>IF(COUNTIFS(Raw_Subscriptions!$B$2:$B$3001,A195,Raw_Subscriptions!$F$2:$F$3001,"Active")&gt;0,"Yes","No")</f>
        <v>No</v>
      </c>
    </row>
    <row r="196" spans="1:20" x14ac:dyDescent="0.3">
      <c r="A196" s="13" t="str">
        <f>Raw_Customers!A193</f>
        <v>C000192</v>
      </c>
      <c r="B196" s="13" t="str">
        <f>Raw_Customers!B193</f>
        <v>Simran Yadav</v>
      </c>
      <c r="C196" s="13" t="str">
        <f>Raw_Customers!E193</f>
        <v>Pune</v>
      </c>
      <c r="D196" s="13" t="str">
        <f>Raw_Customers!F193</f>
        <v>UP West</v>
      </c>
      <c r="E196" s="13" t="str">
        <f>Raw_Customers!H193</f>
        <v>Active</v>
      </c>
      <c r="F196" s="35">
        <f>Raw_Customers!G193</f>
        <v>45368</v>
      </c>
      <c r="G196" s="36">
        <f>IF(I196=0,"",INT(_xlfn.MAXIFS(Raw_Recharges!$D$2:$D$3001,Raw_Recharges!$B$2:$B$3001,A196)))</f>
        <v>45781</v>
      </c>
      <c r="H196" s="12">
        <f>IF(I196=0,"",RFM_Method!$C$5-G196)</f>
        <v>273</v>
      </c>
      <c r="I196" s="12">
        <f>COUNTIFS(Raw_Recharges!$B$2:$B$3001,A196)</f>
        <v>2</v>
      </c>
      <c r="J196" s="37">
        <f>IF(I196=0,"",SUMIFS(Raw_Recharges!$E$2:$E$3001,Raw_Recharges!$B$2:$B$3001,A196))</f>
        <v>765</v>
      </c>
      <c r="K196" s="38">
        <f>IF(I196=0,0,IF(H196&lt;=RFM_Method!$C$22,5,IF(H196&lt;=RFM_Method!$C$23,4,IF(H196&lt;=RFM_Method!$C$24,3,IF(H196&lt;=RFM_Method!$C$25,2,1)))))</f>
        <v>1</v>
      </c>
      <c r="L196" s="38">
        <f>IF(I196=0,0,IF(I196&gt;=RFM_Method!$E$22,5,IF(I196&gt;=RFM_Method!$E$23,4,IF(I196&gt;=RFM_Method!$E$24,3,IF(I196&gt;=RFM_Method!$E$25,2,1)))))</f>
        <v>2</v>
      </c>
      <c r="M196" s="38">
        <f>IF(I196=0,0,IF(J196&gt;=RFM_Method!$D$25,5,IF(J196&gt;=RFM_Method!$D$24,4,IF(J196&gt;=RFM_Method!$D$23,3,IF(J196&gt;=RFM_Method!$D$22,2,1)))))</f>
        <v>3</v>
      </c>
      <c r="N196" s="38" t="str">
        <f t="shared" si="6"/>
        <v>123</v>
      </c>
      <c r="O196" s="38">
        <f t="shared" si="7"/>
        <v>6</v>
      </c>
      <c r="P196" s="38">
        <f t="shared" si="8"/>
        <v>3</v>
      </c>
      <c r="Q196" s="12" t="str">
        <f>IF(I196=0,"Never Recharged",INDEX(RFM_Method!$C$32:$G$36,6-K196,P196))</f>
        <v>At Risk</v>
      </c>
      <c r="R196" s="39">
        <f>SUMIFS(Raw_DataUsage!$D$2:$D$5001,Raw_DataUsage!$B$2:$B$5001,A196)/1024</f>
        <v>1.4193164062500001</v>
      </c>
      <c r="S196" s="40">
        <f>SUMIFS(Raw_Calls!$D$2:$D$5001,Raw_Calls!$B$2:$B$5001,A196)/60</f>
        <v>90.016666666666666</v>
      </c>
      <c r="T196" s="38" t="str">
        <f>IF(COUNTIFS(Raw_Subscriptions!$B$2:$B$3001,A196,Raw_Subscriptions!$F$2:$F$3001,"Active")&gt;0,"Yes","No")</f>
        <v>No</v>
      </c>
    </row>
    <row r="197" spans="1:20" x14ac:dyDescent="0.3">
      <c r="A197" s="13" t="str">
        <f>Raw_Customers!A194</f>
        <v>C000193</v>
      </c>
      <c r="B197" s="13" t="str">
        <f>Raw_Customers!B194</f>
        <v>Rahul Singh</v>
      </c>
      <c r="C197" s="13" t="str">
        <f>Raw_Customers!E194</f>
        <v>Chennai</v>
      </c>
      <c r="D197" s="13" t="str">
        <f>Raw_Customers!F194</f>
        <v>Karnataka</v>
      </c>
      <c r="E197" s="13" t="str">
        <f>Raw_Customers!H194</f>
        <v>Active</v>
      </c>
      <c r="F197" s="35">
        <f>Raw_Customers!G194</f>
        <v>44266</v>
      </c>
      <c r="G197" s="36">
        <f>IF(I197=0,"",INT(_xlfn.MAXIFS(Raw_Recharges!$D$2:$D$3001,Raw_Recharges!$B$2:$B$3001,A197)))</f>
        <v>46023</v>
      </c>
      <c r="H197" s="12">
        <f>IF(I197=0,"",RFM_Method!$C$5-G197)</f>
        <v>31</v>
      </c>
      <c r="I197" s="12">
        <f>COUNTIFS(Raw_Recharges!$B$2:$B$3001,A197)</f>
        <v>2</v>
      </c>
      <c r="J197" s="37">
        <f>IF(I197=0,"",SUMIFS(Raw_Recharges!$E$2:$E$3001,Raw_Recharges!$B$2:$B$3001,A197))</f>
        <v>3665</v>
      </c>
      <c r="K197" s="38">
        <f>IF(I197=0,0,IF(H197&lt;=RFM_Method!$C$22,5,IF(H197&lt;=RFM_Method!$C$23,4,IF(H197&lt;=RFM_Method!$C$24,3,IF(H197&lt;=RFM_Method!$C$25,2,1)))))</f>
        <v>5</v>
      </c>
      <c r="L197" s="38">
        <f>IF(I197=0,0,IF(I197&gt;=RFM_Method!$E$22,5,IF(I197&gt;=RFM_Method!$E$23,4,IF(I197&gt;=RFM_Method!$E$24,3,IF(I197&gt;=RFM_Method!$E$25,2,1)))))</f>
        <v>2</v>
      </c>
      <c r="M197" s="38">
        <f>IF(I197=0,0,IF(J197&gt;=RFM_Method!$D$25,5,IF(J197&gt;=RFM_Method!$D$24,4,IF(J197&gt;=RFM_Method!$D$23,3,IF(J197&gt;=RFM_Method!$D$22,2,1)))))</f>
        <v>5</v>
      </c>
      <c r="N197" s="38" t="str">
        <f t="shared" ref="N197:N260" si="9">K197&amp;L197&amp;M197</f>
        <v>525</v>
      </c>
      <c r="O197" s="38">
        <f t="shared" ref="O197:O260" si="10">K197+L197+M197</f>
        <v>12</v>
      </c>
      <c r="P197" s="38">
        <f t="shared" ref="P197:P260" si="11">IF(I197=0,0,ROUND((L197+M197)/2,0))</f>
        <v>4</v>
      </c>
      <c r="Q197" s="12" t="str">
        <f>IF(I197=0,"Never Recharged",INDEX(RFM_Method!$C$32:$G$36,6-K197,P197))</f>
        <v>Loyal Customers</v>
      </c>
      <c r="R197" s="39">
        <f>SUMIFS(Raw_DataUsage!$D$2:$D$5001,Raw_DataUsage!$B$2:$B$5001,A197)/1024</f>
        <v>2.0681445312500002</v>
      </c>
      <c r="S197" s="40">
        <f>SUMIFS(Raw_Calls!$D$2:$D$5001,Raw_Calls!$B$2:$B$5001,A197)/60</f>
        <v>59.633333333333333</v>
      </c>
      <c r="T197" s="38" t="str">
        <f>IF(COUNTIFS(Raw_Subscriptions!$B$2:$B$3001,A197,Raw_Subscriptions!$F$2:$F$3001,"Active")&gt;0,"Yes","No")</f>
        <v>No</v>
      </c>
    </row>
    <row r="198" spans="1:20" x14ac:dyDescent="0.3">
      <c r="A198" s="13" t="str">
        <f>Raw_Customers!A195</f>
        <v>C000194</v>
      </c>
      <c r="B198" s="13" t="str">
        <f>Raw_Customers!B195</f>
        <v>Neha Singh</v>
      </c>
      <c r="C198" s="13" t="str">
        <f>Raw_Customers!E195</f>
        <v>Mumbai</v>
      </c>
      <c r="D198" s="13" t="str">
        <f>Raw_Customers!F195</f>
        <v>UP East</v>
      </c>
      <c r="E198" s="13" t="str">
        <f>Raw_Customers!H195</f>
        <v>Active</v>
      </c>
      <c r="F198" s="35">
        <f>Raw_Customers!G195</f>
        <v>45883</v>
      </c>
      <c r="G198" s="36" t="str">
        <f>IF(I198=0,"",INT(_xlfn.MAXIFS(Raw_Recharges!$D$2:$D$3001,Raw_Recharges!$B$2:$B$3001,A198)))</f>
        <v/>
      </c>
      <c r="H198" s="12" t="str">
        <f>IF(I198=0,"",RFM_Method!$C$5-G198)</f>
        <v/>
      </c>
      <c r="I198" s="12">
        <f>COUNTIFS(Raw_Recharges!$B$2:$B$3001,A198)</f>
        <v>0</v>
      </c>
      <c r="J198" s="37" t="str">
        <f>IF(I198=0,"",SUMIFS(Raw_Recharges!$E$2:$E$3001,Raw_Recharges!$B$2:$B$3001,A198))</f>
        <v/>
      </c>
      <c r="K198" s="38">
        <f>IF(I198=0,0,IF(H198&lt;=RFM_Method!$C$22,5,IF(H198&lt;=RFM_Method!$C$23,4,IF(H198&lt;=RFM_Method!$C$24,3,IF(H198&lt;=RFM_Method!$C$25,2,1)))))</f>
        <v>0</v>
      </c>
      <c r="L198" s="38">
        <f>IF(I198=0,0,IF(I198&gt;=RFM_Method!$E$22,5,IF(I198&gt;=RFM_Method!$E$23,4,IF(I198&gt;=RFM_Method!$E$24,3,IF(I198&gt;=RFM_Method!$E$25,2,1)))))</f>
        <v>0</v>
      </c>
      <c r="M198" s="38">
        <f>IF(I198=0,0,IF(J198&gt;=RFM_Method!$D$25,5,IF(J198&gt;=RFM_Method!$D$24,4,IF(J198&gt;=RFM_Method!$D$23,3,IF(J198&gt;=RFM_Method!$D$22,2,1)))))</f>
        <v>0</v>
      </c>
      <c r="N198" s="38" t="str">
        <f t="shared" si="9"/>
        <v>000</v>
      </c>
      <c r="O198" s="38">
        <f t="shared" si="10"/>
        <v>0</v>
      </c>
      <c r="P198" s="38">
        <f t="shared" si="11"/>
        <v>0</v>
      </c>
      <c r="Q198" s="12" t="str">
        <f>IF(I198=0,"Never Recharged",INDEX(RFM_Method!$C$32:$G$36,6-K198,P198))</f>
        <v>Never Recharged</v>
      </c>
      <c r="R198" s="39">
        <f>SUMIFS(Raw_DataUsage!$D$2:$D$5001,Raw_DataUsage!$B$2:$B$5001,A198)/1024</f>
        <v>5.9247851562499996</v>
      </c>
      <c r="S198" s="40">
        <f>SUMIFS(Raw_Calls!$D$2:$D$5001,Raw_Calls!$B$2:$B$5001,A198)/60</f>
        <v>23.366666666666667</v>
      </c>
      <c r="T198" s="38" t="str">
        <f>IF(COUNTIFS(Raw_Subscriptions!$B$2:$B$3001,A198,Raw_Subscriptions!$F$2:$F$3001,"Active")&gt;0,"Yes","No")</f>
        <v>No</v>
      </c>
    </row>
    <row r="199" spans="1:20" x14ac:dyDescent="0.3">
      <c r="A199" s="13" t="str">
        <f>Raw_Customers!A196</f>
        <v>C000195</v>
      </c>
      <c r="B199" s="13" t="str">
        <f>Raw_Customers!B196</f>
        <v>Anita Sharma</v>
      </c>
      <c r="C199" s="13" t="str">
        <f>Raw_Customers!E196</f>
        <v>Bangalore</v>
      </c>
      <c r="D199" s="13" t="str">
        <f>Raw_Customers!F196</f>
        <v>Telangana</v>
      </c>
      <c r="E199" s="13" t="str">
        <f>Raw_Customers!H196</f>
        <v>Inactive</v>
      </c>
      <c r="F199" s="35">
        <f>Raw_Customers!G196</f>
        <v>45382</v>
      </c>
      <c r="G199" s="36">
        <f>IF(I199=0,"",INT(_xlfn.MAXIFS(Raw_Recharges!$D$2:$D$3001,Raw_Recharges!$B$2:$B$3001,A199)))</f>
        <v>45979</v>
      </c>
      <c r="H199" s="12">
        <f>IF(I199=0,"",RFM_Method!$C$5-G199)</f>
        <v>75</v>
      </c>
      <c r="I199" s="12">
        <f>COUNTIFS(Raw_Recharges!$B$2:$B$3001,A199)</f>
        <v>1</v>
      </c>
      <c r="J199" s="37">
        <f>IF(I199=0,"",SUMIFS(Raw_Recharges!$E$2:$E$3001,Raw_Recharges!$B$2:$B$3001,A199))</f>
        <v>349</v>
      </c>
      <c r="K199" s="38">
        <f>IF(I199=0,0,IF(H199&lt;=RFM_Method!$C$22,5,IF(H199&lt;=RFM_Method!$C$23,4,IF(H199&lt;=RFM_Method!$C$24,3,IF(H199&lt;=RFM_Method!$C$25,2,1)))))</f>
        <v>4</v>
      </c>
      <c r="L199" s="38">
        <f>IF(I199=0,0,IF(I199&gt;=RFM_Method!$E$22,5,IF(I199&gt;=RFM_Method!$E$23,4,IF(I199&gt;=RFM_Method!$E$24,3,IF(I199&gt;=RFM_Method!$E$25,2,1)))))</f>
        <v>1</v>
      </c>
      <c r="M199" s="38">
        <f>IF(I199=0,0,IF(J199&gt;=RFM_Method!$D$25,5,IF(J199&gt;=RFM_Method!$D$24,4,IF(J199&gt;=RFM_Method!$D$23,3,IF(J199&gt;=RFM_Method!$D$22,2,1)))))</f>
        <v>1</v>
      </c>
      <c r="N199" s="38" t="str">
        <f t="shared" si="9"/>
        <v>411</v>
      </c>
      <c r="O199" s="38">
        <f t="shared" si="10"/>
        <v>6</v>
      </c>
      <c r="P199" s="38">
        <f t="shared" si="11"/>
        <v>1</v>
      </c>
      <c r="Q199" s="12" t="str">
        <f>IF(I199=0,"Never Recharged",INDEX(RFM_Method!$C$32:$G$36,6-K199,P199))</f>
        <v>Promising</v>
      </c>
      <c r="R199" s="39">
        <f>SUMIFS(Raw_DataUsage!$D$2:$D$5001,Raw_DataUsage!$B$2:$B$5001,A199)/1024</f>
        <v>1.6753027343749998</v>
      </c>
      <c r="S199" s="40">
        <f>SUMIFS(Raw_Calls!$D$2:$D$5001,Raw_Calls!$B$2:$B$5001,A199)/60</f>
        <v>120.13333333333334</v>
      </c>
      <c r="T199" s="38" t="str">
        <f>IF(COUNTIFS(Raw_Subscriptions!$B$2:$B$3001,A199,Raw_Subscriptions!$F$2:$F$3001,"Active")&gt;0,"Yes","No")</f>
        <v>No</v>
      </c>
    </row>
    <row r="200" spans="1:20" x14ac:dyDescent="0.3">
      <c r="A200" s="13" t="str">
        <f>Raw_Customers!A197</f>
        <v>C000196</v>
      </c>
      <c r="B200" s="13" t="str">
        <f>Raw_Customers!B197</f>
        <v>Neha Sharma</v>
      </c>
      <c r="C200" s="13" t="str">
        <f>Raw_Customers!E197</f>
        <v>Mumbai</v>
      </c>
      <c r="D200" s="13" t="str">
        <f>Raw_Customers!F197</f>
        <v>West Bengal</v>
      </c>
      <c r="E200" s="13" t="str">
        <f>Raw_Customers!H197</f>
        <v>Active</v>
      </c>
      <c r="F200" s="35">
        <f>Raw_Customers!G197</f>
        <v>44941</v>
      </c>
      <c r="G200" s="36">
        <f>IF(I200=0,"",INT(_xlfn.MAXIFS(Raw_Recharges!$D$2:$D$3001,Raw_Recharges!$B$2:$B$3001,A200)))</f>
        <v>45746</v>
      </c>
      <c r="H200" s="12">
        <f>IF(I200=0,"",RFM_Method!$C$5-G200)</f>
        <v>308</v>
      </c>
      <c r="I200" s="12">
        <f>COUNTIFS(Raw_Recharges!$B$2:$B$3001,A200)</f>
        <v>1</v>
      </c>
      <c r="J200" s="37">
        <f>IF(I200=0,"",SUMIFS(Raw_Recharges!$E$2:$E$3001,Raw_Recharges!$B$2:$B$3001,A200))</f>
        <v>499</v>
      </c>
      <c r="K200" s="38">
        <f>IF(I200=0,0,IF(H200&lt;=RFM_Method!$C$22,5,IF(H200&lt;=RFM_Method!$C$23,4,IF(H200&lt;=RFM_Method!$C$24,3,IF(H200&lt;=RFM_Method!$C$25,2,1)))))</f>
        <v>1</v>
      </c>
      <c r="L200" s="38">
        <f>IF(I200=0,0,IF(I200&gt;=RFM_Method!$E$22,5,IF(I200&gt;=RFM_Method!$E$23,4,IF(I200&gt;=RFM_Method!$E$24,3,IF(I200&gt;=RFM_Method!$E$25,2,1)))))</f>
        <v>1</v>
      </c>
      <c r="M200" s="38">
        <f>IF(I200=0,0,IF(J200&gt;=RFM_Method!$D$25,5,IF(J200&gt;=RFM_Method!$D$24,4,IF(J200&gt;=RFM_Method!$D$23,3,IF(J200&gt;=RFM_Method!$D$22,2,1)))))</f>
        <v>2</v>
      </c>
      <c r="N200" s="38" t="str">
        <f t="shared" si="9"/>
        <v>112</v>
      </c>
      <c r="O200" s="38">
        <f t="shared" si="10"/>
        <v>4</v>
      </c>
      <c r="P200" s="38">
        <f t="shared" si="11"/>
        <v>2</v>
      </c>
      <c r="Q200" s="12" t="str">
        <f>IF(I200=0,"Never Recharged",INDEX(RFM_Method!$C$32:$G$36,6-K200,P200))</f>
        <v>Hibernating</v>
      </c>
      <c r="R200" s="39">
        <f>SUMIFS(Raw_DataUsage!$D$2:$D$5001,Raw_DataUsage!$B$2:$B$5001,A200)/1024</f>
        <v>5.0850195312499995</v>
      </c>
      <c r="S200" s="40">
        <f>SUMIFS(Raw_Calls!$D$2:$D$5001,Raw_Calls!$B$2:$B$5001,A200)/60</f>
        <v>31.733333333333334</v>
      </c>
      <c r="T200" s="38" t="str">
        <f>IF(COUNTIFS(Raw_Subscriptions!$B$2:$B$3001,A200,Raw_Subscriptions!$F$2:$F$3001,"Active")&gt;0,"Yes","No")</f>
        <v>No</v>
      </c>
    </row>
    <row r="201" spans="1:20" x14ac:dyDescent="0.3">
      <c r="A201" s="13" t="str">
        <f>Raw_Customers!A198</f>
        <v>C000197</v>
      </c>
      <c r="B201" s="13" t="str">
        <f>Raw_Customers!B198</f>
        <v>Vikram Yadav</v>
      </c>
      <c r="C201" s="13" t="str">
        <f>Raw_Customers!E198</f>
        <v>Delhi</v>
      </c>
      <c r="D201" s="13" t="str">
        <f>Raw_Customers!F198</f>
        <v>Punjab</v>
      </c>
      <c r="E201" s="13" t="str">
        <f>Raw_Customers!H198</f>
        <v>Active</v>
      </c>
      <c r="F201" s="35">
        <f>Raw_Customers!G198</f>
        <v>45676</v>
      </c>
      <c r="G201" s="36">
        <f>IF(I201=0,"",INT(_xlfn.MAXIFS(Raw_Recharges!$D$2:$D$3001,Raw_Recharges!$B$2:$B$3001,A201)))</f>
        <v>45980</v>
      </c>
      <c r="H201" s="12">
        <f>IF(I201=0,"",RFM_Method!$C$5-G201)</f>
        <v>74</v>
      </c>
      <c r="I201" s="12">
        <f>COUNTIFS(Raw_Recharges!$B$2:$B$3001,A201)</f>
        <v>2</v>
      </c>
      <c r="J201" s="37">
        <f>IF(I201=0,"",SUMIFS(Raw_Recharges!$E$2:$E$3001,Raw_Recharges!$B$2:$B$3001,A201))</f>
        <v>958</v>
      </c>
      <c r="K201" s="38">
        <f>IF(I201=0,0,IF(H201&lt;=RFM_Method!$C$22,5,IF(H201&lt;=RFM_Method!$C$23,4,IF(H201&lt;=RFM_Method!$C$24,3,IF(H201&lt;=RFM_Method!$C$25,2,1)))))</f>
        <v>4</v>
      </c>
      <c r="L201" s="38">
        <f>IF(I201=0,0,IF(I201&gt;=RFM_Method!$E$22,5,IF(I201&gt;=RFM_Method!$E$23,4,IF(I201&gt;=RFM_Method!$E$24,3,IF(I201&gt;=RFM_Method!$E$25,2,1)))))</f>
        <v>2</v>
      </c>
      <c r="M201" s="38">
        <f>IF(I201=0,0,IF(J201&gt;=RFM_Method!$D$25,5,IF(J201&gt;=RFM_Method!$D$24,4,IF(J201&gt;=RFM_Method!$D$23,3,IF(J201&gt;=RFM_Method!$D$22,2,1)))))</f>
        <v>3</v>
      </c>
      <c r="N201" s="38" t="str">
        <f t="shared" si="9"/>
        <v>423</v>
      </c>
      <c r="O201" s="38">
        <f t="shared" si="10"/>
        <v>9</v>
      </c>
      <c r="P201" s="38">
        <f t="shared" si="11"/>
        <v>3</v>
      </c>
      <c r="Q201" s="12" t="str">
        <f>IF(I201=0,"Never Recharged",INDEX(RFM_Method!$C$32:$G$36,6-K201,P201))</f>
        <v>Potential Loyalist</v>
      </c>
      <c r="R201" s="39">
        <f>SUMIFS(Raw_DataUsage!$D$2:$D$5001,Raw_DataUsage!$B$2:$B$5001,A201)/1024</f>
        <v>0.78645507812499993</v>
      </c>
      <c r="S201" s="40">
        <f>SUMIFS(Raw_Calls!$D$2:$D$5001,Raw_Calls!$B$2:$B$5001,A201)/60</f>
        <v>124.01666666666667</v>
      </c>
      <c r="T201" s="38" t="str">
        <f>IF(COUNTIFS(Raw_Subscriptions!$B$2:$B$3001,A201,Raw_Subscriptions!$F$2:$F$3001,"Active")&gt;0,"Yes","No")</f>
        <v>No</v>
      </c>
    </row>
    <row r="202" spans="1:20" x14ac:dyDescent="0.3">
      <c r="A202" s="13" t="str">
        <f>Raw_Customers!A199</f>
        <v>C000198</v>
      </c>
      <c r="B202" s="13" t="str">
        <f>Raw_Customers!B199</f>
        <v>Raj Patel</v>
      </c>
      <c r="C202" s="13" t="str">
        <f>Raw_Customers!E199</f>
        <v>Hyderabad</v>
      </c>
      <c r="D202" s="13" t="str">
        <f>Raw_Customers!F199</f>
        <v>Karnataka</v>
      </c>
      <c r="E202" s="13" t="str">
        <f>Raw_Customers!H199</f>
        <v>Inactive</v>
      </c>
      <c r="F202" s="35">
        <f>Raw_Customers!G199</f>
        <v>45740</v>
      </c>
      <c r="G202" s="36">
        <f>IF(I202=0,"",INT(_xlfn.MAXIFS(Raw_Recharges!$D$2:$D$3001,Raw_Recharges!$B$2:$B$3001,A202)))</f>
        <v>46022</v>
      </c>
      <c r="H202" s="12">
        <f>IF(I202=0,"",RFM_Method!$C$5-G202)</f>
        <v>32</v>
      </c>
      <c r="I202" s="12">
        <f>COUNTIFS(Raw_Recharges!$B$2:$B$3001,A202)</f>
        <v>3</v>
      </c>
      <c r="J202" s="37">
        <f>IF(I202=0,"",SUMIFS(Raw_Recharges!$E$2:$E$3001,Raw_Recharges!$B$2:$B$3001,A202))</f>
        <v>4164</v>
      </c>
      <c r="K202" s="38">
        <f>IF(I202=0,0,IF(H202&lt;=RFM_Method!$C$22,5,IF(H202&lt;=RFM_Method!$C$23,4,IF(H202&lt;=RFM_Method!$C$24,3,IF(H202&lt;=RFM_Method!$C$25,2,1)))))</f>
        <v>5</v>
      </c>
      <c r="L202" s="38">
        <f>IF(I202=0,0,IF(I202&gt;=RFM_Method!$E$22,5,IF(I202&gt;=RFM_Method!$E$23,4,IF(I202&gt;=RFM_Method!$E$24,3,IF(I202&gt;=RFM_Method!$E$25,2,1)))))</f>
        <v>3</v>
      </c>
      <c r="M202" s="38">
        <f>IF(I202=0,0,IF(J202&gt;=RFM_Method!$D$25,5,IF(J202&gt;=RFM_Method!$D$24,4,IF(J202&gt;=RFM_Method!$D$23,3,IF(J202&gt;=RFM_Method!$D$22,2,1)))))</f>
        <v>5</v>
      </c>
      <c r="N202" s="38" t="str">
        <f t="shared" si="9"/>
        <v>535</v>
      </c>
      <c r="O202" s="38">
        <f t="shared" si="10"/>
        <v>13</v>
      </c>
      <c r="P202" s="38">
        <f t="shared" si="11"/>
        <v>4</v>
      </c>
      <c r="Q202" s="12" t="str">
        <f>IF(I202=0,"Never Recharged",INDEX(RFM_Method!$C$32:$G$36,6-K202,P202))</f>
        <v>Loyal Customers</v>
      </c>
      <c r="R202" s="39">
        <f>SUMIFS(Raw_DataUsage!$D$2:$D$5001,Raw_DataUsage!$B$2:$B$5001,A202)/1024</f>
        <v>4.62544921875</v>
      </c>
      <c r="S202" s="40">
        <f>SUMIFS(Raw_Calls!$D$2:$D$5001,Raw_Calls!$B$2:$B$5001,A202)/60</f>
        <v>0</v>
      </c>
      <c r="T202" s="38" t="str">
        <f>IF(COUNTIFS(Raw_Subscriptions!$B$2:$B$3001,A202,Raw_Subscriptions!$F$2:$F$3001,"Active")&gt;0,"Yes","No")</f>
        <v>Yes</v>
      </c>
    </row>
    <row r="203" spans="1:20" x14ac:dyDescent="0.3">
      <c r="A203" s="13" t="str">
        <f>Raw_Customers!A200</f>
        <v>C000199</v>
      </c>
      <c r="B203" s="13" t="str">
        <f>Raw_Customers!B200</f>
        <v>Amit Yadav</v>
      </c>
      <c r="C203" s="13" t="str">
        <f>Raw_Customers!E200</f>
        <v>Pune</v>
      </c>
      <c r="D203" s="13" t="str">
        <f>Raw_Customers!F200</f>
        <v>UP West</v>
      </c>
      <c r="E203" s="13" t="str">
        <f>Raw_Customers!H200</f>
        <v>Active</v>
      </c>
      <c r="F203" s="35">
        <f>Raw_Customers!G200</f>
        <v>45017</v>
      </c>
      <c r="G203" s="36" t="str">
        <f>IF(I203=0,"",INT(_xlfn.MAXIFS(Raw_Recharges!$D$2:$D$3001,Raw_Recharges!$B$2:$B$3001,A203)))</f>
        <v/>
      </c>
      <c r="H203" s="12" t="str">
        <f>IF(I203=0,"",RFM_Method!$C$5-G203)</f>
        <v/>
      </c>
      <c r="I203" s="12">
        <f>COUNTIFS(Raw_Recharges!$B$2:$B$3001,A203)</f>
        <v>0</v>
      </c>
      <c r="J203" s="37" t="str">
        <f>IF(I203=0,"",SUMIFS(Raw_Recharges!$E$2:$E$3001,Raw_Recharges!$B$2:$B$3001,A203))</f>
        <v/>
      </c>
      <c r="K203" s="38">
        <f>IF(I203=0,0,IF(H203&lt;=RFM_Method!$C$22,5,IF(H203&lt;=RFM_Method!$C$23,4,IF(H203&lt;=RFM_Method!$C$24,3,IF(H203&lt;=RFM_Method!$C$25,2,1)))))</f>
        <v>0</v>
      </c>
      <c r="L203" s="38">
        <f>IF(I203=0,0,IF(I203&gt;=RFM_Method!$E$22,5,IF(I203&gt;=RFM_Method!$E$23,4,IF(I203&gt;=RFM_Method!$E$24,3,IF(I203&gt;=RFM_Method!$E$25,2,1)))))</f>
        <v>0</v>
      </c>
      <c r="M203" s="38">
        <f>IF(I203=0,0,IF(J203&gt;=RFM_Method!$D$25,5,IF(J203&gt;=RFM_Method!$D$24,4,IF(J203&gt;=RFM_Method!$D$23,3,IF(J203&gt;=RFM_Method!$D$22,2,1)))))</f>
        <v>0</v>
      </c>
      <c r="N203" s="38" t="str">
        <f t="shared" si="9"/>
        <v>000</v>
      </c>
      <c r="O203" s="38">
        <f t="shared" si="10"/>
        <v>0</v>
      </c>
      <c r="P203" s="38">
        <f t="shared" si="11"/>
        <v>0</v>
      </c>
      <c r="Q203" s="12" t="str">
        <f>IF(I203=0,"Never Recharged",INDEX(RFM_Method!$C$32:$G$36,6-K203,P203))</f>
        <v>Never Recharged</v>
      </c>
      <c r="R203" s="39">
        <f>SUMIFS(Raw_DataUsage!$D$2:$D$5001,Raw_DataUsage!$B$2:$B$5001,A203)/1024</f>
        <v>4.7246289062500004</v>
      </c>
      <c r="S203" s="40">
        <f>SUMIFS(Raw_Calls!$D$2:$D$5001,Raw_Calls!$B$2:$B$5001,A203)/60</f>
        <v>101.15</v>
      </c>
      <c r="T203" s="38" t="str">
        <f>IF(COUNTIFS(Raw_Subscriptions!$B$2:$B$3001,A203,Raw_Subscriptions!$F$2:$F$3001,"Active")&gt;0,"Yes","No")</f>
        <v>No</v>
      </c>
    </row>
    <row r="204" spans="1:20" x14ac:dyDescent="0.3">
      <c r="A204" s="13" t="str">
        <f>Raw_Customers!A201</f>
        <v>C000200</v>
      </c>
      <c r="B204" s="13" t="str">
        <f>Raw_Customers!B201</f>
        <v>Raj Reddy</v>
      </c>
      <c r="C204" s="13" t="str">
        <f>Raw_Customers!E201</f>
        <v>Bangalore</v>
      </c>
      <c r="D204" s="13" t="str">
        <f>Raw_Customers!F201</f>
        <v>Punjab</v>
      </c>
      <c r="E204" s="13" t="str">
        <f>Raw_Customers!H201</f>
        <v>Active</v>
      </c>
      <c r="F204" s="35">
        <f>Raw_Customers!G201</f>
        <v>44702</v>
      </c>
      <c r="G204" s="36">
        <f>IF(I204=0,"",INT(_xlfn.MAXIFS(Raw_Recharges!$D$2:$D$3001,Raw_Recharges!$B$2:$B$3001,A204)))</f>
        <v>45947</v>
      </c>
      <c r="H204" s="12">
        <f>IF(I204=0,"",RFM_Method!$C$5-G204)</f>
        <v>107</v>
      </c>
      <c r="I204" s="12">
        <f>COUNTIFS(Raw_Recharges!$B$2:$B$3001,A204)</f>
        <v>1</v>
      </c>
      <c r="J204" s="37">
        <f>IF(I204=0,"",SUMIFS(Raw_Recharges!$E$2:$E$3001,Raw_Recharges!$B$2:$B$3001,A204))</f>
        <v>99</v>
      </c>
      <c r="K204" s="38">
        <f>IF(I204=0,0,IF(H204&lt;=RFM_Method!$C$22,5,IF(H204&lt;=RFM_Method!$C$23,4,IF(H204&lt;=RFM_Method!$C$24,3,IF(H204&lt;=RFM_Method!$C$25,2,1)))))</f>
        <v>3</v>
      </c>
      <c r="L204" s="38">
        <f>IF(I204=0,0,IF(I204&gt;=RFM_Method!$E$22,5,IF(I204&gt;=RFM_Method!$E$23,4,IF(I204&gt;=RFM_Method!$E$24,3,IF(I204&gt;=RFM_Method!$E$25,2,1)))))</f>
        <v>1</v>
      </c>
      <c r="M204" s="38">
        <f>IF(I204=0,0,IF(J204&gt;=RFM_Method!$D$25,5,IF(J204&gt;=RFM_Method!$D$24,4,IF(J204&gt;=RFM_Method!$D$23,3,IF(J204&gt;=RFM_Method!$D$22,2,1)))))</f>
        <v>1</v>
      </c>
      <c r="N204" s="38" t="str">
        <f t="shared" si="9"/>
        <v>311</v>
      </c>
      <c r="O204" s="38">
        <f t="shared" si="10"/>
        <v>5</v>
      </c>
      <c r="P204" s="38">
        <f t="shared" si="11"/>
        <v>1</v>
      </c>
      <c r="Q204" s="12" t="str">
        <f>IF(I204=0,"Never Recharged",INDEX(RFM_Method!$C$32:$G$36,6-K204,P204))</f>
        <v>About to Sleep</v>
      </c>
      <c r="R204" s="39">
        <f>SUMIFS(Raw_DataUsage!$D$2:$D$5001,Raw_DataUsage!$B$2:$B$5001,A204)/1024</f>
        <v>0.71783203124999995</v>
      </c>
      <c r="S204" s="40">
        <f>SUMIFS(Raw_Calls!$D$2:$D$5001,Raw_Calls!$B$2:$B$5001,A204)/60</f>
        <v>8.6</v>
      </c>
      <c r="T204" s="38" t="str">
        <f>IF(COUNTIFS(Raw_Subscriptions!$B$2:$B$3001,A204,Raw_Subscriptions!$F$2:$F$3001,"Active")&gt;0,"Yes","No")</f>
        <v>No</v>
      </c>
    </row>
    <row r="205" spans="1:20" x14ac:dyDescent="0.3">
      <c r="A205" s="13" t="str">
        <f>Raw_Customers!A202</f>
        <v>C000201</v>
      </c>
      <c r="B205" s="13" t="str">
        <f>Raw_Customers!B202</f>
        <v>Pooja Patel</v>
      </c>
      <c r="C205" s="13" t="str">
        <f>Raw_Customers!E202</f>
        <v>Delhi</v>
      </c>
      <c r="D205" s="13" t="str">
        <f>Raw_Customers!F202</f>
        <v>Punjab</v>
      </c>
      <c r="E205" s="13" t="str">
        <f>Raw_Customers!H202</f>
        <v>Active</v>
      </c>
      <c r="F205" s="35">
        <f>Raw_Customers!G202</f>
        <v>44980</v>
      </c>
      <c r="G205" s="36" t="str">
        <f>IF(I205=0,"",INT(_xlfn.MAXIFS(Raw_Recharges!$D$2:$D$3001,Raw_Recharges!$B$2:$B$3001,A205)))</f>
        <v/>
      </c>
      <c r="H205" s="12" t="str">
        <f>IF(I205=0,"",RFM_Method!$C$5-G205)</f>
        <v/>
      </c>
      <c r="I205" s="12">
        <f>COUNTIFS(Raw_Recharges!$B$2:$B$3001,A205)</f>
        <v>0</v>
      </c>
      <c r="J205" s="37" t="str">
        <f>IF(I205=0,"",SUMIFS(Raw_Recharges!$E$2:$E$3001,Raw_Recharges!$B$2:$B$3001,A205))</f>
        <v/>
      </c>
      <c r="K205" s="38">
        <f>IF(I205=0,0,IF(H205&lt;=RFM_Method!$C$22,5,IF(H205&lt;=RFM_Method!$C$23,4,IF(H205&lt;=RFM_Method!$C$24,3,IF(H205&lt;=RFM_Method!$C$25,2,1)))))</f>
        <v>0</v>
      </c>
      <c r="L205" s="38">
        <f>IF(I205=0,0,IF(I205&gt;=RFM_Method!$E$22,5,IF(I205&gt;=RFM_Method!$E$23,4,IF(I205&gt;=RFM_Method!$E$24,3,IF(I205&gt;=RFM_Method!$E$25,2,1)))))</f>
        <v>0</v>
      </c>
      <c r="M205" s="38">
        <f>IF(I205=0,0,IF(J205&gt;=RFM_Method!$D$25,5,IF(J205&gt;=RFM_Method!$D$24,4,IF(J205&gt;=RFM_Method!$D$23,3,IF(J205&gt;=RFM_Method!$D$22,2,1)))))</f>
        <v>0</v>
      </c>
      <c r="N205" s="38" t="str">
        <f t="shared" si="9"/>
        <v>000</v>
      </c>
      <c r="O205" s="38">
        <f t="shared" si="10"/>
        <v>0</v>
      </c>
      <c r="P205" s="38">
        <f t="shared" si="11"/>
        <v>0</v>
      </c>
      <c r="Q205" s="12" t="str">
        <f>IF(I205=0,"Never Recharged",INDEX(RFM_Method!$C$32:$G$36,6-K205,P205))</f>
        <v>Never Recharged</v>
      </c>
      <c r="R205" s="39">
        <f>SUMIFS(Raw_DataUsage!$D$2:$D$5001,Raw_DataUsage!$B$2:$B$5001,A205)/1024</f>
        <v>5.5846289062499999</v>
      </c>
      <c r="S205" s="40">
        <f>SUMIFS(Raw_Calls!$D$2:$D$5001,Raw_Calls!$B$2:$B$5001,A205)/60</f>
        <v>87.166666666666671</v>
      </c>
      <c r="T205" s="38" t="str">
        <f>IF(COUNTIFS(Raw_Subscriptions!$B$2:$B$3001,A205,Raw_Subscriptions!$F$2:$F$3001,"Active")&gt;0,"Yes","No")</f>
        <v>No</v>
      </c>
    </row>
    <row r="206" spans="1:20" x14ac:dyDescent="0.3">
      <c r="A206" s="13" t="str">
        <f>Raw_Customers!A203</f>
        <v>C000202</v>
      </c>
      <c r="B206" s="13" t="str">
        <f>Raw_Customers!B203</f>
        <v>Rahul Singh</v>
      </c>
      <c r="C206" s="13" t="str">
        <f>Raw_Customers!E203</f>
        <v>Chennai</v>
      </c>
      <c r="D206" s="13" t="str">
        <f>Raw_Customers!F203</f>
        <v>Andhra Pradesh</v>
      </c>
      <c r="E206" s="13" t="str">
        <f>Raw_Customers!H203</f>
        <v>Active</v>
      </c>
      <c r="F206" s="35">
        <f>Raw_Customers!G203</f>
        <v>44961</v>
      </c>
      <c r="G206" s="36">
        <f>IF(I206=0,"",INT(_xlfn.MAXIFS(Raw_Recharges!$D$2:$D$3001,Raw_Recharges!$B$2:$B$3001,A206)))</f>
        <v>45698</v>
      </c>
      <c r="H206" s="12">
        <f>IF(I206=0,"",RFM_Method!$C$5-G206)</f>
        <v>356</v>
      </c>
      <c r="I206" s="12">
        <f>COUNTIFS(Raw_Recharges!$B$2:$B$3001,A206)</f>
        <v>1</v>
      </c>
      <c r="J206" s="37">
        <f>IF(I206=0,"",SUMIFS(Raw_Recharges!$E$2:$E$3001,Raw_Recharges!$B$2:$B$3001,A206))</f>
        <v>349</v>
      </c>
      <c r="K206" s="38">
        <f>IF(I206=0,0,IF(H206&lt;=RFM_Method!$C$22,5,IF(H206&lt;=RFM_Method!$C$23,4,IF(H206&lt;=RFM_Method!$C$24,3,IF(H206&lt;=RFM_Method!$C$25,2,1)))))</f>
        <v>1</v>
      </c>
      <c r="L206" s="38">
        <f>IF(I206=0,0,IF(I206&gt;=RFM_Method!$E$22,5,IF(I206&gt;=RFM_Method!$E$23,4,IF(I206&gt;=RFM_Method!$E$24,3,IF(I206&gt;=RFM_Method!$E$25,2,1)))))</f>
        <v>1</v>
      </c>
      <c r="M206" s="38">
        <f>IF(I206=0,0,IF(J206&gt;=RFM_Method!$D$25,5,IF(J206&gt;=RFM_Method!$D$24,4,IF(J206&gt;=RFM_Method!$D$23,3,IF(J206&gt;=RFM_Method!$D$22,2,1)))))</f>
        <v>1</v>
      </c>
      <c r="N206" s="38" t="str">
        <f t="shared" si="9"/>
        <v>111</v>
      </c>
      <c r="O206" s="38">
        <f t="shared" si="10"/>
        <v>3</v>
      </c>
      <c r="P206" s="38">
        <f t="shared" si="11"/>
        <v>1</v>
      </c>
      <c r="Q206" s="12" t="str">
        <f>IF(I206=0,"Never Recharged",INDEX(RFM_Method!$C$32:$G$36,6-K206,P206))</f>
        <v>Lost</v>
      </c>
      <c r="R206" s="39">
        <f>SUMIFS(Raw_DataUsage!$D$2:$D$5001,Raw_DataUsage!$B$2:$B$5001,A206)/1024</f>
        <v>4.3168749999999996</v>
      </c>
      <c r="S206" s="40">
        <f>SUMIFS(Raw_Calls!$D$2:$D$5001,Raw_Calls!$B$2:$B$5001,A206)/60</f>
        <v>92.183333333333337</v>
      </c>
      <c r="T206" s="38" t="str">
        <f>IF(COUNTIFS(Raw_Subscriptions!$B$2:$B$3001,A206,Raw_Subscriptions!$F$2:$F$3001,"Active")&gt;0,"Yes","No")</f>
        <v>No</v>
      </c>
    </row>
    <row r="207" spans="1:20" x14ac:dyDescent="0.3">
      <c r="A207" s="13" t="str">
        <f>Raw_Customers!A204</f>
        <v>C000203</v>
      </c>
      <c r="B207" s="13" t="str">
        <f>Raw_Customers!B204</f>
        <v>Pooja Reddy</v>
      </c>
      <c r="C207" s="13" t="str">
        <f>Raw_Customers!E204</f>
        <v>Chennai</v>
      </c>
      <c r="D207" s="13" t="str">
        <f>Raw_Customers!F204</f>
        <v>UP East</v>
      </c>
      <c r="E207" s="13" t="str">
        <f>Raw_Customers!H204</f>
        <v>Active</v>
      </c>
      <c r="F207" s="35">
        <f>Raw_Customers!G204</f>
        <v>45380</v>
      </c>
      <c r="G207" s="36">
        <f>IF(I207=0,"",INT(_xlfn.MAXIFS(Raw_Recharges!$D$2:$D$3001,Raw_Recharges!$B$2:$B$3001,A207)))</f>
        <v>45944</v>
      </c>
      <c r="H207" s="12">
        <f>IF(I207=0,"",RFM_Method!$C$5-G207)</f>
        <v>110</v>
      </c>
      <c r="I207" s="12">
        <f>COUNTIFS(Raw_Recharges!$B$2:$B$3001,A207)</f>
        <v>1</v>
      </c>
      <c r="J207" s="37">
        <f>IF(I207=0,"",SUMIFS(Raw_Recharges!$E$2:$E$3001,Raw_Recharges!$B$2:$B$3001,A207))</f>
        <v>499</v>
      </c>
      <c r="K207" s="38">
        <f>IF(I207=0,0,IF(H207&lt;=RFM_Method!$C$22,5,IF(H207&lt;=RFM_Method!$C$23,4,IF(H207&lt;=RFM_Method!$C$24,3,IF(H207&lt;=RFM_Method!$C$25,2,1)))))</f>
        <v>3</v>
      </c>
      <c r="L207" s="38">
        <f>IF(I207=0,0,IF(I207&gt;=RFM_Method!$E$22,5,IF(I207&gt;=RFM_Method!$E$23,4,IF(I207&gt;=RFM_Method!$E$24,3,IF(I207&gt;=RFM_Method!$E$25,2,1)))))</f>
        <v>1</v>
      </c>
      <c r="M207" s="38">
        <f>IF(I207=0,0,IF(J207&gt;=RFM_Method!$D$25,5,IF(J207&gt;=RFM_Method!$D$24,4,IF(J207&gt;=RFM_Method!$D$23,3,IF(J207&gt;=RFM_Method!$D$22,2,1)))))</f>
        <v>2</v>
      </c>
      <c r="N207" s="38" t="str">
        <f t="shared" si="9"/>
        <v>312</v>
      </c>
      <c r="O207" s="38">
        <f t="shared" si="10"/>
        <v>6</v>
      </c>
      <c r="P207" s="38">
        <f t="shared" si="11"/>
        <v>2</v>
      </c>
      <c r="Q207" s="12" t="str">
        <f>IF(I207=0,"Never Recharged",INDEX(RFM_Method!$C$32:$G$36,6-K207,P207))</f>
        <v>Need Attention</v>
      </c>
      <c r="R207" s="39">
        <f>SUMIFS(Raw_DataUsage!$D$2:$D$5001,Raw_DataUsage!$B$2:$B$5001,A207)/1024</f>
        <v>0</v>
      </c>
      <c r="S207" s="40">
        <f>SUMIFS(Raw_Calls!$D$2:$D$5001,Raw_Calls!$B$2:$B$5001,A207)/60</f>
        <v>40.233333333333334</v>
      </c>
      <c r="T207" s="38" t="str">
        <f>IF(COUNTIFS(Raw_Subscriptions!$B$2:$B$3001,A207,Raw_Subscriptions!$F$2:$F$3001,"Active")&gt;0,"Yes","No")</f>
        <v>No</v>
      </c>
    </row>
    <row r="208" spans="1:20" x14ac:dyDescent="0.3">
      <c r="A208" s="13" t="str">
        <f>Raw_Customers!A205</f>
        <v>C000204</v>
      </c>
      <c r="B208" s="13" t="str">
        <f>Raw_Customers!B205</f>
        <v>Priya Mishra</v>
      </c>
      <c r="C208" s="13" t="str">
        <f>Raw_Customers!E205</f>
        <v>Pune</v>
      </c>
      <c r="D208" s="13" t="str">
        <f>Raw_Customers!F205</f>
        <v>Mumbai</v>
      </c>
      <c r="E208" s="13" t="str">
        <f>Raw_Customers!H205</f>
        <v>Active</v>
      </c>
      <c r="F208" s="35">
        <f>Raw_Customers!G205</f>
        <v>44508</v>
      </c>
      <c r="G208" s="36">
        <f>IF(I208=0,"",INT(_xlfn.MAXIFS(Raw_Recharges!$D$2:$D$3001,Raw_Recharges!$B$2:$B$3001,A208)))</f>
        <v>46019</v>
      </c>
      <c r="H208" s="12">
        <f>IF(I208=0,"",RFM_Method!$C$5-G208)</f>
        <v>35</v>
      </c>
      <c r="I208" s="12">
        <f>COUNTIFS(Raw_Recharges!$B$2:$B$3001,A208)</f>
        <v>2</v>
      </c>
      <c r="J208" s="37">
        <f>IF(I208=0,"",SUMIFS(Raw_Recharges!$E$2:$E$3001,Raw_Recharges!$B$2:$B$3001,A208))</f>
        <v>598</v>
      </c>
      <c r="K208" s="38">
        <f>IF(I208=0,0,IF(H208&lt;=RFM_Method!$C$22,5,IF(H208&lt;=RFM_Method!$C$23,4,IF(H208&lt;=RFM_Method!$C$24,3,IF(H208&lt;=RFM_Method!$C$25,2,1)))))</f>
        <v>5</v>
      </c>
      <c r="L208" s="38">
        <f>IF(I208=0,0,IF(I208&gt;=RFM_Method!$E$22,5,IF(I208&gt;=RFM_Method!$E$23,4,IF(I208&gt;=RFM_Method!$E$24,3,IF(I208&gt;=RFM_Method!$E$25,2,1)))))</f>
        <v>2</v>
      </c>
      <c r="M208" s="38">
        <f>IF(I208=0,0,IF(J208&gt;=RFM_Method!$D$25,5,IF(J208&gt;=RFM_Method!$D$24,4,IF(J208&gt;=RFM_Method!$D$23,3,IF(J208&gt;=RFM_Method!$D$22,2,1)))))</f>
        <v>2</v>
      </c>
      <c r="N208" s="38" t="str">
        <f t="shared" si="9"/>
        <v>522</v>
      </c>
      <c r="O208" s="38">
        <f t="shared" si="10"/>
        <v>9</v>
      </c>
      <c r="P208" s="38">
        <f t="shared" si="11"/>
        <v>2</v>
      </c>
      <c r="Q208" s="12" t="str">
        <f>IF(I208=0,"Never Recharged",INDEX(RFM_Method!$C$32:$G$36,6-K208,P208))</f>
        <v>Promising</v>
      </c>
      <c r="R208" s="39">
        <f>SUMIFS(Raw_DataUsage!$D$2:$D$5001,Raw_DataUsage!$B$2:$B$5001,A208)/1024</f>
        <v>3.0107324218750002</v>
      </c>
      <c r="S208" s="40">
        <f>SUMIFS(Raw_Calls!$D$2:$D$5001,Raw_Calls!$B$2:$B$5001,A208)/60</f>
        <v>5.9333333333333336</v>
      </c>
      <c r="T208" s="38" t="str">
        <f>IF(COUNTIFS(Raw_Subscriptions!$B$2:$B$3001,A208,Raw_Subscriptions!$F$2:$F$3001,"Active")&gt;0,"Yes","No")</f>
        <v>Yes</v>
      </c>
    </row>
    <row r="209" spans="1:20" x14ac:dyDescent="0.3">
      <c r="A209" s="13" t="str">
        <f>Raw_Customers!A206</f>
        <v>C000205</v>
      </c>
      <c r="B209" s="13" t="str">
        <f>Raw_Customers!B206</f>
        <v>Rahul Sharma</v>
      </c>
      <c r="C209" s="13" t="str">
        <f>Raw_Customers!E206</f>
        <v>Mumbai</v>
      </c>
      <c r="D209" s="13" t="str">
        <f>Raw_Customers!F206</f>
        <v>Maharashtra</v>
      </c>
      <c r="E209" s="13" t="str">
        <f>Raw_Customers!H206</f>
        <v>Active</v>
      </c>
      <c r="F209" s="35">
        <f>Raw_Customers!G206</f>
        <v>44146</v>
      </c>
      <c r="G209" s="36" t="str">
        <f>IF(I209=0,"",INT(_xlfn.MAXIFS(Raw_Recharges!$D$2:$D$3001,Raw_Recharges!$B$2:$B$3001,A209)))</f>
        <v/>
      </c>
      <c r="H209" s="12" t="str">
        <f>IF(I209=0,"",RFM_Method!$C$5-G209)</f>
        <v/>
      </c>
      <c r="I209" s="12">
        <f>COUNTIFS(Raw_Recharges!$B$2:$B$3001,A209)</f>
        <v>0</v>
      </c>
      <c r="J209" s="37" t="str">
        <f>IF(I209=0,"",SUMIFS(Raw_Recharges!$E$2:$E$3001,Raw_Recharges!$B$2:$B$3001,A209))</f>
        <v/>
      </c>
      <c r="K209" s="38">
        <f>IF(I209=0,0,IF(H209&lt;=RFM_Method!$C$22,5,IF(H209&lt;=RFM_Method!$C$23,4,IF(H209&lt;=RFM_Method!$C$24,3,IF(H209&lt;=RFM_Method!$C$25,2,1)))))</f>
        <v>0</v>
      </c>
      <c r="L209" s="38">
        <f>IF(I209=0,0,IF(I209&gt;=RFM_Method!$E$22,5,IF(I209&gt;=RFM_Method!$E$23,4,IF(I209&gt;=RFM_Method!$E$24,3,IF(I209&gt;=RFM_Method!$E$25,2,1)))))</f>
        <v>0</v>
      </c>
      <c r="M209" s="38">
        <f>IF(I209=0,0,IF(J209&gt;=RFM_Method!$D$25,5,IF(J209&gt;=RFM_Method!$D$24,4,IF(J209&gt;=RFM_Method!$D$23,3,IF(J209&gt;=RFM_Method!$D$22,2,1)))))</f>
        <v>0</v>
      </c>
      <c r="N209" s="38" t="str">
        <f t="shared" si="9"/>
        <v>000</v>
      </c>
      <c r="O209" s="38">
        <f t="shared" si="10"/>
        <v>0</v>
      </c>
      <c r="P209" s="38">
        <f t="shared" si="11"/>
        <v>0</v>
      </c>
      <c r="Q209" s="12" t="str">
        <f>IF(I209=0,"Never Recharged",INDEX(RFM_Method!$C$32:$G$36,6-K209,P209))</f>
        <v>Never Recharged</v>
      </c>
      <c r="R209" s="39">
        <f>SUMIFS(Raw_DataUsage!$D$2:$D$5001,Raw_DataUsage!$B$2:$B$5001,A209)/1024</f>
        <v>7.1940234375000003</v>
      </c>
      <c r="S209" s="40">
        <f>SUMIFS(Raw_Calls!$D$2:$D$5001,Raw_Calls!$B$2:$B$5001,A209)/60</f>
        <v>186.96666666666667</v>
      </c>
      <c r="T209" s="38" t="str">
        <f>IF(COUNTIFS(Raw_Subscriptions!$B$2:$B$3001,A209,Raw_Subscriptions!$F$2:$F$3001,"Active")&gt;0,"Yes","No")</f>
        <v>No</v>
      </c>
    </row>
    <row r="210" spans="1:20" x14ac:dyDescent="0.3">
      <c r="A210" s="13" t="str">
        <f>Raw_Customers!A207</f>
        <v>C000206</v>
      </c>
      <c r="B210" s="13" t="str">
        <f>Raw_Customers!B207</f>
        <v>Anita Reddy</v>
      </c>
      <c r="C210" s="13" t="str">
        <f>Raw_Customers!E207</f>
        <v>Mumbai</v>
      </c>
      <c r="D210" s="13" t="str">
        <f>Raw_Customers!F207</f>
        <v>Maharashtra</v>
      </c>
      <c r="E210" s="13" t="str">
        <f>Raw_Customers!H207</f>
        <v>Active</v>
      </c>
      <c r="F210" s="35">
        <f>Raw_Customers!G207</f>
        <v>44587</v>
      </c>
      <c r="G210" s="36" t="str">
        <f>IF(I210=0,"",INT(_xlfn.MAXIFS(Raw_Recharges!$D$2:$D$3001,Raw_Recharges!$B$2:$B$3001,A210)))</f>
        <v/>
      </c>
      <c r="H210" s="12" t="str">
        <f>IF(I210=0,"",RFM_Method!$C$5-G210)</f>
        <v/>
      </c>
      <c r="I210" s="12">
        <f>COUNTIFS(Raw_Recharges!$B$2:$B$3001,A210)</f>
        <v>0</v>
      </c>
      <c r="J210" s="37" t="str">
        <f>IF(I210=0,"",SUMIFS(Raw_Recharges!$E$2:$E$3001,Raw_Recharges!$B$2:$B$3001,A210))</f>
        <v/>
      </c>
      <c r="K210" s="38">
        <f>IF(I210=0,0,IF(H210&lt;=RFM_Method!$C$22,5,IF(H210&lt;=RFM_Method!$C$23,4,IF(H210&lt;=RFM_Method!$C$24,3,IF(H210&lt;=RFM_Method!$C$25,2,1)))))</f>
        <v>0</v>
      </c>
      <c r="L210" s="38">
        <f>IF(I210=0,0,IF(I210&gt;=RFM_Method!$E$22,5,IF(I210&gt;=RFM_Method!$E$23,4,IF(I210&gt;=RFM_Method!$E$24,3,IF(I210&gt;=RFM_Method!$E$25,2,1)))))</f>
        <v>0</v>
      </c>
      <c r="M210" s="38">
        <f>IF(I210=0,0,IF(J210&gt;=RFM_Method!$D$25,5,IF(J210&gt;=RFM_Method!$D$24,4,IF(J210&gt;=RFM_Method!$D$23,3,IF(J210&gt;=RFM_Method!$D$22,2,1)))))</f>
        <v>0</v>
      </c>
      <c r="N210" s="38" t="str">
        <f t="shared" si="9"/>
        <v>000</v>
      </c>
      <c r="O210" s="38">
        <f t="shared" si="10"/>
        <v>0</v>
      </c>
      <c r="P210" s="38">
        <f t="shared" si="11"/>
        <v>0</v>
      </c>
      <c r="Q210" s="12" t="str">
        <f>IF(I210=0,"Never Recharged",INDEX(RFM_Method!$C$32:$G$36,6-K210,P210))</f>
        <v>Never Recharged</v>
      </c>
      <c r="R210" s="39">
        <f>SUMIFS(Raw_DataUsage!$D$2:$D$5001,Raw_DataUsage!$B$2:$B$5001,A210)/1024</f>
        <v>3.2430664062500001</v>
      </c>
      <c r="S210" s="40">
        <f>SUMIFS(Raw_Calls!$D$2:$D$5001,Raw_Calls!$B$2:$B$5001,A210)/60</f>
        <v>124.33333333333333</v>
      </c>
      <c r="T210" s="38" t="str">
        <f>IF(COUNTIFS(Raw_Subscriptions!$B$2:$B$3001,A210,Raw_Subscriptions!$F$2:$F$3001,"Active")&gt;0,"Yes","No")</f>
        <v>No</v>
      </c>
    </row>
    <row r="211" spans="1:20" x14ac:dyDescent="0.3">
      <c r="A211" s="13" t="str">
        <f>Raw_Customers!A208</f>
        <v>C000207</v>
      </c>
      <c r="B211" s="13" t="str">
        <f>Raw_Customers!B208</f>
        <v>Priya Yadav</v>
      </c>
      <c r="C211" s="13" t="str">
        <f>Raw_Customers!E208</f>
        <v>Bangalore</v>
      </c>
      <c r="D211" s="13" t="str">
        <f>Raw_Customers!F208</f>
        <v>UP West</v>
      </c>
      <c r="E211" s="13" t="str">
        <f>Raw_Customers!H208</f>
        <v>Active</v>
      </c>
      <c r="F211" s="35">
        <f>Raw_Customers!G208</f>
        <v>44745</v>
      </c>
      <c r="G211" s="36" t="str">
        <f>IF(I211=0,"",INT(_xlfn.MAXIFS(Raw_Recharges!$D$2:$D$3001,Raw_Recharges!$B$2:$B$3001,A211)))</f>
        <v/>
      </c>
      <c r="H211" s="12" t="str">
        <f>IF(I211=0,"",RFM_Method!$C$5-G211)</f>
        <v/>
      </c>
      <c r="I211" s="12">
        <f>COUNTIFS(Raw_Recharges!$B$2:$B$3001,A211)</f>
        <v>0</v>
      </c>
      <c r="J211" s="37" t="str">
        <f>IF(I211=0,"",SUMIFS(Raw_Recharges!$E$2:$E$3001,Raw_Recharges!$B$2:$B$3001,A211))</f>
        <v/>
      </c>
      <c r="K211" s="38">
        <f>IF(I211=0,0,IF(H211&lt;=RFM_Method!$C$22,5,IF(H211&lt;=RFM_Method!$C$23,4,IF(H211&lt;=RFM_Method!$C$24,3,IF(H211&lt;=RFM_Method!$C$25,2,1)))))</f>
        <v>0</v>
      </c>
      <c r="L211" s="38">
        <f>IF(I211=0,0,IF(I211&gt;=RFM_Method!$E$22,5,IF(I211&gt;=RFM_Method!$E$23,4,IF(I211&gt;=RFM_Method!$E$24,3,IF(I211&gt;=RFM_Method!$E$25,2,1)))))</f>
        <v>0</v>
      </c>
      <c r="M211" s="38">
        <f>IF(I211=0,0,IF(J211&gt;=RFM_Method!$D$25,5,IF(J211&gt;=RFM_Method!$D$24,4,IF(J211&gt;=RFM_Method!$D$23,3,IF(J211&gt;=RFM_Method!$D$22,2,1)))))</f>
        <v>0</v>
      </c>
      <c r="N211" s="38" t="str">
        <f t="shared" si="9"/>
        <v>000</v>
      </c>
      <c r="O211" s="38">
        <f t="shared" si="10"/>
        <v>0</v>
      </c>
      <c r="P211" s="38">
        <f t="shared" si="11"/>
        <v>0</v>
      </c>
      <c r="Q211" s="12" t="str">
        <f>IF(I211=0,"Never Recharged",INDEX(RFM_Method!$C$32:$G$36,6-K211,P211))</f>
        <v>Never Recharged</v>
      </c>
      <c r="R211" s="39">
        <f>SUMIFS(Raw_DataUsage!$D$2:$D$5001,Raw_DataUsage!$B$2:$B$5001,A211)/1024</f>
        <v>2.5966894531250002</v>
      </c>
      <c r="S211" s="40">
        <f>SUMIFS(Raw_Calls!$D$2:$D$5001,Raw_Calls!$B$2:$B$5001,A211)/60</f>
        <v>57.733333333333334</v>
      </c>
      <c r="T211" s="38" t="str">
        <f>IF(COUNTIFS(Raw_Subscriptions!$B$2:$B$3001,A211,Raw_Subscriptions!$F$2:$F$3001,"Active")&gt;0,"Yes","No")</f>
        <v>No</v>
      </c>
    </row>
    <row r="212" spans="1:20" x14ac:dyDescent="0.3">
      <c r="A212" s="13" t="str">
        <f>Raw_Customers!A209</f>
        <v>C000208</v>
      </c>
      <c r="B212" s="13" t="str">
        <f>Raw_Customers!B209</f>
        <v>Neha Yadav</v>
      </c>
      <c r="C212" s="13" t="str">
        <f>Raw_Customers!E209</f>
        <v>Mumbai</v>
      </c>
      <c r="D212" s="13" t="str">
        <f>Raw_Customers!F209</f>
        <v>UP East</v>
      </c>
      <c r="E212" s="13" t="str">
        <f>Raw_Customers!H209</f>
        <v>Active</v>
      </c>
      <c r="F212" s="35">
        <f>Raw_Customers!G209</f>
        <v>45384</v>
      </c>
      <c r="G212" s="36">
        <f>IF(I212=0,"",INT(_xlfn.MAXIFS(Raw_Recharges!$D$2:$D$3001,Raw_Recharges!$B$2:$B$3001,A212)))</f>
        <v>45771</v>
      </c>
      <c r="H212" s="12">
        <f>IF(I212=0,"",RFM_Method!$C$5-G212)</f>
        <v>283</v>
      </c>
      <c r="I212" s="12">
        <f>COUNTIFS(Raw_Recharges!$B$2:$B$3001,A212)</f>
        <v>2</v>
      </c>
      <c r="J212" s="37">
        <f>IF(I212=0,"",SUMIFS(Raw_Recharges!$E$2:$E$3001,Raw_Recharges!$B$2:$B$3001,A212))</f>
        <v>198</v>
      </c>
      <c r="K212" s="38">
        <f>IF(I212=0,0,IF(H212&lt;=RFM_Method!$C$22,5,IF(H212&lt;=RFM_Method!$C$23,4,IF(H212&lt;=RFM_Method!$C$24,3,IF(H212&lt;=RFM_Method!$C$25,2,1)))))</f>
        <v>1</v>
      </c>
      <c r="L212" s="38">
        <f>IF(I212=0,0,IF(I212&gt;=RFM_Method!$E$22,5,IF(I212&gt;=RFM_Method!$E$23,4,IF(I212&gt;=RFM_Method!$E$24,3,IF(I212&gt;=RFM_Method!$E$25,2,1)))))</f>
        <v>2</v>
      </c>
      <c r="M212" s="38">
        <f>IF(I212=0,0,IF(J212&gt;=RFM_Method!$D$25,5,IF(J212&gt;=RFM_Method!$D$24,4,IF(J212&gt;=RFM_Method!$D$23,3,IF(J212&gt;=RFM_Method!$D$22,2,1)))))</f>
        <v>1</v>
      </c>
      <c r="N212" s="38" t="str">
        <f t="shared" si="9"/>
        <v>121</v>
      </c>
      <c r="O212" s="38">
        <f t="shared" si="10"/>
        <v>4</v>
      </c>
      <c r="P212" s="38">
        <f t="shared" si="11"/>
        <v>2</v>
      </c>
      <c r="Q212" s="12" t="str">
        <f>IF(I212=0,"Never Recharged",INDEX(RFM_Method!$C$32:$G$36,6-K212,P212))</f>
        <v>Hibernating</v>
      </c>
      <c r="R212" s="39">
        <f>SUMIFS(Raw_DataUsage!$D$2:$D$5001,Raw_DataUsage!$B$2:$B$5001,A212)/1024</f>
        <v>0</v>
      </c>
      <c r="S212" s="40">
        <f>SUMIFS(Raw_Calls!$D$2:$D$5001,Raw_Calls!$B$2:$B$5001,A212)/60</f>
        <v>30.55</v>
      </c>
      <c r="T212" s="38" t="str">
        <f>IF(COUNTIFS(Raw_Subscriptions!$B$2:$B$3001,A212,Raw_Subscriptions!$F$2:$F$3001,"Active")&gt;0,"Yes","No")</f>
        <v>Yes</v>
      </c>
    </row>
    <row r="213" spans="1:20" x14ac:dyDescent="0.3">
      <c r="A213" s="13" t="str">
        <f>Raw_Customers!A210</f>
        <v>C000209</v>
      </c>
      <c r="B213" s="13" t="str">
        <f>Raw_Customers!B210</f>
        <v>Raj Gupta</v>
      </c>
      <c r="C213" s="13" t="str">
        <f>Raw_Customers!E210</f>
        <v>Mumbai</v>
      </c>
      <c r="D213" s="13" t="str">
        <f>Raw_Customers!F210</f>
        <v>Karnataka</v>
      </c>
      <c r="E213" s="13" t="str">
        <f>Raw_Customers!H210</f>
        <v>Active</v>
      </c>
      <c r="F213" s="35">
        <f>Raw_Customers!G210</f>
        <v>44775</v>
      </c>
      <c r="G213" s="36">
        <f>IF(I213=0,"",INT(_xlfn.MAXIFS(Raw_Recharges!$D$2:$D$3001,Raw_Recharges!$B$2:$B$3001,A213)))</f>
        <v>45995</v>
      </c>
      <c r="H213" s="12">
        <f>IF(I213=0,"",RFM_Method!$C$5-G213)</f>
        <v>59</v>
      </c>
      <c r="I213" s="12">
        <f>COUNTIFS(Raw_Recharges!$B$2:$B$3001,A213)</f>
        <v>3</v>
      </c>
      <c r="J213" s="37">
        <f>IF(I213=0,"",SUMIFS(Raw_Recharges!$E$2:$E$3001,Raw_Recharges!$B$2:$B$3001,A213))</f>
        <v>3997</v>
      </c>
      <c r="K213" s="38">
        <f>IF(I213=0,0,IF(H213&lt;=RFM_Method!$C$22,5,IF(H213&lt;=RFM_Method!$C$23,4,IF(H213&lt;=RFM_Method!$C$24,3,IF(H213&lt;=RFM_Method!$C$25,2,1)))))</f>
        <v>4</v>
      </c>
      <c r="L213" s="38">
        <f>IF(I213=0,0,IF(I213&gt;=RFM_Method!$E$22,5,IF(I213&gt;=RFM_Method!$E$23,4,IF(I213&gt;=RFM_Method!$E$24,3,IF(I213&gt;=RFM_Method!$E$25,2,1)))))</f>
        <v>3</v>
      </c>
      <c r="M213" s="38">
        <f>IF(I213=0,0,IF(J213&gt;=RFM_Method!$D$25,5,IF(J213&gt;=RFM_Method!$D$24,4,IF(J213&gt;=RFM_Method!$D$23,3,IF(J213&gt;=RFM_Method!$D$22,2,1)))))</f>
        <v>5</v>
      </c>
      <c r="N213" s="38" t="str">
        <f t="shared" si="9"/>
        <v>435</v>
      </c>
      <c r="O213" s="38">
        <f t="shared" si="10"/>
        <v>12</v>
      </c>
      <c r="P213" s="38">
        <f t="shared" si="11"/>
        <v>4</v>
      </c>
      <c r="Q213" s="12" t="str">
        <f>IF(I213=0,"Never Recharged",INDEX(RFM_Method!$C$32:$G$36,6-K213,P213))</f>
        <v>Loyal Customers</v>
      </c>
      <c r="R213" s="39">
        <f>SUMIFS(Raw_DataUsage!$D$2:$D$5001,Raw_DataUsage!$B$2:$B$5001,A213)/1024</f>
        <v>0.706181640625</v>
      </c>
      <c r="S213" s="40">
        <f>SUMIFS(Raw_Calls!$D$2:$D$5001,Raw_Calls!$B$2:$B$5001,A213)/60</f>
        <v>156.35</v>
      </c>
      <c r="T213" s="38" t="str">
        <f>IF(COUNTIFS(Raw_Subscriptions!$B$2:$B$3001,A213,Raw_Subscriptions!$F$2:$F$3001,"Active")&gt;0,"Yes","No")</f>
        <v>Yes</v>
      </c>
    </row>
    <row r="214" spans="1:20" x14ac:dyDescent="0.3">
      <c r="A214" s="13" t="str">
        <f>Raw_Customers!A211</f>
        <v>C000210</v>
      </c>
      <c r="B214" s="13" t="str">
        <f>Raw_Customers!B211</f>
        <v>Raj Kumar</v>
      </c>
      <c r="C214" s="13" t="str">
        <f>Raw_Customers!E211</f>
        <v>Chennai</v>
      </c>
      <c r="D214" s="13" t="str">
        <f>Raw_Customers!F211</f>
        <v>UP East</v>
      </c>
      <c r="E214" s="13" t="str">
        <f>Raw_Customers!H211</f>
        <v>Active</v>
      </c>
      <c r="F214" s="35">
        <f>Raw_Customers!G211</f>
        <v>44514</v>
      </c>
      <c r="G214" s="36">
        <f>IF(I214=0,"",INT(_xlfn.MAXIFS(Raw_Recharges!$D$2:$D$3001,Raw_Recharges!$B$2:$B$3001,A214)))</f>
        <v>45951</v>
      </c>
      <c r="H214" s="12">
        <f>IF(I214=0,"",RFM_Method!$C$5-G214)</f>
        <v>103</v>
      </c>
      <c r="I214" s="12">
        <f>COUNTIFS(Raw_Recharges!$B$2:$B$3001,A214)</f>
        <v>3</v>
      </c>
      <c r="J214" s="37">
        <f>IF(I214=0,"",SUMIFS(Raw_Recharges!$E$2:$E$3001,Raw_Recharges!$B$2:$B$3001,A214))</f>
        <v>1477</v>
      </c>
      <c r="K214" s="38">
        <f>IF(I214=0,0,IF(H214&lt;=RFM_Method!$C$22,5,IF(H214&lt;=RFM_Method!$C$23,4,IF(H214&lt;=RFM_Method!$C$24,3,IF(H214&lt;=RFM_Method!$C$25,2,1)))))</f>
        <v>3</v>
      </c>
      <c r="L214" s="38">
        <f>IF(I214=0,0,IF(I214&gt;=RFM_Method!$E$22,5,IF(I214&gt;=RFM_Method!$E$23,4,IF(I214&gt;=RFM_Method!$E$24,3,IF(I214&gt;=RFM_Method!$E$25,2,1)))))</f>
        <v>3</v>
      </c>
      <c r="M214" s="38">
        <f>IF(I214=0,0,IF(J214&gt;=RFM_Method!$D$25,5,IF(J214&gt;=RFM_Method!$D$24,4,IF(J214&gt;=RFM_Method!$D$23,3,IF(J214&gt;=RFM_Method!$D$22,2,1)))))</f>
        <v>4</v>
      </c>
      <c r="N214" s="38" t="str">
        <f t="shared" si="9"/>
        <v>334</v>
      </c>
      <c r="O214" s="38">
        <f t="shared" si="10"/>
        <v>10</v>
      </c>
      <c r="P214" s="38">
        <f t="shared" si="11"/>
        <v>4</v>
      </c>
      <c r="Q214" s="12" t="str">
        <f>IF(I214=0,"Never Recharged",INDEX(RFM_Method!$C$32:$G$36,6-K214,P214))</f>
        <v>Loyal Customers</v>
      </c>
      <c r="R214" s="39">
        <f>SUMIFS(Raw_DataUsage!$D$2:$D$5001,Raw_DataUsage!$B$2:$B$5001,A214)/1024</f>
        <v>0</v>
      </c>
      <c r="S214" s="40">
        <f>SUMIFS(Raw_Calls!$D$2:$D$5001,Raw_Calls!$B$2:$B$5001,A214)/60</f>
        <v>120.16666666666667</v>
      </c>
      <c r="T214" s="38" t="str">
        <f>IF(COUNTIFS(Raw_Subscriptions!$B$2:$B$3001,A214,Raw_Subscriptions!$F$2:$F$3001,"Active")&gt;0,"Yes","No")</f>
        <v>No</v>
      </c>
    </row>
    <row r="215" spans="1:20" x14ac:dyDescent="0.3">
      <c r="A215" s="13" t="str">
        <f>Raw_Customers!A212</f>
        <v>C000211</v>
      </c>
      <c r="B215" s="13" t="str">
        <f>Raw_Customers!B212</f>
        <v>Raj Khan</v>
      </c>
      <c r="C215" s="13" t="str">
        <f>Raw_Customers!E212</f>
        <v>Chennai</v>
      </c>
      <c r="D215" s="13" t="str">
        <f>Raw_Customers!F212</f>
        <v>Gujarat</v>
      </c>
      <c r="E215" s="13" t="str">
        <f>Raw_Customers!H212</f>
        <v>Active</v>
      </c>
      <c r="F215" s="35">
        <f>Raw_Customers!G212</f>
        <v>45423</v>
      </c>
      <c r="G215" s="36" t="str">
        <f>IF(I215=0,"",INT(_xlfn.MAXIFS(Raw_Recharges!$D$2:$D$3001,Raw_Recharges!$B$2:$B$3001,A215)))</f>
        <v/>
      </c>
      <c r="H215" s="12" t="str">
        <f>IF(I215=0,"",RFM_Method!$C$5-G215)</f>
        <v/>
      </c>
      <c r="I215" s="12">
        <f>COUNTIFS(Raw_Recharges!$B$2:$B$3001,A215)</f>
        <v>0</v>
      </c>
      <c r="J215" s="37" t="str">
        <f>IF(I215=0,"",SUMIFS(Raw_Recharges!$E$2:$E$3001,Raw_Recharges!$B$2:$B$3001,A215))</f>
        <v/>
      </c>
      <c r="K215" s="38">
        <f>IF(I215=0,0,IF(H215&lt;=RFM_Method!$C$22,5,IF(H215&lt;=RFM_Method!$C$23,4,IF(H215&lt;=RFM_Method!$C$24,3,IF(H215&lt;=RFM_Method!$C$25,2,1)))))</f>
        <v>0</v>
      </c>
      <c r="L215" s="38">
        <f>IF(I215=0,0,IF(I215&gt;=RFM_Method!$E$22,5,IF(I215&gt;=RFM_Method!$E$23,4,IF(I215&gt;=RFM_Method!$E$24,3,IF(I215&gt;=RFM_Method!$E$25,2,1)))))</f>
        <v>0</v>
      </c>
      <c r="M215" s="38">
        <f>IF(I215=0,0,IF(J215&gt;=RFM_Method!$D$25,5,IF(J215&gt;=RFM_Method!$D$24,4,IF(J215&gt;=RFM_Method!$D$23,3,IF(J215&gt;=RFM_Method!$D$22,2,1)))))</f>
        <v>0</v>
      </c>
      <c r="N215" s="38" t="str">
        <f t="shared" si="9"/>
        <v>000</v>
      </c>
      <c r="O215" s="38">
        <f t="shared" si="10"/>
        <v>0</v>
      </c>
      <c r="P215" s="38">
        <f t="shared" si="11"/>
        <v>0</v>
      </c>
      <c r="Q215" s="12" t="str">
        <f>IF(I215=0,"Never Recharged",INDEX(RFM_Method!$C$32:$G$36,6-K215,P215))</f>
        <v>Never Recharged</v>
      </c>
      <c r="R215" s="39">
        <f>SUMIFS(Raw_DataUsage!$D$2:$D$5001,Raw_DataUsage!$B$2:$B$5001,A215)/1024</f>
        <v>5.7687109374999999</v>
      </c>
      <c r="S215" s="40">
        <f>SUMIFS(Raw_Calls!$D$2:$D$5001,Raw_Calls!$B$2:$B$5001,A215)/60</f>
        <v>0</v>
      </c>
      <c r="T215" s="38" t="str">
        <f>IF(COUNTIFS(Raw_Subscriptions!$B$2:$B$3001,A215,Raw_Subscriptions!$F$2:$F$3001,"Active")&gt;0,"Yes","No")</f>
        <v>No</v>
      </c>
    </row>
    <row r="216" spans="1:20" x14ac:dyDescent="0.3">
      <c r="A216" s="13" t="str">
        <f>Raw_Customers!A213</f>
        <v>C000212</v>
      </c>
      <c r="B216" s="13" t="str">
        <f>Raw_Customers!B213</f>
        <v>Raj Yadav</v>
      </c>
      <c r="C216" s="13" t="str">
        <f>Raw_Customers!E213</f>
        <v>Pune</v>
      </c>
      <c r="D216" s="13" t="str">
        <f>Raw_Customers!F213</f>
        <v>Maharashtra</v>
      </c>
      <c r="E216" s="13" t="str">
        <f>Raw_Customers!H213</f>
        <v>Inactive</v>
      </c>
      <c r="F216" s="35">
        <f>Raw_Customers!G213</f>
        <v>45906</v>
      </c>
      <c r="G216" s="36">
        <f>IF(I216=0,"",INT(_xlfn.MAXIFS(Raw_Recharges!$D$2:$D$3001,Raw_Recharges!$B$2:$B$3001,A216)))</f>
        <v>46028</v>
      </c>
      <c r="H216" s="12">
        <f>IF(I216=0,"",RFM_Method!$C$5-G216)</f>
        <v>26</v>
      </c>
      <c r="I216" s="12">
        <f>COUNTIFS(Raw_Recharges!$B$2:$B$3001,A216)</f>
        <v>3</v>
      </c>
      <c r="J216" s="37">
        <f>IF(I216=0,"",SUMIFS(Raw_Recharges!$E$2:$E$3001,Raw_Recharges!$B$2:$B$3001,A216))</f>
        <v>1147</v>
      </c>
      <c r="K216" s="38">
        <f>IF(I216=0,0,IF(H216&lt;=RFM_Method!$C$22,5,IF(H216&lt;=RFM_Method!$C$23,4,IF(H216&lt;=RFM_Method!$C$24,3,IF(H216&lt;=RFM_Method!$C$25,2,1)))))</f>
        <v>5</v>
      </c>
      <c r="L216" s="38">
        <f>IF(I216=0,0,IF(I216&gt;=RFM_Method!$E$22,5,IF(I216&gt;=RFM_Method!$E$23,4,IF(I216&gt;=RFM_Method!$E$24,3,IF(I216&gt;=RFM_Method!$E$25,2,1)))))</f>
        <v>3</v>
      </c>
      <c r="M216" s="38">
        <f>IF(I216=0,0,IF(J216&gt;=RFM_Method!$D$25,5,IF(J216&gt;=RFM_Method!$D$24,4,IF(J216&gt;=RFM_Method!$D$23,3,IF(J216&gt;=RFM_Method!$D$22,2,1)))))</f>
        <v>4</v>
      </c>
      <c r="N216" s="38" t="str">
        <f t="shared" si="9"/>
        <v>534</v>
      </c>
      <c r="O216" s="38">
        <f t="shared" si="10"/>
        <v>12</v>
      </c>
      <c r="P216" s="38">
        <f t="shared" si="11"/>
        <v>4</v>
      </c>
      <c r="Q216" s="12" t="str">
        <f>IF(I216=0,"Never Recharged",INDEX(RFM_Method!$C$32:$G$36,6-K216,P216))</f>
        <v>Loyal Customers</v>
      </c>
      <c r="R216" s="39">
        <f>SUMIFS(Raw_DataUsage!$D$2:$D$5001,Raw_DataUsage!$B$2:$B$5001,A216)/1024</f>
        <v>0</v>
      </c>
      <c r="S216" s="40">
        <f>SUMIFS(Raw_Calls!$D$2:$D$5001,Raw_Calls!$B$2:$B$5001,A216)/60</f>
        <v>70.13333333333334</v>
      </c>
      <c r="T216" s="38" t="str">
        <f>IF(COUNTIFS(Raw_Subscriptions!$B$2:$B$3001,A216,Raw_Subscriptions!$F$2:$F$3001,"Active")&gt;0,"Yes","No")</f>
        <v>Yes</v>
      </c>
    </row>
    <row r="217" spans="1:20" x14ac:dyDescent="0.3">
      <c r="A217" s="13" t="str">
        <f>Raw_Customers!A214</f>
        <v>C000213</v>
      </c>
      <c r="B217" s="13" t="str">
        <f>Raw_Customers!B214</f>
        <v>Raj Yadav</v>
      </c>
      <c r="C217" s="13" t="str">
        <f>Raw_Customers!E214</f>
        <v>Bangalore</v>
      </c>
      <c r="D217" s="13" t="str">
        <f>Raw_Customers!F214</f>
        <v>Tamil Nadu</v>
      </c>
      <c r="E217" s="13" t="str">
        <f>Raw_Customers!H214</f>
        <v>Active</v>
      </c>
      <c r="F217" s="35">
        <f>Raw_Customers!G214</f>
        <v>45749</v>
      </c>
      <c r="G217" s="36">
        <f>IF(I217=0,"",INT(_xlfn.MAXIFS(Raw_Recharges!$D$2:$D$3001,Raw_Recharges!$B$2:$B$3001,A217)))</f>
        <v>46030</v>
      </c>
      <c r="H217" s="12">
        <f>IF(I217=0,"",RFM_Method!$C$5-G217)</f>
        <v>24</v>
      </c>
      <c r="I217" s="12">
        <f>COUNTIFS(Raw_Recharges!$B$2:$B$3001,A217)</f>
        <v>3</v>
      </c>
      <c r="J217" s="37">
        <f>IF(I217=0,"",SUMIFS(Raw_Recharges!$E$2:$E$3001,Raw_Recharges!$B$2:$B$3001,A217))</f>
        <v>1646</v>
      </c>
      <c r="K217" s="38">
        <f>IF(I217=0,0,IF(H217&lt;=RFM_Method!$C$22,5,IF(H217&lt;=RFM_Method!$C$23,4,IF(H217&lt;=RFM_Method!$C$24,3,IF(H217&lt;=RFM_Method!$C$25,2,1)))))</f>
        <v>5</v>
      </c>
      <c r="L217" s="38">
        <f>IF(I217=0,0,IF(I217&gt;=RFM_Method!$E$22,5,IF(I217&gt;=RFM_Method!$E$23,4,IF(I217&gt;=RFM_Method!$E$24,3,IF(I217&gt;=RFM_Method!$E$25,2,1)))))</f>
        <v>3</v>
      </c>
      <c r="M217" s="38">
        <f>IF(I217=0,0,IF(J217&gt;=RFM_Method!$D$25,5,IF(J217&gt;=RFM_Method!$D$24,4,IF(J217&gt;=RFM_Method!$D$23,3,IF(J217&gt;=RFM_Method!$D$22,2,1)))))</f>
        <v>4</v>
      </c>
      <c r="N217" s="38" t="str">
        <f t="shared" si="9"/>
        <v>534</v>
      </c>
      <c r="O217" s="38">
        <f t="shared" si="10"/>
        <v>12</v>
      </c>
      <c r="P217" s="38">
        <f t="shared" si="11"/>
        <v>4</v>
      </c>
      <c r="Q217" s="12" t="str">
        <f>IF(I217=0,"Never Recharged",INDEX(RFM_Method!$C$32:$G$36,6-K217,P217))</f>
        <v>Loyal Customers</v>
      </c>
      <c r="R217" s="39">
        <f>SUMIFS(Raw_DataUsage!$D$2:$D$5001,Raw_DataUsage!$B$2:$B$5001,A217)/1024</f>
        <v>3.7715624999999999</v>
      </c>
      <c r="S217" s="40">
        <f>SUMIFS(Raw_Calls!$D$2:$D$5001,Raw_Calls!$B$2:$B$5001,A217)/60</f>
        <v>18.866666666666667</v>
      </c>
      <c r="T217" s="38" t="str">
        <f>IF(COUNTIFS(Raw_Subscriptions!$B$2:$B$3001,A217,Raw_Subscriptions!$F$2:$F$3001,"Active")&gt;0,"Yes","No")</f>
        <v>Yes</v>
      </c>
    </row>
    <row r="218" spans="1:20" x14ac:dyDescent="0.3">
      <c r="A218" s="13" t="str">
        <f>Raw_Customers!A215</f>
        <v>C000214</v>
      </c>
      <c r="B218" s="13" t="str">
        <f>Raw_Customers!B215</f>
        <v>Simran Sharma</v>
      </c>
      <c r="C218" s="13" t="str">
        <f>Raw_Customers!E215</f>
        <v>Delhi</v>
      </c>
      <c r="D218" s="13" t="str">
        <f>Raw_Customers!F215</f>
        <v>Telangana</v>
      </c>
      <c r="E218" s="13" t="str">
        <f>Raw_Customers!H215</f>
        <v>Active</v>
      </c>
      <c r="F218" s="35">
        <f>Raw_Customers!G215</f>
        <v>45224</v>
      </c>
      <c r="G218" s="36">
        <f>IF(I218=0,"",INT(_xlfn.MAXIFS(Raw_Recharges!$D$2:$D$3001,Raw_Recharges!$B$2:$B$3001,A218)))</f>
        <v>46000</v>
      </c>
      <c r="H218" s="12">
        <f>IF(I218=0,"",RFM_Method!$C$5-G218)</f>
        <v>54</v>
      </c>
      <c r="I218" s="12">
        <f>COUNTIFS(Raw_Recharges!$B$2:$B$3001,A218)</f>
        <v>3</v>
      </c>
      <c r="J218" s="37">
        <f>IF(I218=0,"",SUMIFS(Raw_Recharges!$E$2:$E$3001,Raw_Recharges!$B$2:$B$3001,A218))</f>
        <v>4097</v>
      </c>
      <c r="K218" s="38">
        <f>IF(I218=0,0,IF(H218&lt;=RFM_Method!$C$22,5,IF(H218&lt;=RFM_Method!$C$23,4,IF(H218&lt;=RFM_Method!$C$24,3,IF(H218&lt;=RFM_Method!$C$25,2,1)))))</f>
        <v>4</v>
      </c>
      <c r="L218" s="38">
        <f>IF(I218=0,0,IF(I218&gt;=RFM_Method!$E$22,5,IF(I218&gt;=RFM_Method!$E$23,4,IF(I218&gt;=RFM_Method!$E$24,3,IF(I218&gt;=RFM_Method!$E$25,2,1)))))</f>
        <v>3</v>
      </c>
      <c r="M218" s="38">
        <f>IF(I218=0,0,IF(J218&gt;=RFM_Method!$D$25,5,IF(J218&gt;=RFM_Method!$D$24,4,IF(J218&gt;=RFM_Method!$D$23,3,IF(J218&gt;=RFM_Method!$D$22,2,1)))))</f>
        <v>5</v>
      </c>
      <c r="N218" s="38" t="str">
        <f t="shared" si="9"/>
        <v>435</v>
      </c>
      <c r="O218" s="38">
        <f t="shared" si="10"/>
        <v>12</v>
      </c>
      <c r="P218" s="38">
        <f t="shared" si="11"/>
        <v>4</v>
      </c>
      <c r="Q218" s="12" t="str">
        <f>IF(I218=0,"Never Recharged",INDEX(RFM_Method!$C$32:$G$36,6-K218,P218))</f>
        <v>Loyal Customers</v>
      </c>
      <c r="R218" s="39">
        <f>SUMIFS(Raw_DataUsage!$D$2:$D$5001,Raw_DataUsage!$B$2:$B$5001,A218)/1024</f>
        <v>0</v>
      </c>
      <c r="S218" s="40">
        <f>SUMIFS(Raw_Calls!$D$2:$D$5001,Raw_Calls!$B$2:$B$5001,A218)/60</f>
        <v>98.86666666666666</v>
      </c>
      <c r="T218" s="38" t="str">
        <f>IF(COUNTIFS(Raw_Subscriptions!$B$2:$B$3001,A218,Raw_Subscriptions!$F$2:$F$3001,"Active")&gt;0,"Yes","No")</f>
        <v>No</v>
      </c>
    </row>
    <row r="219" spans="1:20" x14ac:dyDescent="0.3">
      <c r="A219" s="13" t="str">
        <f>Raw_Customers!A216</f>
        <v>C000215</v>
      </c>
      <c r="B219" s="13" t="str">
        <f>Raw_Customers!B216</f>
        <v>Rahul Singh</v>
      </c>
      <c r="C219" s="13" t="str">
        <f>Raw_Customers!E216</f>
        <v>Chennai</v>
      </c>
      <c r="D219" s="13" t="str">
        <f>Raw_Customers!F216</f>
        <v>West Bengal</v>
      </c>
      <c r="E219" s="13" t="str">
        <f>Raw_Customers!H216</f>
        <v>Active</v>
      </c>
      <c r="F219" s="35">
        <f>Raw_Customers!G216</f>
        <v>45347</v>
      </c>
      <c r="G219" s="36" t="str">
        <f>IF(I219=0,"",INT(_xlfn.MAXIFS(Raw_Recharges!$D$2:$D$3001,Raw_Recharges!$B$2:$B$3001,A219)))</f>
        <v/>
      </c>
      <c r="H219" s="12" t="str">
        <f>IF(I219=0,"",RFM_Method!$C$5-G219)</f>
        <v/>
      </c>
      <c r="I219" s="12">
        <f>COUNTIFS(Raw_Recharges!$B$2:$B$3001,A219)</f>
        <v>0</v>
      </c>
      <c r="J219" s="37" t="str">
        <f>IF(I219=0,"",SUMIFS(Raw_Recharges!$E$2:$E$3001,Raw_Recharges!$B$2:$B$3001,A219))</f>
        <v/>
      </c>
      <c r="K219" s="38">
        <f>IF(I219=0,0,IF(H219&lt;=RFM_Method!$C$22,5,IF(H219&lt;=RFM_Method!$C$23,4,IF(H219&lt;=RFM_Method!$C$24,3,IF(H219&lt;=RFM_Method!$C$25,2,1)))))</f>
        <v>0</v>
      </c>
      <c r="L219" s="38">
        <f>IF(I219=0,0,IF(I219&gt;=RFM_Method!$E$22,5,IF(I219&gt;=RFM_Method!$E$23,4,IF(I219&gt;=RFM_Method!$E$24,3,IF(I219&gt;=RFM_Method!$E$25,2,1)))))</f>
        <v>0</v>
      </c>
      <c r="M219" s="38">
        <f>IF(I219=0,0,IF(J219&gt;=RFM_Method!$D$25,5,IF(J219&gt;=RFM_Method!$D$24,4,IF(J219&gt;=RFM_Method!$D$23,3,IF(J219&gt;=RFM_Method!$D$22,2,1)))))</f>
        <v>0</v>
      </c>
      <c r="N219" s="38" t="str">
        <f t="shared" si="9"/>
        <v>000</v>
      </c>
      <c r="O219" s="38">
        <f t="shared" si="10"/>
        <v>0</v>
      </c>
      <c r="P219" s="38">
        <f t="shared" si="11"/>
        <v>0</v>
      </c>
      <c r="Q219" s="12" t="str">
        <f>IF(I219=0,"Never Recharged",INDEX(RFM_Method!$C$32:$G$36,6-K219,P219))</f>
        <v>Never Recharged</v>
      </c>
      <c r="R219" s="39">
        <f>SUMIFS(Raw_DataUsage!$D$2:$D$5001,Raw_DataUsage!$B$2:$B$5001,A219)/1024</f>
        <v>2.73779296875</v>
      </c>
      <c r="S219" s="40">
        <f>SUMIFS(Raw_Calls!$D$2:$D$5001,Raw_Calls!$B$2:$B$5001,A219)/60</f>
        <v>134.30000000000001</v>
      </c>
      <c r="T219" s="38" t="str">
        <f>IF(COUNTIFS(Raw_Subscriptions!$B$2:$B$3001,A219,Raw_Subscriptions!$F$2:$F$3001,"Active")&gt;0,"Yes","No")</f>
        <v>No</v>
      </c>
    </row>
    <row r="220" spans="1:20" x14ac:dyDescent="0.3">
      <c r="A220" s="13" t="str">
        <f>Raw_Customers!A217</f>
        <v>C000216</v>
      </c>
      <c r="B220" s="13" t="str">
        <f>Raw_Customers!B217</f>
        <v>Suresh Yadav</v>
      </c>
      <c r="C220" s="13" t="str">
        <f>Raw_Customers!E217</f>
        <v>Hyderabad</v>
      </c>
      <c r="D220" s="13" t="str">
        <f>Raw_Customers!F217</f>
        <v>Punjab</v>
      </c>
      <c r="E220" s="13" t="str">
        <f>Raw_Customers!H217</f>
        <v>Inactive</v>
      </c>
      <c r="F220" s="35">
        <f>Raw_Customers!G217</f>
        <v>45934</v>
      </c>
      <c r="G220" s="36">
        <f>IF(I220=0,"",INT(_xlfn.MAXIFS(Raw_Recharges!$D$2:$D$3001,Raw_Recharges!$B$2:$B$3001,A220)))</f>
        <v>45978</v>
      </c>
      <c r="H220" s="12">
        <f>IF(I220=0,"",RFM_Method!$C$5-G220)</f>
        <v>76</v>
      </c>
      <c r="I220" s="12">
        <f>COUNTIFS(Raw_Recharges!$B$2:$B$3001,A220)</f>
        <v>3</v>
      </c>
      <c r="J220" s="37">
        <f>IF(I220=0,"",SUMIFS(Raw_Recharges!$E$2:$E$3001,Raw_Recharges!$B$2:$B$3001,A220))</f>
        <v>1064</v>
      </c>
      <c r="K220" s="38">
        <f>IF(I220=0,0,IF(H220&lt;=RFM_Method!$C$22,5,IF(H220&lt;=RFM_Method!$C$23,4,IF(H220&lt;=RFM_Method!$C$24,3,IF(H220&lt;=RFM_Method!$C$25,2,1)))))</f>
        <v>4</v>
      </c>
      <c r="L220" s="38">
        <f>IF(I220=0,0,IF(I220&gt;=RFM_Method!$E$22,5,IF(I220&gt;=RFM_Method!$E$23,4,IF(I220&gt;=RFM_Method!$E$24,3,IF(I220&gt;=RFM_Method!$E$25,2,1)))))</f>
        <v>3</v>
      </c>
      <c r="M220" s="38">
        <f>IF(I220=0,0,IF(J220&gt;=RFM_Method!$D$25,5,IF(J220&gt;=RFM_Method!$D$24,4,IF(J220&gt;=RFM_Method!$D$23,3,IF(J220&gt;=RFM_Method!$D$22,2,1)))))</f>
        <v>3</v>
      </c>
      <c r="N220" s="38" t="str">
        <f t="shared" si="9"/>
        <v>433</v>
      </c>
      <c r="O220" s="38">
        <f t="shared" si="10"/>
        <v>10</v>
      </c>
      <c r="P220" s="38">
        <f t="shared" si="11"/>
        <v>3</v>
      </c>
      <c r="Q220" s="12" t="str">
        <f>IF(I220=0,"Never Recharged",INDEX(RFM_Method!$C$32:$G$36,6-K220,P220))</f>
        <v>Potential Loyalist</v>
      </c>
      <c r="R220" s="39">
        <f>SUMIFS(Raw_DataUsage!$D$2:$D$5001,Raw_DataUsage!$B$2:$B$5001,A220)/1024</f>
        <v>6.9946093750000005</v>
      </c>
      <c r="S220" s="40">
        <f>SUMIFS(Raw_Calls!$D$2:$D$5001,Raw_Calls!$B$2:$B$5001,A220)/60</f>
        <v>63.06666666666667</v>
      </c>
      <c r="T220" s="38" t="str">
        <f>IF(COUNTIFS(Raw_Subscriptions!$B$2:$B$3001,A220,Raw_Subscriptions!$F$2:$F$3001,"Active")&gt;0,"Yes","No")</f>
        <v>Yes</v>
      </c>
    </row>
    <row r="221" spans="1:20" x14ac:dyDescent="0.3">
      <c r="A221" s="13" t="str">
        <f>Raw_Customers!A218</f>
        <v>C000217</v>
      </c>
      <c r="B221" s="13" t="str">
        <f>Raw_Customers!B218</f>
        <v>Amit Gupta</v>
      </c>
      <c r="C221" s="13" t="str">
        <f>Raw_Customers!E218</f>
        <v>Hyderabad</v>
      </c>
      <c r="D221" s="13" t="str">
        <f>Raw_Customers!F218</f>
        <v>Punjab</v>
      </c>
      <c r="E221" s="13" t="str">
        <f>Raw_Customers!H218</f>
        <v>Active</v>
      </c>
      <c r="F221" s="35">
        <f>Raw_Customers!G218</f>
        <v>44924</v>
      </c>
      <c r="G221" s="36">
        <f>IF(I221=0,"",INT(_xlfn.MAXIFS(Raw_Recharges!$D$2:$D$3001,Raw_Recharges!$B$2:$B$3001,A221)))</f>
        <v>45963</v>
      </c>
      <c r="H221" s="12">
        <f>IF(I221=0,"",RFM_Method!$C$5-G221)</f>
        <v>91</v>
      </c>
      <c r="I221" s="12">
        <f>COUNTIFS(Raw_Recharges!$B$2:$B$3001,A221)</f>
        <v>2</v>
      </c>
      <c r="J221" s="37">
        <f>IF(I221=0,"",SUMIFS(Raw_Recharges!$E$2:$E$3001,Raw_Recharges!$B$2:$B$3001,A221))</f>
        <v>627</v>
      </c>
      <c r="K221" s="38">
        <f>IF(I221=0,0,IF(H221&lt;=RFM_Method!$C$22,5,IF(H221&lt;=RFM_Method!$C$23,4,IF(H221&lt;=RFM_Method!$C$24,3,IF(H221&lt;=RFM_Method!$C$25,2,1)))))</f>
        <v>3</v>
      </c>
      <c r="L221" s="38">
        <f>IF(I221=0,0,IF(I221&gt;=RFM_Method!$E$22,5,IF(I221&gt;=RFM_Method!$E$23,4,IF(I221&gt;=RFM_Method!$E$24,3,IF(I221&gt;=RFM_Method!$E$25,2,1)))))</f>
        <v>2</v>
      </c>
      <c r="M221" s="38">
        <f>IF(I221=0,0,IF(J221&gt;=RFM_Method!$D$25,5,IF(J221&gt;=RFM_Method!$D$24,4,IF(J221&gt;=RFM_Method!$D$23,3,IF(J221&gt;=RFM_Method!$D$22,2,1)))))</f>
        <v>2</v>
      </c>
      <c r="N221" s="38" t="str">
        <f t="shared" si="9"/>
        <v>322</v>
      </c>
      <c r="O221" s="38">
        <f t="shared" si="10"/>
        <v>7</v>
      </c>
      <c r="P221" s="38">
        <f t="shared" si="11"/>
        <v>2</v>
      </c>
      <c r="Q221" s="12" t="str">
        <f>IF(I221=0,"Never Recharged",INDEX(RFM_Method!$C$32:$G$36,6-K221,P221))</f>
        <v>Need Attention</v>
      </c>
      <c r="R221" s="39">
        <f>SUMIFS(Raw_DataUsage!$D$2:$D$5001,Raw_DataUsage!$B$2:$B$5001,A221)/1024</f>
        <v>1.3301464843749999</v>
      </c>
      <c r="S221" s="40">
        <f>SUMIFS(Raw_Calls!$D$2:$D$5001,Raw_Calls!$B$2:$B$5001,A221)/60</f>
        <v>113.61666666666666</v>
      </c>
      <c r="T221" s="38" t="str">
        <f>IF(COUNTIFS(Raw_Subscriptions!$B$2:$B$3001,A221,Raw_Subscriptions!$F$2:$F$3001,"Active")&gt;0,"Yes","No")</f>
        <v>No</v>
      </c>
    </row>
    <row r="222" spans="1:20" x14ac:dyDescent="0.3">
      <c r="A222" s="13" t="str">
        <f>Raw_Customers!A219</f>
        <v>C000218</v>
      </c>
      <c r="B222" s="13" t="str">
        <f>Raw_Customers!B219</f>
        <v>Priya Gupta</v>
      </c>
      <c r="C222" s="13" t="str">
        <f>Raw_Customers!E219</f>
        <v>Delhi</v>
      </c>
      <c r="D222" s="13" t="str">
        <f>Raw_Customers!F219</f>
        <v>Gujarat</v>
      </c>
      <c r="E222" s="13" t="str">
        <f>Raw_Customers!H219</f>
        <v>Active</v>
      </c>
      <c r="F222" s="35">
        <f>Raw_Customers!G219</f>
        <v>44658</v>
      </c>
      <c r="G222" s="36">
        <f>IF(I222=0,"",INT(_xlfn.MAXIFS(Raw_Recharges!$D$2:$D$3001,Raw_Recharges!$B$2:$B$3001,A222)))</f>
        <v>46034</v>
      </c>
      <c r="H222" s="12">
        <f>IF(I222=0,"",RFM_Method!$C$5-G222)</f>
        <v>20</v>
      </c>
      <c r="I222" s="12">
        <f>COUNTIFS(Raw_Recharges!$B$2:$B$3001,A222)</f>
        <v>2</v>
      </c>
      <c r="J222" s="37">
        <f>IF(I222=0,"",SUMIFS(Raw_Recharges!$E$2:$E$3001,Raw_Recharges!$B$2:$B$3001,A222))</f>
        <v>3147</v>
      </c>
      <c r="K222" s="38">
        <f>IF(I222=0,0,IF(H222&lt;=RFM_Method!$C$22,5,IF(H222&lt;=RFM_Method!$C$23,4,IF(H222&lt;=RFM_Method!$C$24,3,IF(H222&lt;=RFM_Method!$C$25,2,1)))))</f>
        <v>5</v>
      </c>
      <c r="L222" s="38">
        <f>IF(I222=0,0,IF(I222&gt;=RFM_Method!$E$22,5,IF(I222&gt;=RFM_Method!$E$23,4,IF(I222&gt;=RFM_Method!$E$24,3,IF(I222&gt;=RFM_Method!$E$25,2,1)))))</f>
        <v>2</v>
      </c>
      <c r="M222" s="38">
        <f>IF(I222=0,0,IF(J222&gt;=RFM_Method!$D$25,5,IF(J222&gt;=RFM_Method!$D$24,4,IF(J222&gt;=RFM_Method!$D$23,3,IF(J222&gt;=RFM_Method!$D$22,2,1)))))</f>
        <v>5</v>
      </c>
      <c r="N222" s="38" t="str">
        <f t="shared" si="9"/>
        <v>525</v>
      </c>
      <c r="O222" s="38">
        <f t="shared" si="10"/>
        <v>12</v>
      </c>
      <c r="P222" s="38">
        <f t="shared" si="11"/>
        <v>4</v>
      </c>
      <c r="Q222" s="12" t="str">
        <f>IF(I222=0,"Never Recharged",INDEX(RFM_Method!$C$32:$G$36,6-K222,P222))</f>
        <v>Loyal Customers</v>
      </c>
      <c r="R222" s="39">
        <f>SUMIFS(Raw_DataUsage!$D$2:$D$5001,Raw_DataUsage!$B$2:$B$5001,A222)/1024</f>
        <v>7.2468066406250005</v>
      </c>
      <c r="S222" s="40">
        <f>SUMIFS(Raw_Calls!$D$2:$D$5001,Raw_Calls!$B$2:$B$5001,A222)/60</f>
        <v>223.11666666666667</v>
      </c>
      <c r="T222" s="38" t="str">
        <f>IF(COUNTIFS(Raw_Subscriptions!$B$2:$B$3001,A222,Raw_Subscriptions!$F$2:$F$3001,"Active")&gt;0,"Yes","No")</f>
        <v>Yes</v>
      </c>
    </row>
    <row r="223" spans="1:20" x14ac:dyDescent="0.3">
      <c r="A223" s="13" t="str">
        <f>Raw_Customers!A220</f>
        <v>C000219</v>
      </c>
      <c r="B223" s="13" t="str">
        <f>Raw_Customers!B220</f>
        <v>Neha Reddy</v>
      </c>
      <c r="C223" s="13" t="str">
        <f>Raw_Customers!E220</f>
        <v>Hyderabad</v>
      </c>
      <c r="D223" s="13" t="str">
        <f>Raw_Customers!F220</f>
        <v>Tamil Nadu</v>
      </c>
      <c r="E223" s="13" t="str">
        <f>Raw_Customers!H220</f>
        <v>Active</v>
      </c>
      <c r="F223" s="35">
        <f>Raw_Customers!G220</f>
        <v>44866</v>
      </c>
      <c r="G223" s="36">
        <f>IF(I223=0,"",INT(_xlfn.MAXIFS(Raw_Recharges!$D$2:$D$3001,Raw_Recharges!$B$2:$B$3001,A223)))</f>
        <v>45868</v>
      </c>
      <c r="H223" s="12">
        <f>IF(I223=0,"",RFM_Method!$C$5-G223)</f>
        <v>186</v>
      </c>
      <c r="I223" s="12">
        <f>COUNTIFS(Raw_Recharges!$B$2:$B$3001,A223)</f>
        <v>1</v>
      </c>
      <c r="J223" s="37">
        <f>IF(I223=0,"",SUMIFS(Raw_Recharges!$E$2:$E$3001,Raw_Recharges!$B$2:$B$3001,A223))</f>
        <v>479</v>
      </c>
      <c r="K223" s="38">
        <f>IF(I223=0,0,IF(H223&lt;=RFM_Method!$C$22,5,IF(H223&lt;=RFM_Method!$C$23,4,IF(H223&lt;=RFM_Method!$C$24,3,IF(H223&lt;=RFM_Method!$C$25,2,1)))))</f>
        <v>2</v>
      </c>
      <c r="L223" s="38">
        <f>IF(I223=0,0,IF(I223&gt;=RFM_Method!$E$22,5,IF(I223&gt;=RFM_Method!$E$23,4,IF(I223&gt;=RFM_Method!$E$24,3,IF(I223&gt;=RFM_Method!$E$25,2,1)))))</f>
        <v>1</v>
      </c>
      <c r="M223" s="38">
        <f>IF(I223=0,0,IF(J223&gt;=RFM_Method!$D$25,5,IF(J223&gt;=RFM_Method!$D$24,4,IF(J223&gt;=RFM_Method!$D$23,3,IF(J223&gt;=RFM_Method!$D$22,2,1)))))</f>
        <v>2</v>
      </c>
      <c r="N223" s="38" t="str">
        <f t="shared" si="9"/>
        <v>212</v>
      </c>
      <c r="O223" s="38">
        <f t="shared" si="10"/>
        <v>5</v>
      </c>
      <c r="P223" s="38">
        <f t="shared" si="11"/>
        <v>2</v>
      </c>
      <c r="Q223" s="12" t="str">
        <f>IF(I223=0,"Never Recharged",INDEX(RFM_Method!$C$32:$G$36,6-K223,P223))</f>
        <v>About to Sleep</v>
      </c>
      <c r="R223" s="39">
        <f>SUMIFS(Raw_DataUsage!$D$2:$D$5001,Raw_DataUsage!$B$2:$B$5001,A223)/1024</f>
        <v>0.90403320312499991</v>
      </c>
      <c r="S223" s="40">
        <f>SUMIFS(Raw_Calls!$D$2:$D$5001,Raw_Calls!$B$2:$B$5001,A223)/60</f>
        <v>48.8</v>
      </c>
      <c r="T223" s="38" t="str">
        <f>IF(COUNTIFS(Raw_Subscriptions!$B$2:$B$3001,A223,Raw_Subscriptions!$F$2:$F$3001,"Active")&gt;0,"Yes","No")</f>
        <v>Yes</v>
      </c>
    </row>
    <row r="224" spans="1:20" x14ac:dyDescent="0.3">
      <c r="A224" s="13" t="str">
        <f>Raw_Customers!A221</f>
        <v>C000220</v>
      </c>
      <c r="B224" s="13" t="str">
        <f>Raw_Customers!B221</f>
        <v>Rahul Reddy</v>
      </c>
      <c r="C224" s="13" t="str">
        <f>Raw_Customers!E221</f>
        <v>Chennai</v>
      </c>
      <c r="D224" s="13" t="str">
        <f>Raw_Customers!F221</f>
        <v>UP West</v>
      </c>
      <c r="E224" s="13" t="str">
        <f>Raw_Customers!H221</f>
        <v>Active</v>
      </c>
      <c r="F224" s="35">
        <f>Raw_Customers!G221</f>
        <v>44264</v>
      </c>
      <c r="G224" s="36" t="str">
        <f>IF(I224=0,"",INT(_xlfn.MAXIFS(Raw_Recharges!$D$2:$D$3001,Raw_Recharges!$B$2:$B$3001,A224)))</f>
        <v/>
      </c>
      <c r="H224" s="12" t="str">
        <f>IF(I224=0,"",RFM_Method!$C$5-G224)</f>
        <v/>
      </c>
      <c r="I224" s="12">
        <f>COUNTIFS(Raw_Recharges!$B$2:$B$3001,A224)</f>
        <v>0</v>
      </c>
      <c r="J224" s="37" t="str">
        <f>IF(I224=0,"",SUMIFS(Raw_Recharges!$E$2:$E$3001,Raw_Recharges!$B$2:$B$3001,A224))</f>
        <v/>
      </c>
      <c r="K224" s="38">
        <f>IF(I224=0,0,IF(H224&lt;=RFM_Method!$C$22,5,IF(H224&lt;=RFM_Method!$C$23,4,IF(H224&lt;=RFM_Method!$C$24,3,IF(H224&lt;=RFM_Method!$C$25,2,1)))))</f>
        <v>0</v>
      </c>
      <c r="L224" s="38">
        <f>IF(I224=0,0,IF(I224&gt;=RFM_Method!$E$22,5,IF(I224&gt;=RFM_Method!$E$23,4,IF(I224&gt;=RFM_Method!$E$24,3,IF(I224&gt;=RFM_Method!$E$25,2,1)))))</f>
        <v>0</v>
      </c>
      <c r="M224" s="38">
        <f>IF(I224=0,0,IF(J224&gt;=RFM_Method!$D$25,5,IF(J224&gt;=RFM_Method!$D$24,4,IF(J224&gt;=RFM_Method!$D$23,3,IF(J224&gt;=RFM_Method!$D$22,2,1)))))</f>
        <v>0</v>
      </c>
      <c r="N224" s="38" t="str">
        <f t="shared" si="9"/>
        <v>000</v>
      </c>
      <c r="O224" s="38">
        <f t="shared" si="10"/>
        <v>0</v>
      </c>
      <c r="P224" s="38">
        <f t="shared" si="11"/>
        <v>0</v>
      </c>
      <c r="Q224" s="12" t="str">
        <f>IF(I224=0,"Never Recharged",INDEX(RFM_Method!$C$32:$G$36,6-K224,P224))</f>
        <v>Never Recharged</v>
      </c>
      <c r="R224" s="39">
        <f>SUMIFS(Raw_DataUsage!$D$2:$D$5001,Raw_DataUsage!$B$2:$B$5001,A224)/1024</f>
        <v>1.0286230468749999</v>
      </c>
      <c r="S224" s="40">
        <f>SUMIFS(Raw_Calls!$D$2:$D$5001,Raw_Calls!$B$2:$B$5001,A224)/60</f>
        <v>1.6333333333333333</v>
      </c>
      <c r="T224" s="38" t="str">
        <f>IF(COUNTIFS(Raw_Subscriptions!$B$2:$B$3001,A224,Raw_Subscriptions!$F$2:$F$3001,"Active")&gt;0,"Yes","No")</f>
        <v>No</v>
      </c>
    </row>
    <row r="225" spans="1:20" x14ac:dyDescent="0.3">
      <c r="A225" s="13" t="str">
        <f>Raw_Customers!A222</f>
        <v>C000221</v>
      </c>
      <c r="B225" s="13" t="str">
        <f>Raw_Customers!B222</f>
        <v>Neha Kumar</v>
      </c>
      <c r="C225" s="13" t="str">
        <f>Raw_Customers!E222</f>
        <v>Delhi</v>
      </c>
      <c r="D225" s="13" t="str">
        <f>Raw_Customers!F222</f>
        <v>Maharashtra</v>
      </c>
      <c r="E225" s="13" t="str">
        <f>Raw_Customers!H222</f>
        <v>Active</v>
      </c>
      <c r="F225" s="35">
        <f>Raw_Customers!G222</f>
        <v>45434</v>
      </c>
      <c r="G225" s="36">
        <f>IF(I225=0,"",INT(_xlfn.MAXIFS(Raw_Recharges!$D$2:$D$3001,Raw_Recharges!$B$2:$B$3001,A225)))</f>
        <v>46028</v>
      </c>
      <c r="H225" s="12">
        <f>IF(I225=0,"",RFM_Method!$C$5-G225)</f>
        <v>26</v>
      </c>
      <c r="I225" s="12">
        <f>COUNTIFS(Raw_Recharges!$B$2:$B$3001,A225)</f>
        <v>1</v>
      </c>
      <c r="J225" s="37">
        <f>IF(I225=0,"",SUMIFS(Raw_Recharges!$E$2:$E$3001,Raw_Recharges!$B$2:$B$3001,A225))</f>
        <v>349</v>
      </c>
      <c r="K225" s="38">
        <f>IF(I225=0,0,IF(H225&lt;=RFM_Method!$C$22,5,IF(H225&lt;=RFM_Method!$C$23,4,IF(H225&lt;=RFM_Method!$C$24,3,IF(H225&lt;=RFM_Method!$C$25,2,1)))))</f>
        <v>5</v>
      </c>
      <c r="L225" s="38">
        <f>IF(I225=0,0,IF(I225&gt;=RFM_Method!$E$22,5,IF(I225&gt;=RFM_Method!$E$23,4,IF(I225&gt;=RFM_Method!$E$24,3,IF(I225&gt;=RFM_Method!$E$25,2,1)))))</f>
        <v>1</v>
      </c>
      <c r="M225" s="38">
        <f>IF(I225=0,0,IF(J225&gt;=RFM_Method!$D$25,5,IF(J225&gt;=RFM_Method!$D$24,4,IF(J225&gt;=RFM_Method!$D$23,3,IF(J225&gt;=RFM_Method!$D$22,2,1)))))</f>
        <v>1</v>
      </c>
      <c r="N225" s="38" t="str">
        <f t="shared" si="9"/>
        <v>511</v>
      </c>
      <c r="O225" s="38">
        <f t="shared" si="10"/>
        <v>7</v>
      </c>
      <c r="P225" s="38">
        <f t="shared" si="11"/>
        <v>1</v>
      </c>
      <c r="Q225" s="12" t="str">
        <f>IF(I225=0,"Never Recharged",INDEX(RFM_Method!$C$32:$G$36,6-K225,P225))</f>
        <v>New Customers</v>
      </c>
      <c r="R225" s="39">
        <f>SUMIFS(Raw_DataUsage!$D$2:$D$5001,Raw_DataUsage!$B$2:$B$5001,A225)/1024</f>
        <v>4.3870410156249999</v>
      </c>
      <c r="S225" s="40">
        <f>SUMIFS(Raw_Calls!$D$2:$D$5001,Raw_Calls!$B$2:$B$5001,A225)/60</f>
        <v>166.28333333333333</v>
      </c>
      <c r="T225" s="38" t="str">
        <f>IF(COUNTIFS(Raw_Subscriptions!$B$2:$B$3001,A225,Raw_Subscriptions!$F$2:$F$3001,"Active")&gt;0,"Yes","No")</f>
        <v>Yes</v>
      </c>
    </row>
    <row r="226" spans="1:20" x14ac:dyDescent="0.3">
      <c r="A226" s="13" t="str">
        <f>Raw_Customers!A223</f>
        <v>C000222</v>
      </c>
      <c r="B226" s="13" t="str">
        <f>Raw_Customers!B223</f>
        <v>Suresh Patel</v>
      </c>
      <c r="C226" s="13" t="str">
        <f>Raw_Customers!E223</f>
        <v>Pune</v>
      </c>
      <c r="D226" s="13" t="str">
        <f>Raw_Customers!F223</f>
        <v>Tamil Nadu</v>
      </c>
      <c r="E226" s="13" t="str">
        <f>Raw_Customers!H223</f>
        <v>Active</v>
      </c>
      <c r="F226" s="35">
        <f>Raw_Customers!G223</f>
        <v>44162</v>
      </c>
      <c r="G226" s="36">
        <f>IF(I226=0,"",INT(_xlfn.MAXIFS(Raw_Recharges!$D$2:$D$3001,Raw_Recharges!$B$2:$B$3001,A226)))</f>
        <v>45893</v>
      </c>
      <c r="H226" s="12">
        <f>IF(I226=0,"",RFM_Method!$C$5-G226)</f>
        <v>161</v>
      </c>
      <c r="I226" s="12">
        <f>COUNTIFS(Raw_Recharges!$B$2:$B$3001,A226)</f>
        <v>2</v>
      </c>
      <c r="J226" s="37">
        <f>IF(I226=0,"",SUMIFS(Raw_Recharges!$E$2:$E$3001,Raw_Recharges!$B$2:$B$3001,A226))</f>
        <v>3147</v>
      </c>
      <c r="K226" s="38">
        <f>IF(I226=0,0,IF(H226&lt;=RFM_Method!$C$22,5,IF(H226&lt;=RFM_Method!$C$23,4,IF(H226&lt;=RFM_Method!$C$24,3,IF(H226&lt;=RFM_Method!$C$25,2,1)))))</f>
        <v>2</v>
      </c>
      <c r="L226" s="38">
        <f>IF(I226=0,0,IF(I226&gt;=RFM_Method!$E$22,5,IF(I226&gt;=RFM_Method!$E$23,4,IF(I226&gt;=RFM_Method!$E$24,3,IF(I226&gt;=RFM_Method!$E$25,2,1)))))</f>
        <v>2</v>
      </c>
      <c r="M226" s="38">
        <f>IF(I226=0,0,IF(J226&gt;=RFM_Method!$D$25,5,IF(J226&gt;=RFM_Method!$D$24,4,IF(J226&gt;=RFM_Method!$D$23,3,IF(J226&gt;=RFM_Method!$D$22,2,1)))))</f>
        <v>5</v>
      </c>
      <c r="N226" s="38" t="str">
        <f t="shared" si="9"/>
        <v>225</v>
      </c>
      <c r="O226" s="38">
        <f t="shared" si="10"/>
        <v>9</v>
      </c>
      <c r="P226" s="38">
        <f t="shared" si="11"/>
        <v>4</v>
      </c>
      <c r="Q226" s="12" t="str">
        <f>IF(I226=0,"Never Recharged",INDEX(RFM_Method!$C$32:$G$36,6-K226,P226))</f>
        <v>At Risk</v>
      </c>
      <c r="R226" s="39">
        <f>SUMIFS(Raw_DataUsage!$D$2:$D$5001,Raw_DataUsage!$B$2:$B$5001,A226)/1024</f>
        <v>0</v>
      </c>
      <c r="S226" s="40">
        <f>SUMIFS(Raw_Calls!$D$2:$D$5001,Raw_Calls!$B$2:$B$5001,A226)/60</f>
        <v>0</v>
      </c>
      <c r="T226" s="38" t="str">
        <f>IF(COUNTIFS(Raw_Subscriptions!$B$2:$B$3001,A226,Raw_Subscriptions!$F$2:$F$3001,"Active")&gt;0,"Yes","No")</f>
        <v>No</v>
      </c>
    </row>
    <row r="227" spans="1:20" x14ac:dyDescent="0.3">
      <c r="A227" s="13" t="str">
        <f>Raw_Customers!A224</f>
        <v>C000223</v>
      </c>
      <c r="B227" s="13" t="str">
        <f>Raw_Customers!B224</f>
        <v>Anita Jha</v>
      </c>
      <c r="C227" s="13" t="str">
        <f>Raw_Customers!E224</f>
        <v>Chennai</v>
      </c>
      <c r="D227" s="13" t="str">
        <f>Raw_Customers!F224</f>
        <v>UP East</v>
      </c>
      <c r="E227" s="13" t="str">
        <f>Raw_Customers!H224</f>
        <v>Active</v>
      </c>
      <c r="F227" s="35">
        <f>Raw_Customers!G224</f>
        <v>45057</v>
      </c>
      <c r="G227" s="36">
        <f>IF(I227=0,"",INT(_xlfn.MAXIFS(Raw_Recharges!$D$2:$D$3001,Raw_Recharges!$B$2:$B$3001,A227)))</f>
        <v>45946</v>
      </c>
      <c r="H227" s="12">
        <f>IF(I227=0,"",RFM_Method!$C$5-G227)</f>
        <v>108</v>
      </c>
      <c r="I227" s="12">
        <f>COUNTIFS(Raw_Recharges!$B$2:$B$3001,A227)</f>
        <v>2</v>
      </c>
      <c r="J227" s="37">
        <f>IF(I227=0,"",SUMIFS(Raw_Recharges!$E$2:$E$3001,Raw_Recharges!$B$2:$B$3001,A227))</f>
        <v>798</v>
      </c>
      <c r="K227" s="38">
        <f>IF(I227=0,0,IF(H227&lt;=RFM_Method!$C$22,5,IF(H227&lt;=RFM_Method!$C$23,4,IF(H227&lt;=RFM_Method!$C$24,3,IF(H227&lt;=RFM_Method!$C$25,2,1)))))</f>
        <v>3</v>
      </c>
      <c r="L227" s="38">
        <f>IF(I227=0,0,IF(I227&gt;=RFM_Method!$E$22,5,IF(I227&gt;=RFM_Method!$E$23,4,IF(I227&gt;=RFM_Method!$E$24,3,IF(I227&gt;=RFM_Method!$E$25,2,1)))))</f>
        <v>2</v>
      </c>
      <c r="M227" s="38">
        <f>IF(I227=0,0,IF(J227&gt;=RFM_Method!$D$25,5,IF(J227&gt;=RFM_Method!$D$24,4,IF(J227&gt;=RFM_Method!$D$23,3,IF(J227&gt;=RFM_Method!$D$22,2,1)))))</f>
        <v>3</v>
      </c>
      <c r="N227" s="38" t="str">
        <f t="shared" si="9"/>
        <v>323</v>
      </c>
      <c r="O227" s="38">
        <f t="shared" si="10"/>
        <v>8</v>
      </c>
      <c r="P227" s="38">
        <f t="shared" si="11"/>
        <v>3</v>
      </c>
      <c r="Q227" s="12" t="str">
        <f>IF(I227=0,"Never Recharged",INDEX(RFM_Method!$C$32:$G$36,6-K227,P227))</f>
        <v>Need Attention</v>
      </c>
      <c r="R227" s="39">
        <f>SUMIFS(Raw_DataUsage!$D$2:$D$5001,Raw_DataUsage!$B$2:$B$5001,A227)/1024</f>
        <v>5.5681445312499998</v>
      </c>
      <c r="S227" s="40">
        <f>SUMIFS(Raw_Calls!$D$2:$D$5001,Raw_Calls!$B$2:$B$5001,A227)/60</f>
        <v>100.06666666666666</v>
      </c>
      <c r="T227" s="38" t="str">
        <f>IF(COUNTIFS(Raw_Subscriptions!$B$2:$B$3001,A227,Raw_Subscriptions!$F$2:$F$3001,"Active")&gt;0,"Yes","No")</f>
        <v>No</v>
      </c>
    </row>
    <row r="228" spans="1:20" x14ac:dyDescent="0.3">
      <c r="A228" s="13" t="str">
        <f>Raw_Customers!A225</f>
        <v>C000224</v>
      </c>
      <c r="B228" s="13" t="str">
        <f>Raw_Customers!B225</f>
        <v>Rahul Yadav</v>
      </c>
      <c r="C228" s="13" t="str">
        <f>Raw_Customers!E225</f>
        <v>Mumbai</v>
      </c>
      <c r="D228" s="13" t="str">
        <f>Raw_Customers!F225</f>
        <v>Mumbai</v>
      </c>
      <c r="E228" s="13" t="str">
        <f>Raw_Customers!H225</f>
        <v>Active</v>
      </c>
      <c r="F228" s="35">
        <f>Raw_Customers!G225</f>
        <v>44924</v>
      </c>
      <c r="G228" s="36" t="str">
        <f>IF(I228=0,"",INT(_xlfn.MAXIFS(Raw_Recharges!$D$2:$D$3001,Raw_Recharges!$B$2:$B$3001,A228)))</f>
        <v/>
      </c>
      <c r="H228" s="12" t="str">
        <f>IF(I228=0,"",RFM_Method!$C$5-G228)</f>
        <v/>
      </c>
      <c r="I228" s="12">
        <f>COUNTIFS(Raw_Recharges!$B$2:$B$3001,A228)</f>
        <v>0</v>
      </c>
      <c r="J228" s="37" t="str">
        <f>IF(I228=0,"",SUMIFS(Raw_Recharges!$E$2:$E$3001,Raw_Recharges!$B$2:$B$3001,A228))</f>
        <v/>
      </c>
      <c r="K228" s="38">
        <f>IF(I228=0,0,IF(H228&lt;=RFM_Method!$C$22,5,IF(H228&lt;=RFM_Method!$C$23,4,IF(H228&lt;=RFM_Method!$C$24,3,IF(H228&lt;=RFM_Method!$C$25,2,1)))))</f>
        <v>0</v>
      </c>
      <c r="L228" s="38">
        <f>IF(I228=0,0,IF(I228&gt;=RFM_Method!$E$22,5,IF(I228&gt;=RFM_Method!$E$23,4,IF(I228&gt;=RFM_Method!$E$24,3,IF(I228&gt;=RFM_Method!$E$25,2,1)))))</f>
        <v>0</v>
      </c>
      <c r="M228" s="38">
        <f>IF(I228=0,0,IF(J228&gt;=RFM_Method!$D$25,5,IF(J228&gt;=RFM_Method!$D$24,4,IF(J228&gt;=RFM_Method!$D$23,3,IF(J228&gt;=RFM_Method!$D$22,2,1)))))</f>
        <v>0</v>
      </c>
      <c r="N228" s="38" t="str">
        <f t="shared" si="9"/>
        <v>000</v>
      </c>
      <c r="O228" s="38">
        <f t="shared" si="10"/>
        <v>0</v>
      </c>
      <c r="P228" s="38">
        <f t="shared" si="11"/>
        <v>0</v>
      </c>
      <c r="Q228" s="12" t="str">
        <f>IF(I228=0,"Never Recharged",INDEX(RFM_Method!$C$32:$G$36,6-K228,P228))</f>
        <v>Never Recharged</v>
      </c>
      <c r="R228" s="39">
        <f>SUMIFS(Raw_DataUsage!$D$2:$D$5001,Raw_DataUsage!$B$2:$B$5001,A228)/1024</f>
        <v>4.0376269531249998</v>
      </c>
      <c r="S228" s="40">
        <f>SUMIFS(Raw_Calls!$D$2:$D$5001,Raw_Calls!$B$2:$B$5001,A228)/60</f>
        <v>5.4666666666666668</v>
      </c>
      <c r="T228" s="38" t="str">
        <f>IF(COUNTIFS(Raw_Subscriptions!$B$2:$B$3001,A228,Raw_Subscriptions!$F$2:$F$3001,"Active")&gt;0,"Yes","No")</f>
        <v>No</v>
      </c>
    </row>
    <row r="229" spans="1:20" x14ac:dyDescent="0.3">
      <c r="A229" s="13" t="str">
        <f>Raw_Customers!A226</f>
        <v>C000225</v>
      </c>
      <c r="B229" s="13" t="str">
        <f>Raw_Customers!B226</f>
        <v>Anita Gupta</v>
      </c>
      <c r="C229" s="13" t="str">
        <f>Raw_Customers!E226</f>
        <v>Pune</v>
      </c>
      <c r="D229" s="13" t="str">
        <f>Raw_Customers!F226</f>
        <v>UP East</v>
      </c>
      <c r="E229" s="13" t="str">
        <f>Raw_Customers!H226</f>
        <v>Active</v>
      </c>
      <c r="F229" s="35">
        <f>Raw_Customers!G226</f>
        <v>45743</v>
      </c>
      <c r="G229" s="36" t="str">
        <f>IF(I229=0,"",INT(_xlfn.MAXIFS(Raw_Recharges!$D$2:$D$3001,Raw_Recharges!$B$2:$B$3001,A229)))</f>
        <v/>
      </c>
      <c r="H229" s="12" t="str">
        <f>IF(I229=0,"",RFM_Method!$C$5-G229)</f>
        <v/>
      </c>
      <c r="I229" s="12">
        <f>COUNTIFS(Raw_Recharges!$B$2:$B$3001,A229)</f>
        <v>0</v>
      </c>
      <c r="J229" s="37" t="str">
        <f>IF(I229=0,"",SUMIFS(Raw_Recharges!$E$2:$E$3001,Raw_Recharges!$B$2:$B$3001,A229))</f>
        <v/>
      </c>
      <c r="K229" s="38">
        <f>IF(I229=0,0,IF(H229&lt;=RFM_Method!$C$22,5,IF(H229&lt;=RFM_Method!$C$23,4,IF(H229&lt;=RFM_Method!$C$24,3,IF(H229&lt;=RFM_Method!$C$25,2,1)))))</f>
        <v>0</v>
      </c>
      <c r="L229" s="38">
        <f>IF(I229=0,0,IF(I229&gt;=RFM_Method!$E$22,5,IF(I229&gt;=RFM_Method!$E$23,4,IF(I229&gt;=RFM_Method!$E$24,3,IF(I229&gt;=RFM_Method!$E$25,2,1)))))</f>
        <v>0</v>
      </c>
      <c r="M229" s="38">
        <f>IF(I229=0,0,IF(J229&gt;=RFM_Method!$D$25,5,IF(J229&gt;=RFM_Method!$D$24,4,IF(J229&gt;=RFM_Method!$D$23,3,IF(J229&gt;=RFM_Method!$D$22,2,1)))))</f>
        <v>0</v>
      </c>
      <c r="N229" s="38" t="str">
        <f t="shared" si="9"/>
        <v>000</v>
      </c>
      <c r="O229" s="38">
        <f t="shared" si="10"/>
        <v>0</v>
      </c>
      <c r="P229" s="38">
        <f t="shared" si="11"/>
        <v>0</v>
      </c>
      <c r="Q229" s="12" t="str">
        <f>IF(I229=0,"Never Recharged",INDEX(RFM_Method!$C$32:$G$36,6-K229,P229))</f>
        <v>Never Recharged</v>
      </c>
      <c r="R229" s="39">
        <f>SUMIFS(Raw_DataUsage!$D$2:$D$5001,Raw_DataUsage!$B$2:$B$5001,A229)/1024</f>
        <v>5.6485546874999999</v>
      </c>
      <c r="S229" s="40">
        <f>SUMIFS(Raw_Calls!$D$2:$D$5001,Raw_Calls!$B$2:$B$5001,A229)/60</f>
        <v>28.383333333333333</v>
      </c>
      <c r="T229" s="38" t="str">
        <f>IF(COUNTIFS(Raw_Subscriptions!$B$2:$B$3001,A229,Raw_Subscriptions!$F$2:$F$3001,"Active")&gt;0,"Yes","No")</f>
        <v>No</v>
      </c>
    </row>
    <row r="230" spans="1:20" x14ac:dyDescent="0.3">
      <c r="A230" s="13" t="str">
        <f>Raw_Customers!A227</f>
        <v>C000226</v>
      </c>
      <c r="B230" s="13" t="str">
        <f>Raw_Customers!B227</f>
        <v>Simran Yadav</v>
      </c>
      <c r="C230" s="13" t="str">
        <f>Raw_Customers!E227</f>
        <v>Bangalore</v>
      </c>
      <c r="D230" s="13" t="str">
        <f>Raw_Customers!F227</f>
        <v>Maharashtra</v>
      </c>
      <c r="E230" s="13" t="str">
        <f>Raw_Customers!H227</f>
        <v>Active</v>
      </c>
      <c r="F230" s="35">
        <f>Raw_Customers!G227</f>
        <v>45521</v>
      </c>
      <c r="G230" s="36">
        <f>IF(I230=0,"",INT(_xlfn.MAXIFS(Raw_Recharges!$D$2:$D$3001,Raw_Recharges!$B$2:$B$3001,A230)))</f>
        <v>46029</v>
      </c>
      <c r="H230" s="12">
        <f>IF(I230=0,"",RFM_Method!$C$5-G230)</f>
        <v>25</v>
      </c>
      <c r="I230" s="12">
        <f>COUNTIFS(Raw_Recharges!$B$2:$B$3001,A230)</f>
        <v>1</v>
      </c>
      <c r="J230" s="37">
        <f>IF(I230=0,"",SUMIFS(Raw_Recharges!$E$2:$E$3001,Raw_Recharges!$B$2:$B$3001,A230))</f>
        <v>666</v>
      </c>
      <c r="K230" s="38">
        <f>IF(I230=0,0,IF(H230&lt;=RFM_Method!$C$22,5,IF(H230&lt;=RFM_Method!$C$23,4,IF(H230&lt;=RFM_Method!$C$24,3,IF(H230&lt;=RFM_Method!$C$25,2,1)))))</f>
        <v>5</v>
      </c>
      <c r="L230" s="38">
        <f>IF(I230=0,0,IF(I230&gt;=RFM_Method!$E$22,5,IF(I230&gt;=RFM_Method!$E$23,4,IF(I230&gt;=RFM_Method!$E$24,3,IF(I230&gt;=RFM_Method!$E$25,2,1)))))</f>
        <v>1</v>
      </c>
      <c r="M230" s="38">
        <f>IF(I230=0,0,IF(J230&gt;=RFM_Method!$D$25,5,IF(J230&gt;=RFM_Method!$D$24,4,IF(J230&gt;=RFM_Method!$D$23,3,IF(J230&gt;=RFM_Method!$D$22,2,1)))))</f>
        <v>3</v>
      </c>
      <c r="N230" s="38" t="str">
        <f t="shared" si="9"/>
        <v>513</v>
      </c>
      <c r="O230" s="38">
        <f t="shared" si="10"/>
        <v>9</v>
      </c>
      <c r="P230" s="38">
        <f t="shared" si="11"/>
        <v>2</v>
      </c>
      <c r="Q230" s="12" t="str">
        <f>IF(I230=0,"Never Recharged",INDEX(RFM_Method!$C$32:$G$36,6-K230,P230))</f>
        <v>Promising</v>
      </c>
      <c r="R230" s="39">
        <f>SUMIFS(Raw_DataUsage!$D$2:$D$5001,Raw_DataUsage!$B$2:$B$5001,A230)/1024</f>
        <v>3.6095996093749996</v>
      </c>
      <c r="S230" s="40">
        <f>SUMIFS(Raw_Calls!$D$2:$D$5001,Raw_Calls!$B$2:$B$5001,A230)/60</f>
        <v>92.233333333333334</v>
      </c>
      <c r="T230" s="38" t="str">
        <f>IF(COUNTIFS(Raw_Subscriptions!$B$2:$B$3001,A230,Raw_Subscriptions!$F$2:$F$3001,"Active")&gt;0,"Yes","No")</f>
        <v>Yes</v>
      </c>
    </row>
    <row r="231" spans="1:20" x14ac:dyDescent="0.3">
      <c r="A231" s="13" t="str">
        <f>Raw_Customers!A228</f>
        <v>C000227</v>
      </c>
      <c r="B231" s="13" t="str">
        <f>Raw_Customers!B228</f>
        <v>Suresh Jha</v>
      </c>
      <c r="C231" s="13" t="str">
        <f>Raw_Customers!E228</f>
        <v>Mumbai</v>
      </c>
      <c r="D231" s="13" t="str">
        <f>Raw_Customers!F228</f>
        <v>Mumbai</v>
      </c>
      <c r="E231" s="13" t="str">
        <f>Raw_Customers!H228</f>
        <v>Active</v>
      </c>
      <c r="F231" s="35">
        <f>Raw_Customers!G228</f>
        <v>45122</v>
      </c>
      <c r="G231" s="36">
        <f>IF(I231=0,"",INT(_xlfn.MAXIFS(Raw_Recharges!$D$2:$D$3001,Raw_Recharges!$B$2:$B$3001,A231)))</f>
        <v>45975</v>
      </c>
      <c r="H231" s="12">
        <f>IF(I231=0,"",RFM_Method!$C$5-G231)</f>
        <v>79</v>
      </c>
      <c r="I231" s="12">
        <f>COUNTIFS(Raw_Recharges!$B$2:$B$3001,A231)</f>
        <v>1</v>
      </c>
      <c r="J231" s="37">
        <f>IF(I231=0,"",SUMIFS(Raw_Recharges!$E$2:$E$3001,Raw_Recharges!$B$2:$B$3001,A231))</f>
        <v>148</v>
      </c>
      <c r="K231" s="38">
        <f>IF(I231=0,0,IF(H231&lt;=RFM_Method!$C$22,5,IF(H231&lt;=RFM_Method!$C$23,4,IF(H231&lt;=RFM_Method!$C$24,3,IF(H231&lt;=RFM_Method!$C$25,2,1)))))</f>
        <v>4</v>
      </c>
      <c r="L231" s="38">
        <f>IF(I231=0,0,IF(I231&gt;=RFM_Method!$E$22,5,IF(I231&gt;=RFM_Method!$E$23,4,IF(I231&gt;=RFM_Method!$E$24,3,IF(I231&gt;=RFM_Method!$E$25,2,1)))))</f>
        <v>1</v>
      </c>
      <c r="M231" s="38">
        <f>IF(I231=0,0,IF(J231&gt;=RFM_Method!$D$25,5,IF(J231&gt;=RFM_Method!$D$24,4,IF(J231&gt;=RFM_Method!$D$23,3,IF(J231&gt;=RFM_Method!$D$22,2,1)))))</f>
        <v>1</v>
      </c>
      <c r="N231" s="38" t="str">
        <f t="shared" si="9"/>
        <v>411</v>
      </c>
      <c r="O231" s="38">
        <f t="shared" si="10"/>
        <v>6</v>
      </c>
      <c r="P231" s="38">
        <f t="shared" si="11"/>
        <v>1</v>
      </c>
      <c r="Q231" s="12" t="str">
        <f>IF(I231=0,"Never Recharged",INDEX(RFM_Method!$C$32:$G$36,6-K231,P231))</f>
        <v>Promising</v>
      </c>
      <c r="R231" s="39">
        <f>SUMIFS(Raw_DataUsage!$D$2:$D$5001,Raw_DataUsage!$B$2:$B$5001,A231)/1024</f>
        <v>4.9128222656249996</v>
      </c>
      <c r="S231" s="40">
        <f>SUMIFS(Raw_Calls!$D$2:$D$5001,Raw_Calls!$B$2:$B$5001,A231)/60</f>
        <v>58.9</v>
      </c>
      <c r="T231" s="38" t="str">
        <f>IF(COUNTIFS(Raw_Subscriptions!$B$2:$B$3001,A231,Raw_Subscriptions!$F$2:$F$3001,"Active")&gt;0,"Yes","No")</f>
        <v>Yes</v>
      </c>
    </row>
    <row r="232" spans="1:20" x14ac:dyDescent="0.3">
      <c r="A232" s="13" t="str">
        <f>Raw_Customers!A229</f>
        <v>C000228</v>
      </c>
      <c r="B232" s="13" t="str">
        <f>Raw_Customers!B229</f>
        <v>Priya Kumar</v>
      </c>
      <c r="C232" s="13" t="str">
        <f>Raw_Customers!E229</f>
        <v>Chennai</v>
      </c>
      <c r="D232" s="13" t="str">
        <f>Raw_Customers!F229</f>
        <v>Maharashtra</v>
      </c>
      <c r="E232" s="13" t="str">
        <f>Raw_Customers!H229</f>
        <v>Active</v>
      </c>
      <c r="F232" s="35">
        <f>Raw_Customers!G229</f>
        <v>44430</v>
      </c>
      <c r="G232" s="36">
        <f>IF(I232=0,"",INT(_xlfn.MAXIFS(Raw_Recharges!$D$2:$D$3001,Raw_Recharges!$B$2:$B$3001,A232)))</f>
        <v>45905</v>
      </c>
      <c r="H232" s="12">
        <f>IF(I232=0,"",RFM_Method!$C$5-G232)</f>
        <v>149</v>
      </c>
      <c r="I232" s="12">
        <f>COUNTIFS(Raw_Recharges!$B$2:$B$3001,A232)</f>
        <v>1</v>
      </c>
      <c r="J232" s="37">
        <f>IF(I232=0,"",SUMIFS(Raw_Recharges!$E$2:$E$3001,Raw_Recharges!$B$2:$B$3001,A232))</f>
        <v>148</v>
      </c>
      <c r="K232" s="38">
        <f>IF(I232=0,0,IF(H232&lt;=RFM_Method!$C$22,5,IF(H232&lt;=RFM_Method!$C$23,4,IF(H232&lt;=RFM_Method!$C$24,3,IF(H232&lt;=RFM_Method!$C$25,2,1)))))</f>
        <v>2</v>
      </c>
      <c r="L232" s="38">
        <f>IF(I232=0,0,IF(I232&gt;=RFM_Method!$E$22,5,IF(I232&gt;=RFM_Method!$E$23,4,IF(I232&gt;=RFM_Method!$E$24,3,IF(I232&gt;=RFM_Method!$E$25,2,1)))))</f>
        <v>1</v>
      </c>
      <c r="M232" s="38">
        <f>IF(I232=0,0,IF(J232&gt;=RFM_Method!$D$25,5,IF(J232&gt;=RFM_Method!$D$24,4,IF(J232&gt;=RFM_Method!$D$23,3,IF(J232&gt;=RFM_Method!$D$22,2,1)))))</f>
        <v>1</v>
      </c>
      <c r="N232" s="38" t="str">
        <f t="shared" si="9"/>
        <v>211</v>
      </c>
      <c r="O232" s="38">
        <f t="shared" si="10"/>
        <v>4</v>
      </c>
      <c r="P232" s="38">
        <f t="shared" si="11"/>
        <v>1</v>
      </c>
      <c r="Q232" s="12" t="str">
        <f>IF(I232=0,"Never Recharged",INDEX(RFM_Method!$C$32:$G$36,6-K232,P232))</f>
        <v>Hibernating</v>
      </c>
      <c r="R232" s="39">
        <f>SUMIFS(Raw_DataUsage!$D$2:$D$5001,Raw_DataUsage!$B$2:$B$5001,A232)/1024</f>
        <v>5.6017578124999998</v>
      </c>
      <c r="S232" s="40">
        <f>SUMIFS(Raw_Calls!$D$2:$D$5001,Raw_Calls!$B$2:$B$5001,A232)/60</f>
        <v>31.616666666666667</v>
      </c>
      <c r="T232" s="38" t="str">
        <f>IF(COUNTIFS(Raw_Subscriptions!$B$2:$B$3001,A232,Raw_Subscriptions!$F$2:$F$3001,"Active")&gt;0,"Yes","No")</f>
        <v>No</v>
      </c>
    </row>
    <row r="233" spans="1:20" x14ac:dyDescent="0.3">
      <c r="A233" s="13" t="str">
        <f>Raw_Customers!A230</f>
        <v>C000229</v>
      </c>
      <c r="B233" s="13" t="str">
        <f>Raw_Customers!B230</f>
        <v>Neha Singh</v>
      </c>
      <c r="C233" s="13" t="str">
        <f>Raw_Customers!E230</f>
        <v>Bangalore</v>
      </c>
      <c r="D233" s="13" t="str">
        <f>Raw_Customers!F230</f>
        <v>UP West</v>
      </c>
      <c r="E233" s="13" t="str">
        <f>Raw_Customers!H230</f>
        <v>Active</v>
      </c>
      <c r="F233" s="35">
        <f>Raw_Customers!G230</f>
        <v>46019</v>
      </c>
      <c r="G233" s="36" t="str">
        <f>IF(I233=0,"",INT(_xlfn.MAXIFS(Raw_Recharges!$D$2:$D$3001,Raw_Recharges!$B$2:$B$3001,A233)))</f>
        <v/>
      </c>
      <c r="H233" s="12" t="str">
        <f>IF(I233=0,"",RFM_Method!$C$5-G233)</f>
        <v/>
      </c>
      <c r="I233" s="12">
        <f>COUNTIFS(Raw_Recharges!$B$2:$B$3001,A233)</f>
        <v>0</v>
      </c>
      <c r="J233" s="37" t="str">
        <f>IF(I233=0,"",SUMIFS(Raw_Recharges!$E$2:$E$3001,Raw_Recharges!$B$2:$B$3001,A233))</f>
        <v/>
      </c>
      <c r="K233" s="38">
        <f>IF(I233=0,0,IF(H233&lt;=RFM_Method!$C$22,5,IF(H233&lt;=RFM_Method!$C$23,4,IF(H233&lt;=RFM_Method!$C$24,3,IF(H233&lt;=RFM_Method!$C$25,2,1)))))</f>
        <v>0</v>
      </c>
      <c r="L233" s="38">
        <f>IF(I233=0,0,IF(I233&gt;=RFM_Method!$E$22,5,IF(I233&gt;=RFM_Method!$E$23,4,IF(I233&gt;=RFM_Method!$E$24,3,IF(I233&gt;=RFM_Method!$E$25,2,1)))))</f>
        <v>0</v>
      </c>
      <c r="M233" s="38">
        <f>IF(I233=0,0,IF(J233&gt;=RFM_Method!$D$25,5,IF(J233&gt;=RFM_Method!$D$24,4,IF(J233&gt;=RFM_Method!$D$23,3,IF(J233&gt;=RFM_Method!$D$22,2,1)))))</f>
        <v>0</v>
      </c>
      <c r="N233" s="38" t="str">
        <f t="shared" si="9"/>
        <v>000</v>
      </c>
      <c r="O233" s="38">
        <f t="shared" si="10"/>
        <v>0</v>
      </c>
      <c r="P233" s="38">
        <f t="shared" si="11"/>
        <v>0</v>
      </c>
      <c r="Q233" s="12" t="str">
        <f>IF(I233=0,"Never Recharged",INDEX(RFM_Method!$C$32:$G$36,6-K233,P233))</f>
        <v>Never Recharged</v>
      </c>
      <c r="R233" s="39">
        <f>SUMIFS(Raw_DataUsage!$D$2:$D$5001,Raw_DataUsage!$B$2:$B$5001,A233)/1024</f>
        <v>6.3210546875000002</v>
      </c>
      <c r="S233" s="40">
        <f>SUMIFS(Raw_Calls!$D$2:$D$5001,Raw_Calls!$B$2:$B$5001,A233)/60</f>
        <v>16.033333333333335</v>
      </c>
      <c r="T233" s="38" t="str">
        <f>IF(COUNTIFS(Raw_Subscriptions!$B$2:$B$3001,A233,Raw_Subscriptions!$F$2:$F$3001,"Active")&gt;0,"Yes","No")</f>
        <v>No</v>
      </c>
    </row>
    <row r="234" spans="1:20" x14ac:dyDescent="0.3">
      <c r="A234" s="13" t="str">
        <f>Raw_Customers!A231</f>
        <v>C000230</v>
      </c>
      <c r="B234" s="13" t="str">
        <f>Raw_Customers!B231</f>
        <v>Simran Reddy</v>
      </c>
      <c r="C234" s="13" t="str">
        <f>Raw_Customers!E231</f>
        <v>Pune</v>
      </c>
      <c r="D234" s="13" t="str">
        <f>Raw_Customers!F231</f>
        <v>Andhra Pradesh</v>
      </c>
      <c r="E234" s="13" t="str">
        <f>Raw_Customers!H231</f>
        <v>Inactive</v>
      </c>
      <c r="F234" s="35">
        <f>Raw_Customers!G231</f>
        <v>45810</v>
      </c>
      <c r="G234" s="36">
        <f>IF(I234=0,"",INT(_xlfn.MAXIFS(Raw_Recharges!$D$2:$D$3001,Raw_Recharges!$B$2:$B$3001,A234)))</f>
        <v>45949</v>
      </c>
      <c r="H234" s="12">
        <f>IF(I234=0,"",RFM_Method!$C$5-G234)</f>
        <v>105</v>
      </c>
      <c r="I234" s="12">
        <f>COUNTIFS(Raw_Recharges!$B$2:$B$3001,A234)</f>
        <v>2</v>
      </c>
      <c r="J234" s="37">
        <f>IF(I234=0,"",SUMIFS(Raw_Recharges!$E$2:$E$3001,Raw_Recharges!$B$2:$B$3001,A234))</f>
        <v>1015</v>
      </c>
      <c r="K234" s="38">
        <f>IF(I234=0,0,IF(H234&lt;=RFM_Method!$C$22,5,IF(H234&lt;=RFM_Method!$C$23,4,IF(H234&lt;=RFM_Method!$C$24,3,IF(H234&lt;=RFM_Method!$C$25,2,1)))))</f>
        <v>3</v>
      </c>
      <c r="L234" s="38">
        <f>IF(I234=0,0,IF(I234&gt;=RFM_Method!$E$22,5,IF(I234&gt;=RFM_Method!$E$23,4,IF(I234&gt;=RFM_Method!$E$24,3,IF(I234&gt;=RFM_Method!$E$25,2,1)))))</f>
        <v>2</v>
      </c>
      <c r="M234" s="38">
        <f>IF(I234=0,0,IF(J234&gt;=RFM_Method!$D$25,5,IF(J234&gt;=RFM_Method!$D$24,4,IF(J234&gt;=RFM_Method!$D$23,3,IF(J234&gt;=RFM_Method!$D$22,2,1)))))</f>
        <v>3</v>
      </c>
      <c r="N234" s="38" t="str">
        <f t="shared" si="9"/>
        <v>323</v>
      </c>
      <c r="O234" s="38">
        <f t="shared" si="10"/>
        <v>8</v>
      </c>
      <c r="P234" s="38">
        <f t="shared" si="11"/>
        <v>3</v>
      </c>
      <c r="Q234" s="12" t="str">
        <f>IF(I234=0,"Never Recharged",INDEX(RFM_Method!$C$32:$G$36,6-K234,P234))</f>
        <v>Need Attention</v>
      </c>
      <c r="R234" s="39">
        <f>SUMIFS(Raw_DataUsage!$D$2:$D$5001,Raw_DataUsage!$B$2:$B$5001,A234)/1024</f>
        <v>2.6346875000000001</v>
      </c>
      <c r="S234" s="40">
        <f>SUMIFS(Raw_Calls!$D$2:$D$5001,Raw_Calls!$B$2:$B$5001,A234)/60</f>
        <v>89.7</v>
      </c>
      <c r="T234" s="38" t="str">
        <f>IF(COUNTIFS(Raw_Subscriptions!$B$2:$B$3001,A234,Raw_Subscriptions!$F$2:$F$3001,"Active")&gt;0,"Yes","No")</f>
        <v>No</v>
      </c>
    </row>
    <row r="235" spans="1:20" x14ac:dyDescent="0.3">
      <c r="A235" s="13" t="str">
        <f>Raw_Customers!A232</f>
        <v>C000231</v>
      </c>
      <c r="B235" s="13" t="str">
        <f>Raw_Customers!B232</f>
        <v>Neha Kumar</v>
      </c>
      <c r="C235" s="13" t="str">
        <f>Raw_Customers!E232</f>
        <v>Delhi</v>
      </c>
      <c r="D235" s="13" t="str">
        <f>Raw_Customers!F232</f>
        <v>Karnataka</v>
      </c>
      <c r="E235" s="13" t="str">
        <f>Raw_Customers!H232</f>
        <v>Inactive</v>
      </c>
      <c r="F235" s="35">
        <f>Raw_Customers!G232</f>
        <v>45608</v>
      </c>
      <c r="G235" s="36">
        <f>IF(I235=0,"",INT(_xlfn.MAXIFS(Raw_Recharges!$D$2:$D$3001,Raw_Recharges!$B$2:$B$3001,A235)))</f>
        <v>45694</v>
      </c>
      <c r="H235" s="12">
        <f>IF(I235=0,"",RFM_Method!$C$5-G235)</f>
        <v>360</v>
      </c>
      <c r="I235" s="12">
        <f>COUNTIFS(Raw_Recharges!$B$2:$B$3001,A235)</f>
        <v>1</v>
      </c>
      <c r="J235" s="37">
        <f>IF(I235=0,"",SUMIFS(Raw_Recharges!$E$2:$E$3001,Raw_Recharges!$B$2:$B$3001,A235))</f>
        <v>999</v>
      </c>
      <c r="K235" s="38">
        <f>IF(I235=0,0,IF(H235&lt;=RFM_Method!$C$22,5,IF(H235&lt;=RFM_Method!$C$23,4,IF(H235&lt;=RFM_Method!$C$24,3,IF(H235&lt;=RFM_Method!$C$25,2,1)))))</f>
        <v>1</v>
      </c>
      <c r="L235" s="38">
        <f>IF(I235=0,0,IF(I235&gt;=RFM_Method!$E$22,5,IF(I235&gt;=RFM_Method!$E$23,4,IF(I235&gt;=RFM_Method!$E$24,3,IF(I235&gt;=RFM_Method!$E$25,2,1)))))</f>
        <v>1</v>
      </c>
      <c r="M235" s="38">
        <f>IF(I235=0,0,IF(J235&gt;=RFM_Method!$D$25,5,IF(J235&gt;=RFM_Method!$D$24,4,IF(J235&gt;=RFM_Method!$D$23,3,IF(J235&gt;=RFM_Method!$D$22,2,1)))))</f>
        <v>3</v>
      </c>
      <c r="N235" s="38" t="str">
        <f t="shared" si="9"/>
        <v>113</v>
      </c>
      <c r="O235" s="38">
        <f t="shared" si="10"/>
        <v>5</v>
      </c>
      <c r="P235" s="38">
        <f t="shared" si="11"/>
        <v>2</v>
      </c>
      <c r="Q235" s="12" t="str">
        <f>IF(I235=0,"Never Recharged",INDEX(RFM_Method!$C$32:$G$36,6-K235,P235))</f>
        <v>Hibernating</v>
      </c>
      <c r="R235" s="39">
        <f>SUMIFS(Raw_DataUsage!$D$2:$D$5001,Raw_DataUsage!$B$2:$B$5001,A235)/1024</f>
        <v>0</v>
      </c>
      <c r="S235" s="40">
        <f>SUMIFS(Raw_Calls!$D$2:$D$5001,Raw_Calls!$B$2:$B$5001,A235)/60</f>
        <v>145.6</v>
      </c>
      <c r="T235" s="38" t="str">
        <f>IF(COUNTIFS(Raw_Subscriptions!$B$2:$B$3001,A235,Raw_Subscriptions!$F$2:$F$3001,"Active")&gt;0,"Yes","No")</f>
        <v>No</v>
      </c>
    </row>
    <row r="236" spans="1:20" x14ac:dyDescent="0.3">
      <c r="A236" s="13" t="str">
        <f>Raw_Customers!A233</f>
        <v>C000232</v>
      </c>
      <c r="B236" s="13" t="str">
        <f>Raw_Customers!B233</f>
        <v>Rahul Kumar</v>
      </c>
      <c r="C236" s="13" t="str">
        <f>Raw_Customers!E233</f>
        <v>Bangalore</v>
      </c>
      <c r="D236" s="13" t="str">
        <f>Raw_Customers!F233</f>
        <v>Andhra Pradesh</v>
      </c>
      <c r="E236" s="13" t="str">
        <f>Raw_Customers!H233</f>
        <v>Inactive</v>
      </c>
      <c r="F236" s="35">
        <f>Raw_Customers!G233</f>
        <v>45729</v>
      </c>
      <c r="G236" s="36">
        <f>IF(I236=0,"",INT(_xlfn.MAXIFS(Raw_Recharges!$D$2:$D$3001,Raw_Recharges!$B$2:$B$3001,A236)))</f>
        <v>45948</v>
      </c>
      <c r="H236" s="12">
        <f>IF(I236=0,"",RFM_Method!$C$5-G236)</f>
        <v>106</v>
      </c>
      <c r="I236" s="12">
        <f>COUNTIFS(Raw_Recharges!$B$2:$B$3001,A236)</f>
        <v>1</v>
      </c>
      <c r="J236" s="37">
        <f>IF(I236=0,"",SUMIFS(Raw_Recharges!$E$2:$E$3001,Raw_Recharges!$B$2:$B$3001,A236))</f>
        <v>479</v>
      </c>
      <c r="K236" s="38">
        <f>IF(I236=0,0,IF(H236&lt;=RFM_Method!$C$22,5,IF(H236&lt;=RFM_Method!$C$23,4,IF(H236&lt;=RFM_Method!$C$24,3,IF(H236&lt;=RFM_Method!$C$25,2,1)))))</f>
        <v>3</v>
      </c>
      <c r="L236" s="38">
        <f>IF(I236=0,0,IF(I236&gt;=RFM_Method!$E$22,5,IF(I236&gt;=RFM_Method!$E$23,4,IF(I236&gt;=RFM_Method!$E$24,3,IF(I236&gt;=RFM_Method!$E$25,2,1)))))</f>
        <v>1</v>
      </c>
      <c r="M236" s="38">
        <f>IF(I236=0,0,IF(J236&gt;=RFM_Method!$D$25,5,IF(J236&gt;=RFM_Method!$D$24,4,IF(J236&gt;=RFM_Method!$D$23,3,IF(J236&gt;=RFM_Method!$D$22,2,1)))))</f>
        <v>2</v>
      </c>
      <c r="N236" s="38" t="str">
        <f t="shared" si="9"/>
        <v>312</v>
      </c>
      <c r="O236" s="38">
        <f t="shared" si="10"/>
        <v>6</v>
      </c>
      <c r="P236" s="38">
        <f t="shared" si="11"/>
        <v>2</v>
      </c>
      <c r="Q236" s="12" t="str">
        <f>IF(I236=0,"Never Recharged",INDEX(RFM_Method!$C$32:$G$36,6-K236,P236))</f>
        <v>Need Attention</v>
      </c>
      <c r="R236" s="39">
        <f>SUMIFS(Raw_DataUsage!$D$2:$D$5001,Raw_DataUsage!$B$2:$B$5001,A236)/1024</f>
        <v>4.1534277343749997</v>
      </c>
      <c r="S236" s="40">
        <f>SUMIFS(Raw_Calls!$D$2:$D$5001,Raw_Calls!$B$2:$B$5001,A236)/60</f>
        <v>60.15</v>
      </c>
      <c r="T236" s="38" t="str">
        <f>IF(COUNTIFS(Raw_Subscriptions!$B$2:$B$3001,A236,Raw_Subscriptions!$F$2:$F$3001,"Active")&gt;0,"Yes","No")</f>
        <v>No</v>
      </c>
    </row>
    <row r="237" spans="1:20" x14ac:dyDescent="0.3">
      <c r="A237" s="13" t="str">
        <f>Raw_Customers!A234</f>
        <v>C000233</v>
      </c>
      <c r="B237" s="13" t="str">
        <f>Raw_Customers!B234</f>
        <v>Pooja Khan</v>
      </c>
      <c r="C237" s="13" t="str">
        <f>Raw_Customers!E234</f>
        <v>Chennai</v>
      </c>
      <c r="D237" s="13" t="str">
        <f>Raw_Customers!F234</f>
        <v>Telangana</v>
      </c>
      <c r="E237" s="13" t="str">
        <f>Raw_Customers!H234</f>
        <v>Active</v>
      </c>
      <c r="F237" s="35">
        <f>Raw_Customers!G234</f>
        <v>45560</v>
      </c>
      <c r="G237" s="36">
        <f>IF(I237=0,"",INT(_xlfn.MAXIFS(Raw_Recharges!$D$2:$D$3001,Raw_Recharges!$B$2:$B$3001,A237)))</f>
        <v>45996</v>
      </c>
      <c r="H237" s="12">
        <f>IF(I237=0,"",RFM_Method!$C$5-G237)</f>
        <v>58</v>
      </c>
      <c r="I237" s="12">
        <f>COUNTIFS(Raw_Recharges!$B$2:$B$3001,A237)</f>
        <v>1</v>
      </c>
      <c r="J237" s="37">
        <f>IF(I237=0,"",SUMIFS(Raw_Recharges!$E$2:$E$3001,Raw_Recharges!$B$2:$B$3001,A237))</f>
        <v>999</v>
      </c>
      <c r="K237" s="38">
        <f>IF(I237=0,0,IF(H237&lt;=RFM_Method!$C$22,5,IF(H237&lt;=RFM_Method!$C$23,4,IF(H237&lt;=RFM_Method!$C$24,3,IF(H237&lt;=RFM_Method!$C$25,2,1)))))</f>
        <v>4</v>
      </c>
      <c r="L237" s="38">
        <f>IF(I237=0,0,IF(I237&gt;=RFM_Method!$E$22,5,IF(I237&gt;=RFM_Method!$E$23,4,IF(I237&gt;=RFM_Method!$E$24,3,IF(I237&gt;=RFM_Method!$E$25,2,1)))))</f>
        <v>1</v>
      </c>
      <c r="M237" s="38">
        <f>IF(I237=0,0,IF(J237&gt;=RFM_Method!$D$25,5,IF(J237&gt;=RFM_Method!$D$24,4,IF(J237&gt;=RFM_Method!$D$23,3,IF(J237&gt;=RFM_Method!$D$22,2,1)))))</f>
        <v>3</v>
      </c>
      <c r="N237" s="38" t="str">
        <f t="shared" si="9"/>
        <v>413</v>
      </c>
      <c r="O237" s="38">
        <f t="shared" si="10"/>
        <v>8</v>
      </c>
      <c r="P237" s="38">
        <f t="shared" si="11"/>
        <v>2</v>
      </c>
      <c r="Q237" s="12" t="str">
        <f>IF(I237=0,"Never Recharged",INDEX(RFM_Method!$C$32:$G$36,6-K237,P237))</f>
        <v>Potential Loyalist</v>
      </c>
      <c r="R237" s="39">
        <f>SUMIFS(Raw_DataUsage!$D$2:$D$5001,Raw_DataUsage!$B$2:$B$5001,A237)/1024</f>
        <v>2.6048437499999997</v>
      </c>
      <c r="S237" s="40">
        <f>SUMIFS(Raw_Calls!$D$2:$D$5001,Raw_Calls!$B$2:$B$5001,A237)/60</f>
        <v>8.1333333333333329</v>
      </c>
      <c r="T237" s="38" t="str">
        <f>IF(COUNTIFS(Raw_Subscriptions!$B$2:$B$3001,A237,Raw_Subscriptions!$F$2:$F$3001,"Active")&gt;0,"Yes","No")</f>
        <v>No</v>
      </c>
    </row>
    <row r="238" spans="1:20" x14ac:dyDescent="0.3">
      <c r="A238" s="13" t="str">
        <f>Raw_Customers!A235</f>
        <v>C000234</v>
      </c>
      <c r="B238" s="13" t="str">
        <f>Raw_Customers!B235</f>
        <v>Anita Reddy</v>
      </c>
      <c r="C238" s="13" t="str">
        <f>Raw_Customers!E235</f>
        <v>Chennai</v>
      </c>
      <c r="D238" s="13" t="str">
        <f>Raw_Customers!F235</f>
        <v>Tamil Nadu</v>
      </c>
      <c r="E238" s="13" t="str">
        <f>Raw_Customers!H235</f>
        <v>Active</v>
      </c>
      <c r="F238" s="35">
        <f>Raw_Customers!G235</f>
        <v>45085</v>
      </c>
      <c r="G238" s="36">
        <f>IF(I238=0,"",INT(_xlfn.MAXIFS(Raw_Recharges!$D$2:$D$3001,Raw_Recharges!$B$2:$B$3001,A238)))</f>
        <v>46021</v>
      </c>
      <c r="H238" s="12">
        <f>IF(I238=0,"",RFM_Method!$C$5-G238)</f>
        <v>33</v>
      </c>
      <c r="I238" s="12">
        <f>COUNTIFS(Raw_Recharges!$B$2:$B$3001,A238)</f>
        <v>1</v>
      </c>
      <c r="J238" s="37">
        <f>IF(I238=0,"",SUMIFS(Raw_Recharges!$E$2:$E$3001,Raw_Recharges!$B$2:$B$3001,A238))</f>
        <v>99</v>
      </c>
      <c r="K238" s="38">
        <f>IF(I238=0,0,IF(H238&lt;=RFM_Method!$C$22,5,IF(H238&lt;=RFM_Method!$C$23,4,IF(H238&lt;=RFM_Method!$C$24,3,IF(H238&lt;=RFM_Method!$C$25,2,1)))))</f>
        <v>5</v>
      </c>
      <c r="L238" s="38">
        <f>IF(I238=0,0,IF(I238&gt;=RFM_Method!$E$22,5,IF(I238&gt;=RFM_Method!$E$23,4,IF(I238&gt;=RFM_Method!$E$24,3,IF(I238&gt;=RFM_Method!$E$25,2,1)))))</f>
        <v>1</v>
      </c>
      <c r="M238" s="38">
        <f>IF(I238=0,0,IF(J238&gt;=RFM_Method!$D$25,5,IF(J238&gt;=RFM_Method!$D$24,4,IF(J238&gt;=RFM_Method!$D$23,3,IF(J238&gt;=RFM_Method!$D$22,2,1)))))</f>
        <v>1</v>
      </c>
      <c r="N238" s="38" t="str">
        <f t="shared" si="9"/>
        <v>511</v>
      </c>
      <c r="O238" s="38">
        <f t="shared" si="10"/>
        <v>7</v>
      </c>
      <c r="P238" s="38">
        <f t="shared" si="11"/>
        <v>1</v>
      </c>
      <c r="Q238" s="12" t="str">
        <f>IF(I238=0,"Never Recharged",INDEX(RFM_Method!$C$32:$G$36,6-K238,P238))</f>
        <v>New Customers</v>
      </c>
      <c r="R238" s="39">
        <f>SUMIFS(Raw_DataUsage!$D$2:$D$5001,Raw_DataUsage!$B$2:$B$5001,A238)/1024</f>
        <v>2.0209765625</v>
      </c>
      <c r="S238" s="40">
        <f>SUMIFS(Raw_Calls!$D$2:$D$5001,Raw_Calls!$B$2:$B$5001,A238)/60</f>
        <v>83.15</v>
      </c>
      <c r="T238" s="38" t="str">
        <f>IF(COUNTIFS(Raw_Subscriptions!$B$2:$B$3001,A238,Raw_Subscriptions!$F$2:$F$3001,"Active")&gt;0,"Yes","No")</f>
        <v>Yes</v>
      </c>
    </row>
    <row r="239" spans="1:20" x14ac:dyDescent="0.3">
      <c r="A239" s="13" t="str">
        <f>Raw_Customers!A236</f>
        <v>C000235</v>
      </c>
      <c r="B239" s="13" t="str">
        <f>Raw_Customers!B236</f>
        <v>Vikram Sharma</v>
      </c>
      <c r="C239" s="13" t="str">
        <f>Raw_Customers!E236</f>
        <v>Bangalore</v>
      </c>
      <c r="D239" s="13" t="str">
        <f>Raw_Customers!F236</f>
        <v>Tamil Nadu</v>
      </c>
      <c r="E239" s="13" t="str">
        <f>Raw_Customers!H236</f>
        <v>Active</v>
      </c>
      <c r="F239" s="35">
        <f>Raw_Customers!G236</f>
        <v>44788</v>
      </c>
      <c r="G239" s="36">
        <f>IF(I239=0,"",INT(_xlfn.MAXIFS(Raw_Recharges!$D$2:$D$3001,Raw_Recharges!$B$2:$B$3001,A239)))</f>
        <v>46019</v>
      </c>
      <c r="H239" s="12">
        <f>IF(I239=0,"",RFM_Method!$C$5-G239)</f>
        <v>35</v>
      </c>
      <c r="I239" s="12">
        <f>COUNTIFS(Raw_Recharges!$B$2:$B$3001,A239)</f>
        <v>5</v>
      </c>
      <c r="J239" s="37">
        <f>IF(I239=0,"",SUMIFS(Raw_Recharges!$E$2:$E$3001,Raw_Recharges!$B$2:$B$3001,A239))</f>
        <v>1124</v>
      </c>
      <c r="K239" s="38">
        <f>IF(I239=0,0,IF(H239&lt;=RFM_Method!$C$22,5,IF(H239&lt;=RFM_Method!$C$23,4,IF(H239&lt;=RFM_Method!$C$24,3,IF(H239&lt;=RFM_Method!$C$25,2,1)))))</f>
        <v>5</v>
      </c>
      <c r="L239" s="38">
        <f>IF(I239=0,0,IF(I239&gt;=RFM_Method!$E$22,5,IF(I239&gt;=RFM_Method!$E$23,4,IF(I239&gt;=RFM_Method!$E$24,3,IF(I239&gt;=RFM_Method!$E$25,2,1)))))</f>
        <v>5</v>
      </c>
      <c r="M239" s="38">
        <f>IF(I239=0,0,IF(J239&gt;=RFM_Method!$D$25,5,IF(J239&gt;=RFM_Method!$D$24,4,IF(J239&gt;=RFM_Method!$D$23,3,IF(J239&gt;=RFM_Method!$D$22,2,1)))))</f>
        <v>3</v>
      </c>
      <c r="N239" s="38" t="str">
        <f t="shared" si="9"/>
        <v>553</v>
      </c>
      <c r="O239" s="38">
        <f t="shared" si="10"/>
        <v>13</v>
      </c>
      <c r="P239" s="38">
        <f t="shared" si="11"/>
        <v>4</v>
      </c>
      <c r="Q239" s="12" t="str">
        <f>IF(I239=0,"Never Recharged",INDEX(RFM_Method!$C$32:$G$36,6-K239,P239))</f>
        <v>Loyal Customers</v>
      </c>
      <c r="R239" s="39">
        <f>SUMIFS(Raw_DataUsage!$D$2:$D$5001,Raw_DataUsage!$B$2:$B$5001,A239)/1024</f>
        <v>3.37259765625</v>
      </c>
      <c r="S239" s="40">
        <f>SUMIFS(Raw_Calls!$D$2:$D$5001,Raw_Calls!$B$2:$B$5001,A239)/60</f>
        <v>143.36666666666667</v>
      </c>
      <c r="T239" s="38" t="str">
        <f>IF(COUNTIFS(Raw_Subscriptions!$B$2:$B$3001,A239,Raw_Subscriptions!$F$2:$F$3001,"Active")&gt;0,"Yes","No")</f>
        <v>No</v>
      </c>
    </row>
    <row r="240" spans="1:20" x14ac:dyDescent="0.3">
      <c r="A240" s="13" t="str">
        <f>Raw_Customers!A237</f>
        <v>C000236</v>
      </c>
      <c r="B240" s="13" t="str">
        <f>Raw_Customers!B237</f>
        <v>Amit Sharma</v>
      </c>
      <c r="C240" s="13" t="str">
        <f>Raw_Customers!E237</f>
        <v>Chennai</v>
      </c>
      <c r="D240" s="13" t="str">
        <f>Raw_Customers!F237</f>
        <v>Tamil Nadu</v>
      </c>
      <c r="E240" s="13" t="str">
        <f>Raw_Customers!H237</f>
        <v>Active</v>
      </c>
      <c r="F240" s="35">
        <f>Raw_Customers!G237</f>
        <v>44645</v>
      </c>
      <c r="G240" s="36" t="str">
        <f>IF(I240=0,"",INT(_xlfn.MAXIFS(Raw_Recharges!$D$2:$D$3001,Raw_Recharges!$B$2:$B$3001,A240)))</f>
        <v/>
      </c>
      <c r="H240" s="12" t="str">
        <f>IF(I240=0,"",RFM_Method!$C$5-G240)</f>
        <v/>
      </c>
      <c r="I240" s="12">
        <f>COUNTIFS(Raw_Recharges!$B$2:$B$3001,A240)</f>
        <v>0</v>
      </c>
      <c r="J240" s="37" t="str">
        <f>IF(I240=0,"",SUMIFS(Raw_Recharges!$E$2:$E$3001,Raw_Recharges!$B$2:$B$3001,A240))</f>
        <v/>
      </c>
      <c r="K240" s="38">
        <f>IF(I240=0,0,IF(H240&lt;=RFM_Method!$C$22,5,IF(H240&lt;=RFM_Method!$C$23,4,IF(H240&lt;=RFM_Method!$C$24,3,IF(H240&lt;=RFM_Method!$C$25,2,1)))))</f>
        <v>0</v>
      </c>
      <c r="L240" s="38">
        <f>IF(I240=0,0,IF(I240&gt;=RFM_Method!$E$22,5,IF(I240&gt;=RFM_Method!$E$23,4,IF(I240&gt;=RFM_Method!$E$24,3,IF(I240&gt;=RFM_Method!$E$25,2,1)))))</f>
        <v>0</v>
      </c>
      <c r="M240" s="38">
        <f>IF(I240=0,0,IF(J240&gt;=RFM_Method!$D$25,5,IF(J240&gt;=RFM_Method!$D$24,4,IF(J240&gt;=RFM_Method!$D$23,3,IF(J240&gt;=RFM_Method!$D$22,2,1)))))</f>
        <v>0</v>
      </c>
      <c r="N240" s="38" t="str">
        <f t="shared" si="9"/>
        <v>000</v>
      </c>
      <c r="O240" s="38">
        <f t="shared" si="10"/>
        <v>0</v>
      </c>
      <c r="P240" s="38">
        <f t="shared" si="11"/>
        <v>0</v>
      </c>
      <c r="Q240" s="12" t="str">
        <f>IF(I240=0,"Never Recharged",INDEX(RFM_Method!$C$32:$G$36,6-K240,P240))</f>
        <v>Never Recharged</v>
      </c>
      <c r="R240" s="39">
        <f>SUMIFS(Raw_DataUsage!$D$2:$D$5001,Raw_DataUsage!$B$2:$B$5001,A240)/1024</f>
        <v>5.3626367187500001</v>
      </c>
      <c r="S240" s="40">
        <f>SUMIFS(Raw_Calls!$D$2:$D$5001,Raw_Calls!$B$2:$B$5001,A240)/60</f>
        <v>60.15</v>
      </c>
      <c r="T240" s="38" t="str">
        <f>IF(COUNTIFS(Raw_Subscriptions!$B$2:$B$3001,A240,Raw_Subscriptions!$F$2:$F$3001,"Active")&gt;0,"Yes","No")</f>
        <v>No</v>
      </c>
    </row>
    <row r="241" spans="1:20" x14ac:dyDescent="0.3">
      <c r="A241" s="13" t="str">
        <f>Raw_Customers!A238</f>
        <v>C000237</v>
      </c>
      <c r="B241" s="13" t="str">
        <f>Raw_Customers!B238</f>
        <v>Priya Khan</v>
      </c>
      <c r="C241" s="13" t="str">
        <f>Raw_Customers!E238</f>
        <v>Delhi</v>
      </c>
      <c r="D241" s="13" t="str">
        <f>Raw_Customers!F238</f>
        <v>Mumbai</v>
      </c>
      <c r="E241" s="13" t="str">
        <f>Raw_Customers!H238</f>
        <v>Inactive</v>
      </c>
      <c r="F241" s="35">
        <f>Raw_Customers!G238</f>
        <v>44126</v>
      </c>
      <c r="G241" s="36">
        <f>IF(I241=0,"",INT(_xlfn.MAXIFS(Raw_Recharges!$D$2:$D$3001,Raw_Recharges!$B$2:$B$3001,A241)))</f>
        <v>45868</v>
      </c>
      <c r="H241" s="12">
        <f>IF(I241=0,"",RFM_Method!$C$5-G241)</f>
        <v>186</v>
      </c>
      <c r="I241" s="12">
        <f>COUNTIFS(Raw_Recharges!$B$2:$B$3001,A241)</f>
        <v>2</v>
      </c>
      <c r="J241" s="37">
        <f>IF(I241=0,"",SUMIFS(Raw_Recharges!$E$2:$E$3001,Raw_Recharges!$B$2:$B$3001,A241))</f>
        <v>3498</v>
      </c>
      <c r="K241" s="38">
        <f>IF(I241=0,0,IF(H241&lt;=RFM_Method!$C$22,5,IF(H241&lt;=RFM_Method!$C$23,4,IF(H241&lt;=RFM_Method!$C$24,3,IF(H241&lt;=RFM_Method!$C$25,2,1)))))</f>
        <v>2</v>
      </c>
      <c r="L241" s="38">
        <f>IF(I241=0,0,IF(I241&gt;=RFM_Method!$E$22,5,IF(I241&gt;=RFM_Method!$E$23,4,IF(I241&gt;=RFM_Method!$E$24,3,IF(I241&gt;=RFM_Method!$E$25,2,1)))))</f>
        <v>2</v>
      </c>
      <c r="M241" s="38">
        <f>IF(I241=0,0,IF(J241&gt;=RFM_Method!$D$25,5,IF(J241&gt;=RFM_Method!$D$24,4,IF(J241&gt;=RFM_Method!$D$23,3,IF(J241&gt;=RFM_Method!$D$22,2,1)))))</f>
        <v>5</v>
      </c>
      <c r="N241" s="38" t="str">
        <f t="shared" si="9"/>
        <v>225</v>
      </c>
      <c r="O241" s="38">
        <f t="shared" si="10"/>
        <v>9</v>
      </c>
      <c r="P241" s="38">
        <f t="shared" si="11"/>
        <v>4</v>
      </c>
      <c r="Q241" s="12" t="str">
        <f>IF(I241=0,"Never Recharged",INDEX(RFM_Method!$C$32:$G$36,6-K241,P241))</f>
        <v>At Risk</v>
      </c>
      <c r="R241" s="39">
        <f>SUMIFS(Raw_DataUsage!$D$2:$D$5001,Raw_DataUsage!$B$2:$B$5001,A241)/1024</f>
        <v>4.7606738281250003</v>
      </c>
      <c r="S241" s="40">
        <f>SUMIFS(Raw_Calls!$D$2:$D$5001,Raw_Calls!$B$2:$B$5001,A241)/60</f>
        <v>36.549999999999997</v>
      </c>
      <c r="T241" s="38" t="str">
        <f>IF(COUNTIFS(Raw_Subscriptions!$B$2:$B$3001,A241,Raw_Subscriptions!$F$2:$F$3001,"Active")&gt;0,"Yes","No")</f>
        <v>No</v>
      </c>
    </row>
    <row r="242" spans="1:20" x14ac:dyDescent="0.3">
      <c r="A242" s="13" t="str">
        <f>Raw_Customers!A239</f>
        <v>C000238</v>
      </c>
      <c r="B242" s="13" t="str">
        <f>Raw_Customers!B239</f>
        <v>Vikram Sharma</v>
      </c>
      <c r="C242" s="13" t="str">
        <f>Raw_Customers!E239</f>
        <v>Bangalore</v>
      </c>
      <c r="D242" s="13" t="str">
        <f>Raw_Customers!F239</f>
        <v>Punjab</v>
      </c>
      <c r="E242" s="13" t="str">
        <f>Raw_Customers!H239</f>
        <v>Inactive</v>
      </c>
      <c r="F242" s="35">
        <f>Raw_Customers!G239</f>
        <v>44905</v>
      </c>
      <c r="G242" s="36">
        <f>IF(I242=0,"",INT(_xlfn.MAXIFS(Raw_Recharges!$D$2:$D$3001,Raw_Recharges!$B$2:$B$3001,A242)))</f>
        <v>45702</v>
      </c>
      <c r="H242" s="12">
        <f>IF(I242=0,"",RFM_Method!$C$5-G242)</f>
        <v>352</v>
      </c>
      <c r="I242" s="12">
        <f>COUNTIFS(Raw_Recharges!$B$2:$B$3001,A242)</f>
        <v>1</v>
      </c>
      <c r="J242" s="37">
        <f>IF(I242=0,"",SUMIFS(Raw_Recharges!$E$2:$E$3001,Raw_Recharges!$B$2:$B$3001,A242))</f>
        <v>148</v>
      </c>
      <c r="K242" s="38">
        <f>IF(I242=0,0,IF(H242&lt;=RFM_Method!$C$22,5,IF(H242&lt;=RFM_Method!$C$23,4,IF(H242&lt;=RFM_Method!$C$24,3,IF(H242&lt;=RFM_Method!$C$25,2,1)))))</f>
        <v>1</v>
      </c>
      <c r="L242" s="38">
        <f>IF(I242=0,0,IF(I242&gt;=RFM_Method!$E$22,5,IF(I242&gt;=RFM_Method!$E$23,4,IF(I242&gt;=RFM_Method!$E$24,3,IF(I242&gt;=RFM_Method!$E$25,2,1)))))</f>
        <v>1</v>
      </c>
      <c r="M242" s="38">
        <f>IF(I242=0,0,IF(J242&gt;=RFM_Method!$D$25,5,IF(J242&gt;=RFM_Method!$D$24,4,IF(J242&gt;=RFM_Method!$D$23,3,IF(J242&gt;=RFM_Method!$D$22,2,1)))))</f>
        <v>1</v>
      </c>
      <c r="N242" s="38" t="str">
        <f t="shared" si="9"/>
        <v>111</v>
      </c>
      <c r="O242" s="38">
        <f t="shared" si="10"/>
        <v>3</v>
      </c>
      <c r="P242" s="38">
        <f t="shared" si="11"/>
        <v>1</v>
      </c>
      <c r="Q242" s="12" t="str">
        <f>IF(I242=0,"Never Recharged",INDEX(RFM_Method!$C$32:$G$36,6-K242,P242))</f>
        <v>Lost</v>
      </c>
      <c r="R242" s="39">
        <f>SUMIFS(Raw_DataUsage!$D$2:$D$5001,Raw_DataUsage!$B$2:$B$5001,A242)/1024</f>
        <v>3.6816796875</v>
      </c>
      <c r="S242" s="40">
        <f>SUMIFS(Raw_Calls!$D$2:$D$5001,Raw_Calls!$B$2:$B$5001,A242)/60</f>
        <v>199.18333333333334</v>
      </c>
      <c r="T242" s="38" t="str">
        <f>IF(COUNTIFS(Raw_Subscriptions!$B$2:$B$3001,A242,Raw_Subscriptions!$F$2:$F$3001,"Active")&gt;0,"Yes","No")</f>
        <v>Yes</v>
      </c>
    </row>
    <row r="243" spans="1:20" x14ac:dyDescent="0.3">
      <c r="A243" s="13" t="str">
        <f>Raw_Customers!A240</f>
        <v>C000239</v>
      </c>
      <c r="B243" s="13" t="str">
        <f>Raw_Customers!B240</f>
        <v>Simran Khan</v>
      </c>
      <c r="C243" s="13" t="str">
        <f>Raw_Customers!E240</f>
        <v>Bangalore</v>
      </c>
      <c r="D243" s="13" t="str">
        <f>Raw_Customers!F240</f>
        <v>UP West</v>
      </c>
      <c r="E243" s="13" t="str">
        <f>Raw_Customers!H240</f>
        <v>Inactive</v>
      </c>
      <c r="F243" s="35">
        <f>Raw_Customers!G240</f>
        <v>45311</v>
      </c>
      <c r="G243" s="36" t="str">
        <f>IF(I243=0,"",INT(_xlfn.MAXIFS(Raw_Recharges!$D$2:$D$3001,Raw_Recharges!$B$2:$B$3001,A243)))</f>
        <v/>
      </c>
      <c r="H243" s="12" t="str">
        <f>IF(I243=0,"",RFM_Method!$C$5-G243)</f>
        <v/>
      </c>
      <c r="I243" s="12">
        <f>COUNTIFS(Raw_Recharges!$B$2:$B$3001,A243)</f>
        <v>0</v>
      </c>
      <c r="J243" s="37" t="str">
        <f>IF(I243=0,"",SUMIFS(Raw_Recharges!$E$2:$E$3001,Raw_Recharges!$B$2:$B$3001,A243))</f>
        <v/>
      </c>
      <c r="K243" s="38">
        <f>IF(I243=0,0,IF(H243&lt;=RFM_Method!$C$22,5,IF(H243&lt;=RFM_Method!$C$23,4,IF(H243&lt;=RFM_Method!$C$24,3,IF(H243&lt;=RFM_Method!$C$25,2,1)))))</f>
        <v>0</v>
      </c>
      <c r="L243" s="38">
        <f>IF(I243=0,0,IF(I243&gt;=RFM_Method!$E$22,5,IF(I243&gt;=RFM_Method!$E$23,4,IF(I243&gt;=RFM_Method!$E$24,3,IF(I243&gt;=RFM_Method!$E$25,2,1)))))</f>
        <v>0</v>
      </c>
      <c r="M243" s="38">
        <f>IF(I243=0,0,IF(J243&gt;=RFM_Method!$D$25,5,IF(J243&gt;=RFM_Method!$D$24,4,IF(J243&gt;=RFM_Method!$D$23,3,IF(J243&gt;=RFM_Method!$D$22,2,1)))))</f>
        <v>0</v>
      </c>
      <c r="N243" s="38" t="str">
        <f t="shared" si="9"/>
        <v>000</v>
      </c>
      <c r="O243" s="38">
        <f t="shared" si="10"/>
        <v>0</v>
      </c>
      <c r="P243" s="38">
        <f t="shared" si="11"/>
        <v>0</v>
      </c>
      <c r="Q243" s="12" t="str">
        <f>IF(I243=0,"Never Recharged",INDEX(RFM_Method!$C$32:$G$36,6-K243,P243))</f>
        <v>Never Recharged</v>
      </c>
      <c r="R243" s="39">
        <f>SUMIFS(Raw_DataUsage!$D$2:$D$5001,Raw_DataUsage!$B$2:$B$5001,A243)/1024</f>
        <v>1.16482421875</v>
      </c>
      <c r="S243" s="40">
        <f>SUMIFS(Raw_Calls!$D$2:$D$5001,Raw_Calls!$B$2:$B$5001,A243)/60</f>
        <v>120.9</v>
      </c>
      <c r="T243" s="38" t="str">
        <f>IF(COUNTIFS(Raw_Subscriptions!$B$2:$B$3001,A243,Raw_Subscriptions!$F$2:$F$3001,"Active")&gt;0,"Yes","No")</f>
        <v>No</v>
      </c>
    </row>
    <row r="244" spans="1:20" x14ac:dyDescent="0.3">
      <c r="A244" s="13" t="str">
        <f>Raw_Customers!A241</f>
        <v>C000240</v>
      </c>
      <c r="B244" s="13" t="str">
        <f>Raw_Customers!B241</f>
        <v>Suresh Mishra</v>
      </c>
      <c r="C244" s="13" t="str">
        <f>Raw_Customers!E241</f>
        <v>Mumbai</v>
      </c>
      <c r="D244" s="13" t="str">
        <f>Raw_Customers!F241</f>
        <v>UP West</v>
      </c>
      <c r="E244" s="13" t="str">
        <f>Raw_Customers!H241</f>
        <v>Active</v>
      </c>
      <c r="F244" s="35">
        <f>Raw_Customers!G241</f>
        <v>44950</v>
      </c>
      <c r="G244" s="36">
        <f>IF(I244=0,"",INT(_xlfn.MAXIFS(Raw_Recharges!$D$2:$D$3001,Raw_Recharges!$B$2:$B$3001,A244)))</f>
        <v>45918</v>
      </c>
      <c r="H244" s="12">
        <f>IF(I244=0,"",RFM_Method!$C$5-G244)</f>
        <v>136</v>
      </c>
      <c r="I244" s="12">
        <f>COUNTIFS(Raw_Recharges!$B$2:$B$3001,A244)</f>
        <v>1</v>
      </c>
      <c r="J244" s="37">
        <f>IF(I244=0,"",SUMIFS(Raw_Recharges!$E$2:$E$3001,Raw_Recharges!$B$2:$B$3001,A244))</f>
        <v>2999</v>
      </c>
      <c r="K244" s="38">
        <f>IF(I244=0,0,IF(H244&lt;=RFM_Method!$C$22,5,IF(H244&lt;=RFM_Method!$C$23,4,IF(H244&lt;=RFM_Method!$C$24,3,IF(H244&lt;=RFM_Method!$C$25,2,1)))))</f>
        <v>3</v>
      </c>
      <c r="L244" s="38">
        <f>IF(I244=0,0,IF(I244&gt;=RFM_Method!$E$22,5,IF(I244&gt;=RFM_Method!$E$23,4,IF(I244&gt;=RFM_Method!$E$24,3,IF(I244&gt;=RFM_Method!$E$25,2,1)))))</f>
        <v>1</v>
      </c>
      <c r="M244" s="38">
        <f>IF(I244=0,0,IF(J244&gt;=RFM_Method!$D$25,5,IF(J244&gt;=RFM_Method!$D$24,4,IF(J244&gt;=RFM_Method!$D$23,3,IF(J244&gt;=RFM_Method!$D$22,2,1)))))</f>
        <v>5</v>
      </c>
      <c r="N244" s="38" t="str">
        <f t="shared" si="9"/>
        <v>315</v>
      </c>
      <c r="O244" s="38">
        <f t="shared" si="10"/>
        <v>9</v>
      </c>
      <c r="P244" s="38">
        <f t="shared" si="11"/>
        <v>3</v>
      </c>
      <c r="Q244" s="12" t="str">
        <f>IF(I244=0,"Never Recharged",INDEX(RFM_Method!$C$32:$G$36,6-K244,P244))</f>
        <v>Need Attention</v>
      </c>
      <c r="R244" s="39">
        <f>SUMIFS(Raw_DataUsage!$D$2:$D$5001,Raw_DataUsage!$B$2:$B$5001,A244)/1024</f>
        <v>0.90630859374999995</v>
      </c>
      <c r="S244" s="40">
        <f>SUMIFS(Raw_Calls!$D$2:$D$5001,Raw_Calls!$B$2:$B$5001,A244)/60</f>
        <v>41.983333333333334</v>
      </c>
      <c r="T244" s="38" t="str">
        <f>IF(COUNTIFS(Raw_Subscriptions!$B$2:$B$3001,A244,Raw_Subscriptions!$F$2:$F$3001,"Active")&gt;0,"Yes","No")</f>
        <v>Yes</v>
      </c>
    </row>
    <row r="245" spans="1:20" x14ac:dyDescent="0.3">
      <c r="A245" s="13" t="str">
        <f>Raw_Customers!A242</f>
        <v>C000241</v>
      </c>
      <c r="B245" s="13" t="str">
        <f>Raw_Customers!B242</f>
        <v>Simran Singh</v>
      </c>
      <c r="C245" s="13" t="str">
        <f>Raw_Customers!E242</f>
        <v>Mumbai</v>
      </c>
      <c r="D245" s="13" t="str">
        <f>Raw_Customers!F242</f>
        <v>Punjab</v>
      </c>
      <c r="E245" s="13" t="str">
        <f>Raw_Customers!H242</f>
        <v>Active</v>
      </c>
      <c r="F245" s="35">
        <f>Raw_Customers!G242</f>
        <v>45431</v>
      </c>
      <c r="G245" s="36">
        <f>IF(I245=0,"",INT(_xlfn.MAXIFS(Raw_Recharges!$D$2:$D$3001,Raw_Recharges!$B$2:$B$3001,A245)))</f>
        <v>45810</v>
      </c>
      <c r="H245" s="12">
        <f>IF(I245=0,"",RFM_Method!$C$5-G245)</f>
        <v>244</v>
      </c>
      <c r="I245" s="12">
        <f>COUNTIFS(Raw_Recharges!$B$2:$B$3001,A245)</f>
        <v>2</v>
      </c>
      <c r="J245" s="37">
        <f>IF(I245=0,"",SUMIFS(Raw_Recharges!$E$2:$E$3001,Raw_Recharges!$B$2:$B$3001,A245))</f>
        <v>778</v>
      </c>
      <c r="K245" s="38">
        <f>IF(I245=0,0,IF(H245&lt;=RFM_Method!$C$22,5,IF(H245&lt;=RFM_Method!$C$23,4,IF(H245&lt;=RFM_Method!$C$24,3,IF(H245&lt;=RFM_Method!$C$25,2,1)))))</f>
        <v>1</v>
      </c>
      <c r="L245" s="38">
        <f>IF(I245=0,0,IF(I245&gt;=RFM_Method!$E$22,5,IF(I245&gt;=RFM_Method!$E$23,4,IF(I245&gt;=RFM_Method!$E$24,3,IF(I245&gt;=RFM_Method!$E$25,2,1)))))</f>
        <v>2</v>
      </c>
      <c r="M245" s="38">
        <f>IF(I245=0,0,IF(J245&gt;=RFM_Method!$D$25,5,IF(J245&gt;=RFM_Method!$D$24,4,IF(J245&gt;=RFM_Method!$D$23,3,IF(J245&gt;=RFM_Method!$D$22,2,1)))))</f>
        <v>3</v>
      </c>
      <c r="N245" s="38" t="str">
        <f t="shared" si="9"/>
        <v>123</v>
      </c>
      <c r="O245" s="38">
        <f t="shared" si="10"/>
        <v>6</v>
      </c>
      <c r="P245" s="38">
        <f t="shared" si="11"/>
        <v>3</v>
      </c>
      <c r="Q245" s="12" t="str">
        <f>IF(I245=0,"Never Recharged",INDEX(RFM_Method!$C$32:$G$36,6-K245,P245))</f>
        <v>At Risk</v>
      </c>
      <c r="R245" s="39">
        <f>SUMIFS(Raw_DataUsage!$D$2:$D$5001,Raw_DataUsage!$B$2:$B$5001,A245)/1024</f>
        <v>1.1688281250000001</v>
      </c>
      <c r="S245" s="40">
        <f>SUMIFS(Raw_Calls!$D$2:$D$5001,Raw_Calls!$B$2:$B$5001,A245)/60</f>
        <v>0</v>
      </c>
      <c r="T245" s="38" t="str">
        <f>IF(COUNTIFS(Raw_Subscriptions!$B$2:$B$3001,A245,Raw_Subscriptions!$F$2:$F$3001,"Active")&gt;0,"Yes","No")</f>
        <v>No</v>
      </c>
    </row>
    <row r="246" spans="1:20" x14ac:dyDescent="0.3">
      <c r="A246" s="13" t="str">
        <f>Raw_Customers!A243</f>
        <v>C000242</v>
      </c>
      <c r="B246" s="13" t="str">
        <f>Raw_Customers!B243</f>
        <v>Neha Gupta</v>
      </c>
      <c r="C246" s="13" t="str">
        <f>Raw_Customers!E243</f>
        <v>Mumbai</v>
      </c>
      <c r="D246" s="13" t="str">
        <f>Raw_Customers!F243</f>
        <v>West Bengal</v>
      </c>
      <c r="E246" s="13" t="str">
        <f>Raw_Customers!H243</f>
        <v>Active</v>
      </c>
      <c r="F246" s="35">
        <f>Raw_Customers!G243</f>
        <v>44146</v>
      </c>
      <c r="G246" s="36">
        <f>IF(I246=0,"",INT(_xlfn.MAXIFS(Raw_Recharges!$D$2:$D$3001,Raw_Recharges!$B$2:$B$3001,A246)))</f>
        <v>45789</v>
      </c>
      <c r="H246" s="12">
        <f>IF(I246=0,"",RFM_Method!$C$5-G246)</f>
        <v>265</v>
      </c>
      <c r="I246" s="12">
        <f>COUNTIFS(Raw_Recharges!$B$2:$B$3001,A246)</f>
        <v>2</v>
      </c>
      <c r="J246" s="37">
        <f>IF(I246=0,"",SUMIFS(Raw_Recharges!$E$2:$E$3001,Raw_Recharges!$B$2:$B$3001,A246))</f>
        <v>3147</v>
      </c>
      <c r="K246" s="38">
        <f>IF(I246=0,0,IF(H246&lt;=RFM_Method!$C$22,5,IF(H246&lt;=RFM_Method!$C$23,4,IF(H246&lt;=RFM_Method!$C$24,3,IF(H246&lt;=RFM_Method!$C$25,2,1)))))</f>
        <v>1</v>
      </c>
      <c r="L246" s="38">
        <f>IF(I246=0,0,IF(I246&gt;=RFM_Method!$E$22,5,IF(I246&gt;=RFM_Method!$E$23,4,IF(I246&gt;=RFM_Method!$E$24,3,IF(I246&gt;=RFM_Method!$E$25,2,1)))))</f>
        <v>2</v>
      </c>
      <c r="M246" s="38">
        <f>IF(I246=0,0,IF(J246&gt;=RFM_Method!$D$25,5,IF(J246&gt;=RFM_Method!$D$24,4,IF(J246&gt;=RFM_Method!$D$23,3,IF(J246&gt;=RFM_Method!$D$22,2,1)))))</f>
        <v>5</v>
      </c>
      <c r="N246" s="38" t="str">
        <f t="shared" si="9"/>
        <v>125</v>
      </c>
      <c r="O246" s="38">
        <f t="shared" si="10"/>
        <v>8</v>
      </c>
      <c r="P246" s="38">
        <f t="shared" si="11"/>
        <v>4</v>
      </c>
      <c r="Q246" s="12" t="str">
        <f>IF(I246=0,"Never Recharged",INDEX(RFM_Method!$C$32:$G$36,6-K246,P246))</f>
        <v>Can't Lose Them</v>
      </c>
      <c r="R246" s="39">
        <f>SUMIFS(Raw_DataUsage!$D$2:$D$5001,Raw_DataUsage!$B$2:$B$5001,A246)/1024</f>
        <v>4.7920800781250001</v>
      </c>
      <c r="S246" s="40">
        <f>SUMIFS(Raw_Calls!$D$2:$D$5001,Raw_Calls!$B$2:$B$5001,A246)/60</f>
        <v>240.06666666666666</v>
      </c>
      <c r="T246" s="38" t="str">
        <f>IF(COUNTIFS(Raw_Subscriptions!$B$2:$B$3001,A246,Raw_Subscriptions!$F$2:$F$3001,"Active")&gt;0,"Yes","No")</f>
        <v>No</v>
      </c>
    </row>
    <row r="247" spans="1:20" x14ac:dyDescent="0.3">
      <c r="A247" s="13" t="str">
        <f>Raw_Customers!A244</f>
        <v>C000243</v>
      </c>
      <c r="B247" s="13" t="str">
        <f>Raw_Customers!B244</f>
        <v>Rahul Yadav</v>
      </c>
      <c r="C247" s="13" t="str">
        <f>Raw_Customers!E244</f>
        <v>Hyderabad</v>
      </c>
      <c r="D247" s="13" t="str">
        <f>Raw_Customers!F244</f>
        <v>Gujarat</v>
      </c>
      <c r="E247" s="13" t="str">
        <f>Raw_Customers!H244</f>
        <v>Active</v>
      </c>
      <c r="F247" s="35">
        <f>Raw_Customers!G244</f>
        <v>44409</v>
      </c>
      <c r="G247" s="36" t="str">
        <f>IF(I247=0,"",INT(_xlfn.MAXIFS(Raw_Recharges!$D$2:$D$3001,Raw_Recharges!$B$2:$B$3001,A247)))</f>
        <v/>
      </c>
      <c r="H247" s="12" t="str">
        <f>IF(I247=0,"",RFM_Method!$C$5-G247)</f>
        <v/>
      </c>
      <c r="I247" s="12">
        <f>COUNTIFS(Raw_Recharges!$B$2:$B$3001,A247)</f>
        <v>0</v>
      </c>
      <c r="J247" s="37" t="str">
        <f>IF(I247=0,"",SUMIFS(Raw_Recharges!$E$2:$E$3001,Raw_Recharges!$B$2:$B$3001,A247))</f>
        <v/>
      </c>
      <c r="K247" s="38">
        <f>IF(I247=0,0,IF(H247&lt;=RFM_Method!$C$22,5,IF(H247&lt;=RFM_Method!$C$23,4,IF(H247&lt;=RFM_Method!$C$24,3,IF(H247&lt;=RFM_Method!$C$25,2,1)))))</f>
        <v>0</v>
      </c>
      <c r="L247" s="38">
        <f>IF(I247=0,0,IF(I247&gt;=RFM_Method!$E$22,5,IF(I247&gt;=RFM_Method!$E$23,4,IF(I247&gt;=RFM_Method!$E$24,3,IF(I247&gt;=RFM_Method!$E$25,2,1)))))</f>
        <v>0</v>
      </c>
      <c r="M247" s="38">
        <f>IF(I247=0,0,IF(J247&gt;=RFM_Method!$D$25,5,IF(J247&gt;=RFM_Method!$D$24,4,IF(J247&gt;=RFM_Method!$D$23,3,IF(J247&gt;=RFM_Method!$D$22,2,1)))))</f>
        <v>0</v>
      </c>
      <c r="N247" s="38" t="str">
        <f t="shared" si="9"/>
        <v>000</v>
      </c>
      <c r="O247" s="38">
        <f t="shared" si="10"/>
        <v>0</v>
      </c>
      <c r="P247" s="38">
        <f t="shared" si="11"/>
        <v>0</v>
      </c>
      <c r="Q247" s="12" t="str">
        <f>IF(I247=0,"Never Recharged",INDEX(RFM_Method!$C$32:$G$36,6-K247,P247))</f>
        <v>Never Recharged</v>
      </c>
      <c r="R247" s="39">
        <f>SUMIFS(Raw_DataUsage!$D$2:$D$5001,Raw_DataUsage!$B$2:$B$5001,A247)/1024</f>
        <v>2.9233496093750002</v>
      </c>
      <c r="S247" s="40">
        <f>SUMIFS(Raw_Calls!$D$2:$D$5001,Raw_Calls!$B$2:$B$5001,A247)/60</f>
        <v>111.81666666666666</v>
      </c>
      <c r="T247" s="38" t="str">
        <f>IF(COUNTIFS(Raw_Subscriptions!$B$2:$B$3001,A247,Raw_Subscriptions!$F$2:$F$3001,"Active")&gt;0,"Yes","No")</f>
        <v>No</v>
      </c>
    </row>
    <row r="248" spans="1:20" x14ac:dyDescent="0.3">
      <c r="A248" s="13" t="str">
        <f>Raw_Customers!A245</f>
        <v>C000244</v>
      </c>
      <c r="B248" s="13" t="str">
        <f>Raw_Customers!B245</f>
        <v>Priya Yadav</v>
      </c>
      <c r="C248" s="13" t="str">
        <f>Raw_Customers!E245</f>
        <v>Bangalore</v>
      </c>
      <c r="D248" s="13" t="str">
        <f>Raw_Customers!F245</f>
        <v>Karnataka</v>
      </c>
      <c r="E248" s="13" t="str">
        <f>Raw_Customers!H245</f>
        <v>Active</v>
      </c>
      <c r="F248" s="35">
        <f>Raw_Customers!G245</f>
        <v>45537</v>
      </c>
      <c r="G248" s="36" t="str">
        <f>IF(I248=0,"",INT(_xlfn.MAXIFS(Raw_Recharges!$D$2:$D$3001,Raw_Recharges!$B$2:$B$3001,A248)))</f>
        <v/>
      </c>
      <c r="H248" s="12" t="str">
        <f>IF(I248=0,"",RFM_Method!$C$5-G248)</f>
        <v/>
      </c>
      <c r="I248" s="12">
        <f>COUNTIFS(Raw_Recharges!$B$2:$B$3001,A248)</f>
        <v>0</v>
      </c>
      <c r="J248" s="37" t="str">
        <f>IF(I248=0,"",SUMIFS(Raw_Recharges!$E$2:$E$3001,Raw_Recharges!$B$2:$B$3001,A248))</f>
        <v/>
      </c>
      <c r="K248" s="38">
        <f>IF(I248=0,0,IF(H248&lt;=RFM_Method!$C$22,5,IF(H248&lt;=RFM_Method!$C$23,4,IF(H248&lt;=RFM_Method!$C$24,3,IF(H248&lt;=RFM_Method!$C$25,2,1)))))</f>
        <v>0</v>
      </c>
      <c r="L248" s="38">
        <f>IF(I248=0,0,IF(I248&gt;=RFM_Method!$E$22,5,IF(I248&gt;=RFM_Method!$E$23,4,IF(I248&gt;=RFM_Method!$E$24,3,IF(I248&gt;=RFM_Method!$E$25,2,1)))))</f>
        <v>0</v>
      </c>
      <c r="M248" s="38">
        <f>IF(I248=0,0,IF(J248&gt;=RFM_Method!$D$25,5,IF(J248&gt;=RFM_Method!$D$24,4,IF(J248&gt;=RFM_Method!$D$23,3,IF(J248&gt;=RFM_Method!$D$22,2,1)))))</f>
        <v>0</v>
      </c>
      <c r="N248" s="38" t="str">
        <f t="shared" si="9"/>
        <v>000</v>
      </c>
      <c r="O248" s="38">
        <f t="shared" si="10"/>
        <v>0</v>
      </c>
      <c r="P248" s="38">
        <f t="shared" si="11"/>
        <v>0</v>
      </c>
      <c r="Q248" s="12" t="str">
        <f>IF(I248=0,"Never Recharged",INDEX(RFM_Method!$C$32:$G$36,6-K248,P248))</f>
        <v>Never Recharged</v>
      </c>
      <c r="R248" s="39">
        <f>SUMIFS(Raw_DataUsage!$D$2:$D$5001,Raw_DataUsage!$B$2:$B$5001,A248)/1024</f>
        <v>0</v>
      </c>
      <c r="S248" s="40">
        <f>SUMIFS(Raw_Calls!$D$2:$D$5001,Raw_Calls!$B$2:$B$5001,A248)/60</f>
        <v>47</v>
      </c>
      <c r="T248" s="38" t="str">
        <f>IF(COUNTIFS(Raw_Subscriptions!$B$2:$B$3001,A248,Raw_Subscriptions!$F$2:$F$3001,"Active")&gt;0,"Yes","No")</f>
        <v>No</v>
      </c>
    </row>
    <row r="249" spans="1:20" x14ac:dyDescent="0.3">
      <c r="A249" s="13" t="str">
        <f>Raw_Customers!A246</f>
        <v>C000245</v>
      </c>
      <c r="B249" s="13" t="str">
        <f>Raw_Customers!B246</f>
        <v>Raj Khan</v>
      </c>
      <c r="C249" s="13" t="str">
        <f>Raw_Customers!E246</f>
        <v>Mumbai</v>
      </c>
      <c r="D249" s="13" t="str">
        <f>Raw_Customers!F246</f>
        <v>Punjab</v>
      </c>
      <c r="E249" s="13" t="str">
        <f>Raw_Customers!H246</f>
        <v>Active</v>
      </c>
      <c r="F249" s="35">
        <f>Raw_Customers!G246</f>
        <v>45875</v>
      </c>
      <c r="G249" s="36" t="str">
        <f>IF(I249=0,"",INT(_xlfn.MAXIFS(Raw_Recharges!$D$2:$D$3001,Raw_Recharges!$B$2:$B$3001,A249)))</f>
        <v/>
      </c>
      <c r="H249" s="12" t="str">
        <f>IF(I249=0,"",RFM_Method!$C$5-G249)</f>
        <v/>
      </c>
      <c r="I249" s="12">
        <f>COUNTIFS(Raw_Recharges!$B$2:$B$3001,A249)</f>
        <v>0</v>
      </c>
      <c r="J249" s="37" t="str">
        <f>IF(I249=0,"",SUMIFS(Raw_Recharges!$E$2:$E$3001,Raw_Recharges!$B$2:$B$3001,A249))</f>
        <v/>
      </c>
      <c r="K249" s="38">
        <f>IF(I249=0,0,IF(H249&lt;=RFM_Method!$C$22,5,IF(H249&lt;=RFM_Method!$C$23,4,IF(H249&lt;=RFM_Method!$C$24,3,IF(H249&lt;=RFM_Method!$C$25,2,1)))))</f>
        <v>0</v>
      </c>
      <c r="L249" s="38">
        <f>IF(I249=0,0,IF(I249&gt;=RFM_Method!$E$22,5,IF(I249&gt;=RFM_Method!$E$23,4,IF(I249&gt;=RFM_Method!$E$24,3,IF(I249&gt;=RFM_Method!$E$25,2,1)))))</f>
        <v>0</v>
      </c>
      <c r="M249" s="38">
        <f>IF(I249=0,0,IF(J249&gt;=RFM_Method!$D$25,5,IF(J249&gt;=RFM_Method!$D$24,4,IF(J249&gt;=RFM_Method!$D$23,3,IF(J249&gt;=RFM_Method!$D$22,2,1)))))</f>
        <v>0</v>
      </c>
      <c r="N249" s="38" t="str">
        <f t="shared" si="9"/>
        <v>000</v>
      </c>
      <c r="O249" s="38">
        <f t="shared" si="10"/>
        <v>0</v>
      </c>
      <c r="P249" s="38">
        <f t="shared" si="11"/>
        <v>0</v>
      </c>
      <c r="Q249" s="12" t="str">
        <f>IF(I249=0,"Never Recharged",INDEX(RFM_Method!$C$32:$G$36,6-K249,P249))</f>
        <v>Never Recharged</v>
      </c>
      <c r="R249" s="39">
        <f>SUMIFS(Raw_DataUsage!$D$2:$D$5001,Raw_DataUsage!$B$2:$B$5001,A249)/1024</f>
        <v>1.376689453125</v>
      </c>
      <c r="S249" s="40">
        <f>SUMIFS(Raw_Calls!$D$2:$D$5001,Raw_Calls!$B$2:$B$5001,A249)/60</f>
        <v>23.516666666666666</v>
      </c>
      <c r="T249" s="38" t="str">
        <f>IF(COUNTIFS(Raw_Subscriptions!$B$2:$B$3001,A249,Raw_Subscriptions!$F$2:$F$3001,"Active")&gt;0,"Yes","No")</f>
        <v>No</v>
      </c>
    </row>
    <row r="250" spans="1:20" x14ac:dyDescent="0.3">
      <c r="A250" s="13" t="str">
        <f>Raw_Customers!A247</f>
        <v>C000246</v>
      </c>
      <c r="B250" s="13" t="str">
        <f>Raw_Customers!B247</f>
        <v>Simran Sharma</v>
      </c>
      <c r="C250" s="13" t="str">
        <f>Raw_Customers!E247</f>
        <v>Mumbai</v>
      </c>
      <c r="D250" s="13" t="str">
        <f>Raw_Customers!F247</f>
        <v>Punjab</v>
      </c>
      <c r="E250" s="13" t="str">
        <f>Raw_Customers!H247</f>
        <v>Active</v>
      </c>
      <c r="F250" s="35">
        <f>Raw_Customers!G247</f>
        <v>45090</v>
      </c>
      <c r="G250" s="36" t="str">
        <f>IF(I250=0,"",INT(_xlfn.MAXIFS(Raw_Recharges!$D$2:$D$3001,Raw_Recharges!$B$2:$B$3001,A250)))</f>
        <v/>
      </c>
      <c r="H250" s="12" t="str">
        <f>IF(I250=0,"",RFM_Method!$C$5-G250)</f>
        <v/>
      </c>
      <c r="I250" s="12">
        <f>COUNTIFS(Raw_Recharges!$B$2:$B$3001,A250)</f>
        <v>0</v>
      </c>
      <c r="J250" s="37" t="str">
        <f>IF(I250=0,"",SUMIFS(Raw_Recharges!$E$2:$E$3001,Raw_Recharges!$B$2:$B$3001,A250))</f>
        <v/>
      </c>
      <c r="K250" s="38">
        <f>IF(I250=0,0,IF(H250&lt;=RFM_Method!$C$22,5,IF(H250&lt;=RFM_Method!$C$23,4,IF(H250&lt;=RFM_Method!$C$24,3,IF(H250&lt;=RFM_Method!$C$25,2,1)))))</f>
        <v>0</v>
      </c>
      <c r="L250" s="38">
        <f>IF(I250=0,0,IF(I250&gt;=RFM_Method!$E$22,5,IF(I250&gt;=RFM_Method!$E$23,4,IF(I250&gt;=RFM_Method!$E$24,3,IF(I250&gt;=RFM_Method!$E$25,2,1)))))</f>
        <v>0</v>
      </c>
      <c r="M250" s="38">
        <f>IF(I250=0,0,IF(J250&gt;=RFM_Method!$D$25,5,IF(J250&gt;=RFM_Method!$D$24,4,IF(J250&gt;=RFM_Method!$D$23,3,IF(J250&gt;=RFM_Method!$D$22,2,1)))))</f>
        <v>0</v>
      </c>
      <c r="N250" s="38" t="str">
        <f t="shared" si="9"/>
        <v>000</v>
      </c>
      <c r="O250" s="38">
        <f t="shared" si="10"/>
        <v>0</v>
      </c>
      <c r="P250" s="38">
        <f t="shared" si="11"/>
        <v>0</v>
      </c>
      <c r="Q250" s="12" t="str">
        <f>IF(I250=0,"Never Recharged",INDEX(RFM_Method!$C$32:$G$36,6-K250,P250))</f>
        <v>Never Recharged</v>
      </c>
      <c r="R250" s="39">
        <f>SUMIFS(Raw_DataUsage!$D$2:$D$5001,Raw_DataUsage!$B$2:$B$5001,A250)/1024</f>
        <v>1.0280175781250001</v>
      </c>
      <c r="S250" s="40">
        <f>SUMIFS(Raw_Calls!$D$2:$D$5001,Raw_Calls!$B$2:$B$5001,A250)/60</f>
        <v>28.033333333333335</v>
      </c>
      <c r="T250" s="38" t="str">
        <f>IF(COUNTIFS(Raw_Subscriptions!$B$2:$B$3001,A250,Raw_Subscriptions!$F$2:$F$3001,"Active")&gt;0,"Yes","No")</f>
        <v>No</v>
      </c>
    </row>
    <row r="251" spans="1:20" x14ac:dyDescent="0.3">
      <c r="A251" s="13" t="str">
        <f>Raw_Customers!A248</f>
        <v>C000247</v>
      </c>
      <c r="B251" s="13" t="str">
        <f>Raw_Customers!B248</f>
        <v>Rahul Khan</v>
      </c>
      <c r="C251" s="13" t="str">
        <f>Raw_Customers!E248</f>
        <v>Delhi</v>
      </c>
      <c r="D251" s="13" t="str">
        <f>Raw_Customers!F248</f>
        <v>Gujarat</v>
      </c>
      <c r="E251" s="13" t="str">
        <f>Raw_Customers!H248</f>
        <v>Active</v>
      </c>
      <c r="F251" s="35">
        <f>Raw_Customers!G248</f>
        <v>44535</v>
      </c>
      <c r="G251" s="36">
        <f>IF(I251=0,"",INT(_xlfn.MAXIFS(Raw_Recharges!$D$2:$D$3001,Raw_Recharges!$B$2:$B$3001,A251)))</f>
        <v>45746</v>
      </c>
      <c r="H251" s="12">
        <f>IF(I251=0,"",RFM_Method!$C$5-G251)</f>
        <v>308</v>
      </c>
      <c r="I251" s="12">
        <f>COUNTIFS(Raw_Recharges!$B$2:$B$3001,A251)</f>
        <v>1</v>
      </c>
      <c r="J251" s="37">
        <f>IF(I251=0,"",SUMIFS(Raw_Recharges!$E$2:$E$3001,Raw_Recharges!$B$2:$B$3001,A251))</f>
        <v>299</v>
      </c>
      <c r="K251" s="38">
        <f>IF(I251=0,0,IF(H251&lt;=RFM_Method!$C$22,5,IF(H251&lt;=RFM_Method!$C$23,4,IF(H251&lt;=RFM_Method!$C$24,3,IF(H251&lt;=RFM_Method!$C$25,2,1)))))</f>
        <v>1</v>
      </c>
      <c r="L251" s="38">
        <f>IF(I251=0,0,IF(I251&gt;=RFM_Method!$E$22,5,IF(I251&gt;=RFM_Method!$E$23,4,IF(I251&gt;=RFM_Method!$E$24,3,IF(I251&gt;=RFM_Method!$E$25,2,1)))))</f>
        <v>1</v>
      </c>
      <c r="M251" s="38">
        <f>IF(I251=0,0,IF(J251&gt;=RFM_Method!$D$25,5,IF(J251&gt;=RFM_Method!$D$24,4,IF(J251&gt;=RFM_Method!$D$23,3,IF(J251&gt;=RFM_Method!$D$22,2,1)))))</f>
        <v>1</v>
      </c>
      <c r="N251" s="38" t="str">
        <f t="shared" si="9"/>
        <v>111</v>
      </c>
      <c r="O251" s="38">
        <f t="shared" si="10"/>
        <v>3</v>
      </c>
      <c r="P251" s="38">
        <f t="shared" si="11"/>
        <v>1</v>
      </c>
      <c r="Q251" s="12" t="str">
        <f>IF(I251=0,"Never Recharged",INDEX(RFM_Method!$C$32:$G$36,6-K251,P251))</f>
        <v>Lost</v>
      </c>
      <c r="R251" s="39">
        <f>SUMIFS(Raw_DataUsage!$D$2:$D$5001,Raw_DataUsage!$B$2:$B$5001,A251)/1024</f>
        <v>5.5061425781250009</v>
      </c>
      <c r="S251" s="40">
        <f>SUMIFS(Raw_Calls!$D$2:$D$5001,Raw_Calls!$B$2:$B$5001,A251)/60</f>
        <v>187.46666666666667</v>
      </c>
      <c r="T251" s="38" t="str">
        <f>IF(COUNTIFS(Raw_Subscriptions!$B$2:$B$3001,A251,Raw_Subscriptions!$F$2:$F$3001,"Active")&gt;0,"Yes","No")</f>
        <v>Yes</v>
      </c>
    </row>
    <row r="252" spans="1:20" x14ac:dyDescent="0.3">
      <c r="A252" s="13" t="str">
        <f>Raw_Customers!A249</f>
        <v>C000248</v>
      </c>
      <c r="B252" s="13" t="str">
        <f>Raw_Customers!B249</f>
        <v>Anita Reddy</v>
      </c>
      <c r="C252" s="13" t="str">
        <f>Raw_Customers!E249</f>
        <v>Delhi</v>
      </c>
      <c r="D252" s="13" t="str">
        <f>Raw_Customers!F249</f>
        <v>Gujarat</v>
      </c>
      <c r="E252" s="13" t="str">
        <f>Raw_Customers!H249</f>
        <v>Active</v>
      </c>
      <c r="F252" s="35">
        <f>Raw_Customers!G249</f>
        <v>45775</v>
      </c>
      <c r="G252" s="36" t="str">
        <f>IF(I252=0,"",INT(_xlfn.MAXIFS(Raw_Recharges!$D$2:$D$3001,Raw_Recharges!$B$2:$B$3001,A252)))</f>
        <v/>
      </c>
      <c r="H252" s="12" t="str">
        <f>IF(I252=0,"",RFM_Method!$C$5-G252)</f>
        <v/>
      </c>
      <c r="I252" s="12">
        <f>COUNTIFS(Raw_Recharges!$B$2:$B$3001,A252)</f>
        <v>0</v>
      </c>
      <c r="J252" s="37" t="str">
        <f>IF(I252=0,"",SUMIFS(Raw_Recharges!$E$2:$E$3001,Raw_Recharges!$B$2:$B$3001,A252))</f>
        <v/>
      </c>
      <c r="K252" s="38">
        <f>IF(I252=0,0,IF(H252&lt;=RFM_Method!$C$22,5,IF(H252&lt;=RFM_Method!$C$23,4,IF(H252&lt;=RFM_Method!$C$24,3,IF(H252&lt;=RFM_Method!$C$25,2,1)))))</f>
        <v>0</v>
      </c>
      <c r="L252" s="38">
        <f>IF(I252=0,0,IF(I252&gt;=RFM_Method!$E$22,5,IF(I252&gt;=RFM_Method!$E$23,4,IF(I252&gt;=RFM_Method!$E$24,3,IF(I252&gt;=RFM_Method!$E$25,2,1)))))</f>
        <v>0</v>
      </c>
      <c r="M252" s="38">
        <f>IF(I252=0,0,IF(J252&gt;=RFM_Method!$D$25,5,IF(J252&gt;=RFM_Method!$D$24,4,IF(J252&gt;=RFM_Method!$D$23,3,IF(J252&gt;=RFM_Method!$D$22,2,1)))))</f>
        <v>0</v>
      </c>
      <c r="N252" s="38" t="str">
        <f t="shared" si="9"/>
        <v>000</v>
      </c>
      <c r="O252" s="38">
        <f t="shared" si="10"/>
        <v>0</v>
      </c>
      <c r="P252" s="38">
        <f t="shared" si="11"/>
        <v>0</v>
      </c>
      <c r="Q252" s="12" t="str">
        <f>IF(I252=0,"Never Recharged",INDEX(RFM_Method!$C$32:$G$36,6-K252,P252))</f>
        <v>Never Recharged</v>
      </c>
      <c r="R252" s="39">
        <f>SUMIFS(Raw_DataUsage!$D$2:$D$5001,Raw_DataUsage!$B$2:$B$5001,A252)/1024</f>
        <v>8.2785058593749987</v>
      </c>
      <c r="S252" s="40">
        <f>SUMIFS(Raw_Calls!$D$2:$D$5001,Raw_Calls!$B$2:$B$5001,A252)/60</f>
        <v>63.93333333333333</v>
      </c>
      <c r="T252" s="38" t="str">
        <f>IF(COUNTIFS(Raw_Subscriptions!$B$2:$B$3001,A252,Raw_Subscriptions!$F$2:$F$3001,"Active")&gt;0,"Yes","No")</f>
        <v>No</v>
      </c>
    </row>
    <row r="253" spans="1:20" x14ac:dyDescent="0.3">
      <c r="A253" s="13" t="str">
        <f>Raw_Customers!A250</f>
        <v>C000249</v>
      </c>
      <c r="B253" s="13" t="str">
        <f>Raw_Customers!B250</f>
        <v>Suresh Sharma</v>
      </c>
      <c r="C253" s="13" t="str">
        <f>Raw_Customers!E250</f>
        <v>Pune</v>
      </c>
      <c r="D253" s="13" t="str">
        <f>Raw_Customers!F250</f>
        <v>Mumbai</v>
      </c>
      <c r="E253" s="13" t="str">
        <f>Raw_Customers!H250</f>
        <v>Active</v>
      </c>
      <c r="F253" s="35">
        <f>Raw_Customers!G250</f>
        <v>45590</v>
      </c>
      <c r="G253" s="36">
        <f>IF(I253=0,"",INT(_xlfn.MAXIFS(Raw_Recharges!$D$2:$D$3001,Raw_Recharges!$B$2:$B$3001,A253)))</f>
        <v>45967</v>
      </c>
      <c r="H253" s="12">
        <f>IF(I253=0,"",RFM_Method!$C$5-G253)</f>
        <v>87</v>
      </c>
      <c r="I253" s="12">
        <f>COUNTIFS(Raw_Recharges!$B$2:$B$3001,A253)</f>
        <v>1</v>
      </c>
      <c r="J253" s="37">
        <f>IF(I253=0,"",SUMIFS(Raw_Recharges!$E$2:$E$3001,Raw_Recharges!$B$2:$B$3001,A253))</f>
        <v>99</v>
      </c>
      <c r="K253" s="38">
        <f>IF(I253=0,0,IF(H253&lt;=RFM_Method!$C$22,5,IF(H253&lt;=RFM_Method!$C$23,4,IF(H253&lt;=RFM_Method!$C$24,3,IF(H253&lt;=RFM_Method!$C$25,2,1)))))</f>
        <v>3</v>
      </c>
      <c r="L253" s="38">
        <f>IF(I253=0,0,IF(I253&gt;=RFM_Method!$E$22,5,IF(I253&gt;=RFM_Method!$E$23,4,IF(I253&gt;=RFM_Method!$E$24,3,IF(I253&gt;=RFM_Method!$E$25,2,1)))))</f>
        <v>1</v>
      </c>
      <c r="M253" s="38">
        <f>IF(I253=0,0,IF(J253&gt;=RFM_Method!$D$25,5,IF(J253&gt;=RFM_Method!$D$24,4,IF(J253&gt;=RFM_Method!$D$23,3,IF(J253&gt;=RFM_Method!$D$22,2,1)))))</f>
        <v>1</v>
      </c>
      <c r="N253" s="38" t="str">
        <f t="shared" si="9"/>
        <v>311</v>
      </c>
      <c r="O253" s="38">
        <f t="shared" si="10"/>
        <v>5</v>
      </c>
      <c r="P253" s="38">
        <f t="shared" si="11"/>
        <v>1</v>
      </c>
      <c r="Q253" s="12" t="str">
        <f>IF(I253=0,"Never Recharged",INDEX(RFM_Method!$C$32:$G$36,6-K253,P253))</f>
        <v>About to Sleep</v>
      </c>
      <c r="R253" s="39">
        <f>SUMIFS(Raw_DataUsage!$D$2:$D$5001,Raw_DataUsage!$B$2:$B$5001,A253)/1024</f>
        <v>5.0473535156249998</v>
      </c>
      <c r="S253" s="40">
        <f>SUMIFS(Raw_Calls!$D$2:$D$5001,Raw_Calls!$B$2:$B$5001,A253)/60</f>
        <v>134.81666666666666</v>
      </c>
      <c r="T253" s="38" t="str">
        <f>IF(COUNTIFS(Raw_Subscriptions!$B$2:$B$3001,A253,Raw_Subscriptions!$F$2:$F$3001,"Active")&gt;0,"Yes","No")</f>
        <v>No</v>
      </c>
    </row>
    <row r="254" spans="1:20" x14ac:dyDescent="0.3">
      <c r="A254" s="13" t="str">
        <f>Raw_Customers!A251</f>
        <v>C000250</v>
      </c>
      <c r="B254" s="13" t="str">
        <f>Raw_Customers!B251</f>
        <v>Pooja Patel</v>
      </c>
      <c r="C254" s="13" t="str">
        <f>Raw_Customers!E251</f>
        <v>Delhi</v>
      </c>
      <c r="D254" s="13" t="str">
        <f>Raw_Customers!F251</f>
        <v>UP East</v>
      </c>
      <c r="E254" s="13" t="str">
        <f>Raw_Customers!H251</f>
        <v>Active</v>
      </c>
      <c r="F254" s="35">
        <f>Raw_Customers!G251</f>
        <v>44706</v>
      </c>
      <c r="G254" s="36">
        <f>IF(I254=0,"",INT(_xlfn.MAXIFS(Raw_Recharges!$D$2:$D$3001,Raw_Recharges!$B$2:$B$3001,A254)))</f>
        <v>45765</v>
      </c>
      <c r="H254" s="12">
        <f>IF(I254=0,"",RFM_Method!$C$5-G254)</f>
        <v>289</v>
      </c>
      <c r="I254" s="12">
        <f>COUNTIFS(Raw_Recharges!$B$2:$B$3001,A254)</f>
        <v>1</v>
      </c>
      <c r="J254" s="37">
        <f>IF(I254=0,"",SUMIFS(Raw_Recharges!$E$2:$E$3001,Raw_Recharges!$B$2:$B$3001,A254))</f>
        <v>499</v>
      </c>
      <c r="K254" s="38">
        <f>IF(I254=0,0,IF(H254&lt;=RFM_Method!$C$22,5,IF(H254&lt;=RFM_Method!$C$23,4,IF(H254&lt;=RFM_Method!$C$24,3,IF(H254&lt;=RFM_Method!$C$25,2,1)))))</f>
        <v>1</v>
      </c>
      <c r="L254" s="38">
        <f>IF(I254=0,0,IF(I254&gt;=RFM_Method!$E$22,5,IF(I254&gt;=RFM_Method!$E$23,4,IF(I254&gt;=RFM_Method!$E$24,3,IF(I254&gt;=RFM_Method!$E$25,2,1)))))</f>
        <v>1</v>
      </c>
      <c r="M254" s="38">
        <f>IF(I254=0,0,IF(J254&gt;=RFM_Method!$D$25,5,IF(J254&gt;=RFM_Method!$D$24,4,IF(J254&gt;=RFM_Method!$D$23,3,IF(J254&gt;=RFM_Method!$D$22,2,1)))))</f>
        <v>2</v>
      </c>
      <c r="N254" s="38" t="str">
        <f t="shared" si="9"/>
        <v>112</v>
      </c>
      <c r="O254" s="38">
        <f t="shared" si="10"/>
        <v>4</v>
      </c>
      <c r="P254" s="38">
        <f t="shared" si="11"/>
        <v>2</v>
      </c>
      <c r="Q254" s="12" t="str">
        <f>IF(I254=0,"Never Recharged",INDEX(RFM_Method!$C$32:$G$36,6-K254,P254))</f>
        <v>Hibernating</v>
      </c>
      <c r="R254" s="39">
        <f>SUMIFS(Raw_DataUsage!$D$2:$D$5001,Raw_DataUsage!$B$2:$B$5001,A254)/1024</f>
        <v>1.485087890625</v>
      </c>
      <c r="S254" s="40">
        <f>SUMIFS(Raw_Calls!$D$2:$D$5001,Raw_Calls!$B$2:$B$5001,A254)/60</f>
        <v>16.066666666666666</v>
      </c>
      <c r="T254" s="38" t="str">
        <f>IF(COUNTIFS(Raw_Subscriptions!$B$2:$B$3001,A254,Raw_Subscriptions!$F$2:$F$3001,"Active")&gt;0,"Yes","No")</f>
        <v>No</v>
      </c>
    </row>
    <row r="255" spans="1:20" x14ac:dyDescent="0.3">
      <c r="A255" s="13" t="str">
        <f>Raw_Customers!A252</f>
        <v>C000251</v>
      </c>
      <c r="B255" s="13" t="str">
        <f>Raw_Customers!B252</f>
        <v>Neha Patel</v>
      </c>
      <c r="C255" s="13" t="str">
        <f>Raw_Customers!E252</f>
        <v>Chennai</v>
      </c>
      <c r="D255" s="13" t="str">
        <f>Raw_Customers!F252</f>
        <v>Delhi NCR</v>
      </c>
      <c r="E255" s="13" t="str">
        <f>Raw_Customers!H252</f>
        <v>Active</v>
      </c>
      <c r="F255" s="35">
        <f>Raw_Customers!G252</f>
        <v>45223</v>
      </c>
      <c r="G255" s="36" t="str">
        <f>IF(I255=0,"",INT(_xlfn.MAXIFS(Raw_Recharges!$D$2:$D$3001,Raw_Recharges!$B$2:$B$3001,A255)))</f>
        <v/>
      </c>
      <c r="H255" s="12" t="str">
        <f>IF(I255=0,"",RFM_Method!$C$5-G255)</f>
        <v/>
      </c>
      <c r="I255" s="12">
        <f>COUNTIFS(Raw_Recharges!$B$2:$B$3001,A255)</f>
        <v>0</v>
      </c>
      <c r="J255" s="37" t="str">
        <f>IF(I255=0,"",SUMIFS(Raw_Recharges!$E$2:$E$3001,Raw_Recharges!$B$2:$B$3001,A255))</f>
        <v/>
      </c>
      <c r="K255" s="38">
        <f>IF(I255=0,0,IF(H255&lt;=RFM_Method!$C$22,5,IF(H255&lt;=RFM_Method!$C$23,4,IF(H255&lt;=RFM_Method!$C$24,3,IF(H255&lt;=RFM_Method!$C$25,2,1)))))</f>
        <v>0</v>
      </c>
      <c r="L255" s="38">
        <f>IF(I255=0,0,IF(I255&gt;=RFM_Method!$E$22,5,IF(I255&gt;=RFM_Method!$E$23,4,IF(I255&gt;=RFM_Method!$E$24,3,IF(I255&gt;=RFM_Method!$E$25,2,1)))))</f>
        <v>0</v>
      </c>
      <c r="M255" s="38">
        <f>IF(I255=0,0,IF(J255&gt;=RFM_Method!$D$25,5,IF(J255&gt;=RFM_Method!$D$24,4,IF(J255&gt;=RFM_Method!$D$23,3,IF(J255&gt;=RFM_Method!$D$22,2,1)))))</f>
        <v>0</v>
      </c>
      <c r="N255" s="38" t="str">
        <f t="shared" si="9"/>
        <v>000</v>
      </c>
      <c r="O255" s="38">
        <f t="shared" si="10"/>
        <v>0</v>
      </c>
      <c r="P255" s="38">
        <f t="shared" si="11"/>
        <v>0</v>
      </c>
      <c r="Q255" s="12" t="str">
        <f>IF(I255=0,"Never Recharged",INDEX(RFM_Method!$C$32:$G$36,6-K255,P255))</f>
        <v>Never Recharged</v>
      </c>
      <c r="R255" s="39">
        <f>SUMIFS(Raw_DataUsage!$D$2:$D$5001,Raw_DataUsage!$B$2:$B$5001,A255)/1024</f>
        <v>0.42620117187500001</v>
      </c>
      <c r="S255" s="40">
        <f>SUMIFS(Raw_Calls!$D$2:$D$5001,Raw_Calls!$B$2:$B$5001,A255)/60</f>
        <v>154.65</v>
      </c>
      <c r="T255" s="38" t="str">
        <f>IF(COUNTIFS(Raw_Subscriptions!$B$2:$B$3001,A255,Raw_Subscriptions!$F$2:$F$3001,"Active")&gt;0,"Yes","No")</f>
        <v>No</v>
      </c>
    </row>
    <row r="256" spans="1:20" x14ac:dyDescent="0.3">
      <c r="A256" s="13" t="str">
        <f>Raw_Customers!A253</f>
        <v>C000252</v>
      </c>
      <c r="B256" s="13" t="str">
        <f>Raw_Customers!B253</f>
        <v>Raj Singh</v>
      </c>
      <c r="C256" s="13" t="str">
        <f>Raw_Customers!E253</f>
        <v>Hyderabad</v>
      </c>
      <c r="D256" s="13" t="str">
        <f>Raw_Customers!F253</f>
        <v>Punjab</v>
      </c>
      <c r="E256" s="13" t="str">
        <f>Raw_Customers!H253</f>
        <v>Active</v>
      </c>
      <c r="F256" s="35">
        <f>Raw_Customers!G253</f>
        <v>45187</v>
      </c>
      <c r="G256" s="36">
        <f>IF(I256=0,"",INT(_xlfn.MAXIFS(Raw_Recharges!$D$2:$D$3001,Raw_Recharges!$B$2:$B$3001,A256)))</f>
        <v>45884</v>
      </c>
      <c r="H256" s="12">
        <f>IF(I256=0,"",RFM_Method!$C$5-G256)</f>
        <v>170</v>
      </c>
      <c r="I256" s="12">
        <f>COUNTIFS(Raw_Recharges!$B$2:$B$3001,A256)</f>
        <v>2</v>
      </c>
      <c r="J256" s="37">
        <f>IF(I256=0,"",SUMIFS(Raw_Recharges!$E$2:$E$3001,Raw_Recharges!$B$2:$B$3001,A256))</f>
        <v>447</v>
      </c>
      <c r="K256" s="38">
        <f>IF(I256=0,0,IF(H256&lt;=RFM_Method!$C$22,5,IF(H256&lt;=RFM_Method!$C$23,4,IF(H256&lt;=RFM_Method!$C$24,3,IF(H256&lt;=RFM_Method!$C$25,2,1)))))</f>
        <v>2</v>
      </c>
      <c r="L256" s="38">
        <f>IF(I256=0,0,IF(I256&gt;=RFM_Method!$E$22,5,IF(I256&gt;=RFM_Method!$E$23,4,IF(I256&gt;=RFM_Method!$E$24,3,IF(I256&gt;=RFM_Method!$E$25,2,1)))))</f>
        <v>2</v>
      </c>
      <c r="M256" s="38">
        <f>IF(I256=0,0,IF(J256&gt;=RFM_Method!$D$25,5,IF(J256&gt;=RFM_Method!$D$24,4,IF(J256&gt;=RFM_Method!$D$23,3,IF(J256&gt;=RFM_Method!$D$22,2,1)))))</f>
        <v>2</v>
      </c>
      <c r="N256" s="38" t="str">
        <f t="shared" si="9"/>
        <v>222</v>
      </c>
      <c r="O256" s="38">
        <f t="shared" si="10"/>
        <v>6</v>
      </c>
      <c r="P256" s="38">
        <f t="shared" si="11"/>
        <v>2</v>
      </c>
      <c r="Q256" s="12" t="str">
        <f>IF(I256=0,"Never Recharged",INDEX(RFM_Method!$C$32:$G$36,6-K256,P256))</f>
        <v>About to Sleep</v>
      </c>
      <c r="R256" s="39">
        <f>SUMIFS(Raw_DataUsage!$D$2:$D$5001,Raw_DataUsage!$B$2:$B$5001,A256)/1024</f>
        <v>1.156015625</v>
      </c>
      <c r="S256" s="40">
        <f>SUMIFS(Raw_Calls!$D$2:$D$5001,Raw_Calls!$B$2:$B$5001,A256)/60</f>
        <v>111.38333333333334</v>
      </c>
      <c r="T256" s="38" t="str">
        <f>IF(COUNTIFS(Raw_Subscriptions!$B$2:$B$3001,A256,Raw_Subscriptions!$F$2:$F$3001,"Active")&gt;0,"Yes","No")</f>
        <v>No</v>
      </c>
    </row>
    <row r="257" spans="1:20" x14ac:dyDescent="0.3">
      <c r="A257" s="13" t="str">
        <f>Raw_Customers!A254</f>
        <v>C000253</v>
      </c>
      <c r="B257" s="13" t="str">
        <f>Raw_Customers!B254</f>
        <v>Raj Singh</v>
      </c>
      <c r="C257" s="13" t="str">
        <f>Raw_Customers!E254</f>
        <v>Delhi</v>
      </c>
      <c r="D257" s="13" t="str">
        <f>Raw_Customers!F254</f>
        <v>UP East</v>
      </c>
      <c r="E257" s="13" t="str">
        <f>Raw_Customers!H254</f>
        <v>Inactive</v>
      </c>
      <c r="F257" s="35">
        <f>Raw_Customers!G254</f>
        <v>44882</v>
      </c>
      <c r="G257" s="36">
        <f>IF(I257=0,"",INT(_xlfn.MAXIFS(Raw_Recharges!$D$2:$D$3001,Raw_Recharges!$B$2:$B$3001,A257)))</f>
        <v>45988</v>
      </c>
      <c r="H257" s="12">
        <f>IF(I257=0,"",RFM_Method!$C$5-G257)</f>
        <v>66</v>
      </c>
      <c r="I257" s="12">
        <f>COUNTIFS(Raw_Recharges!$B$2:$B$3001,A257)</f>
        <v>1</v>
      </c>
      <c r="J257" s="37">
        <f>IF(I257=0,"",SUMIFS(Raw_Recharges!$E$2:$E$3001,Raw_Recharges!$B$2:$B$3001,A257))</f>
        <v>479</v>
      </c>
      <c r="K257" s="38">
        <f>IF(I257=0,0,IF(H257&lt;=RFM_Method!$C$22,5,IF(H257&lt;=RFM_Method!$C$23,4,IF(H257&lt;=RFM_Method!$C$24,3,IF(H257&lt;=RFM_Method!$C$25,2,1)))))</f>
        <v>4</v>
      </c>
      <c r="L257" s="38">
        <f>IF(I257=0,0,IF(I257&gt;=RFM_Method!$E$22,5,IF(I257&gt;=RFM_Method!$E$23,4,IF(I257&gt;=RFM_Method!$E$24,3,IF(I257&gt;=RFM_Method!$E$25,2,1)))))</f>
        <v>1</v>
      </c>
      <c r="M257" s="38">
        <f>IF(I257=0,0,IF(J257&gt;=RFM_Method!$D$25,5,IF(J257&gt;=RFM_Method!$D$24,4,IF(J257&gt;=RFM_Method!$D$23,3,IF(J257&gt;=RFM_Method!$D$22,2,1)))))</f>
        <v>2</v>
      </c>
      <c r="N257" s="38" t="str">
        <f t="shared" si="9"/>
        <v>412</v>
      </c>
      <c r="O257" s="38">
        <f t="shared" si="10"/>
        <v>7</v>
      </c>
      <c r="P257" s="38">
        <f t="shared" si="11"/>
        <v>2</v>
      </c>
      <c r="Q257" s="12" t="str">
        <f>IF(I257=0,"Never Recharged",INDEX(RFM_Method!$C$32:$G$36,6-K257,P257))</f>
        <v>Potential Loyalist</v>
      </c>
      <c r="R257" s="39">
        <f>SUMIFS(Raw_DataUsage!$D$2:$D$5001,Raw_DataUsage!$B$2:$B$5001,A257)/1024</f>
        <v>4.2345117187499994</v>
      </c>
      <c r="S257" s="40">
        <f>SUMIFS(Raw_Calls!$D$2:$D$5001,Raw_Calls!$B$2:$B$5001,A257)/60</f>
        <v>56.4</v>
      </c>
      <c r="T257" s="38" t="str">
        <f>IF(COUNTIFS(Raw_Subscriptions!$B$2:$B$3001,A257,Raw_Subscriptions!$F$2:$F$3001,"Active")&gt;0,"Yes","No")</f>
        <v>Yes</v>
      </c>
    </row>
    <row r="258" spans="1:20" x14ac:dyDescent="0.3">
      <c r="A258" s="13" t="str">
        <f>Raw_Customers!A255</f>
        <v>C000254</v>
      </c>
      <c r="B258" s="13" t="str">
        <f>Raw_Customers!B255</f>
        <v>Simran Yadav</v>
      </c>
      <c r="C258" s="13" t="str">
        <f>Raw_Customers!E255</f>
        <v>Bangalore</v>
      </c>
      <c r="D258" s="13" t="str">
        <f>Raw_Customers!F255</f>
        <v>UP East</v>
      </c>
      <c r="E258" s="13" t="str">
        <f>Raw_Customers!H255</f>
        <v>Inactive</v>
      </c>
      <c r="F258" s="35">
        <f>Raw_Customers!G255</f>
        <v>44066</v>
      </c>
      <c r="G258" s="36">
        <f>IF(I258=0,"",INT(_xlfn.MAXIFS(Raw_Recharges!$D$2:$D$3001,Raw_Recharges!$B$2:$B$3001,A258)))</f>
        <v>46022</v>
      </c>
      <c r="H258" s="12">
        <f>IF(I258=0,"",RFM_Method!$C$5-G258)</f>
        <v>32</v>
      </c>
      <c r="I258" s="12">
        <f>COUNTIFS(Raw_Recharges!$B$2:$B$3001,A258)</f>
        <v>2</v>
      </c>
      <c r="J258" s="37">
        <f>IF(I258=0,"",SUMIFS(Raw_Recharges!$E$2:$E$3001,Raw_Recharges!$B$2:$B$3001,A258))</f>
        <v>247</v>
      </c>
      <c r="K258" s="38">
        <f>IF(I258=0,0,IF(H258&lt;=RFM_Method!$C$22,5,IF(H258&lt;=RFM_Method!$C$23,4,IF(H258&lt;=RFM_Method!$C$24,3,IF(H258&lt;=RFM_Method!$C$25,2,1)))))</f>
        <v>5</v>
      </c>
      <c r="L258" s="38">
        <f>IF(I258=0,0,IF(I258&gt;=RFM_Method!$E$22,5,IF(I258&gt;=RFM_Method!$E$23,4,IF(I258&gt;=RFM_Method!$E$24,3,IF(I258&gt;=RFM_Method!$E$25,2,1)))))</f>
        <v>2</v>
      </c>
      <c r="M258" s="38">
        <f>IF(I258=0,0,IF(J258&gt;=RFM_Method!$D$25,5,IF(J258&gt;=RFM_Method!$D$24,4,IF(J258&gt;=RFM_Method!$D$23,3,IF(J258&gt;=RFM_Method!$D$22,2,1)))))</f>
        <v>1</v>
      </c>
      <c r="N258" s="38" t="str">
        <f t="shared" si="9"/>
        <v>521</v>
      </c>
      <c r="O258" s="38">
        <f t="shared" si="10"/>
        <v>8</v>
      </c>
      <c r="P258" s="38">
        <f t="shared" si="11"/>
        <v>2</v>
      </c>
      <c r="Q258" s="12" t="str">
        <f>IF(I258=0,"Never Recharged",INDEX(RFM_Method!$C$32:$G$36,6-K258,P258))</f>
        <v>Promising</v>
      </c>
      <c r="R258" s="39">
        <f>SUMIFS(Raw_DataUsage!$D$2:$D$5001,Raw_DataUsage!$B$2:$B$5001,A258)/1024</f>
        <v>1.292021484375</v>
      </c>
      <c r="S258" s="40">
        <f>SUMIFS(Raw_Calls!$D$2:$D$5001,Raw_Calls!$B$2:$B$5001,A258)/60</f>
        <v>46.18333333333333</v>
      </c>
      <c r="T258" s="38" t="str">
        <f>IF(COUNTIFS(Raw_Subscriptions!$B$2:$B$3001,A258,Raw_Subscriptions!$F$2:$F$3001,"Active")&gt;0,"Yes","No")</f>
        <v>Yes</v>
      </c>
    </row>
    <row r="259" spans="1:20" x14ac:dyDescent="0.3">
      <c r="A259" s="13" t="str">
        <f>Raw_Customers!A256</f>
        <v>C000255</v>
      </c>
      <c r="B259" s="13" t="str">
        <f>Raw_Customers!B256</f>
        <v>Simran Khan</v>
      </c>
      <c r="C259" s="13" t="str">
        <f>Raw_Customers!E256</f>
        <v>Bangalore</v>
      </c>
      <c r="D259" s="13" t="str">
        <f>Raw_Customers!F256</f>
        <v>Tamil Nadu</v>
      </c>
      <c r="E259" s="13" t="str">
        <f>Raw_Customers!H256</f>
        <v>Inactive</v>
      </c>
      <c r="F259" s="35">
        <f>Raw_Customers!G256</f>
        <v>44662</v>
      </c>
      <c r="G259" s="36">
        <f>IF(I259=0,"",INT(_xlfn.MAXIFS(Raw_Recharges!$D$2:$D$3001,Raw_Recharges!$B$2:$B$3001,A259)))</f>
        <v>45972</v>
      </c>
      <c r="H259" s="12">
        <f>IF(I259=0,"",RFM_Method!$C$5-G259)</f>
        <v>82</v>
      </c>
      <c r="I259" s="12">
        <f>COUNTIFS(Raw_Recharges!$B$2:$B$3001,A259)</f>
        <v>1</v>
      </c>
      <c r="J259" s="37">
        <f>IF(I259=0,"",SUMIFS(Raw_Recharges!$E$2:$E$3001,Raw_Recharges!$B$2:$B$3001,A259))</f>
        <v>349</v>
      </c>
      <c r="K259" s="38">
        <f>IF(I259=0,0,IF(H259&lt;=RFM_Method!$C$22,5,IF(H259&lt;=RFM_Method!$C$23,4,IF(H259&lt;=RFM_Method!$C$24,3,IF(H259&lt;=RFM_Method!$C$25,2,1)))))</f>
        <v>4</v>
      </c>
      <c r="L259" s="38">
        <f>IF(I259=0,0,IF(I259&gt;=RFM_Method!$E$22,5,IF(I259&gt;=RFM_Method!$E$23,4,IF(I259&gt;=RFM_Method!$E$24,3,IF(I259&gt;=RFM_Method!$E$25,2,1)))))</f>
        <v>1</v>
      </c>
      <c r="M259" s="38">
        <f>IF(I259=0,0,IF(J259&gt;=RFM_Method!$D$25,5,IF(J259&gt;=RFM_Method!$D$24,4,IF(J259&gt;=RFM_Method!$D$23,3,IF(J259&gt;=RFM_Method!$D$22,2,1)))))</f>
        <v>1</v>
      </c>
      <c r="N259" s="38" t="str">
        <f t="shared" si="9"/>
        <v>411</v>
      </c>
      <c r="O259" s="38">
        <f t="shared" si="10"/>
        <v>6</v>
      </c>
      <c r="P259" s="38">
        <f t="shared" si="11"/>
        <v>1</v>
      </c>
      <c r="Q259" s="12" t="str">
        <f>IF(I259=0,"Never Recharged",INDEX(RFM_Method!$C$32:$G$36,6-K259,P259))</f>
        <v>Promising</v>
      </c>
      <c r="R259" s="39">
        <f>SUMIFS(Raw_DataUsage!$D$2:$D$5001,Raw_DataUsage!$B$2:$B$5001,A259)/1024</f>
        <v>1.7750878906250001</v>
      </c>
      <c r="S259" s="40">
        <f>SUMIFS(Raw_Calls!$D$2:$D$5001,Raw_Calls!$B$2:$B$5001,A259)/60</f>
        <v>58.43333333333333</v>
      </c>
      <c r="T259" s="38" t="str">
        <f>IF(COUNTIFS(Raw_Subscriptions!$B$2:$B$3001,A259,Raw_Subscriptions!$F$2:$F$3001,"Active")&gt;0,"Yes","No")</f>
        <v>Yes</v>
      </c>
    </row>
    <row r="260" spans="1:20" x14ac:dyDescent="0.3">
      <c r="A260" s="13" t="str">
        <f>Raw_Customers!A257</f>
        <v>C000256</v>
      </c>
      <c r="B260" s="13" t="str">
        <f>Raw_Customers!B257</f>
        <v>Raj Reddy</v>
      </c>
      <c r="C260" s="13" t="str">
        <f>Raw_Customers!E257</f>
        <v>Mumbai</v>
      </c>
      <c r="D260" s="13" t="str">
        <f>Raw_Customers!F257</f>
        <v>West Bengal</v>
      </c>
      <c r="E260" s="13" t="str">
        <f>Raw_Customers!H257</f>
        <v>Active</v>
      </c>
      <c r="F260" s="35">
        <f>Raw_Customers!G257</f>
        <v>45941</v>
      </c>
      <c r="G260" s="36">
        <f>IF(I260=0,"",INT(_xlfn.MAXIFS(Raw_Recharges!$D$2:$D$3001,Raw_Recharges!$B$2:$B$3001,A260)))</f>
        <v>45885</v>
      </c>
      <c r="H260" s="12">
        <f>IF(I260=0,"",RFM_Method!$C$5-G260)</f>
        <v>169</v>
      </c>
      <c r="I260" s="12">
        <f>COUNTIFS(Raw_Recharges!$B$2:$B$3001,A260)</f>
        <v>1</v>
      </c>
      <c r="J260" s="37">
        <f>IF(I260=0,"",SUMIFS(Raw_Recharges!$E$2:$E$3001,Raw_Recharges!$B$2:$B$3001,A260))</f>
        <v>99</v>
      </c>
      <c r="K260" s="38">
        <f>IF(I260=0,0,IF(H260&lt;=RFM_Method!$C$22,5,IF(H260&lt;=RFM_Method!$C$23,4,IF(H260&lt;=RFM_Method!$C$24,3,IF(H260&lt;=RFM_Method!$C$25,2,1)))))</f>
        <v>2</v>
      </c>
      <c r="L260" s="38">
        <f>IF(I260=0,0,IF(I260&gt;=RFM_Method!$E$22,5,IF(I260&gt;=RFM_Method!$E$23,4,IF(I260&gt;=RFM_Method!$E$24,3,IF(I260&gt;=RFM_Method!$E$25,2,1)))))</f>
        <v>1</v>
      </c>
      <c r="M260" s="38">
        <f>IF(I260=0,0,IF(J260&gt;=RFM_Method!$D$25,5,IF(J260&gt;=RFM_Method!$D$24,4,IF(J260&gt;=RFM_Method!$D$23,3,IF(J260&gt;=RFM_Method!$D$22,2,1)))))</f>
        <v>1</v>
      </c>
      <c r="N260" s="38" t="str">
        <f t="shared" si="9"/>
        <v>211</v>
      </c>
      <c r="O260" s="38">
        <f t="shared" si="10"/>
        <v>4</v>
      </c>
      <c r="P260" s="38">
        <f t="shared" si="11"/>
        <v>1</v>
      </c>
      <c r="Q260" s="12" t="str">
        <f>IF(I260=0,"Never Recharged",INDEX(RFM_Method!$C$32:$G$36,6-K260,P260))</f>
        <v>Hibernating</v>
      </c>
      <c r="R260" s="39">
        <f>SUMIFS(Raw_DataUsage!$D$2:$D$5001,Raw_DataUsage!$B$2:$B$5001,A260)/1024</f>
        <v>2.8202539062499996</v>
      </c>
      <c r="S260" s="40">
        <f>SUMIFS(Raw_Calls!$D$2:$D$5001,Raw_Calls!$B$2:$B$5001,A260)/60</f>
        <v>120.8</v>
      </c>
      <c r="T260" s="38" t="str">
        <f>IF(COUNTIFS(Raw_Subscriptions!$B$2:$B$3001,A260,Raw_Subscriptions!$F$2:$F$3001,"Active")&gt;0,"Yes","No")</f>
        <v>No</v>
      </c>
    </row>
    <row r="261" spans="1:20" x14ac:dyDescent="0.3">
      <c r="A261" s="13" t="str">
        <f>Raw_Customers!A258</f>
        <v>C000257</v>
      </c>
      <c r="B261" s="13" t="str">
        <f>Raw_Customers!B258</f>
        <v>Rahul Patel</v>
      </c>
      <c r="C261" s="13" t="str">
        <f>Raw_Customers!E258</f>
        <v>Delhi</v>
      </c>
      <c r="D261" s="13" t="str">
        <f>Raw_Customers!F258</f>
        <v>Tamil Nadu</v>
      </c>
      <c r="E261" s="13" t="str">
        <f>Raw_Customers!H258</f>
        <v>Active</v>
      </c>
      <c r="F261" s="35">
        <f>Raw_Customers!G258</f>
        <v>45079</v>
      </c>
      <c r="G261" s="36">
        <f>IF(I261=0,"",INT(_xlfn.MAXIFS(Raw_Recharges!$D$2:$D$3001,Raw_Recharges!$B$2:$B$3001,A261)))</f>
        <v>45926</v>
      </c>
      <c r="H261" s="12">
        <f>IF(I261=0,"",RFM_Method!$C$5-G261)</f>
        <v>128</v>
      </c>
      <c r="I261" s="12">
        <f>COUNTIFS(Raw_Recharges!$B$2:$B$3001,A261)</f>
        <v>1</v>
      </c>
      <c r="J261" s="37">
        <f>IF(I261=0,"",SUMIFS(Raw_Recharges!$E$2:$E$3001,Raw_Recharges!$B$2:$B$3001,A261))</f>
        <v>349</v>
      </c>
      <c r="K261" s="38">
        <f>IF(I261=0,0,IF(H261&lt;=RFM_Method!$C$22,5,IF(H261&lt;=RFM_Method!$C$23,4,IF(H261&lt;=RFM_Method!$C$24,3,IF(H261&lt;=RFM_Method!$C$25,2,1)))))</f>
        <v>3</v>
      </c>
      <c r="L261" s="38">
        <f>IF(I261=0,0,IF(I261&gt;=RFM_Method!$E$22,5,IF(I261&gt;=RFM_Method!$E$23,4,IF(I261&gt;=RFM_Method!$E$24,3,IF(I261&gt;=RFM_Method!$E$25,2,1)))))</f>
        <v>1</v>
      </c>
      <c r="M261" s="38">
        <f>IF(I261=0,0,IF(J261&gt;=RFM_Method!$D$25,5,IF(J261&gt;=RFM_Method!$D$24,4,IF(J261&gt;=RFM_Method!$D$23,3,IF(J261&gt;=RFM_Method!$D$22,2,1)))))</f>
        <v>1</v>
      </c>
      <c r="N261" s="38" t="str">
        <f t="shared" ref="N261:N324" si="12">K261&amp;L261&amp;M261</f>
        <v>311</v>
      </c>
      <c r="O261" s="38">
        <f t="shared" ref="O261:O324" si="13">K261+L261+M261</f>
        <v>5</v>
      </c>
      <c r="P261" s="38">
        <f t="shared" ref="P261:P324" si="14">IF(I261=0,0,ROUND((L261+M261)/2,0))</f>
        <v>1</v>
      </c>
      <c r="Q261" s="12" t="str">
        <f>IF(I261=0,"Never Recharged",INDEX(RFM_Method!$C$32:$G$36,6-K261,P261))</f>
        <v>About to Sleep</v>
      </c>
      <c r="R261" s="39">
        <f>SUMIFS(Raw_DataUsage!$D$2:$D$5001,Raw_DataUsage!$B$2:$B$5001,A261)/1024</f>
        <v>1.316357421875</v>
      </c>
      <c r="S261" s="40">
        <f>SUMIFS(Raw_Calls!$D$2:$D$5001,Raw_Calls!$B$2:$B$5001,A261)/60</f>
        <v>125.31666666666666</v>
      </c>
      <c r="T261" s="38" t="str">
        <f>IF(COUNTIFS(Raw_Subscriptions!$B$2:$B$3001,A261,Raw_Subscriptions!$F$2:$F$3001,"Active")&gt;0,"Yes","No")</f>
        <v>No</v>
      </c>
    </row>
    <row r="262" spans="1:20" x14ac:dyDescent="0.3">
      <c r="A262" s="13" t="str">
        <f>Raw_Customers!A259</f>
        <v>C000258</v>
      </c>
      <c r="B262" s="13" t="str">
        <f>Raw_Customers!B259</f>
        <v>Raj Singh</v>
      </c>
      <c r="C262" s="13" t="str">
        <f>Raw_Customers!E259</f>
        <v>Pune</v>
      </c>
      <c r="D262" s="13" t="str">
        <f>Raw_Customers!F259</f>
        <v>Mumbai</v>
      </c>
      <c r="E262" s="13" t="str">
        <f>Raw_Customers!H259</f>
        <v>Active</v>
      </c>
      <c r="F262" s="35">
        <f>Raw_Customers!G259</f>
        <v>44896</v>
      </c>
      <c r="G262" s="36">
        <f>IF(I262=0,"",INT(_xlfn.MAXIFS(Raw_Recharges!$D$2:$D$3001,Raw_Recharges!$B$2:$B$3001,A262)))</f>
        <v>45935</v>
      </c>
      <c r="H262" s="12">
        <f>IF(I262=0,"",RFM_Method!$C$5-G262)</f>
        <v>119</v>
      </c>
      <c r="I262" s="12">
        <f>COUNTIFS(Raw_Recharges!$B$2:$B$3001,A262)</f>
        <v>2</v>
      </c>
      <c r="J262" s="37">
        <f>IF(I262=0,"",SUMIFS(Raw_Recharges!$E$2:$E$3001,Raw_Recharges!$B$2:$B$3001,A262))</f>
        <v>497</v>
      </c>
      <c r="K262" s="38">
        <f>IF(I262=0,0,IF(H262&lt;=RFM_Method!$C$22,5,IF(H262&lt;=RFM_Method!$C$23,4,IF(H262&lt;=RFM_Method!$C$24,3,IF(H262&lt;=RFM_Method!$C$25,2,1)))))</f>
        <v>3</v>
      </c>
      <c r="L262" s="38">
        <f>IF(I262=0,0,IF(I262&gt;=RFM_Method!$E$22,5,IF(I262&gt;=RFM_Method!$E$23,4,IF(I262&gt;=RFM_Method!$E$24,3,IF(I262&gt;=RFM_Method!$E$25,2,1)))))</f>
        <v>2</v>
      </c>
      <c r="M262" s="38">
        <f>IF(I262=0,0,IF(J262&gt;=RFM_Method!$D$25,5,IF(J262&gt;=RFM_Method!$D$24,4,IF(J262&gt;=RFM_Method!$D$23,3,IF(J262&gt;=RFM_Method!$D$22,2,1)))))</f>
        <v>2</v>
      </c>
      <c r="N262" s="38" t="str">
        <f t="shared" si="12"/>
        <v>322</v>
      </c>
      <c r="O262" s="38">
        <f t="shared" si="13"/>
        <v>7</v>
      </c>
      <c r="P262" s="38">
        <f t="shared" si="14"/>
        <v>2</v>
      </c>
      <c r="Q262" s="12" t="str">
        <f>IF(I262=0,"Never Recharged",INDEX(RFM_Method!$C$32:$G$36,6-K262,P262))</f>
        <v>Need Attention</v>
      </c>
      <c r="R262" s="39">
        <f>SUMIFS(Raw_DataUsage!$D$2:$D$5001,Raw_DataUsage!$B$2:$B$5001,A262)/1024</f>
        <v>4.5231152343750001</v>
      </c>
      <c r="S262" s="40">
        <f>SUMIFS(Raw_Calls!$D$2:$D$5001,Raw_Calls!$B$2:$B$5001,A262)/60</f>
        <v>66.900000000000006</v>
      </c>
      <c r="T262" s="38" t="str">
        <f>IF(COUNTIFS(Raw_Subscriptions!$B$2:$B$3001,A262,Raw_Subscriptions!$F$2:$F$3001,"Active")&gt;0,"Yes","No")</f>
        <v>No</v>
      </c>
    </row>
    <row r="263" spans="1:20" x14ac:dyDescent="0.3">
      <c r="A263" s="13" t="str">
        <f>Raw_Customers!A260</f>
        <v>C000259</v>
      </c>
      <c r="B263" s="13" t="str">
        <f>Raw_Customers!B260</f>
        <v>Amit Jha</v>
      </c>
      <c r="C263" s="13" t="str">
        <f>Raw_Customers!E260</f>
        <v>Hyderabad</v>
      </c>
      <c r="D263" s="13" t="str">
        <f>Raw_Customers!F260</f>
        <v>Delhi NCR</v>
      </c>
      <c r="E263" s="13" t="str">
        <f>Raw_Customers!H260</f>
        <v>Active</v>
      </c>
      <c r="F263" s="35">
        <f>Raw_Customers!G260</f>
        <v>45143</v>
      </c>
      <c r="G263" s="36" t="str">
        <f>IF(I263=0,"",INT(_xlfn.MAXIFS(Raw_Recharges!$D$2:$D$3001,Raw_Recharges!$B$2:$B$3001,A263)))</f>
        <v/>
      </c>
      <c r="H263" s="12" t="str">
        <f>IF(I263=0,"",RFM_Method!$C$5-G263)</f>
        <v/>
      </c>
      <c r="I263" s="12">
        <f>COUNTIFS(Raw_Recharges!$B$2:$B$3001,A263)</f>
        <v>0</v>
      </c>
      <c r="J263" s="37" t="str">
        <f>IF(I263=0,"",SUMIFS(Raw_Recharges!$E$2:$E$3001,Raw_Recharges!$B$2:$B$3001,A263))</f>
        <v/>
      </c>
      <c r="K263" s="38">
        <f>IF(I263=0,0,IF(H263&lt;=RFM_Method!$C$22,5,IF(H263&lt;=RFM_Method!$C$23,4,IF(H263&lt;=RFM_Method!$C$24,3,IF(H263&lt;=RFM_Method!$C$25,2,1)))))</f>
        <v>0</v>
      </c>
      <c r="L263" s="38">
        <f>IF(I263=0,0,IF(I263&gt;=RFM_Method!$E$22,5,IF(I263&gt;=RFM_Method!$E$23,4,IF(I263&gt;=RFM_Method!$E$24,3,IF(I263&gt;=RFM_Method!$E$25,2,1)))))</f>
        <v>0</v>
      </c>
      <c r="M263" s="38">
        <f>IF(I263=0,0,IF(J263&gt;=RFM_Method!$D$25,5,IF(J263&gt;=RFM_Method!$D$24,4,IF(J263&gt;=RFM_Method!$D$23,3,IF(J263&gt;=RFM_Method!$D$22,2,1)))))</f>
        <v>0</v>
      </c>
      <c r="N263" s="38" t="str">
        <f t="shared" si="12"/>
        <v>000</v>
      </c>
      <c r="O263" s="38">
        <f t="shared" si="13"/>
        <v>0</v>
      </c>
      <c r="P263" s="38">
        <f t="shared" si="14"/>
        <v>0</v>
      </c>
      <c r="Q263" s="12" t="str">
        <f>IF(I263=0,"Never Recharged",INDEX(RFM_Method!$C$32:$G$36,6-K263,P263))</f>
        <v>Never Recharged</v>
      </c>
      <c r="R263" s="39">
        <f>SUMIFS(Raw_DataUsage!$D$2:$D$5001,Raw_DataUsage!$B$2:$B$5001,A263)/1024</f>
        <v>1.3226269531249999</v>
      </c>
      <c r="S263" s="40">
        <f>SUMIFS(Raw_Calls!$D$2:$D$5001,Raw_Calls!$B$2:$B$5001,A263)/60</f>
        <v>0</v>
      </c>
      <c r="T263" s="38" t="str">
        <f>IF(COUNTIFS(Raw_Subscriptions!$B$2:$B$3001,A263,Raw_Subscriptions!$F$2:$F$3001,"Active")&gt;0,"Yes","No")</f>
        <v>No</v>
      </c>
    </row>
    <row r="264" spans="1:20" x14ac:dyDescent="0.3">
      <c r="A264" s="13" t="str">
        <f>Raw_Customers!A261</f>
        <v>C000260</v>
      </c>
      <c r="B264" s="13" t="str">
        <f>Raw_Customers!B261</f>
        <v>Neha Reddy</v>
      </c>
      <c r="C264" s="13" t="str">
        <f>Raw_Customers!E261</f>
        <v>Hyderabad</v>
      </c>
      <c r="D264" s="13" t="str">
        <f>Raw_Customers!F261</f>
        <v>Punjab</v>
      </c>
      <c r="E264" s="13" t="str">
        <f>Raw_Customers!H261</f>
        <v>Active</v>
      </c>
      <c r="F264" s="35">
        <f>Raw_Customers!G261</f>
        <v>45571</v>
      </c>
      <c r="G264" s="36">
        <f>IF(I264=0,"",INT(_xlfn.MAXIFS(Raw_Recharges!$D$2:$D$3001,Raw_Recharges!$B$2:$B$3001,A264)))</f>
        <v>46045</v>
      </c>
      <c r="H264" s="12">
        <f>IF(I264=0,"",RFM_Method!$C$5-G264)</f>
        <v>9</v>
      </c>
      <c r="I264" s="12">
        <f>COUNTIFS(Raw_Recharges!$B$2:$B$3001,A264)</f>
        <v>1</v>
      </c>
      <c r="J264" s="37">
        <f>IF(I264=0,"",SUMIFS(Raw_Recharges!$E$2:$E$3001,Raw_Recharges!$B$2:$B$3001,A264))</f>
        <v>666</v>
      </c>
      <c r="K264" s="38">
        <f>IF(I264=0,0,IF(H264&lt;=RFM_Method!$C$22,5,IF(H264&lt;=RFM_Method!$C$23,4,IF(H264&lt;=RFM_Method!$C$24,3,IF(H264&lt;=RFM_Method!$C$25,2,1)))))</f>
        <v>5</v>
      </c>
      <c r="L264" s="38">
        <f>IF(I264=0,0,IF(I264&gt;=RFM_Method!$E$22,5,IF(I264&gt;=RFM_Method!$E$23,4,IF(I264&gt;=RFM_Method!$E$24,3,IF(I264&gt;=RFM_Method!$E$25,2,1)))))</f>
        <v>1</v>
      </c>
      <c r="M264" s="38">
        <f>IF(I264=0,0,IF(J264&gt;=RFM_Method!$D$25,5,IF(J264&gt;=RFM_Method!$D$24,4,IF(J264&gt;=RFM_Method!$D$23,3,IF(J264&gt;=RFM_Method!$D$22,2,1)))))</f>
        <v>3</v>
      </c>
      <c r="N264" s="38" t="str">
        <f t="shared" si="12"/>
        <v>513</v>
      </c>
      <c r="O264" s="38">
        <f t="shared" si="13"/>
        <v>9</v>
      </c>
      <c r="P264" s="38">
        <f t="shared" si="14"/>
        <v>2</v>
      </c>
      <c r="Q264" s="12" t="str">
        <f>IF(I264=0,"Never Recharged",INDEX(RFM_Method!$C$32:$G$36,6-K264,P264))</f>
        <v>Promising</v>
      </c>
      <c r="R264" s="39">
        <f>SUMIFS(Raw_DataUsage!$D$2:$D$5001,Raw_DataUsage!$B$2:$B$5001,A264)/1024</f>
        <v>2.2680761718749998</v>
      </c>
      <c r="S264" s="40">
        <f>SUMIFS(Raw_Calls!$D$2:$D$5001,Raw_Calls!$B$2:$B$5001,A264)/60</f>
        <v>0.51666666666666672</v>
      </c>
      <c r="T264" s="38" t="str">
        <f>IF(COUNTIFS(Raw_Subscriptions!$B$2:$B$3001,A264,Raw_Subscriptions!$F$2:$F$3001,"Active")&gt;0,"Yes","No")</f>
        <v>Yes</v>
      </c>
    </row>
    <row r="265" spans="1:20" x14ac:dyDescent="0.3">
      <c r="A265" s="13" t="str">
        <f>Raw_Customers!A262</f>
        <v>C000261</v>
      </c>
      <c r="B265" s="13" t="str">
        <f>Raw_Customers!B262</f>
        <v>Pooja Singh</v>
      </c>
      <c r="C265" s="13" t="str">
        <f>Raw_Customers!E262</f>
        <v>Pune</v>
      </c>
      <c r="D265" s="13" t="str">
        <f>Raw_Customers!F262</f>
        <v>UP West</v>
      </c>
      <c r="E265" s="13" t="str">
        <f>Raw_Customers!H262</f>
        <v>Active</v>
      </c>
      <c r="F265" s="35">
        <f>Raw_Customers!G262</f>
        <v>45531</v>
      </c>
      <c r="G265" s="36">
        <f>IF(I265=0,"",INT(_xlfn.MAXIFS(Raw_Recharges!$D$2:$D$3001,Raw_Recharges!$B$2:$B$3001,A265)))</f>
        <v>45727</v>
      </c>
      <c r="H265" s="12">
        <f>IF(I265=0,"",RFM_Method!$C$5-G265)</f>
        <v>327</v>
      </c>
      <c r="I265" s="12">
        <f>COUNTIFS(Raw_Recharges!$B$2:$B$3001,A265)</f>
        <v>1</v>
      </c>
      <c r="J265" s="37">
        <f>IF(I265=0,"",SUMIFS(Raw_Recharges!$E$2:$E$3001,Raw_Recharges!$B$2:$B$3001,A265))</f>
        <v>499</v>
      </c>
      <c r="K265" s="38">
        <f>IF(I265=0,0,IF(H265&lt;=RFM_Method!$C$22,5,IF(H265&lt;=RFM_Method!$C$23,4,IF(H265&lt;=RFM_Method!$C$24,3,IF(H265&lt;=RFM_Method!$C$25,2,1)))))</f>
        <v>1</v>
      </c>
      <c r="L265" s="38">
        <f>IF(I265=0,0,IF(I265&gt;=RFM_Method!$E$22,5,IF(I265&gt;=RFM_Method!$E$23,4,IF(I265&gt;=RFM_Method!$E$24,3,IF(I265&gt;=RFM_Method!$E$25,2,1)))))</f>
        <v>1</v>
      </c>
      <c r="M265" s="38">
        <f>IF(I265=0,0,IF(J265&gt;=RFM_Method!$D$25,5,IF(J265&gt;=RFM_Method!$D$24,4,IF(J265&gt;=RFM_Method!$D$23,3,IF(J265&gt;=RFM_Method!$D$22,2,1)))))</f>
        <v>2</v>
      </c>
      <c r="N265" s="38" t="str">
        <f t="shared" si="12"/>
        <v>112</v>
      </c>
      <c r="O265" s="38">
        <f t="shared" si="13"/>
        <v>4</v>
      </c>
      <c r="P265" s="38">
        <f t="shared" si="14"/>
        <v>2</v>
      </c>
      <c r="Q265" s="12" t="str">
        <f>IF(I265=0,"Never Recharged",INDEX(RFM_Method!$C$32:$G$36,6-K265,P265))</f>
        <v>Hibernating</v>
      </c>
      <c r="R265" s="39">
        <f>SUMIFS(Raw_DataUsage!$D$2:$D$5001,Raw_DataUsage!$B$2:$B$5001,A265)/1024</f>
        <v>6.7801171875000001</v>
      </c>
      <c r="S265" s="40">
        <f>SUMIFS(Raw_Calls!$D$2:$D$5001,Raw_Calls!$B$2:$B$5001,A265)/60</f>
        <v>92.416666666666671</v>
      </c>
      <c r="T265" s="38" t="str">
        <f>IF(COUNTIFS(Raw_Subscriptions!$B$2:$B$3001,A265,Raw_Subscriptions!$F$2:$F$3001,"Active")&gt;0,"Yes","No")</f>
        <v>No</v>
      </c>
    </row>
    <row r="266" spans="1:20" x14ac:dyDescent="0.3">
      <c r="A266" s="13" t="str">
        <f>Raw_Customers!A263</f>
        <v>C000262</v>
      </c>
      <c r="B266" s="13" t="str">
        <f>Raw_Customers!B263</f>
        <v>Simran Singh</v>
      </c>
      <c r="C266" s="13" t="str">
        <f>Raw_Customers!E263</f>
        <v>Bangalore</v>
      </c>
      <c r="D266" s="13" t="str">
        <f>Raw_Customers!F263</f>
        <v>Mumbai</v>
      </c>
      <c r="E266" s="13" t="str">
        <f>Raw_Customers!H263</f>
        <v>Active</v>
      </c>
      <c r="F266" s="35">
        <f>Raw_Customers!G263</f>
        <v>44411</v>
      </c>
      <c r="G266" s="36" t="str">
        <f>IF(I266=0,"",INT(_xlfn.MAXIFS(Raw_Recharges!$D$2:$D$3001,Raw_Recharges!$B$2:$B$3001,A266)))</f>
        <v/>
      </c>
      <c r="H266" s="12" t="str">
        <f>IF(I266=0,"",RFM_Method!$C$5-G266)</f>
        <v/>
      </c>
      <c r="I266" s="12">
        <f>COUNTIFS(Raw_Recharges!$B$2:$B$3001,A266)</f>
        <v>0</v>
      </c>
      <c r="J266" s="37" t="str">
        <f>IF(I266=0,"",SUMIFS(Raw_Recharges!$E$2:$E$3001,Raw_Recharges!$B$2:$B$3001,A266))</f>
        <v/>
      </c>
      <c r="K266" s="38">
        <f>IF(I266=0,0,IF(H266&lt;=RFM_Method!$C$22,5,IF(H266&lt;=RFM_Method!$C$23,4,IF(H266&lt;=RFM_Method!$C$24,3,IF(H266&lt;=RFM_Method!$C$25,2,1)))))</f>
        <v>0</v>
      </c>
      <c r="L266" s="38">
        <f>IF(I266=0,0,IF(I266&gt;=RFM_Method!$E$22,5,IF(I266&gt;=RFM_Method!$E$23,4,IF(I266&gt;=RFM_Method!$E$24,3,IF(I266&gt;=RFM_Method!$E$25,2,1)))))</f>
        <v>0</v>
      </c>
      <c r="M266" s="38">
        <f>IF(I266=0,0,IF(J266&gt;=RFM_Method!$D$25,5,IF(J266&gt;=RFM_Method!$D$24,4,IF(J266&gt;=RFM_Method!$D$23,3,IF(J266&gt;=RFM_Method!$D$22,2,1)))))</f>
        <v>0</v>
      </c>
      <c r="N266" s="38" t="str">
        <f t="shared" si="12"/>
        <v>000</v>
      </c>
      <c r="O266" s="38">
        <f t="shared" si="13"/>
        <v>0</v>
      </c>
      <c r="P266" s="38">
        <f t="shared" si="14"/>
        <v>0</v>
      </c>
      <c r="Q266" s="12" t="str">
        <f>IF(I266=0,"Never Recharged",INDEX(RFM_Method!$C$32:$G$36,6-K266,P266))</f>
        <v>Never Recharged</v>
      </c>
      <c r="R266" s="39">
        <f>SUMIFS(Raw_DataUsage!$D$2:$D$5001,Raw_DataUsage!$B$2:$B$5001,A266)/1024</f>
        <v>4.0335449218750004</v>
      </c>
      <c r="S266" s="40">
        <f>SUMIFS(Raw_Calls!$D$2:$D$5001,Raw_Calls!$B$2:$B$5001,A266)/60</f>
        <v>135.5</v>
      </c>
      <c r="T266" s="38" t="str">
        <f>IF(COUNTIFS(Raw_Subscriptions!$B$2:$B$3001,A266,Raw_Subscriptions!$F$2:$F$3001,"Active")&gt;0,"Yes","No")</f>
        <v>No</v>
      </c>
    </row>
    <row r="267" spans="1:20" x14ac:dyDescent="0.3">
      <c r="A267" s="13" t="str">
        <f>Raw_Customers!A264</f>
        <v>C000263</v>
      </c>
      <c r="B267" s="13" t="str">
        <f>Raw_Customers!B264</f>
        <v>Raj Gupta</v>
      </c>
      <c r="C267" s="13" t="str">
        <f>Raw_Customers!E264</f>
        <v>Pune</v>
      </c>
      <c r="D267" s="13" t="str">
        <f>Raw_Customers!F264</f>
        <v>West Bengal</v>
      </c>
      <c r="E267" s="13" t="str">
        <f>Raw_Customers!H264</f>
        <v>Active</v>
      </c>
      <c r="F267" s="35">
        <f>Raw_Customers!G264</f>
        <v>44222</v>
      </c>
      <c r="G267" s="36" t="str">
        <f>IF(I267=0,"",INT(_xlfn.MAXIFS(Raw_Recharges!$D$2:$D$3001,Raw_Recharges!$B$2:$B$3001,A267)))</f>
        <v/>
      </c>
      <c r="H267" s="12" t="str">
        <f>IF(I267=0,"",RFM_Method!$C$5-G267)</f>
        <v/>
      </c>
      <c r="I267" s="12">
        <f>COUNTIFS(Raw_Recharges!$B$2:$B$3001,A267)</f>
        <v>0</v>
      </c>
      <c r="J267" s="37" t="str">
        <f>IF(I267=0,"",SUMIFS(Raw_Recharges!$E$2:$E$3001,Raw_Recharges!$B$2:$B$3001,A267))</f>
        <v/>
      </c>
      <c r="K267" s="38">
        <f>IF(I267=0,0,IF(H267&lt;=RFM_Method!$C$22,5,IF(H267&lt;=RFM_Method!$C$23,4,IF(H267&lt;=RFM_Method!$C$24,3,IF(H267&lt;=RFM_Method!$C$25,2,1)))))</f>
        <v>0</v>
      </c>
      <c r="L267" s="38">
        <f>IF(I267=0,0,IF(I267&gt;=RFM_Method!$E$22,5,IF(I267&gt;=RFM_Method!$E$23,4,IF(I267&gt;=RFM_Method!$E$24,3,IF(I267&gt;=RFM_Method!$E$25,2,1)))))</f>
        <v>0</v>
      </c>
      <c r="M267" s="38">
        <f>IF(I267=0,0,IF(J267&gt;=RFM_Method!$D$25,5,IF(J267&gt;=RFM_Method!$D$24,4,IF(J267&gt;=RFM_Method!$D$23,3,IF(J267&gt;=RFM_Method!$D$22,2,1)))))</f>
        <v>0</v>
      </c>
      <c r="N267" s="38" t="str">
        <f t="shared" si="12"/>
        <v>000</v>
      </c>
      <c r="O267" s="38">
        <f t="shared" si="13"/>
        <v>0</v>
      </c>
      <c r="P267" s="38">
        <f t="shared" si="14"/>
        <v>0</v>
      </c>
      <c r="Q267" s="12" t="str">
        <f>IF(I267=0,"Never Recharged",INDEX(RFM_Method!$C$32:$G$36,6-K267,P267))</f>
        <v>Never Recharged</v>
      </c>
      <c r="R267" s="39">
        <f>SUMIFS(Raw_DataUsage!$D$2:$D$5001,Raw_DataUsage!$B$2:$B$5001,A267)/1024</f>
        <v>6.0014355468749994</v>
      </c>
      <c r="S267" s="40">
        <f>SUMIFS(Raw_Calls!$D$2:$D$5001,Raw_Calls!$B$2:$B$5001,A267)/60</f>
        <v>20.05</v>
      </c>
      <c r="T267" s="38" t="str">
        <f>IF(COUNTIFS(Raw_Subscriptions!$B$2:$B$3001,A267,Raw_Subscriptions!$F$2:$F$3001,"Active")&gt;0,"Yes","No")</f>
        <v>No</v>
      </c>
    </row>
    <row r="268" spans="1:20" x14ac:dyDescent="0.3">
      <c r="A268" s="13" t="str">
        <f>Raw_Customers!A265</f>
        <v>C000264</v>
      </c>
      <c r="B268" s="13" t="str">
        <f>Raw_Customers!B265</f>
        <v>Raj Jha</v>
      </c>
      <c r="C268" s="13" t="str">
        <f>Raw_Customers!E265</f>
        <v>Mumbai</v>
      </c>
      <c r="D268" s="13" t="str">
        <f>Raw_Customers!F265</f>
        <v>Telangana</v>
      </c>
      <c r="E268" s="13" t="str">
        <f>Raw_Customers!H265</f>
        <v>Inactive</v>
      </c>
      <c r="F268" s="35">
        <f>Raw_Customers!G265</f>
        <v>44125</v>
      </c>
      <c r="G268" s="36">
        <f>IF(I268=0,"",INT(_xlfn.MAXIFS(Raw_Recharges!$D$2:$D$3001,Raw_Recharges!$B$2:$B$3001,A268)))</f>
        <v>46047</v>
      </c>
      <c r="H268" s="12">
        <f>IF(I268=0,"",RFM_Method!$C$5-G268)</f>
        <v>7</v>
      </c>
      <c r="I268" s="12">
        <f>COUNTIFS(Raw_Recharges!$B$2:$B$3001,A268)</f>
        <v>1</v>
      </c>
      <c r="J268" s="37">
        <f>IF(I268=0,"",SUMIFS(Raw_Recharges!$E$2:$E$3001,Raw_Recharges!$B$2:$B$3001,A268))</f>
        <v>499</v>
      </c>
      <c r="K268" s="38">
        <f>IF(I268=0,0,IF(H268&lt;=RFM_Method!$C$22,5,IF(H268&lt;=RFM_Method!$C$23,4,IF(H268&lt;=RFM_Method!$C$24,3,IF(H268&lt;=RFM_Method!$C$25,2,1)))))</f>
        <v>5</v>
      </c>
      <c r="L268" s="38">
        <f>IF(I268=0,0,IF(I268&gt;=RFM_Method!$E$22,5,IF(I268&gt;=RFM_Method!$E$23,4,IF(I268&gt;=RFM_Method!$E$24,3,IF(I268&gt;=RFM_Method!$E$25,2,1)))))</f>
        <v>1</v>
      </c>
      <c r="M268" s="38">
        <f>IF(I268=0,0,IF(J268&gt;=RFM_Method!$D$25,5,IF(J268&gt;=RFM_Method!$D$24,4,IF(J268&gt;=RFM_Method!$D$23,3,IF(J268&gt;=RFM_Method!$D$22,2,1)))))</f>
        <v>2</v>
      </c>
      <c r="N268" s="38" t="str">
        <f t="shared" si="12"/>
        <v>512</v>
      </c>
      <c r="O268" s="38">
        <f t="shared" si="13"/>
        <v>8</v>
      </c>
      <c r="P268" s="38">
        <f t="shared" si="14"/>
        <v>2</v>
      </c>
      <c r="Q268" s="12" t="str">
        <f>IF(I268=0,"Never Recharged",INDEX(RFM_Method!$C$32:$G$36,6-K268,P268))</f>
        <v>Promising</v>
      </c>
      <c r="R268" s="39">
        <f>SUMIFS(Raw_DataUsage!$D$2:$D$5001,Raw_DataUsage!$B$2:$B$5001,A268)/1024</f>
        <v>3.6602636718750001</v>
      </c>
      <c r="S268" s="40">
        <f>SUMIFS(Raw_Calls!$D$2:$D$5001,Raw_Calls!$B$2:$B$5001,A268)/60</f>
        <v>10.716666666666667</v>
      </c>
      <c r="T268" s="38" t="str">
        <f>IF(COUNTIFS(Raw_Subscriptions!$B$2:$B$3001,A268,Raw_Subscriptions!$F$2:$F$3001,"Active")&gt;0,"Yes","No")</f>
        <v>Yes</v>
      </c>
    </row>
    <row r="269" spans="1:20" x14ac:dyDescent="0.3">
      <c r="A269" s="13" t="str">
        <f>Raw_Customers!A266</f>
        <v>C000265</v>
      </c>
      <c r="B269" s="13" t="str">
        <f>Raw_Customers!B266</f>
        <v>Rahul Yadav</v>
      </c>
      <c r="C269" s="13" t="str">
        <f>Raw_Customers!E266</f>
        <v>Delhi</v>
      </c>
      <c r="D269" s="13" t="str">
        <f>Raw_Customers!F266</f>
        <v>UP East</v>
      </c>
      <c r="E269" s="13" t="str">
        <f>Raw_Customers!H266</f>
        <v>Active</v>
      </c>
      <c r="F269" s="35">
        <f>Raw_Customers!G266</f>
        <v>44814</v>
      </c>
      <c r="G269" s="36">
        <f>IF(I269=0,"",INT(_xlfn.MAXIFS(Raw_Recharges!$D$2:$D$3001,Raw_Recharges!$B$2:$B$3001,A269)))</f>
        <v>45959</v>
      </c>
      <c r="H269" s="12">
        <f>IF(I269=0,"",RFM_Method!$C$5-G269)</f>
        <v>95</v>
      </c>
      <c r="I269" s="12">
        <f>COUNTIFS(Raw_Recharges!$B$2:$B$3001,A269)</f>
        <v>1</v>
      </c>
      <c r="J269" s="37">
        <f>IF(I269=0,"",SUMIFS(Raw_Recharges!$E$2:$E$3001,Raw_Recharges!$B$2:$B$3001,A269))</f>
        <v>349</v>
      </c>
      <c r="K269" s="38">
        <f>IF(I269=0,0,IF(H269&lt;=RFM_Method!$C$22,5,IF(H269&lt;=RFM_Method!$C$23,4,IF(H269&lt;=RFM_Method!$C$24,3,IF(H269&lt;=RFM_Method!$C$25,2,1)))))</f>
        <v>3</v>
      </c>
      <c r="L269" s="38">
        <f>IF(I269=0,0,IF(I269&gt;=RFM_Method!$E$22,5,IF(I269&gt;=RFM_Method!$E$23,4,IF(I269&gt;=RFM_Method!$E$24,3,IF(I269&gt;=RFM_Method!$E$25,2,1)))))</f>
        <v>1</v>
      </c>
      <c r="M269" s="38">
        <f>IF(I269=0,0,IF(J269&gt;=RFM_Method!$D$25,5,IF(J269&gt;=RFM_Method!$D$24,4,IF(J269&gt;=RFM_Method!$D$23,3,IF(J269&gt;=RFM_Method!$D$22,2,1)))))</f>
        <v>1</v>
      </c>
      <c r="N269" s="38" t="str">
        <f t="shared" si="12"/>
        <v>311</v>
      </c>
      <c r="O269" s="38">
        <f t="shared" si="13"/>
        <v>5</v>
      </c>
      <c r="P269" s="38">
        <f t="shared" si="14"/>
        <v>1</v>
      </c>
      <c r="Q269" s="12" t="str">
        <f>IF(I269=0,"Never Recharged",INDEX(RFM_Method!$C$32:$G$36,6-K269,P269))</f>
        <v>About to Sleep</v>
      </c>
      <c r="R269" s="39">
        <f>SUMIFS(Raw_DataUsage!$D$2:$D$5001,Raw_DataUsage!$B$2:$B$5001,A269)/1024</f>
        <v>5.7775488281250009</v>
      </c>
      <c r="S269" s="40">
        <f>SUMIFS(Raw_Calls!$D$2:$D$5001,Raw_Calls!$B$2:$B$5001,A269)/60</f>
        <v>111.46666666666667</v>
      </c>
      <c r="T269" s="38" t="str">
        <f>IF(COUNTIFS(Raw_Subscriptions!$B$2:$B$3001,A269,Raw_Subscriptions!$F$2:$F$3001,"Active")&gt;0,"Yes","No")</f>
        <v>No</v>
      </c>
    </row>
    <row r="270" spans="1:20" x14ac:dyDescent="0.3">
      <c r="A270" s="13" t="str">
        <f>Raw_Customers!A267</f>
        <v>C000266</v>
      </c>
      <c r="B270" s="13" t="str">
        <f>Raw_Customers!B267</f>
        <v>Anita Kumar</v>
      </c>
      <c r="C270" s="13" t="str">
        <f>Raw_Customers!E267</f>
        <v>Chennai</v>
      </c>
      <c r="D270" s="13" t="str">
        <f>Raw_Customers!F267</f>
        <v>UP West</v>
      </c>
      <c r="E270" s="13" t="str">
        <f>Raw_Customers!H267</f>
        <v>Inactive</v>
      </c>
      <c r="F270" s="35">
        <f>Raw_Customers!G267</f>
        <v>45742</v>
      </c>
      <c r="G270" s="36">
        <f>IF(I270=0,"",INT(_xlfn.MAXIFS(Raw_Recharges!$D$2:$D$3001,Raw_Recharges!$B$2:$B$3001,A270)))</f>
        <v>45799</v>
      </c>
      <c r="H270" s="12">
        <f>IF(I270=0,"",RFM_Method!$C$5-G270)</f>
        <v>255</v>
      </c>
      <c r="I270" s="12">
        <f>COUNTIFS(Raw_Recharges!$B$2:$B$3001,A270)</f>
        <v>2</v>
      </c>
      <c r="J270" s="37">
        <f>IF(I270=0,"",SUMIFS(Raw_Recharges!$E$2:$E$3001,Raw_Recharges!$B$2:$B$3001,A270))</f>
        <v>447</v>
      </c>
      <c r="K270" s="38">
        <f>IF(I270=0,0,IF(H270&lt;=RFM_Method!$C$22,5,IF(H270&lt;=RFM_Method!$C$23,4,IF(H270&lt;=RFM_Method!$C$24,3,IF(H270&lt;=RFM_Method!$C$25,2,1)))))</f>
        <v>1</v>
      </c>
      <c r="L270" s="38">
        <f>IF(I270=0,0,IF(I270&gt;=RFM_Method!$E$22,5,IF(I270&gt;=RFM_Method!$E$23,4,IF(I270&gt;=RFM_Method!$E$24,3,IF(I270&gt;=RFM_Method!$E$25,2,1)))))</f>
        <v>2</v>
      </c>
      <c r="M270" s="38">
        <f>IF(I270=0,0,IF(J270&gt;=RFM_Method!$D$25,5,IF(J270&gt;=RFM_Method!$D$24,4,IF(J270&gt;=RFM_Method!$D$23,3,IF(J270&gt;=RFM_Method!$D$22,2,1)))))</f>
        <v>2</v>
      </c>
      <c r="N270" s="38" t="str">
        <f t="shared" si="12"/>
        <v>122</v>
      </c>
      <c r="O270" s="38">
        <f t="shared" si="13"/>
        <v>5</v>
      </c>
      <c r="P270" s="38">
        <f t="shared" si="14"/>
        <v>2</v>
      </c>
      <c r="Q270" s="12" t="str">
        <f>IF(I270=0,"Never Recharged",INDEX(RFM_Method!$C$32:$G$36,6-K270,P270))</f>
        <v>Hibernating</v>
      </c>
      <c r="R270" s="39">
        <f>SUMIFS(Raw_DataUsage!$D$2:$D$5001,Raw_DataUsage!$B$2:$B$5001,A270)/1024</f>
        <v>1.56494140625</v>
      </c>
      <c r="S270" s="40">
        <f>SUMIFS(Raw_Calls!$D$2:$D$5001,Raw_Calls!$B$2:$B$5001,A270)/60</f>
        <v>0</v>
      </c>
      <c r="T270" s="38" t="str">
        <f>IF(COUNTIFS(Raw_Subscriptions!$B$2:$B$3001,A270,Raw_Subscriptions!$F$2:$F$3001,"Active")&gt;0,"Yes","No")</f>
        <v>Yes</v>
      </c>
    </row>
    <row r="271" spans="1:20" x14ac:dyDescent="0.3">
      <c r="A271" s="13" t="str">
        <f>Raw_Customers!A268</f>
        <v>C000267</v>
      </c>
      <c r="B271" s="13" t="str">
        <f>Raw_Customers!B268</f>
        <v>Simran Kumar</v>
      </c>
      <c r="C271" s="13" t="str">
        <f>Raw_Customers!E268</f>
        <v>Bangalore</v>
      </c>
      <c r="D271" s="13" t="str">
        <f>Raw_Customers!F268</f>
        <v>Telangana</v>
      </c>
      <c r="E271" s="13" t="str">
        <f>Raw_Customers!H268</f>
        <v>Active</v>
      </c>
      <c r="F271" s="35">
        <f>Raw_Customers!G268</f>
        <v>44329</v>
      </c>
      <c r="G271" s="36">
        <f>IF(I271=0,"",INT(_xlfn.MAXIFS(Raw_Recharges!$D$2:$D$3001,Raw_Recharges!$B$2:$B$3001,A271)))</f>
        <v>45954</v>
      </c>
      <c r="H271" s="12">
        <f>IF(I271=0,"",RFM_Method!$C$5-G271)</f>
        <v>100</v>
      </c>
      <c r="I271" s="12">
        <f>COUNTIFS(Raw_Recharges!$B$2:$B$3001,A271)</f>
        <v>3</v>
      </c>
      <c r="J271" s="37">
        <f>IF(I271=0,"",SUMIFS(Raw_Recharges!$E$2:$E$3001,Raw_Recharges!$B$2:$B$3001,A271))</f>
        <v>444</v>
      </c>
      <c r="K271" s="38">
        <f>IF(I271=0,0,IF(H271&lt;=RFM_Method!$C$22,5,IF(H271&lt;=RFM_Method!$C$23,4,IF(H271&lt;=RFM_Method!$C$24,3,IF(H271&lt;=RFM_Method!$C$25,2,1)))))</f>
        <v>3</v>
      </c>
      <c r="L271" s="38">
        <f>IF(I271=0,0,IF(I271&gt;=RFM_Method!$E$22,5,IF(I271&gt;=RFM_Method!$E$23,4,IF(I271&gt;=RFM_Method!$E$24,3,IF(I271&gt;=RFM_Method!$E$25,2,1)))))</f>
        <v>3</v>
      </c>
      <c r="M271" s="38">
        <f>IF(I271=0,0,IF(J271&gt;=RFM_Method!$D$25,5,IF(J271&gt;=RFM_Method!$D$24,4,IF(J271&gt;=RFM_Method!$D$23,3,IF(J271&gt;=RFM_Method!$D$22,2,1)))))</f>
        <v>2</v>
      </c>
      <c r="N271" s="38" t="str">
        <f t="shared" si="12"/>
        <v>332</v>
      </c>
      <c r="O271" s="38">
        <f t="shared" si="13"/>
        <v>8</v>
      </c>
      <c r="P271" s="38">
        <f t="shared" si="14"/>
        <v>3</v>
      </c>
      <c r="Q271" s="12" t="str">
        <f>IF(I271=0,"Never Recharged",INDEX(RFM_Method!$C$32:$G$36,6-K271,P271))</f>
        <v>Need Attention</v>
      </c>
      <c r="R271" s="39">
        <f>SUMIFS(Raw_DataUsage!$D$2:$D$5001,Raw_DataUsage!$B$2:$B$5001,A271)/1024</f>
        <v>0.36705078125000001</v>
      </c>
      <c r="S271" s="40">
        <f>SUMIFS(Raw_Calls!$D$2:$D$5001,Raw_Calls!$B$2:$B$5001,A271)/60</f>
        <v>0</v>
      </c>
      <c r="T271" s="38" t="str">
        <f>IF(COUNTIFS(Raw_Subscriptions!$B$2:$B$3001,A271,Raw_Subscriptions!$F$2:$F$3001,"Active")&gt;0,"Yes","No")</f>
        <v>Yes</v>
      </c>
    </row>
    <row r="272" spans="1:20" x14ac:dyDescent="0.3">
      <c r="A272" s="13" t="str">
        <f>Raw_Customers!A269</f>
        <v>C000268</v>
      </c>
      <c r="B272" s="13" t="str">
        <f>Raw_Customers!B269</f>
        <v>Simran Yadav</v>
      </c>
      <c r="C272" s="13" t="str">
        <f>Raw_Customers!E269</f>
        <v>Delhi</v>
      </c>
      <c r="D272" s="13" t="str">
        <f>Raw_Customers!F269</f>
        <v>Gujarat</v>
      </c>
      <c r="E272" s="13" t="str">
        <f>Raw_Customers!H269</f>
        <v>Active</v>
      </c>
      <c r="F272" s="35">
        <f>Raw_Customers!G269</f>
        <v>44754</v>
      </c>
      <c r="G272" s="36">
        <f>IF(I272=0,"",INT(_xlfn.MAXIFS(Raw_Recharges!$D$2:$D$3001,Raw_Recharges!$B$2:$B$3001,A272)))</f>
        <v>45854</v>
      </c>
      <c r="H272" s="12">
        <f>IF(I272=0,"",RFM_Method!$C$5-G272)</f>
        <v>200</v>
      </c>
      <c r="I272" s="12">
        <f>COUNTIFS(Raw_Recharges!$B$2:$B$3001,A272)</f>
        <v>2</v>
      </c>
      <c r="J272" s="37">
        <f>IF(I272=0,"",SUMIFS(Raw_Recharges!$E$2:$E$3001,Raw_Recharges!$B$2:$B$3001,A272))</f>
        <v>1165</v>
      </c>
      <c r="K272" s="38">
        <f>IF(I272=0,0,IF(H272&lt;=RFM_Method!$C$22,5,IF(H272&lt;=RFM_Method!$C$23,4,IF(H272&lt;=RFM_Method!$C$24,3,IF(H272&lt;=RFM_Method!$C$25,2,1)))))</f>
        <v>2</v>
      </c>
      <c r="L272" s="38">
        <f>IF(I272=0,0,IF(I272&gt;=RFM_Method!$E$22,5,IF(I272&gt;=RFM_Method!$E$23,4,IF(I272&gt;=RFM_Method!$E$24,3,IF(I272&gt;=RFM_Method!$E$25,2,1)))))</f>
        <v>2</v>
      </c>
      <c r="M272" s="38">
        <f>IF(I272=0,0,IF(J272&gt;=RFM_Method!$D$25,5,IF(J272&gt;=RFM_Method!$D$24,4,IF(J272&gt;=RFM_Method!$D$23,3,IF(J272&gt;=RFM_Method!$D$22,2,1)))))</f>
        <v>4</v>
      </c>
      <c r="N272" s="38" t="str">
        <f t="shared" si="12"/>
        <v>224</v>
      </c>
      <c r="O272" s="38">
        <f t="shared" si="13"/>
        <v>8</v>
      </c>
      <c r="P272" s="38">
        <f t="shared" si="14"/>
        <v>3</v>
      </c>
      <c r="Q272" s="12" t="str">
        <f>IF(I272=0,"Never Recharged",INDEX(RFM_Method!$C$32:$G$36,6-K272,P272))</f>
        <v>At Risk</v>
      </c>
      <c r="R272" s="39">
        <f>SUMIFS(Raw_DataUsage!$D$2:$D$5001,Raw_DataUsage!$B$2:$B$5001,A272)/1024</f>
        <v>0</v>
      </c>
      <c r="S272" s="40">
        <f>SUMIFS(Raw_Calls!$D$2:$D$5001,Raw_Calls!$B$2:$B$5001,A272)/60</f>
        <v>25.516666666666666</v>
      </c>
      <c r="T272" s="38" t="str">
        <f>IF(COUNTIFS(Raw_Subscriptions!$B$2:$B$3001,A272,Raw_Subscriptions!$F$2:$F$3001,"Active")&gt;0,"Yes","No")</f>
        <v>No</v>
      </c>
    </row>
    <row r="273" spans="1:20" x14ac:dyDescent="0.3">
      <c r="A273" s="13" t="str">
        <f>Raw_Customers!A270</f>
        <v>C000269</v>
      </c>
      <c r="B273" s="13" t="str">
        <f>Raw_Customers!B270</f>
        <v>Vikram Gupta</v>
      </c>
      <c r="C273" s="13" t="str">
        <f>Raw_Customers!E270</f>
        <v>Bangalore</v>
      </c>
      <c r="D273" s="13" t="str">
        <f>Raw_Customers!F270</f>
        <v>Tamil Nadu</v>
      </c>
      <c r="E273" s="13" t="str">
        <f>Raw_Customers!H270</f>
        <v>Active</v>
      </c>
      <c r="F273" s="35">
        <f>Raw_Customers!G270</f>
        <v>46032</v>
      </c>
      <c r="G273" s="36" t="str">
        <f>IF(I273=0,"",INT(_xlfn.MAXIFS(Raw_Recharges!$D$2:$D$3001,Raw_Recharges!$B$2:$B$3001,A273)))</f>
        <v/>
      </c>
      <c r="H273" s="12" t="str">
        <f>IF(I273=0,"",RFM_Method!$C$5-G273)</f>
        <v/>
      </c>
      <c r="I273" s="12">
        <f>COUNTIFS(Raw_Recharges!$B$2:$B$3001,A273)</f>
        <v>0</v>
      </c>
      <c r="J273" s="37" t="str">
        <f>IF(I273=0,"",SUMIFS(Raw_Recharges!$E$2:$E$3001,Raw_Recharges!$B$2:$B$3001,A273))</f>
        <v/>
      </c>
      <c r="K273" s="38">
        <f>IF(I273=0,0,IF(H273&lt;=RFM_Method!$C$22,5,IF(H273&lt;=RFM_Method!$C$23,4,IF(H273&lt;=RFM_Method!$C$24,3,IF(H273&lt;=RFM_Method!$C$25,2,1)))))</f>
        <v>0</v>
      </c>
      <c r="L273" s="38">
        <f>IF(I273=0,0,IF(I273&gt;=RFM_Method!$E$22,5,IF(I273&gt;=RFM_Method!$E$23,4,IF(I273&gt;=RFM_Method!$E$24,3,IF(I273&gt;=RFM_Method!$E$25,2,1)))))</f>
        <v>0</v>
      </c>
      <c r="M273" s="38">
        <f>IF(I273=0,0,IF(J273&gt;=RFM_Method!$D$25,5,IF(J273&gt;=RFM_Method!$D$24,4,IF(J273&gt;=RFM_Method!$D$23,3,IF(J273&gt;=RFM_Method!$D$22,2,1)))))</f>
        <v>0</v>
      </c>
      <c r="N273" s="38" t="str">
        <f t="shared" si="12"/>
        <v>000</v>
      </c>
      <c r="O273" s="38">
        <f t="shared" si="13"/>
        <v>0</v>
      </c>
      <c r="P273" s="38">
        <f t="shared" si="14"/>
        <v>0</v>
      </c>
      <c r="Q273" s="12" t="str">
        <f>IF(I273=0,"Never Recharged",INDEX(RFM_Method!$C$32:$G$36,6-K273,P273))</f>
        <v>Never Recharged</v>
      </c>
      <c r="R273" s="39">
        <f>SUMIFS(Raw_DataUsage!$D$2:$D$5001,Raw_DataUsage!$B$2:$B$5001,A273)/1024</f>
        <v>4.2857910156250005</v>
      </c>
      <c r="S273" s="40">
        <f>SUMIFS(Raw_Calls!$D$2:$D$5001,Raw_Calls!$B$2:$B$5001,A273)/60</f>
        <v>116.43333333333334</v>
      </c>
      <c r="T273" s="38" t="str">
        <f>IF(COUNTIFS(Raw_Subscriptions!$B$2:$B$3001,A273,Raw_Subscriptions!$F$2:$F$3001,"Active")&gt;0,"Yes","No")</f>
        <v>No</v>
      </c>
    </row>
    <row r="274" spans="1:20" x14ac:dyDescent="0.3">
      <c r="A274" s="13" t="str">
        <f>Raw_Customers!A271</f>
        <v>C000270</v>
      </c>
      <c r="B274" s="13" t="str">
        <f>Raw_Customers!B271</f>
        <v>Pooja Khan</v>
      </c>
      <c r="C274" s="13" t="str">
        <f>Raw_Customers!E271</f>
        <v>Chennai</v>
      </c>
      <c r="D274" s="13" t="str">
        <f>Raw_Customers!F271</f>
        <v>UP West</v>
      </c>
      <c r="E274" s="13" t="str">
        <f>Raw_Customers!H271</f>
        <v>Inactive</v>
      </c>
      <c r="F274" s="35">
        <f>Raw_Customers!G271</f>
        <v>45928</v>
      </c>
      <c r="G274" s="36">
        <f>IF(I274=0,"",INT(_xlfn.MAXIFS(Raw_Recharges!$D$2:$D$3001,Raw_Recharges!$B$2:$B$3001,A274)))</f>
        <v>45700</v>
      </c>
      <c r="H274" s="12">
        <f>IF(I274=0,"",RFM_Method!$C$5-G274)</f>
        <v>354</v>
      </c>
      <c r="I274" s="12">
        <f>COUNTIFS(Raw_Recharges!$B$2:$B$3001,A274)</f>
        <v>1</v>
      </c>
      <c r="J274" s="37">
        <f>IF(I274=0,"",SUMIFS(Raw_Recharges!$E$2:$E$3001,Raw_Recharges!$B$2:$B$3001,A274))</f>
        <v>499</v>
      </c>
      <c r="K274" s="38">
        <f>IF(I274=0,0,IF(H274&lt;=RFM_Method!$C$22,5,IF(H274&lt;=RFM_Method!$C$23,4,IF(H274&lt;=RFM_Method!$C$24,3,IF(H274&lt;=RFM_Method!$C$25,2,1)))))</f>
        <v>1</v>
      </c>
      <c r="L274" s="38">
        <f>IF(I274=0,0,IF(I274&gt;=RFM_Method!$E$22,5,IF(I274&gt;=RFM_Method!$E$23,4,IF(I274&gt;=RFM_Method!$E$24,3,IF(I274&gt;=RFM_Method!$E$25,2,1)))))</f>
        <v>1</v>
      </c>
      <c r="M274" s="38">
        <f>IF(I274=0,0,IF(J274&gt;=RFM_Method!$D$25,5,IF(J274&gt;=RFM_Method!$D$24,4,IF(J274&gt;=RFM_Method!$D$23,3,IF(J274&gt;=RFM_Method!$D$22,2,1)))))</f>
        <v>2</v>
      </c>
      <c r="N274" s="38" t="str">
        <f t="shared" si="12"/>
        <v>112</v>
      </c>
      <c r="O274" s="38">
        <f t="shared" si="13"/>
        <v>4</v>
      </c>
      <c r="P274" s="38">
        <f t="shared" si="14"/>
        <v>2</v>
      </c>
      <c r="Q274" s="12" t="str">
        <f>IF(I274=0,"Never Recharged",INDEX(RFM_Method!$C$32:$G$36,6-K274,P274))</f>
        <v>Hibernating</v>
      </c>
      <c r="R274" s="39">
        <f>SUMIFS(Raw_DataUsage!$D$2:$D$5001,Raw_DataUsage!$B$2:$B$5001,A274)/1024</f>
        <v>4.3545410156250002</v>
      </c>
      <c r="S274" s="40">
        <f>SUMIFS(Raw_Calls!$D$2:$D$5001,Raw_Calls!$B$2:$B$5001,A274)/60</f>
        <v>102.45</v>
      </c>
      <c r="T274" s="38" t="str">
        <f>IF(COUNTIFS(Raw_Subscriptions!$B$2:$B$3001,A274,Raw_Subscriptions!$F$2:$F$3001,"Active")&gt;0,"Yes","No")</f>
        <v>No</v>
      </c>
    </row>
    <row r="275" spans="1:20" x14ac:dyDescent="0.3">
      <c r="A275" s="13" t="str">
        <f>Raw_Customers!A272</f>
        <v>C000271</v>
      </c>
      <c r="B275" s="13" t="str">
        <f>Raw_Customers!B272</f>
        <v>Simran Reddy</v>
      </c>
      <c r="C275" s="13" t="str">
        <f>Raw_Customers!E272</f>
        <v>Delhi</v>
      </c>
      <c r="D275" s="13" t="str">
        <f>Raw_Customers!F272</f>
        <v>Andhra Pradesh</v>
      </c>
      <c r="E275" s="13" t="str">
        <f>Raw_Customers!H272</f>
        <v>Active</v>
      </c>
      <c r="F275" s="35">
        <f>Raw_Customers!G272</f>
        <v>44560</v>
      </c>
      <c r="G275" s="36" t="str">
        <f>IF(I275=0,"",INT(_xlfn.MAXIFS(Raw_Recharges!$D$2:$D$3001,Raw_Recharges!$B$2:$B$3001,A275)))</f>
        <v/>
      </c>
      <c r="H275" s="12" t="str">
        <f>IF(I275=0,"",RFM_Method!$C$5-G275)</f>
        <v/>
      </c>
      <c r="I275" s="12">
        <f>COUNTIFS(Raw_Recharges!$B$2:$B$3001,A275)</f>
        <v>0</v>
      </c>
      <c r="J275" s="37" t="str">
        <f>IF(I275=0,"",SUMIFS(Raw_Recharges!$E$2:$E$3001,Raw_Recharges!$B$2:$B$3001,A275))</f>
        <v/>
      </c>
      <c r="K275" s="38">
        <f>IF(I275=0,0,IF(H275&lt;=RFM_Method!$C$22,5,IF(H275&lt;=RFM_Method!$C$23,4,IF(H275&lt;=RFM_Method!$C$24,3,IF(H275&lt;=RFM_Method!$C$25,2,1)))))</f>
        <v>0</v>
      </c>
      <c r="L275" s="38">
        <f>IF(I275=0,0,IF(I275&gt;=RFM_Method!$E$22,5,IF(I275&gt;=RFM_Method!$E$23,4,IF(I275&gt;=RFM_Method!$E$24,3,IF(I275&gt;=RFM_Method!$E$25,2,1)))))</f>
        <v>0</v>
      </c>
      <c r="M275" s="38">
        <f>IF(I275=0,0,IF(J275&gt;=RFM_Method!$D$25,5,IF(J275&gt;=RFM_Method!$D$24,4,IF(J275&gt;=RFM_Method!$D$23,3,IF(J275&gt;=RFM_Method!$D$22,2,1)))))</f>
        <v>0</v>
      </c>
      <c r="N275" s="38" t="str">
        <f t="shared" si="12"/>
        <v>000</v>
      </c>
      <c r="O275" s="38">
        <f t="shared" si="13"/>
        <v>0</v>
      </c>
      <c r="P275" s="38">
        <f t="shared" si="14"/>
        <v>0</v>
      </c>
      <c r="Q275" s="12" t="str">
        <f>IF(I275=0,"Never Recharged",INDEX(RFM_Method!$C$32:$G$36,6-K275,P275))</f>
        <v>Never Recharged</v>
      </c>
      <c r="R275" s="39">
        <f>SUMIFS(Raw_DataUsage!$D$2:$D$5001,Raw_DataUsage!$B$2:$B$5001,A275)/1024</f>
        <v>0</v>
      </c>
      <c r="S275" s="40">
        <f>SUMIFS(Raw_Calls!$D$2:$D$5001,Raw_Calls!$B$2:$B$5001,A275)/60</f>
        <v>126.68333333333334</v>
      </c>
      <c r="T275" s="38" t="str">
        <f>IF(COUNTIFS(Raw_Subscriptions!$B$2:$B$3001,A275,Raw_Subscriptions!$F$2:$F$3001,"Active")&gt;0,"Yes","No")</f>
        <v>No</v>
      </c>
    </row>
    <row r="276" spans="1:20" x14ac:dyDescent="0.3">
      <c r="A276" s="13" t="str">
        <f>Raw_Customers!A273</f>
        <v>C000272</v>
      </c>
      <c r="B276" s="13" t="str">
        <f>Raw_Customers!B273</f>
        <v>Suresh Yadav</v>
      </c>
      <c r="C276" s="13" t="str">
        <f>Raw_Customers!E273</f>
        <v>Mumbai</v>
      </c>
      <c r="D276" s="13" t="str">
        <f>Raw_Customers!F273</f>
        <v>Telangana</v>
      </c>
      <c r="E276" s="13" t="str">
        <f>Raw_Customers!H273</f>
        <v>Inactive</v>
      </c>
      <c r="F276" s="35">
        <f>Raw_Customers!G273</f>
        <v>45517</v>
      </c>
      <c r="G276" s="36">
        <f>IF(I276=0,"",INT(_xlfn.MAXIFS(Raw_Recharges!$D$2:$D$3001,Raw_Recharges!$B$2:$B$3001,A276)))</f>
        <v>46022</v>
      </c>
      <c r="H276" s="12">
        <f>IF(I276=0,"",RFM_Method!$C$5-G276)</f>
        <v>32</v>
      </c>
      <c r="I276" s="12">
        <f>COUNTIFS(Raw_Recharges!$B$2:$B$3001,A276)</f>
        <v>6</v>
      </c>
      <c r="J276" s="37">
        <f>IF(I276=0,"",SUMIFS(Raw_Recharges!$E$2:$E$3001,Raw_Recharges!$B$2:$B$3001,A276))</f>
        <v>7793</v>
      </c>
      <c r="K276" s="38">
        <f>IF(I276=0,0,IF(H276&lt;=RFM_Method!$C$22,5,IF(H276&lt;=RFM_Method!$C$23,4,IF(H276&lt;=RFM_Method!$C$24,3,IF(H276&lt;=RFM_Method!$C$25,2,1)))))</f>
        <v>5</v>
      </c>
      <c r="L276" s="38">
        <f>IF(I276=0,0,IF(I276&gt;=RFM_Method!$E$22,5,IF(I276&gt;=RFM_Method!$E$23,4,IF(I276&gt;=RFM_Method!$E$24,3,IF(I276&gt;=RFM_Method!$E$25,2,1)))))</f>
        <v>5</v>
      </c>
      <c r="M276" s="38">
        <f>IF(I276=0,0,IF(J276&gt;=RFM_Method!$D$25,5,IF(J276&gt;=RFM_Method!$D$24,4,IF(J276&gt;=RFM_Method!$D$23,3,IF(J276&gt;=RFM_Method!$D$22,2,1)))))</f>
        <v>5</v>
      </c>
      <c r="N276" s="38" t="str">
        <f t="shared" si="12"/>
        <v>555</v>
      </c>
      <c r="O276" s="38">
        <f t="shared" si="13"/>
        <v>15</v>
      </c>
      <c r="P276" s="38">
        <f t="shared" si="14"/>
        <v>5</v>
      </c>
      <c r="Q276" s="12" t="str">
        <f>IF(I276=0,"Never Recharged",INDEX(RFM_Method!$C$32:$G$36,6-K276,P276))</f>
        <v>Champions</v>
      </c>
      <c r="R276" s="39">
        <f>SUMIFS(Raw_DataUsage!$D$2:$D$5001,Raw_DataUsage!$B$2:$B$5001,A276)/1024</f>
        <v>0.37239257812499998</v>
      </c>
      <c r="S276" s="40">
        <f>SUMIFS(Raw_Calls!$D$2:$D$5001,Raw_Calls!$B$2:$B$5001,A276)/60</f>
        <v>24.15</v>
      </c>
      <c r="T276" s="38" t="str">
        <f>IF(COUNTIFS(Raw_Subscriptions!$B$2:$B$3001,A276,Raw_Subscriptions!$F$2:$F$3001,"Active")&gt;0,"Yes","No")</f>
        <v>Yes</v>
      </c>
    </row>
    <row r="277" spans="1:20" x14ac:dyDescent="0.3">
      <c r="A277" s="13" t="str">
        <f>Raw_Customers!A274</f>
        <v>C000273</v>
      </c>
      <c r="B277" s="13" t="str">
        <f>Raw_Customers!B274</f>
        <v>Neha Reddy</v>
      </c>
      <c r="C277" s="13" t="str">
        <f>Raw_Customers!E274</f>
        <v>Chennai</v>
      </c>
      <c r="D277" s="13" t="str">
        <f>Raw_Customers!F274</f>
        <v>Andhra Pradesh</v>
      </c>
      <c r="E277" s="13" t="str">
        <f>Raw_Customers!H274</f>
        <v>Active</v>
      </c>
      <c r="F277" s="35">
        <f>Raw_Customers!G274</f>
        <v>44303</v>
      </c>
      <c r="G277" s="36">
        <f>IF(I277=0,"",INT(_xlfn.MAXIFS(Raw_Recharges!$D$2:$D$3001,Raw_Recharges!$B$2:$B$3001,A277)))</f>
        <v>45820</v>
      </c>
      <c r="H277" s="12">
        <f>IF(I277=0,"",RFM_Method!$C$5-G277)</f>
        <v>234</v>
      </c>
      <c r="I277" s="12">
        <f>COUNTIFS(Raw_Recharges!$B$2:$B$3001,A277)</f>
        <v>3</v>
      </c>
      <c r="J277" s="37">
        <f>IF(I277=0,"",SUMIFS(Raw_Recharges!$E$2:$E$3001,Raw_Recharges!$B$2:$B$3001,A277))</f>
        <v>1327</v>
      </c>
      <c r="K277" s="38">
        <f>IF(I277=0,0,IF(H277&lt;=RFM_Method!$C$22,5,IF(H277&lt;=RFM_Method!$C$23,4,IF(H277&lt;=RFM_Method!$C$24,3,IF(H277&lt;=RFM_Method!$C$25,2,1)))))</f>
        <v>1</v>
      </c>
      <c r="L277" s="38">
        <f>IF(I277=0,0,IF(I277&gt;=RFM_Method!$E$22,5,IF(I277&gt;=RFM_Method!$E$23,4,IF(I277&gt;=RFM_Method!$E$24,3,IF(I277&gt;=RFM_Method!$E$25,2,1)))))</f>
        <v>3</v>
      </c>
      <c r="M277" s="38">
        <f>IF(I277=0,0,IF(J277&gt;=RFM_Method!$D$25,5,IF(J277&gt;=RFM_Method!$D$24,4,IF(J277&gt;=RFM_Method!$D$23,3,IF(J277&gt;=RFM_Method!$D$22,2,1)))))</f>
        <v>4</v>
      </c>
      <c r="N277" s="38" t="str">
        <f t="shared" si="12"/>
        <v>134</v>
      </c>
      <c r="O277" s="38">
        <f t="shared" si="13"/>
        <v>8</v>
      </c>
      <c r="P277" s="38">
        <f t="shared" si="14"/>
        <v>4</v>
      </c>
      <c r="Q277" s="12" t="str">
        <f>IF(I277=0,"Never Recharged",INDEX(RFM_Method!$C$32:$G$36,6-K277,P277))</f>
        <v>Can't Lose Them</v>
      </c>
      <c r="R277" s="39">
        <f>SUMIFS(Raw_DataUsage!$D$2:$D$5001,Raw_DataUsage!$B$2:$B$5001,A277)/1024</f>
        <v>0.14567382812499999</v>
      </c>
      <c r="S277" s="40">
        <f>SUMIFS(Raw_Calls!$D$2:$D$5001,Raw_Calls!$B$2:$B$5001,A277)/60</f>
        <v>72.983333333333334</v>
      </c>
      <c r="T277" s="38" t="str">
        <f>IF(COUNTIFS(Raw_Subscriptions!$B$2:$B$3001,A277,Raw_Subscriptions!$F$2:$F$3001,"Active")&gt;0,"Yes","No")</f>
        <v>No</v>
      </c>
    </row>
    <row r="278" spans="1:20" x14ac:dyDescent="0.3">
      <c r="A278" s="13" t="str">
        <f>Raw_Customers!A275</f>
        <v>C000274</v>
      </c>
      <c r="B278" s="13" t="str">
        <f>Raw_Customers!B275</f>
        <v>Simran Singh</v>
      </c>
      <c r="C278" s="13" t="str">
        <f>Raw_Customers!E275</f>
        <v>Pune</v>
      </c>
      <c r="D278" s="13" t="str">
        <f>Raw_Customers!F275</f>
        <v>Mumbai</v>
      </c>
      <c r="E278" s="13" t="str">
        <f>Raw_Customers!H275</f>
        <v>Active</v>
      </c>
      <c r="F278" s="35">
        <f>Raw_Customers!G275</f>
        <v>44277</v>
      </c>
      <c r="G278" s="36">
        <f>IF(I278=0,"",INT(_xlfn.MAXIFS(Raw_Recharges!$D$2:$D$3001,Raw_Recharges!$B$2:$B$3001,A278)))</f>
        <v>46029</v>
      </c>
      <c r="H278" s="12">
        <f>IF(I278=0,"",RFM_Method!$C$5-G278)</f>
        <v>25</v>
      </c>
      <c r="I278" s="12">
        <f>COUNTIFS(Raw_Recharges!$B$2:$B$3001,A278)</f>
        <v>3</v>
      </c>
      <c r="J278" s="37">
        <f>IF(I278=0,"",SUMIFS(Raw_Recharges!$E$2:$E$3001,Raw_Recharges!$B$2:$B$3001,A278))</f>
        <v>1514</v>
      </c>
      <c r="K278" s="38">
        <f>IF(I278=0,0,IF(H278&lt;=RFM_Method!$C$22,5,IF(H278&lt;=RFM_Method!$C$23,4,IF(H278&lt;=RFM_Method!$C$24,3,IF(H278&lt;=RFM_Method!$C$25,2,1)))))</f>
        <v>5</v>
      </c>
      <c r="L278" s="38">
        <f>IF(I278=0,0,IF(I278&gt;=RFM_Method!$E$22,5,IF(I278&gt;=RFM_Method!$E$23,4,IF(I278&gt;=RFM_Method!$E$24,3,IF(I278&gt;=RFM_Method!$E$25,2,1)))))</f>
        <v>3</v>
      </c>
      <c r="M278" s="38">
        <f>IF(I278=0,0,IF(J278&gt;=RFM_Method!$D$25,5,IF(J278&gt;=RFM_Method!$D$24,4,IF(J278&gt;=RFM_Method!$D$23,3,IF(J278&gt;=RFM_Method!$D$22,2,1)))))</f>
        <v>4</v>
      </c>
      <c r="N278" s="38" t="str">
        <f t="shared" si="12"/>
        <v>534</v>
      </c>
      <c r="O278" s="38">
        <f t="shared" si="13"/>
        <v>12</v>
      </c>
      <c r="P278" s="38">
        <f t="shared" si="14"/>
        <v>4</v>
      </c>
      <c r="Q278" s="12" t="str">
        <f>IF(I278=0,"Never Recharged",INDEX(RFM_Method!$C$32:$G$36,6-K278,P278))</f>
        <v>Loyal Customers</v>
      </c>
      <c r="R278" s="39">
        <f>SUMIFS(Raw_DataUsage!$D$2:$D$5001,Raw_DataUsage!$B$2:$B$5001,A278)/1024</f>
        <v>0.84555664062499991</v>
      </c>
      <c r="S278" s="40">
        <f>SUMIFS(Raw_Calls!$D$2:$D$5001,Raw_Calls!$B$2:$B$5001,A278)/60</f>
        <v>70.833333333333329</v>
      </c>
      <c r="T278" s="38" t="str">
        <f>IF(COUNTIFS(Raw_Subscriptions!$B$2:$B$3001,A278,Raw_Subscriptions!$F$2:$F$3001,"Active")&gt;0,"Yes","No")</f>
        <v>Yes</v>
      </c>
    </row>
    <row r="279" spans="1:20" x14ac:dyDescent="0.3">
      <c r="A279" s="13" t="str">
        <f>Raw_Customers!A276</f>
        <v>C000275</v>
      </c>
      <c r="B279" s="13" t="str">
        <f>Raw_Customers!B276</f>
        <v>Rahul Mishra</v>
      </c>
      <c r="C279" s="13" t="str">
        <f>Raw_Customers!E276</f>
        <v>Chennai</v>
      </c>
      <c r="D279" s="13" t="str">
        <f>Raw_Customers!F276</f>
        <v>Maharashtra</v>
      </c>
      <c r="E279" s="13" t="str">
        <f>Raw_Customers!H276</f>
        <v>Inactive</v>
      </c>
      <c r="F279" s="35">
        <f>Raw_Customers!G276</f>
        <v>45641</v>
      </c>
      <c r="G279" s="36">
        <f>IF(I279=0,"",INT(_xlfn.MAXIFS(Raw_Recharges!$D$2:$D$3001,Raw_Recharges!$B$2:$B$3001,A279)))</f>
        <v>45929</v>
      </c>
      <c r="H279" s="12">
        <f>IF(I279=0,"",RFM_Method!$C$5-G279)</f>
        <v>125</v>
      </c>
      <c r="I279" s="12">
        <f>COUNTIFS(Raw_Recharges!$B$2:$B$3001,A279)</f>
        <v>1</v>
      </c>
      <c r="J279" s="37">
        <f>IF(I279=0,"",SUMIFS(Raw_Recharges!$E$2:$E$3001,Raw_Recharges!$B$2:$B$3001,A279))</f>
        <v>499</v>
      </c>
      <c r="K279" s="38">
        <f>IF(I279=0,0,IF(H279&lt;=RFM_Method!$C$22,5,IF(H279&lt;=RFM_Method!$C$23,4,IF(H279&lt;=RFM_Method!$C$24,3,IF(H279&lt;=RFM_Method!$C$25,2,1)))))</f>
        <v>3</v>
      </c>
      <c r="L279" s="38">
        <f>IF(I279=0,0,IF(I279&gt;=RFM_Method!$E$22,5,IF(I279&gt;=RFM_Method!$E$23,4,IF(I279&gt;=RFM_Method!$E$24,3,IF(I279&gt;=RFM_Method!$E$25,2,1)))))</f>
        <v>1</v>
      </c>
      <c r="M279" s="38">
        <f>IF(I279=0,0,IF(J279&gt;=RFM_Method!$D$25,5,IF(J279&gt;=RFM_Method!$D$24,4,IF(J279&gt;=RFM_Method!$D$23,3,IF(J279&gt;=RFM_Method!$D$22,2,1)))))</f>
        <v>2</v>
      </c>
      <c r="N279" s="38" t="str">
        <f t="shared" si="12"/>
        <v>312</v>
      </c>
      <c r="O279" s="38">
        <f t="shared" si="13"/>
        <v>6</v>
      </c>
      <c r="P279" s="38">
        <f t="shared" si="14"/>
        <v>2</v>
      </c>
      <c r="Q279" s="12" t="str">
        <f>IF(I279=0,"Never Recharged",INDEX(RFM_Method!$C$32:$G$36,6-K279,P279))</f>
        <v>Need Attention</v>
      </c>
      <c r="R279" s="39">
        <f>SUMIFS(Raw_DataUsage!$D$2:$D$5001,Raw_DataUsage!$B$2:$B$5001,A279)/1024</f>
        <v>1.619345703125</v>
      </c>
      <c r="S279" s="40">
        <f>SUMIFS(Raw_Calls!$D$2:$D$5001,Raw_Calls!$B$2:$B$5001,A279)/60</f>
        <v>207.53333333333333</v>
      </c>
      <c r="T279" s="38" t="str">
        <f>IF(COUNTIFS(Raw_Subscriptions!$B$2:$B$3001,A279,Raw_Subscriptions!$F$2:$F$3001,"Active")&gt;0,"Yes","No")</f>
        <v>Yes</v>
      </c>
    </row>
    <row r="280" spans="1:20" x14ac:dyDescent="0.3">
      <c r="A280" s="13" t="str">
        <f>Raw_Customers!A277</f>
        <v>C000276</v>
      </c>
      <c r="B280" s="13" t="str">
        <f>Raw_Customers!B277</f>
        <v>Suresh Khan</v>
      </c>
      <c r="C280" s="13" t="str">
        <f>Raw_Customers!E277</f>
        <v>Bangalore</v>
      </c>
      <c r="D280" s="13" t="str">
        <f>Raw_Customers!F277</f>
        <v>Punjab</v>
      </c>
      <c r="E280" s="13" t="str">
        <f>Raw_Customers!H277</f>
        <v>Active</v>
      </c>
      <c r="F280" s="35">
        <f>Raw_Customers!G277</f>
        <v>45164</v>
      </c>
      <c r="G280" s="36">
        <f>IF(I280=0,"",INT(_xlfn.MAXIFS(Raw_Recharges!$D$2:$D$3001,Raw_Recharges!$B$2:$B$3001,A280)))</f>
        <v>46038</v>
      </c>
      <c r="H280" s="12">
        <f>IF(I280=0,"",RFM_Method!$C$5-G280)</f>
        <v>16</v>
      </c>
      <c r="I280" s="12">
        <f>COUNTIFS(Raw_Recharges!$B$2:$B$3001,A280)</f>
        <v>1</v>
      </c>
      <c r="J280" s="37">
        <f>IF(I280=0,"",SUMIFS(Raw_Recharges!$E$2:$E$3001,Raw_Recharges!$B$2:$B$3001,A280))</f>
        <v>479</v>
      </c>
      <c r="K280" s="38">
        <f>IF(I280=0,0,IF(H280&lt;=RFM_Method!$C$22,5,IF(H280&lt;=RFM_Method!$C$23,4,IF(H280&lt;=RFM_Method!$C$24,3,IF(H280&lt;=RFM_Method!$C$25,2,1)))))</f>
        <v>5</v>
      </c>
      <c r="L280" s="38">
        <f>IF(I280=0,0,IF(I280&gt;=RFM_Method!$E$22,5,IF(I280&gt;=RFM_Method!$E$23,4,IF(I280&gt;=RFM_Method!$E$24,3,IF(I280&gt;=RFM_Method!$E$25,2,1)))))</f>
        <v>1</v>
      </c>
      <c r="M280" s="38">
        <f>IF(I280=0,0,IF(J280&gt;=RFM_Method!$D$25,5,IF(J280&gt;=RFM_Method!$D$24,4,IF(J280&gt;=RFM_Method!$D$23,3,IF(J280&gt;=RFM_Method!$D$22,2,1)))))</f>
        <v>2</v>
      </c>
      <c r="N280" s="38" t="str">
        <f t="shared" si="12"/>
        <v>512</v>
      </c>
      <c r="O280" s="38">
        <f t="shared" si="13"/>
        <v>8</v>
      </c>
      <c r="P280" s="38">
        <f t="shared" si="14"/>
        <v>2</v>
      </c>
      <c r="Q280" s="12" t="str">
        <f>IF(I280=0,"Never Recharged",INDEX(RFM_Method!$C$32:$G$36,6-K280,P280))</f>
        <v>Promising</v>
      </c>
      <c r="R280" s="39">
        <f>SUMIFS(Raw_DataUsage!$D$2:$D$5001,Raw_DataUsage!$B$2:$B$5001,A280)/1024</f>
        <v>4.1775585937499997</v>
      </c>
      <c r="S280" s="40">
        <f>SUMIFS(Raw_Calls!$D$2:$D$5001,Raw_Calls!$B$2:$B$5001,A280)/60</f>
        <v>1.2333333333333334</v>
      </c>
      <c r="T280" s="38" t="str">
        <f>IF(COUNTIFS(Raw_Subscriptions!$B$2:$B$3001,A280,Raw_Subscriptions!$F$2:$F$3001,"Active")&gt;0,"Yes","No")</f>
        <v>Yes</v>
      </c>
    </row>
    <row r="281" spans="1:20" x14ac:dyDescent="0.3">
      <c r="A281" s="13" t="str">
        <f>Raw_Customers!A278</f>
        <v>C000277</v>
      </c>
      <c r="B281" s="13" t="str">
        <f>Raw_Customers!B278</f>
        <v>Pooja Reddy</v>
      </c>
      <c r="C281" s="13" t="str">
        <f>Raw_Customers!E278</f>
        <v>Pune</v>
      </c>
      <c r="D281" s="13" t="str">
        <f>Raw_Customers!F278</f>
        <v>West Bengal</v>
      </c>
      <c r="E281" s="13" t="str">
        <f>Raw_Customers!H278</f>
        <v>Active</v>
      </c>
      <c r="F281" s="35">
        <f>Raw_Customers!G278</f>
        <v>45377</v>
      </c>
      <c r="G281" s="36" t="str">
        <f>IF(I281=0,"",INT(_xlfn.MAXIFS(Raw_Recharges!$D$2:$D$3001,Raw_Recharges!$B$2:$B$3001,A281)))</f>
        <v/>
      </c>
      <c r="H281" s="12" t="str">
        <f>IF(I281=0,"",RFM_Method!$C$5-G281)</f>
        <v/>
      </c>
      <c r="I281" s="12">
        <f>COUNTIFS(Raw_Recharges!$B$2:$B$3001,A281)</f>
        <v>0</v>
      </c>
      <c r="J281" s="37" t="str">
        <f>IF(I281=0,"",SUMIFS(Raw_Recharges!$E$2:$E$3001,Raw_Recharges!$B$2:$B$3001,A281))</f>
        <v/>
      </c>
      <c r="K281" s="38">
        <f>IF(I281=0,0,IF(H281&lt;=RFM_Method!$C$22,5,IF(H281&lt;=RFM_Method!$C$23,4,IF(H281&lt;=RFM_Method!$C$24,3,IF(H281&lt;=RFM_Method!$C$25,2,1)))))</f>
        <v>0</v>
      </c>
      <c r="L281" s="38">
        <f>IF(I281=0,0,IF(I281&gt;=RFM_Method!$E$22,5,IF(I281&gt;=RFM_Method!$E$23,4,IF(I281&gt;=RFM_Method!$E$24,3,IF(I281&gt;=RFM_Method!$E$25,2,1)))))</f>
        <v>0</v>
      </c>
      <c r="M281" s="38">
        <f>IF(I281=0,0,IF(J281&gt;=RFM_Method!$D$25,5,IF(J281&gt;=RFM_Method!$D$24,4,IF(J281&gt;=RFM_Method!$D$23,3,IF(J281&gt;=RFM_Method!$D$22,2,1)))))</f>
        <v>0</v>
      </c>
      <c r="N281" s="38" t="str">
        <f t="shared" si="12"/>
        <v>000</v>
      </c>
      <c r="O281" s="38">
        <f t="shared" si="13"/>
        <v>0</v>
      </c>
      <c r="P281" s="38">
        <f t="shared" si="14"/>
        <v>0</v>
      </c>
      <c r="Q281" s="12" t="str">
        <f>IF(I281=0,"Never Recharged",INDEX(RFM_Method!$C$32:$G$36,6-K281,P281))</f>
        <v>Never Recharged</v>
      </c>
      <c r="R281" s="39">
        <f>SUMIFS(Raw_DataUsage!$D$2:$D$5001,Raw_DataUsage!$B$2:$B$5001,A281)/1024</f>
        <v>3.23876953125</v>
      </c>
      <c r="S281" s="40">
        <f>SUMIFS(Raw_Calls!$D$2:$D$5001,Raw_Calls!$B$2:$B$5001,A281)/60</f>
        <v>144.08333333333334</v>
      </c>
      <c r="T281" s="38" t="str">
        <f>IF(COUNTIFS(Raw_Subscriptions!$B$2:$B$3001,A281,Raw_Subscriptions!$F$2:$F$3001,"Active")&gt;0,"Yes","No")</f>
        <v>No</v>
      </c>
    </row>
    <row r="282" spans="1:20" x14ac:dyDescent="0.3">
      <c r="A282" s="13" t="str">
        <f>Raw_Customers!A279</f>
        <v>C000278</v>
      </c>
      <c r="B282" s="13" t="str">
        <f>Raw_Customers!B279</f>
        <v>Priya Yadav</v>
      </c>
      <c r="C282" s="13" t="str">
        <f>Raw_Customers!E279</f>
        <v>Hyderabad</v>
      </c>
      <c r="D282" s="13" t="str">
        <f>Raw_Customers!F279</f>
        <v>Delhi NCR</v>
      </c>
      <c r="E282" s="13" t="str">
        <f>Raw_Customers!H279</f>
        <v>Active</v>
      </c>
      <c r="F282" s="35">
        <f>Raw_Customers!G279</f>
        <v>44611</v>
      </c>
      <c r="G282" s="36">
        <f>IF(I282=0,"",INT(_xlfn.MAXIFS(Raw_Recharges!$D$2:$D$3001,Raw_Recharges!$B$2:$B$3001,A282)))</f>
        <v>45896</v>
      </c>
      <c r="H282" s="12">
        <f>IF(I282=0,"",RFM_Method!$C$5-G282)</f>
        <v>158</v>
      </c>
      <c r="I282" s="12">
        <f>COUNTIFS(Raw_Recharges!$B$2:$B$3001,A282)</f>
        <v>3</v>
      </c>
      <c r="J282" s="37">
        <f>IF(I282=0,"",SUMIFS(Raw_Recharges!$E$2:$E$3001,Raw_Recharges!$B$2:$B$3001,A282))</f>
        <v>1097</v>
      </c>
      <c r="K282" s="38">
        <f>IF(I282=0,0,IF(H282&lt;=RFM_Method!$C$22,5,IF(H282&lt;=RFM_Method!$C$23,4,IF(H282&lt;=RFM_Method!$C$24,3,IF(H282&lt;=RFM_Method!$C$25,2,1)))))</f>
        <v>2</v>
      </c>
      <c r="L282" s="38">
        <f>IF(I282=0,0,IF(I282&gt;=RFM_Method!$E$22,5,IF(I282&gt;=RFM_Method!$E$23,4,IF(I282&gt;=RFM_Method!$E$24,3,IF(I282&gt;=RFM_Method!$E$25,2,1)))))</f>
        <v>3</v>
      </c>
      <c r="M282" s="38">
        <f>IF(I282=0,0,IF(J282&gt;=RFM_Method!$D$25,5,IF(J282&gt;=RFM_Method!$D$24,4,IF(J282&gt;=RFM_Method!$D$23,3,IF(J282&gt;=RFM_Method!$D$22,2,1)))))</f>
        <v>3</v>
      </c>
      <c r="N282" s="38" t="str">
        <f t="shared" si="12"/>
        <v>233</v>
      </c>
      <c r="O282" s="38">
        <f t="shared" si="13"/>
        <v>8</v>
      </c>
      <c r="P282" s="38">
        <f t="shared" si="14"/>
        <v>3</v>
      </c>
      <c r="Q282" s="12" t="str">
        <f>IF(I282=0,"Never Recharged",INDEX(RFM_Method!$C$32:$G$36,6-K282,P282))</f>
        <v>At Risk</v>
      </c>
      <c r="R282" s="39">
        <f>SUMIFS(Raw_DataUsage!$D$2:$D$5001,Raw_DataUsage!$B$2:$B$5001,A282)/1024</f>
        <v>3.3567480468749999</v>
      </c>
      <c r="S282" s="40">
        <f>SUMIFS(Raw_Calls!$D$2:$D$5001,Raw_Calls!$B$2:$B$5001,A282)/60</f>
        <v>51.616666666666667</v>
      </c>
      <c r="T282" s="38" t="str">
        <f>IF(COUNTIFS(Raw_Subscriptions!$B$2:$B$3001,A282,Raw_Subscriptions!$F$2:$F$3001,"Active")&gt;0,"Yes","No")</f>
        <v>No</v>
      </c>
    </row>
    <row r="283" spans="1:20" x14ac:dyDescent="0.3">
      <c r="A283" s="13" t="str">
        <f>Raw_Customers!A280</f>
        <v>C000279</v>
      </c>
      <c r="B283" s="13" t="str">
        <f>Raw_Customers!B280</f>
        <v>Pooja Gupta</v>
      </c>
      <c r="C283" s="13" t="str">
        <f>Raw_Customers!E280</f>
        <v>Bangalore</v>
      </c>
      <c r="D283" s="13" t="str">
        <f>Raw_Customers!F280</f>
        <v>West Bengal</v>
      </c>
      <c r="E283" s="13" t="str">
        <f>Raw_Customers!H280</f>
        <v>Active</v>
      </c>
      <c r="F283" s="35">
        <f>Raw_Customers!G280</f>
        <v>45324</v>
      </c>
      <c r="G283" s="36">
        <f>IF(I283=0,"",INT(_xlfn.MAXIFS(Raw_Recharges!$D$2:$D$3001,Raw_Recharges!$B$2:$B$3001,A283)))</f>
        <v>45961</v>
      </c>
      <c r="H283" s="12">
        <f>IF(I283=0,"",RFM_Method!$C$5-G283)</f>
        <v>93</v>
      </c>
      <c r="I283" s="12">
        <f>COUNTIFS(Raw_Recharges!$B$2:$B$3001,A283)</f>
        <v>2</v>
      </c>
      <c r="J283" s="37">
        <f>IF(I283=0,"",SUMIFS(Raw_Recharges!$E$2:$E$3001,Raw_Recharges!$B$2:$B$3001,A283))</f>
        <v>848</v>
      </c>
      <c r="K283" s="38">
        <f>IF(I283=0,0,IF(H283&lt;=RFM_Method!$C$22,5,IF(H283&lt;=RFM_Method!$C$23,4,IF(H283&lt;=RFM_Method!$C$24,3,IF(H283&lt;=RFM_Method!$C$25,2,1)))))</f>
        <v>3</v>
      </c>
      <c r="L283" s="38">
        <f>IF(I283=0,0,IF(I283&gt;=RFM_Method!$E$22,5,IF(I283&gt;=RFM_Method!$E$23,4,IF(I283&gt;=RFM_Method!$E$24,3,IF(I283&gt;=RFM_Method!$E$25,2,1)))))</f>
        <v>2</v>
      </c>
      <c r="M283" s="38">
        <f>IF(I283=0,0,IF(J283&gt;=RFM_Method!$D$25,5,IF(J283&gt;=RFM_Method!$D$24,4,IF(J283&gt;=RFM_Method!$D$23,3,IF(J283&gt;=RFM_Method!$D$22,2,1)))))</f>
        <v>3</v>
      </c>
      <c r="N283" s="38" t="str">
        <f t="shared" si="12"/>
        <v>323</v>
      </c>
      <c r="O283" s="38">
        <f t="shared" si="13"/>
        <v>8</v>
      </c>
      <c r="P283" s="38">
        <f t="shared" si="14"/>
        <v>3</v>
      </c>
      <c r="Q283" s="12" t="str">
        <f>IF(I283=0,"Never Recharged",INDEX(RFM_Method!$C$32:$G$36,6-K283,P283))</f>
        <v>Need Attention</v>
      </c>
      <c r="R283" s="39">
        <f>SUMIFS(Raw_DataUsage!$D$2:$D$5001,Raw_DataUsage!$B$2:$B$5001,A283)/1024</f>
        <v>6.611123046875</v>
      </c>
      <c r="S283" s="40">
        <f>SUMIFS(Raw_Calls!$D$2:$D$5001,Raw_Calls!$B$2:$B$5001,A283)/60</f>
        <v>96.4</v>
      </c>
      <c r="T283" s="38" t="str">
        <f>IF(COUNTIFS(Raw_Subscriptions!$B$2:$B$3001,A283,Raw_Subscriptions!$F$2:$F$3001,"Active")&gt;0,"Yes","No")</f>
        <v>No</v>
      </c>
    </row>
    <row r="284" spans="1:20" x14ac:dyDescent="0.3">
      <c r="A284" s="13" t="str">
        <f>Raw_Customers!A281</f>
        <v>C000280</v>
      </c>
      <c r="B284" s="13" t="str">
        <f>Raw_Customers!B281</f>
        <v>Neha Khan</v>
      </c>
      <c r="C284" s="13" t="str">
        <f>Raw_Customers!E281</f>
        <v>Pune</v>
      </c>
      <c r="D284" s="13" t="str">
        <f>Raw_Customers!F281</f>
        <v>Tamil Nadu</v>
      </c>
      <c r="E284" s="13" t="str">
        <f>Raw_Customers!H281</f>
        <v>Active</v>
      </c>
      <c r="F284" s="35">
        <f>Raw_Customers!G281</f>
        <v>45889</v>
      </c>
      <c r="G284" s="36">
        <f>IF(I284=0,"",INT(_xlfn.MAXIFS(Raw_Recharges!$D$2:$D$3001,Raw_Recharges!$B$2:$B$3001,A284)))</f>
        <v>46053</v>
      </c>
      <c r="H284" s="12">
        <f>IF(I284=0,"",RFM_Method!$C$5-G284)</f>
        <v>1</v>
      </c>
      <c r="I284" s="12">
        <f>COUNTIFS(Raw_Recharges!$B$2:$B$3001,A284)</f>
        <v>3</v>
      </c>
      <c r="J284" s="37">
        <f>IF(I284=0,"",SUMIFS(Raw_Recharges!$E$2:$E$3001,Raw_Recharges!$B$2:$B$3001,A284))</f>
        <v>2144</v>
      </c>
      <c r="K284" s="38">
        <f>IF(I284=0,0,IF(H284&lt;=RFM_Method!$C$22,5,IF(H284&lt;=RFM_Method!$C$23,4,IF(H284&lt;=RFM_Method!$C$24,3,IF(H284&lt;=RFM_Method!$C$25,2,1)))))</f>
        <v>5</v>
      </c>
      <c r="L284" s="38">
        <f>IF(I284=0,0,IF(I284&gt;=RFM_Method!$E$22,5,IF(I284&gt;=RFM_Method!$E$23,4,IF(I284&gt;=RFM_Method!$E$24,3,IF(I284&gt;=RFM_Method!$E$25,2,1)))))</f>
        <v>3</v>
      </c>
      <c r="M284" s="38">
        <f>IF(I284=0,0,IF(J284&gt;=RFM_Method!$D$25,5,IF(J284&gt;=RFM_Method!$D$24,4,IF(J284&gt;=RFM_Method!$D$23,3,IF(J284&gt;=RFM_Method!$D$22,2,1)))))</f>
        <v>4</v>
      </c>
      <c r="N284" s="38" t="str">
        <f t="shared" si="12"/>
        <v>534</v>
      </c>
      <c r="O284" s="38">
        <f t="shared" si="13"/>
        <v>12</v>
      </c>
      <c r="P284" s="38">
        <f t="shared" si="14"/>
        <v>4</v>
      </c>
      <c r="Q284" s="12" t="str">
        <f>IF(I284=0,"Never Recharged",INDEX(RFM_Method!$C$32:$G$36,6-K284,P284))</f>
        <v>Loyal Customers</v>
      </c>
      <c r="R284" s="39">
        <f>SUMIFS(Raw_DataUsage!$D$2:$D$5001,Raw_DataUsage!$B$2:$B$5001,A284)/1024</f>
        <v>0</v>
      </c>
      <c r="S284" s="40">
        <f>SUMIFS(Raw_Calls!$D$2:$D$5001,Raw_Calls!$B$2:$B$5001,A284)/60</f>
        <v>89.8</v>
      </c>
      <c r="T284" s="38" t="str">
        <f>IF(COUNTIFS(Raw_Subscriptions!$B$2:$B$3001,A284,Raw_Subscriptions!$F$2:$F$3001,"Active")&gt;0,"Yes","No")</f>
        <v>Yes</v>
      </c>
    </row>
    <row r="285" spans="1:20" x14ac:dyDescent="0.3">
      <c r="A285" s="13" t="str">
        <f>Raw_Customers!A282</f>
        <v>C000281</v>
      </c>
      <c r="B285" s="13" t="str">
        <f>Raw_Customers!B282</f>
        <v>Raj Reddy</v>
      </c>
      <c r="C285" s="13" t="str">
        <f>Raw_Customers!E282</f>
        <v>Hyderabad</v>
      </c>
      <c r="D285" s="13" t="str">
        <f>Raw_Customers!F282</f>
        <v>UP West</v>
      </c>
      <c r="E285" s="13" t="str">
        <f>Raw_Customers!H282</f>
        <v>Active</v>
      </c>
      <c r="F285" s="35">
        <f>Raw_Customers!G282</f>
        <v>44794</v>
      </c>
      <c r="G285" s="36" t="str">
        <f>IF(I285=0,"",INT(_xlfn.MAXIFS(Raw_Recharges!$D$2:$D$3001,Raw_Recharges!$B$2:$B$3001,A285)))</f>
        <v/>
      </c>
      <c r="H285" s="12" t="str">
        <f>IF(I285=0,"",RFM_Method!$C$5-G285)</f>
        <v/>
      </c>
      <c r="I285" s="12">
        <f>COUNTIFS(Raw_Recharges!$B$2:$B$3001,A285)</f>
        <v>0</v>
      </c>
      <c r="J285" s="37" t="str">
        <f>IF(I285=0,"",SUMIFS(Raw_Recharges!$E$2:$E$3001,Raw_Recharges!$B$2:$B$3001,A285))</f>
        <v/>
      </c>
      <c r="K285" s="38">
        <f>IF(I285=0,0,IF(H285&lt;=RFM_Method!$C$22,5,IF(H285&lt;=RFM_Method!$C$23,4,IF(H285&lt;=RFM_Method!$C$24,3,IF(H285&lt;=RFM_Method!$C$25,2,1)))))</f>
        <v>0</v>
      </c>
      <c r="L285" s="38">
        <f>IF(I285=0,0,IF(I285&gt;=RFM_Method!$E$22,5,IF(I285&gt;=RFM_Method!$E$23,4,IF(I285&gt;=RFM_Method!$E$24,3,IF(I285&gt;=RFM_Method!$E$25,2,1)))))</f>
        <v>0</v>
      </c>
      <c r="M285" s="38">
        <f>IF(I285=0,0,IF(J285&gt;=RFM_Method!$D$25,5,IF(J285&gt;=RFM_Method!$D$24,4,IF(J285&gt;=RFM_Method!$D$23,3,IF(J285&gt;=RFM_Method!$D$22,2,1)))))</f>
        <v>0</v>
      </c>
      <c r="N285" s="38" t="str">
        <f t="shared" si="12"/>
        <v>000</v>
      </c>
      <c r="O285" s="38">
        <f t="shared" si="13"/>
        <v>0</v>
      </c>
      <c r="P285" s="38">
        <f t="shared" si="14"/>
        <v>0</v>
      </c>
      <c r="Q285" s="12" t="str">
        <f>IF(I285=0,"Never Recharged",INDEX(RFM_Method!$C$32:$G$36,6-K285,P285))</f>
        <v>Never Recharged</v>
      </c>
      <c r="R285" s="39">
        <f>SUMIFS(Raw_DataUsage!$D$2:$D$5001,Raw_DataUsage!$B$2:$B$5001,A285)/1024</f>
        <v>6.7084277343750003</v>
      </c>
      <c r="S285" s="40">
        <f>SUMIFS(Raw_Calls!$D$2:$D$5001,Raw_Calls!$B$2:$B$5001,A285)/60</f>
        <v>48.31666666666667</v>
      </c>
      <c r="T285" s="38" t="str">
        <f>IF(COUNTIFS(Raw_Subscriptions!$B$2:$B$3001,A285,Raw_Subscriptions!$F$2:$F$3001,"Active")&gt;0,"Yes","No")</f>
        <v>No</v>
      </c>
    </row>
    <row r="286" spans="1:20" x14ac:dyDescent="0.3">
      <c r="A286" s="13" t="str">
        <f>Raw_Customers!A283</f>
        <v>C000282</v>
      </c>
      <c r="B286" s="13" t="str">
        <f>Raw_Customers!B283</f>
        <v>Neha Patel</v>
      </c>
      <c r="C286" s="13" t="str">
        <f>Raw_Customers!E283</f>
        <v>Pune</v>
      </c>
      <c r="D286" s="13" t="str">
        <f>Raw_Customers!F283</f>
        <v>Telangana</v>
      </c>
      <c r="E286" s="13" t="str">
        <f>Raw_Customers!H283</f>
        <v>Active</v>
      </c>
      <c r="F286" s="35">
        <f>Raw_Customers!G283</f>
        <v>44814</v>
      </c>
      <c r="G286" s="36">
        <f>IF(I286=0,"",INT(_xlfn.MAXIFS(Raw_Recharges!$D$2:$D$3001,Raw_Recharges!$B$2:$B$3001,A286)))</f>
        <v>45724</v>
      </c>
      <c r="H286" s="12">
        <f>IF(I286=0,"",RFM_Method!$C$5-G286)</f>
        <v>330</v>
      </c>
      <c r="I286" s="12">
        <f>COUNTIFS(Raw_Recharges!$B$2:$B$3001,A286)</f>
        <v>1</v>
      </c>
      <c r="J286" s="37">
        <f>IF(I286=0,"",SUMIFS(Raw_Recharges!$E$2:$E$3001,Raw_Recharges!$B$2:$B$3001,A286))</f>
        <v>99</v>
      </c>
      <c r="K286" s="38">
        <f>IF(I286=0,0,IF(H286&lt;=RFM_Method!$C$22,5,IF(H286&lt;=RFM_Method!$C$23,4,IF(H286&lt;=RFM_Method!$C$24,3,IF(H286&lt;=RFM_Method!$C$25,2,1)))))</f>
        <v>1</v>
      </c>
      <c r="L286" s="38">
        <f>IF(I286=0,0,IF(I286&gt;=RFM_Method!$E$22,5,IF(I286&gt;=RFM_Method!$E$23,4,IF(I286&gt;=RFM_Method!$E$24,3,IF(I286&gt;=RFM_Method!$E$25,2,1)))))</f>
        <v>1</v>
      </c>
      <c r="M286" s="38">
        <f>IF(I286=0,0,IF(J286&gt;=RFM_Method!$D$25,5,IF(J286&gt;=RFM_Method!$D$24,4,IF(J286&gt;=RFM_Method!$D$23,3,IF(J286&gt;=RFM_Method!$D$22,2,1)))))</f>
        <v>1</v>
      </c>
      <c r="N286" s="38" t="str">
        <f t="shared" si="12"/>
        <v>111</v>
      </c>
      <c r="O286" s="38">
        <f t="shared" si="13"/>
        <v>3</v>
      </c>
      <c r="P286" s="38">
        <f t="shared" si="14"/>
        <v>1</v>
      </c>
      <c r="Q286" s="12" t="str">
        <f>IF(I286=0,"Never Recharged",INDEX(RFM_Method!$C$32:$G$36,6-K286,P286))</f>
        <v>Lost</v>
      </c>
      <c r="R286" s="39">
        <f>SUMIFS(Raw_DataUsage!$D$2:$D$5001,Raw_DataUsage!$B$2:$B$5001,A286)/1024</f>
        <v>4.3292382812499994</v>
      </c>
      <c r="S286" s="40">
        <f>SUMIFS(Raw_Calls!$D$2:$D$5001,Raw_Calls!$B$2:$B$5001,A286)/60</f>
        <v>95.65</v>
      </c>
      <c r="T286" s="38" t="str">
        <f>IF(COUNTIFS(Raw_Subscriptions!$B$2:$B$3001,A286,Raw_Subscriptions!$F$2:$F$3001,"Active")&gt;0,"Yes","No")</f>
        <v>Yes</v>
      </c>
    </row>
    <row r="287" spans="1:20" x14ac:dyDescent="0.3">
      <c r="A287" s="13" t="str">
        <f>Raw_Customers!A284</f>
        <v>C000283</v>
      </c>
      <c r="B287" s="13" t="str">
        <f>Raw_Customers!B284</f>
        <v>Raj Khan</v>
      </c>
      <c r="C287" s="13" t="str">
        <f>Raw_Customers!E284</f>
        <v>Chennai</v>
      </c>
      <c r="D287" s="13" t="str">
        <f>Raw_Customers!F284</f>
        <v>UP West</v>
      </c>
      <c r="E287" s="13" t="str">
        <f>Raw_Customers!H284</f>
        <v>Inactive</v>
      </c>
      <c r="F287" s="35">
        <f>Raw_Customers!G284</f>
        <v>44931</v>
      </c>
      <c r="G287" s="36">
        <f>IF(I287=0,"",INT(_xlfn.MAXIFS(Raw_Recharges!$D$2:$D$3001,Raw_Recharges!$B$2:$B$3001,A287)))</f>
        <v>46016</v>
      </c>
      <c r="H287" s="12">
        <f>IF(I287=0,"",RFM_Method!$C$5-G287)</f>
        <v>38</v>
      </c>
      <c r="I287" s="12">
        <f>COUNTIFS(Raw_Recharges!$B$2:$B$3001,A287)</f>
        <v>4</v>
      </c>
      <c r="J287" s="37">
        <f>IF(I287=0,"",SUMIFS(Raw_Recharges!$E$2:$E$3001,Raw_Recharges!$B$2:$B$3001,A287))</f>
        <v>4125</v>
      </c>
      <c r="K287" s="38">
        <f>IF(I287=0,0,IF(H287&lt;=RFM_Method!$C$22,5,IF(H287&lt;=RFM_Method!$C$23,4,IF(H287&lt;=RFM_Method!$C$24,3,IF(H287&lt;=RFM_Method!$C$25,2,1)))))</f>
        <v>5</v>
      </c>
      <c r="L287" s="38">
        <f>IF(I287=0,0,IF(I287&gt;=RFM_Method!$E$22,5,IF(I287&gt;=RFM_Method!$E$23,4,IF(I287&gt;=RFM_Method!$E$24,3,IF(I287&gt;=RFM_Method!$E$25,2,1)))))</f>
        <v>4</v>
      </c>
      <c r="M287" s="38">
        <f>IF(I287=0,0,IF(J287&gt;=RFM_Method!$D$25,5,IF(J287&gt;=RFM_Method!$D$24,4,IF(J287&gt;=RFM_Method!$D$23,3,IF(J287&gt;=RFM_Method!$D$22,2,1)))))</f>
        <v>5</v>
      </c>
      <c r="N287" s="38" t="str">
        <f t="shared" si="12"/>
        <v>545</v>
      </c>
      <c r="O287" s="38">
        <f t="shared" si="13"/>
        <v>14</v>
      </c>
      <c r="P287" s="38">
        <f t="shared" si="14"/>
        <v>5</v>
      </c>
      <c r="Q287" s="12" t="str">
        <f>IF(I287=0,"Never Recharged",INDEX(RFM_Method!$C$32:$G$36,6-K287,P287))</f>
        <v>Champions</v>
      </c>
      <c r="R287" s="39">
        <f>SUMIFS(Raw_DataUsage!$D$2:$D$5001,Raw_DataUsage!$B$2:$B$5001,A287)/1024</f>
        <v>1.6876757812500001</v>
      </c>
      <c r="S287" s="40">
        <f>SUMIFS(Raw_Calls!$D$2:$D$5001,Raw_Calls!$B$2:$B$5001,A287)/60</f>
        <v>20.816666666666666</v>
      </c>
      <c r="T287" s="38" t="str">
        <f>IF(COUNTIFS(Raw_Subscriptions!$B$2:$B$3001,A287,Raw_Subscriptions!$F$2:$F$3001,"Active")&gt;0,"Yes","No")</f>
        <v>Yes</v>
      </c>
    </row>
    <row r="288" spans="1:20" x14ac:dyDescent="0.3">
      <c r="A288" s="13" t="str">
        <f>Raw_Customers!A285</f>
        <v>C000284</v>
      </c>
      <c r="B288" s="13" t="str">
        <f>Raw_Customers!B285</f>
        <v>Priya Sharma</v>
      </c>
      <c r="C288" s="13" t="str">
        <f>Raw_Customers!E285</f>
        <v>Chennai</v>
      </c>
      <c r="D288" s="13" t="str">
        <f>Raw_Customers!F285</f>
        <v>UP East</v>
      </c>
      <c r="E288" s="13" t="str">
        <f>Raw_Customers!H285</f>
        <v>Active</v>
      </c>
      <c r="F288" s="35">
        <f>Raw_Customers!G285</f>
        <v>44091</v>
      </c>
      <c r="G288" s="36">
        <f>IF(I288=0,"",INT(_xlfn.MAXIFS(Raw_Recharges!$D$2:$D$3001,Raw_Recharges!$B$2:$B$3001,A288)))</f>
        <v>46013</v>
      </c>
      <c r="H288" s="12">
        <f>IF(I288=0,"",RFM_Method!$C$5-G288)</f>
        <v>41</v>
      </c>
      <c r="I288" s="12">
        <f>COUNTIFS(Raw_Recharges!$B$2:$B$3001,A288)</f>
        <v>2</v>
      </c>
      <c r="J288" s="37">
        <f>IF(I288=0,"",SUMIFS(Raw_Recharges!$E$2:$E$3001,Raw_Recharges!$B$2:$B$3001,A288))</f>
        <v>1145</v>
      </c>
      <c r="K288" s="38">
        <f>IF(I288=0,0,IF(H288&lt;=RFM_Method!$C$22,5,IF(H288&lt;=RFM_Method!$C$23,4,IF(H288&lt;=RFM_Method!$C$24,3,IF(H288&lt;=RFM_Method!$C$25,2,1)))))</f>
        <v>4</v>
      </c>
      <c r="L288" s="38">
        <f>IF(I288=0,0,IF(I288&gt;=RFM_Method!$E$22,5,IF(I288&gt;=RFM_Method!$E$23,4,IF(I288&gt;=RFM_Method!$E$24,3,IF(I288&gt;=RFM_Method!$E$25,2,1)))))</f>
        <v>2</v>
      </c>
      <c r="M288" s="38">
        <f>IF(I288=0,0,IF(J288&gt;=RFM_Method!$D$25,5,IF(J288&gt;=RFM_Method!$D$24,4,IF(J288&gt;=RFM_Method!$D$23,3,IF(J288&gt;=RFM_Method!$D$22,2,1)))))</f>
        <v>4</v>
      </c>
      <c r="N288" s="38" t="str">
        <f t="shared" si="12"/>
        <v>424</v>
      </c>
      <c r="O288" s="38">
        <f t="shared" si="13"/>
        <v>10</v>
      </c>
      <c r="P288" s="38">
        <f t="shared" si="14"/>
        <v>3</v>
      </c>
      <c r="Q288" s="12" t="str">
        <f>IF(I288=0,"Never Recharged",INDEX(RFM_Method!$C$32:$G$36,6-K288,P288))</f>
        <v>Potential Loyalist</v>
      </c>
      <c r="R288" s="39">
        <f>SUMIFS(Raw_DataUsage!$D$2:$D$5001,Raw_DataUsage!$B$2:$B$5001,A288)/1024</f>
        <v>0</v>
      </c>
      <c r="S288" s="40">
        <f>SUMIFS(Raw_Calls!$D$2:$D$5001,Raw_Calls!$B$2:$B$5001,A288)/60</f>
        <v>283.53333333333336</v>
      </c>
      <c r="T288" s="38" t="str">
        <f>IF(COUNTIFS(Raw_Subscriptions!$B$2:$B$3001,A288,Raw_Subscriptions!$F$2:$F$3001,"Active")&gt;0,"Yes","No")</f>
        <v>No</v>
      </c>
    </row>
    <row r="289" spans="1:20" x14ac:dyDescent="0.3">
      <c r="A289" s="13" t="str">
        <f>Raw_Customers!A286</f>
        <v>C000285</v>
      </c>
      <c r="B289" s="13" t="str">
        <f>Raw_Customers!B286</f>
        <v>Vikram Yadav</v>
      </c>
      <c r="C289" s="13" t="str">
        <f>Raw_Customers!E286</f>
        <v>Chennai</v>
      </c>
      <c r="D289" s="13" t="str">
        <f>Raw_Customers!F286</f>
        <v>UP West</v>
      </c>
      <c r="E289" s="13" t="str">
        <f>Raw_Customers!H286</f>
        <v>Inactive</v>
      </c>
      <c r="F289" s="35">
        <f>Raw_Customers!G286</f>
        <v>45552</v>
      </c>
      <c r="G289" s="36">
        <f>IF(I289=0,"",INT(_xlfn.MAXIFS(Raw_Recharges!$D$2:$D$3001,Raw_Recharges!$B$2:$B$3001,A289)))</f>
        <v>45932</v>
      </c>
      <c r="H289" s="12">
        <f>IF(I289=0,"",RFM_Method!$C$5-G289)</f>
        <v>122</v>
      </c>
      <c r="I289" s="12">
        <f>COUNTIFS(Raw_Recharges!$B$2:$B$3001,A289)</f>
        <v>2</v>
      </c>
      <c r="J289" s="37">
        <f>IF(I289=0,"",SUMIFS(Raw_Recharges!$E$2:$E$3001,Raw_Recharges!$B$2:$B$3001,A289))</f>
        <v>398</v>
      </c>
      <c r="K289" s="38">
        <f>IF(I289=0,0,IF(H289&lt;=RFM_Method!$C$22,5,IF(H289&lt;=RFM_Method!$C$23,4,IF(H289&lt;=RFM_Method!$C$24,3,IF(H289&lt;=RFM_Method!$C$25,2,1)))))</f>
        <v>3</v>
      </c>
      <c r="L289" s="38">
        <f>IF(I289=0,0,IF(I289&gt;=RFM_Method!$E$22,5,IF(I289&gt;=RFM_Method!$E$23,4,IF(I289&gt;=RFM_Method!$E$24,3,IF(I289&gt;=RFM_Method!$E$25,2,1)))))</f>
        <v>2</v>
      </c>
      <c r="M289" s="38">
        <f>IF(I289=0,0,IF(J289&gt;=RFM_Method!$D$25,5,IF(J289&gt;=RFM_Method!$D$24,4,IF(J289&gt;=RFM_Method!$D$23,3,IF(J289&gt;=RFM_Method!$D$22,2,1)))))</f>
        <v>2</v>
      </c>
      <c r="N289" s="38" t="str">
        <f t="shared" si="12"/>
        <v>322</v>
      </c>
      <c r="O289" s="38">
        <f t="shared" si="13"/>
        <v>7</v>
      </c>
      <c r="P289" s="38">
        <f t="shared" si="14"/>
        <v>2</v>
      </c>
      <c r="Q289" s="12" t="str">
        <f>IF(I289=0,"Never Recharged",INDEX(RFM_Method!$C$32:$G$36,6-K289,P289))</f>
        <v>Need Attention</v>
      </c>
      <c r="R289" s="39">
        <f>SUMIFS(Raw_DataUsage!$D$2:$D$5001,Raw_DataUsage!$B$2:$B$5001,A289)/1024</f>
        <v>4.5575390625000001</v>
      </c>
      <c r="S289" s="40">
        <f>SUMIFS(Raw_Calls!$D$2:$D$5001,Raw_Calls!$B$2:$B$5001,A289)/60</f>
        <v>46.68333333333333</v>
      </c>
      <c r="T289" s="38" t="str">
        <f>IF(COUNTIFS(Raw_Subscriptions!$B$2:$B$3001,A289,Raw_Subscriptions!$F$2:$F$3001,"Active")&gt;0,"Yes","No")</f>
        <v>Yes</v>
      </c>
    </row>
    <row r="290" spans="1:20" x14ac:dyDescent="0.3">
      <c r="A290" s="13" t="str">
        <f>Raw_Customers!A287</f>
        <v>C000286</v>
      </c>
      <c r="B290" s="13" t="str">
        <f>Raw_Customers!B287</f>
        <v>Neha Patel</v>
      </c>
      <c r="C290" s="13" t="str">
        <f>Raw_Customers!E287</f>
        <v>Bangalore</v>
      </c>
      <c r="D290" s="13" t="str">
        <f>Raw_Customers!F287</f>
        <v>Telangana</v>
      </c>
      <c r="E290" s="13" t="str">
        <f>Raw_Customers!H287</f>
        <v>Active</v>
      </c>
      <c r="F290" s="35">
        <f>Raw_Customers!G287</f>
        <v>45223</v>
      </c>
      <c r="G290" s="36">
        <f>IF(I290=0,"",INT(_xlfn.MAXIFS(Raw_Recharges!$D$2:$D$3001,Raw_Recharges!$B$2:$B$3001,A290)))</f>
        <v>45998</v>
      </c>
      <c r="H290" s="12">
        <f>IF(I290=0,"",RFM_Method!$C$5-G290)</f>
        <v>56</v>
      </c>
      <c r="I290" s="12">
        <f>COUNTIFS(Raw_Recharges!$B$2:$B$3001,A290)</f>
        <v>3</v>
      </c>
      <c r="J290" s="37">
        <f>IF(I290=0,"",SUMIFS(Raw_Recharges!$E$2:$E$3001,Raw_Recharges!$B$2:$B$3001,A290))</f>
        <v>1163</v>
      </c>
      <c r="K290" s="38">
        <f>IF(I290=0,0,IF(H290&lt;=RFM_Method!$C$22,5,IF(H290&lt;=RFM_Method!$C$23,4,IF(H290&lt;=RFM_Method!$C$24,3,IF(H290&lt;=RFM_Method!$C$25,2,1)))))</f>
        <v>4</v>
      </c>
      <c r="L290" s="38">
        <f>IF(I290=0,0,IF(I290&gt;=RFM_Method!$E$22,5,IF(I290&gt;=RFM_Method!$E$23,4,IF(I290&gt;=RFM_Method!$E$24,3,IF(I290&gt;=RFM_Method!$E$25,2,1)))))</f>
        <v>3</v>
      </c>
      <c r="M290" s="38">
        <f>IF(I290=0,0,IF(J290&gt;=RFM_Method!$D$25,5,IF(J290&gt;=RFM_Method!$D$24,4,IF(J290&gt;=RFM_Method!$D$23,3,IF(J290&gt;=RFM_Method!$D$22,2,1)))))</f>
        <v>4</v>
      </c>
      <c r="N290" s="38" t="str">
        <f t="shared" si="12"/>
        <v>434</v>
      </c>
      <c r="O290" s="38">
        <f t="shared" si="13"/>
        <v>11</v>
      </c>
      <c r="P290" s="38">
        <f t="shared" si="14"/>
        <v>4</v>
      </c>
      <c r="Q290" s="12" t="str">
        <f>IF(I290=0,"Never Recharged",INDEX(RFM_Method!$C$32:$G$36,6-K290,P290))</f>
        <v>Loyal Customers</v>
      </c>
      <c r="R290" s="39">
        <f>SUMIFS(Raw_DataUsage!$D$2:$D$5001,Raw_DataUsage!$B$2:$B$5001,A290)/1024</f>
        <v>1.0635546874999999</v>
      </c>
      <c r="S290" s="40">
        <f>SUMIFS(Raw_Calls!$D$2:$D$5001,Raw_Calls!$B$2:$B$5001,A290)/60</f>
        <v>0</v>
      </c>
      <c r="T290" s="38" t="str">
        <f>IF(COUNTIFS(Raw_Subscriptions!$B$2:$B$3001,A290,Raw_Subscriptions!$F$2:$F$3001,"Active")&gt;0,"Yes","No")</f>
        <v>Yes</v>
      </c>
    </row>
    <row r="291" spans="1:20" x14ac:dyDescent="0.3">
      <c r="A291" s="13" t="str">
        <f>Raw_Customers!A288</f>
        <v>C000287</v>
      </c>
      <c r="B291" s="13" t="str">
        <f>Raw_Customers!B288</f>
        <v>Priya Jha</v>
      </c>
      <c r="C291" s="13" t="str">
        <f>Raw_Customers!E288</f>
        <v>Mumbai</v>
      </c>
      <c r="D291" s="13" t="str">
        <f>Raw_Customers!F288</f>
        <v>UP East</v>
      </c>
      <c r="E291" s="13" t="str">
        <f>Raw_Customers!H288</f>
        <v>Active</v>
      </c>
      <c r="F291" s="35">
        <f>Raw_Customers!G288</f>
        <v>45162</v>
      </c>
      <c r="G291" s="36">
        <f>IF(I291=0,"",INT(_xlfn.MAXIFS(Raw_Recharges!$D$2:$D$3001,Raw_Recharges!$B$2:$B$3001,A291)))</f>
        <v>45989</v>
      </c>
      <c r="H291" s="12">
        <f>IF(I291=0,"",RFM_Method!$C$5-G291)</f>
        <v>65</v>
      </c>
      <c r="I291" s="12">
        <f>COUNTIFS(Raw_Recharges!$B$2:$B$3001,A291)</f>
        <v>2</v>
      </c>
      <c r="J291" s="37">
        <f>IF(I291=0,"",SUMIFS(Raw_Recharges!$E$2:$E$3001,Raw_Recharges!$B$2:$B$3001,A291))</f>
        <v>1145</v>
      </c>
      <c r="K291" s="38">
        <f>IF(I291=0,0,IF(H291&lt;=RFM_Method!$C$22,5,IF(H291&lt;=RFM_Method!$C$23,4,IF(H291&lt;=RFM_Method!$C$24,3,IF(H291&lt;=RFM_Method!$C$25,2,1)))))</f>
        <v>4</v>
      </c>
      <c r="L291" s="38">
        <f>IF(I291=0,0,IF(I291&gt;=RFM_Method!$E$22,5,IF(I291&gt;=RFM_Method!$E$23,4,IF(I291&gt;=RFM_Method!$E$24,3,IF(I291&gt;=RFM_Method!$E$25,2,1)))))</f>
        <v>2</v>
      </c>
      <c r="M291" s="38">
        <f>IF(I291=0,0,IF(J291&gt;=RFM_Method!$D$25,5,IF(J291&gt;=RFM_Method!$D$24,4,IF(J291&gt;=RFM_Method!$D$23,3,IF(J291&gt;=RFM_Method!$D$22,2,1)))))</f>
        <v>4</v>
      </c>
      <c r="N291" s="38" t="str">
        <f t="shared" si="12"/>
        <v>424</v>
      </c>
      <c r="O291" s="38">
        <f t="shared" si="13"/>
        <v>10</v>
      </c>
      <c r="P291" s="38">
        <f t="shared" si="14"/>
        <v>3</v>
      </c>
      <c r="Q291" s="12" t="str">
        <f>IF(I291=0,"Never Recharged",INDEX(RFM_Method!$C$32:$G$36,6-K291,P291))</f>
        <v>Potential Loyalist</v>
      </c>
      <c r="R291" s="39">
        <f>SUMIFS(Raw_DataUsage!$D$2:$D$5001,Raw_DataUsage!$B$2:$B$5001,A291)/1024</f>
        <v>1.292265625</v>
      </c>
      <c r="S291" s="40">
        <f>SUMIFS(Raw_Calls!$D$2:$D$5001,Raw_Calls!$B$2:$B$5001,A291)/60</f>
        <v>26.183333333333334</v>
      </c>
      <c r="T291" s="38" t="str">
        <f>IF(COUNTIFS(Raw_Subscriptions!$B$2:$B$3001,A291,Raw_Subscriptions!$F$2:$F$3001,"Active")&gt;0,"Yes","No")</f>
        <v>Yes</v>
      </c>
    </row>
    <row r="292" spans="1:20" x14ac:dyDescent="0.3">
      <c r="A292" s="13" t="str">
        <f>Raw_Customers!A289</f>
        <v>C000288</v>
      </c>
      <c r="B292" s="13" t="str">
        <f>Raw_Customers!B289</f>
        <v>Pooja Yadav</v>
      </c>
      <c r="C292" s="13" t="str">
        <f>Raw_Customers!E289</f>
        <v>Mumbai</v>
      </c>
      <c r="D292" s="13" t="str">
        <f>Raw_Customers!F289</f>
        <v>West Bengal</v>
      </c>
      <c r="E292" s="13" t="str">
        <f>Raw_Customers!H289</f>
        <v>Inactive</v>
      </c>
      <c r="F292" s="35">
        <f>Raw_Customers!G289</f>
        <v>44073</v>
      </c>
      <c r="G292" s="36" t="str">
        <f>IF(I292=0,"",INT(_xlfn.MAXIFS(Raw_Recharges!$D$2:$D$3001,Raw_Recharges!$B$2:$B$3001,A292)))</f>
        <v/>
      </c>
      <c r="H292" s="12" t="str">
        <f>IF(I292=0,"",RFM_Method!$C$5-G292)</f>
        <v/>
      </c>
      <c r="I292" s="12">
        <f>COUNTIFS(Raw_Recharges!$B$2:$B$3001,A292)</f>
        <v>0</v>
      </c>
      <c r="J292" s="37" t="str">
        <f>IF(I292=0,"",SUMIFS(Raw_Recharges!$E$2:$E$3001,Raw_Recharges!$B$2:$B$3001,A292))</f>
        <v/>
      </c>
      <c r="K292" s="38">
        <f>IF(I292=0,0,IF(H292&lt;=RFM_Method!$C$22,5,IF(H292&lt;=RFM_Method!$C$23,4,IF(H292&lt;=RFM_Method!$C$24,3,IF(H292&lt;=RFM_Method!$C$25,2,1)))))</f>
        <v>0</v>
      </c>
      <c r="L292" s="38">
        <f>IF(I292=0,0,IF(I292&gt;=RFM_Method!$E$22,5,IF(I292&gt;=RFM_Method!$E$23,4,IF(I292&gt;=RFM_Method!$E$24,3,IF(I292&gt;=RFM_Method!$E$25,2,1)))))</f>
        <v>0</v>
      </c>
      <c r="M292" s="38">
        <f>IF(I292=0,0,IF(J292&gt;=RFM_Method!$D$25,5,IF(J292&gt;=RFM_Method!$D$24,4,IF(J292&gt;=RFM_Method!$D$23,3,IF(J292&gt;=RFM_Method!$D$22,2,1)))))</f>
        <v>0</v>
      </c>
      <c r="N292" s="38" t="str">
        <f t="shared" si="12"/>
        <v>000</v>
      </c>
      <c r="O292" s="38">
        <f t="shared" si="13"/>
        <v>0</v>
      </c>
      <c r="P292" s="38">
        <f t="shared" si="14"/>
        <v>0</v>
      </c>
      <c r="Q292" s="12" t="str">
        <f>IF(I292=0,"Never Recharged",INDEX(RFM_Method!$C$32:$G$36,6-K292,P292))</f>
        <v>Never Recharged</v>
      </c>
      <c r="R292" s="39">
        <f>SUMIFS(Raw_DataUsage!$D$2:$D$5001,Raw_DataUsage!$B$2:$B$5001,A292)/1024</f>
        <v>4.5577246093750006</v>
      </c>
      <c r="S292" s="40">
        <f>SUMIFS(Raw_Calls!$D$2:$D$5001,Raw_Calls!$B$2:$B$5001,A292)/60</f>
        <v>106.9</v>
      </c>
      <c r="T292" s="38" t="str">
        <f>IF(COUNTIFS(Raw_Subscriptions!$B$2:$B$3001,A292,Raw_Subscriptions!$F$2:$F$3001,"Active")&gt;0,"Yes","No")</f>
        <v>No</v>
      </c>
    </row>
    <row r="293" spans="1:20" x14ac:dyDescent="0.3">
      <c r="A293" s="13" t="str">
        <f>Raw_Customers!A290</f>
        <v>C000289</v>
      </c>
      <c r="B293" s="13" t="str">
        <f>Raw_Customers!B290</f>
        <v>Vikram Kumar</v>
      </c>
      <c r="C293" s="13" t="str">
        <f>Raw_Customers!E290</f>
        <v>Delhi</v>
      </c>
      <c r="D293" s="13" t="str">
        <f>Raw_Customers!F290</f>
        <v>Karnataka</v>
      </c>
      <c r="E293" s="13" t="str">
        <f>Raw_Customers!H290</f>
        <v>Inactive</v>
      </c>
      <c r="F293" s="35">
        <f>Raw_Customers!G290</f>
        <v>45703</v>
      </c>
      <c r="G293" s="36">
        <f>IF(I293=0,"",INT(_xlfn.MAXIFS(Raw_Recharges!$D$2:$D$3001,Raw_Recharges!$B$2:$B$3001,A293)))</f>
        <v>45980</v>
      </c>
      <c r="H293" s="12">
        <f>IF(I293=0,"",RFM_Method!$C$5-G293)</f>
        <v>74</v>
      </c>
      <c r="I293" s="12">
        <f>COUNTIFS(Raw_Recharges!$B$2:$B$3001,A293)</f>
        <v>1</v>
      </c>
      <c r="J293" s="37">
        <f>IF(I293=0,"",SUMIFS(Raw_Recharges!$E$2:$E$3001,Raw_Recharges!$B$2:$B$3001,A293))</f>
        <v>299</v>
      </c>
      <c r="K293" s="38">
        <f>IF(I293=0,0,IF(H293&lt;=RFM_Method!$C$22,5,IF(H293&lt;=RFM_Method!$C$23,4,IF(H293&lt;=RFM_Method!$C$24,3,IF(H293&lt;=RFM_Method!$C$25,2,1)))))</f>
        <v>4</v>
      </c>
      <c r="L293" s="38">
        <f>IF(I293=0,0,IF(I293&gt;=RFM_Method!$E$22,5,IF(I293&gt;=RFM_Method!$E$23,4,IF(I293&gt;=RFM_Method!$E$24,3,IF(I293&gt;=RFM_Method!$E$25,2,1)))))</f>
        <v>1</v>
      </c>
      <c r="M293" s="38">
        <f>IF(I293=0,0,IF(J293&gt;=RFM_Method!$D$25,5,IF(J293&gt;=RFM_Method!$D$24,4,IF(J293&gt;=RFM_Method!$D$23,3,IF(J293&gt;=RFM_Method!$D$22,2,1)))))</f>
        <v>1</v>
      </c>
      <c r="N293" s="38" t="str">
        <f t="shared" si="12"/>
        <v>411</v>
      </c>
      <c r="O293" s="38">
        <f t="shared" si="13"/>
        <v>6</v>
      </c>
      <c r="P293" s="38">
        <f t="shared" si="14"/>
        <v>1</v>
      </c>
      <c r="Q293" s="12" t="str">
        <f>IF(I293=0,"Never Recharged",INDEX(RFM_Method!$C$32:$G$36,6-K293,P293))</f>
        <v>Promising</v>
      </c>
      <c r="R293" s="39">
        <f>SUMIFS(Raw_DataUsage!$D$2:$D$5001,Raw_DataUsage!$B$2:$B$5001,A293)/1024</f>
        <v>3.3639355468750001</v>
      </c>
      <c r="S293" s="40">
        <f>SUMIFS(Raw_Calls!$D$2:$D$5001,Raw_Calls!$B$2:$B$5001,A293)/60</f>
        <v>0</v>
      </c>
      <c r="T293" s="38" t="str">
        <f>IF(COUNTIFS(Raw_Subscriptions!$B$2:$B$3001,A293,Raw_Subscriptions!$F$2:$F$3001,"Active")&gt;0,"Yes","No")</f>
        <v>No</v>
      </c>
    </row>
    <row r="294" spans="1:20" x14ac:dyDescent="0.3">
      <c r="A294" s="13" t="str">
        <f>Raw_Customers!A291</f>
        <v>C000290</v>
      </c>
      <c r="B294" s="13" t="str">
        <f>Raw_Customers!B291</f>
        <v>Pooja Reddy</v>
      </c>
      <c r="C294" s="13" t="str">
        <f>Raw_Customers!E291</f>
        <v>Hyderabad</v>
      </c>
      <c r="D294" s="13" t="str">
        <f>Raw_Customers!F291</f>
        <v>Telangana</v>
      </c>
      <c r="E294" s="13" t="str">
        <f>Raw_Customers!H291</f>
        <v>Active</v>
      </c>
      <c r="F294" s="35">
        <f>Raw_Customers!G291</f>
        <v>44275</v>
      </c>
      <c r="G294" s="36">
        <f>IF(I294=0,"",INT(_xlfn.MAXIFS(Raw_Recharges!$D$2:$D$3001,Raw_Recharges!$B$2:$B$3001,A294)))</f>
        <v>45984</v>
      </c>
      <c r="H294" s="12">
        <f>IF(I294=0,"",RFM_Method!$C$5-G294)</f>
        <v>70</v>
      </c>
      <c r="I294" s="12">
        <f>COUNTIFS(Raw_Recharges!$B$2:$B$3001,A294)</f>
        <v>1</v>
      </c>
      <c r="J294" s="37">
        <f>IF(I294=0,"",SUMIFS(Raw_Recharges!$E$2:$E$3001,Raw_Recharges!$B$2:$B$3001,A294))</f>
        <v>499</v>
      </c>
      <c r="K294" s="38">
        <f>IF(I294=0,0,IF(H294&lt;=RFM_Method!$C$22,5,IF(H294&lt;=RFM_Method!$C$23,4,IF(H294&lt;=RFM_Method!$C$24,3,IF(H294&lt;=RFM_Method!$C$25,2,1)))))</f>
        <v>4</v>
      </c>
      <c r="L294" s="38">
        <f>IF(I294=0,0,IF(I294&gt;=RFM_Method!$E$22,5,IF(I294&gt;=RFM_Method!$E$23,4,IF(I294&gt;=RFM_Method!$E$24,3,IF(I294&gt;=RFM_Method!$E$25,2,1)))))</f>
        <v>1</v>
      </c>
      <c r="M294" s="38">
        <f>IF(I294=0,0,IF(J294&gt;=RFM_Method!$D$25,5,IF(J294&gt;=RFM_Method!$D$24,4,IF(J294&gt;=RFM_Method!$D$23,3,IF(J294&gt;=RFM_Method!$D$22,2,1)))))</f>
        <v>2</v>
      </c>
      <c r="N294" s="38" t="str">
        <f t="shared" si="12"/>
        <v>412</v>
      </c>
      <c r="O294" s="38">
        <f t="shared" si="13"/>
        <v>7</v>
      </c>
      <c r="P294" s="38">
        <f t="shared" si="14"/>
        <v>2</v>
      </c>
      <c r="Q294" s="12" t="str">
        <f>IF(I294=0,"Never Recharged",INDEX(RFM_Method!$C$32:$G$36,6-K294,P294))</f>
        <v>Potential Loyalist</v>
      </c>
      <c r="R294" s="39">
        <f>SUMIFS(Raw_DataUsage!$D$2:$D$5001,Raw_DataUsage!$B$2:$B$5001,A294)/1024</f>
        <v>6.4955664062499991</v>
      </c>
      <c r="S294" s="40">
        <f>SUMIFS(Raw_Calls!$D$2:$D$5001,Raw_Calls!$B$2:$B$5001,A294)/60</f>
        <v>82.216666666666669</v>
      </c>
      <c r="T294" s="38" t="str">
        <f>IF(COUNTIFS(Raw_Subscriptions!$B$2:$B$3001,A294,Raw_Subscriptions!$F$2:$F$3001,"Active")&gt;0,"Yes","No")</f>
        <v>Yes</v>
      </c>
    </row>
    <row r="295" spans="1:20" x14ac:dyDescent="0.3">
      <c r="A295" s="13" t="str">
        <f>Raw_Customers!A292</f>
        <v>C000291</v>
      </c>
      <c r="B295" s="13" t="str">
        <f>Raw_Customers!B292</f>
        <v>Suresh Mishra</v>
      </c>
      <c r="C295" s="13" t="str">
        <f>Raw_Customers!E292</f>
        <v>Mumbai</v>
      </c>
      <c r="D295" s="13" t="str">
        <f>Raw_Customers!F292</f>
        <v>Tamil Nadu</v>
      </c>
      <c r="E295" s="13" t="str">
        <f>Raw_Customers!H292</f>
        <v>Active</v>
      </c>
      <c r="F295" s="35">
        <f>Raw_Customers!G292</f>
        <v>44851</v>
      </c>
      <c r="G295" s="36">
        <f>IF(I295=0,"",INT(_xlfn.MAXIFS(Raw_Recharges!$D$2:$D$3001,Raw_Recharges!$B$2:$B$3001,A295)))</f>
        <v>46027</v>
      </c>
      <c r="H295" s="12">
        <f>IF(I295=0,"",RFM_Method!$C$5-G295)</f>
        <v>27</v>
      </c>
      <c r="I295" s="12">
        <f>COUNTIFS(Raw_Recharges!$B$2:$B$3001,A295)</f>
        <v>1</v>
      </c>
      <c r="J295" s="37">
        <f>IF(I295=0,"",SUMIFS(Raw_Recharges!$E$2:$E$3001,Raw_Recharges!$B$2:$B$3001,A295))</f>
        <v>148</v>
      </c>
      <c r="K295" s="38">
        <f>IF(I295=0,0,IF(H295&lt;=RFM_Method!$C$22,5,IF(H295&lt;=RFM_Method!$C$23,4,IF(H295&lt;=RFM_Method!$C$24,3,IF(H295&lt;=RFM_Method!$C$25,2,1)))))</f>
        <v>5</v>
      </c>
      <c r="L295" s="38">
        <f>IF(I295=0,0,IF(I295&gt;=RFM_Method!$E$22,5,IF(I295&gt;=RFM_Method!$E$23,4,IF(I295&gt;=RFM_Method!$E$24,3,IF(I295&gt;=RFM_Method!$E$25,2,1)))))</f>
        <v>1</v>
      </c>
      <c r="M295" s="38">
        <f>IF(I295=0,0,IF(J295&gt;=RFM_Method!$D$25,5,IF(J295&gt;=RFM_Method!$D$24,4,IF(J295&gt;=RFM_Method!$D$23,3,IF(J295&gt;=RFM_Method!$D$22,2,1)))))</f>
        <v>1</v>
      </c>
      <c r="N295" s="38" t="str">
        <f t="shared" si="12"/>
        <v>511</v>
      </c>
      <c r="O295" s="38">
        <f t="shared" si="13"/>
        <v>7</v>
      </c>
      <c r="P295" s="38">
        <f t="shared" si="14"/>
        <v>1</v>
      </c>
      <c r="Q295" s="12" t="str">
        <f>IF(I295=0,"Never Recharged",INDEX(RFM_Method!$C$32:$G$36,6-K295,P295))</f>
        <v>New Customers</v>
      </c>
      <c r="R295" s="39">
        <f>SUMIFS(Raw_DataUsage!$D$2:$D$5001,Raw_DataUsage!$B$2:$B$5001,A295)/1024</f>
        <v>0.36323242187499999</v>
      </c>
      <c r="S295" s="40">
        <f>SUMIFS(Raw_Calls!$D$2:$D$5001,Raw_Calls!$B$2:$B$5001,A295)/60</f>
        <v>20.2</v>
      </c>
      <c r="T295" s="38" t="str">
        <f>IF(COUNTIFS(Raw_Subscriptions!$B$2:$B$3001,A295,Raw_Subscriptions!$F$2:$F$3001,"Active")&gt;0,"Yes","No")</f>
        <v>Yes</v>
      </c>
    </row>
    <row r="296" spans="1:20" x14ac:dyDescent="0.3">
      <c r="A296" s="13" t="str">
        <f>Raw_Customers!A293</f>
        <v>C000292</v>
      </c>
      <c r="B296" s="13" t="str">
        <f>Raw_Customers!B293</f>
        <v>Rahul Yadav</v>
      </c>
      <c r="C296" s="13" t="str">
        <f>Raw_Customers!E293</f>
        <v>Delhi</v>
      </c>
      <c r="D296" s="13" t="str">
        <f>Raw_Customers!F293</f>
        <v>West Bengal</v>
      </c>
      <c r="E296" s="13" t="str">
        <f>Raw_Customers!H293</f>
        <v>Inactive</v>
      </c>
      <c r="F296" s="35">
        <f>Raw_Customers!G293</f>
        <v>46046</v>
      </c>
      <c r="G296" s="36" t="str">
        <f>IF(I296=0,"",INT(_xlfn.MAXIFS(Raw_Recharges!$D$2:$D$3001,Raw_Recharges!$B$2:$B$3001,A296)))</f>
        <v/>
      </c>
      <c r="H296" s="12" t="str">
        <f>IF(I296=0,"",RFM_Method!$C$5-G296)</f>
        <v/>
      </c>
      <c r="I296" s="12">
        <f>COUNTIFS(Raw_Recharges!$B$2:$B$3001,A296)</f>
        <v>0</v>
      </c>
      <c r="J296" s="37" t="str">
        <f>IF(I296=0,"",SUMIFS(Raw_Recharges!$E$2:$E$3001,Raw_Recharges!$B$2:$B$3001,A296))</f>
        <v/>
      </c>
      <c r="K296" s="38">
        <f>IF(I296=0,0,IF(H296&lt;=RFM_Method!$C$22,5,IF(H296&lt;=RFM_Method!$C$23,4,IF(H296&lt;=RFM_Method!$C$24,3,IF(H296&lt;=RFM_Method!$C$25,2,1)))))</f>
        <v>0</v>
      </c>
      <c r="L296" s="38">
        <f>IF(I296=0,0,IF(I296&gt;=RFM_Method!$E$22,5,IF(I296&gt;=RFM_Method!$E$23,4,IF(I296&gt;=RFM_Method!$E$24,3,IF(I296&gt;=RFM_Method!$E$25,2,1)))))</f>
        <v>0</v>
      </c>
      <c r="M296" s="38">
        <f>IF(I296=0,0,IF(J296&gt;=RFM_Method!$D$25,5,IF(J296&gt;=RFM_Method!$D$24,4,IF(J296&gt;=RFM_Method!$D$23,3,IF(J296&gt;=RFM_Method!$D$22,2,1)))))</f>
        <v>0</v>
      </c>
      <c r="N296" s="38" t="str">
        <f t="shared" si="12"/>
        <v>000</v>
      </c>
      <c r="O296" s="38">
        <f t="shared" si="13"/>
        <v>0</v>
      </c>
      <c r="P296" s="38">
        <f t="shared" si="14"/>
        <v>0</v>
      </c>
      <c r="Q296" s="12" t="str">
        <f>IF(I296=0,"Never Recharged",INDEX(RFM_Method!$C$32:$G$36,6-K296,P296))</f>
        <v>Never Recharged</v>
      </c>
      <c r="R296" s="39">
        <f>SUMIFS(Raw_DataUsage!$D$2:$D$5001,Raw_DataUsage!$B$2:$B$5001,A296)/1024</f>
        <v>3.5657226562500002</v>
      </c>
      <c r="S296" s="40">
        <f>SUMIFS(Raw_Calls!$D$2:$D$5001,Raw_Calls!$B$2:$B$5001,A296)/60</f>
        <v>166.2</v>
      </c>
      <c r="T296" s="38" t="str">
        <f>IF(COUNTIFS(Raw_Subscriptions!$B$2:$B$3001,A296,Raw_Subscriptions!$F$2:$F$3001,"Active")&gt;0,"Yes","No")</f>
        <v>No</v>
      </c>
    </row>
    <row r="297" spans="1:20" x14ac:dyDescent="0.3">
      <c r="A297" s="13" t="str">
        <f>Raw_Customers!A294</f>
        <v>C000293</v>
      </c>
      <c r="B297" s="13" t="str">
        <f>Raw_Customers!B294</f>
        <v>Rahul Yadav</v>
      </c>
      <c r="C297" s="13" t="str">
        <f>Raw_Customers!E294</f>
        <v>Delhi</v>
      </c>
      <c r="D297" s="13" t="str">
        <f>Raw_Customers!F294</f>
        <v>Punjab</v>
      </c>
      <c r="E297" s="13" t="str">
        <f>Raw_Customers!H294</f>
        <v>Active</v>
      </c>
      <c r="F297" s="35">
        <f>Raw_Customers!G294</f>
        <v>44261</v>
      </c>
      <c r="G297" s="36">
        <f>IF(I297=0,"",INT(_xlfn.MAXIFS(Raw_Recharges!$D$2:$D$3001,Raw_Recharges!$B$2:$B$3001,A297)))</f>
        <v>45775</v>
      </c>
      <c r="H297" s="12">
        <f>IF(I297=0,"",RFM_Method!$C$5-G297)</f>
        <v>279</v>
      </c>
      <c r="I297" s="12">
        <f>COUNTIFS(Raw_Recharges!$B$2:$B$3001,A297)</f>
        <v>1</v>
      </c>
      <c r="J297" s="37">
        <f>IF(I297=0,"",SUMIFS(Raw_Recharges!$E$2:$E$3001,Raw_Recharges!$B$2:$B$3001,A297))</f>
        <v>2999</v>
      </c>
      <c r="K297" s="38">
        <f>IF(I297=0,0,IF(H297&lt;=RFM_Method!$C$22,5,IF(H297&lt;=RFM_Method!$C$23,4,IF(H297&lt;=RFM_Method!$C$24,3,IF(H297&lt;=RFM_Method!$C$25,2,1)))))</f>
        <v>1</v>
      </c>
      <c r="L297" s="38">
        <f>IF(I297=0,0,IF(I297&gt;=RFM_Method!$E$22,5,IF(I297&gt;=RFM_Method!$E$23,4,IF(I297&gt;=RFM_Method!$E$24,3,IF(I297&gt;=RFM_Method!$E$25,2,1)))))</f>
        <v>1</v>
      </c>
      <c r="M297" s="38">
        <f>IF(I297=0,0,IF(J297&gt;=RFM_Method!$D$25,5,IF(J297&gt;=RFM_Method!$D$24,4,IF(J297&gt;=RFM_Method!$D$23,3,IF(J297&gt;=RFM_Method!$D$22,2,1)))))</f>
        <v>5</v>
      </c>
      <c r="N297" s="38" t="str">
        <f t="shared" si="12"/>
        <v>115</v>
      </c>
      <c r="O297" s="38">
        <f t="shared" si="13"/>
        <v>7</v>
      </c>
      <c r="P297" s="38">
        <f t="shared" si="14"/>
        <v>3</v>
      </c>
      <c r="Q297" s="12" t="str">
        <f>IF(I297=0,"Never Recharged",INDEX(RFM_Method!$C$32:$G$36,6-K297,P297))</f>
        <v>At Risk</v>
      </c>
      <c r="R297" s="39">
        <f>SUMIFS(Raw_DataUsage!$D$2:$D$5001,Raw_DataUsage!$B$2:$B$5001,A297)/1024</f>
        <v>2.8965722656250001</v>
      </c>
      <c r="S297" s="40">
        <f>SUMIFS(Raw_Calls!$D$2:$D$5001,Raw_Calls!$B$2:$B$5001,A297)/60</f>
        <v>175.1</v>
      </c>
      <c r="T297" s="38" t="str">
        <f>IF(COUNTIFS(Raw_Subscriptions!$B$2:$B$3001,A297,Raw_Subscriptions!$F$2:$F$3001,"Active")&gt;0,"Yes","No")</f>
        <v>No</v>
      </c>
    </row>
    <row r="298" spans="1:20" x14ac:dyDescent="0.3">
      <c r="A298" s="13" t="str">
        <f>Raw_Customers!A295</f>
        <v>C000294</v>
      </c>
      <c r="B298" s="13" t="str">
        <f>Raw_Customers!B295</f>
        <v>Rahul Jha</v>
      </c>
      <c r="C298" s="13" t="str">
        <f>Raw_Customers!E295</f>
        <v>Pune</v>
      </c>
      <c r="D298" s="13" t="str">
        <f>Raw_Customers!F295</f>
        <v>West Bengal</v>
      </c>
      <c r="E298" s="13" t="str">
        <f>Raw_Customers!H295</f>
        <v>Active</v>
      </c>
      <c r="F298" s="35">
        <f>Raw_Customers!G295</f>
        <v>44455</v>
      </c>
      <c r="G298" s="36">
        <f>IF(I298=0,"",INT(_xlfn.MAXIFS(Raw_Recharges!$D$2:$D$3001,Raw_Recharges!$B$2:$B$3001,A298)))</f>
        <v>45821</v>
      </c>
      <c r="H298" s="12">
        <f>IF(I298=0,"",RFM_Method!$C$5-G298)</f>
        <v>233</v>
      </c>
      <c r="I298" s="12">
        <f>COUNTIFS(Raw_Recharges!$B$2:$B$3001,A298)</f>
        <v>1</v>
      </c>
      <c r="J298" s="37">
        <f>IF(I298=0,"",SUMIFS(Raw_Recharges!$E$2:$E$3001,Raw_Recharges!$B$2:$B$3001,A298))</f>
        <v>479</v>
      </c>
      <c r="K298" s="38">
        <f>IF(I298=0,0,IF(H298&lt;=RFM_Method!$C$22,5,IF(H298&lt;=RFM_Method!$C$23,4,IF(H298&lt;=RFM_Method!$C$24,3,IF(H298&lt;=RFM_Method!$C$25,2,1)))))</f>
        <v>1</v>
      </c>
      <c r="L298" s="38">
        <f>IF(I298=0,0,IF(I298&gt;=RFM_Method!$E$22,5,IF(I298&gt;=RFM_Method!$E$23,4,IF(I298&gt;=RFM_Method!$E$24,3,IF(I298&gt;=RFM_Method!$E$25,2,1)))))</f>
        <v>1</v>
      </c>
      <c r="M298" s="38">
        <f>IF(I298=0,0,IF(J298&gt;=RFM_Method!$D$25,5,IF(J298&gt;=RFM_Method!$D$24,4,IF(J298&gt;=RFM_Method!$D$23,3,IF(J298&gt;=RFM_Method!$D$22,2,1)))))</f>
        <v>2</v>
      </c>
      <c r="N298" s="38" t="str">
        <f t="shared" si="12"/>
        <v>112</v>
      </c>
      <c r="O298" s="38">
        <f t="shared" si="13"/>
        <v>4</v>
      </c>
      <c r="P298" s="38">
        <f t="shared" si="14"/>
        <v>2</v>
      </c>
      <c r="Q298" s="12" t="str">
        <f>IF(I298=0,"Never Recharged",INDEX(RFM_Method!$C$32:$G$36,6-K298,P298))</f>
        <v>Hibernating</v>
      </c>
      <c r="R298" s="39">
        <f>SUMIFS(Raw_DataUsage!$D$2:$D$5001,Raw_DataUsage!$B$2:$B$5001,A298)/1024</f>
        <v>3.1369042968750001</v>
      </c>
      <c r="S298" s="40">
        <f>SUMIFS(Raw_Calls!$D$2:$D$5001,Raw_Calls!$B$2:$B$5001,A298)/60</f>
        <v>118.18333333333334</v>
      </c>
      <c r="T298" s="38" t="str">
        <f>IF(COUNTIFS(Raw_Subscriptions!$B$2:$B$3001,A298,Raw_Subscriptions!$F$2:$F$3001,"Active")&gt;0,"Yes","No")</f>
        <v>No</v>
      </c>
    </row>
    <row r="299" spans="1:20" x14ac:dyDescent="0.3">
      <c r="A299" s="13" t="str">
        <f>Raw_Customers!A296</f>
        <v>C000295</v>
      </c>
      <c r="B299" s="13" t="str">
        <f>Raw_Customers!B296</f>
        <v>Raj Sharma</v>
      </c>
      <c r="C299" s="13" t="str">
        <f>Raw_Customers!E296</f>
        <v>Bangalore</v>
      </c>
      <c r="D299" s="13" t="str">
        <f>Raw_Customers!F296</f>
        <v>Punjab</v>
      </c>
      <c r="E299" s="13" t="str">
        <f>Raw_Customers!H296</f>
        <v>Active</v>
      </c>
      <c r="F299" s="35">
        <f>Raw_Customers!G296</f>
        <v>45826</v>
      </c>
      <c r="G299" s="36">
        <f>IF(I299=0,"",INT(_xlfn.MAXIFS(Raw_Recharges!$D$2:$D$3001,Raw_Recharges!$B$2:$B$3001,A299)))</f>
        <v>46046</v>
      </c>
      <c r="H299" s="12">
        <f>IF(I299=0,"",RFM_Method!$C$5-G299)</f>
        <v>8</v>
      </c>
      <c r="I299" s="12">
        <f>COUNTIFS(Raw_Recharges!$B$2:$B$3001,A299)</f>
        <v>2</v>
      </c>
      <c r="J299" s="37">
        <f>IF(I299=0,"",SUMIFS(Raw_Recharges!$E$2:$E$3001,Raw_Recharges!$B$2:$B$3001,A299))</f>
        <v>1478</v>
      </c>
      <c r="K299" s="38">
        <f>IF(I299=0,0,IF(H299&lt;=RFM_Method!$C$22,5,IF(H299&lt;=RFM_Method!$C$23,4,IF(H299&lt;=RFM_Method!$C$24,3,IF(H299&lt;=RFM_Method!$C$25,2,1)))))</f>
        <v>5</v>
      </c>
      <c r="L299" s="38">
        <f>IF(I299=0,0,IF(I299&gt;=RFM_Method!$E$22,5,IF(I299&gt;=RFM_Method!$E$23,4,IF(I299&gt;=RFM_Method!$E$24,3,IF(I299&gt;=RFM_Method!$E$25,2,1)))))</f>
        <v>2</v>
      </c>
      <c r="M299" s="38">
        <f>IF(I299=0,0,IF(J299&gt;=RFM_Method!$D$25,5,IF(J299&gt;=RFM_Method!$D$24,4,IF(J299&gt;=RFM_Method!$D$23,3,IF(J299&gt;=RFM_Method!$D$22,2,1)))))</f>
        <v>4</v>
      </c>
      <c r="N299" s="38" t="str">
        <f t="shared" si="12"/>
        <v>524</v>
      </c>
      <c r="O299" s="38">
        <f t="shared" si="13"/>
        <v>11</v>
      </c>
      <c r="P299" s="38">
        <f t="shared" si="14"/>
        <v>3</v>
      </c>
      <c r="Q299" s="12" t="str">
        <f>IF(I299=0,"Never Recharged",INDEX(RFM_Method!$C$32:$G$36,6-K299,P299))</f>
        <v>Potential Loyalist</v>
      </c>
      <c r="R299" s="39">
        <f>SUMIFS(Raw_DataUsage!$D$2:$D$5001,Raw_DataUsage!$B$2:$B$5001,A299)/1024</f>
        <v>3.1267871093750004</v>
      </c>
      <c r="S299" s="40">
        <f>SUMIFS(Raw_Calls!$D$2:$D$5001,Raw_Calls!$B$2:$B$5001,A299)/60</f>
        <v>52.616666666666667</v>
      </c>
      <c r="T299" s="38" t="str">
        <f>IF(COUNTIFS(Raw_Subscriptions!$B$2:$B$3001,A299,Raw_Subscriptions!$F$2:$F$3001,"Active")&gt;0,"Yes","No")</f>
        <v>Yes</v>
      </c>
    </row>
    <row r="300" spans="1:20" x14ac:dyDescent="0.3">
      <c r="A300" s="13" t="str">
        <f>Raw_Customers!A297</f>
        <v>C000296</v>
      </c>
      <c r="B300" s="13" t="str">
        <f>Raw_Customers!B297</f>
        <v>Simran Khan</v>
      </c>
      <c r="C300" s="13" t="str">
        <f>Raw_Customers!E297</f>
        <v>Chennai</v>
      </c>
      <c r="D300" s="13" t="str">
        <f>Raw_Customers!F297</f>
        <v>UP West</v>
      </c>
      <c r="E300" s="13" t="str">
        <f>Raw_Customers!H297</f>
        <v>Active</v>
      </c>
      <c r="F300" s="35">
        <f>Raw_Customers!G297</f>
        <v>45222</v>
      </c>
      <c r="G300" s="36" t="str">
        <f>IF(I300=0,"",INT(_xlfn.MAXIFS(Raw_Recharges!$D$2:$D$3001,Raw_Recharges!$B$2:$B$3001,A300)))</f>
        <v/>
      </c>
      <c r="H300" s="12" t="str">
        <f>IF(I300=0,"",RFM_Method!$C$5-G300)</f>
        <v/>
      </c>
      <c r="I300" s="12">
        <f>COUNTIFS(Raw_Recharges!$B$2:$B$3001,A300)</f>
        <v>0</v>
      </c>
      <c r="J300" s="37" t="str">
        <f>IF(I300=0,"",SUMIFS(Raw_Recharges!$E$2:$E$3001,Raw_Recharges!$B$2:$B$3001,A300))</f>
        <v/>
      </c>
      <c r="K300" s="38">
        <f>IF(I300=0,0,IF(H300&lt;=RFM_Method!$C$22,5,IF(H300&lt;=RFM_Method!$C$23,4,IF(H300&lt;=RFM_Method!$C$24,3,IF(H300&lt;=RFM_Method!$C$25,2,1)))))</f>
        <v>0</v>
      </c>
      <c r="L300" s="38">
        <f>IF(I300=0,0,IF(I300&gt;=RFM_Method!$E$22,5,IF(I300&gt;=RFM_Method!$E$23,4,IF(I300&gt;=RFM_Method!$E$24,3,IF(I300&gt;=RFM_Method!$E$25,2,1)))))</f>
        <v>0</v>
      </c>
      <c r="M300" s="38">
        <f>IF(I300=0,0,IF(J300&gt;=RFM_Method!$D$25,5,IF(J300&gt;=RFM_Method!$D$24,4,IF(J300&gt;=RFM_Method!$D$23,3,IF(J300&gt;=RFM_Method!$D$22,2,1)))))</f>
        <v>0</v>
      </c>
      <c r="N300" s="38" t="str">
        <f t="shared" si="12"/>
        <v>000</v>
      </c>
      <c r="O300" s="38">
        <f t="shared" si="13"/>
        <v>0</v>
      </c>
      <c r="P300" s="38">
        <f t="shared" si="14"/>
        <v>0</v>
      </c>
      <c r="Q300" s="12" t="str">
        <f>IF(I300=0,"Never Recharged",INDEX(RFM_Method!$C$32:$G$36,6-K300,P300))</f>
        <v>Never Recharged</v>
      </c>
      <c r="R300" s="39">
        <f>SUMIFS(Raw_DataUsage!$D$2:$D$5001,Raw_DataUsage!$B$2:$B$5001,A300)/1024</f>
        <v>1.4334082031249999</v>
      </c>
      <c r="S300" s="40">
        <f>SUMIFS(Raw_Calls!$D$2:$D$5001,Raw_Calls!$B$2:$B$5001,A300)/60</f>
        <v>55.166666666666664</v>
      </c>
      <c r="T300" s="38" t="str">
        <f>IF(COUNTIFS(Raw_Subscriptions!$B$2:$B$3001,A300,Raw_Subscriptions!$F$2:$F$3001,"Active")&gt;0,"Yes","No")</f>
        <v>No</v>
      </c>
    </row>
    <row r="301" spans="1:20" x14ac:dyDescent="0.3">
      <c r="A301" s="13" t="str">
        <f>Raw_Customers!A298</f>
        <v>C000297</v>
      </c>
      <c r="B301" s="13" t="str">
        <f>Raw_Customers!B298</f>
        <v>Anita Gupta</v>
      </c>
      <c r="C301" s="13" t="str">
        <f>Raw_Customers!E298</f>
        <v>Hyderabad</v>
      </c>
      <c r="D301" s="13" t="str">
        <f>Raw_Customers!F298</f>
        <v>Gujarat</v>
      </c>
      <c r="E301" s="13" t="str">
        <f>Raw_Customers!H298</f>
        <v>Active</v>
      </c>
      <c r="F301" s="35">
        <f>Raw_Customers!G298</f>
        <v>46046</v>
      </c>
      <c r="G301" s="36">
        <f>IF(I301=0,"",INT(_xlfn.MAXIFS(Raw_Recharges!$D$2:$D$3001,Raw_Recharges!$B$2:$B$3001,A301)))</f>
        <v>45844</v>
      </c>
      <c r="H301" s="12">
        <f>IF(I301=0,"",RFM_Method!$C$5-G301)</f>
        <v>210</v>
      </c>
      <c r="I301" s="12">
        <f>COUNTIFS(Raw_Recharges!$B$2:$B$3001,A301)</f>
        <v>2</v>
      </c>
      <c r="J301" s="37">
        <f>IF(I301=0,"",SUMIFS(Raw_Recharges!$E$2:$E$3001,Raw_Recharges!$B$2:$B$3001,A301))</f>
        <v>3665</v>
      </c>
      <c r="K301" s="38">
        <f>IF(I301=0,0,IF(H301&lt;=RFM_Method!$C$22,5,IF(H301&lt;=RFM_Method!$C$23,4,IF(H301&lt;=RFM_Method!$C$24,3,IF(H301&lt;=RFM_Method!$C$25,2,1)))))</f>
        <v>2</v>
      </c>
      <c r="L301" s="38">
        <f>IF(I301=0,0,IF(I301&gt;=RFM_Method!$E$22,5,IF(I301&gt;=RFM_Method!$E$23,4,IF(I301&gt;=RFM_Method!$E$24,3,IF(I301&gt;=RFM_Method!$E$25,2,1)))))</f>
        <v>2</v>
      </c>
      <c r="M301" s="38">
        <f>IF(I301=0,0,IF(J301&gt;=RFM_Method!$D$25,5,IF(J301&gt;=RFM_Method!$D$24,4,IF(J301&gt;=RFM_Method!$D$23,3,IF(J301&gt;=RFM_Method!$D$22,2,1)))))</f>
        <v>5</v>
      </c>
      <c r="N301" s="38" t="str">
        <f t="shared" si="12"/>
        <v>225</v>
      </c>
      <c r="O301" s="38">
        <f t="shared" si="13"/>
        <v>9</v>
      </c>
      <c r="P301" s="38">
        <f t="shared" si="14"/>
        <v>4</v>
      </c>
      <c r="Q301" s="12" t="str">
        <f>IF(I301=0,"Never Recharged",INDEX(RFM_Method!$C$32:$G$36,6-K301,P301))</f>
        <v>At Risk</v>
      </c>
      <c r="R301" s="39">
        <f>SUMIFS(Raw_DataUsage!$D$2:$D$5001,Raw_DataUsage!$B$2:$B$5001,A301)/1024</f>
        <v>1.0587402343750001</v>
      </c>
      <c r="S301" s="40">
        <f>SUMIFS(Raw_Calls!$D$2:$D$5001,Raw_Calls!$B$2:$B$5001,A301)/60</f>
        <v>17.833333333333332</v>
      </c>
      <c r="T301" s="38" t="str">
        <f>IF(COUNTIFS(Raw_Subscriptions!$B$2:$B$3001,A301,Raw_Subscriptions!$F$2:$F$3001,"Active")&gt;0,"Yes","No")</f>
        <v>No</v>
      </c>
    </row>
    <row r="302" spans="1:20" x14ac:dyDescent="0.3">
      <c r="A302" s="13" t="str">
        <f>Raw_Customers!A299</f>
        <v>C000298</v>
      </c>
      <c r="B302" s="13" t="str">
        <f>Raw_Customers!B299</f>
        <v>Neha Kumar</v>
      </c>
      <c r="C302" s="13" t="str">
        <f>Raw_Customers!E299</f>
        <v>Bangalore</v>
      </c>
      <c r="D302" s="13" t="str">
        <f>Raw_Customers!F299</f>
        <v>West Bengal</v>
      </c>
      <c r="E302" s="13" t="str">
        <f>Raw_Customers!H299</f>
        <v>Active</v>
      </c>
      <c r="F302" s="35">
        <f>Raw_Customers!G299</f>
        <v>45764</v>
      </c>
      <c r="G302" s="36">
        <f>IF(I302=0,"",INT(_xlfn.MAXIFS(Raw_Recharges!$D$2:$D$3001,Raw_Recharges!$B$2:$B$3001,A302)))</f>
        <v>45690</v>
      </c>
      <c r="H302" s="12">
        <f>IF(I302=0,"",RFM_Method!$C$5-G302)</f>
        <v>364</v>
      </c>
      <c r="I302" s="12">
        <f>COUNTIFS(Raw_Recharges!$B$2:$B$3001,A302)</f>
        <v>1</v>
      </c>
      <c r="J302" s="37">
        <f>IF(I302=0,"",SUMIFS(Raw_Recharges!$E$2:$E$3001,Raw_Recharges!$B$2:$B$3001,A302))</f>
        <v>349</v>
      </c>
      <c r="K302" s="38">
        <f>IF(I302=0,0,IF(H302&lt;=RFM_Method!$C$22,5,IF(H302&lt;=RFM_Method!$C$23,4,IF(H302&lt;=RFM_Method!$C$24,3,IF(H302&lt;=RFM_Method!$C$25,2,1)))))</f>
        <v>1</v>
      </c>
      <c r="L302" s="38">
        <f>IF(I302=0,0,IF(I302&gt;=RFM_Method!$E$22,5,IF(I302&gt;=RFM_Method!$E$23,4,IF(I302&gt;=RFM_Method!$E$24,3,IF(I302&gt;=RFM_Method!$E$25,2,1)))))</f>
        <v>1</v>
      </c>
      <c r="M302" s="38">
        <f>IF(I302=0,0,IF(J302&gt;=RFM_Method!$D$25,5,IF(J302&gt;=RFM_Method!$D$24,4,IF(J302&gt;=RFM_Method!$D$23,3,IF(J302&gt;=RFM_Method!$D$22,2,1)))))</f>
        <v>1</v>
      </c>
      <c r="N302" s="38" t="str">
        <f t="shared" si="12"/>
        <v>111</v>
      </c>
      <c r="O302" s="38">
        <f t="shared" si="13"/>
        <v>3</v>
      </c>
      <c r="P302" s="38">
        <f t="shared" si="14"/>
        <v>1</v>
      </c>
      <c r="Q302" s="12" t="str">
        <f>IF(I302=0,"Never Recharged",INDEX(RFM_Method!$C$32:$G$36,6-K302,P302))</f>
        <v>Lost</v>
      </c>
      <c r="R302" s="39">
        <f>SUMIFS(Raw_DataUsage!$D$2:$D$5001,Raw_DataUsage!$B$2:$B$5001,A302)/1024</f>
        <v>0.60741210937500001</v>
      </c>
      <c r="S302" s="40">
        <f>SUMIFS(Raw_Calls!$D$2:$D$5001,Raw_Calls!$B$2:$B$5001,A302)/60</f>
        <v>26.833333333333332</v>
      </c>
      <c r="T302" s="38" t="str">
        <f>IF(COUNTIFS(Raw_Subscriptions!$B$2:$B$3001,A302,Raw_Subscriptions!$F$2:$F$3001,"Active")&gt;0,"Yes","No")</f>
        <v>Yes</v>
      </c>
    </row>
    <row r="303" spans="1:20" x14ac:dyDescent="0.3">
      <c r="A303" s="13" t="str">
        <f>Raw_Customers!A300</f>
        <v>C000299</v>
      </c>
      <c r="B303" s="13" t="str">
        <f>Raw_Customers!B300</f>
        <v>Amit Khan</v>
      </c>
      <c r="C303" s="13" t="str">
        <f>Raw_Customers!E300</f>
        <v>Bangalore</v>
      </c>
      <c r="D303" s="13" t="str">
        <f>Raw_Customers!F300</f>
        <v>UP West</v>
      </c>
      <c r="E303" s="13" t="str">
        <f>Raw_Customers!H300</f>
        <v>Inactive</v>
      </c>
      <c r="F303" s="35">
        <f>Raw_Customers!G300</f>
        <v>44649</v>
      </c>
      <c r="G303" s="36">
        <f>IF(I303=0,"",INT(_xlfn.MAXIFS(Raw_Recharges!$D$2:$D$3001,Raw_Recharges!$B$2:$B$3001,A303)))</f>
        <v>45741</v>
      </c>
      <c r="H303" s="12">
        <f>IF(I303=0,"",RFM_Method!$C$5-G303)</f>
        <v>313</v>
      </c>
      <c r="I303" s="12">
        <f>COUNTIFS(Raw_Recharges!$B$2:$B$3001,A303)</f>
        <v>1</v>
      </c>
      <c r="J303" s="37">
        <f>IF(I303=0,"",SUMIFS(Raw_Recharges!$E$2:$E$3001,Raw_Recharges!$B$2:$B$3001,A303))</f>
        <v>499</v>
      </c>
      <c r="K303" s="38">
        <f>IF(I303=0,0,IF(H303&lt;=RFM_Method!$C$22,5,IF(H303&lt;=RFM_Method!$C$23,4,IF(H303&lt;=RFM_Method!$C$24,3,IF(H303&lt;=RFM_Method!$C$25,2,1)))))</f>
        <v>1</v>
      </c>
      <c r="L303" s="38">
        <f>IF(I303=0,0,IF(I303&gt;=RFM_Method!$E$22,5,IF(I303&gt;=RFM_Method!$E$23,4,IF(I303&gt;=RFM_Method!$E$24,3,IF(I303&gt;=RFM_Method!$E$25,2,1)))))</f>
        <v>1</v>
      </c>
      <c r="M303" s="38">
        <f>IF(I303=0,0,IF(J303&gt;=RFM_Method!$D$25,5,IF(J303&gt;=RFM_Method!$D$24,4,IF(J303&gt;=RFM_Method!$D$23,3,IF(J303&gt;=RFM_Method!$D$22,2,1)))))</f>
        <v>2</v>
      </c>
      <c r="N303" s="38" t="str">
        <f t="shared" si="12"/>
        <v>112</v>
      </c>
      <c r="O303" s="38">
        <f t="shared" si="13"/>
        <v>4</v>
      </c>
      <c r="P303" s="38">
        <f t="shared" si="14"/>
        <v>2</v>
      </c>
      <c r="Q303" s="12" t="str">
        <f>IF(I303=0,"Never Recharged",INDEX(RFM_Method!$C$32:$G$36,6-K303,P303))</f>
        <v>Hibernating</v>
      </c>
      <c r="R303" s="39">
        <f>SUMIFS(Raw_DataUsage!$D$2:$D$5001,Raw_DataUsage!$B$2:$B$5001,A303)/1024</f>
        <v>0.50819335937499999</v>
      </c>
      <c r="S303" s="40">
        <f>SUMIFS(Raw_Calls!$D$2:$D$5001,Raw_Calls!$B$2:$B$5001,A303)/60</f>
        <v>108.83333333333333</v>
      </c>
      <c r="T303" s="38" t="str">
        <f>IF(COUNTIFS(Raw_Subscriptions!$B$2:$B$3001,A303,Raw_Subscriptions!$F$2:$F$3001,"Active")&gt;0,"Yes","No")</f>
        <v>No</v>
      </c>
    </row>
    <row r="304" spans="1:20" x14ac:dyDescent="0.3">
      <c r="A304" s="13" t="str">
        <f>Raw_Customers!A301</f>
        <v>C000300</v>
      </c>
      <c r="B304" s="13" t="str">
        <f>Raw_Customers!B301</f>
        <v>Simran Sharma</v>
      </c>
      <c r="C304" s="13" t="str">
        <f>Raw_Customers!E301</f>
        <v>Pune</v>
      </c>
      <c r="D304" s="13" t="str">
        <f>Raw_Customers!F301</f>
        <v>UP East</v>
      </c>
      <c r="E304" s="13" t="str">
        <f>Raw_Customers!H301</f>
        <v>Active</v>
      </c>
      <c r="F304" s="35">
        <f>Raw_Customers!G301</f>
        <v>45524</v>
      </c>
      <c r="G304" s="36" t="str">
        <f>IF(I304=0,"",INT(_xlfn.MAXIFS(Raw_Recharges!$D$2:$D$3001,Raw_Recharges!$B$2:$B$3001,A304)))</f>
        <v/>
      </c>
      <c r="H304" s="12" t="str">
        <f>IF(I304=0,"",RFM_Method!$C$5-G304)</f>
        <v/>
      </c>
      <c r="I304" s="12">
        <f>COUNTIFS(Raw_Recharges!$B$2:$B$3001,A304)</f>
        <v>0</v>
      </c>
      <c r="J304" s="37" t="str">
        <f>IF(I304=0,"",SUMIFS(Raw_Recharges!$E$2:$E$3001,Raw_Recharges!$B$2:$B$3001,A304))</f>
        <v/>
      </c>
      <c r="K304" s="38">
        <f>IF(I304=0,0,IF(H304&lt;=RFM_Method!$C$22,5,IF(H304&lt;=RFM_Method!$C$23,4,IF(H304&lt;=RFM_Method!$C$24,3,IF(H304&lt;=RFM_Method!$C$25,2,1)))))</f>
        <v>0</v>
      </c>
      <c r="L304" s="38">
        <f>IF(I304=0,0,IF(I304&gt;=RFM_Method!$E$22,5,IF(I304&gt;=RFM_Method!$E$23,4,IF(I304&gt;=RFM_Method!$E$24,3,IF(I304&gt;=RFM_Method!$E$25,2,1)))))</f>
        <v>0</v>
      </c>
      <c r="M304" s="38">
        <f>IF(I304=0,0,IF(J304&gt;=RFM_Method!$D$25,5,IF(J304&gt;=RFM_Method!$D$24,4,IF(J304&gt;=RFM_Method!$D$23,3,IF(J304&gt;=RFM_Method!$D$22,2,1)))))</f>
        <v>0</v>
      </c>
      <c r="N304" s="38" t="str">
        <f t="shared" si="12"/>
        <v>000</v>
      </c>
      <c r="O304" s="38">
        <f t="shared" si="13"/>
        <v>0</v>
      </c>
      <c r="P304" s="38">
        <f t="shared" si="14"/>
        <v>0</v>
      </c>
      <c r="Q304" s="12" t="str">
        <f>IF(I304=0,"Never Recharged",INDEX(RFM_Method!$C$32:$G$36,6-K304,P304))</f>
        <v>Never Recharged</v>
      </c>
      <c r="R304" s="39">
        <f>SUMIFS(Raw_DataUsage!$D$2:$D$5001,Raw_DataUsage!$B$2:$B$5001,A304)/1024</f>
        <v>1.7148046875</v>
      </c>
      <c r="S304" s="40">
        <f>SUMIFS(Raw_Calls!$D$2:$D$5001,Raw_Calls!$B$2:$B$5001,A304)/60</f>
        <v>61.633333333333333</v>
      </c>
      <c r="T304" s="38" t="str">
        <f>IF(COUNTIFS(Raw_Subscriptions!$B$2:$B$3001,A304,Raw_Subscriptions!$F$2:$F$3001,"Active")&gt;0,"Yes","No")</f>
        <v>No</v>
      </c>
    </row>
    <row r="305" spans="1:20" x14ac:dyDescent="0.3">
      <c r="A305" s="13" t="str">
        <f>Raw_Customers!A302</f>
        <v>C000301</v>
      </c>
      <c r="B305" s="13" t="str">
        <f>Raw_Customers!B302</f>
        <v>Simran Khan</v>
      </c>
      <c r="C305" s="13" t="str">
        <f>Raw_Customers!E302</f>
        <v>Delhi</v>
      </c>
      <c r="D305" s="13" t="str">
        <f>Raw_Customers!F302</f>
        <v>Punjab</v>
      </c>
      <c r="E305" s="13" t="str">
        <f>Raw_Customers!H302</f>
        <v>Active</v>
      </c>
      <c r="F305" s="35">
        <f>Raw_Customers!G302</f>
        <v>45508</v>
      </c>
      <c r="G305" s="36">
        <f>IF(I305=0,"",INT(_xlfn.MAXIFS(Raw_Recharges!$D$2:$D$3001,Raw_Recharges!$B$2:$B$3001,A305)))</f>
        <v>45909</v>
      </c>
      <c r="H305" s="12">
        <f>IF(I305=0,"",RFM_Method!$C$5-G305)</f>
        <v>145</v>
      </c>
      <c r="I305" s="12">
        <f>COUNTIFS(Raw_Recharges!$B$2:$B$3001,A305)</f>
        <v>2</v>
      </c>
      <c r="J305" s="37">
        <f>IF(I305=0,"",SUMIFS(Raw_Recharges!$E$2:$E$3001,Raw_Recharges!$B$2:$B$3001,A305))</f>
        <v>647</v>
      </c>
      <c r="K305" s="38">
        <f>IF(I305=0,0,IF(H305&lt;=RFM_Method!$C$22,5,IF(H305&lt;=RFM_Method!$C$23,4,IF(H305&lt;=RFM_Method!$C$24,3,IF(H305&lt;=RFM_Method!$C$25,2,1)))))</f>
        <v>2</v>
      </c>
      <c r="L305" s="38">
        <f>IF(I305=0,0,IF(I305&gt;=RFM_Method!$E$22,5,IF(I305&gt;=RFM_Method!$E$23,4,IF(I305&gt;=RFM_Method!$E$24,3,IF(I305&gt;=RFM_Method!$E$25,2,1)))))</f>
        <v>2</v>
      </c>
      <c r="M305" s="38">
        <f>IF(I305=0,0,IF(J305&gt;=RFM_Method!$D$25,5,IF(J305&gt;=RFM_Method!$D$24,4,IF(J305&gt;=RFM_Method!$D$23,3,IF(J305&gt;=RFM_Method!$D$22,2,1)))))</f>
        <v>2</v>
      </c>
      <c r="N305" s="38" t="str">
        <f t="shared" si="12"/>
        <v>222</v>
      </c>
      <c r="O305" s="38">
        <f t="shared" si="13"/>
        <v>6</v>
      </c>
      <c r="P305" s="38">
        <f t="shared" si="14"/>
        <v>2</v>
      </c>
      <c r="Q305" s="12" t="str">
        <f>IF(I305=0,"Never Recharged",INDEX(RFM_Method!$C$32:$G$36,6-K305,P305))</f>
        <v>About to Sleep</v>
      </c>
      <c r="R305" s="39">
        <f>SUMIFS(Raw_DataUsage!$D$2:$D$5001,Raw_DataUsage!$B$2:$B$5001,A305)/1024</f>
        <v>2.7518945312500001</v>
      </c>
      <c r="S305" s="40">
        <f>SUMIFS(Raw_Calls!$D$2:$D$5001,Raw_Calls!$B$2:$B$5001,A305)/60</f>
        <v>101.68333333333334</v>
      </c>
      <c r="T305" s="38" t="str">
        <f>IF(COUNTIFS(Raw_Subscriptions!$B$2:$B$3001,A305,Raw_Subscriptions!$F$2:$F$3001,"Active")&gt;0,"Yes","No")</f>
        <v>Yes</v>
      </c>
    </row>
    <row r="306" spans="1:20" x14ac:dyDescent="0.3">
      <c r="A306" s="13" t="str">
        <f>Raw_Customers!A303</f>
        <v>C000302</v>
      </c>
      <c r="B306" s="13" t="str">
        <f>Raw_Customers!B303</f>
        <v>Rahul Jha</v>
      </c>
      <c r="C306" s="13" t="str">
        <f>Raw_Customers!E303</f>
        <v>Chennai</v>
      </c>
      <c r="D306" s="13" t="str">
        <f>Raw_Customers!F303</f>
        <v>Delhi NCR</v>
      </c>
      <c r="E306" s="13" t="str">
        <f>Raw_Customers!H303</f>
        <v>Active</v>
      </c>
      <c r="F306" s="35">
        <f>Raw_Customers!G303</f>
        <v>44115</v>
      </c>
      <c r="G306" s="36" t="str">
        <f>IF(I306=0,"",INT(_xlfn.MAXIFS(Raw_Recharges!$D$2:$D$3001,Raw_Recharges!$B$2:$B$3001,A306)))</f>
        <v/>
      </c>
      <c r="H306" s="12" t="str">
        <f>IF(I306=0,"",RFM_Method!$C$5-G306)</f>
        <v/>
      </c>
      <c r="I306" s="12">
        <f>COUNTIFS(Raw_Recharges!$B$2:$B$3001,A306)</f>
        <v>0</v>
      </c>
      <c r="J306" s="37" t="str">
        <f>IF(I306=0,"",SUMIFS(Raw_Recharges!$E$2:$E$3001,Raw_Recharges!$B$2:$B$3001,A306))</f>
        <v/>
      </c>
      <c r="K306" s="38">
        <f>IF(I306=0,0,IF(H306&lt;=RFM_Method!$C$22,5,IF(H306&lt;=RFM_Method!$C$23,4,IF(H306&lt;=RFM_Method!$C$24,3,IF(H306&lt;=RFM_Method!$C$25,2,1)))))</f>
        <v>0</v>
      </c>
      <c r="L306" s="38">
        <f>IF(I306=0,0,IF(I306&gt;=RFM_Method!$E$22,5,IF(I306&gt;=RFM_Method!$E$23,4,IF(I306&gt;=RFM_Method!$E$24,3,IF(I306&gt;=RFM_Method!$E$25,2,1)))))</f>
        <v>0</v>
      </c>
      <c r="M306" s="38">
        <f>IF(I306=0,0,IF(J306&gt;=RFM_Method!$D$25,5,IF(J306&gt;=RFM_Method!$D$24,4,IF(J306&gt;=RFM_Method!$D$23,3,IF(J306&gt;=RFM_Method!$D$22,2,1)))))</f>
        <v>0</v>
      </c>
      <c r="N306" s="38" t="str">
        <f t="shared" si="12"/>
        <v>000</v>
      </c>
      <c r="O306" s="38">
        <f t="shared" si="13"/>
        <v>0</v>
      </c>
      <c r="P306" s="38">
        <f t="shared" si="14"/>
        <v>0</v>
      </c>
      <c r="Q306" s="12" t="str">
        <f>IF(I306=0,"Never Recharged",INDEX(RFM_Method!$C$32:$G$36,6-K306,P306))</f>
        <v>Never Recharged</v>
      </c>
      <c r="R306" s="39">
        <f>SUMIFS(Raw_DataUsage!$D$2:$D$5001,Raw_DataUsage!$B$2:$B$5001,A306)/1024</f>
        <v>3.7434667968750004</v>
      </c>
      <c r="S306" s="40">
        <f>SUMIFS(Raw_Calls!$D$2:$D$5001,Raw_Calls!$B$2:$B$5001,A306)/60</f>
        <v>51.083333333333336</v>
      </c>
      <c r="T306" s="38" t="str">
        <f>IF(COUNTIFS(Raw_Subscriptions!$B$2:$B$3001,A306,Raw_Subscriptions!$F$2:$F$3001,"Active")&gt;0,"Yes","No")</f>
        <v>No</v>
      </c>
    </row>
    <row r="307" spans="1:20" x14ac:dyDescent="0.3">
      <c r="A307" s="13" t="str">
        <f>Raw_Customers!A304</f>
        <v>C000303</v>
      </c>
      <c r="B307" s="13" t="str">
        <f>Raw_Customers!B304</f>
        <v>Anita Gupta</v>
      </c>
      <c r="C307" s="13" t="str">
        <f>Raw_Customers!E304</f>
        <v>Mumbai</v>
      </c>
      <c r="D307" s="13" t="str">
        <f>Raw_Customers!F304</f>
        <v>Telangana</v>
      </c>
      <c r="E307" s="13" t="str">
        <f>Raw_Customers!H304</f>
        <v>Inactive</v>
      </c>
      <c r="F307" s="35">
        <f>Raw_Customers!G304</f>
        <v>45155</v>
      </c>
      <c r="G307" s="36">
        <f>IF(I307=0,"",INT(_xlfn.MAXIFS(Raw_Recharges!$D$2:$D$3001,Raw_Recharges!$B$2:$B$3001,A307)))</f>
        <v>45805</v>
      </c>
      <c r="H307" s="12">
        <f>IF(I307=0,"",RFM_Method!$C$5-G307)</f>
        <v>249</v>
      </c>
      <c r="I307" s="12">
        <f>COUNTIFS(Raw_Recharges!$B$2:$B$3001,A307)</f>
        <v>2</v>
      </c>
      <c r="J307" s="37">
        <f>IF(I307=0,"",SUMIFS(Raw_Recharges!$E$2:$E$3001,Raw_Recharges!$B$2:$B$3001,A307))</f>
        <v>447</v>
      </c>
      <c r="K307" s="38">
        <f>IF(I307=0,0,IF(H307&lt;=RFM_Method!$C$22,5,IF(H307&lt;=RFM_Method!$C$23,4,IF(H307&lt;=RFM_Method!$C$24,3,IF(H307&lt;=RFM_Method!$C$25,2,1)))))</f>
        <v>1</v>
      </c>
      <c r="L307" s="38">
        <f>IF(I307=0,0,IF(I307&gt;=RFM_Method!$E$22,5,IF(I307&gt;=RFM_Method!$E$23,4,IF(I307&gt;=RFM_Method!$E$24,3,IF(I307&gt;=RFM_Method!$E$25,2,1)))))</f>
        <v>2</v>
      </c>
      <c r="M307" s="38">
        <f>IF(I307=0,0,IF(J307&gt;=RFM_Method!$D$25,5,IF(J307&gt;=RFM_Method!$D$24,4,IF(J307&gt;=RFM_Method!$D$23,3,IF(J307&gt;=RFM_Method!$D$22,2,1)))))</f>
        <v>2</v>
      </c>
      <c r="N307" s="38" t="str">
        <f t="shared" si="12"/>
        <v>122</v>
      </c>
      <c r="O307" s="38">
        <f t="shared" si="13"/>
        <v>5</v>
      </c>
      <c r="P307" s="38">
        <f t="shared" si="14"/>
        <v>2</v>
      </c>
      <c r="Q307" s="12" t="str">
        <f>IF(I307=0,"Never Recharged",INDEX(RFM_Method!$C$32:$G$36,6-K307,P307))</f>
        <v>Hibernating</v>
      </c>
      <c r="R307" s="39">
        <f>SUMIFS(Raw_DataUsage!$D$2:$D$5001,Raw_DataUsage!$B$2:$B$5001,A307)/1024</f>
        <v>1.230517578125</v>
      </c>
      <c r="S307" s="40">
        <f>SUMIFS(Raw_Calls!$D$2:$D$5001,Raw_Calls!$B$2:$B$5001,A307)/60</f>
        <v>48.9</v>
      </c>
      <c r="T307" s="38" t="str">
        <f>IF(COUNTIFS(Raw_Subscriptions!$B$2:$B$3001,A307,Raw_Subscriptions!$F$2:$F$3001,"Active")&gt;0,"Yes","No")</f>
        <v>No</v>
      </c>
    </row>
    <row r="308" spans="1:20" x14ac:dyDescent="0.3">
      <c r="A308" s="13" t="str">
        <f>Raw_Customers!A305</f>
        <v>C000304</v>
      </c>
      <c r="B308" s="13" t="str">
        <f>Raw_Customers!B305</f>
        <v>Suresh Yadav</v>
      </c>
      <c r="C308" s="13" t="str">
        <f>Raw_Customers!E305</f>
        <v>Chennai</v>
      </c>
      <c r="D308" s="13" t="str">
        <f>Raw_Customers!F305</f>
        <v>Karnataka</v>
      </c>
      <c r="E308" s="13" t="str">
        <f>Raw_Customers!H305</f>
        <v>Active</v>
      </c>
      <c r="F308" s="35">
        <f>Raw_Customers!G305</f>
        <v>44591</v>
      </c>
      <c r="G308" s="36">
        <f>IF(I308=0,"",INT(_xlfn.MAXIFS(Raw_Recharges!$D$2:$D$3001,Raw_Recharges!$B$2:$B$3001,A308)))</f>
        <v>45768</v>
      </c>
      <c r="H308" s="12">
        <f>IF(I308=0,"",RFM_Method!$C$5-G308)</f>
        <v>286</v>
      </c>
      <c r="I308" s="12">
        <f>COUNTIFS(Raw_Recharges!$B$2:$B$3001,A308)</f>
        <v>2</v>
      </c>
      <c r="J308" s="37">
        <f>IF(I308=0,"",SUMIFS(Raw_Recharges!$E$2:$E$3001,Raw_Recharges!$B$2:$B$3001,A308))</f>
        <v>648</v>
      </c>
      <c r="K308" s="38">
        <f>IF(I308=0,0,IF(H308&lt;=RFM_Method!$C$22,5,IF(H308&lt;=RFM_Method!$C$23,4,IF(H308&lt;=RFM_Method!$C$24,3,IF(H308&lt;=RFM_Method!$C$25,2,1)))))</f>
        <v>1</v>
      </c>
      <c r="L308" s="38">
        <f>IF(I308=0,0,IF(I308&gt;=RFM_Method!$E$22,5,IF(I308&gt;=RFM_Method!$E$23,4,IF(I308&gt;=RFM_Method!$E$24,3,IF(I308&gt;=RFM_Method!$E$25,2,1)))))</f>
        <v>2</v>
      </c>
      <c r="M308" s="38">
        <f>IF(I308=0,0,IF(J308&gt;=RFM_Method!$D$25,5,IF(J308&gt;=RFM_Method!$D$24,4,IF(J308&gt;=RFM_Method!$D$23,3,IF(J308&gt;=RFM_Method!$D$22,2,1)))))</f>
        <v>2</v>
      </c>
      <c r="N308" s="38" t="str">
        <f t="shared" si="12"/>
        <v>122</v>
      </c>
      <c r="O308" s="38">
        <f t="shared" si="13"/>
        <v>5</v>
      </c>
      <c r="P308" s="38">
        <f t="shared" si="14"/>
        <v>2</v>
      </c>
      <c r="Q308" s="12" t="str">
        <f>IF(I308=0,"Never Recharged",INDEX(RFM_Method!$C$32:$G$36,6-K308,P308))</f>
        <v>Hibernating</v>
      </c>
      <c r="R308" s="39">
        <f>SUMIFS(Raw_DataUsage!$D$2:$D$5001,Raw_DataUsage!$B$2:$B$5001,A308)/1024</f>
        <v>1.8060937500000001</v>
      </c>
      <c r="S308" s="40">
        <f>SUMIFS(Raw_Calls!$D$2:$D$5001,Raw_Calls!$B$2:$B$5001,A308)/60</f>
        <v>56.93333333333333</v>
      </c>
      <c r="T308" s="38" t="str">
        <f>IF(COUNTIFS(Raw_Subscriptions!$B$2:$B$3001,A308,Raw_Subscriptions!$F$2:$F$3001,"Active")&gt;0,"Yes","No")</f>
        <v>No</v>
      </c>
    </row>
    <row r="309" spans="1:20" x14ac:dyDescent="0.3">
      <c r="A309" s="13" t="str">
        <f>Raw_Customers!A306</f>
        <v>C000305</v>
      </c>
      <c r="B309" s="13" t="str">
        <f>Raw_Customers!B306</f>
        <v>Priya Yadav</v>
      </c>
      <c r="C309" s="13" t="str">
        <f>Raw_Customers!E306</f>
        <v>Mumbai</v>
      </c>
      <c r="D309" s="13" t="str">
        <f>Raw_Customers!F306</f>
        <v>Punjab</v>
      </c>
      <c r="E309" s="13" t="str">
        <f>Raw_Customers!H306</f>
        <v>Active</v>
      </c>
      <c r="F309" s="35">
        <f>Raw_Customers!G306</f>
        <v>45529</v>
      </c>
      <c r="G309" s="36">
        <f>IF(I309=0,"",INT(_xlfn.MAXIFS(Raw_Recharges!$D$2:$D$3001,Raw_Recharges!$B$2:$B$3001,A309)))</f>
        <v>45947</v>
      </c>
      <c r="H309" s="12">
        <f>IF(I309=0,"",RFM_Method!$C$5-G309)</f>
        <v>107</v>
      </c>
      <c r="I309" s="12">
        <f>COUNTIFS(Raw_Recharges!$B$2:$B$3001,A309)</f>
        <v>2</v>
      </c>
      <c r="J309" s="37">
        <f>IF(I309=0,"",SUMIFS(Raw_Recharges!$E$2:$E$3001,Raw_Recharges!$B$2:$B$3001,A309))</f>
        <v>647</v>
      </c>
      <c r="K309" s="38">
        <f>IF(I309=0,0,IF(H309&lt;=RFM_Method!$C$22,5,IF(H309&lt;=RFM_Method!$C$23,4,IF(H309&lt;=RFM_Method!$C$24,3,IF(H309&lt;=RFM_Method!$C$25,2,1)))))</f>
        <v>3</v>
      </c>
      <c r="L309" s="38">
        <f>IF(I309=0,0,IF(I309&gt;=RFM_Method!$E$22,5,IF(I309&gt;=RFM_Method!$E$23,4,IF(I309&gt;=RFM_Method!$E$24,3,IF(I309&gt;=RFM_Method!$E$25,2,1)))))</f>
        <v>2</v>
      </c>
      <c r="M309" s="38">
        <f>IF(I309=0,0,IF(J309&gt;=RFM_Method!$D$25,5,IF(J309&gt;=RFM_Method!$D$24,4,IF(J309&gt;=RFM_Method!$D$23,3,IF(J309&gt;=RFM_Method!$D$22,2,1)))))</f>
        <v>2</v>
      </c>
      <c r="N309" s="38" t="str">
        <f t="shared" si="12"/>
        <v>322</v>
      </c>
      <c r="O309" s="38">
        <f t="shared" si="13"/>
        <v>7</v>
      </c>
      <c r="P309" s="38">
        <f t="shared" si="14"/>
        <v>2</v>
      </c>
      <c r="Q309" s="12" t="str">
        <f>IF(I309=0,"Never Recharged",INDEX(RFM_Method!$C$32:$G$36,6-K309,P309))</f>
        <v>Need Attention</v>
      </c>
      <c r="R309" s="39">
        <f>SUMIFS(Raw_DataUsage!$D$2:$D$5001,Raw_DataUsage!$B$2:$B$5001,A309)/1024</f>
        <v>0</v>
      </c>
      <c r="S309" s="40">
        <f>SUMIFS(Raw_Calls!$D$2:$D$5001,Raw_Calls!$B$2:$B$5001,A309)/60</f>
        <v>146.35</v>
      </c>
      <c r="T309" s="38" t="str">
        <f>IF(COUNTIFS(Raw_Subscriptions!$B$2:$B$3001,A309,Raw_Subscriptions!$F$2:$F$3001,"Active")&gt;0,"Yes","No")</f>
        <v>Yes</v>
      </c>
    </row>
    <row r="310" spans="1:20" x14ac:dyDescent="0.3">
      <c r="A310" s="13" t="str">
        <f>Raw_Customers!A307</f>
        <v>C000306</v>
      </c>
      <c r="B310" s="13" t="str">
        <f>Raw_Customers!B307</f>
        <v>Anita Mishra</v>
      </c>
      <c r="C310" s="13" t="str">
        <f>Raw_Customers!E307</f>
        <v>Bangalore</v>
      </c>
      <c r="D310" s="13" t="str">
        <f>Raw_Customers!F307</f>
        <v>UP West</v>
      </c>
      <c r="E310" s="13" t="str">
        <f>Raw_Customers!H307</f>
        <v>Active</v>
      </c>
      <c r="F310" s="35">
        <f>Raw_Customers!G307</f>
        <v>44909</v>
      </c>
      <c r="G310" s="36">
        <f>IF(I310=0,"",INT(_xlfn.MAXIFS(Raw_Recharges!$D$2:$D$3001,Raw_Recharges!$B$2:$B$3001,A310)))</f>
        <v>45891</v>
      </c>
      <c r="H310" s="12">
        <f>IF(I310=0,"",RFM_Method!$C$5-G310)</f>
        <v>163</v>
      </c>
      <c r="I310" s="12">
        <f>COUNTIFS(Raw_Recharges!$B$2:$B$3001,A310)</f>
        <v>1</v>
      </c>
      <c r="J310" s="37">
        <f>IF(I310=0,"",SUMIFS(Raw_Recharges!$E$2:$E$3001,Raw_Recharges!$B$2:$B$3001,A310))</f>
        <v>148</v>
      </c>
      <c r="K310" s="38">
        <f>IF(I310=0,0,IF(H310&lt;=RFM_Method!$C$22,5,IF(H310&lt;=RFM_Method!$C$23,4,IF(H310&lt;=RFM_Method!$C$24,3,IF(H310&lt;=RFM_Method!$C$25,2,1)))))</f>
        <v>2</v>
      </c>
      <c r="L310" s="38">
        <f>IF(I310=0,0,IF(I310&gt;=RFM_Method!$E$22,5,IF(I310&gt;=RFM_Method!$E$23,4,IF(I310&gt;=RFM_Method!$E$24,3,IF(I310&gt;=RFM_Method!$E$25,2,1)))))</f>
        <v>1</v>
      </c>
      <c r="M310" s="38">
        <f>IF(I310=0,0,IF(J310&gt;=RFM_Method!$D$25,5,IF(J310&gt;=RFM_Method!$D$24,4,IF(J310&gt;=RFM_Method!$D$23,3,IF(J310&gt;=RFM_Method!$D$22,2,1)))))</f>
        <v>1</v>
      </c>
      <c r="N310" s="38" t="str">
        <f t="shared" si="12"/>
        <v>211</v>
      </c>
      <c r="O310" s="38">
        <f t="shared" si="13"/>
        <v>4</v>
      </c>
      <c r="P310" s="38">
        <f t="shared" si="14"/>
        <v>1</v>
      </c>
      <c r="Q310" s="12" t="str">
        <f>IF(I310=0,"Never Recharged",INDEX(RFM_Method!$C$32:$G$36,6-K310,P310))</f>
        <v>Hibernating</v>
      </c>
      <c r="R310" s="39">
        <f>SUMIFS(Raw_DataUsage!$D$2:$D$5001,Raw_DataUsage!$B$2:$B$5001,A310)/1024</f>
        <v>8.0898730468749989</v>
      </c>
      <c r="S310" s="40">
        <f>SUMIFS(Raw_Calls!$D$2:$D$5001,Raw_Calls!$B$2:$B$5001,A310)/60</f>
        <v>102.51666666666667</v>
      </c>
      <c r="T310" s="38" t="str">
        <f>IF(COUNTIFS(Raw_Subscriptions!$B$2:$B$3001,A310,Raw_Subscriptions!$F$2:$F$3001,"Active")&gt;0,"Yes","No")</f>
        <v>Yes</v>
      </c>
    </row>
    <row r="311" spans="1:20" x14ac:dyDescent="0.3">
      <c r="A311" s="13" t="str">
        <f>Raw_Customers!A308</f>
        <v>C000307</v>
      </c>
      <c r="B311" s="13" t="str">
        <f>Raw_Customers!B308</f>
        <v>Rahul Singh</v>
      </c>
      <c r="C311" s="13" t="str">
        <f>Raw_Customers!E308</f>
        <v>Hyderabad</v>
      </c>
      <c r="D311" s="13" t="str">
        <f>Raw_Customers!F308</f>
        <v>West Bengal</v>
      </c>
      <c r="E311" s="13" t="str">
        <f>Raw_Customers!H308</f>
        <v>Inactive</v>
      </c>
      <c r="F311" s="35">
        <f>Raw_Customers!G308</f>
        <v>44335</v>
      </c>
      <c r="G311" s="36">
        <f>IF(I311=0,"",INT(_xlfn.MAXIFS(Raw_Recharges!$D$2:$D$3001,Raw_Recharges!$B$2:$B$3001,A311)))</f>
        <v>45987</v>
      </c>
      <c r="H311" s="12">
        <f>IF(I311=0,"",RFM_Method!$C$5-G311)</f>
        <v>67</v>
      </c>
      <c r="I311" s="12">
        <f>COUNTIFS(Raw_Recharges!$B$2:$B$3001,A311)</f>
        <v>3</v>
      </c>
      <c r="J311" s="37">
        <f>IF(I311=0,"",SUMIFS(Raw_Recharges!$E$2:$E$3001,Raw_Recharges!$B$2:$B$3001,A311))</f>
        <v>3577</v>
      </c>
      <c r="K311" s="38">
        <f>IF(I311=0,0,IF(H311&lt;=RFM_Method!$C$22,5,IF(H311&lt;=RFM_Method!$C$23,4,IF(H311&lt;=RFM_Method!$C$24,3,IF(H311&lt;=RFM_Method!$C$25,2,1)))))</f>
        <v>4</v>
      </c>
      <c r="L311" s="38">
        <f>IF(I311=0,0,IF(I311&gt;=RFM_Method!$E$22,5,IF(I311&gt;=RFM_Method!$E$23,4,IF(I311&gt;=RFM_Method!$E$24,3,IF(I311&gt;=RFM_Method!$E$25,2,1)))))</f>
        <v>3</v>
      </c>
      <c r="M311" s="38">
        <f>IF(I311=0,0,IF(J311&gt;=RFM_Method!$D$25,5,IF(J311&gt;=RFM_Method!$D$24,4,IF(J311&gt;=RFM_Method!$D$23,3,IF(J311&gt;=RFM_Method!$D$22,2,1)))))</f>
        <v>5</v>
      </c>
      <c r="N311" s="38" t="str">
        <f t="shared" si="12"/>
        <v>435</v>
      </c>
      <c r="O311" s="38">
        <f t="shared" si="13"/>
        <v>12</v>
      </c>
      <c r="P311" s="38">
        <f t="shared" si="14"/>
        <v>4</v>
      </c>
      <c r="Q311" s="12" t="str">
        <f>IF(I311=0,"Never Recharged",INDEX(RFM_Method!$C$32:$G$36,6-K311,P311))</f>
        <v>Loyal Customers</v>
      </c>
      <c r="R311" s="39">
        <f>SUMIFS(Raw_DataUsage!$D$2:$D$5001,Raw_DataUsage!$B$2:$B$5001,A311)/1024</f>
        <v>1.9415625000000001</v>
      </c>
      <c r="S311" s="40">
        <f>SUMIFS(Raw_Calls!$D$2:$D$5001,Raw_Calls!$B$2:$B$5001,A311)/60</f>
        <v>52.383333333333333</v>
      </c>
      <c r="T311" s="38" t="str">
        <f>IF(COUNTIFS(Raw_Subscriptions!$B$2:$B$3001,A311,Raw_Subscriptions!$F$2:$F$3001,"Active")&gt;0,"Yes","No")</f>
        <v>No</v>
      </c>
    </row>
    <row r="312" spans="1:20" x14ac:dyDescent="0.3">
      <c r="A312" s="13" t="str">
        <f>Raw_Customers!A309</f>
        <v>C000308</v>
      </c>
      <c r="B312" s="13" t="str">
        <f>Raw_Customers!B309</f>
        <v>Anita Khan</v>
      </c>
      <c r="C312" s="13" t="str">
        <f>Raw_Customers!E309</f>
        <v>Mumbai</v>
      </c>
      <c r="D312" s="13" t="str">
        <f>Raw_Customers!F309</f>
        <v>Maharashtra</v>
      </c>
      <c r="E312" s="13" t="str">
        <f>Raw_Customers!H309</f>
        <v>Inactive</v>
      </c>
      <c r="F312" s="35">
        <f>Raw_Customers!G309</f>
        <v>44201</v>
      </c>
      <c r="G312" s="36" t="str">
        <f>IF(I312=0,"",INT(_xlfn.MAXIFS(Raw_Recharges!$D$2:$D$3001,Raw_Recharges!$B$2:$B$3001,A312)))</f>
        <v/>
      </c>
      <c r="H312" s="12" t="str">
        <f>IF(I312=0,"",RFM_Method!$C$5-G312)</f>
        <v/>
      </c>
      <c r="I312" s="12">
        <f>COUNTIFS(Raw_Recharges!$B$2:$B$3001,A312)</f>
        <v>0</v>
      </c>
      <c r="J312" s="37" t="str">
        <f>IF(I312=0,"",SUMIFS(Raw_Recharges!$E$2:$E$3001,Raw_Recharges!$B$2:$B$3001,A312))</f>
        <v/>
      </c>
      <c r="K312" s="38">
        <f>IF(I312=0,0,IF(H312&lt;=RFM_Method!$C$22,5,IF(H312&lt;=RFM_Method!$C$23,4,IF(H312&lt;=RFM_Method!$C$24,3,IF(H312&lt;=RFM_Method!$C$25,2,1)))))</f>
        <v>0</v>
      </c>
      <c r="L312" s="38">
        <f>IF(I312=0,0,IF(I312&gt;=RFM_Method!$E$22,5,IF(I312&gt;=RFM_Method!$E$23,4,IF(I312&gt;=RFM_Method!$E$24,3,IF(I312&gt;=RFM_Method!$E$25,2,1)))))</f>
        <v>0</v>
      </c>
      <c r="M312" s="38">
        <f>IF(I312=0,0,IF(J312&gt;=RFM_Method!$D$25,5,IF(J312&gt;=RFM_Method!$D$24,4,IF(J312&gt;=RFM_Method!$D$23,3,IF(J312&gt;=RFM_Method!$D$22,2,1)))))</f>
        <v>0</v>
      </c>
      <c r="N312" s="38" t="str">
        <f t="shared" si="12"/>
        <v>000</v>
      </c>
      <c r="O312" s="38">
        <f t="shared" si="13"/>
        <v>0</v>
      </c>
      <c r="P312" s="38">
        <f t="shared" si="14"/>
        <v>0</v>
      </c>
      <c r="Q312" s="12" t="str">
        <f>IF(I312=0,"Never Recharged",INDEX(RFM_Method!$C$32:$G$36,6-K312,P312))</f>
        <v>Never Recharged</v>
      </c>
      <c r="R312" s="39">
        <f>SUMIFS(Raw_DataUsage!$D$2:$D$5001,Raw_DataUsage!$B$2:$B$5001,A312)/1024</f>
        <v>2.0806738281250001</v>
      </c>
      <c r="S312" s="40">
        <f>SUMIFS(Raw_Calls!$D$2:$D$5001,Raw_Calls!$B$2:$B$5001,A312)/60</f>
        <v>80.483333333333334</v>
      </c>
      <c r="T312" s="38" t="str">
        <f>IF(COUNTIFS(Raw_Subscriptions!$B$2:$B$3001,A312,Raw_Subscriptions!$F$2:$F$3001,"Active")&gt;0,"Yes","No")</f>
        <v>No</v>
      </c>
    </row>
    <row r="313" spans="1:20" x14ac:dyDescent="0.3">
      <c r="A313" s="13" t="str">
        <f>Raw_Customers!A310</f>
        <v>C000309</v>
      </c>
      <c r="B313" s="13" t="str">
        <f>Raw_Customers!B310</f>
        <v>Anita Reddy</v>
      </c>
      <c r="C313" s="13" t="str">
        <f>Raw_Customers!E310</f>
        <v>Bangalore</v>
      </c>
      <c r="D313" s="13" t="str">
        <f>Raw_Customers!F310</f>
        <v>West Bengal</v>
      </c>
      <c r="E313" s="13" t="str">
        <f>Raw_Customers!H310</f>
        <v>Active</v>
      </c>
      <c r="F313" s="35">
        <f>Raw_Customers!G310</f>
        <v>44707</v>
      </c>
      <c r="G313" s="36">
        <f>IF(I313=0,"",INT(_xlfn.MAXIFS(Raw_Recharges!$D$2:$D$3001,Raw_Recharges!$B$2:$B$3001,A313)))</f>
        <v>45905</v>
      </c>
      <c r="H313" s="12">
        <f>IF(I313=0,"",RFM_Method!$C$5-G313)</f>
        <v>149</v>
      </c>
      <c r="I313" s="12">
        <f>COUNTIFS(Raw_Recharges!$B$2:$B$3001,A313)</f>
        <v>2</v>
      </c>
      <c r="J313" s="37">
        <f>IF(I313=0,"",SUMIFS(Raw_Recharges!$E$2:$E$3001,Raw_Recharges!$B$2:$B$3001,A313))</f>
        <v>848</v>
      </c>
      <c r="K313" s="38">
        <f>IF(I313=0,0,IF(H313&lt;=RFM_Method!$C$22,5,IF(H313&lt;=RFM_Method!$C$23,4,IF(H313&lt;=RFM_Method!$C$24,3,IF(H313&lt;=RFM_Method!$C$25,2,1)))))</f>
        <v>2</v>
      </c>
      <c r="L313" s="38">
        <f>IF(I313=0,0,IF(I313&gt;=RFM_Method!$E$22,5,IF(I313&gt;=RFM_Method!$E$23,4,IF(I313&gt;=RFM_Method!$E$24,3,IF(I313&gt;=RFM_Method!$E$25,2,1)))))</f>
        <v>2</v>
      </c>
      <c r="M313" s="38">
        <f>IF(I313=0,0,IF(J313&gt;=RFM_Method!$D$25,5,IF(J313&gt;=RFM_Method!$D$24,4,IF(J313&gt;=RFM_Method!$D$23,3,IF(J313&gt;=RFM_Method!$D$22,2,1)))))</f>
        <v>3</v>
      </c>
      <c r="N313" s="38" t="str">
        <f t="shared" si="12"/>
        <v>223</v>
      </c>
      <c r="O313" s="38">
        <f t="shared" si="13"/>
        <v>7</v>
      </c>
      <c r="P313" s="38">
        <f t="shared" si="14"/>
        <v>3</v>
      </c>
      <c r="Q313" s="12" t="str">
        <f>IF(I313=0,"Never Recharged",INDEX(RFM_Method!$C$32:$G$36,6-K313,P313))</f>
        <v>At Risk</v>
      </c>
      <c r="R313" s="39">
        <f>SUMIFS(Raw_DataUsage!$D$2:$D$5001,Raw_DataUsage!$B$2:$B$5001,A313)/1024</f>
        <v>0.87149414062499997</v>
      </c>
      <c r="S313" s="40">
        <f>SUMIFS(Raw_Calls!$D$2:$D$5001,Raw_Calls!$B$2:$B$5001,A313)/60</f>
        <v>24.716666666666665</v>
      </c>
      <c r="T313" s="38" t="str">
        <f>IF(COUNTIFS(Raw_Subscriptions!$B$2:$B$3001,A313,Raw_Subscriptions!$F$2:$F$3001,"Active")&gt;0,"Yes","No")</f>
        <v>Yes</v>
      </c>
    </row>
    <row r="314" spans="1:20" x14ac:dyDescent="0.3">
      <c r="A314" s="13" t="str">
        <f>Raw_Customers!A311</f>
        <v>C000310</v>
      </c>
      <c r="B314" s="13" t="str">
        <f>Raw_Customers!B311</f>
        <v>Vikram Patel</v>
      </c>
      <c r="C314" s="13" t="str">
        <f>Raw_Customers!E311</f>
        <v>Delhi</v>
      </c>
      <c r="D314" s="13" t="str">
        <f>Raw_Customers!F311</f>
        <v>Mumbai</v>
      </c>
      <c r="E314" s="13" t="str">
        <f>Raw_Customers!H311</f>
        <v>Active</v>
      </c>
      <c r="F314" s="35">
        <f>Raw_Customers!G311</f>
        <v>44866</v>
      </c>
      <c r="G314" s="36">
        <f>IF(I314=0,"",INT(_xlfn.MAXIFS(Raw_Recharges!$D$2:$D$3001,Raw_Recharges!$B$2:$B$3001,A314)))</f>
        <v>45976</v>
      </c>
      <c r="H314" s="12">
        <f>IF(I314=0,"",RFM_Method!$C$5-G314)</f>
        <v>78</v>
      </c>
      <c r="I314" s="12">
        <f>COUNTIFS(Raw_Recharges!$B$2:$B$3001,A314)</f>
        <v>2</v>
      </c>
      <c r="J314" s="37">
        <f>IF(I314=0,"",SUMIFS(Raw_Recharges!$E$2:$E$3001,Raw_Recharges!$B$2:$B$3001,A314))</f>
        <v>598</v>
      </c>
      <c r="K314" s="38">
        <f>IF(I314=0,0,IF(H314&lt;=RFM_Method!$C$22,5,IF(H314&lt;=RFM_Method!$C$23,4,IF(H314&lt;=RFM_Method!$C$24,3,IF(H314&lt;=RFM_Method!$C$25,2,1)))))</f>
        <v>4</v>
      </c>
      <c r="L314" s="38">
        <f>IF(I314=0,0,IF(I314&gt;=RFM_Method!$E$22,5,IF(I314&gt;=RFM_Method!$E$23,4,IF(I314&gt;=RFM_Method!$E$24,3,IF(I314&gt;=RFM_Method!$E$25,2,1)))))</f>
        <v>2</v>
      </c>
      <c r="M314" s="38">
        <f>IF(I314=0,0,IF(J314&gt;=RFM_Method!$D$25,5,IF(J314&gt;=RFM_Method!$D$24,4,IF(J314&gt;=RFM_Method!$D$23,3,IF(J314&gt;=RFM_Method!$D$22,2,1)))))</f>
        <v>2</v>
      </c>
      <c r="N314" s="38" t="str">
        <f t="shared" si="12"/>
        <v>422</v>
      </c>
      <c r="O314" s="38">
        <f t="shared" si="13"/>
        <v>8</v>
      </c>
      <c r="P314" s="38">
        <f t="shared" si="14"/>
        <v>2</v>
      </c>
      <c r="Q314" s="12" t="str">
        <f>IF(I314=0,"Never Recharged",INDEX(RFM_Method!$C$32:$G$36,6-K314,P314))</f>
        <v>Potential Loyalist</v>
      </c>
      <c r="R314" s="39">
        <f>SUMIFS(Raw_DataUsage!$D$2:$D$5001,Raw_DataUsage!$B$2:$B$5001,A314)/1024</f>
        <v>3.5458886718750002</v>
      </c>
      <c r="S314" s="40">
        <f>SUMIFS(Raw_Calls!$D$2:$D$5001,Raw_Calls!$B$2:$B$5001,A314)/60</f>
        <v>97.7</v>
      </c>
      <c r="T314" s="38" t="str">
        <f>IF(COUNTIFS(Raw_Subscriptions!$B$2:$B$3001,A314,Raw_Subscriptions!$F$2:$F$3001,"Active")&gt;0,"Yes","No")</f>
        <v>Yes</v>
      </c>
    </row>
    <row r="315" spans="1:20" x14ac:dyDescent="0.3">
      <c r="A315" s="13" t="str">
        <f>Raw_Customers!A312</f>
        <v>C000311</v>
      </c>
      <c r="B315" s="13" t="str">
        <f>Raw_Customers!B312</f>
        <v>Neha Yadav</v>
      </c>
      <c r="C315" s="13" t="str">
        <f>Raw_Customers!E312</f>
        <v>Mumbai</v>
      </c>
      <c r="D315" s="13" t="str">
        <f>Raw_Customers!F312</f>
        <v>UP East</v>
      </c>
      <c r="E315" s="13" t="str">
        <f>Raw_Customers!H312</f>
        <v>Active</v>
      </c>
      <c r="F315" s="35">
        <f>Raw_Customers!G312</f>
        <v>45872</v>
      </c>
      <c r="G315" s="36">
        <f>IF(I315=0,"",INT(_xlfn.MAXIFS(Raw_Recharges!$D$2:$D$3001,Raw_Recharges!$B$2:$B$3001,A315)))</f>
        <v>45967</v>
      </c>
      <c r="H315" s="12">
        <f>IF(I315=0,"",RFM_Method!$C$5-G315)</f>
        <v>87</v>
      </c>
      <c r="I315" s="12">
        <f>COUNTIFS(Raw_Recharges!$B$2:$B$3001,A315)</f>
        <v>3</v>
      </c>
      <c r="J315" s="37">
        <f>IF(I315=0,"",SUMIFS(Raw_Recharges!$E$2:$E$3001,Raw_Recharges!$B$2:$B$3001,A315))</f>
        <v>1514</v>
      </c>
      <c r="K315" s="38">
        <f>IF(I315=0,0,IF(H315&lt;=RFM_Method!$C$22,5,IF(H315&lt;=RFM_Method!$C$23,4,IF(H315&lt;=RFM_Method!$C$24,3,IF(H315&lt;=RFM_Method!$C$25,2,1)))))</f>
        <v>3</v>
      </c>
      <c r="L315" s="38">
        <f>IF(I315=0,0,IF(I315&gt;=RFM_Method!$E$22,5,IF(I315&gt;=RFM_Method!$E$23,4,IF(I315&gt;=RFM_Method!$E$24,3,IF(I315&gt;=RFM_Method!$E$25,2,1)))))</f>
        <v>3</v>
      </c>
      <c r="M315" s="38">
        <f>IF(I315=0,0,IF(J315&gt;=RFM_Method!$D$25,5,IF(J315&gt;=RFM_Method!$D$24,4,IF(J315&gt;=RFM_Method!$D$23,3,IF(J315&gt;=RFM_Method!$D$22,2,1)))))</f>
        <v>4</v>
      </c>
      <c r="N315" s="38" t="str">
        <f t="shared" si="12"/>
        <v>334</v>
      </c>
      <c r="O315" s="38">
        <f t="shared" si="13"/>
        <v>10</v>
      </c>
      <c r="P315" s="38">
        <f t="shared" si="14"/>
        <v>4</v>
      </c>
      <c r="Q315" s="12" t="str">
        <f>IF(I315=0,"Never Recharged",INDEX(RFM_Method!$C$32:$G$36,6-K315,P315))</f>
        <v>Loyal Customers</v>
      </c>
      <c r="R315" s="39">
        <f>SUMIFS(Raw_DataUsage!$D$2:$D$5001,Raw_DataUsage!$B$2:$B$5001,A315)/1024</f>
        <v>2.7633496093750001</v>
      </c>
      <c r="S315" s="40">
        <f>SUMIFS(Raw_Calls!$D$2:$D$5001,Raw_Calls!$B$2:$B$5001,A315)/60</f>
        <v>74.916666666666671</v>
      </c>
      <c r="T315" s="38" t="str">
        <f>IF(COUNTIFS(Raw_Subscriptions!$B$2:$B$3001,A315,Raw_Subscriptions!$F$2:$F$3001,"Active")&gt;0,"Yes","No")</f>
        <v>Yes</v>
      </c>
    </row>
    <row r="316" spans="1:20" x14ac:dyDescent="0.3">
      <c r="A316" s="13" t="str">
        <f>Raw_Customers!A313</f>
        <v>C000312</v>
      </c>
      <c r="B316" s="13" t="str">
        <f>Raw_Customers!B313</f>
        <v>Amit Jha</v>
      </c>
      <c r="C316" s="13" t="str">
        <f>Raw_Customers!E313</f>
        <v>Bangalore</v>
      </c>
      <c r="D316" s="13" t="str">
        <f>Raw_Customers!F313</f>
        <v>Telangana</v>
      </c>
      <c r="E316" s="13" t="str">
        <f>Raw_Customers!H313</f>
        <v>Active</v>
      </c>
      <c r="F316" s="35">
        <f>Raw_Customers!G313</f>
        <v>45724</v>
      </c>
      <c r="G316" s="36">
        <f>IF(I316=0,"",INT(_xlfn.MAXIFS(Raw_Recharges!$D$2:$D$3001,Raw_Recharges!$B$2:$B$3001,A316)))</f>
        <v>45823</v>
      </c>
      <c r="H316" s="12">
        <f>IF(I316=0,"",RFM_Method!$C$5-G316)</f>
        <v>231</v>
      </c>
      <c r="I316" s="12">
        <f>COUNTIFS(Raw_Recharges!$B$2:$B$3001,A316)</f>
        <v>1</v>
      </c>
      <c r="J316" s="37">
        <f>IF(I316=0,"",SUMIFS(Raw_Recharges!$E$2:$E$3001,Raw_Recharges!$B$2:$B$3001,A316))</f>
        <v>666</v>
      </c>
      <c r="K316" s="38">
        <f>IF(I316=0,0,IF(H316&lt;=RFM_Method!$C$22,5,IF(H316&lt;=RFM_Method!$C$23,4,IF(H316&lt;=RFM_Method!$C$24,3,IF(H316&lt;=RFM_Method!$C$25,2,1)))))</f>
        <v>2</v>
      </c>
      <c r="L316" s="38">
        <f>IF(I316=0,0,IF(I316&gt;=RFM_Method!$E$22,5,IF(I316&gt;=RFM_Method!$E$23,4,IF(I316&gt;=RFM_Method!$E$24,3,IF(I316&gt;=RFM_Method!$E$25,2,1)))))</f>
        <v>1</v>
      </c>
      <c r="M316" s="38">
        <f>IF(I316=0,0,IF(J316&gt;=RFM_Method!$D$25,5,IF(J316&gt;=RFM_Method!$D$24,4,IF(J316&gt;=RFM_Method!$D$23,3,IF(J316&gt;=RFM_Method!$D$22,2,1)))))</f>
        <v>3</v>
      </c>
      <c r="N316" s="38" t="str">
        <f t="shared" si="12"/>
        <v>213</v>
      </c>
      <c r="O316" s="38">
        <f t="shared" si="13"/>
        <v>6</v>
      </c>
      <c r="P316" s="38">
        <f t="shared" si="14"/>
        <v>2</v>
      </c>
      <c r="Q316" s="12" t="str">
        <f>IF(I316=0,"Never Recharged",INDEX(RFM_Method!$C$32:$G$36,6-K316,P316))</f>
        <v>About to Sleep</v>
      </c>
      <c r="R316" s="39">
        <f>SUMIFS(Raw_DataUsage!$D$2:$D$5001,Raw_DataUsage!$B$2:$B$5001,A316)/1024</f>
        <v>2.3457324218749998</v>
      </c>
      <c r="S316" s="40">
        <f>SUMIFS(Raw_Calls!$D$2:$D$5001,Raw_Calls!$B$2:$B$5001,A316)/60</f>
        <v>116.91666666666667</v>
      </c>
      <c r="T316" s="38" t="str">
        <f>IF(COUNTIFS(Raw_Subscriptions!$B$2:$B$3001,A316,Raw_Subscriptions!$F$2:$F$3001,"Active")&gt;0,"Yes","No")</f>
        <v>No</v>
      </c>
    </row>
    <row r="317" spans="1:20" x14ac:dyDescent="0.3">
      <c r="A317" s="13" t="str">
        <f>Raw_Customers!A314</f>
        <v>C000313</v>
      </c>
      <c r="B317" s="13" t="str">
        <f>Raw_Customers!B314</f>
        <v>Rahul Kumar</v>
      </c>
      <c r="C317" s="13" t="str">
        <f>Raw_Customers!E314</f>
        <v>Mumbai</v>
      </c>
      <c r="D317" s="13" t="str">
        <f>Raw_Customers!F314</f>
        <v>UP West</v>
      </c>
      <c r="E317" s="13" t="str">
        <f>Raw_Customers!H314</f>
        <v>Inactive</v>
      </c>
      <c r="F317" s="35">
        <f>Raw_Customers!G314</f>
        <v>44983</v>
      </c>
      <c r="G317" s="36" t="str">
        <f>IF(I317=0,"",INT(_xlfn.MAXIFS(Raw_Recharges!$D$2:$D$3001,Raw_Recharges!$B$2:$B$3001,A317)))</f>
        <v/>
      </c>
      <c r="H317" s="12" t="str">
        <f>IF(I317=0,"",RFM_Method!$C$5-G317)</f>
        <v/>
      </c>
      <c r="I317" s="12">
        <f>COUNTIFS(Raw_Recharges!$B$2:$B$3001,A317)</f>
        <v>0</v>
      </c>
      <c r="J317" s="37" t="str">
        <f>IF(I317=0,"",SUMIFS(Raw_Recharges!$E$2:$E$3001,Raw_Recharges!$B$2:$B$3001,A317))</f>
        <v/>
      </c>
      <c r="K317" s="38">
        <f>IF(I317=0,0,IF(H317&lt;=RFM_Method!$C$22,5,IF(H317&lt;=RFM_Method!$C$23,4,IF(H317&lt;=RFM_Method!$C$24,3,IF(H317&lt;=RFM_Method!$C$25,2,1)))))</f>
        <v>0</v>
      </c>
      <c r="L317" s="38">
        <f>IF(I317=0,0,IF(I317&gt;=RFM_Method!$E$22,5,IF(I317&gt;=RFM_Method!$E$23,4,IF(I317&gt;=RFM_Method!$E$24,3,IF(I317&gt;=RFM_Method!$E$25,2,1)))))</f>
        <v>0</v>
      </c>
      <c r="M317" s="38">
        <f>IF(I317=0,0,IF(J317&gt;=RFM_Method!$D$25,5,IF(J317&gt;=RFM_Method!$D$24,4,IF(J317&gt;=RFM_Method!$D$23,3,IF(J317&gt;=RFM_Method!$D$22,2,1)))))</f>
        <v>0</v>
      </c>
      <c r="N317" s="38" t="str">
        <f t="shared" si="12"/>
        <v>000</v>
      </c>
      <c r="O317" s="38">
        <f t="shared" si="13"/>
        <v>0</v>
      </c>
      <c r="P317" s="38">
        <f t="shared" si="14"/>
        <v>0</v>
      </c>
      <c r="Q317" s="12" t="str">
        <f>IF(I317=0,"Never Recharged",INDEX(RFM_Method!$C$32:$G$36,6-K317,P317))</f>
        <v>Never Recharged</v>
      </c>
      <c r="R317" s="39">
        <f>SUMIFS(Raw_DataUsage!$D$2:$D$5001,Raw_DataUsage!$B$2:$B$5001,A317)/1024</f>
        <v>0.4097265625</v>
      </c>
      <c r="S317" s="40">
        <f>SUMIFS(Raw_Calls!$D$2:$D$5001,Raw_Calls!$B$2:$B$5001,A317)/60</f>
        <v>65.11666666666666</v>
      </c>
      <c r="T317" s="38" t="str">
        <f>IF(COUNTIFS(Raw_Subscriptions!$B$2:$B$3001,A317,Raw_Subscriptions!$F$2:$F$3001,"Active")&gt;0,"Yes","No")</f>
        <v>No</v>
      </c>
    </row>
    <row r="318" spans="1:20" x14ac:dyDescent="0.3">
      <c r="A318" s="13" t="str">
        <f>Raw_Customers!A315</f>
        <v>C000314</v>
      </c>
      <c r="B318" s="13" t="str">
        <f>Raw_Customers!B315</f>
        <v>Priya Mishra</v>
      </c>
      <c r="C318" s="13" t="str">
        <f>Raw_Customers!E315</f>
        <v>Delhi</v>
      </c>
      <c r="D318" s="13" t="str">
        <f>Raw_Customers!F315</f>
        <v>Punjab</v>
      </c>
      <c r="E318" s="13" t="str">
        <f>Raw_Customers!H315</f>
        <v>Inactive</v>
      </c>
      <c r="F318" s="35">
        <f>Raw_Customers!G315</f>
        <v>44732</v>
      </c>
      <c r="G318" s="36">
        <f>IF(I318=0,"",INT(_xlfn.MAXIFS(Raw_Recharges!$D$2:$D$3001,Raw_Recharges!$B$2:$B$3001,A318)))</f>
        <v>46003</v>
      </c>
      <c r="H318" s="12">
        <f>IF(I318=0,"",RFM_Method!$C$5-G318)</f>
        <v>51</v>
      </c>
      <c r="I318" s="12">
        <f>COUNTIFS(Raw_Recharges!$B$2:$B$3001,A318)</f>
        <v>2</v>
      </c>
      <c r="J318" s="37">
        <f>IF(I318=0,"",SUMIFS(Raw_Recharges!$E$2:$E$3001,Raw_Recharges!$B$2:$B$3001,A318))</f>
        <v>448</v>
      </c>
      <c r="K318" s="38">
        <f>IF(I318=0,0,IF(H318&lt;=RFM_Method!$C$22,5,IF(H318&lt;=RFM_Method!$C$23,4,IF(H318&lt;=RFM_Method!$C$24,3,IF(H318&lt;=RFM_Method!$C$25,2,1)))))</f>
        <v>4</v>
      </c>
      <c r="L318" s="38">
        <f>IF(I318=0,0,IF(I318&gt;=RFM_Method!$E$22,5,IF(I318&gt;=RFM_Method!$E$23,4,IF(I318&gt;=RFM_Method!$E$24,3,IF(I318&gt;=RFM_Method!$E$25,2,1)))))</f>
        <v>2</v>
      </c>
      <c r="M318" s="38">
        <f>IF(I318=0,0,IF(J318&gt;=RFM_Method!$D$25,5,IF(J318&gt;=RFM_Method!$D$24,4,IF(J318&gt;=RFM_Method!$D$23,3,IF(J318&gt;=RFM_Method!$D$22,2,1)))))</f>
        <v>2</v>
      </c>
      <c r="N318" s="38" t="str">
        <f t="shared" si="12"/>
        <v>422</v>
      </c>
      <c r="O318" s="38">
        <f t="shared" si="13"/>
        <v>8</v>
      </c>
      <c r="P318" s="38">
        <f t="shared" si="14"/>
        <v>2</v>
      </c>
      <c r="Q318" s="12" t="str">
        <f>IF(I318=0,"Never Recharged",INDEX(RFM_Method!$C$32:$G$36,6-K318,P318))</f>
        <v>Potential Loyalist</v>
      </c>
      <c r="R318" s="39">
        <f>SUMIFS(Raw_DataUsage!$D$2:$D$5001,Raw_DataUsage!$B$2:$B$5001,A318)/1024</f>
        <v>1.7538476562500001</v>
      </c>
      <c r="S318" s="40">
        <f>SUMIFS(Raw_Calls!$D$2:$D$5001,Raw_Calls!$B$2:$B$5001,A318)/60</f>
        <v>0</v>
      </c>
      <c r="T318" s="38" t="str">
        <f>IF(COUNTIFS(Raw_Subscriptions!$B$2:$B$3001,A318,Raw_Subscriptions!$F$2:$F$3001,"Active")&gt;0,"Yes","No")</f>
        <v>Yes</v>
      </c>
    </row>
    <row r="319" spans="1:20" x14ac:dyDescent="0.3">
      <c r="A319" s="13" t="str">
        <f>Raw_Customers!A316</f>
        <v>C000315</v>
      </c>
      <c r="B319" s="13" t="str">
        <f>Raw_Customers!B316</f>
        <v>Anita Sharma</v>
      </c>
      <c r="C319" s="13" t="str">
        <f>Raw_Customers!E316</f>
        <v>Delhi</v>
      </c>
      <c r="D319" s="13" t="str">
        <f>Raw_Customers!F316</f>
        <v>Punjab</v>
      </c>
      <c r="E319" s="13" t="str">
        <f>Raw_Customers!H316</f>
        <v>Active</v>
      </c>
      <c r="F319" s="35">
        <f>Raw_Customers!G316</f>
        <v>45874</v>
      </c>
      <c r="G319" s="36">
        <f>IF(I319=0,"",INT(_xlfn.MAXIFS(Raw_Recharges!$D$2:$D$3001,Raw_Recharges!$B$2:$B$3001,A319)))</f>
        <v>46003</v>
      </c>
      <c r="H319" s="12">
        <f>IF(I319=0,"",RFM_Method!$C$5-G319)</f>
        <v>51</v>
      </c>
      <c r="I319" s="12">
        <f>COUNTIFS(Raw_Recharges!$B$2:$B$3001,A319)</f>
        <v>2</v>
      </c>
      <c r="J319" s="37">
        <f>IF(I319=0,"",SUMIFS(Raw_Recharges!$E$2:$E$3001,Raw_Recharges!$B$2:$B$3001,A319))</f>
        <v>778</v>
      </c>
      <c r="K319" s="38">
        <f>IF(I319=0,0,IF(H319&lt;=RFM_Method!$C$22,5,IF(H319&lt;=RFM_Method!$C$23,4,IF(H319&lt;=RFM_Method!$C$24,3,IF(H319&lt;=RFM_Method!$C$25,2,1)))))</f>
        <v>4</v>
      </c>
      <c r="L319" s="38">
        <f>IF(I319=0,0,IF(I319&gt;=RFM_Method!$E$22,5,IF(I319&gt;=RFM_Method!$E$23,4,IF(I319&gt;=RFM_Method!$E$24,3,IF(I319&gt;=RFM_Method!$E$25,2,1)))))</f>
        <v>2</v>
      </c>
      <c r="M319" s="38">
        <f>IF(I319=0,0,IF(J319&gt;=RFM_Method!$D$25,5,IF(J319&gt;=RFM_Method!$D$24,4,IF(J319&gt;=RFM_Method!$D$23,3,IF(J319&gt;=RFM_Method!$D$22,2,1)))))</f>
        <v>3</v>
      </c>
      <c r="N319" s="38" t="str">
        <f t="shared" si="12"/>
        <v>423</v>
      </c>
      <c r="O319" s="38">
        <f t="shared" si="13"/>
        <v>9</v>
      </c>
      <c r="P319" s="38">
        <f t="shared" si="14"/>
        <v>3</v>
      </c>
      <c r="Q319" s="12" t="str">
        <f>IF(I319=0,"Never Recharged",INDEX(RFM_Method!$C$32:$G$36,6-K319,P319))</f>
        <v>Potential Loyalist</v>
      </c>
      <c r="R319" s="39">
        <f>SUMIFS(Raw_DataUsage!$D$2:$D$5001,Raw_DataUsage!$B$2:$B$5001,A319)/1024</f>
        <v>5.5037597656250004</v>
      </c>
      <c r="S319" s="40">
        <f>SUMIFS(Raw_Calls!$D$2:$D$5001,Raw_Calls!$B$2:$B$5001,A319)/60</f>
        <v>303.05</v>
      </c>
      <c r="T319" s="38" t="str">
        <f>IF(COUNTIFS(Raw_Subscriptions!$B$2:$B$3001,A319,Raw_Subscriptions!$F$2:$F$3001,"Active")&gt;0,"Yes","No")</f>
        <v>Yes</v>
      </c>
    </row>
    <row r="320" spans="1:20" x14ac:dyDescent="0.3">
      <c r="A320" s="13" t="str">
        <f>Raw_Customers!A317</f>
        <v>C000316</v>
      </c>
      <c r="B320" s="13" t="str">
        <f>Raw_Customers!B317</f>
        <v>Vikram Yadav</v>
      </c>
      <c r="C320" s="13" t="str">
        <f>Raw_Customers!E317</f>
        <v>Bangalore</v>
      </c>
      <c r="D320" s="13" t="str">
        <f>Raw_Customers!F317</f>
        <v>West Bengal</v>
      </c>
      <c r="E320" s="13" t="str">
        <f>Raw_Customers!H317</f>
        <v>Inactive</v>
      </c>
      <c r="F320" s="35">
        <f>Raw_Customers!G317</f>
        <v>44259</v>
      </c>
      <c r="G320" s="36">
        <f>IF(I320=0,"",INT(_xlfn.MAXIFS(Raw_Recharges!$D$2:$D$3001,Raw_Recharges!$B$2:$B$3001,A320)))</f>
        <v>46004</v>
      </c>
      <c r="H320" s="12">
        <f>IF(I320=0,"",RFM_Method!$C$5-G320)</f>
        <v>50</v>
      </c>
      <c r="I320" s="12">
        <f>COUNTIFS(Raw_Recharges!$B$2:$B$3001,A320)</f>
        <v>1</v>
      </c>
      <c r="J320" s="37">
        <f>IF(I320=0,"",SUMIFS(Raw_Recharges!$E$2:$E$3001,Raw_Recharges!$B$2:$B$3001,A320))</f>
        <v>479</v>
      </c>
      <c r="K320" s="38">
        <f>IF(I320=0,0,IF(H320&lt;=RFM_Method!$C$22,5,IF(H320&lt;=RFM_Method!$C$23,4,IF(H320&lt;=RFM_Method!$C$24,3,IF(H320&lt;=RFM_Method!$C$25,2,1)))))</f>
        <v>4</v>
      </c>
      <c r="L320" s="38">
        <f>IF(I320=0,0,IF(I320&gt;=RFM_Method!$E$22,5,IF(I320&gt;=RFM_Method!$E$23,4,IF(I320&gt;=RFM_Method!$E$24,3,IF(I320&gt;=RFM_Method!$E$25,2,1)))))</f>
        <v>1</v>
      </c>
      <c r="M320" s="38">
        <f>IF(I320=0,0,IF(J320&gt;=RFM_Method!$D$25,5,IF(J320&gt;=RFM_Method!$D$24,4,IF(J320&gt;=RFM_Method!$D$23,3,IF(J320&gt;=RFM_Method!$D$22,2,1)))))</f>
        <v>2</v>
      </c>
      <c r="N320" s="38" t="str">
        <f t="shared" si="12"/>
        <v>412</v>
      </c>
      <c r="O320" s="38">
        <f t="shared" si="13"/>
        <v>7</v>
      </c>
      <c r="P320" s="38">
        <f t="shared" si="14"/>
        <v>2</v>
      </c>
      <c r="Q320" s="12" t="str">
        <f>IF(I320=0,"Never Recharged",INDEX(RFM_Method!$C$32:$G$36,6-K320,P320))</f>
        <v>Potential Loyalist</v>
      </c>
      <c r="R320" s="39">
        <f>SUMIFS(Raw_DataUsage!$D$2:$D$5001,Raw_DataUsage!$B$2:$B$5001,A320)/1024</f>
        <v>4.0763671874999998</v>
      </c>
      <c r="S320" s="40">
        <f>SUMIFS(Raw_Calls!$D$2:$D$5001,Raw_Calls!$B$2:$B$5001,A320)/60</f>
        <v>48.766666666666666</v>
      </c>
      <c r="T320" s="38" t="str">
        <f>IF(COUNTIFS(Raw_Subscriptions!$B$2:$B$3001,A320,Raw_Subscriptions!$F$2:$F$3001,"Active")&gt;0,"Yes","No")</f>
        <v>Yes</v>
      </c>
    </row>
    <row r="321" spans="1:20" x14ac:dyDescent="0.3">
      <c r="A321" s="13" t="str">
        <f>Raw_Customers!A318</f>
        <v>C000317</v>
      </c>
      <c r="B321" s="13" t="str">
        <f>Raw_Customers!B318</f>
        <v>Raj Yadav</v>
      </c>
      <c r="C321" s="13" t="str">
        <f>Raw_Customers!E318</f>
        <v>Bangalore</v>
      </c>
      <c r="D321" s="13" t="str">
        <f>Raw_Customers!F318</f>
        <v>Tamil Nadu</v>
      </c>
      <c r="E321" s="13" t="str">
        <f>Raw_Customers!H318</f>
        <v>Active</v>
      </c>
      <c r="F321" s="35">
        <f>Raw_Customers!G318</f>
        <v>46014</v>
      </c>
      <c r="G321" s="36">
        <f>IF(I321=0,"",INT(_xlfn.MAXIFS(Raw_Recharges!$D$2:$D$3001,Raw_Recharges!$B$2:$B$3001,A321)))</f>
        <v>45956</v>
      </c>
      <c r="H321" s="12">
        <f>IF(I321=0,"",RFM_Method!$C$5-G321)</f>
        <v>98</v>
      </c>
      <c r="I321" s="12">
        <f>COUNTIFS(Raw_Recharges!$B$2:$B$3001,A321)</f>
        <v>1</v>
      </c>
      <c r="J321" s="37">
        <f>IF(I321=0,"",SUMIFS(Raw_Recharges!$E$2:$E$3001,Raw_Recharges!$B$2:$B$3001,A321))</f>
        <v>479</v>
      </c>
      <c r="K321" s="38">
        <f>IF(I321=0,0,IF(H321&lt;=RFM_Method!$C$22,5,IF(H321&lt;=RFM_Method!$C$23,4,IF(H321&lt;=RFM_Method!$C$24,3,IF(H321&lt;=RFM_Method!$C$25,2,1)))))</f>
        <v>3</v>
      </c>
      <c r="L321" s="38">
        <f>IF(I321=0,0,IF(I321&gt;=RFM_Method!$E$22,5,IF(I321&gt;=RFM_Method!$E$23,4,IF(I321&gt;=RFM_Method!$E$24,3,IF(I321&gt;=RFM_Method!$E$25,2,1)))))</f>
        <v>1</v>
      </c>
      <c r="M321" s="38">
        <f>IF(I321=0,0,IF(J321&gt;=RFM_Method!$D$25,5,IF(J321&gt;=RFM_Method!$D$24,4,IF(J321&gt;=RFM_Method!$D$23,3,IF(J321&gt;=RFM_Method!$D$22,2,1)))))</f>
        <v>2</v>
      </c>
      <c r="N321" s="38" t="str">
        <f t="shared" si="12"/>
        <v>312</v>
      </c>
      <c r="O321" s="38">
        <f t="shared" si="13"/>
        <v>6</v>
      </c>
      <c r="P321" s="38">
        <f t="shared" si="14"/>
        <v>2</v>
      </c>
      <c r="Q321" s="12" t="str">
        <f>IF(I321=0,"Never Recharged",INDEX(RFM_Method!$C$32:$G$36,6-K321,P321))</f>
        <v>Need Attention</v>
      </c>
      <c r="R321" s="39">
        <f>SUMIFS(Raw_DataUsage!$D$2:$D$5001,Raw_DataUsage!$B$2:$B$5001,A321)/1024</f>
        <v>7.9347656250000007</v>
      </c>
      <c r="S321" s="40">
        <f>SUMIFS(Raw_Calls!$D$2:$D$5001,Raw_Calls!$B$2:$B$5001,A321)/60</f>
        <v>58.733333333333334</v>
      </c>
      <c r="T321" s="38" t="str">
        <f>IF(COUNTIFS(Raw_Subscriptions!$B$2:$B$3001,A321,Raw_Subscriptions!$F$2:$F$3001,"Active")&gt;0,"Yes","No")</f>
        <v>No</v>
      </c>
    </row>
    <row r="322" spans="1:20" x14ac:dyDescent="0.3">
      <c r="A322" s="13" t="str">
        <f>Raw_Customers!A319</f>
        <v>C000318</v>
      </c>
      <c r="B322" s="13" t="str">
        <f>Raw_Customers!B319</f>
        <v>Suresh Gupta</v>
      </c>
      <c r="C322" s="13" t="str">
        <f>Raw_Customers!E319</f>
        <v>Mumbai</v>
      </c>
      <c r="D322" s="13" t="str">
        <f>Raw_Customers!F319</f>
        <v>Gujarat</v>
      </c>
      <c r="E322" s="13" t="str">
        <f>Raw_Customers!H319</f>
        <v>Active</v>
      </c>
      <c r="F322" s="35">
        <f>Raw_Customers!G319</f>
        <v>44211</v>
      </c>
      <c r="G322" s="36">
        <f>IF(I322=0,"",INT(_xlfn.MAXIFS(Raw_Recharges!$D$2:$D$3001,Raw_Recharges!$B$2:$B$3001,A322)))</f>
        <v>46004</v>
      </c>
      <c r="H322" s="12">
        <f>IF(I322=0,"",RFM_Method!$C$5-G322)</f>
        <v>50</v>
      </c>
      <c r="I322" s="12">
        <f>COUNTIFS(Raw_Recharges!$B$2:$B$3001,A322)</f>
        <v>3</v>
      </c>
      <c r="J322" s="37">
        <f>IF(I322=0,"",SUMIFS(Raw_Recharges!$E$2:$E$3001,Raw_Recharges!$B$2:$B$3001,A322))</f>
        <v>395</v>
      </c>
      <c r="K322" s="38">
        <f>IF(I322=0,0,IF(H322&lt;=RFM_Method!$C$22,5,IF(H322&lt;=RFM_Method!$C$23,4,IF(H322&lt;=RFM_Method!$C$24,3,IF(H322&lt;=RFM_Method!$C$25,2,1)))))</f>
        <v>4</v>
      </c>
      <c r="L322" s="38">
        <f>IF(I322=0,0,IF(I322&gt;=RFM_Method!$E$22,5,IF(I322&gt;=RFM_Method!$E$23,4,IF(I322&gt;=RFM_Method!$E$24,3,IF(I322&gt;=RFM_Method!$E$25,2,1)))))</f>
        <v>3</v>
      </c>
      <c r="M322" s="38">
        <f>IF(I322=0,0,IF(J322&gt;=RFM_Method!$D$25,5,IF(J322&gt;=RFM_Method!$D$24,4,IF(J322&gt;=RFM_Method!$D$23,3,IF(J322&gt;=RFM_Method!$D$22,2,1)))))</f>
        <v>1</v>
      </c>
      <c r="N322" s="38" t="str">
        <f t="shared" si="12"/>
        <v>431</v>
      </c>
      <c r="O322" s="38">
        <f t="shared" si="13"/>
        <v>8</v>
      </c>
      <c r="P322" s="38">
        <f t="shared" si="14"/>
        <v>2</v>
      </c>
      <c r="Q322" s="12" t="str">
        <f>IF(I322=0,"Never Recharged",INDEX(RFM_Method!$C$32:$G$36,6-K322,P322))</f>
        <v>Potential Loyalist</v>
      </c>
      <c r="R322" s="39">
        <f>SUMIFS(Raw_DataUsage!$D$2:$D$5001,Raw_DataUsage!$B$2:$B$5001,A322)/1024</f>
        <v>0</v>
      </c>
      <c r="S322" s="40">
        <f>SUMIFS(Raw_Calls!$D$2:$D$5001,Raw_Calls!$B$2:$B$5001,A322)/60</f>
        <v>132.56666666666666</v>
      </c>
      <c r="T322" s="38" t="str">
        <f>IF(COUNTIFS(Raw_Subscriptions!$B$2:$B$3001,A322,Raw_Subscriptions!$F$2:$F$3001,"Active")&gt;0,"Yes","No")</f>
        <v>Yes</v>
      </c>
    </row>
    <row r="323" spans="1:20" x14ac:dyDescent="0.3">
      <c r="A323" s="13" t="str">
        <f>Raw_Customers!A320</f>
        <v>C000319</v>
      </c>
      <c r="B323" s="13" t="str">
        <f>Raw_Customers!B320</f>
        <v>Vikram Mishra</v>
      </c>
      <c r="C323" s="13" t="str">
        <f>Raw_Customers!E320</f>
        <v>Pune</v>
      </c>
      <c r="D323" s="13" t="str">
        <f>Raw_Customers!F320</f>
        <v>Andhra Pradesh</v>
      </c>
      <c r="E323" s="13" t="str">
        <f>Raw_Customers!H320</f>
        <v>Inactive</v>
      </c>
      <c r="F323" s="35">
        <f>Raw_Customers!G320</f>
        <v>44776</v>
      </c>
      <c r="G323" s="36">
        <f>IF(I323=0,"",INT(_xlfn.MAXIFS(Raw_Recharges!$D$2:$D$3001,Raw_Recharges!$B$2:$B$3001,A323)))</f>
        <v>45918</v>
      </c>
      <c r="H323" s="12">
        <f>IF(I323=0,"",RFM_Method!$C$5-G323)</f>
        <v>136</v>
      </c>
      <c r="I323" s="12">
        <f>COUNTIFS(Raw_Recharges!$B$2:$B$3001,A323)</f>
        <v>2</v>
      </c>
      <c r="J323" s="37">
        <f>IF(I323=0,"",SUMIFS(Raw_Recharges!$E$2:$E$3001,Raw_Recharges!$B$2:$B$3001,A323))</f>
        <v>1298</v>
      </c>
      <c r="K323" s="38">
        <f>IF(I323=0,0,IF(H323&lt;=RFM_Method!$C$22,5,IF(H323&lt;=RFM_Method!$C$23,4,IF(H323&lt;=RFM_Method!$C$24,3,IF(H323&lt;=RFM_Method!$C$25,2,1)))))</f>
        <v>3</v>
      </c>
      <c r="L323" s="38">
        <f>IF(I323=0,0,IF(I323&gt;=RFM_Method!$E$22,5,IF(I323&gt;=RFM_Method!$E$23,4,IF(I323&gt;=RFM_Method!$E$24,3,IF(I323&gt;=RFM_Method!$E$25,2,1)))))</f>
        <v>2</v>
      </c>
      <c r="M323" s="38">
        <f>IF(I323=0,0,IF(J323&gt;=RFM_Method!$D$25,5,IF(J323&gt;=RFM_Method!$D$24,4,IF(J323&gt;=RFM_Method!$D$23,3,IF(J323&gt;=RFM_Method!$D$22,2,1)))))</f>
        <v>4</v>
      </c>
      <c r="N323" s="38" t="str">
        <f t="shared" si="12"/>
        <v>324</v>
      </c>
      <c r="O323" s="38">
        <f t="shared" si="13"/>
        <v>9</v>
      </c>
      <c r="P323" s="38">
        <f t="shared" si="14"/>
        <v>3</v>
      </c>
      <c r="Q323" s="12" t="str">
        <f>IF(I323=0,"Never Recharged",INDEX(RFM_Method!$C$32:$G$36,6-K323,P323))</f>
        <v>Need Attention</v>
      </c>
      <c r="R323" s="39">
        <f>SUMIFS(Raw_DataUsage!$D$2:$D$5001,Raw_DataUsage!$B$2:$B$5001,A323)/1024</f>
        <v>2.4260937499999997</v>
      </c>
      <c r="S323" s="40">
        <f>SUMIFS(Raw_Calls!$D$2:$D$5001,Raw_Calls!$B$2:$B$5001,A323)/60</f>
        <v>84.88333333333334</v>
      </c>
      <c r="T323" s="38" t="str">
        <f>IF(COUNTIFS(Raw_Subscriptions!$B$2:$B$3001,A323,Raw_Subscriptions!$F$2:$F$3001,"Active")&gt;0,"Yes","No")</f>
        <v>Yes</v>
      </c>
    </row>
    <row r="324" spans="1:20" x14ac:dyDescent="0.3">
      <c r="A324" s="13" t="str">
        <f>Raw_Customers!A321</f>
        <v>C000320</v>
      </c>
      <c r="B324" s="13" t="str">
        <f>Raw_Customers!B321</f>
        <v>Raj Jha</v>
      </c>
      <c r="C324" s="13" t="str">
        <f>Raw_Customers!E321</f>
        <v>Pune</v>
      </c>
      <c r="D324" s="13" t="str">
        <f>Raw_Customers!F321</f>
        <v>Tamil Nadu</v>
      </c>
      <c r="E324" s="13" t="str">
        <f>Raw_Customers!H321</f>
        <v>Active</v>
      </c>
      <c r="F324" s="35">
        <f>Raw_Customers!G321</f>
        <v>45008</v>
      </c>
      <c r="G324" s="36">
        <f>IF(I324=0,"",INT(_xlfn.MAXIFS(Raw_Recharges!$D$2:$D$3001,Raw_Recharges!$B$2:$B$3001,A324)))</f>
        <v>45726</v>
      </c>
      <c r="H324" s="12">
        <f>IF(I324=0,"",RFM_Method!$C$5-G324)</f>
        <v>328</v>
      </c>
      <c r="I324" s="12">
        <f>COUNTIFS(Raw_Recharges!$B$2:$B$3001,A324)</f>
        <v>1</v>
      </c>
      <c r="J324" s="37">
        <f>IF(I324=0,"",SUMIFS(Raw_Recharges!$E$2:$E$3001,Raw_Recharges!$B$2:$B$3001,A324))</f>
        <v>99</v>
      </c>
      <c r="K324" s="38">
        <f>IF(I324=0,0,IF(H324&lt;=RFM_Method!$C$22,5,IF(H324&lt;=RFM_Method!$C$23,4,IF(H324&lt;=RFM_Method!$C$24,3,IF(H324&lt;=RFM_Method!$C$25,2,1)))))</f>
        <v>1</v>
      </c>
      <c r="L324" s="38">
        <f>IF(I324=0,0,IF(I324&gt;=RFM_Method!$E$22,5,IF(I324&gt;=RFM_Method!$E$23,4,IF(I324&gt;=RFM_Method!$E$24,3,IF(I324&gt;=RFM_Method!$E$25,2,1)))))</f>
        <v>1</v>
      </c>
      <c r="M324" s="38">
        <f>IF(I324=0,0,IF(J324&gt;=RFM_Method!$D$25,5,IF(J324&gt;=RFM_Method!$D$24,4,IF(J324&gt;=RFM_Method!$D$23,3,IF(J324&gt;=RFM_Method!$D$22,2,1)))))</f>
        <v>1</v>
      </c>
      <c r="N324" s="38" t="str">
        <f t="shared" si="12"/>
        <v>111</v>
      </c>
      <c r="O324" s="38">
        <f t="shared" si="13"/>
        <v>3</v>
      </c>
      <c r="P324" s="38">
        <f t="shared" si="14"/>
        <v>1</v>
      </c>
      <c r="Q324" s="12" t="str">
        <f>IF(I324=0,"Never Recharged",INDEX(RFM_Method!$C$32:$G$36,6-K324,P324))</f>
        <v>Lost</v>
      </c>
      <c r="R324" s="39">
        <f>SUMIFS(Raw_DataUsage!$D$2:$D$5001,Raw_DataUsage!$B$2:$B$5001,A324)/1024</f>
        <v>0.38840820312500002</v>
      </c>
      <c r="S324" s="40">
        <f>SUMIFS(Raw_Calls!$D$2:$D$5001,Raw_Calls!$B$2:$B$5001,A324)/60</f>
        <v>200.81666666666666</v>
      </c>
      <c r="T324" s="38" t="str">
        <f>IF(COUNTIFS(Raw_Subscriptions!$B$2:$B$3001,A324,Raw_Subscriptions!$F$2:$F$3001,"Active")&gt;0,"Yes","No")</f>
        <v>No</v>
      </c>
    </row>
    <row r="325" spans="1:20" x14ac:dyDescent="0.3">
      <c r="A325" s="13" t="str">
        <f>Raw_Customers!A322</f>
        <v>C000321</v>
      </c>
      <c r="B325" s="13" t="str">
        <f>Raw_Customers!B322</f>
        <v>Neha Patel</v>
      </c>
      <c r="C325" s="13" t="str">
        <f>Raw_Customers!E322</f>
        <v>Pune</v>
      </c>
      <c r="D325" s="13" t="str">
        <f>Raw_Customers!F322</f>
        <v>Gujarat</v>
      </c>
      <c r="E325" s="13" t="str">
        <f>Raw_Customers!H322</f>
        <v>Active</v>
      </c>
      <c r="F325" s="35">
        <f>Raw_Customers!G322</f>
        <v>44428</v>
      </c>
      <c r="G325" s="36" t="str">
        <f>IF(I325=0,"",INT(_xlfn.MAXIFS(Raw_Recharges!$D$2:$D$3001,Raw_Recharges!$B$2:$B$3001,A325)))</f>
        <v/>
      </c>
      <c r="H325" s="12" t="str">
        <f>IF(I325=0,"",RFM_Method!$C$5-G325)</f>
        <v/>
      </c>
      <c r="I325" s="12">
        <f>COUNTIFS(Raw_Recharges!$B$2:$B$3001,A325)</f>
        <v>0</v>
      </c>
      <c r="J325" s="37" t="str">
        <f>IF(I325=0,"",SUMIFS(Raw_Recharges!$E$2:$E$3001,Raw_Recharges!$B$2:$B$3001,A325))</f>
        <v/>
      </c>
      <c r="K325" s="38">
        <f>IF(I325=0,0,IF(H325&lt;=RFM_Method!$C$22,5,IF(H325&lt;=RFM_Method!$C$23,4,IF(H325&lt;=RFM_Method!$C$24,3,IF(H325&lt;=RFM_Method!$C$25,2,1)))))</f>
        <v>0</v>
      </c>
      <c r="L325" s="38">
        <f>IF(I325=0,0,IF(I325&gt;=RFM_Method!$E$22,5,IF(I325&gt;=RFM_Method!$E$23,4,IF(I325&gt;=RFM_Method!$E$24,3,IF(I325&gt;=RFM_Method!$E$25,2,1)))))</f>
        <v>0</v>
      </c>
      <c r="M325" s="38">
        <f>IF(I325=0,0,IF(J325&gt;=RFM_Method!$D$25,5,IF(J325&gt;=RFM_Method!$D$24,4,IF(J325&gt;=RFM_Method!$D$23,3,IF(J325&gt;=RFM_Method!$D$22,2,1)))))</f>
        <v>0</v>
      </c>
      <c r="N325" s="38" t="str">
        <f t="shared" ref="N325:N388" si="15">K325&amp;L325&amp;M325</f>
        <v>000</v>
      </c>
      <c r="O325" s="38">
        <f t="shared" ref="O325:O388" si="16">K325+L325+M325</f>
        <v>0</v>
      </c>
      <c r="P325" s="38">
        <f t="shared" ref="P325:P388" si="17">IF(I325=0,0,ROUND((L325+M325)/2,0))</f>
        <v>0</v>
      </c>
      <c r="Q325" s="12" t="str">
        <f>IF(I325=0,"Never Recharged",INDEX(RFM_Method!$C$32:$G$36,6-K325,P325))</f>
        <v>Never Recharged</v>
      </c>
      <c r="R325" s="39">
        <f>SUMIFS(Raw_DataUsage!$D$2:$D$5001,Raw_DataUsage!$B$2:$B$5001,A325)/1024</f>
        <v>6.3095800781250002</v>
      </c>
      <c r="S325" s="40">
        <f>SUMIFS(Raw_Calls!$D$2:$D$5001,Raw_Calls!$B$2:$B$5001,A325)/60</f>
        <v>22.533333333333335</v>
      </c>
      <c r="T325" s="38" t="str">
        <f>IF(COUNTIFS(Raw_Subscriptions!$B$2:$B$3001,A325,Raw_Subscriptions!$F$2:$F$3001,"Active")&gt;0,"Yes","No")</f>
        <v>No</v>
      </c>
    </row>
    <row r="326" spans="1:20" x14ac:dyDescent="0.3">
      <c r="A326" s="13" t="str">
        <f>Raw_Customers!A323</f>
        <v>C000322</v>
      </c>
      <c r="B326" s="13" t="str">
        <f>Raw_Customers!B323</f>
        <v>Amit Gupta</v>
      </c>
      <c r="C326" s="13" t="str">
        <f>Raw_Customers!E323</f>
        <v>Hyderabad</v>
      </c>
      <c r="D326" s="13" t="str">
        <f>Raw_Customers!F323</f>
        <v>Andhra Pradesh</v>
      </c>
      <c r="E326" s="13" t="str">
        <f>Raw_Customers!H323</f>
        <v>Inactive</v>
      </c>
      <c r="F326" s="35">
        <f>Raw_Customers!G323</f>
        <v>45949</v>
      </c>
      <c r="G326" s="36" t="str">
        <f>IF(I326=0,"",INT(_xlfn.MAXIFS(Raw_Recharges!$D$2:$D$3001,Raw_Recharges!$B$2:$B$3001,A326)))</f>
        <v/>
      </c>
      <c r="H326" s="12" t="str">
        <f>IF(I326=0,"",RFM_Method!$C$5-G326)</f>
        <v/>
      </c>
      <c r="I326" s="12">
        <f>COUNTIFS(Raw_Recharges!$B$2:$B$3001,A326)</f>
        <v>0</v>
      </c>
      <c r="J326" s="37" t="str">
        <f>IF(I326=0,"",SUMIFS(Raw_Recharges!$E$2:$E$3001,Raw_Recharges!$B$2:$B$3001,A326))</f>
        <v/>
      </c>
      <c r="K326" s="38">
        <f>IF(I326=0,0,IF(H326&lt;=RFM_Method!$C$22,5,IF(H326&lt;=RFM_Method!$C$23,4,IF(H326&lt;=RFM_Method!$C$24,3,IF(H326&lt;=RFM_Method!$C$25,2,1)))))</f>
        <v>0</v>
      </c>
      <c r="L326" s="38">
        <f>IF(I326=0,0,IF(I326&gt;=RFM_Method!$E$22,5,IF(I326&gt;=RFM_Method!$E$23,4,IF(I326&gt;=RFM_Method!$E$24,3,IF(I326&gt;=RFM_Method!$E$25,2,1)))))</f>
        <v>0</v>
      </c>
      <c r="M326" s="38">
        <f>IF(I326=0,0,IF(J326&gt;=RFM_Method!$D$25,5,IF(J326&gt;=RFM_Method!$D$24,4,IF(J326&gt;=RFM_Method!$D$23,3,IF(J326&gt;=RFM_Method!$D$22,2,1)))))</f>
        <v>0</v>
      </c>
      <c r="N326" s="38" t="str">
        <f t="shared" si="15"/>
        <v>000</v>
      </c>
      <c r="O326" s="38">
        <f t="shared" si="16"/>
        <v>0</v>
      </c>
      <c r="P326" s="38">
        <f t="shared" si="17"/>
        <v>0</v>
      </c>
      <c r="Q326" s="12" t="str">
        <f>IF(I326=0,"Never Recharged",INDEX(RFM_Method!$C$32:$G$36,6-K326,P326))</f>
        <v>Never Recharged</v>
      </c>
      <c r="R326" s="39">
        <f>SUMIFS(Raw_DataUsage!$D$2:$D$5001,Raw_DataUsage!$B$2:$B$5001,A326)/1024</f>
        <v>5.5577050781250001</v>
      </c>
      <c r="S326" s="40">
        <f>SUMIFS(Raw_Calls!$D$2:$D$5001,Raw_Calls!$B$2:$B$5001,A326)/60</f>
        <v>111.63333333333334</v>
      </c>
      <c r="T326" s="38" t="str">
        <f>IF(COUNTIFS(Raw_Subscriptions!$B$2:$B$3001,A326,Raw_Subscriptions!$F$2:$F$3001,"Active")&gt;0,"Yes","No")</f>
        <v>No</v>
      </c>
    </row>
    <row r="327" spans="1:20" x14ac:dyDescent="0.3">
      <c r="A327" s="13" t="str">
        <f>Raw_Customers!A324</f>
        <v>C000323</v>
      </c>
      <c r="B327" s="13" t="str">
        <f>Raw_Customers!B324</f>
        <v>Amit Gupta</v>
      </c>
      <c r="C327" s="13" t="str">
        <f>Raw_Customers!E324</f>
        <v>Hyderabad</v>
      </c>
      <c r="D327" s="13" t="str">
        <f>Raw_Customers!F324</f>
        <v>Mumbai</v>
      </c>
      <c r="E327" s="13" t="str">
        <f>Raw_Customers!H324</f>
        <v>Active</v>
      </c>
      <c r="F327" s="35">
        <f>Raw_Customers!G324</f>
        <v>44775</v>
      </c>
      <c r="G327" s="36">
        <f>IF(I327=0,"",INT(_xlfn.MAXIFS(Raw_Recharges!$D$2:$D$3001,Raw_Recharges!$B$2:$B$3001,A327)))</f>
        <v>46011</v>
      </c>
      <c r="H327" s="12">
        <f>IF(I327=0,"",RFM_Method!$C$5-G327)</f>
        <v>43</v>
      </c>
      <c r="I327" s="12">
        <f>COUNTIFS(Raw_Recharges!$B$2:$B$3001,A327)</f>
        <v>1</v>
      </c>
      <c r="J327" s="37">
        <f>IF(I327=0,"",SUMIFS(Raw_Recharges!$E$2:$E$3001,Raw_Recharges!$B$2:$B$3001,A327))</f>
        <v>148</v>
      </c>
      <c r="K327" s="38">
        <f>IF(I327=0,0,IF(H327&lt;=RFM_Method!$C$22,5,IF(H327&lt;=RFM_Method!$C$23,4,IF(H327&lt;=RFM_Method!$C$24,3,IF(H327&lt;=RFM_Method!$C$25,2,1)))))</f>
        <v>4</v>
      </c>
      <c r="L327" s="38">
        <f>IF(I327=0,0,IF(I327&gt;=RFM_Method!$E$22,5,IF(I327&gt;=RFM_Method!$E$23,4,IF(I327&gt;=RFM_Method!$E$24,3,IF(I327&gt;=RFM_Method!$E$25,2,1)))))</f>
        <v>1</v>
      </c>
      <c r="M327" s="38">
        <f>IF(I327=0,0,IF(J327&gt;=RFM_Method!$D$25,5,IF(J327&gt;=RFM_Method!$D$24,4,IF(J327&gt;=RFM_Method!$D$23,3,IF(J327&gt;=RFM_Method!$D$22,2,1)))))</f>
        <v>1</v>
      </c>
      <c r="N327" s="38" t="str">
        <f t="shared" si="15"/>
        <v>411</v>
      </c>
      <c r="O327" s="38">
        <f t="shared" si="16"/>
        <v>6</v>
      </c>
      <c r="P327" s="38">
        <f t="shared" si="17"/>
        <v>1</v>
      </c>
      <c r="Q327" s="12" t="str">
        <f>IF(I327=0,"Never Recharged",INDEX(RFM_Method!$C$32:$G$36,6-K327,P327))</f>
        <v>Promising</v>
      </c>
      <c r="R327" s="39">
        <f>SUMIFS(Raw_DataUsage!$D$2:$D$5001,Raw_DataUsage!$B$2:$B$5001,A327)/1024</f>
        <v>5.0298242187499991</v>
      </c>
      <c r="S327" s="40">
        <f>SUMIFS(Raw_Calls!$D$2:$D$5001,Raw_Calls!$B$2:$B$5001,A327)/60</f>
        <v>7.35</v>
      </c>
      <c r="T327" s="38" t="str">
        <f>IF(COUNTIFS(Raw_Subscriptions!$B$2:$B$3001,A327,Raw_Subscriptions!$F$2:$F$3001,"Active")&gt;0,"Yes","No")</f>
        <v>Yes</v>
      </c>
    </row>
    <row r="328" spans="1:20" x14ac:dyDescent="0.3">
      <c r="A328" s="13" t="str">
        <f>Raw_Customers!A325</f>
        <v>C000324</v>
      </c>
      <c r="B328" s="13" t="str">
        <f>Raw_Customers!B325</f>
        <v>Vikram Jha</v>
      </c>
      <c r="C328" s="13" t="str">
        <f>Raw_Customers!E325</f>
        <v>Delhi</v>
      </c>
      <c r="D328" s="13" t="str">
        <f>Raw_Customers!F325</f>
        <v>Andhra Pradesh</v>
      </c>
      <c r="E328" s="13" t="str">
        <f>Raw_Customers!H325</f>
        <v>Active</v>
      </c>
      <c r="F328" s="35">
        <f>Raw_Customers!G325</f>
        <v>44316</v>
      </c>
      <c r="G328" s="36">
        <f>IF(I328=0,"",INT(_xlfn.MAXIFS(Raw_Recharges!$D$2:$D$3001,Raw_Recharges!$B$2:$B$3001,A328)))</f>
        <v>45792</v>
      </c>
      <c r="H328" s="12">
        <f>IF(I328=0,"",RFM_Method!$C$5-G328)</f>
        <v>262</v>
      </c>
      <c r="I328" s="12">
        <f>COUNTIFS(Raw_Recharges!$B$2:$B$3001,A328)</f>
        <v>1</v>
      </c>
      <c r="J328" s="37">
        <f>IF(I328=0,"",SUMIFS(Raw_Recharges!$E$2:$E$3001,Raw_Recharges!$B$2:$B$3001,A328))</f>
        <v>299</v>
      </c>
      <c r="K328" s="38">
        <f>IF(I328=0,0,IF(H328&lt;=RFM_Method!$C$22,5,IF(H328&lt;=RFM_Method!$C$23,4,IF(H328&lt;=RFM_Method!$C$24,3,IF(H328&lt;=RFM_Method!$C$25,2,1)))))</f>
        <v>1</v>
      </c>
      <c r="L328" s="38">
        <f>IF(I328=0,0,IF(I328&gt;=RFM_Method!$E$22,5,IF(I328&gt;=RFM_Method!$E$23,4,IF(I328&gt;=RFM_Method!$E$24,3,IF(I328&gt;=RFM_Method!$E$25,2,1)))))</f>
        <v>1</v>
      </c>
      <c r="M328" s="38">
        <f>IF(I328=0,0,IF(J328&gt;=RFM_Method!$D$25,5,IF(J328&gt;=RFM_Method!$D$24,4,IF(J328&gt;=RFM_Method!$D$23,3,IF(J328&gt;=RFM_Method!$D$22,2,1)))))</f>
        <v>1</v>
      </c>
      <c r="N328" s="38" t="str">
        <f t="shared" si="15"/>
        <v>111</v>
      </c>
      <c r="O328" s="38">
        <f t="shared" si="16"/>
        <v>3</v>
      </c>
      <c r="P328" s="38">
        <f t="shared" si="17"/>
        <v>1</v>
      </c>
      <c r="Q328" s="12" t="str">
        <f>IF(I328=0,"Never Recharged",INDEX(RFM_Method!$C$32:$G$36,6-K328,P328))</f>
        <v>Lost</v>
      </c>
      <c r="R328" s="39">
        <f>SUMIFS(Raw_DataUsage!$D$2:$D$5001,Raw_DataUsage!$B$2:$B$5001,A328)/1024</f>
        <v>0.61080078125000004</v>
      </c>
      <c r="S328" s="40">
        <f>SUMIFS(Raw_Calls!$D$2:$D$5001,Raw_Calls!$B$2:$B$5001,A328)/60</f>
        <v>100.28333333333333</v>
      </c>
      <c r="T328" s="38" t="str">
        <f>IF(COUNTIFS(Raw_Subscriptions!$B$2:$B$3001,A328,Raw_Subscriptions!$F$2:$F$3001,"Active")&gt;0,"Yes","No")</f>
        <v>Yes</v>
      </c>
    </row>
    <row r="329" spans="1:20" x14ac:dyDescent="0.3">
      <c r="A329" s="13" t="str">
        <f>Raw_Customers!A326</f>
        <v>C000325</v>
      </c>
      <c r="B329" s="13" t="str">
        <f>Raw_Customers!B326</f>
        <v>Amit Reddy</v>
      </c>
      <c r="C329" s="13" t="str">
        <f>Raw_Customers!E326</f>
        <v>Hyderabad</v>
      </c>
      <c r="D329" s="13" t="str">
        <f>Raw_Customers!F326</f>
        <v>Telangana</v>
      </c>
      <c r="E329" s="13" t="str">
        <f>Raw_Customers!H326</f>
        <v>Active</v>
      </c>
      <c r="F329" s="35">
        <f>Raw_Customers!G326</f>
        <v>45083</v>
      </c>
      <c r="G329" s="36" t="str">
        <f>IF(I329=0,"",INT(_xlfn.MAXIFS(Raw_Recharges!$D$2:$D$3001,Raw_Recharges!$B$2:$B$3001,A329)))</f>
        <v/>
      </c>
      <c r="H329" s="12" t="str">
        <f>IF(I329=0,"",RFM_Method!$C$5-G329)</f>
        <v/>
      </c>
      <c r="I329" s="12">
        <f>COUNTIFS(Raw_Recharges!$B$2:$B$3001,A329)</f>
        <v>0</v>
      </c>
      <c r="J329" s="37" t="str">
        <f>IF(I329=0,"",SUMIFS(Raw_Recharges!$E$2:$E$3001,Raw_Recharges!$B$2:$B$3001,A329))</f>
        <v/>
      </c>
      <c r="K329" s="38">
        <f>IF(I329=0,0,IF(H329&lt;=RFM_Method!$C$22,5,IF(H329&lt;=RFM_Method!$C$23,4,IF(H329&lt;=RFM_Method!$C$24,3,IF(H329&lt;=RFM_Method!$C$25,2,1)))))</f>
        <v>0</v>
      </c>
      <c r="L329" s="38">
        <f>IF(I329=0,0,IF(I329&gt;=RFM_Method!$E$22,5,IF(I329&gt;=RFM_Method!$E$23,4,IF(I329&gt;=RFM_Method!$E$24,3,IF(I329&gt;=RFM_Method!$E$25,2,1)))))</f>
        <v>0</v>
      </c>
      <c r="M329" s="38">
        <f>IF(I329=0,0,IF(J329&gt;=RFM_Method!$D$25,5,IF(J329&gt;=RFM_Method!$D$24,4,IF(J329&gt;=RFM_Method!$D$23,3,IF(J329&gt;=RFM_Method!$D$22,2,1)))))</f>
        <v>0</v>
      </c>
      <c r="N329" s="38" t="str">
        <f t="shared" si="15"/>
        <v>000</v>
      </c>
      <c r="O329" s="38">
        <f t="shared" si="16"/>
        <v>0</v>
      </c>
      <c r="P329" s="38">
        <f t="shared" si="17"/>
        <v>0</v>
      </c>
      <c r="Q329" s="12" t="str">
        <f>IF(I329=0,"Never Recharged",INDEX(RFM_Method!$C$32:$G$36,6-K329,P329))</f>
        <v>Never Recharged</v>
      </c>
      <c r="R329" s="39">
        <f>SUMIFS(Raw_DataUsage!$D$2:$D$5001,Raw_DataUsage!$B$2:$B$5001,A329)/1024</f>
        <v>1.8133886718750001</v>
      </c>
      <c r="S329" s="40">
        <f>SUMIFS(Raw_Calls!$D$2:$D$5001,Raw_Calls!$B$2:$B$5001,A329)/60</f>
        <v>74.849999999999994</v>
      </c>
      <c r="T329" s="38" t="str">
        <f>IF(COUNTIFS(Raw_Subscriptions!$B$2:$B$3001,A329,Raw_Subscriptions!$F$2:$F$3001,"Active")&gt;0,"Yes","No")</f>
        <v>No</v>
      </c>
    </row>
    <row r="330" spans="1:20" x14ac:dyDescent="0.3">
      <c r="A330" s="13" t="str">
        <f>Raw_Customers!A327</f>
        <v>C000326</v>
      </c>
      <c r="B330" s="13" t="str">
        <f>Raw_Customers!B327</f>
        <v>Anita Patel</v>
      </c>
      <c r="C330" s="13" t="str">
        <f>Raw_Customers!E327</f>
        <v>Mumbai</v>
      </c>
      <c r="D330" s="13" t="str">
        <f>Raw_Customers!F327</f>
        <v>Telangana</v>
      </c>
      <c r="E330" s="13" t="str">
        <f>Raw_Customers!H327</f>
        <v>Active</v>
      </c>
      <c r="F330" s="35">
        <f>Raw_Customers!G327</f>
        <v>45881</v>
      </c>
      <c r="G330" s="36">
        <f>IF(I330=0,"",INT(_xlfn.MAXIFS(Raw_Recharges!$D$2:$D$3001,Raw_Recharges!$B$2:$B$3001,A330)))</f>
        <v>45701</v>
      </c>
      <c r="H330" s="12">
        <f>IF(I330=0,"",RFM_Method!$C$5-G330)</f>
        <v>353</v>
      </c>
      <c r="I330" s="12">
        <f>COUNTIFS(Raw_Recharges!$B$2:$B$3001,A330)</f>
        <v>1</v>
      </c>
      <c r="J330" s="37">
        <f>IF(I330=0,"",SUMIFS(Raw_Recharges!$E$2:$E$3001,Raw_Recharges!$B$2:$B$3001,A330))</f>
        <v>499</v>
      </c>
      <c r="K330" s="38">
        <f>IF(I330=0,0,IF(H330&lt;=RFM_Method!$C$22,5,IF(H330&lt;=RFM_Method!$C$23,4,IF(H330&lt;=RFM_Method!$C$24,3,IF(H330&lt;=RFM_Method!$C$25,2,1)))))</f>
        <v>1</v>
      </c>
      <c r="L330" s="38">
        <f>IF(I330=0,0,IF(I330&gt;=RFM_Method!$E$22,5,IF(I330&gt;=RFM_Method!$E$23,4,IF(I330&gt;=RFM_Method!$E$24,3,IF(I330&gt;=RFM_Method!$E$25,2,1)))))</f>
        <v>1</v>
      </c>
      <c r="M330" s="38">
        <f>IF(I330=0,0,IF(J330&gt;=RFM_Method!$D$25,5,IF(J330&gt;=RFM_Method!$D$24,4,IF(J330&gt;=RFM_Method!$D$23,3,IF(J330&gt;=RFM_Method!$D$22,2,1)))))</f>
        <v>2</v>
      </c>
      <c r="N330" s="38" t="str">
        <f t="shared" si="15"/>
        <v>112</v>
      </c>
      <c r="O330" s="38">
        <f t="shared" si="16"/>
        <v>4</v>
      </c>
      <c r="P330" s="38">
        <f t="shared" si="17"/>
        <v>2</v>
      </c>
      <c r="Q330" s="12" t="str">
        <f>IF(I330=0,"Never Recharged",INDEX(RFM_Method!$C$32:$G$36,6-K330,P330))</f>
        <v>Hibernating</v>
      </c>
      <c r="R330" s="39">
        <f>SUMIFS(Raw_DataUsage!$D$2:$D$5001,Raw_DataUsage!$B$2:$B$5001,A330)/1024</f>
        <v>4.4777343750000007</v>
      </c>
      <c r="S330" s="40">
        <f>SUMIFS(Raw_Calls!$D$2:$D$5001,Raw_Calls!$B$2:$B$5001,A330)/60</f>
        <v>86.75</v>
      </c>
      <c r="T330" s="38" t="str">
        <f>IF(COUNTIFS(Raw_Subscriptions!$B$2:$B$3001,A330,Raw_Subscriptions!$F$2:$F$3001,"Active")&gt;0,"Yes","No")</f>
        <v>No</v>
      </c>
    </row>
    <row r="331" spans="1:20" x14ac:dyDescent="0.3">
      <c r="A331" s="13" t="str">
        <f>Raw_Customers!A328</f>
        <v>C000327</v>
      </c>
      <c r="B331" s="13" t="str">
        <f>Raw_Customers!B328</f>
        <v>Suresh Jha</v>
      </c>
      <c r="C331" s="13" t="str">
        <f>Raw_Customers!E328</f>
        <v>Pune</v>
      </c>
      <c r="D331" s="13" t="str">
        <f>Raw_Customers!F328</f>
        <v>Karnataka</v>
      </c>
      <c r="E331" s="13" t="str">
        <f>Raw_Customers!H328</f>
        <v>Active</v>
      </c>
      <c r="F331" s="35">
        <f>Raw_Customers!G328</f>
        <v>44757</v>
      </c>
      <c r="G331" s="36">
        <f>IF(I331=0,"",INT(_xlfn.MAXIFS(Raw_Recharges!$D$2:$D$3001,Raw_Recharges!$B$2:$B$3001,A331)))</f>
        <v>45817</v>
      </c>
      <c r="H331" s="12">
        <f>IF(I331=0,"",RFM_Method!$C$5-G331)</f>
        <v>237</v>
      </c>
      <c r="I331" s="12">
        <f>COUNTIFS(Raw_Recharges!$B$2:$B$3001,A331)</f>
        <v>2</v>
      </c>
      <c r="J331" s="37">
        <f>IF(I331=0,"",SUMIFS(Raw_Recharges!$E$2:$E$3001,Raw_Recharges!$B$2:$B$3001,A331))</f>
        <v>828</v>
      </c>
      <c r="K331" s="38">
        <f>IF(I331=0,0,IF(H331&lt;=RFM_Method!$C$22,5,IF(H331&lt;=RFM_Method!$C$23,4,IF(H331&lt;=RFM_Method!$C$24,3,IF(H331&lt;=RFM_Method!$C$25,2,1)))))</f>
        <v>1</v>
      </c>
      <c r="L331" s="38">
        <f>IF(I331=0,0,IF(I331&gt;=RFM_Method!$E$22,5,IF(I331&gt;=RFM_Method!$E$23,4,IF(I331&gt;=RFM_Method!$E$24,3,IF(I331&gt;=RFM_Method!$E$25,2,1)))))</f>
        <v>2</v>
      </c>
      <c r="M331" s="38">
        <f>IF(I331=0,0,IF(J331&gt;=RFM_Method!$D$25,5,IF(J331&gt;=RFM_Method!$D$24,4,IF(J331&gt;=RFM_Method!$D$23,3,IF(J331&gt;=RFM_Method!$D$22,2,1)))))</f>
        <v>3</v>
      </c>
      <c r="N331" s="38" t="str">
        <f t="shared" si="15"/>
        <v>123</v>
      </c>
      <c r="O331" s="38">
        <f t="shared" si="16"/>
        <v>6</v>
      </c>
      <c r="P331" s="38">
        <f t="shared" si="17"/>
        <v>3</v>
      </c>
      <c r="Q331" s="12" t="str">
        <f>IF(I331=0,"Never Recharged",INDEX(RFM_Method!$C$32:$G$36,6-K331,P331))</f>
        <v>At Risk</v>
      </c>
      <c r="R331" s="39">
        <f>SUMIFS(Raw_DataUsage!$D$2:$D$5001,Raw_DataUsage!$B$2:$B$5001,A331)/1024</f>
        <v>0.69832031250000004</v>
      </c>
      <c r="S331" s="40">
        <f>SUMIFS(Raw_Calls!$D$2:$D$5001,Raw_Calls!$B$2:$B$5001,A331)/60</f>
        <v>57.65</v>
      </c>
      <c r="T331" s="38" t="str">
        <f>IF(COUNTIFS(Raw_Subscriptions!$B$2:$B$3001,A331,Raw_Subscriptions!$F$2:$F$3001,"Active")&gt;0,"Yes","No")</f>
        <v>Yes</v>
      </c>
    </row>
    <row r="332" spans="1:20" x14ac:dyDescent="0.3">
      <c r="A332" s="13" t="str">
        <f>Raw_Customers!A329</f>
        <v>C000328</v>
      </c>
      <c r="B332" s="13" t="str">
        <f>Raw_Customers!B329</f>
        <v>Vikram Singh</v>
      </c>
      <c r="C332" s="13" t="str">
        <f>Raw_Customers!E329</f>
        <v>Chennai</v>
      </c>
      <c r="D332" s="13" t="str">
        <f>Raw_Customers!F329</f>
        <v>Karnataka</v>
      </c>
      <c r="E332" s="13" t="str">
        <f>Raw_Customers!H329</f>
        <v>Active</v>
      </c>
      <c r="F332" s="35">
        <f>Raw_Customers!G329</f>
        <v>44455</v>
      </c>
      <c r="G332" s="36">
        <f>IF(I332=0,"",INT(_xlfn.MAXIFS(Raw_Recharges!$D$2:$D$3001,Raw_Recharges!$B$2:$B$3001,A332)))</f>
        <v>45956</v>
      </c>
      <c r="H332" s="12">
        <f>IF(I332=0,"",RFM_Method!$C$5-G332)</f>
        <v>98</v>
      </c>
      <c r="I332" s="12">
        <f>COUNTIFS(Raw_Recharges!$B$2:$B$3001,A332)</f>
        <v>1</v>
      </c>
      <c r="J332" s="37">
        <f>IF(I332=0,"",SUMIFS(Raw_Recharges!$E$2:$E$3001,Raw_Recharges!$B$2:$B$3001,A332))</f>
        <v>999</v>
      </c>
      <c r="K332" s="38">
        <f>IF(I332=0,0,IF(H332&lt;=RFM_Method!$C$22,5,IF(H332&lt;=RFM_Method!$C$23,4,IF(H332&lt;=RFM_Method!$C$24,3,IF(H332&lt;=RFM_Method!$C$25,2,1)))))</f>
        <v>3</v>
      </c>
      <c r="L332" s="38">
        <f>IF(I332=0,0,IF(I332&gt;=RFM_Method!$E$22,5,IF(I332&gt;=RFM_Method!$E$23,4,IF(I332&gt;=RFM_Method!$E$24,3,IF(I332&gt;=RFM_Method!$E$25,2,1)))))</f>
        <v>1</v>
      </c>
      <c r="M332" s="38">
        <f>IF(I332=0,0,IF(J332&gt;=RFM_Method!$D$25,5,IF(J332&gt;=RFM_Method!$D$24,4,IF(J332&gt;=RFM_Method!$D$23,3,IF(J332&gt;=RFM_Method!$D$22,2,1)))))</f>
        <v>3</v>
      </c>
      <c r="N332" s="38" t="str">
        <f t="shared" si="15"/>
        <v>313</v>
      </c>
      <c r="O332" s="38">
        <f t="shared" si="16"/>
        <v>7</v>
      </c>
      <c r="P332" s="38">
        <f t="shared" si="17"/>
        <v>2</v>
      </c>
      <c r="Q332" s="12" t="str">
        <f>IF(I332=0,"Never Recharged",INDEX(RFM_Method!$C$32:$G$36,6-K332,P332))</f>
        <v>Need Attention</v>
      </c>
      <c r="R332" s="39">
        <f>SUMIFS(Raw_DataUsage!$D$2:$D$5001,Raw_DataUsage!$B$2:$B$5001,A332)/1024</f>
        <v>2.3871484375000001</v>
      </c>
      <c r="S332" s="40">
        <f>SUMIFS(Raw_Calls!$D$2:$D$5001,Raw_Calls!$B$2:$B$5001,A332)/60</f>
        <v>0</v>
      </c>
      <c r="T332" s="38" t="str">
        <f>IF(COUNTIFS(Raw_Subscriptions!$B$2:$B$3001,A332,Raw_Subscriptions!$F$2:$F$3001,"Active")&gt;0,"Yes","No")</f>
        <v>No</v>
      </c>
    </row>
    <row r="333" spans="1:20" x14ac:dyDescent="0.3">
      <c r="A333" s="13" t="str">
        <f>Raw_Customers!A330</f>
        <v>C000329</v>
      </c>
      <c r="B333" s="13" t="str">
        <f>Raw_Customers!B330</f>
        <v>Suresh Patel</v>
      </c>
      <c r="C333" s="13" t="str">
        <f>Raw_Customers!E330</f>
        <v>Chennai</v>
      </c>
      <c r="D333" s="13" t="str">
        <f>Raw_Customers!F330</f>
        <v>Punjab</v>
      </c>
      <c r="E333" s="13" t="str">
        <f>Raw_Customers!H330</f>
        <v>Active</v>
      </c>
      <c r="F333" s="35">
        <f>Raw_Customers!G330</f>
        <v>44859</v>
      </c>
      <c r="G333" s="36" t="str">
        <f>IF(I333=0,"",INT(_xlfn.MAXIFS(Raw_Recharges!$D$2:$D$3001,Raw_Recharges!$B$2:$B$3001,A333)))</f>
        <v/>
      </c>
      <c r="H333" s="12" t="str">
        <f>IF(I333=0,"",RFM_Method!$C$5-G333)</f>
        <v/>
      </c>
      <c r="I333" s="12">
        <f>COUNTIFS(Raw_Recharges!$B$2:$B$3001,A333)</f>
        <v>0</v>
      </c>
      <c r="J333" s="37" t="str">
        <f>IF(I333=0,"",SUMIFS(Raw_Recharges!$E$2:$E$3001,Raw_Recharges!$B$2:$B$3001,A333))</f>
        <v/>
      </c>
      <c r="K333" s="38">
        <f>IF(I333=0,0,IF(H333&lt;=RFM_Method!$C$22,5,IF(H333&lt;=RFM_Method!$C$23,4,IF(H333&lt;=RFM_Method!$C$24,3,IF(H333&lt;=RFM_Method!$C$25,2,1)))))</f>
        <v>0</v>
      </c>
      <c r="L333" s="38">
        <f>IF(I333=0,0,IF(I333&gt;=RFM_Method!$E$22,5,IF(I333&gt;=RFM_Method!$E$23,4,IF(I333&gt;=RFM_Method!$E$24,3,IF(I333&gt;=RFM_Method!$E$25,2,1)))))</f>
        <v>0</v>
      </c>
      <c r="M333" s="38">
        <f>IF(I333=0,0,IF(J333&gt;=RFM_Method!$D$25,5,IF(J333&gt;=RFM_Method!$D$24,4,IF(J333&gt;=RFM_Method!$D$23,3,IF(J333&gt;=RFM_Method!$D$22,2,1)))))</f>
        <v>0</v>
      </c>
      <c r="N333" s="38" t="str">
        <f t="shared" si="15"/>
        <v>000</v>
      </c>
      <c r="O333" s="38">
        <f t="shared" si="16"/>
        <v>0</v>
      </c>
      <c r="P333" s="38">
        <f t="shared" si="17"/>
        <v>0</v>
      </c>
      <c r="Q333" s="12" t="str">
        <f>IF(I333=0,"Never Recharged",INDEX(RFM_Method!$C$32:$G$36,6-K333,P333))</f>
        <v>Never Recharged</v>
      </c>
      <c r="R333" s="39">
        <f>SUMIFS(Raw_DataUsage!$D$2:$D$5001,Raw_DataUsage!$B$2:$B$5001,A333)/1024</f>
        <v>0.84708007812499997</v>
      </c>
      <c r="S333" s="40">
        <f>SUMIFS(Raw_Calls!$D$2:$D$5001,Raw_Calls!$B$2:$B$5001,A333)/60</f>
        <v>34.333333333333336</v>
      </c>
      <c r="T333" s="38" t="str">
        <f>IF(COUNTIFS(Raw_Subscriptions!$B$2:$B$3001,A333,Raw_Subscriptions!$F$2:$F$3001,"Active")&gt;0,"Yes","No")</f>
        <v>No</v>
      </c>
    </row>
    <row r="334" spans="1:20" x14ac:dyDescent="0.3">
      <c r="A334" s="13" t="str">
        <f>Raw_Customers!A331</f>
        <v>C000330</v>
      </c>
      <c r="B334" s="13" t="str">
        <f>Raw_Customers!B331</f>
        <v>Vikram Yadav</v>
      </c>
      <c r="C334" s="13" t="str">
        <f>Raw_Customers!E331</f>
        <v>Bangalore</v>
      </c>
      <c r="D334" s="13" t="str">
        <f>Raw_Customers!F331</f>
        <v>Delhi NCR</v>
      </c>
      <c r="E334" s="13" t="str">
        <f>Raw_Customers!H331</f>
        <v>Active</v>
      </c>
      <c r="F334" s="35">
        <f>Raw_Customers!G331</f>
        <v>45829</v>
      </c>
      <c r="G334" s="36">
        <f>IF(I334=0,"",INT(_xlfn.MAXIFS(Raw_Recharges!$D$2:$D$3001,Raw_Recharges!$B$2:$B$3001,A334)))</f>
        <v>45738</v>
      </c>
      <c r="H334" s="12">
        <f>IF(I334=0,"",RFM_Method!$C$5-G334)</f>
        <v>316</v>
      </c>
      <c r="I334" s="12">
        <f>COUNTIFS(Raw_Recharges!$B$2:$B$3001,A334)</f>
        <v>2</v>
      </c>
      <c r="J334" s="37">
        <f>IF(I334=0,"",SUMIFS(Raw_Recharges!$E$2:$E$3001,Raw_Recharges!$B$2:$B$3001,A334))</f>
        <v>497</v>
      </c>
      <c r="K334" s="38">
        <f>IF(I334=0,0,IF(H334&lt;=RFM_Method!$C$22,5,IF(H334&lt;=RFM_Method!$C$23,4,IF(H334&lt;=RFM_Method!$C$24,3,IF(H334&lt;=RFM_Method!$C$25,2,1)))))</f>
        <v>1</v>
      </c>
      <c r="L334" s="38">
        <f>IF(I334=0,0,IF(I334&gt;=RFM_Method!$E$22,5,IF(I334&gt;=RFM_Method!$E$23,4,IF(I334&gt;=RFM_Method!$E$24,3,IF(I334&gt;=RFM_Method!$E$25,2,1)))))</f>
        <v>2</v>
      </c>
      <c r="M334" s="38">
        <f>IF(I334=0,0,IF(J334&gt;=RFM_Method!$D$25,5,IF(J334&gt;=RFM_Method!$D$24,4,IF(J334&gt;=RFM_Method!$D$23,3,IF(J334&gt;=RFM_Method!$D$22,2,1)))))</f>
        <v>2</v>
      </c>
      <c r="N334" s="38" t="str">
        <f t="shared" si="15"/>
        <v>122</v>
      </c>
      <c r="O334" s="38">
        <f t="shared" si="16"/>
        <v>5</v>
      </c>
      <c r="P334" s="38">
        <f t="shared" si="17"/>
        <v>2</v>
      </c>
      <c r="Q334" s="12" t="str">
        <f>IF(I334=0,"Never Recharged",INDEX(RFM_Method!$C$32:$G$36,6-K334,P334))</f>
        <v>Hibernating</v>
      </c>
      <c r="R334" s="39">
        <f>SUMIFS(Raw_DataUsage!$D$2:$D$5001,Raw_DataUsage!$B$2:$B$5001,A334)/1024</f>
        <v>5.722734374999999</v>
      </c>
      <c r="S334" s="40">
        <f>SUMIFS(Raw_Calls!$D$2:$D$5001,Raw_Calls!$B$2:$B$5001,A334)/60</f>
        <v>73.483333333333334</v>
      </c>
      <c r="T334" s="38" t="str">
        <f>IF(COUNTIFS(Raw_Subscriptions!$B$2:$B$3001,A334,Raw_Subscriptions!$F$2:$F$3001,"Active")&gt;0,"Yes","No")</f>
        <v>No</v>
      </c>
    </row>
    <row r="335" spans="1:20" x14ac:dyDescent="0.3">
      <c r="A335" s="13" t="str">
        <f>Raw_Customers!A332</f>
        <v>C000331</v>
      </c>
      <c r="B335" s="13" t="str">
        <f>Raw_Customers!B332</f>
        <v>Amit Sharma</v>
      </c>
      <c r="C335" s="13" t="str">
        <f>Raw_Customers!E332</f>
        <v>Chennai</v>
      </c>
      <c r="D335" s="13" t="str">
        <f>Raw_Customers!F332</f>
        <v>Tamil Nadu</v>
      </c>
      <c r="E335" s="13" t="str">
        <f>Raw_Customers!H332</f>
        <v>Active</v>
      </c>
      <c r="F335" s="35">
        <f>Raw_Customers!G332</f>
        <v>46025</v>
      </c>
      <c r="G335" s="36">
        <f>IF(I335=0,"",INT(_xlfn.MAXIFS(Raw_Recharges!$D$2:$D$3001,Raw_Recharges!$B$2:$B$3001,A335)))</f>
        <v>45943</v>
      </c>
      <c r="H335" s="12">
        <f>IF(I335=0,"",RFM_Method!$C$5-G335)</f>
        <v>111</v>
      </c>
      <c r="I335" s="12">
        <f>COUNTIFS(Raw_Recharges!$B$2:$B$3001,A335)</f>
        <v>2</v>
      </c>
      <c r="J335" s="37">
        <f>IF(I335=0,"",SUMIFS(Raw_Recharges!$E$2:$E$3001,Raw_Recharges!$B$2:$B$3001,A335))</f>
        <v>1498</v>
      </c>
      <c r="K335" s="38">
        <f>IF(I335=0,0,IF(H335&lt;=RFM_Method!$C$22,5,IF(H335&lt;=RFM_Method!$C$23,4,IF(H335&lt;=RFM_Method!$C$24,3,IF(H335&lt;=RFM_Method!$C$25,2,1)))))</f>
        <v>3</v>
      </c>
      <c r="L335" s="38">
        <f>IF(I335=0,0,IF(I335&gt;=RFM_Method!$E$22,5,IF(I335&gt;=RFM_Method!$E$23,4,IF(I335&gt;=RFM_Method!$E$24,3,IF(I335&gt;=RFM_Method!$E$25,2,1)))))</f>
        <v>2</v>
      </c>
      <c r="M335" s="38">
        <f>IF(I335=0,0,IF(J335&gt;=RFM_Method!$D$25,5,IF(J335&gt;=RFM_Method!$D$24,4,IF(J335&gt;=RFM_Method!$D$23,3,IF(J335&gt;=RFM_Method!$D$22,2,1)))))</f>
        <v>4</v>
      </c>
      <c r="N335" s="38" t="str">
        <f t="shared" si="15"/>
        <v>324</v>
      </c>
      <c r="O335" s="38">
        <f t="shared" si="16"/>
        <v>9</v>
      </c>
      <c r="P335" s="38">
        <f t="shared" si="17"/>
        <v>3</v>
      </c>
      <c r="Q335" s="12" t="str">
        <f>IF(I335=0,"Never Recharged",INDEX(RFM_Method!$C$32:$G$36,6-K335,P335))</f>
        <v>Need Attention</v>
      </c>
      <c r="R335" s="39">
        <f>SUMIFS(Raw_DataUsage!$D$2:$D$5001,Raw_DataUsage!$B$2:$B$5001,A335)/1024</f>
        <v>1.5338476562500001</v>
      </c>
      <c r="S335" s="40">
        <f>SUMIFS(Raw_Calls!$D$2:$D$5001,Raw_Calls!$B$2:$B$5001,A335)/60</f>
        <v>0</v>
      </c>
      <c r="T335" s="38" t="str">
        <f>IF(COUNTIFS(Raw_Subscriptions!$B$2:$B$3001,A335,Raw_Subscriptions!$F$2:$F$3001,"Active")&gt;0,"Yes","No")</f>
        <v>Yes</v>
      </c>
    </row>
    <row r="336" spans="1:20" x14ac:dyDescent="0.3">
      <c r="A336" s="13" t="str">
        <f>Raw_Customers!A333</f>
        <v>C000332</v>
      </c>
      <c r="B336" s="13" t="str">
        <f>Raw_Customers!B333</f>
        <v>Pooja Sharma</v>
      </c>
      <c r="C336" s="13" t="str">
        <f>Raw_Customers!E333</f>
        <v>Mumbai</v>
      </c>
      <c r="D336" s="13" t="str">
        <f>Raw_Customers!F333</f>
        <v>Tamil Nadu</v>
      </c>
      <c r="E336" s="13" t="str">
        <f>Raw_Customers!H333</f>
        <v>Active</v>
      </c>
      <c r="F336" s="35">
        <f>Raw_Customers!G333</f>
        <v>44511</v>
      </c>
      <c r="G336" s="36">
        <f>IF(I336=0,"",INT(_xlfn.MAXIFS(Raw_Recharges!$D$2:$D$3001,Raw_Recharges!$B$2:$B$3001,A336)))</f>
        <v>45916</v>
      </c>
      <c r="H336" s="12">
        <f>IF(I336=0,"",RFM_Method!$C$5-G336)</f>
        <v>138</v>
      </c>
      <c r="I336" s="12">
        <f>COUNTIFS(Raw_Recharges!$B$2:$B$3001,A336)</f>
        <v>3</v>
      </c>
      <c r="J336" s="37">
        <f>IF(I336=0,"",SUMIFS(Raw_Recharges!$E$2:$E$3001,Raw_Recharges!$B$2:$B$3001,A336))</f>
        <v>2146</v>
      </c>
      <c r="K336" s="38">
        <f>IF(I336=0,0,IF(H336&lt;=RFM_Method!$C$22,5,IF(H336&lt;=RFM_Method!$C$23,4,IF(H336&lt;=RFM_Method!$C$24,3,IF(H336&lt;=RFM_Method!$C$25,2,1)))))</f>
        <v>3</v>
      </c>
      <c r="L336" s="38">
        <f>IF(I336=0,0,IF(I336&gt;=RFM_Method!$E$22,5,IF(I336&gt;=RFM_Method!$E$23,4,IF(I336&gt;=RFM_Method!$E$24,3,IF(I336&gt;=RFM_Method!$E$25,2,1)))))</f>
        <v>3</v>
      </c>
      <c r="M336" s="38">
        <f>IF(I336=0,0,IF(J336&gt;=RFM_Method!$D$25,5,IF(J336&gt;=RFM_Method!$D$24,4,IF(J336&gt;=RFM_Method!$D$23,3,IF(J336&gt;=RFM_Method!$D$22,2,1)))))</f>
        <v>4</v>
      </c>
      <c r="N336" s="38" t="str">
        <f t="shared" si="15"/>
        <v>334</v>
      </c>
      <c r="O336" s="38">
        <f t="shared" si="16"/>
        <v>10</v>
      </c>
      <c r="P336" s="38">
        <f t="shared" si="17"/>
        <v>4</v>
      </c>
      <c r="Q336" s="12" t="str">
        <f>IF(I336=0,"Never Recharged",INDEX(RFM_Method!$C$32:$G$36,6-K336,P336))</f>
        <v>Loyal Customers</v>
      </c>
      <c r="R336" s="39">
        <f>SUMIFS(Raw_DataUsage!$D$2:$D$5001,Raw_DataUsage!$B$2:$B$5001,A336)/1024</f>
        <v>1.7149609374999999</v>
      </c>
      <c r="S336" s="40">
        <f>SUMIFS(Raw_Calls!$D$2:$D$5001,Raw_Calls!$B$2:$B$5001,A336)/60</f>
        <v>89.483333333333334</v>
      </c>
      <c r="T336" s="38" t="str">
        <f>IF(COUNTIFS(Raw_Subscriptions!$B$2:$B$3001,A336,Raw_Subscriptions!$F$2:$F$3001,"Active")&gt;0,"Yes","No")</f>
        <v>No</v>
      </c>
    </row>
    <row r="337" spans="1:20" x14ac:dyDescent="0.3">
      <c r="A337" s="13" t="str">
        <f>Raw_Customers!A334</f>
        <v>C000333</v>
      </c>
      <c r="B337" s="13" t="str">
        <f>Raw_Customers!B334</f>
        <v>Anita Yadav</v>
      </c>
      <c r="C337" s="13" t="str">
        <f>Raw_Customers!E334</f>
        <v>Chennai</v>
      </c>
      <c r="D337" s="13" t="str">
        <f>Raw_Customers!F334</f>
        <v>UP East</v>
      </c>
      <c r="E337" s="13" t="str">
        <f>Raw_Customers!H334</f>
        <v>Active</v>
      </c>
      <c r="F337" s="35">
        <f>Raw_Customers!G334</f>
        <v>44761</v>
      </c>
      <c r="G337" s="36">
        <f>IF(I337=0,"",INT(_xlfn.MAXIFS(Raw_Recharges!$D$2:$D$3001,Raw_Recharges!$B$2:$B$3001,A337)))</f>
        <v>45859</v>
      </c>
      <c r="H337" s="12">
        <f>IF(I337=0,"",RFM_Method!$C$5-G337)</f>
        <v>195</v>
      </c>
      <c r="I337" s="12">
        <f>COUNTIFS(Raw_Recharges!$B$2:$B$3001,A337)</f>
        <v>2</v>
      </c>
      <c r="J337" s="37">
        <f>IF(I337=0,"",SUMIFS(Raw_Recharges!$E$2:$E$3001,Raw_Recharges!$B$2:$B$3001,A337))</f>
        <v>1348</v>
      </c>
      <c r="K337" s="38">
        <f>IF(I337=0,0,IF(H337&lt;=RFM_Method!$C$22,5,IF(H337&lt;=RFM_Method!$C$23,4,IF(H337&lt;=RFM_Method!$C$24,3,IF(H337&lt;=RFM_Method!$C$25,2,1)))))</f>
        <v>2</v>
      </c>
      <c r="L337" s="38">
        <f>IF(I337=0,0,IF(I337&gt;=RFM_Method!$E$22,5,IF(I337&gt;=RFM_Method!$E$23,4,IF(I337&gt;=RFM_Method!$E$24,3,IF(I337&gt;=RFM_Method!$E$25,2,1)))))</f>
        <v>2</v>
      </c>
      <c r="M337" s="38">
        <f>IF(I337=0,0,IF(J337&gt;=RFM_Method!$D$25,5,IF(J337&gt;=RFM_Method!$D$24,4,IF(J337&gt;=RFM_Method!$D$23,3,IF(J337&gt;=RFM_Method!$D$22,2,1)))))</f>
        <v>4</v>
      </c>
      <c r="N337" s="38" t="str">
        <f t="shared" si="15"/>
        <v>224</v>
      </c>
      <c r="O337" s="38">
        <f t="shared" si="16"/>
        <v>8</v>
      </c>
      <c r="P337" s="38">
        <f t="shared" si="17"/>
        <v>3</v>
      </c>
      <c r="Q337" s="12" t="str">
        <f>IF(I337=0,"Never Recharged",INDEX(RFM_Method!$C$32:$G$36,6-K337,P337))</f>
        <v>At Risk</v>
      </c>
      <c r="R337" s="39">
        <f>SUMIFS(Raw_DataUsage!$D$2:$D$5001,Raw_DataUsage!$B$2:$B$5001,A337)/1024</f>
        <v>7.8667480468750002</v>
      </c>
      <c r="S337" s="40">
        <f>SUMIFS(Raw_Calls!$D$2:$D$5001,Raw_Calls!$B$2:$B$5001,A337)/60</f>
        <v>104.76666666666667</v>
      </c>
      <c r="T337" s="38" t="str">
        <f>IF(COUNTIFS(Raw_Subscriptions!$B$2:$B$3001,A337,Raw_Subscriptions!$F$2:$F$3001,"Active")&gt;0,"Yes","No")</f>
        <v>No</v>
      </c>
    </row>
    <row r="338" spans="1:20" x14ac:dyDescent="0.3">
      <c r="A338" s="13" t="str">
        <f>Raw_Customers!A335</f>
        <v>C000334</v>
      </c>
      <c r="B338" s="13" t="str">
        <f>Raw_Customers!B335</f>
        <v>Simran Jha</v>
      </c>
      <c r="C338" s="13" t="str">
        <f>Raw_Customers!E335</f>
        <v>Chennai</v>
      </c>
      <c r="D338" s="13" t="str">
        <f>Raw_Customers!F335</f>
        <v>Mumbai</v>
      </c>
      <c r="E338" s="13" t="str">
        <f>Raw_Customers!H335</f>
        <v>Active</v>
      </c>
      <c r="F338" s="35">
        <f>Raw_Customers!G335</f>
        <v>44211</v>
      </c>
      <c r="G338" s="36">
        <f>IF(I338=0,"",INT(_xlfn.MAXIFS(Raw_Recharges!$D$2:$D$3001,Raw_Recharges!$B$2:$B$3001,A338)))</f>
        <v>46040</v>
      </c>
      <c r="H338" s="12">
        <f>IF(I338=0,"",RFM_Method!$C$5-G338)</f>
        <v>14</v>
      </c>
      <c r="I338" s="12">
        <f>COUNTIFS(Raw_Recharges!$B$2:$B$3001,A338)</f>
        <v>2</v>
      </c>
      <c r="J338" s="37">
        <f>IF(I338=0,"",SUMIFS(Raw_Recharges!$E$2:$E$3001,Raw_Recharges!$B$2:$B$3001,A338))</f>
        <v>848</v>
      </c>
      <c r="K338" s="38">
        <f>IF(I338=0,0,IF(H338&lt;=RFM_Method!$C$22,5,IF(H338&lt;=RFM_Method!$C$23,4,IF(H338&lt;=RFM_Method!$C$24,3,IF(H338&lt;=RFM_Method!$C$25,2,1)))))</f>
        <v>5</v>
      </c>
      <c r="L338" s="38">
        <f>IF(I338=0,0,IF(I338&gt;=RFM_Method!$E$22,5,IF(I338&gt;=RFM_Method!$E$23,4,IF(I338&gt;=RFM_Method!$E$24,3,IF(I338&gt;=RFM_Method!$E$25,2,1)))))</f>
        <v>2</v>
      </c>
      <c r="M338" s="38">
        <f>IF(I338=0,0,IF(J338&gt;=RFM_Method!$D$25,5,IF(J338&gt;=RFM_Method!$D$24,4,IF(J338&gt;=RFM_Method!$D$23,3,IF(J338&gt;=RFM_Method!$D$22,2,1)))))</f>
        <v>3</v>
      </c>
      <c r="N338" s="38" t="str">
        <f t="shared" si="15"/>
        <v>523</v>
      </c>
      <c r="O338" s="38">
        <f t="shared" si="16"/>
        <v>10</v>
      </c>
      <c r="P338" s="38">
        <f t="shared" si="17"/>
        <v>3</v>
      </c>
      <c r="Q338" s="12" t="str">
        <f>IF(I338=0,"Never Recharged",INDEX(RFM_Method!$C$32:$G$36,6-K338,P338))</f>
        <v>Potential Loyalist</v>
      </c>
      <c r="R338" s="39">
        <f>SUMIFS(Raw_DataUsage!$D$2:$D$5001,Raw_DataUsage!$B$2:$B$5001,A338)/1024</f>
        <v>1.9007421875000001</v>
      </c>
      <c r="S338" s="40">
        <f>SUMIFS(Raw_Calls!$D$2:$D$5001,Raw_Calls!$B$2:$B$5001,A338)/60</f>
        <v>58.766666666666666</v>
      </c>
      <c r="T338" s="38" t="str">
        <f>IF(COUNTIFS(Raw_Subscriptions!$B$2:$B$3001,A338,Raw_Subscriptions!$F$2:$F$3001,"Active")&gt;0,"Yes","No")</f>
        <v>Yes</v>
      </c>
    </row>
    <row r="339" spans="1:20" x14ac:dyDescent="0.3">
      <c r="A339" s="13" t="str">
        <f>Raw_Customers!A336</f>
        <v>C000335</v>
      </c>
      <c r="B339" s="13" t="str">
        <f>Raw_Customers!B336</f>
        <v>Rahul Jha</v>
      </c>
      <c r="C339" s="13" t="str">
        <f>Raw_Customers!E336</f>
        <v>Pune</v>
      </c>
      <c r="D339" s="13" t="str">
        <f>Raw_Customers!F336</f>
        <v>Maharashtra</v>
      </c>
      <c r="E339" s="13" t="str">
        <f>Raw_Customers!H336</f>
        <v>Active</v>
      </c>
      <c r="F339" s="35">
        <f>Raw_Customers!G336</f>
        <v>44404</v>
      </c>
      <c r="G339" s="36">
        <f>IF(I339=0,"",INT(_xlfn.MAXIFS(Raw_Recharges!$D$2:$D$3001,Raw_Recharges!$B$2:$B$3001,A339)))</f>
        <v>45995</v>
      </c>
      <c r="H339" s="12">
        <f>IF(I339=0,"",RFM_Method!$C$5-G339)</f>
        <v>59</v>
      </c>
      <c r="I339" s="12">
        <f>COUNTIFS(Raw_Recharges!$B$2:$B$3001,A339)</f>
        <v>5</v>
      </c>
      <c r="J339" s="37">
        <f>IF(I339=0,"",SUMIFS(Raw_Recharges!$E$2:$E$3001,Raw_Recharges!$B$2:$B$3001,A339))</f>
        <v>1644</v>
      </c>
      <c r="K339" s="38">
        <f>IF(I339=0,0,IF(H339&lt;=RFM_Method!$C$22,5,IF(H339&lt;=RFM_Method!$C$23,4,IF(H339&lt;=RFM_Method!$C$24,3,IF(H339&lt;=RFM_Method!$C$25,2,1)))))</f>
        <v>4</v>
      </c>
      <c r="L339" s="38">
        <f>IF(I339=0,0,IF(I339&gt;=RFM_Method!$E$22,5,IF(I339&gt;=RFM_Method!$E$23,4,IF(I339&gt;=RFM_Method!$E$24,3,IF(I339&gt;=RFM_Method!$E$25,2,1)))))</f>
        <v>5</v>
      </c>
      <c r="M339" s="38">
        <f>IF(I339=0,0,IF(J339&gt;=RFM_Method!$D$25,5,IF(J339&gt;=RFM_Method!$D$24,4,IF(J339&gt;=RFM_Method!$D$23,3,IF(J339&gt;=RFM_Method!$D$22,2,1)))))</f>
        <v>4</v>
      </c>
      <c r="N339" s="38" t="str">
        <f t="shared" si="15"/>
        <v>454</v>
      </c>
      <c r="O339" s="38">
        <f t="shared" si="16"/>
        <v>13</v>
      </c>
      <c r="P339" s="38">
        <f t="shared" si="17"/>
        <v>5</v>
      </c>
      <c r="Q339" s="12" t="str">
        <f>IF(I339=0,"Never Recharged",INDEX(RFM_Method!$C$32:$G$36,6-K339,P339))</f>
        <v>Champions</v>
      </c>
      <c r="R339" s="39">
        <f>SUMIFS(Raw_DataUsage!$D$2:$D$5001,Raw_DataUsage!$B$2:$B$5001,A339)/1024</f>
        <v>0.71743164062499998</v>
      </c>
      <c r="S339" s="40">
        <f>SUMIFS(Raw_Calls!$D$2:$D$5001,Raw_Calls!$B$2:$B$5001,A339)/60</f>
        <v>53.833333333333336</v>
      </c>
      <c r="T339" s="38" t="str">
        <f>IF(COUNTIFS(Raw_Subscriptions!$B$2:$B$3001,A339,Raw_Subscriptions!$F$2:$F$3001,"Active")&gt;0,"Yes","No")</f>
        <v>Yes</v>
      </c>
    </row>
    <row r="340" spans="1:20" x14ac:dyDescent="0.3">
      <c r="A340" s="13" t="str">
        <f>Raw_Customers!A337</f>
        <v>C000336</v>
      </c>
      <c r="B340" s="13" t="str">
        <f>Raw_Customers!B337</f>
        <v>Priya Jha</v>
      </c>
      <c r="C340" s="13" t="str">
        <f>Raw_Customers!E337</f>
        <v>Mumbai</v>
      </c>
      <c r="D340" s="13" t="str">
        <f>Raw_Customers!F337</f>
        <v>UP East</v>
      </c>
      <c r="E340" s="13" t="str">
        <f>Raw_Customers!H337</f>
        <v>Active</v>
      </c>
      <c r="F340" s="35">
        <f>Raw_Customers!G337</f>
        <v>45822</v>
      </c>
      <c r="G340" s="36">
        <f>IF(I340=0,"",INT(_xlfn.MAXIFS(Raw_Recharges!$D$2:$D$3001,Raw_Recharges!$B$2:$B$3001,A340)))</f>
        <v>45982</v>
      </c>
      <c r="H340" s="12">
        <f>IF(I340=0,"",RFM_Method!$C$5-G340)</f>
        <v>72</v>
      </c>
      <c r="I340" s="12">
        <f>COUNTIFS(Raw_Recharges!$B$2:$B$3001,A340)</f>
        <v>3</v>
      </c>
      <c r="J340" s="37">
        <f>IF(I340=0,"",SUMIFS(Raw_Recharges!$E$2:$E$3001,Raw_Recharges!$B$2:$B$3001,A340))</f>
        <v>3977</v>
      </c>
      <c r="K340" s="38">
        <f>IF(I340=0,0,IF(H340&lt;=RFM_Method!$C$22,5,IF(H340&lt;=RFM_Method!$C$23,4,IF(H340&lt;=RFM_Method!$C$24,3,IF(H340&lt;=RFM_Method!$C$25,2,1)))))</f>
        <v>4</v>
      </c>
      <c r="L340" s="38">
        <f>IF(I340=0,0,IF(I340&gt;=RFM_Method!$E$22,5,IF(I340&gt;=RFM_Method!$E$23,4,IF(I340&gt;=RFM_Method!$E$24,3,IF(I340&gt;=RFM_Method!$E$25,2,1)))))</f>
        <v>3</v>
      </c>
      <c r="M340" s="38">
        <f>IF(I340=0,0,IF(J340&gt;=RFM_Method!$D$25,5,IF(J340&gt;=RFM_Method!$D$24,4,IF(J340&gt;=RFM_Method!$D$23,3,IF(J340&gt;=RFM_Method!$D$22,2,1)))))</f>
        <v>5</v>
      </c>
      <c r="N340" s="38" t="str">
        <f t="shared" si="15"/>
        <v>435</v>
      </c>
      <c r="O340" s="38">
        <f t="shared" si="16"/>
        <v>12</v>
      </c>
      <c r="P340" s="38">
        <f t="shared" si="17"/>
        <v>4</v>
      </c>
      <c r="Q340" s="12" t="str">
        <f>IF(I340=0,"Never Recharged",INDEX(RFM_Method!$C$32:$G$36,6-K340,P340))</f>
        <v>Loyal Customers</v>
      </c>
      <c r="R340" s="39">
        <f>SUMIFS(Raw_DataUsage!$D$2:$D$5001,Raw_DataUsage!$B$2:$B$5001,A340)/1024</f>
        <v>6.1987890624999995</v>
      </c>
      <c r="S340" s="40">
        <f>SUMIFS(Raw_Calls!$D$2:$D$5001,Raw_Calls!$B$2:$B$5001,A340)/60</f>
        <v>55.7</v>
      </c>
      <c r="T340" s="38" t="str">
        <f>IF(COUNTIFS(Raw_Subscriptions!$B$2:$B$3001,A340,Raw_Subscriptions!$F$2:$F$3001,"Active")&gt;0,"Yes","No")</f>
        <v>No</v>
      </c>
    </row>
    <row r="341" spans="1:20" x14ac:dyDescent="0.3">
      <c r="A341" s="13" t="str">
        <f>Raw_Customers!A338</f>
        <v>C000337</v>
      </c>
      <c r="B341" s="13" t="str">
        <f>Raw_Customers!B338</f>
        <v>Raj Reddy</v>
      </c>
      <c r="C341" s="13" t="str">
        <f>Raw_Customers!E338</f>
        <v>Mumbai</v>
      </c>
      <c r="D341" s="13" t="str">
        <f>Raw_Customers!F338</f>
        <v>Tamil Nadu</v>
      </c>
      <c r="E341" s="13" t="str">
        <f>Raw_Customers!H338</f>
        <v>Active</v>
      </c>
      <c r="F341" s="35">
        <f>Raw_Customers!G338</f>
        <v>44420</v>
      </c>
      <c r="G341" s="36" t="str">
        <f>IF(I341=0,"",INT(_xlfn.MAXIFS(Raw_Recharges!$D$2:$D$3001,Raw_Recharges!$B$2:$B$3001,A341)))</f>
        <v/>
      </c>
      <c r="H341" s="12" t="str">
        <f>IF(I341=0,"",RFM_Method!$C$5-G341)</f>
        <v/>
      </c>
      <c r="I341" s="12">
        <f>COUNTIFS(Raw_Recharges!$B$2:$B$3001,A341)</f>
        <v>0</v>
      </c>
      <c r="J341" s="37" t="str">
        <f>IF(I341=0,"",SUMIFS(Raw_Recharges!$E$2:$E$3001,Raw_Recharges!$B$2:$B$3001,A341))</f>
        <v/>
      </c>
      <c r="K341" s="38">
        <f>IF(I341=0,0,IF(H341&lt;=RFM_Method!$C$22,5,IF(H341&lt;=RFM_Method!$C$23,4,IF(H341&lt;=RFM_Method!$C$24,3,IF(H341&lt;=RFM_Method!$C$25,2,1)))))</f>
        <v>0</v>
      </c>
      <c r="L341" s="38">
        <f>IF(I341=0,0,IF(I341&gt;=RFM_Method!$E$22,5,IF(I341&gt;=RFM_Method!$E$23,4,IF(I341&gt;=RFM_Method!$E$24,3,IF(I341&gt;=RFM_Method!$E$25,2,1)))))</f>
        <v>0</v>
      </c>
      <c r="M341" s="38">
        <f>IF(I341=0,0,IF(J341&gt;=RFM_Method!$D$25,5,IF(J341&gt;=RFM_Method!$D$24,4,IF(J341&gt;=RFM_Method!$D$23,3,IF(J341&gt;=RFM_Method!$D$22,2,1)))))</f>
        <v>0</v>
      </c>
      <c r="N341" s="38" t="str">
        <f t="shared" si="15"/>
        <v>000</v>
      </c>
      <c r="O341" s="38">
        <f t="shared" si="16"/>
        <v>0</v>
      </c>
      <c r="P341" s="38">
        <f t="shared" si="17"/>
        <v>0</v>
      </c>
      <c r="Q341" s="12" t="str">
        <f>IF(I341=0,"Never Recharged",INDEX(RFM_Method!$C$32:$G$36,6-K341,P341))</f>
        <v>Never Recharged</v>
      </c>
      <c r="R341" s="39">
        <f>SUMIFS(Raw_DataUsage!$D$2:$D$5001,Raw_DataUsage!$B$2:$B$5001,A341)/1024</f>
        <v>0.60622070312499998</v>
      </c>
      <c r="S341" s="40">
        <f>SUMIFS(Raw_Calls!$D$2:$D$5001,Raw_Calls!$B$2:$B$5001,A341)/60</f>
        <v>56.15</v>
      </c>
      <c r="T341" s="38" t="str">
        <f>IF(COUNTIFS(Raw_Subscriptions!$B$2:$B$3001,A341,Raw_Subscriptions!$F$2:$F$3001,"Active")&gt;0,"Yes","No")</f>
        <v>No</v>
      </c>
    </row>
    <row r="342" spans="1:20" x14ac:dyDescent="0.3">
      <c r="A342" s="13" t="str">
        <f>Raw_Customers!A339</f>
        <v>C000338</v>
      </c>
      <c r="B342" s="13" t="str">
        <f>Raw_Customers!B339</f>
        <v>Anita Patel</v>
      </c>
      <c r="C342" s="13" t="str">
        <f>Raw_Customers!E339</f>
        <v>Delhi</v>
      </c>
      <c r="D342" s="13" t="str">
        <f>Raw_Customers!F339</f>
        <v>West Bengal</v>
      </c>
      <c r="E342" s="13" t="str">
        <f>Raw_Customers!H339</f>
        <v>Active</v>
      </c>
      <c r="F342" s="35">
        <f>Raw_Customers!G339</f>
        <v>44985</v>
      </c>
      <c r="G342" s="36">
        <f>IF(I342=0,"",INT(_xlfn.MAXIFS(Raw_Recharges!$D$2:$D$3001,Raw_Recharges!$B$2:$B$3001,A342)))</f>
        <v>46024</v>
      </c>
      <c r="H342" s="12">
        <f>IF(I342=0,"",RFM_Method!$C$5-G342)</f>
        <v>30</v>
      </c>
      <c r="I342" s="12">
        <f>COUNTIFS(Raw_Recharges!$B$2:$B$3001,A342)</f>
        <v>3</v>
      </c>
      <c r="J342" s="37">
        <f>IF(I342=0,"",SUMIFS(Raw_Recharges!$E$2:$E$3001,Raw_Recharges!$B$2:$B$3001,A342))</f>
        <v>3295</v>
      </c>
      <c r="K342" s="38">
        <f>IF(I342=0,0,IF(H342&lt;=RFM_Method!$C$22,5,IF(H342&lt;=RFM_Method!$C$23,4,IF(H342&lt;=RFM_Method!$C$24,3,IF(H342&lt;=RFM_Method!$C$25,2,1)))))</f>
        <v>5</v>
      </c>
      <c r="L342" s="38">
        <f>IF(I342=0,0,IF(I342&gt;=RFM_Method!$E$22,5,IF(I342&gt;=RFM_Method!$E$23,4,IF(I342&gt;=RFM_Method!$E$24,3,IF(I342&gt;=RFM_Method!$E$25,2,1)))))</f>
        <v>3</v>
      </c>
      <c r="M342" s="38">
        <f>IF(I342=0,0,IF(J342&gt;=RFM_Method!$D$25,5,IF(J342&gt;=RFM_Method!$D$24,4,IF(J342&gt;=RFM_Method!$D$23,3,IF(J342&gt;=RFM_Method!$D$22,2,1)))))</f>
        <v>5</v>
      </c>
      <c r="N342" s="38" t="str">
        <f t="shared" si="15"/>
        <v>535</v>
      </c>
      <c r="O342" s="38">
        <f t="shared" si="16"/>
        <v>13</v>
      </c>
      <c r="P342" s="38">
        <f t="shared" si="17"/>
        <v>4</v>
      </c>
      <c r="Q342" s="12" t="str">
        <f>IF(I342=0,"Never Recharged",INDEX(RFM_Method!$C$32:$G$36,6-K342,P342))</f>
        <v>Loyal Customers</v>
      </c>
      <c r="R342" s="39">
        <f>SUMIFS(Raw_DataUsage!$D$2:$D$5001,Raw_DataUsage!$B$2:$B$5001,A342)/1024</f>
        <v>4.8888085937499994</v>
      </c>
      <c r="S342" s="40">
        <f>SUMIFS(Raw_Calls!$D$2:$D$5001,Raw_Calls!$B$2:$B$5001,A342)/60</f>
        <v>61.266666666666666</v>
      </c>
      <c r="T342" s="38" t="str">
        <f>IF(COUNTIFS(Raw_Subscriptions!$B$2:$B$3001,A342,Raw_Subscriptions!$F$2:$F$3001,"Active")&gt;0,"Yes","No")</f>
        <v>Yes</v>
      </c>
    </row>
    <row r="343" spans="1:20" x14ac:dyDescent="0.3">
      <c r="A343" s="13" t="str">
        <f>Raw_Customers!A340</f>
        <v>C000339</v>
      </c>
      <c r="B343" s="13" t="str">
        <f>Raw_Customers!B340</f>
        <v>Rahul Mishra</v>
      </c>
      <c r="C343" s="13" t="str">
        <f>Raw_Customers!E340</f>
        <v>Chennai</v>
      </c>
      <c r="D343" s="13" t="str">
        <f>Raw_Customers!F340</f>
        <v>Delhi NCR</v>
      </c>
      <c r="E343" s="13" t="str">
        <f>Raw_Customers!H340</f>
        <v>Active</v>
      </c>
      <c r="F343" s="35">
        <f>Raw_Customers!G340</f>
        <v>45724</v>
      </c>
      <c r="G343" s="36">
        <f>IF(I343=0,"",INT(_xlfn.MAXIFS(Raw_Recharges!$D$2:$D$3001,Raw_Recharges!$B$2:$B$3001,A343)))</f>
        <v>45726</v>
      </c>
      <c r="H343" s="12">
        <f>IF(I343=0,"",RFM_Method!$C$5-G343)</f>
        <v>328</v>
      </c>
      <c r="I343" s="12">
        <f>COUNTIFS(Raw_Recharges!$B$2:$B$3001,A343)</f>
        <v>1</v>
      </c>
      <c r="J343" s="37">
        <f>IF(I343=0,"",SUMIFS(Raw_Recharges!$E$2:$E$3001,Raw_Recharges!$B$2:$B$3001,A343))</f>
        <v>666</v>
      </c>
      <c r="K343" s="38">
        <f>IF(I343=0,0,IF(H343&lt;=RFM_Method!$C$22,5,IF(H343&lt;=RFM_Method!$C$23,4,IF(H343&lt;=RFM_Method!$C$24,3,IF(H343&lt;=RFM_Method!$C$25,2,1)))))</f>
        <v>1</v>
      </c>
      <c r="L343" s="38">
        <f>IF(I343=0,0,IF(I343&gt;=RFM_Method!$E$22,5,IF(I343&gt;=RFM_Method!$E$23,4,IF(I343&gt;=RFM_Method!$E$24,3,IF(I343&gt;=RFM_Method!$E$25,2,1)))))</f>
        <v>1</v>
      </c>
      <c r="M343" s="38">
        <f>IF(I343=0,0,IF(J343&gt;=RFM_Method!$D$25,5,IF(J343&gt;=RFM_Method!$D$24,4,IF(J343&gt;=RFM_Method!$D$23,3,IF(J343&gt;=RFM_Method!$D$22,2,1)))))</f>
        <v>3</v>
      </c>
      <c r="N343" s="38" t="str">
        <f t="shared" si="15"/>
        <v>113</v>
      </c>
      <c r="O343" s="38">
        <f t="shared" si="16"/>
        <v>5</v>
      </c>
      <c r="P343" s="38">
        <f t="shared" si="17"/>
        <v>2</v>
      </c>
      <c r="Q343" s="12" t="str">
        <f>IF(I343=0,"Never Recharged",INDEX(RFM_Method!$C$32:$G$36,6-K343,P343))</f>
        <v>Hibernating</v>
      </c>
      <c r="R343" s="39">
        <f>SUMIFS(Raw_DataUsage!$D$2:$D$5001,Raw_DataUsage!$B$2:$B$5001,A343)/1024</f>
        <v>2.0518359374999999</v>
      </c>
      <c r="S343" s="40">
        <f>SUMIFS(Raw_Calls!$D$2:$D$5001,Raw_Calls!$B$2:$B$5001,A343)/60</f>
        <v>16.75</v>
      </c>
      <c r="T343" s="38" t="str">
        <f>IF(COUNTIFS(Raw_Subscriptions!$B$2:$B$3001,A343,Raw_Subscriptions!$F$2:$F$3001,"Active")&gt;0,"Yes","No")</f>
        <v>No</v>
      </c>
    </row>
    <row r="344" spans="1:20" x14ac:dyDescent="0.3">
      <c r="A344" s="13" t="str">
        <f>Raw_Customers!A341</f>
        <v>C000340</v>
      </c>
      <c r="B344" s="13" t="str">
        <f>Raw_Customers!B341</f>
        <v>Vikram Yadav</v>
      </c>
      <c r="C344" s="13" t="str">
        <f>Raw_Customers!E341</f>
        <v>Pune</v>
      </c>
      <c r="D344" s="13" t="str">
        <f>Raw_Customers!F341</f>
        <v>Telangana</v>
      </c>
      <c r="E344" s="13" t="str">
        <f>Raw_Customers!H341</f>
        <v>Active</v>
      </c>
      <c r="F344" s="35">
        <f>Raw_Customers!G341</f>
        <v>45892</v>
      </c>
      <c r="G344" s="36">
        <f>IF(I344=0,"",INT(_xlfn.MAXIFS(Raw_Recharges!$D$2:$D$3001,Raw_Recharges!$B$2:$B$3001,A344)))</f>
        <v>45970</v>
      </c>
      <c r="H344" s="12">
        <f>IF(I344=0,"",RFM_Method!$C$5-G344)</f>
        <v>84</v>
      </c>
      <c r="I344" s="12">
        <f>COUNTIFS(Raw_Recharges!$B$2:$B$3001,A344)</f>
        <v>1</v>
      </c>
      <c r="J344" s="37">
        <f>IF(I344=0,"",SUMIFS(Raw_Recharges!$E$2:$E$3001,Raw_Recharges!$B$2:$B$3001,A344))</f>
        <v>999</v>
      </c>
      <c r="K344" s="38">
        <f>IF(I344=0,0,IF(H344&lt;=RFM_Method!$C$22,5,IF(H344&lt;=RFM_Method!$C$23,4,IF(H344&lt;=RFM_Method!$C$24,3,IF(H344&lt;=RFM_Method!$C$25,2,1)))))</f>
        <v>3</v>
      </c>
      <c r="L344" s="38">
        <f>IF(I344=0,0,IF(I344&gt;=RFM_Method!$E$22,5,IF(I344&gt;=RFM_Method!$E$23,4,IF(I344&gt;=RFM_Method!$E$24,3,IF(I344&gt;=RFM_Method!$E$25,2,1)))))</f>
        <v>1</v>
      </c>
      <c r="M344" s="38">
        <f>IF(I344=0,0,IF(J344&gt;=RFM_Method!$D$25,5,IF(J344&gt;=RFM_Method!$D$24,4,IF(J344&gt;=RFM_Method!$D$23,3,IF(J344&gt;=RFM_Method!$D$22,2,1)))))</f>
        <v>3</v>
      </c>
      <c r="N344" s="38" t="str">
        <f t="shared" si="15"/>
        <v>313</v>
      </c>
      <c r="O344" s="38">
        <f t="shared" si="16"/>
        <v>7</v>
      </c>
      <c r="P344" s="38">
        <f t="shared" si="17"/>
        <v>2</v>
      </c>
      <c r="Q344" s="12" t="str">
        <f>IF(I344=0,"Never Recharged",INDEX(RFM_Method!$C$32:$G$36,6-K344,P344))</f>
        <v>Need Attention</v>
      </c>
      <c r="R344" s="39">
        <f>SUMIFS(Raw_DataUsage!$D$2:$D$5001,Raw_DataUsage!$B$2:$B$5001,A344)/1024</f>
        <v>1.62203125</v>
      </c>
      <c r="S344" s="40">
        <f>SUMIFS(Raw_Calls!$D$2:$D$5001,Raw_Calls!$B$2:$B$5001,A344)/60</f>
        <v>0</v>
      </c>
      <c r="T344" s="38" t="str">
        <f>IF(COUNTIFS(Raw_Subscriptions!$B$2:$B$3001,A344,Raw_Subscriptions!$F$2:$F$3001,"Active")&gt;0,"Yes","No")</f>
        <v>Yes</v>
      </c>
    </row>
    <row r="345" spans="1:20" x14ac:dyDescent="0.3">
      <c r="A345" s="13" t="str">
        <f>Raw_Customers!A342</f>
        <v>C000341</v>
      </c>
      <c r="B345" s="13" t="str">
        <f>Raw_Customers!B342</f>
        <v>Simran Yadav</v>
      </c>
      <c r="C345" s="13" t="str">
        <f>Raw_Customers!E342</f>
        <v>Bangalore</v>
      </c>
      <c r="D345" s="13" t="str">
        <f>Raw_Customers!F342</f>
        <v>West Bengal</v>
      </c>
      <c r="E345" s="13" t="str">
        <f>Raw_Customers!H342</f>
        <v>Inactive</v>
      </c>
      <c r="F345" s="35">
        <f>Raw_Customers!G342</f>
        <v>44448</v>
      </c>
      <c r="G345" s="36">
        <f>IF(I345=0,"",INT(_xlfn.MAXIFS(Raw_Recharges!$D$2:$D$3001,Raw_Recharges!$B$2:$B$3001,A345)))</f>
        <v>46037</v>
      </c>
      <c r="H345" s="12">
        <f>IF(I345=0,"",RFM_Method!$C$5-G345)</f>
        <v>17</v>
      </c>
      <c r="I345" s="12">
        <f>COUNTIFS(Raw_Recharges!$B$2:$B$3001,A345)</f>
        <v>2</v>
      </c>
      <c r="J345" s="37">
        <f>IF(I345=0,"",SUMIFS(Raw_Recharges!$E$2:$E$3001,Raw_Recharges!$B$2:$B$3001,A345))</f>
        <v>798</v>
      </c>
      <c r="K345" s="38">
        <f>IF(I345=0,0,IF(H345&lt;=RFM_Method!$C$22,5,IF(H345&lt;=RFM_Method!$C$23,4,IF(H345&lt;=RFM_Method!$C$24,3,IF(H345&lt;=RFM_Method!$C$25,2,1)))))</f>
        <v>5</v>
      </c>
      <c r="L345" s="38">
        <f>IF(I345=0,0,IF(I345&gt;=RFM_Method!$E$22,5,IF(I345&gt;=RFM_Method!$E$23,4,IF(I345&gt;=RFM_Method!$E$24,3,IF(I345&gt;=RFM_Method!$E$25,2,1)))))</f>
        <v>2</v>
      </c>
      <c r="M345" s="38">
        <f>IF(I345=0,0,IF(J345&gt;=RFM_Method!$D$25,5,IF(J345&gt;=RFM_Method!$D$24,4,IF(J345&gt;=RFM_Method!$D$23,3,IF(J345&gt;=RFM_Method!$D$22,2,1)))))</f>
        <v>3</v>
      </c>
      <c r="N345" s="38" t="str">
        <f t="shared" si="15"/>
        <v>523</v>
      </c>
      <c r="O345" s="38">
        <f t="shared" si="16"/>
        <v>10</v>
      </c>
      <c r="P345" s="38">
        <f t="shared" si="17"/>
        <v>3</v>
      </c>
      <c r="Q345" s="12" t="str">
        <f>IF(I345=0,"Never Recharged",INDEX(RFM_Method!$C$32:$G$36,6-K345,P345))</f>
        <v>Potential Loyalist</v>
      </c>
      <c r="R345" s="39">
        <f>SUMIFS(Raw_DataUsage!$D$2:$D$5001,Raw_DataUsage!$B$2:$B$5001,A345)/1024</f>
        <v>2.4224218749999999</v>
      </c>
      <c r="S345" s="40">
        <f>SUMIFS(Raw_Calls!$D$2:$D$5001,Raw_Calls!$B$2:$B$5001,A345)/60</f>
        <v>71.766666666666666</v>
      </c>
      <c r="T345" s="38" t="str">
        <f>IF(COUNTIFS(Raw_Subscriptions!$B$2:$B$3001,A345,Raw_Subscriptions!$F$2:$F$3001,"Active")&gt;0,"Yes","No")</f>
        <v>Yes</v>
      </c>
    </row>
    <row r="346" spans="1:20" x14ac:dyDescent="0.3">
      <c r="A346" s="13" t="str">
        <f>Raw_Customers!A343</f>
        <v>C000342</v>
      </c>
      <c r="B346" s="13" t="str">
        <f>Raw_Customers!B343</f>
        <v>Raj Gupta</v>
      </c>
      <c r="C346" s="13" t="str">
        <f>Raw_Customers!E343</f>
        <v>Delhi</v>
      </c>
      <c r="D346" s="13" t="str">
        <f>Raw_Customers!F343</f>
        <v>Gujarat</v>
      </c>
      <c r="E346" s="13" t="str">
        <f>Raw_Customers!H343</f>
        <v>Active</v>
      </c>
      <c r="F346" s="35">
        <f>Raw_Customers!G343</f>
        <v>45435</v>
      </c>
      <c r="G346" s="36">
        <f>IF(I346=0,"",INT(_xlfn.MAXIFS(Raw_Recharges!$D$2:$D$3001,Raw_Recharges!$B$2:$B$3001,A346)))</f>
        <v>45817</v>
      </c>
      <c r="H346" s="12">
        <f>IF(I346=0,"",RFM_Method!$C$5-G346)</f>
        <v>237</v>
      </c>
      <c r="I346" s="12">
        <f>COUNTIFS(Raw_Recharges!$B$2:$B$3001,A346)</f>
        <v>2</v>
      </c>
      <c r="J346" s="37">
        <f>IF(I346=0,"",SUMIFS(Raw_Recharges!$E$2:$E$3001,Raw_Recharges!$B$2:$B$3001,A346))</f>
        <v>1332</v>
      </c>
      <c r="K346" s="38">
        <f>IF(I346=0,0,IF(H346&lt;=RFM_Method!$C$22,5,IF(H346&lt;=RFM_Method!$C$23,4,IF(H346&lt;=RFM_Method!$C$24,3,IF(H346&lt;=RFM_Method!$C$25,2,1)))))</f>
        <v>1</v>
      </c>
      <c r="L346" s="38">
        <f>IF(I346=0,0,IF(I346&gt;=RFM_Method!$E$22,5,IF(I346&gt;=RFM_Method!$E$23,4,IF(I346&gt;=RFM_Method!$E$24,3,IF(I346&gt;=RFM_Method!$E$25,2,1)))))</f>
        <v>2</v>
      </c>
      <c r="M346" s="38">
        <f>IF(I346=0,0,IF(J346&gt;=RFM_Method!$D$25,5,IF(J346&gt;=RFM_Method!$D$24,4,IF(J346&gt;=RFM_Method!$D$23,3,IF(J346&gt;=RFM_Method!$D$22,2,1)))))</f>
        <v>4</v>
      </c>
      <c r="N346" s="38" t="str">
        <f t="shared" si="15"/>
        <v>124</v>
      </c>
      <c r="O346" s="38">
        <f t="shared" si="16"/>
        <v>7</v>
      </c>
      <c r="P346" s="38">
        <f t="shared" si="17"/>
        <v>3</v>
      </c>
      <c r="Q346" s="12" t="str">
        <f>IF(I346=0,"Never Recharged",INDEX(RFM_Method!$C$32:$G$36,6-K346,P346))</f>
        <v>At Risk</v>
      </c>
      <c r="R346" s="39">
        <f>SUMIFS(Raw_DataUsage!$D$2:$D$5001,Raw_DataUsage!$B$2:$B$5001,A346)/1024</f>
        <v>9.3681152343750007</v>
      </c>
      <c r="S346" s="40">
        <f>SUMIFS(Raw_Calls!$D$2:$D$5001,Raw_Calls!$B$2:$B$5001,A346)/60</f>
        <v>193.93333333333334</v>
      </c>
      <c r="T346" s="38" t="str">
        <f>IF(COUNTIFS(Raw_Subscriptions!$B$2:$B$3001,A346,Raw_Subscriptions!$F$2:$F$3001,"Active")&gt;0,"Yes","No")</f>
        <v>Yes</v>
      </c>
    </row>
    <row r="347" spans="1:20" x14ac:dyDescent="0.3">
      <c r="A347" s="13" t="str">
        <f>Raw_Customers!A344</f>
        <v>C000343</v>
      </c>
      <c r="B347" s="13" t="str">
        <f>Raw_Customers!B344</f>
        <v>Neha Singh</v>
      </c>
      <c r="C347" s="13" t="str">
        <f>Raw_Customers!E344</f>
        <v>Bangalore</v>
      </c>
      <c r="D347" s="13" t="str">
        <f>Raw_Customers!F344</f>
        <v>Karnataka</v>
      </c>
      <c r="E347" s="13" t="str">
        <f>Raw_Customers!H344</f>
        <v>Inactive</v>
      </c>
      <c r="F347" s="35">
        <f>Raw_Customers!G344</f>
        <v>44267</v>
      </c>
      <c r="G347" s="36">
        <f>IF(I347=0,"",INT(_xlfn.MAXIFS(Raw_Recharges!$D$2:$D$3001,Raw_Recharges!$B$2:$B$3001,A347)))</f>
        <v>45889</v>
      </c>
      <c r="H347" s="12">
        <f>IF(I347=0,"",RFM_Method!$C$5-G347)</f>
        <v>165</v>
      </c>
      <c r="I347" s="12">
        <f>COUNTIFS(Raw_Recharges!$B$2:$B$3001,A347)</f>
        <v>1</v>
      </c>
      <c r="J347" s="37">
        <f>IF(I347=0,"",SUMIFS(Raw_Recharges!$E$2:$E$3001,Raw_Recharges!$B$2:$B$3001,A347))</f>
        <v>666</v>
      </c>
      <c r="K347" s="38">
        <f>IF(I347=0,0,IF(H347&lt;=RFM_Method!$C$22,5,IF(H347&lt;=RFM_Method!$C$23,4,IF(H347&lt;=RFM_Method!$C$24,3,IF(H347&lt;=RFM_Method!$C$25,2,1)))))</f>
        <v>2</v>
      </c>
      <c r="L347" s="38">
        <f>IF(I347=0,0,IF(I347&gt;=RFM_Method!$E$22,5,IF(I347&gt;=RFM_Method!$E$23,4,IF(I347&gt;=RFM_Method!$E$24,3,IF(I347&gt;=RFM_Method!$E$25,2,1)))))</f>
        <v>1</v>
      </c>
      <c r="M347" s="38">
        <f>IF(I347=0,0,IF(J347&gt;=RFM_Method!$D$25,5,IF(J347&gt;=RFM_Method!$D$24,4,IF(J347&gt;=RFM_Method!$D$23,3,IF(J347&gt;=RFM_Method!$D$22,2,1)))))</f>
        <v>3</v>
      </c>
      <c r="N347" s="38" t="str">
        <f t="shared" si="15"/>
        <v>213</v>
      </c>
      <c r="O347" s="38">
        <f t="shared" si="16"/>
        <v>6</v>
      </c>
      <c r="P347" s="38">
        <f t="shared" si="17"/>
        <v>2</v>
      </c>
      <c r="Q347" s="12" t="str">
        <f>IF(I347=0,"Never Recharged",INDEX(RFM_Method!$C$32:$G$36,6-K347,P347))</f>
        <v>About to Sleep</v>
      </c>
      <c r="R347" s="39">
        <f>SUMIFS(Raw_DataUsage!$D$2:$D$5001,Raw_DataUsage!$B$2:$B$5001,A347)/1024</f>
        <v>2.33931640625</v>
      </c>
      <c r="S347" s="40">
        <f>SUMIFS(Raw_Calls!$D$2:$D$5001,Raw_Calls!$B$2:$B$5001,A347)/60</f>
        <v>32.583333333333336</v>
      </c>
      <c r="T347" s="38" t="str">
        <f>IF(COUNTIFS(Raw_Subscriptions!$B$2:$B$3001,A347,Raw_Subscriptions!$F$2:$F$3001,"Active")&gt;0,"Yes","No")</f>
        <v>No</v>
      </c>
    </row>
    <row r="348" spans="1:20" x14ac:dyDescent="0.3">
      <c r="A348" s="13" t="str">
        <f>Raw_Customers!A345</f>
        <v>C000344</v>
      </c>
      <c r="B348" s="13" t="str">
        <f>Raw_Customers!B345</f>
        <v>Vikram Singh</v>
      </c>
      <c r="C348" s="13" t="str">
        <f>Raw_Customers!E345</f>
        <v>Bangalore</v>
      </c>
      <c r="D348" s="13" t="str">
        <f>Raw_Customers!F345</f>
        <v>Maharashtra</v>
      </c>
      <c r="E348" s="13" t="str">
        <f>Raw_Customers!H345</f>
        <v>Inactive</v>
      </c>
      <c r="F348" s="35">
        <f>Raw_Customers!G345</f>
        <v>45654</v>
      </c>
      <c r="G348" s="36">
        <f>IF(I348=0,"",INT(_xlfn.MAXIFS(Raw_Recharges!$D$2:$D$3001,Raw_Recharges!$B$2:$B$3001,A348)))</f>
        <v>46004</v>
      </c>
      <c r="H348" s="12">
        <f>IF(I348=0,"",RFM_Method!$C$5-G348)</f>
        <v>50</v>
      </c>
      <c r="I348" s="12">
        <f>COUNTIFS(Raw_Recharges!$B$2:$B$3001,A348)</f>
        <v>2</v>
      </c>
      <c r="J348" s="37">
        <f>IF(I348=0,"",SUMIFS(Raw_Recharges!$E$2:$E$3001,Raw_Recharges!$B$2:$B$3001,A348))</f>
        <v>1665</v>
      </c>
      <c r="K348" s="38">
        <f>IF(I348=0,0,IF(H348&lt;=RFM_Method!$C$22,5,IF(H348&lt;=RFM_Method!$C$23,4,IF(H348&lt;=RFM_Method!$C$24,3,IF(H348&lt;=RFM_Method!$C$25,2,1)))))</f>
        <v>4</v>
      </c>
      <c r="L348" s="38">
        <f>IF(I348=0,0,IF(I348&gt;=RFM_Method!$E$22,5,IF(I348&gt;=RFM_Method!$E$23,4,IF(I348&gt;=RFM_Method!$E$24,3,IF(I348&gt;=RFM_Method!$E$25,2,1)))))</f>
        <v>2</v>
      </c>
      <c r="M348" s="38">
        <f>IF(I348=0,0,IF(J348&gt;=RFM_Method!$D$25,5,IF(J348&gt;=RFM_Method!$D$24,4,IF(J348&gt;=RFM_Method!$D$23,3,IF(J348&gt;=RFM_Method!$D$22,2,1)))))</f>
        <v>4</v>
      </c>
      <c r="N348" s="38" t="str">
        <f t="shared" si="15"/>
        <v>424</v>
      </c>
      <c r="O348" s="38">
        <f t="shared" si="16"/>
        <v>10</v>
      </c>
      <c r="P348" s="38">
        <f t="shared" si="17"/>
        <v>3</v>
      </c>
      <c r="Q348" s="12" t="str">
        <f>IF(I348=0,"Never Recharged",INDEX(RFM_Method!$C$32:$G$36,6-K348,P348))</f>
        <v>Potential Loyalist</v>
      </c>
      <c r="R348" s="39">
        <f>SUMIFS(Raw_DataUsage!$D$2:$D$5001,Raw_DataUsage!$B$2:$B$5001,A348)/1024</f>
        <v>2.2056835937499999</v>
      </c>
      <c r="S348" s="40">
        <f>SUMIFS(Raw_Calls!$D$2:$D$5001,Raw_Calls!$B$2:$B$5001,A348)/60</f>
        <v>58.033333333333331</v>
      </c>
      <c r="T348" s="38" t="str">
        <f>IF(COUNTIFS(Raw_Subscriptions!$B$2:$B$3001,A348,Raw_Subscriptions!$F$2:$F$3001,"Active")&gt;0,"Yes","No")</f>
        <v>Yes</v>
      </c>
    </row>
    <row r="349" spans="1:20" x14ac:dyDescent="0.3">
      <c r="A349" s="13" t="str">
        <f>Raw_Customers!A346</f>
        <v>C000345</v>
      </c>
      <c r="B349" s="13" t="str">
        <f>Raw_Customers!B346</f>
        <v>Anita Patel</v>
      </c>
      <c r="C349" s="13" t="str">
        <f>Raw_Customers!E346</f>
        <v>Mumbai</v>
      </c>
      <c r="D349" s="13" t="str">
        <f>Raw_Customers!F346</f>
        <v>UP East</v>
      </c>
      <c r="E349" s="13" t="str">
        <f>Raw_Customers!H346</f>
        <v>Inactive</v>
      </c>
      <c r="F349" s="35">
        <f>Raw_Customers!G346</f>
        <v>45859</v>
      </c>
      <c r="G349" s="36" t="str">
        <f>IF(I349=0,"",INT(_xlfn.MAXIFS(Raw_Recharges!$D$2:$D$3001,Raw_Recharges!$B$2:$B$3001,A349)))</f>
        <v/>
      </c>
      <c r="H349" s="12" t="str">
        <f>IF(I349=0,"",RFM_Method!$C$5-G349)</f>
        <v/>
      </c>
      <c r="I349" s="12">
        <f>COUNTIFS(Raw_Recharges!$B$2:$B$3001,A349)</f>
        <v>0</v>
      </c>
      <c r="J349" s="37" t="str">
        <f>IF(I349=0,"",SUMIFS(Raw_Recharges!$E$2:$E$3001,Raw_Recharges!$B$2:$B$3001,A349))</f>
        <v/>
      </c>
      <c r="K349" s="38">
        <f>IF(I349=0,0,IF(H349&lt;=RFM_Method!$C$22,5,IF(H349&lt;=RFM_Method!$C$23,4,IF(H349&lt;=RFM_Method!$C$24,3,IF(H349&lt;=RFM_Method!$C$25,2,1)))))</f>
        <v>0</v>
      </c>
      <c r="L349" s="38">
        <f>IF(I349=0,0,IF(I349&gt;=RFM_Method!$E$22,5,IF(I349&gt;=RFM_Method!$E$23,4,IF(I349&gt;=RFM_Method!$E$24,3,IF(I349&gt;=RFM_Method!$E$25,2,1)))))</f>
        <v>0</v>
      </c>
      <c r="M349" s="38">
        <f>IF(I349=0,0,IF(J349&gt;=RFM_Method!$D$25,5,IF(J349&gt;=RFM_Method!$D$24,4,IF(J349&gt;=RFM_Method!$D$23,3,IF(J349&gt;=RFM_Method!$D$22,2,1)))))</f>
        <v>0</v>
      </c>
      <c r="N349" s="38" t="str">
        <f t="shared" si="15"/>
        <v>000</v>
      </c>
      <c r="O349" s="38">
        <f t="shared" si="16"/>
        <v>0</v>
      </c>
      <c r="P349" s="38">
        <f t="shared" si="17"/>
        <v>0</v>
      </c>
      <c r="Q349" s="12" t="str">
        <f>IF(I349=0,"Never Recharged",INDEX(RFM_Method!$C$32:$G$36,6-K349,P349))</f>
        <v>Never Recharged</v>
      </c>
      <c r="R349" s="39">
        <f>SUMIFS(Raw_DataUsage!$D$2:$D$5001,Raw_DataUsage!$B$2:$B$5001,A349)/1024</f>
        <v>7.5686328125000006</v>
      </c>
      <c r="S349" s="40">
        <f>SUMIFS(Raw_Calls!$D$2:$D$5001,Raw_Calls!$B$2:$B$5001,A349)/60</f>
        <v>5.833333333333333</v>
      </c>
      <c r="T349" s="38" t="str">
        <f>IF(COUNTIFS(Raw_Subscriptions!$B$2:$B$3001,A349,Raw_Subscriptions!$F$2:$F$3001,"Active")&gt;0,"Yes","No")</f>
        <v>No</v>
      </c>
    </row>
    <row r="350" spans="1:20" x14ac:dyDescent="0.3">
      <c r="A350" s="13" t="str">
        <f>Raw_Customers!A347</f>
        <v>C000346</v>
      </c>
      <c r="B350" s="13" t="str">
        <f>Raw_Customers!B347</f>
        <v>Neha Patel</v>
      </c>
      <c r="C350" s="13" t="str">
        <f>Raw_Customers!E347</f>
        <v>Mumbai</v>
      </c>
      <c r="D350" s="13" t="str">
        <f>Raw_Customers!F347</f>
        <v>Maharashtra</v>
      </c>
      <c r="E350" s="13" t="str">
        <f>Raw_Customers!H347</f>
        <v>Active</v>
      </c>
      <c r="F350" s="35">
        <f>Raw_Customers!G347</f>
        <v>45783</v>
      </c>
      <c r="G350" s="36">
        <f>IF(I350=0,"",INT(_xlfn.MAXIFS(Raw_Recharges!$D$2:$D$3001,Raw_Recharges!$B$2:$B$3001,A350)))</f>
        <v>45892</v>
      </c>
      <c r="H350" s="12">
        <f>IF(I350=0,"",RFM_Method!$C$5-G350)</f>
        <v>162</v>
      </c>
      <c r="I350" s="12">
        <f>COUNTIFS(Raw_Recharges!$B$2:$B$3001,A350)</f>
        <v>1</v>
      </c>
      <c r="J350" s="37">
        <f>IF(I350=0,"",SUMIFS(Raw_Recharges!$E$2:$E$3001,Raw_Recharges!$B$2:$B$3001,A350))</f>
        <v>479</v>
      </c>
      <c r="K350" s="38">
        <f>IF(I350=0,0,IF(H350&lt;=RFM_Method!$C$22,5,IF(H350&lt;=RFM_Method!$C$23,4,IF(H350&lt;=RFM_Method!$C$24,3,IF(H350&lt;=RFM_Method!$C$25,2,1)))))</f>
        <v>2</v>
      </c>
      <c r="L350" s="38">
        <f>IF(I350=0,0,IF(I350&gt;=RFM_Method!$E$22,5,IF(I350&gt;=RFM_Method!$E$23,4,IF(I350&gt;=RFM_Method!$E$24,3,IF(I350&gt;=RFM_Method!$E$25,2,1)))))</f>
        <v>1</v>
      </c>
      <c r="M350" s="38">
        <f>IF(I350=0,0,IF(J350&gt;=RFM_Method!$D$25,5,IF(J350&gt;=RFM_Method!$D$24,4,IF(J350&gt;=RFM_Method!$D$23,3,IF(J350&gt;=RFM_Method!$D$22,2,1)))))</f>
        <v>2</v>
      </c>
      <c r="N350" s="38" t="str">
        <f t="shared" si="15"/>
        <v>212</v>
      </c>
      <c r="O350" s="38">
        <f t="shared" si="16"/>
        <v>5</v>
      </c>
      <c r="P350" s="38">
        <f t="shared" si="17"/>
        <v>2</v>
      </c>
      <c r="Q350" s="12" t="str">
        <f>IF(I350=0,"Never Recharged",INDEX(RFM_Method!$C$32:$G$36,6-K350,P350))</f>
        <v>About to Sleep</v>
      </c>
      <c r="R350" s="39">
        <f>SUMIFS(Raw_DataUsage!$D$2:$D$5001,Raw_DataUsage!$B$2:$B$5001,A350)/1024</f>
        <v>0</v>
      </c>
      <c r="S350" s="40">
        <f>SUMIFS(Raw_Calls!$D$2:$D$5001,Raw_Calls!$B$2:$B$5001,A350)/60</f>
        <v>40.033333333333331</v>
      </c>
      <c r="T350" s="38" t="str">
        <f>IF(COUNTIFS(Raw_Subscriptions!$B$2:$B$3001,A350,Raw_Subscriptions!$F$2:$F$3001,"Active")&gt;0,"Yes","No")</f>
        <v>Yes</v>
      </c>
    </row>
    <row r="351" spans="1:20" x14ac:dyDescent="0.3">
      <c r="A351" s="13" t="str">
        <f>Raw_Customers!A348</f>
        <v>C000347</v>
      </c>
      <c r="B351" s="13" t="str">
        <f>Raw_Customers!B348</f>
        <v>Pooja Jha</v>
      </c>
      <c r="C351" s="13" t="str">
        <f>Raw_Customers!E348</f>
        <v>Chennai</v>
      </c>
      <c r="D351" s="13" t="str">
        <f>Raw_Customers!F348</f>
        <v>West Bengal</v>
      </c>
      <c r="E351" s="13" t="str">
        <f>Raw_Customers!H348</f>
        <v>Active</v>
      </c>
      <c r="F351" s="35">
        <f>Raw_Customers!G348</f>
        <v>44191</v>
      </c>
      <c r="G351" s="36">
        <f>IF(I351=0,"",INT(_xlfn.MAXIFS(Raw_Recharges!$D$2:$D$3001,Raw_Recharges!$B$2:$B$3001,A351)))</f>
        <v>45923</v>
      </c>
      <c r="H351" s="12">
        <f>IF(I351=0,"",RFM_Method!$C$5-G351)</f>
        <v>131</v>
      </c>
      <c r="I351" s="12">
        <f>COUNTIFS(Raw_Recharges!$B$2:$B$3001,A351)</f>
        <v>2</v>
      </c>
      <c r="J351" s="37">
        <f>IF(I351=0,"",SUMIFS(Raw_Recharges!$E$2:$E$3001,Raw_Recharges!$B$2:$B$3001,A351))</f>
        <v>1665</v>
      </c>
      <c r="K351" s="38">
        <f>IF(I351=0,0,IF(H351&lt;=RFM_Method!$C$22,5,IF(H351&lt;=RFM_Method!$C$23,4,IF(H351&lt;=RFM_Method!$C$24,3,IF(H351&lt;=RFM_Method!$C$25,2,1)))))</f>
        <v>3</v>
      </c>
      <c r="L351" s="38">
        <f>IF(I351=0,0,IF(I351&gt;=RFM_Method!$E$22,5,IF(I351&gt;=RFM_Method!$E$23,4,IF(I351&gt;=RFM_Method!$E$24,3,IF(I351&gt;=RFM_Method!$E$25,2,1)))))</f>
        <v>2</v>
      </c>
      <c r="M351" s="38">
        <f>IF(I351=0,0,IF(J351&gt;=RFM_Method!$D$25,5,IF(J351&gt;=RFM_Method!$D$24,4,IF(J351&gt;=RFM_Method!$D$23,3,IF(J351&gt;=RFM_Method!$D$22,2,1)))))</f>
        <v>4</v>
      </c>
      <c r="N351" s="38" t="str">
        <f t="shared" si="15"/>
        <v>324</v>
      </c>
      <c r="O351" s="38">
        <f t="shared" si="16"/>
        <v>9</v>
      </c>
      <c r="P351" s="38">
        <f t="shared" si="17"/>
        <v>3</v>
      </c>
      <c r="Q351" s="12" t="str">
        <f>IF(I351=0,"Never Recharged",INDEX(RFM_Method!$C$32:$G$36,6-K351,P351))</f>
        <v>Need Attention</v>
      </c>
      <c r="R351" s="39">
        <f>SUMIFS(Raw_DataUsage!$D$2:$D$5001,Raw_DataUsage!$B$2:$B$5001,A351)/1024</f>
        <v>4.9933203124999999</v>
      </c>
      <c r="S351" s="40">
        <f>SUMIFS(Raw_Calls!$D$2:$D$5001,Raw_Calls!$B$2:$B$5001,A351)/60</f>
        <v>152.83333333333334</v>
      </c>
      <c r="T351" s="38" t="str">
        <f>IF(COUNTIFS(Raw_Subscriptions!$B$2:$B$3001,A351,Raw_Subscriptions!$F$2:$F$3001,"Active")&gt;0,"Yes","No")</f>
        <v>No</v>
      </c>
    </row>
    <row r="352" spans="1:20" x14ac:dyDescent="0.3">
      <c r="A352" s="13" t="str">
        <f>Raw_Customers!A349</f>
        <v>C000348</v>
      </c>
      <c r="B352" s="13" t="str">
        <f>Raw_Customers!B349</f>
        <v>Simran Reddy</v>
      </c>
      <c r="C352" s="13" t="str">
        <f>Raw_Customers!E349</f>
        <v>Pune</v>
      </c>
      <c r="D352" s="13" t="str">
        <f>Raw_Customers!F349</f>
        <v>Telangana</v>
      </c>
      <c r="E352" s="13" t="str">
        <f>Raw_Customers!H349</f>
        <v>Active</v>
      </c>
      <c r="F352" s="35">
        <f>Raw_Customers!G349</f>
        <v>44132</v>
      </c>
      <c r="G352" s="36">
        <f>IF(I352=0,"",INT(_xlfn.MAXIFS(Raw_Recharges!$D$2:$D$3001,Raw_Recharges!$B$2:$B$3001,A352)))</f>
        <v>45809</v>
      </c>
      <c r="H352" s="12">
        <f>IF(I352=0,"",RFM_Method!$C$5-G352)</f>
        <v>245</v>
      </c>
      <c r="I352" s="12">
        <f>COUNTIFS(Raw_Recharges!$B$2:$B$3001,A352)</f>
        <v>2</v>
      </c>
      <c r="J352" s="37">
        <f>IF(I352=0,"",SUMIFS(Raw_Recharges!$E$2:$E$3001,Raw_Recharges!$B$2:$B$3001,A352))</f>
        <v>3665</v>
      </c>
      <c r="K352" s="38">
        <f>IF(I352=0,0,IF(H352&lt;=RFM_Method!$C$22,5,IF(H352&lt;=RFM_Method!$C$23,4,IF(H352&lt;=RFM_Method!$C$24,3,IF(H352&lt;=RFM_Method!$C$25,2,1)))))</f>
        <v>1</v>
      </c>
      <c r="L352" s="38">
        <f>IF(I352=0,0,IF(I352&gt;=RFM_Method!$E$22,5,IF(I352&gt;=RFM_Method!$E$23,4,IF(I352&gt;=RFM_Method!$E$24,3,IF(I352&gt;=RFM_Method!$E$25,2,1)))))</f>
        <v>2</v>
      </c>
      <c r="M352" s="38">
        <f>IF(I352=0,0,IF(J352&gt;=RFM_Method!$D$25,5,IF(J352&gt;=RFM_Method!$D$24,4,IF(J352&gt;=RFM_Method!$D$23,3,IF(J352&gt;=RFM_Method!$D$22,2,1)))))</f>
        <v>5</v>
      </c>
      <c r="N352" s="38" t="str">
        <f t="shared" si="15"/>
        <v>125</v>
      </c>
      <c r="O352" s="38">
        <f t="shared" si="16"/>
        <v>8</v>
      </c>
      <c r="P352" s="38">
        <f t="shared" si="17"/>
        <v>4</v>
      </c>
      <c r="Q352" s="12" t="str">
        <f>IF(I352=0,"Never Recharged",INDEX(RFM_Method!$C$32:$G$36,6-K352,P352))</f>
        <v>Can't Lose Them</v>
      </c>
      <c r="R352" s="39">
        <f>SUMIFS(Raw_DataUsage!$D$2:$D$5001,Raw_DataUsage!$B$2:$B$5001,A352)/1024</f>
        <v>4.2197851562499995</v>
      </c>
      <c r="S352" s="40">
        <f>SUMIFS(Raw_Calls!$D$2:$D$5001,Raw_Calls!$B$2:$B$5001,A352)/60</f>
        <v>40.9</v>
      </c>
      <c r="T352" s="38" t="str">
        <f>IF(COUNTIFS(Raw_Subscriptions!$B$2:$B$3001,A352,Raw_Subscriptions!$F$2:$F$3001,"Active")&gt;0,"Yes","No")</f>
        <v>Yes</v>
      </c>
    </row>
    <row r="353" spans="1:20" x14ac:dyDescent="0.3">
      <c r="A353" s="13" t="str">
        <f>Raw_Customers!A350</f>
        <v>C000349</v>
      </c>
      <c r="B353" s="13" t="str">
        <f>Raw_Customers!B350</f>
        <v>Raj Jha</v>
      </c>
      <c r="C353" s="13" t="str">
        <f>Raw_Customers!E350</f>
        <v>Bangalore</v>
      </c>
      <c r="D353" s="13" t="str">
        <f>Raw_Customers!F350</f>
        <v>Telangana</v>
      </c>
      <c r="E353" s="13" t="str">
        <f>Raw_Customers!H350</f>
        <v>Active</v>
      </c>
      <c r="F353" s="35">
        <f>Raw_Customers!G350</f>
        <v>44982</v>
      </c>
      <c r="G353" s="36">
        <f>IF(I353=0,"",INT(_xlfn.MAXIFS(Raw_Recharges!$D$2:$D$3001,Raw_Recharges!$B$2:$B$3001,A353)))</f>
        <v>45876</v>
      </c>
      <c r="H353" s="12">
        <f>IF(I353=0,"",RFM_Method!$C$5-G353)</f>
        <v>178</v>
      </c>
      <c r="I353" s="12">
        <f>COUNTIFS(Raw_Recharges!$B$2:$B$3001,A353)</f>
        <v>3</v>
      </c>
      <c r="J353" s="37">
        <f>IF(I353=0,"",SUMIFS(Raw_Recharges!$E$2:$E$3001,Raw_Recharges!$B$2:$B$3001,A353))</f>
        <v>846</v>
      </c>
      <c r="K353" s="38">
        <f>IF(I353=0,0,IF(H353&lt;=RFM_Method!$C$22,5,IF(H353&lt;=RFM_Method!$C$23,4,IF(H353&lt;=RFM_Method!$C$24,3,IF(H353&lt;=RFM_Method!$C$25,2,1)))))</f>
        <v>2</v>
      </c>
      <c r="L353" s="38">
        <f>IF(I353=0,0,IF(I353&gt;=RFM_Method!$E$22,5,IF(I353&gt;=RFM_Method!$E$23,4,IF(I353&gt;=RFM_Method!$E$24,3,IF(I353&gt;=RFM_Method!$E$25,2,1)))))</f>
        <v>3</v>
      </c>
      <c r="M353" s="38">
        <f>IF(I353=0,0,IF(J353&gt;=RFM_Method!$D$25,5,IF(J353&gt;=RFM_Method!$D$24,4,IF(J353&gt;=RFM_Method!$D$23,3,IF(J353&gt;=RFM_Method!$D$22,2,1)))))</f>
        <v>3</v>
      </c>
      <c r="N353" s="38" t="str">
        <f t="shared" si="15"/>
        <v>233</v>
      </c>
      <c r="O353" s="38">
        <f t="shared" si="16"/>
        <v>8</v>
      </c>
      <c r="P353" s="38">
        <f t="shared" si="17"/>
        <v>3</v>
      </c>
      <c r="Q353" s="12" t="str">
        <f>IF(I353=0,"Never Recharged",INDEX(RFM_Method!$C$32:$G$36,6-K353,P353))</f>
        <v>At Risk</v>
      </c>
      <c r="R353" s="39">
        <f>SUMIFS(Raw_DataUsage!$D$2:$D$5001,Raw_DataUsage!$B$2:$B$5001,A353)/1024</f>
        <v>1.532216796875</v>
      </c>
      <c r="S353" s="40">
        <f>SUMIFS(Raw_Calls!$D$2:$D$5001,Raw_Calls!$B$2:$B$5001,A353)/60</f>
        <v>48.583333333333336</v>
      </c>
      <c r="T353" s="38" t="str">
        <f>IF(COUNTIFS(Raw_Subscriptions!$B$2:$B$3001,A353,Raw_Subscriptions!$F$2:$F$3001,"Active")&gt;0,"Yes","No")</f>
        <v>Yes</v>
      </c>
    </row>
    <row r="354" spans="1:20" x14ac:dyDescent="0.3">
      <c r="A354" s="13" t="str">
        <f>Raw_Customers!A351</f>
        <v>C000350</v>
      </c>
      <c r="B354" s="13" t="str">
        <f>Raw_Customers!B351</f>
        <v>Neha Kumar</v>
      </c>
      <c r="C354" s="13" t="str">
        <f>Raw_Customers!E351</f>
        <v>Hyderabad</v>
      </c>
      <c r="D354" s="13" t="str">
        <f>Raw_Customers!F351</f>
        <v>Gujarat</v>
      </c>
      <c r="E354" s="13" t="str">
        <f>Raw_Customers!H351</f>
        <v>Active</v>
      </c>
      <c r="F354" s="35">
        <f>Raw_Customers!G351</f>
        <v>45976</v>
      </c>
      <c r="G354" s="36">
        <f>IF(I354=0,"",INT(_xlfn.MAXIFS(Raw_Recharges!$D$2:$D$3001,Raw_Recharges!$B$2:$B$3001,A354)))</f>
        <v>45948</v>
      </c>
      <c r="H354" s="12">
        <f>IF(I354=0,"",RFM_Method!$C$5-G354)</f>
        <v>106</v>
      </c>
      <c r="I354" s="12">
        <f>COUNTIFS(Raw_Recharges!$B$2:$B$3001,A354)</f>
        <v>1</v>
      </c>
      <c r="J354" s="37">
        <f>IF(I354=0,"",SUMIFS(Raw_Recharges!$E$2:$E$3001,Raw_Recharges!$B$2:$B$3001,A354))</f>
        <v>499</v>
      </c>
      <c r="K354" s="38">
        <f>IF(I354=0,0,IF(H354&lt;=RFM_Method!$C$22,5,IF(H354&lt;=RFM_Method!$C$23,4,IF(H354&lt;=RFM_Method!$C$24,3,IF(H354&lt;=RFM_Method!$C$25,2,1)))))</f>
        <v>3</v>
      </c>
      <c r="L354" s="38">
        <f>IF(I354=0,0,IF(I354&gt;=RFM_Method!$E$22,5,IF(I354&gt;=RFM_Method!$E$23,4,IF(I354&gt;=RFM_Method!$E$24,3,IF(I354&gt;=RFM_Method!$E$25,2,1)))))</f>
        <v>1</v>
      </c>
      <c r="M354" s="38">
        <f>IF(I354=0,0,IF(J354&gt;=RFM_Method!$D$25,5,IF(J354&gt;=RFM_Method!$D$24,4,IF(J354&gt;=RFM_Method!$D$23,3,IF(J354&gt;=RFM_Method!$D$22,2,1)))))</f>
        <v>2</v>
      </c>
      <c r="N354" s="38" t="str">
        <f t="shared" si="15"/>
        <v>312</v>
      </c>
      <c r="O354" s="38">
        <f t="shared" si="16"/>
        <v>6</v>
      </c>
      <c r="P354" s="38">
        <f t="shared" si="17"/>
        <v>2</v>
      </c>
      <c r="Q354" s="12" t="str">
        <f>IF(I354=0,"Never Recharged",INDEX(RFM_Method!$C$32:$G$36,6-K354,P354))</f>
        <v>Need Attention</v>
      </c>
      <c r="R354" s="39">
        <f>SUMIFS(Raw_DataUsage!$D$2:$D$5001,Raw_DataUsage!$B$2:$B$5001,A354)/1024</f>
        <v>4.6845410156250002</v>
      </c>
      <c r="S354" s="40">
        <f>SUMIFS(Raw_Calls!$D$2:$D$5001,Raw_Calls!$B$2:$B$5001,A354)/60</f>
        <v>1.6166666666666667</v>
      </c>
      <c r="T354" s="38" t="str">
        <f>IF(COUNTIFS(Raw_Subscriptions!$B$2:$B$3001,A354,Raw_Subscriptions!$F$2:$F$3001,"Active")&gt;0,"Yes","No")</f>
        <v>No</v>
      </c>
    </row>
    <row r="355" spans="1:20" x14ac:dyDescent="0.3">
      <c r="A355" s="13" t="str">
        <f>Raw_Customers!A352</f>
        <v>C000351</v>
      </c>
      <c r="B355" s="13" t="str">
        <f>Raw_Customers!B352</f>
        <v>Pooja Patel</v>
      </c>
      <c r="C355" s="13" t="str">
        <f>Raw_Customers!E352</f>
        <v>Bangalore</v>
      </c>
      <c r="D355" s="13" t="str">
        <f>Raw_Customers!F352</f>
        <v>Andhra Pradesh</v>
      </c>
      <c r="E355" s="13" t="str">
        <f>Raw_Customers!H352</f>
        <v>Active</v>
      </c>
      <c r="F355" s="35">
        <f>Raw_Customers!G352</f>
        <v>44288</v>
      </c>
      <c r="G355" s="36">
        <f>IF(I355=0,"",INT(_xlfn.MAXIFS(Raw_Recharges!$D$2:$D$3001,Raw_Recharges!$B$2:$B$3001,A355)))</f>
        <v>45938</v>
      </c>
      <c r="H355" s="12">
        <f>IF(I355=0,"",RFM_Method!$C$5-G355)</f>
        <v>116</v>
      </c>
      <c r="I355" s="12">
        <f>COUNTIFS(Raw_Recharges!$B$2:$B$3001,A355)</f>
        <v>3</v>
      </c>
      <c r="J355" s="37">
        <f>IF(I355=0,"",SUMIFS(Raw_Recharges!$E$2:$E$3001,Raw_Recharges!$B$2:$B$3001,A355))</f>
        <v>2164</v>
      </c>
      <c r="K355" s="38">
        <f>IF(I355=0,0,IF(H355&lt;=RFM_Method!$C$22,5,IF(H355&lt;=RFM_Method!$C$23,4,IF(H355&lt;=RFM_Method!$C$24,3,IF(H355&lt;=RFM_Method!$C$25,2,1)))))</f>
        <v>3</v>
      </c>
      <c r="L355" s="38">
        <f>IF(I355=0,0,IF(I355&gt;=RFM_Method!$E$22,5,IF(I355&gt;=RFM_Method!$E$23,4,IF(I355&gt;=RFM_Method!$E$24,3,IF(I355&gt;=RFM_Method!$E$25,2,1)))))</f>
        <v>3</v>
      </c>
      <c r="M355" s="38">
        <f>IF(I355=0,0,IF(J355&gt;=RFM_Method!$D$25,5,IF(J355&gt;=RFM_Method!$D$24,4,IF(J355&gt;=RFM_Method!$D$23,3,IF(J355&gt;=RFM_Method!$D$22,2,1)))))</f>
        <v>4</v>
      </c>
      <c r="N355" s="38" t="str">
        <f t="shared" si="15"/>
        <v>334</v>
      </c>
      <c r="O355" s="38">
        <f t="shared" si="16"/>
        <v>10</v>
      </c>
      <c r="P355" s="38">
        <f t="shared" si="17"/>
        <v>4</v>
      </c>
      <c r="Q355" s="12" t="str">
        <f>IF(I355=0,"Never Recharged",INDEX(RFM_Method!$C$32:$G$36,6-K355,P355))</f>
        <v>Loyal Customers</v>
      </c>
      <c r="R355" s="39">
        <f>SUMIFS(Raw_DataUsage!$D$2:$D$5001,Raw_DataUsage!$B$2:$B$5001,A355)/1024</f>
        <v>5.0844824218750002</v>
      </c>
      <c r="S355" s="40">
        <f>SUMIFS(Raw_Calls!$D$2:$D$5001,Raw_Calls!$B$2:$B$5001,A355)/60</f>
        <v>107.33333333333333</v>
      </c>
      <c r="T355" s="38" t="str">
        <f>IF(COUNTIFS(Raw_Subscriptions!$B$2:$B$3001,A355,Raw_Subscriptions!$F$2:$F$3001,"Active")&gt;0,"Yes","No")</f>
        <v>Yes</v>
      </c>
    </row>
    <row r="356" spans="1:20" x14ac:dyDescent="0.3">
      <c r="A356" s="13" t="str">
        <f>Raw_Customers!A353</f>
        <v>C000352</v>
      </c>
      <c r="B356" s="13" t="str">
        <f>Raw_Customers!B353</f>
        <v>Suresh Yadav</v>
      </c>
      <c r="C356" s="13" t="str">
        <f>Raw_Customers!E353</f>
        <v>Chennai</v>
      </c>
      <c r="D356" s="13" t="str">
        <f>Raw_Customers!F353</f>
        <v>Karnataka</v>
      </c>
      <c r="E356" s="13" t="str">
        <f>Raw_Customers!H353</f>
        <v>Active</v>
      </c>
      <c r="F356" s="35">
        <f>Raw_Customers!G353</f>
        <v>44492</v>
      </c>
      <c r="G356" s="36">
        <f>IF(I356=0,"",INT(_xlfn.MAXIFS(Raw_Recharges!$D$2:$D$3001,Raw_Recharges!$B$2:$B$3001,A356)))</f>
        <v>45784</v>
      </c>
      <c r="H356" s="12">
        <f>IF(I356=0,"",RFM_Method!$C$5-G356)</f>
        <v>270</v>
      </c>
      <c r="I356" s="12">
        <f>COUNTIFS(Raw_Recharges!$B$2:$B$3001,A356)</f>
        <v>1</v>
      </c>
      <c r="J356" s="37">
        <f>IF(I356=0,"",SUMIFS(Raw_Recharges!$E$2:$E$3001,Raw_Recharges!$B$2:$B$3001,A356))</f>
        <v>2999</v>
      </c>
      <c r="K356" s="38">
        <f>IF(I356=0,0,IF(H356&lt;=RFM_Method!$C$22,5,IF(H356&lt;=RFM_Method!$C$23,4,IF(H356&lt;=RFM_Method!$C$24,3,IF(H356&lt;=RFM_Method!$C$25,2,1)))))</f>
        <v>1</v>
      </c>
      <c r="L356" s="38">
        <f>IF(I356=0,0,IF(I356&gt;=RFM_Method!$E$22,5,IF(I356&gt;=RFM_Method!$E$23,4,IF(I356&gt;=RFM_Method!$E$24,3,IF(I356&gt;=RFM_Method!$E$25,2,1)))))</f>
        <v>1</v>
      </c>
      <c r="M356" s="38">
        <f>IF(I356=0,0,IF(J356&gt;=RFM_Method!$D$25,5,IF(J356&gt;=RFM_Method!$D$24,4,IF(J356&gt;=RFM_Method!$D$23,3,IF(J356&gt;=RFM_Method!$D$22,2,1)))))</f>
        <v>5</v>
      </c>
      <c r="N356" s="38" t="str">
        <f t="shared" si="15"/>
        <v>115</v>
      </c>
      <c r="O356" s="38">
        <f t="shared" si="16"/>
        <v>7</v>
      </c>
      <c r="P356" s="38">
        <f t="shared" si="17"/>
        <v>3</v>
      </c>
      <c r="Q356" s="12" t="str">
        <f>IF(I356=0,"Never Recharged",INDEX(RFM_Method!$C$32:$G$36,6-K356,P356))</f>
        <v>At Risk</v>
      </c>
      <c r="R356" s="39">
        <f>SUMIFS(Raw_DataUsage!$D$2:$D$5001,Raw_DataUsage!$B$2:$B$5001,A356)/1024</f>
        <v>3.8191015625000002</v>
      </c>
      <c r="S356" s="40">
        <f>SUMIFS(Raw_Calls!$D$2:$D$5001,Raw_Calls!$B$2:$B$5001,A356)/60</f>
        <v>13.35</v>
      </c>
      <c r="T356" s="38" t="str">
        <f>IF(COUNTIFS(Raw_Subscriptions!$B$2:$B$3001,A356,Raw_Subscriptions!$F$2:$F$3001,"Active")&gt;0,"Yes","No")</f>
        <v>No</v>
      </c>
    </row>
    <row r="357" spans="1:20" x14ac:dyDescent="0.3">
      <c r="A357" s="13" t="str">
        <f>Raw_Customers!A354</f>
        <v>C000353</v>
      </c>
      <c r="B357" s="13" t="str">
        <f>Raw_Customers!B354</f>
        <v>Amit Reddy</v>
      </c>
      <c r="C357" s="13" t="str">
        <f>Raw_Customers!E354</f>
        <v>Mumbai</v>
      </c>
      <c r="D357" s="13" t="str">
        <f>Raw_Customers!F354</f>
        <v>Tamil Nadu</v>
      </c>
      <c r="E357" s="13" t="str">
        <f>Raw_Customers!H354</f>
        <v>Active</v>
      </c>
      <c r="F357" s="35">
        <f>Raw_Customers!G354</f>
        <v>45460</v>
      </c>
      <c r="G357" s="36" t="str">
        <f>IF(I357=0,"",INT(_xlfn.MAXIFS(Raw_Recharges!$D$2:$D$3001,Raw_Recharges!$B$2:$B$3001,A357)))</f>
        <v/>
      </c>
      <c r="H357" s="12" t="str">
        <f>IF(I357=0,"",RFM_Method!$C$5-G357)</f>
        <v/>
      </c>
      <c r="I357" s="12">
        <f>COUNTIFS(Raw_Recharges!$B$2:$B$3001,A357)</f>
        <v>0</v>
      </c>
      <c r="J357" s="37" t="str">
        <f>IF(I357=0,"",SUMIFS(Raw_Recharges!$E$2:$E$3001,Raw_Recharges!$B$2:$B$3001,A357))</f>
        <v/>
      </c>
      <c r="K357" s="38">
        <f>IF(I357=0,0,IF(H357&lt;=RFM_Method!$C$22,5,IF(H357&lt;=RFM_Method!$C$23,4,IF(H357&lt;=RFM_Method!$C$24,3,IF(H357&lt;=RFM_Method!$C$25,2,1)))))</f>
        <v>0</v>
      </c>
      <c r="L357" s="38">
        <f>IF(I357=0,0,IF(I357&gt;=RFM_Method!$E$22,5,IF(I357&gt;=RFM_Method!$E$23,4,IF(I357&gt;=RFM_Method!$E$24,3,IF(I357&gt;=RFM_Method!$E$25,2,1)))))</f>
        <v>0</v>
      </c>
      <c r="M357" s="38">
        <f>IF(I357=0,0,IF(J357&gt;=RFM_Method!$D$25,5,IF(J357&gt;=RFM_Method!$D$24,4,IF(J357&gt;=RFM_Method!$D$23,3,IF(J357&gt;=RFM_Method!$D$22,2,1)))))</f>
        <v>0</v>
      </c>
      <c r="N357" s="38" t="str">
        <f t="shared" si="15"/>
        <v>000</v>
      </c>
      <c r="O357" s="38">
        <f t="shared" si="16"/>
        <v>0</v>
      </c>
      <c r="P357" s="38">
        <f t="shared" si="17"/>
        <v>0</v>
      </c>
      <c r="Q357" s="12" t="str">
        <f>IF(I357=0,"Never Recharged",INDEX(RFM_Method!$C$32:$G$36,6-K357,P357))</f>
        <v>Never Recharged</v>
      </c>
      <c r="R357" s="39">
        <f>SUMIFS(Raw_DataUsage!$D$2:$D$5001,Raw_DataUsage!$B$2:$B$5001,A357)/1024</f>
        <v>0.30778320312500002</v>
      </c>
      <c r="S357" s="40">
        <f>SUMIFS(Raw_Calls!$D$2:$D$5001,Raw_Calls!$B$2:$B$5001,A357)/60</f>
        <v>138.55000000000001</v>
      </c>
      <c r="T357" s="38" t="str">
        <f>IF(COUNTIFS(Raw_Subscriptions!$B$2:$B$3001,A357,Raw_Subscriptions!$F$2:$F$3001,"Active")&gt;0,"Yes","No")</f>
        <v>No</v>
      </c>
    </row>
    <row r="358" spans="1:20" x14ac:dyDescent="0.3">
      <c r="A358" s="13" t="str">
        <f>Raw_Customers!A355</f>
        <v>C000354</v>
      </c>
      <c r="B358" s="13" t="str">
        <f>Raw_Customers!B355</f>
        <v>Rahul Khan</v>
      </c>
      <c r="C358" s="13" t="str">
        <f>Raw_Customers!E355</f>
        <v>Hyderabad</v>
      </c>
      <c r="D358" s="13" t="str">
        <f>Raw_Customers!F355</f>
        <v>UP East</v>
      </c>
      <c r="E358" s="13" t="str">
        <f>Raw_Customers!H355</f>
        <v>Inactive</v>
      </c>
      <c r="F358" s="35">
        <f>Raw_Customers!G355</f>
        <v>45057</v>
      </c>
      <c r="G358" s="36">
        <f>IF(I358=0,"",INT(_xlfn.MAXIFS(Raw_Recharges!$D$2:$D$3001,Raw_Recharges!$B$2:$B$3001,A358)))</f>
        <v>45936</v>
      </c>
      <c r="H358" s="12">
        <f>IF(I358=0,"",RFM_Method!$C$5-G358)</f>
        <v>118</v>
      </c>
      <c r="I358" s="12">
        <f>COUNTIFS(Raw_Recharges!$B$2:$B$3001,A358)</f>
        <v>2</v>
      </c>
      <c r="J358" s="37">
        <f>IF(I358=0,"",SUMIFS(Raw_Recharges!$E$2:$E$3001,Raw_Recharges!$B$2:$B$3001,A358))</f>
        <v>1498</v>
      </c>
      <c r="K358" s="38">
        <f>IF(I358=0,0,IF(H358&lt;=RFM_Method!$C$22,5,IF(H358&lt;=RFM_Method!$C$23,4,IF(H358&lt;=RFM_Method!$C$24,3,IF(H358&lt;=RFM_Method!$C$25,2,1)))))</f>
        <v>3</v>
      </c>
      <c r="L358" s="38">
        <f>IF(I358=0,0,IF(I358&gt;=RFM_Method!$E$22,5,IF(I358&gt;=RFM_Method!$E$23,4,IF(I358&gt;=RFM_Method!$E$24,3,IF(I358&gt;=RFM_Method!$E$25,2,1)))))</f>
        <v>2</v>
      </c>
      <c r="M358" s="38">
        <f>IF(I358=0,0,IF(J358&gt;=RFM_Method!$D$25,5,IF(J358&gt;=RFM_Method!$D$24,4,IF(J358&gt;=RFM_Method!$D$23,3,IF(J358&gt;=RFM_Method!$D$22,2,1)))))</f>
        <v>4</v>
      </c>
      <c r="N358" s="38" t="str">
        <f t="shared" si="15"/>
        <v>324</v>
      </c>
      <c r="O358" s="38">
        <f t="shared" si="16"/>
        <v>9</v>
      </c>
      <c r="P358" s="38">
        <f t="shared" si="17"/>
        <v>3</v>
      </c>
      <c r="Q358" s="12" t="str">
        <f>IF(I358=0,"Never Recharged",INDEX(RFM_Method!$C$32:$G$36,6-K358,P358))</f>
        <v>Need Attention</v>
      </c>
      <c r="R358" s="39">
        <f>SUMIFS(Raw_DataUsage!$D$2:$D$5001,Raw_DataUsage!$B$2:$B$5001,A358)/1024</f>
        <v>6.1848339843750004</v>
      </c>
      <c r="S358" s="40">
        <f>SUMIFS(Raw_Calls!$D$2:$D$5001,Raw_Calls!$B$2:$B$5001,A358)/60</f>
        <v>116.36666666666666</v>
      </c>
      <c r="T358" s="38" t="str">
        <f>IF(COUNTIFS(Raw_Subscriptions!$B$2:$B$3001,A358,Raw_Subscriptions!$F$2:$F$3001,"Active")&gt;0,"Yes","No")</f>
        <v>No</v>
      </c>
    </row>
    <row r="359" spans="1:20" x14ac:dyDescent="0.3">
      <c r="A359" s="13" t="str">
        <f>Raw_Customers!A356</f>
        <v>C000355</v>
      </c>
      <c r="B359" s="13" t="str">
        <f>Raw_Customers!B356</f>
        <v>Amit Sharma</v>
      </c>
      <c r="C359" s="13" t="str">
        <f>Raw_Customers!E356</f>
        <v>Pune</v>
      </c>
      <c r="D359" s="13" t="str">
        <f>Raw_Customers!F356</f>
        <v>Tamil Nadu</v>
      </c>
      <c r="E359" s="13" t="str">
        <f>Raw_Customers!H356</f>
        <v>Active</v>
      </c>
      <c r="F359" s="35">
        <f>Raw_Customers!G356</f>
        <v>45853</v>
      </c>
      <c r="G359" s="36" t="str">
        <f>IF(I359=0,"",INT(_xlfn.MAXIFS(Raw_Recharges!$D$2:$D$3001,Raw_Recharges!$B$2:$B$3001,A359)))</f>
        <v/>
      </c>
      <c r="H359" s="12" t="str">
        <f>IF(I359=0,"",RFM_Method!$C$5-G359)</f>
        <v/>
      </c>
      <c r="I359" s="12">
        <f>COUNTIFS(Raw_Recharges!$B$2:$B$3001,A359)</f>
        <v>0</v>
      </c>
      <c r="J359" s="37" t="str">
        <f>IF(I359=0,"",SUMIFS(Raw_Recharges!$E$2:$E$3001,Raw_Recharges!$B$2:$B$3001,A359))</f>
        <v/>
      </c>
      <c r="K359" s="38">
        <f>IF(I359=0,0,IF(H359&lt;=RFM_Method!$C$22,5,IF(H359&lt;=RFM_Method!$C$23,4,IF(H359&lt;=RFM_Method!$C$24,3,IF(H359&lt;=RFM_Method!$C$25,2,1)))))</f>
        <v>0</v>
      </c>
      <c r="L359" s="38">
        <f>IF(I359=0,0,IF(I359&gt;=RFM_Method!$E$22,5,IF(I359&gt;=RFM_Method!$E$23,4,IF(I359&gt;=RFM_Method!$E$24,3,IF(I359&gt;=RFM_Method!$E$25,2,1)))))</f>
        <v>0</v>
      </c>
      <c r="M359" s="38">
        <f>IF(I359=0,0,IF(J359&gt;=RFM_Method!$D$25,5,IF(J359&gt;=RFM_Method!$D$24,4,IF(J359&gt;=RFM_Method!$D$23,3,IF(J359&gt;=RFM_Method!$D$22,2,1)))))</f>
        <v>0</v>
      </c>
      <c r="N359" s="38" t="str">
        <f t="shared" si="15"/>
        <v>000</v>
      </c>
      <c r="O359" s="38">
        <f t="shared" si="16"/>
        <v>0</v>
      </c>
      <c r="P359" s="38">
        <f t="shared" si="17"/>
        <v>0</v>
      </c>
      <c r="Q359" s="12" t="str">
        <f>IF(I359=0,"Never Recharged",INDEX(RFM_Method!$C$32:$G$36,6-K359,P359))</f>
        <v>Never Recharged</v>
      </c>
      <c r="R359" s="39">
        <f>SUMIFS(Raw_DataUsage!$D$2:$D$5001,Raw_DataUsage!$B$2:$B$5001,A359)/1024</f>
        <v>2.0636621093750001</v>
      </c>
      <c r="S359" s="40">
        <f>SUMIFS(Raw_Calls!$D$2:$D$5001,Raw_Calls!$B$2:$B$5001,A359)/60</f>
        <v>98.1</v>
      </c>
      <c r="T359" s="38" t="str">
        <f>IF(COUNTIFS(Raw_Subscriptions!$B$2:$B$3001,A359,Raw_Subscriptions!$F$2:$F$3001,"Active")&gt;0,"Yes","No")</f>
        <v>No</v>
      </c>
    </row>
    <row r="360" spans="1:20" x14ac:dyDescent="0.3">
      <c r="A360" s="13" t="str">
        <f>Raw_Customers!A357</f>
        <v>C000356</v>
      </c>
      <c r="B360" s="13" t="str">
        <f>Raw_Customers!B357</f>
        <v>Suresh Reddy</v>
      </c>
      <c r="C360" s="13" t="str">
        <f>Raw_Customers!E357</f>
        <v>Chennai</v>
      </c>
      <c r="D360" s="13" t="str">
        <f>Raw_Customers!F357</f>
        <v>UP East</v>
      </c>
      <c r="E360" s="13" t="str">
        <f>Raw_Customers!H357</f>
        <v>Inactive</v>
      </c>
      <c r="F360" s="35">
        <f>Raw_Customers!G357</f>
        <v>45243</v>
      </c>
      <c r="G360" s="36">
        <f>IF(I360=0,"",INT(_xlfn.MAXIFS(Raw_Recharges!$D$2:$D$3001,Raw_Recharges!$B$2:$B$3001,A360)))</f>
        <v>45951</v>
      </c>
      <c r="H360" s="12">
        <f>IF(I360=0,"",RFM_Method!$C$5-G360)</f>
        <v>103</v>
      </c>
      <c r="I360" s="12">
        <f>COUNTIFS(Raw_Recharges!$B$2:$B$3001,A360)</f>
        <v>1</v>
      </c>
      <c r="J360" s="37">
        <f>IF(I360=0,"",SUMIFS(Raw_Recharges!$E$2:$E$3001,Raw_Recharges!$B$2:$B$3001,A360))</f>
        <v>2999</v>
      </c>
      <c r="K360" s="38">
        <f>IF(I360=0,0,IF(H360&lt;=RFM_Method!$C$22,5,IF(H360&lt;=RFM_Method!$C$23,4,IF(H360&lt;=RFM_Method!$C$24,3,IF(H360&lt;=RFM_Method!$C$25,2,1)))))</f>
        <v>3</v>
      </c>
      <c r="L360" s="38">
        <f>IF(I360=0,0,IF(I360&gt;=RFM_Method!$E$22,5,IF(I360&gt;=RFM_Method!$E$23,4,IF(I360&gt;=RFM_Method!$E$24,3,IF(I360&gt;=RFM_Method!$E$25,2,1)))))</f>
        <v>1</v>
      </c>
      <c r="M360" s="38">
        <f>IF(I360=0,0,IF(J360&gt;=RFM_Method!$D$25,5,IF(J360&gt;=RFM_Method!$D$24,4,IF(J360&gt;=RFM_Method!$D$23,3,IF(J360&gt;=RFM_Method!$D$22,2,1)))))</f>
        <v>5</v>
      </c>
      <c r="N360" s="38" t="str">
        <f t="shared" si="15"/>
        <v>315</v>
      </c>
      <c r="O360" s="38">
        <f t="shared" si="16"/>
        <v>9</v>
      </c>
      <c r="P360" s="38">
        <f t="shared" si="17"/>
        <v>3</v>
      </c>
      <c r="Q360" s="12" t="str">
        <f>IF(I360=0,"Never Recharged",INDEX(RFM_Method!$C$32:$G$36,6-K360,P360))</f>
        <v>Need Attention</v>
      </c>
      <c r="R360" s="39">
        <f>SUMIFS(Raw_DataUsage!$D$2:$D$5001,Raw_DataUsage!$B$2:$B$5001,A360)/1024</f>
        <v>0</v>
      </c>
      <c r="S360" s="40">
        <f>SUMIFS(Raw_Calls!$D$2:$D$5001,Raw_Calls!$B$2:$B$5001,A360)/60</f>
        <v>164.98333333333332</v>
      </c>
      <c r="T360" s="38" t="str">
        <f>IF(COUNTIFS(Raw_Subscriptions!$B$2:$B$3001,A360,Raw_Subscriptions!$F$2:$F$3001,"Active")&gt;0,"Yes","No")</f>
        <v>No</v>
      </c>
    </row>
    <row r="361" spans="1:20" x14ac:dyDescent="0.3">
      <c r="A361" s="13" t="str">
        <f>Raw_Customers!A358</f>
        <v>C000357</v>
      </c>
      <c r="B361" s="13" t="str">
        <f>Raw_Customers!B358</f>
        <v>Priya Gupta</v>
      </c>
      <c r="C361" s="13" t="str">
        <f>Raw_Customers!E358</f>
        <v>Pune</v>
      </c>
      <c r="D361" s="13" t="str">
        <f>Raw_Customers!F358</f>
        <v>Delhi NCR</v>
      </c>
      <c r="E361" s="13" t="str">
        <f>Raw_Customers!H358</f>
        <v>Inactive</v>
      </c>
      <c r="F361" s="35">
        <f>Raw_Customers!G358</f>
        <v>44300</v>
      </c>
      <c r="G361" s="36" t="str">
        <f>IF(I361=0,"",INT(_xlfn.MAXIFS(Raw_Recharges!$D$2:$D$3001,Raw_Recharges!$B$2:$B$3001,A361)))</f>
        <v/>
      </c>
      <c r="H361" s="12" t="str">
        <f>IF(I361=0,"",RFM_Method!$C$5-G361)</f>
        <v/>
      </c>
      <c r="I361" s="12">
        <f>COUNTIFS(Raw_Recharges!$B$2:$B$3001,A361)</f>
        <v>0</v>
      </c>
      <c r="J361" s="37" t="str">
        <f>IF(I361=0,"",SUMIFS(Raw_Recharges!$E$2:$E$3001,Raw_Recharges!$B$2:$B$3001,A361))</f>
        <v/>
      </c>
      <c r="K361" s="38">
        <f>IF(I361=0,0,IF(H361&lt;=RFM_Method!$C$22,5,IF(H361&lt;=RFM_Method!$C$23,4,IF(H361&lt;=RFM_Method!$C$24,3,IF(H361&lt;=RFM_Method!$C$25,2,1)))))</f>
        <v>0</v>
      </c>
      <c r="L361" s="38">
        <f>IF(I361=0,0,IF(I361&gt;=RFM_Method!$E$22,5,IF(I361&gt;=RFM_Method!$E$23,4,IF(I361&gt;=RFM_Method!$E$24,3,IF(I361&gt;=RFM_Method!$E$25,2,1)))))</f>
        <v>0</v>
      </c>
      <c r="M361" s="38">
        <f>IF(I361=0,0,IF(J361&gt;=RFM_Method!$D$25,5,IF(J361&gt;=RFM_Method!$D$24,4,IF(J361&gt;=RFM_Method!$D$23,3,IF(J361&gt;=RFM_Method!$D$22,2,1)))))</f>
        <v>0</v>
      </c>
      <c r="N361" s="38" t="str">
        <f t="shared" si="15"/>
        <v>000</v>
      </c>
      <c r="O361" s="38">
        <f t="shared" si="16"/>
        <v>0</v>
      </c>
      <c r="P361" s="38">
        <f t="shared" si="17"/>
        <v>0</v>
      </c>
      <c r="Q361" s="12" t="str">
        <f>IF(I361=0,"Never Recharged",INDEX(RFM_Method!$C$32:$G$36,6-K361,P361))</f>
        <v>Never Recharged</v>
      </c>
      <c r="R361" s="39">
        <f>SUMIFS(Raw_DataUsage!$D$2:$D$5001,Raw_DataUsage!$B$2:$B$5001,A361)/1024</f>
        <v>0</v>
      </c>
      <c r="S361" s="40">
        <f>SUMIFS(Raw_Calls!$D$2:$D$5001,Raw_Calls!$B$2:$B$5001,A361)/60</f>
        <v>22.3</v>
      </c>
      <c r="T361" s="38" t="str">
        <f>IF(COUNTIFS(Raw_Subscriptions!$B$2:$B$3001,A361,Raw_Subscriptions!$F$2:$F$3001,"Active")&gt;0,"Yes","No")</f>
        <v>No</v>
      </c>
    </row>
    <row r="362" spans="1:20" x14ac:dyDescent="0.3">
      <c r="A362" s="13" t="str">
        <f>Raw_Customers!A359</f>
        <v>C000358</v>
      </c>
      <c r="B362" s="13" t="str">
        <f>Raw_Customers!B359</f>
        <v>Simran Sharma</v>
      </c>
      <c r="C362" s="13" t="str">
        <f>Raw_Customers!E359</f>
        <v>Bangalore</v>
      </c>
      <c r="D362" s="13" t="str">
        <f>Raw_Customers!F359</f>
        <v>Tamil Nadu</v>
      </c>
      <c r="E362" s="13" t="str">
        <f>Raw_Customers!H359</f>
        <v>Active</v>
      </c>
      <c r="F362" s="35">
        <f>Raw_Customers!G359</f>
        <v>44085</v>
      </c>
      <c r="G362" s="36">
        <f>IF(I362=0,"",INT(_xlfn.MAXIFS(Raw_Recharges!$D$2:$D$3001,Raw_Recharges!$B$2:$B$3001,A362)))</f>
        <v>45993</v>
      </c>
      <c r="H362" s="12">
        <f>IF(I362=0,"",RFM_Method!$C$5-G362)</f>
        <v>61</v>
      </c>
      <c r="I362" s="12">
        <f>COUNTIFS(Raw_Recharges!$B$2:$B$3001,A362)</f>
        <v>3</v>
      </c>
      <c r="J362" s="37">
        <f>IF(I362=0,"",SUMIFS(Raw_Recharges!$E$2:$E$3001,Raw_Recharges!$B$2:$B$3001,A362))</f>
        <v>1113</v>
      </c>
      <c r="K362" s="38">
        <f>IF(I362=0,0,IF(H362&lt;=RFM_Method!$C$22,5,IF(H362&lt;=RFM_Method!$C$23,4,IF(H362&lt;=RFM_Method!$C$24,3,IF(H362&lt;=RFM_Method!$C$25,2,1)))))</f>
        <v>4</v>
      </c>
      <c r="L362" s="38">
        <f>IF(I362=0,0,IF(I362&gt;=RFM_Method!$E$22,5,IF(I362&gt;=RFM_Method!$E$23,4,IF(I362&gt;=RFM_Method!$E$24,3,IF(I362&gt;=RFM_Method!$E$25,2,1)))))</f>
        <v>3</v>
      </c>
      <c r="M362" s="38">
        <f>IF(I362=0,0,IF(J362&gt;=RFM_Method!$D$25,5,IF(J362&gt;=RFM_Method!$D$24,4,IF(J362&gt;=RFM_Method!$D$23,3,IF(J362&gt;=RFM_Method!$D$22,2,1)))))</f>
        <v>3</v>
      </c>
      <c r="N362" s="38" t="str">
        <f t="shared" si="15"/>
        <v>433</v>
      </c>
      <c r="O362" s="38">
        <f t="shared" si="16"/>
        <v>10</v>
      </c>
      <c r="P362" s="38">
        <f t="shared" si="17"/>
        <v>3</v>
      </c>
      <c r="Q362" s="12" t="str">
        <f>IF(I362=0,"Never Recharged",INDEX(RFM_Method!$C$32:$G$36,6-K362,P362))</f>
        <v>Potential Loyalist</v>
      </c>
      <c r="R362" s="39">
        <f>SUMIFS(Raw_DataUsage!$D$2:$D$5001,Raw_DataUsage!$B$2:$B$5001,A362)/1024</f>
        <v>9.3896679687500004</v>
      </c>
      <c r="S362" s="40">
        <f>SUMIFS(Raw_Calls!$D$2:$D$5001,Raw_Calls!$B$2:$B$5001,A362)/60</f>
        <v>27.616666666666667</v>
      </c>
      <c r="T362" s="38" t="str">
        <f>IF(COUNTIFS(Raw_Subscriptions!$B$2:$B$3001,A362,Raw_Subscriptions!$F$2:$F$3001,"Active")&gt;0,"Yes","No")</f>
        <v>Yes</v>
      </c>
    </row>
    <row r="363" spans="1:20" x14ac:dyDescent="0.3">
      <c r="A363" s="13" t="str">
        <f>Raw_Customers!A360</f>
        <v>C000359</v>
      </c>
      <c r="B363" s="13" t="str">
        <f>Raw_Customers!B360</f>
        <v>Amit Gupta</v>
      </c>
      <c r="C363" s="13" t="str">
        <f>Raw_Customers!E360</f>
        <v>Hyderabad</v>
      </c>
      <c r="D363" s="13" t="str">
        <f>Raw_Customers!F360</f>
        <v>Andhra Pradesh</v>
      </c>
      <c r="E363" s="13" t="str">
        <f>Raw_Customers!H360</f>
        <v>Active</v>
      </c>
      <c r="F363" s="35">
        <f>Raw_Customers!G360</f>
        <v>45143</v>
      </c>
      <c r="G363" s="36" t="str">
        <f>IF(I363=0,"",INT(_xlfn.MAXIFS(Raw_Recharges!$D$2:$D$3001,Raw_Recharges!$B$2:$B$3001,A363)))</f>
        <v/>
      </c>
      <c r="H363" s="12" t="str">
        <f>IF(I363=0,"",RFM_Method!$C$5-G363)</f>
        <v/>
      </c>
      <c r="I363" s="12">
        <f>COUNTIFS(Raw_Recharges!$B$2:$B$3001,A363)</f>
        <v>0</v>
      </c>
      <c r="J363" s="37" t="str">
        <f>IF(I363=0,"",SUMIFS(Raw_Recharges!$E$2:$E$3001,Raw_Recharges!$B$2:$B$3001,A363))</f>
        <v/>
      </c>
      <c r="K363" s="38">
        <f>IF(I363=0,0,IF(H363&lt;=RFM_Method!$C$22,5,IF(H363&lt;=RFM_Method!$C$23,4,IF(H363&lt;=RFM_Method!$C$24,3,IF(H363&lt;=RFM_Method!$C$25,2,1)))))</f>
        <v>0</v>
      </c>
      <c r="L363" s="38">
        <f>IF(I363=0,0,IF(I363&gt;=RFM_Method!$E$22,5,IF(I363&gt;=RFM_Method!$E$23,4,IF(I363&gt;=RFM_Method!$E$24,3,IF(I363&gt;=RFM_Method!$E$25,2,1)))))</f>
        <v>0</v>
      </c>
      <c r="M363" s="38">
        <f>IF(I363=0,0,IF(J363&gt;=RFM_Method!$D$25,5,IF(J363&gt;=RFM_Method!$D$24,4,IF(J363&gt;=RFM_Method!$D$23,3,IF(J363&gt;=RFM_Method!$D$22,2,1)))))</f>
        <v>0</v>
      </c>
      <c r="N363" s="38" t="str">
        <f t="shared" si="15"/>
        <v>000</v>
      </c>
      <c r="O363" s="38">
        <f t="shared" si="16"/>
        <v>0</v>
      </c>
      <c r="P363" s="38">
        <f t="shared" si="17"/>
        <v>0</v>
      </c>
      <c r="Q363" s="12" t="str">
        <f>IF(I363=0,"Never Recharged",INDEX(RFM_Method!$C$32:$G$36,6-K363,P363))</f>
        <v>Never Recharged</v>
      </c>
      <c r="R363" s="39">
        <f>SUMIFS(Raw_DataUsage!$D$2:$D$5001,Raw_DataUsage!$B$2:$B$5001,A363)/1024</f>
        <v>0.63247070312499998</v>
      </c>
      <c r="S363" s="40">
        <f>SUMIFS(Raw_Calls!$D$2:$D$5001,Raw_Calls!$B$2:$B$5001,A363)/60</f>
        <v>114.26666666666667</v>
      </c>
      <c r="T363" s="38" t="str">
        <f>IF(COUNTIFS(Raw_Subscriptions!$B$2:$B$3001,A363,Raw_Subscriptions!$F$2:$F$3001,"Active")&gt;0,"Yes","No")</f>
        <v>No</v>
      </c>
    </row>
    <row r="364" spans="1:20" x14ac:dyDescent="0.3">
      <c r="A364" s="13" t="str">
        <f>Raw_Customers!A361</f>
        <v>C000360</v>
      </c>
      <c r="B364" s="13" t="str">
        <f>Raw_Customers!B361</f>
        <v>Rahul Gupta</v>
      </c>
      <c r="C364" s="13" t="str">
        <f>Raw_Customers!E361</f>
        <v>Pune</v>
      </c>
      <c r="D364" s="13" t="str">
        <f>Raw_Customers!F361</f>
        <v>Karnataka</v>
      </c>
      <c r="E364" s="13" t="str">
        <f>Raw_Customers!H361</f>
        <v>Active</v>
      </c>
      <c r="F364" s="35">
        <f>Raw_Customers!G361</f>
        <v>44268</v>
      </c>
      <c r="G364" s="36">
        <f>IF(I364=0,"",INT(_xlfn.MAXIFS(Raw_Recharges!$D$2:$D$3001,Raw_Recharges!$B$2:$B$3001,A364)))</f>
        <v>45970</v>
      </c>
      <c r="H364" s="12">
        <f>IF(I364=0,"",RFM_Method!$C$5-G364)</f>
        <v>84</v>
      </c>
      <c r="I364" s="12">
        <f>COUNTIFS(Raw_Recharges!$B$2:$B$3001,A364)</f>
        <v>2</v>
      </c>
      <c r="J364" s="37">
        <f>IF(I364=0,"",SUMIFS(Raw_Recharges!$E$2:$E$3001,Raw_Recharges!$B$2:$B$3001,A364))</f>
        <v>3298</v>
      </c>
      <c r="K364" s="38">
        <f>IF(I364=0,0,IF(H364&lt;=RFM_Method!$C$22,5,IF(H364&lt;=RFM_Method!$C$23,4,IF(H364&lt;=RFM_Method!$C$24,3,IF(H364&lt;=RFM_Method!$C$25,2,1)))))</f>
        <v>3</v>
      </c>
      <c r="L364" s="38">
        <f>IF(I364=0,0,IF(I364&gt;=RFM_Method!$E$22,5,IF(I364&gt;=RFM_Method!$E$23,4,IF(I364&gt;=RFM_Method!$E$24,3,IF(I364&gt;=RFM_Method!$E$25,2,1)))))</f>
        <v>2</v>
      </c>
      <c r="M364" s="38">
        <f>IF(I364=0,0,IF(J364&gt;=RFM_Method!$D$25,5,IF(J364&gt;=RFM_Method!$D$24,4,IF(J364&gt;=RFM_Method!$D$23,3,IF(J364&gt;=RFM_Method!$D$22,2,1)))))</f>
        <v>5</v>
      </c>
      <c r="N364" s="38" t="str">
        <f t="shared" si="15"/>
        <v>325</v>
      </c>
      <c r="O364" s="38">
        <f t="shared" si="16"/>
        <v>10</v>
      </c>
      <c r="P364" s="38">
        <f t="shared" si="17"/>
        <v>4</v>
      </c>
      <c r="Q364" s="12" t="str">
        <f>IF(I364=0,"Never Recharged",INDEX(RFM_Method!$C$32:$G$36,6-K364,P364))</f>
        <v>Loyal Customers</v>
      </c>
      <c r="R364" s="39">
        <f>SUMIFS(Raw_DataUsage!$D$2:$D$5001,Raw_DataUsage!$B$2:$B$5001,A364)/1024</f>
        <v>4.4750195312500001</v>
      </c>
      <c r="S364" s="40">
        <f>SUMIFS(Raw_Calls!$D$2:$D$5001,Raw_Calls!$B$2:$B$5001,A364)/60</f>
        <v>0</v>
      </c>
      <c r="T364" s="38" t="str">
        <f>IF(COUNTIFS(Raw_Subscriptions!$B$2:$B$3001,A364,Raw_Subscriptions!$F$2:$F$3001,"Active")&gt;0,"Yes","No")</f>
        <v>Yes</v>
      </c>
    </row>
    <row r="365" spans="1:20" x14ac:dyDescent="0.3">
      <c r="A365" s="13" t="str">
        <f>Raw_Customers!A362</f>
        <v>C000361</v>
      </c>
      <c r="B365" s="13" t="str">
        <f>Raw_Customers!B362</f>
        <v>Neha Yadav</v>
      </c>
      <c r="C365" s="13" t="str">
        <f>Raw_Customers!E362</f>
        <v>Pune</v>
      </c>
      <c r="D365" s="13" t="str">
        <f>Raw_Customers!F362</f>
        <v>Karnataka</v>
      </c>
      <c r="E365" s="13" t="str">
        <f>Raw_Customers!H362</f>
        <v>Active</v>
      </c>
      <c r="F365" s="35">
        <f>Raw_Customers!G362</f>
        <v>44317</v>
      </c>
      <c r="G365" s="36">
        <f>IF(I365=0,"",INT(_xlfn.MAXIFS(Raw_Recharges!$D$2:$D$3001,Raw_Recharges!$B$2:$B$3001,A365)))</f>
        <v>46032</v>
      </c>
      <c r="H365" s="12">
        <f>IF(I365=0,"",RFM_Method!$C$5-G365)</f>
        <v>22</v>
      </c>
      <c r="I365" s="12">
        <f>COUNTIFS(Raw_Recharges!$B$2:$B$3001,A365)</f>
        <v>4</v>
      </c>
      <c r="J365" s="37">
        <f>IF(I365=0,"",SUMIFS(Raw_Recharges!$E$2:$E$3001,Raw_Recharges!$B$2:$B$3001,A365))</f>
        <v>4276</v>
      </c>
      <c r="K365" s="38">
        <f>IF(I365=0,0,IF(H365&lt;=RFM_Method!$C$22,5,IF(H365&lt;=RFM_Method!$C$23,4,IF(H365&lt;=RFM_Method!$C$24,3,IF(H365&lt;=RFM_Method!$C$25,2,1)))))</f>
        <v>5</v>
      </c>
      <c r="L365" s="38">
        <f>IF(I365=0,0,IF(I365&gt;=RFM_Method!$E$22,5,IF(I365&gt;=RFM_Method!$E$23,4,IF(I365&gt;=RFM_Method!$E$24,3,IF(I365&gt;=RFM_Method!$E$25,2,1)))))</f>
        <v>4</v>
      </c>
      <c r="M365" s="38">
        <f>IF(I365=0,0,IF(J365&gt;=RFM_Method!$D$25,5,IF(J365&gt;=RFM_Method!$D$24,4,IF(J365&gt;=RFM_Method!$D$23,3,IF(J365&gt;=RFM_Method!$D$22,2,1)))))</f>
        <v>5</v>
      </c>
      <c r="N365" s="38" t="str">
        <f t="shared" si="15"/>
        <v>545</v>
      </c>
      <c r="O365" s="38">
        <f t="shared" si="16"/>
        <v>14</v>
      </c>
      <c r="P365" s="38">
        <f t="shared" si="17"/>
        <v>5</v>
      </c>
      <c r="Q365" s="12" t="str">
        <f>IF(I365=0,"Never Recharged",INDEX(RFM_Method!$C$32:$G$36,6-K365,P365))</f>
        <v>Champions</v>
      </c>
      <c r="R365" s="39">
        <f>SUMIFS(Raw_DataUsage!$D$2:$D$5001,Raw_DataUsage!$B$2:$B$5001,A365)/1024</f>
        <v>4.3064648437499997</v>
      </c>
      <c r="S365" s="40">
        <f>SUMIFS(Raw_Calls!$D$2:$D$5001,Raw_Calls!$B$2:$B$5001,A365)/60</f>
        <v>177.68333333333334</v>
      </c>
      <c r="T365" s="38" t="str">
        <f>IF(COUNTIFS(Raw_Subscriptions!$B$2:$B$3001,A365,Raw_Subscriptions!$F$2:$F$3001,"Active")&gt;0,"Yes","No")</f>
        <v>Yes</v>
      </c>
    </row>
    <row r="366" spans="1:20" x14ac:dyDescent="0.3">
      <c r="A366" s="13" t="str">
        <f>Raw_Customers!A363</f>
        <v>C000362</v>
      </c>
      <c r="B366" s="13" t="str">
        <f>Raw_Customers!B363</f>
        <v>Suresh Khan</v>
      </c>
      <c r="C366" s="13" t="str">
        <f>Raw_Customers!E363</f>
        <v>Pune</v>
      </c>
      <c r="D366" s="13" t="str">
        <f>Raw_Customers!F363</f>
        <v>Delhi NCR</v>
      </c>
      <c r="E366" s="13" t="str">
        <f>Raw_Customers!H363</f>
        <v>Active</v>
      </c>
      <c r="F366" s="35">
        <f>Raw_Customers!G363</f>
        <v>45718</v>
      </c>
      <c r="G366" s="36">
        <f>IF(I366=0,"",INT(_xlfn.MAXIFS(Raw_Recharges!$D$2:$D$3001,Raw_Recharges!$B$2:$B$3001,A366)))</f>
        <v>45874</v>
      </c>
      <c r="H366" s="12">
        <f>IF(I366=0,"",RFM_Method!$C$5-G366)</f>
        <v>180</v>
      </c>
      <c r="I366" s="12">
        <f>COUNTIFS(Raw_Recharges!$B$2:$B$3001,A366)</f>
        <v>1</v>
      </c>
      <c r="J366" s="37">
        <f>IF(I366=0,"",SUMIFS(Raw_Recharges!$E$2:$E$3001,Raw_Recharges!$B$2:$B$3001,A366))</f>
        <v>999</v>
      </c>
      <c r="K366" s="38">
        <f>IF(I366=0,0,IF(H366&lt;=RFM_Method!$C$22,5,IF(H366&lt;=RFM_Method!$C$23,4,IF(H366&lt;=RFM_Method!$C$24,3,IF(H366&lt;=RFM_Method!$C$25,2,1)))))</f>
        <v>2</v>
      </c>
      <c r="L366" s="38">
        <f>IF(I366=0,0,IF(I366&gt;=RFM_Method!$E$22,5,IF(I366&gt;=RFM_Method!$E$23,4,IF(I366&gt;=RFM_Method!$E$24,3,IF(I366&gt;=RFM_Method!$E$25,2,1)))))</f>
        <v>1</v>
      </c>
      <c r="M366" s="38">
        <f>IF(I366=0,0,IF(J366&gt;=RFM_Method!$D$25,5,IF(J366&gt;=RFM_Method!$D$24,4,IF(J366&gt;=RFM_Method!$D$23,3,IF(J366&gt;=RFM_Method!$D$22,2,1)))))</f>
        <v>3</v>
      </c>
      <c r="N366" s="38" t="str">
        <f t="shared" si="15"/>
        <v>213</v>
      </c>
      <c r="O366" s="38">
        <f t="shared" si="16"/>
        <v>6</v>
      </c>
      <c r="P366" s="38">
        <f t="shared" si="17"/>
        <v>2</v>
      </c>
      <c r="Q366" s="12" t="str">
        <f>IF(I366=0,"Never Recharged",INDEX(RFM_Method!$C$32:$G$36,6-K366,P366))</f>
        <v>About to Sleep</v>
      </c>
      <c r="R366" s="39">
        <f>SUMIFS(Raw_DataUsage!$D$2:$D$5001,Raw_DataUsage!$B$2:$B$5001,A366)/1024</f>
        <v>1.5459570312499999</v>
      </c>
      <c r="S366" s="40">
        <f>SUMIFS(Raw_Calls!$D$2:$D$5001,Raw_Calls!$B$2:$B$5001,A366)/60</f>
        <v>0</v>
      </c>
      <c r="T366" s="38" t="str">
        <f>IF(COUNTIFS(Raw_Subscriptions!$B$2:$B$3001,A366,Raw_Subscriptions!$F$2:$F$3001,"Active")&gt;0,"Yes","No")</f>
        <v>No</v>
      </c>
    </row>
    <row r="367" spans="1:20" x14ac:dyDescent="0.3">
      <c r="A367" s="13" t="str">
        <f>Raw_Customers!A364</f>
        <v>C000363</v>
      </c>
      <c r="B367" s="13" t="str">
        <f>Raw_Customers!B364</f>
        <v>Neha Mishra</v>
      </c>
      <c r="C367" s="13" t="str">
        <f>Raw_Customers!E364</f>
        <v>Hyderabad</v>
      </c>
      <c r="D367" s="13" t="str">
        <f>Raw_Customers!F364</f>
        <v>Maharashtra</v>
      </c>
      <c r="E367" s="13" t="str">
        <f>Raw_Customers!H364</f>
        <v>Active</v>
      </c>
      <c r="F367" s="35">
        <f>Raw_Customers!G364</f>
        <v>44414</v>
      </c>
      <c r="G367" s="36" t="str">
        <f>IF(I367=0,"",INT(_xlfn.MAXIFS(Raw_Recharges!$D$2:$D$3001,Raw_Recharges!$B$2:$B$3001,A367)))</f>
        <v/>
      </c>
      <c r="H367" s="12" t="str">
        <f>IF(I367=0,"",RFM_Method!$C$5-G367)</f>
        <v/>
      </c>
      <c r="I367" s="12">
        <f>COUNTIFS(Raw_Recharges!$B$2:$B$3001,A367)</f>
        <v>0</v>
      </c>
      <c r="J367" s="37" t="str">
        <f>IF(I367=0,"",SUMIFS(Raw_Recharges!$E$2:$E$3001,Raw_Recharges!$B$2:$B$3001,A367))</f>
        <v/>
      </c>
      <c r="K367" s="38">
        <f>IF(I367=0,0,IF(H367&lt;=RFM_Method!$C$22,5,IF(H367&lt;=RFM_Method!$C$23,4,IF(H367&lt;=RFM_Method!$C$24,3,IF(H367&lt;=RFM_Method!$C$25,2,1)))))</f>
        <v>0</v>
      </c>
      <c r="L367" s="38">
        <f>IF(I367=0,0,IF(I367&gt;=RFM_Method!$E$22,5,IF(I367&gt;=RFM_Method!$E$23,4,IF(I367&gt;=RFM_Method!$E$24,3,IF(I367&gt;=RFM_Method!$E$25,2,1)))))</f>
        <v>0</v>
      </c>
      <c r="M367" s="38">
        <f>IF(I367=0,0,IF(J367&gt;=RFM_Method!$D$25,5,IF(J367&gt;=RFM_Method!$D$24,4,IF(J367&gt;=RFM_Method!$D$23,3,IF(J367&gt;=RFM_Method!$D$22,2,1)))))</f>
        <v>0</v>
      </c>
      <c r="N367" s="38" t="str">
        <f t="shared" si="15"/>
        <v>000</v>
      </c>
      <c r="O367" s="38">
        <f t="shared" si="16"/>
        <v>0</v>
      </c>
      <c r="P367" s="38">
        <f t="shared" si="17"/>
        <v>0</v>
      </c>
      <c r="Q367" s="12" t="str">
        <f>IF(I367=0,"Never Recharged",INDEX(RFM_Method!$C$32:$G$36,6-K367,P367))</f>
        <v>Never Recharged</v>
      </c>
      <c r="R367" s="39">
        <f>SUMIFS(Raw_DataUsage!$D$2:$D$5001,Raw_DataUsage!$B$2:$B$5001,A367)/1024</f>
        <v>4.5886132812499998</v>
      </c>
      <c r="S367" s="40">
        <f>SUMIFS(Raw_Calls!$D$2:$D$5001,Raw_Calls!$B$2:$B$5001,A367)/60</f>
        <v>217.6</v>
      </c>
      <c r="T367" s="38" t="str">
        <f>IF(COUNTIFS(Raw_Subscriptions!$B$2:$B$3001,A367,Raw_Subscriptions!$F$2:$F$3001,"Active")&gt;0,"Yes","No")</f>
        <v>No</v>
      </c>
    </row>
    <row r="368" spans="1:20" x14ac:dyDescent="0.3">
      <c r="A368" s="13" t="str">
        <f>Raw_Customers!A365</f>
        <v>C000364</v>
      </c>
      <c r="B368" s="13" t="str">
        <f>Raw_Customers!B365</f>
        <v>Priya Khan</v>
      </c>
      <c r="C368" s="13" t="str">
        <f>Raw_Customers!E365</f>
        <v>Mumbai</v>
      </c>
      <c r="D368" s="13" t="str">
        <f>Raw_Customers!F365</f>
        <v>Telangana</v>
      </c>
      <c r="E368" s="13" t="str">
        <f>Raw_Customers!H365</f>
        <v>Active</v>
      </c>
      <c r="F368" s="35">
        <f>Raw_Customers!G365</f>
        <v>45919</v>
      </c>
      <c r="G368" s="36" t="str">
        <f>IF(I368=0,"",INT(_xlfn.MAXIFS(Raw_Recharges!$D$2:$D$3001,Raw_Recharges!$B$2:$B$3001,A368)))</f>
        <v/>
      </c>
      <c r="H368" s="12" t="str">
        <f>IF(I368=0,"",RFM_Method!$C$5-G368)</f>
        <v/>
      </c>
      <c r="I368" s="12">
        <f>COUNTIFS(Raw_Recharges!$B$2:$B$3001,A368)</f>
        <v>0</v>
      </c>
      <c r="J368" s="37" t="str">
        <f>IF(I368=0,"",SUMIFS(Raw_Recharges!$E$2:$E$3001,Raw_Recharges!$B$2:$B$3001,A368))</f>
        <v/>
      </c>
      <c r="K368" s="38">
        <f>IF(I368=0,0,IF(H368&lt;=RFM_Method!$C$22,5,IF(H368&lt;=RFM_Method!$C$23,4,IF(H368&lt;=RFM_Method!$C$24,3,IF(H368&lt;=RFM_Method!$C$25,2,1)))))</f>
        <v>0</v>
      </c>
      <c r="L368" s="38">
        <f>IF(I368=0,0,IF(I368&gt;=RFM_Method!$E$22,5,IF(I368&gt;=RFM_Method!$E$23,4,IF(I368&gt;=RFM_Method!$E$24,3,IF(I368&gt;=RFM_Method!$E$25,2,1)))))</f>
        <v>0</v>
      </c>
      <c r="M368" s="38">
        <f>IF(I368=0,0,IF(J368&gt;=RFM_Method!$D$25,5,IF(J368&gt;=RFM_Method!$D$24,4,IF(J368&gt;=RFM_Method!$D$23,3,IF(J368&gt;=RFM_Method!$D$22,2,1)))))</f>
        <v>0</v>
      </c>
      <c r="N368" s="38" t="str">
        <f t="shared" si="15"/>
        <v>000</v>
      </c>
      <c r="O368" s="38">
        <f t="shared" si="16"/>
        <v>0</v>
      </c>
      <c r="P368" s="38">
        <f t="shared" si="17"/>
        <v>0</v>
      </c>
      <c r="Q368" s="12" t="str">
        <f>IF(I368=0,"Never Recharged",INDEX(RFM_Method!$C$32:$G$36,6-K368,P368))</f>
        <v>Never Recharged</v>
      </c>
      <c r="R368" s="39">
        <f>SUMIFS(Raw_DataUsage!$D$2:$D$5001,Raw_DataUsage!$B$2:$B$5001,A368)/1024</f>
        <v>2.7869531250000001</v>
      </c>
      <c r="S368" s="40">
        <f>SUMIFS(Raw_Calls!$D$2:$D$5001,Raw_Calls!$B$2:$B$5001,A368)/60</f>
        <v>125.85</v>
      </c>
      <c r="T368" s="38" t="str">
        <f>IF(COUNTIFS(Raw_Subscriptions!$B$2:$B$3001,A368,Raw_Subscriptions!$F$2:$F$3001,"Active")&gt;0,"Yes","No")</f>
        <v>No</v>
      </c>
    </row>
    <row r="369" spans="1:20" x14ac:dyDescent="0.3">
      <c r="A369" s="13" t="str">
        <f>Raw_Customers!A366</f>
        <v>C000365</v>
      </c>
      <c r="B369" s="13" t="str">
        <f>Raw_Customers!B366</f>
        <v>Rahul Singh</v>
      </c>
      <c r="C369" s="13" t="str">
        <f>Raw_Customers!E366</f>
        <v>Mumbai</v>
      </c>
      <c r="D369" s="13" t="str">
        <f>Raw_Customers!F366</f>
        <v>Punjab</v>
      </c>
      <c r="E369" s="13" t="str">
        <f>Raw_Customers!H366</f>
        <v>Active</v>
      </c>
      <c r="F369" s="35">
        <f>Raw_Customers!G366</f>
        <v>45140</v>
      </c>
      <c r="G369" s="36">
        <f>IF(I369=0,"",INT(_xlfn.MAXIFS(Raw_Recharges!$D$2:$D$3001,Raw_Recharges!$B$2:$B$3001,A369)))</f>
        <v>45988</v>
      </c>
      <c r="H369" s="12">
        <f>IF(I369=0,"",RFM_Method!$C$5-G369)</f>
        <v>66</v>
      </c>
      <c r="I369" s="12">
        <f>COUNTIFS(Raw_Recharges!$B$2:$B$3001,A369)</f>
        <v>1</v>
      </c>
      <c r="J369" s="37">
        <f>IF(I369=0,"",SUMIFS(Raw_Recharges!$E$2:$E$3001,Raw_Recharges!$B$2:$B$3001,A369))</f>
        <v>299</v>
      </c>
      <c r="K369" s="38">
        <f>IF(I369=0,0,IF(H369&lt;=RFM_Method!$C$22,5,IF(H369&lt;=RFM_Method!$C$23,4,IF(H369&lt;=RFM_Method!$C$24,3,IF(H369&lt;=RFM_Method!$C$25,2,1)))))</f>
        <v>4</v>
      </c>
      <c r="L369" s="38">
        <f>IF(I369=0,0,IF(I369&gt;=RFM_Method!$E$22,5,IF(I369&gt;=RFM_Method!$E$23,4,IF(I369&gt;=RFM_Method!$E$24,3,IF(I369&gt;=RFM_Method!$E$25,2,1)))))</f>
        <v>1</v>
      </c>
      <c r="M369" s="38">
        <f>IF(I369=0,0,IF(J369&gt;=RFM_Method!$D$25,5,IF(J369&gt;=RFM_Method!$D$24,4,IF(J369&gt;=RFM_Method!$D$23,3,IF(J369&gt;=RFM_Method!$D$22,2,1)))))</f>
        <v>1</v>
      </c>
      <c r="N369" s="38" t="str">
        <f t="shared" si="15"/>
        <v>411</v>
      </c>
      <c r="O369" s="38">
        <f t="shared" si="16"/>
        <v>6</v>
      </c>
      <c r="P369" s="38">
        <f t="shared" si="17"/>
        <v>1</v>
      </c>
      <c r="Q369" s="12" t="str">
        <f>IF(I369=0,"Never Recharged",INDEX(RFM_Method!$C$32:$G$36,6-K369,P369))</f>
        <v>Promising</v>
      </c>
      <c r="R369" s="39">
        <f>SUMIFS(Raw_DataUsage!$D$2:$D$5001,Raw_DataUsage!$B$2:$B$5001,A369)/1024</f>
        <v>0</v>
      </c>
      <c r="S369" s="40">
        <f>SUMIFS(Raw_Calls!$D$2:$D$5001,Raw_Calls!$B$2:$B$5001,A369)/60</f>
        <v>0.91666666666666663</v>
      </c>
      <c r="T369" s="38" t="str">
        <f>IF(COUNTIFS(Raw_Subscriptions!$B$2:$B$3001,A369,Raw_Subscriptions!$F$2:$F$3001,"Active")&gt;0,"Yes","No")</f>
        <v>No</v>
      </c>
    </row>
    <row r="370" spans="1:20" x14ac:dyDescent="0.3">
      <c r="A370" s="13" t="str">
        <f>Raw_Customers!A367</f>
        <v>C000366</v>
      </c>
      <c r="B370" s="13" t="str">
        <f>Raw_Customers!B367</f>
        <v>Raj Khan</v>
      </c>
      <c r="C370" s="13" t="str">
        <f>Raw_Customers!E367</f>
        <v>Hyderabad</v>
      </c>
      <c r="D370" s="13" t="str">
        <f>Raw_Customers!F367</f>
        <v>Gujarat</v>
      </c>
      <c r="E370" s="13" t="str">
        <f>Raw_Customers!H367</f>
        <v>Active</v>
      </c>
      <c r="F370" s="35">
        <f>Raw_Customers!G367</f>
        <v>44394</v>
      </c>
      <c r="G370" s="36">
        <f>IF(I370=0,"",INT(_xlfn.MAXIFS(Raw_Recharges!$D$2:$D$3001,Raw_Recharges!$B$2:$B$3001,A370)))</f>
        <v>45896</v>
      </c>
      <c r="H370" s="12">
        <f>IF(I370=0,"",RFM_Method!$C$5-G370)</f>
        <v>158</v>
      </c>
      <c r="I370" s="12">
        <f>COUNTIFS(Raw_Recharges!$B$2:$B$3001,A370)</f>
        <v>1</v>
      </c>
      <c r="J370" s="37">
        <f>IF(I370=0,"",SUMIFS(Raw_Recharges!$E$2:$E$3001,Raw_Recharges!$B$2:$B$3001,A370))</f>
        <v>299</v>
      </c>
      <c r="K370" s="38">
        <f>IF(I370=0,0,IF(H370&lt;=RFM_Method!$C$22,5,IF(H370&lt;=RFM_Method!$C$23,4,IF(H370&lt;=RFM_Method!$C$24,3,IF(H370&lt;=RFM_Method!$C$25,2,1)))))</f>
        <v>2</v>
      </c>
      <c r="L370" s="38">
        <f>IF(I370=0,0,IF(I370&gt;=RFM_Method!$E$22,5,IF(I370&gt;=RFM_Method!$E$23,4,IF(I370&gt;=RFM_Method!$E$24,3,IF(I370&gt;=RFM_Method!$E$25,2,1)))))</f>
        <v>1</v>
      </c>
      <c r="M370" s="38">
        <f>IF(I370=0,0,IF(J370&gt;=RFM_Method!$D$25,5,IF(J370&gt;=RFM_Method!$D$24,4,IF(J370&gt;=RFM_Method!$D$23,3,IF(J370&gt;=RFM_Method!$D$22,2,1)))))</f>
        <v>1</v>
      </c>
      <c r="N370" s="38" t="str">
        <f t="shared" si="15"/>
        <v>211</v>
      </c>
      <c r="O370" s="38">
        <f t="shared" si="16"/>
        <v>4</v>
      </c>
      <c r="P370" s="38">
        <f t="shared" si="17"/>
        <v>1</v>
      </c>
      <c r="Q370" s="12" t="str">
        <f>IF(I370=0,"Never Recharged",INDEX(RFM_Method!$C$32:$G$36,6-K370,P370))</f>
        <v>Hibernating</v>
      </c>
      <c r="R370" s="39">
        <f>SUMIFS(Raw_DataUsage!$D$2:$D$5001,Raw_DataUsage!$B$2:$B$5001,A370)/1024</f>
        <v>2.6493359375000001</v>
      </c>
      <c r="S370" s="40">
        <f>SUMIFS(Raw_Calls!$D$2:$D$5001,Raw_Calls!$B$2:$B$5001,A370)/60</f>
        <v>51.033333333333331</v>
      </c>
      <c r="T370" s="38" t="str">
        <f>IF(COUNTIFS(Raw_Subscriptions!$B$2:$B$3001,A370,Raw_Subscriptions!$F$2:$F$3001,"Active")&gt;0,"Yes","No")</f>
        <v>No</v>
      </c>
    </row>
    <row r="371" spans="1:20" x14ac:dyDescent="0.3">
      <c r="A371" s="13" t="str">
        <f>Raw_Customers!A368</f>
        <v>C000367</v>
      </c>
      <c r="B371" s="13" t="str">
        <f>Raw_Customers!B368</f>
        <v>Simran Mishra</v>
      </c>
      <c r="C371" s="13" t="str">
        <f>Raw_Customers!E368</f>
        <v>Hyderabad</v>
      </c>
      <c r="D371" s="13" t="str">
        <f>Raw_Customers!F368</f>
        <v>UP West</v>
      </c>
      <c r="E371" s="13" t="str">
        <f>Raw_Customers!H368</f>
        <v>Active</v>
      </c>
      <c r="F371" s="35">
        <f>Raw_Customers!G368</f>
        <v>44347</v>
      </c>
      <c r="G371" s="36">
        <f>IF(I371=0,"",INT(_xlfn.MAXIFS(Raw_Recharges!$D$2:$D$3001,Raw_Recharges!$B$2:$B$3001,A371)))</f>
        <v>45779</v>
      </c>
      <c r="H371" s="12">
        <f>IF(I371=0,"",RFM_Method!$C$5-G371)</f>
        <v>275</v>
      </c>
      <c r="I371" s="12">
        <f>COUNTIFS(Raw_Recharges!$B$2:$B$3001,A371)</f>
        <v>1</v>
      </c>
      <c r="J371" s="37">
        <f>IF(I371=0,"",SUMIFS(Raw_Recharges!$E$2:$E$3001,Raw_Recharges!$B$2:$B$3001,A371))</f>
        <v>499</v>
      </c>
      <c r="K371" s="38">
        <f>IF(I371=0,0,IF(H371&lt;=RFM_Method!$C$22,5,IF(H371&lt;=RFM_Method!$C$23,4,IF(H371&lt;=RFM_Method!$C$24,3,IF(H371&lt;=RFM_Method!$C$25,2,1)))))</f>
        <v>1</v>
      </c>
      <c r="L371" s="38">
        <f>IF(I371=0,0,IF(I371&gt;=RFM_Method!$E$22,5,IF(I371&gt;=RFM_Method!$E$23,4,IF(I371&gt;=RFM_Method!$E$24,3,IF(I371&gt;=RFM_Method!$E$25,2,1)))))</f>
        <v>1</v>
      </c>
      <c r="M371" s="38">
        <f>IF(I371=0,0,IF(J371&gt;=RFM_Method!$D$25,5,IF(J371&gt;=RFM_Method!$D$24,4,IF(J371&gt;=RFM_Method!$D$23,3,IF(J371&gt;=RFM_Method!$D$22,2,1)))))</f>
        <v>2</v>
      </c>
      <c r="N371" s="38" t="str">
        <f t="shared" si="15"/>
        <v>112</v>
      </c>
      <c r="O371" s="38">
        <f t="shared" si="16"/>
        <v>4</v>
      </c>
      <c r="P371" s="38">
        <f t="shared" si="17"/>
        <v>2</v>
      </c>
      <c r="Q371" s="12" t="str">
        <f>IF(I371=0,"Never Recharged",INDEX(RFM_Method!$C$32:$G$36,6-K371,P371))</f>
        <v>Hibernating</v>
      </c>
      <c r="R371" s="39">
        <f>SUMIFS(Raw_DataUsage!$D$2:$D$5001,Raw_DataUsage!$B$2:$B$5001,A371)/1024</f>
        <v>1.233896484375</v>
      </c>
      <c r="S371" s="40">
        <f>SUMIFS(Raw_Calls!$D$2:$D$5001,Raw_Calls!$B$2:$B$5001,A371)/60</f>
        <v>37</v>
      </c>
      <c r="T371" s="38" t="str">
        <f>IF(COUNTIFS(Raw_Subscriptions!$B$2:$B$3001,A371,Raw_Subscriptions!$F$2:$F$3001,"Active")&gt;0,"Yes","No")</f>
        <v>Yes</v>
      </c>
    </row>
    <row r="372" spans="1:20" x14ac:dyDescent="0.3">
      <c r="A372" s="13" t="str">
        <f>Raw_Customers!A369</f>
        <v>C000368</v>
      </c>
      <c r="B372" s="13" t="str">
        <f>Raw_Customers!B369</f>
        <v>Priya Yadav</v>
      </c>
      <c r="C372" s="13" t="str">
        <f>Raw_Customers!E369</f>
        <v>Delhi</v>
      </c>
      <c r="D372" s="13" t="str">
        <f>Raw_Customers!F369</f>
        <v>UP East</v>
      </c>
      <c r="E372" s="13" t="str">
        <f>Raw_Customers!H369</f>
        <v>Inactive</v>
      </c>
      <c r="F372" s="35">
        <f>Raw_Customers!G369</f>
        <v>44915</v>
      </c>
      <c r="G372" s="36">
        <f>IF(I372=0,"",INT(_xlfn.MAXIFS(Raw_Recharges!$D$2:$D$3001,Raw_Recharges!$B$2:$B$3001,A372)))</f>
        <v>46009</v>
      </c>
      <c r="H372" s="12">
        <f>IF(I372=0,"",RFM_Method!$C$5-G372)</f>
        <v>45</v>
      </c>
      <c r="I372" s="12">
        <f>COUNTIFS(Raw_Recharges!$B$2:$B$3001,A372)</f>
        <v>1</v>
      </c>
      <c r="J372" s="37">
        <f>IF(I372=0,"",SUMIFS(Raw_Recharges!$E$2:$E$3001,Raw_Recharges!$B$2:$B$3001,A372))</f>
        <v>148</v>
      </c>
      <c r="K372" s="38">
        <f>IF(I372=0,0,IF(H372&lt;=RFM_Method!$C$22,5,IF(H372&lt;=RFM_Method!$C$23,4,IF(H372&lt;=RFM_Method!$C$24,3,IF(H372&lt;=RFM_Method!$C$25,2,1)))))</f>
        <v>4</v>
      </c>
      <c r="L372" s="38">
        <f>IF(I372=0,0,IF(I372&gt;=RFM_Method!$E$22,5,IF(I372&gt;=RFM_Method!$E$23,4,IF(I372&gt;=RFM_Method!$E$24,3,IF(I372&gt;=RFM_Method!$E$25,2,1)))))</f>
        <v>1</v>
      </c>
      <c r="M372" s="38">
        <f>IF(I372=0,0,IF(J372&gt;=RFM_Method!$D$25,5,IF(J372&gt;=RFM_Method!$D$24,4,IF(J372&gt;=RFM_Method!$D$23,3,IF(J372&gt;=RFM_Method!$D$22,2,1)))))</f>
        <v>1</v>
      </c>
      <c r="N372" s="38" t="str">
        <f t="shared" si="15"/>
        <v>411</v>
      </c>
      <c r="O372" s="38">
        <f t="shared" si="16"/>
        <v>6</v>
      </c>
      <c r="P372" s="38">
        <f t="shared" si="17"/>
        <v>1</v>
      </c>
      <c r="Q372" s="12" t="str">
        <f>IF(I372=0,"Never Recharged",INDEX(RFM_Method!$C$32:$G$36,6-K372,P372))</f>
        <v>Promising</v>
      </c>
      <c r="R372" s="39">
        <f>SUMIFS(Raw_DataUsage!$D$2:$D$5001,Raw_DataUsage!$B$2:$B$5001,A372)/1024</f>
        <v>1.6366015624999999</v>
      </c>
      <c r="S372" s="40">
        <f>SUMIFS(Raw_Calls!$D$2:$D$5001,Raw_Calls!$B$2:$B$5001,A372)/60</f>
        <v>51.15</v>
      </c>
      <c r="T372" s="38" t="str">
        <f>IF(COUNTIFS(Raw_Subscriptions!$B$2:$B$3001,A372,Raw_Subscriptions!$F$2:$F$3001,"Active")&gt;0,"Yes","No")</f>
        <v>Yes</v>
      </c>
    </row>
    <row r="373" spans="1:20" x14ac:dyDescent="0.3">
      <c r="A373" s="13" t="str">
        <f>Raw_Customers!A370</f>
        <v>C000369</v>
      </c>
      <c r="B373" s="13" t="str">
        <f>Raw_Customers!B370</f>
        <v>Pooja Sharma</v>
      </c>
      <c r="C373" s="13" t="str">
        <f>Raw_Customers!E370</f>
        <v>Pune</v>
      </c>
      <c r="D373" s="13" t="str">
        <f>Raw_Customers!F370</f>
        <v>Delhi NCR</v>
      </c>
      <c r="E373" s="13" t="str">
        <f>Raw_Customers!H370</f>
        <v>Active</v>
      </c>
      <c r="F373" s="35">
        <f>Raw_Customers!G370</f>
        <v>44130</v>
      </c>
      <c r="G373" s="36">
        <f>IF(I373=0,"",INT(_xlfn.MAXIFS(Raw_Recharges!$D$2:$D$3001,Raw_Recharges!$B$2:$B$3001,A373)))</f>
        <v>46053</v>
      </c>
      <c r="H373" s="12">
        <f>IF(I373=0,"",RFM_Method!$C$5-G373)</f>
        <v>1</v>
      </c>
      <c r="I373" s="12">
        <f>COUNTIFS(Raw_Recharges!$B$2:$B$3001,A373)</f>
        <v>2</v>
      </c>
      <c r="J373" s="37">
        <f>IF(I373=0,"",SUMIFS(Raw_Recharges!$E$2:$E$3001,Raw_Recharges!$B$2:$B$3001,A373))</f>
        <v>3998</v>
      </c>
      <c r="K373" s="38">
        <f>IF(I373=0,0,IF(H373&lt;=RFM_Method!$C$22,5,IF(H373&lt;=RFM_Method!$C$23,4,IF(H373&lt;=RFM_Method!$C$24,3,IF(H373&lt;=RFM_Method!$C$25,2,1)))))</f>
        <v>5</v>
      </c>
      <c r="L373" s="38">
        <f>IF(I373=0,0,IF(I373&gt;=RFM_Method!$E$22,5,IF(I373&gt;=RFM_Method!$E$23,4,IF(I373&gt;=RFM_Method!$E$24,3,IF(I373&gt;=RFM_Method!$E$25,2,1)))))</f>
        <v>2</v>
      </c>
      <c r="M373" s="38">
        <f>IF(I373=0,0,IF(J373&gt;=RFM_Method!$D$25,5,IF(J373&gt;=RFM_Method!$D$24,4,IF(J373&gt;=RFM_Method!$D$23,3,IF(J373&gt;=RFM_Method!$D$22,2,1)))))</f>
        <v>5</v>
      </c>
      <c r="N373" s="38" t="str">
        <f t="shared" si="15"/>
        <v>525</v>
      </c>
      <c r="O373" s="38">
        <f t="shared" si="16"/>
        <v>12</v>
      </c>
      <c r="P373" s="38">
        <f t="shared" si="17"/>
        <v>4</v>
      </c>
      <c r="Q373" s="12" t="str">
        <f>IF(I373=0,"Never Recharged",INDEX(RFM_Method!$C$32:$G$36,6-K373,P373))</f>
        <v>Loyal Customers</v>
      </c>
      <c r="R373" s="39">
        <f>SUMIFS(Raw_DataUsage!$D$2:$D$5001,Raw_DataUsage!$B$2:$B$5001,A373)/1024</f>
        <v>1.03953125</v>
      </c>
      <c r="S373" s="40">
        <f>SUMIFS(Raw_Calls!$D$2:$D$5001,Raw_Calls!$B$2:$B$5001,A373)/60</f>
        <v>60.333333333333336</v>
      </c>
      <c r="T373" s="38" t="str">
        <f>IF(COUNTIFS(Raw_Subscriptions!$B$2:$B$3001,A373,Raw_Subscriptions!$F$2:$F$3001,"Active")&gt;0,"Yes","No")</f>
        <v>Yes</v>
      </c>
    </row>
    <row r="374" spans="1:20" x14ac:dyDescent="0.3">
      <c r="A374" s="13" t="str">
        <f>Raw_Customers!A371</f>
        <v>C000370</v>
      </c>
      <c r="B374" s="13" t="str">
        <f>Raw_Customers!B371</f>
        <v>Vikram Gupta</v>
      </c>
      <c r="C374" s="13" t="str">
        <f>Raw_Customers!E371</f>
        <v>Pune</v>
      </c>
      <c r="D374" s="13" t="str">
        <f>Raw_Customers!F371</f>
        <v>Tamil Nadu</v>
      </c>
      <c r="E374" s="13" t="str">
        <f>Raw_Customers!H371</f>
        <v>Active</v>
      </c>
      <c r="F374" s="35">
        <f>Raw_Customers!G371</f>
        <v>45505</v>
      </c>
      <c r="G374" s="36" t="str">
        <f>IF(I374=0,"",INT(_xlfn.MAXIFS(Raw_Recharges!$D$2:$D$3001,Raw_Recharges!$B$2:$B$3001,A374)))</f>
        <v/>
      </c>
      <c r="H374" s="12" t="str">
        <f>IF(I374=0,"",RFM_Method!$C$5-G374)</f>
        <v/>
      </c>
      <c r="I374" s="12">
        <f>COUNTIFS(Raw_Recharges!$B$2:$B$3001,A374)</f>
        <v>0</v>
      </c>
      <c r="J374" s="37" t="str">
        <f>IF(I374=0,"",SUMIFS(Raw_Recharges!$E$2:$E$3001,Raw_Recharges!$B$2:$B$3001,A374))</f>
        <v/>
      </c>
      <c r="K374" s="38">
        <f>IF(I374=0,0,IF(H374&lt;=RFM_Method!$C$22,5,IF(H374&lt;=RFM_Method!$C$23,4,IF(H374&lt;=RFM_Method!$C$24,3,IF(H374&lt;=RFM_Method!$C$25,2,1)))))</f>
        <v>0</v>
      </c>
      <c r="L374" s="38">
        <f>IF(I374=0,0,IF(I374&gt;=RFM_Method!$E$22,5,IF(I374&gt;=RFM_Method!$E$23,4,IF(I374&gt;=RFM_Method!$E$24,3,IF(I374&gt;=RFM_Method!$E$25,2,1)))))</f>
        <v>0</v>
      </c>
      <c r="M374" s="38">
        <f>IF(I374=0,0,IF(J374&gt;=RFM_Method!$D$25,5,IF(J374&gt;=RFM_Method!$D$24,4,IF(J374&gt;=RFM_Method!$D$23,3,IF(J374&gt;=RFM_Method!$D$22,2,1)))))</f>
        <v>0</v>
      </c>
      <c r="N374" s="38" t="str">
        <f t="shared" si="15"/>
        <v>000</v>
      </c>
      <c r="O374" s="38">
        <f t="shared" si="16"/>
        <v>0</v>
      </c>
      <c r="P374" s="38">
        <f t="shared" si="17"/>
        <v>0</v>
      </c>
      <c r="Q374" s="12" t="str">
        <f>IF(I374=0,"Never Recharged",INDEX(RFM_Method!$C$32:$G$36,6-K374,P374))</f>
        <v>Never Recharged</v>
      </c>
      <c r="R374" s="39">
        <f>SUMIFS(Raw_DataUsage!$D$2:$D$5001,Raw_DataUsage!$B$2:$B$5001,A374)/1024</f>
        <v>3.2674804687499996</v>
      </c>
      <c r="S374" s="40">
        <f>SUMIFS(Raw_Calls!$D$2:$D$5001,Raw_Calls!$B$2:$B$5001,A374)/60</f>
        <v>42.95</v>
      </c>
      <c r="T374" s="38" t="str">
        <f>IF(COUNTIFS(Raw_Subscriptions!$B$2:$B$3001,A374,Raw_Subscriptions!$F$2:$F$3001,"Active")&gt;0,"Yes","No")</f>
        <v>No</v>
      </c>
    </row>
    <row r="375" spans="1:20" x14ac:dyDescent="0.3">
      <c r="A375" s="13" t="str">
        <f>Raw_Customers!A372</f>
        <v>C000371</v>
      </c>
      <c r="B375" s="13" t="str">
        <f>Raw_Customers!B372</f>
        <v>Simran Singh</v>
      </c>
      <c r="C375" s="13" t="str">
        <f>Raw_Customers!E372</f>
        <v>Delhi</v>
      </c>
      <c r="D375" s="13" t="str">
        <f>Raw_Customers!F372</f>
        <v>Delhi NCR</v>
      </c>
      <c r="E375" s="13" t="str">
        <f>Raw_Customers!H372</f>
        <v>Active</v>
      </c>
      <c r="F375" s="35">
        <f>Raw_Customers!G372</f>
        <v>45685</v>
      </c>
      <c r="G375" s="36">
        <f>IF(I375=0,"",INT(_xlfn.MAXIFS(Raw_Recharges!$D$2:$D$3001,Raw_Recharges!$B$2:$B$3001,A375)))</f>
        <v>45955</v>
      </c>
      <c r="H375" s="12">
        <f>IF(I375=0,"",RFM_Method!$C$5-G375)</f>
        <v>99</v>
      </c>
      <c r="I375" s="12">
        <f>COUNTIFS(Raw_Recharges!$B$2:$B$3001,A375)</f>
        <v>1</v>
      </c>
      <c r="J375" s="37">
        <f>IF(I375=0,"",SUMIFS(Raw_Recharges!$E$2:$E$3001,Raw_Recharges!$B$2:$B$3001,A375))</f>
        <v>999</v>
      </c>
      <c r="K375" s="38">
        <f>IF(I375=0,0,IF(H375&lt;=RFM_Method!$C$22,5,IF(H375&lt;=RFM_Method!$C$23,4,IF(H375&lt;=RFM_Method!$C$24,3,IF(H375&lt;=RFM_Method!$C$25,2,1)))))</f>
        <v>3</v>
      </c>
      <c r="L375" s="38">
        <f>IF(I375=0,0,IF(I375&gt;=RFM_Method!$E$22,5,IF(I375&gt;=RFM_Method!$E$23,4,IF(I375&gt;=RFM_Method!$E$24,3,IF(I375&gt;=RFM_Method!$E$25,2,1)))))</f>
        <v>1</v>
      </c>
      <c r="M375" s="38">
        <f>IF(I375=0,0,IF(J375&gt;=RFM_Method!$D$25,5,IF(J375&gt;=RFM_Method!$D$24,4,IF(J375&gt;=RFM_Method!$D$23,3,IF(J375&gt;=RFM_Method!$D$22,2,1)))))</f>
        <v>3</v>
      </c>
      <c r="N375" s="38" t="str">
        <f t="shared" si="15"/>
        <v>313</v>
      </c>
      <c r="O375" s="38">
        <f t="shared" si="16"/>
        <v>7</v>
      </c>
      <c r="P375" s="38">
        <f t="shared" si="17"/>
        <v>2</v>
      </c>
      <c r="Q375" s="12" t="str">
        <f>IF(I375=0,"Never Recharged",INDEX(RFM_Method!$C$32:$G$36,6-K375,P375))</f>
        <v>Need Attention</v>
      </c>
      <c r="R375" s="39">
        <f>SUMIFS(Raw_DataUsage!$D$2:$D$5001,Raw_DataUsage!$B$2:$B$5001,A375)/1024</f>
        <v>3.9378125000000002</v>
      </c>
      <c r="S375" s="40">
        <f>SUMIFS(Raw_Calls!$D$2:$D$5001,Raw_Calls!$B$2:$B$5001,A375)/60</f>
        <v>44.15</v>
      </c>
      <c r="T375" s="38" t="str">
        <f>IF(COUNTIFS(Raw_Subscriptions!$B$2:$B$3001,A375,Raw_Subscriptions!$F$2:$F$3001,"Active")&gt;0,"Yes","No")</f>
        <v>No</v>
      </c>
    </row>
    <row r="376" spans="1:20" x14ac:dyDescent="0.3">
      <c r="A376" s="13" t="str">
        <f>Raw_Customers!A373</f>
        <v>C000372</v>
      </c>
      <c r="B376" s="13" t="str">
        <f>Raw_Customers!B373</f>
        <v>Suresh Reddy</v>
      </c>
      <c r="C376" s="13" t="str">
        <f>Raw_Customers!E373</f>
        <v>Hyderabad</v>
      </c>
      <c r="D376" s="13" t="str">
        <f>Raw_Customers!F373</f>
        <v>UP West</v>
      </c>
      <c r="E376" s="13" t="str">
        <f>Raw_Customers!H373</f>
        <v>Active</v>
      </c>
      <c r="F376" s="35">
        <f>Raw_Customers!G373</f>
        <v>45071</v>
      </c>
      <c r="G376" s="36">
        <f>IF(I376=0,"",INT(_xlfn.MAXIFS(Raw_Recharges!$D$2:$D$3001,Raw_Recharges!$B$2:$B$3001,A376)))</f>
        <v>46052</v>
      </c>
      <c r="H376" s="12">
        <f>IF(I376=0,"",RFM_Method!$C$5-G376)</f>
        <v>2</v>
      </c>
      <c r="I376" s="12">
        <f>COUNTIFS(Raw_Recharges!$B$2:$B$3001,A376)</f>
        <v>5</v>
      </c>
      <c r="J376" s="37">
        <f>IF(I376=0,"",SUMIFS(Raw_Recharges!$E$2:$E$3001,Raw_Recharges!$B$2:$B$3001,A376))</f>
        <v>5162</v>
      </c>
      <c r="K376" s="38">
        <f>IF(I376=0,0,IF(H376&lt;=RFM_Method!$C$22,5,IF(H376&lt;=RFM_Method!$C$23,4,IF(H376&lt;=RFM_Method!$C$24,3,IF(H376&lt;=RFM_Method!$C$25,2,1)))))</f>
        <v>5</v>
      </c>
      <c r="L376" s="38">
        <f>IF(I376=0,0,IF(I376&gt;=RFM_Method!$E$22,5,IF(I376&gt;=RFM_Method!$E$23,4,IF(I376&gt;=RFM_Method!$E$24,3,IF(I376&gt;=RFM_Method!$E$25,2,1)))))</f>
        <v>5</v>
      </c>
      <c r="M376" s="38">
        <f>IF(I376=0,0,IF(J376&gt;=RFM_Method!$D$25,5,IF(J376&gt;=RFM_Method!$D$24,4,IF(J376&gt;=RFM_Method!$D$23,3,IF(J376&gt;=RFM_Method!$D$22,2,1)))))</f>
        <v>5</v>
      </c>
      <c r="N376" s="38" t="str">
        <f t="shared" si="15"/>
        <v>555</v>
      </c>
      <c r="O376" s="38">
        <f t="shared" si="16"/>
        <v>15</v>
      </c>
      <c r="P376" s="38">
        <f t="shared" si="17"/>
        <v>5</v>
      </c>
      <c r="Q376" s="12" t="str">
        <f>IF(I376=0,"Never Recharged",INDEX(RFM_Method!$C$32:$G$36,6-K376,P376))</f>
        <v>Champions</v>
      </c>
      <c r="R376" s="39">
        <f>SUMIFS(Raw_DataUsage!$D$2:$D$5001,Raw_DataUsage!$B$2:$B$5001,A376)/1024</f>
        <v>0</v>
      </c>
      <c r="S376" s="40">
        <f>SUMIFS(Raw_Calls!$D$2:$D$5001,Raw_Calls!$B$2:$B$5001,A376)/60</f>
        <v>0</v>
      </c>
      <c r="T376" s="38" t="str">
        <f>IF(COUNTIFS(Raw_Subscriptions!$B$2:$B$3001,A376,Raw_Subscriptions!$F$2:$F$3001,"Active")&gt;0,"Yes","No")</f>
        <v>Yes</v>
      </c>
    </row>
    <row r="377" spans="1:20" x14ac:dyDescent="0.3">
      <c r="A377" s="13" t="str">
        <f>Raw_Customers!A374</f>
        <v>C000373</v>
      </c>
      <c r="B377" s="13" t="str">
        <f>Raw_Customers!B374</f>
        <v>Simran Yadav</v>
      </c>
      <c r="C377" s="13" t="str">
        <f>Raw_Customers!E374</f>
        <v>Hyderabad</v>
      </c>
      <c r="D377" s="13" t="str">
        <f>Raw_Customers!F374</f>
        <v>UP West</v>
      </c>
      <c r="E377" s="13" t="str">
        <f>Raw_Customers!H374</f>
        <v>Active</v>
      </c>
      <c r="F377" s="35">
        <f>Raw_Customers!G374</f>
        <v>45356</v>
      </c>
      <c r="G377" s="36" t="str">
        <f>IF(I377=0,"",INT(_xlfn.MAXIFS(Raw_Recharges!$D$2:$D$3001,Raw_Recharges!$B$2:$B$3001,A377)))</f>
        <v/>
      </c>
      <c r="H377" s="12" t="str">
        <f>IF(I377=0,"",RFM_Method!$C$5-G377)</f>
        <v/>
      </c>
      <c r="I377" s="12">
        <f>COUNTIFS(Raw_Recharges!$B$2:$B$3001,A377)</f>
        <v>0</v>
      </c>
      <c r="J377" s="37" t="str">
        <f>IF(I377=0,"",SUMIFS(Raw_Recharges!$E$2:$E$3001,Raw_Recharges!$B$2:$B$3001,A377))</f>
        <v/>
      </c>
      <c r="K377" s="38">
        <f>IF(I377=0,0,IF(H377&lt;=RFM_Method!$C$22,5,IF(H377&lt;=RFM_Method!$C$23,4,IF(H377&lt;=RFM_Method!$C$24,3,IF(H377&lt;=RFM_Method!$C$25,2,1)))))</f>
        <v>0</v>
      </c>
      <c r="L377" s="38">
        <f>IF(I377=0,0,IF(I377&gt;=RFM_Method!$E$22,5,IF(I377&gt;=RFM_Method!$E$23,4,IF(I377&gt;=RFM_Method!$E$24,3,IF(I377&gt;=RFM_Method!$E$25,2,1)))))</f>
        <v>0</v>
      </c>
      <c r="M377" s="38">
        <f>IF(I377=0,0,IF(J377&gt;=RFM_Method!$D$25,5,IF(J377&gt;=RFM_Method!$D$24,4,IF(J377&gt;=RFM_Method!$D$23,3,IF(J377&gt;=RFM_Method!$D$22,2,1)))))</f>
        <v>0</v>
      </c>
      <c r="N377" s="38" t="str">
        <f t="shared" si="15"/>
        <v>000</v>
      </c>
      <c r="O377" s="38">
        <f t="shared" si="16"/>
        <v>0</v>
      </c>
      <c r="P377" s="38">
        <f t="shared" si="17"/>
        <v>0</v>
      </c>
      <c r="Q377" s="12" t="str">
        <f>IF(I377=0,"Never Recharged",INDEX(RFM_Method!$C$32:$G$36,6-K377,P377))</f>
        <v>Never Recharged</v>
      </c>
      <c r="R377" s="39">
        <f>SUMIFS(Raw_DataUsage!$D$2:$D$5001,Raw_DataUsage!$B$2:$B$5001,A377)/1024</f>
        <v>0.79777343749999996</v>
      </c>
      <c r="S377" s="40">
        <f>SUMIFS(Raw_Calls!$D$2:$D$5001,Raw_Calls!$B$2:$B$5001,A377)/60</f>
        <v>29.4</v>
      </c>
      <c r="T377" s="38" t="str">
        <f>IF(COUNTIFS(Raw_Subscriptions!$B$2:$B$3001,A377,Raw_Subscriptions!$F$2:$F$3001,"Active")&gt;0,"Yes","No")</f>
        <v>No</v>
      </c>
    </row>
    <row r="378" spans="1:20" x14ac:dyDescent="0.3">
      <c r="A378" s="13" t="str">
        <f>Raw_Customers!A375</f>
        <v>C000374</v>
      </c>
      <c r="B378" s="13" t="str">
        <f>Raw_Customers!B375</f>
        <v>Rahul Gupta</v>
      </c>
      <c r="C378" s="13" t="str">
        <f>Raw_Customers!E375</f>
        <v>Hyderabad</v>
      </c>
      <c r="D378" s="13" t="str">
        <f>Raw_Customers!F375</f>
        <v>Delhi NCR</v>
      </c>
      <c r="E378" s="13" t="str">
        <f>Raw_Customers!H375</f>
        <v>Active</v>
      </c>
      <c r="F378" s="35">
        <f>Raw_Customers!G375</f>
        <v>44884</v>
      </c>
      <c r="G378" s="36">
        <f>IF(I378=0,"",INT(_xlfn.MAXIFS(Raw_Recharges!$D$2:$D$3001,Raw_Recharges!$B$2:$B$3001,A378)))</f>
        <v>46006</v>
      </c>
      <c r="H378" s="12">
        <f>IF(I378=0,"",RFM_Method!$C$5-G378)</f>
        <v>48</v>
      </c>
      <c r="I378" s="12">
        <f>COUNTIFS(Raw_Recharges!$B$2:$B$3001,A378)</f>
        <v>2</v>
      </c>
      <c r="J378" s="37">
        <f>IF(I378=0,"",SUMIFS(Raw_Recharges!$E$2:$E$3001,Raw_Recharges!$B$2:$B$3001,A378))</f>
        <v>3498</v>
      </c>
      <c r="K378" s="38">
        <f>IF(I378=0,0,IF(H378&lt;=RFM_Method!$C$22,5,IF(H378&lt;=RFM_Method!$C$23,4,IF(H378&lt;=RFM_Method!$C$24,3,IF(H378&lt;=RFM_Method!$C$25,2,1)))))</f>
        <v>4</v>
      </c>
      <c r="L378" s="38">
        <f>IF(I378=0,0,IF(I378&gt;=RFM_Method!$E$22,5,IF(I378&gt;=RFM_Method!$E$23,4,IF(I378&gt;=RFM_Method!$E$24,3,IF(I378&gt;=RFM_Method!$E$25,2,1)))))</f>
        <v>2</v>
      </c>
      <c r="M378" s="38">
        <f>IF(I378=0,0,IF(J378&gt;=RFM_Method!$D$25,5,IF(J378&gt;=RFM_Method!$D$24,4,IF(J378&gt;=RFM_Method!$D$23,3,IF(J378&gt;=RFM_Method!$D$22,2,1)))))</f>
        <v>5</v>
      </c>
      <c r="N378" s="38" t="str">
        <f t="shared" si="15"/>
        <v>425</v>
      </c>
      <c r="O378" s="38">
        <f t="shared" si="16"/>
        <v>11</v>
      </c>
      <c r="P378" s="38">
        <f t="shared" si="17"/>
        <v>4</v>
      </c>
      <c r="Q378" s="12" t="str">
        <f>IF(I378=0,"Never Recharged",INDEX(RFM_Method!$C$32:$G$36,6-K378,P378))</f>
        <v>Loyal Customers</v>
      </c>
      <c r="R378" s="39">
        <f>SUMIFS(Raw_DataUsage!$D$2:$D$5001,Raw_DataUsage!$B$2:$B$5001,A378)/1024</f>
        <v>3.5818164062500002</v>
      </c>
      <c r="S378" s="40">
        <f>SUMIFS(Raw_Calls!$D$2:$D$5001,Raw_Calls!$B$2:$B$5001,A378)/60</f>
        <v>16.816666666666666</v>
      </c>
      <c r="T378" s="38" t="str">
        <f>IF(COUNTIFS(Raw_Subscriptions!$B$2:$B$3001,A378,Raw_Subscriptions!$F$2:$F$3001,"Active")&gt;0,"Yes","No")</f>
        <v>Yes</v>
      </c>
    </row>
    <row r="379" spans="1:20" x14ac:dyDescent="0.3">
      <c r="A379" s="13" t="str">
        <f>Raw_Customers!A376</f>
        <v>C000375</v>
      </c>
      <c r="B379" s="13" t="str">
        <f>Raw_Customers!B376</f>
        <v>Raj Patel</v>
      </c>
      <c r="C379" s="13" t="str">
        <f>Raw_Customers!E376</f>
        <v>Pune</v>
      </c>
      <c r="D379" s="13" t="str">
        <f>Raw_Customers!F376</f>
        <v>Tamil Nadu</v>
      </c>
      <c r="E379" s="13" t="str">
        <f>Raw_Customers!H376</f>
        <v>Inactive</v>
      </c>
      <c r="F379" s="35">
        <f>Raw_Customers!G376</f>
        <v>45593</v>
      </c>
      <c r="G379" s="36" t="str">
        <f>IF(I379=0,"",INT(_xlfn.MAXIFS(Raw_Recharges!$D$2:$D$3001,Raw_Recharges!$B$2:$B$3001,A379)))</f>
        <v/>
      </c>
      <c r="H379" s="12" t="str">
        <f>IF(I379=0,"",RFM_Method!$C$5-G379)</f>
        <v/>
      </c>
      <c r="I379" s="12">
        <f>COUNTIFS(Raw_Recharges!$B$2:$B$3001,A379)</f>
        <v>0</v>
      </c>
      <c r="J379" s="37" t="str">
        <f>IF(I379=0,"",SUMIFS(Raw_Recharges!$E$2:$E$3001,Raw_Recharges!$B$2:$B$3001,A379))</f>
        <v/>
      </c>
      <c r="K379" s="38">
        <f>IF(I379=0,0,IF(H379&lt;=RFM_Method!$C$22,5,IF(H379&lt;=RFM_Method!$C$23,4,IF(H379&lt;=RFM_Method!$C$24,3,IF(H379&lt;=RFM_Method!$C$25,2,1)))))</f>
        <v>0</v>
      </c>
      <c r="L379" s="38">
        <f>IF(I379=0,0,IF(I379&gt;=RFM_Method!$E$22,5,IF(I379&gt;=RFM_Method!$E$23,4,IF(I379&gt;=RFM_Method!$E$24,3,IF(I379&gt;=RFM_Method!$E$25,2,1)))))</f>
        <v>0</v>
      </c>
      <c r="M379" s="38">
        <f>IF(I379=0,0,IF(J379&gt;=RFM_Method!$D$25,5,IF(J379&gt;=RFM_Method!$D$24,4,IF(J379&gt;=RFM_Method!$D$23,3,IF(J379&gt;=RFM_Method!$D$22,2,1)))))</f>
        <v>0</v>
      </c>
      <c r="N379" s="38" t="str">
        <f t="shared" si="15"/>
        <v>000</v>
      </c>
      <c r="O379" s="38">
        <f t="shared" si="16"/>
        <v>0</v>
      </c>
      <c r="P379" s="38">
        <f t="shared" si="17"/>
        <v>0</v>
      </c>
      <c r="Q379" s="12" t="str">
        <f>IF(I379=0,"Never Recharged",INDEX(RFM_Method!$C$32:$G$36,6-K379,P379))</f>
        <v>Never Recharged</v>
      </c>
      <c r="R379" s="39">
        <f>SUMIFS(Raw_DataUsage!$D$2:$D$5001,Raw_DataUsage!$B$2:$B$5001,A379)/1024</f>
        <v>0.95107421874999998</v>
      </c>
      <c r="S379" s="40">
        <f>SUMIFS(Raw_Calls!$D$2:$D$5001,Raw_Calls!$B$2:$B$5001,A379)/60</f>
        <v>166.58333333333334</v>
      </c>
      <c r="T379" s="38" t="str">
        <f>IF(COUNTIFS(Raw_Subscriptions!$B$2:$B$3001,A379,Raw_Subscriptions!$F$2:$F$3001,"Active")&gt;0,"Yes","No")</f>
        <v>No</v>
      </c>
    </row>
    <row r="380" spans="1:20" x14ac:dyDescent="0.3">
      <c r="A380" s="13" t="str">
        <f>Raw_Customers!A377</f>
        <v>C000376</v>
      </c>
      <c r="B380" s="13" t="str">
        <f>Raw_Customers!B377</f>
        <v>Simran Patel</v>
      </c>
      <c r="C380" s="13" t="str">
        <f>Raw_Customers!E377</f>
        <v>Delhi</v>
      </c>
      <c r="D380" s="13" t="str">
        <f>Raw_Customers!F377</f>
        <v>Karnataka</v>
      </c>
      <c r="E380" s="13" t="str">
        <f>Raw_Customers!H377</f>
        <v>Inactive</v>
      </c>
      <c r="F380" s="35">
        <f>Raw_Customers!G377</f>
        <v>44668</v>
      </c>
      <c r="G380" s="36">
        <f>IF(I380=0,"",INT(_xlfn.MAXIFS(Raw_Recharges!$D$2:$D$3001,Raw_Recharges!$B$2:$B$3001,A380)))</f>
        <v>46032</v>
      </c>
      <c r="H380" s="12">
        <f>IF(I380=0,"",RFM_Method!$C$5-G380)</f>
        <v>22</v>
      </c>
      <c r="I380" s="12">
        <f>COUNTIFS(Raw_Recharges!$B$2:$B$3001,A380)</f>
        <v>1</v>
      </c>
      <c r="J380" s="37">
        <f>IF(I380=0,"",SUMIFS(Raw_Recharges!$E$2:$E$3001,Raw_Recharges!$B$2:$B$3001,A380))</f>
        <v>499</v>
      </c>
      <c r="K380" s="38">
        <f>IF(I380=0,0,IF(H380&lt;=RFM_Method!$C$22,5,IF(H380&lt;=RFM_Method!$C$23,4,IF(H380&lt;=RFM_Method!$C$24,3,IF(H380&lt;=RFM_Method!$C$25,2,1)))))</f>
        <v>5</v>
      </c>
      <c r="L380" s="38">
        <f>IF(I380=0,0,IF(I380&gt;=RFM_Method!$E$22,5,IF(I380&gt;=RFM_Method!$E$23,4,IF(I380&gt;=RFM_Method!$E$24,3,IF(I380&gt;=RFM_Method!$E$25,2,1)))))</f>
        <v>1</v>
      </c>
      <c r="M380" s="38">
        <f>IF(I380=0,0,IF(J380&gt;=RFM_Method!$D$25,5,IF(J380&gt;=RFM_Method!$D$24,4,IF(J380&gt;=RFM_Method!$D$23,3,IF(J380&gt;=RFM_Method!$D$22,2,1)))))</f>
        <v>2</v>
      </c>
      <c r="N380" s="38" t="str">
        <f t="shared" si="15"/>
        <v>512</v>
      </c>
      <c r="O380" s="38">
        <f t="shared" si="16"/>
        <v>8</v>
      </c>
      <c r="P380" s="38">
        <f t="shared" si="17"/>
        <v>2</v>
      </c>
      <c r="Q380" s="12" t="str">
        <f>IF(I380=0,"Never Recharged",INDEX(RFM_Method!$C$32:$G$36,6-K380,P380))</f>
        <v>Promising</v>
      </c>
      <c r="R380" s="39">
        <f>SUMIFS(Raw_DataUsage!$D$2:$D$5001,Raw_DataUsage!$B$2:$B$5001,A380)/1024</f>
        <v>8.7238867187499984</v>
      </c>
      <c r="S380" s="40">
        <f>SUMIFS(Raw_Calls!$D$2:$D$5001,Raw_Calls!$B$2:$B$5001,A380)/60</f>
        <v>92.766666666666666</v>
      </c>
      <c r="T380" s="38" t="str">
        <f>IF(COUNTIFS(Raw_Subscriptions!$B$2:$B$3001,A380,Raw_Subscriptions!$F$2:$F$3001,"Active")&gt;0,"Yes","No")</f>
        <v>Yes</v>
      </c>
    </row>
    <row r="381" spans="1:20" x14ac:dyDescent="0.3">
      <c r="A381" s="13" t="str">
        <f>Raw_Customers!A378</f>
        <v>C000377</v>
      </c>
      <c r="B381" s="13" t="str">
        <f>Raw_Customers!B378</f>
        <v>Simran Mishra</v>
      </c>
      <c r="C381" s="13" t="str">
        <f>Raw_Customers!E378</f>
        <v>Bangalore</v>
      </c>
      <c r="D381" s="13" t="str">
        <f>Raw_Customers!F378</f>
        <v>Telangana</v>
      </c>
      <c r="E381" s="13" t="str">
        <f>Raw_Customers!H378</f>
        <v>Active</v>
      </c>
      <c r="F381" s="35">
        <f>Raw_Customers!G378</f>
        <v>45233</v>
      </c>
      <c r="G381" s="36">
        <f>IF(I381=0,"",INT(_xlfn.MAXIFS(Raw_Recharges!$D$2:$D$3001,Raw_Recharges!$B$2:$B$3001,A381)))</f>
        <v>45773</v>
      </c>
      <c r="H381" s="12">
        <f>IF(I381=0,"",RFM_Method!$C$5-G381)</f>
        <v>281</v>
      </c>
      <c r="I381" s="12">
        <f>COUNTIFS(Raw_Recharges!$B$2:$B$3001,A381)</f>
        <v>1</v>
      </c>
      <c r="J381" s="37">
        <f>IF(I381=0,"",SUMIFS(Raw_Recharges!$E$2:$E$3001,Raw_Recharges!$B$2:$B$3001,A381))</f>
        <v>479</v>
      </c>
      <c r="K381" s="38">
        <f>IF(I381=0,0,IF(H381&lt;=RFM_Method!$C$22,5,IF(H381&lt;=RFM_Method!$C$23,4,IF(H381&lt;=RFM_Method!$C$24,3,IF(H381&lt;=RFM_Method!$C$25,2,1)))))</f>
        <v>1</v>
      </c>
      <c r="L381" s="38">
        <f>IF(I381=0,0,IF(I381&gt;=RFM_Method!$E$22,5,IF(I381&gt;=RFM_Method!$E$23,4,IF(I381&gt;=RFM_Method!$E$24,3,IF(I381&gt;=RFM_Method!$E$25,2,1)))))</f>
        <v>1</v>
      </c>
      <c r="M381" s="38">
        <f>IF(I381=0,0,IF(J381&gt;=RFM_Method!$D$25,5,IF(J381&gt;=RFM_Method!$D$24,4,IF(J381&gt;=RFM_Method!$D$23,3,IF(J381&gt;=RFM_Method!$D$22,2,1)))))</f>
        <v>2</v>
      </c>
      <c r="N381" s="38" t="str">
        <f t="shared" si="15"/>
        <v>112</v>
      </c>
      <c r="O381" s="38">
        <f t="shared" si="16"/>
        <v>4</v>
      </c>
      <c r="P381" s="38">
        <f t="shared" si="17"/>
        <v>2</v>
      </c>
      <c r="Q381" s="12" t="str">
        <f>IF(I381=0,"Never Recharged",INDEX(RFM_Method!$C$32:$G$36,6-K381,P381))</f>
        <v>Hibernating</v>
      </c>
      <c r="R381" s="39">
        <f>SUMIFS(Raw_DataUsage!$D$2:$D$5001,Raw_DataUsage!$B$2:$B$5001,A381)/1024</f>
        <v>7.5901757812500001</v>
      </c>
      <c r="S381" s="40">
        <f>SUMIFS(Raw_Calls!$D$2:$D$5001,Raw_Calls!$B$2:$B$5001,A381)/60</f>
        <v>118.23333333333333</v>
      </c>
      <c r="T381" s="38" t="str">
        <f>IF(COUNTIFS(Raw_Subscriptions!$B$2:$B$3001,A381,Raw_Subscriptions!$F$2:$F$3001,"Active")&gt;0,"Yes","No")</f>
        <v>No</v>
      </c>
    </row>
    <row r="382" spans="1:20" x14ac:dyDescent="0.3">
      <c r="A382" s="13" t="str">
        <f>Raw_Customers!A379</f>
        <v>C000378</v>
      </c>
      <c r="B382" s="13" t="str">
        <f>Raw_Customers!B379</f>
        <v>Vikram Jha</v>
      </c>
      <c r="C382" s="13" t="str">
        <f>Raw_Customers!E379</f>
        <v>Hyderabad</v>
      </c>
      <c r="D382" s="13" t="str">
        <f>Raw_Customers!F379</f>
        <v>UP East</v>
      </c>
      <c r="E382" s="13" t="str">
        <f>Raw_Customers!H379</f>
        <v>Active</v>
      </c>
      <c r="F382" s="35">
        <f>Raw_Customers!G379</f>
        <v>44894</v>
      </c>
      <c r="G382" s="36">
        <f>IF(I382=0,"",INT(_xlfn.MAXIFS(Raw_Recharges!$D$2:$D$3001,Raw_Recharges!$B$2:$B$3001,A382)))</f>
        <v>45954</v>
      </c>
      <c r="H382" s="12">
        <f>IF(I382=0,"",RFM_Method!$C$5-G382)</f>
        <v>100</v>
      </c>
      <c r="I382" s="12">
        <f>COUNTIFS(Raw_Recharges!$B$2:$B$3001,A382)</f>
        <v>3</v>
      </c>
      <c r="J382" s="37">
        <f>IF(I382=0,"",SUMIFS(Raw_Recharges!$E$2:$E$3001,Raw_Recharges!$B$2:$B$3001,A382))</f>
        <v>3446</v>
      </c>
      <c r="K382" s="38">
        <f>IF(I382=0,0,IF(H382&lt;=RFM_Method!$C$22,5,IF(H382&lt;=RFM_Method!$C$23,4,IF(H382&lt;=RFM_Method!$C$24,3,IF(H382&lt;=RFM_Method!$C$25,2,1)))))</f>
        <v>3</v>
      </c>
      <c r="L382" s="38">
        <f>IF(I382=0,0,IF(I382&gt;=RFM_Method!$E$22,5,IF(I382&gt;=RFM_Method!$E$23,4,IF(I382&gt;=RFM_Method!$E$24,3,IF(I382&gt;=RFM_Method!$E$25,2,1)))))</f>
        <v>3</v>
      </c>
      <c r="M382" s="38">
        <f>IF(I382=0,0,IF(J382&gt;=RFM_Method!$D$25,5,IF(J382&gt;=RFM_Method!$D$24,4,IF(J382&gt;=RFM_Method!$D$23,3,IF(J382&gt;=RFM_Method!$D$22,2,1)))))</f>
        <v>5</v>
      </c>
      <c r="N382" s="38" t="str">
        <f t="shared" si="15"/>
        <v>335</v>
      </c>
      <c r="O382" s="38">
        <f t="shared" si="16"/>
        <v>11</v>
      </c>
      <c r="P382" s="38">
        <f t="shared" si="17"/>
        <v>4</v>
      </c>
      <c r="Q382" s="12" t="str">
        <f>IF(I382=0,"Never Recharged",INDEX(RFM_Method!$C$32:$G$36,6-K382,P382))</f>
        <v>Loyal Customers</v>
      </c>
      <c r="R382" s="39">
        <f>SUMIFS(Raw_DataUsage!$D$2:$D$5001,Raw_DataUsage!$B$2:$B$5001,A382)/1024</f>
        <v>7.0712304687500005</v>
      </c>
      <c r="S382" s="40">
        <f>SUMIFS(Raw_Calls!$D$2:$D$5001,Raw_Calls!$B$2:$B$5001,A382)/60</f>
        <v>131.18333333333334</v>
      </c>
      <c r="T382" s="38" t="str">
        <f>IF(COUNTIFS(Raw_Subscriptions!$B$2:$B$3001,A382,Raw_Subscriptions!$F$2:$F$3001,"Active")&gt;0,"Yes","No")</f>
        <v>Yes</v>
      </c>
    </row>
    <row r="383" spans="1:20" x14ac:dyDescent="0.3">
      <c r="A383" s="13" t="str">
        <f>Raw_Customers!A380</f>
        <v>C000379</v>
      </c>
      <c r="B383" s="13" t="str">
        <f>Raw_Customers!B380</f>
        <v>Raj Gupta</v>
      </c>
      <c r="C383" s="13" t="str">
        <f>Raw_Customers!E380</f>
        <v>Pune</v>
      </c>
      <c r="D383" s="13" t="str">
        <f>Raw_Customers!F380</f>
        <v>Andhra Pradesh</v>
      </c>
      <c r="E383" s="13" t="str">
        <f>Raw_Customers!H380</f>
        <v>Active</v>
      </c>
      <c r="F383" s="35">
        <f>Raw_Customers!G380</f>
        <v>45480</v>
      </c>
      <c r="G383" s="36">
        <f>IF(I383=0,"",INT(_xlfn.MAXIFS(Raw_Recharges!$D$2:$D$3001,Raw_Recharges!$B$2:$B$3001,A383)))</f>
        <v>45753</v>
      </c>
      <c r="H383" s="12">
        <f>IF(I383=0,"",RFM_Method!$C$5-G383)</f>
        <v>301</v>
      </c>
      <c r="I383" s="12">
        <f>COUNTIFS(Raw_Recharges!$B$2:$B$3001,A383)</f>
        <v>2</v>
      </c>
      <c r="J383" s="37">
        <f>IF(I383=0,"",SUMIFS(Raw_Recharges!$E$2:$E$3001,Raw_Recharges!$B$2:$B$3001,A383))</f>
        <v>1348</v>
      </c>
      <c r="K383" s="38">
        <f>IF(I383=0,0,IF(H383&lt;=RFM_Method!$C$22,5,IF(H383&lt;=RFM_Method!$C$23,4,IF(H383&lt;=RFM_Method!$C$24,3,IF(H383&lt;=RFM_Method!$C$25,2,1)))))</f>
        <v>1</v>
      </c>
      <c r="L383" s="38">
        <f>IF(I383=0,0,IF(I383&gt;=RFM_Method!$E$22,5,IF(I383&gt;=RFM_Method!$E$23,4,IF(I383&gt;=RFM_Method!$E$24,3,IF(I383&gt;=RFM_Method!$E$25,2,1)))))</f>
        <v>2</v>
      </c>
      <c r="M383" s="38">
        <f>IF(I383=0,0,IF(J383&gt;=RFM_Method!$D$25,5,IF(J383&gt;=RFM_Method!$D$24,4,IF(J383&gt;=RFM_Method!$D$23,3,IF(J383&gt;=RFM_Method!$D$22,2,1)))))</f>
        <v>4</v>
      </c>
      <c r="N383" s="38" t="str">
        <f t="shared" si="15"/>
        <v>124</v>
      </c>
      <c r="O383" s="38">
        <f t="shared" si="16"/>
        <v>7</v>
      </c>
      <c r="P383" s="38">
        <f t="shared" si="17"/>
        <v>3</v>
      </c>
      <c r="Q383" s="12" t="str">
        <f>IF(I383=0,"Never Recharged",INDEX(RFM_Method!$C$32:$G$36,6-K383,P383))</f>
        <v>At Risk</v>
      </c>
      <c r="R383" s="39">
        <f>SUMIFS(Raw_DataUsage!$D$2:$D$5001,Raw_DataUsage!$B$2:$B$5001,A383)/1024</f>
        <v>2.0486816406249999</v>
      </c>
      <c r="S383" s="40">
        <f>SUMIFS(Raw_Calls!$D$2:$D$5001,Raw_Calls!$B$2:$B$5001,A383)/60</f>
        <v>164.38333333333333</v>
      </c>
      <c r="T383" s="38" t="str">
        <f>IF(COUNTIFS(Raw_Subscriptions!$B$2:$B$3001,A383,Raw_Subscriptions!$F$2:$F$3001,"Active")&gt;0,"Yes","No")</f>
        <v>Yes</v>
      </c>
    </row>
    <row r="384" spans="1:20" x14ac:dyDescent="0.3">
      <c r="A384" s="13" t="str">
        <f>Raw_Customers!A381</f>
        <v>C000380</v>
      </c>
      <c r="B384" s="13" t="str">
        <f>Raw_Customers!B381</f>
        <v>Rahul Patel</v>
      </c>
      <c r="C384" s="13" t="str">
        <f>Raw_Customers!E381</f>
        <v>Bangalore</v>
      </c>
      <c r="D384" s="13" t="str">
        <f>Raw_Customers!F381</f>
        <v>Gujarat</v>
      </c>
      <c r="E384" s="13" t="str">
        <f>Raw_Customers!H381</f>
        <v>Inactive</v>
      </c>
      <c r="F384" s="35">
        <f>Raw_Customers!G381</f>
        <v>44275</v>
      </c>
      <c r="G384" s="36">
        <f>IF(I384=0,"",INT(_xlfn.MAXIFS(Raw_Recharges!$D$2:$D$3001,Raw_Recharges!$B$2:$B$3001,A384)))</f>
        <v>45984</v>
      </c>
      <c r="H384" s="12">
        <f>IF(I384=0,"",RFM_Method!$C$5-G384)</f>
        <v>70</v>
      </c>
      <c r="I384" s="12">
        <f>COUNTIFS(Raw_Recharges!$B$2:$B$3001,A384)</f>
        <v>1</v>
      </c>
      <c r="J384" s="37">
        <f>IF(I384=0,"",SUMIFS(Raw_Recharges!$E$2:$E$3001,Raw_Recharges!$B$2:$B$3001,A384))</f>
        <v>2999</v>
      </c>
      <c r="K384" s="38">
        <f>IF(I384=0,0,IF(H384&lt;=RFM_Method!$C$22,5,IF(H384&lt;=RFM_Method!$C$23,4,IF(H384&lt;=RFM_Method!$C$24,3,IF(H384&lt;=RFM_Method!$C$25,2,1)))))</f>
        <v>4</v>
      </c>
      <c r="L384" s="38">
        <f>IF(I384=0,0,IF(I384&gt;=RFM_Method!$E$22,5,IF(I384&gt;=RFM_Method!$E$23,4,IF(I384&gt;=RFM_Method!$E$24,3,IF(I384&gt;=RFM_Method!$E$25,2,1)))))</f>
        <v>1</v>
      </c>
      <c r="M384" s="38">
        <f>IF(I384=0,0,IF(J384&gt;=RFM_Method!$D$25,5,IF(J384&gt;=RFM_Method!$D$24,4,IF(J384&gt;=RFM_Method!$D$23,3,IF(J384&gt;=RFM_Method!$D$22,2,1)))))</f>
        <v>5</v>
      </c>
      <c r="N384" s="38" t="str">
        <f t="shared" si="15"/>
        <v>415</v>
      </c>
      <c r="O384" s="38">
        <f t="shared" si="16"/>
        <v>10</v>
      </c>
      <c r="P384" s="38">
        <f t="shared" si="17"/>
        <v>3</v>
      </c>
      <c r="Q384" s="12" t="str">
        <f>IF(I384=0,"Never Recharged",INDEX(RFM_Method!$C$32:$G$36,6-K384,P384))</f>
        <v>Potential Loyalist</v>
      </c>
      <c r="R384" s="39">
        <f>SUMIFS(Raw_DataUsage!$D$2:$D$5001,Raw_DataUsage!$B$2:$B$5001,A384)/1024</f>
        <v>4.6183007812500003</v>
      </c>
      <c r="S384" s="40">
        <f>SUMIFS(Raw_Calls!$D$2:$D$5001,Raw_Calls!$B$2:$B$5001,A384)/60</f>
        <v>24.916666666666668</v>
      </c>
      <c r="T384" s="38" t="str">
        <f>IF(COUNTIFS(Raw_Subscriptions!$B$2:$B$3001,A384,Raw_Subscriptions!$F$2:$F$3001,"Active")&gt;0,"Yes","No")</f>
        <v>No</v>
      </c>
    </row>
    <row r="385" spans="1:20" x14ac:dyDescent="0.3">
      <c r="A385" s="13" t="str">
        <f>Raw_Customers!A382</f>
        <v>C000381</v>
      </c>
      <c r="B385" s="13" t="str">
        <f>Raw_Customers!B382</f>
        <v>Neha Gupta</v>
      </c>
      <c r="C385" s="13" t="str">
        <f>Raw_Customers!E382</f>
        <v>Delhi</v>
      </c>
      <c r="D385" s="13" t="str">
        <f>Raw_Customers!F382</f>
        <v>Tamil Nadu</v>
      </c>
      <c r="E385" s="13" t="str">
        <f>Raw_Customers!H382</f>
        <v>Active</v>
      </c>
      <c r="F385" s="35">
        <f>Raw_Customers!G382</f>
        <v>45931</v>
      </c>
      <c r="G385" s="36">
        <f>IF(I385=0,"",INT(_xlfn.MAXIFS(Raw_Recharges!$D$2:$D$3001,Raw_Recharges!$B$2:$B$3001,A385)))</f>
        <v>46051</v>
      </c>
      <c r="H385" s="12">
        <f>IF(I385=0,"",RFM_Method!$C$5-G385)</f>
        <v>3</v>
      </c>
      <c r="I385" s="12">
        <f>COUNTIFS(Raw_Recharges!$B$2:$B$3001,A385)</f>
        <v>1</v>
      </c>
      <c r="J385" s="37">
        <f>IF(I385=0,"",SUMIFS(Raw_Recharges!$E$2:$E$3001,Raw_Recharges!$B$2:$B$3001,A385))</f>
        <v>499</v>
      </c>
      <c r="K385" s="38">
        <f>IF(I385=0,0,IF(H385&lt;=RFM_Method!$C$22,5,IF(H385&lt;=RFM_Method!$C$23,4,IF(H385&lt;=RFM_Method!$C$24,3,IF(H385&lt;=RFM_Method!$C$25,2,1)))))</f>
        <v>5</v>
      </c>
      <c r="L385" s="38">
        <f>IF(I385=0,0,IF(I385&gt;=RFM_Method!$E$22,5,IF(I385&gt;=RFM_Method!$E$23,4,IF(I385&gt;=RFM_Method!$E$24,3,IF(I385&gt;=RFM_Method!$E$25,2,1)))))</f>
        <v>1</v>
      </c>
      <c r="M385" s="38">
        <f>IF(I385=0,0,IF(J385&gt;=RFM_Method!$D$25,5,IF(J385&gt;=RFM_Method!$D$24,4,IF(J385&gt;=RFM_Method!$D$23,3,IF(J385&gt;=RFM_Method!$D$22,2,1)))))</f>
        <v>2</v>
      </c>
      <c r="N385" s="38" t="str">
        <f t="shared" si="15"/>
        <v>512</v>
      </c>
      <c r="O385" s="38">
        <f t="shared" si="16"/>
        <v>8</v>
      </c>
      <c r="P385" s="38">
        <f t="shared" si="17"/>
        <v>2</v>
      </c>
      <c r="Q385" s="12" t="str">
        <f>IF(I385=0,"Never Recharged",INDEX(RFM_Method!$C$32:$G$36,6-K385,P385))</f>
        <v>Promising</v>
      </c>
      <c r="R385" s="39">
        <f>SUMIFS(Raw_DataUsage!$D$2:$D$5001,Raw_DataUsage!$B$2:$B$5001,A385)/1024</f>
        <v>1.215107421875</v>
      </c>
      <c r="S385" s="40">
        <f>SUMIFS(Raw_Calls!$D$2:$D$5001,Raw_Calls!$B$2:$B$5001,A385)/60</f>
        <v>86.2</v>
      </c>
      <c r="T385" s="38" t="str">
        <f>IF(COUNTIFS(Raw_Subscriptions!$B$2:$B$3001,A385,Raw_Subscriptions!$F$2:$F$3001,"Active")&gt;0,"Yes","No")</f>
        <v>Yes</v>
      </c>
    </row>
    <row r="386" spans="1:20" x14ac:dyDescent="0.3">
      <c r="A386" s="13" t="str">
        <f>Raw_Customers!A383</f>
        <v>C000382</v>
      </c>
      <c r="B386" s="13" t="str">
        <f>Raw_Customers!B383</f>
        <v>Priya Patel</v>
      </c>
      <c r="C386" s="13" t="str">
        <f>Raw_Customers!E383</f>
        <v>Pune</v>
      </c>
      <c r="D386" s="13" t="str">
        <f>Raw_Customers!F383</f>
        <v>Telangana</v>
      </c>
      <c r="E386" s="13" t="str">
        <f>Raw_Customers!H383</f>
        <v>Active</v>
      </c>
      <c r="F386" s="35">
        <f>Raw_Customers!G383</f>
        <v>44849</v>
      </c>
      <c r="G386" s="36" t="str">
        <f>IF(I386=0,"",INT(_xlfn.MAXIFS(Raw_Recharges!$D$2:$D$3001,Raw_Recharges!$B$2:$B$3001,A386)))</f>
        <v/>
      </c>
      <c r="H386" s="12" t="str">
        <f>IF(I386=0,"",RFM_Method!$C$5-G386)</f>
        <v/>
      </c>
      <c r="I386" s="12">
        <f>COUNTIFS(Raw_Recharges!$B$2:$B$3001,A386)</f>
        <v>0</v>
      </c>
      <c r="J386" s="37" t="str">
        <f>IF(I386=0,"",SUMIFS(Raw_Recharges!$E$2:$E$3001,Raw_Recharges!$B$2:$B$3001,A386))</f>
        <v/>
      </c>
      <c r="K386" s="38">
        <f>IF(I386=0,0,IF(H386&lt;=RFM_Method!$C$22,5,IF(H386&lt;=RFM_Method!$C$23,4,IF(H386&lt;=RFM_Method!$C$24,3,IF(H386&lt;=RFM_Method!$C$25,2,1)))))</f>
        <v>0</v>
      </c>
      <c r="L386" s="38">
        <f>IF(I386=0,0,IF(I386&gt;=RFM_Method!$E$22,5,IF(I386&gt;=RFM_Method!$E$23,4,IF(I386&gt;=RFM_Method!$E$24,3,IF(I386&gt;=RFM_Method!$E$25,2,1)))))</f>
        <v>0</v>
      </c>
      <c r="M386" s="38">
        <f>IF(I386=0,0,IF(J386&gt;=RFM_Method!$D$25,5,IF(J386&gt;=RFM_Method!$D$24,4,IF(J386&gt;=RFM_Method!$D$23,3,IF(J386&gt;=RFM_Method!$D$22,2,1)))))</f>
        <v>0</v>
      </c>
      <c r="N386" s="38" t="str">
        <f t="shared" si="15"/>
        <v>000</v>
      </c>
      <c r="O386" s="38">
        <f t="shared" si="16"/>
        <v>0</v>
      </c>
      <c r="P386" s="38">
        <f t="shared" si="17"/>
        <v>0</v>
      </c>
      <c r="Q386" s="12" t="str">
        <f>IF(I386=0,"Never Recharged",INDEX(RFM_Method!$C$32:$G$36,6-K386,P386))</f>
        <v>Never Recharged</v>
      </c>
      <c r="R386" s="39">
        <f>SUMIFS(Raw_DataUsage!$D$2:$D$5001,Raw_DataUsage!$B$2:$B$5001,A386)/1024</f>
        <v>5.8469433593749995</v>
      </c>
      <c r="S386" s="40">
        <f>SUMIFS(Raw_Calls!$D$2:$D$5001,Raw_Calls!$B$2:$B$5001,A386)/60</f>
        <v>59.416666666666664</v>
      </c>
      <c r="T386" s="38" t="str">
        <f>IF(COUNTIFS(Raw_Subscriptions!$B$2:$B$3001,A386,Raw_Subscriptions!$F$2:$F$3001,"Active")&gt;0,"Yes","No")</f>
        <v>No</v>
      </c>
    </row>
    <row r="387" spans="1:20" x14ac:dyDescent="0.3">
      <c r="A387" s="13" t="str">
        <f>Raw_Customers!A384</f>
        <v>C000383</v>
      </c>
      <c r="B387" s="13" t="str">
        <f>Raw_Customers!B384</f>
        <v>Amit Reddy</v>
      </c>
      <c r="C387" s="13" t="str">
        <f>Raw_Customers!E384</f>
        <v>Delhi</v>
      </c>
      <c r="D387" s="13" t="str">
        <f>Raw_Customers!F384</f>
        <v>Karnataka</v>
      </c>
      <c r="E387" s="13" t="str">
        <f>Raw_Customers!H384</f>
        <v>Active</v>
      </c>
      <c r="F387" s="35">
        <f>Raw_Customers!G384</f>
        <v>44679</v>
      </c>
      <c r="G387" s="36">
        <f>IF(I387=0,"",INT(_xlfn.MAXIFS(Raw_Recharges!$D$2:$D$3001,Raw_Recharges!$B$2:$B$3001,A387)))</f>
        <v>45959</v>
      </c>
      <c r="H387" s="12">
        <f>IF(I387=0,"",RFM_Method!$C$5-G387)</f>
        <v>95</v>
      </c>
      <c r="I387" s="12">
        <f>COUNTIFS(Raw_Recharges!$B$2:$B$3001,A387)</f>
        <v>3</v>
      </c>
      <c r="J387" s="37">
        <f>IF(I387=0,"",SUMIFS(Raw_Recharges!$E$2:$E$3001,Raw_Recharges!$B$2:$B$3001,A387))</f>
        <v>3295</v>
      </c>
      <c r="K387" s="38">
        <f>IF(I387=0,0,IF(H387&lt;=RFM_Method!$C$22,5,IF(H387&lt;=RFM_Method!$C$23,4,IF(H387&lt;=RFM_Method!$C$24,3,IF(H387&lt;=RFM_Method!$C$25,2,1)))))</f>
        <v>3</v>
      </c>
      <c r="L387" s="38">
        <f>IF(I387=0,0,IF(I387&gt;=RFM_Method!$E$22,5,IF(I387&gt;=RFM_Method!$E$23,4,IF(I387&gt;=RFM_Method!$E$24,3,IF(I387&gt;=RFM_Method!$E$25,2,1)))))</f>
        <v>3</v>
      </c>
      <c r="M387" s="38">
        <f>IF(I387=0,0,IF(J387&gt;=RFM_Method!$D$25,5,IF(J387&gt;=RFM_Method!$D$24,4,IF(J387&gt;=RFM_Method!$D$23,3,IF(J387&gt;=RFM_Method!$D$22,2,1)))))</f>
        <v>5</v>
      </c>
      <c r="N387" s="38" t="str">
        <f t="shared" si="15"/>
        <v>335</v>
      </c>
      <c r="O387" s="38">
        <f t="shared" si="16"/>
        <v>11</v>
      </c>
      <c r="P387" s="38">
        <f t="shared" si="17"/>
        <v>4</v>
      </c>
      <c r="Q387" s="12" t="str">
        <f>IF(I387=0,"Never Recharged",INDEX(RFM_Method!$C$32:$G$36,6-K387,P387))</f>
        <v>Loyal Customers</v>
      </c>
      <c r="R387" s="39">
        <f>SUMIFS(Raw_DataUsage!$D$2:$D$5001,Raw_DataUsage!$B$2:$B$5001,A387)/1024</f>
        <v>1.8965917968749999</v>
      </c>
      <c r="S387" s="40">
        <f>SUMIFS(Raw_Calls!$D$2:$D$5001,Raw_Calls!$B$2:$B$5001,A387)/60</f>
        <v>51.383333333333333</v>
      </c>
      <c r="T387" s="38" t="str">
        <f>IF(COUNTIFS(Raw_Subscriptions!$B$2:$B$3001,A387,Raw_Subscriptions!$F$2:$F$3001,"Active")&gt;0,"Yes","No")</f>
        <v>No</v>
      </c>
    </row>
    <row r="388" spans="1:20" x14ac:dyDescent="0.3">
      <c r="A388" s="13" t="str">
        <f>Raw_Customers!A385</f>
        <v>C000384</v>
      </c>
      <c r="B388" s="13" t="str">
        <f>Raw_Customers!B385</f>
        <v>Amit Reddy</v>
      </c>
      <c r="C388" s="13" t="str">
        <f>Raw_Customers!E385</f>
        <v>Delhi</v>
      </c>
      <c r="D388" s="13" t="str">
        <f>Raw_Customers!F385</f>
        <v>UP West</v>
      </c>
      <c r="E388" s="13" t="str">
        <f>Raw_Customers!H385</f>
        <v>Active</v>
      </c>
      <c r="F388" s="35">
        <f>Raw_Customers!G385</f>
        <v>44388</v>
      </c>
      <c r="G388" s="36">
        <f>IF(I388=0,"",INT(_xlfn.MAXIFS(Raw_Recharges!$D$2:$D$3001,Raw_Recharges!$B$2:$B$3001,A388)))</f>
        <v>46028</v>
      </c>
      <c r="H388" s="12">
        <f>IF(I388=0,"",RFM_Method!$C$5-G388)</f>
        <v>26</v>
      </c>
      <c r="I388" s="12">
        <f>COUNTIFS(Raw_Recharges!$B$2:$B$3001,A388)</f>
        <v>4</v>
      </c>
      <c r="J388" s="37">
        <f>IF(I388=0,"",SUMIFS(Raw_Recharges!$E$2:$E$3001,Raw_Recharges!$B$2:$B$3001,A388))</f>
        <v>6596</v>
      </c>
      <c r="K388" s="38">
        <f>IF(I388=0,0,IF(H388&lt;=RFM_Method!$C$22,5,IF(H388&lt;=RFM_Method!$C$23,4,IF(H388&lt;=RFM_Method!$C$24,3,IF(H388&lt;=RFM_Method!$C$25,2,1)))))</f>
        <v>5</v>
      </c>
      <c r="L388" s="38">
        <f>IF(I388=0,0,IF(I388&gt;=RFM_Method!$E$22,5,IF(I388&gt;=RFM_Method!$E$23,4,IF(I388&gt;=RFM_Method!$E$24,3,IF(I388&gt;=RFM_Method!$E$25,2,1)))))</f>
        <v>4</v>
      </c>
      <c r="M388" s="38">
        <f>IF(I388=0,0,IF(J388&gt;=RFM_Method!$D$25,5,IF(J388&gt;=RFM_Method!$D$24,4,IF(J388&gt;=RFM_Method!$D$23,3,IF(J388&gt;=RFM_Method!$D$22,2,1)))))</f>
        <v>5</v>
      </c>
      <c r="N388" s="38" t="str">
        <f t="shared" si="15"/>
        <v>545</v>
      </c>
      <c r="O388" s="38">
        <f t="shared" si="16"/>
        <v>14</v>
      </c>
      <c r="P388" s="38">
        <f t="shared" si="17"/>
        <v>5</v>
      </c>
      <c r="Q388" s="12" t="str">
        <f>IF(I388=0,"Never Recharged",INDEX(RFM_Method!$C$32:$G$36,6-K388,P388))</f>
        <v>Champions</v>
      </c>
      <c r="R388" s="39">
        <f>SUMIFS(Raw_DataUsage!$D$2:$D$5001,Raw_DataUsage!$B$2:$B$5001,A388)/1024</f>
        <v>8.3776171874999985</v>
      </c>
      <c r="S388" s="40">
        <f>SUMIFS(Raw_Calls!$D$2:$D$5001,Raw_Calls!$B$2:$B$5001,A388)/60</f>
        <v>53.583333333333336</v>
      </c>
      <c r="T388" s="38" t="str">
        <f>IF(COUNTIFS(Raw_Subscriptions!$B$2:$B$3001,A388,Raw_Subscriptions!$F$2:$F$3001,"Active")&gt;0,"Yes","No")</f>
        <v>Yes</v>
      </c>
    </row>
    <row r="389" spans="1:20" x14ac:dyDescent="0.3">
      <c r="A389" s="13" t="str">
        <f>Raw_Customers!A386</f>
        <v>C000385</v>
      </c>
      <c r="B389" s="13" t="str">
        <f>Raw_Customers!B386</f>
        <v>Anita Khan</v>
      </c>
      <c r="C389" s="13" t="str">
        <f>Raw_Customers!E386</f>
        <v>Hyderabad</v>
      </c>
      <c r="D389" s="13" t="str">
        <f>Raw_Customers!F386</f>
        <v>Gujarat</v>
      </c>
      <c r="E389" s="13" t="str">
        <f>Raw_Customers!H386</f>
        <v>Active</v>
      </c>
      <c r="F389" s="35">
        <f>Raw_Customers!G386</f>
        <v>45528</v>
      </c>
      <c r="G389" s="36">
        <f>IF(I389=0,"",INT(_xlfn.MAXIFS(Raw_Recharges!$D$2:$D$3001,Raw_Recharges!$B$2:$B$3001,A389)))</f>
        <v>45915</v>
      </c>
      <c r="H389" s="12">
        <f>IF(I389=0,"",RFM_Method!$C$5-G389)</f>
        <v>139</v>
      </c>
      <c r="I389" s="12">
        <f>COUNTIFS(Raw_Recharges!$B$2:$B$3001,A389)</f>
        <v>3</v>
      </c>
      <c r="J389" s="37">
        <f>IF(I389=0,"",SUMIFS(Raw_Recharges!$E$2:$E$3001,Raw_Recharges!$B$2:$B$3001,A389))</f>
        <v>3764</v>
      </c>
      <c r="K389" s="38">
        <f>IF(I389=0,0,IF(H389&lt;=RFM_Method!$C$22,5,IF(H389&lt;=RFM_Method!$C$23,4,IF(H389&lt;=RFM_Method!$C$24,3,IF(H389&lt;=RFM_Method!$C$25,2,1)))))</f>
        <v>3</v>
      </c>
      <c r="L389" s="38">
        <f>IF(I389=0,0,IF(I389&gt;=RFM_Method!$E$22,5,IF(I389&gt;=RFM_Method!$E$23,4,IF(I389&gt;=RFM_Method!$E$24,3,IF(I389&gt;=RFM_Method!$E$25,2,1)))))</f>
        <v>3</v>
      </c>
      <c r="M389" s="38">
        <f>IF(I389=0,0,IF(J389&gt;=RFM_Method!$D$25,5,IF(J389&gt;=RFM_Method!$D$24,4,IF(J389&gt;=RFM_Method!$D$23,3,IF(J389&gt;=RFM_Method!$D$22,2,1)))))</f>
        <v>5</v>
      </c>
      <c r="N389" s="38" t="str">
        <f t="shared" ref="N389:N452" si="18">K389&amp;L389&amp;M389</f>
        <v>335</v>
      </c>
      <c r="O389" s="38">
        <f t="shared" ref="O389:O452" si="19">K389+L389+M389</f>
        <v>11</v>
      </c>
      <c r="P389" s="38">
        <f t="shared" ref="P389:P452" si="20">IF(I389=0,0,ROUND((L389+M389)/2,0))</f>
        <v>4</v>
      </c>
      <c r="Q389" s="12" t="str">
        <f>IF(I389=0,"Never Recharged",INDEX(RFM_Method!$C$32:$G$36,6-K389,P389))</f>
        <v>Loyal Customers</v>
      </c>
      <c r="R389" s="39">
        <f>SUMIFS(Raw_DataUsage!$D$2:$D$5001,Raw_DataUsage!$B$2:$B$5001,A389)/1024</f>
        <v>6.080976562500001</v>
      </c>
      <c r="S389" s="40">
        <f>SUMIFS(Raw_Calls!$D$2:$D$5001,Raw_Calls!$B$2:$B$5001,A389)/60</f>
        <v>158.63333333333333</v>
      </c>
      <c r="T389" s="38" t="str">
        <f>IF(COUNTIFS(Raw_Subscriptions!$B$2:$B$3001,A389,Raw_Subscriptions!$F$2:$F$3001,"Active")&gt;0,"Yes","No")</f>
        <v>No</v>
      </c>
    </row>
    <row r="390" spans="1:20" x14ac:dyDescent="0.3">
      <c r="A390" s="13" t="str">
        <f>Raw_Customers!A387</f>
        <v>C000386</v>
      </c>
      <c r="B390" s="13" t="str">
        <f>Raw_Customers!B387</f>
        <v>Rahul Khan</v>
      </c>
      <c r="C390" s="13" t="str">
        <f>Raw_Customers!E387</f>
        <v>Mumbai</v>
      </c>
      <c r="D390" s="13" t="str">
        <f>Raw_Customers!F387</f>
        <v>Tamil Nadu</v>
      </c>
      <c r="E390" s="13" t="str">
        <f>Raw_Customers!H387</f>
        <v>Active</v>
      </c>
      <c r="F390" s="35">
        <f>Raw_Customers!G387</f>
        <v>44089</v>
      </c>
      <c r="G390" s="36" t="str">
        <f>IF(I390=0,"",INT(_xlfn.MAXIFS(Raw_Recharges!$D$2:$D$3001,Raw_Recharges!$B$2:$B$3001,A390)))</f>
        <v/>
      </c>
      <c r="H390" s="12" t="str">
        <f>IF(I390=0,"",RFM_Method!$C$5-G390)</f>
        <v/>
      </c>
      <c r="I390" s="12">
        <f>COUNTIFS(Raw_Recharges!$B$2:$B$3001,A390)</f>
        <v>0</v>
      </c>
      <c r="J390" s="37" t="str">
        <f>IF(I390=0,"",SUMIFS(Raw_Recharges!$E$2:$E$3001,Raw_Recharges!$B$2:$B$3001,A390))</f>
        <v/>
      </c>
      <c r="K390" s="38">
        <f>IF(I390=0,0,IF(H390&lt;=RFM_Method!$C$22,5,IF(H390&lt;=RFM_Method!$C$23,4,IF(H390&lt;=RFM_Method!$C$24,3,IF(H390&lt;=RFM_Method!$C$25,2,1)))))</f>
        <v>0</v>
      </c>
      <c r="L390" s="38">
        <f>IF(I390=0,0,IF(I390&gt;=RFM_Method!$E$22,5,IF(I390&gt;=RFM_Method!$E$23,4,IF(I390&gt;=RFM_Method!$E$24,3,IF(I390&gt;=RFM_Method!$E$25,2,1)))))</f>
        <v>0</v>
      </c>
      <c r="M390" s="38">
        <f>IF(I390=0,0,IF(J390&gt;=RFM_Method!$D$25,5,IF(J390&gt;=RFM_Method!$D$24,4,IF(J390&gt;=RFM_Method!$D$23,3,IF(J390&gt;=RFM_Method!$D$22,2,1)))))</f>
        <v>0</v>
      </c>
      <c r="N390" s="38" t="str">
        <f t="shared" si="18"/>
        <v>000</v>
      </c>
      <c r="O390" s="38">
        <f t="shared" si="19"/>
        <v>0</v>
      </c>
      <c r="P390" s="38">
        <f t="shared" si="20"/>
        <v>0</v>
      </c>
      <c r="Q390" s="12" t="str">
        <f>IF(I390=0,"Never Recharged",INDEX(RFM_Method!$C$32:$G$36,6-K390,P390))</f>
        <v>Never Recharged</v>
      </c>
      <c r="R390" s="39">
        <f>SUMIFS(Raw_DataUsage!$D$2:$D$5001,Raw_DataUsage!$B$2:$B$5001,A390)/1024</f>
        <v>0.58458007812500001</v>
      </c>
      <c r="S390" s="40">
        <f>SUMIFS(Raw_Calls!$D$2:$D$5001,Raw_Calls!$B$2:$B$5001,A390)/60</f>
        <v>62.25</v>
      </c>
      <c r="T390" s="38" t="str">
        <f>IF(COUNTIFS(Raw_Subscriptions!$B$2:$B$3001,A390,Raw_Subscriptions!$F$2:$F$3001,"Active")&gt;0,"Yes","No")</f>
        <v>No</v>
      </c>
    </row>
    <row r="391" spans="1:20" x14ac:dyDescent="0.3">
      <c r="A391" s="13" t="str">
        <f>Raw_Customers!A388</f>
        <v>C000387</v>
      </c>
      <c r="B391" s="13" t="str">
        <f>Raw_Customers!B388</f>
        <v>Priya Reddy</v>
      </c>
      <c r="C391" s="13" t="str">
        <f>Raw_Customers!E388</f>
        <v>Pune</v>
      </c>
      <c r="D391" s="13" t="str">
        <f>Raw_Customers!F388</f>
        <v>Telangana</v>
      </c>
      <c r="E391" s="13" t="str">
        <f>Raw_Customers!H388</f>
        <v>Active</v>
      </c>
      <c r="F391" s="35">
        <f>Raw_Customers!G388</f>
        <v>44289</v>
      </c>
      <c r="G391" s="36">
        <f>IF(I391=0,"",INT(_xlfn.MAXIFS(Raw_Recharges!$D$2:$D$3001,Raw_Recharges!$B$2:$B$3001,A391)))</f>
        <v>45937</v>
      </c>
      <c r="H391" s="12">
        <f>IF(I391=0,"",RFM_Method!$C$5-G391)</f>
        <v>117</v>
      </c>
      <c r="I391" s="12">
        <f>COUNTIFS(Raw_Recharges!$B$2:$B$3001,A391)</f>
        <v>1</v>
      </c>
      <c r="J391" s="37">
        <f>IF(I391=0,"",SUMIFS(Raw_Recharges!$E$2:$E$3001,Raw_Recharges!$B$2:$B$3001,A391))</f>
        <v>148</v>
      </c>
      <c r="K391" s="38">
        <f>IF(I391=0,0,IF(H391&lt;=RFM_Method!$C$22,5,IF(H391&lt;=RFM_Method!$C$23,4,IF(H391&lt;=RFM_Method!$C$24,3,IF(H391&lt;=RFM_Method!$C$25,2,1)))))</f>
        <v>3</v>
      </c>
      <c r="L391" s="38">
        <f>IF(I391=0,0,IF(I391&gt;=RFM_Method!$E$22,5,IF(I391&gt;=RFM_Method!$E$23,4,IF(I391&gt;=RFM_Method!$E$24,3,IF(I391&gt;=RFM_Method!$E$25,2,1)))))</f>
        <v>1</v>
      </c>
      <c r="M391" s="38">
        <f>IF(I391=0,0,IF(J391&gt;=RFM_Method!$D$25,5,IF(J391&gt;=RFM_Method!$D$24,4,IF(J391&gt;=RFM_Method!$D$23,3,IF(J391&gt;=RFM_Method!$D$22,2,1)))))</f>
        <v>1</v>
      </c>
      <c r="N391" s="38" t="str">
        <f t="shared" si="18"/>
        <v>311</v>
      </c>
      <c r="O391" s="38">
        <f t="shared" si="19"/>
        <v>5</v>
      </c>
      <c r="P391" s="38">
        <f t="shared" si="20"/>
        <v>1</v>
      </c>
      <c r="Q391" s="12" t="str">
        <f>IF(I391=0,"Never Recharged",INDEX(RFM_Method!$C$32:$G$36,6-K391,P391))</f>
        <v>About to Sleep</v>
      </c>
      <c r="R391" s="39">
        <f>SUMIFS(Raw_DataUsage!$D$2:$D$5001,Raw_DataUsage!$B$2:$B$5001,A391)/1024</f>
        <v>2.3987597656249999</v>
      </c>
      <c r="S391" s="40">
        <f>SUMIFS(Raw_Calls!$D$2:$D$5001,Raw_Calls!$B$2:$B$5001,A391)/60</f>
        <v>20.6</v>
      </c>
      <c r="T391" s="38" t="str">
        <f>IF(COUNTIFS(Raw_Subscriptions!$B$2:$B$3001,A391,Raw_Subscriptions!$F$2:$F$3001,"Active")&gt;0,"Yes","No")</f>
        <v>No</v>
      </c>
    </row>
    <row r="392" spans="1:20" x14ac:dyDescent="0.3">
      <c r="A392" s="13" t="str">
        <f>Raw_Customers!A389</f>
        <v>C000388</v>
      </c>
      <c r="B392" s="13" t="str">
        <f>Raw_Customers!B389</f>
        <v>Suresh Yadav</v>
      </c>
      <c r="C392" s="13" t="str">
        <f>Raw_Customers!E389</f>
        <v>Hyderabad</v>
      </c>
      <c r="D392" s="13" t="str">
        <f>Raw_Customers!F389</f>
        <v>Karnataka</v>
      </c>
      <c r="E392" s="13" t="str">
        <f>Raw_Customers!H389</f>
        <v>Active</v>
      </c>
      <c r="F392" s="35">
        <f>Raw_Customers!G389</f>
        <v>45934</v>
      </c>
      <c r="G392" s="36">
        <f>IF(I392=0,"",INT(_xlfn.MAXIFS(Raw_Recharges!$D$2:$D$3001,Raw_Recharges!$B$2:$B$3001,A392)))</f>
        <v>45954</v>
      </c>
      <c r="H392" s="12">
        <f>IF(I392=0,"",RFM_Method!$C$5-G392)</f>
        <v>100</v>
      </c>
      <c r="I392" s="12">
        <f>COUNTIFS(Raw_Recharges!$B$2:$B$3001,A392)</f>
        <v>4</v>
      </c>
      <c r="J392" s="37">
        <f>IF(I392=0,"",SUMIFS(Raw_Recharges!$E$2:$E$3001,Raw_Recharges!$B$2:$B$3001,A392))</f>
        <v>2996</v>
      </c>
      <c r="K392" s="38">
        <f>IF(I392=0,0,IF(H392&lt;=RFM_Method!$C$22,5,IF(H392&lt;=RFM_Method!$C$23,4,IF(H392&lt;=RFM_Method!$C$24,3,IF(H392&lt;=RFM_Method!$C$25,2,1)))))</f>
        <v>3</v>
      </c>
      <c r="L392" s="38">
        <f>IF(I392=0,0,IF(I392&gt;=RFM_Method!$E$22,5,IF(I392&gt;=RFM_Method!$E$23,4,IF(I392&gt;=RFM_Method!$E$24,3,IF(I392&gt;=RFM_Method!$E$25,2,1)))))</f>
        <v>4</v>
      </c>
      <c r="M392" s="38">
        <f>IF(I392=0,0,IF(J392&gt;=RFM_Method!$D$25,5,IF(J392&gt;=RFM_Method!$D$24,4,IF(J392&gt;=RFM_Method!$D$23,3,IF(J392&gt;=RFM_Method!$D$22,2,1)))))</f>
        <v>4</v>
      </c>
      <c r="N392" s="38" t="str">
        <f t="shared" si="18"/>
        <v>344</v>
      </c>
      <c r="O392" s="38">
        <f t="shared" si="19"/>
        <v>11</v>
      </c>
      <c r="P392" s="38">
        <f t="shared" si="20"/>
        <v>4</v>
      </c>
      <c r="Q392" s="12" t="str">
        <f>IF(I392=0,"Never Recharged",INDEX(RFM_Method!$C$32:$G$36,6-K392,P392))</f>
        <v>Loyal Customers</v>
      </c>
      <c r="R392" s="39">
        <f>SUMIFS(Raw_DataUsage!$D$2:$D$5001,Raw_DataUsage!$B$2:$B$5001,A392)/1024</f>
        <v>1.9318261718749998</v>
      </c>
      <c r="S392" s="40">
        <f>SUMIFS(Raw_Calls!$D$2:$D$5001,Raw_Calls!$B$2:$B$5001,A392)/60</f>
        <v>94</v>
      </c>
      <c r="T392" s="38" t="str">
        <f>IF(COUNTIFS(Raw_Subscriptions!$B$2:$B$3001,A392,Raw_Subscriptions!$F$2:$F$3001,"Active")&gt;0,"Yes","No")</f>
        <v>No</v>
      </c>
    </row>
    <row r="393" spans="1:20" x14ac:dyDescent="0.3">
      <c r="A393" s="13" t="str">
        <f>Raw_Customers!A390</f>
        <v>C000389</v>
      </c>
      <c r="B393" s="13" t="str">
        <f>Raw_Customers!B390</f>
        <v>Simran Khan</v>
      </c>
      <c r="C393" s="13" t="str">
        <f>Raw_Customers!E390</f>
        <v>Hyderabad</v>
      </c>
      <c r="D393" s="13" t="str">
        <f>Raw_Customers!F390</f>
        <v>UP East</v>
      </c>
      <c r="E393" s="13" t="str">
        <f>Raw_Customers!H390</f>
        <v>Active</v>
      </c>
      <c r="F393" s="35">
        <f>Raw_Customers!G390</f>
        <v>44947</v>
      </c>
      <c r="G393" s="36" t="str">
        <f>IF(I393=0,"",INT(_xlfn.MAXIFS(Raw_Recharges!$D$2:$D$3001,Raw_Recharges!$B$2:$B$3001,A393)))</f>
        <v/>
      </c>
      <c r="H393" s="12" t="str">
        <f>IF(I393=0,"",RFM_Method!$C$5-G393)</f>
        <v/>
      </c>
      <c r="I393" s="12">
        <f>COUNTIFS(Raw_Recharges!$B$2:$B$3001,A393)</f>
        <v>0</v>
      </c>
      <c r="J393" s="37" t="str">
        <f>IF(I393=0,"",SUMIFS(Raw_Recharges!$E$2:$E$3001,Raw_Recharges!$B$2:$B$3001,A393))</f>
        <v/>
      </c>
      <c r="K393" s="38">
        <f>IF(I393=0,0,IF(H393&lt;=RFM_Method!$C$22,5,IF(H393&lt;=RFM_Method!$C$23,4,IF(H393&lt;=RFM_Method!$C$24,3,IF(H393&lt;=RFM_Method!$C$25,2,1)))))</f>
        <v>0</v>
      </c>
      <c r="L393" s="38">
        <f>IF(I393=0,0,IF(I393&gt;=RFM_Method!$E$22,5,IF(I393&gt;=RFM_Method!$E$23,4,IF(I393&gt;=RFM_Method!$E$24,3,IF(I393&gt;=RFM_Method!$E$25,2,1)))))</f>
        <v>0</v>
      </c>
      <c r="M393" s="38">
        <f>IF(I393=0,0,IF(J393&gt;=RFM_Method!$D$25,5,IF(J393&gt;=RFM_Method!$D$24,4,IF(J393&gt;=RFM_Method!$D$23,3,IF(J393&gt;=RFM_Method!$D$22,2,1)))))</f>
        <v>0</v>
      </c>
      <c r="N393" s="38" t="str">
        <f t="shared" si="18"/>
        <v>000</v>
      </c>
      <c r="O393" s="38">
        <f t="shared" si="19"/>
        <v>0</v>
      </c>
      <c r="P393" s="38">
        <f t="shared" si="20"/>
        <v>0</v>
      </c>
      <c r="Q393" s="12" t="str">
        <f>IF(I393=0,"Never Recharged",INDEX(RFM_Method!$C$32:$G$36,6-K393,P393))</f>
        <v>Never Recharged</v>
      </c>
      <c r="R393" s="39">
        <f>SUMIFS(Raw_DataUsage!$D$2:$D$5001,Raw_DataUsage!$B$2:$B$5001,A393)/1024</f>
        <v>3.5636328124999999</v>
      </c>
      <c r="S393" s="40">
        <f>SUMIFS(Raw_Calls!$D$2:$D$5001,Raw_Calls!$B$2:$B$5001,A393)/60</f>
        <v>0</v>
      </c>
      <c r="T393" s="38" t="str">
        <f>IF(COUNTIFS(Raw_Subscriptions!$B$2:$B$3001,A393,Raw_Subscriptions!$F$2:$F$3001,"Active")&gt;0,"Yes","No")</f>
        <v>No</v>
      </c>
    </row>
    <row r="394" spans="1:20" x14ac:dyDescent="0.3">
      <c r="A394" s="13" t="str">
        <f>Raw_Customers!A391</f>
        <v>C000390</v>
      </c>
      <c r="B394" s="13" t="str">
        <f>Raw_Customers!B391</f>
        <v>Raj Mishra</v>
      </c>
      <c r="C394" s="13" t="str">
        <f>Raw_Customers!E391</f>
        <v>Delhi</v>
      </c>
      <c r="D394" s="13" t="str">
        <f>Raw_Customers!F391</f>
        <v>Gujarat</v>
      </c>
      <c r="E394" s="13" t="str">
        <f>Raw_Customers!H391</f>
        <v>Active</v>
      </c>
      <c r="F394" s="35">
        <f>Raw_Customers!G391</f>
        <v>44589</v>
      </c>
      <c r="G394" s="36">
        <f>IF(I394=0,"",INT(_xlfn.MAXIFS(Raw_Recharges!$D$2:$D$3001,Raw_Recharges!$B$2:$B$3001,A394)))</f>
        <v>46032</v>
      </c>
      <c r="H394" s="12">
        <f>IF(I394=0,"",RFM_Method!$C$5-G394)</f>
        <v>22</v>
      </c>
      <c r="I394" s="12">
        <f>COUNTIFS(Raw_Recharges!$B$2:$B$3001,A394)</f>
        <v>2</v>
      </c>
      <c r="J394" s="37">
        <f>IF(I394=0,"",SUMIFS(Raw_Recharges!$E$2:$E$3001,Raw_Recharges!$B$2:$B$3001,A394))</f>
        <v>3998</v>
      </c>
      <c r="K394" s="38">
        <f>IF(I394=0,0,IF(H394&lt;=RFM_Method!$C$22,5,IF(H394&lt;=RFM_Method!$C$23,4,IF(H394&lt;=RFM_Method!$C$24,3,IF(H394&lt;=RFM_Method!$C$25,2,1)))))</f>
        <v>5</v>
      </c>
      <c r="L394" s="38">
        <f>IF(I394=0,0,IF(I394&gt;=RFM_Method!$E$22,5,IF(I394&gt;=RFM_Method!$E$23,4,IF(I394&gt;=RFM_Method!$E$24,3,IF(I394&gt;=RFM_Method!$E$25,2,1)))))</f>
        <v>2</v>
      </c>
      <c r="M394" s="38">
        <f>IF(I394=0,0,IF(J394&gt;=RFM_Method!$D$25,5,IF(J394&gt;=RFM_Method!$D$24,4,IF(J394&gt;=RFM_Method!$D$23,3,IF(J394&gt;=RFM_Method!$D$22,2,1)))))</f>
        <v>5</v>
      </c>
      <c r="N394" s="38" t="str">
        <f t="shared" si="18"/>
        <v>525</v>
      </c>
      <c r="O394" s="38">
        <f t="shared" si="19"/>
        <v>12</v>
      </c>
      <c r="P394" s="38">
        <f t="shared" si="20"/>
        <v>4</v>
      </c>
      <c r="Q394" s="12" t="str">
        <f>IF(I394=0,"Never Recharged",INDEX(RFM_Method!$C$32:$G$36,6-K394,P394))</f>
        <v>Loyal Customers</v>
      </c>
      <c r="R394" s="39">
        <f>SUMIFS(Raw_DataUsage!$D$2:$D$5001,Raw_DataUsage!$B$2:$B$5001,A394)/1024</f>
        <v>6.2266796875000008</v>
      </c>
      <c r="S394" s="40">
        <f>SUMIFS(Raw_Calls!$D$2:$D$5001,Raw_Calls!$B$2:$B$5001,A394)/60</f>
        <v>70.099999999999994</v>
      </c>
      <c r="T394" s="38" t="str">
        <f>IF(COUNTIFS(Raw_Subscriptions!$B$2:$B$3001,A394,Raw_Subscriptions!$F$2:$F$3001,"Active")&gt;0,"Yes","No")</f>
        <v>Yes</v>
      </c>
    </row>
    <row r="395" spans="1:20" x14ac:dyDescent="0.3">
      <c r="A395" s="13" t="str">
        <f>Raw_Customers!A392</f>
        <v>C000391</v>
      </c>
      <c r="B395" s="13" t="str">
        <f>Raw_Customers!B392</f>
        <v>Vikram Jha</v>
      </c>
      <c r="C395" s="13" t="str">
        <f>Raw_Customers!E392</f>
        <v>Hyderabad</v>
      </c>
      <c r="D395" s="13" t="str">
        <f>Raw_Customers!F392</f>
        <v>Tamil Nadu</v>
      </c>
      <c r="E395" s="13" t="str">
        <f>Raw_Customers!H392</f>
        <v>Inactive</v>
      </c>
      <c r="F395" s="35">
        <f>Raw_Customers!G392</f>
        <v>44782</v>
      </c>
      <c r="G395" s="36">
        <f>IF(I395=0,"",INT(_xlfn.MAXIFS(Raw_Recharges!$D$2:$D$3001,Raw_Recharges!$B$2:$B$3001,A395)))</f>
        <v>45842</v>
      </c>
      <c r="H395" s="12">
        <f>IF(I395=0,"",RFM_Method!$C$5-G395)</f>
        <v>212</v>
      </c>
      <c r="I395" s="12">
        <f>COUNTIFS(Raw_Recharges!$B$2:$B$3001,A395)</f>
        <v>1</v>
      </c>
      <c r="J395" s="37">
        <f>IF(I395=0,"",SUMIFS(Raw_Recharges!$E$2:$E$3001,Raw_Recharges!$B$2:$B$3001,A395))</f>
        <v>479</v>
      </c>
      <c r="K395" s="38">
        <f>IF(I395=0,0,IF(H395&lt;=RFM_Method!$C$22,5,IF(H395&lt;=RFM_Method!$C$23,4,IF(H395&lt;=RFM_Method!$C$24,3,IF(H395&lt;=RFM_Method!$C$25,2,1)))))</f>
        <v>2</v>
      </c>
      <c r="L395" s="38">
        <f>IF(I395=0,0,IF(I395&gt;=RFM_Method!$E$22,5,IF(I395&gt;=RFM_Method!$E$23,4,IF(I395&gt;=RFM_Method!$E$24,3,IF(I395&gt;=RFM_Method!$E$25,2,1)))))</f>
        <v>1</v>
      </c>
      <c r="M395" s="38">
        <f>IF(I395=0,0,IF(J395&gt;=RFM_Method!$D$25,5,IF(J395&gt;=RFM_Method!$D$24,4,IF(J395&gt;=RFM_Method!$D$23,3,IF(J395&gt;=RFM_Method!$D$22,2,1)))))</f>
        <v>2</v>
      </c>
      <c r="N395" s="38" t="str">
        <f t="shared" si="18"/>
        <v>212</v>
      </c>
      <c r="O395" s="38">
        <f t="shared" si="19"/>
        <v>5</v>
      </c>
      <c r="P395" s="38">
        <f t="shared" si="20"/>
        <v>2</v>
      </c>
      <c r="Q395" s="12" t="str">
        <f>IF(I395=0,"Never Recharged",INDEX(RFM_Method!$C$32:$G$36,6-K395,P395))</f>
        <v>About to Sleep</v>
      </c>
      <c r="R395" s="39">
        <f>SUMIFS(Raw_DataUsage!$D$2:$D$5001,Raw_DataUsage!$B$2:$B$5001,A395)/1024</f>
        <v>1.5174707031249999</v>
      </c>
      <c r="S395" s="40">
        <f>SUMIFS(Raw_Calls!$D$2:$D$5001,Raw_Calls!$B$2:$B$5001,A395)/60</f>
        <v>108.2</v>
      </c>
      <c r="T395" s="38" t="str">
        <f>IF(COUNTIFS(Raw_Subscriptions!$B$2:$B$3001,A395,Raw_Subscriptions!$F$2:$F$3001,"Active")&gt;0,"Yes","No")</f>
        <v>Yes</v>
      </c>
    </row>
    <row r="396" spans="1:20" x14ac:dyDescent="0.3">
      <c r="A396" s="13" t="str">
        <f>Raw_Customers!A393</f>
        <v>C000392</v>
      </c>
      <c r="B396" s="13" t="str">
        <f>Raw_Customers!B393</f>
        <v>Suresh Patel</v>
      </c>
      <c r="C396" s="13" t="str">
        <f>Raw_Customers!E393</f>
        <v>Delhi</v>
      </c>
      <c r="D396" s="13" t="str">
        <f>Raw_Customers!F393</f>
        <v>UP West</v>
      </c>
      <c r="E396" s="13" t="str">
        <f>Raw_Customers!H393</f>
        <v>Active</v>
      </c>
      <c r="F396" s="35">
        <f>Raw_Customers!G393</f>
        <v>45281</v>
      </c>
      <c r="G396" s="36">
        <f>IF(I396=0,"",INT(_xlfn.MAXIFS(Raw_Recharges!$D$2:$D$3001,Raw_Recharges!$B$2:$B$3001,A396)))</f>
        <v>45731</v>
      </c>
      <c r="H396" s="12">
        <f>IF(I396=0,"",RFM_Method!$C$5-G396)</f>
        <v>323</v>
      </c>
      <c r="I396" s="12">
        <f>COUNTIFS(Raw_Recharges!$B$2:$B$3001,A396)</f>
        <v>1</v>
      </c>
      <c r="J396" s="37">
        <f>IF(I396=0,"",SUMIFS(Raw_Recharges!$E$2:$E$3001,Raw_Recharges!$B$2:$B$3001,A396))</f>
        <v>999</v>
      </c>
      <c r="K396" s="38">
        <f>IF(I396=0,0,IF(H396&lt;=RFM_Method!$C$22,5,IF(H396&lt;=RFM_Method!$C$23,4,IF(H396&lt;=RFM_Method!$C$24,3,IF(H396&lt;=RFM_Method!$C$25,2,1)))))</f>
        <v>1</v>
      </c>
      <c r="L396" s="38">
        <f>IF(I396=0,0,IF(I396&gt;=RFM_Method!$E$22,5,IF(I396&gt;=RFM_Method!$E$23,4,IF(I396&gt;=RFM_Method!$E$24,3,IF(I396&gt;=RFM_Method!$E$25,2,1)))))</f>
        <v>1</v>
      </c>
      <c r="M396" s="38">
        <f>IF(I396=0,0,IF(J396&gt;=RFM_Method!$D$25,5,IF(J396&gt;=RFM_Method!$D$24,4,IF(J396&gt;=RFM_Method!$D$23,3,IF(J396&gt;=RFM_Method!$D$22,2,1)))))</f>
        <v>3</v>
      </c>
      <c r="N396" s="38" t="str">
        <f t="shared" si="18"/>
        <v>113</v>
      </c>
      <c r="O396" s="38">
        <f t="shared" si="19"/>
        <v>5</v>
      </c>
      <c r="P396" s="38">
        <f t="shared" si="20"/>
        <v>2</v>
      </c>
      <c r="Q396" s="12" t="str">
        <f>IF(I396=0,"Never Recharged",INDEX(RFM_Method!$C$32:$G$36,6-K396,P396))</f>
        <v>Hibernating</v>
      </c>
      <c r="R396" s="39">
        <f>SUMIFS(Raw_DataUsage!$D$2:$D$5001,Raw_DataUsage!$B$2:$B$5001,A396)/1024</f>
        <v>4.2930957031250001</v>
      </c>
      <c r="S396" s="40">
        <f>SUMIFS(Raw_Calls!$D$2:$D$5001,Raw_Calls!$B$2:$B$5001,A396)/60</f>
        <v>0</v>
      </c>
      <c r="T396" s="38" t="str">
        <f>IF(COUNTIFS(Raw_Subscriptions!$B$2:$B$3001,A396,Raw_Subscriptions!$F$2:$F$3001,"Active")&gt;0,"Yes","No")</f>
        <v>No</v>
      </c>
    </row>
    <row r="397" spans="1:20" x14ac:dyDescent="0.3">
      <c r="A397" s="13" t="str">
        <f>Raw_Customers!A394</f>
        <v>C000393</v>
      </c>
      <c r="B397" s="13" t="str">
        <f>Raw_Customers!B394</f>
        <v>Suresh Mishra</v>
      </c>
      <c r="C397" s="13" t="str">
        <f>Raw_Customers!E394</f>
        <v>Mumbai</v>
      </c>
      <c r="D397" s="13" t="str">
        <f>Raw_Customers!F394</f>
        <v>West Bengal</v>
      </c>
      <c r="E397" s="13" t="str">
        <f>Raw_Customers!H394</f>
        <v>Inactive</v>
      </c>
      <c r="F397" s="35">
        <f>Raw_Customers!G394</f>
        <v>44502</v>
      </c>
      <c r="G397" s="36">
        <f>IF(I397=0,"",INT(_xlfn.MAXIFS(Raw_Recharges!$D$2:$D$3001,Raw_Recharges!$B$2:$B$3001,A397)))</f>
        <v>45995</v>
      </c>
      <c r="H397" s="12">
        <f>IF(I397=0,"",RFM_Method!$C$5-G397)</f>
        <v>59</v>
      </c>
      <c r="I397" s="12">
        <f>COUNTIFS(Raw_Recharges!$B$2:$B$3001,A397)</f>
        <v>1</v>
      </c>
      <c r="J397" s="37">
        <f>IF(I397=0,"",SUMIFS(Raw_Recharges!$E$2:$E$3001,Raw_Recharges!$B$2:$B$3001,A397))</f>
        <v>299</v>
      </c>
      <c r="K397" s="38">
        <f>IF(I397=0,0,IF(H397&lt;=RFM_Method!$C$22,5,IF(H397&lt;=RFM_Method!$C$23,4,IF(H397&lt;=RFM_Method!$C$24,3,IF(H397&lt;=RFM_Method!$C$25,2,1)))))</f>
        <v>4</v>
      </c>
      <c r="L397" s="38">
        <f>IF(I397=0,0,IF(I397&gt;=RFM_Method!$E$22,5,IF(I397&gt;=RFM_Method!$E$23,4,IF(I397&gt;=RFM_Method!$E$24,3,IF(I397&gt;=RFM_Method!$E$25,2,1)))))</f>
        <v>1</v>
      </c>
      <c r="M397" s="38">
        <f>IF(I397=0,0,IF(J397&gt;=RFM_Method!$D$25,5,IF(J397&gt;=RFM_Method!$D$24,4,IF(J397&gt;=RFM_Method!$D$23,3,IF(J397&gt;=RFM_Method!$D$22,2,1)))))</f>
        <v>1</v>
      </c>
      <c r="N397" s="38" t="str">
        <f t="shared" si="18"/>
        <v>411</v>
      </c>
      <c r="O397" s="38">
        <f t="shared" si="19"/>
        <v>6</v>
      </c>
      <c r="P397" s="38">
        <f t="shared" si="20"/>
        <v>1</v>
      </c>
      <c r="Q397" s="12" t="str">
        <f>IF(I397=0,"Never Recharged",INDEX(RFM_Method!$C$32:$G$36,6-K397,P397))</f>
        <v>Promising</v>
      </c>
      <c r="R397" s="39">
        <f>SUMIFS(Raw_DataUsage!$D$2:$D$5001,Raw_DataUsage!$B$2:$B$5001,A397)/1024</f>
        <v>4.0794921874999996</v>
      </c>
      <c r="S397" s="40">
        <f>SUMIFS(Raw_Calls!$D$2:$D$5001,Raw_Calls!$B$2:$B$5001,A397)/60</f>
        <v>4.333333333333333</v>
      </c>
      <c r="T397" s="38" t="str">
        <f>IF(COUNTIFS(Raw_Subscriptions!$B$2:$B$3001,A397,Raw_Subscriptions!$F$2:$F$3001,"Active")&gt;0,"Yes","No")</f>
        <v>Yes</v>
      </c>
    </row>
    <row r="398" spans="1:20" x14ac:dyDescent="0.3">
      <c r="A398" s="13" t="str">
        <f>Raw_Customers!A395</f>
        <v>C000394</v>
      </c>
      <c r="B398" s="13" t="str">
        <f>Raw_Customers!B395</f>
        <v>Suresh Reddy</v>
      </c>
      <c r="C398" s="13" t="str">
        <f>Raw_Customers!E395</f>
        <v>Mumbai</v>
      </c>
      <c r="D398" s="13" t="str">
        <f>Raw_Customers!F395</f>
        <v>UP West</v>
      </c>
      <c r="E398" s="13" t="str">
        <f>Raw_Customers!H395</f>
        <v>Inactive</v>
      </c>
      <c r="F398" s="35">
        <f>Raw_Customers!G395</f>
        <v>44567</v>
      </c>
      <c r="G398" s="36">
        <f>IF(I398=0,"",INT(_xlfn.MAXIFS(Raw_Recharges!$D$2:$D$3001,Raw_Recharges!$B$2:$B$3001,A398)))</f>
        <v>45722</v>
      </c>
      <c r="H398" s="12">
        <f>IF(I398=0,"",RFM_Method!$C$5-G398)</f>
        <v>332</v>
      </c>
      <c r="I398" s="12">
        <f>COUNTIFS(Raw_Recharges!$B$2:$B$3001,A398)</f>
        <v>1</v>
      </c>
      <c r="J398" s="37">
        <f>IF(I398=0,"",SUMIFS(Raw_Recharges!$E$2:$E$3001,Raw_Recharges!$B$2:$B$3001,A398))</f>
        <v>666</v>
      </c>
      <c r="K398" s="38">
        <f>IF(I398=0,0,IF(H398&lt;=RFM_Method!$C$22,5,IF(H398&lt;=RFM_Method!$C$23,4,IF(H398&lt;=RFM_Method!$C$24,3,IF(H398&lt;=RFM_Method!$C$25,2,1)))))</f>
        <v>1</v>
      </c>
      <c r="L398" s="38">
        <f>IF(I398=0,0,IF(I398&gt;=RFM_Method!$E$22,5,IF(I398&gt;=RFM_Method!$E$23,4,IF(I398&gt;=RFM_Method!$E$24,3,IF(I398&gt;=RFM_Method!$E$25,2,1)))))</f>
        <v>1</v>
      </c>
      <c r="M398" s="38">
        <f>IF(I398=0,0,IF(J398&gt;=RFM_Method!$D$25,5,IF(J398&gt;=RFM_Method!$D$24,4,IF(J398&gt;=RFM_Method!$D$23,3,IF(J398&gt;=RFM_Method!$D$22,2,1)))))</f>
        <v>3</v>
      </c>
      <c r="N398" s="38" t="str">
        <f t="shared" si="18"/>
        <v>113</v>
      </c>
      <c r="O398" s="38">
        <f t="shared" si="19"/>
        <v>5</v>
      </c>
      <c r="P398" s="38">
        <f t="shared" si="20"/>
        <v>2</v>
      </c>
      <c r="Q398" s="12" t="str">
        <f>IF(I398=0,"Never Recharged",INDEX(RFM_Method!$C$32:$G$36,6-K398,P398))</f>
        <v>Hibernating</v>
      </c>
      <c r="R398" s="39">
        <f>SUMIFS(Raw_DataUsage!$D$2:$D$5001,Raw_DataUsage!$B$2:$B$5001,A398)/1024</f>
        <v>1.0335546875000001</v>
      </c>
      <c r="S398" s="40">
        <f>SUMIFS(Raw_Calls!$D$2:$D$5001,Raw_Calls!$B$2:$B$5001,A398)/60</f>
        <v>116.7</v>
      </c>
      <c r="T398" s="38" t="str">
        <f>IF(COUNTIFS(Raw_Subscriptions!$B$2:$B$3001,A398,Raw_Subscriptions!$F$2:$F$3001,"Active")&gt;0,"Yes","No")</f>
        <v>No</v>
      </c>
    </row>
    <row r="399" spans="1:20" x14ac:dyDescent="0.3">
      <c r="A399" s="13" t="str">
        <f>Raw_Customers!A396</f>
        <v>C000395</v>
      </c>
      <c r="B399" s="13" t="str">
        <f>Raw_Customers!B396</f>
        <v>Raj Sharma</v>
      </c>
      <c r="C399" s="13" t="str">
        <f>Raw_Customers!E396</f>
        <v>Mumbai</v>
      </c>
      <c r="D399" s="13" t="str">
        <f>Raw_Customers!F396</f>
        <v>Maharashtra</v>
      </c>
      <c r="E399" s="13" t="str">
        <f>Raw_Customers!H396</f>
        <v>Inactive</v>
      </c>
      <c r="F399" s="35">
        <f>Raw_Customers!G396</f>
        <v>45206</v>
      </c>
      <c r="G399" s="36" t="str">
        <f>IF(I399=0,"",INT(_xlfn.MAXIFS(Raw_Recharges!$D$2:$D$3001,Raw_Recharges!$B$2:$B$3001,A399)))</f>
        <v/>
      </c>
      <c r="H399" s="12" t="str">
        <f>IF(I399=0,"",RFM_Method!$C$5-G399)</f>
        <v/>
      </c>
      <c r="I399" s="12">
        <f>COUNTIFS(Raw_Recharges!$B$2:$B$3001,A399)</f>
        <v>0</v>
      </c>
      <c r="J399" s="37" t="str">
        <f>IF(I399=0,"",SUMIFS(Raw_Recharges!$E$2:$E$3001,Raw_Recharges!$B$2:$B$3001,A399))</f>
        <v/>
      </c>
      <c r="K399" s="38">
        <f>IF(I399=0,0,IF(H399&lt;=RFM_Method!$C$22,5,IF(H399&lt;=RFM_Method!$C$23,4,IF(H399&lt;=RFM_Method!$C$24,3,IF(H399&lt;=RFM_Method!$C$25,2,1)))))</f>
        <v>0</v>
      </c>
      <c r="L399" s="38">
        <f>IF(I399=0,0,IF(I399&gt;=RFM_Method!$E$22,5,IF(I399&gt;=RFM_Method!$E$23,4,IF(I399&gt;=RFM_Method!$E$24,3,IF(I399&gt;=RFM_Method!$E$25,2,1)))))</f>
        <v>0</v>
      </c>
      <c r="M399" s="38">
        <f>IF(I399=0,0,IF(J399&gt;=RFM_Method!$D$25,5,IF(J399&gt;=RFM_Method!$D$24,4,IF(J399&gt;=RFM_Method!$D$23,3,IF(J399&gt;=RFM_Method!$D$22,2,1)))))</f>
        <v>0</v>
      </c>
      <c r="N399" s="38" t="str">
        <f t="shared" si="18"/>
        <v>000</v>
      </c>
      <c r="O399" s="38">
        <f t="shared" si="19"/>
        <v>0</v>
      </c>
      <c r="P399" s="38">
        <f t="shared" si="20"/>
        <v>0</v>
      </c>
      <c r="Q399" s="12" t="str">
        <f>IF(I399=0,"Never Recharged",INDEX(RFM_Method!$C$32:$G$36,6-K399,P399))</f>
        <v>Never Recharged</v>
      </c>
      <c r="R399" s="39">
        <f>SUMIFS(Raw_DataUsage!$D$2:$D$5001,Raw_DataUsage!$B$2:$B$5001,A399)/1024</f>
        <v>0</v>
      </c>
      <c r="S399" s="40">
        <f>SUMIFS(Raw_Calls!$D$2:$D$5001,Raw_Calls!$B$2:$B$5001,A399)/60</f>
        <v>160.15</v>
      </c>
      <c r="T399" s="38" t="str">
        <f>IF(COUNTIFS(Raw_Subscriptions!$B$2:$B$3001,A399,Raw_Subscriptions!$F$2:$F$3001,"Active")&gt;0,"Yes","No")</f>
        <v>No</v>
      </c>
    </row>
    <row r="400" spans="1:20" x14ac:dyDescent="0.3">
      <c r="A400" s="13" t="str">
        <f>Raw_Customers!A397</f>
        <v>C000396</v>
      </c>
      <c r="B400" s="13" t="str">
        <f>Raw_Customers!B397</f>
        <v>Suresh Jha</v>
      </c>
      <c r="C400" s="13" t="str">
        <f>Raw_Customers!E397</f>
        <v>Chennai</v>
      </c>
      <c r="D400" s="13" t="str">
        <f>Raw_Customers!F397</f>
        <v>Telangana</v>
      </c>
      <c r="E400" s="13" t="str">
        <f>Raw_Customers!H397</f>
        <v>Inactive</v>
      </c>
      <c r="F400" s="35">
        <f>Raw_Customers!G397</f>
        <v>45326</v>
      </c>
      <c r="G400" s="36">
        <f>IF(I400=0,"",INT(_xlfn.MAXIFS(Raw_Recharges!$D$2:$D$3001,Raw_Recharges!$B$2:$B$3001,A400)))</f>
        <v>45994</v>
      </c>
      <c r="H400" s="12">
        <f>IF(I400=0,"",RFM_Method!$C$5-G400)</f>
        <v>60</v>
      </c>
      <c r="I400" s="12">
        <f>COUNTIFS(Raw_Recharges!$B$2:$B$3001,A400)</f>
        <v>4</v>
      </c>
      <c r="J400" s="37">
        <f>IF(I400=0,"",SUMIFS(Raw_Recharges!$E$2:$E$3001,Raw_Recharges!$B$2:$B$3001,A400))</f>
        <v>1725</v>
      </c>
      <c r="K400" s="38">
        <f>IF(I400=0,0,IF(H400&lt;=RFM_Method!$C$22,5,IF(H400&lt;=RFM_Method!$C$23,4,IF(H400&lt;=RFM_Method!$C$24,3,IF(H400&lt;=RFM_Method!$C$25,2,1)))))</f>
        <v>4</v>
      </c>
      <c r="L400" s="38">
        <f>IF(I400=0,0,IF(I400&gt;=RFM_Method!$E$22,5,IF(I400&gt;=RFM_Method!$E$23,4,IF(I400&gt;=RFM_Method!$E$24,3,IF(I400&gt;=RFM_Method!$E$25,2,1)))))</f>
        <v>4</v>
      </c>
      <c r="M400" s="38">
        <f>IF(I400=0,0,IF(J400&gt;=RFM_Method!$D$25,5,IF(J400&gt;=RFM_Method!$D$24,4,IF(J400&gt;=RFM_Method!$D$23,3,IF(J400&gt;=RFM_Method!$D$22,2,1)))))</f>
        <v>4</v>
      </c>
      <c r="N400" s="38" t="str">
        <f t="shared" si="18"/>
        <v>444</v>
      </c>
      <c r="O400" s="38">
        <f t="shared" si="19"/>
        <v>12</v>
      </c>
      <c r="P400" s="38">
        <f t="shared" si="20"/>
        <v>4</v>
      </c>
      <c r="Q400" s="12" t="str">
        <f>IF(I400=0,"Never Recharged",INDEX(RFM_Method!$C$32:$G$36,6-K400,P400))</f>
        <v>Loyal Customers</v>
      </c>
      <c r="R400" s="39">
        <f>SUMIFS(Raw_DataUsage!$D$2:$D$5001,Raw_DataUsage!$B$2:$B$5001,A400)/1024</f>
        <v>6.3380468750000007</v>
      </c>
      <c r="S400" s="40">
        <f>SUMIFS(Raw_Calls!$D$2:$D$5001,Raw_Calls!$B$2:$B$5001,A400)/60</f>
        <v>170.58333333333334</v>
      </c>
      <c r="T400" s="38" t="str">
        <f>IF(COUNTIFS(Raw_Subscriptions!$B$2:$B$3001,A400,Raw_Subscriptions!$F$2:$F$3001,"Active")&gt;0,"Yes","No")</f>
        <v>Yes</v>
      </c>
    </row>
    <row r="401" spans="1:20" x14ac:dyDescent="0.3">
      <c r="A401" s="13" t="str">
        <f>Raw_Customers!A398</f>
        <v>C000397</v>
      </c>
      <c r="B401" s="13" t="str">
        <f>Raw_Customers!B398</f>
        <v>Pooja Kumar</v>
      </c>
      <c r="C401" s="13" t="str">
        <f>Raw_Customers!E398</f>
        <v>Delhi</v>
      </c>
      <c r="D401" s="13" t="str">
        <f>Raw_Customers!F398</f>
        <v>UP East</v>
      </c>
      <c r="E401" s="13" t="str">
        <f>Raw_Customers!H398</f>
        <v>Active</v>
      </c>
      <c r="F401" s="35">
        <f>Raw_Customers!G398</f>
        <v>45390</v>
      </c>
      <c r="G401" s="36">
        <f>IF(I401=0,"",INT(_xlfn.MAXIFS(Raw_Recharges!$D$2:$D$3001,Raw_Recharges!$B$2:$B$3001,A401)))</f>
        <v>45850</v>
      </c>
      <c r="H401" s="12">
        <f>IF(I401=0,"",RFM_Method!$C$5-G401)</f>
        <v>204</v>
      </c>
      <c r="I401" s="12">
        <f>COUNTIFS(Raw_Recharges!$B$2:$B$3001,A401)</f>
        <v>1</v>
      </c>
      <c r="J401" s="37">
        <f>IF(I401=0,"",SUMIFS(Raw_Recharges!$E$2:$E$3001,Raw_Recharges!$B$2:$B$3001,A401))</f>
        <v>2999</v>
      </c>
      <c r="K401" s="38">
        <f>IF(I401=0,0,IF(H401&lt;=RFM_Method!$C$22,5,IF(H401&lt;=RFM_Method!$C$23,4,IF(H401&lt;=RFM_Method!$C$24,3,IF(H401&lt;=RFM_Method!$C$25,2,1)))))</f>
        <v>2</v>
      </c>
      <c r="L401" s="38">
        <f>IF(I401=0,0,IF(I401&gt;=RFM_Method!$E$22,5,IF(I401&gt;=RFM_Method!$E$23,4,IF(I401&gt;=RFM_Method!$E$24,3,IF(I401&gt;=RFM_Method!$E$25,2,1)))))</f>
        <v>1</v>
      </c>
      <c r="M401" s="38">
        <f>IF(I401=0,0,IF(J401&gt;=RFM_Method!$D$25,5,IF(J401&gt;=RFM_Method!$D$24,4,IF(J401&gt;=RFM_Method!$D$23,3,IF(J401&gt;=RFM_Method!$D$22,2,1)))))</f>
        <v>5</v>
      </c>
      <c r="N401" s="38" t="str">
        <f t="shared" si="18"/>
        <v>215</v>
      </c>
      <c r="O401" s="38">
        <f t="shared" si="19"/>
        <v>8</v>
      </c>
      <c r="P401" s="38">
        <f t="shared" si="20"/>
        <v>3</v>
      </c>
      <c r="Q401" s="12" t="str">
        <f>IF(I401=0,"Never Recharged",INDEX(RFM_Method!$C$32:$G$36,6-K401,P401))</f>
        <v>At Risk</v>
      </c>
      <c r="R401" s="39">
        <f>SUMIFS(Raw_DataUsage!$D$2:$D$5001,Raw_DataUsage!$B$2:$B$5001,A401)/1024</f>
        <v>3.3212988281250002</v>
      </c>
      <c r="S401" s="40">
        <f>SUMIFS(Raw_Calls!$D$2:$D$5001,Raw_Calls!$B$2:$B$5001,A401)/60</f>
        <v>110.31666666666666</v>
      </c>
      <c r="T401" s="38" t="str">
        <f>IF(COUNTIFS(Raw_Subscriptions!$B$2:$B$3001,A401,Raw_Subscriptions!$F$2:$F$3001,"Active")&gt;0,"Yes","No")</f>
        <v>Yes</v>
      </c>
    </row>
    <row r="402" spans="1:20" x14ac:dyDescent="0.3">
      <c r="A402" s="13" t="str">
        <f>Raw_Customers!A399</f>
        <v>C000398</v>
      </c>
      <c r="B402" s="13" t="str">
        <f>Raw_Customers!B399</f>
        <v>Amit Kumar</v>
      </c>
      <c r="C402" s="13" t="str">
        <f>Raw_Customers!E399</f>
        <v>Pune</v>
      </c>
      <c r="D402" s="13" t="str">
        <f>Raw_Customers!F399</f>
        <v>Delhi NCR</v>
      </c>
      <c r="E402" s="13" t="str">
        <f>Raw_Customers!H399</f>
        <v>Inactive</v>
      </c>
      <c r="F402" s="35">
        <f>Raw_Customers!G399</f>
        <v>44481</v>
      </c>
      <c r="G402" s="36">
        <f>IF(I402=0,"",INT(_xlfn.MAXIFS(Raw_Recharges!$D$2:$D$3001,Raw_Recharges!$B$2:$B$3001,A402)))</f>
        <v>46036</v>
      </c>
      <c r="H402" s="12">
        <f>IF(I402=0,"",RFM_Method!$C$5-G402)</f>
        <v>18</v>
      </c>
      <c r="I402" s="12">
        <f>COUNTIFS(Raw_Recharges!$B$2:$B$3001,A402)</f>
        <v>3</v>
      </c>
      <c r="J402" s="37">
        <f>IF(I402=0,"",SUMIFS(Raw_Recharges!$E$2:$E$3001,Raw_Recharges!$B$2:$B$3001,A402))</f>
        <v>1797</v>
      </c>
      <c r="K402" s="38">
        <f>IF(I402=0,0,IF(H402&lt;=RFM_Method!$C$22,5,IF(H402&lt;=RFM_Method!$C$23,4,IF(H402&lt;=RFM_Method!$C$24,3,IF(H402&lt;=RFM_Method!$C$25,2,1)))))</f>
        <v>5</v>
      </c>
      <c r="L402" s="38">
        <f>IF(I402=0,0,IF(I402&gt;=RFM_Method!$E$22,5,IF(I402&gt;=RFM_Method!$E$23,4,IF(I402&gt;=RFM_Method!$E$24,3,IF(I402&gt;=RFM_Method!$E$25,2,1)))))</f>
        <v>3</v>
      </c>
      <c r="M402" s="38">
        <f>IF(I402=0,0,IF(J402&gt;=RFM_Method!$D$25,5,IF(J402&gt;=RFM_Method!$D$24,4,IF(J402&gt;=RFM_Method!$D$23,3,IF(J402&gt;=RFM_Method!$D$22,2,1)))))</f>
        <v>4</v>
      </c>
      <c r="N402" s="38" t="str">
        <f t="shared" si="18"/>
        <v>534</v>
      </c>
      <c r="O402" s="38">
        <f t="shared" si="19"/>
        <v>12</v>
      </c>
      <c r="P402" s="38">
        <f t="shared" si="20"/>
        <v>4</v>
      </c>
      <c r="Q402" s="12" t="str">
        <f>IF(I402=0,"Never Recharged",INDEX(RFM_Method!$C$32:$G$36,6-K402,P402))</f>
        <v>Loyal Customers</v>
      </c>
      <c r="R402" s="39">
        <f>SUMIFS(Raw_DataUsage!$D$2:$D$5001,Raw_DataUsage!$B$2:$B$5001,A402)/1024</f>
        <v>6.4660351562499994</v>
      </c>
      <c r="S402" s="40">
        <f>SUMIFS(Raw_Calls!$D$2:$D$5001,Raw_Calls!$B$2:$B$5001,A402)/60</f>
        <v>70.166666666666671</v>
      </c>
      <c r="T402" s="38" t="str">
        <f>IF(COUNTIFS(Raw_Subscriptions!$B$2:$B$3001,A402,Raw_Subscriptions!$F$2:$F$3001,"Active")&gt;0,"Yes","No")</f>
        <v>Yes</v>
      </c>
    </row>
    <row r="403" spans="1:20" x14ac:dyDescent="0.3">
      <c r="A403" s="13" t="str">
        <f>Raw_Customers!A400</f>
        <v>C000399</v>
      </c>
      <c r="B403" s="13" t="str">
        <f>Raw_Customers!B400</f>
        <v>Raj Kumar</v>
      </c>
      <c r="C403" s="13" t="str">
        <f>Raw_Customers!E400</f>
        <v>Bangalore</v>
      </c>
      <c r="D403" s="13" t="str">
        <f>Raw_Customers!F400</f>
        <v>West Bengal</v>
      </c>
      <c r="E403" s="13" t="str">
        <f>Raw_Customers!H400</f>
        <v>Active</v>
      </c>
      <c r="F403" s="35">
        <f>Raw_Customers!G400</f>
        <v>45475</v>
      </c>
      <c r="G403" s="36">
        <f>IF(I403=0,"",INT(_xlfn.MAXIFS(Raw_Recharges!$D$2:$D$3001,Raw_Recharges!$B$2:$B$3001,A403)))</f>
        <v>45972</v>
      </c>
      <c r="H403" s="12">
        <f>IF(I403=0,"",RFM_Method!$C$5-G403)</f>
        <v>82</v>
      </c>
      <c r="I403" s="12">
        <f>COUNTIFS(Raw_Recharges!$B$2:$B$3001,A403)</f>
        <v>2</v>
      </c>
      <c r="J403" s="37">
        <f>IF(I403=0,"",SUMIFS(Raw_Recharges!$E$2:$E$3001,Raw_Recharges!$B$2:$B$3001,A403))</f>
        <v>3348</v>
      </c>
      <c r="K403" s="38">
        <f>IF(I403=0,0,IF(H403&lt;=RFM_Method!$C$22,5,IF(H403&lt;=RFM_Method!$C$23,4,IF(H403&lt;=RFM_Method!$C$24,3,IF(H403&lt;=RFM_Method!$C$25,2,1)))))</f>
        <v>4</v>
      </c>
      <c r="L403" s="38">
        <f>IF(I403=0,0,IF(I403&gt;=RFM_Method!$E$22,5,IF(I403&gt;=RFM_Method!$E$23,4,IF(I403&gt;=RFM_Method!$E$24,3,IF(I403&gt;=RFM_Method!$E$25,2,1)))))</f>
        <v>2</v>
      </c>
      <c r="M403" s="38">
        <f>IF(I403=0,0,IF(J403&gt;=RFM_Method!$D$25,5,IF(J403&gt;=RFM_Method!$D$24,4,IF(J403&gt;=RFM_Method!$D$23,3,IF(J403&gt;=RFM_Method!$D$22,2,1)))))</f>
        <v>5</v>
      </c>
      <c r="N403" s="38" t="str">
        <f t="shared" si="18"/>
        <v>425</v>
      </c>
      <c r="O403" s="38">
        <f t="shared" si="19"/>
        <v>11</v>
      </c>
      <c r="P403" s="38">
        <f t="shared" si="20"/>
        <v>4</v>
      </c>
      <c r="Q403" s="12" t="str">
        <f>IF(I403=0,"Never Recharged",INDEX(RFM_Method!$C$32:$G$36,6-K403,P403))</f>
        <v>Loyal Customers</v>
      </c>
      <c r="R403" s="39">
        <f>SUMIFS(Raw_DataUsage!$D$2:$D$5001,Raw_DataUsage!$B$2:$B$5001,A403)/1024</f>
        <v>0</v>
      </c>
      <c r="S403" s="40">
        <f>SUMIFS(Raw_Calls!$D$2:$D$5001,Raw_Calls!$B$2:$B$5001,A403)/60</f>
        <v>59.483333333333334</v>
      </c>
      <c r="T403" s="38" t="str">
        <f>IF(COUNTIFS(Raw_Subscriptions!$B$2:$B$3001,A403,Raw_Subscriptions!$F$2:$F$3001,"Active")&gt;0,"Yes","No")</f>
        <v>Yes</v>
      </c>
    </row>
    <row r="404" spans="1:20" x14ac:dyDescent="0.3">
      <c r="A404" s="13" t="str">
        <f>Raw_Customers!A401</f>
        <v>C000400</v>
      </c>
      <c r="B404" s="13" t="str">
        <f>Raw_Customers!B401</f>
        <v>Suresh Patel</v>
      </c>
      <c r="C404" s="13" t="str">
        <f>Raw_Customers!E401</f>
        <v>Chennai</v>
      </c>
      <c r="D404" s="13" t="str">
        <f>Raw_Customers!F401</f>
        <v>Delhi NCR</v>
      </c>
      <c r="E404" s="13" t="str">
        <f>Raw_Customers!H401</f>
        <v>Active</v>
      </c>
      <c r="F404" s="35">
        <f>Raw_Customers!G401</f>
        <v>44313</v>
      </c>
      <c r="G404" s="36" t="str">
        <f>IF(I404=0,"",INT(_xlfn.MAXIFS(Raw_Recharges!$D$2:$D$3001,Raw_Recharges!$B$2:$B$3001,A404)))</f>
        <v/>
      </c>
      <c r="H404" s="12" t="str">
        <f>IF(I404=0,"",RFM_Method!$C$5-G404)</f>
        <v/>
      </c>
      <c r="I404" s="12">
        <f>COUNTIFS(Raw_Recharges!$B$2:$B$3001,A404)</f>
        <v>0</v>
      </c>
      <c r="J404" s="37" t="str">
        <f>IF(I404=0,"",SUMIFS(Raw_Recharges!$E$2:$E$3001,Raw_Recharges!$B$2:$B$3001,A404))</f>
        <v/>
      </c>
      <c r="K404" s="38">
        <f>IF(I404=0,0,IF(H404&lt;=RFM_Method!$C$22,5,IF(H404&lt;=RFM_Method!$C$23,4,IF(H404&lt;=RFM_Method!$C$24,3,IF(H404&lt;=RFM_Method!$C$25,2,1)))))</f>
        <v>0</v>
      </c>
      <c r="L404" s="38">
        <f>IF(I404=0,0,IF(I404&gt;=RFM_Method!$E$22,5,IF(I404&gt;=RFM_Method!$E$23,4,IF(I404&gt;=RFM_Method!$E$24,3,IF(I404&gt;=RFM_Method!$E$25,2,1)))))</f>
        <v>0</v>
      </c>
      <c r="M404" s="38">
        <f>IF(I404=0,0,IF(J404&gt;=RFM_Method!$D$25,5,IF(J404&gt;=RFM_Method!$D$24,4,IF(J404&gt;=RFM_Method!$D$23,3,IF(J404&gt;=RFM_Method!$D$22,2,1)))))</f>
        <v>0</v>
      </c>
      <c r="N404" s="38" t="str">
        <f t="shared" si="18"/>
        <v>000</v>
      </c>
      <c r="O404" s="38">
        <f t="shared" si="19"/>
        <v>0</v>
      </c>
      <c r="P404" s="38">
        <f t="shared" si="20"/>
        <v>0</v>
      </c>
      <c r="Q404" s="12" t="str">
        <f>IF(I404=0,"Never Recharged",INDEX(RFM_Method!$C$32:$G$36,6-K404,P404))</f>
        <v>Never Recharged</v>
      </c>
      <c r="R404" s="39">
        <f>SUMIFS(Raw_DataUsage!$D$2:$D$5001,Raw_DataUsage!$B$2:$B$5001,A404)/1024</f>
        <v>6.3952441406249996</v>
      </c>
      <c r="S404" s="40">
        <f>SUMIFS(Raw_Calls!$D$2:$D$5001,Raw_Calls!$B$2:$B$5001,A404)/60</f>
        <v>34.516666666666666</v>
      </c>
      <c r="T404" s="38" t="str">
        <f>IF(COUNTIFS(Raw_Subscriptions!$B$2:$B$3001,A404,Raw_Subscriptions!$F$2:$F$3001,"Active")&gt;0,"Yes","No")</f>
        <v>No</v>
      </c>
    </row>
    <row r="405" spans="1:20" x14ac:dyDescent="0.3">
      <c r="A405" s="13" t="str">
        <f>Raw_Customers!A402</f>
        <v>C000401</v>
      </c>
      <c r="B405" s="13" t="str">
        <f>Raw_Customers!B402</f>
        <v>Amit Sharma</v>
      </c>
      <c r="C405" s="13" t="str">
        <f>Raw_Customers!E402</f>
        <v>Delhi</v>
      </c>
      <c r="D405" s="13" t="str">
        <f>Raw_Customers!F402</f>
        <v>Telangana</v>
      </c>
      <c r="E405" s="13" t="str">
        <f>Raw_Customers!H402</f>
        <v>Active</v>
      </c>
      <c r="F405" s="35">
        <f>Raw_Customers!G402</f>
        <v>44993</v>
      </c>
      <c r="G405" s="36" t="str">
        <f>IF(I405=0,"",INT(_xlfn.MAXIFS(Raw_Recharges!$D$2:$D$3001,Raw_Recharges!$B$2:$B$3001,A405)))</f>
        <v/>
      </c>
      <c r="H405" s="12" t="str">
        <f>IF(I405=0,"",RFM_Method!$C$5-G405)</f>
        <v/>
      </c>
      <c r="I405" s="12">
        <f>COUNTIFS(Raw_Recharges!$B$2:$B$3001,A405)</f>
        <v>0</v>
      </c>
      <c r="J405" s="37" t="str">
        <f>IF(I405=0,"",SUMIFS(Raw_Recharges!$E$2:$E$3001,Raw_Recharges!$B$2:$B$3001,A405))</f>
        <v/>
      </c>
      <c r="K405" s="38">
        <f>IF(I405=0,0,IF(H405&lt;=RFM_Method!$C$22,5,IF(H405&lt;=RFM_Method!$C$23,4,IF(H405&lt;=RFM_Method!$C$24,3,IF(H405&lt;=RFM_Method!$C$25,2,1)))))</f>
        <v>0</v>
      </c>
      <c r="L405" s="38">
        <f>IF(I405=0,0,IF(I405&gt;=RFM_Method!$E$22,5,IF(I405&gt;=RFM_Method!$E$23,4,IF(I405&gt;=RFM_Method!$E$24,3,IF(I405&gt;=RFM_Method!$E$25,2,1)))))</f>
        <v>0</v>
      </c>
      <c r="M405" s="38">
        <f>IF(I405=0,0,IF(J405&gt;=RFM_Method!$D$25,5,IF(J405&gt;=RFM_Method!$D$24,4,IF(J405&gt;=RFM_Method!$D$23,3,IF(J405&gt;=RFM_Method!$D$22,2,1)))))</f>
        <v>0</v>
      </c>
      <c r="N405" s="38" t="str">
        <f t="shared" si="18"/>
        <v>000</v>
      </c>
      <c r="O405" s="38">
        <f t="shared" si="19"/>
        <v>0</v>
      </c>
      <c r="P405" s="38">
        <f t="shared" si="20"/>
        <v>0</v>
      </c>
      <c r="Q405" s="12" t="str">
        <f>IF(I405=0,"Never Recharged",INDEX(RFM_Method!$C$32:$G$36,6-K405,P405))</f>
        <v>Never Recharged</v>
      </c>
      <c r="R405" s="39">
        <f>SUMIFS(Raw_DataUsage!$D$2:$D$5001,Raw_DataUsage!$B$2:$B$5001,A405)/1024</f>
        <v>2.3444042968750001</v>
      </c>
      <c r="S405" s="40">
        <f>SUMIFS(Raw_Calls!$D$2:$D$5001,Raw_Calls!$B$2:$B$5001,A405)/60</f>
        <v>183.7</v>
      </c>
      <c r="T405" s="38" t="str">
        <f>IF(COUNTIFS(Raw_Subscriptions!$B$2:$B$3001,A405,Raw_Subscriptions!$F$2:$F$3001,"Active")&gt;0,"Yes","No")</f>
        <v>No</v>
      </c>
    </row>
    <row r="406" spans="1:20" x14ac:dyDescent="0.3">
      <c r="A406" s="13" t="str">
        <f>Raw_Customers!A403</f>
        <v>C000402</v>
      </c>
      <c r="B406" s="13" t="str">
        <f>Raw_Customers!B403</f>
        <v>Vikram Patel</v>
      </c>
      <c r="C406" s="13" t="str">
        <f>Raw_Customers!E403</f>
        <v>Chennai</v>
      </c>
      <c r="D406" s="13" t="str">
        <f>Raw_Customers!F403</f>
        <v>Tamil Nadu</v>
      </c>
      <c r="E406" s="13" t="str">
        <f>Raw_Customers!H403</f>
        <v>Active</v>
      </c>
      <c r="F406" s="35">
        <f>Raw_Customers!G403</f>
        <v>45312</v>
      </c>
      <c r="G406" s="36">
        <f>IF(I406=0,"",INT(_xlfn.MAXIFS(Raw_Recharges!$D$2:$D$3001,Raw_Recharges!$B$2:$B$3001,A406)))</f>
        <v>45994</v>
      </c>
      <c r="H406" s="12">
        <f>IF(I406=0,"",RFM_Method!$C$5-G406)</f>
        <v>60</v>
      </c>
      <c r="I406" s="12">
        <f>COUNTIFS(Raw_Recharges!$B$2:$B$3001,A406)</f>
        <v>2</v>
      </c>
      <c r="J406" s="37">
        <f>IF(I406=0,"",SUMIFS(Raw_Recharges!$E$2:$E$3001,Raw_Recharges!$B$2:$B$3001,A406))</f>
        <v>3498</v>
      </c>
      <c r="K406" s="38">
        <f>IF(I406=0,0,IF(H406&lt;=RFM_Method!$C$22,5,IF(H406&lt;=RFM_Method!$C$23,4,IF(H406&lt;=RFM_Method!$C$24,3,IF(H406&lt;=RFM_Method!$C$25,2,1)))))</f>
        <v>4</v>
      </c>
      <c r="L406" s="38">
        <f>IF(I406=0,0,IF(I406&gt;=RFM_Method!$E$22,5,IF(I406&gt;=RFM_Method!$E$23,4,IF(I406&gt;=RFM_Method!$E$24,3,IF(I406&gt;=RFM_Method!$E$25,2,1)))))</f>
        <v>2</v>
      </c>
      <c r="M406" s="38">
        <f>IF(I406=0,0,IF(J406&gt;=RFM_Method!$D$25,5,IF(J406&gt;=RFM_Method!$D$24,4,IF(J406&gt;=RFM_Method!$D$23,3,IF(J406&gt;=RFM_Method!$D$22,2,1)))))</f>
        <v>5</v>
      </c>
      <c r="N406" s="38" t="str">
        <f t="shared" si="18"/>
        <v>425</v>
      </c>
      <c r="O406" s="38">
        <f t="shared" si="19"/>
        <v>11</v>
      </c>
      <c r="P406" s="38">
        <f t="shared" si="20"/>
        <v>4</v>
      </c>
      <c r="Q406" s="12" t="str">
        <f>IF(I406=0,"Never Recharged",INDEX(RFM_Method!$C$32:$G$36,6-K406,P406))</f>
        <v>Loyal Customers</v>
      </c>
      <c r="R406" s="39">
        <f>SUMIFS(Raw_DataUsage!$D$2:$D$5001,Raw_DataUsage!$B$2:$B$5001,A406)/1024</f>
        <v>2.6234570312500001</v>
      </c>
      <c r="S406" s="40">
        <f>SUMIFS(Raw_Calls!$D$2:$D$5001,Raw_Calls!$B$2:$B$5001,A406)/60</f>
        <v>59.06666666666667</v>
      </c>
      <c r="T406" s="38" t="str">
        <f>IF(COUNTIFS(Raw_Subscriptions!$B$2:$B$3001,A406,Raw_Subscriptions!$F$2:$F$3001,"Active")&gt;0,"Yes","No")</f>
        <v>No</v>
      </c>
    </row>
    <row r="407" spans="1:20" x14ac:dyDescent="0.3">
      <c r="A407" s="13" t="str">
        <f>Raw_Customers!A404</f>
        <v>C000403</v>
      </c>
      <c r="B407" s="13" t="str">
        <f>Raw_Customers!B404</f>
        <v>Simran Patel</v>
      </c>
      <c r="C407" s="13" t="str">
        <f>Raw_Customers!E404</f>
        <v>Delhi</v>
      </c>
      <c r="D407" s="13" t="str">
        <f>Raw_Customers!F404</f>
        <v>Punjab</v>
      </c>
      <c r="E407" s="13" t="str">
        <f>Raw_Customers!H404</f>
        <v>Active</v>
      </c>
      <c r="F407" s="35">
        <f>Raw_Customers!G404</f>
        <v>45704</v>
      </c>
      <c r="G407" s="36">
        <f>IF(I407=0,"",INT(_xlfn.MAXIFS(Raw_Recharges!$D$2:$D$3001,Raw_Recharges!$B$2:$B$3001,A407)))</f>
        <v>45774</v>
      </c>
      <c r="H407" s="12">
        <f>IF(I407=0,"",RFM_Method!$C$5-G407)</f>
        <v>280</v>
      </c>
      <c r="I407" s="12">
        <f>COUNTIFS(Raw_Recharges!$B$2:$B$3001,A407)</f>
        <v>2</v>
      </c>
      <c r="J407" s="37">
        <f>IF(I407=0,"",SUMIFS(Raw_Recharges!$E$2:$E$3001,Raw_Recharges!$B$2:$B$3001,A407))</f>
        <v>1147</v>
      </c>
      <c r="K407" s="38">
        <f>IF(I407=0,0,IF(H407&lt;=RFM_Method!$C$22,5,IF(H407&lt;=RFM_Method!$C$23,4,IF(H407&lt;=RFM_Method!$C$24,3,IF(H407&lt;=RFM_Method!$C$25,2,1)))))</f>
        <v>1</v>
      </c>
      <c r="L407" s="38">
        <f>IF(I407=0,0,IF(I407&gt;=RFM_Method!$E$22,5,IF(I407&gt;=RFM_Method!$E$23,4,IF(I407&gt;=RFM_Method!$E$24,3,IF(I407&gt;=RFM_Method!$E$25,2,1)))))</f>
        <v>2</v>
      </c>
      <c r="M407" s="38">
        <f>IF(I407=0,0,IF(J407&gt;=RFM_Method!$D$25,5,IF(J407&gt;=RFM_Method!$D$24,4,IF(J407&gt;=RFM_Method!$D$23,3,IF(J407&gt;=RFM_Method!$D$22,2,1)))))</f>
        <v>4</v>
      </c>
      <c r="N407" s="38" t="str">
        <f t="shared" si="18"/>
        <v>124</v>
      </c>
      <c r="O407" s="38">
        <f t="shared" si="19"/>
        <v>7</v>
      </c>
      <c r="P407" s="38">
        <f t="shared" si="20"/>
        <v>3</v>
      </c>
      <c r="Q407" s="12" t="str">
        <f>IF(I407=0,"Never Recharged",INDEX(RFM_Method!$C$32:$G$36,6-K407,P407))</f>
        <v>At Risk</v>
      </c>
      <c r="R407" s="39">
        <f>SUMIFS(Raw_DataUsage!$D$2:$D$5001,Raw_DataUsage!$B$2:$B$5001,A407)/1024</f>
        <v>10.18626953125</v>
      </c>
      <c r="S407" s="40">
        <f>SUMIFS(Raw_Calls!$D$2:$D$5001,Raw_Calls!$B$2:$B$5001,A407)/60</f>
        <v>79.216666666666669</v>
      </c>
      <c r="T407" s="38" t="str">
        <f>IF(COUNTIFS(Raw_Subscriptions!$B$2:$B$3001,A407,Raw_Subscriptions!$F$2:$F$3001,"Active")&gt;0,"Yes","No")</f>
        <v>No</v>
      </c>
    </row>
    <row r="408" spans="1:20" x14ac:dyDescent="0.3">
      <c r="A408" s="13" t="str">
        <f>Raw_Customers!A405</f>
        <v>C000404</v>
      </c>
      <c r="B408" s="13" t="str">
        <f>Raw_Customers!B405</f>
        <v>Suresh Yadav</v>
      </c>
      <c r="C408" s="13" t="str">
        <f>Raw_Customers!E405</f>
        <v>Mumbai</v>
      </c>
      <c r="D408" s="13" t="str">
        <f>Raw_Customers!F405</f>
        <v>West Bengal</v>
      </c>
      <c r="E408" s="13" t="str">
        <f>Raw_Customers!H405</f>
        <v>Inactive</v>
      </c>
      <c r="F408" s="35">
        <f>Raw_Customers!G405</f>
        <v>45882</v>
      </c>
      <c r="G408" s="36">
        <f>IF(I408=0,"",INT(_xlfn.MAXIFS(Raw_Recharges!$D$2:$D$3001,Raw_Recharges!$B$2:$B$3001,A408)))</f>
        <v>46019</v>
      </c>
      <c r="H408" s="12">
        <f>IF(I408=0,"",RFM_Method!$C$5-G408)</f>
        <v>35</v>
      </c>
      <c r="I408" s="12">
        <f>COUNTIFS(Raw_Recharges!$B$2:$B$3001,A408)</f>
        <v>4</v>
      </c>
      <c r="J408" s="37">
        <f>IF(I408=0,"",SUMIFS(Raw_Recharges!$E$2:$E$3001,Raw_Recharges!$B$2:$B$3001,A408))</f>
        <v>1876</v>
      </c>
      <c r="K408" s="38">
        <f>IF(I408=0,0,IF(H408&lt;=RFM_Method!$C$22,5,IF(H408&lt;=RFM_Method!$C$23,4,IF(H408&lt;=RFM_Method!$C$24,3,IF(H408&lt;=RFM_Method!$C$25,2,1)))))</f>
        <v>5</v>
      </c>
      <c r="L408" s="38">
        <f>IF(I408=0,0,IF(I408&gt;=RFM_Method!$E$22,5,IF(I408&gt;=RFM_Method!$E$23,4,IF(I408&gt;=RFM_Method!$E$24,3,IF(I408&gt;=RFM_Method!$E$25,2,1)))))</f>
        <v>4</v>
      </c>
      <c r="M408" s="38">
        <f>IF(I408=0,0,IF(J408&gt;=RFM_Method!$D$25,5,IF(J408&gt;=RFM_Method!$D$24,4,IF(J408&gt;=RFM_Method!$D$23,3,IF(J408&gt;=RFM_Method!$D$22,2,1)))))</f>
        <v>4</v>
      </c>
      <c r="N408" s="38" t="str">
        <f t="shared" si="18"/>
        <v>544</v>
      </c>
      <c r="O408" s="38">
        <f t="shared" si="19"/>
        <v>13</v>
      </c>
      <c r="P408" s="38">
        <f t="shared" si="20"/>
        <v>4</v>
      </c>
      <c r="Q408" s="12" t="str">
        <f>IF(I408=0,"Never Recharged",INDEX(RFM_Method!$C$32:$G$36,6-K408,P408))</f>
        <v>Loyal Customers</v>
      </c>
      <c r="R408" s="39">
        <f>SUMIFS(Raw_DataUsage!$D$2:$D$5001,Raw_DataUsage!$B$2:$B$5001,A408)/1024</f>
        <v>1.6006445312499999</v>
      </c>
      <c r="S408" s="40">
        <f>SUMIFS(Raw_Calls!$D$2:$D$5001,Raw_Calls!$B$2:$B$5001,A408)/60</f>
        <v>58.983333333333334</v>
      </c>
      <c r="T408" s="38" t="str">
        <f>IF(COUNTIFS(Raw_Subscriptions!$B$2:$B$3001,A408,Raw_Subscriptions!$F$2:$F$3001,"Active")&gt;0,"Yes","No")</f>
        <v>Yes</v>
      </c>
    </row>
    <row r="409" spans="1:20" x14ac:dyDescent="0.3">
      <c r="A409" s="13" t="str">
        <f>Raw_Customers!A406</f>
        <v>C000405</v>
      </c>
      <c r="B409" s="13" t="str">
        <f>Raw_Customers!B406</f>
        <v>Raj Singh</v>
      </c>
      <c r="C409" s="13" t="str">
        <f>Raw_Customers!E406</f>
        <v>Bangalore</v>
      </c>
      <c r="D409" s="13" t="str">
        <f>Raw_Customers!F406</f>
        <v>Punjab</v>
      </c>
      <c r="E409" s="13" t="str">
        <f>Raw_Customers!H406</f>
        <v>Active</v>
      </c>
      <c r="F409" s="35">
        <f>Raw_Customers!G406</f>
        <v>45610</v>
      </c>
      <c r="G409" s="36">
        <f>IF(I409=0,"",INT(_xlfn.MAXIFS(Raw_Recharges!$D$2:$D$3001,Raw_Recharges!$B$2:$B$3001,A409)))</f>
        <v>45930</v>
      </c>
      <c r="H409" s="12">
        <f>IF(I409=0,"",RFM_Method!$C$5-G409)</f>
        <v>124</v>
      </c>
      <c r="I409" s="12">
        <f>COUNTIFS(Raw_Recharges!$B$2:$B$3001,A409)</f>
        <v>1</v>
      </c>
      <c r="J409" s="37">
        <f>IF(I409=0,"",SUMIFS(Raw_Recharges!$E$2:$E$3001,Raw_Recharges!$B$2:$B$3001,A409))</f>
        <v>148</v>
      </c>
      <c r="K409" s="38">
        <f>IF(I409=0,0,IF(H409&lt;=RFM_Method!$C$22,5,IF(H409&lt;=RFM_Method!$C$23,4,IF(H409&lt;=RFM_Method!$C$24,3,IF(H409&lt;=RFM_Method!$C$25,2,1)))))</f>
        <v>3</v>
      </c>
      <c r="L409" s="38">
        <f>IF(I409=0,0,IF(I409&gt;=RFM_Method!$E$22,5,IF(I409&gt;=RFM_Method!$E$23,4,IF(I409&gt;=RFM_Method!$E$24,3,IF(I409&gt;=RFM_Method!$E$25,2,1)))))</f>
        <v>1</v>
      </c>
      <c r="M409" s="38">
        <f>IF(I409=0,0,IF(J409&gt;=RFM_Method!$D$25,5,IF(J409&gt;=RFM_Method!$D$24,4,IF(J409&gt;=RFM_Method!$D$23,3,IF(J409&gt;=RFM_Method!$D$22,2,1)))))</f>
        <v>1</v>
      </c>
      <c r="N409" s="38" t="str">
        <f t="shared" si="18"/>
        <v>311</v>
      </c>
      <c r="O409" s="38">
        <f t="shared" si="19"/>
        <v>5</v>
      </c>
      <c r="P409" s="38">
        <f t="shared" si="20"/>
        <v>1</v>
      </c>
      <c r="Q409" s="12" t="str">
        <f>IF(I409=0,"Never Recharged",INDEX(RFM_Method!$C$32:$G$36,6-K409,P409))</f>
        <v>About to Sleep</v>
      </c>
      <c r="R409" s="39">
        <f>SUMIFS(Raw_DataUsage!$D$2:$D$5001,Raw_DataUsage!$B$2:$B$5001,A409)/1024</f>
        <v>3.12455078125</v>
      </c>
      <c r="S409" s="40">
        <f>SUMIFS(Raw_Calls!$D$2:$D$5001,Raw_Calls!$B$2:$B$5001,A409)/60</f>
        <v>63.983333333333334</v>
      </c>
      <c r="T409" s="38" t="str">
        <f>IF(COUNTIFS(Raw_Subscriptions!$B$2:$B$3001,A409,Raw_Subscriptions!$F$2:$F$3001,"Active")&gt;0,"Yes","No")</f>
        <v>No</v>
      </c>
    </row>
    <row r="410" spans="1:20" x14ac:dyDescent="0.3">
      <c r="A410" s="13" t="str">
        <f>Raw_Customers!A407</f>
        <v>C000406</v>
      </c>
      <c r="B410" s="13" t="str">
        <f>Raw_Customers!B407</f>
        <v>Neha Jha</v>
      </c>
      <c r="C410" s="13" t="str">
        <f>Raw_Customers!E407</f>
        <v>Delhi</v>
      </c>
      <c r="D410" s="13" t="str">
        <f>Raw_Customers!F407</f>
        <v>UP West</v>
      </c>
      <c r="E410" s="13" t="str">
        <f>Raw_Customers!H407</f>
        <v>Active</v>
      </c>
      <c r="F410" s="35">
        <f>Raw_Customers!G407</f>
        <v>45764</v>
      </c>
      <c r="G410" s="36">
        <f>IF(I410=0,"",INT(_xlfn.MAXIFS(Raw_Recharges!$D$2:$D$3001,Raw_Recharges!$B$2:$B$3001,A410)))</f>
        <v>46035</v>
      </c>
      <c r="H410" s="12">
        <f>IF(I410=0,"",RFM_Method!$C$5-G410)</f>
        <v>19</v>
      </c>
      <c r="I410" s="12">
        <f>COUNTIFS(Raw_Recharges!$B$2:$B$3001,A410)</f>
        <v>1</v>
      </c>
      <c r="J410" s="37">
        <f>IF(I410=0,"",SUMIFS(Raw_Recharges!$E$2:$E$3001,Raw_Recharges!$B$2:$B$3001,A410))</f>
        <v>148</v>
      </c>
      <c r="K410" s="38">
        <f>IF(I410=0,0,IF(H410&lt;=RFM_Method!$C$22,5,IF(H410&lt;=RFM_Method!$C$23,4,IF(H410&lt;=RFM_Method!$C$24,3,IF(H410&lt;=RFM_Method!$C$25,2,1)))))</f>
        <v>5</v>
      </c>
      <c r="L410" s="38">
        <f>IF(I410=0,0,IF(I410&gt;=RFM_Method!$E$22,5,IF(I410&gt;=RFM_Method!$E$23,4,IF(I410&gt;=RFM_Method!$E$24,3,IF(I410&gt;=RFM_Method!$E$25,2,1)))))</f>
        <v>1</v>
      </c>
      <c r="M410" s="38">
        <f>IF(I410=0,0,IF(J410&gt;=RFM_Method!$D$25,5,IF(J410&gt;=RFM_Method!$D$24,4,IF(J410&gt;=RFM_Method!$D$23,3,IF(J410&gt;=RFM_Method!$D$22,2,1)))))</f>
        <v>1</v>
      </c>
      <c r="N410" s="38" t="str">
        <f t="shared" si="18"/>
        <v>511</v>
      </c>
      <c r="O410" s="38">
        <f t="shared" si="19"/>
        <v>7</v>
      </c>
      <c r="P410" s="38">
        <f t="shared" si="20"/>
        <v>1</v>
      </c>
      <c r="Q410" s="12" t="str">
        <f>IF(I410=0,"Never Recharged",INDEX(RFM_Method!$C$32:$G$36,6-K410,P410))</f>
        <v>New Customers</v>
      </c>
      <c r="R410" s="39">
        <f>SUMIFS(Raw_DataUsage!$D$2:$D$5001,Raw_DataUsage!$B$2:$B$5001,A410)/1024</f>
        <v>1.8792871093749999</v>
      </c>
      <c r="S410" s="40">
        <f>SUMIFS(Raw_Calls!$D$2:$D$5001,Raw_Calls!$B$2:$B$5001,A410)/60</f>
        <v>130.65</v>
      </c>
      <c r="T410" s="38" t="str">
        <f>IF(COUNTIFS(Raw_Subscriptions!$B$2:$B$3001,A410,Raw_Subscriptions!$F$2:$F$3001,"Active")&gt;0,"Yes","No")</f>
        <v>Yes</v>
      </c>
    </row>
    <row r="411" spans="1:20" x14ac:dyDescent="0.3">
      <c r="A411" s="13" t="str">
        <f>Raw_Customers!A408</f>
        <v>C000407</v>
      </c>
      <c r="B411" s="13" t="str">
        <f>Raw_Customers!B408</f>
        <v>Rahul Singh</v>
      </c>
      <c r="C411" s="13" t="str">
        <f>Raw_Customers!E408</f>
        <v>Hyderabad</v>
      </c>
      <c r="D411" s="13" t="str">
        <f>Raw_Customers!F408</f>
        <v>West Bengal</v>
      </c>
      <c r="E411" s="13" t="str">
        <f>Raw_Customers!H408</f>
        <v>Inactive</v>
      </c>
      <c r="F411" s="35">
        <f>Raw_Customers!G408</f>
        <v>45246</v>
      </c>
      <c r="G411" s="36">
        <f>IF(I411=0,"",INT(_xlfn.MAXIFS(Raw_Recharges!$D$2:$D$3001,Raw_Recharges!$B$2:$B$3001,A411)))</f>
        <v>45939</v>
      </c>
      <c r="H411" s="12">
        <f>IF(I411=0,"",RFM_Method!$C$5-G411)</f>
        <v>115</v>
      </c>
      <c r="I411" s="12">
        <f>COUNTIFS(Raw_Recharges!$B$2:$B$3001,A411)</f>
        <v>4</v>
      </c>
      <c r="J411" s="37">
        <f>IF(I411=0,"",SUMIFS(Raw_Recharges!$E$2:$E$3001,Raw_Recharges!$B$2:$B$3001,A411))</f>
        <v>2013</v>
      </c>
      <c r="K411" s="38">
        <f>IF(I411=0,0,IF(H411&lt;=RFM_Method!$C$22,5,IF(H411&lt;=RFM_Method!$C$23,4,IF(H411&lt;=RFM_Method!$C$24,3,IF(H411&lt;=RFM_Method!$C$25,2,1)))))</f>
        <v>3</v>
      </c>
      <c r="L411" s="38">
        <f>IF(I411=0,0,IF(I411&gt;=RFM_Method!$E$22,5,IF(I411&gt;=RFM_Method!$E$23,4,IF(I411&gt;=RFM_Method!$E$24,3,IF(I411&gt;=RFM_Method!$E$25,2,1)))))</f>
        <v>4</v>
      </c>
      <c r="M411" s="38">
        <f>IF(I411=0,0,IF(J411&gt;=RFM_Method!$D$25,5,IF(J411&gt;=RFM_Method!$D$24,4,IF(J411&gt;=RFM_Method!$D$23,3,IF(J411&gt;=RFM_Method!$D$22,2,1)))))</f>
        <v>4</v>
      </c>
      <c r="N411" s="38" t="str">
        <f t="shared" si="18"/>
        <v>344</v>
      </c>
      <c r="O411" s="38">
        <f t="shared" si="19"/>
        <v>11</v>
      </c>
      <c r="P411" s="38">
        <f t="shared" si="20"/>
        <v>4</v>
      </c>
      <c r="Q411" s="12" t="str">
        <f>IF(I411=0,"Never Recharged",INDEX(RFM_Method!$C$32:$G$36,6-K411,P411))</f>
        <v>Loyal Customers</v>
      </c>
      <c r="R411" s="39">
        <f>SUMIFS(Raw_DataUsage!$D$2:$D$5001,Raw_DataUsage!$B$2:$B$5001,A411)/1024</f>
        <v>1.31</v>
      </c>
      <c r="S411" s="40">
        <f>SUMIFS(Raw_Calls!$D$2:$D$5001,Raw_Calls!$B$2:$B$5001,A411)/60</f>
        <v>139.31666666666666</v>
      </c>
      <c r="T411" s="38" t="str">
        <f>IF(COUNTIFS(Raw_Subscriptions!$B$2:$B$3001,A411,Raw_Subscriptions!$F$2:$F$3001,"Active")&gt;0,"Yes","No")</f>
        <v>No</v>
      </c>
    </row>
    <row r="412" spans="1:20" x14ac:dyDescent="0.3">
      <c r="A412" s="13" t="str">
        <f>Raw_Customers!A409</f>
        <v>C000408</v>
      </c>
      <c r="B412" s="13" t="str">
        <f>Raw_Customers!B409</f>
        <v>Anita Gupta</v>
      </c>
      <c r="C412" s="13" t="str">
        <f>Raw_Customers!E409</f>
        <v>Chennai</v>
      </c>
      <c r="D412" s="13" t="str">
        <f>Raw_Customers!F409</f>
        <v>Telangana</v>
      </c>
      <c r="E412" s="13" t="str">
        <f>Raw_Customers!H409</f>
        <v>Active</v>
      </c>
      <c r="F412" s="35">
        <f>Raw_Customers!G409</f>
        <v>44667</v>
      </c>
      <c r="G412" s="36" t="str">
        <f>IF(I412=0,"",INT(_xlfn.MAXIFS(Raw_Recharges!$D$2:$D$3001,Raw_Recharges!$B$2:$B$3001,A412)))</f>
        <v/>
      </c>
      <c r="H412" s="12" t="str">
        <f>IF(I412=0,"",RFM_Method!$C$5-G412)</f>
        <v/>
      </c>
      <c r="I412" s="12">
        <f>COUNTIFS(Raw_Recharges!$B$2:$B$3001,A412)</f>
        <v>0</v>
      </c>
      <c r="J412" s="37" t="str">
        <f>IF(I412=0,"",SUMIFS(Raw_Recharges!$E$2:$E$3001,Raw_Recharges!$B$2:$B$3001,A412))</f>
        <v/>
      </c>
      <c r="K412" s="38">
        <f>IF(I412=0,0,IF(H412&lt;=RFM_Method!$C$22,5,IF(H412&lt;=RFM_Method!$C$23,4,IF(H412&lt;=RFM_Method!$C$24,3,IF(H412&lt;=RFM_Method!$C$25,2,1)))))</f>
        <v>0</v>
      </c>
      <c r="L412" s="38">
        <f>IF(I412=0,0,IF(I412&gt;=RFM_Method!$E$22,5,IF(I412&gt;=RFM_Method!$E$23,4,IF(I412&gt;=RFM_Method!$E$24,3,IF(I412&gt;=RFM_Method!$E$25,2,1)))))</f>
        <v>0</v>
      </c>
      <c r="M412" s="38">
        <f>IF(I412=0,0,IF(J412&gt;=RFM_Method!$D$25,5,IF(J412&gt;=RFM_Method!$D$24,4,IF(J412&gt;=RFM_Method!$D$23,3,IF(J412&gt;=RFM_Method!$D$22,2,1)))))</f>
        <v>0</v>
      </c>
      <c r="N412" s="38" t="str">
        <f t="shared" si="18"/>
        <v>000</v>
      </c>
      <c r="O412" s="38">
        <f t="shared" si="19"/>
        <v>0</v>
      </c>
      <c r="P412" s="38">
        <f t="shared" si="20"/>
        <v>0</v>
      </c>
      <c r="Q412" s="12" t="str">
        <f>IF(I412=0,"Never Recharged",INDEX(RFM_Method!$C$32:$G$36,6-K412,P412))</f>
        <v>Never Recharged</v>
      </c>
      <c r="R412" s="39">
        <f>SUMIFS(Raw_DataUsage!$D$2:$D$5001,Raw_DataUsage!$B$2:$B$5001,A412)/1024</f>
        <v>9.8002832031249998</v>
      </c>
      <c r="S412" s="40">
        <f>SUMIFS(Raw_Calls!$D$2:$D$5001,Raw_Calls!$B$2:$B$5001,A412)/60</f>
        <v>58.283333333333331</v>
      </c>
      <c r="T412" s="38" t="str">
        <f>IF(COUNTIFS(Raw_Subscriptions!$B$2:$B$3001,A412,Raw_Subscriptions!$F$2:$F$3001,"Active")&gt;0,"Yes","No")</f>
        <v>No</v>
      </c>
    </row>
    <row r="413" spans="1:20" x14ac:dyDescent="0.3">
      <c r="A413" s="13" t="str">
        <f>Raw_Customers!A410</f>
        <v>C000409</v>
      </c>
      <c r="B413" s="13" t="str">
        <f>Raw_Customers!B410</f>
        <v>Simran Jha</v>
      </c>
      <c r="C413" s="13" t="str">
        <f>Raw_Customers!E410</f>
        <v>Chennai</v>
      </c>
      <c r="D413" s="13" t="str">
        <f>Raw_Customers!F410</f>
        <v>Punjab</v>
      </c>
      <c r="E413" s="13" t="str">
        <f>Raw_Customers!H410</f>
        <v>Inactive</v>
      </c>
      <c r="F413" s="35">
        <f>Raw_Customers!G410</f>
        <v>45671</v>
      </c>
      <c r="G413" s="36">
        <f>IF(I413=0,"",INT(_xlfn.MAXIFS(Raw_Recharges!$D$2:$D$3001,Raw_Recharges!$B$2:$B$3001,A413)))</f>
        <v>45832</v>
      </c>
      <c r="H413" s="12">
        <f>IF(I413=0,"",RFM_Method!$C$5-G413)</f>
        <v>222</v>
      </c>
      <c r="I413" s="12">
        <f>COUNTIFS(Raw_Recharges!$B$2:$B$3001,A413)</f>
        <v>1</v>
      </c>
      <c r="J413" s="37">
        <f>IF(I413=0,"",SUMIFS(Raw_Recharges!$E$2:$E$3001,Raw_Recharges!$B$2:$B$3001,A413))</f>
        <v>299</v>
      </c>
      <c r="K413" s="38">
        <f>IF(I413=0,0,IF(H413&lt;=RFM_Method!$C$22,5,IF(H413&lt;=RFM_Method!$C$23,4,IF(H413&lt;=RFM_Method!$C$24,3,IF(H413&lt;=RFM_Method!$C$25,2,1)))))</f>
        <v>2</v>
      </c>
      <c r="L413" s="38">
        <f>IF(I413=0,0,IF(I413&gt;=RFM_Method!$E$22,5,IF(I413&gt;=RFM_Method!$E$23,4,IF(I413&gt;=RFM_Method!$E$24,3,IF(I413&gt;=RFM_Method!$E$25,2,1)))))</f>
        <v>1</v>
      </c>
      <c r="M413" s="38">
        <f>IF(I413=0,0,IF(J413&gt;=RFM_Method!$D$25,5,IF(J413&gt;=RFM_Method!$D$24,4,IF(J413&gt;=RFM_Method!$D$23,3,IF(J413&gt;=RFM_Method!$D$22,2,1)))))</f>
        <v>1</v>
      </c>
      <c r="N413" s="38" t="str">
        <f t="shared" si="18"/>
        <v>211</v>
      </c>
      <c r="O413" s="38">
        <f t="shared" si="19"/>
        <v>4</v>
      </c>
      <c r="P413" s="38">
        <f t="shared" si="20"/>
        <v>1</v>
      </c>
      <c r="Q413" s="12" t="str">
        <f>IF(I413=0,"Never Recharged",INDEX(RFM_Method!$C$32:$G$36,6-K413,P413))</f>
        <v>Hibernating</v>
      </c>
      <c r="R413" s="39">
        <f>SUMIFS(Raw_DataUsage!$D$2:$D$5001,Raw_DataUsage!$B$2:$B$5001,A413)/1024</f>
        <v>3.8873144531250001</v>
      </c>
      <c r="S413" s="40">
        <f>SUMIFS(Raw_Calls!$D$2:$D$5001,Raw_Calls!$B$2:$B$5001,A413)/60</f>
        <v>148.25</v>
      </c>
      <c r="T413" s="38" t="str">
        <f>IF(COUNTIFS(Raw_Subscriptions!$B$2:$B$3001,A413,Raw_Subscriptions!$F$2:$F$3001,"Active")&gt;0,"Yes","No")</f>
        <v>No</v>
      </c>
    </row>
    <row r="414" spans="1:20" x14ac:dyDescent="0.3">
      <c r="A414" s="13" t="str">
        <f>Raw_Customers!A411</f>
        <v>C000410</v>
      </c>
      <c r="B414" s="13" t="str">
        <f>Raw_Customers!B411</f>
        <v>Amit Jha</v>
      </c>
      <c r="C414" s="13" t="str">
        <f>Raw_Customers!E411</f>
        <v>Bangalore</v>
      </c>
      <c r="D414" s="13" t="str">
        <f>Raw_Customers!F411</f>
        <v>Maharashtra</v>
      </c>
      <c r="E414" s="13" t="str">
        <f>Raw_Customers!H411</f>
        <v>Active</v>
      </c>
      <c r="F414" s="35">
        <f>Raw_Customers!G411</f>
        <v>45502</v>
      </c>
      <c r="G414" s="36">
        <f>IF(I414=0,"",INT(_xlfn.MAXIFS(Raw_Recharges!$D$2:$D$3001,Raw_Recharges!$B$2:$B$3001,A414)))</f>
        <v>46039</v>
      </c>
      <c r="H414" s="12">
        <f>IF(I414=0,"",RFM_Method!$C$5-G414)</f>
        <v>15</v>
      </c>
      <c r="I414" s="12">
        <f>COUNTIFS(Raw_Recharges!$B$2:$B$3001,A414)</f>
        <v>1</v>
      </c>
      <c r="J414" s="37">
        <f>IF(I414=0,"",SUMIFS(Raw_Recharges!$E$2:$E$3001,Raw_Recharges!$B$2:$B$3001,A414))</f>
        <v>479</v>
      </c>
      <c r="K414" s="38">
        <f>IF(I414=0,0,IF(H414&lt;=RFM_Method!$C$22,5,IF(H414&lt;=RFM_Method!$C$23,4,IF(H414&lt;=RFM_Method!$C$24,3,IF(H414&lt;=RFM_Method!$C$25,2,1)))))</f>
        <v>5</v>
      </c>
      <c r="L414" s="38">
        <f>IF(I414=0,0,IF(I414&gt;=RFM_Method!$E$22,5,IF(I414&gt;=RFM_Method!$E$23,4,IF(I414&gt;=RFM_Method!$E$24,3,IF(I414&gt;=RFM_Method!$E$25,2,1)))))</f>
        <v>1</v>
      </c>
      <c r="M414" s="38">
        <f>IF(I414=0,0,IF(J414&gt;=RFM_Method!$D$25,5,IF(J414&gt;=RFM_Method!$D$24,4,IF(J414&gt;=RFM_Method!$D$23,3,IF(J414&gt;=RFM_Method!$D$22,2,1)))))</f>
        <v>2</v>
      </c>
      <c r="N414" s="38" t="str">
        <f t="shared" si="18"/>
        <v>512</v>
      </c>
      <c r="O414" s="38">
        <f t="shared" si="19"/>
        <v>8</v>
      </c>
      <c r="P414" s="38">
        <f t="shared" si="20"/>
        <v>2</v>
      </c>
      <c r="Q414" s="12" t="str">
        <f>IF(I414=0,"Never Recharged",INDEX(RFM_Method!$C$32:$G$36,6-K414,P414))</f>
        <v>Promising</v>
      </c>
      <c r="R414" s="39">
        <f>SUMIFS(Raw_DataUsage!$D$2:$D$5001,Raw_DataUsage!$B$2:$B$5001,A414)/1024</f>
        <v>6.1574023437500003</v>
      </c>
      <c r="S414" s="40">
        <f>SUMIFS(Raw_Calls!$D$2:$D$5001,Raw_Calls!$B$2:$B$5001,A414)/60</f>
        <v>170.26666666666668</v>
      </c>
      <c r="T414" s="38" t="str">
        <f>IF(COUNTIFS(Raw_Subscriptions!$B$2:$B$3001,A414,Raw_Subscriptions!$F$2:$F$3001,"Active")&gt;0,"Yes","No")</f>
        <v>Yes</v>
      </c>
    </row>
    <row r="415" spans="1:20" x14ac:dyDescent="0.3">
      <c r="A415" s="13" t="str">
        <f>Raw_Customers!A412</f>
        <v>C000411</v>
      </c>
      <c r="B415" s="13" t="str">
        <f>Raw_Customers!B412</f>
        <v>Rahul Kumar</v>
      </c>
      <c r="C415" s="13" t="str">
        <f>Raw_Customers!E412</f>
        <v>Hyderabad</v>
      </c>
      <c r="D415" s="13" t="str">
        <f>Raw_Customers!F412</f>
        <v>Maharashtra</v>
      </c>
      <c r="E415" s="13" t="str">
        <f>Raw_Customers!H412</f>
        <v>Active</v>
      </c>
      <c r="F415" s="35">
        <f>Raw_Customers!G412</f>
        <v>44803</v>
      </c>
      <c r="G415" s="36">
        <f>IF(I415=0,"",INT(_xlfn.MAXIFS(Raw_Recharges!$D$2:$D$3001,Raw_Recharges!$B$2:$B$3001,A415)))</f>
        <v>45821</v>
      </c>
      <c r="H415" s="12">
        <f>IF(I415=0,"",RFM_Method!$C$5-G415)</f>
        <v>233</v>
      </c>
      <c r="I415" s="12">
        <f>COUNTIFS(Raw_Recharges!$B$2:$B$3001,A415)</f>
        <v>1</v>
      </c>
      <c r="J415" s="37">
        <f>IF(I415=0,"",SUMIFS(Raw_Recharges!$E$2:$E$3001,Raw_Recharges!$B$2:$B$3001,A415))</f>
        <v>148</v>
      </c>
      <c r="K415" s="38">
        <f>IF(I415=0,0,IF(H415&lt;=RFM_Method!$C$22,5,IF(H415&lt;=RFM_Method!$C$23,4,IF(H415&lt;=RFM_Method!$C$24,3,IF(H415&lt;=RFM_Method!$C$25,2,1)))))</f>
        <v>1</v>
      </c>
      <c r="L415" s="38">
        <f>IF(I415=0,0,IF(I415&gt;=RFM_Method!$E$22,5,IF(I415&gt;=RFM_Method!$E$23,4,IF(I415&gt;=RFM_Method!$E$24,3,IF(I415&gt;=RFM_Method!$E$25,2,1)))))</f>
        <v>1</v>
      </c>
      <c r="M415" s="38">
        <f>IF(I415=0,0,IF(J415&gt;=RFM_Method!$D$25,5,IF(J415&gt;=RFM_Method!$D$24,4,IF(J415&gt;=RFM_Method!$D$23,3,IF(J415&gt;=RFM_Method!$D$22,2,1)))))</f>
        <v>1</v>
      </c>
      <c r="N415" s="38" t="str">
        <f t="shared" si="18"/>
        <v>111</v>
      </c>
      <c r="O415" s="38">
        <f t="shared" si="19"/>
        <v>3</v>
      </c>
      <c r="P415" s="38">
        <f t="shared" si="20"/>
        <v>1</v>
      </c>
      <c r="Q415" s="12" t="str">
        <f>IF(I415=0,"Never Recharged",INDEX(RFM_Method!$C$32:$G$36,6-K415,P415))</f>
        <v>Lost</v>
      </c>
      <c r="R415" s="39">
        <f>SUMIFS(Raw_DataUsage!$D$2:$D$5001,Raw_DataUsage!$B$2:$B$5001,A415)/1024</f>
        <v>0.96364257812499998</v>
      </c>
      <c r="S415" s="40">
        <f>SUMIFS(Raw_Calls!$D$2:$D$5001,Raw_Calls!$B$2:$B$5001,A415)/60</f>
        <v>46.1</v>
      </c>
      <c r="T415" s="38" t="str">
        <f>IF(COUNTIFS(Raw_Subscriptions!$B$2:$B$3001,A415,Raw_Subscriptions!$F$2:$F$3001,"Active")&gt;0,"Yes","No")</f>
        <v>No</v>
      </c>
    </row>
    <row r="416" spans="1:20" x14ac:dyDescent="0.3">
      <c r="A416" s="13" t="str">
        <f>Raw_Customers!A413</f>
        <v>C000412</v>
      </c>
      <c r="B416" s="13" t="str">
        <f>Raw_Customers!B413</f>
        <v>Suresh Jha</v>
      </c>
      <c r="C416" s="13" t="str">
        <f>Raw_Customers!E413</f>
        <v>Delhi</v>
      </c>
      <c r="D416" s="13" t="str">
        <f>Raw_Customers!F413</f>
        <v>UP West</v>
      </c>
      <c r="E416" s="13" t="str">
        <f>Raw_Customers!H413</f>
        <v>Active</v>
      </c>
      <c r="F416" s="35">
        <f>Raw_Customers!G413</f>
        <v>44566</v>
      </c>
      <c r="G416" s="36">
        <f>IF(I416=0,"",INT(_xlfn.MAXIFS(Raw_Recharges!$D$2:$D$3001,Raw_Recharges!$B$2:$B$3001,A416)))</f>
        <v>45808</v>
      </c>
      <c r="H416" s="12">
        <f>IF(I416=0,"",RFM_Method!$C$5-G416)</f>
        <v>246</v>
      </c>
      <c r="I416" s="12">
        <f>COUNTIFS(Raw_Recharges!$B$2:$B$3001,A416)</f>
        <v>1</v>
      </c>
      <c r="J416" s="37">
        <f>IF(I416=0,"",SUMIFS(Raw_Recharges!$E$2:$E$3001,Raw_Recharges!$B$2:$B$3001,A416))</f>
        <v>479</v>
      </c>
      <c r="K416" s="38">
        <f>IF(I416=0,0,IF(H416&lt;=RFM_Method!$C$22,5,IF(H416&lt;=RFM_Method!$C$23,4,IF(H416&lt;=RFM_Method!$C$24,3,IF(H416&lt;=RFM_Method!$C$25,2,1)))))</f>
        <v>1</v>
      </c>
      <c r="L416" s="38">
        <f>IF(I416=0,0,IF(I416&gt;=RFM_Method!$E$22,5,IF(I416&gt;=RFM_Method!$E$23,4,IF(I416&gt;=RFM_Method!$E$24,3,IF(I416&gt;=RFM_Method!$E$25,2,1)))))</f>
        <v>1</v>
      </c>
      <c r="M416" s="38">
        <f>IF(I416=0,0,IF(J416&gt;=RFM_Method!$D$25,5,IF(J416&gt;=RFM_Method!$D$24,4,IF(J416&gt;=RFM_Method!$D$23,3,IF(J416&gt;=RFM_Method!$D$22,2,1)))))</f>
        <v>2</v>
      </c>
      <c r="N416" s="38" t="str">
        <f t="shared" si="18"/>
        <v>112</v>
      </c>
      <c r="O416" s="38">
        <f t="shared" si="19"/>
        <v>4</v>
      </c>
      <c r="P416" s="38">
        <f t="shared" si="20"/>
        <v>2</v>
      </c>
      <c r="Q416" s="12" t="str">
        <f>IF(I416=0,"Never Recharged",INDEX(RFM_Method!$C$32:$G$36,6-K416,P416))</f>
        <v>Hibernating</v>
      </c>
      <c r="R416" s="39">
        <f>SUMIFS(Raw_DataUsage!$D$2:$D$5001,Raw_DataUsage!$B$2:$B$5001,A416)/1024</f>
        <v>2.6152539062499995</v>
      </c>
      <c r="S416" s="40">
        <f>SUMIFS(Raw_Calls!$D$2:$D$5001,Raw_Calls!$B$2:$B$5001,A416)/60</f>
        <v>204.93333333333334</v>
      </c>
      <c r="T416" s="38" t="str">
        <f>IF(COUNTIFS(Raw_Subscriptions!$B$2:$B$3001,A416,Raw_Subscriptions!$F$2:$F$3001,"Active")&gt;0,"Yes","No")</f>
        <v>No</v>
      </c>
    </row>
    <row r="417" spans="1:20" x14ac:dyDescent="0.3">
      <c r="A417" s="13" t="str">
        <f>Raw_Customers!A414</f>
        <v>C000413</v>
      </c>
      <c r="B417" s="13" t="str">
        <f>Raw_Customers!B414</f>
        <v>Priya Jha</v>
      </c>
      <c r="C417" s="13" t="str">
        <f>Raw_Customers!E414</f>
        <v>Chennai</v>
      </c>
      <c r="D417" s="13" t="str">
        <f>Raw_Customers!F414</f>
        <v>UP East</v>
      </c>
      <c r="E417" s="13" t="str">
        <f>Raw_Customers!H414</f>
        <v>Active</v>
      </c>
      <c r="F417" s="35">
        <f>Raw_Customers!G414</f>
        <v>45734</v>
      </c>
      <c r="G417" s="36" t="str">
        <f>IF(I417=0,"",INT(_xlfn.MAXIFS(Raw_Recharges!$D$2:$D$3001,Raw_Recharges!$B$2:$B$3001,A417)))</f>
        <v/>
      </c>
      <c r="H417" s="12" t="str">
        <f>IF(I417=0,"",RFM_Method!$C$5-G417)</f>
        <v/>
      </c>
      <c r="I417" s="12">
        <f>COUNTIFS(Raw_Recharges!$B$2:$B$3001,A417)</f>
        <v>0</v>
      </c>
      <c r="J417" s="37" t="str">
        <f>IF(I417=0,"",SUMIFS(Raw_Recharges!$E$2:$E$3001,Raw_Recharges!$B$2:$B$3001,A417))</f>
        <v/>
      </c>
      <c r="K417" s="38">
        <f>IF(I417=0,0,IF(H417&lt;=RFM_Method!$C$22,5,IF(H417&lt;=RFM_Method!$C$23,4,IF(H417&lt;=RFM_Method!$C$24,3,IF(H417&lt;=RFM_Method!$C$25,2,1)))))</f>
        <v>0</v>
      </c>
      <c r="L417" s="38">
        <f>IF(I417=0,0,IF(I417&gt;=RFM_Method!$E$22,5,IF(I417&gt;=RFM_Method!$E$23,4,IF(I417&gt;=RFM_Method!$E$24,3,IF(I417&gt;=RFM_Method!$E$25,2,1)))))</f>
        <v>0</v>
      </c>
      <c r="M417" s="38">
        <f>IF(I417=0,0,IF(J417&gt;=RFM_Method!$D$25,5,IF(J417&gt;=RFM_Method!$D$24,4,IF(J417&gt;=RFM_Method!$D$23,3,IF(J417&gt;=RFM_Method!$D$22,2,1)))))</f>
        <v>0</v>
      </c>
      <c r="N417" s="38" t="str">
        <f t="shared" si="18"/>
        <v>000</v>
      </c>
      <c r="O417" s="38">
        <f t="shared" si="19"/>
        <v>0</v>
      </c>
      <c r="P417" s="38">
        <f t="shared" si="20"/>
        <v>0</v>
      </c>
      <c r="Q417" s="12" t="str">
        <f>IF(I417=0,"Never Recharged",INDEX(RFM_Method!$C$32:$G$36,6-K417,P417))</f>
        <v>Never Recharged</v>
      </c>
      <c r="R417" s="39">
        <f>SUMIFS(Raw_DataUsage!$D$2:$D$5001,Raw_DataUsage!$B$2:$B$5001,A417)/1024</f>
        <v>3.9486035156249999</v>
      </c>
      <c r="S417" s="40">
        <f>SUMIFS(Raw_Calls!$D$2:$D$5001,Raw_Calls!$B$2:$B$5001,A417)/60</f>
        <v>105.55</v>
      </c>
      <c r="T417" s="38" t="str">
        <f>IF(COUNTIFS(Raw_Subscriptions!$B$2:$B$3001,A417,Raw_Subscriptions!$F$2:$F$3001,"Active")&gt;0,"Yes","No")</f>
        <v>No</v>
      </c>
    </row>
    <row r="418" spans="1:20" x14ac:dyDescent="0.3">
      <c r="A418" s="13" t="str">
        <f>Raw_Customers!A415</f>
        <v>C000414</v>
      </c>
      <c r="B418" s="13" t="str">
        <f>Raw_Customers!B415</f>
        <v>Neha Yadav</v>
      </c>
      <c r="C418" s="13" t="str">
        <f>Raw_Customers!E415</f>
        <v>Pune</v>
      </c>
      <c r="D418" s="13" t="str">
        <f>Raw_Customers!F415</f>
        <v>UP East</v>
      </c>
      <c r="E418" s="13" t="str">
        <f>Raw_Customers!H415</f>
        <v>Active</v>
      </c>
      <c r="F418" s="35">
        <f>Raw_Customers!G415</f>
        <v>45576</v>
      </c>
      <c r="G418" s="36">
        <f>IF(I418=0,"",INT(_xlfn.MAXIFS(Raw_Recharges!$D$2:$D$3001,Raw_Recharges!$B$2:$B$3001,A418)))</f>
        <v>45887</v>
      </c>
      <c r="H418" s="12">
        <f>IF(I418=0,"",RFM_Method!$C$5-G418)</f>
        <v>167</v>
      </c>
      <c r="I418" s="12">
        <f>COUNTIFS(Raw_Recharges!$B$2:$B$3001,A418)</f>
        <v>1</v>
      </c>
      <c r="J418" s="37">
        <f>IF(I418=0,"",SUMIFS(Raw_Recharges!$E$2:$E$3001,Raw_Recharges!$B$2:$B$3001,A418))</f>
        <v>666</v>
      </c>
      <c r="K418" s="38">
        <f>IF(I418=0,0,IF(H418&lt;=RFM_Method!$C$22,5,IF(H418&lt;=RFM_Method!$C$23,4,IF(H418&lt;=RFM_Method!$C$24,3,IF(H418&lt;=RFM_Method!$C$25,2,1)))))</f>
        <v>2</v>
      </c>
      <c r="L418" s="38">
        <f>IF(I418=0,0,IF(I418&gt;=RFM_Method!$E$22,5,IF(I418&gt;=RFM_Method!$E$23,4,IF(I418&gt;=RFM_Method!$E$24,3,IF(I418&gt;=RFM_Method!$E$25,2,1)))))</f>
        <v>1</v>
      </c>
      <c r="M418" s="38">
        <f>IF(I418=0,0,IF(J418&gt;=RFM_Method!$D$25,5,IF(J418&gt;=RFM_Method!$D$24,4,IF(J418&gt;=RFM_Method!$D$23,3,IF(J418&gt;=RFM_Method!$D$22,2,1)))))</f>
        <v>3</v>
      </c>
      <c r="N418" s="38" t="str">
        <f t="shared" si="18"/>
        <v>213</v>
      </c>
      <c r="O418" s="38">
        <f t="shared" si="19"/>
        <v>6</v>
      </c>
      <c r="P418" s="38">
        <f t="shared" si="20"/>
        <v>2</v>
      </c>
      <c r="Q418" s="12" t="str">
        <f>IF(I418=0,"Never Recharged",INDEX(RFM_Method!$C$32:$G$36,6-K418,P418))</f>
        <v>About to Sleep</v>
      </c>
      <c r="R418" s="39">
        <f>SUMIFS(Raw_DataUsage!$D$2:$D$5001,Raw_DataUsage!$B$2:$B$5001,A418)/1024</f>
        <v>6.2663183593750009</v>
      </c>
      <c r="S418" s="40">
        <f>SUMIFS(Raw_Calls!$D$2:$D$5001,Raw_Calls!$B$2:$B$5001,A418)/60</f>
        <v>57.033333333333331</v>
      </c>
      <c r="T418" s="38" t="str">
        <f>IF(COUNTIFS(Raw_Subscriptions!$B$2:$B$3001,A418,Raw_Subscriptions!$F$2:$F$3001,"Active")&gt;0,"Yes","No")</f>
        <v>No</v>
      </c>
    </row>
    <row r="419" spans="1:20" x14ac:dyDescent="0.3">
      <c r="A419" s="13" t="str">
        <f>Raw_Customers!A416</f>
        <v>C000415</v>
      </c>
      <c r="B419" s="13" t="str">
        <f>Raw_Customers!B416</f>
        <v>Pooja Mishra</v>
      </c>
      <c r="C419" s="13" t="str">
        <f>Raw_Customers!E416</f>
        <v>Pune</v>
      </c>
      <c r="D419" s="13" t="str">
        <f>Raw_Customers!F416</f>
        <v>UP East</v>
      </c>
      <c r="E419" s="13" t="str">
        <f>Raw_Customers!H416</f>
        <v>Active</v>
      </c>
      <c r="F419" s="35">
        <f>Raw_Customers!G416</f>
        <v>44651</v>
      </c>
      <c r="G419" s="36">
        <f>IF(I419=0,"",INT(_xlfn.MAXIFS(Raw_Recharges!$D$2:$D$3001,Raw_Recharges!$B$2:$B$3001,A419)))</f>
        <v>46048</v>
      </c>
      <c r="H419" s="12">
        <f>IF(I419=0,"",RFM_Method!$C$5-G419)</f>
        <v>6</v>
      </c>
      <c r="I419" s="12">
        <f>COUNTIFS(Raw_Recharges!$B$2:$B$3001,A419)</f>
        <v>3</v>
      </c>
      <c r="J419" s="37">
        <f>IF(I419=0,"",SUMIFS(Raw_Recharges!$E$2:$E$3001,Raw_Recharges!$B$2:$B$3001,A419))</f>
        <v>3847</v>
      </c>
      <c r="K419" s="38">
        <f>IF(I419=0,0,IF(H419&lt;=RFM_Method!$C$22,5,IF(H419&lt;=RFM_Method!$C$23,4,IF(H419&lt;=RFM_Method!$C$24,3,IF(H419&lt;=RFM_Method!$C$25,2,1)))))</f>
        <v>5</v>
      </c>
      <c r="L419" s="38">
        <f>IF(I419=0,0,IF(I419&gt;=RFM_Method!$E$22,5,IF(I419&gt;=RFM_Method!$E$23,4,IF(I419&gt;=RFM_Method!$E$24,3,IF(I419&gt;=RFM_Method!$E$25,2,1)))))</f>
        <v>3</v>
      </c>
      <c r="M419" s="38">
        <f>IF(I419=0,0,IF(J419&gt;=RFM_Method!$D$25,5,IF(J419&gt;=RFM_Method!$D$24,4,IF(J419&gt;=RFM_Method!$D$23,3,IF(J419&gt;=RFM_Method!$D$22,2,1)))))</f>
        <v>5</v>
      </c>
      <c r="N419" s="38" t="str">
        <f t="shared" si="18"/>
        <v>535</v>
      </c>
      <c r="O419" s="38">
        <f t="shared" si="19"/>
        <v>13</v>
      </c>
      <c r="P419" s="38">
        <f t="shared" si="20"/>
        <v>4</v>
      </c>
      <c r="Q419" s="12" t="str">
        <f>IF(I419=0,"Never Recharged",INDEX(RFM_Method!$C$32:$G$36,6-K419,P419))</f>
        <v>Loyal Customers</v>
      </c>
      <c r="R419" s="39">
        <f>SUMIFS(Raw_DataUsage!$D$2:$D$5001,Raw_DataUsage!$B$2:$B$5001,A419)/1024</f>
        <v>6.1145117187500002</v>
      </c>
      <c r="S419" s="40">
        <f>SUMIFS(Raw_Calls!$D$2:$D$5001,Raw_Calls!$B$2:$B$5001,A419)/60</f>
        <v>0</v>
      </c>
      <c r="T419" s="38" t="str">
        <f>IF(COUNTIFS(Raw_Subscriptions!$B$2:$B$3001,A419,Raw_Subscriptions!$F$2:$F$3001,"Active")&gt;0,"Yes","No")</f>
        <v>Yes</v>
      </c>
    </row>
    <row r="420" spans="1:20" x14ac:dyDescent="0.3">
      <c r="A420" s="13" t="str">
        <f>Raw_Customers!A417</f>
        <v>C000416</v>
      </c>
      <c r="B420" s="13" t="str">
        <f>Raw_Customers!B417</f>
        <v>Raj Khan</v>
      </c>
      <c r="C420" s="13" t="str">
        <f>Raw_Customers!E417</f>
        <v>Delhi</v>
      </c>
      <c r="D420" s="13" t="str">
        <f>Raw_Customers!F417</f>
        <v>Mumbai</v>
      </c>
      <c r="E420" s="13" t="str">
        <f>Raw_Customers!H417</f>
        <v>Active</v>
      </c>
      <c r="F420" s="35">
        <f>Raw_Customers!G417</f>
        <v>45789</v>
      </c>
      <c r="G420" s="36">
        <f>IF(I420=0,"",INT(_xlfn.MAXIFS(Raw_Recharges!$D$2:$D$3001,Raw_Recharges!$B$2:$B$3001,A420)))</f>
        <v>46047</v>
      </c>
      <c r="H420" s="12">
        <f>IF(I420=0,"",RFM_Method!$C$5-G420)</f>
        <v>7</v>
      </c>
      <c r="I420" s="12">
        <f>COUNTIFS(Raw_Recharges!$B$2:$B$3001,A420)</f>
        <v>2</v>
      </c>
      <c r="J420" s="37">
        <f>IF(I420=0,"",SUMIFS(Raw_Recharges!$E$2:$E$3001,Raw_Recharges!$B$2:$B$3001,A420))</f>
        <v>978</v>
      </c>
      <c r="K420" s="38">
        <f>IF(I420=0,0,IF(H420&lt;=RFM_Method!$C$22,5,IF(H420&lt;=RFM_Method!$C$23,4,IF(H420&lt;=RFM_Method!$C$24,3,IF(H420&lt;=RFM_Method!$C$25,2,1)))))</f>
        <v>5</v>
      </c>
      <c r="L420" s="38">
        <f>IF(I420=0,0,IF(I420&gt;=RFM_Method!$E$22,5,IF(I420&gt;=RFM_Method!$E$23,4,IF(I420&gt;=RFM_Method!$E$24,3,IF(I420&gt;=RFM_Method!$E$25,2,1)))))</f>
        <v>2</v>
      </c>
      <c r="M420" s="38">
        <f>IF(I420=0,0,IF(J420&gt;=RFM_Method!$D$25,5,IF(J420&gt;=RFM_Method!$D$24,4,IF(J420&gt;=RFM_Method!$D$23,3,IF(J420&gt;=RFM_Method!$D$22,2,1)))))</f>
        <v>3</v>
      </c>
      <c r="N420" s="38" t="str">
        <f t="shared" si="18"/>
        <v>523</v>
      </c>
      <c r="O420" s="38">
        <f t="shared" si="19"/>
        <v>10</v>
      </c>
      <c r="P420" s="38">
        <f t="shared" si="20"/>
        <v>3</v>
      </c>
      <c r="Q420" s="12" t="str">
        <f>IF(I420=0,"Never Recharged",INDEX(RFM_Method!$C$32:$G$36,6-K420,P420))</f>
        <v>Potential Loyalist</v>
      </c>
      <c r="R420" s="39">
        <f>SUMIFS(Raw_DataUsage!$D$2:$D$5001,Raw_DataUsage!$B$2:$B$5001,A420)/1024</f>
        <v>1.8961718750000001</v>
      </c>
      <c r="S420" s="40">
        <f>SUMIFS(Raw_Calls!$D$2:$D$5001,Raw_Calls!$B$2:$B$5001,A420)/60</f>
        <v>111.33333333333333</v>
      </c>
      <c r="T420" s="38" t="str">
        <f>IF(COUNTIFS(Raw_Subscriptions!$B$2:$B$3001,A420,Raw_Subscriptions!$F$2:$F$3001,"Active")&gt;0,"Yes","No")</f>
        <v>Yes</v>
      </c>
    </row>
    <row r="421" spans="1:20" x14ac:dyDescent="0.3">
      <c r="A421" s="13" t="str">
        <f>Raw_Customers!A418</f>
        <v>C000417</v>
      </c>
      <c r="B421" s="13" t="str">
        <f>Raw_Customers!B418</f>
        <v>Anita Gupta</v>
      </c>
      <c r="C421" s="13" t="str">
        <f>Raw_Customers!E418</f>
        <v>Chennai</v>
      </c>
      <c r="D421" s="13" t="str">
        <f>Raw_Customers!F418</f>
        <v>Mumbai</v>
      </c>
      <c r="E421" s="13" t="str">
        <f>Raw_Customers!H418</f>
        <v>Active</v>
      </c>
      <c r="F421" s="35">
        <f>Raw_Customers!G418</f>
        <v>44478</v>
      </c>
      <c r="G421" s="36">
        <f>IF(I421=0,"",INT(_xlfn.MAXIFS(Raw_Recharges!$D$2:$D$3001,Raw_Recharges!$B$2:$B$3001,A421)))</f>
        <v>45900</v>
      </c>
      <c r="H421" s="12">
        <f>IF(I421=0,"",RFM_Method!$C$5-G421)</f>
        <v>154</v>
      </c>
      <c r="I421" s="12">
        <f>COUNTIFS(Raw_Recharges!$B$2:$B$3001,A421)</f>
        <v>2</v>
      </c>
      <c r="J421" s="37">
        <f>IF(I421=0,"",SUMIFS(Raw_Recharges!$E$2:$E$3001,Raw_Recharges!$B$2:$B$3001,A421))</f>
        <v>998</v>
      </c>
      <c r="K421" s="38">
        <f>IF(I421=0,0,IF(H421&lt;=RFM_Method!$C$22,5,IF(H421&lt;=RFM_Method!$C$23,4,IF(H421&lt;=RFM_Method!$C$24,3,IF(H421&lt;=RFM_Method!$C$25,2,1)))))</f>
        <v>2</v>
      </c>
      <c r="L421" s="38">
        <f>IF(I421=0,0,IF(I421&gt;=RFM_Method!$E$22,5,IF(I421&gt;=RFM_Method!$E$23,4,IF(I421&gt;=RFM_Method!$E$24,3,IF(I421&gt;=RFM_Method!$E$25,2,1)))))</f>
        <v>2</v>
      </c>
      <c r="M421" s="38">
        <f>IF(I421=0,0,IF(J421&gt;=RFM_Method!$D$25,5,IF(J421&gt;=RFM_Method!$D$24,4,IF(J421&gt;=RFM_Method!$D$23,3,IF(J421&gt;=RFM_Method!$D$22,2,1)))))</f>
        <v>3</v>
      </c>
      <c r="N421" s="38" t="str">
        <f t="shared" si="18"/>
        <v>223</v>
      </c>
      <c r="O421" s="38">
        <f t="shared" si="19"/>
        <v>7</v>
      </c>
      <c r="P421" s="38">
        <f t="shared" si="20"/>
        <v>3</v>
      </c>
      <c r="Q421" s="12" t="str">
        <f>IF(I421=0,"Never Recharged",INDEX(RFM_Method!$C$32:$G$36,6-K421,P421))</f>
        <v>At Risk</v>
      </c>
      <c r="R421" s="39">
        <f>SUMIFS(Raw_DataUsage!$D$2:$D$5001,Raw_DataUsage!$B$2:$B$5001,A421)/1024</f>
        <v>1.396708984375</v>
      </c>
      <c r="S421" s="40">
        <f>SUMIFS(Raw_Calls!$D$2:$D$5001,Raw_Calls!$B$2:$B$5001,A421)/60</f>
        <v>37.31666666666667</v>
      </c>
      <c r="T421" s="38" t="str">
        <f>IF(COUNTIFS(Raw_Subscriptions!$B$2:$B$3001,A421,Raw_Subscriptions!$F$2:$F$3001,"Active")&gt;0,"Yes","No")</f>
        <v>Yes</v>
      </c>
    </row>
    <row r="422" spans="1:20" x14ac:dyDescent="0.3">
      <c r="A422" s="13" t="str">
        <f>Raw_Customers!A419</f>
        <v>C000418</v>
      </c>
      <c r="B422" s="13" t="str">
        <f>Raw_Customers!B419</f>
        <v>Rahul Khan</v>
      </c>
      <c r="C422" s="13" t="str">
        <f>Raw_Customers!E419</f>
        <v>Chennai</v>
      </c>
      <c r="D422" s="13" t="str">
        <f>Raw_Customers!F419</f>
        <v>Gujarat</v>
      </c>
      <c r="E422" s="13" t="str">
        <f>Raw_Customers!H419</f>
        <v>Inactive</v>
      </c>
      <c r="F422" s="35">
        <f>Raw_Customers!G419</f>
        <v>45694</v>
      </c>
      <c r="G422" s="36" t="str">
        <f>IF(I422=0,"",INT(_xlfn.MAXIFS(Raw_Recharges!$D$2:$D$3001,Raw_Recharges!$B$2:$B$3001,A422)))</f>
        <v/>
      </c>
      <c r="H422" s="12" t="str">
        <f>IF(I422=0,"",RFM_Method!$C$5-G422)</f>
        <v/>
      </c>
      <c r="I422" s="12">
        <f>COUNTIFS(Raw_Recharges!$B$2:$B$3001,A422)</f>
        <v>0</v>
      </c>
      <c r="J422" s="37" t="str">
        <f>IF(I422=0,"",SUMIFS(Raw_Recharges!$E$2:$E$3001,Raw_Recharges!$B$2:$B$3001,A422))</f>
        <v/>
      </c>
      <c r="K422" s="38">
        <f>IF(I422=0,0,IF(H422&lt;=RFM_Method!$C$22,5,IF(H422&lt;=RFM_Method!$C$23,4,IF(H422&lt;=RFM_Method!$C$24,3,IF(H422&lt;=RFM_Method!$C$25,2,1)))))</f>
        <v>0</v>
      </c>
      <c r="L422" s="38">
        <f>IF(I422=0,0,IF(I422&gt;=RFM_Method!$E$22,5,IF(I422&gt;=RFM_Method!$E$23,4,IF(I422&gt;=RFM_Method!$E$24,3,IF(I422&gt;=RFM_Method!$E$25,2,1)))))</f>
        <v>0</v>
      </c>
      <c r="M422" s="38">
        <f>IF(I422=0,0,IF(J422&gt;=RFM_Method!$D$25,5,IF(J422&gt;=RFM_Method!$D$24,4,IF(J422&gt;=RFM_Method!$D$23,3,IF(J422&gt;=RFM_Method!$D$22,2,1)))))</f>
        <v>0</v>
      </c>
      <c r="N422" s="38" t="str">
        <f t="shared" si="18"/>
        <v>000</v>
      </c>
      <c r="O422" s="38">
        <f t="shared" si="19"/>
        <v>0</v>
      </c>
      <c r="P422" s="38">
        <f t="shared" si="20"/>
        <v>0</v>
      </c>
      <c r="Q422" s="12" t="str">
        <f>IF(I422=0,"Never Recharged",INDEX(RFM_Method!$C$32:$G$36,6-K422,P422))</f>
        <v>Never Recharged</v>
      </c>
      <c r="R422" s="39">
        <f>SUMIFS(Raw_DataUsage!$D$2:$D$5001,Raw_DataUsage!$B$2:$B$5001,A422)/1024</f>
        <v>2.9449999999999998</v>
      </c>
      <c r="S422" s="40">
        <f>SUMIFS(Raw_Calls!$D$2:$D$5001,Raw_Calls!$B$2:$B$5001,A422)/60</f>
        <v>68.833333333333329</v>
      </c>
      <c r="T422" s="38" t="str">
        <f>IF(COUNTIFS(Raw_Subscriptions!$B$2:$B$3001,A422,Raw_Subscriptions!$F$2:$F$3001,"Active")&gt;0,"Yes","No")</f>
        <v>No</v>
      </c>
    </row>
    <row r="423" spans="1:20" x14ac:dyDescent="0.3">
      <c r="A423" s="13" t="str">
        <f>Raw_Customers!A420</f>
        <v>C000419</v>
      </c>
      <c r="B423" s="13" t="str">
        <f>Raw_Customers!B420</f>
        <v>Amit Kumar</v>
      </c>
      <c r="C423" s="13" t="str">
        <f>Raw_Customers!E420</f>
        <v>Mumbai</v>
      </c>
      <c r="D423" s="13" t="str">
        <f>Raw_Customers!F420</f>
        <v>UP West</v>
      </c>
      <c r="E423" s="13" t="str">
        <f>Raw_Customers!H420</f>
        <v>Active</v>
      </c>
      <c r="F423" s="35">
        <f>Raw_Customers!G420</f>
        <v>44545</v>
      </c>
      <c r="G423" s="36" t="str">
        <f>IF(I423=0,"",INT(_xlfn.MAXIFS(Raw_Recharges!$D$2:$D$3001,Raw_Recharges!$B$2:$B$3001,A423)))</f>
        <v/>
      </c>
      <c r="H423" s="12" t="str">
        <f>IF(I423=0,"",RFM_Method!$C$5-G423)</f>
        <v/>
      </c>
      <c r="I423" s="12">
        <f>COUNTIFS(Raw_Recharges!$B$2:$B$3001,A423)</f>
        <v>0</v>
      </c>
      <c r="J423" s="37" t="str">
        <f>IF(I423=0,"",SUMIFS(Raw_Recharges!$E$2:$E$3001,Raw_Recharges!$B$2:$B$3001,A423))</f>
        <v/>
      </c>
      <c r="K423" s="38">
        <f>IF(I423=0,0,IF(H423&lt;=RFM_Method!$C$22,5,IF(H423&lt;=RFM_Method!$C$23,4,IF(H423&lt;=RFM_Method!$C$24,3,IF(H423&lt;=RFM_Method!$C$25,2,1)))))</f>
        <v>0</v>
      </c>
      <c r="L423" s="38">
        <f>IF(I423=0,0,IF(I423&gt;=RFM_Method!$E$22,5,IF(I423&gt;=RFM_Method!$E$23,4,IF(I423&gt;=RFM_Method!$E$24,3,IF(I423&gt;=RFM_Method!$E$25,2,1)))))</f>
        <v>0</v>
      </c>
      <c r="M423" s="38">
        <f>IF(I423=0,0,IF(J423&gt;=RFM_Method!$D$25,5,IF(J423&gt;=RFM_Method!$D$24,4,IF(J423&gt;=RFM_Method!$D$23,3,IF(J423&gt;=RFM_Method!$D$22,2,1)))))</f>
        <v>0</v>
      </c>
      <c r="N423" s="38" t="str">
        <f t="shared" si="18"/>
        <v>000</v>
      </c>
      <c r="O423" s="38">
        <f t="shared" si="19"/>
        <v>0</v>
      </c>
      <c r="P423" s="38">
        <f t="shared" si="20"/>
        <v>0</v>
      </c>
      <c r="Q423" s="12" t="str">
        <f>IF(I423=0,"Never Recharged",INDEX(RFM_Method!$C$32:$G$36,6-K423,P423))</f>
        <v>Never Recharged</v>
      </c>
      <c r="R423" s="39">
        <f>SUMIFS(Raw_DataUsage!$D$2:$D$5001,Raw_DataUsage!$B$2:$B$5001,A423)/1024</f>
        <v>4.0616113281250001</v>
      </c>
      <c r="S423" s="40">
        <f>SUMIFS(Raw_Calls!$D$2:$D$5001,Raw_Calls!$B$2:$B$5001,A423)/60</f>
        <v>16.983333333333334</v>
      </c>
      <c r="T423" s="38" t="str">
        <f>IF(COUNTIFS(Raw_Subscriptions!$B$2:$B$3001,A423,Raw_Subscriptions!$F$2:$F$3001,"Active")&gt;0,"Yes","No")</f>
        <v>No</v>
      </c>
    </row>
    <row r="424" spans="1:20" x14ac:dyDescent="0.3">
      <c r="A424" s="13" t="str">
        <f>Raw_Customers!A421</f>
        <v>C000420</v>
      </c>
      <c r="B424" s="13" t="str">
        <f>Raw_Customers!B421</f>
        <v>Neha Jha</v>
      </c>
      <c r="C424" s="13" t="str">
        <f>Raw_Customers!E421</f>
        <v>Mumbai</v>
      </c>
      <c r="D424" s="13" t="str">
        <f>Raw_Customers!F421</f>
        <v>Punjab</v>
      </c>
      <c r="E424" s="13" t="str">
        <f>Raw_Customers!H421</f>
        <v>Active</v>
      </c>
      <c r="F424" s="35">
        <f>Raw_Customers!G421</f>
        <v>45666</v>
      </c>
      <c r="G424" s="36">
        <f>IF(I424=0,"",INT(_xlfn.MAXIFS(Raw_Recharges!$D$2:$D$3001,Raw_Recharges!$B$2:$B$3001,A424)))</f>
        <v>46015</v>
      </c>
      <c r="H424" s="12">
        <f>IF(I424=0,"",RFM_Method!$C$5-G424)</f>
        <v>39</v>
      </c>
      <c r="I424" s="12">
        <f>COUNTIFS(Raw_Recharges!$B$2:$B$3001,A424)</f>
        <v>1</v>
      </c>
      <c r="J424" s="37">
        <f>IF(I424=0,"",SUMIFS(Raw_Recharges!$E$2:$E$3001,Raw_Recharges!$B$2:$B$3001,A424))</f>
        <v>299</v>
      </c>
      <c r="K424" s="38">
        <f>IF(I424=0,0,IF(H424&lt;=RFM_Method!$C$22,5,IF(H424&lt;=RFM_Method!$C$23,4,IF(H424&lt;=RFM_Method!$C$24,3,IF(H424&lt;=RFM_Method!$C$25,2,1)))))</f>
        <v>4</v>
      </c>
      <c r="L424" s="38">
        <f>IF(I424=0,0,IF(I424&gt;=RFM_Method!$E$22,5,IF(I424&gt;=RFM_Method!$E$23,4,IF(I424&gt;=RFM_Method!$E$24,3,IF(I424&gt;=RFM_Method!$E$25,2,1)))))</f>
        <v>1</v>
      </c>
      <c r="M424" s="38">
        <f>IF(I424=0,0,IF(J424&gt;=RFM_Method!$D$25,5,IF(J424&gt;=RFM_Method!$D$24,4,IF(J424&gt;=RFM_Method!$D$23,3,IF(J424&gt;=RFM_Method!$D$22,2,1)))))</f>
        <v>1</v>
      </c>
      <c r="N424" s="38" t="str">
        <f t="shared" si="18"/>
        <v>411</v>
      </c>
      <c r="O424" s="38">
        <f t="shared" si="19"/>
        <v>6</v>
      </c>
      <c r="P424" s="38">
        <f t="shared" si="20"/>
        <v>1</v>
      </c>
      <c r="Q424" s="12" t="str">
        <f>IF(I424=0,"Never Recharged",INDEX(RFM_Method!$C$32:$G$36,6-K424,P424))</f>
        <v>Promising</v>
      </c>
      <c r="R424" s="39">
        <f>SUMIFS(Raw_DataUsage!$D$2:$D$5001,Raw_DataUsage!$B$2:$B$5001,A424)/1024</f>
        <v>8.5637304687500002</v>
      </c>
      <c r="S424" s="40">
        <f>SUMIFS(Raw_Calls!$D$2:$D$5001,Raw_Calls!$B$2:$B$5001,A424)/60</f>
        <v>0</v>
      </c>
      <c r="T424" s="38" t="str">
        <f>IF(COUNTIFS(Raw_Subscriptions!$B$2:$B$3001,A424,Raw_Subscriptions!$F$2:$F$3001,"Active")&gt;0,"Yes","No")</f>
        <v>No</v>
      </c>
    </row>
    <row r="425" spans="1:20" x14ac:dyDescent="0.3">
      <c r="A425" s="13" t="str">
        <f>Raw_Customers!A422</f>
        <v>C000421</v>
      </c>
      <c r="B425" s="13" t="str">
        <f>Raw_Customers!B422</f>
        <v>Raj Singh</v>
      </c>
      <c r="C425" s="13" t="str">
        <f>Raw_Customers!E422</f>
        <v>Mumbai</v>
      </c>
      <c r="D425" s="13" t="str">
        <f>Raw_Customers!F422</f>
        <v>Karnataka</v>
      </c>
      <c r="E425" s="13" t="str">
        <f>Raw_Customers!H422</f>
        <v>Active</v>
      </c>
      <c r="F425" s="35">
        <f>Raw_Customers!G422</f>
        <v>45217</v>
      </c>
      <c r="G425" s="36">
        <f>IF(I425=0,"",INT(_xlfn.MAXIFS(Raw_Recharges!$D$2:$D$3001,Raw_Recharges!$B$2:$B$3001,A425)))</f>
        <v>45841</v>
      </c>
      <c r="H425" s="12">
        <f>IF(I425=0,"",RFM_Method!$C$5-G425)</f>
        <v>213</v>
      </c>
      <c r="I425" s="12">
        <f>COUNTIFS(Raw_Recharges!$B$2:$B$3001,A425)</f>
        <v>1</v>
      </c>
      <c r="J425" s="37">
        <f>IF(I425=0,"",SUMIFS(Raw_Recharges!$E$2:$E$3001,Raw_Recharges!$B$2:$B$3001,A425))</f>
        <v>299</v>
      </c>
      <c r="K425" s="38">
        <f>IF(I425=0,0,IF(H425&lt;=RFM_Method!$C$22,5,IF(H425&lt;=RFM_Method!$C$23,4,IF(H425&lt;=RFM_Method!$C$24,3,IF(H425&lt;=RFM_Method!$C$25,2,1)))))</f>
        <v>2</v>
      </c>
      <c r="L425" s="38">
        <f>IF(I425=0,0,IF(I425&gt;=RFM_Method!$E$22,5,IF(I425&gt;=RFM_Method!$E$23,4,IF(I425&gt;=RFM_Method!$E$24,3,IF(I425&gt;=RFM_Method!$E$25,2,1)))))</f>
        <v>1</v>
      </c>
      <c r="M425" s="38">
        <f>IF(I425=0,0,IF(J425&gt;=RFM_Method!$D$25,5,IF(J425&gt;=RFM_Method!$D$24,4,IF(J425&gt;=RFM_Method!$D$23,3,IF(J425&gt;=RFM_Method!$D$22,2,1)))))</f>
        <v>1</v>
      </c>
      <c r="N425" s="38" t="str">
        <f t="shared" si="18"/>
        <v>211</v>
      </c>
      <c r="O425" s="38">
        <f t="shared" si="19"/>
        <v>4</v>
      </c>
      <c r="P425" s="38">
        <f t="shared" si="20"/>
        <v>1</v>
      </c>
      <c r="Q425" s="12" t="str">
        <f>IF(I425=0,"Never Recharged",INDEX(RFM_Method!$C$32:$G$36,6-K425,P425))</f>
        <v>Hibernating</v>
      </c>
      <c r="R425" s="39">
        <f>SUMIFS(Raw_DataUsage!$D$2:$D$5001,Raw_DataUsage!$B$2:$B$5001,A425)/1024</f>
        <v>4.9483007812500004</v>
      </c>
      <c r="S425" s="40">
        <f>SUMIFS(Raw_Calls!$D$2:$D$5001,Raw_Calls!$B$2:$B$5001,A425)/60</f>
        <v>35.06666666666667</v>
      </c>
      <c r="T425" s="38" t="str">
        <f>IF(COUNTIFS(Raw_Subscriptions!$B$2:$B$3001,A425,Raw_Subscriptions!$F$2:$F$3001,"Active")&gt;0,"Yes","No")</f>
        <v>No</v>
      </c>
    </row>
    <row r="426" spans="1:20" x14ac:dyDescent="0.3">
      <c r="A426" s="13" t="str">
        <f>Raw_Customers!A423</f>
        <v>C000422</v>
      </c>
      <c r="B426" s="13" t="str">
        <f>Raw_Customers!B423</f>
        <v>Pooja Khan</v>
      </c>
      <c r="C426" s="13" t="str">
        <f>Raw_Customers!E423</f>
        <v>Mumbai</v>
      </c>
      <c r="D426" s="13" t="str">
        <f>Raw_Customers!F423</f>
        <v>Telangana</v>
      </c>
      <c r="E426" s="13" t="str">
        <f>Raw_Customers!H423</f>
        <v>Active</v>
      </c>
      <c r="F426" s="35">
        <f>Raw_Customers!G423</f>
        <v>44321</v>
      </c>
      <c r="G426" s="36">
        <f>IF(I426=0,"",INT(_xlfn.MAXIFS(Raw_Recharges!$D$2:$D$3001,Raw_Recharges!$B$2:$B$3001,A426)))</f>
        <v>45902</v>
      </c>
      <c r="H426" s="12">
        <f>IF(I426=0,"",RFM_Method!$C$5-G426)</f>
        <v>152</v>
      </c>
      <c r="I426" s="12">
        <f>COUNTIFS(Raw_Recharges!$B$2:$B$3001,A426)</f>
        <v>2</v>
      </c>
      <c r="J426" s="37">
        <f>IF(I426=0,"",SUMIFS(Raw_Recharges!$E$2:$E$3001,Raw_Recharges!$B$2:$B$3001,A426))</f>
        <v>798</v>
      </c>
      <c r="K426" s="38">
        <f>IF(I426=0,0,IF(H426&lt;=RFM_Method!$C$22,5,IF(H426&lt;=RFM_Method!$C$23,4,IF(H426&lt;=RFM_Method!$C$24,3,IF(H426&lt;=RFM_Method!$C$25,2,1)))))</f>
        <v>2</v>
      </c>
      <c r="L426" s="38">
        <f>IF(I426=0,0,IF(I426&gt;=RFM_Method!$E$22,5,IF(I426&gt;=RFM_Method!$E$23,4,IF(I426&gt;=RFM_Method!$E$24,3,IF(I426&gt;=RFM_Method!$E$25,2,1)))))</f>
        <v>2</v>
      </c>
      <c r="M426" s="38">
        <f>IF(I426=0,0,IF(J426&gt;=RFM_Method!$D$25,5,IF(J426&gt;=RFM_Method!$D$24,4,IF(J426&gt;=RFM_Method!$D$23,3,IF(J426&gt;=RFM_Method!$D$22,2,1)))))</f>
        <v>3</v>
      </c>
      <c r="N426" s="38" t="str">
        <f t="shared" si="18"/>
        <v>223</v>
      </c>
      <c r="O426" s="38">
        <f t="shared" si="19"/>
        <v>7</v>
      </c>
      <c r="P426" s="38">
        <f t="shared" si="20"/>
        <v>3</v>
      </c>
      <c r="Q426" s="12" t="str">
        <f>IF(I426=0,"Never Recharged",INDEX(RFM_Method!$C$32:$G$36,6-K426,P426))</f>
        <v>At Risk</v>
      </c>
      <c r="R426" s="39">
        <f>SUMIFS(Raw_DataUsage!$D$2:$D$5001,Raw_DataUsage!$B$2:$B$5001,A426)/1024</f>
        <v>3.0044238281249998</v>
      </c>
      <c r="S426" s="40">
        <f>SUMIFS(Raw_Calls!$D$2:$D$5001,Raw_Calls!$B$2:$B$5001,A426)/60</f>
        <v>82.85</v>
      </c>
      <c r="T426" s="38" t="str">
        <f>IF(COUNTIFS(Raw_Subscriptions!$B$2:$B$3001,A426,Raw_Subscriptions!$F$2:$F$3001,"Active")&gt;0,"Yes","No")</f>
        <v>No</v>
      </c>
    </row>
    <row r="427" spans="1:20" x14ac:dyDescent="0.3">
      <c r="A427" s="13" t="str">
        <f>Raw_Customers!A424</f>
        <v>C000423</v>
      </c>
      <c r="B427" s="13" t="str">
        <f>Raw_Customers!B424</f>
        <v>Pooja Gupta</v>
      </c>
      <c r="C427" s="13" t="str">
        <f>Raw_Customers!E424</f>
        <v>Pune</v>
      </c>
      <c r="D427" s="13" t="str">
        <f>Raw_Customers!F424</f>
        <v>Andhra Pradesh</v>
      </c>
      <c r="E427" s="13" t="str">
        <f>Raw_Customers!H424</f>
        <v>Inactive</v>
      </c>
      <c r="F427" s="35">
        <f>Raw_Customers!G424</f>
        <v>44724</v>
      </c>
      <c r="G427" s="36">
        <f>IF(I427=0,"",INT(_xlfn.MAXIFS(Raw_Recharges!$D$2:$D$3001,Raw_Recharges!$B$2:$B$3001,A427)))</f>
        <v>45966</v>
      </c>
      <c r="H427" s="12">
        <f>IF(I427=0,"",RFM_Method!$C$5-G427)</f>
        <v>88</v>
      </c>
      <c r="I427" s="12">
        <f>COUNTIFS(Raw_Recharges!$B$2:$B$3001,A427)</f>
        <v>2</v>
      </c>
      <c r="J427" s="37">
        <f>IF(I427=0,"",SUMIFS(Raw_Recharges!$E$2:$E$3001,Raw_Recharges!$B$2:$B$3001,A427))</f>
        <v>3298</v>
      </c>
      <c r="K427" s="38">
        <f>IF(I427=0,0,IF(H427&lt;=RFM_Method!$C$22,5,IF(H427&lt;=RFM_Method!$C$23,4,IF(H427&lt;=RFM_Method!$C$24,3,IF(H427&lt;=RFM_Method!$C$25,2,1)))))</f>
        <v>3</v>
      </c>
      <c r="L427" s="38">
        <f>IF(I427=0,0,IF(I427&gt;=RFM_Method!$E$22,5,IF(I427&gt;=RFM_Method!$E$23,4,IF(I427&gt;=RFM_Method!$E$24,3,IF(I427&gt;=RFM_Method!$E$25,2,1)))))</f>
        <v>2</v>
      </c>
      <c r="M427" s="38">
        <f>IF(I427=0,0,IF(J427&gt;=RFM_Method!$D$25,5,IF(J427&gt;=RFM_Method!$D$24,4,IF(J427&gt;=RFM_Method!$D$23,3,IF(J427&gt;=RFM_Method!$D$22,2,1)))))</f>
        <v>5</v>
      </c>
      <c r="N427" s="38" t="str">
        <f t="shared" si="18"/>
        <v>325</v>
      </c>
      <c r="O427" s="38">
        <f t="shared" si="19"/>
        <v>10</v>
      </c>
      <c r="P427" s="38">
        <f t="shared" si="20"/>
        <v>4</v>
      </c>
      <c r="Q427" s="12" t="str">
        <f>IF(I427=0,"Never Recharged",INDEX(RFM_Method!$C$32:$G$36,6-K427,P427))</f>
        <v>Loyal Customers</v>
      </c>
      <c r="R427" s="39">
        <f>SUMIFS(Raw_DataUsage!$D$2:$D$5001,Raw_DataUsage!$B$2:$B$5001,A427)/1024</f>
        <v>9.5033886718749994</v>
      </c>
      <c r="S427" s="40">
        <f>SUMIFS(Raw_Calls!$D$2:$D$5001,Raw_Calls!$B$2:$B$5001,A427)/60</f>
        <v>118.45</v>
      </c>
      <c r="T427" s="38" t="str">
        <f>IF(COUNTIFS(Raw_Subscriptions!$B$2:$B$3001,A427,Raw_Subscriptions!$F$2:$F$3001,"Active")&gt;0,"Yes","No")</f>
        <v>No</v>
      </c>
    </row>
    <row r="428" spans="1:20" x14ac:dyDescent="0.3">
      <c r="A428" s="13" t="str">
        <f>Raw_Customers!A425</f>
        <v>C000424</v>
      </c>
      <c r="B428" s="13" t="str">
        <f>Raw_Customers!B425</f>
        <v>Suresh Khan</v>
      </c>
      <c r="C428" s="13" t="str">
        <f>Raw_Customers!E425</f>
        <v>Pune</v>
      </c>
      <c r="D428" s="13" t="str">
        <f>Raw_Customers!F425</f>
        <v>West Bengal</v>
      </c>
      <c r="E428" s="13" t="str">
        <f>Raw_Customers!H425</f>
        <v>Active</v>
      </c>
      <c r="F428" s="35">
        <f>Raw_Customers!G425</f>
        <v>44351</v>
      </c>
      <c r="G428" s="36">
        <f>IF(I428=0,"",INT(_xlfn.MAXIFS(Raw_Recharges!$D$2:$D$3001,Raw_Recharges!$B$2:$B$3001,A428)))</f>
        <v>45920</v>
      </c>
      <c r="H428" s="12">
        <f>IF(I428=0,"",RFM_Method!$C$5-G428)</f>
        <v>134</v>
      </c>
      <c r="I428" s="12">
        <f>COUNTIFS(Raw_Recharges!$B$2:$B$3001,A428)</f>
        <v>2</v>
      </c>
      <c r="J428" s="37">
        <f>IF(I428=0,"",SUMIFS(Raw_Recharges!$E$2:$E$3001,Raw_Recharges!$B$2:$B$3001,A428))</f>
        <v>3498</v>
      </c>
      <c r="K428" s="38">
        <f>IF(I428=0,0,IF(H428&lt;=RFM_Method!$C$22,5,IF(H428&lt;=RFM_Method!$C$23,4,IF(H428&lt;=RFM_Method!$C$24,3,IF(H428&lt;=RFM_Method!$C$25,2,1)))))</f>
        <v>3</v>
      </c>
      <c r="L428" s="38">
        <f>IF(I428=0,0,IF(I428&gt;=RFM_Method!$E$22,5,IF(I428&gt;=RFM_Method!$E$23,4,IF(I428&gt;=RFM_Method!$E$24,3,IF(I428&gt;=RFM_Method!$E$25,2,1)))))</f>
        <v>2</v>
      </c>
      <c r="M428" s="38">
        <f>IF(I428=0,0,IF(J428&gt;=RFM_Method!$D$25,5,IF(J428&gt;=RFM_Method!$D$24,4,IF(J428&gt;=RFM_Method!$D$23,3,IF(J428&gt;=RFM_Method!$D$22,2,1)))))</f>
        <v>5</v>
      </c>
      <c r="N428" s="38" t="str">
        <f t="shared" si="18"/>
        <v>325</v>
      </c>
      <c r="O428" s="38">
        <f t="shared" si="19"/>
        <v>10</v>
      </c>
      <c r="P428" s="38">
        <f t="shared" si="20"/>
        <v>4</v>
      </c>
      <c r="Q428" s="12" t="str">
        <f>IF(I428=0,"Never Recharged",INDEX(RFM_Method!$C$32:$G$36,6-K428,P428))</f>
        <v>Loyal Customers</v>
      </c>
      <c r="R428" s="39">
        <f>SUMIFS(Raw_DataUsage!$D$2:$D$5001,Raw_DataUsage!$B$2:$B$5001,A428)/1024</f>
        <v>4.4222656249999996</v>
      </c>
      <c r="S428" s="40">
        <f>SUMIFS(Raw_Calls!$D$2:$D$5001,Raw_Calls!$B$2:$B$5001,A428)/60</f>
        <v>161.06666666666666</v>
      </c>
      <c r="T428" s="38" t="str">
        <f>IF(COUNTIFS(Raw_Subscriptions!$B$2:$B$3001,A428,Raw_Subscriptions!$F$2:$F$3001,"Active")&gt;0,"Yes","No")</f>
        <v>Yes</v>
      </c>
    </row>
    <row r="429" spans="1:20" x14ac:dyDescent="0.3">
      <c r="A429" s="13" t="str">
        <f>Raw_Customers!A426</f>
        <v>C000425</v>
      </c>
      <c r="B429" s="13" t="str">
        <f>Raw_Customers!B426</f>
        <v>Priya Sharma</v>
      </c>
      <c r="C429" s="13" t="str">
        <f>Raw_Customers!E426</f>
        <v>Delhi</v>
      </c>
      <c r="D429" s="13" t="str">
        <f>Raw_Customers!F426</f>
        <v>Tamil Nadu</v>
      </c>
      <c r="E429" s="13" t="str">
        <f>Raw_Customers!H426</f>
        <v>Active</v>
      </c>
      <c r="F429" s="35">
        <f>Raw_Customers!G426</f>
        <v>45127</v>
      </c>
      <c r="G429" s="36">
        <f>IF(I429=0,"",INT(_xlfn.MAXIFS(Raw_Recharges!$D$2:$D$3001,Raw_Recharges!$B$2:$B$3001,A429)))</f>
        <v>45700</v>
      </c>
      <c r="H429" s="12">
        <f>IF(I429=0,"",RFM_Method!$C$5-G429)</f>
        <v>354</v>
      </c>
      <c r="I429" s="12">
        <f>COUNTIFS(Raw_Recharges!$B$2:$B$3001,A429)</f>
        <v>1</v>
      </c>
      <c r="J429" s="37">
        <f>IF(I429=0,"",SUMIFS(Raw_Recharges!$E$2:$E$3001,Raw_Recharges!$B$2:$B$3001,A429))</f>
        <v>349</v>
      </c>
      <c r="K429" s="38">
        <f>IF(I429=0,0,IF(H429&lt;=RFM_Method!$C$22,5,IF(H429&lt;=RFM_Method!$C$23,4,IF(H429&lt;=RFM_Method!$C$24,3,IF(H429&lt;=RFM_Method!$C$25,2,1)))))</f>
        <v>1</v>
      </c>
      <c r="L429" s="38">
        <f>IF(I429=0,0,IF(I429&gt;=RFM_Method!$E$22,5,IF(I429&gt;=RFM_Method!$E$23,4,IF(I429&gt;=RFM_Method!$E$24,3,IF(I429&gt;=RFM_Method!$E$25,2,1)))))</f>
        <v>1</v>
      </c>
      <c r="M429" s="38">
        <f>IF(I429=0,0,IF(J429&gt;=RFM_Method!$D$25,5,IF(J429&gt;=RFM_Method!$D$24,4,IF(J429&gt;=RFM_Method!$D$23,3,IF(J429&gt;=RFM_Method!$D$22,2,1)))))</f>
        <v>1</v>
      </c>
      <c r="N429" s="38" t="str">
        <f t="shared" si="18"/>
        <v>111</v>
      </c>
      <c r="O429" s="38">
        <f t="shared" si="19"/>
        <v>3</v>
      </c>
      <c r="P429" s="38">
        <f t="shared" si="20"/>
        <v>1</v>
      </c>
      <c r="Q429" s="12" t="str">
        <f>IF(I429=0,"Never Recharged",INDEX(RFM_Method!$C$32:$G$36,6-K429,P429))</f>
        <v>Lost</v>
      </c>
      <c r="R429" s="39">
        <f>SUMIFS(Raw_DataUsage!$D$2:$D$5001,Raw_DataUsage!$B$2:$B$5001,A429)/1024</f>
        <v>4.0292382812500005</v>
      </c>
      <c r="S429" s="40">
        <f>SUMIFS(Raw_Calls!$D$2:$D$5001,Raw_Calls!$B$2:$B$5001,A429)/60</f>
        <v>75.833333333333329</v>
      </c>
      <c r="T429" s="38" t="str">
        <f>IF(COUNTIFS(Raw_Subscriptions!$B$2:$B$3001,A429,Raw_Subscriptions!$F$2:$F$3001,"Active")&gt;0,"Yes","No")</f>
        <v>No</v>
      </c>
    </row>
    <row r="430" spans="1:20" x14ac:dyDescent="0.3">
      <c r="A430" s="13" t="str">
        <f>Raw_Customers!A427</f>
        <v>C000426</v>
      </c>
      <c r="B430" s="13" t="str">
        <f>Raw_Customers!B427</f>
        <v>Vikram Gupta</v>
      </c>
      <c r="C430" s="13" t="str">
        <f>Raw_Customers!E427</f>
        <v>Bangalore</v>
      </c>
      <c r="D430" s="13" t="str">
        <f>Raw_Customers!F427</f>
        <v>Punjab</v>
      </c>
      <c r="E430" s="13" t="str">
        <f>Raw_Customers!H427</f>
        <v>Active</v>
      </c>
      <c r="F430" s="35">
        <f>Raw_Customers!G427</f>
        <v>45159</v>
      </c>
      <c r="G430" s="36">
        <f>IF(I430=0,"",INT(_xlfn.MAXIFS(Raw_Recharges!$D$2:$D$3001,Raw_Recharges!$B$2:$B$3001,A430)))</f>
        <v>46048</v>
      </c>
      <c r="H430" s="12">
        <f>IF(I430=0,"",RFM_Method!$C$5-G430)</f>
        <v>6</v>
      </c>
      <c r="I430" s="12">
        <f>COUNTIFS(Raw_Recharges!$B$2:$B$3001,A430)</f>
        <v>1</v>
      </c>
      <c r="J430" s="37">
        <f>IF(I430=0,"",SUMIFS(Raw_Recharges!$E$2:$E$3001,Raw_Recharges!$B$2:$B$3001,A430))</f>
        <v>666</v>
      </c>
      <c r="K430" s="38">
        <f>IF(I430=0,0,IF(H430&lt;=RFM_Method!$C$22,5,IF(H430&lt;=RFM_Method!$C$23,4,IF(H430&lt;=RFM_Method!$C$24,3,IF(H430&lt;=RFM_Method!$C$25,2,1)))))</f>
        <v>5</v>
      </c>
      <c r="L430" s="38">
        <f>IF(I430=0,0,IF(I430&gt;=RFM_Method!$E$22,5,IF(I430&gt;=RFM_Method!$E$23,4,IF(I430&gt;=RFM_Method!$E$24,3,IF(I430&gt;=RFM_Method!$E$25,2,1)))))</f>
        <v>1</v>
      </c>
      <c r="M430" s="38">
        <f>IF(I430=0,0,IF(J430&gt;=RFM_Method!$D$25,5,IF(J430&gt;=RFM_Method!$D$24,4,IF(J430&gt;=RFM_Method!$D$23,3,IF(J430&gt;=RFM_Method!$D$22,2,1)))))</f>
        <v>3</v>
      </c>
      <c r="N430" s="38" t="str">
        <f t="shared" si="18"/>
        <v>513</v>
      </c>
      <c r="O430" s="38">
        <f t="shared" si="19"/>
        <v>9</v>
      </c>
      <c r="P430" s="38">
        <f t="shared" si="20"/>
        <v>2</v>
      </c>
      <c r="Q430" s="12" t="str">
        <f>IF(I430=0,"Never Recharged",INDEX(RFM_Method!$C$32:$G$36,6-K430,P430))</f>
        <v>Promising</v>
      </c>
      <c r="R430" s="39">
        <f>SUMIFS(Raw_DataUsage!$D$2:$D$5001,Raw_DataUsage!$B$2:$B$5001,A430)/1024</f>
        <v>1.0486914062500001</v>
      </c>
      <c r="S430" s="40">
        <f>SUMIFS(Raw_Calls!$D$2:$D$5001,Raw_Calls!$B$2:$B$5001,A430)/60</f>
        <v>24.883333333333333</v>
      </c>
      <c r="T430" s="38" t="str">
        <f>IF(COUNTIFS(Raw_Subscriptions!$B$2:$B$3001,A430,Raw_Subscriptions!$F$2:$F$3001,"Active")&gt;0,"Yes","No")</f>
        <v>Yes</v>
      </c>
    </row>
    <row r="431" spans="1:20" x14ac:dyDescent="0.3">
      <c r="A431" s="13" t="str">
        <f>Raw_Customers!A428</f>
        <v>C000427</v>
      </c>
      <c r="B431" s="13" t="str">
        <f>Raw_Customers!B428</f>
        <v>Rahul Jha</v>
      </c>
      <c r="C431" s="13" t="str">
        <f>Raw_Customers!E428</f>
        <v>Mumbai</v>
      </c>
      <c r="D431" s="13" t="str">
        <f>Raw_Customers!F428</f>
        <v>Mumbai</v>
      </c>
      <c r="E431" s="13" t="str">
        <f>Raw_Customers!H428</f>
        <v>Inactive</v>
      </c>
      <c r="F431" s="35">
        <f>Raw_Customers!G428</f>
        <v>44590</v>
      </c>
      <c r="G431" s="36">
        <f>IF(I431=0,"",INT(_xlfn.MAXIFS(Raw_Recharges!$D$2:$D$3001,Raw_Recharges!$B$2:$B$3001,A431)))</f>
        <v>45956</v>
      </c>
      <c r="H431" s="12">
        <f>IF(I431=0,"",RFM_Method!$C$5-G431)</f>
        <v>98</v>
      </c>
      <c r="I431" s="12">
        <f>COUNTIFS(Raw_Recharges!$B$2:$B$3001,A431)</f>
        <v>2</v>
      </c>
      <c r="J431" s="37">
        <f>IF(I431=0,"",SUMIFS(Raw_Recharges!$E$2:$E$3001,Raw_Recharges!$B$2:$B$3001,A431))</f>
        <v>1298</v>
      </c>
      <c r="K431" s="38">
        <f>IF(I431=0,0,IF(H431&lt;=RFM_Method!$C$22,5,IF(H431&lt;=RFM_Method!$C$23,4,IF(H431&lt;=RFM_Method!$C$24,3,IF(H431&lt;=RFM_Method!$C$25,2,1)))))</f>
        <v>3</v>
      </c>
      <c r="L431" s="38">
        <f>IF(I431=0,0,IF(I431&gt;=RFM_Method!$E$22,5,IF(I431&gt;=RFM_Method!$E$23,4,IF(I431&gt;=RFM_Method!$E$24,3,IF(I431&gt;=RFM_Method!$E$25,2,1)))))</f>
        <v>2</v>
      </c>
      <c r="M431" s="38">
        <f>IF(I431=0,0,IF(J431&gt;=RFM_Method!$D$25,5,IF(J431&gt;=RFM_Method!$D$24,4,IF(J431&gt;=RFM_Method!$D$23,3,IF(J431&gt;=RFM_Method!$D$22,2,1)))))</f>
        <v>4</v>
      </c>
      <c r="N431" s="38" t="str">
        <f t="shared" si="18"/>
        <v>324</v>
      </c>
      <c r="O431" s="38">
        <f t="shared" si="19"/>
        <v>9</v>
      </c>
      <c r="P431" s="38">
        <f t="shared" si="20"/>
        <v>3</v>
      </c>
      <c r="Q431" s="12" t="str">
        <f>IF(I431=0,"Never Recharged",INDEX(RFM_Method!$C$32:$G$36,6-K431,P431))</f>
        <v>Need Attention</v>
      </c>
      <c r="R431" s="39">
        <f>SUMIFS(Raw_DataUsage!$D$2:$D$5001,Raw_DataUsage!$B$2:$B$5001,A431)/1024</f>
        <v>2.0245019531250001</v>
      </c>
      <c r="S431" s="40">
        <f>SUMIFS(Raw_Calls!$D$2:$D$5001,Raw_Calls!$B$2:$B$5001,A431)/60</f>
        <v>57</v>
      </c>
      <c r="T431" s="38" t="str">
        <f>IF(COUNTIFS(Raw_Subscriptions!$B$2:$B$3001,A431,Raw_Subscriptions!$F$2:$F$3001,"Active")&gt;0,"Yes","No")</f>
        <v>Yes</v>
      </c>
    </row>
    <row r="432" spans="1:20" x14ac:dyDescent="0.3">
      <c r="A432" s="13" t="str">
        <f>Raw_Customers!A429</f>
        <v>C000428</v>
      </c>
      <c r="B432" s="13" t="str">
        <f>Raw_Customers!B429</f>
        <v>Priya Yadav</v>
      </c>
      <c r="C432" s="13" t="str">
        <f>Raw_Customers!E429</f>
        <v>Delhi</v>
      </c>
      <c r="D432" s="13" t="str">
        <f>Raw_Customers!F429</f>
        <v>Maharashtra</v>
      </c>
      <c r="E432" s="13" t="str">
        <f>Raw_Customers!H429</f>
        <v>Active</v>
      </c>
      <c r="F432" s="35">
        <f>Raw_Customers!G429</f>
        <v>44361</v>
      </c>
      <c r="G432" s="36" t="str">
        <f>IF(I432=0,"",INT(_xlfn.MAXIFS(Raw_Recharges!$D$2:$D$3001,Raw_Recharges!$B$2:$B$3001,A432)))</f>
        <v/>
      </c>
      <c r="H432" s="12" t="str">
        <f>IF(I432=0,"",RFM_Method!$C$5-G432)</f>
        <v/>
      </c>
      <c r="I432" s="12">
        <f>COUNTIFS(Raw_Recharges!$B$2:$B$3001,A432)</f>
        <v>0</v>
      </c>
      <c r="J432" s="37" t="str">
        <f>IF(I432=0,"",SUMIFS(Raw_Recharges!$E$2:$E$3001,Raw_Recharges!$B$2:$B$3001,A432))</f>
        <v/>
      </c>
      <c r="K432" s="38">
        <f>IF(I432=0,0,IF(H432&lt;=RFM_Method!$C$22,5,IF(H432&lt;=RFM_Method!$C$23,4,IF(H432&lt;=RFM_Method!$C$24,3,IF(H432&lt;=RFM_Method!$C$25,2,1)))))</f>
        <v>0</v>
      </c>
      <c r="L432" s="38">
        <f>IF(I432=0,0,IF(I432&gt;=RFM_Method!$E$22,5,IF(I432&gt;=RFM_Method!$E$23,4,IF(I432&gt;=RFM_Method!$E$24,3,IF(I432&gt;=RFM_Method!$E$25,2,1)))))</f>
        <v>0</v>
      </c>
      <c r="M432" s="38">
        <f>IF(I432=0,0,IF(J432&gt;=RFM_Method!$D$25,5,IF(J432&gt;=RFM_Method!$D$24,4,IF(J432&gt;=RFM_Method!$D$23,3,IF(J432&gt;=RFM_Method!$D$22,2,1)))))</f>
        <v>0</v>
      </c>
      <c r="N432" s="38" t="str">
        <f t="shared" si="18"/>
        <v>000</v>
      </c>
      <c r="O432" s="38">
        <f t="shared" si="19"/>
        <v>0</v>
      </c>
      <c r="P432" s="38">
        <f t="shared" si="20"/>
        <v>0</v>
      </c>
      <c r="Q432" s="12" t="str">
        <f>IF(I432=0,"Never Recharged",INDEX(RFM_Method!$C$32:$G$36,6-K432,P432))</f>
        <v>Never Recharged</v>
      </c>
      <c r="R432" s="39">
        <f>SUMIFS(Raw_DataUsage!$D$2:$D$5001,Raw_DataUsage!$B$2:$B$5001,A432)/1024</f>
        <v>3.3853906249999999</v>
      </c>
      <c r="S432" s="40">
        <f>SUMIFS(Raw_Calls!$D$2:$D$5001,Raw_Calls!$B$2:$B$5001,A432)/60</f>
        <v>41.68333333333333</v>
      </c>
      <c r="T432" s="38" t="str">
        <f>IF(COUNTIFS(Raw_Subscriptions!$B$2:$B$3001,A432,Raw_Subscriptions!$F$2:$F$3001,"Active")&gt;0,"Yes","No")</f>
        <v>No</v>
      </c>
    </row>
    <row r="433" spans="1:20" x14ac:dyDescent="0.3">
      <c r="A433" s="13" t="str">
        <f>Raw_Customers!A430</f>
        <v>C000429</v>
      </c>
      <c r="B433" s="13" t="str">
        <f>Raw_Customers!B430</f>
        <v>Vikram Kumar</v>
      </c>
      <c r="C433" s="13" t="str">
        <f>Raw_Customers!E430</f>
        <v>Mumbai</v>
      </c>
      <c r="D433" s="13" t="str">
        <f>Raw_Customers!F430</f>
        <v>Karnataka</v>
      </c>
      <c r="E433" s="13" t="str">
        <f>Raw_Customers!H430</f>
        <v>Inactive</v>
      </c>
      <c r="F433" s="35">
        <f>Raw_Customers!G430</f>
        <v>44999</v>
      </c>
      <c r="G433" s="36">
        <f>IF(I433=0,"",INT(_xlfn.MAXIFS(Raw_Recharges!$D$2:$D$3001,Raw_Recharges!$B$2:$B$3001,A433)))</f>
        <v>45909</v>
      </c>
      <c r="H433" s="12">
        <f>IF(I433=0,"",RFM_Method!$C$5-G433)</f>
        <v>145</v>
      </c>
      <c r="I433" s="12">
        <f>COUNTIFS(Raw_Recharges!$B$2:$B$3001,A433)</f>
        <v>4</v>
      </c>
      <c r="J433" s="37">
        <f>IF(I433=0,"",SUMIFS(Raw_Recharges!$E$2:$E$3001,Raw_Recharges!$B$2:$B$3001,A433))</f>
        <v>1246</v>
      </c>
      <c r="K433" s="38">
        <f>IF(I433=0,0,IF(H433&lt;=RFM_Method!$C$22,5,IF(H433&lt;=RFM_Method!$C$23,4,IF(H433&lt;=RFM_Method!$C$24,3,IF(H433&lt;=RFM_Method!$C$25,2,1)))))</f>
        <v>2</v>
      </c>
      <c r="L433" s="38">
        <f>IF(I433=0,0,IF(I433&gt;=RFM_Method!$E$22,5,IF(I433&gt;=RFM_Method!$E$23,4,IF(I433&gt;=RFM_Method!$E$24,3,IF(I433&gt;=RFM_Method!$E$25,2,1)))))</f>
        <v>4</v>
      </c>
      <c r="M433" s="38">
        <f>IF(I433=0,0,IF(J433&gt;=RFM_Method!$D$25,5,IF(J433&gt;=RFM_Method!$D$24,4,IF(J433&gt;=RFM_Method!$D$23,3,IF(J433&gt;=RFM_Method!$D$22,2,1)))))</f>
        <v>4</v>
      </c>
      <c r="N433" s="38" t="str">
        <f t="shared" si="18"/>
        <v>244</v>
      </c>
      <c r="O433" s="38">
        <f t="shared" si="19"/>
        <v>10</v>
      </c>
      <c r="P433" s="38">
        <f t="shared" si="20"/>
        <v>4</v>
      </c>
      <c r="Q433" s="12" t="str">
        <f>IF(I433=0,"Never Recharged",INDEX(RFM_Method!$C$32:$G$36,6-K433,P433))</f>
        <v>At Risk</v>
      </c>
      <c r="R433" s="39">
        <f>SUMIFS(Raw_DataUsage!$D$2:$D$5001,Raw_DataUsage!$B$2:$B$5001,A433)/1024</f>
        <v>4.2819531249999994</v>
      </c>
      <c r="S433" s="40">
        <f>SUMIFS(Raw_Calls!$D$2:$D$5001,Raw_Calls!$B$2:$B$5001,A433)/60</f>
        <v>133.13333333333333</v>
      </c>
      <c r="T433" s="38" t="str">
        <f>IF(COUNTIFS(Raw_Subscriptions!$B$2:$B$3001,A433,Raw_Subscriptions!$F$2:$F$3001,"Active")&gt;0,"Yes","No")</f>
        <v>Yes</v>
      </c>
    </row>
    <row r="434" spans="1:20" x14ac:dyDescent="0.3">
      <c r="A434" s="13" t="str">
        <f>Raw_Customers!A431</f>
        <v>C000430</v>
      </c>
      <c r="B434" s="13" t="str">
        <f>Raw_Customers!B431</f>
        <v>Raj Singh</v>
      </c>
      <c r="C434" s="13" t="str">
        <f>Raw_Customers!E431</f>
        <v>Bangalore</v>
      </c>
      <c r="D434" s="13" t="str">
        <f>Raw_Customers!F431</f>
        <v>Mumbai</v>
      </c>
      <c r="E434" s="13" t="str">
        <f>Raw_Customers!H431</f>
        <v>Active</v>
      </c>
      <c r="F434" s="35">
        <f>Raw_Customers!G431</f>
        <v>44866</v>
      </c>
      <c r="G434" s="36">
        <f>IF(I434=0,"",INT(_xlfn.MAXIFS(Raw_Recharges!$D$2:$D$3001,Raw_Recharges!$B$2:$B$3001,A434)))</f>
        <v>45877</v>
      </c>
      <c r="H434" s="12">
        <f>IF(I434=0,"",RFM_Method!$C$5-G434)</f>
        <v>177</v>
      </c>
      <c r="I434" s="12">
        <f>COUNTIFS(Raw_Recharges!$B$2:$B$3001,A434)</f>
        <v>1</v>
      </c>
      <c r="J434" s="37">
        <f>IF(I434=0,"",SUMIFS(Raw_Recharges!$E$2:$E$3001,Raw_Recharges!$B$2:$B$3001,A434))</f>
        <v>2999</v>
      </c>
      <c r="K434" s="38">
        <f>IF(I434=0,0,IF(H434&lt;=RFM_Method!$C$22,5,IF(H434&lt;=RFM_Method!$C$23,4,IF(H434&lt;=RFM_Method!$C$24,3,IF(H434&lt;=RFM_Method!$C$25,2,1)))))</f>
        <v>2</v>
      </c>
      <c r="L434" s="38">
        <f>IF(I434=0,0,IF(I434&gt;=RFM_Method!$E$22,5,IF(I434&gt;=RFM_Method!$E$23,4,IF(I434&gt;=RFM_Method!$E$24,3,IF(I434&gt;=RFM_Method!$E$25,2,1)))))</f>
        <v>1</v>
      </c>
      <c r="M434" s="38">
        <f>IF(I434=0,0,IF(J434&gt;=RFM_Method!$D$25,5,IF(J434&gt;=RFM_Method!$D$24,4,IF(J434&gt;=RFM_Method!$D$23,3,IF(J434&gt;=RFM_Method!$D$22,2,1)))))</f>
        <v>5</v>
      </c>
      <c r="N434" s="38" t="str">
        <f t="shared" si="18"/>
        <v>215</v>
      </c>
      <c r="O434" s="38">
        <f t="shared" si="19"/>
        <v>8</v>
      </c>
      <c r="P434" s="38">
        <f t="shared" si="20"/>
        <v>3</v>
      </c>
      <c r="Q434" s="12" t="str">
        <f>IF(I434=0,"Never Recharged",INDEX(RFM_Method!$C$32:$G$36,6-K434,P434))</f>
        <v>At Risk</v>
      </c>
      <c r="R434" s="39">
        <f>SUMIFS(Raw_DataUsage!$D$2:$D$5001,Raw_DataUsage!$B$2:$B$5001,A434)/1024</f>
        <v>4.4404394531250002</v>
      </c>
      <c r="S434" s="40">
        <f>SUMIFS(Raw_Calls!$D$2:$D$5001,Raw_Calls!$B$2:$B$5001,A434)/60</f>
        <v>68.433333333333337</v>
      </c>
      <c r="T434" s="38" t="str">
        <f>IF(COUNTIFS(Raw_Subscriptions!$B$2:$B$3001,A434,Raw_Subscriptions!$F$2:$F$3001,"Active")&gt;0,"Yes","No")</f>
        <v>No</v>
      </c>
    </row>
    <row r="435" spans="1:20" x14ac:dyDescent="0.3">
      <c r="A435" s="13" t="str">
        <f>Raw_Customers!A432</f>
        <v>C000431</v>
      </c>
      <c r="B435" s="13" t="str">
        <f>Raw_Customers!B432</f>
        <v>Amit Mishra</v>
      </c>
      <c r="C435" s="13" t="str">
        <f>Raw_Customers!E432</f>
        <v>Pune</v>
      </c>
      <c r="D435" s="13" t="str">
        <f>Raw_Customers!F432</f>
        <v>UP West</v>
      </c>
      <c r="E435" s="13" t="str">
        <f>Raw_Customers!H432</f>
        <v>Active</v>
      </c>
      <c r="F435" s="35">
        <f>Raw_Customers!G432</f>
        <v>44881</v>
      </c>
      <c r="G435" s="36">
        <f>IF(I435=0,"",INT(_xlfn.MAXIFS(Raw_Recharges!$D$2:$D$3001,Raw_Recharges!$B$2:$B$3001,A435)))</f>
        <v>45863</v>
      </c>
      <c r="H435" s="12">
        <f>IF(I435=0,"",RFM_Method!$C$5-G435)</f>
        <v>191</v>
      </c>
      <c r="I435" s="12">
        <f>COUNTIFS(Raw_Recharges!$B$2:$B$3001,A435)</f>
        <v>1</v>
      </c>
      <c r="J435" s="37">
        <f>IF(I435=0,"",SUMIFS(Raw_Recharges!$E$2:$E$3001,Raw_Recharges!$B$2:$B$3001,A435))</f>
        <v>999</v>
      </c>
      <c r="K435" s="38">
        <f>IF(I435=0,0,IF(H435&lt;=RFM_Method!$C$22,5,IF(H435&lt;=RFM_Method!$C$23,4,IF(H435&lt;=RFM_Method!$C$24,3,IF(H435&lt;=RFM_Method!$C$25,2,1)))))</f>
        <v>2</v>
      </c>
      <c r="L435" s="38">
        <f>IF(I435=0,0,IF(I435&gt;=RFM_Method!$E$22,5,IF(I435&gt;=RFM_Method!$E$23,4,IF(I435&gt;=RFM_Method!$E$24,3,IF(I435&gt;=RFM_Method!$E$25,2,1)))))</f>
        <v>1</v>
      </c>
      <c r="M435" s="38">
        <f>IF(I435=0,0,IF(J435&gt;=RFM_Method!$D$25,5,IF(J435&gt;=RFM_Method!$D$24,4,IF(J435&gt;=RFM_Method!$D$23,3,IF(J435&gt;=RFM_Method!$D$22,2,1)))))</f>
        <v>3</v>
      </c>
      <c r="N435" s="38" t="str">
        <f t="shared" si="18"/>
        <v>213</v>
      </c>
      <c r="O435" s="38">
        <f t="shared" si="19"/>
        <v>6</v>
      </c>
      <c r="P435" s="38">
        <f t="shared" si="20"/>
        <v>2</v>
      </c>
      <c r="Q435" s="12" t="str">
        <f>IF(I435=0,"Never Recharged",INDEX(RFM_Method!$C$32:$G$36,6-K435,P435))</f>
        <v>About to Sleep</v>
      </c>
      <c r="R435" s="39">
        <f>SUMIFS(Raw_DataUsage!$D$2:$D$5001,Raw_DataUsage!$B$2:$B$5001,A435)/1024</f>
        <v>0.32064453124999998</v>
      </c>
      <c r="S435" s="40">
        <f>SUMIFS(Raw_Calls!$D$2:$D$5001,Raw_Calls!$B$2:$B$5001,A435)/60</f>
        <v>66.8</v>
      </c>
      <c r="T435" s="38" t="str">
        <f>IF(COUNTIFS(Raw_Subscriptions!$B$2:$B$3001,A435,Raw_Subscriptions!$F$2:$F$3001,"Active")&gt;0,"Yes","No")</f>
        <v>No</v>
      </c>
    </row>
    <row r="436" spans="1:20" x14ac:dyDescent="0.3">
      <c r="A436" s="13" t="str">
        <f>Raw_Customers!A433</f>
        <v>C000432</v>
      </c>
      <c r="B436" s="13" t="str">
        <f>Raw_Customers!B433</f>
        <v>Neha Kumar</v>
      </c>
      <c r="C436" s="13" t="str">
        <f>Raw_Customers!E433</f>
        <v>Chennai</v>
      </c>
      <c r="D436" s="13" t="str">
        <f>Raw_Customers!F433</f>
        <v>Karnataka</v>
      </c>
      <c r="E436" s="13" t="str">
        <f>Raw_Customers!H433</f>
        <v>Inactive</v>
      </c>
      <c r="F436" s="35">
        <f>Raw_Customers!G433</f>
        <v>45094</v>
      </c>
      <c r="G436" s="36">
        <f>IF(I436=0,"",INT(_xlfn.MAXIFS(Raw_Recharges!$D$2:$D$3001,Raw_Recharges!$B$2:$B$3001,A436)))</f>
        <v>45926</v>
      </c>
      <c r="H436" s="12">
        <f>IF(I436=0,"",RFM_Method!$C$5-G436)</f>
        <v>128</v>
      </c>
      <c r="I436" s="12">
        <f>COUNTIFS(Raw_Recharges!$B$2:$B$3001,A436)</f>
        <v>2</v>
      </c>
      <c r="J436" s="37">
        <f>IF(I436=0,"",SUMIFS(Raw_Recharges!$E$2:$E$3001,Raw_Recharges!$B$2:$B$3001,A436))</f>
        <v>1998</v>
      </c>
      <c r="K436" s="38">
        <f>IF(I436=0,0,IF(H436&lt;=RFM_Method!$C$22,5,IF(H436&lt;=RFM_Method!$C$23,4,IF(H436&lt;=RFM_Method!$C$24,3,IF(H436&lt;=RFM_Method!$C$25,2,1)))))</f>
        <v>3</v>
      </c>
      <c r="L436" s="38">
        <f>IF(I436=0,0,IF(I436&gt;=RFM_Method!$E$22,5,IF(I436&gt;=RFM_Method!$E$23,4,IF(I436&gt;=RFM_Method!$E$24,3,IF(I436&gt;=RFM_Method!$E$25,2,1)))))</f>
        <v>2</v>
      </c>
      <c r="M436" s="38">
        <f>IF(I436=0,0,IF(J436&gt;=RFM_Method!$D$25,5,IF(J436&gt;=RFM_Method!$D$24,4,IF(J436&gt;=RFM_Method!$D$23,3,IF(J436&gt;=RFM_Method!$D$22,2,1)))))</f>
        <v>4</v>
      </c>
      <c r="N436" s="38" t="str">
        <f t="shared" si="18"/>
        <v>324</v>
      </c>
      <c r="O436" s="38">
        <f t="shared" si="19"/>
        <v>9</v>
      </c>
      <c r="P436" s="38">
        <f t="shared" si="20"/>
        <v>3</v>
      </c>
      <c r="Q436" s="12" t="str">
        <f>IF(I436=0,"Never Recharged",INDEX(RFM_Method!$C$32:$G$36,6-K436,P436))</f>
        <v>Need Attention</v>
      </c>
      <c r="R436" s="39">
        <f>SUMIFS(Raw_DataUsage!$D$2:$D$5001,Raw_DataUsage!$B$2:$B$5001,A436)/1024</f>
        <v>2.6112304687499996</v>
      </c>
      <c r="S436" s="40">
        <f>SUMIFS(Raw_Calls!$D$2:$D$5001,Raw_Calls!$B$2:$B$5001,A436)/60</f>
        <v>125.86666666666666</v>
      </c>
      <c r="T436" s="38" t="str">
        <f>IF(COUNTIFS(Raw_Subscriptions!$B$2:$B$3001,A436,Raw_Subscriptions!$F$2:$F$3001,"Active")&gt;0,"Yes","No")</f>
        <v>No</v>
      </c>
    </row>
    <row r="437" spans="1:20" x14ac:dyDescent="0.3">
      <c r="A437" s="13" t="str">
        <f>Raw_Customers!A434</f>
        <v>C000433</v>
      </c>
      <c r="B437" s="13" t="str">
        <f>Raw_Customers!B434</f>
        <v>Pooja Yadav</v>
      </c>
      <c r="C437" s="13" t="str">
        <f>Raw_Customers!E434</f>
        <v>Bangalore</v>
      </c>
      <c r="D437" s="13" t="str">
        <f>Raw_Customers!F434</f>
        <v>Delhi NCR</v>
      </c>
      <c r="E437" s="13" t="str">
        <f>Raw_Customers!H434</f>
        <v>Active</v>
      </c>
      <c r="F437" s="35">
        <f>Raw_Customers!G434</f>
        <v>44238</v>
      </c>
      <c r="G437" s="36" t="str">
        <f>IF(I437=0,"",INT(_xlfn.MAXIFS(Raw_Recharges!$D$2:$D$3001,Raw_Recharges!$B$2:$B$3001,A437)))</f>
        <v/>
      </c>
      <c r="H437" s="12" t="str">
        <f>IF(I437=0,"",RFM_Method!$C$5-G437)</f>
        <v/>
      </c>
      <c r="I437" s="12">
        <f>COUNTIFS(Raw_Recharges!$B$2:$B$3001,A437)</f>
        <v>0</v>
      </c>
      <c r="J437" s="37" t="str">
        <f>IF(I437=0,"",SUMIFS(Raw_Recharges!$E$2:$E$3001,Raw_Recharges!$B$2:$B$3001,A437))</f>
        <v/>
      </c>
      <c r="K437" s="38">
        <f>IF(I437=0,0,IF(H437&lt;=RFM_Method!$C$22,5,IF(H437&lt;=RFM_Method!$C$23,4,IF(H437&lt;=RFM_Method!$C$24,3,IF(H437&lt;=RFM_Method!$C$25,2,1)))))</f>
        <v>0</v>
      </c>
      <c r="L437" s="38">
        <f>IF(I437=0,0,IF(I437&gt;=RFM_Method!$E$22,5,IF(I437&gt;=RFM_Method!$E$23,4,IF(I437&gt;=RFM_Method!$E$24,3,IF(I437&gt;=RFM_Method!$E$25,2,1)))))</f>
        <v>0</v>
      </c>
      <c r="M437" s="38">
        <f>IF(I437=0,0,IF(J437&gt;=RFM_Method!$D$25,5,IF(J437&gt;=RFM_Method!$D$24,4,IF(J437&gt;=RFM_Method!$D$23,3,IF(J437&gt;=RFM_Method!$D$22,2,1)))))</f>
        <v>0</v>
      </c>
      <c r="N437" s="38" t="str">
        <f t="shared" si="18"/>
        <v>000</v>
      </c>
      <c r="O437" s="38">
        <f t="shared" si="19"/>
        <v>0</v>
      </c>
      <c r="P437" s="38">
        <f t="shared" si="20"/>
        <v>0</v>
      </c>
      <c r="Q437" s="12" t="str">
        <f>IF(I437=0,"Never Recharged",INDEX(RFM_Method!$C$32:$G$36,6-K437,P437))</f>
        <v>Never Recharged</v>
      </c>
      <c r="R437" s="39">
        <f>SUMIFS(Raw_DataUsage!$D$2:$D$5001,Raw_DataUsage!$B$2:$B$5001,A437)/1024</f>
        <v>2.910380859375</v>
      </c>
      <c r="S437" s="40">
        <f>SUMIFS(Raw_Calls!$D$2:$D$5001,Raw_Calls!$B$2:$B$5001,A437)/60</f>
        <v>76.933333333333337</v>
      </c>
      <c r="T437" s="38" t="str">
        <f>IF(COUNTIFS(Raw_Subscriptions!$B$2:$B$3001,A437,Raw_Subscriptions!$F$2:$F$3001,"Active")&gt;0,"Yes","No")</f>
        <v>No</v>
      </c>
    </row>
    <row r="438" spans="1:20" x14ac:dyDescent="0.3">
      <c r="A438" s="13" t="str">
        <f>Raw_Customers!A435</f>
        <v>C000434</v>
      </c>
      <c r="B438" s="13" t="str">
        <f>Raw_Customers!B435</f>
        <v>Neha Sharma</v>
      </c>
      <c r="C438" s="13" t="str">
        <f>Raw_Customers!E435</f>
        <v>Chennai</v>
      </c>
      <c r="D438" s="13" t="str">
        <f>Raw_Customers!F435</f>
        <v>Gujarat</v>
      </c>
      <c r="E438" s="13" t="str">
        <f>Raw_Customers!H435</f>
        <v>Active</v>
      </c>
      <c r="F438" s="35">
        <f>Raw_Customers!G435</f>
        <v>45561</v>
      </c>
      <c r="G438" s="36">
        <f>IF(I438=0,"",INT(_xlfn.MAXIFS(Raw_Recharges!$D$2:$D$3001,Raw_Recharges!$B$2:$B$3001,A438)))</f>
        <v>46051</v>
      </c>
      <c r="H438" s="12">
        <f>IF(I438=0,"",RFM_Method!$C$5-G438)</f>
        <v>3</v>
      </c>
      <c r="I438" s="12">
        <f>COUNTIFS(Raw_Recharges!$B$2:$B$3001,A438)</f>
        <v>3</v>
      </c>
      <c r="J438" s="37">
        <f>IF(I438=0,"",SUMIFS(Raw_Recharges!$E$2:$E$3001,Raw_Recharges!$B$2:$B$3001,A438))</f>
        <v>927</v>
      </c>
      <c r="K438" s="38">
        <f>IF(I438=0,0,IF(H438&lt;=RFM_Method!$C$22,5,IF(H438&lt;=RFM_Method!$C$23,4,IF(H438&lt;=RFM_Method!$C$24,3,IF(H438&lt;=RFM_Method!$C$25,2,1)))))</f>
        <v>5</v>
      </c>
      <c r="L438" s="38">
        <f>IF(I438=0,0,IF(I438&gt;=RFM_Method!$E$22,5,IF(I438&gt;=RFM_Method!$E$23,4,IF(I438&gt;=RFM_Method!$E$24,3,IF(I438&gt;=RFM_Method!$E$25,2,1)))))</f>
        <v>3</v>
      </c>
      <c r="M438" s="38">
        <f>IF(I438=0,0,IF(J438&gt;=RFM_Method!$D$25,5,IF(J438&gt;=RFM_Method!$D$24,4,IF(J438&gt;=RFM_Method!$D$23,3,IF(J438&gt;=RFM_Method!$D$22,2,1)))))</f>
        <v>3</v>
      </c>
      <c r="N438" s="38" t="str">
        <f t="shared" si="18"/>
        <v>533</v>
      </c>
      <c r="O438" s="38">
        <f t="shared" si="19"/>
        <v>11</v>
      </c>
      <c r="P438" s="38">
        <f t="shared" si="20"/>
        <v>3</v>
      </c>
      <c r="Q438" s="12" t="str">
        <f>IF(I438=0,"Never Recharged",INDEX(RFM_Method!$C$32:$G$36,6-K438,P438))</f>
        <v>Potential Loyalist</v>
      </c>
      <c r="R438" s="39">
        <f>SUMIFS(Raw_DataUsage!$D$2:$D$5001,Raw_DataUsage!$B$2:$B$5001,A438)/1024</f>
        <v>0.21440429687500001</v>
      </c>
      <c r="S438" s="40">
        <f>SUMIFS(Raw_Calls!$D$2:$D$5001,Raw_Calls!$B$2:$B$5001,A438)/60</f>
        <v>12.2</v>
      </c>
      <c r="T438" s="38" t="str">
        <f>IF(COUNTIFS(Raw_Subscriptions!$B$2:$B$3001,A438,Raw_Subscriptions!$F$2:$F$3001,"Active")&gt;0,"Yes","No")</f>
        <v>Yes</v>
      </c>
    </row>
    <row r="439" spans="1:20" x14ac:dyDescent="0.3">
      <c r="A439" s="13" t="str">
        <f>Raw_Customers!A436</f>
        <v>C000435</v>
      </c>
      <c r="B439" s="13" t="str">
        <f>Raw_Customers!B436</f>
        <v>Raj Reddy</v>
      </c>
      <c r="C439" s="13" t="str">
        <f>Raw_Customers!E436</f>
        <v>Chennai</v>
      </c>
      <c r="D439" s="13" t="str">
        <f>Raw_Customers!F436</f>
        <v>Telangana</v>
      </c>
      <c r="E439" s="13" t="str">
        <f>Raw_Customers!H436</f>
        <v>Inactive</v>
      </c>
      <c r="F439" s="35">
        <f>Raw_Customers!G436</f>
        <v>45316</v>
      </c>
      <c r="G439" s="36">
        <f>IF(I439=0,"",INT(_xlfn.MAXIFS(Raw_Recharges!$D$2:$D$3001,Raw_Recharges!$B$2:$B$3001,A439)))</f>
        <v>45935</v>
      </c>
      <c r="H439" s="12">
        <f>IF(I439=0,"",RFM_Method!$C$5-G439)</f>
        <v>119</v>
      </c>
      <c r="I439" s="12">
        <f>COUNTIFS(Raw_Recharges!$B$2:$B$3001,A439)</f>
        <v>2</v>
      </c>
      <c r="J439" s="37">
        <f>IF(I439=0,"",SUMIFS(Raw_Recharges!$E$2:$E$3001,Raw_Recharges!$B$2:$B$3001,A439))</f>
        <v>247</v>
      </c>
      <c r="K439" s="38">
        <f>IF(I439=0,0,IF(H439&lt;=RFM_Method!$C$22,5,IF(H439&lt;=RFM_Method!$C$23,4,IF(H439&lt;=RFM_Method!$C$24,3,IF(H439&lt;=RFM_Method!$C$25,2,1)))))</f>
        <v>3</v>
      </c>
      <c r="L439" s="38">
        <f>IF(I439=0,0,IF(I439&gt;=RFM_Method!$E$22,5,IF(I439&gt;=RFM_Method!$E$23,4,IF(I439&gt;=RFM_Method!$E$24,3,IF(I439&gt;=RFM_Method!$E$25,2,1)))))</f>
        <v>2</v>
      </c>
      <c r="M439" s="38">
        <f>IF(I439=0,0,IF(J439&gt;=RFM_Method!$D$25,5,IF(J439&gt;=RFM_Method!$D$24,4,IF(J439&gt;=RFM_Method!$D$23,3,IF(J439&gt;=RFM_Method!$D$22,2,1)))))</f>
        <v>1</v>
      </c>
      <c r="N439" s="38" t="str">
        <f t="shared" si="18"/>
        <v>321</v>
      </c>
      <c r="O439" s="38">
        <f t="shared" si="19"/>
        <v>6</v>
      </c>
      <c r="P439" s="38">
        <f t="shared" si="20"/>
        <v>2</v>
      </c>
      <c r="Q439" s="12" t="str">
        <f>IF(I439=0,"Never Recharged",INDEX(RFM_Method!$C$32:$G$36,6-K439,P439))</f>
        <v>Need Attention</v>
      </c>
      <c r="R439" s="39">
        <f>SUMIFS(Raw_DataUsage!$D$2:$D$5001,Raw_DataUsage!$B$2:$B$5001,A439)/1024</f>
        <v>4.1603808593750005</v>
      </c>
      <c r="S439" s="40">
        <f>SUMIFS(Raw_Calls!$D$2:$D$5001,Raw_Calls!$B$2:$B$5001,A439)/60</f>
        <v>20.116666666666667</v>
      </c>
      <c r="T439" s="38" t="str">
        <f>IF(COUNTIFS(Raw_Subscriptions!$B$2:$B$3001,A439,Raw_Subscriptions!$F$2:$F$3001,"Active")&gt;0,"Yes","No")</f>
        <v>No</v>
      </c>
    </row>
    <row r="440" spans="1:20" x14ac:dyDescent="0.3">
      <c r="A440" s="13" t="str">
        <f>Raw_Customers!A437</f>
        <v>C000436</v>
      </c>
      <c r="B440" s="13" t="str">
        <f>Raw_Customers!B437</f>
        <v>Suresh Khan</v>
      </c>
      <c r="C440" s="13" t="str">
        <f>Raw_Customers!E437</f>
        <v>Delhi</v>
      </c>
      <c r="D440" s="13" t="str">
        <f>Raw_Customers!F437</f>
        <v>Andhra Pradesh</v>
      </c>
      <c r="E440" s="13" t="str">
        <f>Raw_Customers!H437</f>
        <v>Active</v>
      </c>
      <c r="F440" s="35">
        <f>Raw_Customers!G437</f>
        <v>45936</v>
      </c>
      <c r="G440" s="36">
        <f>IF(I440=0,"",INT(_xlfn.MAXIFS(Raw_Recharges!$D$2:$D$3001,Raw_Recharges!$B$2:$B$3001,A440)))</f>
        <v>45871</v>
      </c>
      <c r="H440" s="12">
        <f>IF(I440=0,"",RFM_Method!$C$5-G440)</f>
        <v>183</v>
      </c>
      <c r="I440" s="12">
        <f>COUNTIFS(Raw_Recharges!$B$2:$B$3001,A440)</f>
        <v>2</v>
      </c>
      <c r="J440" s="37">
        <f>IF(I440=0,"",SUMIFS(Raw_Recharges!$E$2:$E$3001,Raw_Recharges!$B$2:$B$3001,A440))</f>
        <v>398</v>
      </c>
      <c r="K440" s="38">
        <f>IF(I440=0,0,IF(H440&lt;=RFM_Method!$C$22,5,IF(H440&lt;=RFM_Method!$C$23,4,IF(H440&lt;=RFM_Method!$C$24,3,IF(H440&lt;=RFM_Method!$C$25,2,1)))))</f>
        <v>2</v>
      </c>
      <c r="L440" s="38">
        <f>IF(I440=0,0,IF(I440&gt;=RFM_Method!$E$22,5,IF(I440&gt;=RFM_Method!$E$23,4,IF(I440&gt;=RFM_Method!$E$24,3,IF(I440&gt;=RFM_Method!$E$25,2,1)))))</f>
        <v>2</v>
      </c>
      <c r="M440" s="38">
        <f>IF(I440=0,0,IF(J440&gt;=RFM_Method!$D$25,5,IF(J440&gt;=RFM_Method!$D$24,4,IF(J440&gt;=RFM_Method!$D$23,3,IF(J440&gt;=RFM_Method!$D$22,2,1)))))</f>
        <v>2</v>
      </c>
      <c r="N440" s="38" t="str">
        <f t="shared" si="18"/>
        <v>222</v>
      </c>
      <c r="O440" s="38">
        <f t="shared" si="19"/>
        <v>6</v>
      </c>
      <c r="P440" s="38">
        <f t="shared" si="20"/>
        <v>2</v>
      </c>
      <c r="Q440" s="12" t="str">
        <f>IF(I440=0,"Never Recharged",INDEX(RFM_Method!$C$32:$G$36,6-K440,P440))</f>
        <v>About to Sleep</v>
      </c>
      <c r="R440" s="39">
        <f>SUMIFS(Raw_DataUsage!$D$2:$D$5001,Raw_DataUsage!$B$2:$B$5001,A440)/1024</f>
        <v>0.27726562500000002</v>
      </c>
      <c r="S440" s="40">
        <f>SUMIFS(Raw_Calls!$D$2:$D$5001,Raw_Calls!$B$2:$B$5001,A440)/60</f>
        <v>81.13333333333334</v>
      </c>
      <c r="T440" s="38" t="str">
        <f>IF(COUNTIFS(Raw_Subscriptions!$B$2:$B$3001,A440,Raw_Subscriptions!$F$2:$F$3001,"Active")&gt;0,"Yes","No")</f>
        <v>No</v>
      </c>
    </row>
    <row r="441" spans="1:20" x14ac:dyDescent="0.3">
      <c r="A441" s="13" t="str">
        <f>Raw_Customers!A438</f>
        <v>C000437</v>
      </c>
      <c r="B441" s="13" t="str">
        <f>Raw_Customers!B438</f>
        <v>Simran Jha</v>
      </c>
      <c r="C441" s="13" t="str">
        <f>Raw_Customers!E438</f>
        <v>Mumbai</v>
      </c>
      <c r="D441" s="13" t="str">
        <f>Raw_Customers!F438</f>
        <v>Delhi NCR</v>
      </c>
      <c r="E441" s="13" t="str">
        <f>Raw_Customers!H438</f>
        <v>Active</v>
      </c>
      <c r="F441" s="35">
        <f>Raw_Customers!G438</f>
        <v>45146</v>
      </c>
      <c r="G441" s="36">
        <f>IF(I441=0,"",INT(_xlfn.MAXIFS(Raw_Recharges!$D$2:$D$3001,Raw_Recharges!$B$2:$B$3001,A441)))</f>
        <v>45953</v>
      </c>
      <c r="H441" s="12">
        <f>IF(I441=0,"",RFM_Method!$C$5-G441)</f>
        <v>101</v>
      </c>
      <c r="I441" s="12">
        <f>COUNTIFS(Raw_Recharges!$B$2:$B$3001,A441)</f>
        <v>5</v>
      </c>
      <c r="J441" s="37">
        <f>IF(I441=0,"",SUMIFS(Raw_Recharges!$E$2:$E$3001,Raw_Recharges!$B$2:$B$3001,A441))</f>
        <v>3591</v>
      </c>
      <c r="K441" s="38">
        <f>IF(I441=0,0,IF(H441&lt;=RFM_Method!$C$22,5,IF(H441&lt;=RFM_Method!$C$23,4,IF(H441&lt;=RFM_Method!$C$24,3,IF(H441&lt;=RFM_Method!$C$25,2,1)))))</f>
        <v>3</v>
      </c>
      <c r="L441" s="38">
        <f>IF(I441=0,0,IF(I441&gt;=RFM_Method!$E$22,5,IF(I441&gt;=RFM_Method!$E$23,4,IF(I441&gt;=RFM_Method!$E$24,3,IF(I441&gt;=RFM_Method!$E$25,2,1)))))</f>
        <v>5</v>
      </c>
      <c r="M441" s="38">
        <f>IF(I441=0,0,IF(J441&gt;=RFM_Method!$D$25,5,IF(J441&gt;=RFM_Method!$D$24,4,IF(J441&gt;=RFM_Method!$D$23,3,IF(J441&gt;=RFM_Method!$D$22,2,1)))))</f>
        <v>5</v>
      </c>
      <c r="N441" s="38" t="str">
        <f t="shared" si="18"/>
        <v>355</v>
      </c>
      <c r="O441" s="38">
        <f t="shared" si="19"/>
        <v>13</v>
      </c>
      <c r="P441" s="38">
        <f t="shared" si="20"/>
        <v>5</v>
      </c>
      <c r="Q441" s="12" t="str">
        <f>IF(I441=0,"Never Recharged",INDEX(RFM_Method!$C$32:$G$36,6-K441,P441))</f>
        <v>Loyal Customers</v>
      </c>
      <c r="R441" s="39">
        <f>SUMIFS(Raw_DataUsage!$D$2:$D$5001,Raw_DataUsage!$B$2:$B$5001,A441)/1024</f>
        <v>5.5825390624999995</v>
      </c>
      <c r="S441" s="40">
        <f>SUMIFS(Raw_Calls!$D$2:$D$5001,Raw_Calls!$B$2:$B$5001,A441)/60</f>
        <v>29.05</v>
      </c>
      <c r="T441" s="38" t="str">
        <f>IF(COUNTIFS(Raw_Subscriptions!$B$2:$B$3001,A441,Raw_Subscriptions!$F$2:$F$3001,"Active")&gt;0,"Yes","No")</f>
        <v>No</v>
      </c>
    </row>
    <row r="442" spans="1:20" x14ac:dyDescent="0.3">
      <c r="A442" s="13" t="str">
        <f>Raw_Customers!A439</f>
        <v>C000438</v>
      </c>
      <c r="B442" s="13" t="str">
        <f>Raw_Customers!B439</f>
        <v>Rahul Sharma</v>
      </c>
      <c r="C442" s="13" t="str">
        <f>Raw_Customers!E439</f>
        <v>Chennai</v>
      </c>
      <c r="D442" s="13" t="str">
        <f>Raw_Customers!F439</f>
        <v>Andhra Pradesh</v>
      </c>
      <c r="E442" s="13" t="str">
        <f>Raw_Customers!H439</f>
        <v>Active</v>
      </c>
      <c r="F442" s="35">
        <f>Raw_Customers!G439</f>
        <v>44886</v>
      </c>
      <c r="G442" s="36">
        <f>IF(I442=0,"",INT(_xlfn.MAXIFS(Raw_Recharges!$D$2:$D$3001,Raw_Recharges!$B$2:$B$3001,A442)))</f>
        <v>45909</v>
      </c>
      <c r="H442" s="12">
        <f>IF(I442=0,"",RFM_Method!$C$5-G442)</f>
        <v>145</v>
      </c>
      <c r="I442" s="12">
        <f>COUNTIFS(Raw_Recharges!$B$2:$B$3001,A442)</f>
        <v>2</v>
      </c>
      <c r="J442" s="37">
        <f>IF(I442=0,"",SUMIFS(Raw_Recharges!$E$2:$E$3001,Raw_Recharges!$B$2:$B$3001,A442))</f>
        <v>1348</v>
      </c>
      <c r="K442" s="38">
        <f>IF(I442=0,0,IF(H442&lt;=RFM_Method!$C$22,5,IF(H442&lt;=RFM_Method!$C$23,4,IF(H442&lt;=RFM_Method!$C$24,3,IF(H442&lt;=RFM_Method!$C$25,2,1)))))</f>
        <v>2</v>
      </c>
      <c r="L442" s="38">
        <f>IF(I442=0,0,IF(I442&gt;=RFM_Method!$E$22,5,IF(I442&gt;=RFM_Method!$E$23,4,IF(I442&gt;=RFM_Method!$E$24,3,IF(I442&gt;=RFM_Method!$E$25,2,1)))))</f>
        <v>2</v>
      </c>
      <c r="M442" s="38">
        <f>IF(I442=0,0,IF(J442&gt;=RFM_Method!$D$25,5,IF(J442&gt;=RFM_Method!$D$24,4,IF(J442&gt;=RFM_Method!$D$23,3,IF(J442&gt;=RFM_Method!$D$22,2,1)))))</f>
        <v>4</v>
      </c>
      <c r="N442" s="38" t="str">
        <f t="shared" si="18"/>
        <v>224</v>
      </c>
      <c r="O442" s="38">
        <f t="shared" si="19"/>
        <v>8</v>
      </c>
      <c r="P442" s="38">
        <f t="shared" si="20"/>
        <v>3</v>
      </c>
      <c r="Q442" s="12" t="str">
        <f>IF(I442=0,"Never Recharged",INDEX(RFM_Method!$C$32:$G$36,6-K442,P442))</f>
        <v>At Risk</v>
      </c>
      <c r="R442" s="39">
        <f>SUMIFS(Raw_DataUsage!$D$2:$D$5001,Raw_DataUsage!$B$2:$B$5001,A442)/1024</f>
        <v>3.2371679687500001</v>
      </c>
      <c r="S442" s="40">
        <f>SUMIFS(Raw_Calls!$D$2:$D$5001,Raw_Calls!$B$2:$B$5001,A442)/60</f>
        <v>80.349999999999994</v>
      </c>
      <c r="T442" s="38" t="str">
        <f>IF(COUNTIFS(Raw_Subscriptions!$B$2:$B$3001,A442,Raw_Subscriptions!$F$2:$F$3001,"Active")&gt;0,"Yes","No")</f>
        <v>No</v>
      </c>
    </row>
    <row r="443" spans="1:20" x14ac:dyDescent="0.3">
      <c r="A443" s="13" t="str">
        <f>Raw_Customers!A440</f>
        <v>C000439</v>
      </c>
      <c r="B443" s="13" t="str">
        <f>Raw_Customers!B440</f>
        <v>Suresh Gupta</v>
      </c>
      <c r="C443" s="13" t="str">
        <f>Raw_Customers!E440</f>
        <v>Chennai</v>
      </c>
      <c r="D443" s="13" t="str">
        <f>Raw_Customers!F440</f>
        <v>Maharashtra</v>
      </c>
      <c r="E443" s="13" t="str">
        <f>Raw_Customers!H440</f>
        <v>Active</v>
      </c>
      <c r="F443" s="35">
        <f>Raw_Customers!G440</f>
        <v>44095</v>
      </c>
      <c r="G443" s="36">
        <f>IF(I443=0,"",INT(_xlfn.MAXIFS(Raw_Recharges!$D$2:$D$3001,Raw_Recharges!$B$2:$B$3001,A443)))</f>
        <v>45978</v>
      </c>
      <c r="H443" s="12">
        <f>IF(I443=0,"",RFM_Method!$C$5-G443)</f>
        <v>76</v>
      </c>
      <c r="I443" s="12">
        <f>COUNTIFS(Raw_Recharges!$B$2:$B$3001,A443)</f>
        <v>3</v>
      </c>
      <c r="J443" s="37">
        <f>IF(I443=0,"",SUMIFS(Raw_Recharges!$E$2:$E$3001,Raw_Recharges!$B$2:$B$3001,A443))</f>
        <v>1813</v>
      </c>
      <c r="K443" s="38">
        <f>IF(I443=0,0,IF(H443&lt;=RFM_Method!$C$22,5,IF(H443&lt;=RFM_Method!$C$23,4,IF(H443&lt;=RFM_Method!$C$24,3,IF(H443&lt;=RFM_Method!$C$25,2,1)))))</f>
        <v>4</v>
      </c>
      <c r="L443" s="38">
        <f>IF(I443=0,0,IF(I443&gt;=RFM_Method!$E$22,5,IF(I443&gt;=RFM_Method!$E$23,4,IF(I443&gt;=RFM_Method!$E$24,3,IF(I443&gt;=RFM_Method!$E$25,2,1)))))</f>
        <v>3</v>
      </c>
      <c r="M443" s="38">
        <f>IF(I443=0,0,IF(J443&gt;=RFM_Method!$D$25,5,IF(J443&gt;=RFM_Method!$D$24,4,IF(J443&gt;=RFM_Method!$D$23,3,IF(J443&gt;=RFM_Method!$D$22,2,1)))))</f>
        <v>4</v>
      </c>
      <c r="N443" s="38" t="str">
        <f t="shared" si="18"/>
        <v>434</v>
      </c>
      <c r="O443" s="38">
        <f t="shared" si="19"/>
        <v>11</v>
      </c>
      <c r="P443" s="38">
        <f t="shared" si="20"/>
        <v>4</v>
      </c>
      <c r="Q443" s="12" t="str">
        <f>IF(I443=0,"Never Recharged",INDEX(RFM_Method!$C$32:$G$36,6-K443,P443))</f>
        <v>Loyal Customers</v>
      </c>
      <c r="R443" s="39">
        <f>SUMIFS(Raw_DataUsage!$D$2:$D$5001,Raw_DataUsage!$B$2:$B$5001,A443)/1024</f>
        <v>1.81220703125</v>
      </c>
      <c r="S443" s="40">
        <f>SUMIFS(Raw_Calls!$D$2:$D$5001,Raw_Calls!$B$2:$B$5001,A443)/60</f>
        <v>0</v>
      </c>
      <c r="T443" s="38" t="str">
        <f>IF(COUNTIFS(Raw_Subscriptions!$B$2:$B$3001,A443,Raw_Subscriptions!$F$2:$F$3001,"Active")&gt;0,"Yes","No")</f>
        <v>No</v>
      </c>
    </row>
    <row r="444" spans="1:20" x14ac:dyDescent="0.3">
      <c r="A444" s="13" t="str">
        <f>Raw_Customers!A441</f>
        <v>C000440</v>
      </c>
      <c r="B444" s="13" t="str">
        <f>Raw_Customers!B441</f>
        <v>Rahul Jha</v>
      </c>
      <c r="C444" s="13" t="str">
        <f>Raw_Customers!E441</f>
        <v>Chennai</v>
      </c>
      <c r="D444" s="13" t="str">
        <f>Raw_Customers!F441</f>
        <v>Delhi NCR</v>
      </c>
      <c r="E444" s="13" t="str">
        <f>Raw_Customers!H441</f>
        <v>Active</v>
      </c>
      <c r="F444" s="35">
        <f>Raw_Customers!G441</f>
        <v>44057</v>
      </c>
      <c r="G444" s="36" t="str">
        <f>IF(I444=0,"",INT(_xlfn.MAXIFS(Raw_Recharges!$D$2:$D$3001,Raw_Recharges!$B$2:$B$3001,A444)))</f>
        <v/>
      </c>
      <c r="H444" s="12" t="str">
        <f>IF(I444=0,"",RFM_Method!$C$5-G444)</f>
        <v/>
      </c>
      <c r="I444" s="12">
        <f>COUNTIFS(Raw_Recharges!$B$2:$B$3001,A444)</f>
        <v>0</v>
      </c>
      <c r="J444" s="37" t="str">
        <f>IF(I444=0,"",SUMIFS(Raw_Recharges!$E$2:$E$3001,Raw_Recharges!$B$2:$B$3001,A444))</f>
        <v/>
      </c>
      <c r="K444" s="38">
        <f>IF(I444=0,0,IF(H444&lt;=RFM_Method!$C$22,5,IF(H444&lt;=RFM_Method!$C$23,4,IF(H444&lt;=RFM_Method!$C$24,3,IF(H444&lt;=RFM_Method!$C$25,2,1)))))</f>
        <v>0</v>
      </c>
      <c r="L444" s="38">
        <f>IF(I444=0,0,IF(I444&gt;=RFM_Method!$E$22,5,IF(I444&gt;=RFM_Method!$E$23,4,IF(I444&gt;=RFM_Method!$E$24,3,IF(I444&gt;=RFM_Method!$E$25,2,1)))))</f>
        <v>0</v>
      </c>
      <c r="M444" s="38">
        <f>IF(I444=0,0,IF(J444&gt;=RFM_Method!$D$25,5,IF(J444&gt;=RFM_Method!$D$24,4,IF(J444&gt;=RFM_Method!$D$23,3,IF(J444&gt;=RFM_Method!$D$22,2,1)))))</f>
        <v>0</v>
      </c>
      <c r="N444" s="38" t="str">
        <f t="shared" si="18"/>
        <v>000</v>
      </c>
      <c r="O444" s="38">
        <f t="shared" si="19"/>
        <v>0</v>
      </c>
      <c r="P444" s="38">
        <f t="shared" si="20"/>
        <v>0</v>
      </c>
      <c r="Q444" s="12" t="str">
        <f>IF(I444=0,"Never Recharged",INDEX(RFM_Method!$C$32:$G$36,6-K444,P444))</f>
        <v>Never Recharged</v>
      </c>
      <c r="R444" s="39">
        <f>SUMIFS(Raw_DataUsage!$D$2:$D$5001,Raw_DataUsage!$B$2:$B$5001,A444)/1024</f>
        <v>4.6455664062499995</v>
      </c>
      <c r="S444" s="40">
        <f>SUMIFS(Raw_Calls!$D$2:$D$5001,Raw_Calls!$B$2:$B$5001,A444)/60</f>
        <v>52.116666666666667</v>
      </c>
      <c r="T444" s="38" t="str">
        <f>IF(COUNTIFS(Raw_Subscriptions!$B$2:$B$3001,A444,Raw_Subscriptions!$F$2:$F$3001,"Active")&gt;0,"Yes","No")</f>
        <v>No</v>
      </c>
    </row>
    <row r="445" spans="1:20" x14ac:dyDescent="0.3">
      <c r="A445" s="13" t="str">
        <f>Raw_Customers!A442</f>
        <v>C000441</v>
      </c>
      <c r="B445" s="13" t="str">
        <f>Raw_Customers!B442</f>
        <v>Neha Yadav</v>
      </c>
      <c r="C445" s="13" t="str">
        <f>Raw_Customers!E442</f>
        <v>Chennai</v>
      </c>
      <c r="D445" s="13" t="str">
        <f>Raw_Customers!F442</f>
        <v>UP West</v>
      </c>
      <c r="E445" s="13" t="str">
        <f>Raw_Customers!H442</f>
        <v>Active</v>
      </c>
      <c r="F445" s="35">
        <f>Raw_Customers!G442</f>
        <v>44483</v>
      </c>
      <c r="G445" s="36">
        <f>IF(I445=0,"",INT(_xlfn.MAXIFS(Raw_Recharges!$D$2:$D$3001,Raw_Recharges!$B$2:$B$3001,A445)))</f>
        <v>46053</v>
      </c>
      <c r="H445" s="12">
        <f>IF(I445=0,"",RFM_Method!$C$5-G445)</f>
        <v>1</v>
      </c>
      <c r="I445" s="12">
        <f>COUNTIFS(Raw_Recharges!$B$2:$B$3001,A445)</f>
        <v>1</v>
      </c>
      <c r="J445" s="37">
        <f>IF(I445=0,"",SUMIFS(Raw_Recharges!$E$2:$E$3001,Raw_Recharges!$B$2:$B$3001,A445))</f>
        <v>499</v>
      </c>
      <c r="K445" s="38">
        <f>IF(I445=0,0,IF(H445&lt;=RFM_Method!$C$22,5,IF(H445&lt;=RFM_Method!$C$23,4,IF(H445&lt;=RFM_Method!$C$24,3,IF(H445&lt;=RFM_Method!$C$25,2,1)))))</f>
        <v>5</v>
      </c>
      <c r="L445" s="38">
        <f>IF(I445=0,0,IF(I445&gt;=RFM_Method!$E$22,5,IF(I445&gt;=RFM_Method!$E$23,4,IF(I445&gt;=RFM_Method!$E$24,3,IF(I445&gt;=RFM_Method!$E$25,2,1)))))</f>
        <v>1</v>
      </c>
      <c r="M445" s="38">
        <f>IF(I445=0,0,IF(J445&gt;=RFM_Method!$D$25,5,IF(J445&gt;=RFM_Method!$D$24,4,IF(J445&gt;=RFM_Method!$D$23,3,IF(J445&gt;=RFM_Method!$D$22,2,1)))))</f>
        <v>2</v>
      </c>
      <c r="N445" s="38" t="str">
        <f t="shared" si="18"/>
        <v>512</v>
      </c>
      <c r="O445" s="38">
        <f t="shared" si="19"/>
        <v>8</v>
      </c>
      <c r="P445" s="38">
        <f t="shared" si="20"/>
        <v>2</v>
      </c>
      <c r="Q445" s="12" t="str">
        <f>IF(I445=0,"Never Recharged",INDEX(RFM_Method!$C$32:$G$36,6-K445,P445))</f>
        <v>Promising</v>
      </c>
      <c r="R445" s="39">
        <f>SUMIFS(Raw_DataUsage!$D$2:$D$5001,Raw_DataUsage!$B$2:$B$5001,A445)/1024</f>
        <v>10.064003906250001</v>
      </c>
      <c r="S445" s="40">
        <f>SUMIFS(Raw_Calls!$D$2:$D$5001,Raw_Calls!$B$2:$B$5001,A445)/60</f>
        <v>37.583333333333336</v>
      </c>
      <c r="T445" s="38" t="str">
        <f>IF(COUNTIFS(Raw_Subscriptions!$B$2:$B$3001,A445,Raw_Subscriptions!$F$2:$F$3001,"Active")&gt;0,"Yes","No")</f>
        <v>Yes</v>
      </c>
    </row>
    <row r="446" spans="1:20" x14ac:dyDescent="0.3">
      <c r="A446" s="13" t="str">
        <f>Raw_Customers!A443</f>
        <v>C000442</v>
      </c>
      <c r="B446" s="13" t="str">
        <f>Raw_Customers!B443</f>
        <v>Vikram Patel</v>
      </c>
      <c r="C446" s="13" t="str">
        <f>Raw_Customers!E443</f>
        <v>Bangalore</v>
      </c>
      <c r="D446" s="13" t="str">
        <f>Raw_Customers!F443</f>
        <v>Maharashtra</v>
      </c>
      <c r="E446" s="13" t="str">
        <f>Raw_Customers!H443</f>
        <v>Inactive</v>
      </c>
      <c r="F446" s="35">
        <f>Raw_Customers!G443</f>
        <v>45653</v>
      </c>
      <c r="G446" s="36" t="str">
        <f>IF(I446=0,"",INT(_xlfn.MAXIFS(Raw_Recharges!$D$2:$D$3001,Raw_Recharges!$B$2:$B$3001,A446)))</f>
        <v/>
      </c>
      <c r="H446" s="12" t="str">
        <f>IF(I446=0,"",RFM_Method!$C$5-G446)</f>
        <v/>
      </c>
      <c r="I446" s="12">
        <f>COUNTIFS(Raw_Recharges!$B$2:$B$3001,A446)</f>
        <v>0</v>
      </c>
      <c r="J446" s="37" t="str">
        <f>IF(I446=0,"",SUMIFS(Raw_Recharges!$E$2:$E$3001,Raw_Recharges!$B$2:$B$3001,A446))</f>
        <v/>
      </c>
      <c r="K446" s="38">
        <f>IF(I446=0,0,IF(H446&lt;=RFM_Method!$C$22,5,IF(H446&lt;=RFM_Method!$C$23,4,IF(H446&lt;=RFM_Method!$C$24,3,IF(H446&lt;=RFM_Method!$C$25,2,1)))))</f>
        <v>0</v>
      </c>
      <c r="L446" s="38">
        <f>IF(I446=0,0,IF(I446&gt;=RFM_Method!$E$22,5,IF(I446&gt;=RFM_Method!$E$23,4,IF(I446&gt;=RFM_Method!$E$24,3,IF(I446&gt;=RFM_Method!$E$25,2,1)))))</f>
        <v>0</v>
      </c>
      <c r="M446" s="38">
        <f>IF(I446=0,0,IF(J446&gt;=RFM_Method!$D$25,5,IF(J446&gt;=RFM_Method!$D$24,4,IF(J446&gt;=RFM_Method!$D$23,3,IF(J446&gt;=RFM_Method!$D$22,2,1)))))</f>
        <v>0</v>
      </c>
      <c r="N446" s="38" t="str">
        <f t="shared" si="18"/>
        <v>000</v>
      </c>
      <c r="O446" s="38">
        <f t="shared" si="19"/>
        <v>0</v>
      </c>
      <c r="P446" s="38">
        <f t="shared" si="20"/>
        <v>0</v>
      </c>
      <c r="Q446" s="12" t="str">
        <f>IF(I446=0,"Never Recharged",INDEX(RFM_Method!$C$32:$G$36,6-K446,P446))</f>
        <v>Never Recharged</v>
      </c>
      <c r="R446" s="39">
        <f>SUMIFS(Raw_DataUsage!$D$2:$D$5001,Raw_DataUsage!$B$2:$B$5001,A446)/1024</f>
        <v>3.2433886718750005</v>
      </c>
      <c r="S446" s="40">
        <f>SUMIFS(Raw_Calls!$D$2:$D$5001,Raw_Calls!$B$2:$B$5001,A446)/60</f>
        <v>75.849999999999994</v>
      </c>
      <c r="T446" s="38" t="str">
        <f>IF(COUNTIFS(Raw_Subscriptions!$B$2:$B$3001,A446,Raw_Subscriptions!$F$2:$F$3001,"Active")&gt;0,"Yes","No")</f>
        <v>No</v>
      </c>
    </row>
    <row r="447" spans="1:20" x14ac:dyDescent="0.3">
      <c r="A447" s="13" t="str">
        <f>Raw_Customers!A444</f>
        <v>C000443</v>
      </c>
      <c r="B447" s="13" t="str">
        <f>Raw_Customers!B444</f>
        <v>Vikram Jha</v>
      </c>
      <c r="C447" s="13" t="str">
        <f>Raw_Customers!E444</f>
        <v>Pune</v>
      </c>
      <c r="D447" s="13" t="str">
        <f>Raw_Customers!F444</f>
        <v>Punjab</v>
      </c>
      <c r="E447" s="13" t="str">
        <f>Raw_Customers!H444</f>
        <v>Active</v>
      </c>
      <c r="F447" s="35">
        <f>Raw_Customers!G444</f>
        <v>45841</v>
      </c>
      <c r="G447" s="36">
        <f>IF(I447=0,"",INT(_xlfn.MAXIFS(Raw_Recharges!$D$2:$D$3001,Raw_Recharges!$B$2:$B$3001,A447)))</f>
        <v>45907</v>
      </c>
      <c r="H447" s="12">
        <f>IF(I447=0,"",RFM_Method!$C$5-G447)</f>
        <v>147</v>
      </c>
      <c r="I447" s="12">
        <f>COUNTIFS(Raw_Recharges!$B$2:$B$3001,A447)</f>
        <v>3</v>
      </c>
      <c r="J447" s="37">
        <f>IF(I447=0,"",SUMIFS(Raw_Recharges!$E$2:$E$3001,Raw_Recharges!$B$2:$B$3001,A447))</f>
        <v>1127</v>
      </c>
      <c r="K447" s="38">
        <f>IF(I447=0,0,IF(H447&lt;=RFM_Method!$C$22,5,IF(H447&lt;=RFM_Method!$C$23,4,IF(H447&lt;=RFM_Method!$C$24,3,IF(H447&lt;=RFM_Method!$C$25,2,1)))))</f>
        <v>2</v>
      </c>
      <c r="L447" s="38">
        <f>IF(I447=0,0,IF(I447&gt;=RFM_Method!$E$22,5,IF(I447&gt;=RFM_Method!$E$23,4,IF(I447&gt;=RFM_Method!$E$24,3,IF(I447&gt;=RFM_Method!$E$25,2,1)))))</f>
        <v>3</v>
      </c>
      <c r="M447" s="38">
        <f>IF(I447=0,0,IF(J447&gt;=RFM_Method!$D$25,5,IF(J447&gt;=RFM_Method!$D$24,4,IF(J447&gt;=RFM_Method!$D$23,3,IF(J447&gt;=RFM_Method!$D$22,2,1)))))</f>
        <v>3</v>
      </c>
      <c r="N447" s="38" t="str">
        <f t="shared" si="18"/>
        <v>233</v>
      </c>
      <c r="O447" s="38">
        <f t="shared" si="19"/>
        <v>8</v>
      </c>
      <c r="P447" s="38">
        <f t="shared" si="20"/>
        <v>3</v>
      </c>
      <c r="Q447" s="12" t="str">
        <f>IF(I447=0,"Never Recharged",INDEX(RFM_Method!$C$32:$G$36,6-K447,P447))</f>
        <v>At Risk</v>
      </c>
      <c r="R447" s="39">
        <f>SUMIFS(Raw_DataUsage!$D$2:$D$5001,Raw_DataUsage!$B$2:$B$5001,A447)/1024</f>
        <v>0.60147460937499997</v>
      </c>
      <c r="S447" s="40">
        <f>SUMIFS(Raw_Calls!$D$2:$D$5001,Raw_Calls!$B$2:$B$5001,A447)/60</f>
        <v>67.36666666666666</v>
      </c>
      <c r="T447" s="38" t="str">
        <f>IF(COUNTIFS(Raw_Subscriptions!$B$2:$B$3001,A447,Raw_Subscriptions!$F$2:$F$3001,"Active")&gt;0,"Yes","No")</f>
        <v>No</v>
      </c>
    </row>
    <row r="448" spans="1:20" x14ac:dyDescent="0.3">
      <c r="A448" s="13" t="str">
        <f>Raw_Customers!A445</f>
        <v>C000444</v>
      </c>
      <c r="B448" s="13" t="str">
        <f>Raw_Customers!B445</f>
        <v>Rahul Reddy</v>
      </c>
      <c r="C448" s="13" t="str">
        <f>Raw_Customers!E445</f>
        <v>Hyderabad</v>
      </c>
      <c r="D448" s="13" t="str">
        <f>Raw_Customers!F445</f>
        <v>Andhra Pradesh</v>
      </c>
      <c r="E448" s="13" t="str">
        <f>Raw_Customers!H445</f>
        <v>Active</v>
      </c>
      <c r="F448" s="35">
        <f>Raw_Customers!G445</f>
        <v>44745</v>
      </c>
      <c r="G448" s="36">
        <f>IF(I448=0,"",INT(_xlfn.MAXIFS(Raw_Recharges!$D$2:$D$3001,Raw_Recharges!$B$2:$B$3001,A448)))</f>
        <v>45958</v>
      </c>
      <c r="H448" s="12">
        <f>IF(I448=0,"",RFM_Method!$C$5-G448)</f>
        <v>96</v>
      </c>
      <c r="I448" s="12">
        <f>COUNTIFS(Raw_Recharges!$B$2:$B$3001,A448)</f>
        <v>2</v>
      </c>
      <c r="J448" s="37">
        <f>IF(I448=0,"",SUMIFS(Raw_Recharges!$E$2:$E$3001,Raw_Recharges!$B$2:$B$3001,A448))</f>
        <v>598</v>
      </c>
      <c r="K448" s="38">
        <f>IF(I448=0,0,IF(H448&lt;=RFM_Method!$C$22,5,IF(H448&lt;=RFM_Method!$C$23,4,IF(H448&lt;=RFM_Method!$C$24,3,IF(H448&lt;=RFM_Method!$C$25,2,1)))))</f>
        <v>3</v>
      </c>
      <c r="L448" s="38">
        <f>IF(I448=0,0,IF(I448&gt;=RFM_Method!$E$22,5,IF(I448&gt;=RFM_Method!$E$23,4,IF(I448&gt;=RFM_Method!$E$24,3,IF(I448&gt;=RFM_Method!$E$25,2,1)))))</f>
        <v>2</v>
      </c>
      <c r="M448" s="38">
        <f>IF(I448=0,0,IF(J448&gt;=RFM_Method!$D$25,5,IF(J448&gt;=RFM_Method!$D$24,4,IF(J448&gt;=RFM_Method!$D$23,3,IF(J448&gt;=RFM_Method!$D$22,2,1)))))</f>
        <v>2</v>
      </c>
      <c r="N448" s="38" t="str">
        <f t="shared" si="18"/>
        <v>322</v>
      </c>
      <c r="O448" s="38">
        <f t="shared" si="19"/>
        <v>7</v>
      </c>
      <c r="P448" s="38">
        <f t="shared" si="20"/>
        <v>2</v>
      </c>
      <c r="Q448" s="12" t="str">
        <f>IF(I448=0,"Never Recharged",INDEX(RFM_Method!$C$32:$G$36,6-K448,P448))</f>
        <v>Need Attention</v>
      </c>
      <c r="R448" s="39">
        <f>SUMIFS(Raw_DataUsage!$D$2:$D$5001,Raw_DataUsage!$B$2:$B$5001,A448)/1024</f>
        <v>1.4364062500000001</v>
      </c>
      <c r="S448" s="40">
        <f>SUMIFS(Raw_Calls!$D$2:$D$5001,Raw_Calls!$B$2:$B$5001,A448)/60</f>
        <v>13.05</v>
      </c>
      <c r="T448" s="38" t="str">
        <f>IF(COUNTIFS(Raw_Subscriptions!$B$2:$B$3001,A448,Raw_Subscriptions!$F$2:$F$3001,"Active")&gt;0,"Yes","No")</f>
        <v>Yes</v>
      </c>
    </row>
    <row r="449" spans="1:20" x14ac:dyDescent="0.3">
      <c r="A449" s="13" t="str">
        <f>Raw_Customers!A446</f>
        <v>C000445</v>
      </c>
      <c r="B449" s="13" t="str">
        <f>Raw_Customers!B446</f>
        <v>Priya Gupta</v>
      </c>
      <c r="C449" s="13" t="str">
        <f>Raw_Customers!E446</f>
        <v>Bangalore</v>
      </c>
      <c r="D449" s="13" t="str">
        <f>Raw_Customers!F446</f>
        <v>Tamil Nadu</v>
      </c>
      <c r="E449" s="13" t="str">
        <f>Raw_Customers!H446</f>
        <v>Active</v>
      </c>
      <c r="F449" s="35">
        <f>Raw_Customers!G446</f>
        <v>44638</v>
      </c>
      <c r="G449" s="36">
        <f>IF(I449=0,"",INT(_xlfn.MAXIFS(Raw_Recharges!$D$2:$D$3001,Raw_Recharges!$B$2:$B$3001,A449)))</f>
        <v>46020</v>
      </c>
      <c r="H449" s="12">
        <f>IF(I449=0,"",RFM_Method!$C$5-G449)</f>
        <v>34</v>
      </c>
      <c r="I449" s="12">
        <f>COUNTIFS(Raw_Recharges!$B$2:$B$3001,A449)</f>
        <v>2</v>
      </c>
      <c r="J449" s="37">
        <f>IF(I449=0,"",SUMIFS(Raw_Recharges!$E$2:$E$3001,Raw_Recharges!$B$2:$B$3001,A449))</f>
        <v>1298</v>
      </c>
      <c r="K449" s="38">
        <f>IF(I449=0,0,IF(H449&lt;=RFM_Method!$C$22,5,IF(H449&lt;=RFM_Method!$C$23,4,IF(H449&lt;=RFM_Method!$C$24,3,IF(H449&lt;=RFM_Method!$C$25,2,1)))))</f>
        <v>5</v>
      </c>
      <c r="L449" s="38">
        <f>IF(I449=0,0,IF(I449&gt;=RFM_Method!$E$22,5,IF(I449&gt;=RFM_Method!$E$23,4,IF(I449&gt;=RFM_Method!$E$24,3,IF(I449&gt;=RFM_Method!$E$25,2,1)))))</f>
        <v>2</v>
      </c>
      <c r="M449" s="38">
        <f>IF(I449=0,0,IF(J449&gt;=RFM_Method!$D$25,5,IF(J449&gt;=RFM_Method!$D$24,4,IF(J449&gt;=RFM_Method!$D$23,3,IF(J449&gt;=RFM_Method!$D$22,2,1)))))</f>
        <v>4</v>
      </c>
      <c r="N449" s="38" t="str">
        <f t="shared" si="18"/>
        <v>524</v>
      </c>
      <c r="O449" s="38">
        <f t="shared" si="19"/>
        <v>11</v>
      </c>
      <c r="P449" s="38">
        <f t="shared" si="20"/>
        <v>3</v>
      </c>
      <c r="Q449" s="12" t="str">
        <f>IF(I449=0,"Never Recharged",INDEX(RFM_Method!$C$32:$G$36,6-K449,P449))</f>
        <v>Potential Loyalist</v>
      </c>
      <c r="R449" s="39">
        <f>SUMIFS(Raw_DataUsage!$D$2:$D$5001,Raw_DataUsage!$B$2:$B$5001,A449)/1024</f>
        <v>0</v>
      </c>
      <c r="S449" s="40">
        <f>SUMIFS(Raw_Calls!$D$2:$D$5001,Raw_Calls!$B$2:$B$5001,A449)/60</f>
        <v>45.733333333333334</v>
      </c>
      <c r="T449" s="38" t="str">
        <f>IF(COUNTIFS(Raw_Subscriptions!$B$2:$B$3001,A449,Raw_Subscriptions!$F$2:$F$3001,"Active")&gt;0,"Yes","No")</f>
        <v>Yes</v>
      </c>
    </row>
    <row r="450" spans="1:20" x14ac:dyDescent="0.3">
      <c r="A450" s="13" t="str">
        <f>Raw_Customers!A447</f>
        <v>C000446</v>
      </c>
      <c r="B450" s="13" t="str">
        <f>Raw_Customers!B447</f>
        <v>Raj Mishra</v>
      </c>
      <c r="C450" s="13" t="str">
        <f>Raw_Customers!E447</f>
        <v>Hyderabad</v>
      </c>
      <c r="D450" s="13" t="str">
        <f>Raw_Customers!F447</f>
        <v>West Bengal</v>
      </c>
      <c r="E450" s="13" t="str">
        <f>Raw_Customers!H447</f>
        <v>Active</v>
      </c>
      <c r="F450" s="35">
        <f>Raw_Customers!G447</f>
        <v>45425</v>
      </c>
      <c r="G450" s="36">
        <f>IF(I450=0,"",INT(_xlfn.MAXIFS(Raw_Recharges!$D$2:$D$3001,Raw_Recharges!$B$2:$B$3001,A450)))</f>
        <v>46028</v>
      </c>
      <c r="H450" s="12">
        <f>IF(I450=0,"",RFM_Method!$C$5-G450)</f>
        <v>26</v>
      </c>
      <c r="I450" s="12">
        <f>COUNTIFS(Raw_Recharges!$B$2:$B$3001,A450)</f>
        <v>2</v>
      </c>
      <c r="J450" s="37">
        <f>IF(I450=0,"",SUMIFS(Raw_Recharges!$E$2:$E$3001,Raw_Recharges!$B$2:$B$3001,A450))</f>
        <v>1165</v>
      </c>
      <c r="K450" s="38">
        <f>IF(I450=0,0,IF(H450&lt;=RFM_Method!$C$22,5,IF(H450&lt;=RFM_Method!$C$23,4,IF(H450&lt;=RFM_Method!$C$24,3,IF(H450&lt;=RFM_Method!$C$25,2,1)))))</f>
        <v>5</v>
      </c>
      <c r="L450" s="38">
        <f>IF(I450=0,0,IF(I450&gt;=RFM_Method!$E$22,5,IF(I450&gt;=RFM_Method!$E$23,4,IF(I450&gt;=RFM_Method!$E$24,3,IF(I450&gt;=RFM_Method!$E$25,2,1)))))</f>
        <v>2</v>
      </c>
      <c r="M450" s="38">
        <f>IF(I450=0,0,IF(J450&gt;=RFM_Method!$D$25,5,IF(J450&gt;=RFM_Method!$D$24,4,IF(J450&gt;=RFM_Method!$D$23,3,IF(J450&gt;=RFM_Method!$D$22,2,1)))))</f>
        <v>4</v>
      </c>
      <c r="N450" s="38" t="str">
        <f t="shared" si="18"/>
        <v>524</v>
      </c>
      <c r="O450" s="38">
        <f t="shared" si="19"/>
        <v>11</v>
      </c>
      <c r="P450" s="38">
        <f t="shared" si="20"/>
        <v>3</v>
      </c>
      <c r="Q450" s="12" t="str">
        <f>IF(I450=0,"Never Recharged",INDEX(RFM_Method!$C$32:$G$36,6-K450,P450))</f>
        <v>Potential Loyalist</v>
      </c>
      <c r="R450" s="39">
        <f>SUMIFS(Raw_DataUsage!$D$2:$D$5001,Raw_DataUsage!$B$2:$B$5001,A450)/1024</f>
        <v>1.1551367187500001</v>
      </c>
      <c r="S450" s="40">
        <f>SUMIFS(Raw_Calls!$D$2:$D$5001,Raw_Calls!$B$2:$B$5001,A450)/60</f>
        <v>35.81666666666667</v>
      </c>
      <c r="T450" s="38" t="str">
        <f>IF(COUNTIFS(Raw_Subscriptions!$B$2:$B$3001,A450,Raw_Subscriptions!$F$2:$F$3001,"Active")&gt;0,"Yes","No")</f>
        <v>Yes</v>
      </c>
    </row>
    <row r="451" spans="1:20" x14ac:dyDescent="0.3">
      <c r="A451" s="13" t="str">
        <f>Raw_Customers!A448</f>
        <v>C000447</v>
      </c>
      <c r="B451" s="13" t="str">
        <f>Raw_Customers!B448</f>
        <v>Suresh Reddy</v>
      </c>
      <c r="C451" s="13" t="str">
        <f>Raw_Customers!E448</f>
        <v>Hyderabad</v>
      </c>
      <c r="D451" s="13" t="str">
        <f>Raw_Customers!F448</f>
        <v>Karnataka</v>
      </c>
      <c r="E451" s="13" t="str">
        <f>Raw_Customers!H448</f>
        <v>Active</v>
      </c>
      <c r="F451" s="35">
        <f>Raw_Customers!G448</f>
        <v>45432</v>
      </c>
      <c r="G451" s="36">
        <f>IF(I451=0,"",INT(_xlfn.MAXIFS(Raw_Recharges!$D$2:$D$3001,Raw_Recharges!$B$2:$B$3001,A451)))</f>
        <v>45839</v>
      </c>
      <c r="H451" s="12">
        <f>IF(I451=0,"",RFM_Method!$C$5-G451)</f>
        <v>215</v>
      </c>
      <c r="I451" s="12">
        <f>COUNTIFS(Raw_Recharges!$B$2:$B$3001,A451)</f>
        <v>1</v>
      </c>
      <c r="J451" s="37">
        <f>IF(I451=0,"",SUMIFS(Raw_Recharges!$E$2:$E$3001,Raw_Recharges!$B$2:$B$3001,A451))</f>
        <v>666</v>
      </c>
      <c r="K451" s="38">
        <f>IF(I451=0,0,IF(H451&lt;=RFM_Method!$C$22,5,IF(H451&lt;=RFM_Method!$C$23,4,IF(H451&lt;=RFM_Method!$C$24,3,IF(H451&lt;=RFM_Method!$C$25,2,1)))))</f>
        <v>2</v>
      </c>
      <c r="L451" s="38">
        <f>IF(I451=0,0,IF(I451&gt;=RFM_Method!$E$22,5,IF(I451&gt;=RFM_Method!$E$23,4,IF(I451&gt;=RFM_Method!$E$24,3,IF(I451&gt;=RFM_Method!$E$25,2,1)))))</f>
        <v>1</v>
      </c>
      <c r="M451" s="38">
        <f>IF(I451=0,0,IF(J451&gt;=RFM_Method!$D$25,5,IF(J451&gt;=RFM_Method!$D$24,4,IF(J451&gt;=RFM_Method!$D$23,3,IF(J451&gt;=RFM_Method!$D$22,2,1)))))</f>
        <v>3</v>
      </c>
      <c r="N451" s="38" t="str">
        <f t="shared" si="18"/>
        <v>213</v>
      </c>
      <c r="O451" s="38">
        <f t="shared" si="19"/>
        <v>6</v>
      </c>
      <c r="P451" s="38">
        <f t="shared" si="20"/>
        <v>2</v>
      </c>
      <c r="Q451" s="12" t="str">
        <f>IF(I451=0,"Never Recharged",INDEX(RFM_Method!$C$32:$G$36,6-K451,P451))</f>
        <v>About to Sleep</v>
      </c>
      <c r="R451" s="39">
        <f>SUMIFS(Raw_DataUsage!$D$2:$D$5001,Raw_DataUsage!$B$2:$B$5001,A451)/1024</f>
        <v>5.9649121093749997</v>
      </c>
      <c r="S451" s="40">
        <f>SUMIFS(Raw_Calls!$D$2:$D$5001,Raw_Calls!$B$2:$B$5001,A451)/60</f>
        <v>159.91666666666666</v>
      </c>
      <c r="T451" s="38" t="str">
        <f>IF(COUNTIFS(Raw_Subscriptions!$B$2:$B$3001,A451,Raw_Subscriptions!$F$2:$F$3001,"Active")&gt;0,"Yes","No")</f>
        <v>Yes</v>
      </c>
    </row>
    <row r="452" spans="1:20" x14ac:dyDescent="0.3">
      <c r="A452" s="13" t="str">
        <f>Raw_Customers!A449</f>
        <v>C000448</v>
      </c>
      <c r="B452" s="13" t="str">
        <f>Raw_Customers!B449</f>
        <v>Suresh Singh</v>
      </c>
      <c r="C452" s="13" t="str">
        <f>Raw_Customers!E449</f>
        <v>Delhi</v>
      </c>
      <c r="D452" s="13" t="str">
        <f>Raw_Customers!F449</f>
        <v>Karnataka</v>
      </c>
      <c r="E452" s="13" t="str">
        <f>Raw_Customers!H449</f>
        <v>Active</v>
      </c>
      <c r="F452" s="35">
        <f>Raw_Customers!G449</f>
        <v>45168</v>
      </c>
      <c r="G452" s="36">
        <f>IF(I452=0,"",INT(_xlfn.MAXIFS(Raw_Recharges!$D$2:$D$3001,Raw_Recharges!$B$2:$B$3001,A452)))</f>
        <v>45887</v>
      </c>
      <c r="H452" s="12">
        <f>IF(I452=0,"",RFM_Method!$C$5-G452)</f>
        <v>167</v>
      </c>
      <c r="I452" s="12">
        <f>COUNTIFS(Raw_Recharges!$B$2:$B$3001,A452)</f>
        <v>2</v>
      </c>
      <c r="J452" s="37">
        <f>IF(I452=0,"",SUMIFS(Raw_Recharges!$E$2:$E$3001,Raw_Recharges!$B$2:$B$3001,A452))</f>
        <v>798</v>
      </c>
      <c r="K452" s="38">
        <f>IF(I452=0,0,IF(H452&lt;=RFM_Method!$C$22,5,IF(H452&lt;=RFM_Method!$C$23,4,IF(H452&lt;=RFM_Method!$C$24,3,IF(H452&lt;=RFM_Method!$C$25,2,1)))))</f>
        <v>2</v>
      </c>
      <c r="L452" s="38">
        <f>IF(I452=0,0,IF(I452&gt;=RFM_Method!$E$22,5,IF(I452&gt;=RFM_Method!$E$23,4,IF(I452&gt;=RFM_Method!$E$24,3,IF(I452&gt;=RFM_Method!$E$25,2,1)))))</f>
        <v>2</v>
      </c>
      <c r="M452" s="38">
        <f>IF(I452=0,0,IF(J452&gt;=RFM_Method!$D$25,5,IF(J452&gt;=RFM_Method!$D$24,4,IF(J452&gt;=RFM_Method!$D$23,3,IF(J452&gt;=RFM_Method!$D$22,2,1)))))</f>
        <v>3</v>
      </c>
      <c r="N452" s="38" t="str">
        <f t="shared" si="18"/>
        <v>223</v>
      </c>
      <c r="O452" s="38">
        <f t="shared" si="19"/>
        <v>7</v>
      </c>
      <c r="P452" s="38">
        <f t="shared" si="20"/>
        <v>3</v>
      </c>
      <c r="Q452" s="12" t="str">
        <f>IF(I452=0,"Never Recharged",INDEX(RFM_Method!$C$32:$G$36,6-K452,P452))</f>
        <v>At Risk</v>
      </c>
      <c r="R452" s="39">
        <f>SUMIFS(Raw_DataUsage!$D$2:$D$5001,Raw_DataUsage!$B$2:$B$5001,A452)/1024</f>
        <v>2.0910058593750001</v>
      </c>
      <c r="S452" s="40">
        <f>SUMIFS(Raw_Calls!$D$2:$D$5001,Raw_Calls!$B$2:$B$5001,A452)/60</f>
        <v>26.5</v>
      </c>
      <c r="T452" s="38" t="str">
        <f>IF(COUNTIFS(Raw_Subscriptions!$B$2:$B$3001,A452,Raw_Subscriptions!$F$2:$F$3001,"Active")&gt;0,"Yes","No")</f>
        <v>No</v>
      </c>
    </row>
    <row r="453" spans="1:20" x14ac:dyDescent="0.3">
      <c r="A453" s="13" t="str">
        <f>Raw_Customers!A450</f>
        <v>C000449</v>
      </c>
      <c r="B453" s="13" t="str">
        <f>Raw_Customers!B450</f>
        <v>Suresh Mishra</v>
      </c>
      <c r="C453" s="13" t="str">
        <f>Raw_Customers!E450</f>
        <v>Bangalore</v>
      </c>
      <c r="D453" s="13" t="str">
        <f>Raw_Customers!F450</f>
        <v>Gujarat</v>
      </c>
      <c r="E453" s="13" t="str">
        <f>Raw_Customers!H450</f>
        <v>Active</v>
      </c>
      <c r="F453" s="35">
        <f>Raw_Customers!G450</f>
        <v>45572</v>
      </c>
      <c r="G453" s="36" t="str">
        <f>IF(I453=0,"",INT(_xlfn.MAXIFS(Raw_Recharges!$D$2:$D$3001,Raw_Recharges!$B$2:$B$3001,A453)))</f>
        <v/>
      </c>
      <c r="H453" s="12" t="str">
        <f>IF(I453=0,"",RFM_Method!$C$5-G453)</f>
        <v/>
      </c>
      <c r="I453" s="12">
        <f>COUNTIFS(Raw_Recharges!$B$2:$B$3001,A453)</f>
        <v>0</v>
      </c>
      <c r="J453" s="37" t="str">
        <f>IF(I453=0,"",SUMIFS(Raw_Recharges!$E$2:$E$3001,Raw_Recharges!$B$2:$B$3001,A453))</f>
        <v/>
      </c>
      <c r="K453" s="38">
        <f>IF(I453=0,0,IF(H453&lt;=RFM_Method!$C$22,5,IF(H453&lt;=RFM_Method!$C$23,4,IF(H453&lt;=RFM_Method!$C$24,3,IF(H453&lt;=RFM_Method!$C$25,2,1)))))</f>
        <v>0</v>
      </c>
      <c r="L453" s="38">
        <f>IF(I453=0,0,IF(I453&gt;=RFM_Method!$E$22,5,IF(I453&gt;=RFM_Method!$E$23,4,IF(I453&gt;=RFM_Method!$E$24,3,IF(I453&gt;=RFM_Method!$E$25,2,1)))))</f>
        <v>0</v>
      </c>
      <c r="M453" s="38">
        <f>IF(I453=0,0,IF(J453&gt;=RFM_Method!$D$25,5,IF(J453&gt;=RFM_Method!$D$24,4,IF(J453&gt;=RFM_Method!$D$23,3,IF(J453&gt;=RFM_Method!$D$22,2,1)))))</f>
        <v>0</v>
      </c>
      <c r="N453" s="38" t="str">
        <f t="shared" ref="N453:N516" si="21">K453&amp;L453&amp;M453</f>
        <v>000</v>
      </c>
      <c r="O453" s="38">
        <f t="shared" ref="O453:O516" si="22">K453+L453+M453</f>
        <v>0</v>
      </c>
      <c r="P453" s="38">
        <f t="shared" ref="P453:P516" si="23">IF(I453=0,0,ROUND((L453+M453)/2,0))</f>
        <v>0</v>
      </c>
      <c r="Q453" s="12" t="str">
        <f>IF(I453=0,"Never Recharged",INDEX(RFM_Method!$C$32:$G$36,6-K453,P453))</f>
        <v>Never Recharged</v>
      </c>
      <c r="R453" s="39">
        <f>SUMIFS(Raw_DataUsage!$D$2:$D$5001,Raw_DataUsage!$B$2:$B$5001,A453)/1024</f>
        <v>5.0025292968750001</v>
      </c>
      <c r="S453" s="40">
        <f>SUMIFS(Raw_Calls!$D$2:$D$5001,Raw_Calls!$B$2:$B$5001,A453)/60</f>
        <v>16.75</v>
      </c>
      <c r="T453" s="38" t="str">
        <f>IF(COUNTIFS(Raw_Subscriptions!$B$2:$B$3001,A453,Raw_Subscriptions!$F$2:$F$3001,"Active")&gt;0,"Yes","No")</f>
        <v>No</v>
      </c>
    </row>
    <row r="454" spans="1:20" x14ac:dyDescent="0.3">
      <c r="A454" s="13" t="str">
        <f>Raw_Customers!A451</f>
        <v>C000450</v>
      </c>
      <c r="B454" s="13" t="str">
        <f>Raw_Customers!B451</f>
        <v>Anita Khan</v>
      </c>
      <c r="C454" s="13" t="str">
        <f>Raw_Customers!E451</f>
        <v>Chennai</v>
      </c>
      <c r="D454" s="13" t="str">
        <f>Raw_Customers!F451</f>
        <v>Karnataka</v>
      </c>
      <c r="E454" s="13" t="str">
        <f>Raw_Customers!H451</f>
        <v>Active</v>
      </c>
      <c r="F454" s="35">
        <f>Raw_Customers!G451</f>
        <v>44763</v>
      </c>
      <c r="G454" s="36" t="str">
        <f>IF(I454=0,"",INT(_xlfn.MAXIFS(Raw_Recharges!$D$2:$D$3001,Raw_Recharges!$B$2:$B$3001,A454)))</f>
        <v/>
      </c>
      <c r="H454" s="12" t="str">
        <f>IF(I454=0,"",RFM_Method!$C$5-G454)</f>
        <v/>
      </c>
      <c r="I454" s="12">
        <f>COUNTIFS(Raw_Recharges!$B$2:$B$3001,A454)</f>
        <v>0</v>
      </c>
      <c r="J454" s="37" t="str">
        <f>IF(I454=0,"",SUMIFS(Raw_Recharges!$E$2:$E$3001,Raw_Recharges!$B$2:$B$3001,A454))</f>
        <v/>
      </c>
      <c r="K454" s="38">
        <f>IF(I454=0,0,IF(H454&lt;=RFM_Method!$C$22,5,IF(H454&lt;=RFM_Method!$C$23,4,IF(H454&lt;=RFM_Method!$C$24,3,IF(H454&lt;=RFM_Method!$C$25,2,1)))))</f>
        <v>0</v>
      </c>
      <c r="L454" s="38">
        <f>IF(I454=0,0,IF(I454&gt;=RFM_Method!$E$22,5,IF(I454&gt;=RFM_Method!$E$23,4,IF(I454&gt;=RFM_Method!$E$24,3,IF(I454&gt;=RFM_Method!$E$25,2,1)))))</f>
        <v>0</v>
      </c>
      <c r="M454" s="38">
        <f>IF(I454=0,0,IF(J454&gt;=RFM_Method!$D$25,5,IF(J454&gt;=RFM_Method!$D$24,4,IF(J454&gt;=RFM_Method!$D$23,3,IF(J454&gt;=RFM_Method!$D$22,2,1)))))</f>
        <v>0</v>
      </c>
      <c r="N454" s="38" t="str">
        <f t="shared" si="21"/>
        <v>000</v>
      </c>
      <c r="O454" s="38">
        <f t="shared" si="22"/>
        <v>0</v>
      </c>
      <c r="P454" s="38">
        <f t="shared" si="23"/>
        <v>0</v>
      </c>
      <c r="Q454" s="12" t="str">
        <f>IF(I454=0,"Never Recharged",INDEX(RFM_Method!$C$32:$G$36,6-K454,P454))</f>
        <v>Never Recharged</v>
      </c>
      <c r="R454" s="39">
        <f>SUMIFS(Raw_DataUsage!$D$2:$D$5001,Raw_DataUsage!$B$2:$B$5001,A454)/1024</f>
        <v>3.7917382812499998</v>
      </c>
      <c r="S454" s="40">
        <f>SUMIFS(Raw_Calls!$D$2:$D$5001,Raw_Calls!$B$2:$B$5001,A454)/60</f>
        <v>0</v>
      </c>
      <c r="T454" s="38" t="str">
        <f>IF(COUNTIFS(Raw_Subscriptions!$B$2:$B$3001,A454,Raw_Subscriptions!$F$2:$F$3001,"Active")&gt;0,"Yes","No")</f>
        <v>No</v>
      </c>
    </row>
    <row r="455" spans="1:20" x14ac:dyDescent="0.3">
      <c r="A455" s="13" t="str">
        <f>Raw_Customers!A452</f>
        <v>C000451</v>
      </c>
      <c r="B455" s="13" t="str">
        <f>Raw_Customers!B452</f>
        <v>Simran Yadav</v>
      </c>
      <c r="C455" s="13" t="str">
        <f>Raw_Customers!E452</f>
        <v>Delhi</v>
      </c>
      <c r="D455" s="13" t="str">
        <f>Raw_Customers!F452</f>
        <v>Andhra Pradesh</v>
      </c>
      <c r="E455" s="13" t="str">
        <f>Raw_Customers!H452</f>
        <v>Active</v>
      </c>
      <c r="F455" s="35">
        <f>Raw_Customers!G452</f>
        <v>44884</v>
      </c>
      <c r="G455" s="36">
        <f>IF(I455=0,"",INT(_xlfn.MAXIFS(Raw_Recharges!$D$2:$D$3001,Raw_Recharges!$B$2:$B$3001,A455)))</f>
        <v>45982</v>
      </c>
      <c r="H455" s="12">
        <f>IF(I455=0,"",RFM_Method!$C$5-G455)</f>
        <v>72</v>
      </c>
      <c r="I455" s="12">
        <f>COUNTIFS(Raw_Recharges!$B$2:$B$3001,A455)</f>
        <v>3</v>
      </c>
      <c r="J455" s="37">
        <f>IF(I455=0,"",SUMIFS(Raw_Recharges!$E$2:$E$3001,Raw_Recharges!$B$2:$B$3001,A455))</f>
        <v>864</v>
      </c>
      <c r="K455" s="38">
        <f>IF(I455=0,0,IF(H455&lt;=RFM_Method!$C$22,5,IF(H455&lt;=RFM_Method!$C$23,4,IF(H455&lt;=RFM_Method!$C$24,3,IF(H455&lt;=RFM_Method!$C$25,2,1)))))</f>
        <v>4</v>
      </c>
      <c r="L455" s="38">
        <f>IF(I455=0,0,IF(I455&gt;=RFM_Method!$E$22,5,IF(I455&gt;=RFM_Method!$E$23,4,IF(I455&gt;=RFM_Method!$E$24,3,IF(I455&gt;=RFM_Method!$E$25,2,1)))))</f>
        <v>3</v>
      </c>
      <c r="M455" s="38">
        <f>IF(I455=0,0,IF(J455&gt;=RFM_Method!$D$25,5,IF(J455&gt;=RFM_Method!$D$24,4,IF(J455&gt;=RFM_Method!$D$23,3,IF(J455&gt;=RFM_Method!$D$22,2,1)))))</f>
        <v>3</v>
      </c>
      <c r="N455" s="38" t="str">
        <f t="shared" si="21"/>
        <v>433</v>
      </c>
      <c r="O455" s="38">
        <f t="shared" si="22"/>
        <v>10</v>
      </c>
      <c r="P455" s="38">
        <f t="shared" si="23"/>
        <v>3</v>
      </c>
      <c r="Q455" s="12" t="str">
        <f>IF(I455=0,"Never Recharged",INDEX(RFM_Method!$C$32:$G$36,6-K455,P455))</f>
        <v>Potential Loyalist</v>
      </c>
      <c r="R455" s="39">
        <f>SUMIFS(Raw_DataUsage!$D$2:$D$5001,Raw_DataUsage!$B$2:$B$5001,A455)/1024</f>
        <v>6.3168066406249999</v>
      </c>
      <c r="S455" s="40">
        <f>SUMIFS(Raw_Calls!$D$2:$D$5001,Raw_Calls!$B$2:$B$5001,A455)/60</f>
        <v>35.733333333333334</v>
      </c>
      <c r="T455" s="38" t="str">
        <f>IF(COUNTIFS(Raw_Subscriptions!$B$2:$B$3001,A455,Raw_Subscriptions!$F$2:$F$3001,"Active")&gt;0,"Yes","No")</f>
        <v>Yes</v>
      </c>
    </row>
    <row r="456" spans="1:20" x14ac:dyDescent="0.3">
      <c r="A456" s="13" t="str">
        <f>Raw_Customers!A453</f>
        <v>C000452</v>
      </c>
      <c r="B456" s="13" t="str">
        <f>Raw_Customers!B453</f>
        <v>Pooja Reddy</v>
      </c>
      <c r="C456" s="13" t="str">
        <f>Raw_Customers!E453</f>
        <v>Hyderabad</v>
      </c>
      <c r="D456" s="13" t="str">
        <f>Raw_Customers!F453</f>
        <v>Telangana</v>
      </c>
      <c r="E456" s="13" t="str">
        <f>Raw_Customers!H453</f>
        <v>Inactive</v>
      </c>
      <c r="F456" s="35">
        <f>Raw_Customers!G453</f>
        <v>45839</v>
      </c>
      <c r="G456" s="36">
        <f>IF(I456=0,"",INT(_xlfn.MAXIFS(Raw_Recharges!$D$2:$D$3001,Raw_Recharges!$B$2:$B$3001,A456)))</f>
        <v>45740</v>
      </c>
      <c r="H456" s="12">
        <f>IF(I456=0,"",RFM_Method!$C$5-G456)</f>
        <v>314</v>
      </c>
      <c r="I456" s="12">
        <f>COUNTIFS(Raw_Recharges!$B$2:$B$3001,A456)</f>
        <v>2</v>
      </c>
      <c r="J456" s="37">
        <f>IF(I456=0,"",SUMIFS(Raw_Recharges!$E$2:$E$3001,Raw_Recharges!$B$2:$B$3001,A456))</f>
        <v>814</v>
      </c>
      <c r="K456" s="38">
        <f>IF(I456=0,0,IF(H456&lt;=RFM_Method!$C$22,5,IF(H456&lt;=RFM_Method!$C$23,4,IF(H456&lt;=RFM_Method!$C$24,3,IF(H456&lt;=RFM_Method!$C$25,2,1)))))</f>
        <v>1</v>
      </c>
      <c r="L456" s="38">
        <f>IF(I456=0,0,IF(I456&gt;=RFM_Method!$E$22,5,IF(I456&gt;=RFM_Method!$E$23,4,IF(I456&gt;=RFM_Method!$E$24,3,IF(I456&gt;=RFM_Method!$E$25,2,1)))))</f>
        <v>2</v>
      </c>
      <c r="M456" s="38">
        <f>IF(I456=0,0,IF(J456&gt;=RFM_Method!$D$25,5,IF(J456&gt;=RFM_Method!$D$24,4,IF(J456&gt;=RFM_Method!$D$23,3,IF(J456&gt;=RFM_Method!$D$22,2,1)))))</f>
        <v>3</v>
      </c>
      <c r="N456" s="38" t="str">
        <f t="shared" si="21"/>
        <v>123</v>
      </c>
      <c r="O456" s="38">
        <f t="shared" si="22"/>
        <v>6</v>
      </c>
      <c r="P456" s="38">
        <f t="shared" si="23"/>
        <v>3</v>
      </c>
      <c r="Q456" s="12" t="str">
        <f>IF(I456=0,"Never Recharged",INDEX(RFM_Method!$C$32:$G$36,6-K456,P456))</f>
        <v>At Risk</v>
      </c>
      <c r="R456" s="39">
        <f>SUMIFS(Raw_DataUsage!$D$2:$D$5001,Raw_DataUsage!$B$2:$B$5001,A456)/1024</f>
        <v>7.4717968750000008</v>
      </c>
      <c r="S456" s="40">
        <f>SUMIFS(Raw_Calls!$D$2:$D$5001,Raw_Calls!$B$2:$B$5001,A456)/60</f>
        <v>53.7</v>
      </c>
      <c r="T456" s="38" t="str">
        <f>IF(COUNTIFS(Raw_Subscriptions!$B$2:$B$3001,A456,Raw_Subscriptions!$F$2:$F$3001,"Active")&gt;0,"Yes","No")</f>
        <v>Yes</v>
      </c>
    </row>
    <row r="457" spans="1:20" x14ac:dyDescent="0.3">
      <c r="A457" s="13" t="str">
        <f>Raw_Customers!A454</f>
        <v>C000453</v>
      </c>
      <c r="B457" s="13" t="str">
        <f>Raw_Customers!B454</f>
        <v>Neha Mishra</v>
      </c>
      <c r="C457" s="13" t="str">
        <f>Raw_Customers!E454</f>
        <v>Hyderabad</v>
      </c>
      <c r="D457" s="13" t="str">
        <f>Raw_Customers!F454</f>
        <v>Delhi NCR</v>
      </c>
      <c r="E457" s="13" t="str">
        <f>Raw_Customers!H454</f>
        <v>Inactive</v>
      </c>
      <c r="F457" s="35">
        <f>Raw_Customers!G454</f>
        <v>45841</v>
      </c>
      <c r="G457" s="36">
        <f>IF(I457=0,"",INT(_xlfn.MAXIFS(Raw_Recharges!$D$2:$D$3001,Raw_Recharges!$B$2:$B$3001,A457)))</f>
        <v>45918</v>
      </c>
      <c r="H457" s="12">
        <f>IF(I457=0,"",RFM_Method!$C$5-G457)</f>
        <v>136</v>
      </c>
      <c r="I457" s="12">
        <f>COUNTIFS(Raw_Recharges!$B$2:$B$3001,A457)</f>
        <v>1</v>
      </c>
      <c r="J457" s="37">
        <f>IF(I457=0,"",SUMIFS(Raw_Recharges!$E$2:$E$3001,Raw_Recharges!$B$2:$B$3001,A457))</f>
        <v>349</v>
      </c>
      <c r="K457" s="38">
        <f>IF(I457=0,0,IF(H457&lt;=RFM_Method!$C$22,5,IF(H457&lt;=RFM_Method!$C$23,4,IF(H457&lt;=RFM_Method!$C$24,3,IF(H457&lt;=RFM_Method!$C$25,2,1)))))</f>
        <v>3</v>
      </c>
      <c r="L457" s="38">
        <f>IF(I457=0,0,IF(I457&gt;=RFM_Method!$E$22,5,IF(I457&gt;=RFM_Method!$E$23,4,IF(I457&gt;=RFM_Method!$E$24,3,IF(I457&gt;=RFM_Method!$E$25,2,1)))))</f>
        <v>1</v>
      </c>
      <c r="M457" s="38">
        <f>IF(I457=0,0,IF(J457&gt;=RFM_Method!$D$25,5,IF(J457&gt;=RFM_Method!$D$24,4,IF(J457&gt;=RFM_Method!$D$23,3,IF(J457&gt;=RFM_Method!$D$22,2,1)))))</f>
        <v>1</v>
      </c>
      <c r="N457" s="38" t="str">
        <f t="shared" si="21"/>
        <v>311</v>
      </c>
      <c r="O457" s="38">
        <f t="shared" si="22"/>
        <v>5</v>
      </c>
      <c r="P457" s="38">
        <f t="shared" si="23"/>
        <v>1</v>
      </c>
      <c r="Q457" s="12" t="str">
        <f>IF(I457=0,"Never Recharged",INDEX(RFM_Method!$C$32:$G$36,6-K457,P457))</f>
        <v>About to Sleep</v>
      </c>
      <c r="R457" s="39">
        <f>SUMIFS(Raw_DataUsage!$D$2:$D$5001,Raw_DataUsage!$B$2:$B$5001,A457)/1024</f>
        <v>6.5119726562500002</v>
      </c>
      <c r="S457" s="40">
        <f>SUMIFS(Raw_Calls!$D$2:$D$5001,Raw_Calls!$B$2:$B$5001,A457)/60</f>
        <v>36.799999999999997</v>
      </c>
      <c r="T457" s="38" t="str">
        <f>IF(COUNTIFS(Raw_Subscriptions!$B$2:$B$3001,A457,Raw_Subscriptions!$F$2:$F$3001,"Active")&gt;0,"Yes","No")</f>
        <v>No</v>
      </c>
    </row>
    <row r="458" spans="1:20" x14ac:dyDescent="0.3">
      <c r="A458" s="13" t="str">
        <f>Raw_Customers!A455</f>
        <v>C000454</v>
      </c>
      <c r="B458" s="13" t="str">
        <f>Raw_Customers!B455</f>
        <v>Simran Khan</v>
      </c>
      <c r="C458" s="13" t="str">
        <f>Raw_Customers!E455</f>
        <v>Pune</v>
      </c>
      <c r="D458" s="13" t="str">
        <f>Raw_Customers!F455</f>
        <v>Telangana</v>
      </c>
      <c r="E458" s="13" t="str">
        <f>Raw_Customers!H455</f>
        <v>Active</v>
      </c>
      <c r="F458" s="35">
        <f>Raw_Customers!G455</f>
        <v>45546</v>
      </c>
      <c r="G458" s="36">
        <f>IF(I458=0,"",INT(_xlfn.MAXIFS(Raw_Recharges!$D$2:$D$3001,Raw_Recharges!$B$2:$B$3001,A458)))</f>
        <v>45787</v>
      </c>
      <c r="H458" s="12">
        <f>IF(I458=0,"",RFM_Method!$C$5-G458)</f>
        <v>267</v>
      </c>
      <c r="I458" s="12">
        <f>COUNTIFS(Raw_Recharges!$B$2:$B$3001,A458)</f>
        <v>1</v>
      </c>
      <c r="J458" s="37">
        <f>IF(I458=0,"",SUMIFS(Raw_Recharges!$E$2:$E$3001,Raw_Recharges!$B$2:$B$3001,A458))</f>
        <v>999</v>
      </c>
      <c r="K458" s="38">
        <f>IF(I458=0,0,IF(H458&lt;=RFM_Method!$C$22,5,IF(H458&lt;=RFM_Method!$C$23,4,IF(H458&lt;=RFM_Method!$C$24,3,IF(H458&lt;=RFM_Method!$C$25,2,1)))))</f>
        <v>1</v>
      </c>
      <c r="L458" s="38">
        <f>IF(I458=0,0,IF(I458&gt;=RFM_Method!$E$22,5,IF(I458&gt;=RFM_Method!$E$23,4,IF(I458&gt;=RFM_Method!$E$24,3,IF(I458&gt;=RFM_Method!$E$25,2,1)))))</f>
        <v>1</v>
      </c>
      <c r="M458" s="38">
        <f>IF(I458=0,0,IF(J458&gt;=RFM_Method!$D$25,5,IF(J458&gt;=RFM_Method!$D$24,4,IF(J458&gt;=RFM_Method!$D$23,3,IF(J458&gt;=RFM_Method!$D$22,2,1)))))</f>
        <v>3</v>
      </c>
      <c r="N458" s="38" t="str">
        <f t="shared" si="21"/>
        <v>113</v>
      </c>
      <c r="O458" s="38">
        <f t="shared" si="22"/>
        <v>5</v>
      </c>
      <c r="P458" s="38">
        <f t="shared" si="23"/>
        <v>2</v>
      </c>
      <c r="Q458" s="12" t="str">
        <f>IF(I458=0,"Never Recharged",INDEX(RFM_Method!$C$32:$G$36,6-K458,P458))</f>
        <v>Hibernating</v>
      </c>
      <c r="R458" s="39">
        <f>SUMIFS(Raw_DataUsage!$D$2:$D$5001,Raw_DataUsage!$B$2:$B$5001,A458)/1024</f>
        <v>2.3798144531250003</v>
      </c>
      <c r="S458" s="40">
        <f>SUMIFS(Raw_Calls!$D$2:$D$5001,Raw_Calls!$B$2:$B$5001,A458)/60</f>
        <v>147.18333333333334</v>
      </c>
      <c r="T458" s="38" t="str">
        <f>IF(COUNTIFS(Raw_Subscriptions!$B$2:$B$3001,A458,Raw_Subscriptions!$F$2:$F$3001,"Active")&gt;0,"Yes","No")</f>
        <v>No</v>
      </c>
    </row>
    <row r="459" spans="1:20" x14ac:dyDescent="0.3">
      <c r="A459" s="13" t="str">
        <f>Raw_Customers!A456</f>
        <v>C000455</v>
      </c>
      <c r="B459" s="13" t="str">
        <f>Raw_Customers!B456</f>
        <v>Vikram Reddy</v>
      </c>
      <c r="C459" s="13" t="str">
        <f>Raw_Customers!E456</f>
        <v>Hyderabad</v>
      </c>
      <c r="D459" s="13" t="str">
        <f>Raw_Customers!F456</f>
        <v>Punjab</v>
      </c>
      <c r="E459" s="13" t="str">
        <f>Raw_Customers!H456</f>
        <v>Active</v>
      </c>
      <c r="F459" s="35">
        <f>Raw_Customers!G456</f>
        <v>44524</v>
      </c>
      <c r="G459" s="36">
        <f>IF(I459=0,"",INT(_xlfn.MAXIFS(Raw_Recharges!$D$2:$D$3001,Raw_Recharges!$B$2:$B$3001,A459)))</f>
        <v>45944</v>
      </c>
      <c r="H459" s="12">
        <f>IF(I459=0,"",RFM_Method!$C$5-G459)</f>
        <v>110</v>
      </c>
      <c r="I459" s="12">
        <f>COUNTIFS(Raw_Recharges!$B$2:$B$3001,A459)</f>
        <v>2</v>
      </c>
      <c r="J459" s="37">
        <f>IF(I459=0,"",SUMIFS(Raw_Recharges!$E$2:$E$3001,Raw_Recharges!$B$2:$B$3001,A459))</f>
        <v>598</v>
      </c>
      <c r="K459" s="38">
        <f>IF(I459=0,0,IF(H459&lt;=RFM_Method!$C$22,5,IF(H459&lt;=RFM_Method!$C$23,4,IF(H459&lt;=RFM_Method!$C$24,3,IF(H459&lt;=RFM_Method!$C$25,2,1)))))</f>
        <v>3</v>
      </c>
      <c r="L459" s="38">
        <f>IF(I459=0,0,IF(I459&gt;=RFM_Method!$E$22,5,IF(I459&gt;=RFM_Method!$E$23,4,IF(I459&gt;=RFM_Method!$E$24,3,IF(I459&gt;=RFM_Method!$E$25,2,1)))))</f>
        <v>2</v>
      </c>
      <c r="M459" s="38">
        <f>IF(I459=0,0,IF(J459&gt;=RFM_Method!$D$25,5,IF(J459&gt;=RFM_Method!$D$24,4,IF(J459&gt;=RFM_Method!$D$23,3,IF(J459&gt;=RFM_Method!$D$22,2,1)))))</f>
        <v>2</v>
      </c>
      <c r="N459" s="38" t="str">
        <f t="shared" si="21"/>
        <v>322</v>
      </c>
      <c r="O459" s="38">
        <f t="shared" si="22"/>
        <v>7</v>
      </c>
      <c r="P459" s="38">
        <f t="shared" si="23"/>
        <v>2</v>
      </c>
      <c r="Q459" s="12" t="str">
        <f>IF(I459=0,"Never Recharged",INDEX(RFM_Method!$C$32:$G$36,6-K459,P459))</f>
        <v>Need Attention</v>
      </c>
      <c r="R459" s="39">
        <f>SUMIFS(Raw_DataUsage!$D$2:$D$5001,Raw_DataUsage!$B$2:$B$5001,A459)/1024</f>
        <v>3.4892480468749998</v>
      </c>
      <c r="S459" s="40">
        <f>SUMIFS(Raw_Calls!$D$2:$D$5001,Raw_Calls!$B$2:$B$5001,A459)/60</f>
        <v>63.81666666666667</v>
      </c>
      <c r="T459" s="38" t="str">
        <f>IF(COUNTIFS(Raw_Subscriptions!$B$2:$B$3001,A459,Raw_Subscriptions!$F$2:$F$3001,"Active")&gt;0,"Yes","No")</f>
        <v>No</v>
      </c>
    </row>
    <row r="460" spans="1:20" x14ac:dyDescent="0.3">
      <c r="A460" s="13" t="str">
        <f>Raw_Customers!A457</f>
        <v>C000456</v>
      </c>
      <c r="B460" s="13" t="str">
        <f>Raw_Customers!B457</f>
        <v>Rahul Yadav</v>
      </c>
      <c r="C460" s="13" t="str">
        <f>Raw_Customers!E457</f>
        <v>Bangalore</v>
      </c>
      <c r="D460" s="13" t="str">
        <f>Raw_Customers!F457</f>
        <v>West Bengal</v>
      </c>
      <c r="E460" s="13" t="str">
        <f>Raw_Customers!H457</f>
        <v>Inactive</v>
      </c>
      <c r="F460" s="35">
        <f>Raw_Customers!G457</f>
        <v>45272</v>
      </c>
      <c r="G460" s="36" t="str">
        <f>IF(I460=0,"",INT(_xlfn.MAXIFS(Raw_Recharges!$D$2:$D$3001,Raw_Recharges!$B$2:$B$3001,A460)))</f>
        <v/>
      </c>
      <c r="H460" s="12" t="str">
        <f>IF(I460=0,"",RFM_Method!$C$5-G460)</f>
        <v/>
      </c>
      <c r="I460" s="12">
        <f>COUNTIFS(Raw_Recharges!$B$2:$B$3001,A460)</f>
        <v>0</v>
      </c>
      <c r="J460" s="37" t="str">
        <f>IF(I460=0,"",SUMIFS(Raw_Recharges!$E$2:$E$3001,Raw_Recharges!$B$2:$B$3001,A460))</f>
        <v/>
      </c>
      <c r="K460" s="38">
        <f>IF(I460=0,0,IF(H460&lt;=RFM_Method!$C$22,5,IF(H460&lt;=RFM_Method!$C$23,4,IF(H460&lt;=RFM_Method!$C$24,3,IF(H460&lt;=RFM_Method!$C$25,2,1)))))</f>
        <v>0</v>
      </c>
      <c r="L460" s="38">
        <f>IF(I460=0,0,IF(I460&gt;=RFM_Method!$E$22,5,IF(I460&gt;=RFM_Method!$E$23,4,IF(I460&gt;=RFM_Method!$E$24,3,IF(I460&gt;=RFM_Method!$E$25,2,1)))))</f>
        <v>0</v>
      </c>
      <c r="M460" s="38">
        <f>IF(I460=0,0,IF(J460&gt;=RFM_Method!$D$25,5,IF(J460&gt;=RFM_Method!$D$24,4,IF(J460&gt;=RFM_Method!$D$23,3,IF(J460&gt;=RFM_Method!$D$22,2,1)))))</f>
        <v>0</v>
      </c>
      <c r="N460" s="38" t="str">
        <f t="shared" si="21"/>
        <v>000</v>
      </c>
      <c r="O460" s="38">
        <f t="shared" si="22"/>
        <v>0</v>
      </c>
      <c r="P460" s="38">
        <f t="shared" si="23"/>
        <v>0</v>
      </c>
      <c r="Q460" s="12" t="str">
        <f>IF(I460=0,"Never Recharged",INDEX(RFM_Method!$C$32:$G$36,6-K460,P460))</f>
        <v>Never Recharged</v>
      </c>
      <c r="R460" s="39">
        <f>SUMIFS(Raw_DataUsage!$D$2:$D$5001,Raw_DataUsage!$B$2:$B$5001,A460)/1024</f>
        <v>4.3603710937500004</v>
      </c>
      <c r="S460" s="40">
        <f>SUMIFS(Raw_Calls!$D$2:$D$5001,Raw_Calls!$B$2:$B$5001,A460)/60</f>
        <v>54.8</v>
      </c>
      <c r="T460" s="38" t="str">
        <f>IF(COUNTIFS(Raw_Subscriptions!$B$2:$B$3001,A460,Raw_Subscriptions!$F$2:$F$3001,"Active")&gt;0,"Yes","No")</f>
        <v>No</v>
      </c>
    </row>
    <row r="461" spans="1:20" x14ac:dyDescent="0.3">
      <c r="A461" s="13" t="str">
        <f>Raw_Customers!A458</f>
        <v>C000457</v>
      </c>
      <c r="B461" s="13" t="str">
        <f>Raw_Customers!B458</f>
        <v>Rahul Khan</v>
      </c>
      <c r="C461" s="13" t="str">
        <f>Raw_Customers!E458</f>
        <v>Bangalore</v>
      </c>
      <c r="D461" s="13" t="str">
        <f>Raw_Customers!F458</f>
        <v>UP East</v>
      </c>
      <c r="E461" s="13" t="str">
        <f>Raw_Customers!H458</f>
        <v>Active</v>
      </c>
      <c r="F461" s="35">
        <f>Raw_Customers!G458</f>
        <v>44939</v>
      </c>
      <c r="G461" s="36">
        <f>IF(I461=0,"",INT(_xlfn.MAXIFS(Raw_Recharges!$D$2:$D$3001,Raw_Recharges!$B$2:$B$3001,A461)))</f>
        <v>45853</v>
      </c>
      <c r="H461" s="12">
        <f>IF(I461=0,"",RFM_Method!$C$5-G461)</f>
        <v>201</v>
      </c>
      <c r="I461" s="12">
        <f>COUNTIFS(Raw_Recharges!$B$2:$B$3001,A461)</f>
        <v>1</v>
      </c>
      <c r="J461" s="37">
        <f>IF(I461=0,"",SUMIFS(Raw_Recharges!$E$2:$E$3001,Raw_Recharges!$B$2:$B$3001,A461))</f>
        <v>499</v>
      </c>
      <c r="K461" s="38">
        <f>IF(I461=0,0,IF(H461&lt;=RFM_Method!$C$22,5,IF(H461&lt;=RFM_Method!$C$23,4,IF(H461&lt;=RFM_Method!$C$24,3,IF(H461&lt;=RFM_Method!$C$25,2,1)))))</f>
        <v>2</v>
      </c>
      <c r="L461" s="38">
        <f>IF(I461=0,0,IF(I461&gt;=RFM_Method!$E$22,5,IF(I461&gt;=RFM_Method!$E$23,4,IF(I461&gt;=RFM_Method!$E$24,3,IF(I461&gt;=RFM_Method!$E$25,2,1)))))</f>
        <v>1</v>
      </c>
      <c r="M461" s="38">
        <f>IF(I461=0,0,IF(J461&gt;=RFM_Method!$D$25,5,IF(J461&gt;=RFM_Method!$D$24,4,IF(J461&gt;=RFM_Method!$D$23,3,IF(J461&gt;=RFM_Method!$D$22,2,1)))))</f>
        <v>2</v>
      </c>
      <c r="N461" s="38" t="str">
        <f t="shared" si="21"/>
        <v>212</v>
      </c>
      <c r="O461" s="38">
        <f t="shared" si="22"/>
        <v>5</v>
      </c>
      <c r="P461" s="38">
        <f t="shared" si="23"/>
        <v>2</v>
      </c>
      <c r="Q461" s="12" t="str">
        <f>IF(I461=0,"Never Recharged",INDEX(RFM_Method!$C$32:$G$36,6-K461,P461))</f>
        <v>About to Sleep</v>
      </c>
      <c r="R461" s="39">
        <f>SUMIFS(Raw_DataUsage!$D$2:$D$5001,Raw_DataUsage!$B$2:$B$5001,A461)/1024</f>
        <v>6.8057324218749997</v>
      </c>
      <c r="S461" s="40">
        <f>SUMIFS(Raw_Calls!$D$2:$D$5001,Raw_Calls!$B$2:$B$5001,A461)/60</f>
        <v>0</v>
      </c>
      <c r="T461" s="38" t="str">
        <f>IF(COUNTIFS(Raw_Subscriptions!$B$2:$B$3001,A461,Raw_Subscriptions!$F$2:$F$3001,"Active")&gt;0,"Yes","No")</f>
        <v>No</v>
      </c>
    </row>
    <row r="462" spans="1:20" x14ac:dyDescent="0.3">
      <c r="A462" s="13" t="str">
        <f>Raw_Customers!A459</f>
        <v>C000458</v>
      </c>
      <c r="B462" s="13" t="str">
        <f>Raw_Customers!B459</f>
        <v>Anita Mishra</v>
      </c>
      <c r="C462" s="13" t="str">
        <f>Raw_Customers!E459</f>
        <v>Pune</v>
      </c>
      <c r="D462" s="13" t="str">
        <f>Raw_Customers!F459</f>
        <v>West Bengal</v>
      </c>
      <c r="E462" s="13" t="str">
        <f>Raw_Customers!H459</f>
        <v>Active</v>
      </c>
      <c r="F462" s="35">
        <f>Raw_Customers!G459</f>
        <v>45246</v>
      </c>
      <c r="G462" s="36">
        <f>IF(I462=0,"",INT(_xlfn.MAXIFS(Raw_Recharges!$D$2:$D$3001,Raw_Recharges!$B$2:$B$3001,A462)))</f>
        <v>45913</v>
      </c>
      <c r="H462" s="12">
        <f>IF(I462=0,"",RFM_Method!$C$5-G462)</f>
        <v>141</v>
      </c>
      <c r="I462" s="12">
        <f>COUNTIFS(Raw_Recharges!$B$2:$B$3001,A462)</f>
        <v>2</v>
      </c>
      <c r="J462" s="37">
        <f>IF(I462=0,"",SUMIFS(Raw_Recharges!$E$2:$E$3001,Raw_Recharges!$B$2:$B$3001,A462))</f>
        <v>3147</v>
      </c>
      <c r="K462" s="38">
        <f>IF(I462=0,0,IF(H462&lt;=RFM_Method!$C$22,5,IF(H462&lt;=RFM_Method!$C$23,4,IF(H462&lt;=RFM_Method!$C$24,3,IF(H462&lt;=RFM_Method!$C$25,2,1)))))</f>
        <v>3</v>
      </c>
      <c r="L462" s="38">
        <f>IF(I462=0,0,IF(I462&gt;=RFM_Method!$E$22,5,IF(I462&gt;=RFM_Method!$E$23,4,IF(I462&gt;=RFM_Method!$E$24,3,IF(I462&gt;=RFM_Method!$E$25,2,1)))))</f>
        <v>2</v>
      </c>
      <c r="M462" s="38">
        <f>IF(I462=0,0,IF(J462&gt;=RFM_Method!$D$25,5,IF(J462&gt;=RFM_Method!$D$24,4,IF(J462&gt;=RFM_Method!$D$23,3,IF(J462&gt;=RFM_Method!$D$22,2,1)))))</f>
        <v>5</v>
      </c>
      <c r="N462" s="38" t="str">
        <f t="shared" si="21"/>
        <v>325</v>
      </c>
      <c r="O462" s="38">
        <f t="shared" si="22"/>
        <v>10</v>
      </c>
      <c r="P462" s="38">
        <f t="shared" si="23"/>
        <v>4</v>
      </c>
      <c r="Q462" s="12" t="str">
        <f>IF(I462=0,"Never Recharged",INDEX(RFM_Method!$C$32:$G$36,6-K462,P462))</f>
        <v>Loyal Customers</v>
      </c>
      <c r="R462" s="39">
        <f>SUMIFS(Raw_DataUsage!$D$2:$D$5001,Raw_DataUsage!$B$2:$B$5001,A462)/1024</f>
        <v>5.8521777343750001</v>
      </c>
      <c r="S462" s="40">
        <f>SUMIFS(Raw_Calls!$D$2:$D$5001,Raw_Calls!$B$2:$B$5001,A462)/60</f>
        <v>29.95</v>
      </c>
      <c r="T462" s="38" t="str">
        <f>IF(COUNTIFS(Raw_Subscriptions!$B$2:$B$3001,A462,Raw_Subscriptions!$F$2:$F$3001,"Active")&gt;0,"Yes","No")</f>
        <v>No</v>
      </c>
    </row>
    <row r="463" spans="1:20" x14ac:dyDescent="0.3">
      <c r="A463" s="13" t="str">
        <f>Raw_Customers!A460</f>
        <v>C000459</v>
      </c>
      <c r="B463" s="13" t="str">
        <f>Raw_Customers!B460</f>
        <v>Vikram Sharma</v>
      </c>
      <c r="C463" s="13" t="str">
        <f>Raw_Customers!E460</f>
        <v>Mumbai</v>
      </c>
      <c r="D463" s="13" t="str">
        <f>Raw_Customers!F460</f>
        <v>Maharashtra</v>
      </c>
      <c r="E463" s="13" t="str">
        <f>Raw_Customers!H460</f>
        <v>Inactive</v>
      </c>
      <c r="F463" s="35">
        <f>Raw_Customers!G460</f>
        <v>44843</v>
      </c>
      <c r="G463" s="36" t="str">
        <f>IF(I463=0,"",INT(_xlfn.MAXIFS(Raw_Recharges!$D$2:$D$3001,Raw_Recharges!$B$2:$B$3001,A463)))</f>
        <v/>
      </c>
      <c r="H463" s="12" t="str">
        <f>IF(I463=0,"",RFM_Method!$C$5-G463)</f>
        <v/>
      </c>
      <c r="I463" s="12">
        <f>COUNTIFS(Raw_Recharges!$B$2:$B$3001,A463)</f>
        <v>0</v>
      </c>
      <c r="J463" s="37" t="str">
        <f>IF(I463=0,"",SUMIFS(Raw_Recharges!$E$2:$E$3001,Raw_Recharges!$B$2:$B$3001,A463))</f>
        <v/>
      </c>
      <c r="K463" s="38">
        <f>IF(I463=0,0,IF(H463&lt;=RFM_Method!$C$22,5,IF(H463&lt;=RFM_Method!$C$23,4,IF(H463&lt;=RFM_Method!$C$24,3,IF(H463&lt;=RFM_Method!$C$25,2,1)))))</f>
        <v>0</v>
      </c>
      <c r="L463" s="38">
        <f>IF(I463=0,0,IF(I463&gt;=RFM_Method!$E$22,5,IF(I463&gt;=RFM_Method!$E$23,4,IF(I463&gt;=RFM_Method!$E$24,3,IF(I463&gt;=RFM_Method!$E$25,2,1)))))</f>
        <v>0</v>
      </c>
      <c r="M463" s="38">
        <f>IF(I463=0,0,IF(J463&gt;=RFM_Method!$D$25,5,IF(J463&gt;=RFM_Method!$D$24,4,IF(J463&gt;=RFM_Method!$D$23,3,IF(J463&gt;=RFM_Method!$D$22,2,1)))))</f>
        <v>0</v>
      </c>
      <c r="N463" s="38" t="str">
        <f t="shared" si="21"/>
        <v>000</v>
      </c>
      <c r="O463" s="38">
        <f t="shared" si="22"/>
        <v>0</v>
      </c>
      <c r="P463" s="38">
        <f t="shared" si="23"/>
        <v>0</v>
      </c>
      <c r="Q463" s="12" t="str">
        <f>IF(I463=0,"Never Recharged",INDEX(RFM_Method!$C$32:$G$36,6-K463,P463))</f>
        <v>Never Recharged</v>
      </c>
      <c r="R463" s="39">
        <f>SUMIFS(Raw_DataUsage!$D$2:$D$5001,Raw_DataUsage!$B$2:$B$5001,A463)/1024</f>
        <v>4.7888378906250004</v>
      </c>
      <c r="S463" s="40">
        <f>SUMIFS(Raw_Calls!$D$2:$D$5001,Raw_Calls!$B$2:$B$5001,A463)/60</f>
        <v>0</v>
      </c>
      <c r="T463" s="38" t="str">
        <f>IF(COUNTIFS(Raw_Subscriptions!$B$2:$B$3001,A463,Raw_Subscriptions!$F$2:$F$3001,"Active")&gt;0,"Yes","No")</f>
        <v>No</v>
      </c>
    </row>
    <row r="464" spans="1:20" x14ac:dyDescent="0.3">
      <c r="A464" s="13" t="str">
        <f>Raw_Customers!A461</f>
        <v>C000460</v>
      </c>
      <c r="B464" s="13" t="str">
        <f>Raw_Customers!B461</f>
        <v>Suresh Khan</v>
      </c>
      <c r="C464" s="13" t="str">
        <f>Raw_Customers!E461</f>
        <v>Hyderabad</v>
      </c>
      <c r="D464" s="13" t="str">
        <f>Raw_Customers!F461</f>
        <v>UP East</v>
      </c>
      <c r="E464" s="13" t="str">
        <f>Raw_Customers!H461</f>
        <v>Inactive</v>
      </c>
      <c r="F464" s="35">
        <f>Raw_Customers!G461</f>
        <v>44646</v>
      </c>
      <c r="G464" s="36">
        <f>IF(I464=0,"",INT(_xlfn.MAXIFS(Raw_Recharges!$D$2:$D$3001,Raw_Recharges!$B$2:$B$3001,A464)))</f>
        <v>45974</v>
      </c>
      <c r="H464" s="12">
        <f>IF(I464=0,"",RFM_Method!$C$5-G464)</f>
        <v>80</v>
      </c>
      <c r="I464" s="12">
        <f>COUNTIFS(Raw_Recharges!$B$2:$B$3001,A464)</f>
        <v>2</v>
      </c>
      <c r="J464" s="37">
        <f>IF(I464=0,"",SUMIFS(Raw_Recharges!$E$2:$E$3001,Raw_Recharges!$B$2:$B$3001,A464))</f>
        <v>447</v>
      </c>
      <c r="K464" s="38">
        <f>IF(I464=0,0,IF(H464&lt;=RFM_Method!$C$22,5,IF(H464&lt;=RFM_Method!$C$23,4,IF(H464&lt;=RFM_Method!$C$24,3,IF(H464&lt;=RFM_Method!$C$25,2,1)))))</f>
        <v>4</v>
      </c>
      <c r="L464" s="38">
        <f>IF(I464=0,0,IF(I464&gt;=RFM_Method!$E$22,5,IF(I464&gt;=RFM_Method!$E$23,4,IF(I464&gt;=RFM_Method!$E$24,3,IF(I464&gt;=RFM_Method!$E$25,2,1)))))</f>
        <v>2</v>
      </c>
      <c r="M464" s="38">
        <f>IF(I464=0,0,IF(J464&gt;=RFM_Method!$D$25,5,IF(J464&gt;=RFM_Method!$D$24,4,IF(J464&gt;=RFM_Method!$D$23,3,IF(J464&gt;=RFM_Method!$D$22,2,1)))))</f>
        <v>2</v>
      </c>
      <c r="N464" s="38" t="str">
        <f t="shared" si="21"/>
        <v>422</v>
      </c>
      <c r="O464" s="38">
        <f t="shared" si="22"/>
        <v>8</v>
      </c>
      <c r="P464" s="38">
        <f t="shared" si="23"/>
        <v>2</v>
      </c>
      <c r="Q464" s="12" t="str">
        <f>IF(I464=0,"Never Recharged",INDEX(RFM_Method!$C$32:$G$36,6-K464,P464))</f>
        <v>Potential Loyalist</v>
      </c>
      <c r="R464" s="39">
        <f>SUMIFS(Raw_DataUsage!$D$2:$D$5001,Raw_DataUsage!$B$2:$B$5001,A464)/1024</f>
        <v>2.1791113281250003</v>
      </c>
      <c r="S464" s="40">
        <f>SUMIFS(Raw_Calls!$D$2:$D$5001,Raw_Calls!$B$2:$B$5001,A464)/60</f>
        <v>91.533333333333331</v>
      </c>
      <c r="T464" s="38" t="str">
        <f>IF(COUNTIFS(Raw_Subscriptions!$B$2:$B$3001,A464,Raw_Subscriptions!$F$2:$F$3001,"Active")&gt;0,"Yes","No")</f>
        <v>No</v>
      </c>
    </row>
    <row r="465" spans="1:20" x14ac:dyDescent="0.3">
      <c r="A465" s="13" t="str">
        <f>Raw_Customers!A462</f>
        <v>C000461</v>
      </c>
      <c r="B465" s="13" t="str">
        <f>Raw_Customers!B462</f>
        <v>Neha Mishra</v>
      </c>
      <c r="C465" s="13" t="str">
        <f>Raw_Customers!E462</f>
        <v>Chennai</v>
      </c>
      <c r="D465" s="13" t="str">
        <f>Raw_Customers!F462</f>
        <v>West Bengal</v>
      </c>
      <c r="E465" s="13" t="str">
        <f>Raw_Customers!H462</f>
        <v>Active</v>
      </c>
      <c r="F465" s="35">
        <f>Raw_Customers!G462</f>
        <v>44591</v>
      </c>
      <c r="G465" s="36">
        <f>IF(I465=0,"",INT(_xlfn.MAXIFS(Raw_Recharges!$D$2:$D$3001,Raw_Recharges!$B$2:$B$3001,A465)))</f>
        <v>45926</v>
      </c>
      <c r="H465" s="12">
        <f>IF(I465=0,"",RFM_Method!$C$5-G465)</f>
        <v>128</v>
      </c>
      <c r="I465" s="12">
        <f>COUNTIFS(Raw_Recharges!$B$2:$B$3001,A465)</f>
        <v>2</v>
      </c>
      <c r="J465" s="37">
        <f>IF(I465=0,"",SUMIFS(Raw_Recharges!$E$2:$E$3001,Raw_Recharges!$B$2:$B$3001,A465))</f>
        <v>1015</v>
      </c>
      <c r="K465" s="38">
        <f>IF(I465=0,0,IF(H465&lt;=RFM_Method!$C$22,5,IF(H465&lt;=RFM_Method!$C$23,4,IF(H465&lt;=RFM_Method!$C$24,3,IF(H465&lt;=RFM_Method!$C$25,2,1)))))</f>
        <v>3</v>
      </c>
      <c r="L465" s="38">
        <f>IF(I465=0,0,IF(I465&gt;=RFM_Method!$E$22,5,IF(I465&gt;=RFM_Method!$E$23,4,IF(I465&gt;=RFM_Method!$E$24,3,IF(I465&gt;=RFM_Method!$E$25,2,1)))))</f>
        <v>2</v>
      </c>
      <c r="M465" s="38">
        <f>IF(I465=0,0,IF(J465&gt;=RFM_Method!$D$25,5,IF(J465&gt;=RFM_Method!$D$24,4,IF(J465&gt;=RFM_Method!$D$23,3,IF(J465&gt;=RFM_Method!$D$22,2,1)))))</f>
        <v>3</v>
      </c>
      <c r="N465" s="38" t="str">
        <f t="shared" si="21"/>
        <v>323</v>
      </c>
      <c r="O465" s="38">
        <f t="shared" si="22"/>
        <v>8</v>
      </c>
      <c r="P465" s="38">
        <f t="shared" si="23"/>
        <v>3</v>
      </c>
      <c r="Q465" s="12" t="str">
        <f>IF(I465=0,"Never Recharged",INDEX(RFM_Method!$C$32:$G$36,6-K465,P465))</f>
        <v>Need Attention</v>
      </c>
      <c r="R465" s="39">
        <f>SUMIFS(Raw_DataUsage!$D$2:$D$5001,Raw_DataUsage!$B$2:$B$5001,A465)/1024</f>
        <v>3.1861816406250001</v>
      </c>
      <c r="S465" s="40">
        <f>SUMIFS(Raw_Calls!$D$2:$D$5001,Raw_Calls!$B$2:$B$5001,A465)/60</f>
        <v>0</v>
      </c>
      <c r="T465" s="38" t="str">
        <f>IF(COUNTIFS(Raw_Subscriptions!$B$2:$B$3001,A465,Raw_Subscriptions!$F$2:$F$3001,"Active")&gt;0,"Yes","No")</f>
        <v>No</v>
      </c>
    </row>
    <row r="466" spans="1:20" x14ac:dyDescent="0.3">
      <c r="A466" s="13" t="str">
        <f>Raw_Customers!A463</f>
        <v>C000462</v>
      </c>
      <c r="B466" s="13" t="str">
        <f>Raw_Customers!B463</f>
        <v>Suresh Kumar</v>
      </c>
      <c r="C466" s="13" t="str">
        <f>Raw_Customers!E463</f>
        <v>Delhi</v>
      </c>
      <c r="D466" s="13" t="str">
        <f>Raw_Customers!F463</f>
        <v>Gujarat</v>
      </c>
      <c r="E466" s="13" t="str">
        <f>Raw_Customers!H463</f>
        <v>Active</v>
      </c>
      <c r="F466" s="35">
        <f>Raw_Customers!G463</f>
        <v>45567</v>
      </c>
      <c r="G466" s="36">
        <f>IF(I466=0,"",INT(_xlfn.MAXIFS(Raw_Recharges!$D$2:$D$3001,Raw_Recharges!$B$2:$B$3001,A466)))</f>
        <v>46021</v>
      </c>
      <c r="H466" s="12">
        <f>IF(I466=0,"",RFM_Method!$C$5-G466)</f>
        <v>33</v>
      </c>
      <c r="I466" s="12">
        <f>COUNTIFS(Raw_Recharges!$B$2:$B$3001,A466)</f>
        <v>2</v>
      </c>
      <c r="J466" s="37">
        <f>IF(I466=0,"",SUMIFS(Raw_Recharges!$E$2:$E$3001,Raw_Recharges!$B$2:$B$3001,A466))</f>
        <v>247</v>
      </c>
      <c r="K466" s="38">
        <f>IF(I466=0,0,IF(H466&lt;=RFM_Method!$C$22,5,IF(H466&lt;=RFM_Method!$C$23,4,IF(H466&lt;=RFM_Method!$C$24,3,IF(H466&lt;=RFM_Method!$C$25,2,1)))))</f>
        <v>5</v>
      </c>
      <c r="L466" s="38">
        <f>IF(I466=0,0,IF(I466&gt;=RFM_Method!$E$22,5,IF(I466&gt;=RFM_Method!$E$23,4,IF(I466&gt;=RFM_Method!$E$24,3,IF(I466&gt;=RFM_Method!$E$25,2,1)))))</f>
        <v>2</v>
      </c>
      <c r="M466" s="38">
        <f>IF(I466=0,0,IF(J466&gt;=RFM_Method!$D$25,5,IF(J466&gt;=RFM_Method!$D$24,4,IF(J466&gt;=RFM_Method!$D$23,3,IF(J466&gt;=RFM_Method!$D$22,2,1)))))</f>
        <v>1</v>
      </c>
      <c r="N466" s="38" t="str">
        <f t="shared" si="21"/>
        <v>521</v>
      </c>
      <c r="O466" s="38">
        <f t="shared" si="22"/>
        <v>8</v>
      </c>
      <c r="P466" s="38">
        <f t="shared" si="23"/>
        <v>2</v>
      </c>
      <c r="Q466" s="12" t="str">
        <f>IF(I466=0,"Never Recharged",INDEX(RFM_Method!$C$32:$G$36,6-K466,P466))</f>
        <v>Promising</v>
      </c>
      <c r="R466" s="39">
        <f>SUMIFS(Raw_DataUsage!$D$2:$D$5001,Raw_DataUsage!$B$2:$B$5001,A466)/1024</f>
        <v>2.4307910156249997</v>
      </c>
      <c r="S466" s="40">
        <f>SUMIFS(Raw_Calls!$D$2:$D$5001,Raw_Calls!$B$2:$B$5001,A466)/60</f>
        <v>82.333333333333329</v>
      </c>
      <c r="T466" s="38" t="str">
        <f>IF(COUNTIFS(Raw_Subscriptions!$B$2:$B$3001,A466,Raw_Subscriptions!$F$2:$F$3001,"Active")&gt;0,"Yes","No")</f>
        <v>No</v>
      </c>
    </row>
    <row r="467" spans="1:20" x14ac:dyDescent="0.3">
      <c r="A467" s="13" t="str">
        <f>Raw_Customers!A464</f>
        <v>C000463</v>
      </c>
      <c r="B467" s="13" t="str">
        <f>Raw_Customers!B464</f>
        <v>Rahul Yadav</v>
      </c>
      <c r="C467" s="13" t="str">
        <f>Raw_Customers!E464</f>
        <v>Delhi</v>
      </c>
      <c r="D467" s="13" t="str">
        <f>Raw_Customers!F464</f>
        <v>Mumbai</v>
      </c>
      <c r="E467" s="13" t="str">
        <f>Raw_Customers!H464</f>
        <v>Active</v>
      </c>
      <c r="F467" s="35">
        <f>Raw_Customers!G464</f>
        <v>45280</v>
      </c>
      <c r="G467" s="36" t="str">
        <f>IF(I467=0,"",INT(_xlfn.MAXIFS(Raw_Recharges!$D$2:$D$3001,Raw_Recharges!$B$2:$B$3001,A467)))</f>
        <v/>
      </c>
      <c r="H467" s="12" t="str">
        <f>IF(I467=0,"",RFM_Method!$C$5-G467)</f>
        <v/>
      </c>
      <c r="I467" s="12">
        <f>COUNTIFS(Raw_Recharges!$B$2:$B$3001,A467)</f>
        <v>0</v>
      </c>
      <c r="J467" s="37" t="str">
        <f>IF(I467=0,"",SUMIFS(Raw_Recharges!$E$2:$E$3001,Raw_Recharges!$B$2:$B$3001,A467))</f>
        <v/>
      </c>
      <c r="K467" s="38">
        <f>IF(I467=0,0,IF(H467&lt;=RFM_Method!$C$22,5,IF(H467&lt;=RFM_Method!$C$23,4,IF(H467&lt;=RFM_Method!$C$24,3,IF(H467&lt;=RFM_Method!$C$25,2,1)))))</f>
        <v>0</v>
      </c>
      <c r="L467" s="38">
        <f>IF(I467=0,0,IF(I467&gt;=RFM_Method!$E$22,5,IF(I467&gt;=RFM_Method!$E$23,4,IF(I467&gt;=RFM_Method!$E$24,3,IF(I467&gt;=RFM_Method!$E$25,2,1)))))</f>
        <v>0</v>
      </c>
      <c r="M467" s="38">
        <f>IF(I467=0,0,IF(J467&gt;=RFM_Method!$D$25,5,IF(J467&gt;=RFM_Method!$D$24,4,IF(J467&gt;=RFM_Method!$D$23,3,IF(J467&gt;=RFM_Method!$D$22,2,1)))))</f>
        <v>0</v>
      </c>
      <c r="N467" s="38" t="str">
        <f t="shared" si="21"/>
        <v>000</v>
      </c>
      <c r="O467" s="38">
        <f t="shared" si="22"/>
        <v>0</v>
      </c>
      <c r="P467" s="38">
        <f t="shared" si="23"/>
        <v>0</v>
      </c>
      <c r="Q467" s="12" t="str">
        <f>IF(I467=0,"Never Recharged",INDEX(RFM_Method!$C$32:$G$36,6-K467,P467))</f>
        <v>Never Recharged</v>
      </c>
      <c r="R467" s="39">
        <f>SUMIFS(Raw_DataUsage!$D$2:$D$5001,Raw_DataUsage!$B$2:$B$5001,A467)/1024</f>
        <v>2.6952832031250002</v>
      </c>
      <c r="S467" s="40">
        <f>SUMIFS(Raw_Calls!$D$2:$D$5001,Raw_Calls!$B$2:$B$5001,A467)/60</f>
        <v>68.88333333333334</v>
      </c>
      <c r="T467" s="38" t="str">
        <f>IF(COUNTIFS(Raw_Subscriptions!$B$2:$B$3001,A467,Raw_Subscriptions!$F$2:$F$3001,"Active")&gt;0,"Yes","No")</f>
        <v>No</v>
      </c>
    </row>
    <row r="468" spans="1:20" x14ac:dyDescent="0.3">
      <c r="A468" s="13" t="str">
        <f>Raw_Customers!A465</f>
        <v>C000464</v>
      </c>
      <c r="B468" s="13" t="str">
        <f>Raw_Customers!B465</f>
        <v>Rahul Reddy</v>
      </c>
      <c r="C468" s="13" t="str">
        <f>Raw_Customers!E465</f>
        <v>Chennai</v>
      </c>
      <c r="D468" s="13" t="str">
        <f>Raw_Customers!F465</f>
        <v>Punjab</v>
      </c>
      <c r="E468" s="13" t="str">
        <f>Raw_Customers!H465</f>
        <v>Active</v>
      </c>
      <c r="F468" s="35">
        <f>Raw_Customers!G465</f>
        <v>44195</v>
      </c>
      <c r="G468" s="36" t="str">
        <f>IF(I468=0,"",INT(_xlfn.MAXIFS(Raw_Recharges!$D$2:$D$3001,Raw_Recharges!$B$2:$B$3001,A468)))</f>
        <v/>
      </c>
      <c r="H468" s="12" t="str">
        <f>IF(I468=0,"",RFM_Method!$C$5-G468)</f>
        <v/>
      </c>
      <c r="I468" s="12">
        <f>COUNTIFS(Raw_Recharges!$B$2:$B$3001,A468)</f>
        <v>0</v>
      </c>
      <c r="J468" s="37" t="str">
        <f>IF(I468=0,"",SUMIFS(Raw_Recharges!$E$2:$E$3001,Raw_Recharges!$B$2:$B$3001,A468))</f>
        <v/>
      </c>
      <c r="K468" s="38">
        <f>IF(I468=0,0,IF(H468&lt;=RFM_Method!$C$22,5,IF(H468&lt;=RFM_Method!$C$23,4,IF(H468&lt;=RFM_Method!$C$24,3,IF(H468&lt;=RFM_Method!$C$25,2,1)))))</f>
        <v>0</v>
      </c>
      <c r="L468" s="38">
        <f>IF(I468=0,0,IF(I468&gt;=RFM_Method!$E$22,5,IF(I468&gt;=RFM_Method!$E$23,4,IF(I468&gt;=RFM_Method!$E$24,3,IF(I468&gt;=RFM_Method!$E$25,2,1)))))</f>
        <v>0</v>
      </c>
      <c r="M468" s="38">
        <f>IF(I468=0,0,IF(J468&gt;=RFM_Method!$D$25,5,IF(J468&gt;=RFM_Method!$D$24,4,IF(J468&gt;=RFM_Method!$D$23,3,IF(J468&gt;=RFM_Method!$D$22,2,1)))))</f>
        <v>0</v>
      </c>
      <c r="N468" s="38" t="str">
        <f t="shared" si="21"/>
        <v>000</v>
      </c>
      <c r="O468" s="38">
        <f t="shared" si="22"/>
        <v>0</v>
      </c>
      <c r="P468" s="38">
        <f t="shared" si="23"/>
        <v>0</v>
      </c>
      <c r="Q468" s="12" t="str">
        <f>IF(I468=0,"Never Recharged",INDEX(RFM_Method!$C$32:$G$36,6-K468,P468))</f>
        <v>Never Recharged</v>
      </c>
      <c r="R468" s="39">
        <f>SUMIFS(Raw_DataUsage!$D$2:$D$5001,Raw_DataUsage!$B$2:$B$5001,A468)/1024</f>
        <v>0.56386718749999998</v>
      </c>
      <c r="S468" s="40">
        <f>SUMIFS(Raw_Calls!$D$2:$D$5001,Raw_Calls!$B$2:$B$5001,A468)/60</f>
        <v>170.03333333333333</v>
      </c>
      <c r="T468" s="38" t="str">
        <f>IF(COUNTIFS(Raw_Subscriptions!$B$2:$B$3001,A468,Raw_Subscriptions!$F$2:$F$3001,"Active")&gt;0,"Yes","No")</f>
        <v>No</v>
      </c>
    </row>
    <row r="469" spans="1:20" x14ac:dyDescent="0.3">
      <c r="A469" s="13" t="str">
        <f>Raw_Customers!A466</f>
        <v>C000465</v>
      </c>
      <c r="B469" s="13" t="str">
        <f>Raw_Customers!B466</f>
        <v>Rahul Reddy</v>
      </c>
      <c r="C469" s="13" t="str">
        <f>Raw_Customers!E466</f>
        <v>Bangalore</v>
      </c>
      <c r="D469" s="13" t="str">
        <f>Raw_Customers!F466</f>
        <v>Delhi NCR</v>
      </c>
      <c r="E469" s="13" t="str">
        <f>Raw_Customers!H466</f>
        <v>Active</v>
      </c>
      <c r="F469" s="35">
        <f>Raw_Customers!G466</f>
        <v>45055</v>
      </c>
      <c r="G469" s="36">
        <f>IF(I469=0,"",INT(_xlfn.MAXIFS(Raw_Recharges!$D$2:$D$3001,Raw_Recharges!$B$2:$B$3001,A469)))</f>
        <v>46050</v>
      </c>
      <c r="H469" s="12">
        <f>IF(I469=0,"",RFM_Method!$C$5-G469)</f>
        <v>4</v>
      </c>
      <c r="I469" s="12">
        <f>COUNTIFS(Raw_Recharges!$B$2:$B$3001,A469)</f>
        <v>2</v>
      </c>
      <c r="J469" s="37">
        <f>IF(I469=0,"",SUMIFS(Raw_Recharges!$E$2:$E$3001,Raw_Recharges!$B$2:$B$3001,A469))</f>
        <v>765</v>
      </c>
      <c r="K469" s="38">
        <f>IF(I469=0,0,IF(H469&lt;=RFM_Method!$C$22,5,IF(H469&lt;=RFM_Method!$C$23,4,IF(H469&lt;=RFM_Method!$C$24,3,IF(H469&lt;=RFM_Method!$C$25,2,1)))))</f>
        <v>5</v>
      </c>
      <c r="L469" s="38">
        <f>IF(I469=0,0,IF(I469&gt;=RFM_Method!$E$22,5,IF(I469&gt;=RFM_Method!$E$23,4,IF(I469&gt;=RFM_Method!$E$24,3,IF(I469&gt;=RFM_Method!$E$25,2,1)))))</f>
        <v>2</v>
      </c>
      <c r="M469" s="38">
        <f>IF(I469=0,0,IF(J469&gt;=RFM_Method!$D$25,5,IF(J469&gt;=RFM_Method!$D$24,4,IF(J469&gt;=RFM_Method!$D$23,3,IF(J469&gt;=RFM_Method!$D$22,2,1)))))</f>
        <v>3</v>
      </c>
      <c r="N469" s="38" t="str">
        <f t="shared" si="21"/>
        <v>523</v>
      </c>
      <c r="O469" s="38">
        <f t="shared" si="22"/>
        <v>10</v>
      </c>
      <c r="P469" s="38">
        <f t="shared" si="23"/>
        <v>3</v>
      </c>
      <c r="Q469" s="12" t="str">
        <f>IF(I469=0,"Never Recharged",INDEX(RFM_Method!$C$32:$G$36,6-K469,P469))</f>
        <v>Potential Loyalist</v>
      </c>
      <c r="R469" s="39">
        <f>SUMIFS(Raw_DataUsage!$D$2:$D$5001,Raw_DataUsage!$B$2:$B$5001,A469)/1024</f>
        <v>1.2699218750000001</v>
      </c>
      <c r="S469" s="40">
        <f>SUMIFS(Raw_Calls!$D$2:$D$5001,Raw_Calls!$B$2:$B$5001,A469)/60</f>
        <v>0.73333333333333328</v>
      </c>
      <c r="T469" s="38" t="str">
        <f>IF(COUNTIFS(Raw_Subscriptions!$B$2:$B$3001,A469,Raw_Subscriptions!$F$2:$F$3001,"Active")&gt;0,"Yes","No")</f>
        <v>Yes</v>
      </c>
    </row>
    <row r="470" spans="1:20" x14ac:dyDescent="0.3">
      <c r="A470" s="13" t="str">
        <f>Raw_Customers!A467</f>
        <v>C000466</v>
      </c>
      <c r="B470" s="13" t="str">
        <f>Raw_Customers!B467</f>
        <v>Suresh Singh</v>
      </c>
      <c r="C470" s="13" t="str">
        <f>Raw_Customers!E467</f>
        <v>Bangalore</v>
      </c>
      <c r="D470" s="13" t="str">
        <f>Raw_Customers!F467</f>
        <v>Karnataka</v>
      </c>
      <c r="E470" s="13" t="str">
        <f>Raw_Customers!H467</f>
        <v>Active</v>
      </c>
      <c r="F470" s="35">
        <f>Raw_Customers!G467</f>
        <v>44696</v>
      </c>
      <c r="G470" s="36">
        <f>IF(I470=0,"",INT(_xlfn.MAXIFS(Raw_Recharges!$D$2:$D$3001,Raw_Recharges!$B$2:$B$3001,A470)))</f>
        <v>46046</v>
      </c>
      <c r="H470" s="12">
        <f>IF(I470=0,"",RFM_Method!$C$5-G470)</f>
        <v>8</v>
      </c>
      <c r="I470" s="12">
        <f>COUNTIFS(Raw_Recharges!$B$2:$B$3001,A470)</f>
        <v>2</v>
      </c>
      <c r="J470" s="37">
        <f>IF(I470=0,"",SUMIFS(Raw_Recharges!$E$2:$E$3001,Raw_Recharges!$B$2:$B$3001,A470))</f>
        <v>598</v>
      </c>
      <c r="K470" s="38">
        <f>IF(I470=0,0,IF(H470&lt;=RFM_Method!$C$22,5,IF(H470&lt;=RFM_Method!$C$23,4,IF(H470&lt;=RFM_Method!$C$24,3,IF(H470&lt;=RFM_Method!$C$25,2,1)))))</f>
        <v>5</v>
      </c>
      <c r="L470" s="38">
        <f>IF(I470=0,0,IF(I470&gt;=RFM_Method!$E$22,5,IF(I470&gt;=RFM_Method!$E$23,4,IF(I470&gt;=RFM_Method!$E$24,3,IF(I470&gt;=RFM_Method!$E$25,2,1)))))</f>
        <v>2</v>
      </c>
      <c r="M470" s="38">
        <f>IF(I470=0,0,IF(J470&gt;=RFM_Method!$D$25,5,IF(J470&gt;=RFM_Method!$D$24,4,IF(J470&gt;=RFM_Method!$D$23,3,IF(J470&gt;=RFM_Method!$D$22,2,1)))))</f>
        <v>2</v>
      </c>
      <c r="N470" s="38" t="str">
        <f t="shared" si="21"/>
        <v>522</v>
      </c>
      <c r="O470" s="38">
        <f t="shared" si="22"/>
        <v>9</v>
      </c>
      <c r="P470" s="38">
        <f t="shared" si="23"/>
        <v>2</v>
      </c>
      <c r="Q470" s="12" t="str">
        <f>IF(I470=0,"Never Recharged",INDEX(RFM_Method!$C$32:$G$36,6-K470,P470))</f>
        <v>Promising</v>
      </c>
      <c r="R470" s="39">
        <f>SUMIFS(Raw_DataUsage!$D$2:$D$5001,Raw_DataUsage!$B$2:$B$5001,A470)/1024</f>
        <v>3.1361621093749998</v>
      </c>
      <c r="S470" s="40">
        <f>SUMIFS(Raw_Calls!$D$2:$D$5001,Raw_Calls!$B$2:$B$5001,A470)/60</f>
        <v>74.61666666666666</v>
      </c>
      <c r="T470" s="38" t="str">
        <f>IF(COUNTIFS(Raw_Subscriptions!$B$2:$B$3001,A470,Raw_Subscriptions!$F$2:$F$3001,"Active")&gt;0,"Yes","No")</f>
        <v>Yes</v>
      </c>
    </row>
    <row r="471" spans="1:20" x14ac:dyDescent="0.3">
      <c r="A471" s="13" t="str">
        <f>Raw_Customers!A468</f>
        <v>C000467</v>
      </c>
      <c r="B471" s="13" t="str">
        <f>Raw_Customers!B468</f>
        <v>Neha Khan</v>
      </c>
      <c r="C471" s="13" t="str">
        <f>Raw_Customers!E468</f>
        <v>Delhi</v>
      </c>
      <c r="D471" s="13" t="str">
        <f>Raw_Customers!F468</f>
        <v>Punjab</v>
      </c>
      <c r="E471" s="13" t="str">
        <f>Raw_Customers!H468</f>
        <v>Active</v>
      </c>
      <c r="F471" s="35">
        <f>Raw_Customers!G468</f>
        <v>45942</v>
      </c>
      <c r="G471" s="36">
        <f>IF(I471=0,"",INT(_xlfn.MAXIFS(Raw_Recharges!$D$2:$D$3001,Raw_Recharges!$B$2:$B$3001,A471)))</f>
        <v>45983</v>
      </c>
      <c r="H471" s="12">
        <f>IF(I471=0,"",RFM_Method!$C$5-G471)</f>
        <v>71</v>
      </c>
      <c r="I471" s="12">
        <f>COUNTIFS(Raw_Recharges!$B$2:$B$3001,A471)</f>
        <v>3</v>
      </c>
      <c r="J471" s="37">
        <f>IF(I471=0,"",SUMIFS(Raw_Recharges!$E$2:$E$3001,Raw_Recharges!$B$2:$B$3001,A471))</f>
        <v>4477</v>
      </c>
      <c r="K471" s="38">
        <f>IF(I471=0,0,IF(H471&lt;=RFM_Method!$C$22,5,IF(H471&lt;=RFM_Method!$C$23,4,IF(H471&lt;=RFM_Method!$C$24,3,IF(H471&lt;=RFM_Method!$C$25,2,1)))))</f>
        <v>4</v>
      </c>
      <c r="L471" s="38">
        <f>IF(I471=0,0,IF(I471&gt;=RFM_Method!$E$22,5,IF(I471&gt;=RFM_Method!$E$23,4,IF(I471&gt;=RFM_Method!$E$24,3,IF(I471&gt;=RFM_Method!$E$25,2,1)))))</f>
        <v>3</v>
      </c>
      <c r="M471" s="38">
        <f>IF(I471=0,0,IF(J471&gt;=RFM_Method!$D$25,5,IF(J471&gt;=RFM_Method!$D$24,4,IF(J471&gt;=RFM_Method!$D$23,3,IF(J471&gt;=RFM_Method!$D$22,2,1)))))</f>
        <v>5</v>
      </c>
      <c r="N471" s="38" t="str">
        <f t="shared" si="21"/>
        <v>435</v>
      </c>
      <c r="O471" s="38">
        <f t="shared" si="22"/>
        <v>12</v>
      </c>
      <c r="P471" s="38">
        <f t="shared" si="23"/>
        <v>4</v>
      </c>
      <c r="Q471" s="12" t="str">
        <f>IF(I471=0,"Never Recharged",INDEX(RFM_Method!$C$32:$G$36,6-K471,P471))</f>
        <v>Loyal Customers</v>
      </c>
      <c r="R471" s="39">
        <f>SUMIFS(Raw_DataUsage!$D$2:$D$5001,Raw_DataUsage!$B$2:$B$5001,A471)/1024</f>
        <v>1.18892578125</v>
      </c>
      <c r="S471" s="40">
        <f>SUMIFS(Raw_Calls!$D$2:$D$5001,Raw_Calls!$B$2:$B$5001,A471)/60</f>
        <v>69.283333333333331</v>
      </c>
      <c r="T471" s="38" t="str">
        <f>IF(COUNTIFS(Raw_Subscriptions!$B$2:$B$3001,A471,Raw_Subscriptions!$F$2:$F$3001,"Active")&gt;0,"Yes","No")</f>
        <v>Yes</v>
      </c>
    </row>
    <row r="472" spans="1:20" x14ac:dyDescent="0.3">
      <c r="A472" s="13" t="str">
        <f>Raw_Customers!A469</f>
        <v>C000468</v>
      </c>
      <c r="B472" s="13" t="str">
        <f>Raw_Customers!B469</f>
        <v>Rahul Gupta</v>
      </c>
      <c r="C472" s="13" t="str">
        <f>Raw_Customers!E469</f>
        <v>Chennai</v>
      </c>
      <c r="D472" s="13" t="str">
        <f>Raw_Customers!F469</f>
        <v>Punjab</v>
      </c>
      <c r="E472" s="13" t="str">
        <f>Raw_Customers!H469</f>
        <v>Active</v>
      </c>
      <c r="F472" s="35">
        <f>Raw_Customers!G469</f>
        <v>45418</v>
      </c>
      <c r="G472" s="36">
        <f>IF(I472=0,"",INT(_xlfn.MAXIFS(Raw_Recharges!$D$2:$D$3001,Raw_Recharges!$B$2:$B$3001,A472)))</f>
        <v>45842</v>
      </c>
      <c r="H472" s="12">
        <f>IF(I472=0,"",RFM_Method!$C$5-G472)</f>
        <v>212</v>
      </c>
      <c r="I472" s="12">
        <f>COUNTIFS(Raw_Recharges!$B$2:$B$3001,A472)</f>
        <v>1</v>
      </c>
      <c r="J472" s="37">
        <f>IF(I472=0,"",SUMIFS(Raw_Recharges!$E$2:$E$3001,Raw_Recharges!$B$2:$B$3001,A472))</f>
        <v>499</v>
      </c>
      <c r="K472" s="38">
        <f>IF(I472=0,0,IF(H472&lt;=RFM_Method!$C$22,5,IF(H472&lt;=RFM_Method!$C$23,4,IF(H472&lt;=RFM_Method!$C$24,3,IF(H472&lt;=RFM_Method!$C$25,2,1)))))</f>
        <v>2</v>
      </c>
      <c r="L472" s="38">
        <f>IF(I472=0,0,IF(I472&gt;=RFM_Method!$E$22,5,IF(I472&gt;=RFM_Method!$E$23,4,IF(I472&gt;=RFM_Method!$E$24,3,IF(I472&gt;=RFM_Method!$E$25,2,1)))))</f>
        <v>1</v>
      </c>
      <c r="M472" s="38">
        <f>IF(I472=0,0,IF(J472&gt;=RFM_Method!$D$25,5,IF(J472&gt;=RFM_Method!$D$24,4,IF(J472&gt;=RFM_Method!$D$23,3,IF(J472&gt;=RFM_Method!$D$22,2,1)))))</f>
        <v>2</v>
      </c>
      <c r="N472" s="38" t="str">
        <f t="shared" si="21"/>
        <v>212</v>
      </c>
      <c r="O472" s="38">
        <f t="shared" si="22"/>
        <v>5</v>
      </c>
      <c r="P472" s="38">
        <f t="shared" si="23"/>
        <v>2</v>
      </c>
      <c r="Q472" s="12" t="str">
        <f>IF(I472=0,"Never Recharged",INDEX(RFM_Method!$C$32:$G$36,6-K472,P472))</f>
        <v>About to Sleep</v>
      </c>
      <c r="R472" s="39">
        <f>SUMIFS(Raw_DataUsage!$D$2:$D$5001,Raw_DataUsage!$B$2:$B$5001,A472)/1024</f>
        <v>4.4773437500000002</v>
      </c>
      <c r="S472" s="40">
        <f>SUMIFS(Raw_Calls!$D$2:$D$5001,Raw_Calls!$B$2:$B$5001,A472)/60</f>
        <v>49.6</v>
      </c>
      <c r="T472" s="38" t="str">
        <f>IF(COUNTIFS(Raw_Subscriptions!$B$2:$B$3001,A472,Raw_Subscriptions!$F$2:$F$3001,"Active")&gt;0,"Yes","No")</f>
        <v>No</v>
      </c>
    </row>
    <row r="473" spans="1:20" x14ac:dyDescent="0.3">
      <c r="A473" s="13" t="str">
        <f>Raw_Customers!A470</f>
        <v>C000469</v>
      </c>
      <c r="B473" s="13" t="str">
        <f>Raw_Customers!B470</f>
        <v>Pooja Yadav</v>
      </c>
      <c r="C473" s="13" t="str">
        <f>Raw_Customers!E470</f>
        <v>Pune</v>
      </c>
      <c r="D473" s="13" t="str">
        <f>Raw_Customers!F470</f>
        <v>UP East</v>
      </c>
      <c r="E473" s="13" t="str">
        <f>Raw_Customers!H470</f>
        <v>Inactive</v>
      </c>
      <c r="F473" s="35">
        <f>Raw_Customers!G470</f>
        <v>44895</v>
      </c>
      <c r="G473" s="36">
        <f>IF(I473=0,"",INT(_xlfn.MAXIFS(Raw_Recharges!$D$2:$D$3001,Raw_Recharges!$B$2:$B$3001,A473)))</f>
        <v>46005</v>
      </c>
      <c r="H473" s="12">
        <f>IF(I473=0,"",RFM_Method!$C$5-G473)</f>
        <v>49</v>
      </c>
      <c r="I473" s="12">
        <f>COUNTIFS(Raw_Recharges!$B$2:$B$3001,A473)</f>
        <v>2</v>
      </c>
      <c r="J473" s="37">
        <f>IF(I473=0,"",SUMIFS(Raw_Recharges!$E$2:$E$3001,Raw_Recharges!$B$2:$B$3001,A473))</f>
        <v>998</v>
      </c>
      <c r="K473" s="38">
        <f>IF(I473=0,0,IF(H473&lt;=RFM_Method!$C$22,5,IF(H473&lt;=RFM_Method!$C$23,4,IF(H473&lt;=RFM_Method!$C$24,3,IF(H473&lt;=RFM_Method!$C$25,2,1)))))</f>
        <v>4</v>
      </c>
      <c r="L473" s="38">
        <f>IF(I473=0,0,IF(I473&gt;=RFM_Method!$E$22,5,IF(I473&gt;=RFM_Method!$E$23,4,IF(I473&gt;=RFM_Method!$E$24,3,IF(I473&gt;=RFM_Method!$E$25,2,1)))))</f>
        <v>2</v>
      </c>
      <c r="M473" s="38">
        <f>IF(I473=0,0,IF(J473&gt;=RFM_Method!$D$25,5,IF(J473&gt;=RFM_Method!$D$24,4,IF(J473&gt;=RFM_Method!$D$23,3,IF(J473&gt;=RFM_Method!$D$22,2,1)))))</f>
        <v>3</v>
      </c>
      <c r="N473" s="38" t="str">
        <f t="shared" si="21"/>
        <v>423</v>
      </c>
      <c r="O473" s="38">
        <f t="shared" si="22"/>
        <v>9</v>
      </c>
      <c r="P473" s="38">
        <f t="shared" si="23"/>
        <v>3</v>
      </c>
      <c r="Q473" s="12" t="str">
        <f>IF(I473=0,"Never Recharged",INDEX(RFM_Method!$C$32:$G$36,6-K473,P473))</f>
        <v>Potential Loyalist</v>
      </c>
      <c r="R473" s="39">
        <f>SUMIFS(Raw_DataUsage!$D$2:$D$5001,Raw_DataUsage!$B$2:$B$5001,A473)/1024</f>
        <v>1.65767578125</v>
      </c>
      <c r="S473" s="40">
        <f>SUMIFS(Raw_Calls!$D$2:$D$5001,Raw_Calls!$B$2:$B$5001,A473)/60</f>
        <v>24.933333333333334</v>
      </c>
      <c r="T473" s="38" t="str">
        <f>IF(COUNTIFS(Raw_Subscriptions!$B$2:$B$3001,A473,Raw_Subscriptions!$F$2:$F$3001,"Active")&gt;0,"Yes","No")</f>
        <v>No</v>
      </c>
    </row>
    <row r="474" spans="1:20" x14ac:dyDescent="0.3">
      <c r="A474" s="13" t="str">
        <f>Raw_Customers!A471</f>
        <v>C000470</v>
      </c>
      <c r="B474" s="13" t="str">
        <f>Raw_Customers!B471</f>
        <v>Priya Kumar</v>
      </c>
      <c r="C474" s="13" t="str">
        <f>Raw_Customers!E471</f>
        <v>Hyderabad</v>
      </c>
      <c r="D474" s="13" t="str">
        <f>Raw_Customers!F471</f>
        <v>UP West</v>
      </c>
      <c r="E474" s="13" t="str">
        <f>Raw_Customers!H471</f>
        <v>Active</v>
      </c>
      <c r="F474" s="35">
        <f>Raw_Customers!G471</f>
        <v>44737</v>
      </c>
      <c r="G474" s="36">
        <f>IF(I474=0,"",INT(_xlfn.MAXIFS(Raw_Recharges!$D$2:$D$3001,Raw_Recharges!$B$2:$B$3001,A474)))</f>
        <v>45879</v>
      </c>
      <c r="H474" s="12">
        <f>IF(I474=0,"",RFM_Method!$C$5-G474)</f>
        <v>175</v>
      </c>
      <c r="I474" s="12">
        <f>COUNTIFS(Raw_Recharges!$B$2:$B$3001,A474)</f>
        <v>4</v>
      </c>
      <c r="J474" s="37">
        <f>IF(I474=0,"",SUMIFS(Raw_Recharges!$E$2:$E$3001,Raw_Recharges!$B$2:$B$3001,A474))</f>
        <v>1625</v>
      </c>
      <c r="K474" s="38">
        <f>IF(I474=0,0,IF(H474&lt;=RFM_Method!$C$22,5,IF(H474&lt;=RFM_Method!$C$23,4,IF(H474&lt;=RFM_Method!$C$24,3,IF(H474&lt;=RFM_Method!$C$25,2,1)))))</f>
        <v>2</v>
      </c>
      <c r="L474" s="38">
        <f>IF(I474=0,0,IF(I474&gt;=RFM_Method!$E$22,5,IF(I474&gt;=RFM_Method!$E$23,4,IF(I474&gt;=RFM_Method!$E$24,3,IF(I474&gt;=RFM_Method!$E$25,2,1)))))</f>
        <v>4</v>
      </c>
      <c r="M474" s="38">
        <f>IF(I474=0,0,IF(J474&gt;=RFM_Method!$D$25,5,IF(J474&gt;=RFM_Method!$D$24,4,IF(J474&gt;=RFM_Method!$D$23,3,IF(J474&gt;=RFM_Method!$D$22,2,1)))))</f>
        <v>4</v>
      </c>
      <c r="N474" s="38" t="str">
        <f t="shared" si="21"/>
        <v>244</v>
      </c>
      <c r="O474" s="38">
        <f t="shared" si="22"/>
        <v>10</v>
      </c>
      <c r="P474" s="38">
        <f t="shared" si="23"/>
        <v>4</v>
      </c>
      <c r="Q474" s="12" t="str">
        <f>IF(I474=0,"Never Recharged",INDEX(RFM_Method!$C$32:$G$36,6-K474,P474))</f>
        <v>At Risk</v>
      </c>
      <c r="R474" s="39">
        <f>SUMIFS(Raw_DataUsage!$D$2:$D$5001,Raw_DataUsage!$B$2:$B$5001,A474)/1024</f>
        <v>0.56092773437499999</v>
      </c>
      <c r="S474" s="40">
        <f>SUMIFS(Raw_Calls!$D$2:$D$5001,Raw_Calls!$B$2:$B$5001,A474)/60</f>
        <v>0</v>
      </c>
      <c r="T474" s="38" t="str">
        <f>IF(COUNTIFS(Raw_Subscriptions!$B$2:$B$3001,A474,Raw_Subscriptions!$F$2:$F$3001,"Active")&gt;0,"Yes","No")</f>
        <v>Yes</v>
      </c>
    </row>
    <row r="475" spans="1:20" x14ac:dyDescent="0.3">
      <c r="A475" s="13" t="str">
        <f>Raw_Customers!A472</f>
        <v>C000471</v>
      </c>
      <c r="B475" s="13" t="str">
        <f>Raw_Customers!B472</f>
        <v>Vikram Sharma</v>
      </c>
      <c r="C475" s="13" t="str">
        <f>Raw_Customers!E472</f>
        <v>Mumbai</v>
      </c>
      <c r="D475" s="13" t="str">
        <f>Raw_Customers!F472</f>
        <v>Karnataka</v>
      </c>
      <c r="E475" s="13" t="str">
        <f>Raw_Customers!H472</f>
        <v>Inactive</v>
      </c>
      <c r="F475" s="35">
        <f>Raw_Customers!G472</f>
        <v>44647</v>
      </c>
      <c r="G475" s="36">
        <f>IF(I475=0,"",INT(_xlfn.MAXIFS(Raw_Recharges!$D$2:$D$3001,Raw_Recharges!$B$2:$B$3001,A475)))</f>
        <v>45819</v>
      </c>
      <c r="H475" s="12">
        <f>IF(I475=0,"",RFM_Method!$C$5-G475)</f>
        <v>235</v>
      </c>
      <c r="I475" s="12">
        <f>COUNTIFS(Raw_Recharges!$B$2:$B$3001,A475)</f>
        <v>1</v>
      </c>
      <c r="J475" s="37">
        <f>IF(I475=0,"",SUMIFS(Raw_Recharges!$E$2:$E$3001,Raw_Recharges!$B$2:$B$3001,A475))</f>
        <v>499</v>
      </c>
      <c r="K475" s="38">
        <f>IF(I475=0,0,IF(H475&lt;=RFM_Method!$C$22,5,IF(H475&lt;=RFM_Method!$C$23,4,IF(H475&lt;=RFM_Method!$C$24,3,IF(H475&lt;=RFM_Method!$C$25,2,1)))))</f>
        <v>1</v>
      </c>
      <c r="L475" s="38">
        <f>IF(I475=0,0,IF(I475&gt;=RFM_Method!$E$22,5,IF(I475&gt;=RFM_Method!$E$23,4,IF(I475&gt;=RFM_Method!$E$24,3,IF(I475&gt;=RFM_Method!$E$25,2,1)))))</f>
        <v>1</v>
      </c>
      <c r="M475" s="38">
        <f>IF(I475=0,0,IF(J475&gt;=RFM_Method!$D$25,5,IF(J475&gt;=RFM_Method!$D$24,4,IF(J475&gt;=RFM_Method!$D$23,3,IF(J475&gt;=RFM_Method!$D$22,2,1)))))</f>
        <v>2</v>
      </c>
      <c r="N475" s="38" t="str">
        <f t="shared" si="21"/>
        <v>112</v>
      </c>
      <c r="O475" s="38">
        <f t="shared" si="22"/>
        <v>4</v>
      </c>
      <c r="P475" s="38">
        <f t="shared" si="23"/>
        <v>2</v>
      </c>
      <c r="Q475" s="12" t="str">
        <f>IF(I475=0,"Never Recharged",INDEX(RFM_Method!$C$32:$G$36,6-K475,P475))</f>
        <v>Hibernating</v>
      </c>
      <c r="R475" s="39">
        <f>SUMIFS(Raw_DataUsage!$D$2:$D$5001,Raw_DataUsage!$B$2:$B$5001,A475)/1024</f>
        <v>0.58074218749999995</v>
      </c>
      <c r="S475" s="40">
        <f>SUMIFS(Raw_Calls!$D$2:$D$5001,Raw_Calls!$B$2:$B$5001,A475)/60</f>
        <v>126.05</v>
      </c>
      <c r="T475" s="38" t="str">
        <f>IF(COUNTIFS(Raw_Subscriptions!$B$2:$B$3001,A475,Raw_Subscriptions!$F$2:$F$3001,"Active")&gt;0,"Yes","No")</f>
        <v>No</v>
      </c>
    </row>
    <row r="476" spans="1:20" x14ac:dyDescent="0.3">
      <c r="A476" s="13" t="str">
        <f>Raw_Customers!A473</f>
        <v>C000472</v>
      </c>
      <c r="B476" s="13" t="str">
        <f>Raw_Customers!B473</f>
        <v>Vikram Patel</v>
      </c>
      <c r="C476" s="13" t="str">
        <f>Raw_Customers!E473</f>
        <v>Bangalore</v>
      </c>
      <c r="D476" s="13" t="str">
        <f>Raw_Customers!F473</f>
        <v>Maharashtra</v>
      </c>
      <c r="E476" s="13" t="str">
        <f>Raw_Customers!H473</f>
        <v>Inactive</v>
      </c>
      <c r="F476" s="35">
        <f>Raw_Customers!G473</f>
        <v>44888</v>
      </c>
      <c r="G476" s="36" t="str">
        <f>IF(I476=0,"",INT(_xlfn.MAXIFS(Raw_Recharges!$D$2:$D$3001,Raw_Recharges!$B$2:$B$3001,A476)))</f>
        <v/>
      </c>
      <c r="H476" s="12" t="str">
        <f>IF(I476=0,"",RFM_Method!$C$5-G476)</f>
        <v/>
      </c>
      <c r="I476" s="12">
        <f>COUNTIFS(Raw_Recharges!$B$2:$B$3001,A476)</f>
        <v>0</v>
      </c>
      <c r="J476" s="37" t="str">
        <f>IF(I476=0,"",SUMIFS(Raw_Recharges!$E$2:$E$3001,Raw_Recharges!$B$2:$B$3001,A476))</f>
        <v/>
      </c>
      <c r="K476" s="38">
        <f>IF(I476=0,0,IF(H476&lt;=RFM_Method!$C$22,5,IF(H476&lt;=RFM_Method!$C$23,4,IF(H476&lt;=RFM_Method!$C$24,3,IF(H476&lt;=RFM_Method!$C$25,2,1)))))</f>
        <v>0</v>
      </c>
      <c r="L476" s="38">
        <f>IF(I476=0,0,IF(I476&gt;=RFM_Method!$E$22,5,IF(I476&gt;=RFM_Method!$E$23,4,IF(I476&gt;=RFM_Method!$E$24,3,IF(I476&gt;=RFM_Method!$E$25,2,1)))))</f>
        <v>0</v>
      </c>
      <c r="M476" s="38">
        <f>IF(I476=0,0,IF(J476&gt;=RFM_Method!$D$25,5,IF(J476&gt;=RFM_Method!$D$24,4,IF(J476&gt;=RFM_Method!$D$23,3,IF(J476&gt;=RFM_Method!$D$22,2,1)))))</f>
        <v>0</v>
      </c>
      <c r="N476" s="38" t="str">
        <f t="shared" si="21"/>
        <v>000</v>
      </c>
      <c r="O476" s="38">
        <f t="shared" si="22"/>
        <v>0</v>
      </c>
      <c r="P476" s="38">
        <f t="shared" si="23"/>
        <v>0</v>
      </c>
      <c r="Q476" s="12" t="str">
        <f>IF(I476=0,"Never Recharged",INDEX(RFM_Method!$C$32:$G$36,6-K476,P476))</f>
        <v>Never Recharged</v>
      </c>
      <c r="R476" s="39">
        <f>SUMIFS(Raw_DataUsage!$D$2:$D$5001,Raw_DataUsage!$B$2:$B$5001,A476)/1024</f>
        <v>1.1440625</v>
      </c>
      <c r="S476" s="40">
        <f>SUMIFS(Raw_Calls!$D$2:$D$5001,Raw_Calls!$B$2:$B$5001,A476)/60</f>
        <v>103.26666666666667</v>
      </c>
      <c r="T476" s="38" t="str">
        <f>IF(COUNTIFS(Raw_Subscriptions!$B$2:$B$3001,A476,Raw_Subscriptions!$F$2:$F$3001,"Active")&gt;0,"Yes","No")</f>
        <v>No</v>
      </c>
    </row>
    <row r="477" spans="1:20" x14ac:dyDescent="0.3">
      <c r="A477" s="13" t="str">
        <f>Raw_Customers!A474</f>
        <v>C000473</v>
      </c>
      <c r="B477" s="13" t="str">
        <f>Raw_Customers!B474</f>
        <v>Anita Gupta</v>
      </c>
      <c r="C477" s="13" t="str">
        <f>Raw_Customers!E474</f>
        <v>Hyderabad</v>
      </c>
      <c r="D477" s="13" t="str">
        <f>Raw_Customers!F474</f>
        <v>Tamil Nadu</v>
      </c>
      <c r="E477" s="13" t="str">
        <f>Raw_Customers!H474</f>
        <v>Active</v>
      </c>
      <c r="F477" s="35">
        <f>Raw_Customers!G474</f>
        <v>44705</v>
      </c>
      <c r="G477" s="36">
        <f>IF(I477=0,"",INT(_xlfn.MAXIFS(Raw_Recharges!$D$2:$D$3001,Raw_Recharges!$B$2:$B$3001,A477)))</f>
        <v>45965</v>
      </c>
      <c r="H477" s="12">
        <f>IF(I477=0,"",RFM_Method!$C$5-G477)</f>
        <v>89</v>
      </c>
      <c r="I477" s="12">
        <f>COUNTIFS(Raw_Recharges!$B$2:$B$3001,A477)</f>
        <v>1</v>
      </c>
      <c r="J477" s="37">
        <f>IF(I477=0,"",SUMIFS(Raw_Recharges!$E$2:$E$3001,Raw_Recharges!$B$2:$B$3001,A477))</f>
        <v>299</v>
      </c>
      <c r="K477" s="38">
        <f>IF(I477=0,0,IF(H477&lt;=RFM_Method!$C$22,5,IF(H477&lt;=RFM_Method!$C$23,4,IF(H477&lt;=RFM_Method!$C$24,3,IF(H477&lt;=RFM_Method!$C$25,2,1)))))</f>
        <v>3</v>
      </c>
      <c r="L477" s="38">
        <f>IF(I477=0,0,IF(I477&gt;=RFM_Method!$E$22,5,IF(I477&gt;=RFM_Method!$E$23,4,IF(I477&gt;=RFM_Method!$E$24,3,IF(I477&gt;=RFM_Method!$E$25,2,1)))))</f>
        <v>1</v>
      </c>
      <c r="M477" s="38">
        <f>IF(I477=0,0,IF(J477&gt;=RFM_Method!$D$25,5,IF(J477&gt;=RFM_Method!$D$24,4,IF(J477&gt;=RFM_Method!$D$23,3,IF(J477&gt;=RFM_Method!$D$22,2,1)))))</f>
        <v>1</v>
      </c>
      <c r="N477" s="38" t="str">
        <f t="shared" si="21"/>
        <v>311</v>
      </c>
      <c r="O477" s="38">
        <f t="shared" si="22"/>
        <v>5</v>
      </c>
      <c r="P477" s="38">
        <f t="shared" si="23"/>
        <v>1</v>
      </c>
      <c r="Q477" s="12" t="str">
        <f>IF(I477=0,"Never Recharged",INDEX(RFM_Method!$C$32:$G$36,6-K477,P477))</f>
        <v>About to Sleep</v>
      </c>
      <c r="R477" s="39">
        <f>SUMIFS(Raw_DataUsage!$D$2:$D$5001,Raw_DataUsage!$B$2:$B$5001,A477)/1024</f>
        <v>3.5468652343749998</v>
      </c>
      <c r="S477" s="40">
        <f>SUMIFS(Raw_Calls!$D$2:$D$5001,Raw_Calls!$B$2:$B$5001,A477)/60</f>
        <v>21.45</v>
      </c>
      <c r="T477" s="38" t="str">
        <f>IF(COUNTIFS(Raw_Subscriptions!$B$2:$B$3001,A477,Raw_Subscriptions!$F$2:$F$3001,"Active")&gt;0,"Yes","No")</f>
        <v>No</v>
      </c>
    </row>
    <row r="478" spans="1:20" x14ac:dyDescent="0.3">
      <c r="A478" s="13" t="str">
        <f>Raw_Customers!A475</f>
        <v>C000474</v>
      </c>
      <c r="B478" s="13" t="str">
        <f>Raw_Customers!B475</f>
        <v>Pooja Gupta</v>
      </c>
      <c r="C478" s="13" t="str">
        <f>Raw_Customers!E475</f>
        <v>Mumbai</v>
      </c>
      <c r="D478" s="13" t="str">
        <f>Raw_Customers!F475</f>
        <v>Mumbai</v>
      </c>
      <c r="E478" s="13" t="str">
        <f>Raw_Customers!H475</f>
        <v>Active</v>
      </c>
      <c r="F478" s="35">
        <f>Raw_Customers!G475</f>
        <v>45798</v>
      </c>
      <c r="G478" s="36">
        <f>IF(I478=0,"",INT(_xlfn.MAXIFS(Raw_Recharges!$D$2:$D$3001,Raw_Recharges!$B$2:$B$3001,A478)))</f>
        <v>45988</v>
      </c>
      <c r="H478" s="12">
        <f>IF(I478=0,"",RFM_Method!$C$5-G478)</f>
        <v>66</v>
      </c>
      <c r="I478" s="12">
        <f>COUNTIFS(Raw_Recharges!$B$2:$B$3001,A478)</f>
        <v>2</v>
      </c>
      <c r="J478" s="37">
        <f>IF(I478=0,"",SUMIFS(Raw_Recharges!$E$2:$E$3001,Raw_Recharges!$B$2:$B$3001,A478))</f>
        <v>647</v>
      </c>
      <c r="K478" s="38">
        <f>IF(I478=0,0,IF(H478&lt;=RFM_Method!$C$22,5,IF(H478&lt;=RFM_Method!$C$23,4,IF(H478&lt;=RFM_Method!$C$24,3,IF(H478&lt;=RFM_Method!$C$25,2,1)))))</f>
        <v>4</v>
      </c>
      <c r="L478" s="38">
        <f>IF(I478=0,0,IF(I478&gt;=RFM_Method!$E$22,5,IF(I478&gt;=RFM_Method!$E$23,4,IF(I478&gt;=RFM_Method!$E$24,3,IF(I478&gt;=RFM_Method!$E$25,2,1)))))</f>
        <v>2</v>
      </c>
      <c r="M478" s="38">
        <f>IF(I478=0,0,IF(J478&gt;=RFM_Method!$D$25,5,IF(J478&gt;=RFM_Method!$D$24,4,IF(J478&gt;=RFM_Method!$D$23,3,IF(J478&gt;=RFM_Method!$D$22,2,1)))))</f>
        <v>2</v>
      </c>
      <c r="N478" s="38" t="str">
        <f t="shared" si="21"/>
        <v>422</v>
      </c>
      <c r="O478" s="38">
        <f t="shared" si="22"/>
        <v>8</v>
      </c>
      <c r="P478" s="38">
        <f t="shared" si="23"/>
        <v>2</v>
      </c>
      <c r="Q478" s="12" t="str">
        <f>IF(I478=0,"Never Recharged",INDEX(RFM_Method!$C$32:$G$36,6-K478,P478))</f>
        <v>Potential Loyalist</v>
      </c>
      <c r="R478" s="39">
        <f>SUMIFS(Raw_DataUsage!$D$2:$D$5001,Raw_DataUsage!$B$2:$B$5001,A478)/1024</f>
        <v>1.8912499999999999</v>
      </c>
      <c r="S478" s="40">
        <f>SUMIFS(Raw_Calls!$D$2:$D$5001,Raw_Calls!$B$2:$B$5001,A478)/60</f>
        <v>119.13333333333334</v>
      </c>
      <c r="T478" s="38" t="str">
        <f>IF(COUNTIFS(Raw_Subscriptions!$B$2:$B$3001,A478,Raw_Subscriptions!$F$2:$F$3001,"Active")&gt;0,"Yes","No")</f>
        <v>No</v>
      </c>
    </row>
    <row r="479" spans="1:20" x14ac:dyDescent="0.3">
      <c r="A479" s="13" t="str">
        <f>Raw_Customers!A476</f>
        <v>C000475</v>
      </c>
      <c r="B479" s="13" t="str">
        <f>Raw_Customers!B476</f>
        <v>Amit Gupta</v>
      </c>
      <c r="C479" s="13" t="str">
        <f>Raw_Customers!E476</f>
        <v>Mumbai</v>
      </c>
      <c r="D479" s="13" t="str">
        <f>Raw_Customers!F476</f>
        <v>West Bengal</v>
      </c>
      <c r="E479" s="13" t="str">
        <f>Raw_Customers!H476</f>
        <v>Inactive</v>
      </c>
      <c r="F479" s="35">
        <f>Raw_Customers!G476</f>
        <v>44336</v>
      </c>
      <c r="G479" s="36">
        <f>IF(I479=0,"",INT(_xlfn.MAXIFS(Raw_Recharges!$D$2:$D$3001,Raw_Recharges!$B$2:$B$3001,A479)))</f>
        <v>45938</v>
      </c>
      <c r="H479" s="12">
        <f>IF(I479=0,"",RFM_Method!$C$5-G479)</f>
        <v>116</v>
      </c>
      <c r="I479" s="12">
        <f>COUNTIFS(Raw_Recharges!$B$2:$B$3001,A479)</f>
        <v>2</v>
      </c>
      <c r="J479" s="37">
        <f>IF(I479=0,"",SUMIFS(Raw_Recharges!$E$2:$E$3001,Raw_Recharges!$B$2:$B$3001,A479))</f>
        <v>598</v>
      </c>
      <c r="K479" s="38">
        <f>IF(I479=0,0,IF(H479&lt;=RFM_Method!$C$22,5,IF(H479&lt;=RFM_Method!$C$23,4,IF(H479&lt;=RFM_Method!$C$24,3,IF(H479&lt;=RFM_Method!$C$25,2,1)))))</f>
        <v>3</v>
      </c>
      <c r="L479" s="38">
        <f>IF(I479=0,0,IF(I479&gt;=RFM_Method!$E$22,5,IF(I479&gt;=RFM_Method!$E$23,4,IF(I479&gt;=RFM_Method!$E$24,3,IF(I479&gt;=RFM_Method!$E$25,2,1)))))</f>
        <v>2</v>
      </c>
      <c r="M479" s="38">
        <f>IF(I479=0,0,IF(J479&gt;=RFM_Method!$D$25,5,IF(J479&gt;=RFM_Method!$D$24,4,IF(J479&gt;=RFM_Method!$D$23,3,IF(J479&gt;=RFM_Method!$D$22,2,1)))))</f>
        <v>2</v>
      </c>
      <c r="N479" s="38" t="str">
        <f t="shared" si="21"/>
        <v>322</v>
      </c>
      <c r="O479" s="38">
        <f t="shared" si="22"/>
        <v>7</v>
      </c>
      <c r="P479" s="38">
        <f t="shared" si="23"/>
        <v>2</v>
      </c>
      <c r="Q479" s="12" t="str">
        <f>IF(I479=0,"Never Recharged",INDEX(RFM_Method!$C$32:$G$36,6-K479,P479))</f>
        <v>Need Attention</v>
      </c>
      <c r="R479" s="39">
        <f>SUMIFS(Raw_DataUsage!$D$2:$D$5001,Raw_DataUsage!$B$2:$B$5001,A479)/1024</f>
        <v>2.4662402343749998</v>
      </c>
      <c r="S479" s="40">
        <f>SUMIFS(Raw_Calls!$D$2:$D$5001,Raw_Calls!$B$2:$B$5001,A479)/60</f>
        <v>0</v>
      </c>
      <c r="T479" s="38" t="str">
        <f>IF(COUNTIFS(Raw_Subscriptions!$B$2:$B$3001,A479,Raw_Subscriptions!$F$2:$F$3001,"Active")&gt;0,"Yes","No")</f>
        <v>No</v>
      </c>
    </row>
    <row r="480" spans="1:20" x14ac:dyDescent="0.3">
      <c r="A480" s="13" t="str">
        <f>Raw_Customers!A477</f>
        <v>C000476</v>
      </c>
      <c r="B480" s="13" t="str">
        <f>Raw_Customers!B477</f>
        <v>Amit Sharma</v>
      </c>
      <c r="C480" s="13" t="str">
        <f>Raw_Customers!E477</f>
        <v>Delhi</v>
      </c>
      <c r="D480" s="13" t="str">
        <f>Raw_Customers!F477</f>
        <v>Gujarat</v>
      </c>
      <c r="E480" s="13" t="str">
        <f>Raw_Customers!H477</f>
        <v>Active</v>
      </c>
      <c r="F480" s="35">
        <f>Raw_Customers!G477</f>
        <v>44601</v>
      </c>
      <c r="G480" s="36" t="str">
        <f>IF(I480=0,"",INT(_xlfn.MAXIFS(Raw_Recharges!$D$2:$D$3001,Raw_Recharges!$B$2:$B$3001,A480)))</f>
        <v/>
      </c>
      <c r="H480" s="12" t="str">
        <f>IF(I480=0,"",RFM_Method!$C$5-G480)</f>
        <v/>
      </c>
      <c r="I480" s="12">
        <f>COUNTIFS(Raw_Recharges!$B$2:$B$3001,A480)</f>
        <v>0</v>
      </c>
      <c r="J480" s="37" t="str">
        <f>IF(I480=0,"",SUMIFS(Raw_Recharges!$E$2:$E$3001,Raw_Recharges!$B$2:$B$3001,A480))</f>
        <v/>
      </c>
      <c r="K480" s="38">
        <f>IF(I480=0,0,IF(H480&lt;=RFM_Method!$C$22,5,IF(H480&lt;=RFM_Method!$C$23,4,IF(H480&lt;=RFM_Method!$C$24,3,IF(H480&lt;=RFM_Method!$C$25,2,1)))))</f>
        <v>0</v>
      </c>
      <c r="L480" s="38">
        <f>IF(I480=0,0,IF(I480&gt;=RFM_Method!$E$22,5,IF(I480&gt;=RFM_Method!$E$23,4,IF(I480&gt;=RFM_Method!$E$24,3,IF(I480&gt;=RFM_Method!$E$25,2,1)))))</f>
        <v>0</v>
      </c>
      <c r="M480" s="38">
        <f>IF(I480=0,0,IF(J480&gt;=RFM_Method!$D$25,5,IF(J480&gt;=RFM_Method!$D$24,4,IF(J480&gt;=RFM_Method!$D$23,3,IF(J480&gt;=RFM_Method!$D$22,2,1)))))</f>
        <v>0</v>
      </c>
      <c r="N480" s="38" t="str">
        <f t="shared" si="21"/>
        <v>000</v>
      </c>
      <c r="O480" s="38">
        <f t="shared" si="22"/>
        <v>0</v>
      </c>
      <c r="P480" s="38">
        <f t="shared" si="23"/>
        <v>0</v>
      </c>
      <c r="Q480" s="12" t="str">
        <f>IF(I480=0,"Never Recharged",INDEX(RFM_Method!$C$32:$G$36,6-K480,P480))</f>
        <v>Never Recharged</v>
      </c>
      <c r="R480" s="39">
        <f>SUMIFS(Raw_DataUsage!$D$2:$D$5001,Raw_DataUsage!$B$2:$B$5001,A480)/1024</f>
        <v>1.8272949218750001</v>
      </c>
      <c r="S480" s="40">
        <f>SUMIFS(Raw_Calls!$D$2:$D$5001,Raw_Calls!$B$2:$B$5001,A480)/60</f>
        <v>76.783333333333331</v>
      </c>
      <c r="T480" s="38" t="str">
        <f>IF(COUNTIFS(Raw_Subscriptions!$B$2:$B$3001,A480,Raw_Subscriptions!$F$2:$F$3001,"Active")&gt;0,"Yes","No")</f>
        <v>No</v>
      </c>
    </row>
    <row r="481" spans="1:20" x14ac:dyDescent="0.3">
      <c r="A481" s="13" t="str">
        <f>Raw_Customers!A478</f>
        <v>C000477</v>
      </c>
      <c r="B481" s="13" t="str">
        <f>Raw_Customers!B478</f>
        <v>Vikram Gupta</v>
      </c>
      <c r="C481" s="13" t="str">
        <f>Raw_Customers!E478</f>
        <v>Delhi</v>
      </c>
      <c r="D481" s="13" t="str">
        <f>Raw_Customers!F478</f>
        <v>Telangana</v>
      </c>
      <c r="E481" s="13" t="str">
        <f>Raw_Customers!H478</f>
        <v>Active</v>
      </c>
      <c r="F481" s="35">
        <f>Raw_Customers!G478</f>
        <v>44553</v>
      </c>
      <c r="G481" s="36">
        <f>IF(I481=0,"",INT(_xlfn.MAXIFS(Raw_Recharges!$D$2:$D$3001,Raw_Recharges!$B$2:$B$3001,A481)))</f>
        <v>46021</v>
      </c>
      <c r="H481" s="12">
        <f>IF(I481=0,"",RFM_Method!$C$5-G481)</f>
        <v>33</v>
      </c>
      <c r="I481" s="12">
        <f>COUNTIFS(Raw_Recharges!$B$2:$B$3001,A481)</f>
        <v>1</v>
      </c>
      <c r="J481" s="37">
        <f>IF(I481=0,"",SUMIFS(Raw_Recharges!$E$2:$E$3001,Raw_Recharges!$B$2:$B$3001,A481))</f>
        <v>2999</v>
      </c>
      <c r="K481" s="38">
        <f>IF(I481=0,0,IF(H481&lt;=RFM_Method!$C$22,5,IF(H481&lt;=RFM_Method!$C$23,4,IF(H481&lt;=RFM_Method!$C$24,3,IF(H481&lt;=RFM_Method!$C$25,2,1)))))</f>
        <v>5</v>
      </c>
      <c r="L481" s="38">
        <f>IF(I481=0,0,IF(I481&gt;=RFM_Method!$E$22,5,IF(I481&gt;=RFM_Method!$E$23,4,IF(I481&gt;=RFM_Method!$E$24,3,IF(I481&gt;=RFM_Method!$E$25,2,1)))))</f>
        <v>1</v>
      </c>
      <c r="M481" s="38">
        <f>IF(I481=0,0,IF(J481&gt;=RFM_Method!$D$25,5,IF(J481&gt;=RFM_Method!$D$24,4,IF(J481&gt;=RFM_Method!$D$23,3,IF(J481&gt;=RFM_Method!$D$22,2,1)))))</f>
        <v>5</v>
      </c>
      <c r="N481" s="38" t="str">
        <f t="shared" si="21"/>
        <v>515</v>
      </c>
      <c r="O481" s="38">
        <f t="shared" si="22"/>
        <v>11</v>
      </c>
      <c r="P481" s="38">
        <f t="shared" si="23"/>
        <v>3</v>
      </c>
      <c r="Q481" s="12" t="str">
        <f>IF(I481=0,"Never Recharged",INDEX(RFM_Method!$C$32:$G$36,6-K481,P481))</f>
        <v>Potential Loyalist</v>
      </c>
      <c r="R481" s="39">
        <f>SUMIFS(Raw_DataUsage!$D$2:$D$5001,Raw_DataUsage!$B$2:$B$5001,A481)/1024</f>
        <v>2.8802148437500001</v>
      </c>
      <c r="S481" s="40">
        <f>SUMIFS(Raw_Calls!$D$2:$D$5001,Raw_Calls!$B$2:$B$5001,A481)/60</f>
        <v>28.233333333333334</v>
      </c>
      <c r="T481" s="38" t="str">
        <f>IF(COUNTIFS(Raw_Subscriptions!$B$2:$B$3001,A481,Raw_Subscriptions!$F$2:$F$3001,"Active")&gt;0,"Yes","No")</f>
        <v>Yes</v>
      </c>
    </row>
    <row r="482" spans="1:20" x14ac:dyDescent="0.3">
      <c r="A482" s="13" t="str">
        <f>Raw_Customers!A479</f>
        <v>C000478</v>
      </c>
      <c r="B482" s="13" t="str">
        <f>Raw_Customers!B479</f>
        <v>Priya Kumar</v>
      </c>
      <c r="C482" s="13" t="str">
        <f>Raw_Customers!E479</f>
        <v>Delhi</v>
      </c>
      <c r="D482" s="13" t="str">
        <f>Raw_Customers!F479</f>
        <v>Maharashtra</v>
      </c>
      <c r="E482" s="13" t="str">
        <f>Raw_Customers!H479</f>
        <v>Active</v>
      </c>
      <c r="F482" s="35">
        <f>Raw_Customers!G479</f>
        <v>44355</v>
      </c>
      <c r="G482" s="36">
        <f>IF(I482=0,"",INT(_xlfn.MAXIFS(Raw_Recharges!$D$2:$D$3001,Raw_Recharges!$B$2:$B$3001,A482)))</f>
        <v>45821</v>
      </c>
      <c r="H482" s="12">
        <f>IF(I482=0,"",RFM_Method!$C$5-G482)</f>
        <v>233</v>
      </c>
      <c r="I482" s="12">
        <f>COUNTIFS(Raw_Recharges!$B$2:$B$3001,A482)</f>
        <v>2</v>
      </c>
      <c r="J482" s="37">
        <f>IF(I482=0,"",SUMIFS(Raw_Recharges!$E$2:$E$3001,Raw_Recharges!$B$2:$B$3001,A482))</f>
        <v>1147</v>
      </c>
      <c r="K482" s="38">
        <f>IF(I482=0,0,IF(H482&lt;=RFM_Method!$C$22,5,IF(H482&lt;=RFM_Method!$C$23,4,IF(H482&lt;=RFM_Method!$C$24,3,IF(H482&lt;=RFM_Method!$C$25,2,1)))))</f>
        <v>1</v>
      </c>
      <c r="L482" s="38">
        <f>IF(I482=0,0,IF(I482&gt;=RFM_Method!$E$22,5,IF(I482&gt;=RFM_Method!$E$23,4,IF(I482&gt;=RFM_Method!$E$24,3,IF(I482&gt;=RFM_Method!$E$25,2,1)))))</f>
        <v>2</v>
      </c>
      <c r="M482" s="38">
        <f>IF(I482=0,0,IF(J482&gt;=RFM_Method!$D$25,5,IF(J482&gt;=RFM_Method!$D$24,4,IF(J482&gt;=RFM_Method!$D$23,3,IF(J482&gt;=RFM_Method!$D$22,2,1)))))</f>
        <v>4</v>
      </c>
      <c r="N482" s="38" t="str">
        <f t="shared" si="21"/>
        <v>124</v>
      </c>
      <c r="O482" s="38">
        <f t="shared" si="22"/>
        <v>7</v>
      </c>
      <c r="P482" s="38">
        <f t="shared" si="23"/>
        <v>3</v>
      </c>
      <c r="Q482" s="12" t="str">
        <f>IF(I482=0,"Never Recharged",INDEX(RFM_Method!$C$32:$G$36,6-K482,P482))</f>
        <v>At Risk</v>
      </c>
      <c r="R482" s="39">
        <f>SUMIFS(Raw_DataUsage!$D$2:$D$5001,Raw_DataUsage!$B$2:$B$5001,A482)/1024</f>
        <v>1.6096972656249999</v>
      </c>
      <c r="S482" s="40">
        <f>SUMIFS(Raw_Calls!$D$2:$D$5001,Raw_Calls!$B$2:$B$5001,A482)/60</f>
        <v>159.63333333333333</v>
      </c>
      <c r="T482" s="38" t="str">
        <f>IF(COUNTIFS(Raw_Subscriptions!$B$2:$B$3001,A482,Raw_Subscriptions!$F$2:$F$3001,"Active")&gt;0,"Yes","No")</f>
        <v>Yes</v>
      </c>
    </row>
    <row r="483" spans="1:20" x14ac:dyDescent="0.3">
      <c r="A483" s="13" t="str">
        <f>Raw_Customers!A480</f>
        <v>C000479</v>
      </c>
      <c r="B483" s="13" t="str">
        <f>Raw_Customers!B480</f>
        <v>Suresh Khan</v>
      </c>
      <c r="C483" s="13" t="str">
        <f>Raw_Customers!E480</f>
        <v>Chennai</v>
      </c>
      <c r="D483" s="13" t="str">
        <f>Raw_Customers!F480</f>
        <v>Karnataka</v>
      </c>
      <c r="E483" s="13" t="str">
        <f>Raw_Customers!H480</f>
        <v>Inactive</v>
      </c>
      <c r="F483" s="35">
        <f>Raw_Customers!G480</f>
        <v>44817</v>
      </c>
      <c r="G483" s="36">
        <f>IF(I483=0,"",INT(_xlfn.MAXIFS(Raw_Recharges!$D$2:$D$3001,Raw_Recharges!$B$2:$B$3001,A483)))</f>
        <v>45915</v>
      </c>
      <c r="H483" s="12">
        <f>IF(I483=0,"",RFM_Method!$C$5-G483)</f>
        <v>139</v>
      </c>
      <c r="I483" s="12">
        <f>COUNTIFS(Raw_Recharges!$B$2:$B$3001,A483)</f>
        <v>2</v>
      </c>
      <c r="J483" s="37">
        <f>IF(I483=0,"",SUMIFS(Raw_Recharges!$E$2:$E$3001,Raw_Recharges!$B$2:$B$3001,A483))</f>
        <v>1147</v>
      </c>
      <c r="K483" s="38">
        <f>IF(I483=0,0,IF(H483&lt;=RFM_Method!$C$22,5,IF(H483&lt;=RFM_Method!$C$23,4,IF(H483&lt;=RFM_Method!$C$24,3,IF(H483&lt;=RFM_Method!$C$25,2,1)))))</f>
        <v>3</v>
      </c>
      <c r="L483" s="38">
        <f>IF(I483=0,0,IF(I483&gt;=RFM_Method!$E$22,5,IF(I483&gt;=RFM_Method!$E$23,4,IF(I483&gt;=RFM_Method!$E$24,3,IF(I483&gt;=RFM_Method!$E$25,2,1)))))</f>
        <v>2</v>
      </c>
      <c r="M483" s="38">
        <f>IF(I483=0,0,IF(J483&gt;=RFM_Method!$D$25,5,IF(J483&gt;=RFM_Method!$D$24,4,IF(J483&gt;=RFM_Method!$D$23,3,IF(J483&gt;=RFM_Method!$D$22,2,1)))))</f>
        <v>4</v>
      </c>
      <c r="N483" s="38" t="str">
        <f t="shared" si="21"/>
        <v>324</v>
      </c>
      <c r="O483" s="38">
        <f t="shared" si="22"/>
        <v>9</v>
      </c>
      <c r="P483" s="38">
        <f t="shared" si="23"/>
        <v>3</v>
      </c>
      <c r="Q483" s="12" t="str">
        <f>IF(I483=0,"Never Recharged",INDEX(RFM_Method!$C$32:$G$36,6-K483,P483))</f>
        <v>Need Attention</v>
      </c>
      <c r="R483" s="39">
        <f>SUMIFS(Raw_DataUsage!$D$2:$D$5001,Raw_DataUsage!$B$2:$B$5001,A483)/1024</f>
        <v>6.0724804687500011</v>
      </c>
      <c r="S483" s="40">
        <f>SUMIFS(Raw_Calls!$D$2:$D$5001,Raw_Calls!$B$2:$B$5001,A483)/60</f>
        <v>0</v>
      </c>
      <c r="T483" s="38" t="str">
        <f>IF(COUNTIFS(Raw_Subscriptions!$B$2:$B$3001,A483,Raw_Subscriptions!$F$2:$F$3001,"Active")&gt;0,"Yes","No")</f>
        <v>Yes</v>
      </c>
    </row>
    <row r="484" spans="1:20" x14ac:dyDescent="0.3">
      <c r="A484" s="13" t="str">
        <f>Raw_Customers!A481</f>
        <v>C000480</v>
      </c>
      <c r="B484" s="13" t="str">
        <f>Raw_Customers!B481</f>
        <v>Suresh Singh</v>
      </c>
      <c r="C484" s="13" t="str">
        <f>Raw_Customers!E481</f>
        <v>Mumbai</v>
      </c>
      <c r="D484" s="13" t="str">
        <f>Raw_Customers!F481</f>
        <v>Tamil Nadu</v>
      </c>
      <c r="E484" s="13" t="str">
        <f>Raw_Customers!H481</f>
        <v>Inactive</v>
      </c>
      <c r="F484" s="35">
        <f>Raw_Customers!G481</f>
        <v>45894</v>
      </c>
      <c r="G484" s="36" t="str">
        <f>IF(I484=0,"",INT(_xlfn.MAXIFS(Raw_Recharges!$D$2:$D$3001,Raw_Recharges!$B$2:$B$3001,A484)))</f>
        <v/>
      </c>
      <c r="H484" s="12" t="str">
        <f>IF(I484=0,"",RFM_Method!$C$5-G484)</f>
        <v/>
      </c>
      <c r="I484" s="12">
        <f>COUNTIFS(Raw_Recharges!$B$2:$B$3001,A484)</f>
        <v>0</v>
      </c>
      <c r="J484" s="37" t="str">
        <f>IF(I484=0,"",SUMIFS(Raw_Recharges!$E$2:$E$3001,Raw_Recharges!$B$2:$B$3001,A484))</f>
        <v/>
      </c>
      <c r="K484" s="38">
        <f>IF(I484=0,0,IF(H484&lt;=RFM_Method!$C$22,5,IF(H484&lt;=RFM_Method!$C$23,4,IF(H484&lt;=RFM_Method!$C$24,3,IF(H484&lt;=RFM_Method!$C$25,2,1)))))</f>
        <v>0</v>
      </c>
      <c r="L484" s="38">
        <f>IF(I484=0,0,IF(I484&gt;=RFM_Method!$E$22,5,IF(I484&gt;=RFM_Method!$E$23,4,IF(I484&gt;=RFM_Method!$E$24,3,IF(I484&gt;=RFM_Method!$E$25,2,1)))))</f>
        <v>0</v>
      </c>
      <c r="M484" s="38">
        <f>IF(I484=0,0,IF(J484&gt;=RFM_Method!$D$25,5,IF(J484&gt;=RFM_Method!$D$24,4,IF(J484&gt;=RFM_Method!$D$23,3,IF(J484&gt;=RFM_Method!$D$22,2,1)))))</f>
        <v>0</v>
      </c>
      <c r="N484" s="38" t="str">
        <f t="shared" si="21"/>
        <v>000</v>
      </c>
      <c r="O484" s="38">
        <f t="shared" si="22"/>
        <v>0</v>
      </c>
      <c r="P484" s="38">
        <f t="shared" si="23"/>
        <v>0</v>
      </c>
      <c r="Q484" s="12" t="str">
        <f>IF(I484=0,"Never Recharged",INDEX(RFM_Method!$C$32:$G$36,6-K484,P484))</f>
        <v>Never Recharged</v>
      </c>
      <c r="R484" s="39">
        <f>SUMIFS(Raw_DataUsage!$D$2:$D$5001,Raw_DataUsage!$B$2:$B$5001,A484)/1024</f>
        <v>0.69178710937499999</v>
      </c>
      <c r="S484" s="40">
        <f>SUMIFS(Raw_Calls!$D$2:$D$5001,Raw_Calls!$B$2:$B$5001,A484)/60</f>
        <v>0</v>
      </c>
      <c r="T484" s="38" t="str">
        <f>IF(COUNTIFS(Raw_Subscriptions!$B$2:$B$3001,A484,Raw_Subscriptions!$F$2:$F$3001,"Active")&gt;0,"Yes","No")</f>
        <v>No</v>
      </c>
    </row>
    <row r="485" spans="1:20" x14ac:dyDescent="0.3">
      <c r="A485" s="13" t="str">
        <f>Raw_Customers!A482</f>
        <v>C000481</v>
      </c>
      <c r="B485" s="13" t="str">
        <f>Raw_Customers!B482</f>
        <v>Pooja Sharma</v>
      </c>
      <c r="C485" s="13" t="str">
        <f>Raw_Customers!E482</f>
        <v>Hyderabad</v>
      </c>
      <c r="D485" s="13" t="str">
        <f>Raw_Customers!F482</f>
        <v>West Bengal</v>
      </c>
      <c r="E485" s="13" t="str">
        <f>Raw_Customers!H482</f>
        <v>Active</v>
      </c>
      <c r="F485" s="35">
        <f>Raw_Customers!G482</f>
        <v>45126</v>
      </c>
      <c r="G485" s="36" t="str">
        <f>IF(I485=0,"",INT(_xlfn.MAXIFS(Raw_Recharges!$D$2:$D$3001,Raw_Recharges!$B$2:$B$3001,A485)))</f>
        <v/>
      </c>
      <c r="H485" s="12" t="str">
        <f>IF(I485=0,"",RFM_Method!$C$5-G485)</f>
        <v/>
      </c>
      <c r="I485" s="12">
        <f>COUNTIFS(Raw_Recharges!$B$2:$B$3001,A485)</f>
        <v>0</v>
      </c>
      <c r="J485" s="37" t="str">
        <f>IF(I485=0,"",SUMIFS(Raw_Recharges!$E$2:$E$3001,Raw_Recharges!$B$2:$B$3001,A485))</f>
        <v/>
      </c>
      <c r="K485" s="38">
        <f>IF(I485=0,0,IF(H485&lt;=RFM_Method!$C$22,5,IF(H485&lt;=RFM_Method!$C$23,4,IF(H485&lt;=RFM_Method!$C$24,3,IF(H485&lt;=RFM_Method!$C$25,2,1)))))</f>
        <v>0</v>
      </c>
      <c r="L485" s="38">
        <f>IF(I485=0,0,IF(I485&gt;=RFM_Method!$E$22,5,IF(I485&gt;=RFM_Method!$E$23,4,IF(I485&gt;=RFM_Method!$E$24,3,IF(I485&gt;=RFM_Method!$E$25,2,1)))))</f>
        <v>0</v>
      </c>
      <c r="M485" s="38">
        <f>IF(I485=0,0,IF(J485&gt;=RFM_Method!$D$25,5,IF(J485&gt;=RFM_Method!$D$24,4,IF(J485&gt;=RFM_Method!$D$23,3,IF(J485&gt;=RFM_Method!$D$22,2,1)))))</f>
        <v>0</v>
      </c>
      <c r="N485" s="38" t="str">
        <f t="shared" si="21"/>
        <v>000</v>
      </c>
      <c r="O485" s="38">
        <f t="shared" si="22"/>
        <v>0</v>
      </c>
      <c r="P485" s="38">
        <f t="shared" si="23"/>
        <v>0</v>
      </c>
      <c r="Q485" s="12" t="str">
        <f>IF(I485=0,"Never Recharged",INDEX(RFM_Method!$C$32:$G$36,6-K485,P485))</f>
        <v>Never Recharged</v>
      </c>
      <c r="R485" s="39">
        <f>SUMIFS(Raw_DataUsage!$D$2:$D$5001,Raw_DataUsage!$B$2:$B$5001,A485)/1024</f>
        <v>5.0247656249999997</v>
      </c>
      <c r="S485" s="40">
        <f>SUMIFS(Raw_Calls!$D$2:$D$5001,Raw_Calls!$B$2:$B$5001,A485)/60</f>
        <v>98.6</v>
      </c>
      <c r="T485" s="38" t="str">
        <f>IF(COUNTIFS(Raw_Subscriptions!$B$2:$B$3001,A485,Raw_Subscriptions!$F$2:$F$3001,"Active")&gt;0,"Yes","No")</f>
        <v>No</v>
      </c>
    </row>
    <row r="486" spans="1:20" x14ac:dyDescent="0.3">
      <c r="A486" s="13" t="str">
        <f>Raw_Customers!A483</f>
        <v>C000482</v>
      </c>
      <c r="B486" s="13" t="str">
        <f>Raw_Customers!B483</f>
        <v>Amit Kumar</v>
      </c>
      <c r="C486" s="13" t="str">
        <f>Raw_Customers!E483</f>
        <v>Pune</v>
      </c>
      <c r="D486" s="13" t="str">
        <f>Raw_Customers!F483</f>
        <v>West Bengal</v>
      </c>
      <c r="E486" s="13" t="str">
        <f>Raw_Customers!H483</f>
        <v>Active</v>
      </c>
      <c r="F486" s="35">
        <f>Raw_Customers!G483</f>
        <v>45999</v>
      </c>
      <c r="G486" s="36">
        <f>IF(I486=0,"",INT(_xlfn.MAXIFS(Raw_Recharges!$D$2:$D$3001,Raw_Recharges!$B$2:$B$3001,A486)))</f>
        <v>45752</v>
      </c>
      <c r="H486" s="12">
        <f>IF(I486=0,"",RFM_Method!$C$5-G486)</f>
        <v>302</v>
      </c>
      <c r="I486" s="12">
        <f>COUNTIFS(Raw_Recharges!$B$2:$B$3001,A486)</f>
        <v>1</v>
      </c>
      <c r="J486" s="37">
        <f>IF(I486=0,"",SUMIFS(Raw_Recharges!$E$2:$E$3001,Raw_Recharges!$B$2:$B$3001,A486))</f>
        <v>499</v>
      </c>
      <c r="K486" s="38">
        <f>IF(I486=0,0,IF(H486&lt;=RFM_Method!$C$22,5,IF(H486&lt;=RFM_Method!$C$23,4,IF(H486&lt;=RFM_Method!$C$24,3,IF(H486&lt;=RFM_Method!$C$25,2,1)))))</f>
        <v>1</v>
      </c>
      <c r="L486" s="38">
        <f>IF(I486=0,0,IF(I486&gt;=RFM_Method!$E$22,5,IF(I486&gt;=RFM_Method!$E$23,4,IF(I486&gt;=RFM_Method!$E$24,3,IF(I486&gt;=RFM_Method!$E$25,2,1)))))</f>
        <v>1</v>
      </c>
      <c r="M486" s="38">
        <f>IF(I486=0,0,IF(J486&gt;=RFM_Method!$D$25,5,IF(J486&gt;=RFM_Method!$D$24,4,IF(J486&gt;=RFM_Method!$D$23,3,IF(J486&gt;=RFM_Method!$D$22,2,1)))))</f>
        <v>2</v>
      </c>
      <c r="N486" s="38" t="str">
        <f t="shared" si="21"/>
        <v>112</v>
      </c>
      <c r="O486" s="38">
        <f t="shared" si="22"/>
        <v>4</v>
      </c>
      <c r="P486" s="38">
        <f t="shared" si="23"/>
        <v>2</v>
      </c>
      <c r="Q486" s="12" t="str">
        <f>IF(I486=0,"Never Recharged",INDEX(RFM_Method!$C$32:$G$36,6-K486,P486))</f>
        <v>Hibernating</v>
      </c>
      <c r="R486" s="39">
        <f>SUMIFS(Raw_DataUsage!$D$2:$D$5001,Raw_DataUsage!$B$2:$B$5001,A486)/1024</f>
        <v>5.1737207031250003</v>
      </c>
      <c r="S486" s="40">
        <f>SUMIFS(Raw_Calls!$D$2:$D$5001,Raw_Calls!$B$2:$B$5001,A486)/60</f>
        <v>113.75</v>
      </c>
      <c r="T486" s="38" t="str">
        <f>IF(COUNTIFS(Raw_Subscriptions!$B$2:$B$3001,A486,Raw_Subscriptions!$F$2:$F$3001,"Active")&gt;0,"Yes","No")</f>
        <v>Yes</v>
      </c>
    </row>
    <row r="487" spans="1:20" x14ac:dyDescent="0.3">
      <c r="A487" s="13" t="str">
        <f>Raw_Customers!A484</f>
        <v>C000483</v>
      </c>
      <c r="B487" s="13" t="str">
        <f>Raw_Customers!B484</f>
        <v>Simran Reddy</v>
      </c>
      <c r="C487" s="13" t="str">
        <f>Raw_Customers!E484</f>
        <v>Chennai</v>
      </c>
      <c r="D487" s="13" t="str">
        <f>Raw_Customers!F484</f>
        <v>Mumbai</v>
      </c>
      <c r="E487" s="13" t="str">
        <f>Raw_Customers!H484</f>
        <v>Active</v>
      </c>
      <c r="F487" s="35">
        <f>Raw_Customers!G484</f>
        <v>44658</v>
      </c>
      <c r="G487" s="36">
        <f>IF(I487=0,"",INT(_xlfn.MAXIFS(Raw_Recharges!$D$2:$D$3001,Raw_Recharges!$B$2:$B$3001,A487)))</f>
        <v>46004</v>
      </c>
      <c r="H487" s="12">
        <f>IF(I487=0,"",RFM_Method!$C$5-G487)</f>
        <v>50</v>
      </c>
      <c r="I487" s="12">
        <f>COUNTIFS(Raw_Recharges!$B$2:$B$3001,A487)</f>
        <v>2</v>
      </c>
      <c r="J487" s="37">
        <f>IF(I487=0,"",SUMIFS(Raw_Recharges!$E$2:$E$3001,Raw_Recharges!$B$2:$B$3001,A487))</f>
        <v>3498</v>
      </c>
      <c r="K487" s="38">
        <f>IF(I487=0,0,IF(H487&lt;=RFM_Method!$C$22,5,IF(H487&lt;=RFM_Method!$C$23,4,IF(H487&lt;=RFM_Method!$C$24,3,IF(H487&lt;=RFM_Method!$C$25,2,1)))))</f>
        <v>4</v>
      </c>
      <c r="L487" s="38">
        <f>IF(I487=0,0,IF(I487&gt;=RFM_Method!$E$22,5,IF(I487&gt;=RFM_Method!$E$23,4,IF(I487&gt;=RFM_Method!$E$24,3,IF(I487&gt;=RFM_Method!$E$25,2,1)))))</f>
        <v>2</v>
      </c>
      <c r="M487" s="38">
        <f>IF(I487=0,0,IF(J487&gt;=RFM_Method!$D$25,5,IF(J487&gt;=RFM_Method!$D$24,4,IF(J487&gt;=RFM_Method!$D$23,3,IF(J487&gt;=RFM_Method!$D$22,2,1)))))</f>
        <v>5</v>
      </c>
      <c r="N487" s="38" t="str">
        <f t="shared" si="21"/>
        <v>425</v>
      </c>
      <c r="O487" s="38">
        <f t="shared" si="22"/>
        <v>11</v>
      </c>
      <c r="P487" s="38">
        <f t="shared" si="23"/>
        <v>4</v>
      </c>
      <c r="Q487" s="12" t="str">
        <f>IF(I487=0,"Never Recharged",INDEX(RFM_Method!$C$32:$G$36,6-K487,P487))</f>
        <v>Loyal Customers</v>
      </c>
      <c r="R487" s="39">
        <f>SUMIFS(Raw_DataUsage!$D$2:$D$5001,Raw_DataUsage!$B$2:$B$5001,A487)/1024</f>
        <v>2.4177148437499998</v>
      </c>
      <c r="S487" s="40">
        <f>SUMIFS(Raw_Calls!$D$2:$D$5001,Raw_Calls!$B$2:$B$5001,A487)/60</f>
        <v>69.516666666666666</v>
      </c>
      <c r="T487" s="38" t="str">
        <f>IF(COUNTIFS(Raw_Subscriptions!$B$2:$B$3001,A487,Raw_Subscriptions!$F$2:$F$3001,"Active")&gt;0,"Yes","No")</f>
        <v>Yes</v>
      </c>
    </row>
    <row r="488" spans="1:20" x14ac:dyDescent="0.3">
      <c r="A488" s="13" t="str">
        <f>Raw_Customers!A485</f>
        <v>C000484</v>
      </c>
      <c r="B488" s="13" t="str">
        <f>Raw_Customers!B485</f>
        <v>Pooja Singh</v>
      </c>
      <c r="C488" s="13" t="str">
        <f>Raw_Customers!E485</f>
        <v>Chennai</v>
      </c>
      <c r="D488" s="13" t="str">
        <f>Raw_Customers!F485</f>
        <v>Andhra Pradesh</v>
      </c>
      <c r="E488" s="13" t="str">
        <f>Raw_Customers!H485</f>
        <v>Active</v>
      </c>
      <c r="F488" s="35">
        <f>Raw_Customers!G485</f>
        <v>45621</v>
      </c>
      <c r="G488" s="36">
        <f>IF(I488=0,"",INT(_xlfn.MAXIFS(Raw_Recharges!$D$2:$D$3001,Raw_Recharges!$B$2:$B$3001,A488)))</f>
        <v>45974</v>
      </c>
      <c r="H488" s="12">
        <f>IF(I488=0,"",RFM_Method!$C$5-G488)</f>
        <v>80</v>
      </c>
      <c r="I488" s="12">
        <f>COUNTIFS(Raw_Recharges!$B$2:$B$3001,A488)</f>
        <v>4</v>
      </c>
      <c r="J488" s="37">
        <f>IF(I488=0,"",SUMIFS(Raw_Recharges!$E$2:$E$3001,Raw_Recharges!$B$2:$B$3001,A488))</f>
        <v>1405</v>
      </c>
      <c r="K488" s="38">
        <f>IF(I488=0,0,IF(H488&lt;=RFM_Method!$C$22,5,IF(H488&lt;=RFM_Method!$C$23,4,IF(H488&lt;=RFM_Method!$C$24,3,IF(H488&lt;=RFM_Method!$C$25,2,1)))))</f>
        <v>4</v>
      </c>
      <c r="L488" s="38">
        <f>IF(I488=0,0,IF(I488&gt;=RFM_Method!$E$22,5,IF(I488&gt;=RFM_Method!$E$23,4,IF(I488&gt;=RFM_Method!$E$24,3,IF(I488&gt;=RFM_Method!$E$25,2,1)))))</f>
        <v>4</v>
      </c>
      <c r="M488" s="38">
        <f>IF(I488=0,0,IF(J488&gt;=RFM_Method!$D$25,5,IF(J488&gt;=RFM_Method!$D$24,4,IF(J488&gt;=RFM_Method!$D$23,3,IF(J488&gt;=RFM_Method!$D$22,2,1)))))</f>
        <v>4</v>
      </c>
      <c r="N488" s="38" t="str">
        <f t="shared" si="21"/>
        <v>444</v>
      </c>
      <c r="O488" s="38">
        <f t="shared" si="22"/>
        <v>12</v>
      </c>
      <c r="P488" s="38">
        <f t="shared" si="23"/>
        <v>4</v>
      </c>
      <c r="Q488" s="12" t="str">
        <f>IF(I488=0,"Never Recharged",INDEX(RFM_Method!$C$32:$G$36,6-K488,P488))</f>
        <v>Loyal Customers</v>
      </c>
      <c r="R488" s="39">
        <f>SUMIFS(Raw_DataUsage!$D$2:$D$5001,Raw_DataUsage!$B$2:$B$5001,A488)/1024</f>
        <v>1.7952539062499999</v>
      </c>
      <c r="S488" s="40">
        <f>SUMIFS(Raw_Calls!$D$2:$D$5001,Raw_Calls!$B$2:$B$5001,A488)/60</f>
        <v>107.78333333333333</v>
      </c>
      <c r="T488" s="38" t="str">
        <f>IF(COUNTIFS(Raw_Subscriptions!$B$2:$B$3001,A488,Raw_Subscriptions!$F$2:$F$3001,"Active")&gt;0,"Yes","No")</f>
        <v>Yes</v>
      </c>
    </row>
    <row r="489" spans="1:20" x14ac:dyDescent="0.3">
      <c r="A489" s="13" t="str">
        <f>Raw_Customers!A486</f>
        <v>C000485</v>
      </c>
      <c r="B489" s="13" t="str">
        <f>Raw_Customers!B486</f>
        <v>Suresh Singh</v>
      </c>
      <c r="C489" s="13" t="str">
        <f>Raw_Customers!E486</f>
        <v>Mumbai</v>
      </c>
      <c r="D489" s="13" t="str">
        <f>Raw_Customers!F486</f>
        <v>Telangana</v>
      </c>
      <c r="E489" s="13" t="str">
        <f>Raw_Customers!H486</f>
        <v>Active</v>
      </c>
      <c r="F489" s="35">
        <f>Raw_Customers!G486</f>
        <v>45445</v>
      </c>
      <c r="G489" s="36">
        <f>IF(I489=0,"",INT(_xlfn.MAXIFS(Raw_Recharges!$D$2:$D$3001,Raw_Recharges!$B$2:$B$3001,A489)))</f>
        <v>45729</v>
      </c>
      <c r="H489" s="12">
        <f>IF(I489=0,"",RFM_Method!$C$5-G489)</f>
        <v>325</v>
      </c>
      <c r="I489" s="12">
        <f>COUNTIFS(Raw_Recharges!$B$2:$B$3001,A489)</f>
        <v>1</v>
      </c>
      <c r="J489" s="37">
        <f>IF(I489=0,"",SUMIFS(Raw_Recharges!$E$2:$E$3001,Raw_Recharges!$B$2:$B$3001,A489))</f>
        <v>299</v>
      </c>
      <c r="K489" s="38">
        <f>IF(I489=0,0,IF(H489&lt;=RFM_Method!$C$22,5,IF(H489&lt;=RFM_Method!$C$23,4,IF(H489&lt;=RFM_Method!$C$24,3,IF(H489&lt;=RFM_Method!$C$25,2,1)))))</f>
        <v>1</v>
      </c>
      <c r="L489" s="38">
        <f>IF(I489=0,0,IF(I489&gt;=RFM_Method!$E$22,5,IF(I489&gt;=RFM_Method!$E$23,4,IF(I489&gt;=RFM_Method!$E$24,3,IF(I489&gt;=RFM_Method!$E$25,2,1)))))</f>
        <v>1</v>
      </c>
      <c r="M489" s="38">
        <f>IF(I489=0,0,IF(J489&gt;=RFM_Method!$D$25,5,IF(J489&gt;=RFM_Method!$D$24,4,IF(J489&gt;=RFM_Method!$D$23,3,IF(J489&gt;=RFM_Method!$D$22,2,1)))))</f>
        <v>1</v>
      </c>
      <c r="N489" s="38" t="str">
        <f t="shared" si="21"/>
        <v>111</v>
      </c>
      <c r="O489" s="38">
        <f t="shared" si="22"/>
        <v>3</v>
      </c>
      <c r="P489" s="38">
        <f t="shared" si="23"/>
        <v>1</v>
      </c>
      <c r="Q489" s="12" t="str">
        <f>IF(I489=0,"Never Recharged",INDEX(RFM_Method!$C$32:$G$36,6-K489,P489))</f>
        <v>Lost</v>
      </c>
      <c r="R489" s="39">
        <f>SUMIFS(Raw_DataUsage!$D$2:$D$5001,Raw_DataUsage!$B$2:$B$5001,A489)/1024</f>
        <v>0</v>
      </c>
      <c r="S489" s="40">
        <f>SUMIFS(Raw_Calls!$D$2:$D$5001,Raw_Calls!$B$2:$B$5001,A489)/60</f>
        <v>134.94999999999999</v>
      </c>
      <c r="T489" s="38" t="str">
        <f>IF(COUNTIFS(Raw_Subscriptions!$B$2:$B$3001,A489,Raw_Subscriptions!$F$2:$F$3001,"Active")&gt;0,"Yes","No")</f>
        <v>Yes</v>
      </c>
    </row>
    <row r="490" spans="1:20" x14ac:dyDescent="0.3">
      <c r="A490" s="13" t="str">
        <f>Raw_Customers!A487</f>
        <v>C000486</v>
      </c>
      <c r="B490" s="13" t="str">
        <f>Raw_Customers!B487</f>
        <v>Suresh Gupta</v>
      </c>
      <c r="C490" s="13" t="str">
        <f>Raw_Customers!E487</f>
        <v>Delhi</v>
      </c>
      <c r="D490" s="13" t="str">
        <f>Raw_Customers!F487</f>
        <v>Maharashtra</v>
      </c>
      <c r="E490" s="13" t="str">
        <f>Raw_Customers!H487</f>
        <v>Inactive</v>
      </c>
      <c r="F490" s="35">
        <f>Raw_Customers!G487</f>
        <v>45367</v>
      </c>
      <c r="G490" s="36">
        <f>IF(I490=0,"",INT(_xlfn.MAXIFS(Raw_Recharges!$D$2:$D$3001,Raw_Recharges!$B$2:$B$3001,A490)))</f>
        <v>45933</v>
      </c>
      <c r="H490" s="12">
        <f>IF(I490=0,"",RFM_Method!$C$5-G490)</f>
        <v>121</v>
      </c>
      <c r="I490" s="12">
        <f>COUNTIFS(Raw_Recharges!$B$2:$B$3001,A490)</f>
        <v>2</v>
      </c>
      <c r="J490" s="37">
        <f>IF(I490=0,"",SUMIFS(Raw_Recharges!$E$2:$E$3001,Raw_Recharges!$B$2:$B$3001,A490))</f>
        <v>1332</v>
      </c>
      <c r="K490" s="38">
        <f>IF(I490=0,0,IF(H490&lt;=RFM_Method!$C$22,5,IF(H490&lt;=RFM_Method!$C$23,4,IF(H490&lt;=RFM_Method!$C$24,3,IF(H490&lt;=RFM_Method!$C$25,2,1)))))</f>
        <v>3</v>
      </c>
      <c r="L490" s="38">
        <f>IF(I490=0,0,IF(I490&gt;=RFM_Method!$E$22,5,IF(I490&gt;=RFM_Method!$E$23,4,IF(I490&gt;=RFM_Method!$E$24,3,IF(I490&gt;=RFM_Method!$E$25,2,1)))))</f>
        <v>2</v>
      </c>
      <c r="M490" s="38">
        <f>IF(I490=0,0,IF(J490&gt;=RFM_Method!$D$25,5,IF(J490&gt;=RFM_Method!$D$24,4,IF(J490&gt;=RFM_Method!$D$23,3,IF(J490&gt;=RFM_Method!$D$22,2,1)))))</f>
        <v>4</v>
      </c>
      <c r="N490" s="38" t="str">
        <f t="shared" si="21"/>
        <v>324</v>
      </c>
      <c r="O490" s="38">
        <f t="shared" si="22"/>
        <v>9</v>
      </c>
      <c r="P490" s="38">
        <f t="shared" si="23"/>
        <v>3</v>
      </c>
      <c r="Q490" s="12" t="str">
        <f>IF(I490=0,"Never Recharged",INDEX(RFM_Method!$C$32:$G$36,6-K490,P490))</f>
        <v>Need Attention</v>
      </c>
      <c r="R490" s="39">
        <f>SUMIFS(Raw_DataUsage!$D$2:$D$5001,Raw_DataUsage!$B$2:$B$5001,A490)/1024</f>
        <v>3.6362499999999995</v>
      </c>
      <c r="S490" s="40">
        <f>SUMIFS(Raw_Calls!$D$2:$D$5001,Raw_Calls!$B$2:$B$5001,A490)/60</f>
        <v>0</v>
      </c>
      <c r="T490" s="38" t="str">
        <f>IF(COUNTIFS(Raw_Subscriptions!$B$2:$B$3001,A490,Raw_Subscriptions!$F$2:$F$3001,"Active")&gt;0,"Yes","No")</f>
        <v>No</v>
      </c>
    </row>
    <row r="491" spans="1:20" x14ac:dyDescent="0.3">
      <c r="A491" s="13" t="str">
        <f>Raw_Customers!A488</f>
        <v>C000487</v>
      </c>
      <c r="B491" s="13" t="str">
        <f>Raw_Customers!B488</f>
        <v>Neha Khan</v>
      </c>
      <c r="C491" s="13" t="str">
        <f>Raw_Customers!E488</f>
        <v>Hyderabad</v>
      </c>
      <c r="D491" s="13" t="str">
        <f>Raw_Customers!F488</f>
        <v>Gujarat</v>
      </c>
      <c r="E491" s="13" t="str">
        <f>Raw_Customers!H488</f>
        <v>Active</v>
      </c>
      <c r="F491" s="35">
        <f>Raw_Customers!G488</f>
        <v>44170</v>
      </c>
      <c r="G491" s="36">
        <f>IF(I491=0,"",INT(_xlfn.MAXIFS(Raw_Recharges!$D$2:$D$3001,Raw_Recharges!$B$2:$B$3001,A491)))</f>
        <v>46012</v>
      </c>
      <c r="H491" s="12">
        <f>IF(I491=0,"",RFM_Method!$C$5-G491)</f>
        <v>42</v>
      </c>
      <c r="I491" s="12">
        <f>COUNTIFS(Raw_Recharges!$B$2:$B$3001,A491)</f>
        <v>1</v>
      </c>
      <c r="J491" s="37">
        <f>IF(I491=0,"",SUMIFS(Raw_Recharges!$E$2:$E$3001,Raw_Recharges!$B$2:$B$3001,A491))</f>
        <v>349</v>
      </c>
      <c r="K491" s="38">
        <f>IF(I491=0,0,IF(H491&lt;=RFM_Method!$C$22,5,IF(H491&lt;=RFM_Method!$C$23,4,IF(H491&lt;=RFM_Method!$C$24,3,IF(H491&lt;=RFM_Method!$C$25,2,1)))))</f>
        <v>4</v>
      </c>
      <c r="L491" s="38">
        <f>IF(I491=0,0,IF(I491&gt;=RFM_Method!$E$22,5,IF(I491&gt;=RFM_Method!$E$23,4,IF(I491&gt;=RFM_Method!$E$24,3,IF(I491&gt;=RFM_Method!$E$25,2,1)))))</f>
        <v>1</v>
      </c>
      <c r="M491" s="38">
        <f>IF(I491=0,0,IF(J491&gt;=RFM_Method!$D$25,5,IF(J491&gt;=RFM_Method!$D$24,4,IF(J491&gt;=RFM_Method!$D$23,3,IF(J491&gt;=RFM_Method!$D$22,2,1)))))</f>
        <v>1</v>
      </c>
      <c r="N491" s="38" t="str">
        <f t="shared" si="21"/>
        <v>411</v>
      </c>
      <c r="O491" s="38">
        <f t="shared" si="22"/>
        <v>6</v>
      </c>
      <c r="P491" s="38">
        <f t="shared" si="23"/>
        <v>1</v>
      </c>
      <c r="Q491" s="12" t="str">
        <f>IF(I491=0,"Never Recharged",INDEX(RFM_Method!$C$32:$G$36,6-K491,P491))</f>
        <v>Promising</v>
      </c>
      <c r="R491" s="39">
        <f>SUMIFS(Raw_DataUsage!$D$2:$D$5001,Raw_DataUsage!$B$2:$B$5001,A491)/1024</f>
        <v>8.7021484374999999E-2</v>
      </c>
      <c r="S491" s="40">
        <f>SUMIFS(Raw_Calls!$D$2:$D$5001,Raw_Calls!$B$2:$B$5001,A491)/60</f>
        <v>96.716666666666669</v>
      </c>
      <c r="T491" s="38" t="str">
        <f>IF(COUNTIFS(Raw_Subscriptions!$B$2:$B$3001,A491,Raw_Subscriptions!$F$2:$F$3001,"Active")&gt;0,"Yes","No")</f>
        <v>Yes</v>
      </c>
    </row>
    <row r="492" spans="1:20" x14ac:dyDescent="0.3">
      <c r="A492" s="13" t="str">
        <f>Raw_Customers!A489</f>
        <v>C000488</v>
      </c>
      <c r="B492" s="13" t="str">
        <f>Raw_Customers!B489</f>
        <v>Pooja Singh</v>
      </c>
      <c r="C492" s="13" t="str">
        <f>Raw_Customers!E489</f>
        <v>Pune</v>
      </c>
      <c r="D492" s="13" t="str">
        <f>Raw_Customers!F489</f>
        <v>Mumbai</v>
      </c>
      <c r="E492" s="13" t="str">
        <f>Raw_Customers!H489</f>
        <v>Active</v>
      </c>
      <c r="F492" s="35">
        <f>Raw_Customers!G489</f>
        <v>45547</v>
      </c>
      <c r="G492" s="36">
        <f>IF(I492=0,"",INT(_xlfn.MAXIFS(Raw_Recharges!$D$2:$D$3001,Raw_Recharges!$B$2:$B$3001,A492)))</f>
        <v>45695</v>
      </c>
      <c r="H492" s="12">
        <f>IF(I492=0,"",RFM_Method!$C$5-G492)</f>
        <v>359</v>
      </c>
      <c r="I492" s="12">
        <f>COUNTIFS(Raw_Recharges!$B$2:$B$3001,A492)</f>
        <v>1</v>
      </c>
      <c r="J492" s="37">
        <f>IF(I492=0,"",SUMIFS(Raw_Recharges!$E$2:$E$3001,Raw_Recharges!$B$2:$B$3001,A492))</f>
        <v>666</v>
      </c>
      <c r="K492" s="38">
        <f>IF(I492=0,0,IF(H492&lt;=RFM_Method!$C$22,5,IF(H492&lt;=RFM_Method!$C$23,4,IF(H492&lt;=RFM_Method!$C$24,3,IF(H492&lt;=RFM_Method!$C$25,2,1)))))</f>
        <v>1</v>
      </c>
      <c r="L492" s="38">
        <f>IF(I492=0,0,IF(I492&gt;=RFM_Method!$E$22,5,IF(I492&gt;=RFM_Method!$E$23,4,IF(I492&gt;=RFM_Method!$E$24,3,IF(I492&gt;=RFM_Method!$E$25,2,1)))))</f>
        <v>1</v>
      </c>
      <c r="M492" s="38">
        <f>IF(I492=0,0,IF(J492&gt;=RFM_Method!$D$25,5,IF(J492&gt;=RFM_Method!$D$24,4,IF(J492&gt;=RFM_Method!$D$23,3,IF(J492&gt;=RFM_Method!$D$22,2,1)))))</f>
        <v>3</v>
      </c>
      <c r="N492" s="38" t="str">
        <f t="shared" si="21"/>
        <v>113</v>
      </c>
      <c r="O492" s="38">
        <f t="shared" si="22"/>
        <v>5</v>
      </c>
      <c r="P492" s="38">
        <f t="shared" si="23"/>
        <v>2</v>
      </c>
      <c r="Q492" s="12" t="str">
        <f>IF(I492=0,"Never Recharged",INDEX(RFM_Method!$C$32:$G$36,6-K492,P492))</f>
        <v>Hibernating</v>
      </c>
      <c r="R492" s="39">
        <f>SUMIFS(Raw_DataUsage!$D$2:$D$5001,Raw_DataUsage!$B$2:$B$5001,A492)/1024</f>
        <v>2.5711425781250004</v>
      </c>
      <c r="S492" s="40">
        <f>SUMIFS(Raw_Calls!$D$2:$D$5001,Raw_Calls!$B$2:$B$5001,A492)/60</f>
        <v>5.5166666666666666</v>
      </c>
      <c r="T492" s="38" t="str">
        <f>IF(COUNTIFS(Raw_Subscriptions!$B$2:$B$3001,A492,Raw_Subscriptions!$F$2:$F$3001,"Active")&gt;0,"Yes","No")</f>
        <v>No</v>
      </c>
    </row>
    <row r="493" spans="1:20" x14ac:dyDescent="0.3">
      <c r="A493" s="13" t="str">
        <f>Raw_Customers!A490</f>
        <v>C000489</v>
      </c>
      <c r="B493" s="13" t="str">
        <f>Raw_Customers!B490</f>
        <v>Pooja Yadav</v>
      </c>
      <c r="C493" s="13" t="str">
        <f>Raw_Customers!E490</f>
        <v>Pune</v>
      </c>
      <c r="D493" s="13" t="str">
        <f>Raw_Customers!F490</f>
        <v>Mumbai</v>
      </c>
      <c r="E493" s="13" t="str">
        <f>Raw_Customers!H490</f>
        <v>Active</v>
      </c>
      <c r="F493" s="35">
        <f>Raw_Customers!G490</f>
        <v>45725</v>
      </c>
      <c r="G493" s="36">
        <f>IF(I493=0,"",INT(_xlfn.MAXIFS(Raw_Recharges!$D$2:$D$3001,Raw_Recharges!$B$2:$B$3001,A493)))</f>
        <v>45974</v>
      </c>
      <c r="H493" s="12">
        <f>IF(I493=0,"",RFM_Method!$C$5-G493)</f>
        <v>80</v>
      </c>
      <c r="I493" s="12">
        <f>COUNTIFS(Raw_Recharges!$B$2:$B$3001,A493)</f>
        <v>1</v>
      </c>
      <c r="J493" s="37">
        <f>IF(I493=0,"",SUMIFS(Raw_Recharges!$E$2:$E$3001,Raw_Recharges!$B$2:$B$3001,A493))</f>
        <v>148</v>
      </c>
      <c r="K493" s="38">
        <f>IF(I493=0,0,IF(H493&lt;=RFM_Method!$C$22,5,IF(H493&lt;=RFM_Method!$C$23,4,IF(H493&lt;=RFM_Method!$C$24,3,IF(H493&lt;=RFM_Method!$C$25,2,1)))))</f>
        <v>4</v>
      </c>
      <c r="L493" s="38">
        <f>IF(I493=0,0,IF(I493&gt;=RFM_Method!$E$22,5,IF(I493&gt;=RFM_Method!$E$23,4,IF(I493&gt;=RFM_Method!$E$24,3,IF(I493&gt;=RFM_Method!$E$25,2,1)))))</f>
        <v>1</v>
      </c>
      <c r="M493" s="38">
        <f>IF(I493=0,0,IF(J493&gt;=RFM_Method!$D$25,5,IF(J493&gt;=RFM_Method!$D$24,4,IF(J493&gt;=RFM_Method!$D$23,3,IF(J493&gt;=RFM_Method!$D$22,2,1)))))</f>
        <v>1</v>
      </c>
      <c r="N493" s="38" t="str">
        <f t="shared" si="21"/>
        <v>411</v>
      </c>
      <c r="O493" s="38">
        <f t="shared" si="22"/>
        <v>6</v>
      </c>
      <c r="P493" s="38">
        <f t="shared" si="23"/>
        <v>1</v>
      </c>
      <c r="Q493" s="12" t="str">
        <f>IF(I493=0,"Never Recharged",INDEX(RFM_Method!$C$32:$G$36,6-K493,P493))</f>
        <v>Promising</v>
      </c>
      <c r="R493" s="39">
        <f>SUMIFS(Raw_DataUsage!$D$2:$D$5001,Raw_DataUsage!$B$2:$B$5001,A493)/1024</f>
        <v>0</v>
      </c>
      <c r="S493" s="40">
        <f>SUMIFS(Raw_Calls!$D$2:$D$5001,Raw_Calls!$B$2:$B$5001,A493)/60</f>
        <v>74.36666666666666</v>
      </c>
      <c r="T493" s="38" t="str">
        <f>IF(COUNTIFS(Raw_Subscriptions!$B$2:$B$3001,A493,Raw_Subscriptions!$F$2:$F$3001,"Active")&gt;0,"Yes","No")</f>
        <v>Yes</v>
      </c>
    </row>
    <row r="494" spans="1:20" x14ac:dyDescent="0.3">
      <c r="A494" s="13" t="str">
        <f>Raw_Customers!A491</f>
        <v>C000490</v>
      </c>
      <c r="B494" s="13" t="str">
        <f>Raw_Customers!B491</f>
        <v>Anita Mishra</v>
      </c>
      <c r="C494" s="13" t="str">
        <f>Raw_Customers!E491</f>
        <v>Pune</v>
      </c>
      <c r="D494" s="13" t="str">
        <f>Raw_Customers!F491</f>
        <v>UP West</v>
      </c>
      <c r="E494" s="13" t="str">
        <f>Raw_Customers!H491</f>
        <v>Active</v>
      </c>
      <c r="F494" s="35">
        <f>Raw_Customers!G491</f>
        <v>45150</v>
      </c>
      <c r="G494" s="36">
        <f>IF(I494=0,"",INT(_xlfn.MAXIFS(Raw_Recharges!$D$2:$D$3001,Raw_Recharges!$B$2:$B$3001,A494)))</f>
        <v>45819</v>
      </c>
      <c r="H494" s="12">
        <f>IF(I494=0,"",RFM_Method!$C$5-G494)</f>
        <v>235</v>
      </c>
      <c r="I494" s="12">
        <f>COUNTIFS(Raw_Recharges!$B$2:$B$3001,A494)</f>
        <v>1</v>
      </c>
      <c r="J494" s="37">
        <f>IF(I494=0,"",SUMIFS(Raw_Recharges!$E$2:$E$3001,Raw_Recharges!$B$2:$B$3001,A494))</f>
        <v>2999</v>
      </c>
      <c r="K494" s="38">
        <f>IF(I494=0,0,IF(H494&lt;=RFM_Method!$C$22,5,IF(H494&lt;=RFM_Method!$C$23,4,IF(H494&lt;=RFM_Method!$C$24,3,IF(H494&lt;=RFM_Method!$C$25,2,1)))))</f>
        <v>1</v>
      </c>
      <c r="L494" s="38">
        <f>IF(I494=0,0,IF(I494&gt;=RFM_Method!$E$22,5,IF(I494&gt;=RFM_Method!$E$23,4,IF(I494&gt;=RFM_Method!$E$24,3,IF(I494&gt;=RFM_Method!$E$25,2,1)))))</f>
        <v>1</v>
      </c>
      <c r="M494" s="38">
        <f>IF(I494=0,0,IF(J494&gt;=RFM_Method!$D$25,5,IF(J494&gt;=RFM_Method!$D$24,4,IF(J494&gt;=RFM_Method!$D$23,3,IF(J494&gt;=RFM_Method!$D$22,2,1)))))</f>
        <v>5</v>
      </c>
      <c r="N494" s="38" t="str">
        <f t="shared" si="21"/>
        <v>115</v>
      </c>
      <c r="O494" s="38">
        <f t="shared" si="22"/>
        <v>7</v>
      </c>
      <c r="P494" s="38">
        <f t="shared" si="23"/>
        <v>3</v>
      </c>
      <c r="Q494" s="12" t="str">
        <f>IF(I494=0,"Never Recharged",INDEX(RFM_Method!$C$32:$G$36,6-K494,P494))</f>
        <v>At Risk</v>
      </c>
      <c r="R494" s="39">
        <f>SUMIFS(Raw_DataUsage!$D$2:$D$5001,Raw_DataUsage!$B$2:$B$5001,A494)/1024</f>
        <v>4.9899707031249996</v>
      </c>
      <c r="S494" s="40">
        <f>SUMIFS(Raw_Calls!$D$2:$D$5001,Raw_Calls!$B$2:$B$5001,A494)/60</f>
        <v>108.21666666666667</v>
      </c>
      <c r="T494" s="38" t="str">
        <f>IF(COUNTIFS(Raw_Subscriptions!$B$2:$B$3001,A494,Raw_Subscriptions!$F$2:$F$3001,"Active")&gt;0,"Yes","No")</f>
        <v>Yes</v>
      </c>
    </row>
    <row r="495" spans="1:20" x14ac:dyDescent="0.3">
      <c r="A495" s="13" t="str">
        <f>Raw_Customers!A492</f>
        <v>C000491</v>
      </c>
      <c r="B495" s="13" t="str">
        <f>Raw_Customers!B492</f>
        <v>Amit Kumar</v>
      </c>
      <c r="C495" s="13" t="str">
        <f>Raw_Customers!E492</f>
        <v>Bangalore</v>
      </c>
      <c r="D495" s="13" t="str">
        <f>Raw_Customers!F492</f>
        <v>Maharashtra</v>
      </c>
      <c r="E495" s="13" t="str">
        <f>Raw_Customers!H492</f>
        <v>Active</v>
      </c>
      <c r="F495" s="35">
        <f>Raw_Customers!G492</f>
        <v>45790</v>
      </c>
      <c r="G495" s="36" t="str">
        <f>IF(I495=0,"",INT(_xlfn.MAXIFS(Raw_Recharges!$D$2:$D$3001,Raw_Recharges!$B$2:$B$3001,A495)))</f>
        <v/>
      </c>
      <c r="H495" s="12" t="str">
        <f>IF(I495=0,"",RFM_Method!$C$5-G495)</f>
        <v/>
      </c>
      <c r="I495" s="12">
        <f>COUNTIFS(Raw_Recharges!$B$2:$B$3001,A495)</f>
        <v>0</v>
      </c>
      <c r="J495" s="37" t="str">
        <f>IF(I495=0,"",SUMIFS(Raw_Recharges!$E$2:$E$3001,Raw_Recharges!$B$2:$B$3001,A495))</f>
        <v/>
      </c>
      <c r="K495" s="38">
        <f>IF(I495=0,0,IF(H495&lt;=RFM_Method!$C$22,5,IF(H495&lt;=RFM_Method!$C$23,4,IF(H495&lt;=RFM_Method!$C$24,3,IF(H495&lt;=RFM_Method!$C$25,2,1)))))</f>
        <v>0</v>
      </c>
      <c r="L495" s="38">
        <f>IF(I495=0,0,IF(I495&gt;=RFM_Method!$E$22,5,IF(I495&gt;=RFM_Method!$E$23,4,IF(I495&gt;=RFM_Method!$E$24,3,IF(I495&gt;=RFM_Method!$E$25,2,1)))))</f>
        <v>0</v>
      </c>
      <c r="M495" s="38">
        <f>IF(I495=0,0,IF(J495&gt;=RFM_Method!$D$25,5,IF(J495&gt;=RFM_Method!$D$24,4,IF(J495&gt;=RFM_Method!$D$23,3,IF(J495&gt;=RFM_Method!$D$22,2,1)))))</f>
        <v>0</v>
      </c>
      <c r="N495" s="38" t="str">
        <f t="shared" si="21"/>
        <v>000</v>
      </c>
      <c r="O495" s="38">
        <f t="shared" si="22"/>
        <v>0</v>
      </c>
      <c r="P495" s="38">
        <f t="shared" si="23"/>
        <v>0</v>
      </c>
      <c r="Q495" s="12" t="str">
        <f>IF(I495=0,"Never Recharged",INDEX(RFM_Method!$C$32:$G$36,6-K495,P495))</f>
        <v>Never Recharged</v>
      </c>
      <c r="R495" s="39">
        <f>SUMIFS(Raw_DataUsage!$D$2:$D$5001,Raw_DataUsage!$B$2:$B$5001,A495)/1024</f>
        <v>6.5032324218750004</v>
      </c>
      <c r="S495" s="40">
        <f>SUMIFS(Raw_Calls!$D$2:$D$5001,Raw_Calls!$B$2:$B$5001,A495)/60</f>
        <v>85.833333333333329</v>
      </c>
      <c r="T495" s="38" t="str">
        <f>IF(COUNTIFS(Raw_Subscriptions!$B$2:$B$3001,A495,Raw_Subscriptions!$F$2:$F$3001,"Active")&gt;0,"Yes","No")</f>
        <v>No</v>
      </c>
    </row>
    <row r="496" spans="1:20" x14ac:dyDescent="0.3">
      <c r="A496" s="13" t="str">
        <f>Raw_Customers!A493</f>
        <v>C000492</v>
      </c>
      <c r="B496" s="13" t="str">
        <f>Raw_Customers!B493</f>
        <v>Rahul Jha</v>
      </c>
      <c r="C496" s="13" t="str">
        <f>Raw_Customers!E493</f>
        <v>Hyderabad</v>
      </c>
      <c r="D496" s="13" t="str">
        <f>Raw_Customers!F493</f>
        <v>UP East</v>
      </c>
      <c r="E496" s="13" t="str">
        <f>Raw_Customers!H493</f>
        <v>Active</v>
      </c>
      <c r="F496" s="35">
        <f>Raw_Customers!G493</f>
        <v>44147</v>
      </c>
      <c r="G496" s="36">
        <f>IF(I496=0,"",INT(_xlfn.MAXIFS(Raw_Recharges!$D$2:$D$3001,Raw_Recharges!$B$2:$B$3001,A496)))</f>
        <v>46020</v>
      </c>
      <c r="H496" s="12">
        <f>IF(I496=0,"",RFM_Method!$C$5-G496)</f>
        <v>34</v>
      </c>
      <c r="I496" s="12">
        <f>COUNTIFS(Raw_Recharges!$B$2:$B$3001,A496)</f>
        <v>4</v>
      </c>
      <c r="J496" s="37">
        <f>IF(I496=0,"",SUMIFS(Raw_Recharges!$E$2:$E$3001,Raw_Recharges!$B$2:$B$3001,A496))</f>
        <v>1074</v>
      </c>
      <c r="K496" s="38">
        <f>IF(I496=0,0,IF(H496&lt;=RFM_Method!$C$22,5,IF(H496&lt;=RFM_Method!$C$23,4,IF(H496&lt;=RFM_Method!$C$24,3,IF(H496&lt;=RFM_Method!$C$25,2,1)))))</f>
        <v>5</v>
      </c>
      <c r="L496" s="38">
        <f>IF(I496=0,0,IF(I496&gt;=RFM_Method!$E$22,5,IF(I496&gt;=RFM_Method!$E$23,4,IF(I496&gt;=RFM_Method!$E$24,3,IF(I496&gt;=RFM_Method!$E$25,2,1)))))</f>
        <v>4</v>
      </c>
      <c r="M496" s="38">
        <f>IF(I496=0,0,IF(J496&gt;=RFM_Method!$D$25,5,IF(J496&gt;=RFM_Method!$D$24,4,IF(J496&gt;=RFM_Method!$D$23,3,IF(J496&gt;=RFM_Method!$D$22,2,1)))))</f>
        <v>3</v>
      </c>
      <c r="N496" s="38" t="str">
        <f t="shared" si="21"/>
        <v>543</v>
      </c>
      <c r="O496" s="38">
        <f t="shared" si="22"/>
        <v>12</v>
      </c>
      <c r="P496" s="38">
        <f t="shared" si="23"/>
        <v>4</v>
      </c>
      <c r="Q496" s="12" t="str">
        <f>IF(I496=0,"Never Recharged",INDEX(RFM_Method!$C$32:$G$36,6-K496,P496))</f>
        <v>Loyal Customers</v>
      </c>
      <c r="R496" s="39">
        <f>SUMIFS(Raw_DataUsage!$D$2:$D$5001,Raw_DataUsage!$B$2:$B$5001,A496)/1024</f>
        <v>2.573505859375</v>
      </c>
      <c r="S496" s="40">
        <f>SUMIFS(Raw_Calls!$D$2:$D$5001,Raw_Calls!$B$2:$B$5001,A496)/60</f>
        <v>151.83333333333334</v>
      </c>
      <c r="T496" s="38" t="str">
        <f>IF(COUNTIFS(Raw_Subscriptions!$B$2:$B$3001,A496,Raw_Subscriptions!$F$2:$F$3001,"Active")&gt;0,"Yes","No")</f>
        <v>Yes</v>
      </c>
    </row>
    <row r="497" spans="1:20" x14ac:dyDescent="0.3">
      <c r="A497" s="13" t="str">
        <f>Raw_Customers!A494</f>
        <v>C000493</v>
      </c>
      <c r="B497" s="13" t="str">
        <f>Raw_Customers!B494</f>
        <v>Neha Patel</v>
      </c>
      <c r="C497" s="13" t="str">
        <f>Raw_Customers!E494</f>
        <v>Hyderabad</v>
      </c>
      <c r="D497" s="13" t="str">
        <f>Raw_Customers!F494</f>
        <v>Gujarat</v>
      </c>
      <c r="E497" s="13" t="str">
        <f>Raw_Customers!H494</f>
        <v>Active</v>
      </c>
      <c r="F497" s="35">
        <f>Raw_Customers!G494</f>
        <v>44959</v>
      </c>
      <c r="G497" s="36">
        <f>IF(I497=0,"",INT(_xlfn.MAXIFS(Raw_Recharges!$D$2:$D$3001,Raw_Recharges!$B$2:$B$3001,A497)))</f>
        <v>45988</v>
      </c>
      <c r="H497" s="12">
        <f>IF(I497=0,"",RFM_Method!$C$5-G497)</f>
        <v>66</v>
      </c>
      <c r="I497" s="12">
        <f>COUNTIFS(Raw_Recharges!$B$2:$B$3001,A497)</f>
        <v>3</v>
      </c>
      <c r="J497" s="37">
        <f>IF(I497=0,"",SUMIFS(Raw_Recharges!$E$2:$E$3001,Raw_Recharges!$B$2:$B$3001,A497))</f>
        <v>1477</v>
      </c>
      <c r="K497" s="38">
        <f>IF(I497=0,0,IF(H497&lt;=RFM_Method!$C$22,5,IF(H497&lt;=RFM_Method!$C$23,4,IF(H497&lt;=RFM_Method!$C$24,3,IF(H497&lt;=RFM_Method!$C$25,2,1)))))</f>
        <v>4</v>
      </c>
      <c r="L497" s="38">
        <f>IF(I497=0,0,IF(I497&gt;=RFM_Method!$E$22,5,IF(I497&gt;=RFM_Method!$E$23,4,IF(I497&gt;=RFM_Method!$E$24,3,IF(I497&gt;=RFM_Method!$E$25,2,1)))))</f>
        <v>3</v>
      </c>
      <c r="M497" s="38">
        <f>IF(I497=0,0,IF(J497&gt;=RFM_Method!$D$25,5,IF(J497&gt;=RFM_Method!$D$24,4,IF(J497&gt;=RFM_Method!$D$23,3,IF(J497&gt;=RFM_Method!$D$22,2,1)))))</f>
        <v>4</v>
      </c>
      <c r="N497" s="38" t="str">
        <f t="shared" si="21"/>
        <v>434</v>
      </c>
      <c r="O497" s="38">
        <f t="shared" si="22"/>
        <v>11</v>
      </c>
      <c r="P497" s="38">
        <f t="shared" si="23"/>
        <v>4</v>
      </c>
      <c r="Q497" s="12" t="str">
        <f>IF(I497=0,"Never Recharged",INDEX(RFM_Method!$C$32:$G$36,6-K497,P497))</f>
        <v>Loyal Customers</v>
      </c>
      <c r="R497" s="39">
        <f>SUMIFS(Raw_DataUsage!$D$2:$D$5001,Raw_DataUsage!$B$2:$B$5001,A497)/1024</f>
        <v>5.7549804687499995</v>
      </c>
      <c r="S497" s="40">
        <f>SUMIFS(Raw_Calls!$D$2:$D$5001,Raw_Calls!$B$2:$B$5001,A497)/60</f>
        <v>148.33333333333334</v>
      </c>
      <c r="T497" s="38" t="str">
        <f>IF(COUNTIFS(Raw_Subscriptions!$B$2:$B$3001,A497,Raw_Subscriptions!$F$2:$F$3001,"Active")&gt;0,"Yes","No")</f>
        <v>No</v>
      </c>
    </row>
    <row r="498" spans="1:20" x14ac:dyDescent="0.3">
      <c r="A498" s="13" t="str">
        <f>Raw_Customers!A495</f>
        <v>C000494</v>
      </c>
      <c r="B498" s="13" t="str">
        <f>Raw_Customers!B495</f>
        <v>Vikram Yadav</v>
      </c>
      <c r="C498" s="13" t="str">
        <f>Raw_Customers!E495</f>
        <v>Hyderabad</v>
      </c>
      <c r="D498" s="13" t="str">
        <f>Raw_Customers!F495</f>
        <v>UP West</v>
      </c>
      <c r="E498" s="13" t="str">
        <f>Raw_Customers!H495</f>
        <v>Active</v>
      </c>
      <c r="F498" s="35">
        <f>Raw_Customers!G495</f>
        <v>45323</v>
      </c>
      <c r="G498" s="36" t="str">
        <f>IF(I498=0,"",INT(_xlfn.MAXIFS(Raw_Recharges!$D$2:$D$3001,Raw_Recharges!$B$2:$B$3001,A498)))</f>
        <v/>
      </c>
      <c r="H498" s="12" t="str">
        <f>IF(I498=0,"",RFM_Method!$C$5-G498)</f>
        <v/>
      </c>
      <c r="I498" s="12">
        <f>COUNTIFS(Raw_Recharges!$B$2:$B$3001,A498)</f>
        <v>0</v>
      </c>
      <c r="J498" s="37" t="str">
        <f>IF(I498=0,"",SUMIFS(Raw_Recharges!$E$2:$E$3001,Raw_Recharges!$B$2:$B$3001,A498))</f>
        <v/>
      </c>
      <c r="K498" s="38">
        <f>IF(I498=0,0,IF(H498&lt;=RFM_Method!$C$22,5,IF(H498&lt;=RFM_Method!$C$23,4,IF(H498&lt;=RFM_Method!$C$24,3,IF(H498&lt;=RFM_Method!$C$25,2,1)))))</f>
        <v>0</v>
      </c>
      <c r="L498" s="38">
        <f>IF(I498=0,0,IF(I498&gt;=RFM_Method!$E$22,5,IF(I498&gt;=RFM_Method!$E$23,4,IF(I498&gt;=RFM_Method!$E$24,3,IF(I498&gt;=RFM_Method!$E$25,2,1)))))</f>
        <v>0</v>
      </c>
      <c r="M498" s="38">
        <f>IF(I498=0,0,IF(J498&gt;=RFM_Method!$D$25,5,IF(J498&gt;=RFM_Method!$D$24,4,IF(J498&gt;=RFM_Method!$D$23,3,IF(J498&gt;=RFM_Method!$D$22,2,1)))))</f>
        <v>0</v>
      </c>
      <c r="N498" s="38" t="str">
        <f t="shared" si="21"/>
        <v>000</v>
      </c>
      <c r="O498" s="38">
        <f t="shared" si="22"/>
        <v>0</v>
      </c>
      <c r="P498" s="38">
        <f t="shared" si="23"/>
        <v>0</v>
      </c>
      <c r="Q498" s="12" t="str">
        <f>IF(I498=0,"Never Recharged",INDEX(RFM_Method!$C$32:$G$36,6-K498,P498))</f>
        <v>Never Recharged</v>
      </c>
      <c r="R498" s="39">
        <f>SUMIFS(Raw_DataUsage!$D$2:$D$5001,Raw_DataUsage!$B$2:$B$5001,A498)/1024</f>
        <v>5.8400585937500002</v>
      </c>
      <c r="S498" s="40">
        <f>SUMIFS(Raw_Calls!$D$2:$D$5001,Raw_Calls!$B$2:$B$5001,A498)/60</f>
        <v>97.4</v>
      </c>
      <c r="T498" s="38" t="str">
        <f>IF(COUNTIFS(Raw_Subscriptions!$B$2:$B$3001,A498,Raw_Subscriptions!$F$2:$F$3001,"Active")&gt;0,"Yes","No")</f>
        <v>No</v>
      </c>
    </row>
    <row r="499" spans="1:20" x14ac:dyDescent="0.3">
      <c r="A499" s="13" t="str">
        <f>Raw_Customers!A496</f>
        <v>C000495</v>
      </c>
      <c r="B499" s="13" t="str">
        <f>Raw_Customers!B496</f>
        <v>Amit Khan</v>
      </c>
      <c r="C499" s="13" t="str">
        <f>Raw_Customers!E496</f>
        <v>Bangalore</v>
      </c>
      <c r="D499" s="13" t="str">
        <f>Raw_Customers!F496</f>
        <v>Mumbai</v>
      </c>
      <c r="E499" s="13" t="str">
        <f>Raw_Customers!H496</f>
        <v>Active</v>
      </c>
      <c r="F499" s="35">
        <f>Raw_Customers!G496</f>
        <v>44767</v>
      </c>
      <c r="G499" s="36">
        <f>IF(I499=0,"",INT(_xlfn.MAXIFS(Raw_Recharges!$D$2:$D$3001,Raw_Recharges!$B$2:$B$3001,A499)))</f>
        <v>46029</v>
      </c>
      <c r="H499" s="12">
        <f>IF(I499=0,"",RFM_Method!$C$5-G499)</f>
        <v>25</v>
      </c>
      <c r="I499" s="12">
        <f>COUNTIFS(Raw_Recharges!$B$2:$B$3001,A499)</f>
        <v>2</v>
      </c>
      <c r="J499" s="37">
        <f>IF(I499=0,"",SUMIFS(Raw_Recharges!$E$2:$E$3001,Raw_Recharges!$B$2:$B$3001,A499))</f>
        <v>647</v>
      </c>
      <c r="K499" s="38">
        <f>IF(I499=0,0,IF(H499&lt;=RFM_Method!$C$22,5,IF(H499&lt;=RFM_Method!$C$23,4,IF(H499&lt;=RFM_Method!$C$24,3,IF(H499&lt;=RFM_Method!$C$25,2,1)))))</f>
        <v>5</v>
      </c>
      <c r="L499" s="38">
        <f>IF(I499=0,0,IF(I499&gt;=RFM_Method!$E$22,5,IF(I499&gt;=RFM_Method!$E$23,4,IF(I499&gt;=RFM_Method!$E$24,3,IF(I499&gt;=RFM_Method!$E$25,2,1)))))</f>
        <v>2</v>
      </c>
      <c r="M499" s="38">
        <f>IF(I499=0,0,IF(J499&gt;=RFM_Method!$D$25,5,IF(J499&gt;=RFM_Method!$D$24,4,IF(J499&gt;=RFM_Method!$D$23,3,IF(J499&gt;=RFM_Method!$D$22,2,1)))))</f>
        <v>2</v>
      </c>
      <c r="N499" s="38" t="str">
        <f t="shared" si="21"/>
        <v>522</v>
      </c>
      <c r="O499" s="38">
        <f t="shared" si="22"/>
        <v>9</v>
      </c>
      <c r="P499" s="38">
        <f t="shared" si="23"/>
        <v>2</v>
      </c>
      <c r="Q499" s="12" t="str">
        <f>IF(I499=0,"Never Recharged",INDEX(RFM_Method!$C$32:$G$36,6-K499,P499))</f>
        <v>Promising</v>
      </c>
      <c r="R499" s="39">
        <f>SUMIFS(Raw_DataUsage!$D$2:$D$5001,Raw_DataUsage!$B$2:$B$5001,A499)/1024</f>
        <v>2.417685546875</v>
      </c>
      <c r="S499" s="40">
        <f>SUMIFS(Raw_Calls!$D$2:$D$5001,Raw_Calls!$B$2:$B$5001,A499)/60</f>
        <v>164.63333333333333</v>
      </c>
      <c r="T499" s="38" t="str">
        <f>IF(COUNTIFS(Raw_Subscriptions!$B$2:$B$3001,A499,Raw_Subscriptions!$F$2:$F$3001,"Active")&gt;0,"Yes","No")</f>
        <v>Yes</v>
      </c>
    </row>
    <row r="500" spans="1:20" x14ac:dyDescent="0.3">
      <c r="A500" s="13" t="str">
        <f>Raw_Customers!A497</f>
        <v>C000496</v>
      </c>
      <c r="B500" s="13" t="str">
        <f>Raw_Customers!B497</f>
        <v>Rahul Singh</v>
      </c>
      <c r="C500" s="13" t="str">
        <f>Raw_Customers!E497</f>
        <v>Hyderabad</v>
      </c>
      <c r="D500" s="13" t="str">
        <f>Raw_Customers!F497</f>
        <v>Tamil Nadu</v>
      </c>
      <c r="E500" s="13" t="str">
        <f>Raw_Customers!H497</f>
        <v>Active</v>
      </c>
      <c r="F500" s="35">
        <f>Raw_Customers!G497</f>
        <v>45839</v>
      </c>
      <c r="G500" s="36">
        <f>IF(I500=0,"",INT(_xlfn.MAXIFS(Raw_Recharges!$D$2:$D$3001,Raw_Recharges!$B$2:$B$3001,A500)))</f>
        <v>45853</v>
      </c>
      <c r="H500" s="12">
        <f>IF(I500=0,"",RFM_Method!$C$5-G500)</f>
        <v>201</v>
      </c>
      <c r="I500" s="12">
        <f>COUNTIFS(Raw_Recharges!$B$2:$B$3001,A500)</f>
        <v>3</v>
      </c>
      <c r="J500" s="37">
        <f>IF(I500=0,"",SUMIFS(Raw_Recharges!$E$2:$E$3001,Raw_Recharges!$B$2:$B$3001,A500))</f>
        <v>3295</v>
      </c>
      <c r="K500" s="38">
        <f>IF(I500=0,0,IF(H500&lt;=RFM_Method!$C$22,5,IF(H500&lt;=RFM_Method!$C$23,4,IF(H500&lt;=RFM_Method!$C$24,3,IF(H500&lt;=RFM_Method!$C$25,2,1)))))</f>
        <v>2</v>
      </c>
      <c r="L500" s="38">
        <f>IF(I500=0,0,IF(I500&gt;=RFM_Method!$E$22,5,IF(I500&gt;=RFM_Method!$E$23,4,IF(I500&gt;=RFM_Method!$E$24,3,IF(I500&gt;=RFM_Method!$E$25,2,1)))))</f>
        <v>3</v>
      </c>
      <c r="M500" s="38">
        <f>IF(I500=0,0,IF(J500&gt;=RFM_Method!$D$25,5,IF(J500&gt;=RFM_Method!$D$24,4,IF(J500&gt;=RFM_Method!$D$23,3,IF(J500&gt;=RFM_Method!$D$22,2,1)))))</f>
        <v>5</v>
      </c>
      <c r="N500" s="38" t="str">
        <f t="shared" si="21"/>
        <v>235</v>
      </c>
      <c r="O500" s="38">
        <f t="shared" si="22"/>
        <v>10</v>
      </c>
      <c r="P500" s="38">
        <f t="shared" si="23"/>
        <v>4</v>
      </c>
      <c r="Q500" s="12" t="str">
        <f>IF(I500=0,"Never Recharged",INDEX(RFM_Method!$C$32:$G$36,6-K500,P500))</f>
        <v>At Risk</v>
      </c>
      <c r="R500" s="39">
        <f>SUMIFS(Raw_DataUsage!$D$2:$D$5001,Raw_DataUsage!$B$2:$B$5001,A500)/1024</f>
        <v>2.9212500000000001</v>
      </c>
      <c r="S500" s="40">
        <f>SUMIFS(Raw_Calls!$D$2:$D$5001,Raw_Calls!$B$2:$B$5001,A500)/60</f>
        <v>83.6</v>
      </c>
      <c r="T500" s="38" t="str">
        <f>IF(COUNTIFS(Raw_Subscriptions!$B$2:$B$3001,A500,Raw_Subscriptions!$F$2:$F$3001,"Active")&gt;0,"Yes","No")</f>
        <v>No</v>
      </c>
    </row>
    <row r="501" spans="1:20" x14ac:dyDescent="0.3">
      <c r="A501" s="13" t="str">
        <f>Raw_Customers!A498</f>
        <v>C000497</v>
      </c>
      <c r="B501" s="13" t="str">
        <f>Raw_Customers!B498</f>
        <v>Vikram Gupta</v>
      </c>
      <c r="C501" s="13" t="str">
        <f>Raw_Customers!E498</f>
        <v>Bangalore</v>
      </c>
      <c r="D501" s="13" t="str">
        <f>Raw_Customers!F498</f>
        <v>UP West</v>
      </c>
      <c r="E501" s="13" t="str">
        <f>Raw_Customers!H498</f>
        <v>Active</v>
      </c>
      <c r="F501" s="35">
        <f>Raw_Customers!G498</f>
        <v>45834</v>
      </c>
      <c r="G501" s="36">
        <f>IF(I501=0,"",INT(_xlfn.MAXIFS(Raw_Recharges!$D$2:$D$3001,Raw_Recharges!$B$2:$B$3001,A501)))</f>
        <v>46029</v>
      </c>
      <c r="H501" s="12">
        <f>IF(I501=0,"",RFM_Method!$C$5-G501)</f>
        <v>25</v>
      </c>
      <c r="I501" s="12">
        <f>COUNTIFS(Raw_Recharges!$B$2:$B$3001,A501)</f>
        <v>4</v>
      </c>
      <c r="J501" s="37">
        <f>IF(I501=0,"",SUMIFS(Raw_Recharges!$E$2:$E$3001,Raw_Recharges!$B$2:$B$3001,A501))</f>
        <v>6976</v>
      </c>
      <c r="K501" s="38">
        <f>IF(I501=0,0,IF(H501&lt;=RFM_Method!$C$22,5,IF(H501&lt;=RFM_Method!$C$23,4,IF(H501&lt;=RFM_Method!$C$24,3,IF(H501&lt;=RFM_Method!$C$25,2,1)))))</f>
        <v>5</v>
      </c>
      <c r="L501" s="38">
        <f>IF(I501=0,0,IF(I501&gt;=RFM_Method!$E$22,5,IF(I501&gt;=RFM_Method!$E$23,4,IF(I501&gt;=RFM_Method!$E$24,3,IF(I501&gt;=RFM_Method!$E$25,2,1)))))</f>
        <v>4</v>
      </c>
      <c r="M501" s="38">
        <f>IF(I501=0,0,IF(J501&gt;=RFM_Method!$D$25,5,IF(J501&gt;=RFM_Method!$D$24,4,IF(J501&gt;=RFM_Method!$D$23,3,IF(J501&gt;=RFM_Method!$D$22,2,1)))))</f>
        <v>5</v>
      </c>
      <c r="N501" s="38" t="str">
        <f t="shared" si="21"/>
        <v>545</v>
      </c>
      <c r="O501" s="38">
        <f t="shared" si="22"/>
        <v>14</v>
      </c>
      <c r="P501" s="38">
        <f t="shared" si="23"/>
        <v>5</v>
      </c>
      <c r="Q501" s="12" t="str">
        <f>IF(I501=0,"Never Recharged",INDEX(RFM_Method!$C$32:$G$36,6-K501,P501))</f>
        <v>Champions</v>
      </c>
      <c r="R501" s="39">
        <f>SUMIFS(Raw_DataUsage!$D$2:$D$5001,Raw_DataUsage!$B$2:$B$5001,A501)/1024</f>
        <v>2.0319335937499998</v>
      </c>
      <c r="S501" s="40">
        <f>SUMIFS(Raw_Calls!$D$2:$D$5001,Raw_Calls!$B$2:$B$5001,A501)/60</f>
        <v>55.7</v>
      </c>
      <c r="T501" s="38" t="str">
        <f>IF(COUNTIFS(Raw_Subscriptions!$B$2:$B$3001,A501,Raw_Subscriptions!$F$2:$F$3001,"Active")&gt;0,"Yes","No")</f>
        <v>Yes</v>
      </c>
    </row>
    <row r="502" spans="1:20" x14ac:dyDescent="0.3">
      <c r="A502" s="13" t="str">
        <f>Raw_Customers!A499</f>
        <v>C000498</v>
      </c>
      <c r="B502" s="13" t="str">
        <f>Raw_Customers!B499</f>
        <v>Vikram Reddy</v>
      </c>
      <c r="C502" s="13" t="str">
        <f>Raw_Customers!E499</f>
        <v>Mumbai</v>
      </c>
      <c r="D502" s="13" t="str">
        <f>Raw_Customers!F499</f>
        <v>Delhi NCR</v>
      </c>
      <c r="E502" s="13" t="str">
        <f>Raw_Customers!H499</f>
        <v>Active</v>
      </c>
      <c r="F502" s="35">
        <f>Raw_Customers!G499</f>
        <v>45279</v>
      </c>
      <c r="G502" s="36">
        <f>IF(I502=0,"",INT(_xlfn.MAXIFS(Raw_Recharges!$D$2:$D$3001,Raw_Recharges!$B$2:$B$3001,A502)))</f>
        <v>46029</v>
      </c>
      <c r="H502" s="12">
        <f>IF(I502=0,"",RFM_Method!$C$5-G502)</f>
        <v>25</v>
      </c>
      <c r="I502" s="12">
        <f>COUNTIFS(Raw_Recharges!$B$2:$B$3001,A502)</f>
        <v>3</v>
      </c>
      <c r="J502" s="37">
        <f>IF(I502=0,"",SUMIFS(Raw_Recharges!$E$2:$E$3001,Raw_Recharges!$B$2:$B$3001,A502))</f>
        <v>3964</v>
      </c>
      <c r="K502" s="38">
        <f>IF(I502=0,0,IF(H502&lt;=RFM_Method!$C$22,5,IF(H502&lt;=RFM_Method!$C$23,4,IF(H502&lt;=RFM_Method!$C$24,3,IF(H502&lt;=RFM_Method!$C$25,2,1)))))</f>
        <v>5</v>
      </c>
      <c r="L502" s="38">
        <f>IF(I502=0,0,IF(I502&gt;=RFM_Method!$E$22,5,IF(I502&gt;=RFM_Method!$E$23,4,IF(I502&gt;=RFM_Method!$E$24,3,IF(I502&gt;=RFM_Method!$E$25,2,1)))))</f>
        <v>3</v>
      </c>
      <c r="M502" s="38">
        <f>IF(I502=0,0,IF(J502&gt;=RFM_Method!$D$25,5,IF(J502&gt;=RFM_Method!$D$24,4,IF(J502&gt;=RFM_Method!$D$23,3,IF(J502&gt;=RFM_Method!$D$22,2,1)))))</f>
        <v>5</v>
      </c>
      <c r="N502" s="38" t="str">
        <f t="shared" si="21"/>
        <v>535</v>
      </c>
      <c r="O502" s="38">
        <f t="shared" si="22"/>
        <v>13</v>
      </c>
      <c r="P502" s="38">
        <f t="shared" si="23"/>
        <v>4</v>
      </c>
      <c r="Q502" s="12" t="str">
        <f>IF(I502=0,"Never Recharged",INDEX(RFM_Method!$C$32:$G$36,6-K502,P502))</f>
        <v>Loyal Customers</v>
      </c>
      <c r="R502" s="39">
        <f>SUMIFS(Raw_DataUsage!$D$2:$D$5001,Raw_DataUsage!$B$2:$B$5001,A502)/1024</f>
        <v>2.1441113281250002</v>
      </c>
      <c r="S502" s="40">
        <f>SUMIFS(Raw_Calls!$D$2:$D$5001,Raw_Calls!$B$2:$B$5001,A502)/60</f>
        <v>96.966666666666669</v>
      </c>
      <c r="T502" s="38" t="str">
        <f>IF(COUNTIFS(Raw_Subscriptions!$B$2:$B$3001,A502,Raw_Subscriptions!$F$2:$F$3001,"Active")&gt;0,"Yes","No")</f>
        <v>Yes</v>
      </c>
    </row>
    <row r="503" spans="1:20" x14ac:dyDescent="0.3">
      <c r="A503" s="13" t="str">
        <f>Raw_Customers!A500</f>
        <v>C000499</v>
      </c>
      <c r="B503" s="13" t="str">
        <f>Raw_Customers!B500</f>
        <v>Simran Sharma</v>
      </c>
      <c r="C503" s="13" t="str">
        <f>Raw_Customers!E500</f>
        <v>Hyderabad</v>
      </c>
      <c r="D503" s="13" t="str">
        <f>Raw_Customers!F500</f>
        <v>Punjab</v>
      </c>
      <c r="E503" s="13" t="str">
        <f>Raw_Customers!H500</f>
        <v>Active</v>
      </c>
      <c r="F503" s="35">
        <f>Raw_Customers!G500</f>
        <v>45287</v>
      </c>
      <c r="G503" s="36">
        <f>IF(I503=0,"",INT(_xlfn.MAXIFS(Raw_Recharges!$D$2:$D$3001,Raw_Recharges!$B$2:$B$3001,A503)))</f>
        <v>45788</v>
      </c>
      <c r="H503" s="12">
        <f>IF(I503=0,"",RFM_Method!$C$5-G503)</f>
        <v>266</v>
      </c>
      <c r="I503" s="12">
        <f>COUNTIFS(Raw_Recharges!$B$2:$B$3001,A503)</f>
        <v>1</v>
      </c>
      <c r="J503" s="37">
        <f>IF(I503=0,"",SUMIFS(Raw_Recharges!$E$2:$E$3001,Raw_Recharges!$B$2:$B$3001,A503))</f>
        <v>349</v>
      </c>
      <c r="K503" s="38">
        <f>IF(I503=0,0,IF(H503&lt;=RFM_Method!$C$22,5,IF(H503&lt;=RFM_Method!$C$23,4,IF(H503&lt;=RFM_Method!$C$24,3,IF(H503&lt;=RFM_Method!$C$25,2,1)))))</f>
        <v>1</v>
      </c>
      <c r="L503" s="38">
        <f>IF(I503=0,0,IF(I503&gt;=RFM_Method!$E$22,5,IF(I503&gt;=RFM_Method!$E$23,4,IF(I503&gt;=RFM_Method!$E$24,3,IF(I503&gt;=RFM_Method!$E$25,2,1)))))</f>
        <v>1</v>
      </c>
      <c r="M503" s="38">
        <f>IF(I503=0,0,IF(J503&gt;=RFM_Method!$D$25,5,IF(J503&gt;=RFM_Method!$D$24,4,IF(J503&gt;=RFM_Method!$D$23,3,IF(J503&gt;=RFM_Method!$D$22,2,1)))))</f>
        <v>1</v>
      </c>
      <c r="N503" s="38" t="str">
        <f t="shared" si="21"/>
        <v>111</v>
      </c>
      <c r="O503" s="38">
        <f t="shared" si="22"/>
        <v>3</v>
      </c>
      <c r="P503" s="38">
        <f t="shared" si="23"/>
        <v>1</v>
      </c>
      <c r="Q503" s="12" t="str">
        <f>IF(I503=0,"Never Recharged",INDEX(RFM_Method!$C$32:$G$36,6-K503,P503))</f>
        <v>Lost</v>
      </c>
      <c r="R503" s="39">
        <f>SUMIFS(Raw_DataUsage!$D$2:$D$5001,Raw_DataUsage!$B$2:$B$5001,A503)/1024</f>
        <v>2.6885937499999999</v>
      </c>
      <c r="S503" s="40">
        <f>SUMIFS(Raw_Calls!$D$2:$D$5001,Raw_Calls!$B$2:$B$5001,A503)/60</f>
        <v>77.3</v>
      </c>
      <c r="T503" s="38" t="str">
        <f>IF(COUNTIFS(Raw_Subscriptions!$B$2:$B$3001,A503,Raw_Subscriptions!$F$2:$F$3001,"Active")&gt;0,"Yes","No")</f>
        <v>No</v>
      </c>
    </row>
    <row r="504" spans="1:20" x14ac:dyDescent="0.3">
      <c r="A504" s="13" t="str">
        <f>Raw_Customers!A501</f>
        <v>C000500</v>
      </c>
      <c r="B504" s="13" t="str">
        <f>Raw_Customers!B501</f>
        <v>Suresh Patel</v>
      </c>
      <c r="C504" s="13" t="str">
        <f>Raw_Customers!E501</f>
        <v>Pune</v>
      </c>
      <c r="D504" s="13" t="str">
        <f>Raw_Customers!F501</f>
        <v>Tamil Nadu</v>
      </c>
      <c r="E504" s="13" t="str">
        <f>Raw_Customers!H501</f>
        <v>Active</v>
      </c>
      <c r="F504" s="35">
        <f>Raw_Customers!G501</f>
        <v>44078</v>
      </c>
      <c r="G504" s="36">
        <f>IF(I504=0,"",INT(_xlfn.MAXIFS(Raw_Recharges!$D$2:$D$3001,Raw_Recharges!$B$2:$B$3001,A504)))</f>
        <v>46052</v>
      </c>
      <c r="H504" s="12">
        <f>IF(I504=0,"",RFM_Method!$C$5-G504)</f>
        <v>2</v>
      </c>
      <c r="I504" s="12">
        <f>COUNTIFS(Raw_Recharges!$B$2:$B$3001,A504)</f>
        <v>1</v>
      </c>
      <c r="J504" s="37">
        <f>IF(I504=0,"",SUMIFS(Raw_Recharges!$E$2:$E$3001,Raw_Recharges!$B$2:$B$3001,A504))</f>
        <v>299</v>
      </c>
      <c r="K504" s="38">
        <f>IF(I504=0,0,IF(H504&lt;=RFM_Method!$C$22,5,IF(H504&lt;=RFM_Method!$C$23,4,IF(H504&lt;=RFM_Method!$C$24,3,IF(H504&lt;=RFM_Method!$C$25,2,1)))))</f>
        <v>5</v>
      </c>
      <c r="L504" s="38">
        <f>IF(I504=0,0,IF(I504&gt;=RFM_Method!$E$22,5,IF(I504&gt;=RFM_Method!$E$23,4,IF(I504&gt;=RFM_Method!$E$24,3,IF(I504&gt;=RFM_Method!$E$25,2,1)))))</f>
        <v>1</v>
      </c>
      <c r="M504" s="38">
        <f>IF(I504=0,0,IF(J504&gt;=RFM_Method!$D$25,5,IF(J504&gt;=RFM_Method!$D$24,4,IF(J504&gt;=RFM_Method!$D$23,3,IF(J504&gt;=RFM_Method!$D$22,2,1)))))</f>
        <v>1</v>
      </c>
      <c r="N504" s="38" t="str">
        <f t="shared" si="21"/>
        <v>511</v>
      </c>
      <c r="O504" s="38">
        <f t="shared" si="22"/>
        <v>7</v>
      </c>
      <c r="P504" s="38">
        <f t="shared" si="23"/>
        <v>1</v>
      </c>
      <c r="Q504" s="12" t="str">
        <f>IF(I504=0,"Never Recharged",INDEX(RFM_Method!$C$32:$G$36,6-K504,P504))</f>
        <v>New Customers</v>
      </c>
      <c r="R504" s="39">
        <f>SUMIFS(Raw_DataUsage!$D$2:$D$5001,Raw_DataUsage!$B$2:$B$5001,A504)/1024</f>
        <v>2.0899804687499999</v>
      </c>
      <c r="S504" s="40">
        <f>SUMIFS(Raw_Calls!$D$2:$D$5001,Raw_Calls!$B$2:$B$5001,A504)/60</f>
        <v>57.983333333333334</v>
      </c>
      <c r="T504" s="38" t="str">
        <f>IF(COUNTIFS(Raw_Subscriptions!$B$2:$B$3001,A504,Raw_Subscriptions!$F$2:$F$3001,"Active")&gt;0,"Yes","No")</f>
        <v>Yes</v>
      </c>
    </row>
    <row r="505" spans="1:20" x14ac:dyDescent="0.3">
      <c r="A505" s="13" t="str">
        <f>Raw_Customers!A502</f>
        <v>C000501</v>
      </c>
      <c r="B505" s="13" t="str">
        <f>Raw_Customers!B502</f>
        <v>Vikram Sharma</v>
      </c>
      <c r="C505" s="13" t="str">
        <f>Raw_Customers!E502</f>
        <v>Delhi</v>
      </c>
      <c r="D505" s="13" t="str">
        <f>Raw_Customers!F502</f>
        <v>Punjab</v>
      </c>
      <c r="E505" s="13" t="str">
        <f>Raw_Customers!H502</f>
        <v>Inactive</v>
      </c>
      <c r="F505" s="35">
        <f>Raw_Customers!G502</f>
        <v>45935</v>
      </c>
      <c r="G505" s="36">
        <f>IF(I505=0,"",INT(_xlfn.MAXIFS(Raw_Recharges!$D$2:$D$3001,Raw_Recharges!$B$2:$B$3001,A505)))</f>
        <v>46045</v>
      </c>
      <c r="H505" s="12">
        <f>IF(I505=0,"",RFM_Method!$C$5-G505)</f>
        <v>9</v>
      </c>
      <c r="I505" s="12">
        <f>COUNTIFS(Raw_Recharges!$B$2:$B$3001,A505)</f>
        <v>2</v>
      </c>
      <c r="J505" s="37">
        <f>IF(I505=0,"",SUMIFS(Raw_Recharges!$E$2:$E$3001,Raw_Recharges!$B$2:$B$3001,A505))</f>
        <v>1015</v>
      </c>
      <c r="K505" s="38">
        <f>IF(I505=0,0,IF(H505&lt;=RFM_Method!$C$22,5,IF(H505&lt;=RFM_Method!$C$23,4,IF(H505&lt;=RFM_Method!$C$24,3,IF(H505&lt;=RFM_Method!$C$25,2,1)))))</f>
        <v>5</v>
      </c>
      <c r="L505" s="38">
        <f>IF(I505=0,0,IF(I505&gt;=RFM_Method!$E$22,5,IF(I505&gt;=RFM_Method!$E$23,4,IF(I505&gt;=RFM_Method!$E$24,3,IF(I505&gt;=RFM_Method!$E$25,2,1)))))</f>
        <v>2</v>
      </c>
      <c r="M505" s="38">
        <f>IF(I505=0,0,IF(J505&gt;=RFM_Method!$D$25,5,IF(J505&gt;=RFM_Method!$D$24,4,IF(J505&gt;=RFM_Method!$D$23,3,IF(J505&gt;=RFM_Method!$D$22,2,1)))))</f>
        <v>3</v>
      </c>
      <c r="N505" s="38" t="str">
        <f t="shared" si="21"/>
        <v>523</v>
      </c>
      <c r="O505" s="38">
        <f t="shared" si="22"/>
        <v>10</v>
      </c>
      <c r="P505" s="38">
        <f t="shared" si="23"/>
        <v>3</v>
      </c>
      <c r="Q505" s="12" t="str">
        <f>IF(I505=0,"Never Recharged",INDEX(RFM_Method!$C$32:$G$36,6-K505,P505))</f>
        <v>Potential Loyalist</v>
      </c>
      <c r="R505" s="39">
        <f>SUMIFS(Raw_DataUsage!$D$2:$D$5001,Raw_DataUsage!$B$2:$B$5001,A505)/1024</f>
        <v>1.4634765624999999</v>
      </c>
      <c r="S505" s="40">
        <f>SUMIFS(Raw_Calls!$D$2:$D$5001,Raw_Calls!$B$2:$B$5001,A505)/60</f>
        <v>31.85</v>
      </c>
      <c r="T505" s="38" t="str">
        <f>IF(COUNTIFS(Raw_Subscriptions!$B$2:$B$3001,A505,Raw_Subscriptions!$F$2:$F$3001,"Active")&gt;0,"Yes","No")</f>
        <v>Yes</v>
      </c>
    </row>
    <row r="506" spans="1:20" x14ac:dyDescent="0.3">
      <c r="A506" s="13" t="str">
        <f>Raw_Customers!A503</f>
        <v>C000502</v>
      </c>
      <c r="B506" s="13" t="str">
        <f>Raw_Customers!B503</f>
        <v>Priya Sharma</v>
      </c>
      <c r="C506" s="13" t="str">
        <f>Raw_Customers!E503</f>
        <v>Delhi</v>
      </c>
      <c r="D506" s="13" t="str">
        <f>Raw_Customers!F503</f>
        <v>UP East</v>
      </c>
      <c r="E506" s="13" t="str">
        <f>Raw_Customers!H503</f>
        <v>Active</v>
      </c>
      <c r="F506" s="35">
        <f>Raw_Customers!G503</f>
        <v>45090</v>
      </c>
      <c r="G506" s="36" t="str">
        <f>IF(I506=0,"",INT(_xlfn.MAXIFS(Raw_Recharges!$D$2:$D$3001,Raw_Recharges!$B$2:$B$3001,A506)))</f>
        <v/>
      </c>
      <c r="H506" s="12" t="str">
        <f>IF(I506=0,"",RFM_Method!$C$5-G506)</f>
        <v/>
      </c>
      <c r="I506" s="12">
        <f>COUNTIFS(Raw_Recharges!$B$2:$B$3001,A506)</f>
        <v>0</v>
      </c>
      <c r="J506" s="37" t="str">
        <f>IF(I506=0,"",SUMIFS(Raw_Recharges!$E$2:$E$3001,Raw_Recharges!$B$2:$B$3001,A506))</f>
        <v/>
      </c>
      <c r="K506" s="38">
        <f>IF(I506=0,0,IF(H506&lt;=RFM_Method!$C$22,5,IF(H506&lt;=RFM_Method!$C$23,4,IF(H506&lt;=RFM_Method!$C$24,3,IF(H506&lt;=RFM_Method!$C$25,2,1)))))</f>
        <v>0</v>
      </c>
      <c r="L506" s="38">
        <f>IF(I506=0,0,IF(I506&gt;=RFM_Method!$E$22,5,IF(I506&gt;=RFM_Method!$E$23,4,IF(I506&gt;=RFM_Method!$E$24,3,IF(I506&gt;=RFM_Method!$E$25,2,1)))))</f>
        <v>0</v>
      </c>
      <c r="M506" s="38">
        <f>IF(I506=0,0,IF(J506&gt;=RFM_Method!$D$25,5,IF(J506&gt;=RFM_Method!$D$24,4,IF(J506&gt;=RFM_Method!$D$23,3,IF(J506&gt;=RFM_Method!$D$22,2,1)))))</f>
        <v>0</v>
      </c>
      <c r="N506" s="38" t="str">
        <f t="shared" si="21"/>
        <v>000</v>
      </c>
      <c r="O506" s="38">
        <f t="shared" si="22"/>
        <v>0</v>
      </c>
      <c r="P506" s="38">
        <f t="shared" si="23"/>
        <v>0</v>
      </c>
      <c r="Q506" s="12" t="str">
        <f>IF(I506=0,"Never Recharged",INDEX(RFM_Method!$C$32:$G$36,6-K506,P506))</f>
        <v>Never Recharged</v>
      </c>
      <c r="R506" s="39">
        <f>SUMIFS(Raw_DataUsage!$D$2:$D$5001,Raw_DataUsage!$B$2:$B$5001,A506)/1024</f>
        <v>0.37613281250000002</v>
      </c>
      <c r="S506" s="40">
        <f>SUMIFS(Raw_Calls!$D$2:$D$5001,Raw_Calls!$B$2:$B$5001,A506)/60</f>
        <v>45.2</v>
      </c>
      <c r="T506" s="38" t="str">
        <f>IF(COUNTIFS(Raw_Subscriptions!$B$2:$B$3001,A506,Raw_Subscriptions!$F$2:$F$3001,"Active")&gt;0,"Yes","No")</f>
        <v>No</v>
      </c>
    </row>
    <row r="507" spans="1:20" x14ac:dyDescent="0.3">
      <c r="A507" s="13" t="str">
        <f>Raw_Customers!A504</f>
        <v>C000503</v>
      </c>
      <c r="B507" s="13" t="str">
        <f>Raw_Customers!B504</f>
        <v>Amit Singh</v>
      </c>
      <c r="C507" s="13" t="str">
        <f>Raw_Customers!E504</f>
        <v>Hyderabad</v>
      </c>
      <c r="D507" s="13" t="str">
        <f>Raw_Customers!F504</f>
        <v>Punjab</v>
      </c>
      <c r="E507" s="13" t="str">
        <f>Raw_Customers!H504</f>
        <v>Active</v>
      </c>
      <c r="F507" s="35">
        <f>Raw_Customers!G504</f>
        <v>44842</v>
      </c>
      <c r="G507" s="36" t="str">
        <f>IF(I507=0,"",INT(_xlfn.MAXIFS(Raw_Recharges!$D$2:$D$3001,Raw_Recharges!$B$2:$B$3001,A507)))</f>
        <v/>
      </c>
      <c r="H507" s="12" t="str">
        <f>IF(I507=0,"",RFM_Method!$C$5-G507)</f>
        <v/>
      </c>
      <c r="I507" s="12">
        <f>COUNTIFS(Raw_Recharges!$B$2:$B$3001,A507)</f>
        <v>0</v>
      </c>
      <c r="J507" s="37" t="str">
        <f>IF(I507=0,"",SUMIFS(Raw_Recharges!$E$2:$E$3001,Raw_Recharges!$B$2:$B$3001,A507))</f>
        <v/>
      </c>
      <c r="K507" s="38">
        <f>IF(I507=0,0,IF(H507&lt;=RFM_Method!$C$22,5,IF(H507&lt;=RFM_Method!$C$23,4,IF(H507&lt;=RFM_Method!$C$24,3,IF(H507&lt;=RFM_Method!$C$25,2,1)))))</f>
        <v>0</v>
      </c>
      <c r="L507" s="38">
        <f>IF(I507=0,0,IF(I507&gt;=RFM_Method!$E$22,5,IF(I507&gt;=RFM_Method!$E$23,4,IF(I507&gt;=RFM_Method!$E$24,3,IF(I507&gt;=RFM_Method!$E$25,2,1)))))</f>
        <v>0</v>
      </c>
      <c r="M507" s="38">
        <f>IF(I507=0,0,IF(J507&gt;=RFM_Method!$D$25,5,IF(J507&gt;=RFM_Method!$D$24,4,IF(J507&gt;=RFM_Method!$D$23,3,IF(J507&gt;=RFM_Method!$D$22,2,1)))))</f>
        <v>0</v>
      </c>
      <c r="N507" s="38" t="str">
        <f t="shared" si="21"/>
        <v>000</v>
      </c>
      <c r="O507" s="38">
        <f t="shared" si="22"/>
        <v>0</v>
      </c>
      <c r="P507" s="38">
        <f t="shared" si="23"/>
        <v>0</v>
      </c>
      <c r="Q507" s="12" t="str">
        <f>IF(I507=0,"Never Recharged",INDEX(RFM_Method!$C$32:$G$36,6-K507,P507))</f>
        <v>Never Recharged</v>
      </c>
      <c r="R507" s="39">
        <f>SUMIFS(Raw_DataUsage!$D$2:$D$5001,Raw_DataUsage!$B$2:$B$5001,A507)/1024</f>
        <v>4.89111328125</v>
      </c>
      <c r="S507" s="40">
        <f>SUMIFS(Raw_Calls!$D$2:$D$5001,Raw_Calls!$B$2:$B$5001,A507)/60</f>
        <v>0</v>
      </c>
      <c r="T507" s="38" t="str">
        <f>IF(COUNTIFS(Raw_Subscriptions!$B$2:$B$3001,A507,Raw_Subscriptions!$F$2:$F$3001,"Active")&gt;0,"Yes","No")</f>
        <v>No</v>
      </c>
    </row>
    <row r="508" spans="1:20" x14ac:dyDescent="0.3">
      <c r="A508" s="13" t="str">
        <f>Raw_Customers!A505</f>
        <v>C000504</v>
      </c>
      <c r="B508" s="13" t="str">
        <f>Raw_Customers!B505</f>
        <v>Suresh Kumar</v>
      </c>
      <c r="C508" s="13" t="str">
        <f>Raw_Customers!E505</f>
        <v>Chennai</v>
      </c>
      <c r="D508" s="13" t="str">
        <f>Raw_Customers!F505</f>
        <v>Gujarat</v>
      </c>
      <c r="E508" s="13" t="str">
        <f>Raw_Customers!H505</f>
        <v>Active</v>
      </c>
      <c r="F508" s="35">
        <f>Raw_Customers!G505</f>
        <v>44068</v>
      </c>
      <c r="G508" s="36">
        <f>IF(I508=0,"",INT(_xlfn.MAXIFS(Raw_Recharges!$D$2:$D$3001,Raw_Recharges!$B$2:$B$3001,A508)))</f>
        <v>45745</v>
      </c>
      <c r="H508" s="12">
        <f>IF(I508=0,"",RFM_Method!$C$5-G508)</f>
        <v>309</v>
      </c>
      <c r="I508" s="12">
        <f>COUNTIFS(Raw_Recharges!$B$2:$B$3001,A508)</f>
        <v>1</v>
      </c>
      <c r="J508" s="37">
        <f>IF(I508=0,"",SUMIFS(Raw_Recharges!$E$2:$E$3001,Raw_Recharges!$B$2:$B$3001,A508))</f>
        <v>99</v>
      </c>
      <c r="K508" s="38">
        <f>IF(I508=0,0,IF(H508&lt;=RFM_Method!$C$22,5,IF(H508&lt;=RFM_Method!$C$23,4,IF(H508&lt;=RFM_Method!$C$24,3,IF(H508&lt;=RFM_Method!$C$25,2,1)))))</f>
        <v>1</v>
      </c>
      <c r="L508" s="38">
        <f>IF(I508=0,0,IF(I508&gt;=RFM_Method!$E$22,5,IF(I508&gt;=RFM_Method!$E$23,4,IF(I508&gt;=RFM_Method!$E$24,3,IF(I508&gt;=RFM_Method!$E$25,2,1)))))</f>
        <v>1</v>
      </c>
      <c r="M508" s="38">
        <f>IF(I508=0,0,IF(J508&gt;=RFM_Method!$D$25,5,IF(J508&gt;=RFM_Method!$D$24,4,IF(J508&gt;=RFM_Method!$D$23,3,IF(J508&gt;=RFM_Method!$D$22,2,1)))))</f>
        <v>1</v>
      </c>
      <c r="N508" s="38" t="str">
        <f t="shared" si="21"/>
        <v>111</v>
      </c>
      <c r="O508" s="38">
        <f t="shared" si="22"/>
        <v>3</v>
      </c>
      <c r="P508" s="38">
        <f t="shared" si="23"/>
        <v>1</v>
      </c>
      <c r="Q508" s="12" t="str">
        <f>IF(I508=0,"Never Recharged",INDEX(RFM_Method!$C$32:$G$36,6-K508,P508))</f>
        <v>Lost</v>
      </c>
      <c r="R508" s="39">
        <f>SUMIFS(Raw_DataUsage!$D$2:$D$5001,Raw_DataUsage!$B$2:$B$5001,A508)/1024</f>
        <v>2.9959472656249999</v>
      </c>
      <c r="S508" s="40">
        <f>SUMIFS(Raw_Calls!$D$2:$D$5001,Raw_Calls!$B$2:$B$5001,A508)/60</f>
        <v>33.966666666666669</v>
      </c>
      <c r="T508" s="38" t="str">
        <f>IF(COUNTIFS(Raw_Subscriptions!$B$2:$B$3001,A508,Raw_Subscriptions!$F$2:$F$3001,"Active")&gt;0,"Yes","No")</f>
        <v>Yes</v>
      </c>
    </row>
    <row r="509" spans="1:20" x14ac:dyDescent="0.3">
      <c r="A509" s="13" t="str">
        <f>Raw_Customers!A506</f>
        <v>C000505</v>
      </c>
      <c r="B509" s="13" t="str">
        <f>Raw_Customers!B506</f>
        <v>Amit Reddy</v>
      </c>
      <c r="C509" s="13" t="str">
        <f>Raw_Customers!E506</f>
        <v>Chennai</v>
      </c>
      <c r="D509" s="13" t="str">
        <f>Raw_Customers!F506</f>
        <v>UP West</v>
      </c>
      <c r="E509" s="13" t="str">
        <f>Raw_Customers!H506</f>
        <v>Active</v>
      </c>
      <c r="F509" s="35">
        <f>Raw_Customers!G506</f>
        <v>44287</v>
      </c>
      <c r="G509" s="36" t="str">
        <f>IF(I509=0,"",INT(_xlfn.MAXIFS(Raw_Recharges!$D$2:$D$3001,Raw_Recharges!$B$2:$B$3001,A509)))</f>
        <v/>
      </c>
      <c r="H509" s="12" t="str">
        <f>IF(I509=0,"",RFM_Method!$C$5-G509)</f>
        <v/>
      </c>
      <c r="I509" s="12">
        <f>COUNTIFS(Raw_Recharges!$B$2:$B$3001,A509)</f>
        <v>0</v>
      </c>
      <c r="J509" s="37" t="str">
        <f>IF(I509=0,"",SUMIFS(Raw_Recharges!$E$2:$E$3001,Raw_Recharges!$B$2:$B$3001,A509))</f>
        <v/>
      </c>
      <c r="K509" s="38">
        <f>IF(I509=0,0,IF(H509&lt;=RFM_Method!$C$22,5,IF(H509&lt;=RFM_Method!$C$23,4,IF(H509&lt;=RFM_Method!$C$24,3,IF(H509&lt;=RFM_Method!$C$25,2,1)))))</f>
        <v>0</v>
      </c>
      <c r="L509" s="38">
        <f>IF(I509=0,0,IF(I509&gt;=RFM_Method!$E$22,5,IF(I509&gt;=RFM_Method!$E$23,4,IF(I509&gt;=RFM_Method!$E$24,3,IF(I509&gt;=RFM_Method!$E$25,2,1)))))</f>
        <v>0</v>
      </c>
      <c r="M509" s="38">
        <f>IF(I509=0,0,IF(J509&gt;=RFM_Method!$D$25,5,IF(J509&gt;=RFM_Method!$D$24,4,IF(J509&gt;=RFM_Method!$D$23,3,IF(J509&gt;=RFM_Method!$D$22,2,1)))))</f>
        <v>0</v>
      </c>
      <c r="N509" s="38" t="str">
        <f t="shared" si="21"/>
        <v>000</v>
      </c>
      <c r="O509" s="38">
        <f t="shared" si="22"/>
        <v>0</v>
      </c>
      <c r="P509" s="38">
        <f t="shared" si="23"/>
        <v>0</v>
      </c>
      <c r="Q509" s="12" t="str">
        <f>IF(I509=0,"Never Recharged",INDEX(RFM_Method!$C$32:$G$36,6-K509,P509))</f>
        <v>Never Recharged</v>
      </c>
      <c r="R509" s="39">
        <f>SUMIFS(Raw_DataUsage!$D$2:$D$5001,Raw_DataUsage!$B$2:$B$5001,A509)/1024</f>
        <v>1.592509765625</v>
      </c>
      <c r="S509" s="40">
        <f>SUMIFS(Raw_Calls!$D$2:$D$5001,Raw_Calls!$B$2:$B$5001,A509)/60</f>
        <v>87.166666666666671</v>
      </c>
      <c r="T509" s="38" t="str">
        <f>IF(COUNTIFS(Raw_Subscriptions!$B$2:$B$3001,A509,Raw_Subscriptions!$F$2:$F$3001,"Active")&gt;0,"Yes","No")</f>
        <v>No</v>
      </c>
    </row>
    <row r="510" spans="1:20" x14ac:dyDescent="0.3">
      <c r="A510" s="13" t="str">
        <f>Raw_Customers!A507</f>
        <v>C000506</v>
      </c>
      <c r="B510" s="13" t="str">
        <f>Raw_Customers!B507</f>
        <v>Amit Gupta</v>
      </c>
      <c r="C510" s="13" t="str">
        <f>Raw_Customers!E507</f>
        <v>Pune</v>
      </c>
      <c r="D510" s="13" t="str">
        <f>Raw_Customers!F507</f>
        <v>UP West</v>
      </c>
      <c r="E510" s="13" t="str">
        <f>Raw_Customers!H507</f>
        <v>Inactive</v>
      </c>
      <c r="F510" s="35">
        <f>Raw_Customers!G507</f>
        <v>45493</v>
      </c>
      <c r="G510" s="36">
        <f>IF(I510=0,"",INT(_xlfn.MAXIFS(Raw_Recharges!$D$2:$D$3001,Raw_Recharges!$B$2:$B$3001,A510)))</f>
        <v>45910</v>
      </c>
      <c r="H510" s="12">
        <f>IF(I510=0,"",RFM_Method!$C$5-G510)</f>
        <v>144</v>
      </c>
      <c r="I510" s="12">
        <f>COUNTIFS(Raw_Recharges!$B$2:$B$3001,A510)</f>
        <v>1</v>
      </c>
      <c r="J510" s="37">
        <f>IF(I510=0,"",SUMIFS(Raw_Recharges!$E$2:$E$3001,Raw_Recharges!$B$2:$B$3001,A510))</f>
        <v>148</v>
      </c>
      <c r="K510" s="38">
        <f>IF(I510=0,0,IF(H510&lt;=RFM_Method!$C$22,5,IF(H510&lt;=RFM_Method!$C$23,4,IF(H510&lt;=RFM_Method!$C$24,3,IF(H510&lt;=RFM_Method!$C$25,2,1)))))</f>
        <v>2</v>
      </c>
      <c r="L510" s="38">
        <f>IF(I510=0,0,IF(I510&gt;=RFM_Method!$E$22,5,IF(I510&gt;=RFM_Method!$E$23,4,IF(I510&gt;=RFM_Method!$E$24,3,IF(I510&gt;=RFM_Method!$E$25,2,1)))))</f>
        <v>1</v>
      </c>
      <c r="M510" s="38">
        <f>IF(I510=0,0,IF(J510&gt;=RFM_Method!$D$25,5,IF(J510&gt;=RFM_Method!$D$24,4,IF(J510&gt;=RFM_Method!$D$23,3,IF(J510&gt;=RFM_Method!$D$22,2,1)))))</f>
        <v>1</v>
      </c>
      <c r="N510" s="38" t="str">
        <f t="shared" si="21"/>
        <v>211</v>
      </c>
      <c r="O510" s="38">
        <f t="shared" si="22"/>
        <v>4</v>
      </c>
      <c r="P510" s="38">
        <f t="shared" si="23"/>
        <v>1</v>
      </c>
      <c r="Q510" s="12" t="str">
        <f>IF(I510=0,"Never Recharged",INDEX(RFM_Method!$C$32:$G$36,6-K510,P510))</f>
        <v>Hibernating</v>
      </c>
      <c r="R510" s="39">
        <f>SUMIFS(Raw_DataUsage!$D$2:$D$5001,Raw_DataUsage!$B$2:$B$5001,A510)/1024</f>
        <v>9.03662109375</v>
      </c>
      <c r="S510" s="40">
        <f>SUMIFS(Raw_Calls!$D$2:$D$5001,Raw_Calls!$B$2:$B$5001,A510)/60</f>
        <v>82.25</v>
      </c>
      <c r="T510" s="38" t="str">
        <f>IF(COUNTIFS(Raw_Subscriptions!$B$2:$B$3001,A510,Raw_Subscriptions!$F$2:$F$3001,"Active")&gt;0,"Yes","No")</f>
        <v>No</v>
      </c>
    </row>
    <row r="511" spans="1:20" x14ac:dyDescent="0.3">
      <c r="A511" s="13" t="str">
        <f>Raw_Customers!A508</f>
        <v>C000507</v>
      </c>
      <c r="B511" s="13" t="str">
        <f>Raw_Customers!B508</f>
        <v>Pooja Jha</v>
      </c>
      <c r="C511" s="13" t="str">
        <f>Raw_Customers!E508</f>
        <v>Bangalore</v>
      </c>
      <c r="D511" s="13" t="str">
        <f>Raw_Customers!F508</f>
        <v>Maharashtra</v>
      </c>
      <c r="E511" s="13" t="str">
        <f>Raw_Customers!H508</f>
        <v>Active</v>
      </c>
      <c r="F511" s="35">
        <f>Raw_Customers!G508</f>
        <v>45617</v>
      </c>
      <c r="G511" s="36" t="str">
        <f>IF(I511=0,"",INT(_xlfn.MAXIFS(Raw_Recharges!$D$2:$D$3001,Raw_Recharges!$B$2:$B$3001,A511)))</f>
        <v/>
      </c>
      <c r="H511" s="12" t="str">
        <f>IF(I511=0,"",RFM_Method!$C$5-G511)</f>
        <v/>
      </c>
      <c r="I511" s="12">
        <f>COUNTIFS(Raw_Recharges!$B$2:$B$3001,A511)</f>
        <v>0</v>
      </c>
      <c r="J511" s="37" t="str">
        <f>IF(I511=0,"",SUMIFS(Raw_Recharges!$E$2:$E$3001,Raw_Recharges!$B$2:$B$3001,A511))</f>
        <v/>
      </c>
      <c r="K511" s="38">
        <f>IF(I511=0,0,IF(H511&lt;=RFM_Method!$C$22,5,IF(H511&lt;=RFM_Method!$C$23,4,IF(H511&lt;=RFM_Method!$C$24,3,IF(H511&lt;=RFM_Method!$C$25,2,1)))))</f>
        <v>0</v>
      </c>
      <c r="L511" s="38">
        <f>IF(I511=0,0,IF(I511&gt;=RFM_Method!$E$22,5,IF(I511&gt;=RFM_Method!$E$23,4,IF(I511&gt;=RFM_Method!$E$24,3,IF(I511&gt;=RFM_Method!$E$25,2,1)))))</f>
        <v>0</v>
      </c>
      <c r="M511" s="38">
        <f>IF(I511=0,0,IF(J511&gt;=RFM_Method!$D$25,5,IF(J511&gt;=RFM_Method!$D$24,4,IF(J511&gt;=RFM_Method!$D$23,3,IF(J511&gt;=RFM_Method!$D$22,2,1)))))</f>
        <v>0</v>
      </c>
      <c r="N511" s="38" t="str">
        <f t="shared" si="21"/>
        <v>000</v>
      </c>
      <c r="O511" s="38">
        <f t="shared" si="22"/>
        <v>0</v>
      </c>
      <c r="P511" s="38">
        <f t="shared" si="23"/>
        <v>0</v>
      </c>
      <c r="Q511" s="12" t="str">
        <f>IF(I511=0,"Never Recharged",INDEX(RFM_Method!$C$32:$G$36,6-K511,P511))</f>
        <v>Never Recharged</v>
      </c>
      <c r="R511" s="39">
        <f>SUMIFS(Raw_DataUsage!$D$2:$D$5001,Raw_DataUsage!$B$2:$B$5001,A511)/1024</f>
        <v>8.8479687500000015</v>
      </c>
      <c r="S511" s="40">
        <f>SUMIFS(Raw_Calls!$D$2:$D$5001,Raw_Calls!$B$2:$B$5001,A511)/60</f>
        <v>47.7</v>
      </c>
      <c r="T511" s="38" t="str">
        <f>IF(COUNTIFS(Raw_Subscriptions!$B$2:$B$3001,A511,Raw_Subscriptions!$F$2:$F$3001,"Active")&gt;0,"Yes","No")</f>
        <v>No</v>
      </c>
    </row>
    <row r="512" spans="1:20" x14ac:dyDescent="0.3">
      <c r="A512" s="13" t="str">
        <f>Raw_Customers!A509</f>
        <v>C000508</v>
      </c>
      <c r="B512" s="13" t="str">
        <f>Raw_Customers!B509</f>
        <v>Rahul Singh</v>
      </c>
      <c r="C512" s="13" t="str">
        <f>Raw_Customers!E509</f>
        <v>Mumbai</v>
      </c>
      <c r="D512" s="13" t="str">
        <f>Raw_Customers!F509</f>
        <v>Telangana</v>
      </c>
      <c r="E512" s="13" t="str">
        <f>Raw_Customers!H509</f>
        <v>Active</v>
      </c>
      <c r="F512" s="35">
        <f>Raw_Customers!G509</f>
        <v>45515</v>
      </c>
      <c r="G512" s="36" t="str">
        <f>IF(I512=0,"",INT(_xlfn.MAXIFS(Raw_Recharges!$D$2:$D$3001,Raw_Recharges!$B$2:$B$3001,A512)))</f>
        <v/>
      </c>
      <c r="H512" s="12" t="str">
        <f>IF(I512=0,"",RFM_Method!$C$5-G512)</f>
        <v/>
      </c>
      <c r="I512" s="12">
        <f>COUNTIFS(Raw_Recharges!$B$2:$B$3001,A512)</f>
        <v>0</v>
      </c>
      <c r="J512" s="37" t="str">
        <f>IF(I512=0,"",SUMIFS(Raw_Recharges!$E$2:$E$3001,Raw_Recharges!$B$2:$B$3001,A512))</f>
        <v/>
      </c>
      <c r="K512" s="38">
        <f>IF(I512=0,0,IF(H512&lt;=RFM_Method!$C$22,5,IF(H512&lt;=RFM_Method!$C$23,4,IF(H512&lt;=RFM_Method!$C$24,3,IF(H512&lt;=RFM_Method!$C$25,2,1)))))</f>
        <v>0</v>
      </c>
      <c r="L512" s="38">
        <f>IF(I512=0,0,IF(I512&gt;=RFM_Method!$E$22,5,IF(I512&gt;=RFM_Method!$E$23,4,IF(I512&gt;=RFM_Method!$E$24,3,IF(I512&gt;=RFM_Method!$E$25,2,1)))))</f>
        <v>0</v>
      </c>
      <c r="M512" s="38">
        <f>IF(I512=0,0,IF(J512&gt;=RFM_Method!$D$25,5,IF(J512&gt;=RFM_Method!$D$24,4,IF(J512&gt;=RFM_Method!$D$23,3,IF(J512&gt;=RFM_Method!$D$22,2,1)))))</f>
        <v>0</v>
      </c>
      <c r="N512" s="38" t="str">
        <f t="shared" si="21"/>
        <v>000</v>
      </c>
      <c r="O512" s="38">
        <f t="shared" si="22"/>
        <v>0</v>
      </c>
      <c r="P512" s="38">
        <f t="shared" si="23"/>
        <v>0</v>
      </c>
      <c r="Q512" s="12" t="str">
        <f>IF(I512=0,"Never Recharged",INDEX(RFM_Method!$C$32:$G$36,6-K512,P512))</f>
        <v>Never Recharged</v>
      </c>
      <c r="R512" s="39">
        <f>SUMIFS(Raw_DataUsage!$D$2:$D$5001,Raw_DataUsage!$B$2:$B$5001,A512)/1024</f>
        <v>0.64424804687500004</v>
      </c>
      <c r="S512" s="40">
        <f>SUMIFS(Raw_Calls!$D$2:$D$5001,Raw_Calls!$B$2:$B$5001,A512)/60</f>
        <v>101.95</v>
      </c>
      <c r="T512" s="38" t="str">
        <f>IF(COUNTIFS(Raw_Subscriptions!$B$2:$B$3001,A512,Raw_Subscriptions!$F$2:$F$3001,"Active")&gt;0,"Yes","No")</f>
        <v>No</v>
      </c>
    </row>
    <row r="513" spans="1:20" x14ac:dyDescent="0.3">
      <c r="A513" s="13" t="str">
        <f>Raw_Customers!A510</f>
        <v>C000509</v>
      </c>
      <c r="B513" s="13" t="str">
        <f>Raw_Customers!B510</f>
        <v>Pooja Mishra</v>
      </c>
      <c r="C513" s="13" t="str">
        <f>Raw_Customers!E510</f>
        <v>Mumbai</v>
      </c>
      <c r="D513" s="13" t="str">
        <f>Raw_Customers!F510</f>
        <v>Delhi NCR</v>
      </c>
      <c r="E513" s="13" t="str">
        <f>Raw_Customers!H510</f>
        <v>Inactive</v>
      </c>
      <c r="F513" s="35">
        <f>Raw_Customers!G510</f>
        <v>45434</v>
      </c>
      <c r="G513" s="36">
        <f>IF(I513=0,"",INT(_xlfn.MAXIFS(Raw_Recharges!$D$2:$D$3001,Raw_Recharges!$B$2:$B$3001,A513)))</f>
        <v>46020</v>
      </c>
      <c r="H513" s="12">
        <f>IF(I513=0,"",RFM_Method!$C$5-G513)</f>
        <v>34</v>
      </c>
      <c r="I513" s="12">
        <f>COUNTIFS(Raw_Recharges!$B$2:$B$3001,A513)</f>
        <v>3</v>
      </c>
      <c r="J513" s="37">
        <f>IF(I513=0,"",SUMIFS(Raw_Recharges!$E$2:$E$3001,Raw_Recharges!$B$2:$B$3001,A513))</f>
        <v>746</v>
      </c>
      <c r="K513" s="38">
        <f>IF(I513=0,0,IF(H513&lt;=RFM_Method!$C$22,5,IF(H513&lt;=RFM_Method!$C$23,4,IF(H513&lt;=RFM_Method!$C$24,3,IF(H513&lt;=RFM_Method!$C$25,2,1)))))</f>
        <v>5</v>
      </c>
      <c r="L513" s="38">
        <f>IF(I513=0,0,IF(I513&gt;=RFM_Method!$E$22,5,IF(I513&gt;=RFM_Method!$E$23,4,IF(I513&gt;=RFM_Method!$E$24,3,IF(I513&gt;=RFM_Method!$E$25,2,1)))))</f>
        <v>3</v>
      </c>
      <c r="M513" s="38">
        <f>IF(I513=0,0,IF(J513&gt;=RFM_Method!$D$25,5,IF(J513&gt;=RFM_Method!$D$24,4,IF(J513&gt;=RFM_Method!$D$23,3,IF(J513&gt;=RFM_Method!$D$22,2,1)))))</f>
        <v>3</v>
      </c>
      <c r="N513" s="38" t="str">
        <f t="shared" si="21"/>
        <v>533</v>
      </c>
      <c r="O513" s="38">
        <f t="shared" si="22"/>
        <v>11</v>
      </c>
      <c r="P513" s="38">
        <f t="shared" si="23"/>
        <v>3</v>
      </c>
      <c r="Q513" s="12" t="str">
        <f>IF(I513=0,"Never Recharged",INDEX(RFM_Method!$C$32:$G$36,6-K513,P513))</f>
        <v>Potential Loyalist</v>
      </c>
      <c r="R513" s="39">
        <f>SUMIFS(Raw_DataUsage!$D$2:$D$5001,Raw_DataUsage!$B$2:$B$5001,A513)/1024</f>
        <v>2.7589355468750001</v>
      </c>
      <c r="S513" s="40">
        <f>SUMIFS(Raw_Calls!$D$2:$D$5001,Raw_Calls!$B$2:$B$5001,A513)/60</f>
        <v>0</v>
      </c>
      <c r="T513" s="38" t="str">
        <f>IF(COUNTIFS(Raw_Subscriptions!$B$2:$B$3001,A513,Raw_Subscriptions!$F$2:$F$3001,"Active")&gt;0,"Yes","No")</f>
        <v>Yes</v>
      </c>
    </row>
    <row r="514" spans="1:20" x14ac:dyDescent="0.3">
      <c r="A514" s="13" t="str">
        <f>Raw_Customers!A511</f>
        <v>C000510</v>
      </c>
      <c r="B514" s="13" t="str">
        <f>Raw_Customers!B511</f>
        <v>Amit Yadav</v>
      </c>
      <c r="C514" s="13" t="str">
        <f>Raw_Customers!E511</f>
        <v>Chennai</v>
      </c>
      <c r="D514" s="13" t="str">
        <f>Raw_Customers!F511</f>
        <v>Mumbai</v>
      </c>
      <c r="E514" s="13" t="str">
        <f>Raw_Customers!H511</f>
        <v>Active</v>
      </c>
      <c r="F514" s="35">
        <f>Raw_Customers!G511</f>
        <v>46004</v>
      </c>
      <c r="G514" s="36" t="str">
        <f>IF(I514=0,"",INT(_xlfn.MAXIFS(Raw_Recharges!$D$2:$D$3001,Raw_Recharges!$B$2:$B$3001,A514)))</f>
        <v/>
      </c>
      <c r="H514" s="12" t="str">
        <f>IF(I514=0,"",RFM_Method!$C$5-G514)</f>
        <v/>
      </c>
      <c r="I514" s="12">
        <f>COUNTIFS(Raw_Recharges!$B$2:$B$3001,A514)</f>
        <v>0</v>
      </c>
      <c r="J514" s="37" t="str">
        <f>IF(I514=0,"",SUMIFS(Raw_Recharges!$E$2:$E$3001,Raw_Recharges!$B$2:$B$3001,A514))</f>
        <v/>
      </c>
      <c r="K514" s="38">
        <f>IF(I514=0,0,IF(H514&lt;=RFM_Method!$C$22,5,IF(H514&lt;=RFM_Method!$C$23,4,IF(H514&lt;=RFM_Method!$C$24,3,IF(H514&lt;=RFM_Method!$C$25,2,1)))))</f>
        <v>0</v>
      </c>
      <c r="L514" s="38">
        <f>IF(I514=0,0,IF(I514&gt;=RFM_Method!$E$22,5,IF(I514&gt;=RFM_Method!$E$23,4,IF(I514&gt;=RFM_Method!$E$24,3,IF(I514&gt;=RFM_Method!$E$25,2,1)))))</f>
        <v>0</v>
      </c>
      <c r="M514" s="38">
        <f>IF(I514=0,0,IF(J514&gt;=RFM_Method!$D$25,5,IF(J514&gt;=RFM_Method!$D$24,4,IF(J514&gt;=RFM_Method!$D$23,3,IF(J514&gt;=RFM_Method!$D$22,2,1)))))</f>
        <v>0</v>
      </c>
      <c r="N514" s="38" t="str">
        <f t="shared" si="21"/>
        <v>000</v>
      </c>
      <c r="O514" s="38">
        <f t="shared" si="22"/>
        <v>0</v>
      </c>
      <c r="P514" s="38">
        <f t="shared" si="23"/>
        <v>0</v>
      </c>
      <c r="Q514" s="12" t="str">
        <f>IF(I514=0,"Never Recharged",INDEX(RFM_Method!$C$32:$G$36,6-K514,P514))</f>
        <v>Never Recharged</v>
      </c>
      <c r="R514" s="39">
        <f>SUMIFS(Raw_DataUsage!$D$2:$D$5001,Raw_DataUsage!$B$2:$B$5001,A514)/1024</f>
        <v>5.0546777343749998</v>
      </c>
      <c r="S514" s="40">
        <f>SUMIFS(Raw_Calls!$D$2:$D$5001,Raw_Calls!$B$2:$B$5001,A514)/60</f>
        <v>75.25</v>
      </c>
      <c r="T514" s="38" t="str">
        <f>IF(COUNTIFS(Raw_Subscriptions!$B$2:$B$3001,A514,Raw_Subscriptions!$F$2:$F$3001,"Active")&gt;0,"Yes","No")</f>
        <v>No</v>
      </c>
    </row>
    <row r="515" spans="1:20" x14ac:dyDescent="0.3">
      <c r="A515" s="13" t="str">
        <f>Raw_Customers!A512</f>
        <v>C000511</v>
      </c>
      <c r="B515" s="13" t="str">
        <f>Raw_Customers!B512</f>
        <v>Pooja Reddy</v>
      </c>
      <c r="C515" s="13" t="str">
        <f>Raw_Customers!E512</f>
        <v>Delhi</v>
      </c>
      <c r="D515" s="13" t="str">
        <f>Raw_Customers!F512</f>
        <v>Maharashtra</v>
      </c>
      <c r="E515" s="13" t="str">
        <f>Raw_Customers!H512</f>
        <v>Inactive</v>
      </c>
      <c r="F515" s="35">
        <f>Raw_Customers!G512</f>
        <v>44755</v>
      </c>
      <c r="G515" s="36" t="str">
        <f>IF(I515=0,"",INT(_xlfn.MAXIFS(Raw_Recharges!$D$2:$D$3001,Raw_Recharges!$B$2:$B$3001,A515)))</f>
        <v/>
      </c>
      <c r="H515" s="12" t="str">
        <f>IF(I515=0,"",RFM_Method!$C$5-G515)</f>
        <v/>
      </c>
      <c r="I515" s="12">
        <f>COUNTIFS(Raw_Recharges!$B$2:$B$3001,A515)</f>
        <v>0</v>
      </c>
      <c r="J515" s="37" t="str">
        <f>IF(I515=0,"",SUMIFS(Raw_Recharges!$E$2:$E$3001,Raw_Recharges!$B$2:$B$3001,A515))</f>
        <v/>
      </c>
      <c r="K515" s="38">
        <f>IF(I515=0,0,IF(H515&lt;=RFM_Method!$C$22,5,IF(H515&lt;=RFM_Method!$C$23,4,IF(H515&lt;=RFM_Method!$C$24,3,IF(H515&lt;=RFM_Method!$C$25,2,1)))))</f>
        <v>0</v>
      </c>
      <c r="L515" s="38">
        <f>IF(I515=0,0,IF(I515&gt;=RFM_Method!$E$22,5,IF(I515&gt;=RFM_Method!$E$23,4,IF(I515&gt;=RFM_Method!$E$24,3,IF(I515&gt;=RFM_Method!$E$25,2,1)))))</f>
        <v>0</v>
      </c>
      <c r="M515" s="38">
        <f>IF(I515=0,0,IF(J515&gt;=RFM_Method!$D$25,5,IF(J515&gt;=RFM_Method!$D$24,4,IF(J515&gt;=RFM_Method!$D$23,3,IF(J515&gt;=RFM_Method!$D$22,2,1)))))</f>
        <v>0</v>
      </c>
      <c r="N515" s="38" t="str">
        <f t="shared" si="21"/>
        <v>000</v>
      </c>
      <c r="O515" s="38">
        <f t="shared" si="22"/>
        <v>0</v>
      </c>
      <c r="P515" s="38">
        <f t="shared" si="23"/>
        <v>0</v>
      </c>
      <c r="Q515" s="12" t="str">
        <f>IF(I515=0,"Never Recharged",INDEX(RFM_Method!$C$32:$G$36,6-K515,P515))</f>
        <v>Never Recharged</v>
      </c>
      <c r="R515" s="39">
        <f>SUMIFS(Raw_DataUsage!$D$2:$D$5001,Raw_DataUsage!$B$2:$B$5001,A515)/1024</f>
        <v>5.772216796875</v>
      </c>
      <c r="S515" s="40">
        <f>SUMIFS(Raw_Calls!$D$2:$D$5001,Raw_Calls!$B$2:$B$5001,A515)/60</f>
        <v>5.3</v>
      </c>
      <c r="T515" s="38" t="str">
        <f>IF(COUNTIFS(Raw_Subscriptions!$B$2:$B$3001,A515,Raw_Subscriptions!$F$2:$F$3001,"Active")&gt;0,"Yes","No")</f>
        <v>No</v>
      </c>
    </row>
    <row r="516" spans="1:20" x14ac:dyDescent="0.3">
      <c r="A516" s="13" t="str">
        <f>Raw_Customers!A513</f>
        <v>C000512</v>
      </c>
      <c r="B516" s="13" t="str">
        <f>Raw_Customers!B513</f>
        <v>Vikram Sharma</v>
      </c>
      <c r="C516" s="13" t="str">
        <f>Raw_Customers!E513</f>
        <v>Chennai</v>
      </c>
      <c r="D516" s="13" t="str">
        <f>Raw_Customers!F513</f>
        <v>UP East</v>
      </c>
      <c r="E516" s="13" t="str">
        <f>Raw_Customers!H513</f>
        <v>Active</v>
      </c>
      <c r="F516" s="35">
        <f>Raw_Customers!G513</f>
        <v>45685</v>
      </c>
      <c r="G516" s="36">
        <f>IF(I516=0,"",INT(_xlfn.MAXIFS(Raw_Recharges!$D$2:$D$3001,Raw_Recharges!$B$2:$B$3001,A516)))</f>
        <v>46022</v>
      </c>
      <c r="H516" s="12">
        <f>IF(I516=0,"",RFM_Method!$C$5-G516)</f>
        <v>32</v>
      </c>
      <c r="I516" s="12">
        <f>COUNTIFS(Raw_Recharges!$B$2:$B$3001,A516)</f>
        <v>3</v>
      </c>
      <c r="J516" s="37">
        <f>IF(I516=0,"",SUMIFS(Raw_Recharges!$E$2:$E$3001,Raw_Recharges!$B$2:$B$3001,A516))</f>
        <v>1127</v>
      </c>
      <c r="K516" s="38">
        <f>IF(I516=0,0,IF(H516&lt;=RFM_Method!$C$22,5,IF(H516&lt;=RFM_Method!$C$23,4,IF(H516&lt;=RFM_Method!$C$24,3,IF(H516&lt;=RFM_Method!$C$25,2,1)))))</f>
        <v>5</v>
      </c>
      <c r="L516" s="38">
        <f>IF(I516=0,0,IF(I516&gt;=RFM_Method!$E$22,5,IF(I516&gt;=RFM_Method!$E$23,4,IF(I516&gt;=RFM_Method!$E$24,3,IF(I516&gt;=RFM_Method!$E$25,2,1)))))</f>
        <v>3</v>
      </c>
      <c r="M516" s="38">
        <f>IF(I516=0,0,IF(J516&gt;=RFM_Method!$D$25,5,IF(J516&gt;=RFM_Method!$D$24,4,IF(J516&gt;=RFM_Method!$D$23,3,IF(J516&gt;=RFM_Method!$D$22,2,1)))))</f>
        <v>3</v>
      </c>
      <c r="N516" s="38" t="str">
        <f t="shared" si="21"/>
        <v>533</v>
      </c>
      <c r="O516" s="38">
        <f t="shared" si="22"/>
        <v>11</v>
      </c>
      <c r="P516" s="38">
        <f t="shared" si="23"/>
        <v>3</v>
      </c>
      <c r="Q516" s="12" t="str">
        <f>IF(I516=0,"Never Recharged",INDEX(RFM_Method!$C$32:$G$36,6-K516,P516))</f>
        <v>Potential Loyalist</v>
      </c>
      <c r="R516" s="39">
        <f>SUMIFS(Raw_DataUsage!$D$2:$D$5001,Raw_DataUsage!$B$2:$B$5001,A516)/1024</f>
        <v>4.2581738281249999</v>
      </c>
      <c r="S516" s="40">
        <f>SUMIFS(Raw_Calls!$D$2:$D$5001,Raw_Calls!$B$2:$B$5001,A516)/60</f>
        <v>80.36666666666666</v>
      </c>
      <c r="T516" s="38" t="str">
        <f>IF(COUNTIFS(Raw_Subscriptions!$B$2:$B$3001,A516,Raw_Subscriptions!$F$2:$F$3001,"Active")&gt;0,"Yes","No")</f>
        <v>Yes</v>
      </c>
    </row>
    <row r="517" spans="1:20" x14ac:dyDescent="0.3">
      <c r="A517" s="13" t="str">
        <f>Raw_Customers!A514</f>
        <v>C000513</v>
      </c>
      <c r="B517" s="13" t="str">
        <f>Raw_Customers!B514</f>
        <v>Amit Sharma</v>
      </c>
      <c r="C517" s="13" t="str">
        <f>Raw_Customers!E514</f>
        <v>Pune</v>
      </c>
      <c r="D517" s="13" t="str">
        <f>Raw_Customers!F514</f>
        <v>Gujarat</v>
      </c>
      <c r="E517" s="13" t="str">
        <f>Raw_Customers!H514</f>
        <v>Active</v>
      </c>
      <c r="F517" s="35">
        <f>Raw_Customers!G514</f>
        <v>45412</v>
      </c>
      <c r="G517" s="36">
        <f>IF(I517=0,"",INT(_xlfn.MAXIFS(Raw_Recharges!$D$2:$D$3001,Raw_Recharges!$B$2:$B$3001,A517)))</f>
        <v>45997</v>
      </c>
      <c r="H517" s="12">
        <f>IF(I517=0,"",RFM_Method!$C$5-G517)</f>
        <v>57</v>
      </c>
      <c r="I517" s="12">
        <f>COUNTIFS(Raw_Recharges!$B$2:$B$3001,A517)</f>
        <v>1</v>
      </c>
      <c r="J517" s="37">
        <f>IF(I517=0,"",SUMIFS(Raw_Recharges!$E$2:$E$3001,Raw_Recharges!$B$2:$B$3001,A517))</f>
        <v>479</v>
      </c>
      <c r="K517" s="38">
        <f>IF(I517=0,0,IF(H517&lt;=RFM_Method!$C$22,5,IF(H517&lt;=RFM_Method!$C$23,4,IF(H517&lt;=RFM_Method!$C$24,3,IF(H517&lt;=RFM_Method!$C$25,2,1)))))</f>
        <v>4</v>
      </c>
      <c r="L517" s="38">
        <f>IF(I517=0,0,IF(I517&gt;=RFM_Method!$E$22,5,IF(I517&gt;=RFM_Method!$E$23,4,IF(I517&gt;=RFM_Method!$E$24,3,IF(I517&gt;=RFM_Method!$E$25,2,1)))))</f>
        <v>1</v>
      </c>
      <c r="M517" s="38">
        <f>IF(I517=0,0,IF(J517&gt;=RFM_Method!$D$25,5,IF(J517&gt;=RFM_Method!$D$24,4,IF(J517&gt;=RFM_Method!$D$23,3,IF(J517&gt;=RFM_Method!$D$22,2,1)))))</f>
        <v>2</v>
      </c>
      <c r="N517" s="38" t="str">
        <f t="shared" ref="N517:N580" si="24">K517&amp;L517&amp;M517</f>
        <v>412</v>
      </c>
      <c r="O517" s="38">
        <f t="shared" ref="O517:O580" si="25">K517+L517+M517</f>
        <v>7</v>
      </c>
      <c r="P517" s="38">
        <f t="shared" ref="P517:P580" si="26">IF(I517=0,0,ROUND((L517+M517)/2,0))</f>
        <v>2</v>
      </c>
      <c r="Q517" s="12" t="str">
        <f>IF(I517=0,"Never Recharged",INDEX(RFM_Method!$C$32:$G$36,6-K517,P517))</f>
        <v>Potential Loyalist</v>
      </c>
      <c r="R517" s="39">
        <f>SUMIFS(Raw_DataUsage!$D$2:$D$5001,Raw_DataUsage!$B$2:$B$5001,A517)/1024</f>
        <v>3.5004296875000005</v>
      </c>
      <c r="S517" s="40">
        <f>SUMIFS(Raw_Calls!$D$2:$D$5001,Raw_Calls!$B$2:$B$5001,A517)/60</f>
        <v>74.016666666666666</v>
      </c>
      <c r="T517" s="38" t="str">
        <f>IF(COUNTIFS(Raw_Subscriptions!$B$2:$B$3001,A517,Raw_Subscriptions!$F$2:$F$3001,"Active")&gt;0,"Yes","No")</f>
        <v>No</v>
      </c>
    </row>
    <row r="518" spans="1:20" x14ac:dyDescent="0.3">
      <c r="A518" s="13" t="str">
        <f>Raw_Customers!A515</f>
        <v>C000514</v>
      </c>
      <c r="B518" s="13" t="str">
        <f>Raw_Customers!B515</f>
        <v>Rahul Jha</v>
      </c>
      <c r="C518" s="13" t="str">
        <f>Raw_Customers!E515</f>
        <v>Hyderabad</v>
      </c>
      <c r="D518" s="13" t="str">
        <f>Raw_Customers!F515</f>
        <v>Punjab</v>
      </c>
      <c r="E518" s="13" t="str">
        <f>Raw_Customers!H515</f>
        <v>Active</v>
      </c>
      <c r="F518" s="35">
        <f>Raw_Customers!G515</f>
        <v>45011</v>
      </c>
      <c r="G518" s="36">
        <f>IF(I518=0,"",INT(_xlfn.MAXIFS(Raw_Recharges!$D$2:$D$3001,Raw_Recharges!$B$2:$B$3001,A518)))</f>
        <v>45827</v>
      </c>
      <c r="H518" s="12">
        <f>IF(I518=0,"",RFM_Method!$C$5-G518)</f>
        <v>227</v>
      </c>
      <c r="I518" s="12">
        <f>COUNTIFS(Raw_Recharges!$B$2:$B$3001,A518)</f>
        <v>1</v>
      </c>
      <c r="J518" s="37">
        <f>IF(I518=0,"",SUMIFS(Raw_Recharges!$E$2:$E$3001,Raw_Recharges!$B$2:$B$3001,A518))</f>
        <v>349</v>
      </c>
      <c r="K518" s="38">
        <f>IF(I518=0,0,IF(H518&lt;=RFM_Method!$C$22,5,IF(H518&lt;=RFM_Method!$C$23,4,IF(H518&lt;=RFM_Method!$C$24,3,IF(H518&lt;=RFM_Method!$C$25,2,1)))))</f>
        <v>2</v>
      </c>
      <c r="L518" s="38">
        <f>IF(I518=0,0,IF(I518&gt;=RFM_Method!$E$22,5,IF(I518&gt;=RFM_Method!$E$23,4,IF(I518&gt;=RFM_Method!$E$24,3,IF(I518&gt;=RFM_Method!$E$25,2,1)))))</f>
        <v>1</v>
      </c>
      <c r="M518" s="38">
        <f>IF(I518=0,0,IF(J518&gt;=RFM_Method!$D$25,5,IF(J518&gt;=RFM_Method!$D$24,4,IF(J518&gt;=RFM_Method!$D$23,3,IF(J518&gt;=RFM_Method!$D$22,2,1)))))</f>
        <v>1</v>
      </c>
      <c r="N518" s="38" t="str">
        <f t="shared" si="24"/>
        <v>211</v>
      </c>
      <c r="O518" s="38">
        <f t="shared" si="25"/>
        <v>4</v>
      </c>
      <c r="P518" s="38">
        <f t="shared" si="26"/>
        <v>1</v>
      </c>
      <c r="Q518" s="12" t="str">
        <f>IF(I518=0,"Never Recharged",INDEX(RFM_Method!$C$32:$G$36,6-K518,P518))</f>
        <v>Hibernating</v>
      </c>
      <c r="R518" s="39">
        <f>SUMIFS(Raw_DataUsage!$D$2:$D$5001,Raw_DataUsage!$B$2:$B$5001,A518)/1024</f>
        <v>2.8738085937499998</v>
      </c>
      <c r="S518" s="40">
        <f>SUMIFS(Raw_Calls!$D$2:$D$5001,Raw_Calls!$B$2:$B$5001,A518)/60</f>
        <v>37.9</v>
      </c>
      <c r="T518" s="38" t="str">
        <f>IF(COUNTIFS(Raw_Subscriptions!$B$2:$B$3001,A518,Raw_Subscriptions!$F$2:$F$3001,"Active")&gt;0,"Yes","No")</f>
        <v>No</v>
      </c>
    </row>
    <row r="519" spans="1:20" x14ac:dyDescent="0.3">
      <c r="A519" s="13" t="str">
        <f>Raw_Customers!A516</f>
        <v>C000515</v>
      </c>
      <c r="B519" s="13" t="str">
        <f>Raw_Customers!B516</f>
        <v>Suresh Sharma</v>
      </c>
      <c r="C519" s="13" t="str">
        <f>Raw_Customers!E516</f>
        <v>Hyderabad</v>
      </c>
      <c r="D519" s="13" t="str">
        <f>Raw_Customers!F516</f>
        <v>UP East</v>
      </c>
      <c r="E519" s="13" t="str">
        <f>Raw_Customers!H516</f>
        <v>Active</v>
      </c>
      <c r="F519" s="35">
        <f>Raw_Customers!G516</f>
        <v>45454</v>
      </c>
      <c r="G519" s="36">
        <f>IF(I519=0,"",INT(_xlfn.MAXIFS(Raw_Recharges!$D$2:$D$3001,Raw_Recharges!$B$2:$B$3001,A519)))</f>
        <v>45903</v>
      </c>
      <c r="H519" s="12">
        <f>IF(I519=0,"",RFM_Method!$C$5-G519)</f>
        <v>151</v>
      </c>
      <c r="I519" s="12">
        <f>COUNTIFS(Raw_Recharges!$B$2:$B$3001,A519)</f>
        <v>1</v>
      </c>
      <c r="J519" s="37">
        <f>IF(I519=0,"",SUMIFS(Raw_Recharges!$E$2:$E$3001,Raw_Recharges!$B$2:$B$3001,A519))</f>
        <v>666</v>
      </c>
      <c r="K519" s="38">
        <f>IF(I519=0,0,IF(H519&lt;=RFM_Method!$C$22,5,IF(H519&lt;=RFM_Method!$C$23,4,IF(H519&lt;=RFM_Method!$C$24,3,IF(H519&lt;=RFM_Method!$C$25,2,1)))))</f>
        <v>2</v>
      </c>
      <c r="L519" s="38">
        <f>IF(I519=0,0,IF(I519&gt;=RFM_Method!$E$22,5,IF(I519&gt;=RFM_Method!$E$23,4,IF(I519&gt;=RFM_Method!$E$24,3,IF(I519&gt;=RFM_Method!$E$25,2,1)))))</f>
        <v>1</v>
      </c>
      <c r="M519" s="38">
        <f>IF(I519=0,0,IF(J519&gt;=RFM_Method!$D$25,5,IF(J519&gt;=RFM_Method!$D$24,4,IF(J519&gt;=RFM_Method!$D$23,3,IF(J519&gt;=RFM_Method!$D$22,2,1)))))</f>
        <v>3</v>
      </c>
      <c r="N519" s="38" t="str">
        <f t="shared" si="24"/>
        <v>213</v>
      </c>
      <c r="O519" s="38">
        <f t="shared" si="25"/>
        <v>6</v>
      </c>
      <c r="P519" s="38">
        <f t="shared" si="26"/>
        <v>2</v>
      </c>
      <c r="Q519" s="12" t="str">
        <f>IF(I519=0,"Never Recharged",INDEX(RFM_Method!$C$32:$G$36,6-K519,P519))</f>
        <v>About to Sleep</v>
      </c>
      <c r="R519" s="39">
        <f>SUMIFS(Raw_DataUsage!$D$2:$D$5001,Raw_DataUsage!$B$2:$B$5001,A519)/1024</f>
        <v>0</v>
      </c>
      <c r="S519" s="40">
        <f>SUMIFS(Raw_Calls!$D$2:$D$5001,Raw_Calls!$B$2:$B$5001,A519)/60</f>
        <v>119.25</v>
      </c>
      <c r="T519" s="38" t="str">
        <f>IF(COUNTIFS(Raw_Subscriptions!$B$2:$B$3001,A519,Raw_Subscriptions!$F$2:$F$3001,"Active")&gt;0,"Yes","No")</f>
        <v>No</v>
      </c>
    </row>
    <row r="520" spans="1:20" x14ac:dyDescent="0.3">
      <c r="A520" s="13" t="str">
        <f>Raw_Customers!A517</f>
        <v>C000516</v>
      </c>
      <c r="B520" s="13" t="str">
        <f>Raw_Customers!B517</f>
        <v>Neha Yadav</v>
      </c>
      <c r="C520" s="13" t="str">
        <f>Raw_Customers!E517</f>
        <v>Hyderabad</v>
      </c>
      <c r="D520" s="13" t="str">
        <f>Raw_Customers!F517</f>
        <v>Gujarat</v>
      </c>
      <c r="E520" s="13" t="str">
        <f>Raw_Customers!H517</f>
        <v>Active</v>
      </c>
      <c r="F520" s="35">
        <f>Raw_Customers!G517</f>
        <v>44201</v>
      </c>
      <c r="G520" s="36">
        <f>IF(I520=0,"",INT(_xlfn.MAXIFS(Raw_Recharges!$D$2:$D$3001,Raw_Recharges!$B$2:$B$3001,A520)))</f>
        <v>45986</v>
      </c>
      <c r="H520" s="12">
        <f>IF(I520=0,"",RFM_Method!$C$5-G520)</f>
        <v>68</v>
      </c>
      <c r="I520" s="12">
        <f>COUNTIFS(Raw_Recharges!$B$2:$B$3001,A520)</f>
        <v>2</v>
      </c>
      <c r="J520" s="37">
        <f>IF(I520=0,"",SUMIFS(Raw_Recharges!$E$2:$E$3001,Raw_Recharges!$B$2:$B$3001,A520))</f>
        <v>1478</v>
      </c>
      <c r="K520" s="38">
        <f>IF(I520=0,0,IF(H520&lt;=RFM_Method!$C$22,5,IF(H520&lt;=RFM_Method!$C$23,4,IF(H520&lt;=RFM_Method!$C$24,3,IF(H520&lt;=RFM_Method!$C$25,2,1)))))</f>
        <v>4</v>
      </c>
      <c r="L520" s="38">
        <f>IF(I520=0,0,IF(I520&gt;=RFM_Method!$E$22,5,IF(I520&gt;=RFM_Method!$E$23,4,IF(I520&gt;=RFM_Method!$E$24,3,IF(I520&gt;=RFM_Method!$E$25,2,1)))))</f>
        <v>2</v>
      </c>
      <c r="M520" s="38">
        <f>IF(I520=0,0,IF(J520&gt;=RFM_Method!$D$25,5,IF(J520&gt;=RFM_Method!$D$24,4,IF(J520&gt;=RFM_Method!$D$23,3,IF(J520&gt;=RFM_Method!$D$22,2,1)))))</f>
        <v>4</v>
      </c>
      <c r="N520" s="38" t="str">
        <f t="shared" si="24"/>
        <v>424</v>
      </c>
      <c r="O520" s="38">
        <f t="shared" si="25"/>
        <v>10</v>
      </c>
      <c r="P520" s="38">
        <f t="shared" si="26"/>
        <v>3</v>
      </c>
      <c r="Q520" s="12" t="str">
        <f>IF(I520=0,"Never Recharged",INDEX(RFM_Method!$C$32:$G$36,6-K520,P520))</f>
        <v>Potential Loyalist</v>
      </c>
      <c r="R520" s="39">
        <f>SUMIFS(Raw_DataUsage!$D$2:$D$5001,Raw_DataUsage!$B$2:$B$5001,A520)/1024</f>
        <v>1.5931249999999999</v>
      </c>
      <c r="S520" s="40">
        <f>SUMIFS(Raw_Calls!$D$2:$D$5001,Raw_Calls!$B$2:$B$5001,A520)/60</f>
        <v>20.75</v>
      </c>
      <c r="T520" s="38" t="str">
        <f>IF(COUNTIFS(Raw_Subscriptions!$B$2:$B$3001,A520,Raw_Subscriptions!$F$2:$F$3001,"Active")&gt;0,"Yes","No")</f>
        <v>Yes</v>
      </c>
    </row>
    <row r="521" spans="1:20" x14ac:dyDescent="0.3">
      <c r="A521" s="13" t="str">
        <f>Raw_Customers!A518</f>
        <v>C000517</v>
      </c>
      <c r="B521" s="13" t="str">
        <f>Raw_Customers!B518</f>
        <v>Rahul Gupta</v>
      </c>
      <c r="C521" s="13" t="str">
        <f>Raw_Customers!E518</f>
        <v>Chennai</v>
      </c>
      <c r="D521" s="13" t="str">
        <f>Raw_Customers!F518</f>
        <v>Tamil Nadu</v>
      </c>
      <c r="E521" s="13" t="str">
        <f>Raw_Customers!H518</f>
        <v>Active</v>
      </c>
      <c r="F521" s="35">
        <f>Raw_Customers!G518</f>
        <v>44527</v>
      </c>
      <c r="G521" s="36" t="str">
        <f>IF(I521=0,"",INT(_xlfn.MAXIFS(Raw_Recharges!$D$2:$D$3001,Raw_Recharges!$B$2:$B$3001,A521)))</f>
        <v/>
      </c>
      <c r="H521" s="12" t="str">
        <f>IF(I521=0,"",RFM_Method!$C$5-G521)</f>
        <v/>
      </c>
      <c r="I521" s="12">
        <f>COUNTIFS(Raw_Recharges!$B$2:$B$3001,A521)</f>
        <v>0</v>
      </c>
      <c r="J521" s="37" t="str">
        <f>IF(I521=0,"",SUMIFS(Raw_Recharges!$E$2:$E$3001,Raw_Recharges!$B$2:$B$3001,A521))</f>
        <v/>
      </c>
      <c r="K521" s="38">
        <f>IF(I521=0,0,IF(H521&lt;=RFM_Method!$C$22,5,IF(H521&lt;=RFM_Method!$C$23,4,IF(H521&lt;=RFM_Method!$C$24,3,IF(H521&lt;=RFM_Method!$C$25,2,1)))))</f>
        <v>0</v>
      </c>
      <c r="L521" s="38">
        <f>IF(I521=0,0,IF(I521&gt;=RFM_Method!$E$22,5,IF(I521&gt;=RFM_Method!$E$23,4,IF(I521&gt;=RFM_Method!$E$24,3,IF(I521&gt;=RFM_Method!$E$25,2,1)))))</f>
        <v>0</v>
      </c>
      <c r="M521" s="38">
        <f>IF(I521=0,0,IF(J521&gt;=RFM_Method!$D$25,5,IF(J521&gt;=RFM_Method!$D$24,4,IF(J521&gt;=RFM_Method!$D$23,3,IF(J521&gt;=RFM_Method!$D$22,2,1)))))</f>
        <v>0</v>
      </c>
      <c r="N521" s="38" t="str">
        <f t="shared" si="24"/>
        <v>000</v>
      </c>
      <c r="O521" s="38">
        <f t="shared" si="25"/>
        <v>0</v>
      </c>
      <c r="P521" s="38">
        <f t="shared" si="26"/>
        <v>0</v>
      </c>
      <c r="Q521" s="12" t="str">
        <f>IF(I521=0,"Never Recharged",INDEX(RFM_Method!$C$32:$G$36,6-K521,P521))</f>
        <v>Never Recharged</v>
      </c>
      <c r="R521" s="39">
        <f>SUMIFS(Raw_DataUsage!$D$2:$D$5001,Raw_DataUsage!$B$2:$B$5001,A521)/1024</f>
        <v>4.0753808593749996</v>
      </c>
      <c r="S521" s="40">
        <f>SUMIFS(Raw_Calls!$D$2:$D$5001,Raw_Calls!$B$2:$B$5001,A521)/60</f>
        <v>100</v>
      </c>
      <c r="T521" s="38" t="str">
        <f>IF(COUNTIFS(Raw_Subscriptions!$B$2:$B$3001,A521,Raw_Subscriptions!$F$2:$F$3001,"Active")&gt;0,"Yes","No")</f>
        <v>No</v>
      </c>
    </row>
    <row r="522" spans="1:20" x14ac:dyDescent="0.3">
      <c r="A522" s="13" t="str">
        <f>Raw_Customers!A519</f>
        <v>C000518</v>
      </c>
      <c r="B522" s="13" t="str">
        <f>Raw_Customers!B519</f>
        <v>Rahul Sharma</v>
      </c>
      <c r="C522" s="13" t="str">
        <f>Raw_Customers!E519</f>
        <v>Hyderabad</v>
      </c>
      <c r="D522" s="13" t="str">
        <f>Raw_Customers!F519</f>
        <v>Tamil Nadu</v>
      </c>
      <c r="E522" s="13" t="str">
        <f>Raw_Customers!H519</f>
        <v>Active</v>
      </c>
      <c r="F522" s="35">
        <f>Raw_Customers!G519</f>
        <v>46039</v>
      </c>
      <c r="G522" s="36">
        <f>IF(I522=0,"",INT(_xlfn.MAXIFS(Raw_Recharges!$D$2:$D$3001,Raw_Recharges!$B$2:$B$3001,A522)))</f>
        <v>45840</v>
      </c>
      <c r="H522" s="12">
        <f>IF(I522=0,"",RFM_Method!$C$5-G522)</f>
        <v>214</v>
      </c>
      <c r="I522" s="12">
        <f>COUNTIFS(Raw_Recharges!$B$2:$B$3001,A522)</f>
        <v>2</v>
      </c>
      <c r="J522" s="37">
        <f>IF(I522=0,"",SUMIFS(Raw_Recharges!$E$2:$E$3001,Raw_Recharges!$B$2:$B$3001,A522))</f>
        <v>647</v>
      </c>
      <c r="K522" s="38">
        <f>IF(I522=0,0,IF(H522&lt;=RFM_Method!$C$22,5,IF(H522&lt;=RFM_Method!$C$23,4,IF(H522&lt;=RFM_Method!$C$24,3,IF(H522&lt;=RFM_Method!$C$25,2,1)))))</f>
        <v>2</v>
      </c>
      <c r="L522" s="38">
        <f>IF(I522=0,0,IF(I522&gt;=RFM_Method!$E$22,5,IF(I522&gt;=RFM_Method!$E$23,4,IF(I522&gt;=RFM_Method!$E$24,3,IF(I522&gt;=RFM_Method!$E$25,2,1)))))</f>
        <v>2</v>
      </c>
      <c r="M522" s="38">
        <f>IF(I522=0,0,IF(J522&gt;=RFM_Method!$D$25,5,IF(J522&gt;=RFM_Method!$D$24,4,IF(J522&gt;=RFM_Method!$D$23,3,IF(J522&gt;=RFM_Method!$D$22,2,1)))))</f>
        <v>2</v>
      </c>
      <c r="N522" s="38" t="str">
        <f t="shared" si="24"/>
        <v>222</v>
      </c>
      <c r="O522" s="38">
        <f t="shared" si="25"/>
        <v>6</v>
      </c>
      <c r="P522" s="38">
        <f t="shared" si="26"/>
        <v>2</v>
      </c>
      <c r="Q522" s="12" t="str">
        <f>IF(I522=0,"Never Recharged",INDEX(RFM_Method!$C$32:$G$36,6-K522,P522))</f>
        <v>About to Sleep</v>
      </c>
      <c r="R522" s="39">
        <f>SUMIFS(Raw_DataUsage!$D$2:$D$5001,Raw_DataUsage!$B$2:$B$5001,A522)/1024</f>
        <v>6.5510839843749995</v>
      </c>
      <c r="S522" s="40">
        <f>SUMIFS(Raw_Calls!$D$2:$D$5001,Raw_Calls!$B$2:$B$5001,A522)/60</f>
        <v>63.93333333333333</v>
      </c>
      <c r="T522" s="38" t="str">
        <f>IF(COUNTIFS(Raw_Subscriptions!$B$2:$B$3001,A522,Raw_Subscriptions!$F$2:$F$3001,"Active")&gt;0,"Yes","No")</f>
        <v>Yes</v>
      </c>
    </row>
    <row r="523" spans="1:20" x14ac:dyDescent="0.3">
      <c r="A523" s="13" t="str">
        <f>Raw_Customers!A520</f>
        <v>C000519</v>
      </c>
      <c r="B523" s="13" t="str">
        <f>Raw_Customers!B520</f>
        <v>Anita Yadav</v>
      </c>
      <c r="C523" s="13" t="str">
        <f>Raw_Customers!E520</f>
        <v>Pune</v>
      </c>
      <c r="D523" s="13" t="str">
        <f>Raw_Customers!F520</f>
        <v>Andhra Pradesh</v>
      </c>
      <c r="E523" s="13" t="str">
        <f>Raw_Customers!H520</f>
        <v>Active</v>
      </c>
      <c r="F523" s="35">
        <f>Raw_Customers!G520</f>
        <v>44678</v>
      </c>
      <c r="G523" s="36">
        <f>IF(I523=0,"",INT(_xlfn.MAXIFS(Raw_Recharges!$D$2:$D$3001,Raw_Recharges!$B$2:$B$3001,A523)))</f>
        <v>45814</v>
      </c>
      <c r="H523" s="12">
        <f>IF(I523=0,"",RFM_Method!$C$5-G523)</f>
        <v>240</v>
      </c>
      <c r="I523" s="12">
        <f>COUNTIFS(Raw_Recharges!$B$2:$B$3001,A523)</f>
        <v>1</v>
      </c>
      <c r="J523" s="37">
        <f>IF(I523=0,"",SUMIFS(Raw_Recharges!$E$2:$E$3001,Raw_Recharges!$B$2:$B$3001,A523))</f>
        <v>666</v>
      </c>
      <c r="K523" s="38">
        <f>IF(I523=0,0,IF(H523&lt;=RFM_Method!$C$22,5,IF(H523&lt;=RFM_Method!$C$23,4,IF(H523&lt;=RFM_Method!$C$24,3,IF(H523&lt;=RFM_Method!$C$25,2,1)))))</f>
        <v>1</v>
      </c>
      <c r="L523" s="38">
        <f>IF(I523=0,0,IF(I523&gt;=RFM_Method!$E$22,5,IF(I523&gt;=RFM_Method!$E$23,4,IF(I523&gt;=RFM_Method!$E$24,3,IF(I523&gt;=RFM_Method!$E$25,2,1)))))</f>
        <v>1</v>
      </c>
      <c r="M523" s="38">
        <f>IF(I523=0,0,IF(J523&gt;=RFM_Method!$D$25,5,IF(J523&gt;=RFM_Method!$D$24,4,IF(J523&gt;=RFM_Method!$D$23,3,IF(J523&gt;=RFM_Method!$D$22,2,1)))))</f>
        <v>3</v>
      </c>
      <c r="N523" s="38" t="str">
        <f t="shared" si="24"/>
        <v>113</v>
      </c>
      <c r="O523" s="38">
        <f t="shared" si="25"/>
        <v>5</v>
      </c>
      <c r="P523" s="38">
        <f t="shared" si="26"/>
        <v>2</v>
      </c>
      <c r="Q523" s="12" t="str">
        <f>IF(I523=0,"Never Recharged",INDEX(RFM_Method!$C$32:$G$36,6-K523,P523))</f>
        <v>Hibernating</v>
      </c>
      <c r="R523" s="39">
        <f>SUMIFS(Raw_DataUsage!$D$2:$D$5001,Raw_DataUsage!$B$2:$B$5001,A523)/1024</f>
        <v>1.650908203125</v>
      </c>
      <c r="S523" s="40">
        <f>SUMIFS(Raw_Calls!$D$2:$D$5001,Raw_Calls!$B$2:$B$5001,A523)/60</f>
        <v>0</v>
      </c>
      <c r="T523" s="38" t="str">
        <f>IF(COUNTIFS(Raw_Subscriptions!$B$2:$B$3001,A523,Raw_Subscriptions!$F$2:$F$3001,"Active")&gt;0,"Yes","No")</f>
        <v>No</v>
      </c>
    </row>
    <row r="524" spans="1:20" x14ac:dyDescent="0.3">
      <c r="A524" s="13" t="str">
        <f>Raw_Customers!A521</f>
        <v>C000520</v>
      </c>
      <c r="B524" s="13" t="str">
        <f>Raw_Customers!B521</f>
        <v>Amit Patel</v>
      </c>
      <c r="C524" s="13" t="str">
        <f>Raw_Customers!E521</f>
        <v>Delhi</v>
      </c>
      <c r="D524" s="13" t="str">
        <f>Raw_Customers!F521</f>
        <v>Tamil Nadu</v>
      </c>
      <c r="E524" s="13" t="str">
        <f>Raw_Customers!H521</f>
        <v>Active</v>
      </c>
      <c r="F524" s="35">
        <f>Raw_Customers!G521</f>
        <v>45761</v>
      </c>
      <c r="G524" s="36">
        <f>IF(I524=0,"",INT(_xlfn.MAXIFS(Raw_Recharges!$D$2:$D$3001,Raw_Recharges!$B$2:$B$3001,A524)))</f>
        <v>45926</v>
      </c>
      <c r="H524" s="12">
        <f>IF(I524=0,"",RFM_Method!$C$5-G524)</f>
        <v>128</v>
      </c>
      <c r="I524" s="12">
        <f>COUNTIFS(Raw_Recharges!$B$2:$B$3001,A524)</f>
        <v>2</v>
      </c>
      <c r="J524" s="37">
        <f>IF(I524=0,"",SUMIFS(Raw_Recharges!$E$2:$E$3001,Raw_Recharges!$B$2:$B$3001,A524))</f>
        <v>447</v>
      </c>
      <c r="K524" s="38">
        <f>IF(I524=0,0,IF(H524&lt;=RFM_Method!$C$22,5,IF(H524&lt;=RFM_Method!$C$23,4,IF(H524&lt;=RFM_Method!$C$24,3,IF(H524&lt;=RFM_Method!$C$25,2,1)))))</f>
        <v>3</v>
      </c>
      <c r="L524" s="38">
        <f>IF(I524=0,0,IF(I524&gt;=RFM_Method!$E$22,5,IF(I524&gt;=RFM_Method!$E$23,4,IF(I524&gt;=RFM_Method!$E$24,3,IF(I524&gt;=RFM_Method!$E$25,2,1)))))</f>
        <v>2</v>
      </c>
      <c r="M524" s="38">
        <f>IF(I524=0,0,IF(J524&gt;=RFM_Method!$D$25,5,IF(J524&gt;=RFM_Method!$D$24,4,IF(J524&gt;=RFM_Method!$D$23,3,IF(J524&gt;=RFM_Method!$D$22,2,1)))))</f>
        <v>2</v>
      </c>
      <c r="N524" s="38" t="str">
        <f t="shared" si="24"/>
        <v>322</v>
      </c>
      <c r="O524" s="38">
        <f t="shared" si="25"/>
        <v>7</v>
      </c>
      <c r="P524" s="38">
        <f t="shared" si="26"/>
        <v>2</v>
      </c>
      <c r="Q524" s="12" t="str">
        <f>IF(I524=0,"Never Recharged",INDEX(RFM_Method!$C$32:$G$36,6-K524,P524))</f>
        <v>Need Attention</v>
      </c>
      <c r="R524" s="39">
        <f>SUMIFS(Raw_DataUsage!$D$2:$D$5001,Raw_DataUsage!$B$2:$B$5001,A524)/1024</f>
        <v>1.2352929687500001</v>
      </c>
      <c r="S524" s="40">
        <f>SUMIFS(Raw_Calls!$D$2:$D$5001,Raw_Calls!$B$2:$B$5001,A524)/60</f>
        <v>95.7</v>
      </c>
      <c r="T524" s="38" t="str">
        <f>IF(COUNTIFS(Raw_Subscriptions!$B$2:$B$3001,A524,Raw_Subscriptions!$F$2:$F$3001,"Active")&gt;0,"Yes","No")</f>
        <v>No</v>
      </c>
    </row>
    <row r="525" spans="1:20" x14ac:dyDescent="0.3">
      <c r="A525" s="13" t="str">
        <f>Raw_Customers!A522</f>
        <v>C000521</v>
      </c>
      <c r="B525" s="13" t="str">
        <f>Raw_Customers!B522</f>
        <v>Raj Patel</v>
      </c>
      <c r="C525" s="13" t="str">
        <f>Raw_Customers!E522</f>
        <v>Chennai</v>
      </c>
      <c r="D525" s="13" t="str">
        <f>Raw_Customers!F522</f>
        <v>Delhi NCR</v>
      </c>
      <c r="E525" s="13" t="str">
        <f>Raw_Customers!H522</f>
        <v>Active</v>
      </c>
      <c r="F525" s="35">
        <f>Raw_Customers!G522</f>
        <v>45543</v>
      </c>
      <c r="G525" s="36" t="str">
        <f>IF(I525=0,"",INT(_xlfn.MAXIFS(Raw_Recharges!$D$2:$D$3001,Raw_Recharges!$B$2:$B$3001,A525)))</f>
        <v/>
      </c>
      <c r="H525" s="12" t="str">
        <f>IF(I525=0,"",RFM_Method!$C$5-G525)</f>
        <v/>
      </c>
      <c r="I525" s="12">
        <f>COUNTIFS(Raw_Recharges!$B$2:$B$3001,A525)</f>
        <v>0</v>
      </c>
      <c r="J525" s="37" t="str">
        <f>IF(I525=0,"",SUMIFS(Raw_Recharges!$E$2:$E$3001,Raw_Recharges!$B$2:$B$3001,A525))</f>
        <v/>
      </c>
      <c r="K525" s="38">
        <f>IF(I525=0,0,IF(H525&lt;=RFM_Method!$C$22,5,IF(H525&lt;=RFM_Method!$C$23,4,IF(H525&lt;=RFM_Method!$C$24,3,IF(H525&lt;=RFM_Method!$C$25,2,1)))))</f>
        <v>0</v>
      </c>
      <c r="L525" s="38">
        <f>IF(I525=0,0,IF(I525&gt;=RFM_Method!$E$22,5,IF(I525&gt;=RFM_Method!$E$23,4,IF(I525&gt;=RFM_Method!$E$24,3,IF(I525&gt;=RFM_Method!$E$25,2,1)))))</f>
        <v>0</v>
      </c>
      <c r="M525" s="38">
        <f>IF(I525=0,0,IF(J525&gt;=RFM_Method!$D$25,5,IF(J525&gt;=RFM_Method!$D$24,4,IF(J525&gt;=RFM_Method!$D$23,3,IF(J525&gt;=RFM_Method!$D$22,2,1)))))</f>
        <v>0</v>
      </c>
      <c r="N525" s="38" t="str">
        <f t="shared" si="24"/>
        <v>000</v>
      </c>
      <c r="O525" s="38">
        <f t="shared" si="25"/>
        <v>0</v>
      </c>
      <c r="P525" s="38">
        <f t="shared" si="26"/>
        <v>0</v>
      </c>
      <c r="Q525" s="12" t="str">
        <f>IF(I525=0,"Never Recharged",INDEX(RFM_Method!$C$32:$G$36,6-K525,P525))</f>
        <v>Never Recharged</v>
      </c>
      <c r="R525" s="39">
        <f>SUMIFS(Raw_DataUsage!$D$2:$D$5001,Raw_DataUsage!$B$2:$B$5001,A525)/1024</f>
        <v>3.4739062499999998</v>
      </c>
      <c r="S525" s="40">
        <f>SUMIFS(Raw_Calls!$D$2:$D$5001,Raw_Calls!$B$2:$B$5001,A525)/60</f>
        <v>50.483333333333334</v>
      </c>
      <c r="T525" s="38" t="str">
        <f>IF(COUNTIFS(Raw_Subscriptions!$B$2:$B$3001,A525,Raw_Subscriptions!$F$2:$F$3001,"Active")&gt;0,"Yes","No")</f>
        <v>No</v>
      </c>
    </row>
    <row r="526" spans="1:20" x14ac:dyDescent="0.3">
      <c r="A526" s="13" t="str">
        <f>Raw_Customers!A523</f>
        <v>C000522</v>
      </c>
      <c r="B526" s="13" t="str">
        <f>Raw_Customers!B523</f>
        <v>Priya Kumar</v>
      </c>
      <c r="C526" s="13" t="str">
        <f>Raw_Customers!E523</f>
        <v>Chennai</v>
      </c>
      <c r="D526" s="13" t="str">
        <f>Raw_Customers!F523</f>
        <v>Gujarat</v>
      </c>
      <c r="E526" s="13" t="str">
        <f>Raw_Customers!H523</f>
        <v>Active</v>
      </c>
      <c r="F526" s="35">
        <f>Raw_Customers!G523</f>
        <v>44612</v>
      </c>
      <c r="G526" s="36">
        <f>IF(I526=0,"",INT(_xlfn.MAXIFS(Raw_Recharges!$D$2:$D$3001,Raw_Recharges!$B$2:$B$3001,A526)))</f>
        <v>45940</v>
      </c>
      <c r="H526" s="12">
        <f>IF(I526=0,"",RFM_Method!$C$5-G526)</f>
        <v>114</v>
      </c>
      <c r="I526" s="12">
        <f>COUNTIFS(Raw_Recharges!$B$2:$B$3001,A526)</f>
        <v>7</v>
      </c>
      <c r="J526" s="37">
        <f>IF(I526=0,"",SUMIFS(Raw_Recharges!$E$2:$E$3001,Raw_Recharges!$B$2:$B$3001,A526))</f>
        <v>5389</v>
      </c>
      <c r="K526" s="38">
        <f>IF(I526=0,0,IF(H526&lt;=RFM_Method!$C$22,5,IF(H526&lt;=RFM_Method!$C$23,4,IF(H526&lt;=RFM_Method!$C$24,3,IF(H526&lt;=RFM_Method!$C$25,2,1)))))</f>
        <v>3</v>
      </c>
      <c r="L526" s="38">
        <f>IF(I526=0,0,IF(I526&gt;=RFM_Method!$E$22,5,IF(I526&gt;=RFM_Method!$E$23,4,IF(I526&gt;=RFM_Method!$E$24,3,IF(I526&gt;=RFM_Method!$E$25,2,1)))))</f>
        <v>5</v>
      </c>
      <c r="M526" s="38">
        <f>IF(I526=0,0,IF(J526&gt;=RFM_Method!$D$25,5,IF(J526&gt;=RFM_Method!$D$24,4,IF(J526&gt;=RFM_Method!$D$23,3,IF(J526&gt;=RFM_Method!$D$22,2,1)))))</f>
        <v>5</v>
      </c>
      <c r="N526" s="38" t="str">
        <f t="shared" si="24"/>
        <v>355</v>
      </c>
      <c r="O526" s="38">
        <f t="shared" si="25"/>
        <v>13</v>
      </c>
      <c r="P526" s="38">
        <f t="shared" si="26"/>
        <v>5</v>
      </c>
      <c r="Q526" s="12" t="str">
        <f>IF(I526=0,"Never Recharged",INDEX(RFM_Method!$C$32:$G$36,6-K526,P526))</f>
        <v>Loyal Customers</v>
      </c>
      <c r="R526" s="39">
        <f>SUMIFS(Raw_DataUsage!$D$2:$D$5001,Raw_DataUsage!$B$2:$B$5001,A526)/1024</f>
        <v>6.8079589843750004</v>
      </c>
      <c r="S526" s="40">
        <f>SUMIFS(Raw_Calls!$D$2:$D$5001,Raw_Calls!$B$2:$B$5001,A526)/60</f>
        <v>56.75</v>
      </c>
      <c r="T526" s="38" t="str">
        <f>IF(COUNTIFS(Raw_Subscriptions!$B$2:$B$3001,A526,Raw_Subscriptions!$F$2:$F$3001,"Active")&gt;0,"Yes","No")</f>
        <v>Yes</v>
      </c>
    </row>
    <row r="527" spans="1:20" x14ac:dyDescent="0.3">
      <c r="A527" s="13" t="str">
        <f>Raw_Customers!A524</f>
        <v>C000523</v>
      </c>
      <c r="B527" s="13" t="str">
        <f>Raw_Customers!B524</f>
        <v>Raj Reddy</v>
      </c>
      <c r="C527" s="13" t="str">
        <f>Raw_Customers!E524</f>
        <v>Pune</v>
      </c>
      <c r="D527" s="13" t="str">
        <f>Raw_Customers!F524</f>
        <v>Delhi NCR</v>
      </c>
      <c r="E527" s="13" t="str">
        <f>Raw_Customers!H524</f>
        <v>Active</v>
      </c>
      <c r="F527" s="35">
        <f>Raw_Customers!G524</f>
        <v>44473</v>
      </c>
      <c r="G527" s="36">
        <f>IF(I527=0,"",INT(_xlfn.MAXIFS(Raw_Recharges!$D$2:$D$3001,Raw_Recharges!$B$2:$B$3001,A527)))</f>
        <v>46024</v>
      </c>
      <c r="H527" s="12">
        <f>IF(I527=0,"",RFM_Method!$C$5-G527)</f>
        <v>30</v>
      </c>
      <c r="I527" s="12">
        <f>COUNTIFS(Raw_Recharges!$B$2:$B$3001,A527)</f>
        <v>1</v>
      </c>
      <c r="J527" s="37">
        <f>IF(I527=0,"",SUMIFS(Raw_Recharges!$E$2:$E$3001,Raw_Recharges!$B$2:$B$3001,A527))</f>
        <v>349</v>
      </c>
      <c r="K527" s="38">
        <f>IF(I527=0,0,IF(H527&lt;=RFM_Method!$C$22,5,IF(H527&lt;=RFM_Method!$C$23,4,IF(H527&lt;=RFM_Method!$C$24,3,IF(H527&lt;=RFM_Method!$C$25,2,1)))))</f>
        <v>5</v>
      </c>
      <c r="L527" s="38">
        <f>IF(I527=0,0,IF(I527&gt;=RFM_Method!$E$22,5,IF(I527&gt;=RFM_Method!$E$23,4,IF(I527&gt;=RFM_Method!$E$24,3,IF(I527&gt;=RFM_Method!$E$25,2,1)))))</f>
        <v>1</v>
      </c>
      <c r="M527" s="38">
        <f>IF(I527=0,0,IF(J527&gt;=RFM_Method!$D$25,5,IF(J527&gt;=RFM_Method!$D$24,4,IF(J527&gt;=RFM_Method!$D$23,3,IF(J527&gt;=RFM_Method!$D$22,2,1)))))</f>
        <v>1</v>
      </c>
      <c r="N527" s="38" t="str">
        <f t="shared" si="24"/>
        <v>511</v>
      </c>
      <c r="O527" s="38">
        <f t="shared" si="25"/>
        <v>7</v>
      </c>
      <c r="P527" s="38">
        <f t="shared" si="26"/>
        <v>1</v>
      </c>
      <c r="Q527" s="12" t="str">
        <f>IF(I527=0,"Never Recharged",INDEX(RFM_Method!$C$32:$G$36,6-K527,P527))</f>
        <v>New Customers</v>
      </c>
      <c r="R527" s="39">
        <f>SUMIFS(Raw_DataUsage!$D$2:$D$5001,Raw_DataUsage!$B$2:$B$5001,A527)/1024</f>
        <v>3.6915820312500003</v>
      </c>
      <c r="S527" s="40">
        <f>SUMIFS(Raw_Calls!$D$2:$D$5001,Raw_Calls!$B$2:$B$5001,A527)/60</f>
        <v>80.433333333333337</v>
      </c>
      <c r="T527" s="38" t="str">
        <f>IF(COUNTIFS(Raw_Subscriptions!$B$2:$B$3001,A527,Raw_Subscriptions!$F$2:$F$3001,"Active")&gt;0,"Yes","No")</f>
        <v>Yes</v>
      </c>
    </row>
    <row r="528" spans="1:20" x14ac:dyDescent="0.3">
      <c r="A528" s="13" t="str">
        <f>Raw_Customers!A525</f>
        <v>C000524</v>
      </c>
      <c r="B528" s="13" t="str">
        <f>Raw_Customers!B525</f>
        <v>Neha Gupta</v>
      </c>
      <c r="C528" s="13" t="str">
        <f>Raw_Customers!E525</f>
        <v>Hyderabad</v>
      </c>
      <c r="D528" s="13" t="str">
        <f>Raw_Customers!F525</f>
        <v>UP East</v>
      </c>
      <c r="E528" s="13" t="str">
        <f>Raw_Customers!H525</f>
        <v>Active</v>
      </c>
      <c r="F528" s="35">
        <f>Raw_Customers!G525</f>
        <v>45158</v>
      </c>
      <c r="G528" s="36">
        <f>IF(I528=0,"",INT(_xlfn.MAXIFS(Raw_Recharges!$D$2:$D$3001,Raw_Recharges!$B$2:$B$3001,A528)))</f>
        <v>45758</v>
      </c>
      <c r="H528" s="12">
        <f>IF(I528=0,"",RFM_Method!$C$5-G528)</f>
        <v>296</v>
      </c>
      <c r="I528" s="12">
        <f>COUNTIFS(Raw_Recharges!$B$2:$B$3001,A528)</f>
        <v>1</v>
      </c>
      <c r="J528" s="37">
        <f>IF(I528=0,"",SUMIFS(Raw_Recharges!$E$2:$E$3001,Raw_Recharges!$B$2:$B$3001,A528))</f>
        <v>99</v>
      </c>
      <c r="K528" s="38">
        <f>IF(I528=0,0,IF(H528&lt;=RFM_Method!$C$22,5,IF(H528&lt;=RFM_Method!$C$23,4,IF(H528&lt;=RFM_Method!$C$24,3,IF(H528&lt;=RFM_Method!$C$25,2,1)))))</f>
        <v>1</v>
      </c>
      <c r="L528" s="38">
        <f>IF(I528=0,0,IF(I528&gt;=RFM_Method!$E$22,5,IF(I528&gt;=RFM_Method!$E$23,4,IF(I528&gt;=RFM_Method!$E$24,3,IF(I528&gt;=RFM_Method!$E$25,2,1)))))</f>
        <v>1</v>
      </c>
      <c r="M528" s="38">
        <f>IF(I528=0,0,IF(J528&gt;=RFM_Method!$D$25,5,IF(J528&gt;=RFM_Method!$D$24,4,IF(J528&gt;=RFM_Method!$D$23,3,IF(J528&gt;=RFM_Method!$D$22,2,1)))))</f>
        <v>1</v>
      </c>
      <c r="N528" s="38" t="str">
        <f t="shared" si="24"/>
        <v>111</v>
      </c>
      <c r="O528" s="38">
        <f t="shared" si="25"/>
        <v>3</v>
      </c>
      <c r="P528" s="38">
        <f t="shared" si="26"/>
        <v>1</v>
      </c>
      <c r="Q528" s="12" t="str">
        <f>IF(I528=0,"Never Recharged",INDEX(RFM_Method!$C$32:$G$36,6-K528,P528))</f>
        <v>Lost</v>
      </c>
      <c r="R528" s="39">
        <f>SUMIFS(Raw_DataUsage!$D$2:$D$5001,Raw_DataUsage!$B$2:$B$5001,A528)/1024</f>
        <v>1.38671875</v>
      </c>
      <c r="S528" s="40">
        <f>SUMIFS(Raw_Calls!$D$2:$D$5001,Raw_Calls!$B$2:$B$5001,A528)/60</f>
        <v>190.55</v>
      </c>
      <c r="T528" s="38" t="str">
        <f>IF(COUNTIFS(Raw_Subscriptions!$B$2:$B$3001,A528,Raw_Subscriptions!$F$2:$F$3001,"Active")&gt;0,"Yes","No")</f>
        <v>No</v>
      </c>
    </row>
    <row r="529" spans="1:20" x14ac:dyDescent="0.3">
      <c r="A529" s="13" t="str">
        <f>Raw_Customers!A526</f>
        <v>C000525</v>
      </c>
      <c r="B529" s="13" t="str">
        <f>Raw_Customers!B526</f>
        <v>Rahul Khan</v>
      </c>
      <c r="C529" s="13" t="str">
        <f>Raw_Customers!E526</f>
        <v>Hyderabad</v>
      </c>
      <c r="D529" s="13" t="str">
        <f>Raw_Customers!F526</f>
        <v>Karnataka</v>
      </c>
      <c r="E529" s="13" t="str">
        <f>Raw_Customers!H526</f>
        <v>Active</v>
      </c>
      <c r="F529" s="35">
        <f>Raw_Customers!G526</f>
        <v>44277</v>
      </c>
      <c r="G529" s="36">
        <f>IF(I529=0,"",INT(_xlfn.MAXIFS(Raw_Recharges!$D$2:$D$3001,Raw_Recharges!$B$2:$B$3001,A529)))</f>
        <v>46026</v>
      </c>
      <c r="H529" s="12">
        <f>IF(I529=0,"",RFM_Method!$C$5-G529)</f>
        <v>28</v>
      </c>
      <c r="I529" s="12">
        <f>COUNTIFS(Raw_Recharges!$B$2:$B$3001,A529)</f>
        <v>3</v>
      </c>
      <c r="J529" s="37">
        <f>IF(I529=0,"",SUMIFS(Raw_Recharges!$E$2:$E$3001,Raw_Recharges!$B$2:$B$3001,A529))</f>
        <v>4497</v>
      </c>
      <c r="K529" s="38">
        <f>IF(I529=0,0,IF(H529&lt;=RFM_Method!$C$22,5,IF(H529&lt;=RFM_Method!$C$23,4,IF(H529&lt;=RFM_Method!$C$24,3,IF(H529&lt;=RFM_Method!$C$25,2,1)))))</f>
        <v>5</v>
      </c>
      <c r="L529" s="38">
        <f>IF(I529=0,0,IF(I529&gt;=RFM_Method!$E$22,5,IF(I529&gt;=RFM_Method!$E$23,4,IF(I529&gt;=RFM_Method!$E$24,3,IF(I529&gt;=RFM_Method!$E$25,2,1)))))</f>
        <v>3</v>
      </c>
      <c r="M529" s="38">
        <f>IF(I529=0,0,IF(J529&gt;=RFM_Method!$D$25,5,IF(J529&gt;=RFM_Method!$D$24,4,IF(J529&gt;=RFM_Method!$D$23,3,IF(J529&gt;=RFM_Method!$D$22,2,1)))))</f>
        <v>5</v>
      </c>
      <c r="N529" s="38" t="str">
        <f t="shared" si="24"/>
        <v>535</v>
      </c>
      <c r="O529" s="38">
        <f t="shared" si="25"/>
        <v>13</v>
      </c>
      <c r="P529" s="38">
        <f t="shared" si="26"/>
        <v>4</v>
      </c>
      <c r="Q529" s="12" t="str">
        <f>IF(I529=0,"Never Recharged",INDEX(RFM_Method!$C$32:$G$36,6-K529,P529))</f>
        <v>Loyal Customers</v>
      </c>
      <c r="R529" s="39">
        <f>SUMIFS(Raw_DataUsage!$D$2:$D$5001,Raw_DataUsage!$B$2:$B$5001,A529)/1024</f>
        <v>6.377236328125</v>
      </c>
      <c r="S529" s="40">
        <f>SUMIFS(Raw_Calls!$D$2:$D$5001,Raw_Calls!$B$2:$B$5001,A529)/60</f>
        <v>96.13333333333334</v>
      </c>
      <c r="T529" s="38" t="str">
        <f>IF(COUNTIFS(Raw_Subscriptions!$B$2:$B$3001,A529,Raw_Subscriptions!$F$2:$F$3001,"Active")&gt;0,"Yes","No")</f>
        <v>Yes</v>
      </c>
    </row>
    <row r="530" spans="1:20" x14ac:dyDescent="0.3">
      <c r="A530" s="13" t="str">
        <f>Raw_Customers!A527</f>
        <v>C000526</v>
      </c>
      <c r="B530" s="13" t="str">
        <f>Raw_Customers!B527</f>
        <v>Suresh Singh</v>
      </c>
      <c r="C530" s="13" t="str">
        <f>Raw_Customers!E527</f>
        <v>Delhi</v>
      </c>
      <c r="D530" s="13" t="str">
        <f>Raw_Customers!F527</f>
        <v>Punjab</v>
      </c>
      <c r="E530" s="13" t="str">
        <f>Raw_Customers!H527</f>
        <v>Active</v>
      </c>
      <c r="F530" s="35">
        <f>Raw_Customers!G527</f>
        <v>44517</v>
      </c>
      <c r="G530" s="36">
        <f>IF(I530=0,"",INT(_xlfn.MAXIFS(Raw_Recharges!$D$2:$D$3001,Raw_Recharges!$B$2:$B$3001,A530)))</f>
        <v>46013</v>
      </c>
      <c r="H530" s="12">
        <f>IF(I530=0,"",RFM_Method!$C$5-G530)</f>
        <v>41</v>
      </c>
      <c r="I530" s="12">
        <f>COUNTIFS(Raw_Recharges!$B$2:$B$3001,A530)</f>
        <v>1</v>
      </c>
      <c r="J530" s="37">
        <f>IF(I530=0,"",SUMIFS(Raw_Recharges!$E$2:$E$3001,Raw_Recharges!$B$2:$B$3001,A530))</f>
        <v>99</v>
      </c>
      <c r="K530" s="38">
        <f>IF(I530=0,0,IF(H530&lt;=RFM_Method!$C$22,5,IF(H530&lt;=RFM_Method!$C$23,4,IF(H530&lt;=RFM_Method!$C$24,3,IF(H530&lt;=RFM_Method!$C$25,2,1)))))</f>
        <v>4</v>
      </c>
      <c r="L530" s="38">
        <f>IF(I530=0,0,IF(I530&gt;=RFM_Method!$E$22,5,IF(I530&gt;=RFM_Method!$E$23,4,IF(I530&gt;=RFM_Method!$E$24,3,IF(I530&gt;=RFM_Method!$E$25,2,1)))))</f>
        <v>1</v>
      </c>
      <c r="M530" s="38">
        <f>IF(I530=0,0,IF(J530&gt;=RFM_Method!$D$25,5,IF(J530&gt;=RFM_Method!$D$24,4,IF(J530&gt;=RFM_Method!$D$23,3,IF(J530&gt;=RFM_Method!$D$22,2,1)))))</f>
        <v>1</v>
      </c>
      <c r="N530" s="38" t="str">
        <f t="shared" si="24"/>
        <v>411</v>
      </c>
      <c r="O530" s="38">
        <f t="shared" si="25"/>
        <v>6</v>
      </c>
      <c r="P530" s="38">
        <f t="shared" si="26"/>
        <v>1</v>
      </c>
      <c r="Q530" s="12" t="str">
        <f>IF(I530=0,"Never Recharged",INDEX(RFM_Method!$C$32:$G$36,6-K530,P530))</f>
        <v>Promising</v>
      </c>
      <c r="R530" s="39">
        <f>SUMIFS(Raw_DataUsage!$D$2:$D$5001,Raw_DataUsage!$B$2:$B$5001,A530)/1024</f>
        <v>5.4287109375000003E-2</v>
      </c>
      <c r="S530" s="40">
        <f>SUMIFS(Raw_Calls!$D$2:$D$5001,Raw_Calls!$B$2:$B$5001,A530)/60</f>
        <v>46.25</v>
      </c>
      <c r="T530" s="38" t="str">
        <f>IF(COUNTIFS(Raw_Subscriptions!$B$2:$B$3001,A530,Raw_Subscriptions!$F$2:$F$3001,"Active")&gt;0,"Yes","No")</f>
        <v>No</v>
      </c>
    </row>
    <row r="531" spans="1:20" x14ac:dyDescent="0.3">
      <c r="A531" s="13" t="str">
        <f>Raw_Customers!A528</f>
        <v>C000527</v>
      </c>
      <c r="B531" s="13" t="str">
        <f>Raw_Customers!B528</f>
        <v>Anita Reddy</v>
      </c>
      <c r="C531" s="13" t="str">
        <f>Raw_Customers!E528</f>
        <v>Mumbai</v>
      </c>
      <c r="D531" s="13" t="str">
        <f>Raw_Customers!F528</f>
        <v>West Bengal</v>
      </c>
      <c r="E531" s="13" t="str">
        <f>Raw_Customers!H528</f>
        <v>Inactive</v>
      </c>
      <c r="F531" s="35">
        <f>Raw_Customers!G528</f>
        <v>45783</v>
      </c>
      <c r="G531" s="36">
        <f>IF(I531=0,"",INT(_xlfn.MAXIFS(Raw_Recharges!$D$2:$D$3001,Raw_Recharges!$B$2:$B$3001,A531)))</f>
        <v>45857</v>
      </c>
      <c r="H531" s="12">
        <f>IF(I531=0,"",RFM_Method!$C$5-G531)</f>
        <v>197</v>
      </c>
      <c r="I531" s="12">
        <f>COUNTIFS(Raw_Recharges!$B$2:$B$3001,A531)</f>
        <v>1</v>
      </c>
      <c r="J531" s="37">
        <f>IF(I531=0,"",SUMIFS(Raw_Recharges!$E$2:$E$3001,Raw_Recharges!$B$2:$B$3001,A531))</f>
        <v>499</v>
      </c>
      <c r="K531" s="38">
        <f>IF(I531=0,0,IF(H531&lt;=RFM_Method!$C$22,5,IF(H531&lt;=RFM_Method!$C$23,4,IF(H531&lt;=RFM_Method!$C$24,3,IF(H531&lt;=RFM_Method!$C$25,2,1)))))</f>
        <v>2</v>
      </c>
      <c r="L531" s="38">
        <f>IF(I531=0,0,IF(I531&gt;=RFM_Method!$E$22,5,IF(I531&gt;=RFM_Method!$E$23,4,IF(I531&gt;=RFM_Method!$E$24,3,IF(I531&gt;=RFM_Method!$E$25,2,1)))))</f>
        <v>1</v>
      </c>
      <c r="M531" s="38">
        <f>IF(I531=0,0,IF(J531&gt;=RFM_Method!$D$25,5,IF(J531&gt;=RFM_Method!$D$24,4,IF(J531&gt;=RFM_Method!$D$23,3,IF(J531&gt;=RFM_Method!$D$22,2,1)))))</f>
        <v>2</v>
      </c>
      <c r="N531" s="38" t="str">
        <f t="shared" si="24"/>
        <v>212</v>
      </c>
      <c r="O531" s="38">
        <f t="shared" si="25"/>
        <v>5</v>
      </c>
      <c r="P531" s="38">
        <f t="shared" si="26"/>
        <v>2</v>
      </c>
      <c r="Q531" s="12" t="str">
        <f>IF(I531=0,"Never Recharged",INDEX(RFM_Method!$C$32:$G$36,6-K531,P531))</f>
        <v>About to Sleep</v>
      </c>
      <c r="R531" s="39">
        <f>SUMIFS(Raw_DataUsage!$D$2:$D$5001,Raw_DataUsage!$B$2:$B$5001,A531)/1024</f>
        <v>4.6128125000000004</v>
      </c>
      <c r="S531" s="40">
        <f>SUMIFS(Raw_Calls!$D$2:$D$5001,Raw_Calls!$B$2:$B$5001,A531)/60</f>
        <v>56.733333333333334</v>
      </c>
      <c r="T531" s="38" t="str">
        <f>IF(COUNTIFS(Raw_Subscriptions!$B$2:$B$3001,A531,Raw_Subscriptions!$F$2:$F$3001,"Active")&gt;0,"Yes","No")</f>
        <v>Yes</v>
      </c>
    </row>
    <row r="532" spans="1:20" x14ac:dyDescent="0.3">
      <c r="A532" s="13" t="str">
        <f>Raw_Customers!A529</f>
        <v>C000528</v>
      </c>
      <c r="B532" s="13" t="str">
        <f>Raw_Customers!B529</f>
        <v>Pooja Gupta</v>
      </c>
      <c r="C532" s="13" t="str">
        <f>Raw_Customers!E529</f>
        <v>Chennai</v>
      </c>
      <c r="D532" s="13" t="str">
        <f>Raw_Customers!F529</f>
        <v>Punjab</v>
      </c>
      <c r="E532" s="13" t="str">
        <f>Raw_Customers!H529</f>
        <v>Inactive</v>
      </c>
      <c r="F532" s="35">
        <f>Raw_Customers!G529</f>
        <v>44394</v>
      </c>
      <c r="G532" s="36">
        <f>IF(I532=0,"",INT(_xlfn.MAXIFS(Raw_Recharges!$D$2:$D$3001,Raw_Recharges!$B$2:$B$3001,A532)))</f>
        <v>46007</v>
      </c>
      <c r="H532" s="12">
        <f>IF(I532=0,"",RFM_Method!$C$5-G532)</f>
        <v>47</v>
      </c>
      <c r="I532" s="12">
        <f>COUNTIFS(Raw_Recharges!$B$2:$B$3001,A532)</f>
        <v>3</v>
      </c>
      <c r="J532" s="37">
        <f>IF(I532=0,"",SUMIFS(Raw_Recharges!$E$2:$E$3001,Raw_Recharges!$B$2:$B$3001,A532))</f>
        <v>1847</v>
      </c>
      <c r="K532" s="38">
        <f>IF(I532=0,0,IF(H532&lt;=RFM_Method!$C$22,5,IF(H532&lt;=RFM_Method!$C$23,4,IF(H532&lt;=RFM_Method!$C$24,3,IF(H532&lt;=RFM_Method!$C$25,2,1)))))</f>
        <v>4</v>
      </c>
      <c r="L532" s="38">
        <f>IF(I532=0,0,IF(I532&gt;=RFM_Method!$E$22,5,IF(I532&gt;=RFM_Method!$E$23,4,IF(I532&gt;=RFM_Method!$E$24,3,IF(I532&gt;=RFM_Method!$E$25,2,1)))))</f>
        <v>3</v>
      </c>
      <c r="M532" s="38">
        <f>IF(I532=0,0,IF(J532&gt;=RFM_Method!$D$25,5,IF(J532&gt;=RFM_Method!$D$24,4,IF(J532&gt;=RFM_Method!$D$23,3,IF(J532&gt;=RFM_Method!$D$22,2,1)))))</f>
        <v>4</v>
      </c>
      <c r="N532" s="38" t="str">
        <f t="shared" si="24"/>
        <v>434</v>
      </c>
      <c r="O532" s="38">
        <f t="shared" si="25"/>
        <v>11</v>
      </c>
      <c r="P532" s="38">
        <f t="shared" si="26"/>
        <v>4</v>
      </c>
      <c r="Q532" s="12" t="str">
        <f>IF(I532=0,"Never Recharged",INDEX(RFM_Method!$C$32:$G$36,6-K532,P532))</f>
        <v>Loyal Customers</v>
      </c>
      <c r="R532" s="39">
        <f>SUMIFS(Raw_DataUsage!$D$2:$D$5001,Raw_DataUsage!$B$2:$B$5001,A532)/1024</f>
        <v>1.7371093750000002</v>
      </c>
      <c r="S532" s="40">
        <f>SUMIFS(Raw_Calls!$D$2:$D$5001,Raw_Calls!$B$2:$B$5001,A532)/60</f>
        <v>115.58333333333333</v>
      </c>
      <c r="T532" s="38" t="str">
        <f>IF(COUNTIFS(Raw_Subscriptions!$B$2:$B$3001,A532,Raw_Subscriptions!$F$2:$F$3001,"Active")&gt;0,"Yes","No")</f>
        <v>Yes</v>
      </c>
    </row>
    <row r="533" spans="1:20" x14ac:dyDescent="0.3">
      <c r="A533" s="13" t="str">
        <f>Raw_Customers!A530</f>
        <v>C000529</v>
      </c>
      <c r="B533" s="13" t="str">
        <f>Raw_Customers!B530</f>
        <v>Amit Singh</v>
      </c>
      <c r="C533" s="13" t="str">
        <f>Raw_Customers!E530</f>
        <v>Hyderabad</v>
      </c>
      <c r="D533" s="13" t="str">
        <f>Raw_Customers!F530</f>
        <v>Karnataka</v>
      </c>
      <c r="E533" s="13" t="str">
        <f>Raw_Customers!H530</f>
        <v>Active</v>
      </c>
      <c r="F533" s="35">
        <f>Raw_Customers!G530</f>
        <v>44370</v>
      </c>
      <c r="G533" s="36">
        <f>IF(I533=0,"",INT(_xlfn.MAXIFS(Raw_Recharges!$D$2:$D$3001,Raw_Recharges!$B$2:$B$3001,A533)))</f>
        <v>45771</v>
      </c>
      <c r="H533" s="12">
        <f>IF(I533=0,"",RFM_Method!$C$5-G533)</f>
        <v>283</v>
      </c>
      <c r="I533" s="12">
        <f>COUNTIFS(Raw_Recharges!$B$2:$B$3001,A533)</f>
        <v>2</v>
      </c>
      <c r="J533" s="37">
        <f>IF(I533=0,"",SUMIFS(Raw_Recharges!$E$2:$E$3001,Raw_Recharges!$B$2:$B$3001,A533))</f>
        <v>598</v>
      </c>
      <c r="K533" s="38">
        <f>IF(I533=0,0,IF(H533&lt;=RFM_Method!$C$22,5,IF(H533&lt;=RFM_Method!$C$23,4,IF(H533&lt;=RFM_Method!$C$24,3,IF(H533&lt;=RFM_Method!$C$25,2,1)))))</f>
        <v>1</v>
      </c>
      <c r="L533" s="38">
        <f>IF(I533=0,0,IF(I533&gt;=RFM_Method!$E$22,5,IF(I533&gt;=RFM_Method!$E$23,4,IF(I533&gt;=RFM_Method!$E$24,3,IF(I533&gt;=RFM_Method!$E$25,2,1)))))</f>
        <v>2</v>
      </c>
      <c r="M533" s="38">
        <f>IF(I533=0,0,IF(J533&gt;=RFM_Method!$D$25,5,IF(J533&gt;=RFM_Method!$D$24,4,IF(J533&gt;=RFM_Method!$D$23,3,IF(J533&gt;=RFM_Method!$D$22,2,1)))))</f>
        <v>2</v>
      </c>
      <c r="N533" s="38" t="str">
        <f t="shared" si="24"/>
        <v>122</v>
      </c>
      <c r="O533" s="38">
        <f t="shared" si="25"/>
        <v>5</v>
      </c>
      <c r="P533" s="38">
        <f t="shared" si="26"/>
        <v>2</v>
      </c>
      <c r="Q533" s="12" t="str">
        <f>IF(I533=0,"Never Recharged",INDEX(RFM_Method!$C$32:$G$36,6-K533,P533))</f>
        <v>Hibernating</v>
      </c>
      <c r="R533" s="39">
        <f>SUMIFS(Raw_DataUsage!$D$2:$D$5001,Raw_DataUsage!$B$2:$B$5001,A533)/1024</f>
        <v>3.8765527343750001</v>
      </c>
      <c r="S533" s="40">
        <f>SUMIFS(Raw_Calls!$D$2:$D$5001,Raw_Calls!$B$2:$B$5001,A533)/60</f>
        <v>45.633333333333333</v>
      </c>
      <c r="T533" s="38" t="str">
        <f>IF(COUNTIFS(Raw_Subscriptions!$B$2:$B$3001,A533,Raw_Subscriptions!$F$2:$F$3001,"Active")&gt;0,"Yes","No")</f>
        <v>Yes</v>
      </c>
    </row>
    <row r="534" spans="1:20" x14ac:dyDescent="0.3">
      <c r="A534" s="13" t="str">
        <f>Raw_Customers!A531</f>
        <v>C000530</v>
      </c>
      <c r="B534" s="13" t="str">
        <f>Raw_Customers!B531</f>
        <v>Suresh Reddy</v>
      </c>
      <c r="C534" s="13" t="str">
        <f>Raw_Customers!E531</f>
        <v>Delhi</v>
      </c>
      <c r="D534" s="13" t="str">
        <f>Raw_Customers!F531</f>
        <v>West Bengal</v>
      </c>
      <c r="E534" s="13" t="str">
        <f>Raw_Customers!H531</f>
        <v>Active</v>
      </c>
      <c r="F534" s="35">
        <f>Raw_Customers!G531</f>
        <v>44551</v>
      </c>
      <c r="G534" s="36">
        <f>IF(I534=0,"",INT(_xlfn.MAXIFS(Raw_Recharges!$D$2:$D$3001,Raw_Recharges!$B$2:$B$3001,A534)))</f>
        <v>46012</v>
      </c>
      <c r="H534" s="12">
        <f>IF(I534=0,"",RFM_Method!$C$5-G534)</f>
        <v>42</v>
      </c>
      <c r="I534" s="12">
        <f>COUNTIFS(Raw_Recharges!$B$2:$B$3001,A534)</f>
        <v>3</v>
      </c>
      <c r="J534" s="37">
        <f>IF(I534=0,"",SUMIFS(Raw_Recharges!$E$2:$E$3001,Raw_Recharges!$B$2:$B$3001,A534))</f>
        <v>1246</v>
      </c>
      <c r="K534" s="38">
        <f>IF(I534=0,0,IF(H534&lt;=RFM_Method!$C$22,5,IF(H534&lt;=RFM_Method!$C$23,4,IF(H534&lt;=RFM_Method!$C$24,3,IF(H534&lt;=RFM_Method!$C$25,2,1)))))</f>
        <v>4</v>
      </c>
      <c r="L534" s="38">
        <f>IF(I534=0,0,IF(I534&gt;=RFM_Method!$E$22,5,IF(I534&gt;=RFM_Method!$E$23,4,IF(I534&gt;=RFM_Method!$E$24,3,IF(I534&gt;=RFM_Method!$E$25,2,1)))))</f>
        <v>3</v>
      </c>
      <c r="M534" s="38">
        <f>IF(I534=0,0,IF(J534&gt;=RFM_Method!$D$25,5,IF(J534&gt;=RFM_Method!$D$24,4,IF(J534&gt;=RFM_Method!$D$23,3,IF(J534&gt;=RFM_Method!$D$22,2,1)))))</f>
        <v>4</v>
      </c>
      <c r="N534" s="38" t="str">
        <f t="shared" si="24"/>
        <v>434</v>
      </c>
      <c r="O534" s="38">
        <f t="shared" si="25"/>
        <v>11</v>
      </c>
      <c r="P534" s="38">
        <f t="shared" si="26"/>
        <v>4</v>
      </c>
      <c r="Q534" s="12" t="str">
        <f>IF(I534=0,"Never Recharged",INDEX(RFM_Method!$C$32:$G$36,6-K534,P534))</f>
        <v>Loyal Customers</v>
      </c>
      <c r="R534" s="39">
        <f>SUMIFS(Raw_DataUsage!$D$2:$D$5001,Raw_DataUsage!$B$2:$B$5001,A534)/1024</f>
        <v>3.4592578125000002</v>
      </c>
      <c r="S534" s="40">
        <f>SUMIFS(Raw_Calls!$D$2:$D$5001,Raw_Calls!$B$2:$B$5001,A534)/60</f>
        <v>74.61666666666666</v>
      </c>
      <c r="T534" s="38" t="str">
        <f>IF(COUNTIFS(Raw_Subscriptions!$B$2:$B$3001,A534,Raw_Subscriptions!$F$2:$F$3001,"Active")&gt;0,"Yes","No")</f>
        <v>Yes</v>
      </c>
    </row>
    <row r="535" spans="1:20" x14ac:dyDescent="0.3">
      <c r="A535" s="13" t="str">
        <f>Raw_Customers!A532</f>
        <v>C000531</v>
      </c>
      <c r="B535" s="13" t="str">
        <f>Raw_Customers!B532</f>
        <v>Anita Reddy</v>
      </c>
      <c r="C535" s="13" t="str">
        <f>Raw_Customers!E532</f>
        <v>Bangalore</v>
      </c>
      <c r="D535" s="13" t="str">
        <f>Raw_Customers!F532</f>
        <v>Andhra Pradesh</v>
      </c>
      <c r="E535" s="13" t="str">
        <f>Raw_Customers!H532</f>
        <v>Inactive</v>
      </c>
      <c r="F535" s="35">
        <f>Raw_Customers!G532</f>
        <v>44984</v>
      </c>
      <c r="G535" s="36" t="str">
        <f>IF(I535=0,"",INT(_xlfn.MAXIFS(Raw_Recharges!$D$2:$D$3001,Raw_Recharges!$B$2:$B$3001,A535)))</f>
        <v/>
      </c>
      <c r="H535" s="12" t="str">
        <f>IF(I535=0,"",RFM_Method!$C$5-G535)</f>
        <v/>
      </c>
      <c r="I535" s="12">
        <f>COUNTIFS(Raw_Recharges!$B$2:$B$3001,A535)</f>
        <v>0</v>
      </c>
      <c r="J535" s="37" t="str">
        <f>IF(I535=0,"",SUMIFS(Raw_Recharges!$E$2:$E$3001,Raw_Recharges!$B$2:$B$3001,A535))</f>
        <v/>
      </c>
      <c r="K535" s="38">
        <f>IF(I535=0,0,IF(H535&lt;=RFM_Method!$C$22,5,IF(H535&lt;=RFM_Method!$C$23,4,IF(H535&lt;=RFM_Method!$C$24,3,IF(H535&lt;=RFM_Method!$C$25,2,1)))))</f>
        <v>0</v>
      </c>
      <c r="L535" s="38">
        <f>IF(I535=0,0,IF(I535&gt;=RFM_Method!$E$22,5,IF(I535&gt;=RFM_Method!$E$23,4,IF(I535&gt;=RFM_Method!$E$24,3,IF(I535&gt;=RFM_Method!$E$25,2,1)))))</f>
        <v>0</v>
      </c>
      <c r="M535" s="38">
        <f>IF(I535=0,0,IF(J535&gt;=RFM_Method!$D$25,5,IF(J535&gt;=RFM_Method!$D$24,4,IF(J535&gt;=RFM_Method!$D$23,3,IF(J535&gt;=RFM_Method!$D$22,2,1)))))</f>
        <v>0</v>
      </c>
      <c r="N535" s="38" t="str">
        <f t="shared" si="24"/>
        <v>000</v>
      </c>
      <c r="O535" s="38">
        <f t="shared" si="25"/>
        <v>0</v>
      </c>
      <c r="P535" s="38">
        <f t="shared" si="26"/>
        <v>0</v>
      </c>
      <c r="Q535" s="12" t="str">
        <f>IF(I535=0,"Never Recharged",INDEX(RFM_Method!$C$32:$G$36,6-K535,P535))</f>
        <v>Never Recharged</v>
      </c>
      <c r="R535" s="39">
        <f>SUMIFS(Raw_DataUsage!$D$2:$D$5001,Raw_DataUsage!$B$2:$B$5001,A535)/1024</f>
        <v>5.3837207031250003</v>
      </c>
      <c r="S535" s="40">
        <f>SUMIFS(Raw_Calls!$D$2:$D$5001,Raw_Calls!$B$2:$B$5001,A535)/60</f>
        <v>59.666666666666664</v>
      </c>
      <c r="T535" s="38" t="str">
        <f>IF(COUNTIFS(Raw_Subscriptions!$B$2:$B$3001,A535,Raw_Subscriptions!$F$2:$F$3001,"Active")&gt;0,"Yes","No")</f>
        <v>No</v>
      </c>
    </row>
    <row r="536" spans="1:20" x14ac:dyDescent="0.3">
      <c r="A536" s="13" t="str">
        <f>Raw_Customers!A533</f>
        <v>C000532</v>
      </c>
      <c r="B536" s="13" t="str">
        <f>Raw_Customers!B533</f>
        <v>Suresh Mishra</v>
      </c>
      <c r="C536" s="13" t="str">
        <f>Raw_Customers!E533</f>
        <v>Bangalore</v>
      </c>
      <c r="D536" s="13" t="str">
        <f>Raw_Customers!F533</f>
        <v>Tamil Nadu</v>
      </c>
      <c r="E536" s="13" t="str">
        <f>Raw_Customers!H533</f>
        <v>Active</v>
      </c>
      <c r="F536" s="35">
        <f>Raw_Customers!G533</f>
        <v>44910</v>
      </c>
      <c r="G536" s="36">
        <f>IF(I536=0,"",INT(_xlfn.MAXIFS(Raw_Recharges!$D$2:$D$3001,Raw_Recharges!$B$2:$B$3001,A536)))</f>
        <v>45860</v>
      </c>
      <c r="H536" s="12">
        <f>IF(I536=0,"",RFM_Method!$C$5-G536)</f>
        <v>194</v>
      </c>
      <c r="I536" s="12">
        <f>COUNTIFS(Raw_Recharges!$B$2:$B$3001,A536)</f>
        <v>1</v>
      </c>
      <c r="J536" s="37">
        <f>IF(I536=0,"",SUMIFS(Raw_Recharges!$E$2:$E$3001,Raw_Recharges!$B$2:$B$3001,A536))</f>
        <v>479</v>
      </c>
      <c r="K536" s="38">
        <f>IF(I536=0,0,IF(H536&lt;=RFM_Method!$C$22,5,IF(H536&lt;=RFM_Method!$C$23,4,IF(H536&lt;=RFM_Method!$C$24,3,IF(H536&lt;=RFM_Method!$C$25,2,1)))))</f>
        <v>2</v>
      </c>
      <c r="L536" s="38">
        <f>IF(I536=0,0,IF(I536&gt;=RFM_Method!$E$22,5,IF(I536&gt;=RFM_Method!$E$23,4,IF(I536&gt;=RFM_Method!$E$24,3,IF(I536&gt;=RFM_Method!$E$25,2,1)))))</f>
        <v>1</v>
      </c>
      <c r="M536" s="38">
        <f>IF(I536=0,0,IF(J536&gt;=RFM_Method!$D$25,5,IF(J536&gt;=RFM_Method!$D$24,4,IF(J536&gt;=RFM_Method!$D$23,3,IF(J536&gt;=RFM_Method!$D$22,2,1)))))</f>
        <v>2</v>
      </c>
      <c r="N536" s="38" t="str">
        <f t="shared" si="24"/>
        <v>212</v>
      </c>
      <c r="O536" s="38">
        <f t="shared" si="25"/>
        <v>5</v>
      </c>
      <c r="P536" s="38">
        <f t="shared" si="26"/>
        <v>2</v>
      </c>
      <c r="Q536" s="12" t="str">
        <f>IF(I536=0,"Never Recharged",INDEX(RFM_Method!$C$32:$G$36,6-K536,P536))</f>
        <v>About to Sleep</v>
      </c>
      <c r="R536" s="39">
        <f>SUMIFS(Raw_DataUsage!$D$2:$D$5001,Raw_DataUsage!$B$2:$B$5001,A536)/1024</f>
        <v>1.7357617187500001</v>
      </c>
      <c r="S536" s="40">
        <f>SUMIFS(Raw_Calls!$D$2:$D$5001,Raw_Calls!$B$2:$B$5001,A536)/60</f>
        <v>66.583333333333329</v>
      </c>
      <c r="T536" s="38" t="str">
        <f>IF(COUNTIFS(Raw_Subscriptions!$B$2:$B$3001,A536,Raw_Subscriptions!$F$2:$F$3001,"Active")&gt;0,"Yes","No")</f>
        <v>No</v>
      </c>
    </row>
    <row r="537" spans="1:20" x14ac:dyDescent="0.3">
      <c r="A537" s="13" t="str">
        <f>Raw_Customers!A534</f>
        <v>C000533</v>
      </c>
      <c r="B537" s="13" t="str">
        <f>Raw_Customers!B534</f>
        <v>Suresh Kumar</v>
      </c>
      <c r="C537" s="13" t="str">
        <f>Raw_Customers!E534</f>
        <v>Delhi</v>
      </c>
      <c r="D537" s="13" t="str">
        <f>Raw_Customers!F534</f>
        <v>West Bengal</v>
      </c>
      <c r="E537" s="13" t="str">
        <f>Raw_Customers!H534</f>
        <v>Active</v>
      </c>
      <c r="F537" s="35">
        <f>Raw_Customers!G534</f>
        <v>44894</v>
      </c>
      <c r="G537" s="36">
        <f>IF(I537=0,"",INT(_xlfn.MAXIFS(Raw_Recharges!$D$2:$D$3001,Raw_Recharges!$B$2:$B$3001,A537)))</f>
        <v>45908</v>
      </c>
      <c r="H537" s="12">
        <f>IF(I537=0,"",RFM_Method!$C$5-G537)</f>
        <v>146</v>
      </c>
      <c r="I537" s="12">
        <f>COUNTIFS(Raw_Recharges!$B$2:$B$3001,A537)</f>
        <v>2</v>
      </c>
      <c r="J537" s="37">
        <f>IF(I537=0,"",SUMIFS(Raw_Recharges!$E$2:$E$3001,Raw_Recharges!$B$2:$B$3001,A537))</f>
        <v>3147</v>
      </c>
      <c r="K537" s="38">
        <f>IF(I537=0,0,IF(H537&lt;=RFM_Method!$C$22,5,IF(H537&lt;=RFM_Method!$C$23,4,IF(H537&lt;=RFM_Method!$C$24,3,IF(H537&lt;=RFM_Method!$C$25,2,1)))))</f>
        <v>2</v>
      </c>
      <c r="L537" s="38">
        <f>IF(I537=0,0,IF(I537&gt;=RFM_Method!$E$22,5,IF(I537&gt;=RFM_Method!$E$23,4,IF(I537&gt;=RFM_Method!$E$24,3,IF(I537&gt;=RFM_Method!$E$25,2,1)))))</f>
        <v>2</v>
      </c>
      <c r="M537" s="38">
        <f>IF(I537=0,0,IF(J537&gt;=RFM_Method!$D$25,5,IF(J537&gt;=RFM_Method!$D$24,4,IF(J537&gt;=RFM_Method!$D$23,3,IF(J537&gt;=RFM_Method!$D$22,2,1)))))</f>
        <v>5</v>
      </c>
      <c r="N537" s="38" t="str">
        <f t="shared" si="24"/>
        <v>225</v>
      </c>
      <c r="O537" s="38">
        <f t="shared" si="25"/>
        <v>9</v>
      </c>
      <c r="P537" s="38">
        <f t="shared" si="26"/>
        <v>4</v>
      </c>
      <c r="Q537" s="12" t="str">
        <f>IF(I537=0,"Never Recharged",INDEX(RFM_Method!$C$32:$G$36,6-K537,P537))</f>
        <v>At Risk</v>
      </c>
      <c r="R537" s="39">
        <f>SUMIFS(Raw_DataUsage!$D$2:$D$5001,Raw_DataUsage!$B$2:$B$5001,A537)/1024</f>
        <v>4.2218750000000007</v>
      </c>
      <c r="S537" s="40">
        <f>SUMIFS(Raw_Calls!$D$2:$D$5001,Raw_Calls!$B$2:$B$5001,A537)/60</f>
        <v>137.75</v>
      </c>
      <c r="T537" s="38" t="str">
        <f>IF(COUNTIFS(Raw_Subscriptions!$B$2:$B$3001,A537,Raw_Subscriptions!$F$2:$F$3001,"Active")&gt;0,"Yes","No")</f>
        <v>Yes</v>
      </c>
    </row>
    <row r="538" spans="1:20" x14ac:dyDescent="0.3">
      <c r="A538" s="13" t="str">
        <f>Raw_Customers!A535</f>
        <v>C000534</v>
      </c>
      <c r="B538" s="13" t="str">
        <f>Raw_Customers!B535</f>
        <v>Raj Singh</v>
      </c>
      <c r="C538" s="13" t="str">
        <f>Raw_Customers!E535</f>
        <v>Delhi</v>
      </c>
      <c r="D538" s="13" t="str">
        <f>Raw_Customers!F535</f>
        <v>Tamil Nadu</v>
      </c>
      <c r="E538" s="13" t="str">
        <f>Raw_Customers!H535</f>
        <v>Active</v>
      </c>
      <c r="F538" s="35">
        <f>Raw_Customers!G535</f>
        <v>45149</v>
      </c>
      <c r="G538" s="36">
        <f>IF(I538=0,"",INT(_xlfn.MAXIFS(Raw_Recharges!$D$2:$D$3001,Raw_Recharges!$B$2:$B$3001,A538)))</f>
        <v>45780</v>
      </c>
      <c r="H538" s="12">
        <f>IF(I538=0,"",RFM_Method!$C$5-G538)</f>
        <v>274</v>
      </c>
      <c r="I538" s="12">
        <f>COUNTIFS(Raw_Recharges!$B$2:$B$3001,A538)</f>
        <v>2</v>
      </c>
      <c r="J538" s="37">
        <f>IF(I538=0,"",SUMIFS(Raw_Recharges!$E$2:$E$3001,Raw_Recharges!$B$2:$B$3001,A538))</f>
        <v>1165</v>
      </c>
      <c r="K538" s="38">
        <f>IF(I538=0,0,IF(H538&lt;=RFM_Method!$C$22,5,IF(H538&lt;=RFM_Method!$C$23,4,IF(H538&lt;=RFM_Method!$C$24,3,IF(H538&lt;=RFM_Method!$C$25,2,1)))))</f>
        <v>1</v>
      </c>
      <c r="L538" s="38">
        <f>IF(I538=0,0,IF(I538&gt;=RFM_Method!$E$22,5,IF(I538&gt;=RFM_Method!$E$23,4,IF(I538&gt;=RFM_Method!$E$24,3,IF(I538&gt;=RFM_Method!$E$25,2,1)))))</f>
        <v>2</v>
      </c>
      <c r="M538" s="38">
        <f>IF(I538=0,0,IF(J538&gt;=RFM_Method!$D$25,5,IF(J538&gt;=RFM_Method!$D$24,4,IF(J538&gt;=RFM_Method!$D$23,3,IF(J538&gt;=RFM_Method!$D$22,2,1)))))</f>
        <v>4</v>
      </c>
      <c r="N538" s="38" t="str">
        <f t="shared" si="24"/>
        <v>124</v>
      </c>
      <c r="O538" s="38">
        <f t="shared" si="25"/>
        <v>7</v>
      </c>
      <c r="P538" s="38">
        <f t="shared" si="26"/>
        <v>3</v>
      </c>
      <c r="Q538" s="12" t="str">
        <f>IF(I538=0,"Never Recharged",INDEX(RFM_Method!$C$32:$G$36,6-K538,P538))</f>
        <v>At Risk</v>
      </c>
      <c r="R538" s="39">
        <f>SUMIFS(Raw_DataUsage!$D$2:$D$5001,Raw_DataUsage!$B$2:$B$5001,A538)/1024</f>
        <v>1.02787109375</v>
      </c>
      <c r="S538" s="40">
        <f>SUMIFS(Raw_Calls!$D$2:$D$5001,Raw_Calls!$B$2:$B$5001,A538)/60</f>
        <v>144.16666666666666</v>
      </c>
      <c r="T538" s="38" t="str">
        <f>IF(COUNTIFS(Raw_Subscriptions!$B$2:$B$3001,A538,Raw_Subscriptions!$F$2:$F$3001,"Active")&gt;0,"Yes","No")</f>
        <v>No</v>
      </c>
    </row>
    <row r="539" spans="1:20" x14ac:dyDescent="0.3">
      <c r="A539" s="13" t="str">
        <f>Raw_Customers!A536</f>
        <v>C000535</v>
      </c>
      <c r="B539" s="13" t="str">
        <f>Raw_Customers!B536</f>
        <v>Raj Gupta</v>
      </c>
      <c r="C539" s="13" t="str">
        <f>Raw_Customers!E536</f>
        <v>Pune</v>
      </c>
      <c r="D539" s="13" t="str">
        <f>Raw_Customers!F536</f>
        <v>Karnataka</v>
      </c>
      <c r="E539" s="13" t="str">
        <f>Raw_Customers!H536</f>
        <v>Inactive</v>
      </c>
      <c r="F539" s="35">
        <f>Raw_Customers!G536</f>
        <v>44865</v>
      </c>
      <c r="G539" s="36" t="str">
        <f>IF(I539=0,"",INT(_xlfn.MAXIFS(Raw_Recharges!$D$2:$D$3001,Raw_Recharges!$B$2:$B$3001,A539)))</f>
        <v/>
      </c>
      <c r="H539" s="12" t="str">
        <f>IF(I539=0,"",RFM_Method!$C$5-G539)</f>
        <v/>
      </c>
      <c r="I539" s="12">
        <f>COUNTIFS(Raw_Recharges!$B$2:$B$3001,A539)</f>
        <v>0</v>
      </c>
      <c r="J539" s="37" t="str">
        <f>IF(I539=0,"",SUMIFS(Raw_Recharges!$E$2:$E$3001,Raw_Recharges!$B$2:$B$3001,A539))</f>
        <v/>
      </c>
      <c r="K539" s="38">
        <f>IF(I539=0,0,IF(H539&lt;=RFM_Method!$C$22,5,IF(H539&lt;=RFM_Method!$C$23,4,IF(H539&lt;=RFM_Method!$C$24,3,IF(H539&lt;=RFM_Method!$C$25,2,1)))))</f>
        <v>0</v>
      </c>
      <c r="L539" s="38">
        <f>IF(I539=0,0,IF(I539&gt;=RFM_Method!$E$22,5,IF(I539&gt;=RFM_Method!$E$23,4,IF(I539&gt;=RFM_Method!$E$24,3,IF(I539&gt;=RFM_Method!$E$25,2,1)))))</f>
        <v>0</v>
      </c>
      <c r="M539" s="38">
        <f>IF(I539=0,0,IF(J539&gt;=RFM_Method!$D$25,5,IF(J539&gt;=RFM_Method!$D$24,4,IF(J539&gt;=RFM_Method!$D$23,3,IF(J539&gt;=RFM_Method!$D$22,2,1)))))</f>
        <v>0</v>
      </c>
      <c r="N539" s="38" t="str">
        <f t="shared" si="24"/>
        <v>000</v>
      </c>
      <c r="O539" s="38">
        <f t="shared" si="25"/>
        <v>0</v>
      </c>
      <c r="P539" s="38">
        <f t="shared" si="26"/>
        <v>0</v>
      </c>
      <c r="Q539" s="12" t="str">
        <f>IF(I539=0,"Never Recharged",INDEX(RFM_Method!$C$32:$G$36,6-K539,P539))</f>
        <v>Never Recharged</v>
      </c>
      <c r="R539" s="39">
        <f>SUMIFS(Raw_DataUsage!$D$2:$D$5001,Raw_DataUsage!$B$2:$B$5001,A539)/1024</f>
        <v>0.40947265625000001</v>
      </c>
      <c r="S539" s="40">
        <f>SUMIFS(Raw_Calls!$D$2:$D$5001,Raw_Calls!$B$2:$B$5001,A539)/60</f>
        <v>3.2833333333333332</v>
      </c>
      <c r="T539" s="38" t="str">
        <f>IF(COUNTIFS(Raw_Subscriptions!$B$2:$B$3001,A539,Raw_Subscriptions!$F$2:$F$3001,"Active")&gt;0,"Yes","No")</f>
        <v>No</v>
      </c>
    </row>
    <row r="540" spans="1:20" x14ac:dyDescent="0.3">
      <c r="A540" s="13" t="str">
        <f>Raw_Customers!A537</f>
        <v>C000536</v>
      </c>
      <c r="B540" s="13" t="str">
        <f>Raw_Customers!B537</f>
        <v>Amit Patel</v>
      </c>
      <c r="C540" s="13" t="str">
        <f>Raw_Customers!E537</f>
        <v>Mumbai</v>
      </c>
      <c r="D540" s="13" t="str">
        <f>Raw_Customers!F537</f>
        <v>Gujarat</v>
      </c>
      <c r="E540" s="13" t="str">
        <f>Raw_Customers!H537</f>
        <v>Active</v>
      </c>
      <c r="F540" s="35">
        <f>Raw_Customers!G537</f>
        <v>45929</v>
      </c>
      <c r="G540" s="36">
        <f>IF(I540=0,"",INT(_xlfn.MAXIFS(Raw_Recharges!$D$2:$D$3001,Raw_Recharges!$B$2:$B$3001,A540)))</f>
        <v>45964</v>
      </c>
      <c r="H540" s="12">
        <f>IF(I540=0,"",RFM_Method!$C$5-G540)</f>
        <v>90</v>
      </c>
      <c r="I540" s="12">
        <f>COUNTIFS(Raw_Recharges!$B$2:$B$3001,A540)</f>
        <v>2</v>
      </c>
      <c r="J540" s="37">
        <f>IF(I540=0,"",SUMIFS(Raw_Recharges!$E$2:$E$3001,Raw_Recharges!$B$2:$B$3001,A540))</f>
        <v>978</v>
      </c>
      <c r="K540" s="38">
        <f>IF(I540=0,0,IF(H540&lt;=RFM_Method!$C$22,5,IF(H540&lt;=RFM_Method!$C$23,4,IF(H540&lt;=RFM_Method!$C$24,3,IF(H540&lt;=RFM_Method!$C$25,2,1)))))</f>
        <v>3</v>
      </c>
      <c r="L540" s="38">
        <f>IF(I540=0,0,IF(I540&gt;=RFM_Method!$E$22,5,IF(I540&gt;=RFM_Method!$E$23,4,IF(I540&gt;=RFM_Method!$E$24,3,IF(I540&gt;=RFM_Method!$E$25,2,1)))))</f>
        <v>2</v>
      </c>
      <c r="M540" s="38">
        <f>IF(I540=0,0,IF(J540&gt;=RFM_Method!$D$25,5,IF(J540&gt;=RFM_Method!$D$24,4,IF(J540&gt;=RFM_Method!$D$23,3,IF(J540&gt;=RFM_Method!$D$22,2,1)))))</f>
        <v>3</v>
      </c>
      <c r="N540" s="38" t="str">
        <f t="shared" si="24"/>
        <v>323</v>
      </c>
      <c r="O540" s="38">
        <f t="shared" si="25"/>
        <v>8</v>
      </c>
      <c r="P540" s="38">
        <f t="shared" si="26"/>
        <v>3</v>
      </c>
      <c r="Q540" s="12" t="str">
        <f>IF(I540=0,"Never Recharged",INDEX(RFM_Method!$C$32:$G$36,6-K540,P540))</f>
        <v>Need Attention</v>
      </c>
      <c r="R540" s="39">
        <f>SUMIFS(Raw_DataUsage!$D$2:$D$5001,Raw_DataUsage!$B$2:$B$5001,A540)/1024</f>
        <v>2.1305664062499998</v>
      </c>
      <c r="S540" s="40">
        <f>SUMIFS(Raw_Calls!$D$2:$D$5001,Raw_Calls!$B$2:$B$5001,A540)/60</f>
        <v>64.599999999999994</v>
      </c>
      <c r="T540" s="38" t="str">
        <f>IF(COUNTIFS(Raw_Subscriptions!$B$2:$B$3001,A540,Raw_Subscriptions!$F$2:$F$3001,"Active")&gt;0,"Yes","No")</f>
        <v>Yes</v>
      </c>
    </row>
    <row r="541" spans="1:20" x14ac:dyDescent="0.3">
      <c r="A541" s="13" t="str">
        <f>Raw_Customers!A538</f>
        <v>C000537</v>
      </c>
      <c r="B541" s="13" t="str">
        <f>Raw_Customers!B538</f>
        <v>Amit Yadav</v>
      </c>
      <c r="C541" s="13" t="str">
        <f>Raw_Customers!E538</f>
        <v>Bangalore</v>
      </c>
      <c r="D541" s="13" t="str">
        <f>Raw_Customers!F538</f>
        <v>Mumbai</v>
      </c>
      <c r="E541" s="13" t="str">
        <f>Raw_Customers!H538</f>
        <v>Active</v>
      </c>
      <c r="F541" s="35">
        <f>Raw_Customers!G538</f>
        <v>45333</v>
      </c>
      <c r="G541" s="36" t="str">
        <f>IF(I541=0,"",INT(_xlfn.MAXIFS(Raw_Recharges!$D$2:$D$3001,Raw_Recharges!$B$2:$B$3001,A541)))</f>
        <v/>
      </c>
      <c r="H541" s="12" t="str">
        <f>IF(I541=0,"",RFM_Method!$C$5-G541)</f>
        <v/>
      </c>
      <c r="I541" s="12">
        <f>COUNTIFS(Raw_Recharges!$B$2:$B$3001,A541)</f>
        <v>0</v>
      </c>
      <c r="J541" s="37" t="str">
        <f>IF(I541=0,"",SUMIFS(Raw_Recharges!$E$2:$E$3001,Raw_Recharges!$B$2:$B$3001,A541))</f>
        <v/>
      </c>
      <c r="K541" s="38">
        <f>IF(I541=0,0,IF(H541&lt;=RFM_Method!$C$22,5,IF(H541&lt;=RFM_Method!$C$23,4,IF(H541&lt;=RFM_Method!$C$24,3,IF(H541&lt;=RFM_Method!$C$25,2,1)))))</f>
        <v>0</v>
      </c>
      <c r="L541" s="38">
        <f>IF(I541=0,0,IF(I541&gt;=RFM_Method!$E$22,5,IF(I541&gt;=RFM_Method!$E$23,4,IF(I541&gt;=RFM_Method!$E$24,3,IF(I541&gt;=RFM_Method!$E$25,2,1)))))</f>
        <v>0</v>
      </c>
      <c r="M541" s="38">
        <f>IF(I541=0,0,IF(J541&gt;=RFM_Method!$D$25,5,IF(J541&gt;=RFM_Method!$D$24,4,IF(J541&gt;=RFM_Method!$D$23,3,IF(J541&gt;=RFM_Method!$D$22,2,1)))))</f>
        <v>0</v>
      </c>
      <c r="N541" s="38" t="str">
        <f t="shared" si="24"/>
        <v>000</v>
      </c>
      <c r="O541" s="38">
        <f t="shared" si="25"/>
        <v>0</v>
      </c>
      <c r="P541" s="38">
        <f t="shared" si="26"/>
        <v>0</v>
      </c>
      <c r="Q541" s="12" t="str">
        <f>IF(I541=0,"Never Recharged",INDEX(RFM_Method!$C$32:$G$36,6-K541,P541))</f>
        <v>Never Recharged</v>
      </c>
      <c r="R541" s="39">
        <f>SUMIFS(Raw_DataUsage!$D$2:$D$5001,Raw_DataUsage!$B$2:$B$5001,A541)/1024</f>
        <v>1.2178320312499999</v>
      </c>
      <c r="S541" s="40">
        <f>SUMIFS(Raw_Calls!$D$2:$D$5001,Raw_Calls!$B$2:$B$5001,A541)/60</f>
        <v>8.3833333333333329</v>
      </c>
      <c r="T541" s="38" t="str">
        <f>IF(COUNTIFS(Raw_Subscriptions!$B$2:$B$3001,A541,Raw_Subscriptions!$F$2:$F$3001,"Active")&gt;0,"Yes","No")</f>
        <v>No</v>
      </c>
    </row>
    <row r="542" spans="1:20" x14ac:dyDescent="0.3">
      <c r="A542" s="13" t="str">
        <f>Raw_Customers!A539</f>
        <v>C000538</v>
      </c>
      <c r="B542" s="13" t="str">
        <f>Raw_Customers!B539</f>
        <v>Vikram Gupta</v>
      </c>
      <c r="C542" s="13" t="str">
        <f>Raw_Customers!E539</f>
        <v>Delhi</v>
      </c>
      <c r="D542" s="13" t="str">
        <f>Raw_Customers!F539</f>
        <v>Gujarat</v>
      </c>
      <c r="E542" s="13" t="str">
        <f>Raw_Customers!H539</f>
        <v>Active</v>
      </c>
      <c r="F542" s="35">
        <f>Raw_Customers!G539</f>
        <v>45085</v>
      </c>
      <c r="G542" s="36">
        <f>IF(I542=0,"",INT(_xlfn.MAXIFS(Raw_Recharges!$D$2:$D$3001,Raw_Recharges!$B$2:$B$3001,A542)))</f>
        <v>45967</v>
      </c>
      <c r="H542" s="12">
        <f>IF(I542=0,"",RFM_Method!$C$5-G542)</f>
        <v>87</v>
      </c>
      <c r="I542" s="12">
        <f>COUNTIFS(Raw_Recharges!$B$2:$B$3001,A542)</f>
        <v>1</v>
      </c>
      <c r="J542" s="37">
        <f>IF(I542=0,"",SUMIFS(Raw_Recharges!$E$2:$E$3001,Raw_Recharges!$B$2:$B$3001,A542))</f>
        <v>299</v>
      </c>
      <c r="K542" s="38">
        <f>IF(I542=0,0,IF(H542&lt;=RFM_Method!$C$22,5,IF(H542&lt;=RFM_Method!$C$23,4,IF(H542&lt;=RFM_Method!$C$24,3,IF(H542&lt;=RFM_Method!$C$25,2,1)))))</f>
        <v>3</v>
      </c>
      <c r="L542" s="38">
        <f>IF(I542=0,0,IF(I542&gt;=RFM_Method!$E$22,5,IF(I542&gt;=RFM_Method!$E$23,4,IF(I542&gt;=RFM_Method!$E$24,3,IF(I542&gt;=RFM_Method!$E$25,2,1)))))</f>
        <v>1</v>
      </c>
      <c r="M542" s="38">
        <f>IF(I542=0,0,IF(J542&gt;=RFM_Method!$D$25,5,IF(J542&gt;=RFM_Method!$D$24,4,IF(J542&gt;=RFM_Method!$D$23,3,IF(J542&gt;=RFM_Method!$D$22,2,1)))))</f>
        <v>1</v>
      </c>
      <c r="N542" s="38" t="str">
        <f t="shared" si="24"/>
        <v>311</v>
      </c>
      <c r="O542" s="38">
        <f t="shared" si="25"/>
        <v>5</v>
      </c>
      <c r="P542" s="38">
        <f t="shared" si="26"/>
        <v>1</v>
      </c>
      <c r="Q542" s="12" t="str">
        <f>IF(I542=0,"Never Recharged",INDEX(RFM_Method!$C$32:$G$36,6-K542,P542))</f>
        <v>About to Sleep</v>
      </c>
      <c r="R542" s="39">
        <f>SUMIFS(Raw_DataUsage!$D$2:$D$5001,Raw_DataUsage!$B$2:$B$5001,A542)/1024</f>
        <v>2.3871972656249998</v>
      </c>
      <c r="S542" s="40">
        <f>SUMIFS(Raw_Calls!$D$2:$D$5001,Raw_Calls!$B$2:$B$5001,A542)/60</f>
        <v>105.6</v>
      </c>
      <c r="T542" s="38" t="str">
        <f>IF(COUNTIFS(Raw_Subscriptions!$B$2:$B$3001,A542,Raw_Subscriptions!$F$2:$F$3001,"Active")&gt;0,"Yes","No")</f>
        <v>No</v>
      </c>
    </row>
    <row r="543" spans="1:20" x14ac:dyDescent="0.3">
      <c r="A543" s="13" t="str">
        <f>Raw_Customers!A540</f>
        <v>C000539</v>
      </c>
      <c r="B543" s="13" t="str">
        <f>Raw_Customers!B540</f>
        <v>Vikram Gupta</v>
      </c>
      <c r="C543" s="13" t="str">
        <f>Raw_Customers!E540</f>
        <v>Chennai</v>
      </c>
      <c r="D543" s="13" t="str">
        <f>Raw_Customers!F540</f>
        <v>Maharashtra</v>
      </c>
      <c r="E543" s="13" t="str">
        <f>Raw_Customers!H540</f>
        <v>Active</v>
      </c>
      <c r="F543" s="35">
        <f>Raw_Customers!G540</f>
        <v>44409</v>
      </c>
      <c r="G543" s="36">
        <f>IF(I543=0,"",INT(_xlfn.MAXIFS(Raw_Recharges!$D$2:$D$3001,Raw_Recharges!$B$2:$B$3001,A543)))</f>
        <v>46046</v>
      </c>
      <c r="H543" s="12">
        <f>IF(I543=0,"",RFM_Method!$C$5-G543)</f>
        <v>8</v>
      </c>
      <c r="I543" s="12">
        <f>COUNTIFS(Raw_Recharges!$B$2:$B$3001,A543)</f>
        <v>2</v>
      </c>
      <c r="J543" s="37">
        <f>IF(I543=0,"",SUMIFS(Raw_Recharges!$E$2:$E$3001,Raw_Recharges!$B$2:$B$3001,A543))</f>
        <v>1478</v>
      </c>
      <c r="K543" s="38">
        <f>IF(I543=0,0,IF(H543&lt;=RFM_Method!$C$22,5,IF(H543&lt;=RFM_Method!$C$23,4,IF(H543&lt;=RFM_Method!$C$24,3,IF(H543&lt;=RFM_Method!$C$25,2,1)))))</f>
        <v>5</v>
      </c>
      <c r="L543" s="38">
        <f>IF(I543=0,0,IF(I543&gt;=RFM_Method!$E$22,5,IF(I543&gt;=RFM_Method!$E$23,4,IF(I543&gt;=RFM_Method!$E$24,3,IF(I543&gt;=RFM_Method!$E$25,2,1)))))</f>
        <v>2</v>
      </c>
      <c r="M543" s="38">
        <f>IF(I543=0,0,IF(J543&gt;=RFM_Method!$D$25,5,IF(J543&gt;=RFM_Method!$D$24,4,IF(J543&gt;=RFM_Method!$D$23,3,IF(J543&gt;=RFM_Method!$D$22,2,1)))))</f>
        <v>4</v>
      </c>
      <c r="N543" s="38" t="str">
        <f t="shared" si="24"/>
        <v>524</v>
      </c>
      <c r="O543" s="38">
        <f t="shared" si="25"/>
        <v>11</v>
      </c>
      <c r="P543" s="38">
        <f t="shared" si="26"/>
        <v>3</v>
      </c>
      <c r="Q543" s="12" t="str">
        <f>IF(I543=0,"Never Recharged",INDEX(RFM_Method!$C$32:$G$36,6-K543,P543))</f>
        <v>Potential Loyalist</v>
      </c>
      <c r="R543" s="39">
        <f>SUMIFS(Raw_DataUsage!$D$2:$D$5001,Raw_DataUsage!$B$2:$B$5001,A543)/1024</f>
        <v>4.0669042968750002</v>
      </c>
      <c r="S543" s="40">
        <f>SUMIFS(Raw_Calls!$D$2:$D$5001,Raw_Calls!$B$2:$B$5001,A543)/60</f>
        <v>42.95</v>
      </c>
      <c r="T543" s="38" t="str">
        <f>IF(COUNTIFS(Raw_Subscriptions!$B$2:$B$3001,A543,Raw_Subscriptions!$F$2:$F$3001,"Active")&gt;0,"Yes","No")</f>
        <v>Yes</v>
      </c>
    </row>
    <row r="544" spans="1:20" x14ac:dyDescent="0.3">
      <c r="A544" s="13" t="str">
        <f>Raw_Customers!A541</f>
        <v>C000540</v>
      </c>
      <c r="B544" s="13" t="str">
        <f>Raw_Customers!B541</f>
        <v>Vikram Gupta</v>
      </c>
      <c r="C544" s="13" t="str">
        <f>Raw_Customers!E541</f>
        <v>Pune</v>
      </c>
      <c r="D544" s="13" t="str">
        <f>Raw_Customers!F541</f>
        <v>Tamil Nadu</v>
      </c>
      <c r="E544" s="13" t="str">
        <f>Raw_Customers!H541</f>
        <v>Active</v>
      </c>
      <c r="F544" s="35">
        <f>Raw_Customers!G541</f>
        <v>45221</v>
      </c>
      <c r="G544" s="36">
        <f>IF(I544=0,"",INT(_xlfn.MAXIFS(Raw_Recharges!$D$2:$D$3001,Raw_Recharges!$B$2:$B$3001,A544)))</f>
        <v>46051</v>
      </c>
      <c r="H544" s="12">
        <f>IF(I544=0,"",RFM_Method!$C$5-G544)</f>
        <v>3</v>
      </c>
      <c r="I544" s="12">
        <f>COUNTIFS(Raw_Recharges!$B$2:$B$3001,A544)</f>
        <v>1</v>
      </c>
      <c r="J544" s="37">
        <f>IF(I544=0,"",SUMIFS(Raw_Recharges!$E$2:$E$3001,Raw_Recharges!$B$2:$B$3001,A544))</f>
        <v>499</v>
      </c>
      <c r="K544" s="38">
        <f>IF(I544=0,0,IF(H544&lt;=RFM_Method!$C$22,5,IF(H544&lt;=RFM_Method!$C$23,4,IF(H544&lt;=RFM_Method!$C$24,3,IF(H544&lt;=RFM_Method!$C$25,2,1)))))</f>
        <v>5</v>
      </c>
      <c r="L544" s="38">
        <f>IF(I544=0,0,IF(I544&gt;=RFM_Method!$E$22,5,IF(I544&gt;=RFM_Method!$E$23,4,IF(I544&gt;=RFM_Method!$E$24,3,IF(I544&gt;=RFM_Method!$E$25,2,1)))))</f>
        <v>1</v>
      </c>
      <c r="M544" s="38">
        <f>IF(I544=0,0,IF(J544&gt;=RFM_Method!$D$25,5,IF(J544&gt;=RFM_Method!$D$24,4,IF(J544&gt;=RFM_Method!$D$23,3,IF(J544&gt;=RFM_Method!$D$22,2,1)))))</f>
        <v>2</v>
      </c>
      <c r="N544" s="38" t="str">
        <f t="shared" si="24"/>
        <v>512</v>
      </c>
      <c r="O544" s="38">
        <f t="shared" si="25"/>
        <v>8</v>
      </c>
      <c r="P544" s="38">
        <f t="shared" si="26"/>
        <v>2</v>
      </c>
      <c r="Q544" s="12" t="str">
        <f>IF(I544=0,"Never Recharged",INDEX(RFM_Method!$C$32:$G$36,6-K544,P544))</f>
        <v>Promising</v>
      </c>
      <c r="R544" s="39">
        <f>SUMIFS(Raw_DataUsage!$D$2:$D$5001,Raw_DataUsage!$B$2:$B$5001,A544)/1024</f>
        <v>4.4235644531249996</v>
      </c>
      <c r="S544" s="40">
        <f>SUMIFS(Raw_Calls!$D$2:$D$5001,Raw_Calls!$B$2:$B$5001,A544)/60</f>
        <v>71.316666666666663</v>
      </c>
      <c r="T544" s="38" t="str">
        <f>IF(COUNTIFS(Raw_Subscriptions!$B$2:$B$3001,A544,Raw_Subscriptions!$F$2:$F$3001,"Active")&gt;0,"Yes","No")</f>
        <v>Yes</v>
      </c>
    </row>
    <row r="545" spans="1:20" x14ac:dyDescent="0.3">
      <c r="A545" s="13" t="str">
        <f>Raw_Customers!A542</f>
        <v>C000541</v>
      </c>
      <c r="B545" s="13" t="str">
        <f>Raw_Customers!B542</f>
        <v>Simran Sharma</v>
      </c>
      <c r="C545" s="13" t="str">
        <f>Raw_Customers!E542</f>
        <v>Chennai</v>
      </c>
      <c r="D545" s="13" t="str">
        <f>Raw_Customers!F542</f>
        <v>Karnataka</v>
      </c>
      <c r="E545" s="13" t="str">
        <f>Raw_Customers!H542</f>
        <v>Active</v>
      </c>
      <c r="F545" s="35">
        <f>Raw_Customers!G542</f>
        <v>45251</v>
      </c>
      <c r="G545" s="36">
        <f>IF(I545=0,"",INT(_xlfn.MAXIFS(Raw_Recharges!$D$2:$D$3001,Raw_Recharges!$B$2:$B$3001,A545)))</f>
        <v>45913</v>
      </c>
      <c r="H545" s="12">
        <f>IF(I545=0,"",RFM_Method!$C$5-G545)</f>
        <v>141</v>
      </c>
      <c r="I545" s="12">
        <f>COUNTIFS(Raw_Recharges!$B$2:$B$3001,A545)</f>
        <v>1</v>
      </c>
      <c r="J545" s="37">
        <f>IF(I545=0,"",SUMIFS(Raw_Recharges!$E$2:$E$3001,Raw_Recharges!$B$2:$B$3001,A545))</f>
        <v>479</v>
      </c>
      <c r="K545" s="38">
        <f>IF(I545=0,0,IF(H545&lt;=RFM_Method!$C$22,5,IF(H545&lt;=RFM_Method!$C$23,4,IF(H545&lt;=RFM_Method!$C$24,3,IF(H545&lt;=RFM_Method!$C$25,2,1)))))</f>
        <v>3</v>
      </c>
      <c r="L545" s="38">
        <f>IF(I545=0,0,IF(I545&gt;=RFM_Method!$E$22,5,IF(I545&gt;=RFM_Method!$E$23,4,IF(I545&gt;=RFM_Method!$E$24,3,IF(I545&gt;=RFM_Method!$E$25,2,1)))))</f>
        <v>1</v>
      </c>
      <c r="M545" s="38">
        <f>IF(I545=0,0,IF(J545&gt;=RFM_Method!$D$25,5,IF(J545&gt;=RFM_Method!$D$24,4,IF(J545&gt;=RFM_Method!$D$23,3,IF(J545&gt;=RFM_Method!$D$22,2,1)))))</f>
        <v>2</v>
      </c>
      <c r="N545" s="38" t="str">
        <f t="shared" si="24"/>
        <v>312</v>
      </c>
      <c r="O545" s="38">
        <f t="shared" si="25"/>
        <v>6</v>
      </c>
      <c r="P545" s="38">
        <f t="shared" si="26"/>
        <v>2</v>
      </c>
      <c r="Q545" s="12" t="str">
        <f>IF(I545=0,"Never Recharged",INDEX(RFM_Method!$C$32:$G$36,6-K545,P545))</f>
        <v>Need Attention</v>
      </c>
      <c r="R545" s="39">
        <f>SUMIFS(Raw_DataUsage!$D$2:$D$5001,Raw_DataUsage!$B$2:$B$5001,A545)/1024</f>
        <v>1.7384082031250001</v>
      </c>
      <c r="S545" s="40">
        <f>SUMIFS(Raw_Calls!$D$2:$D$5001,Raw_Calls!$B$2:$B$5001,A545)/60</f>
        <v>83.11666666666666</v>
      </c>
      <c r="T545" s="38" t="str">
        <f>IF(COUNTIFS(Raw_Subscriptions!$B$2:$B$3001,A545,Raw_Subscriptions!$F$2:$F$3001,"Active")&gt;0,"Yes","No")</f>
        <v>No</v>
      </c>
    </row>
    <row r="546" spans="1:20" x14ac:dyDescent="0.3">
      <c r="A546" s="13" t="str">
        <f>Raw_Customers!A543</f>
        <v>C000542</v>
      </c>
      <c r="B546" s="13" t="str">
        <f>Raw_Customers!B543</f>
        <v>Suresh Khan</v>
      </c>
      <c r="C546" s="13" t="str">
        <f>Raw_Customers!E543</f>
        <v>Chennai</v>
      </c>
      <c r="D546" s="13" t="str">
        <f>Raw_Customers!F543</f>
        <v>Karnataka</v>
      </c>
      <c r="E546" s="13" t="str">
        <f>Raw_Customers!H543</f>
        <v>Inactive</v>
      </c>
      <c r="F546" s="35">
        <f>Raw_Customers!G543</f>
        <v>44502</v>
      </c>
      <c r="G546" s="36" t="str">
        <f>IF(I546=0,"",INT(_xlfn.MAXIFS(Raw_Recharges!$D$2:$D$3001,Raw_Recharges!$B$2:$B$3001,A546)))</f>
        <v/>
      </c>
      <c r="H546" s="12" t="str">
        <f>IF(I546=0,"",RFM_Method!$C$5-G546)</f>
        <v/>
      </c>
      <c r="I546" s="12">
        <f>COUNTIFS(Raw_Recharges!$B$2:$B$3001,A546)</f>
        <v>0</v>
      </c>
      <c r="J546" s="37" t="str">
        <f>IF(I546=0,"",SUMIFS(Raw_Recharges!$E$2:$E$3001,Raw_Recharges!$B$2:$B$3001,A546))</f>
        <v/>
      </c>
      <c r="K546" s="38">
        <f>IF(I546=0,0,IF(H546&lt;=RFM_Method!$C$22,5,IF(H546&lt;=RFM_Method!$C$23,4,IF(H546&lt;=RFM_Method!$C$24,3,IF(H546&lt;=RFM_Method!$C$25,2,1)))))</f>
        <v>0</v>
      </c>
      <c r="L546" s="38">
        <f>IF(I546=0,0,IF(I546&gt;=RFM_Method!$E$22,5,IF(I546&gt;=RFM_Method!$E$23,4,IF(I546&gt;=RFM_Method!$E$24,3,IF(I546&gt;=RFM_Method!$E$25,2,1)))))</f>
        <v>0</v>
      </c>
      <c r="M546" s="38">
        <f>IF(I546=0,0,IF(J546&gt;=RFM_Method!$D$25,5,IF(J546&gt;=RFM_Method!$D$24,4,IF(J546&gt;=RFM_Method!$D$23,3,IF(J546&gt;=RFM_Method!$D$22,2,1)))))</f>
        <v>0</v>
      </c>
      <c r="N546" s="38" t="str">
        <f t="shared" si="24"/>
        <v>000</v>
      </c>
      <c r="O546" s="38">
        <f t="shared" si="25"/>
        <v>0</v>
      </c>
      <c r="P546" s="38">
        <f t="shared" si="26"/>
        <v>0</v>
      </c>
      <c r="Q546" s="12" t="str">
        <f>IF(I546=0,"Never Recharged",INDEX(RFM_Method!$C$32:$G$36,6-K546,P546))</f>
        <v>Never Recharged</v>
      </c>
      <c r="R546" s="39">
        <f>SUMIFS(Raw_DataUsage!$D$2:$D$5001,Raw_DataUsage!$B$2:$B$5001,A546)/1024</f>
        <v>2.8316015624999999</v>
      </c>
      <c r="S546" s="40">
        <f>SUMIFS(Raw_Calls!$D$2:$D$5001,Raw_Calls!$B$2:$B$5001,A546)/60</f>
        <v>51.766666666666666</v>
      </c>
      <c r="T546" s="38" t="str">
        <f>IF(COUNTIFS(Raw_Subscriptions!$B$2:$B$3001,A546,Raw_Subscriptions!$F$2:$F$3001,"Active")&gt;0,"Yes","No")</f>
        <v>No</v>
      </c>
    </row>
    <row r="547" spans="1:20" x14ac:dyDescent="0.3">
      <c r="A547" s="13" t="str">
        <f>Raw_Customers!A544</f>
        <v>C000543</v>
      </c>
      <c r="B547" s="13" t="str">
        <f>Raw_Customers!B544</f>
        <v>Neha Yadav</v>
      </c>
      <c r="C547" s="13" t="str">
        <f>Raw_Customers!E544</f>
        <v>Mumbai</v>
      </c>
      <c r="D547" s="13" t="str">
        <f>Raw_Customers!F544</f>
        <v>Maharashtra</v>
      </c>
      <c r="E547" s="13" t="str">
        <f>Raw_Customers!H544</f>
        <v>Active</v>
      </c>
      <c r="F547" s="35">
        <f>Raw_Customers!G544</f>
        <v>45196</v>
      </c>
      <c r="G547" s="36">
        <f>IF(I547=0,"",INT(_xlfn.MAXIFS(Raw_Recharges!$D$2:$D$3001,Raw_Recharges!$B$2:$B$3001,A547)))</f>
        <v>46009</v>
      </c>
      <c r="H547" s="12">
        <f>IF(I547=0,"",RFM_Method!$C$5-G547)</f>
        <v>45</v>
      </c>
      <c r="I547" s="12">
        <f>COUNTIFS(Raw_Recharges!$B$2:$B$3001,A547)</f>
        <v>6</v>
      </c>
      <c r="J547" s="37">
        <f>IF(I547=0,"",SUMIFS(Raw_Recharges!$E$2:$E$3001,Raw_Recharges!$B$2:$B$3001,A547))</f>
        <v>4624</v>
      </c>
      <c r="K547" s="38">
        <f>IF(I547=0,0,IF(H547&lt;=RFM_Method!$C$22,5,IF(H547&lt;=RFM_Method!$C$23,4,IF(H547&lt;=RFM_Method!$C$24,3,IF(H547&lt;=RFM_Method!$C$25,2,1)))))</f>
        <v>4</v>
      </c>
      <c r="L547" s="38">
        <f>IF(I547=0,0,IF(I547&gt;=RFM_Method!$E$22,5,IF(I547&gt;=RFM_Method!$E$23,4,IF(I547&gt;=RFM_Method!$E$24,3,IF(I547&gt;=RFM_Method!$E$25,2,1)))))</f>
        <v>5</v>
      </c>
      <c r="M547" s="38">
        <f>IF(I547=0,0,IF(J547&gt;=RFM_Method!$D$25,5,IF(J547&gt;=RFM_Method!$D$24,4,IF(J547&gt;=RFM_Method!$D$23,3,IF(J547&gt;=RFM_Method!$D$22,2,1)))))</f>
        <v>5</v>
      </c>
      <c r="N547" s="38" t="str">
        <f t="shared" si="24"/>
        <v>455</v>
      </c>
      <c r="O547" s="38">
        <f t="shared" si="25"/>
        <v>14</v>
      </c>
      <c r="P547" s="38">
        <f t="shared" si="26"/>
        <v>5</v>
      </c>
      <c r="Q547" s="12" t="str">
        <f>IF(I547=0,"Never Recharged",INDEX(RFM_Method!$C$32:$G$36,6-K547,P547))</f>
        <v>Champions</v>
      </c>
      <c r="R547" s="39">
        <f>SUMIFS(Raw_DataUsage!$D$2:$D$5001,Raw_DataUsage!$B$2:$B$5001,A547)/1024</f>
        <v>1.2045703125</v>
      </c>
      <c r="S547" s="40">
        <f>SUMIFS(Raw_Calls!$D$2:$D$5001,Raw_Calls!$B$2:$B$5001,A547)/60</f>
        <v>145.01666666666668</v>
      </c>
      <c r="T547" s="38" t="str">
        <f>IF(COUNTIFS(Raw_Subscriptions!$B$2:$B$3001,A547,Raw_Subscriptions!$F$2:$F$3001,"Active")&gt;0,"Yes","No")</f>
        <v>Yes</v>
      </c>
    </row>
    <row r="548" spans="1:20" x14ac:dyDescent="0.3">
      <c r="A548" s="13" t="str">
        <f>Raw_Customers!A545</f>
        <v>C000544</v>
      </c>
      <c r="B548" s="13" t="str">
        <f>Raw_Customers!B545</f>
        <v>Neha Jha</v>
      </c>
      <c r="C548" s="13" t="str">
        <f>Raw_Customers!E545</f>
        <v>Hyderabad</v>
      </c>
      <c r="D548" s="13" t="str">
        <f>Raw_Customers!F545</f>
        <v>Maharashtra</v>
      </c>
      <c r="E548" s="13" t="str">
        <f>Raw_Customers!H545</f>
        <v>Active</v>
      </c>
      <c r="F548" s="35">
        <f>Raw_Customers!G545</f>
        <v>45754</v>
      </c>
      <c r="G548" s="36">
        <f>IF(I548=0,"",INT(_xlfn.MAXIFS(Raw_Recharges!$D$2:$D$3001,Raw_Recharges!$B$2:$B$3001,A548)))</f>
        <v>45872</v>
      </c>
      <c r="H548" s="12">
        <f>IF(I548=0,"",RFM_Method!$C$5-G548)</f>
        <v>182</v>
      </c>
      <c r="I548" s="12">
        <f>COUNTIFS(Raw_Recharges!$B$2:$B$3001,A548)</f>
        <v>2</v>
      </c>
      <c r="J548" s="37">
        <f>IF(I548=0,"",SUMIFS(Raw_Recharges!$E$2:$E$3001,Raw_Recharges!$B$2:$B$3001,A548))</f>
        <v>3478</v>
      </c>
      <c r="K548" s="38">
        <f>IF(I548=0,0,IF(H548&lt;=RFM_Method!$C$22,5,IF(H548&lt;=RFM_Method!$C$23,4,IF(H548&lt;=RFM_Method!$C$24,3,IF(H548&lt;=RFM_Method!$C$25,2,1)))))</f>
        <v>2</v>
      </c>
      <c r="L548" s="38">
        <f>IF(I548=0,0,IF(I548&gt;=RFM_Method!$E$22,5,IF(I548&gt;=RFM_Method!$E$23,4,IF(I548&gt;=RFM_Method!$E$24,3,IF(I548&gt;=RFM_Method!$E$25,2,1)))))</f>
        <v>2</v>
      </c>
      <c r="M548" s="38">
        <f>IF(I548=0,0,IF(J548&gt;=RFM_Method!$D$25,5,IF(J548&gt;=RFM_Method!$D$24,4,IF(J548&gt;=RFM_Method!$D$23,3,IF(J548&gt;=RFM_Method!$D$22,2,1)))))</f>
        <v>5</v>
      </c>
      <c r="N548" s="38" t="str">
        <f t="shared" si="24"/>
        <v>225</v>
      </c>
      <c r="O548" s="38">
        <f t="shared" si="25"/>
        <v>9</v>
      </c>
      <c r="P548" s="38">
        <f t="shared" si="26"/>
        <v>4</v>
      </c>
      <c r="Q548" s="12" t="str">
        <f>IF(I548=0,"Never Recharged",INDEX(RFM_Method!$C$32:$G$36,6-K548,P548))</f>
        <v>At Risk</v>
      </c>
      <c r="R548" s="39">
        <f>SUMIFS(Raw_DataUsage!$D$2:$D$5001,Raw_DataUsage!$B$2:$B$5001,A548)/1024</f>
        <v>7.1874999999999994E-2</v>
      </c>
      <c r="S548" s="40">
        <f>SUMIFS(Raw_Calls!$D$2:$D$5001,Raw_Calls!$B$2:$B$5001,A548)/60</f>
        <v>21.333333333333332</v>
      </c>
      <c r="T548" s="38" t="str">
        <f>IF(COUNTIFS(Raw_Subscriptions!$B$2:$B$3001,A548,Raw_Subscriptions!$F$2:$F$3001,"Active")&gt;0,"Yes","No")</f>
        <v>No</v>
      </c>
    </row>
    <row r="549" spans="1:20" x14ac:dyDescent="0.3">
      <c r="A549" s="13" t="str">
        <f>Raw_Customers!A546</f>
        <v>C000545</v>
      </c>
      <c r="B549" s="13" t="str">
        <f>Raw_Customers!B546</f>
        <v>Anita Yadav</v>
      </c>
      <c r="C549" s="13" t="str">
        <f>Raw_Customers!E546</f>
        <v>Mumbai</v>
      </c>
      <c r="D549" s="13" t="str">
        <f>Raw_Customers!F546</f>
        <v>Gujarat</v>
      </c>
      <c r="E549" s="13" t="str">
        <f>Raw_Customers!H546</f>
        <v>Active</v>
      </c>
      <c r="F549" s="35">
        <f>Raw_Customers!G546</f>
        <v>45306</v>
      </c>
      <c r="G549" s="36">
        <f>IF(I549=0,"",INT(_xlfn.MAXIFS(Raw_Recharges!$D$2:$D$3001,Raw_Recharges!$B$2:$B$3001,A549)))</f>
        <v>45728</v>
      </c>
      <c r="H549" s="12">
        <f>IF(I549=0,"",RFM_Method!$C$5-G549)</f>
        <v>326</v>
      </c>
      <c r="I549" s="12">
        <f>COUNTIFS(Raw_Recharges!$B$2:$B$3001,A549)</f>
        <v>2</v>
      </c>
      <c r="J549" s="37">
        <f>IF(I549=0,"",SUMIFS(Raw_Recharges!$E$2:$E$3001,Raw_Recharges!$B$2:$B$3001,A549))</f>
        <v>3498</v>
      </c>
      <c r="K549" s="38">
        <f>IF(I549=0,0,IF(H549&lt;=RFM_Method!$C$22,5,IF(H549&lt;=RFM_Method!$C$23,4,IF(H549&lt;=RFM_Method!$C$24,3,IF(H549&lt;=RFM_Method!$C$25,2,1)))))</f>
        <v>1</v>
      </c>
      <c r="L549" s="38">
        <f>IF(I549=0,0,IF(I549&gt;=RFM_Method!$E$22,5,IF(I549&gt;=RFM_Method!$E$23,4,IF(I549&gt;=RFM_Method!$E$24,3,IF(I549&gt;=RFM_Method!$E$25,2,1)))))</f>
        <v>2</v>
      </c>
      <c r="M549" s="38">
        <f>IF(I549=0,0,IF(J549&gt;=RFM_Method!$D$25,5,IF(J549&gt;=RFM_Method!$D$24,4,IF(J549&gt;=RFM_Method!$D$23,3,IF(J549&gt;=RFM_Method!$D$22,2,1)))))</f>
        <v>5</v>
      </c>
      <c r="N549" s="38" t="str">
        <f t="shared" si="24"/>
        <v>125</v>
      </c>
      <c r="O549" s="38">
        <f t="shared" si="25"/>
        <v>8</v>
      </c>
      <c r="P549" s="38">
        <f t="shared" si="26"/>
        <v>4</v>
      </c>
      <c r="Q549" s="12" t="str">
        <f>IF(I549=0,"Never Recharged",INDEX(RFM_Method!$C$32:$G$36,6-K549,P549))</f>
        <v>Can't Lose Them</v>
      </c>
      <c r="R549" s="39">
        <f>SUMIFS(Raw_DataUsage!$D$2:$D$5001,Raw_DataUsage!$B$2:$B$5001,A549)/1024</f>
        <v>3.2711523437499999</v>
      </c>
      <c r="S549" s="40">
        <f>SUMIFS(Raw_Calls!$D$2:$D$5001,Raw_Calls!$B$2:$B$5001,A549)/60</f>
        <v>24.716666666666665</v>
      </c>
      <c r="T549" s="38" t="str">
        <f>IF(COUNTIFS(Raw_Subscriptions!$B$2:$B$3001,A549,Raw_Subscriptions!$F$2:$F$3001,"Active")&gt;0,"Yes","No")</f>
        <v>No</v>
      </c>
    </row>
    <row r="550" spans="1:20" x14ac:dyDescent="0.3">
      <c r="A550" s="13" t="str">
        <f>Raw_Customers!A547</f>
        <v>C000546</v>
      </c>
      <c r="B550" s="13" t="str">
        <f>Raw_Customers!B547</f>
        <v>Raj Khan</v>
      </c>
      <c r="C550" s="13" t="str">
        <f>Raw_Customers!E547</f>
        <v>Mumbai</v>
      </c>
      <c r="D550" s="13" t="str">
        <f>Raw_Customers!F547</f>
        <v>West Bengal</v>
      </c>
      <c r="E550" s="13" t="str">
        <f>Raw_Customers!H547</f>
        <v>Active</v>
      </c>
      <c r="F550" s="35">
        <f>Raw_Customers!G547</f>
        <v>45338</v>
      </c>
      <c r="G550" s="36">
        <f>IF(I550=0,"",INT(_xlfn.MAXIFS(Raw_Recharges!$D$2:$D$3001,Raw_Recharges!$B$2:$B$3001,A550)))</f>
        <v>45845</v>
      </c>
      <c r="H550" s="12">
        <f>IF(I550=0,"",RFM_Method!$C$5-G550)</f>
        <v>209</v>
      </c>
      <c r="I550" s="12">
        <f>COUNTIFS(Raw_Recharges!$B$2:$B$3001,A550)</f>
        <v>2</v>
      </c>
      <c r="J550" s="37">
        <f>IF(I550=0,"",SUMIFS(Raw_Recharges!$E$2:$E$3001,Raw_Recharges!$B$2:$B$3001,A550))</f>
        <v>1998</v>
      </c>
      <c r="K550" s="38">
        <f>IF(I550=0,0,IF(H550&lt;=RFM_Method!$C$22,5,IF(H550&lt;=RFM_Method!$C$23,4,IF(H550&lt;=RFM_Method!$C$24,3,IF(H550&lt;=RFM_Method!$C$25,2,1)))))</f>
        <v>2</v>
      </c>
      <c r="L550" s="38">
        <f>IF(I550=0,0,IF(I550&gt;=RFM_Method!$E$22,5,IF(I550&gt;=RFM_Method!$E$23,4,IF(I550&gt;=RFM_Method!$E$24,3,IF(I550&gt;=RFM_Method!$E$25,2,1)))))</f>
        <v>2</v>
      </c>
      <c r="M550" s="38">
        <f>IF(I550=0,0,IF(J550&gt;=RFM_Method!$D$25,5,IF(J550&gt;=RFM_Method!$D$24,4,IF(J550&gt;=RFM_Method!$D$23,3,IF(J550&gt;=RFM_Method!$D$22,2,1)))))</f>
        <v>4</v>
      </c>
      <c r="N550" s="38" t="str">
        <f t="shared" si="24"/>
        <v>224</v>
      </c>
      <c r="O550" s="38">
        <f t="shared" si="25"/>
        <v>8</v>
      </c>
      <c r="P550" s="38">
        <f t="shared" si="26"/>
        <v>3</v>
      </c>
      <c r="Q550" s="12" t="str">
        <f>IF(I550=0,"Never Recharged",INDEX(RFM_Method!$C$32:$G$36,6-K550,P550))</f>
        <v>At Risk</v>
      </c>
      <c r="R550" s="39">
        <f>SUMIFS(Raw_DataUsage!$D$2:$D$5001,Raw_DataUsage!$B$2:$B$5001,A550)/1024</f>
        <v>2.2603124999999999</v>
      </c>
      <c r="S550" s="40">
        <f>SUMIFS(Raw_Calls!$D$2:$D$5001,Raw_Calls!$B$2:$B$5001,A550)/60</f>
        <v>11.45</v>
      </c>
      <c r="T550" s="38" t="str">
        <f>IF(COUNTIFS(Raw_Subscriptions!$B$2:$B$3001,A550,Raw_Subscriptions!$F$2:$F$3001,"Active")&gt;0,"Yes","No")</f>
        <v>No</v>
      </c>
    </row>
    <row r="551" spans="1:20" x14ac:dyDescent="0.3">
      <c r="A551" s="13" t="str">
        <f>Raw_Customers!A548</f>
        <v>C000547</v>
      </c>
      <c r="B551" s="13" t="str">
        <f>Raw_Customers!B548</f>
        <v>Simran Yadav</v>
      </c>
      <c r="C551" s="13" t="str">
        <f>Raw_Customers!E548</f>
        <v>Pune</v>
      </c>
      <c r="D551" s="13" t="str">
        <f>Raw_Customers!F548</f>
        <v>UP East</v>
      </c>
      <c r="E551" s="13" t="str">
        <f>Raw_Customers!H548</f>
        <v>Active</v>
      </c>
      <c r="F551" s="35">
        <f>Raw_Customers!G548</f>
        <v>44199</v>
      </c>
      <c r="G551" s="36">
        <f>IF(I551=0,"",INT(_xlfn.MAXIFS(Raw_Recharges!$D$2:$D$3001,Raw_Recharges!$B$2:$B$3001,A551)))</f>
        <v>45718</v>
      </c>
      <c r="H551" s="12">
        <f>IF(I551=0,"",RFM_Method!$C$5-G551)</f>
        <v>336</v>
      </c>
      <c r="I551" s="12">
        <f>COUNTIFS(Raw_Recharges!$B$2:$B$3001,A551)</f>
        <v>1</v>
      </c>
      <c r="J551" s="37">
        <f>IF(I551=0,"",SUMIFS(Raw_Recharges!$E$2:$E$3001,Raw_Recharges!$B$2:$B$3001,A551))</f>
        <v>999</v>
      </c>
      <c r="K551" s="38">
        <f>IF(I551=0,0,IF(H551&lt;=RFM_Method!$C$22,5,IF(H551&lt;=RFM_Method!$C$23,4,IF(H551&lt;=RFM_Method!$C$24,3,IF(H551&lt;=RFM_Method!$C$25,2,1)))))</f>
        <v>1</v>
      </c>
      <c r="L551" s="38">
        <f>IF(I551=0,0,IF(I551&gt;=RFM_Method!$E$22,5,IF(I551&gt;=RFM_Method!$E$23,4,IF(I551&gt;=RFM_Method!$E$24,3,IF(I551&gt;=RFM_Method!$E$25,2,1)))))</f>
        <v>1</v>
      </c>
      <c r="M551" s="38">
        <f>IF(I551=0,0,IF(J551&gt;=RFM_Method!$D$25,5,IF(J551&gt;=RFM_Method!$D$24,4,IF(J551&gt;=RFM_Method!$D$23,3,IF(J551&gt;=RFM_Method!$D$22,2,1)))))</f>
        <v>3</v>
      </c>
      <c r="N551" s="38" t="str">
        <f t="shared" si="24"/>
        <v>113</v>
      </c>
      <c r="O551" s="38">
        <f t="shared" si="25"/>
        <v>5</v>
      </c>
      <c r="P551" s="38">
        <f t="shared" si="26"/>
        <v>2</v>
      </c>
      <c r="Q551" s="12" t="str">
        <f>IF(I551=0,"Never Recharged",INDEX(RFM_Method!$C$32:$G$36,6-K551,P551))</f>
        <v>Hibernating</v>
      </c>
      <c r="R551" s="39">
        <f>SUMIFS(Raw_DataUsage!$D$2:$D$5001,Raw_DataUsage!$B$2:$B$5001,A551)/1024</f>
        <v>4.3397070312500006</v>
      </c>
      <c r="S551" s="40">
        <f>SUMIFS(Raw_Calls!$D$2:$D$5001,Raw_Calls!$B$2:$B$5001,A551)/60</f>
        <v>32.31666666666667</v>
      </c>
      <c r="T551" s="38" t="str">
        <f>IF(COUNTIFS(Raw_Subscriptions!$B$2:$B$3001,A551,Raw_Subscriptions!$F$2:$F$3001,"Active")&gt;0,"Yes","No")</f>
        <v>Yes</v>
      </c>
    </row>
    <row r="552" spans="1:20" x14ac:dyDescent="0.3">
      <c r="A552" s="13" t="str">
        <f>Raw_Customers!A549</f>
        <v>C000548</v>
      </c>
      <c r="B552" s="13" t="str">
        <f>Raw_Customers!B549</f>
        <v>Neha Sharma</v>
      </c>
      <c r="C552" s="13" t="str">
        <f>Raw_Customers!E549</f>
        <v>Mumbai</v>
      </c>
      <c r="D552" s="13" t="str">
        <f>Raw_Customers!F549</f>
        <v>Karnataka</v>
      </c>
      <c r="E552" s="13" t="str">
        <f>Raw_Customers!H549</f>
        <v>Active</v>
      </c>
      <c r="F552" s="35">
        <f>Raw_Customers!G549</f>
        <v>46037</v>
      </c>
      <c r="G552" s="36">
        <f>IF(I552=0,"",INT(_xlfn.MAXIFS(Raw_Recharges!$D$2:$D$3001,Raw_Recharges!$B$2:$B$3001,A552)))</f>
        <v>45838</v>
      </c>
      <c r="H552" s="12">
        <f>IF(I552=0,"",RFM_Method!$C$5-G552)</f>
        <v>216</v>
      </c>
      <c r="I552" s="12">
        <f>COUNTIFS(Raw_Recharges!$B$2:$B$3001,A552)</f>
        <v>1</v>
      </c>
      <c r="J552" s="37">
        <f>IF(I552=0,"",SUMIFS(Raw_Recharges!$E$2:$E$3001,Raw_Recharges!$B$2:$B$3001,A552))</f>
        <v>99</v>
      </c>
      <c r="K552" s="38">
        <f>IF(I552=0,0,IF(H552&lt;=RFM_Method!$C$22,5,IF(H552&lt;=RFM_Method!$C$23,4,IF(H552&lt;=RFM_Method!$C$24,3,IF(H552&lt;=RFM_Method!$C$25,2,1)))))</f>
        <v>2</v>
      </c>
      <c r="L552" s="38">
        <f>IF(I552=0,0,IF(I552&gt;=RFM_Method!$E$22,5,IF(I552&gt;=RFM_Method!$E$23,4,IF(I552&gt;=RFM_Method!$E$24,3,IF(I552&gt;=RFM_Method!$E$25,2,1)))))</f>
        <v>1</v>
      </c>
      <c r="M552" s="38">
        <f>IF(I552=0,0,IF(J552&gt;=RFM_Method!$D$25,5,IF(J552&gt;=RFM_Method!$D$24,4,IF(J552&gt;=RFM_Method!$D$23,3,IF(J552&gt;=RFM_Method!$D$22,2,1)))))</f>
        <v>1</v>
      </c>
      <c r="N552" s="38" t="str">
        <f t="shared" si="24"/>
        <v>211</v>
      </c>
      <c r="O552" s="38">
        <f t="shared" si="25"/>
        <v>4</v>
      </c>
      <c r="P552" s="38">
        <f t="shared" si="26"/>
        <v>1</v>
      </c>
      <c r="Q552" s="12" t="str">
        <f>IF(I552=0,"Never Recharged",INDEX(RFM_Method!$C$32:$G$36,6-K552,P552))</f>
        <v>Hibernating</v>
      </c>
      <c r="R552" s="39">
        <f>SUMIFS(Raw_DataUsage!$D$2:$D$5001,Raw_DataUsage!$B$2:$B$5001,A552)/1024</f>
        <v>9.7867382812500008</v>
      </c>
      <c r="S552" s="40">
        <f>SUMIFS(Raw_Calls!$D$2:$D$5001,Raw_Calls!$B$2:$B$5001,A552)/60</f>
        <v>90.36666666666666</v>
      </c>
      <c r="T552" s="38" t="str">
        <f>IF(COUNTIFS(Raw_Subscriptions!$B$2:$B$3001,A552,Raw_Subscriptions!$F$2:$F$3001,"Active")&gt;0,"Yes","No")</f>
        <v>No</v>
      </c>
    </row>
    <row r="553" spans="1:20" x14ac:dyDescent="0.3">
      <c r="A553" s="13" t="str">
        <f>Raw_Customers!A550</f>
        <v>C000549</v>
      </c>
      <c r="B553" s="13" t="str">
        <f>Raw_Customers!B550</f>
        <v>Priya Kumar</v>
      </c>
      <c r="C553" s="13" t="str">
        <f>Raw_Customers!E550</f>
        <v>Pune</v>
      </c>
      <c r="D553" s="13" t="str">
        <f>Raw_Customers!F550</f>
        <v>Andhra Pradesh</v>
      </c>
      <c r="E553" s="13" t="str">
        <f>Raw_Customers!H550</f>
        <v>Active</v>
      </c>
      <c r="F553" s="35">
        <f>Raw_Customers!G550</f>
        <v>44461</v>
      </c>
      <c r="G553" s="36">
        <f>IF(I553=0,"",INT(_xlfn.MAXIFS(Raw_Recharges!$D$2:$D$3001,Raw_Recharges!$B$2:$B$3001,A553)))</f>
        <v>45776</v>
      </c>
      <c r="H553" s="12">
        <f>IF(I553=0,"",RFM_Method!$C$5-G553)</f>
        <v>278</v>
      </c>
      <c r="I553" s="12">
        <f>COUNTIFS(Raw_Recharges!$B$2:$B$3001,A553)</f>
        <v>1</v>
      </c>
      <c r="J553" s="37">
        <f>IF(I553=0,"",SUMIFS(Raw_Recharges!$E$2:$E$3001,Raw_Recharges!$B$2:$B$3001,A553))</f>
        <v>299</v>
      </c>
      <c r="K553" s="38">
        <f>IF(I553=0,0,IF(H553&lt;=RFM_Method!$C$22,5,IF(H553&lt;=RFM_Method!$C$23,4,IF(H553&lt;=RFM_Method!$C$24,3,IF(H553&lt;=RFM_Method!$C$25,2,1)))))</f>
        <v>1</v>
      </c>
      <c r="L553" s="38">
        <f>IF(I553=0,0,IF(I553&gt;=RFM_Method!$E$22,5,IF(I553&gt;=RFM_Method!$E$23,4,IF(I553&gt;=RFM_Method!$E$24,3,IF(I553&gt;=RFM_Method!$E$25,2,1)))))</f>
        <v>1</v>
      </c>
      <c r="M553" s="38">
        <f>IF(I553=0,0,IF(J553&gt;=RFM_Method!$D$25,5,IF(J553&gt;=RFM_Method!$D$24,4,IF(J553&gt;=RFM_Method!$D$23,3,IF(J553&gt;=RFM_Method!$D$22,2,1)))))</f>
        <v>1</v>
      </c>
      <c r="N553" s="38" t="str">
        <f t="shared" si="24"/>
        <v>111</v>
      </c>
      <c r="O553" s="38">
        <f t="shared" si="25"/>
        <v>3</v>
      </c>
      <c r="P553" s="38">
        <f t="shared" si="26"/>
        <v>1</v>
      </c>
      <c r="Q553" s="12" t="str">
        <f>IF(I553=0,"Never Recharged",INDEX(RFM_Method!$C$32:$G$36,6-K553,P553))</f>
        <v>Lost</v>
      </c>
      <c r="R553" s="39">
        <f>SUMIFS(Raw_DataUsage!$D$2:$D$5001,Raw_DataUsage!$B$2:$B$5001,A553)/1024</f>
        <v>1.5247851562500001</v>
      </c>
      <c r="S553" s="40">
        <f>SUMIFS(Raw_Calls!$D$2:$D$5001,Raw_Calls!$B$2:$B$5001,A553)/60</f>
        <v>2.2999999999999998</v>
      </c>
      <c r="T553" s="38" t="str">
        <f>IF(COUNTIFS(Raw_Subscriptions!$B$2:$B$3001,A553,Raw_Subscriptions!$F$2:$F$3001,"Active")&gt;0,"Yes","No")</f>
        <v>No</v>
      </c>
    </row>
    <row r="554" spans="1:20" x14ac:dyDescent="0.3">
      <c r="A554" s="13" t="str">
        <f>Raw_Customers!A551</f>
        <v>C000550</v>
      </c>
      <c r="B554" s="13" t="str">
        <f>Raw_Customers!B551</f>
        <v>Neha Reddy</v>
      </c>
      <c r="C554" s="13" t="str">
        <f>Raw_Customers!E551</f>
        <v>Chennai</v>
      </c>
      <c r="D554" s="13" t="str">
        <f>Raw_Customers!F551</f>
        <v>Delhi NCR</v>
      </c>
      <c r="E554" s="13" t="str">
        <f>Raw_Customers!H551</f>
        <v>Active</v>
      </c>
      <c r="F554" s="35">
        <f>Raw_Customers!G551</f>
        <v>45515</v>
      </c>
      <c r="G554" s="36">
        <f>IF(I554=0,"",INT(_xlfn.MAXIFS(Raw_Recharges!$D$2:$D$3001,Raw_Recharges!$B$2:$B$3001,A554)))</f>
        <v>46016</v>
      </c>
      <c r="H554" s="12">
        <f>IF(I554=0,"",RFM_Method!$C$5-G554)</f>
        <v>38</v>
      </c>
      <c r="I554" s="12">
        <f>COUNTIFS(Raw_Recharges!$B$2:$B$3001,A554)</f>
        <v>5</v>
      </c>
      <c r="J554" s="37">
        <f>IF(I554=0,"",SUMIFS(Raw_Recharges!$E$2:$E$3001,Raw_Recharges!$B$2:$B$3001,A554))</f>
        <v>4605</v>
      </c>
      <c r="K554" s="38">
        <f>IF(I554=0,0,IF(H554&lt;=RFM_Method!$C$22,5,IF(H554&lt;=RFM_Method!$C$23,4,IF(H554&lt;=RFM_Method!$C$24,3,IF(H554&lt;=RFM_Method!$C$25,2,1)))))</f>
        <v>5</v>
      </c>
      <c r="L554" s="38">
        <f>IF(I554=0,0,IF(I554&gt;=RFM_Method!$E$22,5,IF(I554&gt;=RFM_Method!$E$23,4,IF(I554&gt;=RFM_Method!$E$24,3,IF(I554&gt;=RFM_Method!$E$25,2,1)))))</f>
        <v>5</v>
      </c>
      <c r="M554" s="38">
        <f>IF(I554=0,0,IF(J554&gt;=RFM_Method!$D$25,5,IF(J554&gt;=RFM_Method!$D$24,4,IF(J554&gt;=RFM_Method!$D$23,3,IF(J554&gt;=RFM_Method!$D$22,2,1)))))</f>
        <v>5</v>
      </c>
      <c r="N554" s="38" t="str">
        <f t="shared" si="24"/>
        <v>555</v>
      </c>
      <c r="O554" s="38">
        <f t="shared" si="25"/>
        <v>15</v>
      </c>
      <c r="P554" s="38">
        <f t="shared" si="26"/>
        <v>5</v>
      </c>
      <c r="Q554" s="12" t="str">
        <f>IF(I554=0,"Never Recharged",INDEX(RFM_Method!$C$32:$G$36,6-K554,P554))</f>
        <v>Champions</v>
      </c>
      <c r="R554" s="39">
        <f>SUMIFS(Raw_DataUsage!$D$2:$D$5001,Raw_DataUsage!$B$2:$B$5001,A554)/1024</f>
        <v>4.8188574218750002</v>
      </c>
      <c r="S554" s="40">
        <f>SUMIFS(Raw_Calls!$D$2:$D$5001,Raw_Calls!$B$2:$B$5001,A554)/60</f>
        <v>108.16666666666667</v>
      </c>
      <c r="T554" s="38" t="str">
        <f>IF(COUNTIFS(Raw_Subscriptions!$B$2:$B$3001,A554,Raw_Subscriptions!$F$2:$F$3001,"Active")&gt;0,"Yes","No")</f>
        <v>No</v>
      </c>
    </row>
    <row r="555" spans="1:20" x14ac:dyDescent="0.3">
      <c r="A555" s="13" t="str">
        <f>Raw_Customers!A552</f>
        <v>C000551</v>
      </c>
      <c r="B555" s="13" t="str">
        <f>Raw_Customers!B552</f>
        <v>Rahul Kumar</v>
      </c>
      <c r="C555" s="13" t="str">
        <f>Raw_Customers!E552</f>
        <v>Delhi</v>
      </c>
      <c r="D555" s="13" t="str">
        <f>Raw_Customers!F552</f>
        <v>Maharashtra</v>
      </c>
      <c r="E555" s="13" t="str">
        <f>Raw_Customers!H552</f>
        <v>Inactive</v>
      </c>
      <c r="F555" s="35">
        <f>Raw_Customers!G552</f>
        <v>44622</v>
      </c>
      <c r="G555" s="36">
        <f>IF(I555=0,"",INT(_xlfn.MAXIFS(Raw_Recharges!$D$2:$D$3001,Raw_Recharges!$B$2:$B$3001,A555)))</f>
        <v>45836</v>
      </c>
      <c r="H555" s="12">
        <f>IF(I555=0,"",RFM_Method!$C$5-G555)</f>
        <v>218</v>
      </c>
      <c r="I555" s="12">
        <f>COUNTIFS(Raw_Recharges!$B$2:$B$3001,A555)</f>
        <v>2</v>
      </c>
      <c r="J555" s="37">
        <f>IF(I555=0,"",SUMIFS(Raw_Recharges!$E$2:$E$3001,Raw_Recharges!$B$2:$B$3001,A555))</f>
        <v>965</v>
      </c>
      <c r="K555" s="38">
        <f>IF(I555=0,0,IF(H555&lt;=RFM_Method!$C$22,5,IF(H555&lt;=RFM_Method!$C$23,4,IF(H555&lt;=RFM_Method!$C$24,3,IF(H555&lt;=RFM_Method!$C$25,2,1)))))</f>
        <v>2</v>
      </c>
      <c r="L555" s="38">
        <f>IF(I555=0,0,IF(I555&gt;=RFM_Method!$E$22,5,IF(I555&gt;=RFM_Method!$E$23,4,IF(I555&gt;=RFM_Method!$E$24,3,IF(I555&gt;=RFM_Method!$E$25,2,1)))))</f>
        <v>2</v>
      </c>
      <c r="M555" s="38">
        <f>IF(I555=0,0,IF(J555&gt;=RFM_Method!$D$25,5,IF(J555&gt;=RFM_Method!$D$24,4,IF(J555&gt;=RFM_Method!$D$23,3,IF(J555&gt;=RFM_Method!$D$22,2,1)))))</f>
        <v>3</v>
      </c>
      <c r="N555" s="38" t="str">
        <f t="shared" si="24"/>
        <v>223</v>
      </c>
      <c r="O555" s="38">
        <f t="shared" si="25"/>
        <v>7</v>
      </c>
      <c r="P555" s="38">
        <f t="shared" si="26"/>
        <v>3</v>
      </c>
      <c r="Q555" s="12" t="str">
        <f>IF(I555=0,"Never Recharged",INDEX(RFM_Method!$C$32:$G$36,6-K555,P555))</f>
        <v>At Risk</v>
      </c>
      <c r="R555" s="39">
        <f>SUMIFS(Raw_DataUsage!$D$2:$D$5001,Raw_DataUsage!$B$2:$B$5001,A555)/1024</f>
        <v>1.4345019531250001</v>
      </c>
      <c r="S555" s="40">
        <f>SUMIFS(Raw_Calls!$D$2:$D$5001,Raw_Calls!$B$2:$B$5001,A555)/60</f>
        <v>155.83333333333334</v>
      </c>
      <c r="T555" s="38" t="str">
        <f>IF(COUNTIFS(Raw_Subscriptions!$B$2:$B$3001,A555,Raw_Subscriptions!$F$2:$F$3001,"Active")&gt;0,"Yes","No")</f>
        <v>Yes</v>
      </c>
    </row>
    <row r="556" spans="1:20" x14ac:dyDescent="0.3">
      <c r="A556" s="13" t="str">
        <f>Raw_Customers!A553</f>
        <v>C000552</v>
      </c>
      <c r="B556" s="13" t="str">
        <f>Raw_Customers!B553</f>
        <v>Amit Mishra</v>
      </c>
      <c r="C556" s="13" t="str">
        <f>Raw_Customers!E553</f>
        <v>Hyderabad</v>
      </c>
      <c r="D556" s="13" t="str">
        <f>Raw_Customers!F553</f>
        <v>Andhra Pradesh</v>
      </c>
      <c r="E556" s="13" t="str">
        <f>Raw_Customers!H553</f>
        <v>Active</v>
      </c>
      <c r="F556" s="35">
        <f>Raw_Customers!G553</f>
        <v>45312</v>
      </c>
      <c r="G556" s="36" t="str">
        <f>IF(I556=0,"",INT(_xlfn.MAXIFS(Raw_Recharges!$D$2:$D$3001,Raw_Recharges!$B$2:$B$3001,A556)))</f>
        <v/>
      </c>
      <c r="H556" s="12" t="str">
        <f>IF(I556=0,"",RFM_Method!$C$5-G556)</f>
        <v/>
      </c>
      <c r="I556" s="12">
        <f>COUNTIFS(Raw_Recharges!$B$2:$B$3001,A556)</f>
        <v>0</v>
      </c>
      <c r="J556" s="37" t="str">
        <f>IF(I556=0,"",SUMIFS(Raw_Recharges!$E$2:$E$3001,Raw_Recharges!$B$2:$B$3001,A556))</f>
        <v/>
      </c>
      <c r="K556" s="38">
        <f>IF(I556=0,0,IF(H556&lt;=RFM_Method!$C$22,5,IF(H556&lt;=RFM_Method!$C$23,4,IF(H556&lt;=RFM_Method!$C$24,3,IF(H556&lt;=RFM_Method!$C$25,2,1)))))</f>
        <v>0</v>
      </c>
      <c r="L556" s="38">
        <f>IF(I556=0,0,IF(I556&gt;=RFM_Method!$E$22,5,IF(I556&gt;=RFM_Method!$E$23,4,IF(I556&gt;=RFM_Method!$E$24,3,IF(I556&gt;=RFM_Method!$E$25,2,1)))))</f>
        <v>0</v>
      </c>
      <c r="M556" s="38">
        <f>IF(I556=0,0,IF(J556&gt;=RFM_Method!$D$25,5,IF(J556&gt;=RFM_Method!$D$24,4,IF(J556&gt;=RFM_Method!$D$23,3,IF(J556&gt;=RFM_Method!$D$22,2,1)))))</f>
        <v>0</v>
      </c>
      <c r="N556" s="38" t="str">
        <f t="shared" si="24"/>
        <v>000</v>
      </c>
      <c r="O556" s="38">
        <f t="shared" si="25"/>
        <v>0</v>
      </c>
      <c r="P556" s="38">
        <f t="shared" si="26"/>
        <v>0</v>
      </c>
      <c r="Q556" s="12" t="str">
        <f>IF(I556=0,"Never Recharged",INDEX(RFM_Method!$C$32:$G$36,6-K556,P556))</f>
        <v>Never Recharged</v>
      </c>
      <c r="R556" s="39">
        <f>SUMIFS(Raw_DataUsage!$D$2:$D$5001,Raw_DataUsage!$B$2:$B$5001,A556)/1024</f>
        <v>1.8658398437499999</v>
      </c>
      <c r="S556" s="40">
        <f>SUMIFS(Raw_Calls!$D$2:$D$5001,Raw_Calls!$B$2:$B$5001,A556)/60</f>
        <v>150.43333333333334</v>
      </c>
      <c r="T556" s="38" t="str">
        <f>IF(COUNTIFS(Raw_Subscriptions!$B$2:$B$3001,A556,Raw_Subscriptions!$F$2:$F$3001,"Active")&gt;0,"Yes","No")</f>
        <v>No</v>
      </c>
    </row>
    <row r="557" spans="1:20" x14ac:dyDescent="0.3">
      <c r="A557" s="13" t="str">
        <f>Raw_Customers!A554</f>
        <v>C000553</v>
      </c>
      <c r="B557" s="13" t="str">
        <f>Raw_Customers!B554</f>
        <v>Amit Gupta</v>
      </c>
      <c r="C557" s="13" t="str">
        <f>Raw_Customers!E554</f>
        <v>Mumbai</v>
      </c>
      <c r="D557" s="13" t="str">
        <f>Raw_Customers!F554</f>
        <v>Gujarat</v>
      </c>
      <c r="E557" s="13" t="str">
        <f>Raw_Customers!H554</f>
        <v>Active</v>
      </c>
      <c r="F557" s="35">
        <f>Raw_Customers!G554</f>
        <v>45467</v>
      </c>
      <c r="G557" s="36">
        <f>IF(I557=0,"",INT(_xlfn.MAXIFS(Raw_Recharges!$D$2:$D$3001,Raw_Recharges!$B$2:$B$3001,A557)))</f>
        <v>45764</v>
      </c>
      <c r="H557" s="12">
        <f>IF(I557=0,"",RFM_Method!$C$5-G557)</f>
        <v>290</v>
      </c>
      <c r="I557" s="12">
        <f>COUNTIFS(Raw_Recharges!$B$2:$B$3001,A557)</f>
        <v>1</v>
      </c>
      <c r="J557" s="37">
        <f>IF(I557=0,"",SUMIFS(Raw_Recharges!$E$2:$E$3001,Raw_Recharges!$B$2:$B$3001,A557))</f>
        <v>479</v>
      </c>
      <c r="K557" s="38">
        <f>IF(I557=0,0,IF(H557&lt;=RFM_Method!$C$22,5,IF(H557&lt;=RFM_Method!$C$23,4,IF(H557&lt;=RFM_Method!$C$24,3,IF(H557&lt;=RFM_Method!$C$25,2,1)))))</f>
        <v>1</v>
      </c>
      <c r="L557" s="38">
        <f>IF(I557=0,0,IF(I557&gt;=RFM_Method!$E$22,5,IF(I557&gt;=RFM_Method!$E$23,4,IF(I557&gt;=RFM_Method!$E$24,3,IF(I557&gt;=RFM_Method!$E$25,2,1)))))</f>
        <v>1</v>
      </c>
      <c r="M557" s="38">
        <f>IF(I557=0,0,IF(J557&gt;=RFM_Method!$D$25,5,IF(J557&gt;=RFM_Method!$D$24,4,IF(J557&gt;=RFM_Method!$D$23,3,IF(J557&gt;=RFM_Method!$D$22,2,1)))))</f>
        <v>2</v>
      </c>
      <c r="N557" s="38" t="str">
        <f t="shared" si="24"/>
        <v>112</v>
      </c>
      <c r="O557" s="38">
        <f t="shared" si="25"/>
        <v>4</v>
      </c>
      <c r="P557" s="38">
        <f t="shared" si="26"/>
        <v>2</v>
      </c>
      <c r="Q557" s="12" t="str">
        <f>IF(I557=0,"Never Recharged",INDEX(RFM_Method!$C$32:$G$36,6-K557,P557))</f>
        <v>Hibernating</v>
      </c>
      <c r="R557" s="39">
        <f>SUMIFS(Raw_DataUsage!$D$2:$D$5001,Raw_DataUsage!$B$2:$B$5001,A557)/1024</f>
        <v>3.14453125</v>
      </c>
      <c r="S557" s="40">
        <f>SUMIFS(Raw_Calls!$D$2:$D$5001,Raw_Calls!$B$2:$B$5001,A557)/60</f>
        <v>46.466666666666669</v>
      </c>
      <c r="T557" s="38" t="str">
        <f>IF(COUNTIFS(Raw_Subscriptions!$B$2:$B$3001,A557,Raw_Subscriptions!$F$2:$F$3001,"Active")&gt;0,"Yes","No")</f>
        <v>No</v>
      </c>
    </row>
    <row r="558" spans="1:20" x14ac:dyDescent="0.3">
      <c r="A558" s="13" t="str">
        <f>Raw_Customers!A555</f>
        <v>C000554</v>
      </c>
      <c r="B558" s="13" t="str">
        <f>Raw_Customers!B555</f>
        <v>Anita Gupta</v>
      </c>
      <c r="C558" s="13" t="str">
        <f>Raw_Customers!E555</f>
        <v>Bangalore</v>
      </c>
      <c r="D558" s="13" t="str">
        <f>Raw_Customers!F555</f>
        <v>Maharashtra</v>
      </c>
      <c r="E558" s="13" t="str">
        <f>Raw_Customers!H555</f>
        <v>Inactive</v>
      </c>
      <c r="F558" s="35">
        <f>Raw_Customers!G555</f>
        <v>44452</v>
      </c>
      <c r="G558" s="36">
        <f>IF(I558=0,"",INT(_xlfn.MAXIFS(Raw_Recharges!$D$2:$D$3001,Raw_Recharges!$B$2:$B$3001,A558)))</f>
        <v>46031</v>
      </c>
      <c r="H558" s="12">
        <f>IF(I558=0,"",RFM_Method!$C$5-G558)</f>
        <v>23</v>
      </c>
      <c r="I558" s="12">
        <f>COUNTIFS(Raw_Recharges!$B$2:$B$3001,A558)</f>
        <v>2</v>
      </c>
      <c r="J558" s="37">
        <f>IF(I558=0,"",SUMIFS(Raw_Recharges!$E$2:$E$3001,Raw_Recharges!$B$2:$B$3001,A558))</f>
        <v>3478</v>
      </c>
      <c r="K558" s="38">
        <f>IF(I558=0,0,IF(H558&lt;=RFM_Method!$C$22,5,IF(H558&lt;=RFM_Method!$C$23,4,IF(H558&lt;=RFM_Method!$C$24,3,IF(H558&lt;=RFM_Method!$C$25,2,1)))))</f>
        <v>5</v>
      </c>
      <c r="L558" s="38">
        <f>IF(I558=0,0,IF(I558&gt;=RFM_Method!$E$22,5,IF(I558&gt;=RFM_Method!$E$23,4,IF(I558&gt;=RFM_Method!$E$24,3,IF(I558&gt;=RFM_Method!$E$25,2,1)))))</f>
        <v>2</v>
      </c>
      <c r="M558" s="38">
        <f>IF(I558=0,0,IF(J558&gt;=RFM_Method!$D$25,5,IF(J558&gt;=RFM_Method!$D$24,4,IF(J558&gt;=RFM_Method!$D$23,3,IF(J558&gt;=RFM_Method!$D$22,2,1)))))</f>
        <v>5</v>
      </c>
      <c r="N558" s="38" t="str">
        <f t="shared" si="24"/>
        <v>525</v>
      </c>
      <c r="O558" s="38">
        <f t="shared" si="25"/>
        <v>12</v>
      </c>
      <c r="P558" s="38">
        <f t="shared" si="26"/>
        <v>4</v>
      </c>
      <c r="Q558" s="12" t="str">
        <f>IF(I558=0,"Never Recharged",INDEX(RFM_Method!$C$32:$G$36,6-K558,P558))</f>
        <v>Loyal Customers</v>
      </c>
      <c r="R558" s="39">
        <f>SUMIFS(Raw_DataUsage!$D$2:$D$5001,Raw_DataUsage!$B$2:$B$5001,A558)/1024</f>
        <v>0.54979492187500001</v>
      </c>
      <c r="S558" s="40">
        <f>SUMIFS(Raw_Calls!$D$2:$D$5001,Raw_Calls!$B$2:$B$5001,A558)/60</f>
        <v>37.200000000000003</v>
      </c>
      <c r="T558" s="38" t="str">
        <f>IF(COUNTIFS(Raw_Subscriptions!$B$2:$B$3001,A558,Raw_Subscriptions!$F$2:$F$3001,"Active")&gt;0,"Yes","No")</f>
        <v>Yes</v>
      </c>
    </row>
    <row r="559" spans="1:20" x14ac:dyDescent="0.3">
      <c r="A559" s="13" t="str">
        <f>Raw_Customers!A556</f>
        <v>C000555</v>
      </c>
      <c r="B559" s="13" t="str">
        <f>Raw_Customers!B556</f>
        <v>Priya Singh</v>
      </c>
      <c r="C559" s="13" t="str">
        <f>Raw_Customers!E556</f>
        <v>Hyderabad</v>
      </c>
      <c r="D559" s="13" t="str">
        <f>Raw_Customers!F556</f>
        <v>Karnataka</v>
      </c>
      <c r="E559" s="13" t="str">
        <f>Raw_Customers!H556</f>
        <v>Inactive</v>
      </c>
      <c r="F559" s="35">
        <f>Raw_Customers!G556</f>
        <v>45140</v>
      </c>
      <c r="G559" s="36">
        <f>IF(I559=0,"",INT(_xlfn.MAXIFS(Raw_Recharges!$D$2:$D$3001,Raw_Recharges!$B$2:$B$3001,A559)))</f>
        <v>45886</v>
      </c>
      <c r="H559" s="12">
        <f>IF(I559=0,"",RFM_Method!$C$5-G559)</f>
        <v>168</v>
      </c>
      <c r="I559" s="12">
        <f>COUNTIFS(Raw_Recharges!$B$2:$B$3001,A559)</f>
        <v>1</v>
      </c>
      <c r="J559" s="37">
        <f>IF(I559=0,"",SUMIFS(Raw_Recharges!$E$2:$E$3001,Raw_Recharges!$B$2:$B$3001,A559))</f>
        <v>349</v>
      </c>
      <c r="K559" s="38">
        <f>IF(I559=0,0,IF(H559&lt;=RFM_Method!$C$22,5,IF(H559&lt;=RFM_Method!$C$23,4,IF(H559&lt;=RFM_Method!$C$24,3,IF(H559&lt;=RFM_Method!$C$25,2,1)))))</f>
        <v>2</v>
      </c>
      <c r="L559" s="38">
        <f>IF(I559=0,0,IF(I559&gt;=RFM_Method!$E$22,5,IF(I559&gt;=RFM_Method!$E$23,4,IF(I559&gt;=RFM_Method!$E$24,3,IF(I559&gt;=RFM_Method!$E$25,2,1)))))</f>
        <v>1</v>
      </c>
      <c r="M559" s="38">
        <f>IF(I559=0,0,IF(J559&gt;=RFM_Method!$D$25,5,IF(J559&gt;=RFM_Method!$D$24,4,IF(J559&gt;=RFM_Method!$D$23,3,IF(J559&gt;=RFM_Method!$D$22,2,1)))))</f>
        <v>1</v>
      </c>
      <c r="N559" s="38" t="str">
        <f t="shared" si="24"/>
        <v>211</v>
      </c>
      <c r="O559" s="38">
        <f t="shared" si="25"/>
        <v>4</v>
      </c>
      <c r="P559" s="38">
        <f t="shared" si="26"/>
        <v>1</v>
      </c>
      <c r="Q559" s="12" t="str">
        <f>IF(I559=0,"Never Recharged",INDEX(RFM_Method!$C$32:$G$36,6-K559,P559))</f>
        <v>Hibernating</v>
      </c>
      <c r="R559" s="39">
        <f>SUMIFS(Raw_DataUsage!$D$2:$D$5001,Raw_DataUsage!$B$2:$B$5001,A559)/1024</f>
        <v>4.9109179687500006</v>
      </c>
      <c r="S559" s="40">
        <f>SUMIFS(Raw_Calls!$D$2:$D$5001,Raw_Calls!$B$2:$B$5001,A559)/60</f>
        <v>84.983333333333334</v>
      </c>
      <c r="T559" s="38" t="str">
        <f>IF(COUNTIFS(Raw_Subscriptions!$B$2:$B$3001,A559,Raw_Subscriptions!$F$2:$F$3001,"Active")&gt;0,"Yes","No")</f>
        <v>No</v>
      </c>
    </row>
    <row r="560" spans="1:20" x14ac:dyDescent="0.3">
      <c r="A560" s="13" t="str">
        <f>Raw_Customers!A557</f>
        <v>C000556</v>
      </c>
      <c r="B560" s="13" t="str">
        <f>Raw_Customers!B557</f>
        <v>Pooja Gupta</v>
      </c>
      <c r="C560" s="13" t="str">
        <f>Raw_Customers!E557</f>
        <v>Pune</v>
      </c>
      <c r="D560" s="13" t="str">
        <f>Raw_Customers!F557</f>
        <v>Andhra Pradesh</v>
      </c>
      <c r="E560" s="13" t="str">
        <f>Raw_Customers!H557</f>
        <v>Active</v>
      </c>
      <c r="F560" s="35">
        <f>Raw_Customers!G557</f>
        <v>45258</v>
      </c>
      <c r="G560" s="36">
        <f>IF(I560=0,"",INT(_xlfn.MAXIFS(Raw_Recharges!$D$2:$D$3001,Raw_Recharges!$B$2:$B$3001,A560)))</f>
        <v>45883</v>
      </c>
      <c r="H560" s="12">
        <f>IF(I560=0,"",RFM_Method!$C$5-G560)</f>
        <v>171</v>
      </c>
      <c r="I560" s="12">
        <f>COUNTIFS(Raw_Recharges!$B$2:$B$3001,A560)</f>
        <v>2</v>
      </c>
      <c r="J560" s="37">
        <f>IF(I560=0,"",SUMIFS(Raw_Recharges!$E$2:$E$3001,Raw_Recharges!$B$2:$B$3001,A560))</f>
        <v>3498</v>
      </c>
      <c r="K560" s="38">
        <f>IF(I560=0,0,IF(H560&lt;=RFM_Method!$C$22,5,IF(H560&lt;=RFM_Method!$C$23,4,IF(H560&lt;=RFM_Method!$C$24,3,IF(H560&lt;=RFM_Method!$C$25,2,1)))))</f>
        <v>2</v>
      </c>
      <c r="L560" s="38">
        <f>IF(I560=0,0,IF(I560&gt;=RFM_Method!$E$22,5,IF(I560&gt;=RFM_Method!$E$23,4,IF(I560&gt;=RFM_Method!$E$24,3,IF(I560&gt;=RFM_Method!$E$25,2,1)))))</f>
        <v>2</v>
      </c>
      <c r="M560" s="38">
        <f>IF(I560=0,0,IF(J560&gt;=RFM_Method!$D$25,5,IF(J560&gt;=RFM_Method!$D$24,4,IF(J560&gt;=RFM_Method!$D$23,3,IF(J560&gt;=RFM_Method!$D$22,2,1)))))</f>
        <v>5</v>
      </c>
      <c r="N560" s="38" t="str">
        <f t="shared" si="24"/>
        <v>225</v>
      </c>
      <c r="O560" s="38">
        <f t="shared" si="25"/>
        <v>9</v>
      </c>
      <c r="P560" s="38">
        <f t="shared" si="26"/>
        <v>4</v>
      </c>
      <c r="Q560" s="12" t="str">
        <f>IF(I560=0,"Never Recharged",INDEX(RFM_Method!$C$32:$G$36,6-K560,P560))</f>
        <v>At Risk</v>
      </c>
      <c r="R560" s="39">
        <f>SUMIFS(Raw_DataUsage!$D$2:$D$5001,Raw_DataUsage!$B$2:$B$5001,A560)/1024</f>
        <v>2.3071582031249998</v>
      </c>
      <c r="S560" s="40">
        <f>SUMIFS(Raw_Calls!$D$2:$D$5001,Raw_Calls!$B$2:$B$5001,A560)/60</f>
        <v>182.6</v>
      </c>
      <c r="T560" s="38" t="str">
        <f>IF(COUNTIFS(Raw_Subscriptions!$B$2:$B$3001,A560,Raw_Subscriptions!$F$2:$F$3001,"Active")&gt;0,"Yes","No")</f>
        <v>No</v>
      </c>
    </row>
    <row r="561" spans="1:20" x14ac:dyDescent="0.3">
      <c r="A561" s="13" t="str">
        <f>Raw_Customers!A558</f>
        <v>C000557</v>
      </c>
      <c r="B561" s="13" t="str">
        <f>Raw_Customers!B558</f>
        <v>Anita Yadav</v>
      </c>
      <c r="C561" s="13" t="str">
        <f>Raw_Customers!E558</f>
        <v>Mumbai</v>
      </c>
      <c r="D561" s="13" t="str">
        <f>Raw_Customers!F558</f>
        <v>UP West</v>
      </c>
      <c r="E561" s="13" t="str">
        <f>Raw_Customers!H558</f>
        <v>Active</v>
      </c>
      <c r="F561" s="35">
        <f>Raw_Customers!G558</f>
        <v>44869</v>
      </c>
      <c r="G561" s="36">
        <f>IF(I561=0,"",INT(_xlfn.MAXIFS(Raw_Recharges!$D$2:$D$3001,Raw_Recharges!$B$2:$B$3001,A561)))</f>
        <v>45769</v>
      </c>
      <c r="H561" s="12">
        <f>IF(I561=0,"",RFM_Method!$C$5-G561)</f>
        <v>285</v>
      </c>
      <c r="I561" s="12">
        <f>COUNTIFS(Raw_Recharges!$B$2:$B$3001,A561)</f>
        <v>1</v>
      </c>
      <c r="J561" s="37">
        <f>IF(I561=0,"",SUMIFS(Raw_Recharges!$E$2:$E$3001,Raw_Recharges!$B$2:$B$3001,A561))</f>
        <v>499</v>
      </c>
      <c r="K561" s="38">
        <f>IF(I561=0,0,IF(H561&lt;=RFM_Method!$C$22,5,IF(H561&lt;=RFM_Method!$C$23,4,IF(H561&lt;=RFM_Method!$C$24,3,IF(H561&lt;=RFM_Method!$C$25,2,1)))))</f>
        <v>1</v>
      </c>
      <c r="L561" s="38">
        <f>IF(I561=0,0,IF(I561&gt;=RFM_Method!$E$22,5,IF(I561&gt;=RFM_Method!$E$23,4,IF(I561&gt;=RFM_Method!$E$24,3,IF(I561&gt;=RFM_Method!$E$25,2,1)))))</f>
        <v>1</v>
      </c>
      <c r="M561" s="38">
        <f>IF(I561=0,0,IF(J561&gt;=RFM_Method!$D$25,5,IF(J561&gt;=RFM_Method!$D$24,4,IF(J561&gt;=RFM_Method!$D$23,3,IF(J561&gt;=RFM_Method!$D$22,2,1)))))</f>
        <v>2</v>
      </c>
      <c r="N561" s="38" t="str">
        <f t="shared" si="24"/>
        <v>112</v>
      </c>
      <c r="O561" s="38">
        <f t="shared" si="25"/>
        <v>4</v>
      </c>
      <c r="P561" s="38">
        <f t="shared" si="26"/>
        <v>2</v>
      </c>
      <c r="Q561" s="12" t="str">
        <f>IF(I561=0,"Never Recharged",INDEX(RFM_Method!$C$32:$G$36,6-K561,P561))</f>
        <v>Hibernating</v>
      </c>
      <c r="R561" s="39">
        <f>SUMIFS(Raw_DataUsage!$D$2:$D$5001,Raw_DataUsage!$B$2:$B$5001,A561)/1024</f>
        <v>4.2712207031249996</v>
      </c>
      <c r="S561" s="40">
        <f>SUMIFS(Raw_Calls!$D$2:$D$5001,Raw_Calls!$B$2:$B$5001,A561)/60</f>
        <v>47.06666666666667</v>
      </c>
      <c r="T561" s="38" t="str">
        <f>IF(COUNTIFS(Raw_Subscriptions!$B$2:$B$3001,A561,Raw_Subscriptions!$F$2:$F$3001,"Active")&gt;0,"Yes","No")</f>
        <v>No</v>
      </c>
    </row>
    <row r="562" spans="1:20" x14ac:dyDescent="0.3">
      <c r="A562" s="13" t="str">
        <f>Raw_Customers!A559</f>
        <v>C000558</v>
      </c>
      <c r="B562" s="13" t="str">
        <f>Raw_Customers!B559</f>
        <v>Pooja Jha</v>
      </c>
      <c r="C562" s="13" t="str">
        <f>Raw_Customers!E559</f>
        <v>Hyderabad</v>
      </c>
      <c r="D562" s="13" t="str">
        <f>Raw_Customers!F559</f>
        <v>Delhi NCR</v>
      </c>
      <c r="E562" s="13" t="str">
        <f>Raw_Customers!H559</f>
        <v>Active</v>
      </c>
      <c r="F562" s="35">
        <f>Raw_Customers!G559</f>
        <v>44663</v>
      </c>
      <c r="G562" s="36">
        <f>IF(I562=0,"",INT(_xlfn.MAXIFS(Raw_Recharges!$D$2:$D$3001,Raw_Recharges!$B$2:$B$3001,A562)))</f>
        <v>46038</v>
      </c>
      <c r="H562" s="12">
        <f>IF(I562=0,"",RFM_Method!$C$5-G562)</f>
        <v>16</v>
      </c>
      <c r="I562" s="12">
        <f>COUNTIFS(Raw_Recharges!$B$2:$B$3001,A562)</f>
        <v>1</v>
      </c>
      <c r="J562" s="37">
        <f>IF(I562=0,"",SUMIFS(Raw_Recharges!$E$2:$E$3001,Raw_Recharges!$B$2:$B$3001,A562))</f>
        <v>666</v>
      </c>
      <c r="K562" s="38">
        <f>IF(I562=0,0,IF(H562&lt;=RFM_Method!$C$22,5,IF(H562&lt;=RFM_Method!$C$23,4,IF(H562&lt;=RFM_Method!$C$24,3,IF(H562&lt;=RFM_Method!$C$25,2,1)))))</f>
        <v>5</v>
      </c>
      <c r="L562" s="38">
        <f>IF(I562=0,0,IF(I562&gt;=RFM_Method!$E$22,5,IF(I562&gt;=RFM_Method!$E$23,4,IF(I562&gt;=RFM_Method!$E$24,3,IF(I562&gt;=RFM_Method!$E$25,2,1)))))</f>
        <v>1</v>
      </c>
      <c r="M562" s="38">
        <f>IF(I562=0,0,IF(J562&gt;=RFM_Method!$D$25,5,IF(J562&gt;=RFM_Method!$D$24,4,IF(J562&gt;=RFM_Method!$D$23,3,IF(J562&gt;=RFM_Method!$D$22,2,1)))))</f>
        <v>3</v>
      </c>
      <c r="N562" s="38" t="str">
        <f t="shared" si="24"/>
        <v>513</v>
      </c>
      <c r="O562" s="38">
        <f t="shared" si="25"/>
        <v>9</v>
      </c>
      <c r="P562" s="38">
        <f t="shared" si="26"/>
        <v>2</v>
      </c>
      <c r="Q562" s="12" t="str">
        <f>IF(I562=0,"Never Recharged",INDEX(RFM_Method!$C$32:$G$36,6-K562,P562))</f>
        <v>Promising</v>
      </c>
      <c r="R562" s="39">
        <f>SUMIFS(Raw_DataUsage!$D$2:$D$5001,Raw_DataUsage!$B$2:$B$5001,A562)/1024</f>
        <v>0.55887695312499996</v>
      </c>
      <c r="S562" s="40">
        <f>SUMIFS(Raw_Calls!$D$2:$D$5001,Raw_Calls!$B$2:$B$5001,A562)/60</f>
        <v>122.75</v>
      </c>
      <c r="T562" s="38" t="str">
        <f>IF(COUNTIFS(Raw_Subscriptions!$B$2:$B$3001,A562,Raw_Subscriptions!$F$2:$F$3001,"Active")&gt;0,"Yes","No")</f>
        <v>Yes</v>
      </c>
    </row>
    <row r="563" spans="1:20" x14ac:dyDescent="0.3">
      <c r="A563" s="13" t="str">
        <f>Raw_Customers!A560</f>
        <v>C000559</v>
      </c>
      <c r="B563" s="13" t="str">
        <f>Raw_Customers!B560</f>
        <v>Priya Patel</v>
      </c>
      <c r="C563" s="13" t="str">
        <f>Raw_Customers!E560</f>
        <v>Delhi</v>
      </c>
      <c r="D563" s="13" t="str">
        <f>Raw_Customers!F560</f>
        <v>Mumbai</v>
      </c>
      <c r="E563" s="13" t="str">
        <f>Raw_Customers!H560</f>
        <v>Inactive</v>
      </c>
      <c r="F563" s="35">
        <f>Raw_Customers!G560</f>
        <v>45980</v>
      </c>
      <c r="G563" s="36">
        <f>IF(I563=0,"",INT(_xlfn.MAXIFS(Raw_Recharges!$D$2:$D$3001,Raw_Recharges!$B$2:$B$3001,A563)))</f>
        <v>45992</v>
      </c>
      <c r="H563" s="12">
        <f>IF(I563=0,"",RFM_Method!$C$5-G563)</f>
        <v>62</v>
      </c>
      <c r="I563" s="12">
        <f>COUNTIFS(Raw_Recharges!$B$2:$B$3001,A563)</f>
        <v>1</v>
      </c>
      <c r="J563" s="37">
        <f>IF(I563=0,"",SUMIFS(Raw_Recharges!$E$2:$E$3001,Raw_Recharges!$B$2:$B$3001,A563))</f>
        <v>999</v>
      </c>
      <c r="K563" s="38">
        <f>IF(I563=0,0,IF(H563&lt;=RFM_Method!$C$22,5,IF(H563&lt;=RFM_Method!$C$23,4,IF(H563&lt;=RFM_Method!$C$24,3,IF(H563&lt;=RFM_Method!$C$25,2,1)))))</f>
        <v>4</v>
      </c>
      <c r="L563" s="38">
        <f>IF(I563=0,0,IF(I563&gt;=RFM_Method!$E$22,5,IF(I563&gt;=RFM_Method!$E$23,4,IF(I563&gt;=RFM_Method!$E$24,3,IF(I563&gt;=RFM_Method!$E$25,2,1)))))</f>
        <v>1</v>
      </c>
      <c r="M563" s="38">
        <f>IF(I563=0,0,IF(J563&gt;=RFM_Method!$D$25,5,IF(J563&gt;=RFM_Method!$D$24,4,IF(J563&gt;=RFM_Method!$D$23,3,IF(J563&gt;=RFM_Method!$D$22,2,1)))))</f>
        <v>3</v>
      </c>
      <c r="N563" s="38" t="str">
        <f t="shared" si="24"/>
        <v>413</v>
      </c>
      <c r="O563" s="38">
        <f t="shared" si="25"/>
        <v>8</v>
      </c>
      <c r="P563" s="38">
        <f t="shared" si="26"/>
        <v>2</v>
      </c>
      <c r="Q563" s="12" t="str">
        <f>IF(I563=0,"Never Recharged",INDEX(RFM_Method!$C$32:$G$36,6-K563,P563))</f>
        <v>Potential Loyalist</v>
      </c>
      <c r="R563" s="39">
        <f>SUMIFS(Raw_DataUsage!$D$2:$D$5001,Raw_DataUsage!$B$2:$B$5001,A563)/1024</f>
        <v>1.594287109375</v>
      </c>
      <c r="S563" s="40">
        <f>SUMIFS(Raw_Calls!$D$2:$D$5001,Raw_Calls!$B$2:$B$5001,A563)/60</f>
        <v>55.216666666666669</v>
      </c>
      <c r="T563" s="38" t="str">
        <f>IF(COUNTIFS(Raw_Subscriptions!$B$2:$B$3001,A563,Raw_Subscriptions!$F$2:$F$3001,"Active")&gt;0,"Yes","No")</f>
        <v>No</v>
      </c>
    </row>
    <row r="564" spans="1:20" x14ac:dyDescent="0.3">
      <c r="A564" s="13" t="str">
        <f>Raw_Customers!A561</f>
        <v>C000560</v>
      </c>
      <c r="B564" s="13" t="str">
        <f>Raw_Customers!B561</f>
        <v>Priya Kumar</v>
      </c>
      <c r="C564" s="13" t="str">
        <f>Raw_Customers!E561</f>
        <v>Pune</v>
      </c>
      <c r="D564" s="13" t="str">
        <f>Raw_Customers!F561</f>
        <v>Delhi NCR</v>
      </c>
      <c r="E564" s="13" t="str">
        <f>Raw_Customers!H561</f>
        <v>Inactive</v>
      </c>
      <c r="F564" s="35">
        <f>Raw_Customers!G561</f>
        <v>45318</v>
      </c>
      <c r="G564" s="36">
        <f>IF(I564=0,"",INT(_xlfn.MAXIFS(Raw_Recharges!$D$2:$D$3001,Raw_Recharges!$B$2:$B$3001,A564)))</f>
        <v>45930</v>
      </c>
      <c r="H564" s="12">
        <f>IF(I564=0,"",RFM_Method!$C$5-G564)</f>
        <v>124</v>
      </c>
      <c r="I564" s="12">
        <f>COUNTIFS(Raw_Recharges!$B$2:$B$3001,A564)</f>
        <v>1</v>
      </c>
      <c r="J564" s="37">
        <f>IF(I564=0,"",SUMIFS(Raw_Recharges!$E$2:$E$3001,Raw_Recharges!$B$2:$B$3001,A564))</f>
        <v>2999</v>
      </c>
      <c r="K564" s="38">
        <f>IF(I564=0,0,IF(H564&lt;=RFM_Method!$C$22,5,IF(H564&lt;=RFM_Method!$C$23,4,IF(H564&lt;=RFM_Method!$C$24,3,IF(H564&lt;=RFM_Method!$C$25,2,1)))))</f>
        <v>3</v>
      </c>
      <c r="L564" s="38">
        <f>IF(I564=0,0,IF(I564&gt;=RFM_Method!$E$22,5,IF(I564&gt;=RFM_Method!$E$23,4,IF(I564&gt;=RFM_Method!$E$24,3,IF(I564&gt;=RFM_Method!$E$25,2,1)))))</f>
        <v>1</v>
      </c>
      <c r="M564" s="38">
        <f>IF(I564=0,0,IF(J564&gt;=RFM_Method!$D$25,5,IF(J564&gt;=RFM_Method!$D$24,4,IF(J564&gt;=RFM_Method!$D$23,3,IF(J564&gt;=RFM_Method!$D$22,2,1)))))</f>
        <v>5</v>
      </c>
      <c r="N564" s="38" t="str">
        <f t="shared" si="24"/>
        <v>315</v>
      </c>
      <c r="O564" s="38">
        <f t="shared" si="25"/>
        <v>9</v>
      </c>
      <c r="P564" s="38">
        <f t="shared" si="26"/>
        <v>3</v>
      </c>
      <c r="Q564" s="12" t="str">
        <f>IF(I564=0,"Never Recharged",INDEX(RFM_Method!$C$32:$G$36,6-K564,P564))</f>
        <v>Need Attention</v>
      </c>
      <c r="R564" s="39">
        <f>SUMIFS(Raw_DataUsage!$D$2:$D$5001,Raw_DataUsage!$B$2:$B$5001,A564)/1024</f>
        <v>2.80125</v>
      </c>
      <c r="S564" s="40">
        <f>SUMIFS(Raw_Calls!$D$2:$D$5001,Raw_Calls!$B$2:$B$5001,A564)/60</f>
        <v>51.75</v>
      </c>
      <c r="T564" s="38" t="str">
        <f>IF(COUNTIFS(Raw_Subscriptions!$B$2:$B$3001,A564,Raw_Subscriptions!$F$2:$F$3001,"Active")&gt;0,"Yes","No")</f>
        <v>No</v>
      </c>
    </row>
    <row r="565" spans="1:20" x14ac:dyDescent="0.3">
      <c r="A565" s="13" t="str">
        <f>Raw_Customers!A562</f>
        <v>C000561</v>
      </c>
      <c r="B565" s="13" t="str">
        <f>Raw_Customers!B562</f>
        <v>Anita Yadav</v>
      </c>
      <c r="C565" s="13" t="str">
        <f>Raw_Customers!E562</f>
        <v>Hyderabad</v>
      </c>
      <c r="D565" s="13" t="str">
        <f>Raw_Customers!F562</f>
        <v>Punjab</v>
      </c>
      <c r="E565" s="13" t="str">
        <f>Raw_Customers!H562</f>
        <v>Active</v>
      </c>
      <c r="F565" s="35">
        <f>Raw_Customers!G562</f>
        <v>45371</v>
      </c>
      <c r="G565" s="36" t="str">
        <f>IF(I565=0,"",INT(_xlfn.MAXIFS(Raw_Recharges!$D$2:$D$3001,Raw_Recharges!$B$2:$B$3001,A565)))</f>
        <v/>
      </c>
      <c r="H565" s="12" t="str">
        <f>IF(I565=0,"",RFM_Method!$C$5-G565)</f>
        <v/>
      </c>
      <c r="I565" s="12">
        <f>COUNTIFS(Raw_Recharges!$B$2:$B$3001,A565)</f>
        <v>0</v>
      </c>
      <c r="J565" s="37" t="str">
        <f>IF(I565=0,"",SUMIFS(Raw_Recharges!$E$2:$E$3001,Raw_Recharges!$B$2:$B$3001,A565))</f>
        <v/>
      </c>
      <c r="K565" s="38">
        <f>IF(I565=0,0,IF(H565&lt;=RFM_Method!$C$22,5,IF(H565&lt;=RFM_Method!$C$23,4,IF(H565&lt;=RFM_Method!$C$24,3,IF(H565&lt;=RFM_Method!$C$25,2,1)))))</f>
        <v>0</v>
      </c>
      <c r="L565" s="38">
        <f>IF(I565=0,0,IF(I565&gt;=RFM_Method!$E$22,5,IF(I565&gt;=RFM_Method!$E$23,4,IF(I565&gt;=RFM_Method!$E$24,3,IF(I565&gt;=RFM_Method!$E$25,2,1)))))</f>
        <v>0</v>
      </c>
      <c r="M565" s="38">
        <f>IF(I565=0,0,IF(J565&gt;=RFM_Method!$D$25,5,IF(J565&gt;=RFM_Method!$D$24,4,IF(J565&gt;=RFM_Method!$D$23,3,IF(J565&gt;=RFM_Method!$D$22,2,1)))))</f>
        <v>0</v>
      </c>
      <c r="N565" s="38" t="str">
        <f t="shared" si="24"/>
        <v>000</v>
      </c>
      <c r="O565" s="38">
        <f t="shared" si="25"/>
        <v>0</v>
      </c>
      <c r="P565" s="38">
        <f t="shared" si="26"/>
        <v>0</v>
      </c>
      <c r="Q565" s="12" t="str">
        <f>IF(I565=0,"Never Recharged",INDEX(RFM_Method!$C$32:$G$36,6-K565,P565))</f>
        <v>Never Recharged</v>
      </c>
      <c r="R565" s="39">
        <f>SUMIFS(Raw_DataUsage!$D$2:$D$5001,Raw_DataUsage!$B$2:$B$5001,A565)/1024</f>
        <v>0.83803710937499998</v>
      </c>
      <c r="S565" s="40">
        <f>SUMIFS(Raw_Calls!$D$2:$D$5001,Raw_Calls!$B$2:$B$5001,A565)/60</f>
        <v>40.299999999999997</v>
      </c>
      <c r="T565" s="38" t="str">
        <f>IF(COUNTIFS(Raw_Subscriptions!$B$2:$B$3001,A565,Raw_Subscriptions!$F$2:$F$3001,"Active")&gt;0,"Yes","No")</f>
        <v>No</v>
      </c>
    </row>
    <row r="566" spans="1:20" x14ac:dyDescent="0.3">
      <c r="A566" s="13" t="str">
        <f>Raw_Customers!A563</f>
        <v>C000562</v>
      </c>
      <c r="B566" s="13" t="str">
        <f>Raw_Customers!B563</f>
        <v>Suresh Patel</v>
      </c>
      <c r="C566" s="13" t="str">
        <f>Raw_Customers!E563</f>
        <v>Pune</v>
      </c>
      <c r="D566" s="13" t="str">
        <f>Raw_Customers!F563</f>
        <v>Andhra Pradesh</v>
      </c>
      <c r="E566" s="13" t="str">
        <f>Raw_Customers!H563</f>
        <v>Active</v>
      </c>
      <c r="F566" s="35">
        <f>Raw_Customers!G563</f>
        <v>45066</v>
      </c>
      <c r="G566" s="36">
        <f>IF(I566=0,"",INT(_xlfn.MAXIFS(Raw_Recharges!$D$2:$D$3001,Raw_Recharges!$B$2:$B$3001,A566)))</f>
        <v>46033</v>
      </c>
      <c r="H566" s="12">
        <f>IF(I566=0,"",RFM_Method!$C$5-G566)</f>
        <v>21</v>
      </c>
      <c r="I566" s="12">
        <f>COUNTIFS(Raw_Recharges!$B$2:$B$3001,A566)</f>
        <v>1</v>
      </c>
      <c r="J566" s="37">
        <f>IF(I566=0,"",SUMIFS(Raw_Recharges!$E$2:$E$3001,Raw_Recharges!$B$2:$B$3001,A566))</f>
        <v>2999</v>
      </c>
      <c r="K566" s="38">
        <f>IF(I566=0,0,IF(H566&lt;=RFM_Method!$C$22,5,IF(H566&lt;=RFM_Method!$C$23,4,IF(H566&lt;=RFM_Method!$C$24,3,IF(H566&lt;=RFM_Method!$C$25,2,1)))))</f>
        <v>5</v>
      </c>
      <c r="L566" s="38">
        <f>IF(I566=0,0,IF(I566&gt;=RFM_Method!$E$22,5,IF(I566&gt;=RFM_Method!$E$23,4,IF(I566&gt;=RFM_Method!$E$24,3,IF(I566&gt;=RFM_Method!$E$25,2,1)))))</f>
        <v>1</v>
      </c>
      <c r="M566" s="38">
        <f>IF(I566=0,0,IF(J566&gt;=RFM_Method!$D$25,5,IF(J566&gt;=RFM_Method!$D$24,4,IF(J566&gt;=RFM_Method!$D$23,3,IF(J566&gt;=RFM_Method!$D$22,2,1)))))</f>
        <v>5</v>
      </c>
      <c r="N566" s="38" t="str">
        <f t="shared" si="24"/>
        <v>515</v>
      </c>
      <c r="O566" s="38">
        <f t="shared" si="25"/>
        <v>11</v>
      </c>
      <c r="P566" s="38">
        <f t="shared" si="26"/>
        <v>3</v>
      </c>
      <c r="Q566" s="12" t="str">
        <f>IF(I566=0,"Never Recharged",INDEX(RFM_Method!$C$32:$G$36,6-K566,P566))</f>
        <v>Potential Loyalist</v>
      </c>
      <c r="R566" s="39">
        <f>SUMIFS(Raw_DataUsage!$D$2:$D$5001,Raw_DataUsage!$B$2:$B$5001,A566)/1024</f>
        <v>1.4773730468749999</v>
      </c>
      <c r="S566" s="40">
        <f>SUMIFS(Raw_Calls!$D$2:$D$5001,Raw_Calls!$B$2:$B$5001,A566)/60</f>
        <v>66.400000000000006</v>
      </c>
      <c r="T566" s="38" t="str">
        <f>IF(COUNTIFS(Raw_Subscriptions!$B$2:$B$3001,A566,Raw_Subscriptions!$F$2:$F$3001,"Active")&gt;0,"Yes","No")</f>
        <v>Yes</v>
      </c>
    </row>
    <row r="567" spans="1:20" x14ac:dyDescent="0.3">
      <c r="A567" s="13" t="str">
        <f>Raw_Customers!A564</f>
        <v>C000563</v>
      </c>
      <c r="B567" s="13" t="str">
        <f>Raw_Customers!B564</f>
        <v>Anita Patel</v>
      </c>
      <c r="C567" s="13" t="str">
        <f>Raw_Customers!E564</f>
        <v>Delhi</v>
      </c>
      <c r="D567" s="13" t="str">
        <f>Raw_Customers!F564</f>
        <v>Maharashtra</v>
      </c>
      <c r="E567" s="13" t="str">
        <f>Raw_Customers!H564</f>
        <v>Inactive</v>
      </c>
      <c r="F567" s="35">
        <f>Raw_Customers!G564</f>
        <v>46030</v>
      </c>
      <c r="G567" s="36">
        <f>IF(I567=0,"",INT(_xlfn.MAXIFS(Raw_Recharges!$D$2:$D$3001,Raw_Recharges!$B$2:$B$3001,A567)))</f>
        <v>45777</v>
      </c>
      <c r="H567" s="12">
        <f>IF(I567=0,"",RFM_Method!$C$5-G567)</f>
        <v>277</v>
      </c>
      <c r="I567" s="12">
        <f>COUNTIFS(Raw_Recharges!$B$2:$B$3001,A567)</f>
        <v>1</v>
      </c>
      <c r="J567" s="37">
        <f>IF(I567=0,"",SUMIFS(Raw_Recharges!$E$2:$E$3001,Raw_Recharges!$B$2:$B$3001,A567))</f>
        <v>999</v>
      </c>
      <c r="K567" s="38">
        <f>IF(I567=0,0,IF(H567&lt;=RFM_Method!$C$22,5,IF(H567&lt;=RFM_Method!$C$23,4,IF(H567&lt;=RFM_Method!$C$24,3,IF(H567&lt;=RFM_Method!$C$25,2,1)))))</f>
        <v>1</v>
      </c>
      <c r="L567" s="38">
        <f>IF(I567=0,0,IF(I567&gt;=RFM_Method!$E$22,5,IF(I567&gt;=RFM_Method!$E$23,4,IF(I567&gt;=RFM_Method!$E$24,3,IF(I567&gt;=RFM_Method!$E$25,2,1)))))</f>
        <v>1</v>
      </c>
      <c r="M567" s="38">
        <f>IF(I567=0,0,IF(J567&gt;=RFM_Method!$D$25,5,IF(J567&gt;=RFM_Method!$D$24,4,IF(J567&gt;=RFM_Method!$D$23,3,IF(J567&gt;=RFM_Method!$D$22,2,1)))))</f>
        <v>3</v>
      </c>
      <c r="N567" s="38" t="str">
        <f t="shared" si="24"/>
        <v>113</v>
      </c>
      <c r="O567" s="38">
        <f t="shared" si="25"/>
        <v>5</v>
      </c>
      <c r="P567" s="38">
        <f t="shared" si="26"/>
        <v>2</v>
      </c>
      <c r="Q567" s="12" t="str">
        <f>IF(I567=0,"Never Recharged",INDEX(RFM_Method!$C$32:$G$36,6-K567,P567))</f>
        <v>Hibernating</v>
      </c>
      <c r="R567" s="39">
        <f>SUMIFS(Raw_DataUsage!$D$2:$D$5001,Raw_DataUsage!$B$2:$B$5001,A567)/1024</f>
        <v>1.121298828125</v>
      </c>
      <c r="S567" s="40">
        <f>SUMIFS(Raw_Calls!$D$2:$D$5001,Raw_Calls!$B$2:$B$5001,A567)/60</f>
        <v>42.2</v>
      </c>
      <c r="T567" s="38" t="str">
        <f>IF(COUNTIFS(Raw_Subscriptions!$B$2:$B$3001,A567,Raw_Subscriptions!$F$2:$F$3001,"Active")&gt;0,"Yes","No")</f>
        <v>No</v>
      </c>
    </row>
    <row r="568" spans="1:20" x14ac:dyDescent="0.3">
      <c r="A568" s="13" t="str">
        <f>Raw_Customers!A565</f>
        <v>C000564</v>
      </c>
      <c r="B568" s="13" t="str">
        <f>Raw_Customers!B565</f>
        <v>Vikram Mishra</v>
      </c>
      <c r="C568" s="13" t="str">
        <f>Raw_Customers!E565</f>
        <v>Chennai</v>
      </c>
      <c r="D568" s="13" t="str">
        <f>Raw_Customers!F565</f>
        <v>Delhi NCR</v>
      </c>
      <c r="E568" s="13" t="str">
        <f>Raw_Customers!H565</f>
        <v>Active</v>
      </c>
      <c r="F568" s="35">
        <f>Raw_Customers!G565</f>
        <v>45879</v>
      </c>
      <c r="G568" s="36">
        <f>IF(I568=0,"",INT(_xlfn.MAXIFS(Raw_Recharges!$D$2:$D$3001,Raw_Recharges!$B$2:$B$3001,A568)))</f>
        <v>45831</v>
      </c>
      <c r="H568" s="12">
        <f>IF(I568=0,"",RFM_Method!$C$5-G568)</f>
        <v>223</v>
      </c>
      <c r="I568" s="12">
        <f>COUNTIFS(Raw_Recharges!$B$2:$B$3001,A568)</f>
        <v>1</v>
      </c>
      <c r="J568" s="37">
        <f>IF(I568=0,"",SUMIFS(Raw_Recharges!$E$2:$E$3001,Raw_Recharges!$B$2:$B$3001,A568))</f>
        <v>499</v>
      </c>
      <c r="K568" s="38">
        <f>IF(I568=0,0,IF(H568&lt;=RFM_Method!$C$22,5,IF(H568&lt;=RFM_Method!$C$23,4,IF(H568&lt;=RFM_Method!$C$24,3,IF(H568&lt;=RFM_Method!$C$25,2,1)))))</f>
        <v>2</v>
      </c>
      <c r="L568" s="38">
        <f>IF(I568=0,0,IF(I568&gt;=RFM_Method!$E$22,5,IF(I568&gt;=RFM_Method!$E$23,4,IF(I568&gt;=RFM_Method!$E$24,3,IF(I568&gt;=RFM_Method!$E$25,2,1)))))</f>
        <v>1</v>
      </c>
      <c r="M568" s="38">
        <f>IF(I568=0,0,IF(J568&gt;=RFM_Method!$D$25,5,IF(J568&gt;=RFM_Method!$D$24,4,IF(J568&gt;=RFM_Method!$D$23,3,IF(J568&gt;=RFM_Method!$D$22,2,1)))))</f>
        <v>2</v>
      </c>
      <c r="N568" s="38" t="str">
        <f t="shared" si="24"/>
        <v>212</v>
      </c>
      <c r="O568" s="38">
        <f t="shared" si="25"/>
        <v>5</v>
      </c>
      <c r="P568" s="38">
        <f t="shared" si="26"/>
        <v>2</v>
      </c>
      <c r="Q568" s="12" t="str">
        <f>IF(I568=0,"Never Recharged",INDEX(RFM_Method!$C$32:$G$36,6-K568,P568))</f>
        <v>About to Sleep</v>
      </c>
      <c r="R568" s="39">
        <f>SUMIFS(Raw_DataUsage!$D$2:$D$5001,Raw_DataUsage!$B$2:$B$5001,A568)/1024</f>
        <v>4.9319042968749995</v>
      </c>
      <c r="S568" s="40">
        <f>SUMIFS(Raw_Calls!$D$2:$D$5001,Raw_Calls!$B$2:$B$5001,A568)/60</f>
        <v>193.61666666666667</v>
      </c>
      <c r="T568" s="38" t="str">
        <f>IF(COUNTIFS(Raw_Subscriptions!$B$2:$B$3001,A568,Raw_Subscriptions!$F$2:$F$3001,"Active")&gt;0,"Yes","No")</f>
        <v>No</v>
      </c>
    </row>
    <row r="569" spans="1:20" x14ac:dyDescent="0.3">
      <c r="A569" s="13" t="str">
        <f>Raw_Customers!A566</f>
        <v>C000565</v>
      </c>
      <c r="B569" s="13" t="str">
        <f>Raw_Customers!B566</f>
        <v>Simran Mishra</v>
      </c>
      <c r="C569" s="13" t="str">
        <f>Raw_Customers!E566</f>
        <v>Mumbai</v>
      </c>
      <c r="D569" s="13" t="str">
        <f>Raw_Customers!F566</f>
        <v>Karnataka</v>
      </c>
      <c r="E569" s="13" t="str">
        <f>Raw_Customers!H566</f>
        <v>Active</v>
      </c>
      <c r="F569" s="35">
        <f>Raw_Customers!G566</f>
        <v>44514</v>
      </c>
      <c r="G569" s="36">
        <f>IF(I569=0,"",INT(_xlfn.MAXIFS(Raw_Recharges!$D$2:$D$3001,Raw_Recharges!$B$2:$B$3001,A569)))</f>
        <v>45916</v>
      </c>
      <c r="H569" s="12">
        <f>IF(I569=0,"",RFM_Method!$C$5-G569)</f>
        <v>138</v>
      </c>
      <c r="I569" s="12">
        <f>COUNTIFS(Raw_Recharges!$B$2:$B$3001,A569)</f>
        <v>2</v>
      </c>
      <c r="J569" s="37">
        <f>IF(I569=0,"",SUMIFS(Raw_Recharges!$E$2:$E$3001,Raw_Recharges!$B$2:$B$3001,A569))</f>
        <v>828</v>
      </c>
      <c r="K569" s="38">
        <f>IF(I569=0,0,IF(H569&lt;=RFM_Method!$C$22,5,IF(H569&lt;=RFM_Method!$C$23,4,IF(H569&lt;=RFM_Method!$C$24,3,IF(H569&lt;=RFM_Method!$C$25,2,1)))))</f>
        <v>3</v>
      </c>
      <c r="L569" s="38">
        <f>IF(I569=0,0,IF(I569&gt;=RFM_Method!$E$22,5,IF(I569&gt;=RFM_Method!$E$23,4,IF(I569&gt;=RFM_Method!$E$24,3,IF(I569&gt;=RFM_Method!$E$25,2,1)))))</f>
        <v>2</v>
      </c>
      <c r="M569" s="38">
        <f>IF(I569=0,0,IF(J569&gt;=RFM_Method!$D$25,5,IF(J569&gt;=RFM_Method!$D$24,4,IF(J569&gt;=RFM_Method!$D$23,3,IF(J569&gt;=RFM_Method!$D$22,2,1)))))</f>
        <v>3</v>
      </c>
      <c r="N569" s="38" t="str">
        <f t="shared" si="24"/>
        <v>323</v>
      </c>
      <c r="O569" s="38">
        <f t="shared" si="25"/>
        <v>8</v>
      </c>
      <c r="P569" s="38">
        <f t="shared" si="26"/>
        <v>3</v>
      </c>
      <c r="Q569" s="12" t="str">
        <f>IF(I569=0,"Never Recharged",INDEX(RFM_Method!$C$32:$G$36,6-K569,P569))</f>
        <v>Need Attention</v>
      </c>
      <c r="R569" s="39">
        <f>SUMIFS(Raw_DataUsage!$D$2:$D$5001,Raw_DataUsage!$B$2:$B$5001,A569)/1024</f>
        <v>2.7390234375000002</v>
      </c>
      <c r="S569" s="40">
        <f>SUMIFS(Raw_Calls!$D$2:$D$5001,Raw_Calls!$B$2:$B$5001,A569)/60</f>
        <v>100.68333333333334</v>
      </c>
      <c r="T569" s="38" t="str">
        <f>IF(COUNTIFS(Raw_Subscriptions!$B$2:$B$3001,A569,Raw_Subscriptions!$F$2:$F$3001,"Active")&gt;0,"Yes","No")</f>
        <v>Yes</v>
      </c>
    </row>
    <row r="570" spans="1:20" x14ac:dyDescent="0.3">
      <c r="A570" s="13" t="str">
        <f>Raw_Customers!A567</f>
        <v>C000566</v>
      </c>
      <c r="B570" s="13" t="str">
        <f>Raw_Customers!B567</f>
        <v>Vikram Gupta</v>
      </c>
      <c r="C570" s="13" t="str">
        <f>Raw_Customers!E567</f>
        <v>Hyderabad</v>
      </c>
      <c r="D570" s="13" t="str">
        <f>Raw_Customers!F567</f>
        <v>West Bengal</v>
      </c>
      <c r="E570" s="13" t="str">
        <f>Raw_Customers!H567</f>
        <v>Active</v>
      </c>
      <c r="F570" s="35">
        <f>Raw_Customers!G567</f>
        <v>44352</v>
      </c>
      <c r="G570" s="36" t="str">
        <f>IF(I570=0,"",INT(_xlfn.MAXIFS(Raw_Recharges!$D$2:$D$3001,Raw_Recharges!$B$2:$B$3001,A570)))</f>
        <v/>
      </c>
      <c r="H570" s="12" t="str">
        <f>IF(I570=0,"",RFM_Method!$C$5-G570)</f>
        <v/>
      </c>
      <c r="I570" s="12">
        <f>COUNTIFS(Raw_Recharges!$B$2:$B$3001,A570)</f>
        <v>0</v>
      </c>
      <c r="J570" s="37" t="str">
        <f>IF(I570=0,"",SUMIFS(Raw_Recharges!$E$2:$E$3001,Raw_Recharges!$B$2:$B$3001,A570))</f>
        <v/>
      </c>
      <c r="K570" s="38">
        <f>IF(I570=0,0,IF(H570&lt;=RFM_Method!$C$22,5,IF(H570&lt;=RFM_Method!$C$23,4,IF(H570&lt;=RFM_Method!$C$24,3,IF(H570&lt;=RFM_Method!$C$25,2,1)))))</f>
        <v>0</v>
      </c>
      <c r="L570" s="38">
        <f>IF(I570=0,0,IF(I570&gt;=RFM_Method!$E$22,5,IF(I570&gt;=RFM_Method!$E$23,4,IF(I570&gt;=RFM_Method!$E$24,3,IF(I570&gt;=RFM_Method!$E$25,2,1)))))</f>
        <v>0</v>
      </c>
      <c r="M570" s="38">
        <f>IF(I570=0,0,IF(J570&gt;=RFM_Method!$D$25,5,IF(J570&gt;=RFM_Method!$D$24,4,IF(J570&gt;=RFM_Method!$D$23,3,IF(J570&gt;=RFM_Method!$D$22,2,1)))))</f>
        <v>0</v>
      </c>
      <c r="N570" s="38" t="str">
        <f t="shared" si="24"/>
        <v>000</v>
      </c>
      <c r="O570" s="38">
        <f t="shared" si="25"/>
        <v>0</v>
      </c>
      <c r="P570" s="38">
        <f t="shared" si="26"/>
        <v>0</v>
      </c>
      <c r="Q570" s="12" t="str">
        <f>IF(I570=0,"Never Recharged",INDEX(RFM_Method!$C$32:$G$36,6-K570,P570))</f>
        <v>Never Recharged</v>
      </c>
      <c r="R570" s="39">
        <f>SUMIFS(Raw_DataUsage!$D$2:$D$5001,Raw_DataUsage!$B$2:$B$5001,A570)/1024</f>
        <v>1.699267578125</v>
      </c>
      <c r="S570" s="40">
        <f>SUMIFS(Raw_Calls!$D$2:$D$5001,Raw_Calls!$B$2:$B$5001,A570)/60</f>
        <v>74.966666666666669</v>
      </c>
      <c r="T570" s="38" t="str">
        <f>IF(COUNTIFS(Raw_Subscriptions!$B$2:$B$3001,A570,Raw_Subscriptions!$F$2:$F$3001,"Active")&gt;0,"Yes","No")</f>
        <v>No</v>
      </c>
    </row>
    <row r="571" spans="1:20" x14ac:dyDescent="0.3">
      <c r="A571" s="13" t="str">
        <f>Raw_Customers!A568</f>
        <v>C000567</v>
      </c>
      <c r="B571" s="13" t="str">
        <f>Raw_Customers!B568</f>
        <v>Suresh Mishra</v>
      </c>
      <c r="C571" s="13" t="str">
        <f>Raw_Customers!E568</f>
        <v>Pune</v>
      </c>
      <c r="D571" s="13" t="str">
        <f>Raw_Customers!F568</f>
        <v>Karnataka</v>
      </c>
      <c r="E571" s="13" t="str">
        <f>Raw_Customers!H568</f>
        <v>Inactive</v>
      </c>
      <c r="F571" s="35">
        <f>Raw_Customers!G568</f>
        <v>45820</v>
      </c>
      <c r="G571" s="36">
        <f>IF(I571=0,"",INT(_xlfn.MAXIFS(Raw_Recharges!$D$2:$D$3001,Raw_Recharges!$B$2:$B$3001,A571)))</f>
        <v>45969</v>
      </c>
      <c r="H571" s="12">
        <f>IF(I571=0,"",RFM_Method!$C$5-G571)</f>
        <v>85</v>
      </c>
      <c r="I571" s="12">
        <f>COUNTIFS(Raw_Recharges!$B$2:$B$3001,A571)</f>
        <v>1</v>
      </c>
      <c r="J571" s="37">
        <f>IF(I571=0,"",SUMIFS(Raw_Recharges!$E$2:$E$3001,Raw_Recharges!$B$2:$B$3001,A571))</f>
        <v>349</v>
      </c>
      <c r="K571" s="38">
        <f>IF(I571=0,0,IF(H571&lt;=RFM_Method!$C$22,5,IF(H571&lt;=RFM_Method!$C$23,4,IF(H571&lt;=RFM_Method!$C$24,3,IF(H571&lt;=RFM_Method!$C$25,2,1)))))</f>
        <v>3</v>
      </c>
      <c r="L571" s="38">
        <f>IF(I571=0,0,IF(I571&gt;=RFM_Method!$E$22,5,IF(I571&gt;=RFM_Method!$E$23,4,IF(I571&gt;=RFM_Method!$E$24,3,IF(I571&gt;=RFM_Method!$E$25,2,1)))))</f>
        <v>1</v>
      </c>
      <c r="M571" s="38">
        <f>IF(I571=0,0,IF(J571&gt;=RFM_Method!$D$25,5,IF(J571&gt;=RFM_Method!$D$24,4,IF(J571&gt;=RFM_Method!$D$23,3,IF(J571&gt;=RFM_Method!$D$22,2,1)))))</f>
        <v>1</v>
      </c>
      <c r="N571" s="38" t="str">
        <f t="shared" si="24"/>
        <v>311</v>
      </c>
      <c r="O571" s="38">
        <f t="shared" si="25"/>
        <v>5</v>
      </c>
      <c r="P571" s="38">
        <f t="shared" si="26"/>
        <v>1</v>
      </c>
      <c r="Q571" s="12" t="str">
        <f>IF(I571=0,"Never Recharged",INDEX(RFM_Method!$C$32:$G$36,6-K571,P571))</f>
        <v>About to Sleep</v>
      </c>
      <c r="R571" s="39">
        <f>SUMIFS(Raw_DataUsage!$D$2:$D$5001,Raw_DataUsage!$B$2:$B$5001,A571)/1024</f>
        <v>4.8542382812499998</v>
      </c>
      <c r="S571" s="40">
        <f>SUMIFS(Raw_Calls!$D$2:$D$5001,Raw_Calls!$B$2:$B$5001,A571)/60</f>
        <v>124.75</v>
      </c>
      <c r="T571" s="38" t="str">
        <f>IF(COUNTIFS(Raw_Subscriptions!$B$2:$B$3001,A571,Raw_Subscriptions!$F$2:$F$3001,"Active")&gt;0,"Yes","No")</f>
        <v>No</v>
      </c>
    </row>
    <row r="572" spans="1:20" x14ac:dyDescent="0.3">
      <c r="A572" s="13" t="str">
        <f>Raw_Customers!A569</f>
        <v>C000568</v>
      </c>
      <c r="B572" s="13" t="str">
        <f>Raw_Customers!B569</f>
        <v>Anita Gupta</v>
      </c>
      <c r="C572" s="13" t="str">
        <f>Raw_Customers!E569</f>
        <v>Pune</v>
      </c>
      <c r="D572" s="13" t="str">
        <f>Raw_Customers!F569</f>
        <v>UP East</v>
      </c>
      <c r="E572" s="13" t="str">
        <f>Raw_Customers!H569</f>
        <v>Active</v>
      </c>
      <c r="F572" s="35">
        <f>Raw_Customers!G569</f>
        <v>45306</v>
      </c>
      <c r="G572" s="36">
        <f>IF(I572=0,"",INT(_xlfn.MAXIFS(Raw_Recharges!$D$2:$D$3001,Raw_Recharges!$B$2:$B$3001,A572)))</f>
        <v>45801</v>
      </c>
      <c r="H572" s="12">
        <f>IF(I572=0,"",RFM_Method!$C$5-G572)</f>
        <v>253</v>
      </c>
      <c r="I572" s="12">
        <f>COUNTIFS(Raw_Recharges!$B$2:$B$3001,A572)</f>
        <v>2</v>
      </c>
      <c r="J572" s="37">
        <f>IF(I572=0,"",SUMIFS(Raw_Recharges!$E$2:$E$3001,Raw_Recharges!$B$2:$B$3001,A572))</f>
        <v>398</v>
      </c>
      <c r="K572" s="38">
        <f>IF(I572=0,0,IF(H572&lt;=RFM_Method!$C$22,5,IF(H572&lt;=RFM_Method!$C$23,4,IF(H572&lt;=RFM_Method!$C$24,3,IF(H572&lt;=RFM_Method!$C$25,2,1)))))</f>
        <v>1</v>
      </c>
      <c r="L572" s="38">
        <f>IF(I572=0,0,IF(I572&gt;=RFM_Method!$E$22,5,IF(I572&gt;=RFM_Method!$E$23,4,IF(I572&gt;=RFM_Method!$E$24,3,IF(I572&gt;=RFM_Method!$E$25,2,1)))))</f>
        <v>2</v>
      </c>
      <c r="M572" s="38">
        <f>IF(I572=0,0,IF(J572&gt;=RFM_Method!$D$25,5,IF(J572&gt;=RFM_Method!$D$24,4,IF(J572&gt;=RFM_Method!$D$23,3,IF(J572&gt;=RFM_Method!$D$22,2,1)))))</f>
        <v>2</v>
      </c>
      <c r="N572" s="38" t="str">
        <f t="shared" si="24"/>
        <v>122</v>
      </c>
      <c r="O572" s="38">
        <f t="shared" si="25"/>
        <v>5</v>
      </c>
      <c r="P572" s="38">
        <f t="shared" si="26"/>
        <v>2</v>
      </c>
      <c r="Q572" s="12" t="str">
        <f>IF(I572=0,"Never Recharged",INDEX(RFM_Method!$C$32:$G$36,6-K572,P572))</f>
        <v>Hibernating</v>
      </c>
      <c r="R572" s="39">
        <f>SUMIFS(Raw_DataUsage!$D$2:$D$5001,Raw_DataUsage!$B$2:$B$5001,A572)/1024</f>
        <v>3.317421875</v>
      </c>
      <c r="S572" s="40">
        <f>SUMIFS(Raw_Calls!$D$2:$D$5001,Raw_Calls!$B$2:$B$5001,A572)/60</f>
        <v>167.68333333333334</v>
      </c>
      <c r="T572" s="38" t="str">
        <f>IF(COUNTIFS(Raw_Subscriptions!$B$2:$B$3001,A572,Raw_Subscriptions!$F$2:$F$3001,"Active")&gt;0,"Yes","No")</f>
        <v>No</v>
      </c>
    </row>
    <row r="573" spans="1:20" x14ac:dyDescent="0.3">
      <c r="A573" s="13" t="str">
        <f>Raw_Customers!A570</f>
        <v>C000569</v>
      </c>
      <c r="B573" s="13" t="str">
        <f>Raw_Customers!B570</f>
        <v>Neha Mishra</v>
      </c>
      <c r="C573" s="13" t="str">
        <f>Raw_Customers!E570</f>
        <v>Chennai</v>
      </c>
      <c r="D573" s="13" t="str">
        <f>Raw_Customers!F570</f>
        <v>Mumbai</v>
      </c>
      <c r="E573" s="13" t="str">
        <f>Raw_Customers!H570</f>
        <v>Active</v>
      </c>
      <c r="F573" s="35">
        <f>Raw_Customers!G570</f>
        <v>45813</v>
      </c>
      <c r="G573" s="36">
        <f>IF(I573=0,"",INT(_xlfn.MAXIFS(Raw_Recharges!$D$2:$D$3001,Raw_Recharges!$B$2:$B$3001,A573)))</f>
        <v>45749</v>
      </c>
      <c r="H573" s="12">
        <f>IF(I573=0,"",RFM_Method!$C$5-G573)</f>
        <v>305</v>
      </c>
      <c r="I573" s="12">
        <f>COUNTIFS(Raw_Recharges!$B$2:$B$3001,A573)</f>
        <v>1</v>
      </c>
      <c r="J573" s="37">
        <f>IF(I573=0,"",SUMIFS(Raw_Recharges!$E$2:$E$3001,Raw_Recharges!$B$2:$B$3001,A573))</f>
        <v>499</v>
      </c>
      <c r="K573" s="38">
        <f>IF(I573=0,0,IF(H573&lt;=RFM_Method!$C$22,5,IF(H573&lt;=RFM_Method!$C$23,4,IF(H573&lt;=RFM_Method!$C$24,3,IF(H573&lt;=RFM_Method!$C$25,2,1)))))</f>
        <v>1</v>
      </c>
      <c r="L573" s="38">
        <f>IF(I573=0,0,IF(I573&gt;=RFM_Method!$E$22,5,IF(I573&gt;=RFM_Method!$E$23,4,IF(I573&gt;=RFM_Method!$E$24,3,IF(I573&gt;=RFM_Method!$E$25,2,1)))))</f>
        <v>1</v>
      </c>
      <c r="M573" s="38">
        <f>IF(I573=0,0,IF(J573&gt;=RFM_Method!$D$25,5,IF(J573&gt;=RFM_Method!$D$24,4,IF(J573&gt;=RFM_Method!$D$23,3,IF(J573&gt;=RFM_Method!$D$22,2,1)))))</f>
        <v>2</v>
      </c>
      <c r="N573" s="38" t="str">
        <f t="shared" si="24"/>
        <v>112</v>
      </c>
      <c r="O573" s="38">
        <f t="shared" si="25"/>
        <v>4</v>
      </c>
      <c r="P573" s="38">
        <f t="shared" si="26"/>
        <v>2</v>
      </c>
      <c r="Q573" s="12" t="str">
        <f>IF(I573=0,"Never Recharged",INDEX(RFM_Method!$C$32:$G$36,6-K573,P573))</f>
        <v>Hibernating</v>
      </c>
      <c r="R573" s="39">
        <f>SUMIFS(Raw_DataUsage!$D$2:$D$5001,Raw_DataUsage!$B$2:$B$5001,A573)/1024</f>
        <v>2.1731054687500002</v>
      </c>
      <c r="S573" s="40">
        <f>SUMIFS(Raw_Calls!$D$2:$D$5001,Raw_Calls!$B$2:$B$5001,A573)/60</f>
        <v>120</v>
      </c>
      <c r="T573" s="38" t="str">
        <f>IF(COUNTIFS(Raw_Subscriptions!$B$2:$B$3001,A573,Raw_Subscriptions!$F$2:$F$3001,"Active")&gt;0,"Yes","No")</f>
        <v>No</v>
      </c>
    </row>
    <row r="574" spans="1:20" x14ac:dyDescent="0.3">
      <c r="A574" s="13" t="str">
        <f>Raw_Customers!A571</f>
        <v>C000570</v>
      </c>
      <c r="B574" s="13" t="str">
        <f>Raw_Customers!B571</f>
        <v>Pooja Khan</v>
      </c>
      <c r="C574" s="13" t="str">
        <f>Raw_Customers!E571</f>
        <v>Delhi</v>
      </c>
      <c r="D574" s="13" t="str">
        <f>Raw_Customers!F571</f>
        <v>Mumbai</v>
      </c>
      <c r="E574" s="13" t="str">
        <f>Raw_Customers!H571</f>
        <v>Active</v>
      </c>
      <c r="F574" s="35">
        <f>Raw_Customers!G571</f>
        <v>45442</v>
      </c>
      <c r="G574" s="36">
        <f>IF(I574=0,"",INT(_xlfn.MAXIFS(Raw_Recharges!$D$2:$D$3001,Raw_Recharges!$B$2:$B$3001,A574)))</f>
        <v>45853</v>
      </c>
      <c r="H574" s="12">
        <f>IF(I574=0,"",RFM_Method!$C$5-G574)</f>
        <v>201</v>
      </c>
      <c r="I574" s="12">
        <f>COUNTIFS(Raw_Recharges!$B$2:$B$3001,A574)</f>
        <v>1</v>
      </c>
      <c r="J574" s="37">
        <f>IF(I574=0,"",SUMIFS(Raw_Recharges!$E$2:$E$3001,Raw_Recharges!$B$2:$B$3001,A574))</f>
        <v>299</v>
      </c>
      <c r="K574" s="38">
        <f>IF(I574=0,0,IF(H574&lt;=RFM_Method!$C$22,5,IF(H574&lt;=RFM_Method!$C$23,4,IF(H574&lt;=RFM_Method!$C$24,3,IF(H574&lt;=RFM_Method!$C$25,2,1)))))</f>
        <v>2</v>
      </c>
      <c r="L574" s="38">
        <f>IF(I574=0,0,IF(I574&gt;=RFM_Method!$E$22,5,IF(I574&gt;=RFM_Method!$E$23,4,IF(I574&gt;=RFM_Method!$E$24,3,IF(I574&gt;=RFM_Method!$E$25,2,1)))))</f>
        <v>1</v>
      </c>
      <c r="M574" s="38">
        <f>IF(I574=0,0,IF(J574&gt;=RFM_Method!$D$25,5,IF(J574&gt;=RFM_Method!$D$24,4,IF(J574&gt;=RFM_Method!$D$23,3,IF(J574&gt;=RFM_Method!$D$22,2,1)))))</f>
        <v>1</v>
      </c>
      <c r="N574" s="38" t="str">
        <f t="shared" si="24"/>
        <v>211</v>
      </c>
      <c r="O574" s="38">
        <f t="shared" si="25"/>
        <v>4</v>
      </c>
      <c r="P574" s="38">
        <f t="shared" si="26"/>
        <v>1</v>
      </c>
      <c r="Q574" s="12" t="str">
        <f>IF(I574=0,"Never Recharged",INDEX(RFM_Method!$C$32:$G$36,6-K574,P574))</f>
        <v>Hibernating</v>
      </c>
      <c r="R574" s="39">
        <f>SUMIFS(Raw_DataUsage!$D$2:$D$5001,Raw_DataUsage!$B$2:$B$5001,A574)/1024</f>
        <v>3.3506542968750002</v>
      </c>
      <c r="S574" s="40">
        <f>SUMIFS(Raw_Calls!$D$2:$D$5001,Raw_Calls!$B$2:$B$5001,A574)/60</f>
        <v>50.18333333333333</v>
      </c>
      <c r="T574" s="38" t="str">
        <f>IF(COUNTIFS(Raw_Subscriptions!$B$2:$B$3001,A574,Raw_Subscriptions!$F$2:$F$3001,"Active")&gt;0,"Yes","No")</f>
        <v>No</v>
      </c>
    </row>
    <row r="575" spans="1:20" x14ac:dyDescent="0.3">
      <c r="A575" s="13" t="str">
        <f>Raw_Customers!A572</f>
        <v>C000571</v>
      </c>
      <c r="B575" s="13" t="str">
        <f>Raw_Customers!B572</f>
        <v>Priya Khan</v>
      </c>
      <c r="C575" s="13" t="str">
        <f>Raw_Customers!E572</f>
        <v>Hyderabad</v>
      </c>
      <c r="D575" s="13" t="str">
        <f>Raw_Customers!F572</f>
        <v>UP East</v>
      </c>
      <c r="E575" s="13" t="str">
        <f>Raw_Customers!H572</f>
        <v>Inactive</v>
      </c>
      <c r="F575" s="35">
        <f>Raw_Customers!G572</f>
        <v>45247</v>
      </c>
      <c r="G575" s="36">
        <f>IF(I575=0,"",INT(_xlfn.MAXIFS(Raw_Recharges!$D$2:$D$3001,Raw_Recharges!$B$2:$B$3001,A575)))</f>
        <v>45939</v>
      </c>
      <c r="H575" s="12">
        <f>IF(I575=0,"",RFM_Method!$C$5-G575)</f>
        <v>115</v>
      </c>
      <c r="I575" s="12">
        <f>COUNTIFS(Raw_Recharges!$B$2:$B$3001,A575)</f>
        <v>3</v>
      </c>
      <c r="J575" s="37">
        <f>IF(I575=0,"",SUMIFS(Raw_Recharges!$E$2:$E$3001,Raw_Recharges!$B$2:$B$3001,A575))</f>
        <v>3797</v>
      </c>
      <c r="K575" s="38">
        <f>IF(I575=0,0,IF(H575&lt;=RFM_Method!$C$22,5,IF(H575&lt;=RFM_Method!$C$23,4,IF(H575&lt;=RFM_Method!$C$24,3,IF(H575&lt;=RFM_Method!$C$25,2,1)))))</f>
        <v>3</v>
      </c>
      <c r="L575" s="38">
        <f>IF(I575=0,0,IF(I575&gt;=RFM_Method!$E$22,5,IF(I575&gt;=RFM_Method!$E$23,4,IF(I575&gt;=RFM_Method!$E$24,3,IF(I575&gt;=RFM_Method!$E$25,2,1)))))</f>
        <v>3</v>
      </c>
      <c r="M575" s="38">
        <f>IF(I575=0,0,IF(J575&gt;=RFM_Method!$D$25,5,IF(J575&gt;=RFM_Method!$D$24,4,IF(J575&gt;=RFM_Method!$D$23,3,IF(J575&gt;=RFM_Method!$D$22,2,1)))))</f>
        <v>5</v>
      </c>
      <c r="N575" s="38" t="str">
        <f t="shared" si="24"/>
        <v>335</v>
      </c>
      <c r="O575" s="38">
        <f t="shared" si="25"/>
        <v>11</v>
      </c>
      <c r="P575" s="38">
        <f t="shared" si="26"/>
        <v>4</v>
      </c>
      <c r="Q575" s="12" t="str">
        <f>IF(I575=0,"Never Recharged",INDEX(RFM_Method!$C$32:$G$36,6-K575,P575))</f>
        <v>Loyal Customers</v>
      </c>
      <c r="R575" s="39">
        <f>SUMIFS(Raw_DataUsage!$D$2:$D$5001,Raw_DataUsage!$B$2:$B$5001,A575)/1024</f>
        <v>2.7462207031250001</v>
      </c>
      <c r="S575" s="40">
        <f>SUMIFS(Raw_Calls!$D$2:$D$5001,Raw_Calls!$B$2:$B$5001,A575)/60</f>
        <v>0</v>
      </c>
      <c r="T575" s="38" t="str">
        <f>IF(COUNTIFS(Raw_Subscriptions!$B$2:$B$3001,A575,Raw_Subscriptions!$F$2:$F$3001,"Active")&gt;0,"Yes","No")</f>
        <v>Yes</v>
      </c>
    </row>
    <row r="576" spans="1:20" x14ac:dyDescent="0.3">
      <c r="A576" s="13" t="str">
        <f>Raw_Customers!A573</f>
        <v>C000572</v>
      </c>
      <c r="B576" s="13" t="str">
        <f>Raw_Customers!B573</f>
        <v>Neha Yadav</v>
      </c>
      <c r="C576" s="13" t="str">
        <f>Raw_Customers!E573</f>
        <v>Pune</v>
      </c>
      <c r="D576" s="13" t="str">
        <f>Raw_Customers!F573</f>
        <v>UP East</v>
      </c>
      <c r="E576" s="13" t="str">
        <f>Raw_Customers!H573</f>
        <v>Inactive</v>
      </c>
      <c r="F576" s="35">
        <f>Raw_Customers!G573</f>
        <v>46033</v>
      </c>
      <c r="G576" s="36">
        <f>IF(I576=0,"",INT(_xlfn.MAXIFS(Raw_Recharges!$D$2:$D$3001,Raw_Recharges!$B$2:$B$3001,A576)))</f>
        <v>46002</v>
      </c>
      <c r="H576" s="12">
        <f>IF(I576=0,"",RFM_Method!$C$5-G576)</f>
        <v>52</v>
      </c>
      <c r="I576" s="12">
        <f>COUNTIFS(Raw_Recharges!$B$2:$B$3001,A576)</f>
        <v>3</v>
      </c>
      <c r="J576" s="37">
        <f>IF(I576=0,"",SUMIFS(Raw_Recharges!$E$2:$E$3001,Raw_Recharges!$B$2:$B$3001,A576))</f>
        <v>3446</v>
      </c>
      <c r="K576" s="38">
        <f>IF(I576=0,0,IF(H576&lt;=RFM_Method!$C$22,5,IF(H576&lt;=RFM_Method!$C$23,4,IF(H576&lt;=RFM_Method!$C$24,3,IF(H576&lt;=RFM_Method!$C$25,2,1)))))</f>
        <v>4</v>
      </c>
      <c r="L576" s="38">
        <f>IF(I576=0,0,IF(I576&gt;=RFM_Method!$E$22,5,IF(I576&gt;=RFM_Method!$E$23,4,IF(I576&gt;=RFM_Method!$E$24,3,IF(I576&gt;=RFM_Method!$E$25,2,1)))))</f>
        <v>3</v>
      </c>
      <c r="M576" s="38">
        <f>IF(I576=0,0,IF(J576&gt;=RFM_Method!$D$25,5,IF(J576&gt;=RFM_Method!$D$24,4,IF(J576&gt;=RFM_Method!$D$23,3,IF(J576&gt;=RFM_Method!$D$22,2,1)))))</f>
        <v>5</v>
      </c>
      <c r="N576" s="38" t="str">
        <f t="shared" si="24"/>
        <v>435</v>
      </c>
      <c r="O576" s="38">
        <f t="shared" si="25"/>
        <v>12</v>
      </c>
      <c r="P576" s="38">
        <f t="shared" si="26"/>
        <v>4</v>
      </c>
      <c r="Q576" s="12" t="str">
        <f>IF(I576=0,"Never Recharged",INDEX(RFM_Method!$C$32:$G$36,6-K576,P576))</f>
        <v>Loyal Customers</v>
      </c>
      <c r="R576" s="39">
        <f>SUMIFS(Raw_DataUsage!$D$2:$D$5001,Raw_DataUsage!$B$2:$B$5001,A576)/1024</f>
        <v>0</v>
      </c>
      <c r="S576" s="40">
        <f>SUMIFS(Raw_Calls!$D$2:$D$5001,Raw_Calls!$B$2:$B$5001,A576)/60</f>
        <v>106.81666666666666</v>
      </c>
      <c r="T576" s="38" t="str">
        <f>IF(COUNTIFS(Raw_Subscriptions!$B$2:$B$3001,A576,Raw_Subscriptions!$F$2:$F$3001,"Active")&gt;0,"Yes","No")</f>
        <v>Yes</v>
      </c>
    </row>
    <row r="577" spans="1:20" x14ac:dyDescent="0.3">
      <c r="A577" s="13" t="str">
        <f>Raw_Customers!A574</f>
        <v>C000573</v>
      </c>
      <c r="B577" s="13" t="str">
        <f>Raw_Customers!B574</f>
        <v>Vikram Kumar</v>
      </c>
      <c r="C577" s="13" t="str">
        <f>Raw_Customers!E574</f>
        <v>Bangalore</v>
      </c>
      <c r="D577" s="13" t="str">
        <f>Raw_Customers!F574</f>
        <v>UP East</v>
      </c>
      <c r="E577" s="13" t="str">
        <f>Raw_Customers!H574</f>
        <v>Active</v>
      </c>
      <c r="F577" s="35">
        <f>Raw_Customers!G574</f>
        <v>45680</v>
      </c>
      <c r="G577" s="36">
        <f>IF(I577=0,"",INT(_xlfn.MAXIFS(Raw_Recharges!$D$2:$D$3001,Raw_Recharges!$B$2:$B$3001,A577)))</f>
        <v>45823</v>
      </c>
      <c r="H577" s="12">
        <f>IF(I577=0,"",RFM_Method!$C$5-G577)</f>
        <v>231</v>
      </c>
      <c r="I577" s="12">
        <f>COUNTIFS(Raw_Recharges!$B$2:$B$3001,A577)</f>
        <v>1</v>
      </c>
      <c r="J577" s="37">
        <f>IF(I577=0,"",SUMIFS(Raw_Recharges!$E$2:$E$3001,Raw_Recharges!$B$2:$B$3001,A577))</f>
        <v>999</v>
      </c>
      <c r="K577" s="38">
        <f>IF(I577=0,0,IF(H577&lt;=RFM_Method!$C$22,5,IF(H577&lt;=RFM_Method!$C$23,4,IF(H577&lt;=RFM_Method!$C$24,3,IF(H577&lt;=RFM_Method!$C$25,2,1)))))</f>
        <v>2</v>
      </c>
      <c r="L577" s="38">
        <f>IF(I577=0,0,IF(I577&gt;=RFM_Method!$E$22,5,IF(I577&gt;=RFM_Method!$E$23,4,IF(I577&gt;=RFM_Method!$E$24,3,IF(I577&gt;=RFM_Method!$E$25,2,1)))))</f>
        <v>1</v>
      </c>
      <c r="M577" s="38">
        <f>IF(I577=0,0,IF(J577&gt;=RFM_Method!$D$25,5,IF(J577&gt;=RFM_Method!$D$24,4,IF(J577&gt;=RFM_Method!$D$23,3,IF(J577&gt;=RFM_Method!$D$22,2,1)))))</f>
        <v>3</v>
      </c>
      <c r="N577" s="38" t="str">
        <f t="shared" si="24"/>
        <v>213</v>
      </c>
      <c r="O577" s="38">
        <f t="shared" si="25"/>
        <v>6</v>
      </c>
      <c r="P577" s="38">
        <f t="shared" si="26"/>
        <v>2</v>
      </c>
      <c r="Q577" s="12" t="str">
        <f>IF(I577=0,"Never Recharged",INDEX(RFM_Method!$C$32:$G$36,6-K577,P577))</f>
        <v>About to Sleep</v>
      </c>
      <c r="R577" s="39">
        <f>SUMIFS(Raw_DataUsage!$D$2:$D$5001,Raw_DataUsage!$B$2:$B$5001,A577)/1024</f>
        <v>6.7775390624999998</v>
      </c>
      <c r="S577" s="40">
        <f>SUMIFS(Raw_Calls!$D$2:$D$5001,Raw_Calls!$B$2:$B$5001,A577)/60</f>
        <v>45.633333333333333</v>
      </c>
      <c r="T577" s="38" t="str">
        <f>IF(COUNTIFS(Raw_Subscriptions!$B$2:$B$3001,A577,Raw_Subscriptions!$F$2:$F$3001,"Active")&gt;0,"Yes","No")</f>
        <v>Yes</v>
      </c>
    </row>
    <row r="578" spans="1:20" x14ac:dyDescent="0.3">
      <c r="A578" s="13" t="str">
        <f>Raw_Customers!A575</f>
        <v>C000574</v>
      </c>
      <c r="B578" s="13" t="str">
        <f>Raw_Customers!B575</f>
        <v>Neha Singh</v>
      </c>
      <c r="C578" s="13" t="str">
        <f>Raw_Customers!E575</f>
        <v>Pune</v>
      </c>
      <c r="D578" s="13" t="str">
        <f>Raw_Customers!F575</f>
        <v>Punjab</v>
      </c>
      <c r="E578" s="13" t="str">
        <f>Raw_Customers!H575</f>
        <v>Active</v>
      </c>
      <c r="F578" s="35">
        <f>Raw_Customers!G575</f>
        <v>44337</v>
      </c>
      <c r="G578" s="36">
        <f>IF(I578=0,"",INT(_xlfn.MAXIFS(Raw_Recharges!$D$2:$D$3001,Raw_Recharges!$B$2:$B$3001,A578)))</f>
        <v>45976</v>
      </c>
      <c r="H578" s="12">
        <f>IF(I578=0,"",RFM_Method!$C$5-G578)</f>
        <v>78</v>
      </c>
      <c r="I578" s="12">
        <f>COUNTIFS(Raw_Recharges!$B$2:$B$3001,A578)</f>
        <v>2</v>
      </c>
      <c r="J578" s="37">
        <f>IF(I578=0,"",SUMIFS(Raw_Recharges!$E$2:$E$3001,Raw_Recharges!$B$2:$B$3001,A578))</f>
        <v>1298</v>
      </c>
      <c r="K578" s="38">
        <f>IF(I578=0,0,IF(H578&lt;=RFM_Method!$C$22,5,IF(H578&lt;=RFM_Method!$C$23,4,IF(H578&lt;=RFM_Method!$C$24,3,IF(H578&lt;=RFM_Method!$C$25,2,1)))))</f>
        <v>4</v>
      </c>
      <c r="L578" s="38">
        <f>IF(I578=0,0,IF(I578&gt;=RFM_Method!$E$22,5,IF(I578&gt;=RFM_Method!$E$23,4,IF(I578&gt;=RFM_Method!$E$24,3,IF(I578&gt;=RFM_Method!$E$25,2,1)))))</f>
        <v>2</v>
      </c>
      <c r="M578" s="38">
        <f>IF(I578=0,0,IF(J578&gt;=RFM_Method!$D$25,5,IF(J578&gt;=RFM_Method!$D$24,4,IF(J578&gt;=RFM_Method!$D$23,3,IF(J578&gt;=RFM_Method!$D$22,2,1)))))</f>
        <v>4</v>
      </c>
      <c r="N578" s="38" t="str">
        <f t="shared" si="24"/>
        <v>424</v>
      </c>
      <c r="O578" s="38">
        <f t="shared" si="25"/>
        <v>10</v>
      </c>
      <c r="P578" s="38">
        <f t="shared" si="26"/>
        <v>3</v>
      </c>
      <c r="Q578" s="12" t="str">
        <f>IF(I578=0,"Never Recharged",INDEX(RFM_Method!$C$32:$G$36,6-K578,P578))</f>
        <v>Potential Loyalist</v>
      </c>
      <c r="R578" s="39">
        <f>SUMIFS(Raw_DataUsage!$D$2:$D$5001,Raw_DataUsage!$B$2:$B$5001,A578)/1024</f>
        <v>7.1333203125000004</v>
      </c>
      <c r="S578" s="40">
        <f>SUMIFS(Raw_Calls!$D$2:$D$5001,Raw_Calls!$B$2:$B$5001,A578)/60</f>
        <v>104.95</v>
      </c>
      <c r="T578" s="38" t="str">
        <f>IF(COUNTIFS(Raw_Subscriptions!$B$2:$B$3001,A578,Raw_Subscriptions!$F$2:$F$3001,"Active")&gt;0,"Yes","No")</f>
        <v>Yes</v>
      </c>
    </row>
    <row r="579" spans="1:20" x14ac:dyDescent="0.3">
      <c r="A579" s="13" t="str">
        <f>Raw_Customers!A576</f>
        <v>C000575</v>
      </c>
      <c r="B579" s="13" t="str">
        <f>Raw_Customers!B576</f>
        <v>Neha Singh</v>
      </c>
      <c r="C579" s="13" t="str">
        <f>Raw_Customers!E576</f>
        <v>Delhi</v>
      </c>
      <c r="D579" s="13" t="str">
        <f>Raw_Customers!F576</f>
        <v>Andhra Pradesh</v>
      </c>
      <c r="E579" s="13" t="str">
        <f>Raw_Customers!H576</f>
        <v>Active</v>
      </c>
      <c r="F579" s="35">
        <f>Raw_Customers!G576</f>
        <v>44280</v>
      </c>
      <c r="G579" s="36">
        <f>IF(I579=0,"",INT(_xlfn.MAXIFS(Raw_Recharges!$D$2:$D$3001,Raw_Recharges!$B$2:$B$3001,A579)))</f>
        <v>46011</v>
      </c>
      <c r="H579" s="12">
        <f>IF(I579=0,"",RFM_Method!$C$5-G579)</f>
        <v>43</v>
      </c>
      <c r="I579" s="12">
        <f>COUNTIFS(Raw_Recharges!$B$2:$B$3001,A579)</f>
        <v>5</v>
      </c>
      <c r="J579" s="37">
        <f>IF(I579=0,"",SUMIFS(Raw_Recharges!$E$2:$E$3001,Raw_Recharges!$B$2:$B$3001,A579))</f>
        <v>4175</v>
      </c>
      <c r="K579" s="38">
        <f>IF(I579=0,0,IF(H579&lt;=RFM_Method!$C$22,5,IF(H579&lt;=RFM_Method!$C$23,4,IF(H579&lt;=RFM_Method!$C$24,3,IF(H579&lt;=RFM_Method!$C$25,2,1)))))</f>
        <v>4</v>
      </c>
      <c r="L579" s="38">
        <f>IF(I579=0,0,IF(I579&gt;=RFM_Method!$E$22,5,IF(I579&gt;=RFM_Method!$E$23,4,IF(I579&gt;=RFM_Method!$E$24,3,IF(I579&gt;=RFM_Method!$E$25,2,1)))))</f>
        <v>5</v>
      </c>
      <c r="M579" s="38">
        <f>IF(I579=0,0,IF(J579&gt;=RFM_Method!$D$25,5,IF(J579&gt;=RFM_Method!$D$24,4,IF(J579&gt;=RFM_Method!$D$23,3,IF(J579&gt;=RFM_Method!$D$22,2,1)))))</f>
        <v>5</v>
      </c>
      <c r="N579" s="38" t="str">
        <f t="shared" si="24"/>
        <v>455</v>
      </c>
      <c r="O579" s="38">
        <f t="shared" si="25"/>
        <v>14</v>
      </c>
      <c r="P579" s="38">
        <f t="shared" si="26"/>
        <v>5</v>
      </c>
      <c r="Q579" s="12" t="str">
        <f>IF(I579=0,"Never Recharged",INDEX(RFM_Method!$C$32:$G$36,6-K579,P579))</f>
        <v>Champions</v>
      </c>
      <c r="R579" s="39">
        <f>SUMIFS(Raw_DataUsage!$D$2:$D$5001,Raw_DataUsage!$B$2:$B$5001,A579)/1024</f>
        <v>5.6664160156249999</v>
      </c>
      <c r="S579" s="40">
        <f>SUMIFS(Raw_Calls!$D$2:$D$5001,Raw_Calls!$B$2:$B$5001,A579)/60</f>
        <v>9.9</v>
      </c>
      <c r="T579" s="38" t="str">
        <f>IF(COUNTIFS(Raw_Subscriptions!$B$2:$B$3001,A579,Raw_Subscriptions!$F$2:$F$3001,"Active")&gt;0,"Yes","No")</f>
        <v>Yes</v>
      </c>
    </row>
    <row r="580" spans="1:20" x14ac:dyDescent="0.3">
      <c r="A580" s="13" t="str">
        <f>Raw_Customers!A577</f>
        <v>C000576</v>
      </c>
      <c r="B580" s="13" t="str">
        <f>Raw_Customers!B577</f>
        <v>Vikram Kumar</v>
      </c>
      <c r="C580" s="13" t="str">
        <f>Raw_Customers!E577</f>
        <v>Bangalore</v>
      </c>
      <c r="D580" s="13" t="str">
        <f>Raw_Customers!F577</f>
        <v>Telangana</v>
      </c>
      <c r="E580" s="13" t="str">
        <f>Raw_Customers!H577</f>
        <v>Active</v>
      </c>
      <c r="F580" s="35">
        <f>Raw_Customers!G577</f>
        <v>45255</v>
      </c>
      <c r="G580" s="36">
        <f>IF(I580=0,"",INT(_xlfn.MAXIFS(Raw_Recharges!$D$2:$D$3001,Raw_Recharges!$B$2:$B$3001,A580)))</f>
        <v>46019</v>
      </c>
      <c r="H580" s="12">
        <f>IF(I580=0,"",RFM_Method!$C$5-G580)</f>
        <v>35</v>
      </c>
      <c r="I580" s="12">
        <f>COUNTIFS(Raw_Recharges!$B$2:$B$3001,A580)</f>
        <v>1</v>
      </c>
      <c r="J580" s="37">
        <f>IF(I580=0,"",SUMIFS(Raw_Recharges!$E$2:$E$3001,Raw_Recharges!$B$2:$B$3001,A580))</f>
        <v>999</v>
      </c>
      <c r="K580" s="38">
        <f>IF(I580=0,0,IF(H580&lt;=RFM_Method!$C$22,5,IF(H580&lt;=RFM_Method!$C$23,4,IF(H580&lt;=RFM_Method!$C$24,3,IF(H580&lt;=RFM_Method!$C$25,2,1)))))</f>
        <v>5</v>
      </c>
      <c r="L580" s="38">
        <f>IF(I580=0,0,IF(I580&gt;=RFM_Method!$E$22,5,IF(I580&gt;=RFM_Method!$E$23,4,IF(I580&gt;=RFM_Method!$E$24,3,IF(I580&gt;=RFM_Method!$E$25,2,1)))))</f>
        <v>1</v>
      </c>
      <c r="M580" s="38">
        <f>IF(I580=0,0,IF(J580&gt;=RFM_Method!$D$25,5,IF(J580&gt;=RFM_Method!$D$24,4,IF(J580&gt;=RFM_Method!$D$23,3,IF(J580&gt;=RFM_Method!$D$22,2,1)))))</f>
        <v>3</v>
      </c>
      <c r="N580" s="38" t="str">
        <f t="shared" si="24"/>
        <v>513</v>
      </c>
      <c r="O580" s="38">
        <f t="shared" si="25"/>
        <v>9</v>
      </c>
      <c r="P580" s="38">
        <f t="shared" si="26"/>
        <v>2</v>
      </c>
      <c r="Q580" s="12" t="str">
        <f>IF(I580=0,"Never Recharged",INDEX(RFM_Method!$C$32:$G$36,6-K580,P580))</f>
        <v>Promising</v>
      </c>
      <c r="R580" s="39">
        <f>SUMIFS(Raw_DataUsage!$D$2:$D$5001,Raw_DataUsage!$B$2:$B$5001,A580)/1024</f>
        <v>4.9065722656249999</v>
      </c>
      <c r="S580" s="40">
        <f>SUMIFS(Raw_Calls!$D$2:$D$5001,Raw_Calls!$B$2:$B$5001,A580)/60</f>
        <v>3.0666666666666669</v>
      </c>
      <c r="T580" s="38" t="str">
        <f>IF(COUNTIFS(Raw_Subscriptions!$B$2:$B$3001,A580,Raw_Subscriptions!$F$2:$F$3001,"Active")&gt;0,"Yes","No")</f>
        <v>Yes</v>
      </c>
    </row>
    <row r="581" spans="1:20" x14ac:dyDescent="0.3">
      <c r="A581" s="13" t="str">
        <f>Raw_Customers!A578</f>
        <v>C000577</v>
      </c>
      <c r="B581" s="13" t="str">
        <f>Raw_Customers!B578</f>
        <v>Anita Reddy</v>
      </c>
      <c r="C581" s="13" t="str">
        <f>Raw_Customers!E578</f>
        <v>Pune</v>
      </c>
      <c r="D581" s="13" t="str">
        <f>Raw_Customers!F578</f>
        <v>UP West</v>
      </c>
      <c r="E581" s="13" t="str">
        <f>Raw_Customers!H578</f>
        <v>Active</v>
      </c>
      <c r="F581" s="35">
        <f>Raw_Customers!G578</f>
        <v>45157</v>
      </c>
      <c r="G581" s="36">
        <f>IF(I581=0,"",INT(_xlfn.MAXIFS(Raw_Recharges!$D$2:$D$3001,Raw_Recharges!$B$2:$B$3001,A581)))</f>
        <v>45996</v>
      </c>
      <c r="H581" s="12">
        <f>IF(I581=0,"",RFM_Method!$C$5-G581)</f>
        <v>58</v>
      </c>
      <c r="I581" s="12">
        <f>COUNTIFS(Raw_Recharges!$B$2:$B$3001,A581)</f>
        <v>3</v>
      </c>
      <c r="J581" s="37">
        <f>IF(I581=0,"",SUMIFS(Raw_Recharges!$E$2:$E$3001,Raw_Recharges!$B$2:$B$3001,A581))</f>
        <v>2664</v>
      </c>
      <c r="K581" s="38">
        <f>IF(I581=0,0,IF(H581&lt;=RFM_Method!$C$22,5,IF(H581&lt;=RFM_Method!$C$23,4,IF(H581&lt;=RFM_Method!$C$24,3,IF(H581&lt;=RFM_Method!$C$25,2,1)))))</f>
        <v>4</v>
      </c>
      <c r="L581" s="38">
        <f>IF(I581=0,0,IF(I581&gt;=RFM_Method!$E$22,5,IF(I581&gt;=RFM_Method!$E$23,4,IF(I581&gt;=RFM_Method!$E$24,3,IF(I581&gt;=RFM_Method!$E$25,2,1)))))</f>
        <v>3</v>
      </c>
      <c r="M581" s="38">
        <f>IF(I581=0,0,IF(J581&gt;=RFM_Method!$D$25,5,IF(J581&gt;=RFM_Method!$D$24,4,IF(J581&gt;=RFM_Method!$D$23,3,IF(J581&gt;=RFM_Method!$D$22,2,1)))))</f>
        <v>4</v>
      </c>
      <c r="N581" s="38" t="str">
        <f t="shared" ref="N581:N644" si="27">K581&amp;L581&amp;M581</f>
        <v>434</v>
      </c>
      <c r="O581" s="38">
        <f t="shared" ref="O581:O644" si="28">K581+L581+M581</f>
        <v>11</v>
      </c>
      <c r="P581" s="38">
        <f t="shared" ref="P581:P644" si="29">IF(I581=0,0,ROUND((L581+M581)/2,0))</f>
        <v>4</v>
      </c>
      <c r="Q581" s="12" t="str">
        <f>IF(I581=0,"Never Recharged",INDEX(RFM_Method!$C$32:$G$36,6-K581,P581))</f>
        <v>Loyal Customers</v>
      </c>
      <c r="R581" s="39">
        <f>SUMIFS(Raw_DataUsage!$D$2:$D$5001,Raw_DataUsage!$B$2:$B$5001,A581)/1024</f>
        <v>3.8686425781250002</v>
      </c>
      <c r="S581" s="40">
        <f>SUMIFS(Raw_Calls!$D$2:$D$5001,Raw_Calls!$B$2:$B$5001,A581)/60</f>
        <v>150.73333333333332</v>
      </c>
      <c r="T581" s="38" t="str">
        <f>IF(COUNTIFS(Raw_Subscriptions!$B$2:$B$3001,A581,Raw_Subscriptions!$F$2:$F$3001,"Active")&gt;0,"Yes","No")</f>
        <v>No</v>
      </c>
    </row>
    <row r="582" spans="1:20" x14ac:dyDescent="0.3">
      <c r="A582" s="13" t="str">
        <f>Raw_Customers!A579</f>
        <v>C000578</v>
      </c>
      <c r="B582" s="13" t="str">
        <f>Raw_Customers!B579</f>
        <v>Simran Reddy</v>
      </c>
      <c r="C582" s="13" t="str">
        <f>Raw_Customers!E579</f>
        <v>Mumbai</v>
      </c>
      <c r="D582" s="13" t="str">
        <f>Raw_Customers!F579</f>
        <v>West Bengal</v>
      </c>
      <c r="E582" s="13" t="str">
        <f>Raw_Customers!H579</f>
        <v>Inactive</v>
      </c>
      <c r="F582" s="35">
        <f>Raw_Customers!G579</f>
        <v>45240</v>
      </c>
      <c r="G582" s="36">
        <f>IF(I582=0,"",INT(_xlfn.MAXIFS(Raw_Recharges!$D$2:$D$3001,Raw_Recharges!$B$2:$B$3001,A582)))</f>
        <v>45780</v>
      </c>
      <c r="H582" s="12">
        <f>IF(I582=0,"",RFM_Method!$C$5-G582)</f>
        <v>274</v>
      </c>
      <c r="I582" s="12">
        <f>COUNTIFS(Raw_Recharges!$B$2:$B$3001,A582)</f>
        <v>2</v>
      </c>
      <c r="J582" s="37">
        <f>IF(I582=0,"",SUMIFS(Raw_Recharges!$E$2:$E$3001,Raw_Recharges!$B$2:$B$3001,A582))</f>
        <v>3998</v>
      </c>
      <c r="K582" s="38">
        <f>IF(I582=0,0,IF(H582&lt;=RFM_Method!$C$22,5,IF(H582&lt;=RFM_Method!$C$23,4,IF(H582&lt;=RFM_Method!$C$24,3,IF(H582&lt;=RFM_Method!$C$25,2,1)))))</f>
        <v>1</v>
      </c>
      <c r="L582" s="38">
        <f>IF(I582=0,0,IF(I582&gt;=RFM_Method!$E$22,5,IF(I582&gt;=RFM_Method!$E$23,4,IF(I582&gt;=RFM_Method!$E$24,3,IF(I582&gt;=RFM_Method!$E$25,2,1)))))</f>
        <v>2</v>
      </c>
      <c r="M582" s="38">
        <f>IF(I582=0,0,IF(J582&gt;=RFM_Method!$D$25,5,IF(J582&gt;=RFM_Method!$D$24,4,IF(J582&gt;=RFM_Method!$D$23,3,IF(J582&gt;=RFM_Method!$D$22,2,1)))))</f>
        <v>5</v>
      </c>
      <c r="N582" s="38" t="str">
        <f t="shared" si="27"/>
        <v>125</v>
      </c>
      <c r="O582" s="38">
        <f t="shared" si="28"/>
        <v>8</v>
      </c>
      <c r="P582" s="38">
        <f t="shared" si="29"/>
        <v>4</v>
      </c>
      <c r="Q582" s="12" t="str">
        <f>IF(I582=0,"Never Recharged",INDEX(RFM_Method!$C$32:$G$36,6-K582,P582))</f>
        <v>Can't Lose Them</v>
      </c>
      <c r="R582" s="39">
        <f>SUMIFS(Raw_DataUsage!$D$2:$D$5001,Raw_DataUsage!$B$2:$B$5001,A582)/1024</f>
        <v>0.6806640625</v>
      </c>
      <c r="S582" s="40">
        <f>SUMIFS(Raw_Calls!$D$2:$D$5001,Raw_Calls!$B$2:$B$5001,A582)/60</f>
        <v>17.766666666666666</v>
      </c>
      <c r="T582" s="38" t="str">
        <f>IF(COUNTIFS(Raw_Subscriptions!$B$2:$B$3001,A582,Raw_Subscriptions!$F$2:$F$3001,"Active")&gt;0,"Yes","No")</f>
        <v>Yes</v>
      </c>
    </row>
    <row r="583" spans="1:20" x14ac:dyDescent="0.3">
      <c r="A583" s="13" t="str">
        <f>Raw_Customers!A580</f>
        <v>C000579</v>
      </c>
      <c r="B583" s="13" t="str">
        <f>Raw_Customers!B580</f>
        <v>Suresh Mishra</v>
      </c>
      <c r="C583" s="13" t="str">
        <f>Raw_Customers!E580</f>
        <v>Mumbai</v>
      </c>
      <c r="D583" s="13" t="str">
        <f>Raw_Customers!F580</f>
        <v>UP East</v>
      </c>
      <c r="E583" s="13" t="str">
        <f>Raw_Customers!H580</f>
        <v>Active</v>
      </c>
      <c r="F583" s="35">
        <f>Raw_Customers!G580</f>
        <v>45847</v>
      </c>
      <c r="G583" s="36">
        <f>IF(I583=0,"",INT(_xlfn.MAXIFS(Raw_Recharges!$D$2:$D$3001,Raw_Recharges!$B$2:$B$3001,A583)))</f>
        <v>45846</v>
      </c>
      <c r="H583" s="12">
        <f>IF(I583=0,"",RFM_Method!$C$5-G583)</f>
        <v>208</v>
      </c>
      <c r="I583" s="12">
        <f>COUNTIFS(Raw_Recharges!$B$2:$B$3001,A583)</f>
        <v>1</v>
      </c>
      <c r="J583" s="37">
        <f>IF(I583=0,"",SUMIFS(Raw_Recharges!$E$2:$E$3001,Raw_Recharges!$B$2:$B$3001,A583))</f>
        <v>299</v>
      </c>
      <c r="K583" s="38">
        <f>IF(I583=0,0,IF(H583&lt;=RFM_Method!$C$22,5,IF(H583&lt;=RFM_Method!$C$23,4,IF(H583&lt;=RFM_Method!$C$24,3,IF(H583&lt;=RFM_Method!$C$25,2,1)))))</f>
        <v>2</v>
      </c>
      <c r="L583" s="38">
        <f>IF(I583=0,0,IF(I583&gt;=RFM_Method!$E$22,5,IF(I583&gt;=RFM_Method!$E$23,4,IF(I583&gt;=RFM_Method!$E$24,3,IF(I583&gt;=RFM_Method!$E$25,2,1)))))</f>
        <v>1</v>
      </c>
      <c r="M583" s="38">
        <f>IF(I583=0,0,IF(J583&gt;=RFM_Method!$D$25,5,IF(J583&gt;=RFM_Method!$D$24,4,IF(J583&gt;=RFM_Method!$D$23,3,IF(J583&gt;=RFM_Method!$D$22,2,1)))))</f>
        <v>1</v>
      </c>
      <c r="N583" s="38" t="str">
        <f t="shared" si="27"/>
        <v>211</v>
      </c>
      <c r="O583" s="38">
        <f t="shared" si="28"/>
        <v>4</v>
      </c>
      <c r="P583" s="38">
        <f t="shared" si="29"/>
        <v>1</v>
      </c>
      <c r="Q583" s="12" t="str">
        <f>IF(I583=0,"Never Recharged",INDEX(RFM_Method!$C$32:$G$36,6-K583,P583))</f>
        <v>Hibernating</v>
      </c>
      <c r="R583" s="39">
        <f>SUMIFS(Raw_DataUsage!$D$2:$D$5001,Raw_DataUsage!$B$2:$B$5001,A583)/1024</f>
        <v>0</v>
      </c>
      <c r="S583" s="40">
        <f>SUMIFS(Raw_Calls!$D$2:$D$5001,Raw_Calls!$B$2:$B$5001,A583)/60</f>
        <v>57.3</v>
      </c>
      <c r="T583" s="38" t="str">
        <f>IF(COUNTIFS(Raw_Subscriptions!$B$2:$B$3001,A583,Raw_Subscriptions!$F$2:$F$3001,"Active")&gt;0,"Yes","No")</f>
        <v>No</v>
      </c>
    </row>
    <row r="584" spans="1:20" x14ac:dyDescent="0.3">
      <c r="A584" s="13" t="str">
        <f>Raw_Customers!A581</f>
        <v>C000580</v>
      </c>
      <c r="B584" s="13" t="str">
        <f>Raw_Customers!B581</f>
        <v>Rahul Kumar</v>
      </c>
      <c r="C584" s="13" t="str">
        <f>Raw_Customers!E581</f>
        <v>Hyderabad</v>
      </c>
      <c r="D584" s="13" t="str">
        <f>Raw_Customers!F581</f>
        <v>Delhi NCR</v>
      </c>
      <c r="E584" s="13" t="str">
        <f>Raw_Customers!H581</f>
        <v>Inactive</v>
      </c>
      <c r="F584" s="35">
        <f>Raw_Customers!G581</f>
        <v>44544</v>
      </c>
      <c r="G584" s="36" t="str">
        <f>IF(I584=0,"",INT(_xlfn.MAXIFS(Raw_Recharges!$D$2:$D$3001,Raw_Recharges!$B$2:$B$3001,A584)))</f>
        <v/>
      </c>
      <c r="H584" s="12" t="str">
        <f>IF(I584=0,"",RFM_Method!$C$5-G584)</f>
        <v/>
      </c>
      <c r="I584" s="12">
        <f>COUNTIFS(Raw_Recharges!$B$2:$B$3001,A584)</f>
        <v>0</v>
      </c>
      <c r="J584" s="37" t="str">
        <f>IF(I584=0,"",SUMIFS(Raw_Recharges!$E$2:$E$3001,Raw_Recharges!$B$2:$B$3001,A584))</f>
        <v/>
      </c>
      <c r="K584" s="38">
        <f>IF(I584=0,0,IF(H584&lt;=RFM_Method!$C$22,5,IF(H584&lt;=RFM_Method!$C$23,4,IF(H584&lt;=RFM_Method!$C$24,3,IF(H584&lt;=RFM_Method!$C$25,2,1)))))</f>
        <v>0</v>
      </c>
      <c r="L584" s="38">
        <f>IF(I584=0,0,IF(I584&gt;=RFM_Method!$E$22,5,IF(I584&gt;=RFM_Method!$E$23,4,IF(I584&gt;=RFM_Method!$E$24,3,IF(I584&gt;=RFM_Method!$E$25,2,1)))))</f>
        <v>0</v>
      </c>
      <c r="M584" s="38">
        <f>IF(I584=0,0,IF(J584&gt;=RFM_Method!$D$25,5,IF(J584&gt;=RFM_Method!$D$24,4,IF(J584&gt;=RFM_Method!$D$23,3,IF(J584&gt;=RFM_Method!$D$22,2,1)))))</f>
        <v>0</v>
      </c>
      <c r="N584" s="38" t="str">
        <f t="shared" si="27"/>
        <v>000</v>
      </c>
      <c r="O584" s="38">
        <f t="shared" si="28"/>
        <v>0</v>
      </c>
      <c r="P584" s="38">
        <f t="shared" si="29"/>
        <v>0</v>
      </c>
      <c r="Q584" s="12" t="str">
        <f>IF(I584=0,"Never Recharged",INDEX(RFM_Method!$C$32:$G$36,6-K584,P584))</f>
        <v>Never Recharged</v>
      </c>
      <c r="R584" s="39">
        <f>SUMIFS(Raw_DataUsage!$D$2:$D$5001,Raw_DataUsage!$B$2:$B$5001,A584)/1024</f>
        <v>3.4072460937500004</v>
      </c>
      <c r="S584" s="40">
        <f>SUMIFS(Raw_Calls!$D$2:$D$5001,Raw_Calls!$B$2:$B$5001,A584)/60</f>
        <v>141.75</v>
      </c>
      <c r="T584" s="38" t="str">
        <f>IF(COUNTIFS(Raw_Subscriptions!$B$2:$B$3001,A584,Raw_Subscriptions!$F$2:$F$3001,"Active")&gt;0,"Yes","No")</f>
        <v>No</v>
      </c>
    </row>
    <row r="585" spans="1:20" x14ac:dyDescent="0.3">
      <c r="A585" s="13" t="str">
        <f>Raw_Customers!A582</f>
        <v>C000581</v>
      </c>
      <c r="B585" s="13" t="str">
        <f>Raw_Customers!B582</f>
        <v>Anita Kumar</v>
      </c>
      <c r="C585" s="13" t="str">
        <f>Raw_Customers!E582</f>
        <v>Bangalore</v>
      </c>
      <c r="D585" s="13" t="str">
        <f>Raw_Customers!F582</f>
        <v>UP East</v>
      </c>
      <c r="E585" s="13" t="str">
        <f>Raw_Customers!H582</f>
        <v>Active</v>
      </c>
      <c r="F585" s="35">
        <f>Raw_Customers!G582</f>
        <v>45487</v>
      </c>
      <c r="G585" s="36" t="str">
        <f>IF(I585=0,"",INT(_xlfn.MAXIFS(Raw_Recharges!$D$2:$D$3001,Raw_Recharges!$B$2:$B$3001,A585)))</f>
        <v/>
      </c>
      <c r="H585" s="12" t="str">
        <f>IF(I585=0,"",RFM_Method!$C$5-G585)</f>
        <v/>
      </c>
      <c r="I585" s="12">
        <f>COUNTIFS(Raw_Recharges!$B$2:$B$3001,A585)</f>
        <v>0</v>
      </c>
      <c r="J585" s="37" t="str">
        <f>IF(I585=0,"",SUMIFS(Raw_Recharges!$E$2:$E$3001,Raw_Recharges!$B$2:$B$3001,A585))</f>
        <v/>
      </c>
      <c r="K585" s="38">
        <f>IF(I585=0,0,IF(H585&lt;=RFM_Method!$C$22,5,IF(H585&lt;=RFM_Method!$C$23,4,IF(H585&lt;=RFM_Method!$C$24,3,IF(H585&lt;=RFM_Method!$C$25,2,1)))))</f>
        <v>0</v>
      </c>
      <c r="L585" s="38">
        <f>IF(I585=0,0,IF(I585&gt;=RFM_Method!$E$22,5,IF(I585&gt;=RFM_Method!$E$23,4,IF(I585&gt;=RFM_Method!$E$24,3,IF(I585&gt;=RFM_Method!$E$25,2,1)))))</f>
        <v>0</v>
      </c>
      <c r="M585" s="38">
        <f>IF(I585=0,0,IF(J585&gt;=RFM_Method!$D$25,5,IF(J585&gt;=RFM_Method!$D$24,4,IF(J585&gt;=RFM_Method!$D$23,3,IF(J585&gt;=RFM_Method!$D$22,2,1)))))</f>
        <v>0</v>
      </c>
      <c r="N585" s="38" t="str">
        <f t="shared" si="27"/>
        <v>000</v>
      </c>
      <c r="O585" s="38">
        <f t="shared" si="28"/>
        <v>0</v>
      </c>
      <c r="P585" s="38">
        <f t="shared" si="29"/>
        <v>0</v>
      </c>
      <c r="Q585" s="12" t="str">
        <f>IF(I585=0,"Never Recharged",INDEX(RFM_Method!$C$32:$G$36,6-K585,P585))</f>
        <v>Never Recharged</v>
      </c>
      <c r="R585" s="39">
        <f>SUMIFS(Raw_DataUsage!$D$2:$D$5001,Raw_DataUsage!$B$2:$B$5001,A585)/1024</f>
        <v>7.9559472656249994</v>
      </c>
      <c r="S585" s="40">
        <f>SUMIFS(Raw_Calls!$D$2:$D$5001,Raw_Calls!$B$2:$B$5001,A585)/60</f>
        <v>101.21666666666667</v>
      </c>
      <c r="T585" s="38" t="str">
        <f>IF(COUNTIFS(Raw_Subscriptions!$B$2:$B$3001,A585,Raw_Subscriptions!$F$2:$F$3001,"Active")&gt;0,"Yes","No")</f>
        <v>No</v>
      </c>
    </row>
    <row r="586" spans="1:20" x14ac:dyDescent="0.3">
      <c r="A586" s="13" t="str">
        <f>Raw_Customers!A583</f>
        <v>C000582</v>
      </c>
      <c r="B586" s="13" t="str">
        <f>Raw_Customers!B583</f>
        <v>Vikram Khan</v>
      </c>
      <c r="C586" s="13" t="str">
        <f>Raw_Customers!E583</f>
        <v>Hyderabad</v>
      </c>
      <c r="D586" s="13" t="str">
        <f>Raw_Customers!F583</f>
        <v>Gujarat</v>
      </c>
      <c r="E586" s="13" t="str">
        <f>Raw_Customers!H583</f>
        <v>Active</v>
      </c>
      <c r="F586" s="35">
        <f>Raw_Customers!G583</f>
        <v>45105</v>
      </c>
      <c r="G586" s="36">
        <f>IF(I586=0,"",INT(_xlfn.MAXIFS(Raw_Recharges!$D$2:$D$3001,Raw_Recharges!$B$2:$B$3001,A586)))</f>
        <v>45995</v>
      </c>
      <c r="H586" s="12">
        <f>IF(I586=0,"",RFM_Method!$C$5-G586)</f>
        <v>59</v>
      </c>
      <c r="I586" s="12">
        <f>COUNTIFS(Raw_Recharges!$B$2:$B$3001,A586)</f>
        <v>1</v>
      </c>
      <c r="J586" s="37">
        <f>IF(I586=0,"",SUMIFS(Raw_Recharges!$E$2:$E$3001,Raw_Recharges!$B$2:$B$3001,A586))</f>
        <v>2999</v>
      </c>
      <c r="K586" s="38">
        <f>IF(I586=0,0,IF(H586&lt;=RFM_Method!$C$22,5,IF(H586&lt;=RFM_Method!$C$23,4,IF(H586&lt;=RFM_Method!$C$24,3,IF(H586&lt;=RFM_Method!$C$25,2,1)))))</f>
        <v>4</v>
      </c>
      <c r="L586" s="38">
        <f>IF(I586=0,0,IF(I586&gt;=RFM_Method!$E$22,5,IF(I586&gt;=RFM_Method!$E$23,4,IF(I586&gt;=RFM_Method!$E$24,3,IF(I586&gt;=RFM_Method!$E$25,2,1)))))</f>
        <v>1</v>
      </c>
      <c r="M586" s="38">
        <f>IF(I586=0,0,IF(J586&gt;=RFM_Method!$D$25,5,IF(J586&gt;=RFM_Method!$D$24,4,IF(J586&gt;=RFM_Method!$D$23,3,IF(J586&gt;=RFM_Method!$D$22,2,1)))))</f>
        <v>5</v>
      </c>
      <c r="N586" s="38" t="str">
        <f t="shared" si="27"/>
        <v>415</v>
      </c>
      <c r="O586" s="38">
        <f t="shared" si="28"/>
        <v>10</v>
      </c>
      <c r="P586" s="38">
        <f t="shared" si="29"/>
        <v>3</v>
      </c>
      <c r="Q586" s="12" t="str">
        <f>IF(I586=0,"Never Recharged",INDEX(RFM_Method!$C$32:$G$36,6-K586,P586))</f>
        <v>Potential Loyalist</v>
      </c>
      <c r="R586" s="39">
        <f>SUMIFS(Raw_DataUsage!$D$2:$D$5001,Raw_DataUsage!$B$2:$B$5001,A586)/1024</f>
        <v>2.6682226562500002</v>
      </c>
      <c r="S586" s="40">
        <f>SUMIFS(Raw_Calls!$D$2:$D$5001,Raw_Calls!$B$2:$B$5001,A586)/60</f>
        <v>0</v>
      </c>
      <c r="T586" s="38" t="str">
        <f>IF(COUNTIFS(Raw_Subscriptions!$B$2:$B$3001,A586,Raw_Subscriptions!$F$2:$F$3001,"Active")&gt;0,"Yes","No")</f>
        <v>No</v>
      </c>
    </row>
    <row r="587" spans="1:20" x14ac:dyDescent="0.3">
      <c r="A587" s="13" t="str">
        <f>Raw_Customers!A584</f>
        <v>C000583</v>
      </c>
      <c r="B587" s="13" t="str">
        <f>Raw_Customers!B584</f>
        <v>Suresh Reddy</v>
      </c>
      <c r="C587" s="13" t="str">
        <f>Raw_Customers!E584</f>
        <v>Delhi</v>
      </c>
      <c r="D587" s="13" t="str">
        <f>Raw_Customers!F584</f>
        <v>Karnataka</v>
      </c>
      <c r="E587" s="13" t="str">
        <f>Raw_Customers!H584</f>
        <v>Inactive</v>
      </c>
      <c r="F587" s="35">
        <f>Raw_Customers!G584</f>
        <v>45793</v>
      </c>
      <c r="G587" s="36">
        <f>IF(I587=0,"",INT(_xlfn.MAXIFS(Raw_Recharges!$D$2:$D$3001,Raw_Recharges!$B$2:$B$3001,A587)))</f>
        <v>45890</v>
      </c>
      <c r="H587" s="12">
        <f>IF(I587=0,"",RFM_Method!$C$5-G587)</f>
        <v>164</v>
      </c>
      <c r="I587" s="12">
        <f>COUNTIFS(Raw_Recharges!$B$2:$B$3001,A587)</f>
        <v>3</v>
      </c>
      <c r="J587" s="37">
        <f>IF(I587=0,"",SUMIFS(Raw_Recharges!$E$2:$E$3001,Raw_Recharges!$B$2:$B$3001,A587))</f>
        <v>846</v>
      </c>
      <c r="K587" s="38">
        <f>IF(I587=0,0,IF(H587&lt;=RFM_Method!$C$22,5,IF(H587&lt;=RFM_Method!$C$23,4,IF(H587&lt;=RFM_Method!$C$24,3,IF(H587&lt;=RFM_Method!$C$25,2,1)))))</f>
        <v>2</v>
      </c>
      <c r="L587" s="38">
        <f>IF(I587=0,0,IF(I587&gt;=RFM_Method!$E$22,5,IF(I587&gt;=RFM_Method!$E$23,4,IF(I587&gt;=RFM_Method!$E$24,3,IF(I587&gt;=RFM_Method!$E$25,2,1)))))</f>
        <v>3</v>
      </c>
      <c r="M587" s="38">
        <f>IF(I587=0,0,IF(J587&gt;=RFM_Method!$D$25,5,IF(J587&gt;=RFM_Method!$D$24,4,IF(J587&gt;=RFM_Method!$D$23,3,IF(J587&gt;=RFM_Method!$D$22,2,1)))))</f>
        <v>3</v>
      </c>
      <c r="N587" s="38" t="str">
        <f t="shared" si="27"/>
        <v>233</v>
      </c>
      <c r="O587" s="38">
        <f t="shared" si="28"/>
        <v>8</v>
      </c>
      <c r="P587" s="38">
        <f t="shared" si="29"/>
        <v>3</v>
      </c>
      <c r="Q587" s="12" t="str">
        <f>IF(I587=0,"Never Recharged",INDEX(RFM_Method!$C$32:$G$36,6-K587,P587))</f>
        <v>At Risk</v>
      </c>
      <c r="R587" s="39">
        <f>SUMIFS(Raw_DataUsage!$D$2:$D$5001,Raw_DataUsage!$B$2:$B$5001,A587)/1024</f>
        <v>0</v>
      </c>
      <c r="S587" s="40">
        <f>SUMIFS(Raw_Calls!$D$2:$D$5001,Raw_Calls!$B$2:$B$5001,A587)/60</f>
        <v>110.58333333333333</v>
      </c>
      <c r="T587" s="38" t="str">
        <f>IF(COUNTIFS(Raw_Subscriptions!$B$2:$B$3001,A587,Raw_Subscriptions!$F$2:$F$3001,"Active")&gt;0,"Yes","No")</f>
        <v>No</v>
      </c>
    </row>
    <row r="588" spans="1:20" x14ac:dyDescent="0.3">
      <c r="A588" s="13" t="str">
        <f>Raw_Customers!A585</f>
        <v>C000584</v>
      </c>
      <c r="B588" s="13" t="str">
        <f>Raw_Customers!B585</f>
        <v>Suresh Sharma</v>
      </c>
      <c r="C588" s="13" t="str">
        <f>Raw_Customers!E585</f>
        <v>Chennai</v>
      </c>
      <c r="D588" s="13" t="str">
        <f>Raw_Customers!F585</f>
        <v>Punjab</v>
      </c>
      <c r="E588" s="13" t="str">
        <f>Raw_Customers!H585</f>
        <v>Active</v>
      </c>
      <c r="F588" s="35">
        <f>Raw_Customers!G585</f>
        <v>44510</v>
      </c>
      <c r="G588" s="36">
        <f>IF(I588=0,"",INT(_xlfn.MAXIFS(Raw_Recharges!$D$2:$D$3001,Raw_Recharges!$B$2:$B$3001,A588)))</f>
        <v>46033</v>
      </c>
      <c r="H588" s="12">
        <f>IF(I588=0,"",RFM_Method!$C$5-G588)</f>
        <v>21</v>
      </c>
      <c r="I588" s="12">
        <f>COUNTIFS(Raw_Recharges!$B$2:$B$3001,A588)</f>
        <v>2</v>
      </c>
      <c r="J588" s="37">
        <f>IF(I588=0,"",SUMIFS(Raw_Recharges!$E$2:$E$3001,Raw_Recharges!$B$2:$B$3001,A588))</f>
        <v>647</v>
      </c>
      <c r="K588" s="38">
        <f>IF(I588=0,0,IF(H588&lt;=RFM_Method!$C$22,5,IF(H588&lt;=RFM_Method!$C$23,4,IF(H588&lt;=RFM_Method!$C$24,3,IF(H588&lt;=RFM_Method!$C$25,2,1)))))</f>
        <v>5</v>
      </c>
      <c r="L588" s="38">
        <f>IF(I588=0,0,IF(I588&gt;=RFM_Method!$E$22,5,IF(I588&gt;=RFM_Method!$E$23,4,IF(I588&gt;=RFM_Method!$E$24,3,IF(I588&gt;=RFM_Method!$E$25,2,1)))))</f>
        <v>2</v>
      </c>
      <c r="M588" s="38">
        <f>IF(I588=0,0,IF(J588&gt;=RFM_Method!$D$25,5,IF(J588&gt;=RFM_Method!$D$24,4,IF(J588&gt;=RFM_Method!$D$23,3,IF(J588&gt;=RFM_Method!$D$22,2,1)))))</f>
        <v>2</v>
      </c>
      <c r="N588" s="38" t="str">
        <f t="shared" si="27"/>
        <v>522</v>
      </c>
      <c r="O588" s="38">
        <f t="shared" si="28"/>
        <v>9</v>
      </c>
      <c r="P588" s="38">
        <f t="shared" si="29"/>
        <v>2</v>
      </c>
      <c r="Q588" s="12" t="str">
        <f>IF(I588=0,"Never Recharged",INDEX(RFM_Method!$C$32:$G$36,6-K588,P588))</f>
        <v>Promising</v>
      </c>
      <c r="R588" s="39">
        <f>SUMIFS(Raw_DataUsage!$D$2:$D$5001,Raw_DataUsage!$B$2:$B$5001,A588)/1024</f>
        <v>0.26300781249999999</v>
      </c>
      <c r="S588" s="40">
        <f>SUMIFS(Raw_Calls!$D$2:$D$5001,Raw_Calls!$B$2:$B$5001,A588)/60</f>
        <v>87.35</v>
      </c>
      <c r="T588" s="38" t="str">
        <f>IF(COUNTIFS(Raw_Subscriptions!$B$2:$B$3001,A588,Raw_Subscriptions!$F$2:$F$3001,"Active")&gt;0,"Yes","No")</f>
        <v>Yes</v>
      </c>
    </row>
    <row r="589" spans="1:20" x14ac:dyDescent="0.3">
      <c r="A589" s="13" t="str">
        <f>Raw_Customers!A586</f>
        <v>C000585</v>
      </c>
      <c r="B589" s="13" t="str">
        <f>Raw_Customers!B586</f>
        <v>Simran Mishra</v>
      </c>
      <c r="C589" s="13" t="str">
        <f>Raw_Customers!E586</f>
        <v>Hyderabad</v>
      </c>
      <c r="D589" s="13" t="str">
        <f>Raw_Customers!F586</f>
        <v>Gujarat</v>
      </c>
      <c r="E589" s="13" t="str">
        <f>Raw_Customers!H586</f>
        <v>Inactive</v>
      </c>
      <c r="F589" s="35">
        <f>Raw_Customers!G586</f>
        <v>45273</v>
      </c>
      <c r="G589" s="36">
        <f>IF(I589=0,"",INT(_xlfn.MAXIFS(Raw_Recharges!$D$2:$D$3001,Raw_Recharges!$B$2:$B$3001,A589)))</f>
        <v>46049</v>
      </c>
      <c r="H589" s="12">
        <f>IF(I589=0,"",RFM_Method!$C$5-G589)</f>
        <v>5</v>
      </c>
      <c r="I589" s="12">
        <f>COUNTIFS(Raw_Recharges!$B$2:$B$3001,A589)</f>
        <v>1</v>
      </c>
      <c r="J589" s="37">
        <f>IF(I589=0,"",SUMIFS(Raw_Recharges!$E$2:$E$3001,Raw_Recharges!$B$2:$B$3001,A589))</f>
        <v>299</v>
      </c>
      <c r="K589" s="38">
        <f>IF(I589=0,0,IF(H589&lt;=RFM_Method!$C$22,5,IF(H589&lt;=RFM_Method!$C$23,4,IF(H589&lt;=RFM_Method!$C$24,3,IF(H589&lt;=RFM_Method!$C$25,2,1)))))</f>
        <v>5</v>
      </c>
      <c r="L589" s="38">
        <f>IF(I589=0,0,IF(I589&gt;=RFM_Method!$E$22,5,IF(I589&gt;=RFM_Method!$E$23,4,IF(I589&gt;=RFM_Method!$E$24,3,IF(I589&gt;=RFM_Method!$E$25,2,1)))))</f>
        <v>1</v>
      </c>
      <c r="M589" s="38">
        <f>IF(I589=0,0,IF(J589&gt;=RFM_Method!$D$25,5,IF(J589&gt;=RFM_Method!$D$24,4,IF(J589&gt;=RFM_Method!$D$23,3,IF(J589&gt;=RFM_Method!$D$22,2,1)))))</f>
        <v>1</v>
      </c>
      <c r="N589" s="38" t="str">
        <f t="shared" si="27"/>
        <v>511</v>
      </c>
      <c r="O589" s="38">
        <f t="shared" si="28"/>
        <v>7</v>
      </c>
      <c r="P589" s="38">
        <f t="shared" si="29"/>
        <v>1</v>
      </c>
      <c r="Q589" s="12" t="str">
        <f>IF(I589=0,"Never Recharged",INDEX(RFM_Method!$C$32:$G$36,6-K589,P589))</f>
        <v>New Customers</v>
      </c>
      <c r="R589" s="39">
        <f>SUMIFS(Raw_DataUsage!$D$2:$D$5001,Raw_DataUsage!$B$2:$B$5001,A589)/1024</f>
        <v>4.5869824218749997</v>
      </c>
      <c r="S589" s="40">
        <f>SUMIFS(Raw_Calls!$D$2:$D$5001,Raw_Calls!$B$2:$B$5001,A589)/60</f>
        <v>203.23333333333332</v>
      </c>
      <c r="T589" s="38" t="str">
        <f>IF(COUNTIFS(Raw_Subscriptions!$B$2:$B$3001,A589,Raw_Subscriptions!$F$2:$F$3001,"Active")&gt;0,"Yes","No")</f>
        <v>Yes</v>
      </c>
    </row>
    <row r="590" spans="1:20" x14ac:dyDescent="0.3">
      <c r="A590" s="13" t="str">
        <f>Raw_Customers!A587</f>
        <v>C000586</v>
      </c>
      <c r="B590" s="13" t="str">
        <f>Raw_Customers!B587</f>
        <v>Priya Patel</v>
      </c>
      <c r="C590" s="13" t="str">
        <f>Raw_Customers!E587</f>
        <v>Chennai</v>
      </c>
      <c r="D590" s="13" t="str">
        <f>Raw_Customers!F587</f>
        <v>West Bengal</v>
      </c>
      <c r="E590" s="13" t="str">
        <f>Raw_Customers!H587</f>
        <v>Active</v>
      </c>
      <c r="F590" s="35">
        <f>Raw_Customers!G587</f>
        <v>45037</v>
      </c>
      <c r="G590" s="36">
        <f>IF(I590=0,"",INT(_xlfn.MAXIFS(Raw_Recharges!$D$2:$D$3001,Raw_Recharges!$B$2:$B$3001,A590)))</f>
        <v>45765</v>
      </c>
      <c r="H590" s="12">
        <f>IF(I590=0,"",RFM_Method!$C$5-G590)</f>
        <v>289</v>
      </c>
      <c r="I590" s="12">
        <f>COUNTIFS(Raw_Recharges!$B$2:$B$3001,A590)</f>
        <v>2</v>
      </c>
      <c r="J590" s="37">
        <f>IF(I590=0,"",SUMIFS(Raw_Recharges!$E$2:$E$3001,Raw_Recharges!$B$2:$B$3001,A590))</f>
        <v>814</v>
      </c>
      <c r="K590" s="38">
        <f>IF(I590=0,0,IF(H590&lt;=RFM_Method!$C$22,5,IF(H590&lt;=RFM_Method!$C$23,4,IF(H590&lt;=RFM_Method!$C$24,3,IF(H590&lt;=RFM_Method!$C$25,2,1)))))</f>
        <v>1</v>
      </c>
      <c r="L590" s="38">
        <f>IF(I590=0,0,IF(I590&gt;=RFM_Method!$E$22,5,IF(I590&gt;=RFM_Method!$E$23,4,IF(I590&gt;=RFM_Method!$E$24,3,IF(I590&gt;=RFM_Method!$E$25,2,1)))))</f>
        <v>2</v>
      </c>
      <c r="M590" s="38">
        <f>IF(I590=0,0,IF(J590&gt;=RFM_Method!$D$25,5,IF(J590&gt;=RFM_Method!$D$24,4,IF(J590&gt;=RFM_Method!$D$23,3,IF(J590&gt;=RFM_Method!$D$22,2,1)))))</f>
        <v>3</v>
      </c>
      <c r="N590" s="38" t="str">
        <f t="shared" si="27"/>
        <v>123</v>
      </c>
      <c r="O590" s="38">
        <f t="shared" si="28"/>
        <v>6</v>
      </c>
      <c r="P590" s="38">
        <f t="shared" si="29"/>
        <v>3</v>
      </c>
      <c r="Q590" s="12" t="str">
        <f>IF(I590=0,"Never Recharged",INDEX(RFM_Method!$C$32:$G$36,6-K590,P590))</f>
        <v>At Risk</v>
      </c>
      <c r="R590" s="39">
        <f>SUMIFS(Raw_DataUsage!$D$2:$D$5001,Raw_DataUsage!$B$2:$B$5001,A590)/1024</f>
        <v>3.088623046875</v>
      </c>
      <c r="S590" s="40">
        <f>SUMIFS(Raw_Calls!$D$2:$D$5001,Raw_Calls!$B$2:$B$5001,A590)/60</f>
        <v>34.366666666666667</v>
      </c>
      <c r="T590" s="38" t="str">
        <f>IF(COUNTIFS(Raw_Subscriptions!$B$2:$B$3001,A590,Raw_Subscriptions!$F$2:$F$3001,"Active")&gt;0,"Yes","No")</f>
        <v>Yes</v>
      </c>
    </row>
    <row r="591" spans="1:20" x14ac:dyDescent="0.3">
      <c r="A591" s="13" t="str">
        <f>Raw_Customers!A588</f>
        <v>C000587</v>
      </c>
      <c r="B591" s="13" t="str">
        <f>Raw_Customers!B588</f>
        <v>Simran Singh</v>
      </c>
      <c r="C591" s="13" t="str">
        <f>Raw_Customers!E588</f>
        <v>Hyderabad</v>
      </c>
      <c r="D591" s="13" t="str">
        <f>Raw_Customers!F588</f>
        <v>Delhi NCR</v>
      </c>
      <c r="E591" s="13" t="str">
        <f>Raw_Customers!H588</f>
        <v>Inactive</v>
      </c>
      <c r="F591" s="35">
        <f>Raw_Customers!G588</f>
        <v>44736</v>
      </c>
      <c r="G591" s="36">
        <f>IF(I591=0,"",INT(_xlfn.MAXIFS(Raw_Recharges!$D$2:$D$3001,Raw_Recharges!$B$2:$B$3001,A591)))</f>
        <v>45969</v>
      </c>
      <c r="H591" s="12">
        <f>IF(I591=0,"",RFM_Method!$C$5-G591)</f>
        <v>85</v>
      </c>
      <c r="I591" s="12">
        <f>COUNTIFS(Raw_Recharges!$B$2:$B$3001,A591)</f>
        <v>1</v>
      </c>
      <c r="J591" s="37">
        <f>IF(I591=0,"",SUMIFS(Raw_Recharges!$E$2:$E$3001,Raw_Recharges!$B$2:$B$3001,A591))</f>
        <v>299</v>
      </c>
      <c r="K591" s="38">
        <f>IF(I591=0,0,IF(H591&lt;=RFM_Method!$C$22,5,IF(H591&lt;=RFM_Method!$C$23,4,IF(H591&lt;=RFM_Method!$C$24,3,IF(H591&lt;=RFM_Method!$C$25,2,1)))))</f>
        <v>3</v>
      </c>
      <c r="L591" s="38">
        <f>IF(I591=0,0,IF(I591&gt;=RFM_Method!$E$22,5,IF(I591&gt;=RFM_Method!$E$23,4,IF(I591&gt;=RFM_Method!$E$24,3,IF(I591&gt;=RFM_Method!$E$25,2,1)))))</f>
        <v>1</v>
      </c>
      <c r="M591" s="38">
        <f>IF(I591=0,0,IF(J591&gt;=RFM_Method!$D$25,5,IF(J591&gt;=RFM_Method!$D$24,4,IF(J591&gt;=RFM_Method!$D$23,3,IF(J591&gt;=RFM_Method!$D$22,2,1)))))</f>
        <v>1</v>
      </c>
      <c r="N591" s="38" t="str">
        <f t="shared" si="27"/>
        <v>311</v>
      </c>
      <c r="O591" s="38">
        <f t="shared" si="28"/>
        <v>5</v>
      </c>
      <c r="P591" s="38">
        <f t="shared" si="29"/>
        <v>1</v>
      </c>
      <c r="Q591" s="12" t="str">
        <f>IF(I591=0,"Never Recharged",INDEX(RFM_Method!$C$32:$G$36,6-K591,P591))</f>
        <v>About to Sleep</v>
      </c>
      <c r="R591" s="39">
        <f>SUMIFS(Raw_DataUsage!$D$2:$D$5001,Raw_DataUsage!$B$2:$B$5001,A591)/1024</f>
        <v>4.6361230468750003</v>
      </c>
      <c r="S591" s="40">
        <f>SUMIFS(Raw_Calls!$D$2:$D$5001,Raw_Calls!$B$2:$B$5001,A591)/60</f>
        <v>95.8</v>
      </c>
      <c r="T591" s="38" t="str">
        <f>IF(COUNTIFS(Raw_Subscriptions!$B$2:$B$3001,A591,Raw_Subscriptions!$F$2:$F$3001,"Active")&gt;0,"Yes","No")</f>
        <v>No</v>
      </c>
    </row>
    <row r="592" spans="1:20" x14ac:dyDescent="0.3">
      <c r="A592" s="13" t="str">
        <f>Raw_Customers!A589</f>
        <v>C000588</v>
      </c>
      <c r="B592" s="13" t="str">
        <f>Raw_Customers!B589</f>
        <v>Vikram Khan</v>
      </c>
      <c r="C592" s="13" t="str">
        <f>Raw_Customers!E589</f>
        <v>Pune</v>
      </c>
      <c r="D592" s="13" t="str">
        <f>Raw_Customers!F589</f>
        <v>Mumbai</v>
      </c>
      <c r="E592" s="13" t="str">
        <f>Raw_Customers!H589</f>
        <v>Active</v>
      </c>
      <c r="F592" s="35">
        <f>Raw_Customers!G589</f>
        <v>45271</v>
      </c>
      <c r="G592" s="36">
        <f>IF(I592=0,"",INT(_xlfn.MAXIFS(Raw_Recharges!$D$2:$D$3001,Raw_Recharges!$B$2:$B$3001,A592)))</f>
        <v>45712</v>
      </c>
      <c r="H592" s="12">
        <f>IF(I592=0,"",RFM_Method!$C$5-G592)</f>
        <v>342</v>
      </c>
      <c r="I592" s="12">
        <f>COUNTIFS(Raw_Recharges!$B$2:$B$3001,A592)</f>
        <v>1</v>
      </c>
      <c r="J592" s="37">
        <f>IF(I592=0,"",SUMIFS(Raw_Recharges!$E$2:$E$3001,Raw_Recharges!$B$2:$B$3001,A592))</f>
        <v>349</v>
      </c>
      <c r="K592" s="38">
        <f>IF(I592=0,0,IF(H592&lt;=RFM_Method!$C$22,5,IF(H592&lt;=RFM_Method!$C$23,4,IF(H592&lt;=RFM_Method!$C$24,3,IF(H592&lt;=RFM_Method!$C$25,2,1)))))</f>
        <v>1</v>
      </c>
      <c r="L592" s="38">
        <f>IF(I592=0,0,IF(I592&gt;=RFM_Method!$E$22,5,IF(I592&gt;=RFM_Method!$E$23,4,IF(I592&gt;=RFM_Method!$E$24,3,IF(I592&gt;=RFM_Method!$E$25,2,1)))))</f>
        <v>1</v>
      </c>
      <c r="M592" s="38">
        <f>IF(I592=0,0,IF(J592&gt;=RFM_Method!$D$25,5,IF(J592&gt;=RFM_Method!$D$24,4,IF(J592&gt;=RFM_Method!$D$23,3,IF(J592&gt;=RFM_Method!$D$22,2,1)))))</f>
        <v>1</v>
      </c>
      <c r="N592" s="38" t="str">
        <f t="shared" si="27"/>
        <v>111</v>
      </c>
      <c r="O592" s="38">
        <f t="shared" si="28"/>
        <v>3</v>
      </c>
      <c r="P592" s="38">
        <f t="shared" si="29"/>
        <v>1</v>
      </c>
      <c r="Q592" s="12" t="str">
        <f>IF(I592=0,"Never Recharged",INDEX(RFM_Method!$C$32:$G$36,6-K592,P592))</f>
        <v>Lost</v>
      </c>
      <c r="R592" s="39">
        <f>SUMIFS(Raw_DataUsage!$D$2:$D$5001,Raw_DataUsage!$B$2:$B$5001,A592)/1024</f>
        <v>1.978955078125</v>
      </c>
      <c r="S592" s="40">
        <f>SUMIFS(Raw_Calls!$D$2:$D$5001,Raw_Calls!$B$2:$B$5001,A592)/60</f>
        <v>85.45</v>
      </c>
      <c r="T592" s="38" t="str">
        <f>IF(COUNTIFS(Raw_Subscriptions!$B$2:$B$3001,A592,Raw_Subscriptions!$F$2:$F$3001,"Active")&gt;0,"Yes","No")</f>
        <v>No</v>
      </c>
    </row>
    <row r="593" spans="1:20" x14ac:dyDescent="0.3">
      <c r="A593" s="13" t="str">
        <f>Raw_Customers!A590</f>
        <v>C000589</v>
      </c>
      <c r="B593" s="13" t="str">
        <f>Raw_Customers!B590</f>
        <v>Priya Jha</v>
      </c>
      <c r="C593" s="13" t="str">
        <f>Raw_Customers!E590</f>
        <v>Bangalore</v>
      </c>
      <c r="D593" s="13" t="str">
        <f>Raw_Customers!F590</f>
        <v>Gujarat</v>
      </c>
      <c r="E593" s="13" t="str">
        <f>Raw_Customers!H590</f>
        <v>Active</v>
      </c>
      <c r="F593" s="35">
        <f>Raw_Customers!G590</f>
        <v>45813</v>
      </c>
      <c r="G593" s="36">
        <f>IF(I593=0,"",INT(_xlfn.MAXIFS(Raw_Recharges!$D$2:$D$3001,Raw_Recharges!$B$2:$B$3001,A593)))</f>
        <v>45875</v>
      </c>
      <c r="H593" s="12">
        <f>IF(I593=0,"",RFM_Method!$C$5-G593)</f>
        <v>179</v>
      </c>
      <c r="I593" s="12">
        <f>COUNTIFS(Raw_Recharges!$B$2:$B$3001,A593)</f>
        <v>1</v>
      </c>
      <c r="J593" s="37">
        <f>IF(I593=0,"",SUMIFS(Raw_Recharges!$E$2:$E$3001,Raw_Recharges!$B$2:$B$3001,A593))</f>
        <v>999</v>
      </c>
      <c r="K593" s="38">
        <f>IF(I593=0,0,IF(H593&lt;=RFM_Method!$C$22,5,IF(H593&lt;=RFM_Method!$C$23,4,IF(H593&lt;=RFM_Method!$C$24,3,IF(H593&lt;=RFM_Method!$C$25,2,1)))))</f>
        <v>2</v>
      </c>
      <c r="L593" s="38">
        <f>IF(I593=0,0,IF(I593&gt;=RFM_Method!$E$22,5,IF(I593&gt;=RFM_Method!$E$23,4,IF(I593&gt;=RFM_Method!$E$24,3,IF(I593&gt;=RFM_Method!$E$25,2,1)))))</f>
        <v>1</v>
      </c>
      <c r="M593" s="38">
        <f>IF(I593=0,0,IF(J593&gt;=RFM_Method!$D$25,5,IF(J593&gt;=RFM_Method!$D$24,4,IF(J593&gt;=RFM_Method!$D$23,3,IF(J593&gt;=RFM_Method!$D$22,2,1)))))</f>
        <v>3</v>
      </c>
      <c r="N593" s="38" t="str">
        <f t="shared" si="27"/>
        <v>213</v>
      </c>
      <c r="O593" s="38">
        <f t="shared" si="28"/>
        <v>6</v>
      </c>
      <c r="P593" s="38">
        <f t="shared" si="29"/>
        <v>2</v>
      </c>
      <c r="Q593" s="12" t="str">
        <f>IF(I593=0,"Never Recharged",INDEX(RFM_Method!$C$32:$G$36,6-K593,P593))</f>
        <v>About to Sleep</v>
      </c>
      <c r="R593" s="39">
        <f>SUMIFS(Raw_DataUsage!$D$2:$D$5001,Raw_DataUsage!$B$2:$B$5001,A593)/1024</f>
        <v>2.5802929687500002</v>
      </c>
      <c r="S593" s="40">
        <f>SUMIFS(Raw_Calls!$D$2:$D$5001,Raw_Calls!$B$2:$B$5001,A593)/60</f>
        <v>13.666666666666666</v>
      </c>
      <c r="T593" s="38" t="str">
        <f>IF(COUNTIFS(Raw_Subscriptions!$B$2:$B$3001,A593,Raw_Subscriptions!$F$2:$F$3001,"Active")&gt;0,"Yes","No")</f>
        <v>No</v>
      </c>
    </row>
    <row r="594" spans="1:20" x14ac:dyDescent="0.3">
      <c r="A594" s="13" t="str">
        <f>Raw_Customers!A591</f>
        <v>C000590</v>
      </c>
      <c r="B594" s="13" t="str">
        <f>Raw_Customers!B591</f>
        <v>Priya Sharma</v>
      </c>
      <c r="C594" s="13" t="str">
        <f>Raw_Customers!E591</f>
        <v>Hyderabad</v>
      </c>
      <c r="D594" s="13" t="str">
        <f>Raw_Customers!F591</f>
        <v>UP West</v>
      </c>
      <c r="E594" s="13" t="str">
        <f>Raw_Customers!H591</f>
        <v>Active</v>
      </c>
      <c r="F594" s="35">
        <f>Raw_Customers!G591</f>
        <v>44850</v>
      </c>
      <c r="G594" s="36">
        <f>IF(I594=0,"",INT(_xlfn.MAXIFS(Raw_Recharges!$D$2:$D$3001,Raw_Recharges!$B$2:$B$3001,A594)))</f>
        <v>45909</v>
      </c>
      <c r="H594" s="12">
        <f>IF(I594=0,"",RFM_Method!$C$5-G594)</f>
        <v>145</v>
      </c>
      <c r="I594" s="12">
        <f>COUNTIFS(Raw_Recharges!$B$2:$B$3001,A594)</f>
        <v>3</v>
      </c>
      <c r="J594" s="37">
        <f>IF(I594=0,"",SUMIFS(Raw_Recharges!$E$2:$E$3001,Raw_Recharges!$B$2:$B$3001,A594))</f>
        <v>913</v>
      </c>
      <c r="K594" s="38">
        <f>IF(I594=0,0,IF(H594&lt;=RFM_Method!$C$22,5,IF(H594&lt;=RFM_Method!$C$23,4,IF(H594&lt;=RFM_Method!$C$24,3,IF(H594&lt;=RFM_Method!$C$25,2,1)))))</f>
        <v>2</v>
      </c>
      <c r="L594" s="38">
        <f>IF(I594=0,0,IF(I594&gt;=RFM_Method!$E$22,5,IF(I594&gt;=RFM_Method!$E$23,4,IF(I594&gt;=RFM_Method!$E$24,3,IF(I594&gt;=RFM_Method!$E$25,2,1)))))</f>
        <v>3</v>
      </c>
      <c r="M594" s="38">
        <f>IF(I594=0,0,IF(J594&gt;=RFM_Method!$D$25,5,IF(J594&gt;=RFM_Method!$D$24,4,IF(J594&gt;=RFM_Method!$D$23,3,IF(J594&gt;=RFM_Method!$D$22,2,1)))))</f>
        <v>3</v>
      </c>
      <c r="N594" s="38" t="str">
        <f t="shared" si="27"/>
        <v>233</v>
      </c>
      <c r="O594" s="38">
        <f t="shared" si="28"/>
        <v>8</v>
      </c>
      <c r="P594" s="38">
        <f t="shared" si="29"/>
        <v>3</v>
      </c>
      <c r="Q594" s="12" t="str">
        <f>IF(I594=0,"Never Recharged",INDEX(RFM_Method!$C$32:$G$36,6-K594,P594))</f>
        <v>At Risk</v>
      </c>
      <c r="R594" s="39">
        <f>SUMIFS(Raw_DataUsage!$D$2:$D$5001,Raw_DataUsage!$B$2:$B$5001,A594)/1024</f>
        <v>3.47701171875</v>
      </c>
      <c r="S594" s="40">
        <f>SUMIFS(Raw_Calls!$D$2:$D$5001,Raw_Calls!$B$2:$B$5001,A594)/60</f>
        <v>78.783333333333331</v>
      </c>
      <c r="T594" s="38" t="str">
        <f>IF(COUNTIFS(Raw_Subscriptions!$B$2:$B$3001,A594,Raw_Subscriptions!$F$2:$F$3001,"Active")&gt;0,"Yes","No")</f>
        <v>Yes</v>
      </c>
    </row>
    <row r="595" spans="1:20" x14ac:dyDescent="0.3">
      <c r="A595" s="13" t="str">
        <f>Raw_Customers!A592</f>
        <v>C000591</v>
      </c>
      <c r="B595" s="13" t="str">
        <f>Raw_Customers!B592</f>
        <v>Suresh Singh</v>
      </c>
      <c r="C595" s="13" t="str">
        <f>Raw_Customers!E592</f>
        <v>Bangalore</v>
      </c>
      <c r="D595" s="13" t="str">
        <f>Raw_Customers!F592</f>
        <v>Punjab</v>
      </c>
      <c r="E595" s="13" t="str">
        <f>Raw_Customers!H592</f>
        <v>Active</v>
      </c>
      <c r="F595" s="35">
        <f>Raw_Customers!G592</f>
        <v>45732</v>
      </c>
      <c r="G595" s="36">
        <f>IF(I595=0,"",INT(_xlfn.MAXIFS(Raw_Recharges!$D$2:$D$3001,Raw_Recharges!$B$2:$B$3001,A595)))</f>
        <v>45963</v>
      </c>
      <c r="H595" s="12">
        <f>IF(I595=0,"",RFM_Method!$C$5-G595)</f>
        <v>91</v>
      </c>
      <c r="I595" s="12">
        <f>COUNTIFS(Raw_Recharges!$B$2:$B$3001,A595)</f>
        <v>2</v>
      </c>
      <c r="J595" s="37">
        <f>IF(I595=0,"",SUMIFS(Raw_Recharges!$E$2:$E$3001,Raw_Recharges!$B$2:$B$3001,A595))</f>
        <v>1498</v>
      </c>
      <c r="K595" s="38">
        <f>IF(I595=0,0,IF(H595&lt;=RFM_Method!$C$22,5,IF(H595&lt;=RFM_Method!$C$23,4,IF(H595&lt;=RFM_Method!$C$24,3,IF(H595&lt;=RFM_Method!$C$25,2,1)))))</f>
        <v>3</v>
      </c>
      <c r="L595" s="38">
        <f>IF(I595=0,0,IF(I595&gt;=RFM_Method!$E$22,5,IF(I595&gt;=RFM_Method!$E$23,4,IF(I595&gt;=RFM_Method!$E$24,3,IF(I595&gt;=RFM_Method!$E$25,2,1)))))</f>
        <v>2</v>
      </c>
      <c r="M595" s="38">
        <f>IF(I595=0,0,IF(J595&gt;=RFM_Method!$D$25,5,IF(J595&gt;=RFM_Method!$D$24,4,IF(J595&gt;=RFM_Method!$D$23,3,IF(J595&gt;=RFM_Method!$D$22,2,1)))))</f>
        <v>4</v>
      </c>
      <c r="N595" s="38" t="str">
        <f t="shared" si="27"/>
        <v>324</v>
      </c>
      <c r="O595" s="38">
        <f t="shared" si="28"/>
        <v>9</v>
      </c>
      <c r="P595" s="38">
        <f t="shared" si="29"/>
        <v>3</v>
      </c>
      <c r="Q595" s="12" t="str">
        <f>IF(I595=0,"Never Recharged",INDEX(RFM_Method!$C$32:$G$36,6-K595,P595))</f>
        <v>Need Attention</v>
      </c>
      <c r="R595" s="39">
        <f>SUMIFS(Raw_DataUsage!$D$2:$D$5001,Raw_DataUsage!$B$2:$B$5001,A595)/1024</f>
        <v>4.4874609374999999</v>
      </c>
      <c r="S595" s="40">
        <f>SUMIFS(Raw_Calls!$D$2:$D$5001,Raw_Calls!$B$2:$B$5001,A595)/60</f>
        <v>17.899999999999999</v>
      </c>
      <c r="T595" s="38" t="str">
        <f>IF(COUNTIFS(Raw_Subscriptions!$B$2:$B$3001,A595,Raw_Subscriptions!$F$2:$F$3001,"Active")&gt;0,"Yes","No")</f>
        <v>No</v>
      </c>
    </row>
    <row r="596" spans="1:20" x14ac:dyDescent="0.3">
      <c r="A596" s="13" t="str">
        <f>Raw_Customers!A593</f>
        <v>C000592</v>
      </c>
      <c r="B596" s="13" t="str">
        <f>Raw_Customers!B593</f>
        <v>Vikram Yadav</v>
      </c>
      <c r="C596" s="13" t="str">
        <f>Raw_Customers!E593</f>
        <v>Mumbai</v>
      </c>
      <c r="D596" s="13" t="str">
        <f>Raw_Customers!F593</f>
        <v>Maharashtra</v>
      </c>
      <c r="E596" s="13" t="str">
        <f>Raw_Customers!H593</f>
        <v>Active</v>
      </c>
      <c r="F596" s="35">
        <f>Raw_Customers!G593</f>
        <v>44350</v>
      </c>
      <c r="G596" s="36" t="str">
        <f>IF(I596=0,"",INT(_xlfn.MAXIFS(Raw_Recharges!$D$2:$D$3001,Raw_Recharges!$B$2:$B$3001,A596)))</f>
        <v/>
      </c>
      <c r="H596" s="12" t="str">
        <f>IF(I596=0,"",RFM_Method!$C$5-G596)</f>
        <v/>
      </c>
      <c r="I596" s="12">
        <f>COUNTIFS(Raw_Recharges!$B$2:$B$3001,A596)</f>
        <v>0</v>
      </c>
      <c r="J596" s="37" t="str">
        <f>IF(I596=0,"",SUMIFS(Raw_Recharges!$E$2:$E$3001,Raw_Recharges!$B$2:$B$3001,A596))</f>
        <v/>
      </c>
      <c r="K596" s="38">
        <f>IF(I596=0,0,IF(H596&lt;=RFM_Method!$C$22,5,IF(H596&lt;=RFM_Method!$C$23,4,IF(H596&lt;=RFM_Method!$C$24,3,IF(H596&lt;=RFM_Method!$C$25,2,1)))))</f>
        <v>0</v>
      </c>
      <c r="L596" s="38">
        <f>IF(I596=0,0,IF(I596&gt;=RFM_Method!$E$22,5,IF(I596&gt;=RFM_Method!$E$23,4,IF(I596&gt;=RFM_Method!$E$24,3,IF(I596&gt;=RFM_Method!$E$25,2,1)))))</f>
        <v>0</v>
      </c>
      <c r="M596" s="38">
        <f>IF(I596=0,0,IF(J596&gt;=RFM_Method!$D$25,5,IF(J596&gt;=RFM_Method!$D$24,4,IF(J596&gt;=RFM_Method!$D$23,3,IF(J596&gt;=RFM_Method!$D$22,2,1)))))</f>
        <v>0</v>
      </c>
      <c r="N596" s="38" t="str">
        <f t="shared" si="27"/>
        <v>000</v>
      </c>
      <c r="O596" s="38">
        <f t="shared" si="28"/>
        <v>0</v>
      </c>
      <c r="P596" s="38">
        <f t="shared" si="29"/>
        <v>0</v>
      </c>
      <c r="Q596" s="12" t="str">
        <f>IF(I596=0,"Never Recharged",INDEX(RFM_Method!$C$32:$G$36,6-K596,P596))</f>
        <v>Never Recharged</v>
      </c>
      <c r="R596" s="39">
        <f>SUMIFS(Raw_DataUsage!$D$2:$D$5001,Raw_DataUsage!$B$2:$B$5001,A596)/1024</f>
        <v>0.99786132812499995</v>
      </c>
      <c r="S596" s="40">
        <f>SUMIFS(Raw_Calls!$D$2:$D$5001,Raw_Calls!$B$2:$B$5001,A596)/60</f>
        <v>47.283333333333331</v>
      </c>
      <c r="T596" s="38" t="str">
        <f>IF(COUNTIFS(Raw_Subscriptions!$B$2:$B$3001,A596,Raw_Subscriptions!$F$2:$F$3001,"Active")&gt;0,"Yes","No")</f>
        <v>No</v>
      </c>
    </row>
    <row r="597" spans="1:20" x14ac:dyDescent="0.3">
      <c r="A597" s="13" t="str">
        <f>Raw_Customers!A594</f>
        <v>C000593</v>
      </c>
      <c r="B597" s="13" t="str">
        <f>Raw_Customers!B594</f>
        <v>Vikram Kumar</v>
      </c>
      <c r="C597" s="13" t="str">
        <f>Raw_Customers!E594</f>
        <v>Hyderabad</v>
      </c>
      <c r="D597" s="13" t="str">
        <f>Raw_Customers!F594</f>
        <v>Andhra Pradesh</v>
      </c>
      <c r="E597" s="13" t="str">
        <f>Raw_Customers!H594</f>
        <v>Inactive</v>
      </c>
      <c r="F597" s="35">
        <f>Raw_Customers!G594</f>
        <v>44580</v>
      </c>
      <c r="G597" s="36" t="str">
        <f>IF(I597=0,"",INT(_xlfn.MAXIFS(Raw_Recharges!$D$2:$D$3001,Raw_Recharges!$B$2:$B$3001,A597)))</f>
        <v/>
      </c>
      <c r="H597" s="12" t="str">
        <f>IF(I597=0,"",RFM_Method!$C$5-G597)</f>
        <v/>
      </c>
      <c r="I597" s="12">
        <f>COUNTIFS(Raw_Recharges!$B$2:$B$3001,A597)</f>
        <v>0</v>
      </c>
      <c r="J597" s="37" t="str">
        <f>IF(I597=0,"",SUMIFS(Raw_Recharges!$E$2:$E$3001,Raw_Recharges!$B$2:$B$3001,A597))</f>
        <v/>
      </c>
      <c r="K597" s="38">
        <f>IF(I597=0,0,IF(H597&lt;=RFM_Method!$C$22,5,IF(H597&lt;=RFM_Method!$C$23,4,IF(H597&lt;=RFM_Method!$C$24,3,IF(H597&lt;=RFM_Method!$C$25,2,1)))))</f>
        <v>0</v>
      </c>
      <c r="L597" s="38">
        <f>IF(I597=0,0,IF(I597&gt;=RFM_Method!$E$22,5,IF(I597&gt;=RFM_Method!$E$23,4,IF(I597&gt;=RFM_Method!$E$24,3,IF(I597&gt;=RFM_Method!$E$25,2,1)))))</f>
        <v>0</v>
      </c>
      <c r="M597" s="38">
        <f>IF(I597=0,0,IF(J597&gt;=RFM_Method!$D$25,5,IF(J597&gt;=RFM_Method!$D$24,4,IF(J597&gt;=RFM_Method!$D$23,3,IF(J597&gt;=RFM_Method!$D$22,2,1)))))</f>
        <v>0</v>
      </c>
      <c r="N597" s="38" t="str">
        <f t="shared" si="27"/>
        <v>000</v>
      </c>
      <c r="O597" s="38">
        <f t="shared" si="28"/>
        <v>0</v>
      </c>
      <c r="P597" s="38">
        <f t="shared" si="29"/>
        <v>0</v>
      </c>
      <c r="Q597" s="12" t="str">
        <f>IF(I597=0,"Never Recharged",INDEX(RFM_Method!$C$32:$G$36,6-K597,P597))</f>
        <v>Never Recharged</v>
      </c>
      <c r="R597" s="39">
        <f>SUMIFS(Raw_DataUsage!$D$2:$D$5001,Raw_DataUsage!$B$2:$B$5001,A597)/1024</f>
        <v>0.13218749999999999</v>
      </c>
      <c r="S597" s="40">
        <f>SUMIFS(Raw_Calls!$D$2:$D$5001,Raw_Calls!$B$2:$B$5001,A597)/60</f>
        <v>39.883333333333333</v>
      </c>
      <c r="T597" s="38" t="str">
        <f>IF(COUNTIFS(Raw_Subscriptions!$B$2:$B$3001,A597,Raw_Subscriptions!$F$2:$F$3001,"Active")&gt;0,"Yes","No")</f>
        <v>No</v>
      </c>
    </row>
    <row r="598" spans="1:20" x14ac:dyDescent="0.3">
      <c r="A598" s="13" t="str">
        <f>Raw_Customers!A595</f>
        <v>C000594</v>
      </c>
      <c r="B598" s="13" t="str">
        <f>Raw_Customers!B595</f>
        <v>Neha Khan</v>
      </c>
      <c r="C598" s="13" t="str">
        <f>Raw_Customers!E595</f>
        <v>Delhi</v>
      </c>
      <c r="D598" s="13" t="str">
        <f>Raw_Customers!F595</f>
        <v>Karnataka</v>
      </c>
      <c r="E598" s="13" t="str">
        <f>Raw_Customers!H595</f>
        <v>Inactive</v>
      </c>
      <c r="F598" s="35">
        <f>Raw_Customers!G595</f>
        <v>44566</v>
      </c>
      <c r="G598" s="36">
        <f>IF(I598=0,"",INT(_xlfn.MAXIFS(Raw_Recharges!$D$2:$D$3001,Raw_Recharges!$B$2:$B$3001,A598)))</f>
        <v>45969</v>
      </c>
      <c r="H598" s="12">
        <f>IF(I598=0,"",RFM_Method!$C$5-G598)</f>
        <v>85</v>
      </c>
      <c r="I598" s="12">
        <f>COUNTIFS(Raw_Recharges!$B$2:$B$3001,A598)</f>
        <v>3</v>
      </c>
      <c r="J598" s="37">
        <f>IF(I598=0,"",SUMIFS(Raw_Recharges!$E$2:$E$3001,Raw_Recharges!$B$2:$B$3001,A598))</f>
        <v>1813</v>
      </c>
      <c r="K598" s="38">
        <f>IF(I598=0,0,IF(H598&lt;=RFM_Method!$C$22,5,IF(H598&lt;=RFM_Method!$C$23,4,IF(H598&lt;=RFM_Method!$C$24,3,IF(H598&lt;=RFM_Method!$C$25,2,1)))))</f>
        <v>3</v>
      </c>
      <c r="L598" s="38">
        <f>IF(I598=0,0,IF(I598&gt;=RFM_Method!$E$22,5,IF(I598&gt;=RFM_Method!$E$23,4,IF(I598&gt;=RFM_Method!$E$24,3,IF(I598&gt;=RFM_Method!$E$25,2,1)))))</f>
        <v>3</v>
      </c>
      <c r="M598" s="38">
        <f>IF(I598=0,0,IF(J598&gt;=RFM_Method!$D$25,5,IF(J598&gt;=RFM_Method!$D$24,4,IF(J598&gt;=RFM_Method!$D$23,3,IF(J598&gt;=RFM_Method!$D$22,2,1)))))</f>
        <v>4</v>
      </c>
      <c r="N598" s="38" t="str">
        <f t="shared" si="27"/>
        <v>334</v>
      </c>
      <c r="O598" s="38">
        <f t="shared" si="28"/>
        <v>10</v>
      </c>
      <c r="P598" s="38">
        <f t="shared" si="29"/>
        <v>4</v>
      </c>
      <c r="Q598" s="12" t="str">
        <f>IF(I598=0,"Never Recharged",INDEX(RFM_Method!$C$32:$G$36,6-K598,P598))</f>
        <v>Loyal Customers</v>
      </c>
      <c r="R598" s="39">
        <f>SUMIFS(Raw_DataUsage!$D$2:$D$5001,Raw_DataUsage!$B$2:$B$5001,A598)/1024</f>
        <v>5.9922460937499995</v>
      </c>
      <c r="S598" s="40">
        <f>SUMIFS(Raw_Calls!$D$2:$D$5001,Raw_Calls!$B$2:$B$5001,A598)/60</f>
        <v>33.733333333333334</v>
      </c>
      <c r="T598" s="38" t="str">
        <f>IF(COUNTIFS(Raw_Subscriptions!$B$2:$B$3001,A598,Raw_Subscriptions!$F$2:$F$3001,"Active")&gt;0,"Yes","No")</f>
        <v>No</v>
      </c>
    </row>
    <row r="599" spans="1:20" x14ac:dyDescent="0.3">
      <c r="A599" s="13" t="str">
        <f>Raw_Customers!A596</f>
        <v>C000595</v>
      </c>
      <c r="B599" s="13" t="str">
        <f>Raw_Customers!B596</f>
        <v>Amit Mishra</v>
      </c>
      <c r="C599" s="13" t="str">
        <f>Raw_Customers!E596</f>
        <v>Delhi</v>
      </c>
      <c r="D599" s="13" t="str">
        <f>Raw_Customers!F596</f>
        <v>Punjab</v>
      </c>
      <c r="E599" s="13" t="str">
        <f>Raw_Customers!H596</f>
        <v>Active</v>
      </c>
      <c r="F599" s="35">
        <f>Raw_Customers!G596</f>
        <v>45654</v>
      </c>
      <c r="G599" s="36">
        <f>IF(I599=0,"",INT(_xlfn.MAXIFS(Raw_Recharges!$D$2:$D$3001,Raw_Recharges!$B$2:$B$3001,A599)))</f>
        <v>45924</v>
      </c>
      <c r="H599" s="12">
        <f>IF(I599=0,"",RFM_Method!$C$5-G599)</f>
        <v>130</v>
      </c>
      <c r="I599" s="12">
        <f>COUNTIFS(Raw_Recharges!$B$2:$B$3001,A599)</f>
        <v>2</v>
      </c>
      <c r="J599" s="37">
        <f>IF(I599=0,"",SUMIFS(Raw_Recharges!$E$2:$E$3001,Raw_Recharges!$B$2:$B$3001,A599))</f>
        <v>198</v>
      </c>
      <c r="K599" s="38">
        <f>IF(I599=0,0,IF(H599&lt;=RFM_Method!$C$22,5,IF(H599&lt;=RFM_Method!$C$23,4,IF(H599&lt;=RFM_Method!$C$24,3,IF(H599&lt;=RFM_Method!$C$25,2,1)))))</f>
        <v>3</v>
      </c>
      <c r="L599" s="38">
        <f>IF(I599=0,0,IF(I599&gt;=RFM_Method!$E$22,5,IF(I599&gt;=RFM_Method!$E$23,4,IF(I599&gt;=RFM_Method!$E$24,3,IF(I599&gt;=RFM_Method!$E$25,2,1)))))</f>
        <v>2</v>
      </c>
      <c r="M599" s="38">
        <f>IF(I599=0,0,IF(J599&gt;=RFM_Method!$D$25,5,IF(J599&gt;=RFM_Method!$D$24,4,IF(J599&gt;=RFM_Method!$D$23,3,IF(J599&gt;=RFM_Method!$D$22,2,1)))))</f>
        <v>1</v>
      </c>
      <c r="N599" s="38" t="str">
        <f t="shared" si="27"/>
        <v>321</v>
      </c>
      <c r="O599" s="38">
        <f t="shared" si="28"/>
        <v>6</v>
      </c>
      <c r="P599" s="38">
        <f t="shared" si="29"/>
        <v>2</v>
      </c>
      <c r="Q599" s="12" t="str">
        <f>IF(I599=0,"Never Recharged",INDEX(RFM_Method!$C$32:$G$36,6-K599,P599))</f>
        <v>Need Attention</v>
      </c>
      <c r="R599" s="39">
        <f>SUMIFS(Raw_DataUsage!$D$2:$D$5001,Raw_DataUsage!$B$2:$B$5001,A599)/1024</f>
        <v>0</v>
      </c>
      <c r="S599" s="40">
        <f>SUMIFS(Raw_Calls!$D$2:$D$5001,Raw_Calls!$B$2:$B$5001,A599)/60</f>
        <v>52.666666666666664</v>
      </c>
      <c r="T599" s="38" t="str">
        <f>IF(COUNTIFS(Raw_Subscriptions!$B$2:$B$3001,A599,Raw_Subscriptions!$F$2:$F$3001,"Active")&gt;0,"Yes","No")</f>
        <v>No</v>
      </c>
    </row>
    <row r="600" spans="1:20" x14ac:dyDescent="0.3">
      <c r="A600" s="13" t="str">
        <f>Raw_Customers!A597</f>
        <v>C000596</v>
      </c>
      <c r="B600" s="13" t="str">
        <f>Raw_Customers!B597</f>
        <v>Anita Jha</v>
      </c>
      <c r="C600" s="13" t="str">
        <f>Raw_Customers!E597</f>
        <v>Mumbai</v>
      </c>
      <c r="D600" s="13" t="str">
        <f>Raw_Customers!F597</f>
        <v>UP East</v>
      </c>
      <c r="E600" s="13" t="str">
        <f>Raw_Customers!H597</f>
        <v>Active</v>
      </c>
      <c r="F600" s="35">
        <f>Raw_Customers!G597</f>
        <v>45678</v>
      </c>
      <c r="G600" s="36">
        <f>IF(I600=0,"",INT(_xlfn.MAXIFS(Raw_Recharges!$D$2:$D$3001,Raw_Recharges!$B$2:$B$3001,A600)))</f>
        <v>45997</v>
      </c>
      <c r="H600" s="12">
        <f>IF(I600=0,"",RFM_Method!$C$5-G600)</f>
        <v>57</v>
      </c>
      <c r="I600" s="12">
        <f>COUNTIFS(Raw_Recharges!$B$2:$B$3001,A600)</f>
        <v>3</v>
      </c>
      <c r="J600" s="37">
        <f>IF(I600=0,"",SUMIFS(Raw_Recharges!$E$2:$E$3001,Raw_Recharges!$B$2:$B$3001,A600))</f>
        <v>1347</v>
      </c>
      <c r="K600" s="38">
        <f>IF(I600=0,0,IF(H600&lt;=RFM_Method!$C$22,5,IF(H600&lt;=RFM_Method!$C$23,4,IF(H600&lt;=RFM_Method!$C$24,3,IF(H600&lt;=RFM_Method!$C$25,2,1)))))</f>
        <v>4</v>
      </c>
      <c r="L600" s="38">
        <f>IF(I600=0,0,IF(I600&gt;=RFM_Method!$E$22,5,IF(I600&gt;=RFM_Method!$E$23,4,IF(I600&gt;=RFM_Method!$E$24,3,IF(I600&gt;=RFM_Method!$E$25,2,1)))))</f>
        <v>3</v>
      </c>
      <c r="M600" s="38">
        <f>IF(I600=0,0,IF(J600&gt;=RFM_Method!$D$25,5,IF(J600&gt;=RFM_Method!$D$24,4,IF(J600&gt;=RFM_Method!$D$23,3,IF(J600&gt;=RFM_Method!$D$22,2,1)))))</f>
        <v>4</v>
      </c>
      <c r="N600" s="38" t="str">
        <f t="shared" si="27"/>
        <v>434</v>
      </c>
      <c r="O600" s="38">
        <f t="shared" si="28"/>
        <v>11</v>
      </c>
      <c r="P600" s="38">
        <f t="shared" si="29"/>
        <v>4</v>
      </c>
      <c r="Q600" s="12" t="str">
        <f>IF(I600=0,"Never Recharged",INDEX(RFM_Method!$C$32:$G$36,6-K600,P600))</f>
        <v>Loyal Customers</v>
      </c>
      <c r="R600" s="39">
        <f>SUMIFS(Raw_DataUsage!$D$2:$D$5001,Raw_DataUsage!$B$2:$B$5001,A600)/1024</f>
        <v>3.0739453124999998</v>
      </c>
      <c r="S600" s="40">
        <f>SUMIFS(Raw_Calls!$D$2:$D$5001,Raw_Calls!$B$2:$B$5001,A600)/60</f>
        <v>50.2</v>
      </c>
      <c r="T600" s="38" t="str">
        <f>IF(COUNTIFS(Raw_Subscriptions!$B$2:$B$3001,A600,Raw_Subscriptions!$F$2:$F$3001,"Active")&gt;0,"Yes","No")</f>
        <v>Yes</v>
      </c>
    </row>
    <row r="601" spans="1:20" x14ac:dyDescent="0.3">
      <c r="A601" s="13" t="str">
        <f>Raw_Customers!A598</f>
        <v>C000597</v>
      </c>
      <c r="B601" s="13" t="str">
        <f>Raw_Customers!B598</f>
        <v>Rahul Kumar</v>
      </c>
      <c r="C601" s="13" t="str">
        <f>Raw_Customers!E598</f>
        <v>Chennai</v>
      </c>
      <c r="D601" s="13" t="str">
        <f>Raw_Customers!F598</f>
        <v>Mumbai</v>
      </c>
      <c r="E601" s="13" t="str">
        <f>Raw_Customers!H598</f>
        <v>Inactive</v>
      </c>
      <c r="F601" s="35">
        <f>Raw_Customers!G598</f>
        <v>44903</v>
      </c>
      <c r="G601" s="36">
        <f>IF(I601=0,"",INT(_xlfn.MAXIFS(Raw_Recharges!$D$2:$D$3001,Raw_Recharges!$B$2:$B$3001,A601)))</f>
        <v>46027</v>
      </c>
      <c r="H601" s="12">
        <f>IF(I601=0,"",RFM_Method!$C$5-G601)</f>
        <v>27</v>
      </c>
      <c r="I601" s="12">
        <f>COUNTIFS(Raw_Recharges!$B$2:$B$3001,A601)</f>
        <v>3</v>
      </c>
      <c r="J601" s="37">
        <f>IF(I601=0,"",SUMIFS(Raw_Recharges!$E$2:$E$3001,Raw_Recharges!$B$2:$B$3001,A601))</f>
        <v>3997</v>
      </c>
      <c r="K601" s="38">
        <f>IF(I601=0,0,IF(H601&lt;=RFM_Method!$C$22,5,IF(H601&lt;=RFM_Method!$C$23,4,IF(H601&lt;=RFM_Method!$C$24,3,IF(H601&lt;=RFM_Method!$C$25,2,1)))))</f>
        <v>5</v>
      </c>
      <c r="L601" s="38">
        <f>IF(I601=0,0,IF(I601&gt;=RFM_Method!$E$22,5,IF(I601&gt;=RFM_Method!$E$23,4,IF(I601&gt;=RFM_Method!$E$24,3,IF(I601&gt;=RFM_Method!$E$25,2,1)))))</f>
        <v>3</v>
      </c>
      <c r="M601" s="38">
        <f>IF(I601=0,0,IF(J601&gt;=RFM_Method!$D$25,5,IF(J601&gt;=RFM_Method!$D$24,4,IF(J601&gt;=RFM_Method!$D$23,3,IF(J601&gt;=RFM_Method!$D$22,2,1)))))</f>
        <v>5</v>
      </c>
      <c r="N601" s="38" t="str">
        <f t="shared" si="27"/>
        <v>535</v>
      </c>
      <c r="O601" s="38">
        <f t="shared" si="28"/>
        <v>13</v>
      </c>
      <c r="P601" s="38">
        <f t="shared" si="29"/>
        <v>4</v>
      </c>
      <c r="Q601" s="12" t="str">
        <f>IF(I601=0,"Never Recharged",INDEX(RFM_Method!$C$32:$G$36,6-K601,P601))</f>
        <v>Loyal Customers</v>
      </c>
      <c r="R601" s="39">
        <f>SUMIFS(Raw_DataUsage!$D$2:$D$5001,Raw_DataUsage!$B$2:$B$5001,A601)/1024</f>
        <v>2.6629980468749999</v>
      </c>
      <c r="S601" s="40">
        <f>SUMIFS(Raw_Calls!$D$2:$D$5001,Raw_Calls!$B$2:$B$5001,A601)/60</f>
        <v>44.65</v>
      </c>
      <c r="T601" s="38" t="str">
        <f>IF(COUNTIFS(Raw_Subscriptions!$B$2:$B$3001,A601,Raw_Subscriptions!$F$2:$F$3001,"Active")&gt;0,"Yes","No")</f>
        <v>Yes</v>
      </c>
    </row>
    <row r="602" spans="1:20" x14ac:dyDescent="0.3">
      <c r="A602" s="13" t="str">
        <f>Raw_Customers!A599</f>
        <v>C000598</v>
      </c>
      <c r="B602" s="13" t="str">
        <f>Raw_Customers!B599</f>
        <v>Simran Mishra</v>
      </c>
      <c r="C602" s="13" t="str">
        <f>Raw_Customers!E599</f>
        <v>Bangalore</v>
      </c>
      <c r="D602" s="13" t="str">
        <f>Raw_Customers!F599</f>
        <v>Tamil Nadu</v>
      </c>
      <c r="E602" s="13" t="str">
        <f>Raw_Customers!H599</f>
        <v>Active</v>
      </c>
      <c r="F602" s="35">
        <f>Raw_Customers!G599</f>
        <v>44191</v>
      </c>
      <c r="G602" s="36">
        <f>IF(I602=0,"",INT(_xlfn.MAXIFS(Raw_Recharges!$D$2:$D$3001,Raw_Recharges!$B$2:$B$3001,A602)))</f>
        <v>45708</v>
      </c>
      <c r="H602" s="12">
        <f>IF(I602=0,"",RFM_Method!$C$5-G602)</f>
        <v>346</v>
      </c>
      <c r="I602" s="12">
        <f>COUNTIFS(Raw_Recharges!$B$2:$B$3001,A602)</f>
        <v>1</v>
      </c>
      <c r="J602" s="37">
        <f>IF(I602=0,"",SUMIFS(Raw_Recharges!$E$2:$E$3001,Raw_Recharges!$B$2:$B$3001,A602))</f>
        <v>499</v>
      </c>
      <c r="K602" s="38">
        <f>IF(I602=0,0,IF(H602&lt;=RFM_Method!$C$22,5,IF(H602&lt;=RFM_Method!$C$23,4,IF(H602&lt;=RFM_Method!$C$24,3,IF(H602&lt;=RFM_Method!$C$25,2,1)))))</f>
        <v>1</v>
      </c>
      <c r="L602" s="38">
        <f>IF(I602=0,0,IF(I602&gt;=RFM_Method!$E$22,5,IF(I602&gt;=RFM_Method!$E$23,4,IF(I602&gt;=RFM_Method!$E$24,3,IF(I602&gt;=RFM_Method!$E$25,2,1)))))</f>
        <v>1</v>
      </c>
      <c r="M602" s="38">
        <f>IF(I602=0,0,IF(J602&gt;=RFM_Method!$D$25,5,IF(J602&gt;=RFM_Method!$D$24,4,IF(J602&gt;=RFM_Method!$D$23,3,IF(J602&gt;=RFM_Method!$D$22,2,1)))))</f>
        <v>2</v>
      </c>
      <c r="N602" s="38" t="str">
        <f t="shared" si="27"/>
        <v>112</v>
      </c>
      <c r="O602" s="38">
        <f t="shared" si="28"/>
        <v>4</v>
      </c>
      <c r="P602" s="38">
        <f t="shared" si="29"/>
        <v>2</v>
      </c>
      <c r="Q602" s="12" t="str">
        <f>IF(I602=0,"Never Recharged",INDEX(RFM_Method!$C$32:$G$36,6-K602,P602))</f>
        <v>Hibernating</v>
      </c>
      <c r="R602" s="39">
        <f>SUMIFS(Raw_DataUsage!$D$2:$D$5001,Raw_DataUsage!$B$2:$B$5001,A602)/1024</f>
        <v>0</v>
      </c>
      <c r="S602" s="40">
        <f>SUMIFS(Raw_Calls!$D$2:$D$5001,Raw_Calls!$B$2:$B$5001,A602)/60</f>
        <v>152.94999999999999</v>
      </c>
      <c r="T602" s="38" t="str">
        <f>IF(COUNTIFS(Raw_Subscriptions!$B$2:$B$3001,A602,Raw_Subscriptions!$F$2:$F$3001,"Active")&gt;0,"Yes","No")</f>
        <v>No</v>
      </c>
    </row>
    <row r="603" spans="1:20" x14ac:dyDescent="0.3">
      <c r="A603" s="13" t="str">
        <f>Raw_Customers!A600</f>
        <v>C000599</v>
      </c>
      <c r="B603" s="13" t="str">
        <f>Raw_Customers!B600</f>
        <v>Amit Yadav</v>
      </c>
      <c r="C603" s="13" t="str">
        <f>Raw_Customers!E600</f>
        <v>Pune</v>
      </c>
      <c r="D603" s="13" t="str">
        <f>Raw_Customers!F600</f>
        <v>Gujarat</v>
      </c>
      <c r="E603" s="13" t="str">
        <f>Raw_Customers!H600</f>
        <v>Inactive</v>
      </c>
      <c r="F603" s="35">
        <f>Raw_Customers!G600</f>
        <v>45566</v>
      </c>
      <c r="G603" s="36">
        <f>IF(I603=0,"",INT(_xlfn.MAXIFS(Raw_Recharges!$D$2:$D$3001,Raw_Recharges!$B$2:$B$3001,A603)))</f>
        <v>45945</v>
      </c>
      <c r="H603" s="12">
        <f>IF(I603=0,"",RFM_Method!$C$5-G603)</f>
        <v>109</v>
      </c>
      <c r="I603" s="12">
        <f>COUNTIFS(Raw_Recharges!$B$2:$B$3001,A603)</f>
        <v>2</v>
      </c>
      <c r="J603" s="37">
        <f>IF(I603=0,"",SUMIFS(Raw_Recharges!$E$2:$E$3001,Raw_Recharges!$B$2:$B$3001,A603))</f>
        <v>598</v>
      </c>
      <c r="K603" s="38">
        <f>IF(I603=0,0,IF(H603&lt;=RFM_Method!$C$22,5,IF(H603&lt;=RFM_Method!$C$23,4,IF(H603&lt;=RFM_Method!$C$24,3,IF(H603&lt;=RFM_Method!$C$25,2,1)))))</f>
        <v>3</v>
      </c>
      <c r="L603" s="38">
        <f>IF(I603=0,0,IF(I603&gt;=RFM_Method!$E$22,5,IF(I603&gt;=RFM_Method!$E$23,4,IF(I603&gt;=RFM_Method!$E$24,3,IF(I603&gt;=RFM_Method!$E$25,2,1)))))</f>
        <v>2</v>
      </c>
      <c r="M603" s="38">
        <f>IF(I603=0,0,IF(J603&gt;=RFM_Method!$D$25,5,IF(J603&gt;=RFM_Method!$D$24,4,IF(J603&gt;=RFM_Method!$D$23,3,IF(J603&gt;=RFM_Method!$D$22,2,1)))))</f>
        <v>2</v>
      </c>
      <c r="N603" s="38" t="str">
        <f t="shared" si="27"/>
        <v>322</v>
      </c>
      <c r="O603" s="38">
        <f t="shared" si="28"/>
        <v>7</v>
      </c>
      <c r="P603" s="38">
        <f t="shared" si="29"/>
        <v>2</v>
      </c>
      <c r="Q603" s="12" t="str">
        <f>IF(I603=0,"Never Recharged",INDEX(RFM_Method!$C$32:$G$36,6-K603,P603))</f>
        <v>Need Attention</v>
      </c>
      <c r="R603" s="39">
        <f>SUMIFS(Raw_DataUsage!$D$2:$D$5001,Raw_DataUsage!$B$2:$B$5001,A603)/1024</f>
        <v>5.0677246093749995</v>
      </c>
      <c r="S603" s="40">
        <f>SUMIFS(Raw_Calls!$D$2:$D$5001,Raw_Calls!$B$2:$B$5001,A603)/60</f>
        <v>59.95</v>
      </c>
      <c r="T603" s="38" t="str">
        <f>IF(COUNTIFS(Raw_Subscriptions!$B$2:$B$3001,A603,Raw_Subscriptions!$F$2:$F$3001,"Active")&gt;0,"Yes","No")</f>
        <v>No</v>
      </c>
    </row>
    <row r="604" spans="1:20" x14ac:dyDescent="0.3">
      <c r="A604" s="13" t="str">
        <f>Raw_Customers!A601</f>
        <v>C000600</v>
      </c>
      <c r="B604" s="13" t="str">
        <f>Raw_Customers!B601</f>
        <v>Priya Kumar</v>
      </c>
      <c r="C604" s="13" t="str">
        <f>Raw_Customers!E601</f>
        <v>Bangalore</v>
      </c>
      <c r="D604" s="13" t="str">
        <f>Raw_Customers!F601</f>
        <v>Karnataka</v>
      </c>
      <c r="E604" s="13" t="str">
        <f>Raw_Customers!H601</f>
        <v>Active</v>
      </c>
      <c r="F604" s="35">
        <f>Raw_Customers!G601</f>
        <v>45503</v>
      </c>
      <c r="G604" s="36" t="str">
        <f>IF(I604=0,"",INT(_xlfn.MAXIFS(Raw_Recharges!$D$2:$D$3001,Raw_Recharges!$B$2:$B$3001,A604)))</f>
        <v/>
      </c>
      <c r="H604" s="12" t="str">
        <f>IF(I604=0,"",RFM_Method!$C$5-G604)</f>
        <v/>
      </c>
      <c r="I604" s="12">
        <f>COUNTIFS(Raw_Recharges!$B$2:$B$3001,A604)</f>
        <v>0</v>
      </c>
      <c r="J604" s="37" t="str">
        <f>IF(I604=0,"",SUMIFS(Raw_Recharges!$E$2:$E$3001,Raw_Recharges!$B$2:$B$3001,A604))</f>
        <v/>
      </c>
      <c r="K604" s="38">
        <f>IF(I604=0,0,IF(H604&lt;=RFM_Method!$C$22,5,IF(H604&lt;=RFM_Method!$C$23,4,IF(H604&lt;=RFM_Method!$C$24,3,IF(H604&lt;=RFM_Method!$C$25,2,1)))))</f>
        <v>0</v>
      </c>
      <c r="L604" s="38">
        <f>IF(I604=0,0,IF(I604&gt;=RFM_Method!$E$22,5,IF(I604&gt;=RFM_Method!$E$23,4,IF(I604&gt;=RFM_Method!$E$24,3,IF(I604&gt;=RFM_Method!$E$25,2,1)))))</f>
        <v>0</v>
      </c>
      <c r="M604" s="38">
        <f>IF(I604=0,0,IF(J604&gt;=RFM_Method!$D$25,5,IF(J604&gt;=RFM_Method!$D$24,4,IF(J604&gt;=RFM_Method!$D$23,3,IF(J604&gt;=RFM_Method!$D$22,2,1)))))</f>
        <v>0</v>
      </c>
      <c r="N604" s="38" t="str">
        <f t="shared" si="27"/>
        <v>000</v>
      </c>
      <c r="O604" s="38">
        <f t="shared" si="28"/>
        <v>0</v>
      </c>
      <c r="P604" s="38">
        <f t="shared" si="29"/>
        <v>0</v>
      </c>
      <c r="Q604" s="12" t="str">
        <f>IF(I604=0,"Never Recharged",INDEX(RFM_Method!$C$32:$G$36,6-K604,P604))</f>
        <v>Never Recharged</v>
      </c>
      <c r="R604" s="39">
        <f>SUMIFS(Raw_DataUsage!$D$2:$D$5001,Raw_DataUsage!$B$2:$B$5001,A604)/1024</f>
        <v>0.45438476562500002</v>
      </c>
      <c r="S604" s="40">
        <f>SUMIFS(Raw_Calls!$D$2:$D$5001,Raw_Calls!$B$2:$B$5001,A604)/60</f>
        <v>85.11666666666666</v>
      </c>
      <c r="T604" s="38" t="str">
        <f>IF(COUNTIFS(Raw_Subscriptions!$B$2:$B$3001,A604,Raw_Subscriptions!$F$2:$F$3001,"Active")&gt;0,"Yes","No")</f>
        <v>No</v>
      </c>
    </row>
    <row r="605" spans="1:20" x14ac:dyDescent="0.3">
      <c r="A605" s="13" t="str">
        <f>Raw_Customers!A602</f>
        <v>C000601</v>
      </c>
      <c r="B605" s="13" t="str">
        <f>Raw_Customers!B602</f>
        <v>Vikram Sharma</v>
      </c>
      <c r="C605" s="13" t="str">
        <f>Raw_Customers!E602</f>
        <v>Chennai</v>
      </c>
      <c r="D605" s="13" t="str">
        <f>Raw_Customers!F602</f>
        <v>Punjab</v>
      </c>
      <c r="E605" s="13" t="str">
        <f>Raw_Customers!H602</f>
        <v>Inactive</v>
      </c>
      <c r="F605" s="35">
        <f>Raw_Customers!G602</f>
        <v>44417</v>
      </c>
      <c r="G605" s="36">
        <f>IF(I605=0,"",INT(_xlfn.MAXIFS(Raw_Recharges!$D$2:$D$3001,Raw_Recharges!$B$2:$B$3001,A605)))</f>
        <v>45955</v>
      </c>
      <c r="H605" s="12">
        <f>IF(I605=0,"",RFM_Method!$C$5-G605)</f>
        <v>99</v>
      </c>
      <c r="I605" s="12">
        <f>COUNTIFS(Raw_Recharges!$B$2:$B$3001,A605)</f>
        <v>1</v>
      </c>
      <c r="J605" s="37">
        <f>IF(I605=0,"",SUMIFS(Raw_Recharges!$E$2:$E$3001,Raw_Recharges!$B$2:$B$3001,A605))</f>
        <v>299</v>
      </c>
      <c r="K605" s="38">
        <f>IF(I605=0,0,IF(H605&lt;=RFM_Method!$C$22,5,IF(H605&lt;=RFM_Method!$C$23,4,IF(H605&lt;=RFM_Method!$C$24,3,IF(H605&lt;=RFM_Method!$C$25,2,1)))))</f>
        <v>3</v>
      </c>
      <c r="L605" s="38">
        <f>IF(I605=0,0,IF(I605&gt;=RFM_Method!$E$22,5,IF(I605&gt;=RFM_Method!$E$23,4,IF(I605&gt;=RFM_Method!$E$24,3,IF(I605&gt;=RFM_Method!$E$25,2,1)))))</f>
        <v>1</v>
      </c>
      <c r="M605" s="38">
        <f>IF(I605=0,0,IF(J605&gt;=RFM_Method!$D$25,5,IF(J605&gt;=RFM_Method!$D$24,4,IF(J605&gt;=RFM_Method!$D$23,3,IF(J605&gt;=RFM_Method!$D$22,2,1)))))</f>
        <v>1</v>
      </c>
      <c r="N605" s="38" t="str">
        <f t="shared" si="27"/>
        <v>311</v>
      </c>
      <c r="O605" s="38">
        <f t="shared" si="28"/>
        <v>5</v>
      </c>
      <c r="P605" s="38">
        <f t="shared" si="29"/>
        <v>1</v>
      </c>
      <c r="Q605" s="12" t="str">
        <f>IF(I605=0,"Never Recharged",INDEX(RFM_Method!$C$32:$G$36,6-K605,P605))</f>
        <v>About to Sleep</v>
      </c>
      <c r="R605" s="39">
        <f>SUMIFS(Raw_DataUsage!$D$2:$D$5001,Raw_DataUsage!$B$2:$B$5001,A605)/1024</f>
        <v>1.3778027343749999</v>
      </c>
      <c r="S605" s="40">
        <f>SUMIFS(Raw_Calls!$D$2:$D$5001,Raw_Calls!$B$2:$B$5001,A605)/60</f>
        <v>6.3666666666666663</v>
      </c>
      <c r="T605" s="38" t="str">
        <f>IF(COUNTIFS(Raw_Subscriptions!$B$2:$B$3001,A605,Raw_Subscriptions!$F$2:$F$3001,"Active")&gt;0,"Yes","No")</f>
        <v>No</v>
      </c>
    </row>
    <row r="606" spans="1:20" x14ac:dyDescent="0.3">
      <c r="A606" s="13" t="str">
        <f>Raw_Customers!A603</f>
        <v>C000602</v>
      </c>
      <c r="B606" s="13" t="str">
        <f>Raw_Customers!B603</f>
        <v>Rahul Jha</v>
      </c>
      <c r="C606" s="13" t="str">
        <f>Raw_Customers!E603</f>
        <v>Pune</v>
      </c>
      <c r="D606" s="13" t="str">
        <f>Raw_Customers!F603</f>
        <v>Maharashtra</v>
      </c>
      <c r="E606" s="13" t="str">
        <f>Raw_Customers!H603</f>
        <v>Inactive</v>
      </c>
      <c r="F606" s="35">
        <f>Raw_Customers!G603</f>
        <v>44782</v>
      </c>
      <c r="G606" s="36">
        <f>IF(I606=0,"",INT(_xlfn.MAXIFS(Raw_Recharges!$D$2:$D$3001,Raw_Recharges!$B$2:$B$3001,A606)))</f>
        <v>45980</v>
      </c>
      <c r="H606" s="12">
        <f>IF(I606=0,"",RFM_Method!$C$5-G606)</f>
        <v>74</v>
      </c>
      <c r="I606" s="12">
        <f>COUNTIFS(Raw_Recharges!$B$2:$B$3001,A606)</f>
        <v>2</v>
      </c>
      <c r="J606" s="37">
        <f>IF(I606=0,"",SUMIFS(Raw_Recharges!$E$2:$E$3001,Raw_Recharges!$B$2:$B$3001,A606))</f>
        <v>3498</v>
      </c>
      <c r="K606" s="38">
        <f>IF(I606=0,0,IF(H606&lt;=RFM_Method!$C$22,5,IF(H606&lt;=RFM_Method!$C$23,4,IF(H606&lt;=RFM_Method!$C$24,3,IF(H606&lt;=RFM_Method!$C$25,2,1)))))</f>
        <v>4</v>
      </c>
      <c r="L606" s="38">
        <f>IF(I606=0,0,IF(I606&gt;=RFM_Method!$E$22,5,IF(I606&gt;=RFM_Method!$E$23,4,IF(I606&gt;=RFM_Method!$E$24,3,IF(I606&gt;=RFM_Method!$E$25,2,1)))))</f>
        <v>2</v>
      </c>
      <c r="M606" s="38">
        <f>IF(I606=0,0,IF(J606&gt;=RFM_Method!$D$25,5,IF(J606&gt;=RFM_Method!$D$24,4,IF(J606&gt;=RFM_Method!$D$23,3,IF(J606&gt;=RFM_Method!$D$22,2,1)))))</f>
        <v>5</v>
      </c>
      <c r="N606" s="38" t="str">
        <f t="shared" si="27"/>
        <v>425</v>
      </c>
      <c r="O606" s="38">
        <f t="shared" si="28"/>
        <v>11</v>
      </c>
      <c r="P606" s="38">
        <f t="shared" si="29"/>
        <v>4</v>
      </c>
      <c r="Q606" s="12" t="str">
        <f>IF(I606=0,"Never Recharged",INDEX(RFM_Method!$C$32:$G$36,6-K606,P606))</f>
        <v>Loyal Customers</v>
      </c>
      <c r="R606" s="39">
        <f>SUMIFS(Raw_DataUsage!$D$2:$D$5001,Raw_DataUsage!$B$2:$B$5001,A606)/1024</f>
        <v>4.9672070312500001</v>
      </c>
      <c r="S606" s="40">
        <f>SUMIFS(Raw_Calls!$D$2:$D$5001,Raw_Calls!$B$2:$B$5001,A606)/60</f>
        <v>53.366666666666667</v>
      </c>
      <c r="T606" s="38" t="str">
        <f>IF(COUNTIFS(Raw_Subscriptions!$B$2:$B$3001,A606,Raw_Subscriptions!$F$2:$F$3001,"Active")&gt;0,"Yes","No")</f>
        <v>No</v>
      </c>
    </row>
    <row r="607" spans="1:20" x14ac:dyDescent="0.3">
      <c r="A607" s="13" t="str">
        <f>Raw_Customers!A604</f>
        <v>C000603</v>
      </c>
      <c r="B607" s="13" t="str">
        <f>Raw_Customers!B604</f>
        <v>Anita Yadav</v>
      </c>
      <c r="C607" s="13" t="str">
        <f>Raw_Customers!E604</f>
        <v>Hyderabad</v>
      </c>
      <c r="D607" s="13" t="str">
        <f>Raw_Customers!F604</f>
        <v>UP East</v>
      </c>
      <c r="E607" s="13" t="str">
        <f>Raw_Customers!H604</f>
        <v>Active</v>
      </c>
      <c r="F607" s="35">
        <f>Raw_Customers!G604</f>
        <v>44984</v>
      </c>
      <c r="G607" s="36">
        <f>IF(I607=0,"",INT(_xlfn.MAXIFS(Raw_Recharges!$D$2:$D$3001,Raw_Recharges!$B$2:$B$3001,A607)))</f>
        <v>45845</v>
      </c>
      <c r="H607" s="12">
        <f>IF(I607=0,"",RFM_Method!$C$5-G607)</f>
        <v>209</v>
      </c>
      <c r="I607" s="12">
        <f>COUNTIFS(Raw_Recharges!$B$2:$B$3001,A607)</f>
        <v>2</v>
      </c>
      <c r="J607" s="37">
        <f>IF(I607=0,"",SUMIFS(Raw_Recharges!$E$2:$E$3001,Raw_Recharges!$B$2:$B$3001,A607))</f>
        <v>814</v>
      </c>
      <c r="K607" s="38">
        <f>IF(I607=0,0,IF(H607&lt;=RFM_Method!$C$22,5,IF(H607&lt;=RFM_Method!$C$23,4,IF(H607&lt;=RFM_Method!$C$24,3,IF(H607&lt;=RFM_Method!$C$25,2,1)))))</f>
        <v>2</v>
      </c>
      <c r="L607" s="38">
        <f>IF(I607=0,0,IF(I607&gt;=RFM_Method!$E$22,5,IF(I607&gt;=RFM_Method!$E$23,4,IF(I607&gt;=RFM_Method!$E$24,3,IF(I607&gt;=RFM_Method!$E$25,2,1)))))</f>
        <v>2</v>
      </c>
      <c r="M607" s="38">
        <f>IF(I607=0,0,IF(J607&gt;=RFM_Method!$D$25,5,IF(J607&gt;=RFM_Method!$D$24,4,IF(J607&gt;=RFM_Method!$D$23,3,IF(J607&gt;=RFM_Method!$D$22,2,1)))))</f>
        <v>3</v>
      </c>
      <c r="N607" s="38" t="str">
        <f t="shared" si="27"/>
        <v>223</v>
      </c>
      <c r="O607" s="38">
        <f t="shared" si="28"/>
        <v>7</v>
      </c>
      <c r="P607" s="38">
        <f t="shared" si="29"/>
        <v>3</v>
      </c>
      <c r="Q607" s="12" t="str">
        <f>IF(I607=0,"Never Recharged",INDEX(RFM_Method!$C$32:$G$36,6-K607,P607))</f>
        <v>At Risk</v>
      </c>
      <c r="R607" s="39">
        <f>SUMIFS(Raw_DataUsage!$D$2:$D$5001,Raw_DataUsage!$B$2:$B$5001,A607)/1024</f>
        <v>3.4823632812500001</v>
      </c>
      <c r="S607" s="40">
        <f>SUMIFS(Raw_Calls!$D$2:$D$5001,Raw_Calls!$B$2:$B$5001,A607)/60</f>
        <v>36.15</v>
      </c>
      <c r="T607" s="38" t="str">
        <f>IF(COUNTIFS(Raw_Subscriptions!$B$2:$B$3001,A607,Raw_Subscriptions!$F$2:$F$3001,"Active")&gt;0,"Yes","No")</f>
        <v>No</v>
      </c>
    </row>
    <row r="608" spans="1:20" x14ac:dyDescent="0.3">
      <c r="A608" s="13" t="str">
        <f>Raw_Customers!A605</f>
        <v>C000604</v>
      </c>
      <c r="B608" s="13" t="str">
        <f>Raw_Customers!B605</f>
        <v>Simran Reddy</v>
      </c>
      <c r="C608" s="13" t="str">
        <f>Raw_Customers!E605</f>
        <v>Pune</v>
      </c>
      <c r="D608" s="13" t="str">
        <f>Raw_Customers!F605</f>
        <v>UP East</v>
      </c>
      <c r="E608" s="13" t="str">
        <f>Raw_Customers!H605</f>
        <v>Active</v>
      </c>
      <c r="F608" s="35">
        <f>Raw_Customers!G605</f>
        <v>45897</v>
      </c>
      <c r="G608" s="36">
        <f>IF(I608=0,"",INT(_xlfn.MAXIFS(Raw_Recharges!$D$2:$D$3001,Raw_Recharges!$B$2:$B$3001,A608)))</f>
        <v>45987</v>
      </c>
      <c r="H608" s="12">
        <f>IF(I608=0,"",RFM_Method!$C$5-G608)</f>
        <v>67</v>
      </c>
      <c r="I608" s="12">
        <f>COUNTIFS(Raw_Recharges!$B$2:$B$3001,A608)</f>
        <v>3</v>
      </c>
      <c r="J608" s="37">
        <f>IF(I608=0,"",SUMIFS(Raw_Recharges!$E$2:$E$3001,Raw_Recharges!$B$2:$B$3001,A608))</f>
        <v>547</v>
      </c>
      <c r="K608" s="38">
        <f>IF(I608=0,0,IF(H608&lt;=RFM_Method!$C$22,5,IF(H608&lt;=RFM_Method!$C$23,4,IF(H608&lt;=RFM_Method!$C$24,3,IF(H608&lt;=RFM_Method!$C$25,2,1)))))</f>
        <v>4</v>
      </c>
      <c r="L608" s="38">
        <f>IF(I608=0,0,IF(I608&gt;=RFM_Method!$E$22,5,IF(I608&gt;=RFM_Method!$E$23,4,IF(I608&gt;=RFM_Method!$E$24,3,IF(I608&gt;=RFM_Method!$E$25,2,1)))))</f>
        <v>3</v>
      </c>
      <c r="M608" s="38">
        <f>IF(I608=0,0,IF(J608&gt;=RFM_Method!$D$25,5,IF(J608&gt;=RFM_Method!$D$24,4,IF(J608&gt;=RFM_Method!$D$23,3,IF(J608&gt;=RFM_Method!$D$22,2,1)))))</f>
        <v>2</v>
      </c>
      <c r="N608" s="38" t="str">
        <f t="shared" si="27"/>
        <v>432</v>
      </c>
      <c r="O608" s="38">
        <f t="shared" si="28"/>
        <v>9</v>
      </c>
      <c r="P608" s="38">
        <f t="shared" si="29"/>
        <v>3</v>
      </c>
      <c r="Q608" s="12" t="str">
        <f>IF(I608=0,"Never Recharged",INDEX(RFM_Method!$C$32:$G$36,6-K608,P608))</f>
        <v>Potential Loyalist</v>
      </c>
      <c r="R608" s="39">
        <f>SUMIFS(Raw_DataUsage!$D$2:$D$5001,Raw_DataUsage!$B$2:$B$5001,A608)/1024</f>
        <v>8.5065625000000011</v>
      </c>
      <c r="S608" s="40">
        <f>SUMIFS(Raw_Calls!$D$2:$D$5001,Raw_Calls!$B$2:$B$5001,A608)/60</f>
        <v>2.5166666666666666</v>
      </c>
      <c r="T608" s="38" t="str">
        <f>IF(COUNTIFS(Raw_Subscriptions!$B$2:$B$3001,A608,Raw_Subscriptions!$F$2:$F$3001,"Active")&gt;0,"Yes","No")</f>
        <v>Yes</v>
      </c>
    </row>
    <row r="609" spans="1:20" x14ac:dyDescent="0.3">
      <c r="A609" s="13" t="str">
        <f>Raw_Customers!A606</f>
        <v>C000605</v>
      </c>
      <c r="B609" s="13" t="str">
        <f>Raw_Customers!B606</f>
        <v>Rahul Gupta</v>
      </c>
      <c r="C609" s="13" t="str">
        <f>Raw_Customers!E606</f>
        <v>Mumbai</v>
      </c>
      <c r="D609" s="13" t="str">
        <f>Raw_Customers!F606</f>
        <v>Tamil Nadu</v>
      </c>
      <c r="E609" s="13" t="str">
        <f>Raw_Customers!H606</f>
        <v>Active</v>
      </c>
      <c r="F609" s="35">
        <f>Raw_Customers!G606</f>
        <v>44378</v>
      </c>
      <c r="G609" s="36" t="str">
        <f>IF(I609=0,"",INT(_xlfn.MAXIFS(Raw_Recharges!$D$2:$D$3001,Raw_Recharges!$B$2:$B$3001,A609)))</f>
        <v/>
      </c>
      <c r="H609" s="12" t="str">
        <f>IF(I609=0,"",RFM_Method!$C$5-G609)</f>
        <v/>
      </c>
      <c r="I609" s="12">
        <f>COUNTIFS(Raw_Recharges!$B$2:$B$3001,A609)</f>
        <v>0</v>
      </c>
      <c r="J609" s="37" t="str">
        <f>IF(I609=0,"",SUMIFS(Raw_Recharges!$E$2:$E$3001,Raw_Recharges!$B$2:$B$3001,A609))</f>
        <v/>
      </c>
      <c r="K609" s="38">
        <f>IF(I609=0,0,IF(H609&lt;=RFM_Method!$C$22,5,IF(H609&lt;=RFM_Method!$C$23,4,IF(H609&lt;=RFM_Method!$C$24,3,IF(H609&lt;=RFM_Method!$C$25,2,1)))))</f>
        <v>0</v>
      </c>
      <c r="L609" s="38">
        <f>IF(I609=0,0,IF(I609&gt;=RFM_Method!$E$22,5,IF(I609&gt;=RFM_Method!$E$23,4,IF(I609&gt;=RFM_Method!$E$24,3,IF(I609&gt;=RFM_Method!$E$25,2,1)))))</f>
        <v>0</v>
      </c>
      <c r="M609" s="38">
        <f>IF(I609=0,0,IF(J609&gt;=RFM_Method!$D$25,5,IF(J609&gt;=RFM_Method!$D$24,4,IF(J609&gt;=RFM_Method!$D$23,3,IF(J609&gt;=RFM_Method!$D$22,2,1)))))</f>
        <v>0</v>
      </c>
      <c r="N609" s="38" t="str">
        <f t="shared" si="27"/>
        <v>000</v>
      </c>
      <c r="O609" s="38">
        <f t="shared" si="28"/>
        <v>0</v>
      </c>
      <c r="P609" s="38">
        <f t="shared" si="29"/>
        <v>0</v>
      </c>
      <c r="Q609" s="12" t="str">
        <f>IF(I609=0,"Never Recharged",INDEX(RFM_Method!$C$32:$G$36,6-K609,P609))</f>
        <v>Never Recharged</v>
      </c>
      <c r="R609" s="39">
        <f>SUMIFS(Raw_DataUsage!$D$2:$D$5001,Raw_DataUsage!$B$2:$B$5001,A609)/1024</f>
        <v>9.6987207031249998</v>
      </c>
      <c r="S609" s="40">
        <f>SUMIFS(Raw_Calls!$D$2:$D$5001,Raw_Calls!$B$2:$B$5001,A609)/60</f>
        <v>14.05</v>
      </c>
      <c r="T609" s="38" t="str">
        <f>IF(COUNTIFS(Raw_Subscriptions!$B$2:$B$3001,A609,Raw_Subscriptions!$F$2:$F$3001,"Active")&gt;0,"Yes","No")</f>
        <v>No</v>
      </c>
    </row>
    <row r="610" spans="1:20" x14ac:dyDescent="0.3">
      <c r="A610" s="13" t="str">
        <f>Raw_Customers!A607</f>
        <v>C000606</v>
      </c>
      <c r="B610" s="13" t="str">
        <f>Raw_Customers!B607</f>
        <v>Simran Khan</v>
      </c>
      <c r="C610" s="13" t="str">
        <f>Raw_Customers!E607</f>
        <v>Delhi</v>
      </c>
      <c r="D610" s="13" t="str">
        <f>Raw_Customers!F607</f>
        <v>Gujarat</v>
      </c>
      <c r="E610" s="13" t="str">
        <f>Raw_Customers!H607</f>
        <v>Inactive</v>
      </c>
      <c r="F610" s="35">
        <f>Raw_Customers!G607</f>
        <v>44582</v>
      </c>
      <c r="G610" s="36">
        <f>IF(I610=0,"",INT(_xlfn.MAXIFS(Raw_Recharges!$D$2:$D$3001,Raw_Recharges!$B$2:$B$3001,A610)))</f>
        <v>45948</v>
      </c>
      <c r="H610" s="12">
        <f>IF(I610=0,"",RFM_Method!$C$5-G610)</f>
        <v>106</v>
      </c>
      <c r="I610" s="12">
        <f>COUNTIFS(Raw_Recharges!$B$2:$B$3001,A610)</f>
        <v>4</v>
      </c>
      <c r="J610" s="37">
        <f>IF(I610=0,"",SUMIFS(Raw_Recharges!$E$2:$E$3001,Raw_Recharges!$B$2:$B$3001,A610))</f>
        <v>2145</v>
      </c>
      <c r="K610" s="38">
        <f>IF(I610=0,0,IF(H610&lt;=RFM_Method!$C$22,5,IF(H610&lt;=RFM_Method!$C$23,4,IF(H610&lt;=RFM_Method!$C$24,3,IF(H610&lt;=RFM_Method!$C$25,2,1)))))</f>
        <v>3</v>
      </c>
      <c r="L610" s="38">
        <f>IF(I610=0,0,IF(I610&gt;=RFM_Method!$E$22,5,IF(I610&gt;=RFM_Method!$E$23,4,IF(I610&gt;=RFM_Method!$E$24,3,IF(I610&gt;=RFM_Method!$E$25,2,1)))))</f>
        <v>4</v>
      </c>
      <c r="M610" s="38">
        <f>IF(I610=0,0,IF(J610&gt;=RFM_Method!$D$25,5,IF(J610&gt;=RFM_Method!$D$24,4,IF(J610&gt;=RFM_Method!$D$23,3,IF(J610&gt;=RFM_Method!$D$22,2,1)))))</f>
        <v>4</v>
      </c>
      <c r="N610" s="38" t="str">
        <f t="shared" si="27"/>
        <v>344</v>
      </c>
      <c r="O610" s="38">
        <f t="shared" si="28"/>
        <v>11</v>
      </c>
      <c r="P610" s="38">
        <f t="shared" si="29"/>
        <v>4</v>
      </c>
      <c r="Q610" s="12" t="str">
        <f>IF(I610=0,"Never Recharged",INDEX(RFM_Method!$C$32:$G$36,6-K610,P610))</f>
        <v>Loyal Customers</v>
      </c>
      <c r="R610" s="39">
        <f>SUMIFS(Raw_DataUsage!$D$2:$D$5001,Raw_DataUsage!$B$2:$B$5001,A610)/1024</f>
        <v>0.65024414062500002</v>
      </c>
      <c r="S610" s="40">
        <f>SUMIFS(Raw_Calls!$D$2:$D$5001,Raw_Calls!$B$2:$B$5001,A610)/60</f>
        <v>62.283333333333331</v>
      </c>
      <c r="T610" s="38" t="str">
        <f>IF(COUNTIFS(Raw_Subscriptions!$B$2:$B$3001,A610,Raw_Subscriptions!$F$2:$F$3001,"Active")&gt;0,"Yes","No")</f>
        <v>Yes</v>
      </c>
    </row>
    <row r="611" spans="1:20" x14ac:dyDescent="0.3">
      <c r="A611" s="13" t="str">
        <f>Raw_Customers!A608</f>
        <v>C000607</v>
      </c>
      <c r="B611" s="13" t="str">
        <f>Raw_Customers!B608</f>
        <v>Priya Jha</v>
      </c>
      <c r="C611" s="13" t="str">
        <f>Raw_Customers!E608</f>
        <v>Delhi</v>
      </c>
      <c r="D611" s="13" t="str">
        <f>Raw_Customers!F608</f>
        <v>UP East</v>
      </c>
      <c r="E611" s="13" t="str">
        <f>Raw_Customers!H608</f>
        <v>Active</v>
      </c>
      <c r="F611" s="35">
        <f>Raw_Customers!G608</f>
        <v>44516</v>
      </c>
      <c r="G611" s="36">
        <f>IF(I611=0,"",INT(_xlfn.MAXIFS(Raw_Recharges!$D$2:$D$3001,Raw_Recharges!$B$2:$B$3001,A611)))</f>
        <v>46027</v>
      </c>
      <c r="H611" s="12">
        <f>IF(I611=0,"",RFM_Method!$C$5-G611)</f>
        <v>27</v>
      </c>
      <c r="I611" s="12">
        <f>COUNTIFS(Raw_Recharges!$B$2:$B$3001,A611)</f>
        <v>3</v>
      </c>
      <c r="J611" s="37">
        <f>IF(I611=0,"",SUMIFS(Raw_Recharges!$E$2:$E$3001,Raw_Recharges!$B$2:$B$3001,A611))</f>
        <v>1764</v>
      </c>
      <c r="K611" s="38">
        <f>IF(I611=0,0,IF(H611&lt;=RFM_Method!$C$22,5,IF(H611&lt;=RFM_Method!$C$23,4,IF(H611&lt;=RFM_Method!$C$24,3,IF(H611&lt;=RFM_Method!$C$25,2,1)))))</f>
        <v>5</v>
      </c>
      <c r="L611" s="38">
        <f>IF(I611=0,0,IF(I611&gt;=RFM_Method!$E$22,5,IF(I611&gt;=RFM_Method!$E$23,4,IF(I611&gt;=RFM_Method!$E$24,3,IF(I611&gt;=RFM_Method!$E$25,2,1)))))</f>
        <v>3</v>
      </c>
      <c r="M611" s="38">
        <f>IF(I611=0,0,IF(J611&gt;=RFM_Method!$D$25,5,IF(J611&gt;=RFM_Method!$D$24,4,IF(J611&gt;=RFM_Method!$D$23,3,IF(J611&gt;=RFM_Method!$D$22,2,1)))))</f>
        <v>4</v>
      </c>
      <c r="N611" s="38" t="str">
        <f t="shared" si="27"/>
        <v>534</v>
      </c>
      <c r="O611" s="38">
        <f t="shared" si="28"/>
        <v>12</v>
      </c>
      <c r="P611" s="38">
        <f t="shared" si="29"/>
        <v>4</v>
      </c>
      <c r="Q611" s="12" t="str">
        <f>IF(I611=0,"Never Recharged",INDEX(RFM_Method!$C$32:$G$36,6-K611,P611))</f>
        <v>Loyal Customers</v>
      </c>
      <c r="R611" s="39">
        <f>SUMIFS(Raw_DataUsage!$D$2:$D$5001,Raw_DataUsage!$B$2:$B$5001,A611)/1024</f>
        <v>4.4267675781250002</v>
      </c>
      <c r="S611" s="40">
        <f>SUMIFS(Raw_Calls!$D$2:$D$5001,Raw_Calls!$B$2:$B$5001,A611)/60</f>
        <v>182.76666666666668</v>
      </c>
      <c r="T611" s="38" t="str">
        <f>IF(COUNTIFS(Raw_Subscriptions!$B$2:$B$3001,A611,Raw_Subscriptions!$F$2:$F$3001,"Active")&gt;0,"Yes","No")</f>
        <v>Yes</v>
      </c>
    </row>
    <row r="612" spans="1:20" x14ac:dyDescent="0.3">
      <c r="A612" s="13" t="str">
        <f>Raw_Customers!A609</f>
        <v>C000608</v>
      </c>
      <c r="B612" s="13" t="str">
        <f>Raw_Customers!B609</f>
        <v>Priya Singh</v>
      </c>
      <c r="C612" s="13" t="str">
        <f>Raw_Customers!E609</f>
        <v>Chennai</v>
      </c>
      <c r="D612" s="13" t="str">
        <f>Raw_Customers!F609</f>
        <v>West Bengal</v>
      </c>
      <c r="E612" s="13" t="str">
        <f>Raw_Customers!H609</f>
        <v>Inactive</v>
      </c>
      <c r="F612" s="35">
        <f>Raw_Customers!G609</f>
        <v>45720</v>
      </c>
      <c r="G612" s="36">
        <f>IF(I612=0,"",INT(_xlfn.MAXIFS(Raw_Recharges!$D$2:$D$3001,Raw_Recharges!$B$2:$B$3001,A612)))</f>
        <v>45809</v>
      </c>
      <c r="H612" s="12">
        <f>IF(I612=0,"",RFM_Method!$C$5-G612)</f>
        <v>245</v>
      </c>
      <c r="I612" s="12">
        <f>COUNTIFS(Raw_Recharges!$B$2:$B$3001,A612)</f>
        <v>1</v>
      </c>
      <c r="J612" s="37">
        <f>IF(I612=0,"",SUMIFS(Raw_Recharges!$E$2:$E$3001,Raw_Recharges!$B$2:$B$3001,A612))</f>
        <v>999</v>
      </c>
      <c r="K612" s="38">
        <f>IF(I612=0,0,IF(H612&lt;=RFM_Method!$C$22,5,IF(H612&lt;=RFM_Method!$C$23,4,IF(H612&lt;=RFM_Method!$C$24,3,IF(H612&lt;=RFM_Method!$C$25,2,1)))))</f>
        <v>1</v>
      </c>
      <c r="L612" s="38">
        <f>IF(I612=0,0,IF(I612&gt;=RFM_Method!$E$22,5,IF(I612&gt;=RFM_Method!$E$23,4,IF(I612&gt;=RFM_Method!$E$24,3,IF(I612&gt;=RFM_Method!$E$25,2,1)))))</f>
        <v>1</v>
      </c>
      <c r="M612" s="38">
        <f>IF(I612=0,0,IF(J612&gt;=RFM_Method!$D$25,5,IF(J612&gt;=RFM_Method!$D$24,4,IF(J612&gt;=RFM_Method!$D$23,3,IF(J612&gt;=RFM_Method!$D$22,2,1)))))</f>
        <v>3</v>
      </c>
      <c r="N612" s="38" t="str">
        <f t="shared" si="27"/>
        <v>113</v>
      </c>
      <c r="O612" s="38">
        <f t="shared" si="28"/>
        <v>5</v>
      </c>
      <c r="P612" s="38">
        <f t="shared" si="29"/>
        <v>2</v>
      </c>
      <c r="Q612" s="12" t="str">
        <f>IF(I612=0,"Never Recharged",INDEX(RFM_Method!$C$32:$G$36,6-K612,P612))</f>
        <v>Hibernating</v>
      </c>
      <c r="R612" s="39">
        <f>SUMIFS(Raw_DataUsage!$D$2:$D$5001,Raw_DataUsage!$B$2:$B$5001,A612)/1024</f>
        <v>2.8510839843750002</v>
      </c>
      <c r="S612" s="40">
        <f>SUMIFS(Raw_Calls!$D$2:$D$5001,Raw_Calls!$B$2:$B$5001,A612)/60</f>
        <v>89.766666666666666</v>
      </c>
      <c r="T612" s="38" t="str">
        <f>IF(COUNTIFS(Raw_Subscriptions!$B$2:$B$3001,A612,Raw_Subscriptions!$F$2:$F$3001,"Active")&gt;0,"Yes","No")</f>
        <v>No</v>
      </c>
    </row>
    <row r="613" spans="1:20" x14ac:dyDescent="0.3">
      <c r="A613" s="13" t="str">
        <f>Raw_Customers!A610</f>
        <v>C000609</v>
      </c>
      <c r="B613" s="13" t="str">
        <f>Raw_Customers!B610</f>
        <v>Pooja Gupta</v>
      </c>
      <c r="C613" s="13" t="str">
        <f>Raw_Customers!E610</f>
        <v>Bangalore</v>
      </c>
      <c r="D613" s="13" t="str">
        <f>Raw_Customers!F610</f>
        <v>Karnataka</v>
      </c>
      <c r="E613" s="13" t="str">
        <f>Raw_Customers!H610</f>
        <v>Inactive</v>
      </c>
      <c r="F613" s="35">
        <f>Raw_Customers!G610</f>
        <v>45005</v>
      </c>
      <c r="G613" s="36">
        <f>IF(I613=0,"",INT(_xlfn.MAXIFS(Raw_Recharges!$D$2:$D$3001,Raw_Recharges!$B$2:$B$3001,A613)))</f>
        <v>45840</v>
      </c>
      <c r="H613" s="12">
        <f>IF(I613=0,"",RFM_Method!$C$5-G613)</f>
        <v>214</v>
      </c>
      <c r="I613" s="12">
        <f>COUNTIFS(Raw_Recharges!$B$2:$B$3001,A613)</f>
        <v>3</v>
      </c>
      <c r="J613" s="37">
        <f>IF(I613=0,"",SUMIFS(Raw_Recharges!$E$2:$E$3001,Raw_Recharges!$B$2:$B$3001,A613))</f>
        <v>1431</v>
      </c>
      <c r="K613" s="38">
        <f>IF(I613=0,0,IF(H613&lt;=RFM_Method!$C$22,5,IF(H613&lt;=RFM_Method!$C$23,4,IF(H613&lt;=RFM_Method!$C$24,3,IF(H613&lt;=RFM_Method!$C$25,2,1)))))</f>
        <v>2</v>
      </c>
      <c r="L613" s="38">
        <f>IF(I613=0,0,IF(I613&gt;=RFM_Method!$E$22,5,IF(I613&gt;=RFM_Method!$E$23,4,IF(I613&gt;=RFM_Method!$E$24,3,IF(I613&gt;=RFM_Method!$E$25,2,1)))))</f>
        <v>3</v>
      </c>
      <c r="M613" s="38">
        <f>IF(I613=0,0,IF(J613&gt;=RFM_Method!$D$25,5,IF(J613&gt;=RFM_Method!$D$24,4,IF(J613&gt;=RFM_Method!$D$23,3,IF(J613&gt;=RFM_Method!$D$22,2,1)))))</f>
        <v>4</v>
      </c>
      <c r="N613" s="38" t="str">
        <f t="shared" si="27"/>
        <v>234</v>
      </c>
      <c r="O613" s="38">
        <f t="shared" si="28"/>
        <v>9</v>
      </c>
      <c r="P613" s="38">
        <f t="shared" si="29"/>
        <v>4</v>
      </c>
      <c r="Q613" s="12" t="str">
        <f>IF(I613=0,"Never Recharged",INDEX(RFM_Method!$C$32:$G$36,6-K613,P613))</f>
        <v>At Risk</v>
      </c>
      <c r="R613" s="39">
        <f>SUMIFS(Raw_DataUsage!$D$2:$D$5001,Raw_DataUsage!$B$2:$B$5001,A613)/1024</f>
        <v>1.960966796875</v>
      </c>
      <c r="S613" s="40">
        <f>SUMIFS(Raw_Calls!$D$2:$D$5001,Raw_Calls!$B$2:$B$5001,A613)/60</f>
        <v>84.483333333333334</v>
      </c>
      <c r="T613" s="38" t="str">
        <f>IF(COUNTIFS(Raw_Subscriptions!$B$2:$B$3001,A613,Raw_Subscriptions!$F$2:$F$3001,"Active")&gt;0,"Yes","No")</f>
        <v>No</v>
      </c>
    </row>
    <row r="614" spans="1:20" x14ac:dyDescent="0.3">
      <c r="A614" s="13" t="str">
        <f>Raw_Customers!A611</f>
        <v>C000610</v>
      </c>
      <c r="B614" s="13" t="str">
        <f>Raw_Customers!B611</f>
        <v>Pooja Jha</v>
      </c>
      <c r="C614" s="13" t="str">
        <f>Raw_Customers!E611</f>
        <v>Chennai</v>
      </c>
      <c r="D614" s="13" t="str">
        <f>Raw_Customers!F611</f>
        <v>Tamil Nadu</v>
      </c>
      <c r="E614" s="13" t="str">
        <f>Raw_Customers!H611</f>
        <v>Inactive</v>
      </c>
      <c r="F614" s="35">
        <f>Raw_Customers!G611</f>
        <v>44123</v>
      </c>
      <c r="G614" s="36">
        <f>IF(I614=0,"",INT(_xlfn.MAXIFS(Raw_Recharges!$D$2:$D$3001,Raw_Recharges!$B$2:$B$3001,A614)))</f>
        <v>45920</v>
      </c>
      <c r="H614" s="12">
        <f>IF(I614=0,"",RFM_Method!$C$5-G614)</f>
        <v>134</v>
      </c>
      <c r="I614" s="12">
        <f>COUNTIFS(Raw_Recharges!$B$2:$B$3001,A614)</f>
        <v>1</v>
      </c>
      <c r="J614" s="37">
        <f>IF(I614=0,"",SUMIFS(Raw_Recharges!$E$2:$E$3001,Raw_Recharges!$B$2:$B$3001,A614))</f>
        <v>349</v>
      </c>
      <c r="K614" s="38">
        <f>IF(I614=0,0,IF(H614&lt;=RFM_Method!$C$22,5,IF(H614&lt;=RFM_Method!$C$23,4,IF(H614&lt;=RFM_Method!$C$24,3,IF(H614&lt;=RFM_Method!$C$25,2,1)))))</f>
        <v>3</v>
      </c>
      <c r="L614" s="38">
        <f>IF(I614=0,0,IF(I614&gt;=RFM_Method!$E$22,5,IF(I614&gt;=RFM_Method!$E$23,4,IF(I614&gt;=RFM_Method!$E$24,3,IF(I614&gt;=RFM_Method!$E$25,2,1)))))</f>
        <v>1</v>
      </c>
      <c r="M614" s="38">
        <f>IF(I614=0,0,IF(J614&gt;=RFM_Method!$D$25,5,IF(J614&gt;=RFM_Method!$D$24,4,IF(J614&gt;=RFM_Method!$D$23,3,IF(J614&gt;=RFM_Method!$D$22,2,1)))))</f>
        <v>1</v>
      </c>
      <c r="N614" s="38" t="str">
        <f t="shared" si="27"/>
        <v>311</v>
      </c>
      <c r="O614" s="38">
        <f t="shared" si="28"/>
        <v>5</v>
      </c>
      <c r="P614" s="38">
        <f t="shared" si="29"/>
        <v>1</v>
      </c>
      <c r="Q614" s="12" t="str">
        <f>IF(I614=0,"Never Recharged",INDEX(RFM_Method!$C$32:$G$36,6-K614,P614))</f>
        <v>About to Sleep</v>
      </c>
      <c r="R614" s="39">
        <f>SUMIFS(Raw_DataUsage!$D$2:$D$5001,Raw_DataUsage!$B$2:$B$5001,A614)/1024</f>
        <v>1.876513671875</v>
      </c>
      <c r="S614" s="40">
        <f>SUMIFS(Raw_Calls!$D$2:$D$5001,Raw_Calls!$B$2:$B$5001,A614)/60</f>
        <v>73.766666666666666</v>
      </c>
      <c r="T614" s="38" t="str">
        <f>IF(COUNTIFS(Raw_Subscriptions!$B$2:$B$3001,A614,Raw_Subscriptions!$F$2:$F$3001,"Active")&gt;0,"Yes","No")</f>
        <v>No</v>
      </c>
    </row>
    <row r="615" spans="1:20" x14ac:dyDescent="0.3">
      <c r="A615" s="13" t="str">
        <f>Raw_Customers!A612</f>
        <v>C000611</v>
      </c>
      <c r="B615" s="13" t="str">
        <f>Raw_Customers!B612</f>
        <v>Priya Sharma</v>
      </c>
      <c r="C615" s="13" t="str">
        <f>Raw_Customers!E612</f>
        <v>Pune</v>
      </c>
      <c r="D615" s="13" t="str">
        <f>Raw_Customers!F612</f>
        <v>Delhi NCR</v>
      </c>
      <c r="E615" s="13" t="str">
        <f>Raw_Customers!H612</f>
        <v>Active</v>
      </c>
      <c r="F615" s="35">
        <f>Raw_Customers!G612</f>
        <v>44346</v>
      </c>
      <c r="G615" s="36">
        <f>IF(I615=0,"",INT(_xlfn.MAXIFS(Raw_Recharges!$D$2:$D$3001,Raw_Recharges!$B$2:$B$3001,A615)))</f>
        <v>46028</v>
      </c>
      <c r="H615" s="12">
        <f>IF(I615=0,"",RFM_Method!$C$5-G615)</f>
        <v>26</v>
      </c>
      <c r="I615" s="12">
        <f>COUNTIFS(Raw_Recharges!$B$2:$B$3001,A615)</f>
        <v>1</v>
      </c>
      <c r="J615" s="37">
        <f>IF(I615=0,"",SUMIFS(Raw_Recharges!$E$2:$E$3001,Raw_Recharges!$B$2:$B$3001,A615))</f>
        <v>499</v>
      </c>
      <c r="K615" s="38">
        <f>IF(I615=0,0,IF(H615&lt;=RFM_Method!$C$22,5,IF(H615&lt;=RFM_Method!$C$23,4,IF(H615&lt;=RFM_Method!$C$24,3,IF(H615&lt;=RFM_Method!$C$25,2,1)))))</f>
        <v>5</v>
      </c>
      <c r="L615" s="38">
        <f>IF(I615=0,0,IF(I615&gt;=RFM_Method!$E$22,5,IF(I615&gt;=RFM_Method!$E$23,4,IF(I615&gt;=RFM_Method!$E$24,3,IF(I615&gt;=RFM_Method!$E$25,2,1)))))</f>
        <v>1</v>
      </c>
      <c r="M615" s="38">
        <f>IF(I615=0,0,IF(J615&gt;=RFM_Method!$D$25,5,IF(J615&gt;=RFM_Method!$D$24,4,IF(J615&gt;=RFM_Method!$D$23,3,IF(J615&gt;=RFM_Method!$D$22,2,1)))))</f>
        <v>2</v>
      </c>
      <c r="N615" s="38" t="str">
        <f t="shared" si="27"/>
        <v>512</v>
      </c>
      <c r="O615" s="38">
        <f t="shared" si="28"/>
        <v>8</v>
      </c>
      <c r="P615" s="38">
        <f t="shared" si="29"/>
        <v>2</v>
      </c>
      <c r="Q615" s="12" t="str">
        <f>IF(I615=0,"Never Recharged",INDEX(RFM_Method!$C$32:$G$36,6-K615,P615))</f>
        <v>Promising</v>
      </c>
      <c r="R615" s="39">
        <f>SUMIFS(Raw_DataUsage!$D$2:$D$5001,Raw_DataUsage!$B$2:$B$5001,A615)/1024</f>
        <v>4.5449902343749997</v>
      </c>
      <c r="S615" s="40">
        <f>SUMIFS(Raw_Calls!$D$2:$D$5001,Raw_Calls!$B$2:$B$5001,A615)/60</f>
        <v>148.58333333333334</v>
      </c>
      <c r="T615" s="38" t="str">
        <f>IF(COUNTIFS(Raw_Subscriptions!$B$2:$B$3001,A615,Raw_Subscriptions!$F$2:$F$3001,"Active")&gt;0,"Yes","No")</f>
        <v>Yes</v>
      </c>
    </row>
    <row r="616" spans="1:20" x14ac:dyDescent="0.3">
      <c r="A616" s="13" t="str">
        <f>Raw_Customers!A613</f>
        <v>C000612</v>
      </c>
      <c r="B616" s="13" t="str">
        <f>Raw_Customers!B613</f>
        <v>Simran Gupta</v>
      </c>
      <c r="C616" s="13" t="str">
        <f>Raw_Customers!E613</f>
        <v>Chennai</v>
      </c>
      <c r="D616" s="13" t="str">
        <f>Raw_Customers!F613</f>
        <v>West Bengal</v>
      </c>
      <c r="E616" s="13" t="str">
        <f>Raw_Customers!H613</f>
        <v>Inactive</v>
      </c>
      <c r="F616" s="35">
        <f>Raw_Customers!G613</f>
        <v>45874</v>
      </c>
      <c r="G616" s="36" t="str">
        <f>IF(I616=0,"",INT(_xlfn.MAXIFS(Raw_Recharges!$D$2:$D$3001,Raw_Recharges!$B$2:$B$3001,A616)))</f>
        <v/>
      </c>
      <c r="H616" s="12" t="str">
        <f>IF(I616=0,"",RFM_Method!$C$5-G616)</f>
        <v/>
      </c>
      <c r="I616" s="12">
        <f>COUNTIFS(Raw_Recharges!$B$2:$B$3001,A616)</f>
        <v>0</v>
      </c>
      <c r="J616" s="37" t="str">
        <f>IF(I616=0,"",SUMIFS(Raw_Recharges!$E$2:$E$3001,Raw_Recharges!$B$2:$B$3001,A616))</f>
        <v/>
      </c>
      <c r="K616" s="38">
        <f>IF(I616=0,0,IF(H616&lt;=RFM_Method!$C$22,5,IF(H616&lt;=RFM_Method!$C$23,4,IF(H616&lt;=RFM_Method!$C$24,3,IF(H616&lt;=RFM_Method!$C$25,2,1)))))</f>
        <v>0</v>
      </c>
      <c r="L616" s="38">
        <f>IF(I616=0,0,IF(I616&gt;=RFM_Method!$E$22,5,IF(I616&gt;=RFM_Method!$E$23,4,IF(I616&gt;=RFM_Method!$E$24,3,IF(I616&gt;=RFM_Method!$E$25,2,1)))))</f>
        <v>0</v>
      </c>
      <c r="M616" s="38">
        <f>IF(I616=0,0,IF(J616&gt;=RFM_Method!$D$25,5,IF(J616&gt;=RFM_Method!$D$24,4,IF(J616&gt;=RFM_Method!$D$23,3,IF(J616&gt;=RFM_Method!$D$22,2,1)))))</f>
        <v>0</v>
      </c>
      <c r="N616" s="38" t="str">
        <f t="shared" si="27"/>
        <v>000</v>
      </c>
      <c r="O616" s="38">
        <f t="shared" si="28"/>
        <v>0</v>
      </c>
      <c r="P616" s="38">
        <f t="shared" si="29"/>
        <v>0</v>
      </c>
      <c r="Q616" s="12" t="str">
        <f>IF(I616=0,"Never Recharged",INDEX(RFM_Method!$C$32:$G$36,6-K616,P616))</f>
        <v>Never Recharged</v>
      </c>
      <c r="R616" s="39">
        <f>SUMIFS(Raw_DataUsage!$D$2:$D$5001,Raw_DataUsage!$B$2:$B$5001,A616)/1024</f>
        <v>3.0208984375000001</v>
      </c>
      <c r="S616" s="40">
        <f>SUMIFS(Raw_Calls!$D$2:$D$5001,Raw_Calls!$B$2:$B$5001,A616)/60</f>
        <v>14.366666666666667</v>
      </c>
      <c r="T616" s="38" t="str">
        <f>IF(COUNTIFS(Raw_Subscriptions!$B$2:$B$3001,A616,Raw_Subscriptions!$F$2:$F$3001,"Active")&gt;0,"Yes","No")</f>
        <v>No</v>
      </c>
    </row>
    <row r="617" spans="1:20" x14ac:dyDescent="0.3">
      <c r="A617" s="13" t="str">
        <f>Raw_Customers!A614</f>
        <v>C000613</v>
      </c>
      <c r="B617" s="13" t="str">
        <f>Raw_Customers!B614</f>
        <v>Neha Kumar</v>
      </c>
      <c r="C617" s="13" t="str">
        <f>Raw_Customers!E614</f>
        <v>Chennai</v>
      </c>
      <c r="D617" s="13" t="str">
        <f>Raw_Customers!F614</f>
        <v>Maharashtra</v>
      </c>
      <c r="E617" s="13" t="str">
        <f>Raw_Customers!H614</f>
        <v>Active</v>
      </c>
      <c r="F617" s="35">
        <f>Raw_Customers!G614</f>
        <v>45755</v>
      </c>
      <c r="G617" s="36">
        <f>IF(I617=0,"",INT(_xlfn.MAXIFS(Raw_Recharges!$D$2:$D$3001,Raw_Recharges!$B$2:$B$3001,A617)))</f>
        <v>45983</v>
      </c>
      <c r="H617" s="12">
        <f>IF(I617=0,"",RFM_Method!$C$5-G617)</f>
        <v>71</v>
      </c>
      <c r="I617" s="12">
        <f>COUNTIFS(Raw_Recharges!$B$2:$B$3001,A617)</f>
        <v>2</v>
      </c>
      <c r="J617" s="37">
        <f>IF(I617=0,"",SUMIFS(Raw_Recharges!$E$2:$E$3001,Raw_Recharges!$B$2:$B$3001,A617))</f>
        <v>1165</v>
      </c>
      <c r="K617" s="38">
        <f>IF(I617=0,0,IF(H617&lt;=RFM_Method!$C$22,5,IF(H617&lt;=RFM_Method!$C$23,4,IF(H617&lt;=RFM_Method!$C$24,3,IF(H617&lt;=RFM_Method!$C$25,2,1)))))</f>
        <v>4</v>
      </c>
      <c r="L617" s="38">
        <f>IF(I617=0,0,IF(I617&gt;=RFM_Method!$E$22,5,IF(I617&gt;=RFM_Method!$E$23,4,IF(I617&gt;=RFM_Method!$E$24,3,IF(I617&gt;=RFM_Method!$E$25,2,1)))))</f>
        <v>2</v>
      </c>
      <c r="M617" s="38">
        <f>IF(I617=0,0,IF(J617&gt;=RFM_Method!$D$25,5,IF(J617&gt;=RFM_Method!$D$24,4,IF(J617&gt;=RFM_Method!$D$23,3,IF(J617&gt;=RFM_Method!$D$22,2,1)))))</f>
        <v>4</v>
      </c>
      <c r="N617" s="38" t="str">
        <f t="shared" si="27"/>
        <v>424</v>
      </c>
      <c r="O617" s="38">
        <f t="shared" si="28"/>
        <v>10</v>
      </c>
      <c r="P617" s="38">
        <f t="shared" si="29"/>
        <v>3</v>
      </c>
      <c r="Q617" s="12" t="str">
        <f>IF(I617=0,"Never Recharged",INDEX(RFM_Method!$C$32:$G$36,6-K617,P617))</f>
        <v>Potential Loyalist</v>
      </c>
      <c r="R617" s="39">
        <f>SUMIFS(Raw_DataUsage!$D$2:$D$5001,Raw_DataUsage!$B$2:$B$5001,A617)/1024</f>
        <v>8.9881152343749999</v>
      </c>
      <c r="S617" s="40">
        <f>SUMIFS(Raw_Calls!$D$2:$D$5001,Raw_Calls!$B$2:$B$5001,A617)/60</f>
        <v>70.466666666666669</v>
      </c>
      <c r="T617" s="38" t="str">
        <f>IF(COUNTIFS(Raw_Subscriptions!$B$2:$B$3001,A617,Raw_Subscriptions!$F$2:$F$3001,"Active")&gt;0,"Yes","No")</f>
        <v>Yes</v>
      </c>
    </row>
    <row r="618" spans="1:20" x14ac:dyDescent="0.3">
      <c r="A618" s="13" t="str">
        <f>Raw_Customers!A615</f>
        <v>C000614</v>
      </c>
      <c r="B618" s="13" t="str">
        <f>Raw_Customers!B615</f>
        <v>Raj Patel</v>
      </c>
      <c r="C618" s="13" t="str">
        <f>Raw_Customers!E615</f>
        <v>Mumbai</v>
      </c>
      <c r="D618" s="13" t="str">
        <f>Raw_Customers!F615</f>
        <v>West Bengal</v>
      </c>
      <c r="E618" s="13" t="str">
        <f>Raw_Customers!H615</f>
        <v>Active</v>
      </c>
      <c r="F618" s="35">
        <f>Raw_Customers!G615</f>
        <v>44367</v>
      </c>
      <c r="G618" s="36">
        <f>IF(I618=0,"",INT(_xlfn.MAXIFS(Raw_Recharges!$D$2:$D$3001,Raw_Recharges!$B$2:$B$3001,A618)))</f>
        <v>45820</v>
      </c>
      <c r="H618" s="12">
        <f>IF(I618=0,"",RFM_Method!$C$5-G618)</f>
        <v>234</v>
      </c>
      <c r="I618" s="12">
        <f>COUNTIFS(Raw_Recharges!$B$2:$B$3001,A618)</f>
        <v>2</v>
      </c>
      <c r="J618" s="37">
        <f>IF(I618=0,"",SUMIFS(Raw_Recharges!$E$2:$E$3001,Raw_Recharges!$B$2:$B$3001,A618))</f>
        <v>247</v>
      </c>
      <c r="K618" s="38">
        <f>IF(I618=0,0,IF(H618&lt;=RFM_Method!$C$22,5,IF(H618&lt;=RFM_Method!$C$23,4,IF(H618&lt;=RFM_Method!$C$24,3,IF(H618&lt;=RFM_Method!$C$25,2,1)))))</f>
        <v>1</v>
      </c>
      <c r="L618" s="38">
        <f>IF(I618=0,0,IF(I618&gt;=RFM_Method!$E$22,5,IF(I618&gt;=RFM_Method!$E$23,4,IF(I618&gt;=RFM_Method!$E$24,3,IF(I618&gt;=RFM_Method!$E$25,2,1)))))</f>
        <v>2</v>
      </c>
      <c r="M618" s="38">
        <f>IF(I618=0,0,IF(J618&gt;=RFM_Method!$D$25,5,IF(J618&gt;=RFM_Method!$D$24,4,IF(J618&gt;=RFM_Method!$D$23,3,IF(J618&gt;=RFM_Method!$D$22,2,1)))))</f>
        <v>1</v>
      </c>
      <c r="N618" s="38" t="str">
        <f t="shared" si="27"/>
        <v>121</v>
      </c>
      <c r="O618" s="38">
        <f t="shared" si="28"/>
        <v>4</v>
      </c>
      <c r="P618" s="38">
        <f t="shared" si="29"/>
        <v>2</v>
      </c>
      <c r="Q618" s="12" t="str">
        <f>IF(I618=0,"Never Recharged",INDEX(RFM_Method!$C$32:$G$36,6-K618,P618))</f>
        <v>Hibernating</v>
      </c>
      <c r="R618" s="39">
        <f>SUMIFS(Raw_DataUsage!$D$2:$D$5001,Raw_DataUsage!$B$2:$B$5001,A618)/1024</f>
        <v>8.8816796875000001</v>
      </c>
      <c r="S618" s="40">
        <f>SUMIFS(Raw_Calls!$D$2:$D$5001,Raw_Calls!$B$2:$B$5001,A618)/60</f>
        <v>37.81666666666667</v>
      </c>
      <c r="T618" s="38" t="str">
        <f>IF(COUNTIFS(Raw_Subscriptions!$B$2:$B$3001,A618,Raw_Subscriptions!$F$2:$F$3001,"Active")&gt;0,"Yes","No")</f>
        <v>No</v>
      </c>
    </row>
    <row r="619" spans="1:20" x14ac:dyDescent="0.3">
      <c r="A619" s="13" t="str">
        <f>Raw_Customers!A616</f>
        <v>C000615</v>
      </c>
      <c r="B619" s="13" t="str">
        <f>Raw_Customers!B616</f>
        <v>Rahul Patel</v>
      </c>
      <c r="C619" s="13" t="str">
        <f>Raw_Customers!E616</f>
        <v>Chennai</v>
      </c>
      <c r="D619" s="13" t="str">
        <f>Raw_Customers!F616</f>
        <v>West Bengal</v>
      </c>
      <c r="E619" s="13" t="str">
        <f>Raw_Customers!H616</f>
        <v>Active</v>
      </c>
      <c r="F619" s="35">
        <f>Raw_Customers!G616</f>
        <v>44372</v>
      </c>
      <c r="G619" s="36">
        <f>IF(I619=0,"",INT(_xlfn.MAXIFS(Raw_Recharges!$D$2:$D$3001,Raw_Recharges!$B$2:$B$3001,A619)))</f>
        <v>45905</v>
      </c>
      <c r="H619" s="12">
        <f>IF(I619=0,"",RFM_Method!$C$5-G619)</f>
        <v>149</v>
      </c>
      <c r="I619" s="12">
        <f>COUNTIFS(Raw_Recharges!$B$2:$B$3001,A619)</f>
        <v>3</v>
      </c>
      <c r="J619" s="37">
        <f>IF(I619=0,"",SUMIFS(Raw_Recharges!$E$2:$E$3001,Raw_Recharges!$B$2:$B$3001,A619))</f>
        <v>6347</v>
      </c>
      <c r="K619" s="38">
        <f>IF(I619=0,0,IF(H619&lt;=RFM_Method!$C$22,5,IF(H619&lt;=RFM_Method!$C$23,4,IF(H619&lt;=RFM_Method!$C$24,3,IF(H619&lt;=RFM_Method!$C$25,2,1)))))</f>
        <v>2</v>
      </c>
      <c r="L619" s="38">
        <f>IF(I619=0,0,IF(I619&gt;=RFM_Method!$E$22,5,IF(I619&gt;=RFM_Method!$E$23,4,IF(I619&gt;=RFM_Method!$E$24,3,IF(I619&gt;=RFM_Method!$E$25,2,1)))))</f>
        <v>3</v>
      </c>
      <c r="M619" s="38">
        <f>IF(I619=0,0,IF(J619&gt;=RFM_Method!$D$25,5,IF(J619&gt;=RFM_Method!$D$24,4,IF(J619&gt;=RFM_Method!$D$23,3,IF(J619&gt;=RFM_Method!$D$22,2,1)))))</f>
        <v>5</v>
      </c>
      <c r="N619" s="38" t="str">
        <f t="shared" si="27"/>
        <v>235</v>
      </c>
      <c r="O619" s="38">
        <f t="shared" si="28"/>
        <v>10</v>
      </c>
      <c r="P619" s="38">
        <f t="shared" si="29"/>
        <v>4</v>
      </c>
      <c r="Q619" s="12" t="str">
        <f>IF(I619=0,"Never Recharged",INDEX(RFM_Method!$C$32:$G$36,6-K619,P619))</f>
        <v>At Risk</v>
      </c>
      <c r="R619" s="39">
        <f>SUMIFS(Raw_DataUsage!$D$2:$D$5001,Raw_DataUsage!$B$2:$B$5001,A619)/1024</f>
        <v>4.4946386718750002</v>
      </c>
      <c r="S619" s="40">
        <f>SUMIFS(Raw_Calls!$D$2:$D$5001,Raw_Calls!$B$2:$B$5001,A619)/60</f>
        <v>54.81666666666667</v>
      </c>
      <c r="T619" s="38" t="str">
        <f>IF(COUNTIFS(Raw_Subscriptions!$B$2:$B$3001,A619,Raw_Subscriptions!$F$2:$F$3001,"Active")&gt;0,"Yes","No")</f>
        <v>Yes</v>
      </c>
    </row>
    <row r="620" spans="1:20" x14ac:dyDescent="0.3">
      <c r="A620" s="13" t="str">
        <f>Raw_Customers!A617</f>
        <v>C000616</v>
      </c>
      <c r="B620" s="13" t="str">
        <f>Raw_Customers!B617</f>
        <v>Priya Jha</v>
      </c>
      <c r="C620" s="13" t="str">
        <f>Raw_Customers!E617</f>
        <v>Bangalore</v>
      </c>
      <c r="D620" s="13" t="str">
        <f>Raw_Customers!F617</f>
        <v>Karnataka</v>
      </c>
      <c r="E620" s="13" t="str">
        <f>Raw_Customers!H617</f>
        <v>Active</v>
      </c>
      <c r="F620" s="35">
        <f>Raw_Customers!G617</f>
        <v>45094</v>
      </c>
      <c r="G620" s="36">
        <f>IF(I620=0,"",INT(_xlfn.MAXIFS(Raw_Recharges!$D$2:$D$3001,Raw_Recharges!$B$2:$B$3001,A620)))</f>
        <v>45815</v>
      </c>
      <c r="H620" s="12">
        <f>IF(I620=0,"",RFM_Method!$C$5-G620)</f>
        <v>239</v>
      </c>
      <c r="I620" s="12">
        <f>COUNTIFS(Raw_Recharges!$B$2:$B$3001,A620)</f>
        <v>2</v>
      </c>
      <c r="J620" s="37">
        <f>IF(I620=0,"",SUMIFS(Raw_Recharges!$E$2:$E$3001,Raw_Recharges!$B$2:$B$3001,A620))</f>
        <v>1298</v>
      </c>
      <c r="K620" s="38">
        <f>IF(I620=0,0,IF(H620&lt;=RFM_Method!$C$22,5,IF(H620&lt;=RFM_Method!$C$23,4,IF(H620&lt;=RFM_Method!$C$24,3,IF(H620&lt;=RFM_Method!$C$25,2,1)))))</f>
        <v>1</v>
      </c>
      <c r="L620" s="38">
        <f>IF(I620=0,0,IF(I620&gt;=RFM_Method!$E$22,5,IF(I620&gt;=RFM_Method!$E$23,4,IF(I620&gt;=RFM_Method!$E$24,3,IF(I620&gt;=RFM_Method!$E$25,2,1)))))</f>
        <v>2</v>
      </c>
      <c r="M620" s="38">
        <f>IF(I620=0,0,IF(J620&gt;=RFM_Method!$D$25,5,IF(J620&gt;=RFM_Method!$D$24,4,IF(J620&gt;=RFM_Method!$D$23,3,IF(J620&gt;=RFM_Method!$D$22,2,1)))))</f>
        <v>4</v>
      </c>
      <c r="N620" s="38" t="str">
        <f t="shared" si="27"/>
        <v>124</v>
      </c>
      <c r="O620" s="38">
        <f t="shared" si="28"/>
        <v>7</v>
      </c>
      <c r="P620" s="38">
        <f t="shared" si="29"/>
        <v>3</v>
      </c>
      <c r="Q620" s="12" t="str">
        <f>IF(I620=0,"Never Recharged",INDEX(RFM_Method!$C$32:$G$36,6-K620,P620))</f>
        <v>At Risk</v>
      </c>
      <c r="R620" s="39">
        <f>SUMIFS(Raw_DataUsage!$D$2:$D$5001,Raw_DataUsage!$B$2:$B$5001,A620)/1024</f>
        <v>4.3997070312500002</v>
      </c>
      <c r="S620" s="40">
        <f>SUMIFS(Raw_Calls!$D$2:$D$5001,Raw_Calls!$B$2:$B$5001,A620)/60</f>
        <v>183.7</v>
      </c>
      <c r="T620" s="38" t="str">
        <f>IF(COUNTIFS(Raw_Subscriptions!$B$2:$B$3001,A620,Raw_Subscriptions!$F$2:$F$3001,"Active")&gt;0,"Yes","No")</f>
        <v>No</v>
      </c>
    </row>
    <row r="621" spans="1:20" x14ac:dyDescent="0.3">
      <c r="A621" s="13" t="str">
        <f>Raw_Customers!A618</f>
        <v>C000617</v>
      </c>
      <c r="B621" s="13" t="str">
        <f>Raw_Customers!B618</f>
        <v>Simran Mishra</v>
      </c>
      <c r="C621" s="13" t="str">
        <f>Raw_Customers!E618</f>
        <v>Mumbai</v>
      </c>
      <c r="D621" s="13" t="str">
        <f>Raw_Customers!F618</f>
        <v>Tamil Nadu</v>
      </c>
      <c r="E621" s="13" t="str">
        <f>Raw_Customers!H618</f>
        <v>Active</v>
      </c>
      <c r="F621" s="35">
        <f>Raw_Customers!G618</f>
        <v>45857</v>
      </c>
      <c r="G621" s="36">
        <f>IF(I621=0,"",INT(_xlfn.MAXIFS(Raw_Recharges!$D$2:$D$3001,Raw_Recharges!$B$2:$B$3001,A621)))</f>
        <v>45833</v>
      </c>
      <c r="H621" s="12">
        <f>IF(I621=0,"",RFM_Method!$C$5-G621)</f>
        <v>221</v>
      </c>
      <c r="I621" s="12">
        <f>COUNTIFS(Raw_Recharges!$B$2:$B$3001,A621)</f>
        <v>1</v>
      </c>
      <c r="J621" s="37">
        <f>IF(I621=0,"",SUMIFS(Raw_Recharges!$E$2:$E$3001,Raw_Recharges!$B$2:$B$3001,A621))</f>
        <v>499</v>
      </c>
      <c r="K621" s="38">
        <f>IF(I621=0,0,IF(H621&lt;=RFM_Method!$C$22,5,IF(H621&lt;=RFM_Method!$C$23,4,IF(H621&lt;=RFM_Method!$C$24,3,IF(H621&lt;=RFM_Method!$C$25,2,1)))))</f>
        <v>2</v>
      </c>
      <c r="L621" s="38">
        <f>IF(I621=0,0,IF(I621&gt;=RFM_Method!$E$22,5,IF(I621&gt;=RFM_Method!$E$23,4,IF(I621&gt;=RFM_Method!$E$24,3,IF(I621&gt;=RFM_Method!$E$25,2,1)))))</f>
        <v>1</v>
      </c>
      <c r="M621" s="38">
        <f>IF(I621=0,0,IF(J621&gt;=RFM_Method!$D$25,5,IF(J621&gt;=RFM_Method!$D$24,4,IF(J621&gt;=RFM_Method!$D$23,3,IF(J621&gt;=RFM_Method!$D$22,2,1)))))</f>
        <v>2</v>
      </c>
      <c r="N621" s="38" t="str">
        <f t="shared" si="27"/>
        <v>212</v>
      </c>
      <c r="O621" s="38">
        <f t="shared" si="28"/>
        <v>5</v>
      </c>
      <c r="P621" s="38">
        <f t="shared" si="29"/>
        <v>2</v>
      </c>
      <c r="Q621" s="12" t="str">
        <f>IF(I621=0,"Never Recharged",INDEX(RFM_Method!$C$32:$G$36,6-K621,P621))</f>
        <v>About to Sleep</v>
      </c>
      <c r="R621" s="39">
        <f>SUMIFS(Raw_DataUsage!$D$2:$D$5001,Raw_DataUsage!$B$2:$B$5001,A621)/1024</f>
        <v>0.55630859374999997</v>
      </c>
      <c r="S621" s="40">
        <f>SUMIFS(Raw_Calls!$D$2:$D$5001,Raw_Calls!$B$2:$B$5001,A621)/60</f>
        <v>44.833333333333336</v>
      </c>
      <c r="T621" s="38" t="str">
        <f>IF(COUNTIFS(Raw_Subscriptions!$B$2:$B$3001,A621,Raw_Subscriptions!$F$2:$F$3001,"Active")&gt;0,"Yes","No")</f>
        <v>No</v>
      </c>
    </row>
    <row r="622" spans="1:20" x14ac:dyDescent="0.3">
      <c r="A622" s="13" t="str">
        <f>Raw_Customers!A619</f>
        <v>C000618</v>
      </c>
      <c r="B622" s="13" t="str">
        <f>Raw_Customers!B619</f>
        <v>Raj Yadav</v>
      </c>
      <c r="C622" s="13" t="str">
        <f>Raw_Customers!E619</f>
        <v>Chennai</v>
      </c>
      <c r="D622" s="13" t="str">
        <f>Raw_Customers!F619</f>
        <v>Mumbai</v>
      </c>
      <c r="E622" s="13" t="str">
        <f>Raw_Customers!H619</f>
        <v>Active</v>
      </c>
      <c r="F622" s="35">
        <f>Raw_Customers!G619</f>
        <v>45636</v>
      </c>
      <c r="G622" s="36" t="str">
        <f>IF(I622=0,"",INT(_xlfn.MAXIFS(Raw_Recharges!$D$2:$D$3001,Raw_Recharges!$B$2:$B$3001,A622)))</f>
        <v/>
      </c>
      <c r="H622" s="12" t="str">
        <f>IF(I622=0,"",RFM_Method!$C$5-G622)</f>
        <v/>
      </c>
      <c r="I622" s="12">
        <f>COUNTIFS(Raw_Recharges!$B$2:$B$3001,A622)</f>
        <v>0</v>
      </c>
      <c r="J622" s="37" t="str">
        <f>IF(I622=0,"",SUMIFS(Raw_Recharges!$E$2:$E$3001,Raw_Recharges!$B$2:$B$3001,A622))</f>
        <v/>
      </c>
      <c r="K622" s="38">
        <f>IF(I622=0,0,IF(H622&lt;=RFM_Method!$C$22,5,IF(H622&lt;=RFM_Method!$C$23,4,IF(H622&lt;=RFM_Method!$C$24,3,IF(H622&lt;=RFM_Method!$C$25,2,1)))))</f>
        <v>0</v>
      </c>
      <c r="L622" s="38">
        <f>IF(I622=0,0,IF(I622&gt;=RFM_Method!$E$22,5,IF(I622&gt;=RFM_Method!$E$23,4,IF(I622&gt;=RFM_Method!$E$24,3,IF(I622&gt;=RFM_Method!$E$25,2,1)))))</f>
        <v>0</v>
      </c>
      <c r="M622" s="38">
        <f>IF(I622=0,0,IF(J622&gt;=RFM_Method!$D$25,5,IF(J622&gt;=RFM_Method!$D$24,4,IF(J622&gt;=RFM_Method!$D$23,3,IF(J622&gt;=RFM_Method!$D$22,2,1)))))</f>
        <v>0</v>
      </c>
      <c r="N622" s="38" t="str">
        <f t="shared" si="27"/>
        <v>000</v>
      </c>
      <c r="O622" s="38">
        <f t="shared" si="28"/>
        <v>0</v>
      </c>
      <c r="P622" s="38">
        <f t="shared" si="29"/>
        <v>0</v>
      </c>
      <c r="Q622" s="12" t="str">
        <f>IF(I622=0,"Never Recharged",INDEX(RFM_Method!$C$32:$G$36,6-K622,P622))</f>
        <v>Never Recharged</v>
      </c>
      <c r="R622" s="39">
        <f>SUMIFS(Raw_DataUsage!$D$2:$D$5001,Raw_DataUsage!$B$2:$B$5001,A622)/1024</f>
        <v>6.0957910156250001</v>
      </c>
      <c r="S622" s="40">
        <f>SUMIFS(Raw_Calls!$D$2:$D$5001,Raw_Calls!$B$2:$B$5001,A622)/60</f>
        <v>24.05</v>
      </c>
      <c r="T622" s="38" t="str">
        <f>IF(COUNTIFS(Raw_Subscriptions!$B$2:$B$3001,A622,Raw_Subscriptions!$F$2:$F$3001,"Active")&gt;0,"Yes","No")</f>
        <v>No</v>
      </c>
    </row>
    <row r="623" spans="1:20" x14ac:dyDescent="0.3">
      <c r="A623" s="13" t="str">
        <f>Raw_Customers!A620</f>
        <v>C000619</v>
      </c>
      <c r="B623" s="13" t="str">
        <f>Raw_Customers!B620</f>
        <v>Priya Singh</v>
      </c>
      <c r="C623" s="13" t="str">
        <f>Raw_Customers!E620</f>
        <v>Hyderabad</v>
      </c>
      <c r="D623" s="13" t="str">
        <f>Raw_Customers!F620</f>
        <v>Punjab</v>
      </c>
      <c r="E623" s="13" t="str">
        <f>Raw_Customers!H620</f>
        <v>Active</v>
      </c>
      <c r="F623" s="35">
        <f>Raw_Customers!G620</f>
        <v>45328</v>
      </c>
      <c r="G623" s="36">
        <f>IF(I623=0,"",INT(_xlfn.MAXIFS(Raw_Recharges!$D$2:$D$3001,Raw_Recharges!$B$2:$B$3001,A623)))</f>
        <v>45795</v>
      </c>
      <c r="H623" s="12">
        <f>IF(I623=0,"",RFM_Method!$C$5-G623)</f>
        <v>259</v>
      </c>
      <c r="I623" s="12">
        <f>COUNTIFS(Raw_Recharges!$B$2:$B$3001,A623)</f>
        <v>2</v>
      </c>
      <c r="J623" s="37">
        <f>IF(I623=0,"",SUMIFS(Raw_Recharges!$E$2:$E$3001,Raw_Recharges!$B$2:$B$3001,A623))</f>
        <v>627</v>
      </c>
      <c r="K623" s="38">
        <f>IF(I623=0,0,IF(H623&lt;=RFM_Method!$C$22,5,IF(H623&lt;=RFM_Method!$C$23,4,IF(H623&lt;=RFM_Method!$C$24,3,IF(H623&lt;=RFM_Method!$C$25,2,1)))))</f>
        <v>1</v>
      </c>
      <c r="L623" s="38">
        <f>IF(I623=0,0,IF(I623&gt;=RFM_Method!$E$22,5,IF(I623&gt;=RFM_Method!$E$23,4,IF(I623&gt;=RFM_Method!$E$24,3,IF(I623&gt;=RFM_Method!$E$25,2,1)))))</f>
        <v>2</v>
      </c>
      <c r="M623" s="38">
        <f>IF(I623=0,0,IF(J623&gt;=RFM_Method!$D$25,5,IF(J623&gt;=RFM_Method!$D$24,4,IF(J623&gt;=RFM_Method!$D$23,3,IF(J623&gt;=RFM_Method!$D$22,2,1)))))</f>
        <v>2</v>
      </c>
      <c r="N623" s="38" t="str">
        <f t="shared" si="27"/>
        <v>122</v>
      </c>
      <c r="O623" s="38">
        <f t="shared" si="28"/>
        <v>5</v>
      </c>
      <c r="P623" s="38">
        <f t="shared" si="29"/>
        <v>2</v>
      </c>
      <c r="Q623" s="12" t="str">
        <f>IF(I623=0,"Never Recharged",INDEX(RFM_Method!$C$32:$G$36,6-K623,P623))</f>
        <v>Hibernating</v>
      </c>
      <c r="R623" s="39">
        <f>SUMIFS(Raw_DataUsage!$D$2:$D$5001,Raw_DataUsage!$B$2:$B$5001,A623)/1024</f>
        <v>2.7935644531250001</v>
      </c>
      <c r="S623" s="40">
        <f>SUMIFS(Raw_Calls!$D$2:$D$5001,Raw_Calls!$B$2:$B$5001,A623)/60</f>
        <v>62.883333333333333</v>
      </c>
      <c r="T623" s="38" t="str">
        <f>IF(COUNTIFS(Raw_Subscriptions!$B$2:$B$3001,A623,Raw_Subscriptions!$F$2:$F$3001,"Active")&gt;0,"Yes","No")</f>
        <v>No</v>
      </c>
    </row>
    <row r="624" spans="1:20" x14ac:dyDescent="0.3">
      <c r="A624" s="13" t="str">
        <f>Raw_Customers!A621</f>
        <v>C000620</v>
      </c>
      <c r="B624" s="13" t="str">
        <f>Raw_Customers!B621</f>
        <v>Rahul Patel</v>
      </c>
      <c r="C624" s="13" t="str">
        <f>Raw_Customers!E621</f>
        <v>Bangalore</v>
      </c>
      <c r="D624" s="13" t="str">
        <f>Raw_Customers!F621</f>
        <v>Gujarat</v>
      </c>
      <c r="E624" s="13" t="str">
        <f>Raw_Customers!H621</f>
        <v>Inactive</v>
      </c>
      <c r="F624" s="35">
        <f>Raw_Customers!G621</f>
        <v>45298</v>
      </c>
      <c r="G624" s="36">
        <f>IF(I624=0,"",INT(_xlfn.MAXIFS(Raw_Recharges!$D$2:$D$3001,Raw_Recharges!$B$2:$B$3001,A624)))</f>
        <v>45883</v>
      </c>
      <c r="H624" s="12">
        <f>IF(I624=0,"",RFM_Method!$C$5-G624)</f>
        <v>171</v>
      </c>
      <c r="I624" s="12">
        <f>COUNTIFS(Raw_Recharges!$B$2:$B$3001,A624)</f>
        <v>3</v>
      </c>
      <c r="J624" s="37">
        <f>IF(I624=0,"",SUMIFS(Raw_Recharges!$E$2:$E$3001,Raw_Recharges!$B$2:$B$3001,A624))</f>
        <v>1997</v>
      </c>
      <c r="K624" s="38">
        <f>IF(I624=0,0,IF(H624&lt;=RFM_Method!$C$22,5,IF(H624&lt;=RFM_Method!$C$23,4,IF(H624&lt;=RFM_Method!$C$24,3,IF(H624&lt;=RFM_Method!$C$25,2,1)))))</f>
        <v>2</v>
      </c>
      <c r="L624" s="38">
        <f>IF(I624=0,0,IF(I624&gt;=RFM_Method!$E$22,5,IF(I624&gt;=RFM_Method!$E$23,4,IF(I624&gt;=RFM_Method!$E$24,3,IF(I624&gt;=RFM_Method!$E$25,2,1)))))</f>
        <v>3</v>
      </c>
      <c r="M624" s="38">
        <f>IF(I624=0,0,IF(J624&gt;=RFM_Method!$D$25,5,IF(J624&gt;=RFM_Method!$D$24,4,IF(J624&gt;=RFM_Method!$D$23,3,IF(J624&gt;=RFM_Method!$D$22,2,1)))))</f>
        <v>4</v>
      </c>
      <c r="N624" s="38" t="str">
        <f t="shared" si="27"/>
        <v>234</v>
      </c>
      <c r="O624" s="38">
        <f t="shared" si="28"/>
        <v>9</v>
      </c>
      <c r="P624" s="38">
        <f t="shared" si="29"/>
        <v>4</v>
      </c>
      <c r="Q624" s="12" t="str">
        <f>IF(I624=0,"Never Recharged",INDEX(RFM_Method!$C$32:$G$36,6-K624,P624))</f>
        <v>At Risk</v>
      </c>
      <c r="R624" s="39">
        <f>SUMIFS(Raw_DataUsage!$D$2:$D$5001,Raw_DataUsage!$B$2:$B$5001,A624)/1024</f>
        <v>2.3004296874999999</v>
      </c>
      <c r="S624" s="40">
        <f>SUMIFS(Raw_Calls!$D$2:$D$5001,Raw_Calls!$B$2:$B$5001,A624)/60</f>
        <v>110.9</v>
      </c>
      <c r="T624" s="38" t="str">
        <f>IF(COUNTIFS(Raw_Subscriptions!$B$2:$B$3001,A624,Raw_Subscriptions!$F$2:$F$3001,"Active")&gt;0,"Yes","No")</f>
        <v>Yes</v>
      </c>
    </row>
    <row r="625" spans="1:20" x14ac:dyDescent="0.3">
      <c r="A625" s="13" t="str">
        <f>Raw_Customers!A622</f>
        <v>C000621</v>
      </c>
      <c r="B625" s="13" t="str">
        <f>Raw_Customers!B622</f>
        <v>Amit Sharma</v>
      </c>
      <c r="C625" s="13" t="str">
        <f>Raw_Customers!E622</f>
        <v>Hyderabad</v>
      </c>
      <c r="D625" s="13" t="str">
        <f>Raw_Customers!F622</f>
        <v>Tamil Nadu</v>
      </c>
      <c r="E625" s="13" t="str">
        <f>Raw_Customers!H622</f>
        <v>Active</v>
      </c>
      <c r="F625" s="35">
        <f>Raw_Customers!G622</f>
        <v>44225</v>
      </c>
      <c r="G625" s="36">
        <f>IF(I625=0,"",INT(_xlfn.MAXIFS(Raw_Recharges!$D$2:$D$3001,Raw_Recharges!$B$2:$B$3001,A625)))</f>
        <v>46040</v>
      </c>
      <c r="H625" s="12">
        <f>IF(I625=0,"",RFM_Method!$C$5-G625)</f>
        <v>14</v>
      </c>
      <c r="I625" s="12">
        <f>COUNTIFS(Raw_Recharges!$B$2:$B$3001,A625)</f>
        <v>4</v>
      </c>
      <c r="J625" s="37">
        <f>IF(I625=0,"",SUMIFS(Raw_Recharges!$E$2:$E$3001,Raw_Recharges!$B$2:$B$3001,A625))</f>
        <v>6976</v>
      </c>
      <c r="K625" s="38">
        <f>IF(I625=0,0,IF(H625&lt;=RFM_Method!$C$22,5,IF(H625&lt;=RFM_Method!$C$23,4,IF(H625&lt;=RFM_Method!$C$24,3,IF(H625&lt;=RFM_Method!$C$25,2,1)))))</f>
        <v>5</v>
      </c>
      <c r="L625" s="38">
        <f>IF(I625=0,0,IF(I625&gt;=RFM_Method!$E$22,5,IF(I625&gt;=RFM_Method!$E$23,4,IF(I625&gt;=RFM_Method!$E$24,3,IF(I625&gt;=RFM_Method!$E$25,2,1)))))</f>
        <v>4</v>
      </c>
      <c r="M625" s="38">
        <f>IF(I625=0,0,IF(J625&gt;=RFM_Method!$D$25,5,IF(J625&gt;=RFM_Method!$D$24,4,IF(J625&gt;=RFM_Method!$D$23,3,IF(J625&gt;=RFM_Method!$D$22,2,1)))))</f>
        <v>5</v>
      </c>
      <c r="N625" s="38" t="str">
        <f t="shared" si="27"/>
        <v>545</v>
      </c>
      <c r="O625" s="38">
        <f t="shared" si="28"/>
        <v>14</v>
      </c>
      <c r="P625" s="38">
        <f t="shared" si="29"/>
        <v>5</v>
      </c>
      <c r="Q625" s="12" t="str">
        <f>IF(I625=0,"Never Recharged",INDEX(RFM_Method!$C$32:$G$36,6-K625,P625))</f>
        <v>Champions</v>
      </c>
      <c r="R625" s="39">
        <f>SUMIFS(Raw_DataUsage!$D$2:$D$5001,Raw_DataUsage!$B$2:$B$5001,A625)/1024</f>
        <v>8.1706347656249996</v>
      </c>
      <c r="S625" s="40">
        <f>SUMIFS(Raw_Calls!$D$2:$D$5001,Raw_Calls!$B$2:$B$5001,A625)/60</f>
        <v>88.083333333333329</v>
      </c>
      <c r="T625" s="38" t="str">
        <f>IF(COUNTIFS(Raw_Subscriptions!$B$2:$B$3001,A625,Raw_Subscriptions!$F$2:$F$3001,"Active")&gt;0,"Yes","No")</f>
        <v>Yes</v>
      </c>
    </row>
    <row r="626" spans="1:20" x14ac:dyDescent="0.3">
      <c r="A626" s="13" t="str">
        <f>Raw_Customers!A623</f>
        <v>C000622</v>
      </c>
      <c r="B626" s="13" t="str">
        <f>Raw_Customers!B623</f>
        <v>Vikram Jha</v>
      </c>
      <c r="C626" s="13" t="str">
        <f>Raw_Customers!E623</f>
        <v>Hyderabad</v>
      </c>
      <c r="D626" s="13" t="str">
        <f>Raw_Customers!F623</f>
        <v>Karnataka</v>
      </c>
      <c r="E626" s="13" t="str">
        <f>Raw_Customers!H623</f>
        <v>Active</v>
      </c>
      <c r="F626" s="35">
        <f>Raw_Customers!G623</f>
        <v>45070</v>
      </c>
      <c r="G626" s="36">
        <f>IF(I626=0,"",INT(_xlfn.MAXIFS(Raw_Recharges!$D$2:$D$3001,Raw_Recharges!$B$2:$B$3001,A626)))</f>
        <v>45932</v>
      </c>
      <c r="H626" s="12">
        <f>IF(I626=0,"",RFM_Method!$C$5-G626)</f>
        <v>122</v>
      </c>
      <c r="I626" s="12">
        <f>COUNTIFS(Raw_Recharges!$B$2:$B$3001,A626)</f>
        <v>1</v>
      </c>
      <c r="J626" s="37">
        <f>IF(I626=0,"",SUMIFS(Raw_Recharges!$E$2:$E$3001,Raw_Recharges!$B$2:$B$3001,A626))</f>
        <v>349</v>
      </c>
      <c r="K626" s="38">
        <f>IF(I626=0,0,IF(H626&lt;=RFM_Method!$C$22,5,IF(H626&lt;=RFM_Method!$C$23,4,IF(H626&lt;=RFM_Method!$C$24,3,IF(H626&lt;=RFM_Method!$C$25,2,1)))))</f>
        <v>3</v>
      </c>
      <c r="L626" s="38">
        <f>IF(I626=0,0,IF(I626&gt;=RFM_Method!$E$22,5,IF(I626&gt;=RFM_Method!$E$23,4,IF(I626&gt;=RFM_Method!$E$24,3,IF(I626&gt;=RFM_Method!$E$25,2,1)))))</f>
        <v>1</v>
      </c>
      <c r="M626" s="38">
        <f>IF(I626=0,0,IF(J626&gt;=RFM_Method!$D$25,5,IF(J626&gt;=RFM_Method!$D$24,4,IF(J626&gt;=RFM_Method!$D$23,3,IF(J626&gt;=RFM_Method!$D$22,2,1)))))</f>
        <v>1</v>
      </c>
      <c r="N626" s="38" t="str">
        <f t="shared" si="27"/>
        <v>311</v>
      </c>
      <c r="O626" s="38">
        <f t="shared" si="28"/>
        <v>5</v>
      </c>
      <c r="P626" s="38">
        <f t="shared" si="29"/>
        <v>1</v>
      </c>
      <c r="Q626" s="12" t="str">
        <f>IF(I626=0,"Never Recharged",INDEX(RFM_Method!$C$32:$G$36,6-K626,P626))</f>
        <v>About to Sleep</v>
      </c>
      <c r="R626" s="39">
        <f>SUMIFS(Raw_DataUsage!$D$2:$D$5001,Raw_DataUsage!$B$2:$B$5001,A626)/1024</f>
        <v>7.4599023437500005</v>
      </c>
      <c r="S626" s="40">
        <f>SUMIFS(Raw_Calls!$D$2:$D$5001,Raw_Calls!$B$2:$B$5001,A626)/60</f>
        <v>163.1</v>
      </c>
      <c r="T626" s="38" t="str">
        <f>IF(COUNTIFS(Raw_Subscriptions!$B$2:$B$3001,A626,Raw_Subscriptions!$F$2:$F$3001,"Active")&gt;0,"Yes","No")</f>
        <v>No</v>
      </c>
    </row>
    <row r="627" spans="1:20" x14ac:dyDescent="0.3">
      <c r="A627" s="13" t="str">
        <f>Raw_Customers!A624</f>
        <v>C000623</v>
      </c>
      <c r="B627" s="13" t="str">
        <f>Raw_Customers!B624</f>
        <v>Simran Gupta</v>
      </c>
      <c r="C627" s="13" t="str">
        <f>Raw_Customers!E624</f>
        <v>Chennai</v>
      </c>
      <c r="D627" s="13" t="str">
        <f>Raw_Customers!F624</f>
        <v>Telangana</v>
      </c>
      <c r="E627" s="13" t="str">
        <f>Raw_Customers!H624</f>
        <v>Active</v>
      </c>
      <c r="F627" s="35">
        <f>Raw_Customers!G624</f>
        <v>45924</v>
      </c>
      <c r="G627" s="36">
        <f>IF(I627=0,"",INT(_xlfn.MAXIFS(Raw_Recharges!$D$2:$D$3001,Raw_Recharges!$B$2:$B$3001,A627)))</f>
        <v>45977</v>
      </c>
      <c r="H627" s="12">
        <f>IF(I627=0,"",RFM_Method!$C$5-G627)</f>
        <v>77</v>
      </c>
      <c r="I627" s="12">
        <f>COUNTIFS(Raw_Recharges!$B$2:$B$3001,A627)</f>
        <v>2</v>
      </c>
      <c r="J627" s="37">
        <f>IF(I627=0,"",SUMIFS(Raw_Recharges!$E$2:$E$3001,Raw_Recharges!$B$2:$B$3001,A627))</f>
        <v>848</v>
      </c>
      <c r="K627" s="38">
        <f>IF(I627=0,0,IF(H627&lt;=RFM_Method!$C$22,5,IF(H627&lt;=RFM_Method!$C$23,4,IF(H627&lt;=RFM_Method!$C$24,3,IF(H627&lt;=RFM_Method!$C$25,2,1)))))</f>
        <v>4</v>
      </c>
      <c r="L627" s="38">
        <f>IF(I627=0,0,IF(I627&gt;=RFM_Method!$E$22,5,IF(I627&gt;=RFM_Method!$E$23,4,IF(I627&gt;=RFM_Method!$E$24,3,IF(I627&gt;=RFM_Method!$E$25,2,1)))))</f>
        <v>2</v>
      </c>
      <c r="M627" s="38">
        <f>IF(I627=0,0,IF(J627&gt;=RFM_Method!$D$25,5,IF(J627&gt;=RFM_Method!$D$24,4,IF(J627&gt;=RFM_Method!$D$23,3,IF(J627&gt;=RFM_Method!$D$22,2,1)))))</f>
        <v>3</v>
      </c>
      <c r="N627" s="38" t="str">
        <f t="shared" si="27"/>
        <v>423</v>
      </c>
      <c r="O627" s="38">
        <f t="shared" si="28"/>
        <v>9</v>
      </c>
      <c r="P627" s="38">
        <f t="shared" si="29"/>
        <v>3</v>
      </c>
      <c r="Q627" s="12" t="str">
        <f>IF(I627=0,"Never Recharged",INDEX(RFM_Method!$C$32:$G$36,6-K627,P627))</f>
        <v>Potential Loyalist</v>
      </c>
      <c r="R627" s="39">
        <f>SUMIFS(Raw_DataUsage!$D$2:$D$5001,Raw_DataUsage!$B$2:$B$5001,A627)/1024</f>
        <v>4.2182031250000005</v>
      </c>
      <c r="S627" s="40">
        <f>SUMIFS(Raw_Calls!$D$2:$D$5001,Raw_Calls!$B$2:$B$5001,A627)/60</f>
        <v>163.93333333333334</v>
      </c>
      <c r="T627" s="38" t="str">
        <f>IF(COUNTIFS(Raw_Subscriptions!$B$2:$B$3001,A627,Raw_Subscriptions!$F$2:$F$3001,"Active")&gt;0,"Yes","No")</f>
        <v>Yes</v>
      </c>
    </row>
    <row r="628" spans="1:20" x14ac:dyDescent="0.3">
      <c r="A628" s="13" t="str">
        <f>Raw_Customers!A625</f>
        <v>C000624</v>
      </c>
      <c r="B628" s="13" t="str">
        <f>Raw_Customers!B625</f>
        <v>Anita Jha</v>
      </c>
      <c r="C628" s="13" t="str">
        <f>Raw_Customers!E625</f>
        <v>Mumbai</v>
      </c>
      <c r="D628" s="13" t="str">
        <f>Raw_Customers!F625</f>
        <v>Tamil Nadu</v>
      </c>
      <c r="E628" s="13" t="str">
        <f>Raw_Customers!H625</f>
        <v>Active</v>
      </c>
      <c r="F628" s="35">
        <f>Raw_Customers!G625</f>
        <v>45202</v>
      </c>
      <c r="G628" s="36">
        <f>IF(I628=0,"",INT(_xlfn.MAXIFS(Raw_Recharges!$D$2:$D$3001,Raw_Recharges!$B$2:$B$3001,A628)))</f>
        <v>45903</v>
      </c>
      <c r="H628" s="12">
        <f>IF(I628=0,"",RFM_Method!$C$5-G628)</f>
        <v>151</v>
      </c>
      <c r="I628" s="12">
        <f>COUNTIFS(Raw_Recharges!$B$2:$B$3001,A628)</f>
        <v>1</v>
      </c>
      <c r="J628" s="37">
        <f>IF(I628=0,"",SUMIFS(Raw_Recharges!$E$2:$E$3001,Raw_Recharges!$B$2:$B$3001,A628))</f>
        <v>479</v>
      </c>
      <c r="K628" s="38">
        <f>IF(I628=0,0,IF(H628&lt;=RFM_Method!$C$22,5,IF(H628&lt;=RFM_Method!$C$23,4,IF(H628&lt;=RFM_Method!$C$24,3,IF(H628&lt;=RFM_Method!$C$25,2,1)))))</f>
        <v>2</v>
      </c>
      <c r="L628" s="38">
        <f>IF(I628=0,0,IF(I628&gt;=RFM_Method!$E$22,5,IF(I628&gt;=RFM_Method!$E$23,4,IF(I628&gt;=RFM_Method!$E$24,3,IF(I628&gt;=RFM_Method!$E$25,2,1)))))</f>
        <v>1</v>
      </c>
      <c r="M628" s="38">
        <f>IF(I628=0,0,IF(J628&gt;=RFM_Method!$D$25,5,IF(J628&gt;=RFM_Method!$D$24,4,IF(J628&gt;=RFM_Method!$D$23,3,IF(J628&gt;=RFM_Method!$D$22,2,1)))))</f>
        <v>2</v>
      </c>
      <c r="N628" s="38" t="str">
        <f t="shared" si="27"/>
        <v>212</v>
      </c>
      <c r="O628" s="38">
        <f t="shared" si="28"/>
        <v>5</v>
      </c>
      <c r="P628" s="38">
        <f t="shared" si="29"/>
        <v>2</v>
      </c>
      <c r="Q628" s="12" t="str">
        <f>IF(I628=0,"Never Recharged",INDEX(RFM_Method!$C$32:$G$36,6-K628,P628))</f>
        <v>About to Sleep</v>
      </c>
      <c r="R628" s="39">
        <f>SUMIFS(Raw_DataUsage!$D$2:$D$5001,Raw_DataUsage!$B$2:$B$5001,A628)/1024</f>
        <v>1.6294433593750002</v>
      </c>
      <c r="S628" s="40">
        <f>SUMIFS(Raw_Calls!$D$2:$D$5001,Raw_Calls!$B$2:$B$5001,A628)/60</f>
        <v>90.816666666666663</v>
      </c>
      <c r="T628" s="38" t="str">
        <f>IF(COUNTIFS(Raw_Subscriptions!$B$2:$B$3001,A628,Raw_Subscriptions!$F$2:$F$3001,"Active")&gt;0,"Yes","No")</f>
        <v>No</v>
      </c>
    </row>
    <row r="629" spans="1:20" x14ac:dyDescent="0.3">
      <c r="A629" s="13" t="str">
        <f>Raw_Customers!A626</f>
        <v>C000625</v>
      </c>
      <c r="B629" s="13" t="str">
        <f>Raw_Customers!B626</f>
        <v>Anita Mishra</v>
      </c>
      <c r="C629" s="13" t="str">
        <f>Raw_Customers!E626</f>
        <v>Delhi</v>
      </c>
      <c r="D629" s="13" t="str">
        <f>Raw_Customers!F626</f>
        <v>Gujarat</v>
      </c>
      <c r="E629" s="13" t="str">
        <f>Raw_Customers!H626</f>
        <v>Inactive</v>
      </c>
      <c r="F629" s="35">
        <f>Raw_Customers!G626</f>
        <v>44826</v>
      </c>
      <c r="G629" s="36">
        <f>IF(I629=0,"",INT(_xlfn.MAXIFS(Raw_Recharges!$D$2:$D$3001,Raw_Recharges!$B$2:$B$3001,A629)))</f>
        <v>45990</v>
      </c>
      <c r="H629" s="12">
        <f>IF(I629=0,"",RFM_Method!$C$5-G629)</f>
        <v>64</v>
      </c>
      <c r="I629" s="12">
        <f>COUNTIFS(Raw_Recharges!$B$2:$B$3001,A629)</f>
        <v>2</v>
      </c>
      <c r="J629" s="37">
        <f>IF(I629=0,"",SUMIFS(Raw_Recharges!$E$2:$E$3001,Raw_Recharges!$B$2:$B$3001,A629))</f>
        <v>1478</v>
      </c>
      <c r="K629" s="38">
        <f>IF(I629=0,0,IF(H629&lt;=RFM_Method!$C$22,5,IF(H629&lt;=RFM_Method!$C$23,4,IF(H629&lt;=RFM_Method!$C$24,3,IF(H629&lt;=RFM_Method!$C$25,2,1)))))</f>
        <v>4</v>
      </c>
      <c r="L629" s="38">
        <f>IF(I629=0,0,IF(I629&gt;=RFM_Method!$E$22,5,IF(I629&gt;=RFM_Method!$E$23,4,IF(I629&gt;=RFM_Method!$E$24,3,IF(I629&gt;=RFM_Method!$E$25,2,1)))))</f>
        <v>2</v>
      </c>
      <c r="M629" s="38">
        <f>IF(I629=0,0,IF(J629&gt;=RFM_Method!$D$25,5,IF(J629&gt;=RFM_Method!$D$24,4,IF(J629&gt;=RFM_Method!$D$23,3,IF(J629&gt;=RFM_Method!$D$22,2,1)))))</f>
        <v>4</v>
      </c>
      <c r="N629" s="38" t="str">
        <f t="shared" si="27"/>
        <v>424</v>
      </c>
      <c r="O629" s="38">
        <f t="shared" si="28"/>
        <v>10</v>
      </c>
      <c r="P629" s="38">
        <f t="shared" si="29"/>
        <v>3</v>
      </c>
      <c r="Q629" s="12" t="str">
        <f>IF(I629=0,"Never Recharged",INDEX(RFM_Method!$C$32:$G$36,6-K629,P629))</f>
        <v>Potential Loyalist</v>
      </c>
      <c r="R629" s="39">
        <f>SUMIFS(Raw_DataUsage!$D$2:$D$5001,Raw_DataUsage!$B$2:$B$5001,A629)/1024</f>
        <v>1.8182324218749999</v>
      </c>
      <c r="S629" s="40">
        <f>SUMIFS(Raw_Calls!$D$2:$D$5001,Raw_Calls!$B$2:$B$5001,A629)/60</f>
        <v>0.2</v>
      </c>
      <c r="T629" s="38" t="str">
        <f>IF(COUNTIFS(Raw_Subscriptions!$B$2:$B$3001,A629,Raw_Subscriptions!$F$2:$F$3001,"Active")&gt;0,"Yes","No")</f>
        <v>Yes</v>
      </c>
    </row>
    <row r="630" spans="1:20" x14ac:dyDescent="0.3">
      <c r="A630" s="13" t="str">
        <f>Raw_Customers!A627</f>
        <v>C000626</v>
      </c>
      <c r="B630" s="13" t="str">
        <f>Raw_Customers!B627</f>
        <v>Amit Jha</v>
      </c>
      <c r="C630" s="13" t="str">
        <f>Raw_Customers!E627</f>
        <v>Bangalore</v>
      </c>
      <c r="D630" s="13" t="str">
        <f>Raw_Customers!F627</f>
        <v>West Bengal</v>
      </c>
      <c r="E630" s="13" t="str">
        <f>Raw_Customers!H627</f>
        <v>Inactive</v>
      </c>
      <c r="F630" s="35">
        <f>Raw_Customers!G627</f>
        <v>44450</v>
      </c>
      <c r="G630" s="36">
        <f>IF(I630=0,"",INT(_xlfn.MAXIFS(Raw_Recharges!$D$2:$D$3001,Raw_Recharges!$B$2:$B$3001,A630)))</f>
        <v>46034</v>
      </c>
      <c r="H630" s="12">
        <f>IF(I630=0,"",RFM_Method!$C$5-G630)</f>
        <v>20</v>
      </c>
      <c r="I630" s="12">
        <f>COUNTIFS(Raw_Recharges!$B$2:$B$3001,A630)</f>
        <v>2</v>
      </c>
      <c r="J630" s="37">
        <f>IF(I630=0,"",SUMIFS(Raw_Recharges!$E$2:$E$3001,Raw_Recharges!$B$2:$B$3001,A630))</f>
        <v>778</v>
      </c>
      <c r="K630" s="38">
        <f>IF(I630=0,0,IF(H630&lt;=RFM_Method!$C$22,5,IF(H630&lt;=RFM_Method!$C$23,4,IF(H630&lt;=RFM_Method!$C$24,3,IF(H630&lt;=RFM_Method!$C$25,2,1)))))</f>
        <v>5</v>
      </c>
      <c r="L630" s="38">
        <f>IF(I630=0,0,IF(I630&gt;=RFM_Method!$E$22,5,IF(I630&gt;=RFM_Method!$E$23,4,IF(I630&gt;=RFM_Method!$E$24,3,IF(I630&gt;=RFM_Method!$E$25,2,1)))))</f>
        <v>2</v>
      </c>
      <c r="M630" s="38">
        <f>IF(I630=0,0,IF(J630&gt;=RFM_Method!$D$25,5,IF(J630&gt;=RFM_Method!$D$24,4,IF(J630&gt;=RFM_Method!$D$23,3,IF(J630&gt;=RFM_Method!$D$22,2,1)))))</f>
        <v>3</v>
      </c>
      <c r="N630" s="38" t="str">
        <f t="shared" si="27"/>
        <v>523</v>
      </c>
      <c r="O630" s="38">
        <f t="shared" si="28"/>
        <v>10</v>
      </c>
      <c r="P630" s="38">
        <f t="shared" si="29"/>
        <v>3</v>
      </c>
      <c r="Q630" s="12" t="str">
        <f>IF(I630=0,"Never Recharged",INDEX(RFM_Method!$C$32:$G$36,6-K630,P630))</f>
        <v>Potential Loyalist</v>
      </c>
      <c r="R630" s="39">
        <f>SUMIFS(Raw_DataUsage!$D$2:$D$5001,Raw_DataUsage!$B$2:$B$5001,A630)/1024</f>
        <v>1.950888671875</v>
      </c>
      <c r="S630" s="40">
        <f>SUMIFS(Raw_Calls!$D$2:$D$5001,Raw_Calls!$B$2:$B$5001,A630)/60</f>
        <v>69.316666666666663</v>
      </c>
      <c r="T630" s="38" t="str">
        <f>IF(COUNTIFS(Raw_Subscriptions!$B$2:$B$3001,A630,Raw_Subscriptions!$F$2:$F$3001,"Active")&gt;0,"Yes","No")</f>
        <v>Yes</v>
      </c>
    </row>
    <row r="631" spans="1:20" x14ac:dyDescent="0.3">
      <c r="A631" s="13" t="str">
        <f>Raw_Customers!A628</f>
        <v>C000627</v>
      </c>
      <c r="B631" s="13" t="str">
        <f>Raw_Customers!B628</f>
        <v>Anita Mishra</v>
      </c>
      <c r="C631" s="13" t="str">
        <f>Raw_Customers!E628</f>
        <v>Delhi</v>
      </c>
      <c r="D631" s="13" t="str">
        <f>Raw_Customers!F628</f>
        <v>Maharashtra</v>
      </c>
      <c r="E631" s="13" t="str">
        <f>Raw_Customers!H628</f>
        <v>Active</v>
      </c>
      <c r="F631" s="35">
        <f>Raw_Customers!G628</f>
        <v>45158</v>
      </c>
      <c r="G631" s="36">
        <f>IF(I631=0,"",INT(_xlfn.MAXIFS(Raw_Recharges!$D$2:$D$3001,Raw_Recharges!$B$2:$B$3001,A631)))</f>
        <v>45812</v>
      </c>
      <c r="H631" s="12">
        <f>IF(I631=0,"",RFM_Method!$C$5-G631)</f>
        <v>242</v>
      </c>
      <c r="I631" s="12">
        <f>COUNTIFS(Raw_Recharges!$B$2:$B$3001,A631)</f>
        <v>1</v>
      </c>
      <c r="J631" s="37">
        <f>IF(I631=0,"",SUMIFS(Raw_Recharges!$E$2:$E$3001,Raw_Recharges!$B$2:$B$3001,A631))</f>
        <v>99</v>
      </c>
      <c r="K631" s="38">
        <f>IF(I631=0,0,IF(H631&lt;=RFM_Method!$C$22,5,IF(H631&lt;=RFM_Method!$C$23,4,IF(H631&lt;=RFM_Method!$C$24,3,IF(H631&lt;=RFM_Method!$C$25,2,1)))))</f>
        <v>1</v>
      </c>
      <c r="L631" s="38">
        <f>IF(I631=0,0,IF(I631&gt;=RFM_Method!$E$22,5,IF(I631&gt;=RFM_Method!$E$23,4,IF(I631&gt;=RFM_Method!$E$24,3,IF(I631&gt;=RFM_Method!$E$25,2,1)))))</f>
        <v>1</v>
      </c>
      <c r="M631" s="38">
        <f>IF(I631=0,0,IF(J631&gt;=RFM_Method!$D$25,5,IF(J631&gt;=RFM_Method!$D$24,4,IF(J631&gt;=RFM_Method!$D$23,3,IF(J631&gt;=RFM_Method!$D$22,2,1)))))</f>
        <v>1</v>
      </c>
      <c r="N631" s="38" t="str">
        <f t="shared" si="27"/>
        <v>111</v>
      </c>
      <c r="O631" s="38">
        <f t="shared" si="28"/>
        <v>3</v>
      </c>
      <c r="P631" s="38">
        <f t="shared" si="29"/>
        <v>1</v>
      </c>
      <c r="Q631" s="12" t="str">
        <f>IF(I631=0,"Never Recharged",INDEX(RFM_Method!$C$32:$G$36,6-K631,P631))</f>
        <v>Lost</v>
      </c>
      <c r="R631" s="39">
        <f>SUMIFS(Raw_DataUsage!$D$2:$D$5001,Raw_DataUsage!$B$2:$B$5001,A631)/1024</f>
        <v>0.184111328125</v>
      </c>
      <c r="S631" s="40">
        <f>SUMIFS(Raw_Calls!$D$2:$D$5001,Raw_Calls!$B$2:$B$5001,A631)/60</f>
        <v>16.133333333333333</v>
      </c>
      <c r="T631" s="38" t="str">
        <f>IF(COUNTIFS(Raw_Subscriptions!$B$2:$B$3001,A631,Raw_Subscriptions!$F$2:$F$3001,"Active")&gt;0,"Yes","No")</f>
        <v>No</v>
      </c>
    </row>
    <row r="632" spans="1:20" x14ac:dyDescent="0.3">
      <c r="A632" s="13" t="str">
        <f>Raw_Customers!A629</f>
        <v>C000628</v>
      </c>
      <c r="B632" s="13" t="str">
        <f>Raw_Customers!B629</f>
        <v>Priya Singh</v>
      </c>
      <c r="C632" s="13" t="str">
        <f>Raw_Customers!E629</f>
        <v>Chennai</v>
      </c>
      <c r="D632" s="13" t="str">
        <f>Raw_Customers!F629</f>
        <v>Tamil Nadu</v>
      </c>
      <c r="E632" s="13" t="str">
        <f>Raw_Customers!H629</f>
        <v>Inactive</v>
      </c>
      <c r="F632" s="35">
        <f>Raw_Customers!G629</f>
        <v>44927</v>
      </c>
      <c r="G632" s="36">
        <f>IF(I632=0,"",INT(_xlfn.MAXIFS(Raw_Recharges!$D$2:$D$3001,Raw_Recharges!$B$2:$B$3001,A632)))</f>
        <v>45826</v>
      </c>
      <c r="H632" s="12">
        <f>IF(I632=0,"",RFM_Method!$C$5-G632)</f>
        <v>228</v>
      </c>
      <c r="I632" s="12">
        <f>COUNTIFS(Raw_Recharges!$B$2:$B$3001,A632)</f>
        <v>1</v>
      </c>
      <c r="J632" s="37">
        <f>IF(I632=0,"",SUMIFS(Raw_Recharges!$E$2:$E$3001,Raw_Recharges!$B$2:$B$3001,A632))</f>
        <v>479</v>
      </c>
      <c r="K632" s="38">
        <f>IF(I632=0,0,IF(H632&lt;=RFM_Method!$C$22,5,IF(H632&lt;=RFM_Method!$C$23,4,IF(H632&lt;=RFM_Method!$C$24,3,IF(H632&lt;=RFM_Method!$C$25,2,1)))))</f>
        <v>2</v>
      </c>
      <c r="L632" s="38">
        <f>IF(I632=0,0,IF(I632&gt;=RFM_Method!$E$22,5,IF(I632&gt;=RFM_Method!$E$23,4,IF(I632&gt;=RFM_Method!$E$24,3,IF(I632&gt;=RFM_Method!$E$25,2,1)))))</f>
        <v>1</v>
      </c>
      <c r="M632" s="38">
        <f>IF(I632=0,0,IF(J632&gt;=RFM_Method!$D$25,5,IF(J632&gt;=RFM_Method!$D$24,4,IF(J632&gt;=RFM_Method!$D$23,3,IF(J632&gt;=RFM_Method!$D$22,2,1)))))</f>
        <v>2</v>
      </c>
      <c r="N632" s="38" t="str">
        <f t="shared" si="27"/>
        <v>212</v>
      </c>
      <c r="O632" s="38">
        <f t="shared" si="28"/>
        <v>5</v>
      </c>
      <c r="P632" s="38">
        <f t="shared" si="29"/>
        <v>2</v>
      </c>
      <c r="Q632" s="12" t="str">
        <f>IF(I632=0,"Never Recharged",INDEX(RFM_Method!$C$32:$G$36,6-K632,P632))</f>
        <v>About to Sleep</v>
      </c>
      <c r="R632" s="39">
        <f>SUMIFS(Raw_DataUsage!$D$2:$D$5001,Raw_DataUsage!$B$2:$B$5001,A632)/1024</f>
        <v>6.1279199218749998</v>
      </c>
      <c r="S632" s="40">
        <f>SUMIFS(Raw_Calls!$D$2:$D$5001,Raw_Calls!$B$2:$B$5001,A632)/60</f>
        <v>95.3</v>
      </c>
      <c r="T632" s="38" t="str">
        <f>IF(COUNTIFS(Raw_Subscriptions!$B$2:$B$3001,A632,Raw_Subscriptions!$F$2:$F$3001,"Active")&gt;0,"Yes","No")</f>
        <v>No</v>
      </c>
    </row>
    <row r="633" spans="1:20" x14ac:dyDescent="0.3">
      <c r="A633" s="13" t="str">
        <f>Raw_Customers!A630</f>
        <v>C000629</v>
      </c>
      <c r="B633" s="13" t="str">
        <f>Raw_Customers!B630</f>
        <v>Raj Khan</v>
      </c>
      <c r="C633" s="13" t="str">
        <f>Raw_Customers!E630</f>
        <v>Hyderabad</v>
      </c>
      <c r="D633" s="13" t="str">
        <f>Raw_Customers!F630</f>
        <v>Maharashtra</v>
      </c>
      <c r="E633" s="13" t="str">
        <f>Raw_Customers!H630</f>
        <v>Active</v>
      </c>
      <c r="F633" s="35">
        <f>Raw_Customers!G630</f>
        <v>45895</v>
      </c>
      <c r="G633" s="36">
        <f>IF(I633=0,"",INT(_xlfn.MAXIFS(Raw_Recharges!$D$2:$D$3001,Raw_Recharges!$B$2:$B$3001,A633)))</f>
        <v>45966</v>
      </c>
      <c r="H633" s="12">
        <f>IF(I633=0,"",RFM_Method!$C$5-G633)</f>
        <v>88</v>
      </c>
      <c r="I633" s="12">
        <f>COUNTIFS(Raw_Recharges!$B$2:$B$3001,A633)</f>
        <v>4</v>
      </c>
      <c r="J633" s="37">
        <f>IF(I633=0,"",SUMIFS(Raw_Recharges!$E$2:$E$3001,Raw_Recharges!$B$2:$B$3001,A633))</f>
        <v>1343</v>
      </c>
      <c r="K633" s="38">
        <f>IF(I633=0,0,IF(H633&lt;=RFM_Method!$C$22,5,IF(H633&lt;=RFM_Method!$C$23,4,IF(H633&lt;=RFM_Method!$C$24,3,IF(H633&lt;=RFM_Method!$C$25,2,1)))))</f>
        <v>3</v>
      </c>
      <c r="L633" s="38">
        <f>IF(I633=0,0,IF(I633&gt;=RFM_Method!$E$22,5,IF(I633&gt;=RFM_Method!$E$23,4,IF(I633&gt;=RFM_Method!$E$24,3,IF(I633&gt;=RFM_Method!$E$25,2,1)))))</f>
        <v>4</v>
      </c>
      <c r="M633" s="38">
        <f>IF(I633=0,0,IF(J633&gt;=RFM_Method!$D$25,5,IF(J633&gt;=RFM_Method!$D$24,4,IF(J633&gt;=RFM_Method!$D$23,3,IF(J633&gt;=RFM_Method!$D$22,2,1)))))</f>
        <v>4</v>
      </c>
      <c r="N633" s="38" t="str">
        <f t="shared" si="27"/>
        <v>344</v>
      </c>
      <c r="O633" s="38">
        <f t="shared" si="28"/>
        <v>11</v>
      </c>
      <c r="P633" s="38">
        <f t="shared" si="29"/>
        <v>4</v>
      </c>
      <c r="Q633" s="12" t="str">
        <f>IF(I633=0,"Never Recharged",INDEX(RFM_Method!$C$32:$G$36,6-K633,P633))</f>
        <v>Loyal Customers</v>
      </c>
      <c r="R633" s="39">
        <f>SUMIFS(Raw_DataUsage!$D$2:$D$5001,Raw_DataUsage!$B$2:$B$5001,A633)/1024</f>
        <v>3.0869433593749998</v>
      </c>
      <c r="S633" s="40">
        <f>SUMIFS(Raw_Calls!$D$2:$D$5001,Raw_Calls!$B$2:$B$5001,A633)/60</f>
        <v>96.6</v>
      </c>
      <c r="T633" s="38" t="str">
        <f>IF(COUNTIFS(Raw_Subscriptions!$B$2:$B$3001,A633,Raw_Subscriptions!$F$2:$F$3001,"Active")&gt;0,"Yes","No")</f>
        <v>Yes</v>
      </c>
    </row>
    <row r="634" spans="1:20" x14ac:dyDescent="0.3">
      <c r="A634" s="13" t="str">
        <f>Raw_Customers!A631</f>
        <v>C000630</v>
      </c>
      <c r="B634" s="13" t="str">
        <f>Raw_Customers!B631</f>
        <v>Simran Jha</v>
      </c>
      <c r="C634" s="13" t="str">
        <f>Raw_Customers!E631</f>
        <v>Hyderabad</v>
      </c>
      <c r="D634" s="13" t="str">
        <f>Raw_Customers!F631</f>
        <v>Telangana</v>
      </c>
      <c r="E634" s="13" t="str">
        <f>Raw_Customers!H631</f>
        <v>Active</v>
      </c>
      <c r="F634" s="35">
        <f>Raw_Customers!G631</f>
        <v>44621</v>
      </c>
      <c r="G634" s="36">
        <f>IF(I634=0,"",INT(_xlfn.MAXIFS(Raw_Recharges!$D$2:$D$3001,Raw_Recharges!$B$2:$B$3001,A634)))</f>
        <v>45903</v>
      </c>
      <c r="H634" s="12">
        <f>IF(I634=0,"",RFM_Method!$C$5-G634)</f>
        <v>151</v>
      </c>
      <c r="I634" s="12">
        <f>COUNTIFS(Raw_Recharges!$B$2:$B$3001,A634)</f>
        <v>3</v>
      </c>
      <c r="J634" s="37">
        <f>IF(I634=0,"",SUMIFS(Raw_Recharges!$E$2:$E$3001,Raw_Recharges!$B$2:$B$3001,A634))</f>
        <v>3997</v>
      </c>
      <c r="K634" s="38">
        <f>IF(I634=0,0,IF(H634&lt;=RFM_Method!$C$22,5,IF(H634&lt;=RFM_Method!$C$23,4,IF(H634&lt;=RFM_Method!$C$24,3,IF(H634&lt;=RFM_Method!$C$25,2,1)))))</f>
        <v>2</v>
      </c>
      <c r="L634" s="38">
        <f>IF(I634=0,0,IF(I634&gt;=RFM_Method!$E$22,5,IF(I634&gt;=RFM_Method!$E$23,4,IF(I634&gt;=RFM_Method!$E$24,3,IF(I634&gt;=RFM_Method!$E$25,2,1)))))</f>
        <v>3</v>
      </c>
      <c r="M634" s="38">
        <f>IF(I634=0,0,IF(J634&gt;=RFM_Method!$D$25,5,IF(J634&gt;=RFM_Method!$D$24,4,IF(J634&gt;=RFM_Method!$D$23,3,IF(J634&gt;=RFM_Method!$D$22,2,1)))))</f>
        <v>5</v>
      </c>
      <c r="N634" s="38" t="str">
        <f t="shared" si="27"/>
        <v>235</v>
      </c>
      <c r="O634" s="38">
        <f t="shared" si="28"/>
        <v>10</v>
      </c>
      <c r="P634" s="38">
        <f t="shared" si="29"/>
        <v>4</v>
      </c>
      <c r="Q634" s="12" t="str">
        <f>IF(I634=0,"Never Recharged",INDEX(RFM_Method!$C$32:$G$36,6-K634,P634))</f>
        <v>At Risk</v>
      </c>
      <c r="R634" s="39">
        <f>SUMIFS(Raw_DataUsage!$D$2:$D$5001,Raw_DataUsage!$B$2:$B$5001,A634)/1024</f>
        <v>0.76578124999999997</v>
      </c>
      <c r="S634" s="40">
        <f>SUMIFS(Raw_Calls!$D$2:$D$5001,Raw_Calls!$B$2:$B$5001,A634)/60</f>
        <v>98.983333333333334</v>
      </c>
      <c r="T634" s="38" t="str">
        <f>IF(COUNTIFS(Raw_Subscriptions!$B$2:$B$3001,A634,Raw_Subscriptions!$F$2:$F$3001,"Active")&gt;0,"Yes","No")</f>
        <v>Yes</v>
      </c>
    </row>
    <row r="635" spans="1:20" x14ac:dyDescent="0.3">
      <c r="A635" s="13" t="str">
        <f>Raw_Customers!A632</f>
        <v>C000631</v>
      </c>
      <c r="B635" s="13" t="str">
        <f>Raw_Customers!B632</f>
        <v>Rahul Reddy</v>
      </c>
      <c r="C635" s="13" t="str">
        <f>Raw_Customers!E632</f>
        <v>Hyderabad</v>
      </c>
      <c r="D635" s="13" t="str">
        <f>Raw_Customers!F632</f>
        <v>UP East</v>
      </c>
      <c r="E635" s="13" t="str">
        <f>Raw_Customers!H632</f>
        <v>Active</v>
      </c>
      <c r="F635" s="35">
        <f>Raw_Customers!G632</f>
        <v>45660</v>
      </c>
      <c r="G635" s="36" t="str">
        <f>IF(I635=0,"",INT(_xlfn.MAXIFS(Raw_Recharges!$D$2:$D$3001,Raw_Recharges!$B$2:$B$3001,A635)))</f>
        <v/>
      </c>
      <c r="H635" s="12" t="str">
        <f>IF(I635=0,"",RFM_Method!$C$5-G635)</f>
        <v/>
      </c>
      <c r="I635" s="12">
        <f>COUNTIFS(Raw_Recharges!$B$2:$B$3001,A635)</f>
        <v>0</v>
      </c>
      <c r="J635" s="37" t="str">
        <f>IF(I635=0,"",SUMIFS(Raw_Recharges!$E$2:$E$3001,Raw_Recharges!$B$2:$B$3001,A635))</f>
        <v/>
      </c>
      <c r="K635" s="38">
        <f>IF(I635=0,0,IF(H635&lt;=RFM_Method!$C$22,5,IF(H635&lt;=RFM_Method!$C$23,4,IF(H635&lt;=RFM_Method!$C$24,3,IF(H635&lt;=RFM_Method!$C$25,2,1)))))</f>
        <v>0</v>
      </c>
      <c r="L635" s="38">
        <f>IF(I635=0,0,IF(I635&gt;=RFM_Method!$E$22,5,IF(I635&gt;=RFM_Method!$E$23,4,IF(I635&gt;=RFM_Method!$E$24,3,IF(I635&gt;=RFM_Method!$E$25,2,1)))))</f>
        <v>0</v>
      </c>
      <c r="M635" s="38">
        <f>IF(I635=0,0,IF(J635&gt;=RFM_Method!$D$25,5,IF(J635&gt;=RFM_Method!$D$24,4,IF(J635&gt;=RFM_Method!$D$23,3,IF(J635&gt;=RFM_Method!$D$22,2,1)))))</f>
        <v>0</v>
      </c>
      <c r="N635" s="38" t="str">
        <f t="shared" si="27"/>
        <v>000</v>
      </c>
      <c r="O635" s="38">
        <f t="shared" si="28"/>
        <v>0</v>
      </c>
      <c r="P635" s="38">
        <f t="shared" si="29"/>
        <v>0</v>
      </c>
      <c r="Q635" s="12" t="str">
        <f>IF(I635=0,"Never Recharged",INDEX(RFM_Method!$C$32:$G$36,6-K635,P635))</f>
        <v>Never Recharged</v>
      </c>
      <c r="R635" s="39">
        <f>SUMIFS(Raw_DataUsage!$D$2:$D$5001,Raw_DataUsage!$B$2:$B$5001,A635)/1024</f>
        <v>2.1897656250000002</v>
      </c>
      <c r="S635" s="40">
        <f>SUMIFS(Raw_Calls!$D$2:$D$5001,Raw_Calls!$B$2:$B$5001,A635)/60</f>
        <v>57.05</v>
      </c>
      <c r="T635" s="38" t="str">
        <f>IF(COUNTIFS(Raw_Subscriptions!$B$2:$B$3001,A635,Raw_Subscriptions!$F$2:$F$3001,"Active")&gt;0,"Yes","No")</f>
        <v>No</v>
      </c>
    </row>
    <row r="636" spans="1:20" x14ac:dyDescent="0.3">
      <c r="A636" s="13" t="str">
        <f>Raw_Customers!A633</f>
        <v>C000632</v>
      </c>
      <c r="B636" s="13" t="str">
        <f>Raw_Customers!B633</f>
        <v>Suresh Patel</v>
      </c>
      <c r="C636" s="13" t="str">
        <f>Raw_Customers!E633</f>
        <v>Chennai</v>
      </c>
      <c r="D636" s="13" t="str">
        <f>Raw_Customers!F633</f>
        <v>UP East</v>
      </c>
      <c r="E636" s="13" t="str">
        <f>Raw_Customers!H633</f>
        <v>Inactive</v>
      </c>
      <c r="F636" s="35">
        <f>Raw_Customers!G633</f>
        <v>45186</v>
      </c>
      <c r="G636" s="36" t="str">
        <f>IF(I636=0,"",INT(_xlfn.MAXIFS(Raw_Recharges!$D$2:$D$3001,Raw_Recharges!$B$2:$B$3001,A636)))</f>
        <v/>
      </c>
      <c r="H636" s="12" t="str">
        <f>IF(I636=0,"",RFM_Method!$C$5-G636)</f>
        <v/>
      </c>
      <c r="I636" s="12">
        <f>COUNTIFS(Raw_Recharges!$B$2:$B$3001,A636)</f>
        <v>0</v>
      </c>
      <c r="J636" s="37" t="str">
        <f>IF(I636=0,"",SUMIFS(Raw_Recharges!$E$2:$E$3001,Raw_Recharges!$B$2:$B$3001,A636))</f>
        <v/>
      </c>
      <c r="K636" s="38">
        <f>IF(I636=0,0,IF(H636&lt;=RFM_Method!$C$22,5,IF(H636&lt;=RFM_Method!$C$23,4,IF(H636&lt;=RFM_Method!$C$24,3,IF(H636&lt;=RFM_Method!$C$25,2,1)))))</f>
        <v>0</v>
      </c>
      <c r="L636" s="38">
        <f>IF(I636=0,0,IF(I636&gt;=RFM_Method!$E$22,5,IF(I636&gt;=RFM_Method!$E$23,4,IF(I636&gt;=RFM_Method!$E$24,3,IF(I636&gt;=RFM_Method!$E$25,2,1)))))</f>
        <v>0</v>
      </c>
      <c r="M636" s="38">
        <f>IF(I636=0,0,IF(J636&gt;=RFM_Method!$D$25,5,IF(J636&gt;=RFM_Method!$D$24,4,IF(J636&gt;=RFM_Method!$D$23,3,IF(J636&gt;=RFM_Method!$D$22,2,1)))))</f>
        <v>0</v>
      </c>
      <c r="N636" s="38" t="str">
        <f t="shared" si="27"/>
        <v>000</v>
      </c>
      <c r="O636" s="38">
        <f t="shared" si="28"/>
        <v>0</v>
      </c>
      <c r="P636" s="38">
        <f t="shared" si="29"/>
        <v>0</v>
      </c>
      <c r="Q636" s="12" t="str">
        <f>IF(I636=0,"Never Recharged",INDEX(RFM_Method!$C$32:$G$36,6-K636,P636))</f>
        <v>Never Recharged</v>
      </c>
      <c r="R636" s="39">
        <f>SUMIFS(Raw_DataUsage!$D$2:$D$5001,Raw_DataUsage!$B$2:$B$5001,A636)/1024</f>
        <v>4.819541015625</v>
      </c>
      <c r="S636" s="40">
        <f>SUMIFS(Raw_Calls!$D$2:$D$5001,Raw_Calls!$B$2:$B$5001,A636)/60</f>
        <v>16.816666666666666</v>
      </c>
      <c r="T636" s="38" t="str">
        <f>IF(COUNTIFS(Raw_Subscriptions!$B$2:$B$3001,A636,Raw_Subscriptions!$F$2:$F$3001,"Active")&gt;0,"Yes","No")</f>
        <v>No</v>
      </c>
    </row>
    <row r="637" spans="1:20" x14ac:dyDescent="0.3">
      <c r="A637" s="13" t="str">
        <f>Raw_Customers!A634</f>
        <v>C000633</v>
      </c>
      <c r="B637" s="13" t="str">
        <f>Raw_Customers!B634</f>
        <v>Raj Sharma</v>
      </c>
      <c r="C637" s="13" t="str">
        <f>Raw_Customers!E634</f>
        <v>Delhi</v>
      </c>
      <c r="D637" s="13" t="str">
        <f>Raw_Customers!F634</f>
        <v>West Bengal</v>
      </c>
      <c r="E637" s="13" t="str">
        <f>Raw_Customers!H634</f>
        <v>Active</v>
      </c>
      <c r="F637" s="35">
        <f>Raw_Customers!G634</f>
        <v>45866</v>
      </c>
      <c r="G637" s="36" t="str">
        <f>IF(I637=0,"",INT(_xlfn.MAXIFS(Raw_Recharges!$D$2:$D$3001,Raw_Recharges!$B$2:$B$3001,A637)))</f>
        <v/>
      </c>
      <c r="H637" s="12" t="str">
        <f>IF(I637=0,"",RFM_Method!$C$5-G637)</f>
        <v/>
      </c>
      <c r="I637" s="12">
        <f>COUNTIFS(Raw_Recharges!$B$2:$B$3001,A637)</f>
        <v>0</v>
      </c>
      <c r="J637" s="37" t="str">
        <f>IF(I637=0,"",SUMIFS(Raw_Recharges!$E$2:$E$3001,Raw_Recharges!$B$2:$B$3001,A637))</f>
        <v/>
      </c>
      <c r="K637" s="38">
        <f>IF(I637=0,0,IF(H637&lt;=RFM_Method!$C$22,5,IF(H637&lt;=RFM_Method!$C$23,4,IF(H637&lt;=RFM_Method!$C$24,3,IF(H637&lt;=RFM_Method!$C$25,2,1)))))</f>
        <v>0</v>
      </c>
      <c r="L637" s="38">
        <f>IF(I637=0,0,IF(I637&gt;=RFM_Method!$E$22,5,IF(I637&gt;=RFM_Method!$E$23,4,IF(I637&gt;=RFM_Method!$E$24,3,IF(I637&gt;=RFM_Method!$E$25,2,1)))))</f>
        <v>0</v>
      </c>
      <c r="M637" s="38">
        <f>IF(I637=0,0,IF(J637&gt;=RFM_Method!$D$25,5,IF(J637&gt;=RFM_Method!$D$24,4,IF(J637&gt;=RFM_Method!$D$23,3,IF(J637&gt;=RFM_Method!$D$22,2,1)))))</f>
        <v>0</v>
      </c>
      <c r="N637" s="38" t="str">
        <f t="shared" si="27"/>
        <v>000</v>
      </c>
      <c r="O637" s="38">
        <f t="shared" si="28"/>
        <v>0</v>
      </c>
      <c r="P637" s="38">
        <f t="shared" si="29"/>
        <v>0</v>
      </c>
      <c r="Q637" s="12" t="str">
        <f>IF(I637=0,"Never Recharged",INDEX(RFM_Method!$C$32:$G$36,6-K637,P637))</f>
        <v>Never Recharged</v>
      </c>
      <c r="R637" s="39">
        <f>SUMIFS(Raw_DataUsage!$D$2:$D$5001,Raw_DataUsage!$B$2:$B$5001,A637)/1024</f>
        <v>5.6248339843749999</v>
      </c>
      <c r="S637" s="40">
        <f>SUMIFS(Raw_Calls!$D$2:$D$5001,Raw_Calls!$B$2:$B$5001,A637)/60</f>
        <v>84.816666666666663</v>
      </c>
      <c r="T637" s="38" t="str">
        <f>IF(COUNTIFS(Raw_Subscriptions!$B$2:$B$3001,A637,Raw_Subscriptions!$F$2:$F$3001,"Active")&gt;0,"Yes","No")</f>
        <v>No</v>
      </c>
    </row>
    <row r="638" spans="1:20" x14ac:dyDescent="0.3">
      <c r="A638" s="13" t="str">
        <f>Raw_Customers!A635</f>
        <v>C000634</v>
      </c>
      <c r="B638" s="13" t="str">
        <f>Raw_Customers!B635</f>
        <v>Anita Patel</v>
      </c>
      <c r="C638" s="13" t="str">
        <f>Raw_Customers!E635</f>
        <v>Chennai</v>
      </c>
      <c r="D638" s="13" t="str">
        <f>Raw_Customers!F635</f>
        <v>West Bengal</v>
      </c>
      <c r="E638" s="13" t="str">
        <f>Raw_Customers!H635</f>
        <v>Active</v>
      </c>
      <c r="F638" s="35">
        <f>Raw_Customers!G635</f>
        <v>44291</v>
      </c>
      <c r="G638" s="36">
        <f>IF(I638=0,"",INT(_xlfn.MAXIFS(Raw_Recharges!$D$2:$D$3001,Raw_Recharges!$B$2:$B$3001,A638)))</f>
        <v>45908</v>
      </c>
      <c r="H638" s="12">
        <f>IF(I638=0,"",RFM_Method!$C$5-G638)</f>
        <v>146</v>
      </c>
      <c r="I638" s="12">
        <f>COUNTIFS(Raw_Recharges!$B$2:$B$3001,A638)</f>
        <v>3</v>
      </c>
      <c r="J638" s="37">
        <f>IF(I638=0,"",SUMIFS(Raw_Recharges!$E$2:$E$3001,Raw_Recharges!$B$2:$B$3001,A638))</f>
        <v>1327</v>
      </c>
      <c r="K638" s="38">
        <f>IF(I638=0,0,IF(H638&lt;=RFM_Method!$C$22,5,IF(H638&lt;=RFM_Method!$C$23,4,IF(H638&lt;=RFM_Method!$C$24,3,IF(H638&lt;=RFM_Method!$C$25,2,1)))))</f>
        <v>2</v>
      </c>
      <c r="L638" s="38">
        <f>IF(I638=0,0,IF(I638&gt;=RFM_Method!$E$22,5,IF(I638&gt;=RFM_Method!$E$23,4,IF(I638&gt;=RFM_Method!$E$24,3,IF(I638&gt;=RFM_Method!$E$25,2,1)))))</f>
        <v>3</v>
      </c>
      <c r="M638" s="38">
        <f>IF(I638=0,0,IF(J638&gt;=RFM_Method!$D$25,5,IF(J638&gt;=RFM_Method!$D$24,4,IF(J638&gt;=RFM_Method!$D$23,3,IF(J638&gt;=RFM_Method!$D$22,2,1)))))</f>
        <v>4</v>
      </c>
      <c r="N638" s="38" t="str">
        <f t="shared" si="27"/>
        <v>234</v>
      </c>
      <c r="O638" s="38">
        <f t="shared" si="28"/>
        <v>9</v>
      </c>
      <c r="P638" s="38">
        <f t="shared" si="29"/>
        <v>4</v>
      </c>
      <c r="Q638" s="12" t="str">
        <f>IF(I638=0,"Never Recharged",INDEX(RFM_Method!$C$32:$G$36,6-K638,P638))</f>
        <v>At Risk</v>
      </c>
      <c r="R638" s="39">
        <f>SUMIFS(Raw_DataUsage!$D$2:$D$5001,Raw_DataUsage!$B$2:$B$5001,A638)/1024</f>
        <v>2.4824609375</v>
      </c>
      <c r="S638" s="40">
        <f>SUMIFS(Raw_Calls!$D$2:$D$5001,Raw_Calls!$B$2:$B$5001,A638)/60</f>
        <v>57.8</v>
      </c>
      <c r="T638" s="38" t="str">
        <f>IF(COUNTIFS(Raw_Subscriptions!$B$2:$B$3001,A638,Raw_Subscriptions!$F$2:$F$3001,"Active")&gt;0,"Yes","No")</f>
        <v>No</v>
      </c>
    </row>
    <row r="639" spans="1:20" x14ac:dyDescent="0.3">
      <c r="A639" s="13" t="str">
        <f>Raw_Customers!A636</f>
        <v>C000635</v>
      </c>
      <c r="B639" s="13" t="str">
        <f>Raw_Customers!B636</f>
        <v>Rahul Yadav</v>
      </c>
      <c r="C639" s="13" t="str">
        <f>Raw_Customers!E636</f>
        <v>Pune</v>
      </c>
      <c r="D639" s="13" t="str">
        <f>Raw_Customers!F636</f>
        <v>Punjab</v>
      </c>
      <c r="E639" s="13" t="str">
        <f>Raw_Customers!H636</f>
        <v>Active</v>
      </c>
      <c r="F639" s="35">
        <f>Raw_Customers!G636</f>
        <v>44271</v>
      </c>
      <c r="G639" s="36" t="str">
        <f>IF(I639=0,"",INT(_xlfn.MAXIFS(Raw_Recharges!$D$2:$D$3001,Raw_Recharges!$B$2:$B$3001,A639)))</f>
        <v/>
      </c>
      <c r="H639" s="12" t="str">
        <f>IF(I639=0,"",RFM_Method!$C$5-G639)</f>
        <v/>
      </c>
      <c r="I639" s="12">
        <f>COUNTIFS(Raw_Recharges!$B$2:$B$3001,A639)</f>
        <v>0</v>
      </c>
      <c r="J639" s="37" t="str">
        <f>IF(I639=0,"",SUMIFS(Raw_Recharges!$E$2:$E$3001,Raw_Recharges!$B$2:$B$3001,A639))</f>
        <v/>
      </c>
      <c r="K639" s="38">
        <f>IF(I639=0,0,IF(H639&lt;=RFM_Method!$C$22,5,IF(H639&lt;=RFM_Method!$C$23,4,IF(H639&lt;=RFM_Method!$C$24,3,IF(H639&lt;=RFM_Method!$C$25,2,1)))))</f>
        <v>0</v>
      </c>
      <c r="L639" s="38">
        <f>IF(I639=0,0,IF(I639&gt;=RFM_Method!$E$22,5,IF(I639&gt;=RFM_Method!$E$23,4,IF(I639&gt;=RFM_Method!$E$24,3,IF(I639&gt;=RFM_Method!$E$25,2,1)))))</f>
        <v>0</v>
      </c>
      <c r="M639" s="38">
        <f>IF(I639=0,0,IF(J639&gt;=RFM_Method!$D$25,5,IF(J639&gt;=RFM_Method!$D$24,4,IF(J639&gt;=RFM_Method!$D$23,3,IF(J639&gt;=RFM_Method!$D$22,2,1)))))</f>
        <v>0</v>
      </c>
      <c r="N639" s="38" t="str">
        <f t="shared" si="27"/>
        <v>000</v>
      </c>
      <c r="O639" s="38">
        <f t="shared" si="28"/>
        <v>0</v>
      </c>
      <c r="P639" s="38">
        <f t="shared" si="29"/>
        <v>0</v>
      </c>
      <c r="Q639" s="12" t="str">
        <f>IF(I639=0,"Never Recharged",INDEX(RFM_Method!$C$32:$G$36,6-K639,P639))</f>
        <v>Never Recharged</v>
      </c>
      <c r="R639" s="39">
        <f>SUMIFS(Raw_DataUsage!$D$2:$D$5001,Raw_DataUsage!$B$2:$B$5001,A639)/1024</f>
        <v>2.7612109375</v>
      </c>
      <c r="S639" s="40">
        <f>SUMIFS(Raw_Calls!$D$2:$D$5001,Raw_Calls!$B$2:$B$5001,A639)/60</f>
        <v>132</v>
      </c>
      <c r="T639" s="38" t="str">
        <f>IF(COUNTIFS(Raw_Subscriptions!$B$2:$B$3001,A639,Raw_Subscriptions!$F$2:$F$3001,"Active")&gt;0,"Yes","No")</f>
        <v>No</v>
      </c>
    </row>
    <row r="640" spans="1:20" x14ac:dyDescent="0.3">
      <c r="A640" s="13" t="str">
        <f>Raw_Customers!A637</f>
        <v>C000636</v>
      </c>
      <c r="B640" s="13" t="str">
        <f>Raw_Customers!B637</f>
        <v>Priya Khan</v>
      </c>
      <c r="C640" s="13" t="str">
        <f>Raw_Customers!E637</f>
        <v>Chennai</v>
      </c>
      <c r="D640" s="13" t="str">
        <f>Raw_Customers!F637</f>
        <v>UP West</v>
      </c>
      <c r="E640" s="13" t="str">
        <f>Raw_Customers!H637</f>
        <v>Active</v>
      </c>
      <c r="F640" s="35">
        <f>Raw_Customers!G637</f>
        <v>45329</v>
      </c>
      <c r="G640" s="36">
        <f>IF(I640=0,"",INT(_xlfn.MAXIFS(Raw_Recharges!$D$2:$D$3001,Raw_Recharges!$B$2:$B$3001,A640)))</f>
        <v>45968</v>
      </c>
      <c r="H640" s="12">
        <f>IF(I640=0,"",RFM_Method!$C$5-G640)</f>
        <v>86</v>
      </c>
      <c r="I640" s="12">
        <f>COUNTIFS(Raw_Recharges!$B$2:$B$3001,A640)</f>
        <v>4</v>
      </c>
      <c r="J640" s="37">
        <f>IF(I640=0,"",SUMIFS(Raw_Recharges!$E$2:$E$3001,Raw_Recharges!$B$2:$B$3001,A640))</f>
        <v>1446</v>
      </c>
      <c r="K640" s="38">
        <f>IF(I640=0,0,IF(H640&lt;=RFM_Method!$C$22,5,IF(H640&lt;=RFM_Method!$C$23,4,IF(H640&lt;=RFM_Method!$C$24,3,IF(H640&lt;=RFM_Method!$C$25,2,1)))))</f>
        <v>3</v>
      </c>
      <c r="L640" s="38">
        <f>IF(I640=0,0,IF(I640&gt;=RFM_Method!$E$22,5,IF(I640&gt;=RFM_Method!$E$23,4,IF(I640&gt;=RFM_Method!$E$24,3,IF(I640&gt;=RFM_Method!$E$25,2,1)))))</f>
        <v>4</v>
      </c>
      <c r="M640" s="38">
        <f>IF(I640=0,0,IF(J640&gt;=RFM_Method!$D$25,5,IF(J640&gt;=RFM_Method!$D$24,4,IF(J640&gt;=RFM_Method!$D$23,3,IF(J640&gt;=RFM_Method!$D$22,2,1)))))</f>
        <v>4</v>
      </c>
      <c r="N640" s="38" t="str">
        <f t="shared" si="27"/>
        <v>344</v>
      </c>
      <c r="O640" s="38">
        <f t="shared" si="28"/>
        <v>11</v>
      </c>
      <c r="P640" s="38">
        <f t="shared" si="29"/>
        <v>4</v>
      </c>
      <c r="Q640" s="12" t="str">
        <f>IF(I640=0,"Never Recharged",INDEX(RFM_Method!$C$32:$G$36,6-K640,P640))</f>
        <v>Loyal Customers</v>
      </c>
      <c r="R640" s="39">
        <f>SUMIFS(Raw_DataUsage!$D$2:$D$5001,Raw_DataUsage!$B$2:$B$5001,A640)/1024</f>
        <v>0.34566406249999998</v>
      </c>
      <c r="S640" s="40">
        <f>SUMIFS(Raw_Calls!$D$2:$D$5001,Raw_Calls!$B$2:$B$5001,A640)/60</f>
        <v>43.18333333333333</v>
      </c>
      <c r="T640" s="38" t="str">
        <f>IF(COUNTIFS(Raw_Subscriptions!$B$2:$B$3001,A640,Raw_Subscriptions!$F$2:$F$3001,"Active")&gt;0,"Yes","No")</f>
        <v>No</v>
      </c>
    </row>
    <row r="641" spans="1:20" x14ac:dyDescent="0.3">
      <c r="A641" s="13" t="str">
        <f>Raw_Customers!A638</f>
        <v>C000637</v>
      </c>
      <c r="B641" s="13" t="str">
        <f>Raw_Customers!B638</f>
        <v>Simran Kumar</v>
      </c>
      <c r="C641" s="13" t="str">
        <f>Raw_Customers!E638</f>
        <v>Pune</v>
      </c>
      <c r="D641" s="13" t="str">
        <f>Raw_Customers!F638</f>
        <v>West Bengal</v>
      </c>
      <c r="E641" s="13" t="str">
        <f>Raw_Customers!H638</f>
        <v>Active</v>
      </c>
      <c r="F641" s="35">
        <f>Raw_Customers!G638</f>
        <v>44321</v>
      </c>
      <c r="G641" s="36">
        <f>IF(I641=0,"",INT(_xlfn.MAXIFS(Raw_Recharges!$D$2:$D$3001,Raw_Recharges!$B$2:$B$3001,A641)))</f>
        <v>45968</v>
      </c>
      <c r="H641" s="12">
        <f>IF(I641=0,"",RFM_Method!$C$5-G641)</f>
        <v>86</v>
      </c>
      <c r="I641" s="12">
        <f>COUNTIFS(Raw_Recharges!$B$2:$B$3001,A641)</f>
        <v>1</v>
      </c>
      <c r="J641" s="37">
        <f>IF(I641=0,"",SUMIFS(Raw_Recharges!$E$2:$E$3001,Raw_Recharges!$B$2:$B$3001,A641))</f>
        <v>99</v>
      </c>
      <c r="K641" s="38">
        <f>IF(I641=0,0,IF(H641&lt;=RFM_Method!$C$22,5,IF(H641&lt;=RFM_Method!$C$23,4,IF(H641&lt;=RFM_Method!$C$24,3,IF(H641&lt;=RFM_Method!$C$25,2,1)))))</f>
        <v>3</v>
      </c>
      <c r="L641" s="38">
        <f>IF(I641=0,0,IF(I641&gt;=RFM_Method!$E$22,5,IF(I641&gt;=RFM_Method!$E$23,4,IF(I641&gt;=RFM_Method!$E$24,3,IF(I641&gt;=RFM_Method!$E$25,2,1)))))</f>
        <v>1</v>
      </c>
      <c r="M641" s="38">
        <f>IF(I641=0,0,IF(J641&gt;=RFM_Method!$D$25,5,IF(J641&gt;=RFM_Method!$D$24,4,IF(J641&gt;=RFM_Method!$D$23,3,IF(J641&gt;=RFM_Method!$D$22,2,1)))))</f>
        <v>1</v>
      </c>
      <c r="N641" s="38" t="str">
        <f t="shared" si="27"/>
        <v>311</v>
      </c>
      <c r="O641" s="38">
        <f t="shared" si="28"/>
        <v>5</v>
      </c>
      <c r="P641" s="38">
        <f t="shared" si="29"/>
        <v>1</v>
      </c>
      <c r="Q641" s="12" t="str">
        <f>IF(I641=0,"Never Recharged",INDEX(RFM_Method!$C$32:$G$36,6-K641,P641))</f>
        <v>About to Sleep</v>
      </c>
      <c r="R641" s="39">
        <f>SUMIFS(Raw_DataUsage!$D$2:$D$5001,Raw_DataUsage!$B$2:$B$5001,A641)/1024</f>
        <v>4.0076269531250004</v>
      </c>
      <c r="S641" s="40">
        <f>SUMIFS(Raw_Calls!$D$2:$D$5001,Raw_Calls!$B$2:$B$5001,A641)/60</f>
        <v>22.333333333333332</v>
      </c>
      <c r="T641" s="38" t="str">
        <f>IF(COUNTIFS(Raw_Subscriptions!$B$2:$B$3001,A641,Raw_Subscriptions!$F$2:$F$3001,"Active")&gt;0,"Yes","No")</f>
        <v>No</v>
      </c>
    </row>
    <row r="642" spans="1:20" x14ac:dyDescent="0.3">
      <c r="A642" s="13" t="str">
        <f>Raw_Customers!A639</f>
        <v>C000638</v>
      </c>
      <c r="B642" s="13" t="str">
        <f>Raw_Customers!B639</f>
        <v>Rahul Gupta</v>
      </c>
      <c r="C642" s="13" t="str">
        <f>Raw_Customers!E639</f>
        <v>Hyderabad</v>
      </c>
      <c r="D642" s="13" t="str">
        <f>Raw_Customers!F639</f>
        <v>Andhra Pradesh</v>
      </c>
      <c r="E642" s="13" t="str">
        <f>Raw_Customers!H639</f>
        <v>Inactive</v>
      </c>
      <c r="F642" s="35">
        <f>Raw_Customers!G639</f>
        <v>45059</v>
      </c>
      <c r="G642" s="36">
        <f>IF(I642=0,"",INT(_xlfn.MAXIFS(Raw_Recharges!$D$2:$D$3001,Raw_Recharges!$B$2:$B$3001,A642)))</f>
        <v>45783</v>
      </c>
      <c r="H642" s="12">
        <f>IF(I642=0,"",RFM_Method!$C$5-G642)</f>
        <v>271</v>
      </c>
      <c r="I642" s="12">
        <f>COUNTIFS(Raw_Recharges!$B$2:$B$3001,A642)</f>
        <v>2</v>
      </c>
      <c r="J642" s="37">
        <f>IF(I642=0,"",SUMIFS(Raw_Recharges!$E$2:$E$3001,Raw_Recharges!$B$2:$B$3001,A642))</f>
        <v>1145</v>
      </c>
      <c r="K642" s="38">
        <f>IF(I642=0,0,IF(H642&lt;=RFM_Method!$C$22,5,IF(H642&lt;=RFM_Method!$C$23,4,IF(H642&lt;=RFM_Method!$C$24,3,IF(H642&lt;=RFM_Method!$C$25,2,1)))))</f>
        <v>1</v>
      </c>
      <c r="L642" s="38">
        <f>IF(I642=0,0,IF(I642&gt;=RFM_Method!$E$22,5,IF(I642&gt;=RFM_Method!$E$23,4,IF(I642&gt;=RFM_Method!$E$24,3,IF(I642&gt;=RFM_Method!$E$25,2,1)))))</f>
        <v>2</v>
      </c>
      <c r="M642" s="38">
        <f>IF(I642=0,0,IF(J642&gt;=RFM_Method!$D$25,5,IF(J642&gt;=RFM_Method!$D$24,4,IF(J642&gt;=RFM_Method!$D$23,3,IF(J642&gt;=RFM_Method!$D$22,2,1)))))</f>
        <v>4</v>
      </c>
      <c r="N642" s="38" t="str">
        <f t="shared" si="27"/>
        <v>124</v>
      </c>
      <c r="O642" s="38">
        <f t="shared" si="28"/>
        <v>7</v>
      </c>
      <c r="P642" s="38">
        <f t="shared" si="29"/>
        <v>3</v>
      </c>
      <c r="Q642" s="12" t="str">
        <f>IF(I642=0,"Never Recharged",INDEX(RFM_Method!$C$32:$G$36,6-K642,P642))</f>
        <v>At Risk</v>
      </c>
      <c r="R642" s="39">
        <f>SUMIFS(Raw_DataUsage!$D$2:$D$5001,Raw_DataUsage!$B$2:$B$5001,A642)/1024</f>
        <v>3.8902343750000004</v>
      </c>
      <c r="S642" s="40">
        <f>SUMIFS(Raw_Calls!$D$2:$D$5001,Raw_Calls!$B$2:$B$5001,A642)/60</f>
        <v>70.683333333333337</v>
      </c>
      <c r="T642" s="38" t="str">
        <f>IF(COUNTIFS(Raw_Subscriptions!$B$2:$B$3001,A642,Raw_Subscriptions!$F$2:$F$3001,"Active")&gt;0,"Yes","No")</f>
        <v>No</v>
      </c>
    </row>
    <row r="643" spans="1:20" x14ac:dyDescent="0.3">
      <c r="A643" s="13" t="str">
        <f>Raw_Customers!A640</f>
        <v>C000639</v>
      </c>
      <c r="B643" s="13" t="str">
        <f>Raw_Customers!B640</f>
        <v>Simran Kumar</v>
      </c>
      <c r="C643" s="13" t="str">
        <f>Raw_Customers!E640</f>
        <v>Bangalore</v>
      </c>
      <c r="D643" s="13" t="str">
        <f>Raw_Customers!F640</f>
        <v>Gujarat</v>
      </c>
      <c r="E643" s="13" t="str">
        <f>Raw_Customers!H640</f>
        <v>Active</v>
      </c>
      <c r="F643" s="35">
        <f>Raw_Customers!G640</f>
        <v>44930</v>
      </c>
      <c r="G643" s="36">
        <f>IF(I643=0,"",INT(_xlfn.MAXIFS(Raw_Recharges!$D$2:$D$3001,Raw_Recharges!$B$2:$B$3001,A643)))</f>
        <v>46010</v>
      </c>
      <c r="H643" s="12">
        <f>IF(I643=0,"",RFM_Method!$C$5-G643)</f>
        <v>44</v>
      </c>
      <c r="I643" s="12">
        <f>COUNTIFS(Raw_Recharges!$B$2:$B$3001,A643)</f>
        <v>3</v>
      </c>
      <c r="J643" s="37">
        <f>IF(I643=0,"",SUMIFS(Raw_Recharges!$E$2:$E$3001,Raw_Recharges!$B$2:$B$3001,A643))</f>
        <v>3847</v>
      </c>
      <c r="K643" s="38">
        <f>IF(I643=0,0,IF(H643&lt;=RFM_Method!$C$22,5,IF(H643&lt;=RFM_Method!$C$23,4,IF(H643&lt;=RFM_Method!$C$24,3,IF(H643&lt;=RFM_Method!$C$25,2,1)))))</f>
        <v>4</v>
      </c>
      <c r="L643" s="38">
        <f>IF(I643=0,0,IF(I643&gt;=RFM_Method!$E$22,5,IF(I643&gt;=RFM_Method!$E$23,4,IF(I643&gt;=RFM_Method!$E$24,3,IF(I643&gt;=RFM_Method!$E$25,2,1)))))</f>
        <v>3</v>
      </c>
      <c r="M643" s="38">
        <f>IF(I643=0,0,IF(J643&gt;=RFM_Method!$D$25,5,IF(J643&gt;=RFM_Method!$D$24,4,IF(J643&gt;=RFM_Method!$D$23,3,IF(J643&gt;=RFM_Method!$D$22,2,1)))))</f>
        <v>5</v>
      </c>
      <c r="N643" s="38" t="str">
        <f t="shared" si="27"/>
        <v>435</v>
      </c>
      <c r="O643" s="38">
        <f t="shared" si="28"/>
        <v>12</v>
      </c>
      <c r="P643" s="38">
        <f t="shared" si="29"/>
        <v>4</v>
      </c>
      <c r="Q643" s="12" t="str">
        <f>IF(I643=0,"Never Recharged",INDEX(RFM_Method!$C$32:$G$36,6-K643,P643))</f>
        <v>Loyal Customers</v>
      </c>
      <c r="R643" s="39">
        <f>SUMIFS(Raw_DataUsage!$D$2:$D$5001,Raw_DataUsage!$B$2:$B$5001,A643)/1024</f>
        <v>1.8780566406250001</v>
      </c>
      <c r="S643" s="40">
        <f>SUMIFS(Raw_Calls!$D$2:$D$5001,Raw_Calls!$B$2:$B$5001,A643)/60</f>
        <v>202.48333333333332</v>
      </c>
      <c r="T643" s="38" t="str">
        <f>IF(COUNTIFS(Raw_Subscriptions!$B$2:$B$3001,A643,Raw_Subscriptions!$F$2:$F$3001,"Active")&gt;0,"Yes","No")</f>
        <v>Yes</v>
      </c>
    </row>
    <row r="644" spans="1:20" x14ac:dyDescent="0.3">
      <c r="A644" s="13" t="str">
        <f>Raw_Customers!A641</f>
        <v>C000640</v>
      </c>
      <c r="B644" s="13" t="str">
        <f>Raw_Customers!B641</f>
        <v>Suresh Singh</v>
      </c>
      <c r="C644" s="13" t="str">
        <f>Raw_Customers!E641</f>
        <v>Mumbai</v>
      </c>
      <c r="D644" s="13" t="str">
        <f>Raw_Customers!F641</f>
        <v>Delhi NCR</v>
      </c>
      <c r="E644" s="13" t="str">
        <f>Raw_Customers!H641</f>
        <v>Inactive</v>
      </c>
      <c r="F644" s="35">
        <f>Raw_Customers!G641</f>
        <v>45140</v>
      </c>
      <c r="G644" s="36" t="str">
        <f>IF(I644=0,"",INT(_xlfn.MAXIFS(Raw_Recharges!$D$2:$D$3001,Raw_Recharges!$B$2:$B$3001,A644)))</f>
        <v/>
      </c>
      <c r="H644" s="12" t="str">
        <f>IF(I644=0,"",RFM_Method!$C$5-G644)</f>
        <v/>
      </c>
      <c r="I644" s="12">
        <f>COUNTIFS(Raw_Recharges!$B$2:$B$3001,A644)</f>
        <v>0</v>
      </c>
      <c r="J644" s="37" t="str">
        <f>IF(I644=0,"",SUMIFS(Raw_Recharges!$E$2:$E$3001,Raw_Recharges!$B$2:$B$3001,A644))</f>
        <v/>
      </c>
      <c r="K644" s="38">
        <f>IF(I644=0,0,IF(H644&lt;=RFM_Method!$C$22,5,IF(H644&lt;=RFM_Method!$C$23,4,IF(H644&lt;=RFM_Method!$C$24,3,IF(H644&lt;=RFM_Method!$C$25,2,1)))))</f>
        <v>0</v>
      </c>
      <c r="L644" s="38">
        <f>IF(I644=0,0,IF(I644&gt;=RFM_Method!$E$22,5,IF(I644&gt;=RFM_Method!$E$23,4,IF(I644&gt;=RFM_Method!$E$24,3,IF(I644&gt;=RFM_Method!$E$25,2,1)))))</f>
        <v>0</v>
      </c>
      <c r="M644" s="38">
        <f>IF(I644=0,0,IF(J644&gt;=RFM_Method!$D$25,5,IF(J644&gt;=RFM_Method!$D$24,4,IF(J644&gt;=RFM_Method!$D$23,3,IF(J644&gt;=RFM_Method!$D$22,2,1)))))</f>
        <v>0</v>
      </c>
      <c r="N644" s="38" t="str">
        <f t="shared" si="27"/>
        <v>000</v>
      </c>
      <c r="O644" s="38">
        <f t="shared" si="28"/>
        <v>0</v>
      </c>
      <c r="P644" s="38">
        <f t="shared" si="29"/>
        <v>0</v>
      </c>
      <c r="Q644" s="12" t="str">
        <f>IF(I644=0,"Never Recharged",INDEX(RFM_Method!$C$32:$G$36,6-K644,P644))</f>
        <v>Never Recharged</v>
      </c>
      <c r="R644" s="39">
        <f>SUMIFS(Raw_DataUsage!$D$2:$D$5001,Raw_DataUsage!$B$2:$B$5001,A644)/1024</f>
        <v>7.8778808593749989</v>
      </c>
      <c r="S644" s="40">
        <f>SUMIFS(Raw_Calls!$D$2:$D$5001,Raw_Calls!$B$2:$B$5001,A644)/60</f>
        <v>62.4</v>
      </c>
      <c r="T644" s="38" t="str">
        <f>IF(COUNTIFS(Raw_Subscriptions!$B$2:$B$3001,A644,Raw_Subscriptions!$F$2:$F$3001,"Active")&gt;0,"Yes","No")</f>
        <v>No</v>
      </c>
    </row>
    <row r="645" spans="1:20" x14ac:dyDescent="0.3">
      <c r="A645" s="13" t="str">
        <f>Raw_Customers!A642</f>
        <v>C000641</v>
      </c>
      <c r="B645" s="13" t="str">
        <f>Raw_Customers!B642</f>
        <v>Rahul Yadav</v>
      </c>
      <c r="C645" s="13" t="str">
        <f>Raw_Customers!E642</f>
        <v>Chennai</v>
      </c>
      <c r="D645" s="13" t="str">
        <f>Raw_Customers!F642</f>
        <v>UP East</v>
      </c>
      <c r="E645" s="13" t="str">
        <f>Raw_Customers!H642</f>
        <v>Inactive</v>
      </c>
      <c r="F645" s="35">
        <f>Raw_Customers!G642</f>
        <v>44636</v>
      </c>
      <c r="G645" s="36" t="str">
        <f>IF(I645=0,"",INT(_xlfn.MAXIFS(Raw_Recharges!$D$2:$D$3001,Raw_Recharges!$B$2:$B$3001,A645)))</f>
        <v/>
      </c>
      <c r="H645" s="12" t="str">
        <f>IF(I645=0,"",RFM_Method!$C$5-G645)</f>
        <v/>
      </c>
      <c r="I645" s="12">
        <f>COUNTIFS(Raw_Recharges!$B$2:$B$3001,A645)</f>
        <v>0</v>
      </c>
      <c r="J645" s="37" t="str">
        <f>IF(I645=0,"",SUMIFS(Raw_Recharges!$E$2:$E$3001,Raw_Recharges!$B$2:$B$3001,A645))</f>
        <v/>
      </c>
      <c r="K645" s="38">
        <f>IF(I645=0,0,IF(H645&lt;=RFM_Method!$C$22,5,IF(H645&lt;=RFM_Method!$C$23,4,IF(H645&lt;=RFM_Method!$C$24,3,IF(H645&lt;=RFM_Method!$C$25,2,1)))))</f>
        <v>0</v>
      </c>
      <c r="L645" s="38">
        <f>IF(I645=0,0,IF(I645&gt;=RFM_Method!$E$22,5,IF(I645&gt;=RFM_Method!$E$23,4,IF(I645&gt;=RFM_Method!$E$24,3,IF(I645&gt;=RFM_Method!$E$25,2,1)))))</f>
        <v>0</v>
      </c>
      <c r="M645" s="38">
        <f>IF(I645=0,0,IF(J645&gt;=RFM_Method!$D$25,5,IF(J645&gt;=RFM_Method!$D$24,4,IF(J645&gt;=RFM_Method!$D$23,3,IF(J645&gt;=RFM_Method!$D$22,2,1)))))</f>
        <v>0</v>
      </c>
      <c r="N645" s="38" t="str">
        <f t="shared" ref="N645:N708" si="30">K645&amp;L645&amp;M645</f>
        <v>000</v>
      </c>
      <c r="O645" s="38">
        <f t="shared" ref="O645:O708" si="31">K645+L645+M645</f>
        <v>0</v>
      </c>
      <c r="P645" s="38">
        <f t="shared" ref="P645:P708" si="32">IF(I645=0,0,ROUND((L645+M645)/2,0))</f>
        <v>0</v>
      </c>
      <c r="Q645" s="12" t="str">
        <f>IF(I645=0,"Never Recharged",INDEX(RFM_Method!$C$32:$G$36,6-K645,P645))</f>
        <v>Never Recharged</v>
      </c>
      <c r="R645" s="39">
        <f>SUMIFS(Raw_DataUsage!$D$2:$D$5001,Raw_DataUsage!$B$2:$B$5001,A645)/1024</f>
        <v>2.15328125</v>
      </c>
      <c r="S645" s="40">
        <f>SUMIFS(Raw_Calls!$D$2:$D$5001,Raw_Calls!$B$2:$B$5001,A645)/60</f>
        <v>157.94999999999999</v>
      </c>
      <c r="T645" s="38" t="str">
        <f>IF(COUNTIFS(Raw_Subscriptions!$B$2:$B$3001,A645,Raw_Subscriptions!$F$2:$F$3001,"Active")&gt;0,"Yes","No")</f>
        <v>No</v>
      </c>
    </row>
    <row r="646" spans="1:20" x14ac:dyDescent="0.3">
      <c r="A646" s="13" t="str">
        <f>Raw_Customers!A643</f>
        <v>C000642</v>
      </c>
      <c r="B646" s="13" t="str">
        <f>Raw_Customers!B643</f>
        <v>Neha Khan</v>
      </c>
      <c r="C646" s="13" t="str">
        <f>Raw_Customers!E643</f>
        <v>Hyderabad</v>
      </c>
      <c r="D646" s="13" t="str">
        <f>Raw_Customers!F643</f>
        <v>Maharashtra</v>
      </c>
      <c r="E646" s="13" t="str">
        <f>Raw_Customers!H643</f>
        <v>Inactive</v>
      </c>
      <c r="F646" s="35">
        <f>Raw_Customers!G643</f>
        <v>44566</v>
      </c>
      <c r="G646" s="36">
        <f>IF(I646=0,"",INT(_xlfn.MAXIFS(Raw_Recharges!$D$2:$D$3001,Raw_Recharges!$B$2:$B$3001,A646)))</f>
        <v>45795</v>
      </c>
      <c r="H646" s="12">
        <f>IF(I646=0,"",RFM_Method!$C$5-G646)</f>
        <v>259</v>
      </c>
      <c r="I646" s="12">
        <f>COUNTIFS(Raw_Recharges!$B$2:$B$3001,A646)</f>
        <v>1</v>
      </c>
      <c r="J646" s="37">
        <f>IF(I646=0,"",SUMIFS(Raw_Recharges!$E$2:$E$3001,Raw_Recharges!$B$2:$B$3001,A646))</f>
        <v>148</v>
      </c>
      <c r="K646" s="38">
        <f>IF(I646=0,0,IF(H646&lt;=RFM_Method!$C$22,5,IF(H646&lt;=RFM_Method!$C$23,4,IF(H646&lt;=RFM_Method!$C$24,3,IF(H646&lt;=RFM_Method!$C$25,2,1)))))</f>
        <v>1</v>
      </c>
      <c r="L646" s="38">
        <f>IF(I646=0,0,IF(I646&gt;=RFM_Method!$E$22,5,IF(I646&gt;=RFM_Method!$E$23,4,IF(I646&gt;=RFM_Method!$E$24,3,IF(I646&gt;=RFM_Method!$E$25,2,1)))))</f>
        <v>1</v>
      </c>
      <c r="M646" s="38">
        <f>IF(I646=0,0,IF(J646&gt;=RFM_Method!$D$25,5,IF(J646&gt;=RFM_Method!$D$24,4,IF(J646&gt;=RFM_Method!$D$23,3,IF(J646&gt;=RFM_Method!$D$22,2,1)))))</f>
        <v>1</v>
      </c>
      <c r="N646" s="38" t="str">
        <f t="shared" si="30"/>
        <v>111</v>
      </c>
      <c r="O646" s="38">
        <f t="shared" si="31"/>
        <v>3</v>
      </c>
      <c r="P646" s="38">
        <f t="shared" si="32"/>
        <v>1</v>
      </c>
      <c r="Q646" s="12" t="str">
        <f>IF(I646=0,"Never Recharged",INDEX(RFM_Method!$C$32:$G$36,6-K646,P646))</f>
        <v>Lost</v>
      </c>
      <c r="R646" s="39">
        <f>SUMIFS(Raw_DataUsage!$D$2:$D$5001,Raw_DataUsage!$B$2:$B$5001,A646)/1024</f>
        <v>0.37355468749999998</v>
      </c>
      <c r="S646" s="40">
        <f>SUMIFS(Raw_Calls!$D$2:$D$5001,Raw_Calls!$B$2:$B$5001,A646)/60</f>
        <v>75.7</v>
      </c>
      <c r="T646" s="38" t="str">
        <f>IF(COUNTIFS(Raw_Subscriptions!$B$2:$B$3001,A646,Raw_Subscriptions!$F$2:$F$3001,"Active")&gt;0,"Yes","No")</f>
        <v>No</v>
      </c>
    </row>
    <row r="647" spans="1:20" x14ac:dyDescent="0.3">
      <c r="A647" s="13" t="str">
        <f>Raw_Customers!A644</f>
        <v>C000643</v>
      </c>
      <c r="B647" s="13" t="str">
        <f>Raw_Customers!B644</f>
        <v>Pooja Khan</v>
      </c>
      <c r="C647" s="13" t="str">
        <f>Raw_Customers!E644</f>
        <v>Mumbai</v>
      </c>
      <c r="D647" s="13" t="str">
        <f>Raw_Customers!F644</f>
        <v>UP West</v>
      </c>
      <c r="E647" s="13" t="str">
        <f>Raw_Customers!H644</f>
        <v>Active</v>
      </c>
      <c r="F647" s="35">
        <f>Raw_Customers!G644</f>
        <v>45955</v>
      </c>
      <c r="G647" s="36" t="str">
        <f>IF(I647=0,"",INT(_xlfn.MAXIFS(Raw_Recharges!$D$2:$D$3001,Raw_Recharges!$B$2:$B$3001,A647)))</f>
        <v/>
      </c>
      <c r="H647" s="12" t="str">
        <f>IF(I647=0,"",RFM_Method!$C$5-G647)</f>
        <v/>
      </c>
      <c r="I647" s="12">
        <f>COUNTIFS(Raw_Recharges!$B$2:$B$3001,A647)</f>
        <v>0</v>
      </c>
      <c r="J647" s="37" t="str">
        <f>IF(I647=0,"",SUMIFS(Raw_Recharges!$E$2:$E$3001,Raw_Recharges!$B$2:$B$3001,A647))</f>
        <v/>
      </c>
      <c r="K647" s="38">
        <f>IF(I647=0,0,IF(H647&lt;=RFM_Method!$C$22,5,IF(H647&lt;=RFM_Method!$C$23,4,IF(H647&lt;=RFM_Method!$C$24,3,IF(H647&lt;=RFM_Method!$C$25,2,1)))))</f>
        <v>0</v>
      </c>
      <c r="L647" s="38">
        <f>IF(I647=0,0,IF(I647&gt;=RFM_Method!$E$22,5,IF(I647&gt;=RFM_Method!$E$23,4,IF(I647&gt;=RFM_Method!$E$24,3,IF(I647&gt;=RFM_Method!$E$25,2,1)))))</f>
        <v>0</v>
      </c>
      <c r="M647" s="38">
        <f>IF(I647=0,0,IF(J647&gt;=RFM_Method!$D$25,5,IF(J647&gt;=RFM_Method!$D$24,4,IF(J647&gt;=RFM_Method!$D$23,3,IF(J647&gt;=RFM_Method!$D$22,2,1)))))</f>
        <v>0</v>
      </c>
      <c r="N647" s="38" t="str">
        <f t="shared" si="30"/>
        <v>000</v>
      </c>
      <c r="O647" s="38">
        <f t="shared" si="31"/>
        <v>0</v>
      </c>
      <c r="P647" s="38">
        <f t="shared" si="32"/>
        <v>0</v>
      </c>
      <c r="Q647" s="12" t="str">
        <f>IF(I647=0,"Never Recharged",INDEX(RFM_Method!$C$32:$G$36,6-K647,P647))</f>
        <v>Never Recharged</v>
      </c>
      <c r="R647" s="39">
        <f>SUMIFS(Raw_DataUsage!$D$2:$D$5001,Raw_DataUsage!$B$2:$B$5001,A647)/1024</f>
        <v>6.0353515625000007</v>
      </c>
      <c r="S647" s="40">
        <f>SUMIFS(Raw_Calls!$D$2:$D$5001,Raw_Calls!$B$2:$B$5001,A647)/60</f>
        <v>63.583333333333336</v>
      </c>
      <c r="T647" s="38" t="str">
        <f>IF(COUNTIFS(Raw_Subscriptions!$B$2:$B$3001,A647,Raw_Subscriptions!$F$2:$F$3001,"Active")&gt;0,"Yes","No")</f>
        <v>No</v>
      </c>
    </row>
    <row r="648" spans="1:20" x14ac:dyDescent="0.3">
      <c r="A648" s="13" t="str">
        <f>Raw_Customers!A645</f>
        <v>C000644</v>
      </c>
      <c r="B648" s="13" t="str">
        <f>Raw_Customers!B645</f>
        <v>Raj Jha</v>
      </c>
      <c r="C648" s="13" t="str">
        <f>Raw_Customers!E645</f>
        <v>Hyderabad</v>
      </c>
      <c r="D648" s="13" t="str">
        <f>Raw_Customers!F645</f>
        <v>Maharashtra</v>
      </c>
      <c r="E648" s="13" t="str">
        <f>Raw_Customers!H645</f>
        <v>Active</v>
      </c>
      <c r="F648" s="35">
        <f>Raw_Customers!G645</f>
        <v>45060</v>
      </c>
      <c r="G648" s="36" t="str">
        <f>IF(I648=0,"",INT(_xlfn.MAXIFS(Raw_Recharges!$D$2:$D$3001,Raw_Recharges!$B$2:$B$3001,A648)))</f>
        <v/>
      </c>
      <c r="H648" s="12" t="str">
        <f>IF(I648=0,"",RFM_Method!$C$5-G648)</f>
        <v/>
      </c>
      <c r="I648" s="12">
        <f>COUNTIFS(Raw_Recharges!$B$2:$B$3001,A648)</f>
        <v>0</v>
      </c>
      <c r="J648" s="37" t="str">
        <f>IF(I648=0,"",SUMIFS(Raw_Recharges!$E$2:$E$3001,Raw_Recharges!$B$2:$B$3001,A648))</f>
        <v/>
      </c>
      <c r="K648" s="38">
        <f>IF(I648=0,0,IF(H648&lt;=RFM_Method!$C$22,5,IF(H648&lt;=RFM_Method!$C$23,4,IF(H648&lt;=RFM_Method!$C$24,3,IF(H648&lt;=RFM_Method!$C$25,2,1)))))</f>
        <v>0</v>
      </c>
      <c r="L648" s="38">
        <f>IF(I648=0,0,IF(I648&gt;=RFM_Method!$E$22,5,IF(I648&gt;=RFM_Method!$E$23,4,IF(I648&gt;=RFM_Method!$E$24,3,IF(I648&gt;=RFM_Method!$E$25,2,1)))))</f>
        <v>0</v>
      </c>
      <c r="M648" s="38">
        <f>IF(I648=0,0,IF(J648&gt;=RFM_Method!$D$25,5,IF(J648&gt;=RFM_Method!$D$24,4,IF(J648&gt;=RFM_Method!$D$23,3,IF(J648&gt;=RFM_Method!$D$22,2,1)))))</f>
        <v>0</v>
      </c>
      <c r="N648" s="38" t="str">
        <f t="shared" si="30"/>
        <v>000</v>
      </c>
      <c r="O648" s="38">
        <f t="shared" si="31"/>
        <v>0</v>
      </c>
      <c r="P648" s="38">
        <f t="shared" si="32"/>
        <v>0</v>
      </c>
      <c r="Q648" s="12" t="str">
        <f>IF(I648=0,"Never Recharged",INDEX(RFM_Method!$C$32:$G$36,6-K648,P648))</f>
        <v>Never Recharged</v>
      </c>
      <c r="R648" s="39">
        <f>SUMIFS(Raw_DataUsage!$D$2:$D$5001,Raw_DataUsage!$B$2:$B$5001,A648)/1024</f>
        <v>3.1379296874999998</v>
      </c>
      <c r="S648" s="40">
        <f>SUMIFS(Raw_Calls!$D$2:$D$5001,Raw_Calls!$B$2:$B$5001,A648)/60</f>
        <v>56.81666666666667</v>
      </c>
      <c r="T648" s="38" t="str">
        <f>IF(COUNTIFS(Raw_Subscriptions!$B$2:$B$3001,A648,Raw_Subscriptions!$F$2:$F$3001,"Active")&gt;0,"Yes","No")</f>
        <v>No</v>
      </c>
    </row>
    <row r="649" spans="1:20" x14ac:dyDescent="0.3">
      <c r="A649" s="13" t="str">
        <f>Raw_Customers!A646</f>
        <v>C000645</v>
      </c>
      <c r="B649" s="13" t="str">
        <f>Raw_Customers!B646</f>
        <v>Simran Gupta</v>
      </c>
      <c r="C649" s="13" t="str">
        <f>Raw_Customers!E646</f>
        <v>Delhi</v>
      </c>
      <c r="D649" s="13" t="str">
        <f>Raw_Customers!F646</f>
        <v>Gujarat</v>
      </c>
      <c r="E649" s="13" t="str">
        <f>Raw_Customers!H646</f>
        <v>Active</v>
      </c>
      <c r="F649" s="35">
        <f>Raw_Customers!G646</f>
        <v>45780</v>
      </c>
      <c r="G649" s="36">
        <f>IF(I649=0,"",INT(_xlfn.MAXIFS(Raw_Recharges!$D$2:$D$3001,Raw_Recharges!$B$2:$B$3001,A649)))</f>
        <v>46026</v>
      </c>
      <c r="H649" s="12">
        <f>IF(I649=0,"",RFM_Method!$C$5-G649)</f>
        <v>28</v>
      </c>
      <c r="I649" s="12">
        <f>COUNTIFS(Raw_Recharges!$B$2:$B$3001,A649)</f>
        <v>1</v>
      </c>
      <c r="J649" s="37">
        <f>IF(I649=0,"",SUMIFS(Raw_Recharges!$E$2:$E$3001,Raw_Recharges!$B$2:$B$3001,A649))</f>
        <v>99</v>
      </c>
      <c r="K649" s="38">
        <f>IF(I649=0,0,IF(H649&lt;=RFM_Method!$C$22,5,IF(H649&lt;=RFM_Method!$C$23,4,IF(H649&lt;=RFM_Method!$C$24,3,IF(H649&lt;=RFM_Method!$C$25,2,1)))))</f>
        <v>5</v>
      </c>
      <c r="L649" s="38">
        <f>IF(I649=0,0,IF(I649&gt;=RFM_Method!$E$22,5,IF(I649&gt;=RFM_Method!$E$23,4,IF(I649&gt;=RFM_Method!$E$24,3,IF(I649&gt;=RFM_Method!$E$25,2,1)))))</f>
        <v>1</v>
      </c>
      <c r="M649" s="38">
        <f>IF(I649=0,0,IF(J649&gt;=RFM_Method!$D$25,5,IF(J649&gt;=RFM_Method!$D$24,4,IF(J649&gt;=RFM_Method!$D$23,3,IF(J649&gt;=RFM_Method!$D$22,2,1)))))</f>
        <v>1</v>
      </c>
      <c r="N649" s="38" t="str">
        <f t="shared" si="30"/>
        <v>511</v>
      </c>
      <c r="O649" s="38">
        <f t="shared" si="31"/>
        <v>7</v>
      </c>
      <c r="P649" s="38">
        <f t="shared" si="32"/>
        <v>1</v>
      </c>
      <c r="Q649" s="12" t="str">
        <f>IF(I649=0,"Never Recharged",INDEX(RFM_Method!$C$32:$G$36,6-K649,P649))</f>
        <v>New Customers</v>
      </c>
      <c r="R649" s="39">
        <f>SUMIFS(Raw_DataUsage!$D$2:$D$5001,Raw_DataUsage!$B$2:$B$5001,A649)/1024</f>
        <v>3.7077050781250001</v>
      </c>
      <c r="S649" s="40">
        <f>SUMIFS(Raw_Calls!$D$2:$D$5001,Raw_Calls!$B$2:$B$5001,A649)/60</f>
        <v>97.183333333333337</v>
      </c>
      <c r="T649" s="38" t="str">
        <f>IF(COUNTIFS(Raw_Subscriptions!$B$2:$B$3001,A649,Raw_Subscriptions!$F$2:$F$3001,"Active")&gt;0,"Yes","No")</f>
        <v>Yes</v>
      </c>
    </row>
    <row r="650" spans="1:20" x14ac:dyDescent="0.3">
      <c r="A650" s="13" t="str">
        <f>Raw_Customers!A647</f>
        <v>C000646</v>
      </c>
      <c r="B650" s="13" t="str">
        <f>Raw_Customers!B647</f>
        <v>Suresh Reddy</v>
      </c>
      <c r="C650" s="13" t="str">
        <f>Raw_Customers!E647</f>
        <v>Chennai</v>
      </c>
      <c r="D650" s="13" t="str">
        <f>Raw_Customers!F647</f>
        <v>West Bengal</v>
      </c>
      <c r="E650" s="13" t="str">
        <f>Raw_Customers!H647</f>
        <v>Active</v>
      </c>
      <c r="F650" s="35">
        <f>Raw_Customers!G647</f>
        <v>44420</v>
      </c>
      <c r="G650" s="36" t="str">
        <f>IF(I650=0,"",INT(_xlfn.MAXIFS(Raw_Recharges!$D$2:$D$3001,Raw_Recharges!$B$2:$B$3001,A650)))</f>
        <v/>
      </c>
      <c r="H650" s="12" t="str">
        <f>IF(I650=0,"",RFM_Method!$C$5-G650)</f>
        <v/>
      </c>
      <c r="I650" s="12">
        <f>COUNTIFS(Raw_Recharges!$B$2:$B$3001,A650)</f>
        <v>0</v>
      </c>
      <c r="J650" s="37" t="str">
        <f>IF(I650=0,"",SUMIFS(Raw_Recharges!$E$2:$E$3001,Raw_Recharges!$B$2:$B$3001,A650))</f>
        <v/>
      </c>
      <c r="K650" s="38">
        <f>IF(I650=0,0,IF(H650&lt;=RFM_Method!$C$22,5,IF(H650&lt;=RFM_Method!$C$23,4,IF(H650&lt;=RFM_Method!$C$24,3,IF(H650&lt;=RFM_Method!$C$25,2,1)))))</f>
        <v>0</v>
      </c>
      <c r="L650" s="38">
        <f>IF(I650=0,0,IF(I650&gt;=RFM_Method!$E$22,5,IF(I650&gt;=RFM_Method!$E$23,4,IF(I650&gt;=RFM_Method!$E$24,3,IF(I650&gt;=RFM_Method!$E$25,2,1)))))</f>
        <v>0</v>
      </c>
      <c r="M650" s="38">
        <f>IF(I650=0,0,IF(J650&gt;=RFM_Method!$D$25,5,IF(J650&gt;=RFM_Method!$D$24,4,IF(J650&gt;=RFM_Method!$D$23,3,IF(J650&gt;=RFM_Method!$D$22,2,1)))))</f>
        <v>0</v>
      </c>
      <c r="N650" s="38" t="str">
        <f t="shared" si="30"/>
        <v>000</v>
      </c>
      <c r="O650" s="38">
        <f t="shared" si="31"/>
        <v>0</v>
      </c>
      <c r="P650" s="38">
        <f t="shared" si="32"/>
        <v>0</v>
      </c>
      <c r="Q650" s="12" t="str">
        <f>IF(I650=0,"Never Recharged",INDEX(RFM_Method!$C$32:$G$36,6-K650,P650))</f>
        <v>Never Recharged</v>
      </c>
      <c r="R650" s="39">
        <f>SUMIFS(Raw_DataUsage!$D$2:$D$5001,Raw_DataUsage!$B$2:$B$5001,A650)/1024</f>
        <v>0</v>
      </c>
      <c r="S650" s="40">
        <f>SUMIFS(Raw_Calls!$D$2:$D$5001,Raw_Calls!$B$2:$B$5001,A650)/60</f>
        <v>159.88333333333333</v>
      </c>
      <c r="T650" s="38" t="str">
        <f>IF(COUNTIFS(Raw_Subscriptions!$B$2:$B$3001,A650,Raw_Subscriptions!$F$2:$F$3001,"Active")&gt;0,"Yes","No")</f>
        <v>No</v>
      </c>
    </row>
    <row r="651" spans="1:20" x14ac:dyDescent="0.3">
      <c r="A651" s="13" t="str">
        <f>Raw_Customers!A648</f>
        <v>C000647</v>
      </c>
      <c r="B651" s="13" t="str">
        <f>Raw_Customers!B648</f>
        <v>Amit Patel</v>
      </c>
      <c r="C651" s="13" t="str">
        <f>Raw_Customers!E648</f>
        <v>Bangalore</v>
      </c>
      <c r="D651" s="13" t="str">
        <f>Raw_Customers!F648</f>
        <v>UP West</v>
      </c>
      <c r="E651" s="13" t="str">
        <f>Raw_Customers!H648</f>
        <v>Inactive</v>
      </c>
      <c r="F651" s="35">
        <f>Raw_Customers!G648</f>
        <v>44980</v>
      </c>
      <c r="G651" s="36">
        <f>IF(I651=0,"",INT(_xlfn.MAXIFS(Raw_Recharges!$D$2:$D$3001,Raw_Recharges!$B$2:$B$3001,A651)))</f>
        <v>45864</v>
      </c>
      <c r="H651" s="12">
        <f>IF(I651=0,"",RFM_Method!$C$5-G651)</f>
        <v>190</v>
      </c>
      <c r="I651" s="12">
        <f>COUNTIFS(Raw_Recharges!$B$2:$B$3001,A651)</f>
        <v>2</v>
      </c>
      <c r="J651" s="37">
        <f>IF(I651=0,"",SUMIFS(Raw_Recharges!$E$2:$E$3001,Raw_Recharges!$B$2:$B$3001,A651))</f>
        <v>778</v>
      </c>
      <c r="K651" s="38">
        <f>IF(I651=0,0,IF(H651&lt;=RFM_Method!$C$22,5,IF(H651&lt;=RFM_Method!$C$23,4,IF(H651&lt;=RFM_Method!$C$24,3,IF(H651&lt;=RFM_Method!$C$25,2,1)))))</f>
        <v>2</v>
      </c>
      <c r="L651" s="38">
        <f>IF(I651=0,0,IF(I651&gt;=RFM_Method!$E$22,5,IF(I651&gt;=RFM_Method!$E$23,4,IF(I651&gt;=RFM_Method!$E$24,3,IF(I651&gt;=RFM_Method!$E$25,2,1)))))</f>
        <v>2</v>
      </c>
      <c r="M651" s="38">
        <f>IF(I651=0,0,IF(J651&gt;=RFM_Method!$D$25,5,IF(J651&gt;=RFM_Method!$D$24,4,IF(J651&gt;=RFM_Method!$D$23,3,IF(J651&gt;=RFM_Method!$D$22,2,1)))))</f>
        <v>3</v>
      </c>
      <c r="N651" s="38" t="str">
        <f t="shared" si="30"/>
        <v>223</v>
      </c>
      <c r="O651" s="38">
        <f t="shared" si="31"/>
        <v>7</v>
      </c>
      <c r="P651" s="38">
        <f t="shared" si="32"/>
        <v>3</v>
      </c>
      <c r="Q651" s="12" t="str">
        <f>IF(I651=0,"Never Recharged",INDEX(RFM_Method!$C$32:$G$36,6-K651,P651))</f>
        <v>At Risk</v>
      </c>
      <c r="R651" s="39">
        <f>SUMIFS(Raw_DataUsage!$D$2:$D$5001,Raw_DataUsage!$B$2:$B$5001,A651)/1024</f>
        <v>3.7658398437499998</v>
      </c>
      <c r="S651" s="40">
        <f>SUMIFS(Raw_Calls!$D$2:$D$5001,Raw_Calls!$B$2:$B$5001,A651)/60</f>
        <v>32.266666666666666</v>
      </c>
      <c r="T651" s="38" t="str">
        <f>IF(COUNTIFS(Raw_Subscriptions!$B$2:$B$3001,A651,Raw_Subscriptions!$F$2:$F$3001,"Active")&gt;0,"Yes","No")</f>
        <v>No</v>
      </c>
    </row>
    <row r="652" spans="1:20" x14ac:dyDescent="0.3">
      <c r="A652" s="13" t="str">
        <f>Raw_Customers!A649</f>
        <v>C000648</v>
      </c>
      <c r="B652" s="13" t="str">
        <f>Raw_Customers!B649</f>
        <v>Amit Yadav</v>
      </c>
      <c r="C652" s="13" t="str">
        <f>Raw_Customers!E649</f>
        <v>Delhi</v>
      </c>
      <c r="D652" s="13" t="str">
        <f>Raw_Customers!F649</f>
        <v>Gujarat</v>
      </c>
      <c r="E652" s="13" t="str">
        <f>Raw_Customers!H649</f>
        <v>Active</v>
      </c>
      <c r="F652" s="35">
        <f>Raw_Customers!G649</f>
        <v>44540</v>
      </c>
      <c r="G652" s="36">
        <f>IF(I652=0,"",INT(_xlfn.MAXIFS(Raw_Recharges!$D$2:$D$3001,Raw_Recharges!$B$2:$B$3001,A652)))</f>
        <v>46014</v>
      </c>
      <c r="H652" s="12">
        <f>IF(I652=0,"",RFM_Method!$C$5-G652)</f>
        <v>40</v>
      </c>
      <c r="I652" s="12">
        <f>COUNTIFS(Raw_Recharges!$B$2:$B$3001,A652)</f>
        <v>5</v>
      </c>
      <c r="J652" s="37">
        <f>IF(I652=0,"",SUMIFS(Raw_Recharges!$E$2:$E$3001,Raw_Recharges!$B$2:$B$3001,A652))</f>
        <v>2825</v>
      </c>
      <c r="K652" s="38">
        <f>IF(I652=0,0,IF(H652&lt;=RFM_Method!$C$22,5,IF(H652&lt;=RFM_Method!$C$23,4,IF(H652&lt;=RFM_Method!$C$24,3,IF(H652&lt;=RFM_Method!$C$25,2,1)))))</f>
        <v>4</v>
      </c>
      <c r="L652" s="38">
        <f>IF(I652=0,0,IF(I652&gt;=RFM_Method!$E$22,5,IF(I652&gt;=RFM_Method!$E$23,4,IF(I652&gt;=RFM_Method!$E$24,3,IF(I652&gt;=RFM_Method!$E$25,2,1)))))</f>
        <v>5</v>
      </c>
      <c r="M652" s="38">
        <f>IF(I652=0,0,IF(J652&gt;=RFM_Method!$D$25,5,IF(J652&gt;=RFM_Method!$D$24,4,IF(J652&gt;=RFM_Method!$D$23,3,IF(J652&gt;=RFM_Method!$D$22,2,1)))))</f>
        <v>4</v>
      </c>
      <c r="N652" s="38" t="str">
        <f t="shared" si="30"/>
        <v>454</v>
      </c>
      <c r="O652" s="38">
        <f t="shared" si="31"/>
        <v>13</v>
      </c>
      <c r="P652" s="38">
        <f t="shared" si="32"/>
        <v>5</v>
      </c>
      <c r="Q652" s="12" t="str">
        <f>IF(I652=0,"Never Recharged",INDEX(RFM_Method!$C$32:$G$36,6-K652,P652))</f>
        <v>Champions</v>
      </c>
      <c r="R652" s="39">
        <f>SUMIFS(Raw_DataUsage!$D$2:$D$5001,Raw_DataUsage!$B$2:$B$5001,A652)/1024</f>
        <v>2.956767578125</v>
      </c>
      <c r="S652" s="40">
        <f>SUMIFS(Raw_Calls!$D$2:$D$5001,Raw_Calls!$B$2:$B$5001,A652)/60</f>
        <v>0</v>
      </c>
      <c r="T652" s="38" t="str">
        <f>IF(COUNTIFS(Raw_Subscriptions!$B$2:$B$3001,A652,Raw_Subscriptions!$F$2:$F$3001,"Active")&gt;0,"Yes","No")</f>
        <v>Yes</v>
      </c>
    </row>
    <row r="653" spans="1:20" x14ac:dyDescent="0.3">
      <c r="A653" s="13" t="str">
        <f>Raw_Customers!A650</f>
        <v>C000649</v>
      </c>
      <c r="B653" s="13" t="str">
        <f>Raw_Customers!B650</f>
        <v>Amit Jha</v>
      </c>
      <c r="C653" s="13" t="str">
        <f>Raw_Customers!E650</f>
        <v>Mumbai</v>
      </c>
      <c r="D653" s="13" t="str">
        <f>Raw_Customers!F650</f>
        <v>Punjab</v>
      </c>
      <c r="E653" s="13" t="str">
        <f>Raw_Customers!H650</f>
        <v>Active</v>
      </c>
      <c r="F653" s="35">
        <f>Raw_Customers!G650</f>
        <v>44734</v>
      </c>
      <c r="G653" s="36" t="str">
        <f>IF(I653=0,"",INT(_xlfn.MAXIFS(Raw_Recharges!$D$2:$D$3001,Raw_Recharges!$B$2:$B$3001,A653)))</f>
        <v/>
      </c>
      <c r="H653" s="12" t="str">
        <f>IF(I653=0,"",RFM_Method!$C$5-G653)</f>
        <v/>
      </c>
      <c r="I653" s="12">
        <f>COUNTIFS(Raw_Recharges!$B$2:$B$3001,A653)</f>
        <v>0</v>
      </c>
      <c r="J653" s="37" t="str">
        <f>IF(I653=0,"",SUMIFS(Raw_Recharges!$E$2:$E$3001,Raw_Recharges!$B$2:$B$3001,A653))</f>
        <v/>
      </c>
      <c r="K653" s="38">
        <f>IF(I653=0,0,IF(H653&lt;=RFM_Method!$C$22,5,IF(H653&lt;=RFM_Method!$C$23,4,IF(H653&lt;=RFM_Method!$C$24,3,IF(H653&lt;=RFM_Method!$C$25,2,1)))))</f>
        <v>0</v>
      </c>
      <c r="L653" s="38">
        <f>IF(I653=0,0,IF(I653&gt;=RFM_Method!$E$22,5,IF(I653&gt;=RFM_Method!$E$23,4,IF(I653&gt;=RFM_Method!$E$24,3,IF(I653&gt;=RFM_Method!$E$25,2,1)))))</f>
        <v>0</v>
      </c>
      <c r="M653" s="38">
        <f>IF(I653=0,0,IF(J653&gt;=RFM_Method!$D$25,5,IF(J653&gt;=RFM_Method!$D$24,4,IF(J653&gt;=RFM_Method!$D$23,3,IF(J653&gt;=RFM_Method!$D$22,2,1)))))</f>
        <v>0</v>
      </c>
      <c r="N653" s="38" t="str">
        <f t="shared" si="30"/>
        <v>000</v>
      </c>
      <c r="O653" s="38">
        <f t="shared" si="31"/>
        <v>0</v>
      </c>
      <c r="P653" s="38">
        <f t="shared" si="32"/>
        <v>0</v>
      </c>
      <c r="Q653" s="12" t="str">
        <f>IF(I653=0,"Never Recharged",INDEX(RFM_Method!$C$32:$G$36,6-K653,P653))</f>
        <v>Never Recharged</v>
      </c>
      <c r="R653" s="39">
        <f>SUMIFS(Raw_DataUsage!$D$2:$D$5001,Raw_DataUsage!$B$2:$B$5001,A653)/1024</f>
        <v>1.325888671875</v>
      </c>
      <c r="S653" s="40">
        <f>SUMIFS(Raw_Calls!$D$2:$D$5001,Raw_Calls!$B$2:$B$5001,A653)/60</f>
        <v>81.63333333333334</v>
      </c>
      <c r="T653" s="38" t="str">
        <f>IF(COUNTIFS(Raw_Subscriptions!$B$2:$B$3001,A653,Raw_Subscriptions!$F$2:$F$3001,"Active")&gt;0,"Yes","No")</f>
        <v>No</v>
      </c>
    </row>
    <row r="654" spans="1:20" x14ac:dyDescent="0.3">
      <c r="A654" s="13" t="str">
        <f>Raw_Customers!A651</f>
        <v>C000650</v>
      </c>
      <c r="B654" s="13" t="str">
        <f>Raw_Customers!B651</f>
        <v>Priya Jha</v>
      </c>
      <c r="C654" s="13" t="str">
        <f>Raw_Customers!E651</f>
        <v>Chennai</v>
      </c>
      <c r="D654" s="13" t="str">
        <f>Raw_Customers!F651</f>
        <v>UP West</v>
      </c>
      <c r="E654" s="13" t="str">
        <f>Raw_Customers!H651</f>
        <v>Inactive</v>
      </c>
      <c r="F654" s="35">
        <f>Raw_Customers!G651</f>
        <v>45724</v>
      </c>
      <c r="G654" s="36">
        <f>IF(I654=0,"",INT(_xlfn.MAXIFS(Raw_Recharges!$D$2:$D$3001,Raw_Recharges!$B$2:$B$3001,A654)))</f>
        <v>46002</v>
      </c>
      <c r="H654" s="12">
        <f>IF(I654=0,"",RFM_Method!$C$5-G654)</f>
        <v>52</v>
      </c>
      <c r="I654" s="12">
        <f>COUNTIFS(Raw_Recharges!$B$2:$B$3001,A654)</f>
        <v>1</v>
      </c>
      <c r="J654" s="37">
        <f>IF(I654=0,"",SUMIFS(Raw_Recharges!$E$2:$E$3001,Raw_Recharges!$B$2:$B$3001,A654))</f>
        <v>148</v>
      </c>
      <c r="K654" s="38">
        <f>IF(I654=0,0,IF(H654&lt;=RFM_Method!$C$22,5,IF(H654&lt;=RFM_Method!$C$23,4,IF(H654&lt;=RFM_Method!$C$24,3,IF(H654&lt;=RFM_Method!$C$25,2,1)))))</f>
        <v>4</v>
      </c>
      <c r="L654" s="38">
        <f>IF(I654=0,0,IF(I654&gt;=RFM_Method!$E$22,5,IF(I654&gt;=RFM_Method!$E$23,4,IF(I654&gt;=RFM_Method!$E$24,3,IF(I654&gt;=RFM_Method!$E$25,2,1)))))</f>
        <v>1</v>
      </c>
      <c r="M654" s="38">
        <f>IF(I654=0,0,IF(J654&gt;=RFM_Method!$D$25,5,IF(J654&gt;=RFM_Method!$D$24,4,IF(J654&gt;=RFM_Method!$D$23,3,IF(J654&gt;=RFM_Method!$D$22,2,1)))))</f>
        <v>1</v>
      </c>
      <c r="N654" s="38" t="str">
        <f t="shared" si="30"/>
        <v>411</v>
      </c>
      <c r="O654" s="38">
        <f t="shared" si="31"/>
        <v>6</v>
      </c>
      <c r="P654" s="38">
        <f t="shared" si="32"/>
        <v>1</v>
      </c>
      <c r="Q654" s="12" t="str">
        <f>IF(I654=0,"Never Recharged",INDEX(RFM_Method!$C$32:$G$36,6-K654,P654))</f>
        <v>Promising</v>
      </c>
      <c r="R654" s="39">
        <f>SUMIFS(Raw_DataUsage!$D$2:$D$5001,Raw_DataUsage!$B$2:$B$5001,A654)/1024</f>
        <v>1.6656347656250001</v>
      </c>
      <c r="S654" s="40">
        <f>SUMIFS(Raw_Calls!$D$2:$D$5001,Raw_Calls!$B$2:$B$5001,A654)/60</f>
        <v>174.71666666666667</v>
      </c>
      <c r="T654" s="38" t="str">
        <f>IF(COUNTIFS(Raw_Subscriptions!$B$2:$B$3001,A654,Raw_Subscriptions!$F$2:$F$3001,"Active")&gt;0,"Yes","No")</f>
        <v>No</v>
      </c>
    </row>
    <row r="655" spans="1:20" x14ac:dyDescent="0.3">
      <c r="A655" s="13" t="str">
        <f>Raw_Customers!A652</f>
        <v>C000651</v>
      </c>
      <c r="B655" s="13" t="str">
        <f>Raw_Customers!B652</f>
        <v>Neha Reddy</v>
      </c>
      <c r="C655" s="13" t="str">
        <f>Raw_Customers!E652</f>
        <v>Pune</v>
      </c>
      <c r="D655" s="13" t="str">
        <f>Raw_Customers!F652</f>
        <v>Karnataka</v>
      </c>
      <c r="E655" s="13" t="str">
        <f>Raw_Customers!H652</f>
        <v>Active</v>
      </c>
      <c r="F655" s="35">
        <f>Raw_Customers!G652</f>
        <v>45157</v>
      </c>
      <c r="G655" s="36" t="str">
        <f>IF(I655=0,"",INT(_xlfn.MAXIFS(Raw_Recharges!$D$2:$D$3001,Raw_Recharges!$B$2:$B$3001,A655)))</f>
        <v/>
      </c>
      <c r="H655" s="12" t="str">
        <f>IF(I655=0,"",RFM_Method!$C$5-G655)</f>
        <v/>
      </c>
      <c r="I655" s="12">
        <f>COUNTIFS(Raw_Recharges!$B$2:$B$3001,A655)</f>
        <v>0</v>
      </c>
      <c r="J655" s="37" t="str">
        <f>IF(I655=0,"",SUMIFS(Raw_Recharges!$E$2:$E$3001,Raw_Recharges!$B$2:$B$3001,A655))</f>
        <v/>
      </c>
      <c r="K655" s="38">
        <f>IF(I655=0,0,IF(H655&lt;=RFM_Method!$C$22,5,IF(H655&lt;=RFM_Method!$C$23,4,IF(H655&lt;=RFM_Method!$C$24,3,IF(H655&lt;=RFM_Method!$C$25,2,1)))))</f>
        <v>0</v>
      </c>
      <c r="L655" s="38">
        <f>IF(I655=0,0,IF(I655&gt;=RFM_Method!$E$22,5,IF(I655&gt;=RFM_Method!$E$23,4,IF(I655&gt;=RFM_Method!$E$24,3,IF(I655&gt;=RFM_Method!$E$25,2,1)))))</f>
        <v>0</v>
      </c>
      <c r="M655" s="38">
        <f>IF(I655=0,0,IF(J655&gt;=RFM_Method!$D$25,5,IF(J655&gt;=RFM_Method!$D$24,4,IF(J655&gt;=RFM_Method!$D$23,3,IF(J655&gt;=RFM_Method!$D$22,2,1)))))</f>
        <v>0</v>
      </c>
      <c r="N655" s="38" t="str">
        <f t="shared" si="30"/>
        <v>000</v>
      </c>
      <c r="O655" s="38">
        <f t="shared" si="31"/>
        <v>0</v>
      </c>
      <c r="P655" s="38">
        <f t="shared" si="32"/>
        <v>0</v>
      </c>
      <c r="Q655" s="12" t="str">
        <f>IF(I655=0,"Never Recharged",INDEX(RFM_Method!$C$32:$G$36,6-K655,P655))</f>
        <v>Never Recharged</v>
      </c>
      <c r="R655" s="39">
        <f>SUMIFS(Raw_DataUsage!$D$2:$D$5001,Raw_DataUsage!$B$2:$B$5001,A655)/1024</f>
        <v>1.1057910156249999</v>
      </c>
      <c r="S655" s="40">
        <f>SUMIFS(Raw_Calls!$D$2:$D$5001,Raw_Calls!$B$2:$B$5001,A655)/60</f>
        <v>96.7</v>
      </c>
      <c r="T655" s="38" t="str">
        <f>IF(COUNTIFS(Raw_Subscriptions!$B$2:$B$3001,A655,Raw_Subscriptions!$F$2:$F$3001,"Active")&gt;0,"Yes","No")</f>
        <v>No</v>
      </c>
    </row>
    <row r="656" spans="1:20" x14ac:dyDescent="0.3">
      <c r="A656" s="13" t="str">
        <f>Raw_Customers!A653</f>
        <v>C000652</v>
      </c>
      <c r="B656" s="13" t="str">
        <f>Raw_Customers!B653</f>
        <v>Amit Jha</v>
      </c>
      <c r="C656" s="13" t="str">
        <f>Raw_Customers!E653</f>
        <v>Chennai</v>
      </c>
      <c r="D656" s="13" t="str">
        <f>Raw_Customers!F653</f>
        <v>Gujarat</v>
      </c>
      <c r="E656" s="13" t="str">
        <f>Raw_Customers!H653</f>
        <v>Active</v>
      </c>
      <c r="F656" s="35">
        <f>Raw_Customers!G653</f>
        <v>45045</v>
      </c>
      <c r="G656" s="36">
        <f>IF(I656=0,"",INT(_xlfn.MAXIFS(Raw_Recharges!$D$2:$D$3001,Raw_Recharges!$B$2:$B$3001,A656)))</f>
        <v>46031</v>
      </c>
      <c r="H656" s="12">
        <f>IF(I656=0,"",RFM_Method!$C$5-G656)</f>
        <v>23</v>
      </c>
      <c r="I656" s="12">
        <f>COUNTIFS(Raw_Recharges!$B$2:$B$3001,A656)</f>
        <v>4</v>
      </c>
      <c r="J656" s="37">
        <f>IF(I656=0,"",SUMIFS(Raw_Recharges!$E$2:$E$3001,Raw_Recharges!$B$2:$B$3001,A656))</f>
        <v>2145</v>
      </c>
      <c r="K656" s="38">
        <f>IF(I656=0,0,IF(H656&lt;=RFM_Method!$C$22,5,IF(H656&lt;=RFM_Method!$C$23,4,IF(H656&lt;=RFM_Method!$C$24,3,IF(H656&lt;=RFM_Method!$C$25,2,1)))))</f>
        <v>5</v>
      </c>
      <c r="L656" s="38">
        <f>IF(I656=0,0,IF(I656&gt;=RFM_Method!$E$22,5,IF(I656&gt;=RFM_Method!$E$23,4,IF(I656&gt;=RFM_Method!$E$24,3,IF(I656&gt;=RFM_Method!$E$25,2,1)))))</f>
        <v>4</v>
      </c>
      <c r="M656" s="38">
        <f>IF(I656=0,0,IF(J656&gt;=RFM_Method!$D$25,5,IF(J656&gt;=RFM_Method!$D$24,4,IF(J656&gt;=RFM_Method!$D$23,3,IF(J656&gt;=RFM_Method!$D$22,2,1)))))</f>
        <v>4</v>
      </c>
      <c r="N656" s="38" t="str">
        <f t="shared" si="30"/>
        <v>544</v>
      </c>
      <c r="O656" s="38">
        <f t="shared" si="31"/>
        <v>13</v>
      </c>
      <c r="P656" s="38">
        <f t="shared" si="32"/>
        <v>4</v>
      </c>
      <c r="Q656" s="12" t="str">
        <f>IF(I656=0,"Never Recharged",INDEX(RFM_Method!$C$32:$G$36,6-K656,P656))</f>
        <v>Loyal Customers</v>
      </c>
      <c r="R656" s="39">
        <f>SUMIFS(Raw_DataUsage!$D$2:$D$5001,Raw_DataUsage!$B$2:$B$5001,A656)/1024</f>
        <v>2.4042187500000001</v>
      </c>
      <c r="S656" s="40">
        <f>SUMIFS(Raw_Calls!$D$2:$D$5001,Raw_Calls!$B$2:$B$5001,A656)/60</f>
        <v>0</v>
      </c>
      <c r="T656" s="38" t="str">
        <f>IF(COUNTIFS(Raw_Subscriptions!$B$2:$B$3001,A656,Raw_Subscriptions!$F$2:$F$3001,"Active")&gt;0,"Yes","No")</f>
        <v>Yes</v>
      </c>
    </row>
    <row r="657" spans="1:20" x14ac:dyDescent="0.3">
      <c r="A657" s="13" t="str">
        <f>Raw_Customers!A654</f>
        <v>C000653</v>
      </c>
      <c r="B657" s="13" t="str">
        <f>Raw_Customers!B654</f>
        <v>Simran Singh</v>
      </c>
      <c r="C657" s="13" t="str">
        <f>Raw_Customers!E654</f>
        <v>Hyderabad</v>
      </c>
      <c r="D657" s="13" t="str">
        <f>Raw_Customers!F654</f>
        <v>Telangana</v>
      </c>
      <c r="E657" s="13" t="str">
        <f>Raw_Customers!H654</f>
        <v>Active</v>
      </c>
      <c r="F657" s="35">
        <f>Raw_Customers!G654</f>
        <v>45586</v>
      </c>
      <c r="G657" s="36">
        <f>IF(I657=0,"",INT(_xlfn.MAXIFS(Raw_Recharges!$D$2:$D$3001,Raw_Recharges!$B$2:$B$3001,A657)))</f>
        <v>45704</v>
      </c>
      <c r="H657" s="12">
        <f>IF(I657=0,"",RFM_Method!$C$5-G657)</f>
        <v>350</v>
      </c>
      <c r="I657" s="12">
        <f>COUNTIFS(Raw_Recharges!$B$2:$B$3001,A657)</f>
        <v>1</v>
      </c>
      <c r="J657" s="37">
        <f>IF(I657=0,"",SUMIFS(Raw_Recharges!$E$2:$E$3001,Raw_Recharges!$B$2:$B$3001,A657))</f>
        <v>999</v>
      </c>
      <c r="K657" s="38">
        <f>IF(I657=0,0,IF(H657&lt;=RFM_Method!$C$22,5,IF(H657&lt;=RFM_Method!$C$23,4,IF(H657&lt;=RFM_Method!$C$24,3,IF(H657&lt;=RFM_Method!$C$25,2,1)))))</f>
        <v>1</v>
      </c>
      <c r="L657" s="38">
        <f>IF(I657=0,0,IF(I657&gt;=RFM_Method!$E$22,5,IF(I657&gt;=RFM_Method!$E$23,4,IF(I657&gt;=RFM_Method!$E$24,3,IF(I657&gt;=RFM_Method!$E$25,2,1)))))</f>
        <v>1</v>
      </c>
      <c r="M657" s="38">
        <f>IF(I657=0,0,IF(J657&gt;=RFM_Method!$D$25,5,IF(J657&gt;=RFM_Method!$D$24,4,IF(J657&gt;=RFM_Method!$D$23,3,IF(J657&gt;=RFM_Method!$D$22,2,1)))))</f>
        <v>3</v>
      </c>
      <c r="N657" s="38" t="str">
        <f t="shared" si="30"/>
        <v>113</v>
      </c>
      <c r="O657" s="38">
        <f t="shared" si="31"/>
        <v>5</v>
      </c>
      <c r="P657" s="38">
        <f t="shared" si="32"/>
        <v>2</v>
      </c>
      <c r="Q657" s="12" t="str">
        <f>IF(I657=0,"Never Recharged",INDEX(RFM_Method!$C$32:$G$36,6-K657,P657))</f>
        <v>Hibernating</v>
      </c>
      <c r="R657" s="39">
        <f>SUMIFS(Raw_DataUsage!$D$2:$D$5001,Raw_DataUsage!$B$2:$B$5001,A657)/1024</f>
        <v>2.8255468750000001</v>
      </c>
      <c r="S657" s="40">
        <f>SUMIFS(Raw_Calls!$D$2:$D$5001,Raw_Calls!$B$2:$B$5001,A657)/60</f>
        <v>0</v>
      </c>
      <c r="T657" s="38" t="str">
        <f>IF(COUNTIFS(Raw_Subscriptions!$B$2:$B$3001,A657,Raw_Subscriptions!$F$2:$F$3001,"Active")&gt;0,"Yes","No")</f>
        <v>No</v>
      </c>
    </row>
    <row r="658" spans="1:20" x14ac:dyDescent="0.3">
      <c r="A658" s="13" t="str">
        <f>Raw_Customers!A655</f>
        <v>C000654</v>
      </c>
      <c r="B658" s="13" t="str">
        <f>Raw_Customers!B655</f>
        <v>Amit Singh</v>
      </c>
      <c r="C658" s="13" t="str">
        <f>Raw_Customers!E655</f>
        <v>Bangalore</v>
      </c>
      <c r="D658" s="13" t="str">
        <f>Raw_Customers!F655</f>
        <v>Tamil Nadu</v>
      </c>
      <c r="E658" s="13" t="str">
        <f>Raw_Customers!H655</f>
        <v>Inactive</v>
      </c>
      <c r="F658" s="35">
        <f>Raw_Customers!G655</f>
        <v>45980</v>
      </c>
      <c r="G658" s="36">
        <f>IF(I658=0,"",INT(_xlfn.MAXIFS(Raw_Recharges!$D$2:$D$3001,Raw_Recharges!$B$2:$B$3001,A658)))</f>
        <v>45702</v>
      </c>
      <c r="H658" s="12">
        <f>IF(I658=0,"",RFM_Method!$C$5-G658)</f>
        <v>352</v>
      </c>
      <c r="I658" s="12">
        <f>COUNTIFS(Raw_Recharges!$B$2:$B$3001,A658)</f>
        <v>1</v>
      </c>
      <c r="J658" s="37">
        <f>IF(I658=0,"",SUMIFS(Raw_Recharges!$E$2:$E$3001,Raw_Recharges!$B$2:$B$3001,A658))</f>
        <v>99</v>
      </c>
      <c r="K658" s="38">
        <f>IF(I658=0,0,IF(H658&lt;=RFM_Method!$C$22,5,IF(H658&lt;=RFM_Method!$C$23,4,IF(H658&lt;=RFM_Method!$C$24,3,IF(H658&lt;=RFM_Method!$C$25,2,1)))))</f>
        <v>1</v>
      </c>
      <c r="L658" s="38">
        <f>IF(I658=0,0,IF(I658&gt;=RFM_Method!$E$22,5,IF(I658&gt;=RFM_Method!$E$23,4,IF(I658&gt;=RFM_Method!$E$24,3,IF(I658&gt;=RFM_Method!$E$25,2,1)))))</f>
        <v>1</v>
      </c>
      <c r="M658" s="38">
        <f>IF(I658=0,0,IF(J658&gt;=RFM_Method!$D$25,5,IF(J658&gt;=RFM_Method!$D$24,4,IF(J658&gt;=RFM_Method!$D$23,3,IF(J658&gt;=RFM_Method!$D$22,2,1)))))</f>
        <v>1</v>
      </c>
      <c r="N658" s="38" t="str">
        <f t="shared" si="30"/>
        <v>111</v>
      </c>
      <c r="O658" s="38">
        <f t="shared" si="31"/>
        <v>3</v>
      </c>
      <c r="P658" s="38">
        <f t="shared" si="32"/>
        <v>1</v>
      </c>
      <c r="Q658" s="12" t="str">
        <f>IF(I658=0,"Never Recharged",INDEX(RFM_Method!$C$32:$G$36,6-K658,P658))</f>
        <v>Lost</v>
      </c>
      <c r="R658" s="39">
        <f>SUMIFS(Raw_DataUsage!$D$2:$D$5001,Raw_DataUsage!$B$2:$B$5001,A658)/1024</f>
        <v>6.4391992187500007</v>
      </c>
      <c r="S658" s="40">
        <f>SUMIFS(Raw_Calls!$D$2:$D$5001,Raw_Calls!$B$2:$B$5001,A658)/60</f>
        <v>97.433333333333337</v>
      </c>
      <c r="T658" s="38" t="str">
        <f>IF(COUNTIFS(Raw_Subscriptions!$B$2:$B$3001,A658,Raw_Subscriptions!$F$2:$F$3001,"Active")&gt;0,"Yes","No")</f>
        <v>No</v>
      </c>
    </row>
    <row r="659" spans="1:20" x14ac:dyDescent="0.3">
      <c r="A659" s="13" t="str">
        <f>Raw_Customers!A656</f>
        <v>C000655</v>
      </c>
      <c r="B659" s="13" t="str">
        <f>Raw_Customers!B656</f>
        <v>Pooja Khan</v>
      </c>
      <c r="C659" s="13" t="str">
        <f>Raw_Customers!E656</f>
        <v>Delhi</v>
      </c>
      <c r="D659" s="13" t="str">
        <f>Raw_Customers!F656</f>
        <v>West Bengal</v>
      </c>
      <c r="E659" s="13" t="str">
        <f>Raw_Customers!H656</f>
        <v>Active</v>
      </c>
      <c r="F659" s="35">
        <f>Raw_Customers!G656</f>
        <v>45809</v>
      </c>
      <c r="G659" s="36">
        <f>IF(I659=0,"",INT(_xlfn.MAXIFS(Raw_Recharges!$D$2:$D$3001,Raw_Recharges!$B$2:$B$3001,A659)))</f>
        <v>45775</v>
      </c>
      <c r="H659" s="12">
        <f>IF(I659=0,"",RFM_Method!$C$5-G659)</f>
        <v>279</v>
      </c>
      <c r="I659" s="12">
        <f>COUNTIFS(Raw_Recharges!$B$2:$B$3001,A659)</f>
        <v>1</v>
      </c>
      <c r="J659" s="37">
        <f>IF(I659=0,"",SUMIFS(Raw_Recharges!$E$2:$E$3001,Raw_Recharges!$B$2:$B$3001,A659))</f>
        <v>666</v>
      </c>
      <c r="K659" s="38">
        <f>IF(I659=0,0,IF(H659&lt;=RFM_Method!$C$22,5,IF(H659&lt;=RFM_Method!$C$23,4,IF(H659&lt;=RFM_Method!$C$24,3,IF(H659&lt;=RFM_Method!$C$25,2,1)))))</f>
        <v>1</v>
      </c>
      <c r="L659" s="38">
        <f>IF(I659=0,0,IF(I659&gt;=RFM_Method!$E$22,5,IF(I659&gt;=RFM_Method!$E$23,4,IF(I659&gt;=RFM_Method!$E$24,3,IF(I659&gt;=RFM_Method!$E$25,2,1)))))</f>
        <v>1</v>
      </c>
      <c r="M659" s="38">
        <f>IF(I659=0,0,IF(J659&gt;=RFM_Method!$D$25,5,IF(J659&gt;=RFM_Method!$D$24,4,IF(J659&gt;=RFM_Method!$D$23,3,IF(J659&gt;=RFM_Method!$D$22,2,1)))))</f>
        <v>3</v>
      </c>
      <c r="N659" s="38" t="str">
        <f t="shared" si="30"/>
        <v>113</v>
      </c>
      <c r="O659" s="38">
        <f t="shared" si="31"/>
        <v>5</v>
      </c>
      <c r="P659" s="38">
        <f t="shared" si="32"/>
        <v>2</v>
      </c>
      <c r="Q659" s="12" t="str">
        <f>IF(I659=0,"Never Recharged",INDEX(RFM_Method!$C$32:$G$36,6-K659,P659))</f>
        <v>Hibernating</v>
      </c>
      <c r="R659" s="39">
        <f>SUMIFS(Raw_DataUsage!$D$2:$D$5001,Raw_DataUsage!$B$2:$B$5001,A659)/1024</f>
        <v>4.0574707031250004</v>
      </c>
      <c r="S659" s="40">
        <f>SUMIFS(Raw_Calls!$D$2:$D$5001,Raw_Calls!$B$2:$B$5001,A659)/60</f>
        <v>99.583333333333329</v>
      </c>
      <c r="T659" s="38" t="str">
        <f>IF(COUNTIFS(Raw_Subscriptions!$B$2:$B$3001,A659,Raw_Subscriptions!$F$2:$F$3001,"Active")&gt;0,"Yes","No")</f>
        <v>No</v>
      </c>
    </row>
    <row r="660" spans="1:20" x14ac:dyDescent="0.3">
      <c r="A660" s="13" t="str">
        <f>Raw_Customers!A657</f>
        <v>C000656</v>
      </c>
      <c r="B660" s="13" t="str">
        <f>Raw_Customers!B657</f>
        <v>Vikram Gupta</v>
      </c>
      <c r="C660" s="13" t="str">
        <f>Raw_Customers!E657</f>
        <v>Mumbai</v>
      </c>
      <c r="D660" s="13" t="str">
        <f>Raw_Customers!F657</f>
        <v>Maharashtra</v>
      </c>
      <c r="E660" s="13" t="str">
        <f>Raw_Customers!H657</f>
        <v>Active</v>
      </c>
      <c r="F660" s="35">
        <f>Raw_Customers!G657</f>
        <v>44847</v>
      </c>
      <c r="G660" s="36">
        <f>IF(I660=0,"",INT(_xlfn.MAXIFS(Raw_Recharges!$D$2:$D$3001,Raw_Recharges!$B$2:$B$3001,A660)))</f>
        <v>45997</v>
      </c>
      <c r="H660" s="12">
        <f>IF(I660=0,"",RFM_Method!$C$5-G660)</f>
        <v>57</v>
      </c>
      <c r="I660" s="12">
        <f>COUNTIFS(Raw_Recharges!$B$2:$B$3001,A660)</f>
        <v>3</v>
      </c>
      <c r="J660" s="37">
        <f>IF(I660=0,"",SUMIFS(Raw_Recharges!$E$2:$E$3001,Raw_Recharges!$B$2:$B$3001,A660))</f>
        <v>4144</v>
      </c>
      <c r="K660" s="38">
        <f>IF(I660=0,0,IF(H660&lt;=RFM_Method!$C$22,5,IF(H660&lt;=RFM_Method!$C$23,4,IF(H660&lt;=RFM_Method!$C$24,3,IF(H660&lt;=RFM_Method!$C$25,2,1)))))</f>
        <v>4</v>
      </c>
      <c r="L660" s="38">
        <f>IF(I660=0,0,IF(I660&gt;=RFM_Method!$E$22,5,IF(I660&gt;=RFM_Method!$E$23,4,IF(I660&gt;=RFM_Method!$E$24,3,IF(I660&gt;=RFM_Method!$E$25,2,1)))))</f>
        <v>3</v>
      </c>
      <c r="M660" s="38">
        <f>IF(I660=0,0,IF(J660&gt;=RFM_Method!$D$25,5,IF(J660&gt;=RFM_Method!$D$24,4,IF(J660&gt;=RFM_Method!$D$23,3,IF(J660&gt;=RFM_Method!$D$22,2,1)))))</f>
        <v>5</v>
      </c>
      <c r="N660" s="38" t="str">
        <f t="shared" si="30"/>
        <v>435</v>
      </c>
      <c r="O660" s="38">
        <f t="shared" si="31"/>
        <v>12</v>
      </c>
      <c r="P660" s="38">
        <f t="shared" si="32"/>
        <v>4</v>
      </c>
      <c r="Q660" s="12" t="str">
        <f>IF(I660=0,"Never Recharged",INDEX(RFM_Method!$C$32:$G$36,6-K660,P660))</f>
        <v>Loyal Customers</v>
      </c>
      <c r="R660" s="39">
        <f>SUMIFS(Raw_DataUsage!$D$2:$D$5001,Raw_DataUsage!$B$2:$B$5001,A660)/1024</f>
        <v>4.3793359374999996</v>
      </c>
      <c r="S660" s="40">
        <f>SUMIFS(Raw_Calls!$D$2:$D$5001,Raw_Calls!$B$2:$B$5001,A660)/60</f>
        <v>141.71666666666667</v>
      </c>
      <c r="T660" s="38" t="str">
        <f>IF(COUNTIFS(Raw_Subscriptions!$B$2:$B$3001,A660,Raw_Subscriptions!$F$2:$F$3001,"Active")&gt;0,"Yes","No")</f>
        <v>Yes</v>
      </c>
    </row>
    <row r="661" spans="1:20" x14ac:dyDescent="0.3">
      <c r="A661" s="13" t="str">
        <f>Raw_Customers!A658</f>
        <v>C000657</v>
      </c>
      <c r="B661" s="13" t="str">
        <f>Raw_Customers!B658</f>
        <v>Rahul Khan</v>
      </c>
      <c r="C661" s="13" t="str">
        <f>Raw_Customers!E658</f>
        <v>Hyderabad</v>
      </c>
      <c r="D661" s="13" t="str">
        <f>Raw_Customers!F658</f>
        <v>Tamil Nadu</v>
      </c>
      <c r="E661" s="13" t="str">
        <f>Raw_Customers!H658</f>
        <v>Inactive</v>
      </c>
      <c r="F661" s="35">
        <f>Raw_Customers!G658</f>
        <v>45485</v>
      </c>
      <c r="G661" s="36">
        <f>IF(I661=0,"",INT(_xlfn.MAXIFS(Raw_Recharges!$D$2:$D$3001,Raw_Recharges!$B$2:$B$3001,A661)))</f>
        <v>45866</v>
      </c>
      <c r="H661" s="12">
        <f>IF(I661=0,"",RFM_Method!$C$5-G661)</f>
        <v>188</v>
      </c>
      <c r="I661" s="12">
        <f>COUNTIFS(Raw_Recharges!$B$2:$B$3001,A661)</f>
        <v>1</v>
      </c>
      <c r="J661" s="37">
        <f>IF(I661=0,"",SUMIFS(Raw_Recharges!$E$2:$E$3001,Raw_Recharges!$B$2:$B$3001,A661))</f>
        <v>666</v>
      </c>
      <c r="K661" s="38">
        <f>IF(I661=0,0,IF(H661&lt;=RFM_Method!$C$22,5,IF(H661&lt;=RFM_Method!$C$23,4,IF(H661&lt;=RFM_Method!$C$24,3,IF(H661&lt;=RFM_Method!$C$25,2,1)))))</f>
        <v>2</v>
      </c>
      <c r="L661" s="38">
        <f>IF(I661=0,0,IF(I661&gt;=RFM_Method!$E$22,5,IF(I661&gt;=RFM_Method!$E$23,4,IF(I661&gt;=RFM_Method!$E$24,3,IF(I661&gt;=RFM_Method!$E$25,2,1)))))</f>
        <v>1</v>
      </c>
      <c r="M661" s="38">
        <f>IF(I661=0,0,IF(J661&gt;=RFM_Method!$D$25,5,IF(J661&gt;=RFM_Method!$D$24,4,IF(J661&gt;=RFM_Method!$D$23,3,IF(J661&gt;=RFM_Method!$D$22,2,1)))))</f>
        <v>3</v>
      </c>
      <c r="N661" s="38" t="str">
        <f t="shared" si="30"/>
        <v>213</v>
      </c>
      <c r="O661" s="38">
        <f t="shared" si="31"/>
        <v>6</v>
      </c>
      <c r="P661" s="38">
        <f t="shared" si="32"/>
        <v>2</v>
      </c>
      <c r="Q661" s="12" t="str">
        <f>IF(I661=0,"Never Recharged",INDEX(RFM_Method!$C$32:$G$36,6-K661,P661))</f>
        <v>About to Sleep</v>
      </c>
      <c r="R661" s="39">
        <f>SUMIFS(Raw_DataUsage!$D$2:$D$5001,Raw_DataUsage!$B$2:$B$5001,A661)/1024</f>
        <v>4.6459082031249999</v>
      </c>
      <c r="S661" s="40">
        <f>SUMIFS(Raw_Calls!$D$2:$D$5001,Raw_Calls!$B$2:$B$5001,A661)/60</f>
        <v>24.483333333333334</v>
      </c>
      <c r="T661" s="38" t="str">
        <f>IF(COUNTIFS(Raw_Subscriptions!$B$2:$B$3001,A661,Raw_Subscriptions!$F$2:$F$3001,"Active")&gt;0,"Yes","No")</f>
        <v>No</v>
      </c>
    </row>
    <row r="662" spans="1:20" x14ac:dyDescent="0.3">
      <c r="A662" s="13" t="str">
        <f>Raw_Customers!A659</f>
        <v>C000658</v>
      </c>
      <c r="B662" s="13" t="str">
        <f>Raw_Customers!B659</f>
        <v>Priya Reddy</v>
      </c>
      <c r="C662" s="13" t="str">
        <f>Raw_Customers!E659</f>
        <v>Chennai</v>
      </c>
      <c r="D662" s="13" t="str">
        <f>Raw_Customers!F659</f>
        <v>Gujarat</v>
      </c>
      <c r="E662" s="13" t="str">
        <f>Raw_Customers!H659</f>
        <v>Inactive</v>
      </c>
      <c r="F662" s="35">
        <f>Raw_Customers!G659</f>
        <v>44267</v>
      </c>
      <c r="G662" s="36">
        <f>IF(I662=0,"",INT(_xlfn.MAXIFS(Raw_Recharges!$D$2:$D$3001,Raw_Recharges!$B$2:$B$3001,A662)))</f>
        <v>45795</v>
      </c>
      <c r="H662" s="12">
        <f>IF(I662=0,"",RFM_Method!$C$5-G662)</f>
        <v>259</v>
      </c>
      <c r="I662" s="12">
        <f>COUNTIFS(Raw_Recharges!$B$2:$B$3001,A662)</f>
        <v>2</v>
      </c>
      <c r="J662" s="37">
        <f>IF(I662=0,"",SUMIFS(Raw_Recharges!$E$2:$E$3001,Raw_Recharges!$B$2:$B$3001,A662))</f>
        <v>3498</v>
      </c>
      <c r="K662" s="38">
        <f>IF(I662=0,0,IF(H662&lt;=RFM_Method!$C$22,5,IF(H662&lt;=RFM_Method!$C$23,4,IF(H662&lt;=RFM_Method!$C$24,3,IF(H662&lt;=RFM_Method!$C$25,2,1)))))</f>
        <v>1</v>
      </c>
      <c r="L662" s="38">
        <f>IF(I662=0,0,IF(I662&gt;=RFM_Method!$E$22,5,IF(I662&gt;=RFM_Method!$E$23,4,IF(I662&gt;=RFM_Method!$E$24,3,IF(I662&gt;=RFM_Method!$E$25,2,1)))))</f>
        <v>2</v>
      </c>
      <c r="M662" s="38">
        <f>IF(I662=0,0,IF(J662&gt;=RFM_Method!$D$25,5,IF(J662&gt;=RFM_Method!$D$24,4,IF(J662&gt;=RFM_Method!$D$23,3,IF(J662&gt;=RFM_Method!$D$22,2,1)))))</f>
        <v>5</v>
      </c>
      <c r="N662" s="38" t="str">
        <f t="shared" si="30"/>
        <v>125</v>
      </c>
      <c r="O662" s="38">
        <f t="shared" si="31"/>
        <v>8</v>
      </c>
      <c r="P662" s="38">
        <f t="shared" si="32"/>
        <v>4</v>
      </c>
      <c r="Q662" s="12" t="str">
        <f>IF(I662=0,"Never Recharged",INDEX(RFM_Method!$C$32:$G$36,6-K662,P662))</f>
        <v>Can't Lose Them</v>
      </c>
      <c r="R662" s="39">
        <f>SUMIFS(Raw_DataUsage!$D$2:$D$5001,Raw_DataUsage!$B$2:$B$5001,A662)/1024</f>
        <v>0.932861328125</v>
      </c>
      <c r="S662" s="40">
        <f>SUMIFS(Raw_Calls!$D$2:$D$5001,Raw_Calls!$B$2:$B$5001,A662)/60</f>
        <v>177.8</v>
      </c>
      <c r="T662" s="38" t="str">
        <f>IF(COUNTIFS(Raw_Subscriptions!$B$2:$B$3001,A662,Raw_Subscriptions!$F$2:$F$3001,"Active")&gt;0,"Yes","No")</f>
        <v>No</v>
      </c>
    </row>
    <row r="663" spans="1:20" x14ac:dyDescent="0.3">
      <c r="A663" s="13" t="str">
        <f>Raw_Customers!A660</f>
        <v>C000659</v>
      </c>
      <c r="B663" s="13" t="str">
        <f>Raw_Customers!B660</f>
        <v>Vikram Singh</v>
      </c>
      <c r="C663" s="13" t="str">
        <f>Raw_Customers!E660</f>
        <v>Delhi</v>
      </c>
      <c r="D663" s="13" t="str">
        <f>Raw_Customers!F660</f>
        <v>Gujarat</v>
      </c>
      <c r="E663" s="13" t="str">
        <f>Raw_Customers!H660</f>
        <v>Inactive</v>
      </c>
      <c r="F663" s="35">
        <f>Raw_Customers!G660</f>
        <v>44092</v>
      </c>
      <c r="G663" s="36">
        <f>IF(I663=0,"",INT(_xlfn.MAXIFS(Raw_Recharges!$D$2:$D$3001,Raw_Recharges!$B$2:$B$3001,A663)))</f>
        <v>45950</v>
      </c>
      <c r="H663" s="12">
        <f>IF(I663=0,"",RFM_Method!$C$5-G663)</f>
        <v>104</v>
      </c>
      <c r="I663" s="12">
        <f>COUNTIFS(Raw_Recharges!$B$2:$B$3001,A663)</f>
        <v>1</v>
      </c>
      <c r="J663" s="37">
        <f>IF(I663=0,"",SUMIFS(Raw_Recharges!$E$2:$E$3001,Raw_Recharges!$B$2:$B$3001,A663))</f>
        <v>148</v>
      </c>
      <c r="K663" s="38">
        <f>IF(I663=0,0,IF(H663&lt;=RFM_Method!$C$22,5,IF(H663&lt;=RFM_Method!$C$23,4,IF(H663&lt;=RFM_Method!$C$24,3,IF(H663&lt;=RFM_Method!$C$25,2,1)))))</f>
        <v>3</v>
      </c>
      <c r="L663" s="38">
        <f>IF(I663=0,0,IF(I663&gt;=RFM_Method!$E$22,5,IF(I663&gt;=RFM_Method!$E$23,4,IF(I663&gt;=RFM_Method!$E$24,3,IF(I663&gt;=RFM_Method!$E$25,2,1)))))</f>
        <v>1</v>
      </c>
      <c r="M663" s="38">
        <f>IF(I663=0,0,IF(J663&gt;=RFM_Method!$D$25,5,IF(J663&gt;=RFM_Method!$D$24,4,IF(J663&gt;=RFM_Method!$D$23,3,IF(J663&gt;=RFM_Method!$D$22,2,1)))))</f>
        <v>1</v>
      </c>
      <c r="N663" s="38" t="str">
        <f t="shared" si="30"/>
        <v>311</v>
      </c>
      <c r="O663" s="38">
        <f t="shared" si="31"/>
        <v>5</v>
      </c>
      <c r="P663" s="38">
        <f t="shared" si="32"/>
        <v>1</v>
      </c>
      <c r="Q663" s="12" t="str">
        <f>IF(I663=0,"Never Recharged",INDEX(RFM_Method!$C$32:$G$36,6-K663,P663))</f>
        <v>About to Sleep</v>
      </c>
      <c r="R663" s="39">
        <f>SUMIFS(Raw_DataUsage!$D$2:$D$5001,Raw_DataUsage!$B$2:$B$5001,A663)/1024</f>
        <v>5.5966406249999991</v>
      </c>
      <c r="S663" s="40">
        <f>SUMIFS(Raw_Calls!$D$2:$D$5001,Raw_Calls!$B$2:$B$5001,A663)/60</f>
        <v>218.23333333333332</v>
      </c>
      <c r="T663" s="38" t="str">
        <f>IF(COUNTIFS(Raw_Subscriptions!$B$2:$B$3001,A663,Raw_Subscriptions!$F$2:$F$3001,"Active")&gt;0,"Yes","No")</f>
        <v>No</v>
      </c>
    </row>
    <row r="664" spans="1:20" x14ac:dyDescent="0.3">
      <c r="A664" s="13" t="str">
        <f>Raw_Customers!A661</f>
        <v>C000660</v>
      </c>
      <c r="B664" s="13" t="str">
        <f>Raw_Customers!B661</f>
        <v>Suresh Jha</v>
      </c>
      <c r="C664" s="13" t="str">
        <f>Raw_Customers!E661</f>
        <v>Bangalore</v>
      </c>
      <c r="D664" s="13" t="str">
        <f>Raw_Customers!F661</f>
        <v>Maharashtra</v>
      </c>
      <c r="E664" s="13" t="str">
        <f>Raw_Customers!H661</f>
        <v>Active</v>
      </c>
      <c r="F664" s="35">
        <f>Raw_Customers!G661</f>
        <v>44149</v>
      </c>
      <c r="G664" s="36">
        <f>IF(I664=0,"",INT(_xlfn.MAXIFS(Raw_Recharges!$D$2:$D$3001,Raw_Recharges!$B$2:$B$3001,A664)))</f>
        <v>45920</v>
      </c>
      <c r="H664" s="12">
        <f>IF(I664=0,"",RFM_Method!$C$5-G664)</f>
        <v>134</v>
      </c>
      <c r="I664" s="12">
        <f>COUNTIFS(Raw_Recharges!$B$2:$B$3001,A664)</f>
        <v>2</v>
      </c>
      <c r="J664" s="37">
        <f>IF(I664=0,"",SUMIFS(Raw_Recharges!$E$2:$E$3001,Raw_Recharges!$B$2:$B$3001,A664))</f>
        <v>578</v>
      </c>
      <c r="K664" s="38">
        <f>IF(I664=0,0,IF(H664&lt;=RFM_Method!$C$22,5,IF(H664&lt;=RFM_Method!$C$23,4,IF(H664&lt;=RFM_Method!$C$24,3,IF(H664&lt;=RFM_Method!$C$25,2,1)))))</f>
        <v>3</v>
      </c>
      <c r="L664" s="38">
        <f>IF(I664=0,0,IF(I664&gt;=RFM_Method!$E$22,5,IF(I664&gt;=RFM_Method!$E$23,4,IF(I664&gt;=RFM_Method!$E$24,3,IF(I664&gt;=RFM_Method!$E$25,2,1)))))</f>
        <v>2</v>
      </c>
      <c r="M664" s="38">
        <f>IF(I664=0,0,IF(J664&gt;=RFM_Method!$D$25,5,IF(J664&gt;=RFM_Method!$D$24,4,IF(J664&gt;=RFM_Method!$D$23,3,IF(J664&gt;=RFM_Method!$D$22,2,1)))))</f>
        <v>2</v>
      </c>
      <c r="N664" s="38" t="str">
        <f t="shared" si="30"/>
        <v>322</v>
      </c>
      <c r="O664" s="38">
        <f t="shared" si="31"/>
        <v>7</v>
      </c>
      <c r="P664" s="38">
        <f t="shared" si="32"/>
        <v>2</v>
      </c>
      <c r="Q664" s="12" t="str">
        <f>IF(I664=0,"Never Recharged",INDEX(RFM_Method!$C$32:$G$36,6-K664,P664))</f>
        <v>Need Attention</v>
      </c>
      <c r="R664" s="39">
        <f>SUMIFS(Raw_DataUsage!$D$2:$D$5001,Raw_DataUsage!$B$2:$B$5001,A664)/1024</f>
        <v>0</v>
      </c>
      <c r="S664" s="40">
        <f>SUMIFS(Raw_Calls!$D$2:$D$5001,Raw_Calls!$B$2:$B$5001,A664)/60</f>
        <v>115.6</v>
      </c>
      <c r="T664" s="38" t="str">
        <f>IF(COUNTIFS(Raw_Subscriptions!$B$2:$B$3001,A664,Raw_Subscriptions!$F$2:$F$3001,"Active")&gt;0,"Yes","No")</f>
        <v>No</v>
      </c>
    </row>
    <row r="665" spans="1:20" x14ac:dyDescent="0.3">
      <c r="A665" s="13" t="str">
        <f>Raw_Customers!A662</f>
        <v>C000661</v>
      </c>
      <c r="B665" s="13" t="str">
        <f>Raw_Customers!B662</f>
        <v>Priya Yadav</v>
      </c>
      <c r="C665" s="13" t="str">
        <f>Raw_Customers!E662</f>
        <v>Bangalore</v>
      </c>
      <c r="D665" s="13" t="str">
        <f>Raw_Customers!F662</f>
        <v>Maharashtra</v>
      </c>
      <c r="E665" s="13" t="str">
        <f>Raw_Customers!H662</f>
        <v>Inactive</v>
      </c>
      <c r="F665" s="35">
        <f>Raw_Customers!G662</f>
        <v>45051</v>
      </c>
      <c r="G665" s="36">
        <f>IF(I665=0,"",INT(_xlfn.MAXIFS(Raw_Recharges!$D$2:$D$3001,Raw_Recharges!$B$2:$B$3001,A665)))</f>
        <v>46028</v>
      </c>
      <c r="H665" s="12">
        <f>IF(I665=0,"",RFM_Method!$C$5-G665)</f>
        <v>26</v>
      </c>
      <c r="I665" s="12">
        <f>COUNTIFS(Raw_Recharges!$B$2:$B$3001,A665)</f>
        <v>4</v>
      </c>
      <c r="J665" s="37">
        <f>IF(I665=0,"",SUMIFS(Raw_Recharges!$E$2:$E$3001,Raw_Recharges!$B$2:$B$3001,A665))</f>
        <v>2196</v>
      </c>
      <c r="K665" s="38">
        <f>IF(I665=0,0,IF(H665&lt;=RFM_Method!$C$22,5,IF(H665&lt;=RFM_Method!$C$23,4,IF(H665&lt;=RFM_Method!$C$24,3,IF(H665&lt;=RFM_Method!$C$25,2,1)))))</f>
        <v>5</v>
      </c>
      <c r="L665" s="38">
        <f>IF(I665=0,0,IF(I665&gt;=RFM_Method!$E$22,5,IF(I665&gt;=RFM_Method!$E$23,4,IF(I665&gt;=RFM_Method!$E$24,3,IF(I665&gt;=RFM_Method!$E$25,2,1)))))</f>
        <v>4</v>
      </c>
      <c r="M665" s="38">
        <f>IF(I665=0,0,IF(J665&gt;=RFM_Method!$D$25,5,IF(J665&gt;=RFM_Method!$D$24,4,IF(J665&gt;=RFM_Method!$D$23,3,IF(J665&gt;=RFM_Method!$D$22,2,1)))))</f>
        <v>4</v>
      </c>
      <c r="N665" s="38" t="str">
        <f t="shared" si="30"/>
        <v>544</v>
      </c>
      <c r="O665" s="38">
        <f t="shared" si="31"/>
        <v>13</v>
      </c>
      <c r="P665" s="38">
        <f t="shared" si="32"/>
        <v>4</v>
      </c>
      <c r="Q665" s="12" t="str">
        <f>IF(I665=0,"Never Recharged",INDEX(RFM_Method!$C$32:$G$36,6-K665,P665))</f>
        <v>Loyal Customers</v>
      </c>
      <c r="R665" s="39">
        <f>SUMIFS(Raw_DataUsage!$D$2:$D$5001,Raw_DataUsage!$B$2:$B$5001,A665)/1024</f>
        <v>3.6930371093750001</v>
      </c>
      <c r="S665" s="40">
        <f>SUMIFS(Raw_Calls!$D$2:$D$5001,Raw_Calls!$B$2:$B$5001,A665)/60</f>
        <v>81.55</v>
      </c>
      <c r="T665" s="38" t="str">
        <f>IF(COUNTIFS(Raw_Subscriptions!$B$2:$B$3001,A665,Raw_Subscriptions!$F$2:$F$3001,"Active")&gt;0,"Yes","No")</f>
        <v>Yes</v>
      </c>
    </row>
    <row r="666" spans="1:20" x14ac:dyDescent="0.3">
      <c r="A666" s="13" t="str">
        <f>Raw_Customers!A663</f>
        <v>C000662</v>
      </c>
      <c r="B666" s="13" t="str">
        <f>Raw_Customers!B663</f>
        <v>Pooja Mishra</v>
      </c>
      <c r="C666" s="13" t="str">
        <f>Raw_Customers!E663</f>
        <v>Pune</v>
      </c>
      <c r="D666" s="13" t="str">
        <f>Raw_Customers!F663</f>
        <v>Andhra Pradesh</v>
      </c>
      <c r="E666" s="13" t="str">
        <f>Raw_Customers!H663</f>
        <v>Active</v>
      </c>
      <c r="F666" s="35">
        <f>Raw_Customers!G663</f>
        <v>44727</v>
      </c>
      <c r="G666" s="36">
        <f>IF(I666=0,"",INT(_xlfn.MAXIFS(Raw_Recharges!$D$2:$D$3001,Raw_Recharges!$B$2:$B$3001,A666)))</f>
        <v>45954</v>
      </c>
      <c r="H666" s="12">
        <f>IF(I666=0,"",RFM_Method!$C$5-G666)</f>
        <v>100</v>
      </c>
      <c r="I666" s="12">
        <f>COUNTIFS(Raw_Recharges!$B$2:$B$3001,A666)</f>
        <v>3</v>
      </c>
      <c r="J666" s="37">
        <f>IF(I666=0,"",SUMIFS(Raw_Recharges!$E$2:$E$3001,Raw_Recharges!$B$2:$B$3001,A666))</f>
        <v>1644</v>
      </c>
      <c r="K666" s="38">
        <f>IF(I666=0,0,IF(H666&lt;=RFM_Method!$C$22,5,IF(H666&lt;=RFM_Method!$C$23,4,IF(H666&lt;=RFM_Method!$C$24,3,IF(H666&lt;=RFM_Method!$C$25,2,1)))))</f>
        <v>3</v>
      </c>
      <c r="L666" s="38">
        <f>IF(I666=0,0,IF(I666&gt;=RFM_Method!$E$22,5,IF(I666&gt;=RFM_Method!$E$23,4,IF(I666&gt;=RFM_Method!$E$24,3,IF(I666&gt;=RFM_Method!$E$25,2,1)))))</f>
        <v>3</v>
      </c>
      <c r="M666" s="38">
        <f>IF(I666=0,0,IF(J666&gt;=RFM_Method!$D$25,5,IF(J666&gt;=RFM_Method!$D$24,4,IF(J666&gt;=RFM_Method!$D$23,3,IF(J666&gt;=RFM_Method!$D$22,2,1)))))</f>
        <v>4</v>
      </c>
      <c r="N666" s="38" t="str">
        <f t="shared" si="30"/>
        <v>334</v>
      </c>
      <c r="O666" s="38">
        <f t="shared" si="31"/>
        <v>10</v>
      </c>
      <c r="P666" s="38">
        <f t="shared" si="32"/>
        <v>4</v>
      </c>
      <c r="Q666" s="12" t="str">
        <f>IF(I666=0,"Never Recharged",INDEX(RFM_Method!$C$32:$G$36,6-K666,P666))</f>
        <v>Loyal Customers</v>
      </c>
      <c r="R666" s="39">
        <f>SUMIFS(Raw_DataUsage!$D$2:$D$5001,Raw_DataUsage!$B$2:$B$5001,A666)/1024</f>
        <v>2.5682128906249999</v>
      </c>
      <c r="S666" s="40">
        <f>SUMIFS(Raw_Calls!$D$2:$D$5001,Raw_Calls!$B$2:$B$5001,A666)/60</f>
        <v>91.716666666666669</v>
      </c>
      <c r="T666" s="38" t="str">
        <f>IF(COUNTIFS(Raw_Subscriptions!$B$2:$B$3001,A666,Raw_Subscriptions!$F$2:$F$3001,"Active")&gt;0,"Yes","No")</f>
        <v>Yes</v>
      </c>
    </row>
    <row r="667" spans="1:20" x14ac:dyDescent="0.3">
      <c r="A667" s="13" t="str">
        <f>Raw_Customers!A664</f>
        <v>C000663</v>
      </c>
      <c r="B667" s="13" t="str">
        <f>Raw_Customers!B664</f>
        <v>Priya Sharma</v>
      </c>
      <c r="C667" s="13" t="str">
        <f>Raw_Customers!E664</f>
        <v>Pune</v>
      </c>
      <c r="D667" s="13" t="str">
        <f>Raw_Customers!F664</f>
        <v>UP East</v>
      </c>
      <c r="E667" s="13" t="str">
        <f>Raw_Customers!H664</f>
        <v>Active</v>
      </c>
      <c r="F667" s="35">
        <f>Raw_Customers!G664</f>
        <v>45687</v>
      </c>
      <c r="G667" s="36">
        <f>IF(I667=0,"",INT(_xlfn.MAXIFS(Raw_Recharges!$D$2:$D$3001,Raw_Recharges!$B$2:$B$3001,A667)))</f>
        <v>45753</v>
      </c>
      <c r="H667" s="12">
        <f>IF(I667=0,"",RFM_Method!$C$5-G667)</f>
        <v>301</v>
      </c>
      <c r="I667" s="12">
        <f>COUNTIFS(Raw_Recharges!$B$2:$B$3001,A667)</f>
        <v>1</v>
      </c>
      <c r="J667" s="37">
        <f>IF(I667=0,"",SUMIFS(Raw_Recharges!$E$2:$E$3001,Raw_Recharges!$B$2:$B$3001,A667))</f>
        <v>479</v>
      </c>
      <c r="K667" s="38">
        <f>IF(I667=0,0,IF(H667&lt;=RFM_Method!$C$22,5,IF(H667&lt;=RFM_Method!$C$23,4,IF(H667&lt;=RFM_Method!$C$24,3,IF(H667&lt;=RFM_Method!$C$25,2,1)))))</f>
        <v>1</v>
      </c>
      <c r="L667" s="38">
        <f>IF(I667=0,0,IF(I667&gt;=RFM_Method!$E$22,5,IF(I667&gt;=RFM_Method!$E$23,4,IF(I667&gt;=RFM_Method!$E$24,3,IF(I667&gt;=RFM_Method!$E$25,2,1)))))</f>
        <v>1</v>
      </c>
      <c r="M667" s="38">
        <f>IF(I667=0,0,IF(J667&gt;=RFM_Method!$D$25,5,IF(J667&gt;=RFM_Method!$D$24,4,IF(J667&gt;=RFM_Method!$D$23,3,IF(J667&gt;=RFM_Method!$D$22,2,1)))))</f>
        <v>2</v>
      </c>
      <c r="N667" s="38" t="str">
        <f t="shared" si="30"/>
        <v>112</v>
      </c>
      <c r="O667" s="38">
        <f t="shared" si="31"/>
        <v>4</v>
      </c>
      <c r="P667" s="38">
        <f t="shared" si="32"/>
        <v>2</v>
      </c>
      <c r="Q667" s="12" t="str">
        <f>IF(I667=0,"Never Recharged",INDEX(RFM_Method!$C$32:$G$36,6-K667,P667))</f>
        <v>Hibernating</v>
      </c>
      <c r="R667" s="39">
        <f>SUMIFS(Raw_DataUsage!$D$2:$D$5001,Raw_DataUsage!$B$2:$B$5001,A667)/1024</f>
        <v>1.3131347656249999</v>
      </c>
      <c r="S667" s="40">
        <f>SUMIFS(Raw_Calls!$D$2:$D$5001,Raw_Calls!$B$2:$B$5001,A667)/60</f>
        <v>6.6333333333333337</v>
      </c>
      <c r="T667" s="38" t="str">
        <f>IF(COUNTIFS(Raw_Subscriptions!$B$2:$B$3001,A667,Raw_Subscriptions!$F$2:$F$3001,"Active")&gt;0,"Yes","No")</f>
        <v>Yes</v>
      </c>
    </row>
    <row r="668" spans="1:20" x14ac:dyDescent="0.3">
      <c r="A668" s="13" t="str">
        <f>Raw_Customers!A665</f>
        <v>C000664</v>
      </c>
      <c r="B668" s="13" t="str">
        <f>Raw_Customers!B665</f>
        <v>Priya Reddy</v>
      </c>
      <c r="C668" s="13" t="str">
        <f>Raw_Customers!E665</f>
        <v>Hyderabad</v>
      </c>
      <c r="D668" s="13" t="str">
        <f>Raw_Customers!F665</f>
        <v>Maharashtra</v>
      </c>
      <c r="E668" s="13" t="str">
        <f>Raw_Customers!H665</f>
        <v>Active</v>
      </c>
      <c r="F668" s="35">
        <f>Raw_Customers!G665</f>
        <v>44939</v>
      </c>
      <c r="G668" s="36">
        <f>IF(I668=0,"",INT(_xlfn.MAXIFS(Raw_Recharges!$D$2:$D$3001,Raw_Recharges!$B$2:$B$3001,A668)))</f>
        <v>45814</v>
      </c>
      <c r="H668" s="12">
        <f>IF(I668=0,"",RFM_Method!$C$5-G668)</f>
        <v>240</v>
      </c>
      <c r="I668" s="12">
        <f>COUNTIFS(Raw_Recharges!$B$2:$B$3001,A668)</f>
        <v>1</v>
      </c>
      <c r="J668" s="37">
        <f>IF(I668=0,"",SUMIFS(Raw_Recharges!$E$2:$E$3001,Raw_Recharges!$B$2:$B$3001,A668))</f>
        <v>999</v>
      </c>
      <c r="K668" s="38">
        <f>IF(I668=0,0,IF(H668&lt;=RFM_Method!$C$22,5,IF(H668&lt;=RFM_Method!$C$23,4,IF(H668&lt;=RFM_Method!$C$24,3,IF(H668&lt;=RFM_Method!$C$25,2,1)))))</f>
        <v>1</v>
      </c>
      <c r="L668" s="38">
        <f>IF(I668=0,0,IF(I668&gt;=RFM_Method!$E$22,5,IF(I668&gt;=RFM_Method!$E$23,4,IF(I668&gt;=RFM_Method!$E$24,3,IF(I668&gt;=RFM_Method!$E$25,2,1)))))</f>
        <v>1</v>
      </c>
      <c r="M668" s="38">
        <f>IF(I668=0,0,IF(J668&gt;=RFM_Method!$D$25,5,IF(J668&gt;=RFM_Method!$D$24,4,IF(J668&gt;=RFM_Method!$D$23,3,IF(J668&gt;=RFM_Method!$D$22,2,1)))))</f>
        <v>3</v>
      </c>
      <c r="N668" s="38" t="str">
        <f t="shared" si="30"/>
        <v>113</v>
      </c>
      <c r="O668" s="38">
        <f t="shared" si="31"/>
        <v>5</v>
      </c>
      <c r="P668" s="38">
        <f t="shared" si="32"/>
        <v>2</v>
      </c>
      <c r="Q668" s="12" t="str">
        <f>IF(I668=0,"Never Recharged",INDEX(RFM_Method!$C$32:$G$36,6-K668,P668))</f>
        <v>Hibernating</v>
      </c>
      <c r="R668" s="39">
        <f>SUMIFS(Raw_DataUsage!$D$2:$D$5001,Raw_DataUsage!$B$2:$B$5001,A668)/1024</f>
        <v>3.6644140624999997</v>
      </c>
      <c r="S668" s="40">
        <f>SUMIFS(Raw_Calls!$D$2:$D$5001,Raw_Calls!$B$2:$B$5001,A668)/60</f>
        <v>67.516666666666666</v>
      </c>
      <c r="T668" s="38" t="str">
        <f>IF(COUNTIFS(Raw_Subscriptions!$B$2:$B$3001,A668,Raw_Subscriptions!$F$2:$F$3001,"Active")&gt;0,"Yes","No")</f>
        <v>No</v>
      </c>
    </row>
    <row r="669" spans="1:20" x14ac:dyDescent="0.3">
      <c r="A669" s="13" t="str">
        <f>Raw_Customers!A666</f>
        <v>C000665</v>
      </c>
      <c r="B669" s="13" t="str">
        <f>Raw_Customers!B666</f>
        <v>Amit Singh</v>
      </c>
      <c r="C669" s="13" t="str">
        <f>Raw_Customers!E666</f>
        <v>Hyderabad</v>
      </c>
      <c r="D669" s="13" t="str">
        <f>Raw_Customers!F666</f>
        <v>Delhi NCR</v>
      </c>
      <c r="E669" s="13" t="str">
        <f>Raw_Customers!H666</f>
        <v>Active</v>
      </c>
      <c r="F669" s="35">
        <f>Raw_Customers!G666</f>
        <v>44351</v>
      </c>
      <c r="G669" s="36" t="str">
        <f>IF(I669=0,"",INT(_xlfn.MAXIFS(Raw_Recharges!$D$2:$D$3001,Raw_Recharges!$B$2:$B$3001,A669)))</f>
        <v/>
      </c>
      <c r="H669" s="12" t="str">
        <f>IF(I669=0,"",RFM_Method!$C$5-G669)</f>
        <v/>
      </c>
      <c r="I669" s="12">
        <f>COUNTIFS(Raw_Recharges!$B$2:$B$3001,A669)</f>
        <v>0</v>
      </c>
      <c r="J669" s="37" t="str">
        <f>IF(I669=0,"",SUMIFS(Raw_Recharges!$E$2:$E$3001,Raw_Recharges!$B$2:$B$3001,A669))</f>
        <v/>
      </c>
      <c r="K669" s="38">
        <f>IF(I669=0,0,IF(H669&lt;=RFM_Method!$C$22,5,IF(H669&lt;=RFM_Method!$C$23,4,IF(H669&lt;=RFM_Method!$C$24,3,IF(H669&lt;=RFM_Method!$C$25,2,1)))))</f>
        <v>0</v>
      </c>
      <c r="L669" s="38">
        <f>IF(I669=0,0,IF(I669&gt;=RFM_Method!$E$22,5,IF(I669&gt;=RFM_Method!$E$23,4,IF(I669&gt;=RFM_Method!$E$24,3,IF(I669&gt;=RFM_Method!$E$25,2,1)))))</f>
        <v>0</v>
      </c>
      <c r="M669" s="38">
        <f>IF(I669=0,0,IF(J669&gt;=RFM_Method!$D$25,5,IF(J669&gt;=RFM_Method!$D$24,4,IF(J669&gt;=RFM_Method!$D$23,3,IF(J669&gt;=RFM_Method!$D$22,2,1)))))</f>
        <v>0</v>
      </c>
      <c r="N669" s="38" t="str">
        <f t="shared" si="30"/>
        <v>000</v>
      </c>
      <c r="O669" s="38">
        <f t="shared" si="31"/>
        <v>0</v>
      </c>
      <c r="P669" s="38">
        <f t="shared" si="32"/>
        <v>0</v>
      </c>
      <c r="Q669" s="12" t="str">
        <f>IF(I669=0,"Never Recharged",INDEX(RFM_Method!$C$32:$G$36,6-K669,P669))</f>
        <v>Never Recharged</v>
      </c>
      <c r="R669" s="39">
        <f>SUMIFS(Raw_DataUsage!$D$2:$D$5001,Raw_DataUsage!$B$2:$B$5001,A669)/1024</f>
        <v>1.1775488281249999</v>
      </c>
      <c r="S669" s="40">
        <f>SUMIFS(Raw_Calls!$D$2:$D$5001,Raw_Calls!$B$2:$B$5001,A669)/60</f>
        <v>53.716666666666669</v>
      </c>
      <c r="T669" s="38" t="str">
        <f>IF(COUNTIFS(Raw_Subscriptions!$B$2:$B$3001,A669,Raw_Subscriptions!$F$2:$F$3001,"Active")&gt;0,"Yes","No")</f>
        <v>No</v>
      </c>
    </row>
    <row r="670" spans="1:20" x14ac:dyDescent="0.3">
      <c r="A670" s="13" t="str">
        <f>Raw_Customers!A667</f>
        <v>C000666</v>
      </c>
      <c r="B670" s="13" t="str">
        <f>Raw_Customers!B667</f>
        <v>Raj Kumar</v>
      </c>
      <c r="C670" s="13" t="str">
        <f>Raw_Customers!E667</f>
        <v>Bangalore</v>
      </c>
      <c r="D670" s="13" t="str">
        <f>Raw_Customers!F667</f>
        <v>Karnataka</v>
      </c>
      <c r="E670" s="13" t="str">
        <f>Raw_Customers!H667</f>
        <v>Inactive</v>
      </c>
      <c r="F670" s="35">
        <f>Raw_Customers!G667</f>
        <v>44596</v>
      </c>
      <c r="G670" s="36">
        <f>IF(I670=0,"",INT(_xlfn.MAXIFS(Raw_Recharges!$D$2:$D$3001,Raw_Recharges!$B$2:$B$3001,A670)))</f>
        <v>45937</v>
      </c>
      <c r="H670" s="12">
        <f>IF(I670=0,"",RFM_Method!$C$5-G670)</f>
        <v>117</v>
      </c>
      <c r="I670" s="12">
        <f>COUNTIFS(Raw_Recharges!$B$2:$B$3001,A670)</f>
        <v>1</v>
      </c>
      <c r="J670" s="37">
        <f>IF(I670=0,"",SUMIFS(Raw_Recharges!$E$2:$E$3001,Raw_Recharges!$B$2:$B$3001,A670))</f>
        <v>499</v>
      </c>
      <c r="K670" s="38">
        <f>IF(I670=0,0,IF(H670&lt;=RFM_Method!$C$22,5,IF(H670&lt;=RFM_Method!$C$23,4,IF(H670&lt;=RFM_Method!$C$24,3,IF(H670&lt;=RFM_Method!$C$25,2,1)))))</f>
        <v>3</v>
      </c>
      <c r="L670" s="38">
        <f>IF(I670=0,0,IF(I670&gt;=RFM_Method!$E$22,5,IF(I670&gt;=RFM_Method!$E$23,4,IF(I670&gt;=RFM_Method!$E$24,3,IF(I670&gt;=RFM_Method!$E$25,2,1)))))</f>
        <v>1</v>
      </c>
      <c r="M670" s="38">
        <f>IF(I670=0,0,IF(J670&gt;=RFM_Method!$D$25,5,IF(J670&gt;=RFM_Method!$D$24,4,IF(J670&gt;=RFM_Method!$D$23,3,IF(J670&gt;=RFM_Method!$D$22,2,1)))))</f>
        <v>2</v>
      </c>
      <c r="N670" s="38" t="str">
        <f t="shared" si="30"/>
        <v>312</v>
      </c>
      <c r="O670" s="38">
        <f t="shared" si="31"/>
        <v>6</v>
      </c>
      <c r="P670" s="38">
        <f t="shared" si="32"/>
        <v>2</v>
      </c>
      <c r="Q670" s="12" t="str">
        <f>IF(I670=0,"Never Recharged",INDEX(RFM_Method!$C$32:$G$36,6-K670,P670))</f>
        <v>Need Attention</v>
      </c>
      <c r="R670" s="39">
        <f>SUMIFS(Raw_DataUsage!$D$2:$D$5001,Raw_DataUsage!$B$2:$B$5001,A670)/1024</f>
        <v>1.337392578125</v>
      </c>
      <c r="S670" s="40">
        <f>SUMIFS(Raw_Calls!$D$2:$D$5001,Raw_Calls!$B$2:$B$5001,A670)/60</f>
        <v>86.933333333333337</v>
      </c>
      <c r="T670" s="38" t="str">
        <f>IF(COUNTIFS(Raw_Subscriptions!$B$2:$B$3001,A670,Raw_Subscriptions!$F$2:$F$3001,"Active")&gt;0,"Yes","No")</f>
        <v>No</v>
      </c>
    </row>
    <row r="671" spans="1:20" x14ac:dyDescent="0.3">
      <c r="A671" s="13" t="str">
        <f>Raw_Customers!A668</f>
        <v>C000667</v>
      </c>
      <c r="B671" s="13" t="str">
        <f>Raw_Customers!B668</f>
        <v>Raj Jha</v>
      </c>
      <c r="C671" s="13" t="str">
        <f>Raw_Customers!E668</f>
        <v>Bangalore</v>
      </c>
      <c r="D671" s="13" t="str">
        <f>Raw_Customers!F668</f>
        <v>Mumbai</v>
      </c>
      <c r="E671" s="13" t="str">
        <f>Raw_Customers!H668</f>
        <v>Active</v>
      </c>
      <c r="F671" s="35">
        <f>Raw_Customers!G668</f>
        <v>44170</v>
      </c>
      <c r="G671" s="36">
        <f>IF(I671=0,"",INT(_xlfn.MAXIFS(Raw_Recharges!$D$2:$D$3001,Raw_Recharges!$B$2:$B$3001,A671)))</f>
        <v>46002</v>
      </c>
      <c r="H671" s="12">
        <f>IF(I671=0,"",RFM_Method!$C$5-G671)</f>
        <v>52</v>
      </c>
      <c r="I671" s="12">
        <f>COUNTIFS(Raw_Recharges!$B$2:$B$3001,A671)</f>
        <v>1</v>
      </c>
      <c r="J671" s="37">
        <f>IF(I671=0,"",SUMIFS(Raw_Recharges!$E$2:$E$3001,Raw_Recharges!$B$2:$B$3001,A671))</f>
        <v>479</v>
      </c>
      <c r="K671" s="38">
        <f>IF(I671=0,0,IF(H671&lt;=RFM_Method!$C$22,5,IF(H671&lt;=RFM_Method!$C$23,4,IF(H671&lt;=RFM_Method!$C$24,3,IF(H671&lt;=RFM_Method!$C$25,2,1)))))</f>
        <v>4</v>
      </c>
      <c r="L671" s="38">
        <f>IF(I671=0,0,IF(I671&gt;=RFM_Method!$E$22,5,IF(I671&gt;=RFM_Method!$E$23,4,IF(I671&gt;=RFM_Method!$E$24,3,IF(I671&gt;=RFM_Method!$E$25,2,1)))))</f>
        <v>1</v>
      </c>
      <c r="M671" s="38">
        <f>IF(I671=0,0,IF(J671&gt;=RFM_Method!$D$25,5,IF(J671&gt;=RFM_Method!$D$24,4,IF(J671&gt;=RFM_Method!$D$23,3,IF(J671&gt;=RFM_Method!$D$22,2,1)))))</f>
        <v>2</v>
      </c>
      <c r="N671" s="38" t="str">
        <f t="shared" si="30"/>
        <v>412</v>
      </c>
      <c r="O671" s="38">
        <f t="shared" si="31"/>
        <v>7</v>
      </c>
      <c r="P671" s="38">
        <f t="shared" si="32"/>
        <v>2</v>
      </c>
      <c r="Q671" s="12" t="str">
        <f>IF(I671=0,"Never Recharged",INDEX(RFM_Method!$C$32:$G$36,6-K671,P671))</f>
        <v>Potential Loyalist</v>
      </c>
      <c r="R671" s="39">
        <f>SUMIFS(Raw_DataUsage!$D$2:$D$5001,Raw_DataUsage!$B$2:$B$5001,A671)/1024</f>
        <v>2.0355468750000001</v>
      </c>
      <c r="S671" s="40">
        <f>SUMIFS(Raw_Calls!$D$2:$D$5001,Raw_Calls!$B$2:$B$5001,A671)/60</f>
        <v>182.38333333333333</v>
      </c>
      <c r="T671" s="38" t="str">
        <f>IF(COUNTIFS(Raw_Subscriptions!$B$2:$B$3001,A671,Raw_Subscriptions!$F$2:$F$3001,"Active")&gt;0,"Yes","No")</f>
        <v>No</v>
      </c>
    </row>
    <row r="672" spans="1:20" x14ac:dyDescent="0.3">
      <c r="A672" s="13" t="str">
        <f>Raw_Customers!A669</f>
        <v>C000668</v>
      </c>
      <c r="B672" s="13" t="str">
        <f>Raw_Customers!B669</f>
        <v>Vikram Patel</v>
      </c>
      <c r="C672" s="13" t="str">
        <f>Raw_Customers!E669</f>
        <v>Pune</v>
      </c>
      <c r="D672" s="13" t="str">
        <f>Raw_Customers!F669</f>
        <v>Telangana</v>
      </c>
      <c r="E672" s="13" t="str">
        <f>Raw_Customers!H669</f>
        <v>Active</v>
      </c>
      <c r="F672" s="35">
        <f>Raw_Customers!G669</f>
        <v>44446</v>
      </c>
      <c r="G672" s="36">
        <f>IF(I672=0,"",INT(_xlfn.MAXIFS(Raw_Recharges!$D$2:$D$3001,Raw_Recharges!$B$2:$B$3001,A672)))</f>
        <v>46048</v>
      </c>
      <c r="H672" s="12">
        <f>IF(I672=0,"",RFM_Method!$C$5-G672)</f>
        <v>6</v>
      </c>
      <c r="I672" s="12">
        <f>COUNTIFS(Raw_Recharges!$B$2:$B$3001,A672)</f>
        <v>2</v>
      </c>
      <c r="J672" s="37">
        <f>IF(I672=0,"",SUMIFS(Raw_Recharges!$E$2:$E$3001,Raw_Recharges!$B$2:$B$3001,A672))</f>
        <v>1145</v>
      </c>
      <c r="K672" s="38">
        <f>IF(I672=0,0,IF(H672&lt;=RFM_Method!$C$22,5,IF(H672&lt;=RFM_Method!$C$23,4,IF(H672&lt;=RFM_Method!$C$24,3,IF(H672&lt;=RFM_Method!$C$25,2,1)))))</f>
        <v>5</v>
      </c>
      <c r="L672" s="38">
        <f>IF(I672=0,0,IF(I672&gt;=RFM_Method!$E$22,5,IF(I672&gt;=RFM_Method!$E$23,4,IF(I672&gt;=RFM_Method!$E$24,3,IF(I672&gt;=RFM_Method!$E$25,2,1)))))</f>
        <v>2</v>
      </c>
      <c r="M672" s="38">
        <f>IF(I672=0,0,IF(J672&gt;=RFM_Method!$D$25,5,IF(J672&gt;=RFM_Method!$D$24,4,IF(J672&gt;=RFM_Method!$D$23,3,IF(J672&gt;=RFM_Method!$D$22,2,1)))))</f>
        <v>4</v>
      </c>
      <c r="N672" s="38" t="str">
        <f t="shared" si="30"/>
        <v>524</v>
      </c>
      <c r="O672" s="38">
        <f t="shared" si="31"/>
        <v>11</v>
      </c>
      <c r="P672" s="38">
        <f t="shared" si="32"/>
        <v>3</v>
      </c>
      <c r="Q672" s="12" t="str">
        <f>IF(I672=0,"Never Recharged",INDEX(RFM_Method!$C$32:$G$36,6-K672,P672))</f>
        <v>Potential Loyalist</v>
      </c>
      <c r="R672" s="39">
        <f>SUMIFS(Raw_DataUsage!$D$2:$D$5001,Raw_DataUsage!$B$2:$B$5001,A672)/1024</f>
        <v>0.704462890625</v>
      </c>
      <c r="S672" s="40">
        <f>SUMIFS(Raw_Calls!$D$2:$D$5001,Raw_Calls!$B$2:$B$5001,A672)/60</f>
        <v>90.716666666666669</v>
      </c>
      <c r="T672" s="38" t="str">
        <f>IF(COUNTIFS(Raw_Subscriptions!$B$2:$B$3001,A672,Raw_Subscriptions!$F$2:$F$3001,"Active")&gt;0,"Yes","No")</f>
        <v>Yes</v>
      </c>
    </row>
    <row r="673" spans="1:20" x14ac:dyDescent="0.3">
      <c r="A673" s="13" t="str">
        <f>Raw_Customers!A670</f>
        <v>C000669</v>
      </c>
      <c r="B673" s="13" t="str">
        <f>Raw_Customers!B670</f>
        <v>Anita Reddy</v>
      </c>
      <c r="C673" s="13" t="str">
        <f>Raw_Customers!E670</f>
        <v>Pune</v>
      </c>
      <c r="D673" s="13" t="str">
        <f>Raw_Customers!F670</f>
        <v>Delhi NCR</v>
      </c>
      <c r="E673" s="13" t="str">
        <f>Raw_Customers!H670</f>
        <v>Active</v>
      </c>
      <c r="F673" s="35">
        <f>Raw_Customers!G670</f>
        <v>45031</v>
      </c>
      <c r="G673" s="36">
        <f>IF(I673=0,"",INT(_xlfn.MAXIFS(Raw_Recharges!$D$2:$D$3001,Raw_Recharges!$B$2:$B$3001,A673)))</f>
        <v>45940</v>
      </c>
      <c r="H673" s="12">
        <f>IF(I673=0,"",RFM_Method!$C$5-G673)</f>
        <v>114</v>
      </c>
      <c r="I673" s="12">
        <f>COUNTIFS(Raw_Recharges!$B$2:$B$3001,A673)</f>
        <v>1</v>
      </c>
      <c r="J673" s="37">
        <f>IF(I673=0,"",SUMIFS(Raw_Recharges!$E$2:$E$3001,Raw_Recharges!$B$2:$B$3001,A673))</f>
        <v>148</v>
      </c>
      <c r="K673" s="38">
        <f>IF(I673=0,0,IF(H673&lt;=RFM_Method!$C$22,5,IF(H673&lt;=RFM_Method!$C$23,4,IF(H673&lt;=RFM_Method!$C$24,3,IF(H673&lt;=RFM_Method!$C$25,2,1)))))</f>
        <v>3</v>
      </c>
      <c r="L673" s="38">
        <f>IF(I673=0,0,IF(I673&gt;=RFM_Method!$E$22,5,IF(I673&gt;=RFM_Method!$E$23,4,IF(I673&gt;=RFM_Method!$E$24,3,IF(I673&gt;=RFM_Method!$E$25,2,1)))))</f>
        <v>1</v>
      </c>
      <c r="M673" s="38">
        <f>IF(I673=0,0,IF(J673&gt;=RFM_Method!$D$25,5,IF(J673&gt;=RFM_Method!$D$24,4,IF(J673&gt;=RFM_Method!$D$23,3,IF(J673&gt;=RFM_Method!$D$22,2,1)))))</f>
        <v>1</v>
      </c>
      <c r="N673" s="38" t="str">
        <f t="shared" si="30"/>
        <v>311</v>
      </c>
      <c r="O673" s="38">
        <f t="shared" si="31"/>
        <v>5</v>
      </c>
      <c r="P673" s="38">
        <f t="shared" si="32"/>
        <v>1</v>
      </c>
      <c r="Q673" s="12" t="str">
        <f>IF(I673=0,"Never Recharged",INDEX(RFM_Method!$C$32:$G$36,6-K673,P673))</f>
        <v>About to Sleep</v>
      </c>
      <c r="R673" s="39">
        <f>SUMIFS(Raw_DataUsage!$D$2:$D$5001,Raw_DataUsage!$B$2:$B$5001,A673)/1024</f>
        <v>4.5996191406250002</v>
      </c>
      <c r="S673" s="40">
        <f>SUMIFS(Raw_Calls!$D$2:$D$5001,Raw_Calls!$B$2:$B$5001,A673)/60</f>
        <v>63.633333333333333</v>
      </c>
      <c r="T673" s="38" t="str">
        <f>IF(COUNTIFS(Raw_Subscriptions!$B$2:$B$3001,A673,Raw_Subscriptions!$F$2:$F$3001,"Active")&gt;0,"Yes","No")</f>
        <v>No</v>
      </c>
    </row>
    <row r="674" spans="1:20" x14ac:dyDescent="0.3">
      <c r="A674" s="13" t="str">
        <f>Raw_Customers!A671</f>
        <v>C000670</v>
      </c>
      <c r="B674" s="13" t="str">
        <f>Raw_Customers!B671</f>
        <v>Amit Kumar</v>
      </c>
      <c r="C674" s="13" t="str">
        <f>Raw_Customers!E671</f>
        <v>Pune</v>
      </c>
      <c r="D674" s="13" t="str">
        <f>Raw_Customers!F671</f>
        <v>Punjab</v>
      </c>
      <c r="E674" s="13" t="str">
        <f>Raw_Customers!H671</f>
        <v>Active</v>
      </c>
      <c r="F674" s="35">
        <f>Raw_Customers!G671</f>
        <v>44670</v>
      </c>
      <c r="G674" s="36" t="str">
        <f>IF(I674=0,"",INT(_xlfn.MAXIFS(Raw_Recharges!$D$2:$D$3001,Raw_Recharges!$B$2:$B$3001,A674)))</f>
        <v/>
      </c>
      <c r="H674" s="12" t="str">
        <f>IF(I674=0,"",RFM_Method!$C$5-G674)</f>
        <v/>
      </c>
      <c r="I674" s="12">
        <f>COUNTIFS(Raw_Recharges!$B$2:$B$3001,A674)</f>
        <v>0</v>
      </c>
      <c r="J674" s="37" t="str">
        <f>IF(I674=0,"",SUMIFS(Raw_Recharges!$E$2:$E$3001,Raw_Recharges!$B$2:$B$3001,A674))</f>
        <v/>
      </c>
      <c r="K674" s="38">
        <f>IF(I674=0,0,IF(H674&lt;=RFM_Method!$C$22,5,IF(H674&lt;=RFM_Method!$C$23,4,IF(H674&lt;=RFM_Method!$C$24,3,IF(H674&lt;=RFM_Method!$C$25,2,1)))))</f>
        <v>0</v>
      </c>
      <c r="L674" s="38">
        <f>IF(I674=0,0,IF(I674&gt;=RFM_Method!$E$22,5,IF(I674&gt;=RFM_Method!$E$23,4,IF(I674&gt;=RFM_Method!$E$24,3,IF(I674&gt;=RFM_Method!$E$25,2,1)))))</f>
        <v>0</v>
      </c>
      <c r="M674" s="38">
        <f>IF(I674=0,0,IF(J674&gt;=RFM_Method!$D$25,5,IF(J674&gt;=RFM_Method!$D$24,4,IF(J674&gt;=RFM_Method!$D$23,3,IF(J674&gt;=RFM_Method!$D$22,2,1)))))</f>
        <v>0</v>
      </c>
      <c r="N674" s="38" t="str">
        <f t="shared" si="30"/>
        <v>000</v>
      </c>
      <c r="O674" s="38">
        <f t="shared" si="31"/>
        <v>0</v>
      </c>
      <c r="P674" s="38">
        <f t="shared" si="32"/>
        <v>0</v>
      </c>
      <c r="Q674" s="12" t="str">
        <f>IF(I674=0,"Never Recharged",INDEX(RFM_Method!$C$32:$G$36,6-K674,P674))</f>
        <v>Never Recharged</v>
      </c>
      <c r="R674" s="39">
        <f>SUMIFS(Raw_DataUsage!$D$2:$D$5001,Raw_DataUsage!$B$2:$B$5001,A674)/1024</f>
        <v>4.1237109375000003</v>
      </c>
      <c r="S674" s="40">
        <f>SUMIFS(Raw_Calls!$D$2:$D$5001,Raw_Calls!$B$2:$B$5001,A674)/60</f>
        <v>6.0666666666666664</v>
      </c>
      <c r="T674" s="38" t="str">
        <f>IF(COUNTIFS(Raw_Subscriptions!$B$2:$B$3001,A674,Raw_Subscriptions!$F$2:$F$3001,"Active")&gt;0,"Yes","No")</f>
        <v>No</v>
      </c>
    </row>
    <row r="675" spans="1:20" x14ac:dyDescent="0.3">
      <c r="A675" s="13" t="str">
        <f>Raw_Customers!A672</f>
        <v>C000671</v>
      </c>
      <c r="B675" s="13" t="str">
        <f>Raw_Customers!B672</f>
        <v>Raj Mishra</v>
      </c>
      <c r="C675" s="13" t="str">
        <f>Raw_Customers!E672</f>
        <v>Mumbai</v>
      </c>
      <c r="D675" s="13" t="str">
        <f>Raw_Customers!F672</f>
        <v>Punjab</v>
      </c>
      <c r="E675" s="13" t="str">
        <f>Raw_Customers!H672</f>
        <v>Active</v>
      </c>
      <c r="F675" s="35">
        <f>Raw_Customers!G672</f>
        <v>44546</v>
      </c>
      <c r="G675" s="36">
        <f>IF(I675=0,"",INT(_xlfn.MAXIFS(Raw_Recharges!$D$2:$D$3001,Raw_Recharges!$B$2:$B$3001,A675)))</f>
        <v>46042</v>
      </c>
      <c r="H675" s="12">
        <f>IF(I675=0,"",RFM_Method!$C$5-G675)</f>
        <v>12</v>
      </c>
      <c r="I675" s="12">
        <f>COUNTIFS(Raw_Recharges!$B$2:$B$3001,A675)</f>
        <v>2</v>
      </c>
      <c r="J675" s="37">
        <f>IF(I675=0,"",SUMIFS(Raw_Recharges!$E$2:$E$3001,Raw_Recharges!$B$2:$B$3001,A675))</f>
        <v>448</v>
      </c>
      <c r="K675" s="38">
        <f>IF(I675=0,0,IF(H675&lt;=RFM_Method!$C$22,5,IF(H675&lt;=RFM_Method!$C$23,4,IF(H675&lt;=RFM_Method!$C$24,3,IF(H675&lt;=RFM_Method!$C$25,2,1)))))</f>
        <v>5</v>
      </c>
      <c r="L675" s="38">
        <f>IF(I675=0,0,IF(I675&gt;=RFM_Method!$E$22,5,IF(I675&gt;=RFM_Method!$E$23,4,IF(I675&gt;=RFM_Method!$E$24,3,IF(I675&gt;=RFM_Method!$E$25,2,1)))))</f>
        <v>2</v>
      </c>
      <c r="M675" s="38">
        <f>IF(I675=0,0,IF(J675&gt;=RFM_Method!$D$25,5,IF(J675&gt;=RFM_Method!$D$24,4,IF(J675&gt;=RFM_Method!$D$23,3,IF(J675&gt;=RFM_Method!$D$22,2,1)))))</f>
        <v>2</v>
      </c>
      <c r="N675" s="38" t="str">
        <f t="shared" si="30"/>
        <v>522</v>
      </c>
      <c r="O675" s="38">
        <f t="shared" si="31"/>
        <v>9</v>
      </c>
      <c r="P675" s="38">
        <f t="shared" si="32"/>
        <v>2</v>
      </c>
      <c r="Q675" s="12" t="str">
        <f>IF(I675=0,"Never Recharged",INDEX(RFM_Method!$C$32:$G$36,6-K675,P675))</f>
        <v>Promising</v>
      </c>
      <c r="R675" s="39">
        <f>SUMIFS(Raw_DataUsage!$D$2:$D$5001,Raw_DataUsage!$B$2:$B$5001,A675)/1024</f>
        <v>3.9772363281250001</v>
      </c>
      <c r="S675" s="40">
        <f>SUMIFS(Raw_Calls!$D$2:$D$5001,Raw_Calls!$B$2:$B$5001,A675)/60</f>
        <v>244.2</v>
      </c>
      <c r="T675" s="38" t="str">
        <f>IF(COUNTIFS(Raw_Subscriptions!$B$2:$B$3001,A675,Raw_Subscriptions!$F$2:$F$3001,"Active")&gt;0,"Yes","No")</f>
        <v>Yes</v>
      </c>
    </row>
    <row r="676" spans="1:20" x14ac:dyDescent="0.3">
      <c r="A676" s="13" t="str">
        <f>Raw_Customers!A673</f>
        <v>C000672</v>
      </c>
      <c r="B676" s="13" t="str">
        <f>Raw_Customers!B673</f>
        <v>Simran Gupta</v>
      </c>
      <c r="C676" s="13" t="str">
        <f>Raw_Customers!E673</f>
        <v>Pune</v>
      </c>
      <c r="D676" s="13" t="str">
        <f>Raw_Customers!F673</f>
        <v>Andhra Pradesh</v>
      </c>
      <c r="E676" s="13" t="str">
        <f>Raw_Customers!H673</f>
        <v>Active</v>
      </c>
      <c r="F676" s="35">
        <f>Raw_Customers!G673</f>
        <v>44536</v>
      </c>
      <c r="G676" s="36">
        <f>IF(I676=0,"",INT(_xlfn.MAXIFS(Raw_Recharges!$D$2:$D$3001,Raw_Recharges!$B$2:$B$3001,A676)))</f>
        <v>45991</v>
      </c>
      <c r="H676" s="12">
        <f>IF(I676=0,"",RFM_Method!$C$5-G676)</f>
        <v>63</v>
      </c>
      <c r="I676" s="12">
        <f>COUNTIFS(Raw_Recharges!$B$2:$B$3001,A676)</f>
        <v>1</v>
      </c>
      <c r="J676" s="37">
        <f>IF(I676=0,"",SUMIFS(Raw_Recharges!$E$2:$E$3001,Raw_Recharges!$B$2:$B$3001,A676))</f>
        <v>2999</v>
      </c>
      <c r="K676" s="38">
        <f>IF(I676=0,0,IF(H676&lt;=RFM_Method!$C$22,5,IF(H676&lt;=RFM_Method!$C$23,4,IF(H676&lt;=RFM_Method!$C$24,3,IF(H676&lt;=RFM_Method!$C$25,2,1)))))</f>
        <v>4</v>
      </c>
      <c r="L676" s="38">
        <f>IF(I676=0,0,IF(I676&gt;=RFM_Method!$E$22,5,IF(I676&gt;=RFM_Method!$E$23,4,IF(I676&gt;=RFM_Method!$E$24,3,IF(I676&gt;=RFM_Method!$E$25,2,1)))))</f>
        <v>1</v>
      </c>
      <c r="M676" s="38">
        <f>IF(I676=0,0,IF(J676&gt;=RFM_Method!$D$25,5,IF(J676&gt;=RFM_Method!$D$24,4,IF(J676&gt;=RFM_Method!$D$23,3,IF(J676&gt;=RFM_Method!$D$22,2,1)))))</f>
        <v>5</v>
      </c>
      <c r="N676" s="38" t="str">
        <f t="shared" si="30"/>
        <v>415</v>
      </c>
      <c r="O676" s="38">
        <f t="shared" si="31"/>
        <v>10</v>
      </c>
      <c r="P676" s="38">
        <f t="shared" si="32"/>
        <v>3</v>
      </c>
      <c r="Q676" s="12" t="str">
        <f>IF(I676=0,"Never Recharged",INDEX(RFM_Method!$C$32:$G$36,6-K676,P676))</f>
        <v>Potential Loyalist</v>
      </c>
      <c r="R676" s="39">
        <f>SUMIFS(Raw_DataUsage!$D$2:$D$5001,Raw_DataUsage!$B$2:$B$5001,A676)/1024</f>
        <v>1.4085839843750001</v>
      </c>
      <c r="S676" s="40">
        <f>SUMIFS(Raw_Calls!$D$2:$D$5001,Raw_Calls!$B$2:$B$5001,A676)/60</f>
        <v>66.650000000000006</v>
      </c>
      <c r="T676" s="38" t="str">
        <f>IF(COUNTIFS(Raw_Subscriptions!$B$2:$B$3001,A676,Raw_Subscriptions!$F$2:$F$3001,"Active")&gt;0,"Yes","No")</f>
        <v>Yes</v>
      </c>
    </row>
    <row r="677" spans="1:20" x14ac:dyDescent="0.3">
      <c r="A677" s="13" t="str">
        <f>Raw_Customers!A674</f>
        <v>C000673</v>
      </c>
      <c r="B677" s="13" t="str">
        <f>Raw_Customers!B674</f>
        <v>Anita Patel</v>
      </c>
      <c r="C677" s="13" t="str">
        <f>Raw_Customers!E674</f>
        <v>Mumbai</v>
      </c>
      <c r="D677" s="13" t="str">
        <f>Raw_Customers!F674</f>
        <v>Karnataka</v>
      </c>
      <c r="E677" s="13" t="str">
        <f>Raw_Customers!H674</f>
        <v>Active</v>
      </c>
      <c r="F677" s="35">
        <f>Raw_Customers!G674</f>
        <v>45319</v>
      </c>
      <c r="G677" s="36">
        <f>IF(I677=0,"",INT(_xlfn.MAXIFS(Raw_Recharges!$D$2:$D$3001,Raw_Recharges!$B$2:$B$3001,A677)))</f>
        <v>45743</v>
      </c>
      <c r="H677" s="12">
        <f>IF(I677=0,"",RFM_Method!$C$5-G677)</f>
        <v>311</v>
      </c>
      <c r="I677" s="12">
        <f>COUNTIFS(Raw_Recharges!$B$2:$B$3001,A677)</f>
        <v>1</v>
      </c>
      <c r="J677" s="37">
        <f>IF(I677=0,"",SUMIFS(Raw_Recharges!$E$2:$E$3001,Raw_Recharges!$B$2:$B$3001,A677))</f>
        <v>299</v>
      </c>
      <c r="K677" s="38">
        <f>IF(I677=0,0,IF(H677&lt;=RFM_Method!$C$22,5,IF(H677&lt;=RFM_Method!$C$23,4,IF(H677&lt;=RFM_Method!$C$24,3,IF(H677&lt;=RFM_Method!$C$25,2,1)))))</f>
        <v>1</v>
      </c>
      <c r="L677" s="38">
        <f>IF(I677=0,0,IF(I677&gt;=RFM_Method!$E$22,5,IF(I677&gt;=RFM_Method!$E$23,4,IF(I677&gt;=RFM_Method!$E$24,3,IF(I677&gt;=RFM_Method!$E$25,2,1)))))</f>
        <v>1</v>
      </c>
      <c r="M677" s="38">
        <f>IF(I677=0,0,IF(J677&gt;=RFM_Method!$D$25,5,IF(J677&gt;=RFM_Method!$D$24,4,IF(J677&gt;=RFM_Method!$D$23,3,IF(J677&gt;=RFM_Method!$D$22,2,1)))))</f>
        <v>1</v>
      </c>
      <c r="N677" s="38" t="str">
        <f t="shared" si="30"/>
        <v>111</v>
      </c>
      <c r="O677" s="38">
        <f t="shared" si="31"/>
        <v>3</v>
      </c>
      <c r="P677" s="38">
        <f t="shared" si="32"/>
        <v>1</v>
      </c>
      <c r="Q677" s="12" t="str">
        <f>IF(I677=0,"Never Recharged",INDEX(RFM_Method!$C$32:$G$36,6-K677,P677))</f>
        <v>Lost</v>
      </c>
      <c r="R677" s="39">
        <f>SUMIFS(Raw_DataUsage!$D$2:$D$5001,Raw_DataUsage!$B$2:$B$5001,A677)/1024</f>
        <v>3.781494140625</v>
      </c>
      <c r="S677" s="40">
        <f>SUMIFS(Raw_Calls!$D$2:$D$5001,Raw_Calls!$B$2:$B$5001,A677)/60</f>
        <v>49.9</v>
      </c>
      <c r="T677" s="38" t="str">
        <f>IF(COUNTIFS(Raw_Subscriptions!$B$2:$B$3001,A677,Raw_Subscriptions!$F$2:$F$3001,"Active")&gt;0,"Yes","No")</f>
        <v>No</v>
      </c>
    </row>
    <row r="678" spans="1:20" x14ac:dyDescent="0.3">
      <c r="A678" s="13" t="str">
        <f>Raw_Customers!A675</f>
        <v>C000674</v>
      </c>
      <c r="B678" s="13" t="str">
        <f>Raw_Customers!B675</f>
        <v>Anita Reddy</v>
      </c>
      <c r="C678" s="13" t="str">
        <f>Raw_Customers!E675</f>
        <v>Mumbai</v>
      </c>
      <c r="D678" s="13" t="str">
        <f>Raw_Customers!F675</f>
        <v>Telangana</v>
      </c>
      <c r="E678" s="13" t="str">
        <f>Raw_Customers!H675</f>
        <v>Inactive</v>
      </c>
      <c r="F678" s="35">
        <f>Raw_Customers!G675</f>
        <v>45574</v>
      </c>
      <c r="G678" s="36">
        <f>IF(I678=0,"",INT(_xlfn.MAXIFS(Raw_Recharges!$D$2:$D$3001,Raw_Recharges!$B$2:$B$3001,A678)))</f>
        <v>45841</v>
      </c>
      <c r="H678" s="12">
        <f>IF(I678=0,"",RFM_Method!$C$5-G678)</f>
        <v>213</v>
      </c>
      <c r="I678" s="12">
        <f>COUNTIFS(Raw_Recharges!$B$2:$B$3001,A678)</f>
        <v>2</v>
      </c>
      <c r="J678" s="37">
        <f>IF(I678=0,"",SUMIFS(Raw_Recharges!$E$2:$E$3001,Raw_Recharges!$B$2:$B$3001,A678))</f>
        <v>1015</v>
      </c>
      <c r="K678" s="38">
        <f>IF(I678=0,0,IF(H678&lt;=RFM_Method!$C$22,5,IF(H678&lt;=RFM_Method!$C$23,4,IF(H678&lt;=RFM_Method!$C$24,3,IF(H678&lt;=RFM_Method!$C$25,2,1)))))</f>
        <v>2</v>
      </c>
      <c r="L678" s="38">
        <f>IF(I678=0,0,IF(I678&gt;=RFM_Method!$E$22,5,IF(I678&gt;=RFM_Method!$E$23,4,IF(I678&gt;=RFM_Method!$E$24,3,IF(I678&gt;=RFM_Method!$E$25,2,1)))))</f>
        <v>2</v>
      </c>
      <c r="M678" s="38">
        <f>IF(I678=0,0,IF(J678&gt;=RFM_Method!$D$25,5,IF(J678&gt;=RFM_Method!$D$24,4,IF(J678&gt;=RFM_Method!$D$23,3,IF(J678&gt;=RFM_Method!$D$22,2,1)))))</f>
        <v>3</v>
      </c>
      <c r="N678" s="38" t="str">
        <f t="shared" si="30"/>
        <v>223</v>
      </c>
      <c r="O678" s="38">
        <f t="shared" si="31"/>
        <v>7</v>
      </c>
      <c r="P678" s="38">
        <f t="shared" si="32"/>
        <v>3</v>
      </c>
      <c r="Q678" s="12" t="str">
        <f>IF(I678=0,"Never Recharged",INDEX(RFM_Method!$C$32:$G$36,6-K678,P678))</f>
        <v>At Risk</v>
      </c>
      <c r="R678" s="39">
        <f>SUMIFS(Raw_DataUsage!$D$2:$D$5001,Raw_DataUsage!$B$2:$B$5001,A678)/1024</f>
        <v>2.2903515625000002</v>
      </c>
      <c r="S678" s="40">
        <f>SUMIFS(Raw_Calls!$D$2:$D$5001,Raw_Calls!$B$2:$B$5001,A678)/60</f>
        <v>103.31666666666666</v>
      </c>
      <c r="T678" s="38" t="str">
        <f>IF(COUNTIFS(Raw_Subscriptions!$B$2:$B$3001,A678,Raw_Subscriptions!$F$2:$F$3001,"Active")&gt;0,"Yes","No")</f>
        <v>No</v>
      </c>
    </row>
    <row r="679" spans="1:20" x14ac:dyDescent="0.3">
      <c r="A679" s="13" t="str">
        <f>Raw_Customers!A676</f>
        <v>C000675</v>
      </c>
      <c r="B679" s="13" t="str">
        <f>Raw_Customers!B676</f>
        <v>Vikram Yadav</v>
      </c>
      <c r="C679" s="13" t="str">
        <f>Raw_Customers!E676</f>
        <v>Hyderabad</v>
      </c>
      <c r="D679" s="13" t="str">
        <f>Raw_Customers!F676</f>
        <v>West Bengal</v>
      </c>
      <c r="E679" s="13" t="str">
        <f>Raw_Customers!H676</f>
        <v>Active</v>
      </c>
      <c r="F679" s="35">
        <f>Raw_Customers!G676</f>
        <v>44954</v>
      </c>
      <c r="G679" s="36">
        <f>IF(I679=0,"",INT(_xlfn.MAXIFS(Raw_Recharges!$D$2:$D$3001,Raw_Recharges!$B$2:$B$3001,A679)))</f>
        <v>45846</v>
      </c>
      <c r="H679" s="12">
        <f>IF(I679=0,"",RFM_Method!$C$5-G679)</f>
        <v>208</v>
      </c>
      <c r="I679" s="12">
        <f>COUNTIFS(Raw_Recharges!$B$2:$B$3001,A679)</f>
        <v>2</v>
      </c>
      <c r="J679" s="37">
        <f>IF(I679=0,"",SUMIFS(Raw_Recharges!$E$2:$E$3001,Raw_Recharges!$B$2:$B$3001,A679))</f>
        <v>978</v>
      </c>
      <c r="K679" s="38">
        <f>IF(I679=0,0,IF(H679&lt;=RFM_Method!$C$22,5,IF(H679&lt;=RFM_Method!$C$23,4,IF(H679&lt;=RFM_Method!$C$24,3,IF(H679&lt;=RFM_Method!$C$25,2,1)))))</f>
        <v>2</v>
      </c>
      <c r="L679" s="38">
        <f>IF(I679=0,0,IF(I679&gt;=RFM_Method!$E$22,5,IF(I679&gt;=RFM_Method!$E$23,4,IF(I679&gt;=RFM_Method!$E$24,3,IF(I679&gt;=RFM_Method!$E$25,2,1)))))</f>
        <v>2</v>
      </c>
      <c r="M679" s="38">
        <f>IF(I679=0,0,IF(J679&gt;=RFM_Method!$D$25,5,IF(J679&gt;=RFM_Method!$D$24,4,IF(J679&gt;=RFM_Method!$D$23,3,IF(J679&gt;=RFM_Method!$D$22,2,1)))))</f>
        <v>3</v>
      </c>
      <c r="N679" s="38" t="str">
        <f t="shared" si="30"/>
        <v>223</v>
      </c>
      <c r="O679" s="38">
        <f t="shared" si="31"/>
        <v>7</v>
      </c>
      <c r="P679" s="38">
        <f t="shared" si="32"/>
        <v>3</v>
      </c>
      <c r="Q679" s="12" t="str">
        <f>IF(I679=0,"Never Recharged",INDEX(RFM_Method!$C$32:$G$36,6-K679,P679))</f>
        <v>At Risk</v>
      </c>
      <c r="R679" s="39">
        <f>SUMIFS(Raw_DataUsage!$D$2:$D$5001,Raw_DataUsage!$B$2:$B$5001,A679)/1024</f>
        <v>2.394736328125</v>
      </c>
      <c r="S679" s="40">
        <f>SUMIFS(Raw_Calls!$D$2:$D$5001,Raw_Calls!$B$2:$B$5001,A679)/60</f>
        <v>56.633333333333333</v>
      </c>
      <c r="T679" s="38" t="str">
        <f>IF(COUNTIFS(Raw_Subscriptions!$B$2:$B$3001,A679,Raw_Subscriptions!$F$2:$F$3001,"Active")&gt;0,"Yes","No")</f>
        <v>No</v>
      </c>
    </row>
    <row r="680" spans="1:20" x14ac:dyDescent="0.3">
      <c r="A680" s="13" t="str">
        <f>Raw_Customers!A677</f>
        <v>C000676</v>
      </c>
      <c r="B680" s="13" t="str">
        <f>Raw_Customers!B677</f>
        <v>Vikram Singh</v>
      </c>
      <c r="C680" s="13" t="str">
        <f>Raw_Customers!E677</f>
        <v>Bangalore</v>
      </c>
      <c r="D680" s="13" t="str">
        <f>Raw_Customers!F677</f>
        <v>Punjab</v>
      </c>
      <c r="E680" s="13" t="str">
        <f>Raw_Customers!H677</f>
        <v>Active</v>
      </c>
      <c r="F680" s="35">
        <f>Raw_Customers!G677</f>
        <v>45278</v>
      </c>
      <c r="G680" s="36">
        <f>IF(I680=0,"",INT(_xlfn.MAXIFS(Raw_Recharges!$D$2:$D$3001,Raw_Recharges!$B$2:$B$3001,A680)))</f>
        <v>45698</v>
      </c>
      <c r="H680" s="12">
        <f>IF(I680=0,"",RFM_Method!$C$5-G680)</f>
        <v>356</v>
      </c>
      <c r="I680" s="12">
        <f>COUNTIFS(Raw_Recharges!$B$2:$B$3001,A680)</f>
        <v>1</v>
      </c>
      <c r="J680" s="37">
        <f>IF(I680=0,"",SUMIFS(Raw_Recharges!$E$2:$E$3001,Raw_Recharges!$B$2:$B$3001,A680))</f>
        <v>999</v>
      </c>
      <c r="K680" s="38">
        <f>IF(I680=0,0,IF(H680&lt;=RFM_Method!$C$22,5,IF(H680&lt;=RFM_Method!$C$23,4,IF(H680&lt;=RFM_Method!$C$24,3,IF(H680&lt;=RFM_Method!$C$25,2,1)))))</f>
        <v>1</v>
      </c>
      <c r="L680" s="38">
        <f>IF(I680=0,0,IF(I680&gt;=RFM_Method!$E$22,5,IF(I680&gt;=RFM_Method!$E$23,4,IF(I680&gt;=RFM_Method!$E$24,3,IF(I680&gt;=RFM_Method!$E$25,2,1)))))</f>
        <v>1</v>
      </c>
      <c r="M680" s="38">
        <f>IF(I680=0,0,IF(J680&gt;=RFM_Method!$D$25,5,IF(J680&gt;=RFM_Method!$D$24,4,IF(J680&gt;=RFM_Method!$D$23,3,IF(J680&gt;=RFM_Method!$D$22,2,1)))))</f>
        <v>3</v>
      </c>
      <c r="N680" s="38" t="str">
        <f t="shared" si="30"/>
        <v>113</v>
      </c>
      <c r="O680" s="38">
        <f t="shared" si="31"/>
        <v>5</v>
      </c>
      <c r="P680" s="38">
        <f t="shared" si="32"/>
        <v>2</v>
      </c>
      <c r="Q680" s="12" t="str">
        <f>IF(I680=0,"Never Recharged",INDEX(RFM_Method!$C$32:$G$36,6-K680,P680))</f>
        <v>Hibernating</v>
      </c>
      <c r="R680" s="39">
        <f>SUMIFS(Raw_DataUsage!$D$2:$D$5001,Raw_DataUsage!$B$2:$B$5001,A680)/1024</f>
        <v>0.93180664062499996</v>
      </c>
      <c r="S680" s="40">
        <f>SUMIFS(Raw_Calls!$D$2:$D$5001,Raw_Calls!$B$2:$B$5001,A680)/60</f>
        <v>40.666666666666664</v>
      </c>
      <c r="T680" s="38" t="str">
        <f>IF(COUNTIFS(Raw_Subscriptions!$B$2:$B$3001,A680,Raw_Subscriptions!$F$2:$F$3001,"Active")&gt;0,"Yes","No")</f>
        <v>No</v>
      </c>
    </row>
    <row r="681" spans="1:20" x14ac:dyDescent="0.3">
      <c r="A681" s="13" t="str">
        <f>Raw_Customers!A678</f>
        <v>C000677</v>
      </c>
      <c r="B681" s="13" t="str">
        <f>Raw_Customers!B678</f>
        <v>Vikram Yadav</v>
      </c>
      <c r="C681" s="13" t="str">
        <f>Raw_Customers!E678</f>
        <v>Chennai</v>
      </c>
      <c r="D681" s="13" t="str">
        <f>Raw_Customers!F678</f>
        <v>Delhi NCR</v>
      </c>
      <c r="E681" s="13" t="str">
        <f>Raw_Customers!H678</f>
        <v>Active</v>
      </c>
      <c r="F681" s="35">
        <f>Raw_Customers!G678</f>
        <v>46017</v>
      </c>
      <c r="G681" s="36">
        <f>IF(I681=0,"",INT(_xlfn.MAXIFS(Raw_Recharges!$D$2:$D$3001,Raw_Recharges!$B$2:$B$3001,A681)))</f>
        <v>46026</v>
      </c>
      <c r="H681" s="12">
        <f>IF(I681=0,"",RFM_Method!$C$5-G681)</f>
        <v>28</v>
      </c>
      <c r="I681" s="12">
        <f>COUNTIFS(Raw_Recharges!$B$2:$B$3001,A681)</f>
        <v>2</v>
      </c>
      <c r="J681" s="37">
        <f>IF(I681=0,"",SUMIFS(Raw_Recharges!$E$2:$E$3001,Raw_Recharges!$B$2:$B$3001,A681))</f>
        <v>1165</v>
      </c>
      <c r="K681" s="38">
        <f>IF(I681=0,0,IF(H681&lt;=RFM_Method!$C$22,5,IF(H681&lt;=RFM_Method!$C$23,4,IF(H681&lt;=RFM_Method!$C$24,3,IF(H681&lt;=RFM_Method!$C$25,2,1)))))</f>
        <v>5</v>
      </c>
      <c r="L681" s="38">
        <f>IF(I681=0,0,IF(I681&gt;=RFM_Method!$E$22,5,IF(I681&gt;=RFM_Method!$E$23,4,IF(I681&gt;=RFM_Method!$E$24,3,IF(I681&gt;=RFM_Method!$E$25,2,1)))))</f>
        <v>2</v>
      </c>
      <c r="M681" s="38">
        <f>IF(I681=0,0,IF(J681&gt;=RFM_Method!$D$25,5,IF(J681&gt;=RFM_Method!$D$24,4,IF(J681&gt;=RFM_Method!$D$23,3,IF(J681&gt;=RFM_Method!$D$22,2,1)))))</f>
        <v>4</v>
      </c>
      <c r="N681" s="38" t="str">
        <f t="shared" si="30"/>
        <v>524</v>
      </c>
      <c r="O681" s="38">
        <f t="shared" si="31"/>
        <v>11</v>
      </c>
      <c r="P681" s="38">
        <f t="shared" si="32"/>
        <v>3</v>
      </c>
      <c r="Q681" s="12" t="str">
        <f>IF(I681=0,"Never Recharged",INDEX(RFM_Method!$C$32:$G$36,6-K681,P681))</f>
        <v>Potential Loyalist</v>
      </c>
      <c r="R681" s="39">
        <f>SUMIFS(Raw_DataUsage!$D$2:$D$5001,Raw_DataUsage!$B$2:$B$5001,A681)/1024</f>
        <v>0.40962890624999998</v>
      </c>
      <c r="S681" s="40">
        <f>SUMIFS(Raw_Calls!$D$2:$D$5001,Raw_Calls!$B$2:$B$5001,A681)/60</f>
        <v>31.166666666666668</v>
      </c>
      <c r="T681" s="38" t="str">
        <f>IF(COUNTIFS(Raw_Subscriptions!$B$2:$B$3001,A681,Raw_Subscriptions!$F$2:$F$3001,"Active")&gt;0,"Yes","No")</f>
        <v>Yes</v>
      </c>
    </row>
    <row r="682" spans="1:20" x14ac:dyDescent="0.3">
      <c r="A682" s="13" t="str">
        <f>Raw_Customers!A679</f>
        <v>C000678</v>
      </c>
      <c r="B682" s="13" t="str">
        <f>Raw_Customers!B679</f>
        <v>Anita Reddy</v>
      </c>
      <c r="C682" s="13" t="str">
        <f>Raw_Customers!E679</f>
        <v>Delhi</v>
      </c>
      <c r="D682" s="13" t="str">
        <f>Raw_Customers!F679</f>
        <v>Gujarat</v>
      </c>
      <c r="E682" s="13" t="str">
        <f>Raw_Customers!H679</f>
        <v>Active</v>
      </c>
      <c r="F682" s="35">
        <f>Raw_Customers!G679</f>
        <v>45247</v>
      </c>
      <c r="G682" s="36">
        <f>IF(I682=0,"",INT(_xlfn.MAXIFS(Raw_Recharges!$D$2:$D$3001,Raw_Recharges!$B$2:$B$3001,A682)))</f>
        <v>46038</v>
      </c>
      <c r="H682" s="12">
        <f>IF(I682=0,"",RFM_Method!$C$5-G682)</f>
        <v>16</v>
      </c>
      <c r="I682" s="12">
        <f>COUNTIFS(Raw_Recharges!$B$2:$B$3001,A682)</f>
        <v>2</v>
      </c>
      <c r="J682" s="37">
        <f>IF(I682=0,"",SUMIFS(Raw_Recharges!$E$2:$E$3001,Raw_Recharges!$B$2:$B$3001,A682))</f>
        <v>814</v>
      </c>
      <c r="K682" s="38">
        <f>IF(I682=0,0,IF(H682&lt;=RFM_Method!$C$22,5,IF(H682&lt;=RFM_Method!$C$23,4,IF(H682&lt;=RFM_Method!$C$24,3,IF(H682&lt;=RFM_Method!$C$25,2,1)))))</f>
        <v>5</v>
      </c>
      <c r="L682" s="38">
        <f>IF(I682=0,0,IF(I682&gt;=RFM_Method!$E$22,5,IF(I682&gt;=RFM_Method!$E$23,4,IF(I682&gt;=RFM_Method!$E$24,3,IF(I682&gt;=RFM_Method!$E$25,2,1)))))</f>
        <v>2</v>
      </c>
      <c r="M682" s="38">
        <f>IF(I682=0,0,IF(J682&gt;=RFM_Method!$D$25,5,IF(J682&gt;=RFM_Method!$D$24,4,IF(J682&gt;=RFM_Method!$D$23,3,IF(J682&gt;=RFM_Method!$D$22,2,1)))))</f>
        <v>3</v>
      </c>
      <c r="N682" s="38" t="str">
        <f t="shared" si="30"/>
        <v>523</v>
      </c>
      <c r="O682" s="38">
        <f t="shared" si="31"/>
        <v>10</v>
      </c>
      <c r="P682" s="38">
        <f t="shared" si="32"/>
        <v>3</v>
      </c>
      <c r="Q682" s="12" t="str">
        <f>IF(I682=0,"Never Recharged",INDEX(RFM_Method!$C$32:$G$36,6-K682,P682))</f>
        <v>Potential Loyalist</v>
      </c>
      <c r="R682" s="39">
        <f>SUMIFS(Raw_DataUsage!$D$2:$D$5001,Raw_DataUsage!$B$2:$B$5001,A682)/1024</f>
        <v>5.6725488281250005</v>
      </c>
      <c r="S682" s="40">
        <f>SUMIFS(Raw_Calls!$D$2:$D$5001,Raw_Calls!$B$2:$B$5001,A682)/60</f>
        <v>124.53333333333333</v>
      </c>
      <c r="T682" s="38" t="str">
        <f>IF(COUNTIFS(Raw_Subscriptions!$B$2:$B$3001,A682,Raw_Subscriptions!$F$2:$F$3001,"Active")&gt;0,"Yes","No")</f>
        <v>Yes</v>
      </c>
    </row>
    <row r="683" spans="1:20" x14ac:dyDescent="0.3">
      <c r="A683" s="13" t="str">
        <f>Raw_Customers!A680</f>
        <v>C000679</v>
      </c>
      <c r="B683" s="13" t="str">
        <f>Raw_Customers!B680</f>
        <v>Suresh Khan</v>
      </c>
      <c r="C683" s="13" t="str">
        <f>Raw_Customers!E680</f>
        <v>Chennai</v>
      </c>
      <c r="D683" s="13" t="str">
        <f>Raw_Customers!F680</f>
        <v>West Bengal</v>
      </c>
      <c r="E683" s="13" t="str">
        <f>Raw_Customers!H680</f>
        <v>Active</v>
      </c>
      <c r="F683" s="35">
        <f>Raw_Customers!G680</f>
        <v>45837</v>
      </c>
      <c r="G683" s="36">
        <f>IF(I683=0,"",INT(_xlfn.MAXIFS(Raw_Recharges!$D$2:$D$3001,Raw_Recharges!$B$2:$B$3001,A683)))</f>
        <v>45901</v>
      </c>
      <c r="H683" s="12">
        <f>IF(I683=0,"",RFM_Method!$C$5-G683)</f>
        <v>153</v>
      </c>
      <c r="I683" s="12">
        <f>COUNTIFS(Raw_Recharges!$B$2:$B$3001,A683)</f>
        <v>2</v>
      </c>
      <c r="J683" s="37">
        <f>IF(I683=0,"",SUMIFS(Raw_Recharges!$E$2:$E$3001,Raw_Recharges!$B$2:$B$3001,A683))</f>
        <v>1298</v>
      </c>
      <c r="K683" s="38">
        <f>IF(I683=0,0,IF(H683&lt;=RFM_Method!$C$22,5,IF(H683&lt;=RFM_Method!$C$23,4,IF(H683&lt;=RFM_Method!$C$24,3,IF(H683&lt;=RFM_Method!$C$25,2,1)))))</f>
        <v>2</v>
      </c>
      <c r="L683" s="38">
        <f>IF(I683=0,0,IF(I683&gt;=RFM_Method!$E$22,5,IF(I683&gt;=RFM_Method!$E$23,4,IF(I683&gt;=RFM_Method!$E$24,3,IF(I683&gt;=RFM_Method!$E$25,2,1)))))</f>
        <v>2</v>
      </c>
      <c r="M683" s="38">
        <f>IF(I683=0,0,IF(J683&gt;=RFM_Method!$D$25,5,IF(J683&gt;=RFM_Method!$D$24,4,IF(J683&gt;=RFM_Method!$D$23,3,IF(J683&gt;=RFM_Method!$D$22,2,1)))))</f>
        <v>4</v>
      </c>
      <c r="N683" s="38" t="str">
        <f t="shared" si="30"/>
        <v>224</v>
      </c>
      <c r="O683" s="38">
        <f t="shared" si="31"/>
        <v>8</v>
      </c>
      <c r="P683" s="38">
        <f t="shared" si="32"/>
        <v>3</v>
      </c>
      <c r="Q683" s="12" t="str">
        <f>IF(I683=0,"Never Recharged",INDEX(RFM_Method!$C$32:$G$36,6-K683,P683))</f>
        <v>At Risk</v>
      </c>
      <c r="R683" s="39">
        <f>SUMIFS(Raw_DataUsage!$D$2:$D$5001,Raw_DataUsage!$B$2:$B$5001,A683)/1024</f>
        <v>5.1526171874999998</v>
      </c>
      <c r="S683" s="40">
        <f>SUMIFS(Raw_Calls!$D$2:$D$5001,Raw_Calls!$B$2:$B$5001,A683)/60</f>
        <v>60.1</v>
      </c>
      <c r="T683" s="38" t="str">
        <f>IF(COUNTIFS(Raw_Subscriptions!$B$2:$B$3001,A683,Raw_Subscriptions!$F$2:$F$3001,"Active")&gt;0,"Yes","No")</f>
        <v>No</v>
      </c>
    </row>
    <row r="684" spans="1:20" x14ac:dyDescent="0.3">
      <c r="A684" s="13" t="str">
        <f>Raw_Customers!A681</f>
        <v>C000680</v>
      </c>
      <c r="B684" s="13" t="str">
        <f>Raw_Customers!B681</f>
        <v>Priya Singh</v>
      </c>
      <c r="C684" s="13" t="str">
        <f>Raw_Customers!E681</f>
        <v>Mumbai</v>
      </c>
      <c r="D684" s="13" t="str">
        <f>Raw_Customers!F681</f>
        <v>Punjab</v>
      </c>
      <c r="E684" s="13" t="str">
        <f>Raw_Customers!H681</f>
        <v>Inactive</v>
      </c>
      <c r="F684" s="35">
        <f>Raw_Customers!G681</f>
        <v>45542</v>
      </c>
      <c r="G684" s="36" t="str">
        <f>IF(I684=0,"",INT(_xlfn.MAXIFS(Raw_Recharges!$D$2:$D$3001,Raw_Recharges!$B$2:$B$3001,A684)))</f>
        <v/>
      </c>
      <c r="H684" s="12" t="str">
        <f>IF(I684=0,"",RFM_Method!$C$5-G684)</f>
        <v/>
      </c>
      <c r="I684" s="12">
        <f>COUNTIFS(Raw_Recharges!$B$2:$B$3001,A684)</f>
        <v>0</v>
      </c>
      <c r="J684" s="37" t="str">
        <f>IF(I684=0,"",SUMIFS(Raw_Recharges!$E$2:$E$3001,Raw_Recharges!$B$2:$B$3001,A684))</f>
        <v/>
      </c>
      <c r="K684" s="38">
        <f>IF(I684=0,0,IF(H684&lt;=RFM_Method!$C$22,5,IF(H684&lt;=RFM_Method!$C$23,4,IF(H684&lt;=RFM_Method!$C$24,3,IF(H684&lt;=RFM_Method!$C$25,2,1)))))</f>
        <v>0</v>
      </c>
      <c r="L684" s="38">
        <f>IF(I684=0,0,IF(I684&gt;=RFM_Method!$E$22,5,IF(I684&gt;=RFM_Method!$E$23,4,IF(I684&gt;=RFM_Method!$E$24,3,IF(I684&gt;=RFM_Method!$E$25,2,1)))))</f>
        <v>0</v>
      </c>
      <c r="M684" s="38">
        <f>IF(I684=0,0,IF(J684&gt;=RFM_Method!$D$25,5,IF(J684&gt;=RFM_Method!$D$24,4,IF(J684&gt;=RFM_Method!$D$23,3,IF(J684&gt;=RFM_Method!$D$22,2,1)))))</f>
        <v>0</v>
      </c>
      <c r="N684" s="38" t="str">
        <f t="shared" si="30"/>
        <v>000</v>
      </c>
      <c r="O684" s="38">
        <f t="shared" si="31"/>
        <v>0</v>
      </c>
      <c r="P684" s="38">
        <f t="shared" si="32"/>
        <v>0</v>
      </c>
      <c r="Q684" s="12" t="str">
        <f>IF(I684=0,"Never Recharged",INDEX(RFM_Method!$C$32:$G$36,6-K684,P684))</f>
        <v>Never Recharged</v>
      </c>
      <c r="R684" s="39">
        <f>SUMIFS(Raw_DataUsage!$D$2:$D$5001,Raw_DataUsage!$B$2:$B$5001,A684)/1024</f>
        <v>2.3515234375</v>
      </c>
      <c r="S684" s="40">
        <f>SUMIFS(Raw_Calls!$D$2:$D$5001,Raw_Calls!$B$2:$B$5001,A684)/60</f>
        <v>48.533333333333331</v>
      </c>
      <c r="T684" s="38" t="str">
        <f>IF(COUNTIFS(Raw_Subscriptions!$B$2:$B$3001,A684,Raw_Subscriptions!$F$2:$F$3001,"Active")&gt;0,"Yes","No")</f>
        <v>No</v>
      </c>
    </row>
    <row r="685" spans="1:20" x14ac:dyDescent="0.3">
      <c r="A685" s="13" t="str">
        <f>Raw_Customers!A682</f>
        <v>C000681</v>
      </c>
      <c r="B685" s="13" t="str">
        <f>Raw_Customers!B682</f>
        <v>Pooja Singh</v>
      </c>
      <c r="C685" s="13" t="str">
        <f>Raw_Customers!E682</f>
        <v>Bangalore</v>
      </c>
      <c r="D685" s="13" t="str">
        <f>Raw_Customers!F682</f>
        <v>UP East</v>
      </c>
      <c r="E685" s="13" t="str">
        <f>Raw_Customers!H682</f>
        <v>Active</v>
      </c>
      <c r="F685" s="35">
        <f>Raw_Customers!G682</f>
        <v>45731</v>
      </c>
      <c r="G685" s="36" t="str">
        <f>IF(I685=0,"",INT(_xlfn.MAXIFS(Raw_Recharges!$D$2:$D$3001,Raw_Recharges!$B$2:$B$3001,A685)))</f>
        <v/>
      </c>
      <c r="H685" s="12" t="str">
        <f>IF(I685=0,"",RFM_Method!$C$5-G685)</f>
        <v/>
      </c>
      <c r="I685" s="12">
        <f>COUNTIFS(Raw_Recharges!$B$2:$B$3001,A685)</f>
        <v>0</v>
      </c>
      <c r="J685" s="37" t="str">
        <f>IF(I685=0,"",SUMIFS(Raw_Recharges!$E$2:$E$3001,Raw_Recharges!$B$2:$B$3001,A685))</f>
        <v/>
      </c>
      <c r="K685" s="38">
        <f>IF(I685=0,0,IF(H685&lt;=RFM_Method!$C$22,5,IF(H685&lt;=RFM_Method!$C$23,4,IF(H685&lt;=RFM_Method!$C$24,3,IF(H685&lt;=RFM_Method!$C$25,2,1)))))</f>
        <v>0</v>
      </c>
      <c r="L685" s="38">
        <f>IF(I685=0,0,IF(I685&gt;=RFM_Method!$E$22,5,IF(I685&gt;=RFM_Method!$E$23,4,IF(I685&gt;=RFM_Method!$E$24,3,IF(I685&gt;=RFM_Method!$E$25,2,1)))))</f>
        <v>0</v>
      </c>
      <c r="M685" s="38">
        <f>IF(I685=0,0,IF(J685&gt;=RFM_Method!$D$25,5,IF(J685&gt;=RFM_Method!$D$24,4,IF(J685&gt;=RFM_Method!$D$23,3,IF(J685&gt;=RFM_Method!$D$22,2,1)))))</f>
        <v>0</v>
      </c>
      <c r="N685" s="38" t="str">
        <f t="shared" si="30"/>
        <v>000</v>
      </c>
      <c r="O685" s="38">
        <f t="shared" si="31"/>
        <v>0</v>
      </c>
      <c r="P685" s="38">
        <f t="shared" si="32"/>
        <v>0</v>
      </c>
      <c r="Q685" s="12" t="str">
        <f>IF(I685=0,"Never Recharged",INDEX(RFM_Method!$C$32:$G$36,6-K685,P685))</f>
        <v>Never Recharged</v>
      </c>
      <c r="R685" s="39">
        <f>SUMIFS(Raw_DataUsage!$D$2:$D$5001,Raw_DataUsage!$B$2:$B$5001,A685)/1024</f>
        <v>4.3130566406249997</v>
      </c>
      <c r="S685" s="40">
        <f>SUMIFS(Raw_Calls!$D$2:$D$5001,Raw_Calls!$B$2:$B$5001,A685)/60</f>
        <v>54.15</v>
      </c>
      <c r="T685" s="38" t="str">
        <f>IF(COUNTIFS(Raw_Subscriptions!$B$2:$B$3001,A685,Raw_Subscriptions!$F$2:$F$3001,"Active")&gt;0,"Yes","No")</f>
        <v>No</v>
      </c>
    </row>
    <row r="686" spans="1:20" x14ac:dyDescent="0.3">
      <c r="A686" s="13" t="str">
        <f>Raw_Customers!A683</f>
        <v>C000682</v>
      </c>
      <c r="B686" s="13" t="str">
        <f>Raw_Customers!B683</f>
        <v>Vikram Kumar</v>
      </c>
      <c r="C686" s="13" t="str">
        <f>Raw_Customers!E683</f>
        <v>Hyderabad</v>
      </c>
      <c r="D686" s="13" t="str">
        <f>Raw_Customers!F683</f>
        <v>Gujarat</v>
      </c>
      <c r="E686" s="13" t="str">
        <f>Raw_Customers!H683</f>
        <v>Inactive</v>
      </c>
      <c r="F686" s="35">
        <f>Raw_Customers!G683</f>
        <v>45506</v>
      </c>
      <c r="G686" s="36">
        <f>IF(I686=0,"",INT(_xlfn.MAXIFS(Raw_Recharges!$D$2:$D$3001,Raw_Recharges!$B$2:$B$3001,A686)))</f>
        <v>45998</v>
      </c>
      <c r="H686" s="12">
        <f>IF(I686=0,"",RFM_Method!$C$5-G686)</f>
        <v>56</v>
      </c>
      <c r="I686" s="12">
        <f>COUNTIFS(Raw_Recharges!$B$2:$B$3001,A686)</f>
        <v>5</v>
      </c>
      <c r="J686" s="37">
        <f>IF(I686=0,"",SUMIFS(Raw_Recharges!$E$2:$E$3001,Raw_Recharges!$B$2:$B$3001,A686))</f>
        <v>3825</v>
      </c>
      <c r="K686" s="38">
        <f>IF(I686=0,0,IF(H686&lt;=RFM_Method!$C$22,5,IF(H686&lt;=RFM_Method!$C$23,4,IF(H686&lt;=RFM_Method!$C$24,3,IF(H686&lt;=RFM_Method!$C$25,2,1)))))</f>
        <v>4</v>
      </c>
      <c r="L686" s="38">
        <f>IF(I686=0,0,IF(I686&gt;=RFM_Method!$E$22,5,IF(I686&gt;=RFM_Method!$E$23,4,IF(I686&gt;=RFM_Method!$E$24,3,IF(I686&gt;=RFM_Method!$E$25,2,1)))))</f>
        <v>5</v>
      </c>
      <c r="M686" s="38">
        <f>IF(I686=0,0,IF(J686&gt;=RFM_Method!$D$25,5,IF(J686&gt;=RFM_Method!$D$24,4,IF(J686&gt;=RFM_Method!$D$23,3,IF(J686&gt;=RFM_Method!$D$22,2,1)))))</f>
        <v>5</v>
      </c>
      <c r="N686" s="38" t="str">
        <f t="shared" si="30"/>
        <v>455</v>
      </c>
      <c r="O686" s="38">
        <f t="shared" si="31"/>
        <v>14</v>
      </c>
      <c r="P686" s="38">
        <f t="shared" si="32"/>
        <v>5</v>
      </c>
      <c r="Q686" s="12" t="str">
        <f>IF(I686=0,"Never Recharged",INDEX(RFM_Method!$C$32:$G$36,6-K686,P686))</f>
        <v>Champions</v>
      </c>
      <c r="R686" s="39">
        <f>SUMIFS(Raw_DataUsage!$D$2:$D$5001,Raw_DataUsage!$B$2:$B$5001,A686)/1024</f>
        <v>0.50215820312500004</v>
      </c>
      <c r="S686" s="40">
        <f>SUMIFS(Raw_Calls!$D$2:$D$5001,Raw_Calls!$B$2:$B$5001,A686)/60</f>
        <v>82.333333333333329</v>
      </c>
      <c r="T686" s="38" t="str">
        <f>IF(COUNTIFS(Raw_Subscriptions!$B$2:$B$3001,A686,Raw_Subscriptions!$F$2:$F$3001,"Active")&gt;0,"Yes","No")</f>
        <v>Yes</v>
      </c>
    </row>
    <row r="687" spans="1:20" x14ac:dyDescent="0.3">
      <c r="A687" s="13" t="str">
        <f>Raw_Customers!A684</f>
        <v>C000683</v>
      </c>
      <c r="B687" s="13" t="str">
        <f>Raw_Customers!B684</f>
        <v>Priya Mishra</v>
      </c>
      <c r="C687" s="13" t="str">
        <f>Raw_Customers!E684</f>
        <v>Pune</v>
      </c>
      <c r="D687" s="13" t="str">
        <f>Raw_Customers!F684</f>
        <v>Telangana</v>
      </c>
      <c r="E687" s="13" t="str">
        <f>Raw_Customers!H684</f>
        <v>Active</v>
      </c>
      <c r="F687" s="35">
        <f>Raw_Customers!G684</f>
        <v>45254</v>
      </c>
      <c r="G687" s="36">
        <f>IF(I687=0,"",INT(_xlfn.MAXIFS(Raw_Recharges!$D$2:$D$3001,Raw_Recharges!$B$2:$B$3001,A687)))</f>
        <v>46045</v>
      </c>
      <c r="H687" s="12">
        <f>IF(I687=0,"",RFM_Method!$C$5-G687)</f>
        <v>9</v>
      </c>
      <c r="I687" s="12">
        <f>COUNTIFS(Raw_Recharges!$B$2:$B$3001,A687)</f>
        <v>2</v>
      </c>
      <c r="J687" s="37">
        <f>IF(I687=0,"",SUMIFS(Raw_Recharges!$E$2:$E$3001,Raw_Recharges!$B$2:$B$3001,A687))</f>
        <v>247</v>
      </c>
      <c r="K687" s="38">
        <f>IF(I687=0,0,IF(H687&lt;=RFM_Method!$C$22,5,IF(H687&lt;=RFM_Method!$C$23,4,IF(H687&lt;=RFM_Method!$C$24,3,IF(H687&lt;=RFM_Method!$C$25,2,1)))))</f>
        <v>5</v>
      </c>
      <c r="L687" s="38">
        <f>IF(I687=0,0,IF(I687&gt;=RFM_Method!$E$22,5,IF(I687&gt;=RFM_Method!$E$23,4,IF(I687&gt;=RFM_Method!$E$24,3,IF(I687&gt;=RFM_Method!$E$25,2,1)))))</f>
        <v>2</v>
      </c>
      <c r="M687" s="38">
        <f>IF(I687=0,0,IF(J687&gt;=RFM_Method!$D$25,5,IF(J687&gt;=RFM_Method!$D$24,4,IF(J687&gt;=RFM_Method!$D$23,3,IF(J687&gt;=RFM_Method!$D$22,2,1)))))</f>
        <v>1</v>
      </c>
      <c r="N687" s="38" t="str">
        <f t="shared" si="30"/>
        <v>521</v>
      </c>
      <c r="O687" s="38">
        <f t="shared" si="31"/>
        <v>8</v>
      </c>
      <c r="P687" s="38">
        <f t="shared" si="32"/>
        <v>2</v>
      </c>
      <c r="Q687" s="12" t="str">
        <f>IF(I687=0,"Never Recharged",INDEX(RFM_Method!$C$32:$G$36,6-K687,P687))</f>
        <v>Promising</v>
      </c>
      <c r="R687" s="39">
        <f>SUMIFS(Raw_DataUsage!$D$2:$D$5001,Raw_DataUsage!$B$2:$B$5001,A687)/1024</f>
        <v>3.9507617187499999</v>
      </c>
      <c r="S687" s="40">
        <f>SUMIFS(Raw_Calls!$D$2:$D$5001,Raw_Calls!$B$2:$B$5001,A687)/60</f>
        <v>64.566666666666663</v>
      </c>
      <c r="T687" s="38" t="str">
        <f>IF(COUNTIFS(Raw_Subscriptions!$B$2:$B$3001,A687,Raw_Subscriptions!$F$2:$F$3001,"Active")&gt;0,"Yes","No")</f>
        <v>Yes</v>
      </c>
    </row>
    <row r="688" spans="1:20" x14ac:dyDescent="0.3">
      <c r="A688" s="13" t="str">
        <f>Raw_Customers!A685</f>
        <v>C000684</v>
      </c>
      <c r="B688" s="13" t="str">
        <f>Raw_Customers!B685</f>
        <v>Neha Kumar</v>
      </c>
      <c r="C688" s="13" t="str">
        <f>Raw_Customers!E685</f>
        <v>Hyderabad</v>
      </c>
      <c r="D688" s="13" t="str">
        <f>Raw_Customers!F685</f>
        <v>UP East</v>
      </c>
      <c r="E688" s="13" t="str">
        <f>Raw_Customers!H685</f>
        <v>Active</v>
      </c>
      <c r="F688" s="35">
        <f>Raw_Customers!G685</f>
        <v>45180</v>
      </c>
      <c r="G688" s="36">
        <f>IF(I688=0,"",INT(_xlfn.MAXIFS(Raw_Recharges!$D$2:$D$3001,Raw_Recharges!$B$2:$B$3001,A688)))</f>
        <v>45981</v>
      </c>
      <c r="H688" s="12">
        <f>IF(I688=0,"",RFM_Method!$C$5-G688)</f>
        <v>73</v>
      </c>
      <c r="I688" s="12">
        <f>COUNTIFS(Raw_Recharges!$B$2:$B$3001,A688)</f>
        <v>4</v>
      </c>
      <c r="J688" s="37">
        <f>IF(I688=0,"",SUMIFS(Raw_Recharges!$E$2:$E$3001,Raw_Recharges!$B$2:$B$3001,A688))</f>
        <v>7143</v>
      </c>
      <c r="K688" s="38">
        <f>IF(I688=0,0,IF(H688&lt;=RFM_Method!$C$22,5,IF(H688&lt;=RFM_Method!$C$23,4,IF(H688&lt;=RFM_Method!$C$24,3,IF(H688&lt;=RFM_Method!$C$25,2,1)))))</f>
        <v>4</v>
      </c>
      <c r="L688" s="38">
        <f>IF(I688=0,0,IF(I688&gt;=RFM_Method!$E$22,5,IF(I688&gt;=RFM_Method!$E$23,4,IF(I688&gt;=RFM_Method!$E$24,3,IF(I688&gt;=RFM_Method!$E$25,2,1)))))</f>
        <v>4</v>
      </c>
      <c r="M688" s="38">
        <f>IF(I688=0,0,IF(J688&gt;=RFM_Method!$D$25,5,IF(J688&gt;=RFM_Method!$D$24,4,IF(J688&gt;=RFM_Method!$D$23,3,IF(J688&gt;=RFM_Method!$D$22,2,1)))))</f>
        <v>5</v>
      </c>
      <c r="N688" s="38" t="str">
        <f t="shared" si="30"/>
        <v>445</v>
      </c>
      <c r="O688" s="38">
        <f t="shared" si="31"/>
        <v>13</v>
      </c>
      <c r="P688" s="38">
        <f t="shared" si="32"/>
        <v>5</v>
      </c>
      <c r="Q688" s="12" t="str">
        <f>IF(I688=0,"Never Recharged",INDEX(RFM_Method!$C$32:$G$36,6-K688,P688))</f>
        <v>Champions</v>
      </c>
      <c r="R688" s="39">
        <f>SUMIFS(Raw_DataUsage!$D$2:$D$5001,Raw_DataUsage!$B$2:$B$5001,A688)/1024</f>
        <v>5.2808398437499999</v>
      </c>
      <c r="S688" s="40">
        <f>SUMIFS(Raw_Calls!$D$2:$D$5001,Raw_Calls!$B$2:$B$5001,A688)/60</f>
        <v>91.666666666666671</v>
      </c>
      <c r="T688" s="38" t="str">
        <f>IF(COUNTIFS(Raw_Subscriptions!$B$2:$B$3001,A688,Raw_Subscriptions!$F$2:$F$3001,"Active")&gt;0,"Yes","No")</f>
        <v>No</v>
      </c>
    </row>
    <row r="689" spans="1:20" x14ac:dyDescent="0.3">
      <c r="A689" s="13" t="str">
        <f>Raw_Customers!A686</f>
        <v>C000685</v>
      </c>
      <c r="B689" s="13" t="str">
        <f>Raw_Customers!B686</f>
        <v>Simran Khan</v>
      </c>
      <c r="C689" s="13" t="str">
        <f>Raw_Customers!E686</f>
        <v>Chennai</v>
      </c>
      <c r="D689" s="13" t="str">
        <f>Raw_Customers!F686</f>
        <v>West Bengal</v>
      </c>
      <c r="E689" s="13" t="str">
        <f>Raw_Customers!H686</f>
        <v>Inactive</v>
      </c>
      <c r="F689" s="35">
        <f>Raw_Customers!G686</f>
        <v>44159</v>
      </c>
      <c r="G689" s="36">
        <f>IF(I689=0,"",INT(_xlfn.MAXIFS(Raw_Recharges!$D$2:$D$3001,Raw_Recharges!$B$2:$B$3001,A689)))</f>
        <v>46012</v>
      </c>
      <c r="H689" s="12">
        <f>IF(I689=0,"",RFM_Method!$C$5-G689)</f>
        <v>42</v>
      </c>
      <c r="I689" s="12">
        <f>COUNTIFS(Raw_Recharges!$B$2:$B$3001,A689)</f>
        <v>3</v>
      </c>
      <c r="J689" s="37">
        <f>IF(I689=0,"",SUMIFS(Raw_Recharges!$E$2:$E$3001,Raw_Recharges!$B$2:$B$3001,A689))</f>
        <v>1297</v>
      </c>
      <c r="K689" s="38">
        <f>IF(I689=0,0,IF(H689&lt;=RFM_Method!$C$22,5,IF(H689&lt;=RFM_Method!$C$23,4,IF(H689&lt;=RFM_Method!$C$24,3,IF(H689&lt;=RFM_Method!$C$25,2,1)))))</f>
        <v>4</v>
      </c>
      <c r="L689" s="38">
        <f>IF(I689=0,0,IF(I689&gt;=RFM_Method!$E$22,5,IF(I689&gt;=RFM_Method!$E$23,4,IF(I689&gt;=RFM_Method!$E$24,3,IF(I689&gt;=RFM_Method!$E$25,2,1)))))</f>
        <v>3</v>
      </c>
      <c r="M689" s="38">
        <f>IF(I689=0,0,IF(J689&gt;=RFM_Method!$D$25,5,IF(J689&gt;=RFM_Method!$D$24,4,IF(J689&gt;=RFM_Method!$D$23,3,IF(J689&gt;=RFM_Method!$D$22,2,1)))))</f>
        <v>4</v>
      </c>
      <c r="N689" s="38" t="str">
        <f t="shared" si="30"/>
        <v>434</v>
      </c>
      <c r="O689" s="38">
        <f t="shared" si="31"/>
        <v>11</v>
      </c>
      <c r="P689" s="38">
        <f t="shared" si="32"/>
        <v>4</v>
      </c>
      <c r="Q689" s="12" t="str">
        <f>IF(I689=0,"Never Recharged",INDEX(RFM_Method!$C$32:$G$36,6-K689,P689))</f>
        <v>Loyal Customers</v>
      </c>
      <c r="R689" s="39">
        <f>SUMIFS(Raw_DataUsage!$D$2:$D$5001,Raw_DataUsage!$B$2:$B$5001,A689)/1024</f>
        <v>6.7696972656250001</v>
      </c>
      <c r="S689" s="40">
        <f>SUMIFS(Raw_Calls!$D$2:$D$5001,Raw_Calls!$B$2:$B$5001,A689)/60</f>
        <v>48.2</v>
      </c>
      <c r="T689" s="38" t="str">
        <f>IF(COUNTIFS(Raw_Subscriptions!$B$2:$B$3001,A689,Raw_Subscriptions!$F$2:$F$3001,"Active")&gt;0,"Yes","No")</f>
        <v>Yes</v>
      </c>
    </row>
    <row r="690" spans="1:20" x14ac:dyDescent="0.3">
      <c r="A690" s="13" t="str">
        <f>Raw_Customers!A687</f>
        <v>C000686</v>
      </c>
      <c r="B690" s="13" t="str">
        <f>Raw_Customers!B687</f>
        <v>Simran Yadav</v>
      </c>
      <c r="C690" s="13" t="str">
        <f>Raw_Customers!E687</f>
        <v>Chennai</v>
      </c>
      <c r="D690" s="13" t="str">
        <f>Raw_Customers!F687</f>
        <v>Telangana</v>
      </c>
      <c r="E690" s="13" t="str">
        <f>Raw_Customers!H687</f>
        <v>Active</v>
      </c>
      <c r="F690" s="35">
        <f>Raw_Customers!G687</f>
        <v>45772</v>
      </c>
      <c r="G690" s="36">
        <f>IF(I690=0,"",INT(_xlfn.MAXIFS(Raw_Recharges!$D$2:$D$3001,Raw_Recharges!$B$2:$B$3001,A690)))</f>
        <v>45965</v>
      </c>
      <c r="H690" s="12">
        <f>IF(I690=0,"",RFM_Method!$C$5-G690)</f>
        <v>89</v>
      </c>
      <c r="I690" s="12">
        <f>COUNTIFS(Raw_Recharges!$B$2:$B$3001,A690)</f>
        <v>3</v>
      </c>
      <c r="J690" s="37">
        <f>IF(I690=0,"",SUMIFS(Raw_Recharges!$E$2:$E$3001,Raw_Recharges!$B$2:$B$3001,A690))</f>
        <v>1998</v>
      </c>
      <c r="K690" s="38">
        <f>IF(I690=0,0,IF(H690&lt;=RFM_Method!$C$22,5,IF(H690&lt;=RFM_Method!$C$23,4,IF(H690&lt;=RFM_Method!$C$24,3,IF(H690&lt;=RFM_Method!$C$25,2,1)))))</f>
        <v>3</v>
      </c>
      <c r="L690" s="38">
        <f>IF(I690=0,0,IF(I690&gt;=RFM_Method!$E$22,5,IF(I690&gt;=RFM_Method!$E$23,4,IF(I690&gt;=RFM_Method!$E$24,3,IF(I690&gt;=RFM_Method!$E$25,2,1)))))</f>
        <v>3</v>
      </c>
      <c r="M690" s="38">
        <f>IF(I690=0,0,IF(J690&gt;=RFM_Method!$D$25,5,IF(J690&gt;=RFM_Method!$D$24,4,IF(J690&gt;=RFM_Method!$D$23,3,IF(J690&gt;=RFM_Method!$D$22,2,1)))))</f>
        <v>4</v>
      </c>
      <c r="N690" s="38" t="str">
        <f t="shared" si="30"/>
        <v>334</v>
      </c>
      <c r="O690" s="38">
        <f t="shared" si="31"/>
        <v>10</v>
      </c>
      <c r="P690" s="38">
        <f t="shared" si="32"/>
        <v>4</v>
      </c>
      <c r="Q690" s="12" t="str">
        <f>IF(I690=0,"Never Recharged",INDEX(RFM_Method!$C$32:$G$36,6-K690,P690))</f>
        <v>Loyal Customers</v>
      </c>
      <c r="R690" s="39">
        <f>SUMIFS(Raw_DataUsage!$D$2:$D$5001,Raw_DataUsage!$B$2:$B$5001,A690)/1024</f>
        <v>2.8244140624999998</v>
      </c>
      <c r="S690" s="40">
        <f>SUMIFS(Raw_Calls!$D$2:$D$5001,Raw_Calls!$B$2:$B$5001,A690)/60</f>
        <v>145.91666666666666</v>
      </c>
      <c r="T690" s="38" t="str">
        <f>IF(COUNTIFS(Raw_Subscriptions!$B$2:$B$3001,A690,Raw_Subscriptions!$F$2:$F$3001,"Active")&gt;0,"Yes","No")</f>
        <v>Yes</v>
      </c>
    </row>
    <row r="691" spans="1:20" x14ac:dyDescent="0.3">
      <c r="A691" s="13" t="str">
        <f>Raw_Customers!A688</f>
        <v>C000687</v>
      </c>
      <c r="B691" s="13" t="str">
        <f>Raw_Customers!B688</f>
        <v>Rahul Gupta</v>
      </c>
      <c r="C691" s="13" t="str">
        <f>Raw_Customers!E688</f>
        <v>Delhi</v>
      </c>
      <c r="D691" s="13" t="str">
        <f>Raw_Customers!F688</f>
        <v>Gujarat</v>
      </c>
      <c r="E691" s="13" t="str">
        <f>Raw_Customers!H688</f>
        <v>Active</v>
      </c>
      <c r="F691" s="35">
        <f>Raw_Customers!G688</f>
        <v>44616</v>
      </c>
      <c r="G691" s="36" t="str">
        <f>IF(I691=0,"",INT(_xlfn.MAXIFS(Raw_Recharges!$D$2:$D$3001,Raw_Recharges!$B$2:$B$3001,A691)))</f>
        <v/>
      </c>
      <c r="H691" s="12" t="str">
        <f>IF(I691=0,"",RFM_Method!$C$5-G691)</f>
        <v/>
      </c>
      <c r="I691" s="12">
        <f>COUNTIFS(Raw_Recharges!$B$2:$B$3001,A691)</f>
        <v>0</v>
      </c>
      <c r="J691" s="37" t="str">
        <f>IF(I691=0,"",SUMIFS(Raw_Recharges!$E$2:$E$3001,Raw_Recharges!$B$2:$B$3001,A691))</f>
        <v/>
      </c>
      <c r="K691" s="38">
        <f>IF(I691=0,0,IF(H691&lt;=RFM_Method!$C$22,5,IF(H691&lt;=RFM_Method!$C$23,4,IF(H691&lt;=RFM_Method!$C$24,3,IF(H691&lt;=RFM_Method!$C$25,2,1)))))</f>
        <v>0</v>
      </c>
      <c r="L691" s="38">
        <f>IF(I691=0,0,IF(I691&gt;=RFM_Method!$E$22,5,IF(I691&gt;=RFM_Method!$E$23,4,IF(I691&gt;=RFM_Method!$E$24,3,IF(I691&gt;=RFM_Method!$E$25,2,1)))))</f>
        <v>0</v>
      </c>
      <c r="M691" s="38">
        <f>IF(I691=0,0,IF(J691&gt;=RFM_Method!$D$25,5,IF(J691&gt;=RFM_Method!$D$24,4,IF(J691&gt;=RFM_Method!$D$23,3,IF(J691&gt;=RFM_Method!$D$22,2,1)))))</f>
        <v>0</v>
      </c>
      <c r="N691" s="38" t="str">
        <f t="shared" si="30"/>
        <v>000</v>
      </c>
      <c r="O691" s="38">
        <f t="shared" si="31"/>
        <v>0</v>
      </c>
      <c r="P691" s="38">
        <f t="shared" si="32"/>
        <v>0</v>
      </c>
      <c r="Q691" s="12" t="str">
        <f>IF(I691=0,"Never Recharged",INDEX(RFM_Method!$C$32:$G$36,6-K691,P691))</f>
        <v>Never Recharged</v>
      </c>
      <c r="R691" s="39">
        <f>SUMIFS(Raw_DataUsage!$D$2:$D$5001,Raw_DataUsage!$B$2:$B$5001,A691)/1024</f>
        <v>7.3697851562499999</v>
      </c>
      <c r="S691" s="40">
        <f>SUMIFS(Raw_Calls!$D$2:$D$5001,Raw_Calls!$B$2:$B$5001,A691)/60</f>
        <v>75.900000000000006</v>
      </c>
      <c r="T691" s="38" t="str">
        <f>IF(COUNTIFS(Raw_Subscriptions!$B$2:$B$3001,A691,Raw_Subscriptions!$F$2:$F$3001,"Active")&gt;0,"Yes","No")</f>
        <v>No</v>
      </c>
    </row>
    <row r="692" spans="1:20" x14ac:dyDescent="0.3">
      <c r="A692" s="13" t="str">
        <f>Raw_Customers!A689</f>
        <v>C000688</v>
      </c>
      <c r="B692" s="13" t="str">
        <f>Raw_Customers!B689</f>
        <v>Amit Singh</v>
      </c>
      <c r="C692" s="13" t="str">
        <f>Raw_Customers!E689</f>
        <v>Mumbai</v>
      </c>
      <c r="D692" s="13" t="str">
        <f>Raw_Customers!F689</f>
        <v>Maharashtra</v>
      </c>
      <c r="E692" s="13" t="str">
        <f>Raw_Customers!H689</f>
        <v>Active</v>
      </c>
      <c r="F692" s="35">
        <f>Raw_Customers!G689</f>
        <v>45947</v>
      </c>
      <c r="G692" s="36" t="str">
        <f>IF(I692=0,"",INT(_xlfn.MAXIFS(Raw_Recharges!$D$2:$D$3001,Raw_Recharges!$B$2:$B$3001,A692)))</f>
        <v/>
      </c>
      <c r="H692" s="12" t="str">
        <f>IF(I692=0,"",RFM_Method!$C$5-G692)</f>
        <v/>
      </c>
      <c r="I692" s="12">
        <f>COUNTIFS(Raw_Recharges!$B$2:$B$3001,A692)</f>
        <v>0</v>
      </c>
      <c r="J692" s="37" t="str">
        <f>IF(I692=0,"",SUMIFS(Raw_Recharges!$E$2:$E$3001,Raw_Recharges!$B$2:$B$3001,A692))</f>
        <v/>
      </c>
      <c r="K692" s="38">
        <f>IF(I692=0,0,IF(H692&lt;=RFM_Method!$C$22,5,IF(H692&lt;=RFM_Method!$C$23,4,IF(H692&lt;=RFM_Method!$C$24,3,IF(H692&lt;=RFM_Method!$C$25,2,1)))))</f>
        <v>0</v>
      </c>
      <c r="L692" s="38">
        <f>IF(I692=0,0,IF(I692&gt;=RFM_Method!$E$22,5,IF(I692&gt;=RFM_Method!$E$23,4,IF(I692&gt;=RFM_Method!$E$24,3,IF(I692&gt;=RFM_Method!$E$25,2,1)))))</f>
        <v>0</v>
      </c>
      <c r="M692" s="38">
        <f>IF(I692=0,0,IF(J692&gt;=RFM_Method!$D$25,5,IF(J692&gt;=RFM_Method!$D$24,4,IF(J692&gt;=RFM_Method!$D$23,3,IF(J692&gt;=RFM_Method!$D$22,2,1)))))</f>
        <v>0</v>
      </c>
      <c r="N692" s="38" t="str">
        <f t="shared" si="30"/>
        <v>000</v>
      </c>
      <c r="O692" s="38">
        <f t="shared" si="31"/>
        <v>0</v>
      </c>
      <c r="P692" s="38">
        <f t="shared" si="32"/>
        <v>0</v>
      </c>
      <c r="Q692" s="12" t="str">
        <f>IF(I692=0,"Never Recharged",INDEX(RFM_Method!$C$32:$G$36,6-K692,P692))</f>
        <v>Never Recharged</v>
      </c>
      <c r="R692" s="39">
        <f>SUMIFS(Raw_DataUsage!$D$2:$D$5001,Raw_DataUsage!$B$2:$B$5001,A692)/1024</f>
        <v>2.1920703124999998</v>
      </c>
      <c r="S692" s="40">
        <f>SUMIFS(Raw_Calls!$D$2:$D$5001,Raw_Calls!$B$2:$B$5001,A692)/60</f>
        <v>84.35</v>
      </c>
      <c r="T692" s="38" t="str">
        <f>IF(COUNTIFS(Raw_Subscriptions!$B$2:$B$3001,A692,Raw_Subscriptions!$F$2:$F$3001,"Active")&gt;0,"Yes","No")</f>
        <v>No</v>
      </c>
    </row>
    <row r="693" spans="1:20" x14ac:dyDescent="0.3">
      <c r="A693" s="13" t="str">
        <f>Raw_Customers!A690</f>
        <v>C000689</v>
      </c>
      <c r="B693" s="13" t="str">
        <f>Raw_Customers!B690</f>
        <v>Rahul Singh</v>
      </c>
      <c r="C693" s="13" t="str">
        <f>Raw_Customers!E690</f>
        <v>Chennai</v>
      </c>
      <c r="D693" s="13" t="str">
        <f>Raw_Customers!F690</f>
        <v>Punjab</v>
      </c>
      <c r="E693" s="13" t="str">
        <f>Raw_Customers!H690</f>
        <v>Active</v>
      </c>
      <c r="F693" s="35">
        <f>Raw_Customers!G690</f>
        <v>44537</v>
      </c>
      <c r="G693" s="36">
        <f>IF(I693=0,"",INT(_xlfn.MAXIFS(Raw_Recharges!$D$2:$D$3001,Raw_Recharges!$B$2:$B$3001,A693)))</f>
        <v>46017</v>
      </c>
      <c r="H693" s="12">
        <f>IF(I693=0,"",RFM_Method!$C$5-G693)</f>
        <v>37</v>
      </c>
      <c r="I693" s="12">
        <f>COUNTIFS(Raw_Recharges!$B$2:$B$3001,A693)</f>
        <v>3</v>
      </c>
      <c r="J693" s="37">
        <f>IF(I693=0,"",SUMIFS(Raw_Recharges!$E$2:$E$3001,Raw_Recharges!$B$2:$B$3001,A693))</f>
        <v>3246</v>
      </c>
      <c r="K693" s="38">
        <f>IF(I693=0,0,IF(H693&lt;=RFM_Method!$C$22,5,IF(H693&lt;=RFM_Method!$C$23,4,IF(H693&lt;=RFM_Method!$C$24,3,IF(H693&lt;=RFM_Method!$C$25,2,1)))))</f>
        <v>5</v>
      </c>
      <c r="L693" s="38">
        <f>IF(I693=0,0,IF(I693&gt;=RFM_Method!$E$22,5,IF(I693&gt;=RFM_Method!$E$23,4,IF(I693&gt;=RFM_Method!$E$24,3,IF(I693&gt;=RFM_Method!$E$25,2,1)))))</f>
        <v>3</v>
      </c>
      <c r="M693" s="38">
        <f>IF(I693=0,0,IF(J693&gt;=RFM_Method!$D$25,5,IF(J693&gt;=RFM_Method!$D$24,4,IF(J693&gt;=RFM_Method!$D$23,3,IF(J693&gt;=RFM_Method!$D$22,2,1)))))</f>
        <v>5</v>
      </c>
      <c r="N693" s="38" t="str">
        <f t="shared" si="30"/>
        <v>535</v>
      </c>
      <c r="O693" s="38">
        <f t="shared" si="31"/>
        <v>13</v>
      </c>
      <c r="P693" s="38">
        <f t="shared" si="32"/>
        <v>4</v>
      </c>
      <c r="Q693" s="12" t="str">
        <f>IF(I693=0,"Never Recharged",INDEX(RFM_Method!$C$32:$G$36,6-K693,P693))</f>
        <v>Loyal Customers</v>
      </c>
      <c r="R693" s="39">
        <f>SUMIFS(Raw_DataUsage!$D$2:$D$5001,Raw_DataUsage!$B$2:$B$5001,A693)/1024</f>
        <v>3.9273046875000004</v>
      </c>
      <c r="S693" s="40">
        <f>SUMIFS(Raw_Calls!$D$2:$D$5001,Raw_Calls!$B$2:$B$5001,A693)/60</f>
        <v>123.91666666666667</v>
      </c>
      <c r="T693" s="38" t="str">
        <f>IF(COUNTIFS(Raw_Subscriptions!$B$2:$B$3001,A693,Raw_Subscriptions!$F$2:$F$3001,"Active")&gt;0,"Yes","No")</f>
        <v>Yes</v>
      </c>
    </row>
    <row r="694" spans="1:20" x14ac:dyDescent="0.3">
      <c r="A694" s="13" t="str">
        <f>Raw_Customers!A691</f>
        <v>C000690</v>
      </c>
      <c r="B694" s="13" t="str">
        <f>Raw_Customers!B691</f>
        <v>Priya Sharma</v>
      </c>
      <c r="C694" s="13" t="str">
        <f>Raw_Customers!E691</f>
        <v>Delhi</v>
      </c>
      <c r="D694" s="13" t="str">
        <f>Raw_Customers!F691</f>
        <v>Tamil Nadu</v>
      </c>
      <c r="E694" s="13" t="str">
        <f>Raw_Customers!H691</f>
        <v>Active</v>
      </c>
      <c r="F694" s="35">
        <f>Raw_Customers!G691</f>
        <v>44259</v>
      </c>
      <c r="G694" s="36">
        <f>IF(I694=0,"",INT(_xlfn.MAXIFS(Raw_Recharges!$D$2:$D$3001,Raw_Recharges!$B$2:$B$3001,A694)))</f>
        <v>45974</v>
      </c>
      <c r="H694" s="12">
        <f>IF(I694=0,"",RFM_Method!$C$5-G694)</f>
        <v>80</v>
      </c>
      <c r="I694" s="12">
        <f>COUNTIFS(Raw_Recharges!$B$2:$B$3001,A694)</f>
        <v>2</v>
      </c>
      <c r="J694" s="37">
        <f>IF(I694=0,"",SUMIFS(Raw_Recharges!$E$2:$E$3001,Raw_Recharges!$B$2:$B$3001,A694))</f>
        <v>978</v>
      </c>
      <c r="K694" s="38">
        <f>IF(I694=0,0,IF(H694&lt;=RFM_Method!$C$22,5,IF(H694&lt;=RFM_Method!$C$23,4,IF(H694&lt;=RFM_Method!$C$24,3,IF(H694&lt;=RFM_Method!$C$25,2,1)))))</f>
        <v>4</v>
      </c>
      <c r="L694" s="38">
        <f>IF(I694=0,0,IF(I694&gt;=RFM_Method!$E$22,5,IF(I694&gt;=RFM_Method!$E$23,4,IF(I694&gt;=RFM_Method!$E$24,3,IF(I694&gt;=RFM_Method!$E$25,2,1)))))</f>
        <v>2</v>
      </c>
      <c r="M694" s="38">
        <f>IF(I694=0,0,IF(J694&gt;=RFM_Method!$D$25,5,IF(J694&gt;=RFM_Method!$D$24,4,IF(J694&gt;=RFM_Method!$D$23,3,IF(J694&gt;=RFM_Method!$D$22,2,1)))))</f>
        <v>3</v>
      </c>
      <c r="N694" s="38" t="str">
        <f t="shared" si="30"/>
        <v>423</v>
      </c>
      <c r="O694" s="38">
        <f t="shared" si="31"/>
        <v>9</v>
      </c>
      <c r="P694" s="38">
        <f t="shared" si="32"/>
        <v>3</v>
      </c>
      <c r="Q694" s="12" t="str">
        <f>IF(I694=0,"Never Recharged",INDEX(RFM_Method!$C$32:$G$36,6-K694,P694))</f>
        <v>Potential Loyalist</v>
      </c>
      <c r="R694" s="39">
        <f>SUMIFS(Raw_DataUsage!$D$2:$D$5001,Raw_DataUsage!$B$2:$B$5001,A694)/1024</f>
        <v>3.1308691406250002</v>
      </c>
      <c r="S694" s="40">
        <f>SUMIFS(Raw_Calls!$D$2:$D$5001,Raw_Calls!$B$2:$B$5001,A694)/60</f>
        <v>58.15</v>
      </c>
      <c r="T694" s="38" t="str">
        <f>IF(COUNTIFS(Raw_Subscriptions!$B$2:$B$3001,A694,Raw_Subscriptions!$F$2:$F$3001,"Active")&gt;0,"Yes","No")</f>
        <v>No</v>
      </c>
    </row>
    <row r="695" spans="1:20" x14ac:dyDescent="0.3">
      <c r="A695" s="13" t="str">
        <f>Raw_Customers!A692</f>
        <v>C000691</v>
      </c>
      <c r="B695" s="13" t="str">
        <f>Raw_Customers!B692</f>
        <v>Neha Patel</v>
      </c>
      <c r="C695" s="13" t="str">
        <f>Raw_Customers!E692</f>
        <v>Chennai</v>
      </c>
      <c r="D695" s="13" t="str">
        <f>Raw_Customers!F692</f>
        <v>UP West</v>
      </c>
      <c r="E695" s="13" t="str">
        <f>Raw_Customers!H692</f>
        <v>Inactive</v>
      </c>
      <c r="F695" s="35">
        <f>Raw_Customers!G692</f>
        <v>45894</v>
      </c>
      <c r="G695" s="36" t="str">
        <f>IF(I695=0,"",INT(_xlfn.MAXIFS(Raw_Recharges!$D$2:$D$3001,Raw_Recharges!$B$2:$B$3001,A695)))</f>
        <v/>
      </c>
      <c r="H695" s="12" t="str">
        <f>IF(I695=0,"",RFM_Method!$C$5-G695)</f>
        <v/>
      </c>
      <c r="I695" s="12">
        <f>COUNTIFS(Raw_Recharges!$B$2:$B$3001,A695)</f>
        <v>0</v>
      </c>
      <c r="J695" s="37" t="str">
        <f>IF(I695=0,"",SUMIFS(Raw_Recharges!$E$2:$E$3001,Raw_Recharges!$B$2:$B$3001,A695))</f>
        <v/>
      </c>
      <c r="K695" s="38">
        <f>IF(I695=0,0,IF(H695&lt;=RFM_Method!$C$22,5,IF(H695&lt;=RFM_Method!$C$23,4,IF(H695&lt;=RFM_Method!$C$24,3,IF(H695&lt;=RFM_Method!$C$25,2,1)))))</f>
        <v>0</v>
      </c>
      <c r="L695" s="38">
        <f>IF(I695=0,0,IF(I695&gt;=RFM_Method!$E$22,5,IF(I695&gt;=RFM_Method!$E$23,4,IF(I695&gt;=RFM_Method!$E$24,3,IF(I695&gt;=RFM_Method!$E$25,2,1)))))</f>
        <v>0</v>
      </c>
      <c r="M695" s="38">
        <f>IF(I695=0,0,IF(J695&gt;=RFM_Method!$D$25,5,IF(J695&gt;=RFM_Method!$D$24,4,IF(J695&gt;=RFM_Method!$D$23,3,IF(J695&gt;=RFM_Method!$D$22,2,1)))))</f>
        <v>0</v>
      </c>
      <c r="N695" s="38" t="str">
        <f t="shared" si="30"/>
        <v>000</v>
      </c>
      <c r="O695" s="38">
        <f t="shared" si="31"/>
        <v>0</v>
      </c>
      <c r="P695" s="38">
        <f t="shared" si="32"/>
        <v>0</v>
      </c>
      <c r="Q695" s="12" t="str">
        <f>IF(I695=0,"Never Recharged",INDEX(RFM_Method!$C$32:$G$36,6-K695,P695))</f>
        <v>Never Recharged</v>
      </c>
      <c r="R695" s="39">
        <f>SUMIFS(Raw_DataUsage!$D$2:$D$5001,Raw_DataUsage!$B$2:$B$5001,A695)/1024</f>
        <v>3.0141699218750002</v>
      </c>
      <c r="S695" s="40">
        <f>SUMIFS(Raw_Calls!$D$2:$D$5001,Raw_Calls!$B$2:$B$5001,A695)/60</f>
        <v>44.65</v>
      </c>
      <c r="T695" s="38" t="str">
        <f>IF(COUNTIFS(Raw_Subscriptions!$B$2:$B$3001,A695,Raw_Subscriptions!$F$2:$F$3001,"Active")&gt;0,"Yes","No")</f>
        <v>No</v>
      </c>
    </row>
    <row r="696" spans="1:20" x14ac:dyDescent="0.3">
      <c r="A696" s="13" t="str">
        <f>Raw_Customers!A693</f>
        <v>C000692</v>
      </c>
      <c r="B696" s="13" t="str">
        <f>Raw_Customers!B693</f>
        <v>Priya Mishra</v>
      </c>
      <c r="C696" s="13" t="str">
        <f>Raw_Customers!E693</f>
        <v>Pune</v>
      </c>
      <c r="D696" s="13" t="str">
        <f>Raw_Customers!F693</f>
        <v>Delhi NCR</v>
      </c>
      <c r="E696" s="13" t="str">
        <f>Raw_Customers!H693</f>
        <v>Active</v>
      </c>
      <c r="F696" s="35">
        <f>Raw_Customers!G693</f>
        <v>45619</v>
      </c>
      <c r="G696" s="36">
        <f>IF(I696=0,"",INT(_xlfn.MAXIFS(Raw_Recharges!$D$2:$D$3001,Raw_Recharges!$B$2:$B$3001,A696)))</f>
        <v>45758</v>
      </c>
      <c r="H696" s="12">
        <f>IF(I696=0,"",RFM_Method!$C$5-G696)</f>
        <v>296</v>
      </c>
      <c r="I696" s="12">
        <f>COUNTIFS(Raw_Recharges!$B$2:$B$3001,A696)</f>
        <v>2</v>
      </c>
      <c r="J696" s="37">
        <f>IF(I696=0,"",SUMIFS(Raw_Recharges!$E$2:$E$3001,Raw_Recharges!$B$2:$B$3001,A696))</f>
        <v>1147</v>
      </c>
      <c r="K696" s="38">
        <f>IF(I696=0,0,IF(H696&lt;=RFM_Method!$C$22,5,IF(H696&lt;=RFM_Method!$C$23,4,IF(H696&lt;=RFM_Method!$C$24,3,IF(H696&lt;=RFM_Method!$C$25,2,1)))))</f>
        <v>1</v>
      </c>
      <c r="L696" s="38">
        <f>IF(I696=0,0,IF(I696&gt;=RFM_Method!$E$22,5,IF(I696&gt;=RFM_Method!$E$23,4,IF(I696&gt;=RFM_Method!$E$24,3,IF(I696&gt;=RFM_Method!$E$25,2,1)))))</f>
        <v>2</v>
      </c>
      <c r="M696" s="38">
        <f>IF(I696=0,0,IF(J696&gt;=RFM_Method!$D$25,5,IF(J696&gt;=RFM_Method!$D$24,4,IF(J696&gt;=RFM_Method!$D$23,3,IF(J696&gt;=RFM_Method!$D$22,2,1)))))</f>
        <v>4</v>
      </c>
      <c r="N696" s="38" t="str">
        <f t="shared" si="30"/>
        <v>124</v>
      </c>
      <c r="O696" s="38">
        <f t="shared" si="31"/>
        <v>7</v>
      </c>
      <c r="P696" s="38">
        <f t="shared" si="32"/>
        <v>3</v>
      </c>
      <c r="Q696" s="12" t="str">
        <f>IF(I696=0,"Never Recharged",INDEX(RFM_Method!$C$32:$G$36,6-K696,P696))</f>
        <v>At Risk</v>
      </c>
      <c r="R696" s="39">
        <f>SUMIFS(Raw_DataUsage!$D$2:$D$5001,Raw_DataUsage!$B$2:$B$5001,A696)/1024</f>
        <v>1.7494140625000001</v>
      </c>
      <c r="S696" s="40">
        <f>SUMIFS(Raw_Calls!$D$2:$D$5001,Raw_Calls!$B$2:$B$5001,A696)/60</f>
        <v>131.65</v>
      </c>
      <c r="T696" s="38" t="str">
        <f>IF(COUNTIFS(Raw_Subscriptions!$B$2:$B$3001,A696,Raw_Subscriptions!$F$2:$F$3001,"Active")&gt;0,"Yes","No")</f>
        <v>Yes</v>
      </c>
    </row>
    <row r="697" spans="1:20" x14ac:dyDescent="0.3">
      <c r="A697" s="13" t="str">
        <f>Raw_Customers!A694</f>
        <v>C000693</v>
      </c>
      <c r="B697" s="13" t="str">
        <f>Raw_Customers!B694</f>
        <v>Simran Khan</v>
      </c>
      <c r="C697" s="13" t="str">
        <f>Raw_Customers!E694</f>
        <v>Chennai</v>
      </c>
      <c r="D697" s="13" t="str">
        <f>Raw_Customers!F694</f>
        <v>West Bengal</v>
      </c>
      <c r="E697" s="13" t="str">
        <f>Raw_Customers!H694</f>
        <v>Active</v>
      </c>
      <c r="F697" s="35">
        <f>Raw_Customers!G694</f>
        <v>46022</v>
      </c>
      <c r="G697" s="36">
        <f>IF(I697=0,"",INT(_xlfn.MAXIFS(Raw_Recharges!$D$2:$D$3001,Raw_Recharges!$B$2:$B$3001,A697)))</f>
        <v>46032</v>
      </c>
      <c r="H697" s="12">
        <f>IF(I697=0,"",RFM_Method!$C$5-G697)</f>
        <v>22</v>
      </c>
      <c r="I697" s="12">
        <f>COUNTIFS(Raw_Recharges!$B$2:$B$3001,A697)</f>
        <v>1</v>
      </c>
      <c r="J697" s="37">
        <f>IF(I697=0,"",SUMIFS(Raw_Recharges!$E$2:$E$3001,Raw_Recharges!$B$2:$B$3001,A697))</f>
        <v>299</v>
      </c>
      <c r="K697" s="38">
        <f>IF(I697=0,0,IF(H697&lt;=RFM_Method!$C$22,5,IF(H697&lt;=RFM_Method!$C$23,4,IF(H697&lt;=RFM_Method!$C$24,3,IF(H697&lt;=RFM_Method!$C$25,2,1)))))</f>
        <v>5</v>
      </c>
      <c r="L697" s="38">
        <f>IF(I697=0,0,IF(I697&gt;=RFM_Method!$E$22,5,IF(I697&gt;=RFM_Method!$E$23,4,IF(I697&gt;=RFM_Method!$E$24,3,IF(I697&gt;=RFM_Method!$E$25,2,1)))))</f>
        <v>1</v>
      </c>
      <c r="M697" s="38">
        <f>IF(I697=0,0,IF(J697&gt;=RFM_Method!$D$25,5,IF(J697&gt;=RFM_Method!$D$24,4,IF(J697&gt;=RFM_Method!$D$23,3,IF(J697&gt;=RFM_Method!$D$22,2,1)))))</f>
        <v>1</v>
      </c>
      <c r="N697" s="38" t="str">
        <f t="shared" si="30"/>
        <v>511</v>
      </c>
      <c r="O697" s="38">
        <f t="shared" si="31"/>
        <v>7</v>
      </c>
      <c r="P697" s="38">
        <f t="shared" si="32"/>
        <v>1</v>
      </c>
      <c r="Q697" s="12" t="str">
        <f>IF(I697=0,"Never Recharged",INDEX(RFM_Method!$C$32:$G$36,6-K697,P697))</f>
        <v>New Customers</v>
      </c>
      <c r="R697" s="39">
        <f>SUMIFS(Raw_DataUsage!$D$2:$D$5001,Raw_DataUsage!$B$2:$B$5001,A697)/1024</f>
        <v>3.6384374999999998</v>
      </c>
      <c r="S697" s="40">
        <f>SUMIFS(Raw_Calls!$D$2:$D$5001,Raw_Calls!$B$2:$B$5001,A697)/60</f>
        <v>116.55</v>
      </c>
      <c r="T697" s="38" t="str">
        <f>IF(COUNTIFS(Raw_Subscriptions!$B$2:$B$3001,A697,Raw_Subscriptions!$F$2:$F$3001,"Active")&gt;0,"Yes","No")</f>
        <v>Yes</v>
      </c>
    </row>
    <row r="698" spans="1:20" x14ac:dyDescent="0.3">
      <c r="A698" s="13" t="str">
        <f>Raw_Customers!A695</f>
        <v>C000694</v>
      </c>
      <c r="B698" s="13" t="str">
        <f>Raw_Customers!B695</f>
        <v>Simran Patel</v>
      </c>
      <c r="C698" s="13" t="str">
        <f>Raw_Customers!E695</f>
        <v>Hyderabad</v>
      </c>
      <c r="D698" s="13" t="str">
        <f>Raw_Customers!F695</f>
        <v>Maharashtra</v>
      </c>
      <c r="E698" s="13" t="str">
        <f>Raw_Customers!H695</f>
        <v>Inactive</v>
      </c>
      <c r="F698" s="35">
        <f>Raw_Customers!G695</f>
        <v>44607</v>
      </c>
      <c r="G698" s="36" t="str">
        <f>IF(I698=0,"",INT(_xlfn.MAXIFS(Raw_Recharges!$D$2:$D$3001,Raw_Recharges!$B$2:$B$3001,A698)))</f>
        <v/>
      </c>
      <c r="H698" s="12" t="str">
        <f>IF(I698=0,"",RFM_Method!$C$5-G698)</f>
        <v/>
      </c>
      <c r="I698" s="12">
        <f>COUNTIFS(Raw_Recharges!$B$2:$B$3001,A698)</f>
        <v>0</v>
      </c>
      <c r="J698" s="37" t="str">
        <f>IF(I698=0,"",SUMIFS(Raw_Recharges!$E$2:$E$3001,Raw_Recharges!$B$2:$B$3001,A698))</f>
        <v/>
      </c>
      <c r="K698" s="38">
        <f>IF(I698=0,0,IF(H698&lt;=RFM_Method!$C$22,5,IF(H698&lt;=RFM_Method!$C$23,4,IF(H698&lt;=RFM_Method!$C$24,3,IF(H698&lt;=RFM_Method!$C$25,2,1)))))</f>
        <v>0</v>
      </c>
      <c r="L698" s="38">
        <f>IF(I698=0,0,IF(I698&gt;=RFM_Method!$E$22,5,IF(I698&gt;=RFM_Method!$E$23,4,IF(I698&gt;=RFM_Method!$E$24,3,IF(I698&gt;=RFM_Method!$E$25,2,1)))))</f>
        <v>0</v>
      </c>
      <c r="M698" s="38">
        <f>IF(I698=0,0,IF(J698&gt;=RFM_Method!$D$25,5,IF(J698&gt;=RFM_Method!$D$24,4,IF(J698&gt;=RFM_Method!$D$23,3,IF(J698&gt;=RFM_Method!$D$22,2,1)))))</f>
        <v>0</v>
      </c>
      <c r="N698" s="38" t="str">
        <f t="shared" si="30"/>
        <v>000</v>
      </c>
      <c r="O698" s="38">
        <f t="shared" si="31"/>
        <v>0</v>
      </c>
      <c r="P698" s="38">
        <f t="shared" si="32"/>
        <v>0</v>
      </c>
      <c r="Q698" s="12" t="str">
        <f>IF(I698=0,"Never Recharged",INDEX(RFM_Method!$C$32:$G$36,6-K698,P698))</f>
        <v>Never Recharged</v>
      </c>
      <c r="R698" s="39">
        <f>SUMIFS(Raw_DataUsage!$D$2:$D$5001,Raw_DataUsage!$B$2:$B$5001,A698)/1024</f>
        <v>4.3426562500000001</v>
      </c>
      <c r="S698" s="40">
        <f>SUMIFS(Raw_Calls!$D$2:$D$5001,Raw_Calls!$B$2:$B$5001,A698)/60</f>
        <v>0</v>
      </c>
      <c r="T698" s="38" t="str">
        <f>IF(COUNTIFS(Raw_Subscriptions!$B$2:$B$3001,A698,Raw_Subscriptions!$F$2:$F$3001,"Active")&gt;0,"Yes","No")</f>
        <v>No</v>
      </c>
    </row>
    <row r="699" spans="1:20" x14ac:dyDescent="0.3">
      <c r="A699" s="13" t="str">
        <f>Raw_Customers!A696</f>
        <v>C000695</v>
      </c>
      <c r="B699" s="13" t="str">
        <f>Raw_Customers!B696</f>
        <v>Raj Kumar</v>
      </c>
      <c r="C699" s="13" t="str">
        <f>Raw_Customers!E696</f>
        <v>Pune</v>
      </c>
      <c r="D699" s="13" t="str">
        <f>Raw_Customers!F696</f>
        <v>Telangana</v>
      </c>
      <c r="E699" s="13" t="str">
        <f>Raw_Customers!H696</f>
        <v>Inactive</v>
      </c>
      <c r="F699" s="35">
        <f>Raw_Customers!G696</f>
        <v>44230</v>
      </c>
      <c r="G699" s="36">
        <f>IF(I699=0,"",INT(_xlfn.MAXIFS(Raw_Recharges!$D$2:$D$3001,Raw_Recharges!$B$2:$B$3001,A699)))</f>
        <v>45863</v>
      </c>
      <c r="H699" s="12">
        <f>IF(I699=0,"",RFM_Method!$C$5-G699)</f>
        <v>191</v>
      </c>
      <c r="I699" s="12">
        <f>COUNTIFS(Raw_Recharges!$B$2:$B$3001,A699)</f>
        <v>2</v>
      </c>
      <c r="J699" s="37">
        <f>IF(I699=0,"",SUMIFS(Raw_Recharges!$E$2:$E$3001,Raw_Recharges!$B$2:$B$3001,A699))</f>
        <v>647</v>
      </c>
      <c r="K699" s="38">
        <f>IF(I699=0,0,IF(H699&lt;=RFM_Method!$C$22,5,IF(H699&lt;=RFM_Method!$C$23,4,IF(H699&lt;=RFM_Method!$C$24,3,IF(H699&lt;=RFM_Method!$C$25,2,1)))))</f>
        <v>2</v>
      </c>
      <c r="L699" s="38">
        <f>IF(I699=0,0,IF(I699&gt;=RFM_Method!$E$22,5,IF(I699&gt;=RFM_Method!$E$23,4,IF(I699&gt;=RFM_Method!$E$24,3,IF(I699&gt;=RFM_Method!$E$25,2,1)))))</f>
        <v>2</v>
      </c>
      <c r="M699" s="38">
        <f>IF(I699=0,0,IF(J699&gt;=RFM_Method!$D$25,5,IF(J699&gt;=RFM_Method!$D$24,4,IF(J699&gt;=RFM_Method!$D$23,3,IF(J699&gt;=RFM_Method!$D$22,2,1)))))</f>
        <v>2</v>
      </c>
      <c r="N699" s="38" t="str">
        <f t="shared" si="30"/>
        <v>222</v>
      </c>
      <c r="O699" s="38">
        <f t="shared" si="31"/>
        <v>6</v>
      </c>
      <c r="P699" s="38">
        <f t="shared" si="32"/>
        <v>2</v>
      </c>
      <c r="Q699" s="12" t="str">
        <f>IF(I699=0,"Never Recharged",INDEX(RFM_Method!$C$32:$G$36,6-K699,P699))</f>
        <v>About to Sleep</v>
      </c>
      <c r="R699" s="39">
        <f>SUMIFS(Raw_DataUsage!$D$2:$D$5001,Raw_DataUsage!$B$2:$B$5001,A699)/1024</f>
        <v>1.4134960937500001</v>
      </c>
      <c r="S699" s="40">
        <f>SUMIFS(Raw_Calls!$D$2:$D$5001,Raw_Calls!$B$2:$B$5001,A699)/60</f>
        <v>57.866666666666667</v>
      </c>
      <c r="T699" s="38" t="str">
        <f>IF(COUNTIFS(Raw_Subscriptions!$B$2:$B$3001,A699,Raw_Subscriptions!$F$2:$F$3001,"Active")&gt;0,"Yes","No")</f>
        <v>Yes</v>
      </c>
    </row>
    <row r="700" spans="1:20" x14ac:dyDescent="0.3">
      <c r="A700" s="13" t="str">
        <f>Raw_Customers!A697</f>
        <v>C000696</v>
      </c>
      <c r="B700" s="13" t="str">
        <f>Raw_Customers!B697</f>
        <v>Suresh Mishra</v>
      </c>
      <c r="C700" s="13" t="str">
        <f>Raw_Customers!E697</f>
        <v>Pune</v>
      </c>
      <c r="D700" s="13" t="str">
        <f>Raw_Customers!F697</f>
        <v>West Bengal</v>
      </c>
      <c r="E700" s="13" t="str">
        <f>Raw_Customers!H697</f>
        <v>Active</v>
      </c>
      <c r="F700" s="35">
        <f>Raw_Customers!G697</f>
        <v>44094</v>
      </c>
      <c r="G700" s="36">
        <f>IF(I700=0,"",INT(_xlfn.MAXIFS(Raw_Recharges!$D$2:$D$3001,Raw_Recharges!$B$2:$B$3001,A700)))</f>
        <v>45910</v>
      </c>
      <c r="H700" s="12">
        <f>IF(I700=0,"",RFM_Method!$C$5-G700)</f>
        <v>144</v>
      </c>
      <c r="I700" s="12">
        <f>COUNTIFS(Raw_Recharges!$B$2:$B$3001,A700)</f>
        <v>4</v>
      </c>
      <c r="J700" s="37">
        <f>IF(I700=0,"",SUMIFS(Raw_Recharges!$E$2:$E$3001,Raw_Recharges!$B$2:$B$3001,A700))</f>
        <v>1274</v>
      </c>
      <c r="K700" s="38">
        <f>IF(I700=0,0,IF(H700&lt;=RFM_Method!$C$22,5,IF(H700&lt;=RFM_Method!$C$23,4,IF(H700&lt;=RFM_Method!$C$24,3,IF(H700&lt;=RFM_Method!$C$25,2,1)))))</f>
        <v>2</v>
      </c>
      <c r="L700" s="38">
        <f>IF(I700=0,0,IF(I700&gt;=RFM_Method!$E$22,5,IF(I700&gt;=RFM_Method!$E$23,4,IF(I700&gt;=RFM_Method!$E$24,3,IF(I700&gt;=RFM_Method!$E$25,2,1)))))</f>
        <v>4</v>
      </c>
      <c r="M700" s="38">
        <f>IF(I700=0,0,IF(J700&gt;=RFM_Method!$D$25,5,IF(J700&gt;=RFM_Method!$D$24,4,IF(J700&gt;=RFM_Method!$D$23,3,IF(J700&gt;=RFM_Method!$D$22,2,1)))))</f>
        <v>4</v>
      </c>
      <c r="N700" s="38" t="str">
        <f t="shared" si="30"/>
        <v>244</v>
      </c>
      <c r="O700" s="38">
        <f t="shared" si="31"/>
        <v>10</v>
      </c>
      <c r="P700" s="38">
        <f t="shared" si="32"/>
        <v>4</v>
      </c>
      <c r="Q700" s="12" t="str">
        <f>IF(I700=0,"Never Recharged",INDEX(RFM_Method!$C$32:$G$36,6-K700,P700))</f>
        <v>At Risk</v>
      </c>
      <c r="R700" s="39">
        <f>SUMIFS(Raw_DataUsage!$D$2:$D$5001,Raw_DataUsage!$B$2:$B$5001,A700)/1024</f>
        <v>0.61859375000000005</v>
      </c>
      <c r="S700" s="40">
        <f>SUMIFS(Raw_Calls!$D$2:$D$5001,Raw_Calls!$B$2:$B$5001,A700)/60</f>
        <v>26.583333333333332</v>
      </c>
      <c r="T700" s="38" t="str">
        <f>IF(COUNTIFS(Raw_Subscriptions!$B$2:$B$3001,A700,Raw_Subscriptions!$F$2:$F$3001,"Active")&gt;0,"Yes","No")</f>
        <v>No</v>
      </c>
    </row>
    <row r="701" spans="1:20" x14ac:dyDescent="0.3">
      <c r="A701" s="13" t="str">
        <f>Raw_Customers!A698</f>
        <v>C000697</v>
      </c>
      <c r="B701" s="13" t="str">
        <f>Raw_Customers!B698</f>
        <v>Suresh Singh</v>
      </c>
      <c r="C701" s="13" t="str">
        <f>Raw_Customers!E698</f>
        <v>Pune</v>
      </c>
      <c r="D701" s="13" t="str">
        <f>Raw_Customers!F698</f>
        <v>Karnataka</v>
      </c>
      <c r="E701" s="13" t="str">
        <f>Raw_Customers!H698</f>
        <v>Active</v>
      </c>
      <c r="F701" s="35">
        <f>Raw_Customers!G698</f>
        <v>45808</v>
      </c>
      <c r="G701" s="36">
        <f>IF(I701=0,"",INT(_xlfn.MAXIFS(Raw_Recharges!$D$2:$D$3001,Raw_Recharges!$B$2:$B$3001,A701)))</f>
        <v>45855</v>
      </c>
      <c r="H701" s="12">
        <f>IF(I701=0,"",RFM_Method!$C$5-G701)</f>
        <v>199</v>
      </c>
      <c r="I701" s="12">
        <f>COUNTIFS(Raw_Recharges!$B$2:$B$3001,A701)</f>
        <v>1</v>
      </c>
      <c r="J701" s="37">
        <f>IF(I701=0,"",SUMIFS(Raw_Recharges!$E$2:$E$3001,Raw_Recharges!$B$2:$B$3001,A701))</f>
        <v>479</v>
      </c>
      <c r="K701" s="38">
        <f>IF(I701=0,0,IF(H701&lt;=RFM_Method!$C$22,5,IF(H701&lt;=RFM_Method!$C$23,4,IF(H701&lt;=RFM_Method!$C$24,3,IF(H701&lt;=RFM_Method!$C$25,2,1)))))</f>
        <v>2</v>
      </c>
      <c r="L701" s="38">
        <f>IF(I701=0,0,IF(I701&gt;=RFM_Method!$E$22,5,IF(I701&gt;=RFM_Method!$E$23,4,IF(I701&gt;=RFM_Method!$E$24,3,IF(I701&gt;=RFM_Method!$E$25,2,1)))))</f>
        <v>1</v>
      </c>
      <c r="M701" s="38">
        <f>IF(I701=0,0,IF(J701&gt;=RFM_Method!$D$25,5,IF(J701&gt;=RFM_Method!$D$24,4,IF(J701&gt;=RFM_Method!$D$23,3,IF(J701&gt;=RFM_Method!$D$22,2,1)))))</f>
        <v>2</v>
      </c>
      <c r="N701" s="38" t="str">
        <f t="shared" si="30"/>
        <v>212</v>
      </c>
      <c r="O701" s="38">
        <f t="shared" si="31"/>
        <v>5</v>
      </c>
      <c r="P701" s="38">
        <f t="shared" si="32"/>
        <v>2</v>
      </c>
      <c r="Q701" s="12" t="str">
        <f>IF(I701=0,"Never Recharged",INDEX(RFM_Method!$C$32:$G$36,6-K701,P701))</f>
        <v>About to Sleep</v>
      </c>
      <c r="R701" s="39">
        <f>SUMIFS(Raw_DataUsage!$D$2:$D$5001,Raw_DataUsage!$B$2:$B$5001,A701)/1024</f>
        <v>1.8433593749999999</v>
      </c>
      <c r="S701" s="40">
        <f>SUMIFS(Raw_Calls!$D$2:$D$5001,Raw_Calls!$B$2:$B$5001,A701)/60</f>
        <v>252.66666666666666</v>
      </c>
      <c r="T701" s="38" t="str">
        <f>IF(COUNTIFS(Raw_Subscriptions!$B$2:$B$3001,A701,Raw_Subscriptions!$F$2:$F$3001,"Active")&gt;0,"Yes","No")</f>
        <v>No</v>
      </c>
    </row>
    <row r="702" spans="1:20" x14ac:dyDescent="0.3">
      <c r="A702" s="13" t="str">
        <f>Raw_Customers!A699</f>
        <v>C000698</v>
      </c>
      <c r="B702" s="13" t="str">
        <f>Raw_Customers!B699</f>
        <v>Simran Reddy</v>
      </c>
      <c r="C702" s="13" t="str">
        <f>Raw_Customers!E699</f>
        <v>Chennai</v>
      </c>
      <c r="D702" s="13" t="str">
        <f>Raw_Customers!F699</f>
        <v>Mumbai</v>
      </c>
      <c r="E702" s="13" t="str">
        <f>Raw_Customers!H699</f>
        <v>Inactive</v>
      </c>
      <c r="F702" s="35">
        <f>Raw_Customers!G699</f>
        <v>44949</v>
      </c>
      <c r="G702" s="36">
        <f>IF(I702=0,"",INT(_xlfn.MAXIFS(Raw_Recharges!$D$2:$D$3001,Raw_Recharges!$B$2:$B$3001,A702)))</f>
        <v>45806</v>
      </c>
      <c r="H702" s="12">
        <f>IF(I702=0,"",RFM_Method!$C$5-G702)</f>
        <v>248</v>
      </c>
      <c r="I702" s="12">
        <f>COUNTIFS(Raw_Recharges!$B$2:$B$3001,A702)</f>
        <v>1</v>
      </c>
      <c r="J702" s="37">
        <f>IF(I702=0,"",SUMIFS(Raw_Recharges!$E$2:$E$3001,Raw_Recharges!$B$2:$B$3001,A702))</f>
        <v>148</v>
      </c>
      <c r="K702" s="38">
        <f>IF(I702=0,0,IF(H702&lt;=RFM_Method!$C$22,5,IF(H702&lt;=RFM_Method!$C$23,4,IF(H702&lt;=RFM_Method!$C$24,3,IF(H702&lt;=RFM_Method!$C$25,2,1)))))</f>
        <v>1</v>
      </c>
      <c r="L702" s="38">
        <f>IF(I702=0,0,IF(I702&gt;=RFM_Method!$E$22,5,IF(I702&gt;=RFM_Method!$E$23,4,IF(I702&gt;=RFM_Method!$E$24,3,IF(I702&gt;=RFM_Method!$E$25,2,1)))))</f>
        <v>1</v>
      </c>
      <c r="M702" s="38">
        <f>IF(I702=0,0,IF(J702&gt;=RFM_Method!$D$25,5,IF(J702&gt;=RFM_Method!$D$24,4,IF(J702&gt;=RFM_Method!$D$23,3,IF(J702&gt;=RFM_Method!$D$22,2,1)))))</f>
        <v>1</v>
      </c>
      <c r="N702" s="38" t="str">
        <f t="shared" si="30"/>
        <v>111</v>
      </c>
      <c r="O702" s="38">
        <f t="shared" si="31"/>
        <v>3</v>
      </c>
      <c r="P702" s="38">
        <f t="shared" si="32"/>
        <v>1</v>
      </c>
      <c r="Q702" s="12" t="str">
        <f>IF(I702=0,"Never Recharged",INDEX(RFM_Method!$C$32:$G$36,6-K702,P702))</f>
        <v>Lost</v>
      </c>
      <c r="R702" s="39">
        <f>SUMIFS(Raw_DataUsage!$D$2:$D$5001,Raw_DataUsage!$B$2:$B$5001,A702)/1024</f>
        <v>0.89584960937500002</v>
      </c>
      <c r="S702" s="40">
        <f>SUMIFS(Raw_Calls!$D$2:$D$5001,Raw_Calls!$B$2:$B$5001,A702)/60</f>
        <v>207.11666666666667</v>
      </c>
      <c r="T702" s="38" t="str">
        <f>IF(COUNTIFS(Raw_Subscriptions!$B$2:$B$3001,A702,Raw_Subscriptions!$F$2:$F$3001,"Active")&gt;0,"Yes","No")</f>
        <v>No</v>
      </c>
    </row>
    <row r="703" spans="1:20" x14ac:dyDescent="0.3">
      <c r="A703" s="13" t="str">
        <f>Raw_Customers!A700</f>
        <v>C000699</v>
      </c>
      <c r="B703" s="13" t="str">
        <f>Raw_Customers!B700</f>
        <v>Amit Khan</v>
      </c>
      <c r="C703" s="13" t="str">
        <f>Raw_Customers!E700</f>
        <v>Pune</v>
      </c>
      <c r="D703" s="13" t="str">
        <f>Raw_Customers!F700</f>
        <v>Telangana</v>
      </c>
      <c r="E703" s="13" t="str">
        <f>Raw_Customers!H700</f>
        <v>Active</v>
      </c>
      <c r="F703" s="35">
        <f>Raw_Customers!G700</f>
        <v>45233</v>
      </c>
      <c r="G703" s="36">
        <f>IF(I703=0,"",INT(_xlfn.MAXIFS(Raw_Recharges!$D$2:$D$3001,Raw_Recharges!$B$2:$B$3001,A703)))</f>
        <v>45734</v>
      </c>
      <c r="H703" s="12">
        <f>IF(I703=0,"",RFM_Method!$C$5-G703)</f>
        <v>320</v>
      </c>
      <c r="I703" s="12">
        <f>COUNTIFS(Raw_Recharges!$B$2:$B$3001,A703)</f>
        <v>1</v>
      </c>
      <c r="J703" s="37">
        <f>IF(I703=0,"",SUMIFS(Raw_Recharges!$E$2:$E$3001,Raw_Recharges!$B$2:$B$3001,A703))</f>
        <v>999</v>
      </c>
      <c r="K703" s="38">
        <f>IF(I703=0,0,IF(H703&lt;=RFM_Method!$C$22,5,IF(H703&lt;=RFM_Method!$C$23,4,IF(H703&lt;=RFM_Method!$C$24,3,IF(H703&lt;=RFM_Method!$C$25,2,1)))))</f>
        <v>1</v>
      </c>
      <c r="L703" s="38">
        <f>IF(I703=0,0,IF(I703&gt;=RFM_Method!$E$22,5,IF(I703&gt;=RFM_Method!$E$23,4,IF(I703&gt;=RFM_Method!$E$24,3,IF(I703&gt;=RFM_Method!$E$25,2,1)))))</f>
        <v>1</v>
      </c>
      <c r="M703" s="38">
        <f>IF(I703=0,0,IF(J703&gt;=RFM_Method!$D$25,5,IF(J703&gt;=RFM_Method!$D$24,4,IF(J703&gt;=RFM_Method!$D$23,3,IF(J703&gt;=RFM_Method!$D$22,2,1)))))</f>
        <v>3</v>
      </c>
      <c r="N703" s="38" t="str">
        <f t="shared" si="30"/>
        <v>113</v>
      </c>
      <c r="O703" s="38">
        <f t="shared" si="31"/>
        <v>5</v>
      </c>
      <c r="P703" s="38">
        <f t="shared" si="32"/>
        <v>2</v>
      </c>
      <c r="Q703" s="12" t="str">
        <f>IF(I703=0,"Never Recharged",INDEX(RFM_Method!$C$32:$G$36,6-K703,P703))</f>
        <v>Hibernating</v>
      </c>
      <c r="R703" s="39">
        <f>SUMIFS(Raw_DataUsage!$D$2:$D$5001,Raw_DataUsage!$B$2:$B$5001,A703)/1024</f>
        <v>2.2455761718749998</v>
      </c>
      <c r="S703" s="40">
        <f>SUMIFS(Raw_Calls!$D$2:$D$5001,Raw_Calls!$B$2:$B$5001,A703)/60</f>
        <v>92.233333333333334</v>
      </c>
      <c r="T703" s="38" t="str">
        <f>IF(COUNTIFS(Raw_Subscriptions!$B$2:$B$3001,A703,Raw_Subscriptions!$F$2:$F$3001,"Active")&gt;0,"Yes","No")</f>
        <v>No</v>
      </c>
    </row>
    <row r="704" spans="1:20" x14ac:dyDescent="0.3">
      <c r="A704" s="13" t="str">
        <f>Raw_Customers!A701</f>
        <v>C000700</v>
      </c>
      <c r="B704" s="13" t="str">
        <f>Raw_Customers!B701</f>
        <v>Pooja Singh</v>
      </c>
      <c r="C704" s="13" t="str">
        <f>Raw_Customers!E701</f>
        <v>Hyderabad</v>
      </c>
      <c r="D704" s="13" t="str">
        <f>Raw_Customers!F701</f>
        <v>Tamil Nadu</v>
      </c>
      <c r="E704" s="13" t="str">
        <f>Raw_Customers!H701</f>
        <v>Inactive</v>
      </c>
      <c r="F704" s="35">
        <f>Raw_Customers!G701</f>
        <v>45707</v>
      </c>
      <c r="G704" s="36">
        <f>IF(I704=0,"",INT(_xlfn.MAXIFS(Raw_Recharges!$D$2:$D$3001,Raw_Recharges!$B$2:$B$3001,A704)))</f>
        <v>45944</v>
      </c>
      <c r="H704" s="12">
        <f>IF(I704=0,"",RFM_Method!$C$5-G704)</f>
        <v>110</v>
      </c>
      <c r="I704" s="12">
        <f>COUNTIFS(Raw_Recharges!$B$2:$B$3001,A704)</f>
        <v>2</v>
      </c>
      <c r="J704" s="37">
        <f>IF(I704=0,"",SUMIFS(Raw_Recharges!$E$2:$E$3001,Raw_Recharges!$B$2:$B$3001,A704))</f>
        <v>958</v>
      </c>
      <c r="K704" s="38">
        <f>IF(I704=0,0,IF(H704&lt;=RFM_Method!$C$22,5,IF(H704&lt;=RFM_Method!$C$23,4,IF(H704&lt;=RFM_Method!$C$24,3,IF(H704&lt;=RFM_Method!$C$25,2,1)))))</f>
        <v>3</v>
      </c>
      <c r="L704" s="38">
        <f>IF(I704=0,0,IF(I704&gt;=RFM_Method!$E$22,5,IF(I704&gt;=RFM_Method!$E$23,4,IF(I704&gt;=RFM_Method!$E$24,3,IF(I704&gt;=RFM_Method!$E$25,2,1)))))</f>
        <v>2</v>
      </c>
      <c r="M704" s="38">
        <f>IF(I704=0,0,IF(J704&gt;=RFM_Method!$D$25,5,IF(J704&gt;=RFM_Method!$D$24,4,IF(J704&gt;=RFM_Method!$D$23,3,IF(J704&gt;=RFM_Method!$D$22,2,1)))))</f>
        <v>3</v>
      </c>
      <c r="N704" s="38" t="str">
        <f t="shared" si="30"/>
        <v>323</v>
      </c>
      <c r="O704" s="38">
        <f t="shared" si="31"/>
        <v>8</v>
      </c>
      <c r="P704" s="38">
        <f t="shared" si="32"/>
        <v>3</v>
      </c>
      <c r="Q704" s="12" t="str">
        <f>IF(I704=0,"Never Recharged",INDEX(RFM_Method!$C$32:$G$36,6-K704,P704))</f>
        <v>Need Attention</v>
      </c>
      <c r="R704" s="39">
        <f>SUMIFS(Raw_DataUsage!$D$2:$D$5001,Raw_DataUsage!$B$2:$B$5001,A704)/1024</f>
        <v>3.777548828125</v>
      </c>
      <c r="S704" s="40">
        <f>SUMIFS(Raw_Calls!$D$2:$D$5001,Raw_Calls!$B$2:$B$5001,A704)/60</f>
        <v>84.216666666666669</v>
      </c>
      <c r="T704" s="38" t="str">
        <f>IF(COUNTIFS(Raw_Subscriptions!$B$2:$B$3001,A704,Raw_Subscriptions!$F$2:$F$3001,"Active")&gt;0,"Yes","No")</f>
        <v>Yes</v>
      </c>
    </row>
    <row r="705" spans="1:20" x14ac:dyDescent="0.3">
      <c r="A705" s="13" t="str">
        <f>Raw_Customers!A702</f>
        <v>C000701</v>
      </c>
      <c r="B705" s="13" t="str">
        <f>Raw_Customers!B702</f>
        <v>Priya Kumar</v>
      </c>
      <c r="C705" s="13" t="str">
        <f>Raw_Customers!E702</f>
        <v>Mumbai</v>
      </c>
      <c r="D705" s="13" t="str">
        <f>Raw_Customers!F702</f>
        <v>Andhra Pradesh</v>
      </c>
      <c r="E705" s="13" t="str">
        <f>Raw_Customers!H702</f>
        <v>Active</v>
      </c>
      <c r="F705" s="35">
        <f>Raw_Customers!G702</f>
        <v>44498</v>
      </c>
      <c r="G705" s="36">
        <f>IF(I705=0,"",INT(_xlfn.MAXIFS(Raw_Recharges!$D$2:$D$3001,Raw_Recharges!$B$2:$B$3001,A705)))</f>
        <v>45984</v>
      </c>
      <c r="H705" s="12">
        <f>IF(I705=0,"",RFM_Method!$C$5-G705)</f>
        <v>70</v>
      </c>
      <c r="I705" s="12">
        <f>COUNTIFS(Raw_Recharges!$B$2:$B$3001,A705)</f>
        <v>1</v>
      </c>
      <c r="J705" s="37">
        <f>IF(I705=0,"",SUMIFS(Raw_Recharges!$E$2:$E$3001,Raw_Recharges!$B$2:$B$3001,A705))</f>
        <v>999</v>
      </c>
      <c r="K705" s="38">
        <f>IF(I705=0,0,IF(H705&lt;=RFM_Method!$C$22,5,IF(H705&lt;=RFM_Method!$C$23,4,IF(H705&lt;=RFM_Method!$C$24,3,IF(H705&lt;=RFM_Method!$C$25,2,1)))))</f>
        <v>4</v>
      </c>
      <c r="L705" s="38">
        <f>IF(I705=0,0,IF(I705&gt;=RFM_Method!$E$22,5,IF(I705&gt;=RFM_Method!$E$23,4,IF(I705&gt;=RFM_Method!$E$24,3,IF(I705&gt;=RFM_Method!$E$25,2,1)))))</f>
        <v>1</v>
      </c>
      <c r="M705" s="38">
        <f>IF(I705=0,0,IF(J705&gt;=RFM_Method!$D$25,5,IF(J705&gt;=RFM_Method!$D$24,4,IF(J705&gt;=RFM_Method!$D$23,3,IF(J705&gt;=RFM_Method!$D$22,2,1)))))</f>
        <v>3</v>
      </c>
      <c r="N705" s="38" t="str">
        <f t="shared" si="30"/>
        <v>413</v>
      </c>
      <c r="O705" s="38">
        <f t="shared" si="31"/>
        <v>8</v>
      </c>
      <c r="P705" s="38">
        <f t="shared" si="32"/>
        <v>2</v>
      </c>
      <c r="Q705" s="12" t="str">
        <f>IF(I705=0,"Never Recharged",INDEX(RFM_Method!$C$32:$G$36,6-K705,P705))</f>
        <v>Potential Loyalist</v>
      </c>
      <c r="R705" s="39">
        <f>SUMIFS(Raw_DataUsage!$D$2:$D$5001,Raw_DataUsage!$B$2:$B$5001,A705)/1024</f>
        <v>0.95473632812499998</v>
      </c>
      <c r="S705" s="40">
        <f>SUMIFS(Raw_Calls!$D$2:$D$5001,Raw_Calls!$B$2:$B$5001,A705)/60</f>
        <v>48.133333333333333</v>
      </c>
      <c r="T705" s="38" t="str">
        <f>IF(COUNTIFS(Raw_Subscriptions!$B$2:$B$3001,A705,Raw_Subscriptions!$F$2:$F$3001,"Active")&gt;0,"Yes","No")</f>
        <v>No</v>
      </c>
    </row>
    <row r="706" spans="1:20" x14ac:dyDescent="0.3">
      <c r="A706" s="13" t="str">
        <f>Raw_Customers!A703</f>
        <v>C000702</v>
      </c>
      <c r="B706" s="13" t="str">
        <f>Raw_Customers!B703</f>
        <v>Raj Jha</v>
      </c>
      <c r="C706" s="13" t="str">
        <f>Raw_Customers!E703</f>
        <v>Pune</v>
      </c>
      <c r="D706" s="13" t="str">
        <f>Raw_Customers!F703</f>
        <v>Punjab</v>
      </c>
      <c r="E706" s="13" t="str">
        <f>Raw_Customers!H703</f>
        <v>Active</v>
      </c>
      <c r="F706" s="35">
        <f>Raw_Customers!G703</f>
        <v>45197</v>
      </c>
      <c r="G706" s="36">
        <f>IF(I706=0,"",INT(_xlfn.MAXIFS(Raw_Recharges!$D$2:$D$3001,Raw_Recharges!$B$2:$B$3001,A706)))</f>
        <v>45964</v>
      </c>
      <c r="H706" s="12">
        <f>IF(I706=0,"",RFM_Method!$C$5-G706)</f>
        <v>90</v>
      </c>
      <c r="I706" s="12">
        <f>COUNTIFS(Raw_Recharges!$B$2:$B$3001,A706)</f>
        <v>2</v>
      </c>
      <c r="J706" s="37">
        <f>IF(I706=0,"",SUMIFS(Raw_Recharges!$E$2:$E$3001,Raw_Recharges!$B$2:$B$3001,A706))</f>
        <v>3998</v>
      </c>
      <c r="K706" s="38">
        <f>IF(I706=0,0,IF(H706&lt;=RFM_Method!$C$22,5,IF(H706&lt;=RFM_Method!$C$23,4,IF(H706&lt;=RFM_Method!$C$24,3,IF(H706&lt;=RFM_Method!$C$25,2,1)))))</f>
        <v>3</v>
      </c>
      <c r="L706" s="38">
        <f>IF(I706=0,0,IF(I706&gt;=RFM_Method!$E$22,5,IF(I706&gt;=RFM_Method!$E$23,4,IF(I706&gt;=RFM_Method!$E$24,3,IF(I706&gt;=RFM_Method!$E$25,2,1)))))</f>
        <v>2</v>
      </c>
      <c r="M706" s="38">
        <f>IF(I706=0,0,IF(J706&gt;=RFM_Method!$D$25,5,IF(J706&gt;=RFM_Method!$D$24,4,IF(J706&gt;=RFM_Method!$D$23,3,IF(J706&gt;=RFM_Method!$D$22,2,1)))))</f>
        <v>5</v>
      </c>
      <c r="N706" s="38" t="str">
        <f t="shared" si="30"/>
        <v>325</v>
      </c>
      <c r="O706" s="38">
        <f t="shared" si="31"/>
        <v>10</v>
      </c>
      <c r="P706" s="38">
        <f t="shared" si="32"/>
        <v>4</v>
      </c>
      <c r="Q706" s="12" t="str">
        <f>IF(I706=0,"Never Recharged",INDEX(RFM_Method!$C$32:$G$36,6-K706,P706))</f>
        <v>Loyal Customers</v>
      </c>
      <c r="R706" s="39">
        <f>SUMIFS(Raw_DataUsage!$D$2:$D$5001,Raw_DataUsage!$B$2:$B$5001,A706)/1024</f>
        <v>3.4461816406250003</v>
      </c>
      <c r="S706" s="40">
        <f>SUMIFS(Raw_Calls!$D$2:$D$5001,Raw_Calls!$B$2:$B$5001,A706)/60</f>
        <v>15.666666666666666</v>
      </c>
      <c r="T706" s="38" t="str">
        <f>IF(COUNTIFS(Raw_Subscriptions!$B$2:$B$3001,A706,Raw_Subscriptions!$F$2:$F$3001,"Active")&gt;0,"Yes","No")</f>
        <v>Yes</v>
      </c>
    </row>
    <row r="707" spans="1:20" x14ac:dyDescent="0.3">
      <c r="A707" s="13" t="str">
        <f>Raw_Customers!A704</f>
        <v>C000703</v>
      </c>
      <c r="B707" s="13" t="str">
        <f>Raw_Customers!B704</f>
        <v>Rahul Reddy</v>
      </c>
      <c r="C707" s="13" t="str">
        <f>Raw_Customers!E704</f>
        <v>Delhi</v>
      </c>
      <c r="D707" s="13" t="str">
        <f>Raw_Customers!F704</f>
        <v>Punjab</v>
      </c>
      <c r="E707" s="13" t="str">
        <f>Raw_Customers!H704</f>
        <v>Active</v>
      </c>
      <c r="F707" s="35">
        <f>Raw_Customers!G704</f>
        <v>45396</v>
      </c>
      <c r="G707" s="36" t="str">
        <f>IF(I707=0,"",INT(_xlfn.MAXIFS(Raw_Recharges!$D$2:$D$3001,Raw_Recharges!$B$2:$B$3001,A707)))</f>
        <v/>
      </c>
      <c r="H707" s="12" t="str">
        <f>IF(I707=0,"",RFM_Method!$C$5-G707)</f>
        <v/>
      </c>
      <c r="I707" s="12">
        <f>COUNTIFS(Raw_Recharges!$B$2:$B$3001,A707)</f>
        <v>0</v>
      </c>
      <c r="J707" s="37" t="str">
        <f>IF(I707=0,"",SUMIFS(Raw_Recharges!$E$2:$E$3001,Raw_Recharges!$B$2:$B$3001,A707))</f>
        <v/>
      </c>
      <c r="K707" s="38">
        <f>IF(I707=0,0,IF(H707&lt;=RFM_Method!$C$22,5,IF(H707&lt;=RFM_Method!$C$23,4,IF(H707&lt;=RFM_Method!$C$24,3,IF(H707&lt;=RFM_Method!$C$25,2,1)))))</f>
        <v>0</v>
      </c>
      <c r="L707" s="38">
        <f>IF(I707=0,0,IF(I707&gt;=RFM_Method!$E$22,5,IF(I707&gt;=RFM_Method!$E$23,4,IF(I707&gt;=RFM_Method!$E$24,3,IF(I707&gt;=RFM_Method!$E$25,2,1)))))</f>
        <v>0</v>
      </c>
      <c r="M707" s="38">
        <f>IF(I707=0,0,IF(J707&gt;=RFM_Method!$D$25,5,IF(J707&gt;=RFM_Method!$D$24,4,IF(J707&gt;=RFM_Method!$D$23,3,IF(J707&gt;=RFM_Method!$D$22,2,1)))))</f>
        <v>0</v>
      </c>
      <c r="N707" s="38" t="str">
        <f t="shared" si="30"/>
        <v>000</v>
      </c>
      <c r="O707" s="38">
        <f t="shared" si="31"/>
        <v>0</v>
      </c>
      <c r="P707" s="38">
        <f t="shared" si="32"/>
        <v>0</v>
      </c>
      <c r="Q707" s="12" t="str">
        <f>IF(I707=0,"Never Recharged",INDEX(RFM_Method!$C$32:$G$36,6-K707,P707))</f>
        <v>Never Recharged</v>
      </c>
      <c r="R707" s="39">
        <f>SUMIFS(Raw_DataUsage!$D$2:$D$5001,Raw_DataUsage!$B$2:$B$5001,A707)/1024</f>
        <v>1.8058300781250001</v>
      </c>
      <c r="S707" s="40">
        <f>SUMIFS(Raw_Calls!$D$2:$D$5001,Raw_Calls!$B$2:$B$5001,A707)/60</f>
        <v>89.266666666666666</v>
      </c>
      <c r="T707" s="38" t="str">
        <f>IF(COUNTIFS(Raw_Subscriptions!$B$2:$B$3001,A707,Raw_Subscriptions!$F$2:$F$3001,"Active")&gt;0,"Yes","No")</f>
        <v>No</v>
      </c>
    </row>
    <row r="708" spans="1:20" x14ac:dyDescent="0.3">
      <c r="A708" s="13" t="str">
        <f>Raw_Customers!A705</f>
        <v>C000704</v>
      </c>
      <c r="B708" s="13" t="str">
        <f>Raw_Customers!B705</f>
        <v>Raj Kumar</v>
      </c>
      <c r="C708" s="13" t="str">
        <f>Raw_Customers!E705</f>
        <v>Chennai</v>
      </c>
      <c r="D708" s="13" t="str">
        <f>Raw_Customers!F705</f>
        <v>UP East</v>
      </c>
      <c r="E708" s="13" t="str">
        <f>Raw_Customers!H705</f>
        <v>Active</v>
      </c>
      <c r="F708" s="35">
        <f>Raw_Customers!G705</f>
        <v>44355</v>
      </c>
      <c r="G708" s="36">
        <f>IF(I708=0,"",INT(_xlfn.MAXIFS(Raw_Recharges!$D$2:$D$3001,Raw_Recharges!$B$2:$B$3001,A708)))</f>
        <v>46021</v>
      </c>
      <c r="H708" s="12">
        <f>IF(I708=0,"",RFM_Method!$C$5-G708)</f>
        <v>33</v>
      </c>
      <c r="I708" s="12">
        <f>COUNTIFS(Raw_Recharges!$B$2:$B$3001,A708)</f>
        <v>3</v>
      </c>
      <c r="J708" s="37">
        <f>IF(I708=0,"",SUMIFS(Raw_Recharges!$E$2:$E$3001,Raw_Recharges!$B$2:$B$3001,A708))</f>
        <v>6477</v>
      </c>
      <c r="K708" s="38">
        <f>IF(I708=0,0,IF(H708&lt;=RFM_Method!$C$22,5,IF(H708&lt;=RFM_Method!$C$23,4,IF(H708&lt;=RFM_Method!$C$24,3,IF(H708&lt;=RFM_Method!$C$25,2,1)))))</f>
        <v>5</v>
      </c>
      <c r="L708" s="38">
        <f>IF(I708=0,0,IF(I708&gt;=RFM_Method!$E$22,5,IF(I708&gt;=RFM_Method!$E$23,4,IF(I708&gt;=RFM_Method!$E$24,3,IF(I708&gt;=RFM_Method!$E$25,2,1)))))</f>
        <v>3</v>
      </c>
      <c r="M708" s="38">
        <f>IF(I708=0,0,IF(J708&gt;=RFM_Method!$D$25,5,IF(J708&gt;=RFM_Method!$D$24,4,IF(J708&gt;=RFM_Method!$D$23,3,IF(J708&gt;=RFM_Method!$D$22,2,1)))))</f>
        <v>5</v>
      </c>
      <c r="N708" s="38" t="str">
        <f t="shared" si="30"/>
        <v>535</v>
      </c>
      <c r="O708" s="38">
        <f t="shared" si="31"/>
        <v>13</v>
      </c>
      <c r="P708" s="38">
        <f t="shared" si="32"/>
        <v>4</v>
      </c>
      <c r="Q708" s="12" t="str">
        <f>IF(I708=0,"Never Recharged",INDEX(RFM_Method!$C$32:$G$36,6-K708,P708))</f>
        <v>Loyal Customers</v>
      </c>
      <c r="R708" s="39">
        <f>SUMIFS(Raw_DataUsage!$D$2:$D$5001,Raw_DataUsage!$B$2:$B$5001,A708)/1024</f>
        <v>1.544453125</v>
      </c>
      <c r="S708" s="40">
        <f>SUMIFS(Raw_Calls!$D$2:$D$5001,Raw_Calls!$B$2:$B$5001,A708)/60</f>
        <v>85.283333333333331</v>
      </c>
      <c r="T708" s="38" t="str">
        <f>IF(COUNTIFS(Raw_Subscriptions!$B$2:$B$3001,A708,Raw_Subscriptions!$F$2:$F$3001,"Active")&gt;0,"Yes","No")</f>
        <v>Yes</v>
      </c>
    </row>
    <row r="709" spans="1:20" x14ac:dyDescent="0.3">
      <c r="A709" s="13" t="str">
        <f>Raw_Customers!A706</f>
        <v>C000705</v>
      </c>
      <c r="B709" s="13" t="str">
        <f>Raw_Customers!B706</f>
        <v>Neha Gupta</v>
      </c>
      <c r="C709" s="13" t="str">
        <f>Raw_Customers!E706</f>
        <v>Hyderabad</v>
      </c>
      <c r="D709" s="13" t="str">
        <f>Raw_Customers!F706</f>
        <v>Karnataka</v>
      </c>
      <c r="E709" s="13" t="str">
        <f>Raw_Customers!H706</f>
        <v>Active</v>
      </c>
      <c r="F709" s="35">
        <f>Raw_Customers!G706</f>
        <v>45881</v>
      </c>
      <c r="G709" s="36">
        <f>IF(I709=0,"",INT(_xlfn.MAXIFS(Raw_Recharges!$D$2:$D$3001,Raw_Recharges!$B$2:$B$3001,A709)))</f>
        <v>45873</v>
      </c>
      <c r="H709" s="12">
        <f>IF(I709=0,"",RFM_Method!$C$5-G709)</f>
        <v>181</v>
      </c>
      <c r="I709" s="12">
        <f>COUNTIFS(Raw_Recharges!$B$2:$B$3001,A709)</f>
        <v>2</v>
      </c>
      <c r="J709" s="37">
        <f>IF(I709=0,"",SUMIFS(Raw_Recharges!$E$2:$E$3001,Raw_Recharges!$B$2:$B$3001,A709))</f>
        <v>998</v>
      </c>
      <c r="K709" s="38">
        <f>IF(I709=0,0,IF(H709&lt;=RFM_Method!$C$22,5,IF(H709&lt;=RFM_Method!$C$23,4,IF(H709&lt;=RFM_Method!$C$24,3,IF(H709&lt;=RFM_Method!$C$25,2,1)))))</f>
        <v>2</v>
      </c>
      <c r="L709" s="38">
        <f>IF(I709=0,0,IF(I709&gt;=RFM_Method!$E$22,5,IF(I709&gt;=RFM_Method!$E$23,4,IF(I709&gt;=RFM_Method!$E$24,3,IF(I709&gt;=RFM_Method!$E$25,2,1)))))</f>
        <v>2</v>
      </c>
      <c r="M709" s="38">
        <f>IF(I709=0,0,IF(J709&gt;=RFM_Method!$D$25,5,IF(J709&gt;=RFM_Method!$D$24,4,IF(J709&gt;=RFM_Method!$D$23,3,IF(J709&gt;=RFM_Method!$D$22,2,1)))))</f>
        <v>3</v>
      </c>
      <c r="N709" s="38" t="str">
        <f t="shared" ref="N709:N772" si="33">K709&amp;L709&amp;M709</f>
        <v>223</v>
      </c>
      <c r="O709" s="38">
        <f t="shared" ref="O709:O772" si="34">K709+L709+M709</f>
        <v>7</v>
      </c>
      <c r="P709" s="38">
        <f t="shared" ref="P709:P772" si="35">IF(I709=0,0,ROUND((L709+M709)/2,0))</f>
        <v>3</v>
      </c>
      <c r="Q709" s="12" t="str">
        <f>IF(I709=0,"Never Recharged",INDEX(RFM_Method!$C$32:$G$36,6-K709,P709))</f>
        <v>At Risk</v>
      </c>
      <c r="R709" s="39">
        <f>SUMIFS(Raw_DataUsage!$D$2:$D$5001,Raw_DataUsage!$B$2:$B$5001,A709)/1024</f>
        <v>3.9305664062500001</v>
      </c>
      <c r="S709" s="40">
        <f>SUMIFS(Raw_Calls!$D$2:$D$5001,Raw_Calls!$B$2:$B$5001,A709)/60</f>
        <v>17.649999999999999</v>
      </c>
      <c r="T709" s="38" t="str">
        <f>IF(COUNTIFS(Raw_Subscriptions!$B$2:$B$3001,A709,Raw_Subscriptions!$F$2:$F$3001,"Active")&gt;0,"Yes","No")</f>
        <v>No</v>
      </c>
    </row>
    <row r="710" spans="1:20" x14ac:dyDescent="0.3">
      <c r="A710" s="13" t="str">
        <f>Raw_Customers!A707</f>
        <v>C000706</v>
      </c>
      <c r="B710" s="13" t="str">
        <f>Raw_Customers!B707</f>
        <v>Pooja Reddy</v>
      </c>
      <c r="C710" s="13" t="str">
        <f>Raw_Customers!E707</f>
        <v>Chennai</v>
      </c>
      <c r="D710" s="13" t="str">
        <f>Raw_Customers!F707</f>
        <v>Mumbai</v>
      </c>
      <c r="E710" s="13" t="str">
        <f>Raw_Customers!H707</f>
        <v>Active</v>
      </c>
      <c r="F710" s="35">
        <f>Raw_Customers!G707</f>
        <v>45608</v>
      </c>
      <c r="G710" s="36">
        <f>IF(I710=0,"",INT(_xlfn.MAXIFS(Raw_Recharges!$D$2:$D$3001,Raw_Recharges!$B$2:$B$3001,A710)))</f>
        <v>45788</v>
      </c>
      <c r="H710" s="12">
        <f>IF(I710=0,"",RFM_Method!$C$5-G710)</f>
        <v>266</v>
      </c>
      <c r="I710" s="12">
        <f>COUNTIFS(Raw_Recharges!$B$2:$B$3001,A710)</f>
        <v>2</v>
      </c>
      <c r="J710" s="37">
        <f>IF(I710=0,"",SUMIFS(Raw_Recharges!$E$2:$E$3001,Raw_Recharges!$B$2:$B$3001,A710))</f>
        <v>247</v>
      </c>
      <c r="K710" s="38">
        <f>IF(I710=0,0,IF(H710&lt;=RFM_Method!$C$22,5,IF(H710&lt;=RFM_Method!$C$23,4,IF(H710&lt;=RFM_Method!$C$24,3,IF(H710&lt;=RFM_Method!$C$25,2,1)))))</f>
        <v>1</v>
      </c>
      <c r="L710" s="38">
        <f>IF(I710=0,0,IF(I710&gt;=RFM_Method!$E$22,5,IF(I710&gt;=RFM_Method!$E$23,4,IF(I710&gt;=RFM_Method!$E$24,3,IF(I710&gt;=RFM_Method!$E$25,2,1)))))</f>
        <v>2</v>
      </c>
      <c r="M710" s="38">
        <f>IF(I710=0,0,IF(J710&gt;=RFM_Method!$D$25,5,IF(J710&gt;=RFM_Method!$D$24,4,IF(J710&gt;=RFM_Method!$D$23,3,IF(J710&gt;=RFM_Method!$D$22,2,1)))))</f>
        <v>1</v>
      </c>
      <c r="N710" s="38" t="str">
        <f t="shared" si="33"/>
        <v>121</v>
      </c>
      <c r="O710" s="38">
        <f t="shared" si="34"/>
        <v>4</v>
      </c>
      <c r="P710" s="38">
        <f t="shared" si="35"/>
        <v>2</v>
      </c>
      <c r="Q710" s="12" t="str">
        <f>IF(I710=0,"Never Recharged",INDEX(RFM_Method!$C$32:$G$36,6-K710,P710))</f>
        <v>Hibernating</v>
      </c>
      <c r="R710" s="39">
        <f>SUMIFS(Raw_DataUsage!$D$2:$D$5001,Raw_DataUsage!$B$2:$B$5001,A710)/1024</f>
        <v>2.5237109374999998</v>
      </c>
      <c r="S710" s="40">
        <f>SUMIFS(Raw_Calls!$D$2:$D$5001,Raw_Calls!$B$2:$B$5001,A710)/60</f>
        <v>104.68333333333334</v>
      </c>
      <c r="T710" s="38" t="str">
        <f>IF(COUNTIFS(Raw_Subscriptions!$B$2:$B$3001,A710,Raw_Subscriptions!$F$2:$F$3001,"Active")&gt;0,"Yes","No")</f>
        <v>Yes</v>
      </c>
    </row>
    <row r="711" spans="1:20" x14ac:dyDescent="0.3">
      <c r="A711" s="13" t="str">
        <f>Raw_Customers!A708</f>
        <v>C000707</v>
      </c>
      <c r="B711" s="13" t="str">
        <f>Raw_Customers!B708</f>
        <v>Pooja Singh</v>
      </c>
      <c r="C711" s="13" t="str">
        <f>Raw_Customers!E708</f>
        <v>Delhi</v>
      </c>
      <c r="D711" s="13" t="str">
        <f>Raw_Customers!F708</f>
        <v>Tamil Nadu</v>
      </c>
      <c r="E711" s="13" t="str">
        <f>Raw_Customers!H708</f>
        <v>Active</v>
      </c>
      <c r="F711" s="35">
        <f>Raw_Customers!G708</f>
        <v>44905</v>
      </c>
      <c r="G711" s="36" t="str">
        <f>IF(I711=0,"",INT(_xlfn.MAXIFS(Raw_Recharges!$D$2:$D$3001,Raw_Recharges!$B$2:$B$3001,A711)))</f>
        <v/>
      </c>
      <c r="H711" s="12" t="str">
        <f>IF(I711=0,"",RFM_Method!$C$5-G711)</f>
        <v/>
      </c>
      <c r="I711" s="12">
        <f>COUNTIFS(Raw_Recharges!$B$2:$B$3001,A711)</f>
        <v>0</v>
      </c>
      <c r="J711" s="37" t="str">
        <f>IF(I711=0,"",SUMIFS(Raw_Recharges!$E$2:$E$3001,Raw_Recharges!$B$2:$B$3001,A711))</f>
        <v/>
      </c>
      <c r="K711" s="38">
        <f>IF(I711=0,0,IF(H711&lt;=RFM_Method!$C$22,5,IF(H711&lt;=RFM_Method!$C$23,4,IF(H711&lt;=RFM_Method!$C$24,3,IF(H711&lt;=RFM_Method!$C$25,2,1)))))</f>
        <v>0</v>
      </c>
      <c r="L711" s="38">
        <f>IF(I711=0,0,IF(I711&gt;=RFM_Method!$E$22,5,IF(I711&gt;=RFM_Method!$E$23,4,IF(I711&gt;=RFM_Method!$E$24,3,IF(I711&gt;=RFM_Method!$E$25,2,1)))))</f>
        <v>0</v>
      </c>
      <c r="M711" s="38">
        <f>IF(I711=0,0,IF(J711&gt;=RFM_Method!$D$25,5,IF(J711&gt;=RFM_Method!$D$24,4,IF(J711&gt;=RFM_Method!$D$23,3,IF(J711&gt;=RFM_Method!$D$22,2,1)))))</f>
        <v>0</v>
      </c>
      <c r="N711" s="38" t="str">
        <f t="shared" si="33"/>
        <v>000</v>
      </c>
      <c r="O711" s="38">
        <f t="shared" si="34"/>
        <v>0</v>
      </c>
      <c r="P711" s="38">
        <f t="shared" si="35"/>
        <v>0</v>
      </c>
      <c r="Q711" s="12" t="str">
        <f>IF(I711=0,"Never Recharged",INDEX(RFM_Method!$C$32:$G$36,6-K711,P711))</f>
        <v>Never Recharged</v>
      </c>
      <c r="R711" s="39">
        <f>SUMIFS(Raw_DataUsage!$D$2:$D$5001,Raw_DataUsage!$B$2:$B$5001,A711)/1024</f>
        <v>3.1544921874999998</v>
      </c>
      <c r="S711" s="40">
        <f>SUMIFS(Raw_Calls!$D$2:$D$5001,Raw_Calls!$B$2:$B$5001,A711)/60</f>
        <v>55.633333333333333</v>
      </c>
      <c r="T711" s="38" t="str">
        <f>IF(COUNTIFS(Raw_Subscriptions!$B$2:$B$3001,A711,Raw_Subscriptions!$F$2:$F$3001,"Active")&gt;0,"Yes","No")</f>
        <v>No</v>
      </c>
    </row>
    <row r="712" spans="1:20" x14ac:dyDescent="0.3">
      <c r="A712" s="13" t="str">
        <f>Raw_Customers!A709</f>
        <v>C000708</v>
      </c>
      <c r="B712" s="13" t="str">
        <f>Raw_Customers!B709</f>
        <v>Vikram Jha</v>
      </c>
      <c r="C712" s="13" t="str">
        <f>Raw_Customers!E709</f>
        <v>Hyderabad</v>
      </c>
      <c r="D712" s="13" t="str">
        <f>Raw_Customers!F709</f>
        <v>Gujarat</v>
      </c>
      <c r="E712" s="13" t="str">
        <f>Raw_Customers!H709</f>
        <v>Active</v>
      </c>
      <c r="F712" s="35">
        <f>Raw_Customers!G709</f>
        <v>44970</v>
      </c>
      <c r="G712" s="36" t="str">
        <f>IF(I712=0,"",INT(_xlfn.MAXIFS(Raw_Recharges!$D$2:$D$3001,Raw_Recharges!$B$2:$B$3001,A712)))</f>
        <v/>
      </c>
      <c r="H712" s="12" t="str">
        <f>IF(I712=0,"",RFM_Method!$C$5-G712)</f>
        <v/>
      </c>
      <c r="I712" s="12">
        <f>COUNTIFS(Raw_Recharges!$B$2:$B$3001,A712)</f>
        <v>0</v>
      </c>
      <c r="J712" s="37" t="str">
        <f>IF(I712=0,"",SUMIFS(Raw_Recharges!$E$2:$E$3001,Raw_Recharges!$B$2:$B$3001,A712))</f>
        <v/>
      </c>
      <c r="K712" s="38">
        <f>IF(I712=0,0,IF(H712&lt;=RFM_Method!$C$22,5,IF(H712&lt;=RFM_Method!$C$23,4,IF(H712&lt;=RFM_Method!$C$24,3,IF(H712&lt;=RFM_Method!$C$25,2,1)))))</f>
        <v>0</v>
      </c>
      <c r="L712" s="38">
        <f>IF(I712=0,0,IF(I712&gt;=RFM_Method!$E$22,5,IF(I712&gt;=RFM_Method!$E$23,4,IF(I712&gt;=RFM_Method!$E$24,3,IF(I712&gt;=RFM_Method!$E$25,2,1)))))</f>
        <v>0</v>
      </c>
      <c r="M712" s="38">
        <f>IF(I712=0,0,IF(J712&gt;=RFM_Method!$D$25,5,IF(J712&gt;=RFM_Method!$D$24,4,IF(J712&gt;=RFM_Method!$D$23,3,IF(J712&gt;=RFM_Method!$D$22,2,1)))))</f>
        <v>0</v>
      </c>
      <c r="N712" s="38" t="str">
        <f t="shared" si="33"/>
        <v>000</v>
      </c>
      <c r="O712" s="38">
        <f t="shared" si="34"/>
        <v>0</v>
      </c>
      <c r="P712" s="38">
        <f t="shared" si="35"/>
        <v>0</v>
      </c>
      <c r="Q712" s="12" t="str">
        <f>IF(I712=0,"Never Recharged",INDEX(RFM_Method!$C$32:$G$36,6-K712,P712))</f>
        <v>Never Recharged</v>
      </c>
      <c r="R712" s="39">
        <f>SUMIFS(Raw_DataUsage!$D$2:$D$5001,Raw_DataUsage!$B$2:$B$5001,A712)/1024</f>
        <v>2.1693750000000001</v>
      </c>
      <c r="S712" s="40">
        <f>SUMIFS(Raw_Calls!$D$2:$D$5001,Raw_Calls!$B$2:$B$5001,A712)/60</f>
        <v>54.466666666666669</v>
      </c>
      <c r="T712" s="38" t="str">
        <f>IF(COUNTIFS(Raw_Subscriptions!$B$2:$B$3001,A712,Raw_Subscriptions!$F$2:$F$3001,"Active")&gt;0,"Yes","No")</f>
        <v>No</v>
      </c>
    </row>
    <row r="713" spans="1:20" x14ac:dyDescent="0.3">
      <c r="A713" s="13" t="str">
        <f>Raw_Customers!A710</f>
        <v>C000709</v>
      </c>
      <c r="B713" s="13" t="str">
        <f>Raw_Customers!B710</f>
        <v>Rahul Reddy</v>
      </c>
      <c r="C713" s="13" t="str">
        <f>Raw_Customers!E710</f>
        <v>Pune</v>
      </c>
      <c r="D713" s="13" t="str">
        <f>Raw_Customers!F710</f>
        <v>Delhi NCR</v>
      </c>
      <c r="E713" s="13" t="str">
        <f>Raw_Customers!H710</f>
        <v>Active</v>
      </c>
      <c r="F713" s="35">
        <f>Raw_Customers!G710</f>
        <v>45035</v>
      </c>
      <c r="G713" s="36" t="str">
        <f>IF(I713=0,"",INT(_xlfn.MAXIFS(Raw_Recharges!$D$2:$D$3001,Raw_Recharges!$B$2:$B$3001,A713)))</f>
        <v/>
      </c>
      <c r="H713" s="12" t="str">
        <f>IF(I713=0,"",RFM_Method!$C$5-G713)</f>
        <v/>
      </c>
      <c r="I713" s="12">
        <f>COUNTIFS(Raw_Recharges!$B$2:$B$3001,A713)</f>
        <v>0</v>
      </c>
      <c r="J713" s="37" t="str">
        <f>IF(I713=0,"",SUMIFS(Raw_Recharges!$E$2:$E$3001,Raw_Recharges!$B$2:$B$3001,A713))</f>
        <v/>
      </c>
      <c r="K713" s="38">
        <f>IF(I713=0,0,IF(H713&lt;=RFM_Method!$C$22,5,IF(H713&lt;=RFM_Method!$C$23,4,IF(H713&lt;=RFM_Method!$C$24,3,IF(H713&lt;=RFM_Method!$C$25,2,1)))))</f>
        <v>0</v>
      </c>
      <c r="L713" s="38">
        <f>IF(I713=0,0,IF(I713&gt;=RFM_Method!$E$22,5,IF(I713&gt;=RFM_Method!$E$23,4,IF(I713&gt;=RFM_Method!$E$24,3,IF(I713&gt;=RFM_Method!$E$25,2,1)))))</f>
        <v>0</v>
      </c>
      <c r="M713" s="38">
        <f>IF(I713=0,0,IF(J713&gt;=RFM_Method!$D$25,5,IF(J713&gt;=RFM_Method!$D$24,4,IF(J713&gt;=RFM_Method!$D$23,3,IF(J713&gt;=RFM_Method!$D$22,2,1)))))</f>
        <v>0</v>
      </c>
      <c r="N713" s="38" t="str">
        <f t="shared" si="33"/>
        <v>000</v>
      </c>
      <c r="O713" s="38">
        <f t="shared" si="34"/>
        <v>0</v>
      </c>
      <c r="P713" s="38">
        <f t="shared" si="35"/>
        <v>0</v>
      </c>
      <c r="Q713" s="12" t="str">
        <f>IF(I713=0,"Never Recharged",INDEX(RFM_Method!$C$32:$G$36,6-K713,P713))</f>
        <v>Never Recharged</v>
      </c>
      <c r="R713" s="39">
        <f>SUMIFS(Raw_DataUsage!$D$2:$D$5001,Raw_DataUsage!$B$2:$B$5001,A713)/1024</f>
        <v>2.3182812500000001</v>
      </c>
      <c r="S713" s="40">
        <f>SUMIFS(Raw_Calls!$D$2:$D$5001,Raw_Calls!$B$2:$B$5001,A713)/60</f>
        <v>134.51666666666668</v>
      </c>
      <c r="T713" s="38" t="str">
        <f>IF(COUNTIFS(Raw_Subscriptions!$B$2:$B$3001,A713,Raw_Subscriptions!$F$2:$F$3001,"Active")&gt;0,"Yes","No")</f>
        <v>No</v>
      </c>
    </row>
    <row r="714" spans="1:20" x14ac:dyDescent="0.3">
      <c r="A714" s="13" t="str">
        <f>Raw_Customers!A711</f>
        <v>C000710</v>
      </c>
      <c r="B714" s="13" t="str">
        <f>Raw_Customers!B711</f>
        <v>Anita Mishra</v>
      </c>
      <c r="C714" s="13" t="str">
        <f>Raw_Customers!E711</f>
        <v>Mumbai</v>
      </c>
      <c r="D714" s="13" t="str">
        <f>Raw_Customers!F711</f>
        <v>Karnataka</v>
      </c>
      <c r="E714" s="13" t="str">
        <f>Raw_Customers!H711</f>
        <v>Active</v>
      </c>
      <c r="F714" s="35">
        <f>Raw_Customers!G711</f>
        <v>44149</v>
      </c>
      <c r="G714" s="36">
        <f>IF(I714=0,"",INT(_xlfn.MAXIFS(Raw_Recharges!$D$2:$D$3001,Raw_Recharges!$B$2:$B$3001,A714)))</f>
        <v>45850</v>
      </c>
      <c r="H714" s="12">
        <f>IF(I714=0,"",RFM_Method!$C$5-G714)</f>
        <v>204</v>
      </c>
      <c r="I714" s="12">
        <f>COUNTIFS(Raw_Recharges!$B$2:$B$3001,A714)</f>
        <v>2</v>
      </c>
      <c r="J714" s="37">
        <f>IF(I714=0,"",SUMIFS(Raw_Recharges!$E$2:$E$3001,Raw_Recharges!$B$2:$B$3001,A714))</f>
        <v>1498</v>
      </c>
      <c r="K714" s="38">
        <f>IF(I714=0,0,IF(H714&lt;=RFM_Method!$C$22,5,IF(H714&lt;=RFM_Method!$C$23,4,IF(H714&lt;=RFM_Method!$C$24,3,IF(H714&lt;=RFM_Method!$C$25,2,1)))))</f>
        <v>2</v>
      </c>
      <c r="L714" s="38">
        <f>IF(I714=0,0,IF(I714&gt;=RFM_Method!$E$22,5,IF(I714&gt;=RFM_Method!$E$23,4,IF(I714&gt;=RFM_Method!$E$24,3,IF(I714&gt;=RFM_Method!$E$25,2,1)))))</f>
        <v>2</v>
      </c>
      <c r="M714" s="38">
        <f>IF(I714=0,0,IF(J714&gt;=RFM_Method!$D$25,5,IF(J714&gt;=RFM_Method!$D$24,4,IF(J714&gt;=RFM_Method!$D$23,3,IF(J714&gt;=RFM_Method!$D$22,2,1)))))</f>
        <v>4</v>
      </c>
      <c r="N714" s="38" t="str">
        <f t="shared" si="33"/>
        <v>224</v>
      </c>
      <c r="O714" s="38">
        <f t="shared" si="34"/>
        <v>8</v>
      </c>
      <c r="P714" s="38">
        <f t="shared" si="35"/>
        <v>3</v>
      </c>
      <c r="Q714" s="12" t="str">
        <f>IF(I714=0,"Never Recharged",INDEX(RFM_Method!$C$32:$G$36,6-K714,P714))</f>
        <v>At Risk</v>
      </c>
      <c r="R714" s="39">
        <f>SUMIFS(Raw_DataUsage!$D$2:$D$5001,Raw_DataUsage!$B$2:$B$5001,A714)/1024</f>
        <v>2.1888281250000001</v>
      </c>
      <c r="S714" s="40">
        <f>SUMIFS(Raw_Calls!$D$2:$D$5001,Raw_Calls!$B$2:$B$5001,A714)/60</f>
        <v>69.333333333333329</v>
      </c>
      <c r="T714" s="38" t="str">
        <f>IF(COUNTIFS(Raw_Subscriptions!$B$2:$B$3001,A714,Raw_Subscriptions!$F$2:$F$3001,"Active")&gt;0,"Yes","No")</f>
        <v>No</v>
      </c>
    </row>
    <row r="715" spans="1:20" x14ac:dyDescent="0.3">
      <c r="A715" s="13" t="str">
        <f>Raw_Customers!A712</f>
        <v>C000711</v>
      </c>
      <c r="B715" s="13" t="str">
        <f>Raw_Customers!B712</f>
        <v>Simran Jha</v>
      </c>
      <c r="C715" s="13" t="str">
        <f>Raw_Customers!E712</f>
        <v>Chennai</v>
      </c>
      <c r="D715" s="13" t="str">
        <f>Raw_Customers!F712</f>
        <v>West Bengal</v>
      </c>
      <c r="E715" s="13" t="str">
        <f>Raw_Customers!H712</f>
        <v>Inactive</v>
      </c>
      <c r="F715" s="35">
        <f>Raw_Customers!G712</f>
        <v>45221</v>
      </c>
      <c r="G715" s="36" t="str">
        <f>IF(I715=0,"",INT(_xlfn.MAXIFS(Raw_Recharges!$D$2:$D$3001,Raw_Recharges!$B$2:$B$3001,A715)))</f>
        <v/>
      </c>
      <c r="H715" s="12" t="str">
        <f>IF(I715=0,"",RFM_Method!$C$5-G715)</f>
        <v/>
      </c>
      <c r="I715" s="12">
        <f>COUNTIFS(Raw_Recharges!$B$2:$B$3001,A715)</f>
        <v>0</v>
      </c>
      <c r="J715" s="37" t="str">
        <f>IF(I715=0,"",SUMIFS(Raw_Recharges!$E$2:$E$3001,Raw_Recharges!$B$2:$B$3001,A715))</f>
        <v/>
      </c>
      <c r="K715" s="38">
        <f>IF(I715=0,0,IF(H715&lt;=RFM_Method!$C$22,5,IF(H715&lt;=RFM_Method!$C$23,4,IF(H715&lt;=RFM_Method!$C$24,3,IF(H715&lt;=RFM_Method!$C$25,2,1)))))</f>
        <v>0</v>
      </c>
      <c r="L715" s="38">
        <f>IF(I715=0,0,IF(I715&gt;=RFM_Method!$E$22,5,IF(I715&gt;=RFM_Method!$E$23,4,IF(I715&gt;=RFM_Method!$E$24,3,IF(I715&gt;=RFM_Method!$E$25,2,1)))))</f>
        <v>0</v>
      </c>
      <c r="M715" s="38">
        <f>IF(I715=0,0,IF(J715&gt;=RFM_Method!$D$25,5,IF(J715&gt;=RFM_Method!$D$24,4,IF(J715&gt;=RFM_Method!$D$23,3,IF(J715&gt;=RFM_Method!$D$22,2,1)))))</f>
        <v>0</v>
      </c>
      <c r="N715" s="38" t="str">
        <f t="shared" si="33"/>
        <v>000</v>
      </c>
      <c r="O715" s="38">
        <f t="shared" si="34"/>
        <v>0</v>
      </c>
      <c r="P715" s="38">
        <f t="shared" si="35"/>
        <v>0</v>
      </c>
      <c r="Q715" s="12" t="str">
        <f>IF(I715=0,"Never Recharged",INDEX(RFM_Method!$C$32:$G$36,6-K715,P715))</f>
        <v>Never Recharged</v>
      </c>
      <c r="R715" s="39">
        <f>SUMIFS(Raw_DataUsage!$D$2:$D$5001,Raw_DataUsage!$B$2:$B$5001,A715)/1024</f>
        <v>2.5476660156249999</v>
      </c>
      <c r="S715" s="40">
        <f>SUMIFS(Raw_Calls!$D$2:$D$5001,Raw_Calls!$B$2:$B$5001,A715)/60</f>
        <v>176.86666666666667</v>
      </c>
      <c r="T715" s="38" t="str">
        <f>IF(COUNTIFS(Raw_Subscriptions!$B$2:$B$3001,A715,Raw_Subscriptions!$F$2:$F$3001,"Active")&gt;0,"Yes","No")</f>
        <v>No</v>
      </c>
    </row>
    <row r="716" spans="1:20" x14ac:dyDescent="0.3">
      <c r="A716" s="13" t="str">
        <f>Raw_Customers!A713</f>
        <v>C000712</v>
      </c>
      <c r="B716" s="13" t="str">
        <f>Raw_Customers!B713</f>
        <v>Neha Kumar</v>
      </c>
      <c r="C716" s="13" t="str">
        <f>Raw_Customers!E713</f>
        <v>Hyderabad</v>
      </c>
      <c r="D716" s="13" t="str">
        <f>Raw_Customers!F713</f>
        <v>Gujarat</v>
      </c>
      <c r="E716" s="13" t="str">
        <f>Raw_Customers!H713</f>
        <v>Inactive</v>
      </c>
      <c r="F716" s="35">
        <f>Raw_Customers!G713</f>
        <v>45214</v>
      </c>
      <c r="G716" s="36">
        <f>IF(I716=0,"",INT(_xlfn.MAXIFS(Raw_Recharges!$D$2:$D$3001,Raw_Recharges!$B$2:$B$3001,A716)))</f>
        <v>45818</v>
      </c>
      <c r="H716" s="12">
        <f>IF(I716=0,"",RFM_Method!$C$5-G716)</f>
        <v>236</v>
      </c>
      <c r="I716" s="12">
        <f>COUNTIFS(Raw_Recharges!$B$2:$B$3001,A716)</f>
        <v>3</v>
      </c>
      <c r="J716" s="37">
        <f>IF(I716=0,"",SUMIFS(Raw_Recharges!$E$2:$E$3001,Raw_Recharges!$B$2:$B$3001,A716))</f>
        <v>775</v>
      </c>
      <c r="K716" s="38">
        <f>IF(I716=0,0,IF(H716&lt;=RFM_Method!$C$22,5,IF(H716&lt;=RFM_Method!$C$23,4,IF(H716&lt;=RFM_Method!$C$24,3,IF(H716&lt;=RFM_Method!$C$25,2,1)))))</f>
        <v>1</v>
      </c>
      <c r="L716" s="38">
        <f>IF(I716=0,0,IF(I716&gt;=RFM_Method!$E$22,5,IF(I716&gt;=RFM_Method!$E$23,4,IF(I716&gt;=RFM_Method!$E$24,3,IF(I716&gt;=RFM_Method!$E$25,2,1)))))</f>
        <v>3</v>
      </c>
      <c r="M716" s="38">
        <f>IF(I716=0,0,IF(J716&gt;=RFM_Method!$D$25,5,IF(J716&gt;=RFM_Method!$D$24,4,IF(J716&gt;=RFM_Method!$D$23,3,IF(J716&gt;=RFM_Method!$D$22,2,1)))))</f>
        <v>3</v>
      </c>
      <c r="N716" s="38" t="str">
        <f t="shared" si="33"/>
        <v>133</v>
      </c>
      <c r="O716" s="38">
        <f t="shared" si="34"/>
        <v>7</v>
      </c>
      <c r="P716" s="38">
        <f t="shared" si="35"/>
        <v>3</v>
      </c>
      <c r="Q716" s="12" t="str">
        <f>IF(I716=0,"Never Recharged",INDEX(RFM_Method!$C$32:$G$36,6-K716,P716))</f>
        <v>At Risk</v>
      </c>
      <c r="R716" s="39">
        <f>SUMIFS(Raw_DataUsage!$D$2:$D$5001,Raw_DataUsage!$B$2:$B$5001,A716)/1024</f>
        <v>2.0124804687500002</v>
      </c>
      <c r="S716" s="40">
        <f>SUMIFS(Raw_Calls!$D$2:$D$5001,Raw_Calls!$B$2:$B$5001,A716)/60</f>
        <v>124.41666666666667</v>
      </c>
      <c r="T716" s="38" t="str">
        <f>IF(COUNTIFS(Raw_Subscriptions!$B$2:$B$3001,A716,Raw_Subscriptions!$F$2:$F$3001,"Active")&gt;0,"Yes","No")</f>
        <v>Yes</v>
      </c>
    </row>
    <row r="717" spans="1:20" x14ac:dyDescent="0.3">
      <c r="A717" s="13" t="str">
        <f>Raw_Customers!A714</f>
        <v>C000713</v>
      </c>
      <c r="B717" s="13" t="str">
        <f>Raw_Customers!B714</f>
        <v>Anita Gupta</v>
      </c>
      <c r="C717" s="13" t="str">
        <f>Raw_Customers!E714</f>
        <v>Chennai</v>
      </c>
      <c r="D717" s="13" t="str">
        <f>Raw_Customers!F714</f>
        <v>UP East</v>
      </c>
      <c r="E717" s="13" t="str">
        <f>Raw_Customers!H714</f>
        <v>Inactive</v>
      </c>
      <c r="F717" s="35">
        <f>Raw_Customers!G714</f>
        <v>44465</v>
      </c>
      <c r="G717" s="36">
        <f>IF(I717=0,"",INT(_xlfn.MAXIFS(Raw_Recharges!$D$2:$D$3001,Raw_Recharges!$B$2:$B$3001,A717)))</f>
        <v>46052</v>
      </c>
      <c r="H717" s="12">
        <f>IF(I717=0,"",RFM_Method!$C$5-G717)</f>
        <v>2</v>
      </c>
      <c r="I717" s="12">
        <f>COUNTIFS(Raw_Recharges!$B$2:$B$3001,A717)</f>
        <v>6</v>
      </c>
      <c r="J717" s="37">
        <f>IF(I717=0,"",SUMIFS(Raw_Recharges!$E$2:$E$3001,Raw_Recharges!$B$2:$B$3001,A717))</f>
        <v>7543</v>
      </c>
      <c r="K717" s="38">
        <f>IF(I717=0,0,IF(H717&lt;=RFM_Method!$C$22,5,IF(H717&lt;=RFM_Method!$C$23,4,IF(H717&lt;=RFM_Method!$C$24,3,IF(H717&lt;=RFM_Method!$C$25,2,1)))))</f>
        <v>5</v>
      </c>
      <c r="L717" s="38">
        <f>IF(I717=0,0,IF(I717&gt;=RFM_Method!$E$22,5,IF(I717&gt;=RFM_Method!$E$23,4,IF(I717&gt;=RFM_Method!$E$24,3,IF(I717&gt;=RFM_Method!$E$25,2,1)))))</f>
        <v>5</v>
      </c>
      <c r="M717" s="38">
        <f>IF(I717=0,0,IF(J717&gt;=RFM_Method!$D$25,5,IF(J717&gt;=RFM_Method!$D$24,4,IF(J717&gt;=RFM_Method!$D$23,3,IF(J717&gt;=RFM_Method!$D$22,2,1)))))</f>
        <v>5</v>
      </c>
      <c r="N717" s="38" t="str">
        <f t="shared" si="33"/>
        <v>555</v>
      </c>
      <c r="O717" s="38">
        <f t="shared" si="34"/>
        <v>15</v>
      </c>
      <c r="P717" s="38">
        <f t="shared" si="35"/>
        <v>5</v>
      </c>
      <c r="Q717" s="12" t="str">
        <f>IF(I717=0,"Never Recharged",INDEX(RFM_Method!$C$32:$G$36,6-K717,P717))</f>
        <v>Champions</v>
      </c>
      <c r="R717" s="39">
        <f>SUMIFS(Raw_DataUsage!$D$2:$D$5001,Raw_DataUsage!$B$2:$B$5001,A717)/1024</f>
        <v>4.3258984375000002</v>
      </c>
      <c r="S717" s="40">
        <f>SUMIFS(Raw_Calls!$D$2:$D$5001,Raw_Calls!$B$2:$B$5001,A717)/60</f>
        <v>63.9</v>
      </c>
      <c r="T717" s="38" t="str">
        <f>IF(COUNTIFS(Raw_Subscriptions!$B$2:$B$3001,A717,Raw_Subscriptions!$F$2:$F$3001,"Active")&gt;0,"Yes","No")</f>
        <v>Yes</v>
      </c>
    </row>
    <row r="718" spans="1:20" x14ac:dyDescent="0.3">
      <c r="A718" s="13" t="str">
        <f>Raw_Customers!A715</f>
        <v>C000714</v>
      </c>
      <c r="B718" s="13" t="str">
        <f>Raw_Customers!B715</f>
        <v>Rahul Sharma</v>
      </c>
      <c r="C718" s="13" t="str">
        <f>Raw_Customers!E715</f>
        <v>Delhi</v>
      </c>
      <c r="D718" s="13" t="str">
        <f>Raw_Customers!F715</f>
        <v>UP East</v>
      </c>
      <c r="E718" s="13" t="str">
        <f>Raw_Customers!H715</f>
        <v>Active</v>
      </c>
      <c r="F718" s="35">
        <f>Raw_Customers!G715</f>
        <v>45534</v>
      </c>
      <c r="G718" s="36">
        <f>IF(I718=0,"",INT(_xlfn.MAXIFS(Raw_Recharges!$D$2:$D$3001,Raw_Recharges!$B$2:$B$3001,A718)))</f>
        <v>45832</v>
      </c>
      <c r="H718" s="12">
        <f>IF(I718=0,"",RFM_Method!$C$5-G718)</f>
        <v>222</v>
      </c>
      <c r="I718" s="12">
        <f>COUNTIFS(Raw_Recharges!$B$2:$B$3001,A718)</f>
        <v>2</v>
      </c>
      <c r="J718" s="37">
        <f>IF(I718=0,"",SUMIFS(Raw_Recharges!$E$2:$E$3001,Raw_Recharges!$B$2:$B$3001,A718))</f>
        <v>3498</v>
      </c>
      <c r="K718" s="38">
        <f>IF(I718=0,0,IF(H718&lt;=RFM_Method!$C$22,5,IF(H718&lt;=RFM_Method!$C$23,4,IF(H718&lt;=RFM_Method!$C$24,3,IF(H718&lt;=RFM_Method!$C$25,2,1)))))</f>
        <v>2</v>
      </c>
      <c r="L718" s="38">
        <f>IF(I718=0,0,IF(I718&gt;=RFM_Method!$E$22,5,IF(I718&gt;=RFM_Method!$E$23,4,IF(I718&gt;=RFM_Method!$E$24,3,IF(I718&gt;=RFM_Method!$E$25,2,1)))))</f>
        <v>2</v>
      </c>
      <c r="M718" s="38">
        <f>IF(I718=0,0,IF(J718&gt;=RFM_Method!$D$25,5,IF(J718&gt;=RFM_Method!$D$24,4,IF(J718&gt;=RFM_Method!$D$23,3,IF(J718&gt;=RFM_Method!$D$22,2,1)))))</f>
        <v>5</v>
      </c>
      <c r="N718" s="38" t="str">
        <f t="shared" si="33"/>
        <v>225</v>
      </c>
      <c r="O718" s="38">
        <f t="shared" si="34"/>
        <v>9</v>
      </c>
      <c r="P718" s="38">
        <f t="shared" si="35"/>
        <v>4</v>
      </c>
      <c r="Q718" s="12" t="str">
        <f>IF(I718=0,"Never Recharged",INDEX(RFM_Method!$C$32:$G$36,6-K718,P718))</f>
        <v>At Risk</v>
      </c>
      <c r="R718" s="39">
        <f>SUMIFS(Raw_DataUsage!$D$2:$D$5001,Raw_DataUsage!$B$2:$B$5001,A718)/1024</f>
        <v>0</v>
      </c>
      <c r="S718" s="40">
        <f>SUMIFS(Raw_Calls!$D$2:$D$5001,Raw_Calls!$B$2:$B$5001,A718)/60</f>
        <v>46.383333333333333</v>
      </c>
      <c r="T718" s="38" t="str">
        <f>IF(COUNTIFS(Raw_Subscriptions!$B$2:$B$3001,A718,Raw_Subscriptions!$F$2:$F$3001,"Active")&gt;0,"Yes","No")</f>
        <v>No</v>
      </c>
    </row>
    <row r="719" spans="1:20" x14ac:dyDescent="0.3">
      <c r="A719" s="13" t="str">
        <f>Raw_Customers!A716</f>
        <v>C000715</v>
      </c>
      <c r="B719" s="13" t="str">
        <f>Raw_Customers!B716</f>
        <v>Raj Jha</v>
      </c>
      <c r="C719" s="13" t="str">
        <f>Raw_Customers!E716</f>
        <v>Hyderabad</v>
      </c>
      <c r="D719" s="13" t="str">
        <f>Raw_Customers!F716</f>
        <v>Mumbai</v>
      </c>
      <c r="E719" s="13" t="str">
        <f>Raw_Customers!H716</f>
        <v>Active</v>
      </c>
      <c r="F719" s="35">
        <f>Raw_Customers!G716</f>
        <v>45163</v>
      </c>
      <c r="G719" s="36" t="str">
        <f>IF(I719=0,"",INT(_xlfn.MAXIFS(Raw_Recharges!$D$2:$D$3001,Raw_Recharges!$B$2:$B$3001,A719)))</f>
        <v/>
      </c>
      <c r="H719" s="12" t="str">
        <f>IF(I719=0,"",RFM_Method!$C$5-G719)</f>
        <v/>
      </c>
      <c r="I719" s="12">
        <f>COUNTIFS(Raw_Recharges!$B$2:$B$3001,A719)</f>
        <v>0</v>
      </c>
      <c r="J719" s="37" t="str">
        <f>IF(I719=0,"",SUMIFS(Raw_Recharges!$E$2:$E$3001,Raw_Recharges!$B$2:$B$3001,A719))</f>
        <v/>
      </c>
      <c r="K719" s="38">
        <f>IF(I719=0,0,IF(H719&lt;=RFM_Method!$C$22,5,IF(H719&lt;=RFM_Method!$C$23,4,IF(H719&lt;=RFM_Method!$C$24,3,IF(H719&lt;=RFM_Method!$C$25,2,1)))))</f>
        <v>0</v>
      </c>
      <c r="L719" s="38">
        <f>IF(I719=0,0,IF(I719&gt;=RFM_Method!$E$22,5,IF(I719&gt;=RFM_Method!$E$23,4,IF(I719&gt;=RFM_Method!$E$24,3,IF(I719&gt;=RFM_Method!$E$25,2,1)))))</f>
        <v>0</v>
      </c>
      <c r="M719" s="38">
        <f>IF(I719=0,0,IF(J719&gt;=RFM_Method!$D$25,5,IF(J719&gt;=RFM_Method!$D$24,4,IF(J719&gt;=RFM_Method!$D$23,3,IF(J719&gt;=RFM_Method!$D$22,2,1)))))</f>
        <v>0</v>
      </c>
      <c r="N719" s="38" t="str">
        <f t="shared" si="33"/>
        <v>000</v>
      </c>
      <c r="O719" s="38">
        <f t="shared" si="34"/>
        <v>0</v>
      </c>
      <c r="P719" s="38">
        <f t="shared" si="35"/>
        <v>0</v>
      </c>
      <c r="Q719" s="12" t="str">
        <f>IF(I719=0,"Never Recharged",INDEX(RFM_Method!$C$32:$G$36,6-K719,P719))</f>
        <v>Never Recharged</v>
      </c>
      <c r="R719" s="39">
        <f>SUMIFS(Raw_DataUsage!$D$2:$D$5001,Raw_DataUsage!$B$2:$B$5001,A719)/1024</f>
        <v>0</v>
      </c>
      <c r="S719" s="40">
        <f>SUMIFS(Raw_Calls!$D$2:$D$5001,Raw_Calls!$B$2:$B$5001,A719)/60</f>
        <v>91.733333333333334</v>
      </c>
      <c r="T719" s="38" t="str">
        <f>IF(COUNTIFS(Raw_Subscriptions!$B$2:$B$3001,A719,Raw_Subscriptions!$F$2:$F$3001,"Active")&gt;0,"Yes","No")</f>
        <v>No</v>
      </c>
    </row>
    <row r="720" spans="1:20" x14ac:dyDescent="0.3">
      <c r="A720" s="13" t="str">
        <f>Raw_Customers!A717</f>
        <v>C000716</v>
      </c>
      <c r="B720" s="13" t="str">
        <f>Raw_Customers!B717</f>
        <v>Rahul Reddy</v>
      </c>
      <c r="C720" s="13" t="str">
        <f>Raw_Customers!E717</f>
        <v>Bangalore</v>
      </c>
      <c r="D720" s="13" t="str">
        <f>Raw_Customers!F717</f>
        <v>UP West</v>
      </c>
      <c r="E720" s="13" t="str">
        <f>Raw_Customers!H717</f>
        <v>Active</v>
      </c>
      <c r="F720" s="35">
        <f>Raw_Customers!G717</f>
        <v>45030</v>
      </c>
      <c r="G720" s="36">
        <f>IF(I720=0,"",INT(_xlfn.MAXIFS(Raw_Recharges!$D$2:$D$3001,Raw_Recharges!$B$2:$B$3001,A720)))</f>
        <v>45762</v>
      </c>
      <c r="H720" s="12">
        <f>IF(I720=0,"",RFM_Method!$C$5-G720)</f>
        <v>292</v>
      </c>
      <c r="I720" s="12">
        <f>COUNTIFS(Raw_Recharges!$B$2:$B$3001,A720)</f>
        <v>1</v>
      </c>
      <c r="J720" s="37">
        <f>IF(I720=0,"",SUMIFS(Raw_Recharges!$E$2:$E$3001,Raw_Recharges!$B$2:$B$3001,A720))</f>
        <v>499</v>
      </c>
      <c r="K720" s="38">
        <f>IF(I720=0,0,IF(H720&lt;=RFM_Method!$C$22,5,IF(H720&lt;=RFM_Method!$C$23,4,IF(H720&lt;=RFM_Method!$C$24,3,IF(H720&lt;=RFM_Method!$C$25,2,1)))))</f>
        <v>1</v>
      </c>
      <c r="L720" s="38">
        <f>IF(I720=0,0,IF(I720&gt;=RFM_Method!$E$22,5,IF(I720&gt;=RFM_Method!$E$23,4,IF(I720&gt;=RFM_Method!$E$24,3,IF(I720&gt;=RFM_Method!$E$25,2,1)))))</f>
        <v>1</v>
      </c>
      <c r="M720" s="38">
        <f>IF(I720=0,0,IF(J720&gt;=RFM_Method!$D$25,5,IF(J720&gt;=RFM_Method!$D$24,4,IF(J720&gt;=RFM_Method!$D$23,3,IF(J720&gt;=RFM_Method!$D$22,2,1)))))</f>
        <v>2</v>
      </c>
      <c r="N720" s="38" t="str">
        <f t="shared" si="33"/>
        <v>112</v>
      </c>
      <c r="O720" s="38">
        <f t="shared" si="34"/>
        <v>4</v>
      </c>
      <c r="P720" s="38">
        <f t="shared" si="35"/>
        <v>2</v>
      </c>
      <c r="Q720" s="12" t="str">
        <f>IF(I720=0,"Never Recharged",INDEX(RFM_Method!$C$32:$G$36,6-K720,P720))</f>
        <v>Hibernating</v>
      </c>
      <c r="R720" s="39">
        <f>SUMIFS(Raw_DataUsage!$D$2:$D$5001,Raw_DataUsage!$B$2:$B$5001,A720)/1024</f>
        <v>7.3683984374999998</v>
      </c>
      <c r="S720" s="40">
        <f>SUMIFS(Raw_Calls!$D$2:$D$5001,Raw_Calls!$B$2:$B$5001,A720)/60</f>
        <v>112.28333333333333</v>
      </c>
      <c r="T720" s="38" t="str">
        <f>IF(COUNTIFS(Raw_Subscriptions!$B$2:$B$3001,A720,Raw_Subscriptions!$F$2:$F$3001,"Active")&gt;0,"Yes","No")</f>
        <v>No</v>
      </c>
    </row>
    <row r="721" spans="1:20" x14ac:dyDescent="0.3">
      <c r="A721" s="13" t="str">
        <f>Raw_Customers!A718</f>
        <v>C000717</v>
      </c>
      <c r="B721" s="13" t="str">
        <f>Raw_Customers!B718</f>
        <v>Raj Kumar</v>
      </c>
      <c r="C721" s="13" t="str">
        <f>Raw_Customers!E718</f>
        <v>Hyderabad</v>
      </c>
      <c r="D721" s="13" t="str">
        <f>Raw_Customers!F718</f>
        <v>Karnataka</v>
      </c>
      <c r="E721" s="13" t="str">
        <f>Raw_Customers!H718</f>
        <v>Active</v>
      </c>
      <c r="F721" s="35">
        <f>Raw_Customers!G718</f>
        <v>44479</v>
      </c>
      <c r="G721" s="36">
        <f>IF(I721=0,"",INT(_xlfn.MAXIFS(Raw_Recharges!$D$2:$D$3001,Raw_Recharges!$B$2:$B$3001,A721)))</f>
        <v>45983</v>
      </c>
      <c r="H721" s="12">
        <f>IF(I721=0,"",RFM_Method!$C$5-G721)</f>
        <v>71</v>
      </c>
      <c r="I721" s="12">
        <f>COUNTIFS(Raw_Recharges!$B$2:$B$3001,A721)</f>
        <v>2</v>
      </c>
      <c r="J721" s="37">
        <f>IF(I721=0,"",SUMIFS(Raw_Recharges!$E$2:$E$3001,Raw_Recharges!$B$2:$B$3001,A721))</f>
        <v>1478</v>
      </c>
      <c r="K721" s="38">
        <f>IF(I721=0,0,IF(H721&lt;=RFM_Method!$C$22,5,IF(H721&lt;=RFM_Method!$C$23,4,IF(H721&lt;=RFM_Method!$C$24,3,IF(H721&lt;=RFM_Method!$C$25,2,1)))))</f>
        <v>4</v>
      </c>
      <c r="L721" s="38">
        <f>IF(I721=0,0,IF(I721&gt;=RFM_Method!$E$22,5,IF(I721&gt;=RFM_Method!$E$23,4,IF(I721&gt;=RFM_Method!$E$24,3,IF(I721&gt;=RFM_Method!$E$25,2,1)))))</f>
        <v>2</v>
      </c>
      <c r="M721" s="38">
        <f>IF(I721=0,0,IF(J721&gt;=RFM_Method!$D$25,5,IF(J721&gt;=RFM_Method!$D$24,4,IF(J721&gt;=RFM_Method!$D$23,3,IF(J721&gt;=RFM_Method!$D$22,2,1)))))</f>
        <v>4</v>
      </c>
      <c r="N721" s="38" t="str">
        <f t="shared" si="33"/>
        <v>424</v>
      </c>
      <c r="O721" s="38">
        <f t="shared" si="34"/>
        <v>10</v>
      </c>
      <c r="P721" s="38">
        <f t="shared" si="35"/>
        <v>3</v>
      </c>
      <c r="Q721" s="12" t="str">
        <f>IF(I721=0,"Never Recharged",INDEX(RFM_Method!$C$32:$G$36,6-K721,P721))</f>
        <v>Potential Loyalist</v>
      </c>
      <c r="R721" s="39">
        <f>SUMIFS(Raw_DataUsage!$D$2:$D$5001,Raw_DataUsage!$B$2:$B$5001,A721)/1024</f>
        <v>0</v>
      </c>
      <c r="S721" s="40">
        <f>SUMIFS(Raw_Calls!$D$2:$D$5001,Raw_Calls!$B$2:$B$5001,A721)/60</f>
        <v>101.83333333333333</v>
      </c>
      <c r="T721" s="38" t="str">
        <f>IF(COUNTIFS(Raw_Subscriptions!$B$2:$B$3001,A721,Raw_Subscriptions!$F$2:$F$3001,"Active")&gt;0,"Yes","No")</f>
        <v>Yes</v>
      </c>
    </row>
    <row r="722" spans="1:20" x14ac:dyDescent="0.3">
      <c r="A722" s="13" t="str">
        <f>Raw_Customers!A719</f>
        <v>C000718</v>
      </c>
      <c r="B722" s="13" t="str">
        <f>Raw_Customers!B719</f>
        <v>Priya Patel</v>
      </c>
      <c r="C722" s="13" t="str">
        <f>Raw_Customers!E719</f>
        <v>Pune</v>
      </c>
      <c r="D722" s="13" t="str">
        <f>Raw_Customers!F719</f>
        <v>Telangana</v>
      </c>
      <c r="E722" s="13" t="str">
        <f>Raw_Customers!H719</f>
        <v>Active</v>
      </c>
      <c r="F722" s="35">
        <f>Raw_Customers!G719</f>
        <v>45447</v>
      </c>
      <c r="G722" s="36">
        <f>IF(I722=0,"",INT(_xlfn.MAXIFS(Raw_Recharges!$D$2:$D$3001,Raw_Recharges!$B$2:$B$3001,A722)))</f>
        <v>45999</v>
      </c>
      <c r="H722" s="12">
        <f>IF(I722=0,"",RFM_Method!$C$5-G722)</f>
        <v>55</v>
      </c>
      <c r="I722" s="12">
        <f>COUNTIFS(Raw_Recharges!$B$2:$B$3001,A722)</f>
        <v>1</v>
      </c>
      <c r="J722" s="37">
        <f>IF(I722=0,"",SUMIFS(Raw_Recharges!$E$2:$E$3001,Raw_Recharges!$B$2:$B$3001,A722))</f>
        <v>499</v>
      </c>
      <c r="K722" s="38">
        <f>IF(I722=0,0,IF(H722&lt;=RFM_Method!$C$22,5,IF(H722&lt;=RFM_Method!$C$23,4,IF(H722&lt;=RFM_Method!$C$24,3,IF(H722&lt;=RFM_Method!$C$25,2,1)))))</f>
        <v>4</v>
      </c>
      <c r="L722" s="38">
        <f>IF(I722=0,0,IF(I722&gt;=RFM_Method!$E$22,5,IF(I722&gt;=RFM_Method!$E$23,4,IF(I722&gt;=RFM_Method!$E$24,3,IF(I722&gt;=RFM_Method!$E$25,2,1)))))</f>
        <v>1</v>
      </c>
      <c r="M722" s="38">
        <f>IF(I722=0,0,IF(J722&gt;=RFM_Method!$D$25,5,IF(J722&gt;=RFM_Method!$D$24,4,IF(J722&gt;=RFM_Method!$D$23,3,IF(J722&gt;=RFM_Method!$D$22,2,1)))))</f>
        <v>2</v>
      </c>
      <c r="N722" s="38" t="str">
        <f t="shared" si="33"/>
        <v>412</v>
      </c>
      <c r="O722" s="38">
        <f t="shared" si="34"/>
        <v>7</v>
      </c>
      <c r="P722" s="38">
        <f t="shared" si="35"/>
        <v>2</v>
      </c>
      <c r="Q722" s="12" t="str">
        <f>IF(I722=0,"Never Recharged",INDEX(RFM_Method!$C$32:$G$36,6-K722,P722))</f>
        <v>Potential Loyalist</v>
      </c>
      <c r="R722" s="39">
        <f>SUMIFS(Raw_DataUsage!$D$2:$D$5001,Raw_DataUsage!$B$2:$B$5001,A722)/1024</f>
        <v>5.8713964843749995</v>
      </c>
      <c r="S722" s="40">
        <f>SUMIFS(Raw_Calls!$D$2:$D$5001,Raw_Calls!$B$2:$B$5001,A722)/60</f>
        <v>80.283333333333331</v>
      </c>
      <c r="T722" s="38" t="str">
        <f>IF(COUNTIFS(Raw_Subscriptions!$B$2:$B$3001,A722,Raw_Subscriptions!$F$2:$F$3001,"Active")&gt;0,"Yes","No")</f>
        <v>Yes</v>
      </c>
    </row>
    <row r="723" spans="1:20" x14ac:dyDescent="0.3">
      <c r="A723" s="13" t="str">
        <f>Raw_Customers!A720</f>
        <v>C000719</v>
      </c>
      <c r="B723" s="13" t="str">
        <f>Raw_Customers!B720</f>
        <v>Pooja Khan</v>
      </c>
      <c r="C723" s="13" t="str">
        <f>Raw_Customers!E720</f>
        <v>Chennai</v>
      </c>
      <c r="D723" s="13" t="str">
        <f>Raw_Customers!F720</f>
        <v>West Bengal</v>
      </c>
      <c r="E723" s="13" t="str">
        <f>Raw_Customers!H720</f>
        <v>Inactive</v>
      </c>
      <c r="F723" s="35">
        <f>Raw_Customers!G720</f>
        <v>45100</v>
      </c>
      <c r="G723" s="36">
        <f>IF(I723=0,"",INT(_xlfn.MAXIFS(Raw_Recharges!$D$2:$D$3001,Raw_Recharges!$B$2:$B$3001,A723)))</f>
        <v>45836</v>
      </c>
      <c r="H723" s="12">
        <f>IF(I723=0,"",RFM_Method!$C$5-G723)</f>
        <v>218</v>
      </c>
      <c r="I723" s="12">
        <f>COUNTIFS(Raw_Recharges!$B$2:$B$3001,A723)</f>
        <v>1</v>
      </c>
      <c r="J723" s="37">
        <f>IF(I723=0,"",SUMIFS(Raw_Recharges!$E$2:$E$3001,Raw_Recharges!$B$2:$B$3001,A723))</f>
        <v>349</v>
      </c>
      <c r="K723" s="38">
        <f>IF(I723=0,0,IF(H723&lt;=RFM_Method!$C$22,5,IF(H723&lt;=RFM_Method!$C$23,4,IF(H723&lt;=RFM_Method!$C$24,3,IF(H723&lt;=RFM_Method!$C$25,2,1)))))</f>
        <v>2</v>
      </c>
      <c r="L723" s="38">
        <f>IF(I723=0,0,IF(I723&gt;=RFM_Method!$E$22,5,IF(I723&gt;=RFM_Method!$E$23,4,IF(I723&gt;=RFM_Method!$E$24,3,IF(I723&gt;=RFM_Method!$E$25,2,1)))))</f>
        <v>1</v>
      </c>
      <c r="M723" s="38">
        <f>IF(I723=0,0,IF(J723&gt;=RFM_Method!$D$25,5,IF(J723&gt;=RFM_Method!$D$24,4,IF(J723&gt;=RFM_Method!$D$23,3,IF(J723&gt;=RFM_Method!$D$22,2,1)))))</f>
        <v>1</v>
      </c>
      <c r="N723" s="38" t="str">
        <f t="shared" si="33"/>
        <v>211</v>
      </c>
      <c r="O723" s="38">
        <f t="shared" si="34"/>
        <v>4</v>
      </c>
      <c r="P723" s="38">
        <f t="shared" si="35"/>
        <v>1</v>
      </c>
      <c r="Q723" s="12" t="str">
        <f>IF(I723=0,"Never Recharged",INDEX(RFM_Method!$C$32:$G$36,6-K723,P723))</f>
        <v>Hibernating</v>
      </c>
      <c r="R723" s="39">
        <f>SUMIFS(Raw_DataUsage!$D$2:$D$5001,Raw_DataUsage!$B$2:$B$5001,A723)/1024</f>
        <v>11.739169921875</v>
      </c>
      <c r="S723" s="40">
        <f>SUMIFS(Raw_Calls!$D$2:$D$5001,Raw_Calls!$B$2:$B$5001,A723)/60</f>
        <v>26.966666666666665</v>
      </c>
      <c r="T723" s="38" t="str">
        <f>IF(COUNTIFS(Raw_Subscriptions!$B$2:$B$3001,A723,Raw_Subscriptions!$F$2:$F$3001,"Active")&gt;0,"Yes","No")</f>
        <v>No</v>
      </c>
    </row>
    <row r="724" spans="1:20" x14ac:dyDescent="0.3">
      <c r="A724" s="13" t="str">
        <f>Raw_Customers!A721</f>
        <v>C000720</v>
      </c>
      <c r="B724" s="13" t="str">
        <f>Raw_Customers!B721</f>
        <v>Vikram Gupta</v>
      </c>
      <c r="C724" s="13" t="str">
        <f>Raw_Customers!E721</f>
        <v>Pune</v>
      </c>
      <c r="D724" s="13" t="str">
        <f>Raw_Customers!F721</f>
        <v>Delhi NCR</v>
      </c>
      <c r="E724" s="13" t="str">
        <f>Raw_Customers!H721</f>
        <v>Active</v>
      </c>
      <c r="F724" s="35">
        <f>Raw_Customers!G721</f>
        <v>44800</v>
      </c>
      <c r="G724" s="36">
        <f>IF(I724=0,"",INT(_xlfn.MAXIFS(Raw_Recharges!$D$2:$D$3001,Raw_Recharges!$B$2:$B$3001,A724)))</f>
        <v>45920</v>
      </c>
      <c r="H724" s="12">
        <f>IF(I724=0,"",RFM_Method!$C$5-G724)</f>
        <v>134</v>
      </c>
      <c r="I724" s="12">
        <f>COUNTIFS(Raw_Recharges!$B$2:$B$3001,A724)</f>
        <v>2</v>
      </c>
      <c r="J724" s="37">
        <f>IF(I724=0,"",SUMIFS(Raw_Recharges!$E$2:$E$3001,Raw_Recharges!$B$2:$B$3001,A724))</f>
        <v>578</v>
      </c>
      <c r="K724" s="38">
        <f>IF(I724=0,0,IF(H724&lt;=RFM_Method!$C$22,5,IF(H724&lt;=RFM_Method!$C$23,4,IF(H724&lt;=RFM_Method!$C$24,3,IF(H724&lt;=RFM_Method!$C$25,2,1)))))</f>
        <v>3</v>
      </c>
      <c r="L724" s="38">
        <f>IF(I724=0,0,IF(I724&gt;=RFM_Method!$E$22,5,IF(I724&gt;=RFM_Method!$E$23,4,IF(I724&gt;=RFM_Method!$E$24,3,IF(I724&gt;=RFM_Method!$E$25,2,1)))))</f>
        <v>2</v>
      </c>
      <c r="M724" s="38">
        <f>IF(I724=0,0,IF(J724&gt;=RFM_Method!$D$25,5,IF(J724&gt;=RFM_Method!$D$24,4,IF(J724&gt;=RFM_Method!$D$23,3,IF(J724&gt;=RFM_Method!$D$22,2,1)))))</f>
        <v>2</v>
      </c>
      <c r="N724" s="38" t="str">
        <f t="shared" si="33"/>
        <v>322</v>
      </c>
      <c r="O724" s="38">
        <f t="shared" si="34"/>
        <v>7</v>
      </c>
      <c r="P724" s="38">
        <f t="shared" si="35"/>
        <v>2</v>
      </c>
      <c r="Q724" s="12" t="str">
        <f>IF(I724=0,"Never Recharged",INDEX(RFM_Method!$C$32:$G$36,6-K724,P724))</f>
        <v>Need Attention</v>
      </c>
      <c r="R724" s="39">
        <f>SUMIFS(Raw_DataUsage!$D$2:$D$5001,Raw_DataUsage!$B$2:$B$5001,A724)/1024</f>
        <v>5.4803417968749999</v>
      </c>
      <c r="S724" s="40">
        <f>SUMIFS(Raw_Calls!$D$2:$D$5001,Raw_Calls!$B$2:$B$5001,A724)/60</f>
        <v>10.166666666666666</v>
      </c>
      <c r="T724" s="38" t="str">
        <f>IF(COUNTIFS(Raw_Subscriptions!$B$2:$B$3001,A724,Raw_Subscriptions!$F$2:$F$3001,"Active")&gt;0,"Yes","No")</f>
        <v>No</v>
      </c>
    </row>
    <row r="725" spans="1:20" x14ac:dyDescent="0.3">
      <c r="A725" s="13" t="str">
        <f>Raw_Customers!A722</f>
        <v>C000721</v>
      </c>
      <c r="B725" s="13" t="str">
        <f>Raw_Customers!B722</f>
        <v>Neha Yadav</v>
      </c>
      <c r="C725" s="13" t="str">
        <f>Raw_Customers!E722</f>
        <v>Bangalore</v>
      </c>
      <c r="D725" s="13" t="str">
        <f>Raw_Customers!F722</f>
        <v>UP East</v>
      </c>
      <c r="E725" s="13" t="str">
        <f>Raw_Customers!H722</f>
        <v>Inactive</v>
      </c>
      <c r="F725" s="35">
        <f>Raw_Customers!G722</f>
        <v>45464</v>
      </c>
      <c r="G725" s="36" t="str">
        <f>IF(I725=0,"",INT(_xlfn.MAXIFS(Raw_Recharges!$D$2:$D$3001,Raw_Recharges!$B$2:$B$3001,A725)))</f>
        <v/>
      </c>
      <c r="H725" s="12" t="str">
        <f>IF(I725=0,"",RFM_Method!$C$5-G725)</f>
        <v/>
      </c>
      <c r="I725" s="12">
        <f>COUNTIFS(Raw_Recharges!$B$2:$B$3001,A725)</f>
        <v>0</v>
      </c>
      <c r="J725" s="37" t="str">
        <f>IF(I725=0,"",SUMIFS(Raw_Recharges!$E$2:$E$3001,Raw_Recharges!$B$2:$B$3001,A725))</f>
        <v/>
      </c>
      <c r="K725" s="38">
        <f>IF(I725=0,0,IF(H725&lt;=RFM_Method!$C$22,5,IF(H725&lt;=RFM_Method!$C$23,4,IF(H725&lt;=RFM_Method!$C$24,3,IF(H725&lt;=RFM_Method!$C$25,2,1)))))</f>
        <v>0</v>
      </c>
      <c r="L725" s="38">
        <f>IF(I725=0,0,IF(I725&gt;=RFM_Method!$E$22,5,IF(I725&gt;=RFM_Method!$E$23,4,IF(I725&gt;=RFM_Method!$E$24,3,IF(I725&gt;=RFM_Method!$E$25,2,1)))))</f>
        <v>0</v>
      </c>
      <c r="M725" s="38">
        <f>IF(I725=0,0,IF(J725&gt;=RFM_Method!$D$25,5,IF(J725&gt;=RFM_Method!$D$24,4,IF(J725&gt;=RFM_Method!$D$23,3,IF(J725&gt;=RFM_Method!$D$22,2,1)))))</f>
        <v>0</v>
      </c>
      <c r="N725" s="38" t="str">
        <f t="shared" si="33"/>
        <v>000</v>
      </c>
      <c r="O725" s="38">
        <f t="shared" si="34"/>
        <v>0</v>
      </c>
      <c r="P725" s="38">
        <f t="shared" si="35"/>
        <v>0</v>
      </c>
      <c r="Q725" s="12" t="str">
        <f>IF(I725=0,"Never Recharged",INDEX(RFM_Method!$C$32:$G$36,6-K725,P725))</f>
        <v>Never Recharged</v>
      </c>
      <c r="R725" s="39">
        <f>SUMIFS(Raw_DataUsage!$D$2:$D$5001,Raw_DataUsage!$B$2:$B$5001,A725)/1024</f>
        <v>1.0551074218750001</v>
      </c>
      <c r="S725" s="40">
        <f>SUMIFS(Raw_Calls!$D$2:$D$5001,Raw_Calls!$B$2:$B$5001,A725)/60</f>
        <v>0</v>
      </c>
      <c r="T725" s="38" t="str">
        <f>IF(COUNTIFS(Raw_Subscriptions!$B$2:$B$3001,A725,Raw_Subscriptions!$F$2:$F$3001,"Active")&gt;0,"Yes","No")</f>
        <v>No</v>
      </c>
    </row>
    <row r="726" spans="1:20" x14ac:dyDescent="0.3">
      <c r="A726" s="13" t="str">
        <f>Raw_Customers!A723</f>
        <v>C000722</v>
      </c>
      <c r="B726" s="13" t="str">
        <f>Raw_Customers!B723</f>
        <v>Suresh Jha</v>
      </c>
      <c r="C726" s="13" t="str">
        <f>Raw_Customers!E723</f>
        <v>Chennai</v>
      </c>
      <c r="D726" s="13" t="str">
        <f>Raw_Customers!F723</f>
        <v>Telangana</v>
      </c>
      <c r="E726" s="13" t="str">
        <f>Raw_Customers!H723</f>
        <v>Inactive</v>
      </c>
      <c r="F726" s="35">
        <f>Raw_Customers!G723</f>
        <v>45872</v>
      </c>
      <c r="G726" s="36">
        <f>IF(I726=0,"",INT(_xlfn.MAXIFS(Raw_Recharges!$D$2:$D$3001,Raw_Recharges!$B$2:$B$3001,A726)))</f>
        <v>46017</v>
      </c>
      <c r="H726" s="12">
        <f>IF(I726=0,"",RFM_Method!$C$5-G726)</f>
        <v>37</v>
      </c>
      <c r="I726" s="12">
        <f>COUNTIFS(Raw_Recharges!$B$2:$B$3001,A726)</f>
        <v>1</v>
      </c>
      <c r="J726" s="37">
        <f>IF(I726=0,"",SUMIFS(Raw_Recharges!$E$2:$E$3001,Raw_Recharges!$B$2:$B$3001,A726))</f>
        <v>99</v>
      </c>
      <c r="K726" s="38">
        <f>IF(I726=0,0,IF(H726&lt;=RFM_Method!$C$22,5,IF(H726&lt;=RFM_Method!$C$23,4,IF(H726&lt;=RFM_Method!$C$24,3,IF(H726&lt;=RFM_Method!$C$25,2,1)))))</f>
        <v>5</v>
      </c>
      <c r="L726" s="38">
        <f>IF(I726=0,0,IF(I726&gt;=RFM_Method!$E$22,5,IF(I726&gt;=RFM_Method!$E$23,4,IF(I726&gt;=RFM_Method!$E$24,3,IF(I726&gt;=RFM_Method!$E$25,2,1)))))</f>
        <v>1</v>
      </c>
      <c r="M726" s="38">
        <f>IF(I726=0,0,IF(J726&gt;=RFM_Method!$D$25,5,IF(J726&gt;=RFM_Method!$D$24,4,IF(J726&gt;=RFM_Method!$D$23,3,IF(J726&gt;=RFM_Method!$D$22,2,1)))))</f>
        <v>1</v>
      </c>
      <c r="N726" s="38" t="str">
        <f t="shared" si="33"/>
        <v>511</v>
      </c>
      <c r="O726" s="38">
        <f t="shared" si="34"/>
        <v>7</v>
      </c>
      <c r="P726" s="38">
        <f t="shared" si="35"/>
        <v>1</v>
      </c>
      <c r="Q726" s="12" t="str">
        <f>IF(I726=0,"Never Recharged",INDEX(RFM_Method!$C$32:$G$36,6-K726,P726))</f>
        <v>New Customers</v>
      </c>
      <c r="R726" s="39">
        <f>SUMIFS(Raw_DataUsage!$D$2:$D$5001,Raw_DataUsage!$B$2:$B$5001,A726)/1024</f>
        <v>0</v>
      </c>
      <c r="S726" s="40">
        <f>SUMIFS(Raw_Calls!$D$2:$D$5001,Raw_Calls!$B$2:$B$5001,A726)/60</f>
        <v>1.2833333333333334</v>
      </c>
      <c r="T726" s="38" t="str">
        <f>IF(COUNTIFS(Raw_Subscriptions!$B$2:$B$3001,A726,Raw_Subscriptions!$F$2:$F$3001,"Active")&gt;0,"Yes","No")</f>
        <v>Yes</v>
      </c>
    </row>
    <row r="727" spans="1:20" x14ac:dyDescent="0.3">
      <c r="A727" s="13" t="str">
        <f>Raw_Customers!A724</f>
        <v>C000723</v>
      </c>
      <c r="B727" s="13" t="str">
        <f>Raw_Customers!B724</f>
        <v>Amit Kumar</v>
      </c>
      <c r="C727" s="13" t="str">
        <f>Raw_Customers!E724</f>
        <v>Bangalore</v>
      </c>
      <c r="D727" s="13" t="str">
        <f>Raw_Customers!F724</f>
        <v>UP West</v>
      </c>
      <c r="E727" s="13" t="str">
        <f>Raw_Customers!H724</f>
        <v>Active</v>
      </c>
      <c r="F727" s="35">
        <f>Raw_Customers!G724</f>
        <v>45780</v>
      </c>
      <c r="G727" s="36">
        <f>IF(I727=0,"",INT(_xlfn.MAXIFS(Raw_Recharges!$D$2:$D$3001,Raw_Recharges!$B$2:$B$3001,A727)))</f>
        <v>46013</v>
      </c>
      <c r="H727" s="12">
        <f>IF(I727=0,"",RFM_Method!$C$5-G727)</f>
        <v>41</v>
      </c>
      <c r="I727" s="12">
        <f>COUNTIFS(Raw_Recharges!$B$2:$B$3001,A727)</f>
        <v>3</v>
      </c>
      <c r="J727" s="37">
        <f>IF(I727=0,"",SUMIFS(Raw_Recharges!$E$2:$E$3001,Raw_Recharges!$B$2:$B$3001,A727))</f>
        <v>1597</v>
      </c>
      <c r="K727" s="38">
        <f>IF(I727=0,0,IF(H727&lt;=RFM_Method!$C$22,5,IF(H727&lt;=RFM_Method!$C$23,4,IF(H727&lt;=RFM_Method!$C$24,3,IF(H727&lt;=RFM_Method!$C$25,2,1)))))</f>
        <v>4</v>
      </c>
      <c r="L727" s="38">
        <f>IF(I727=0,0,IF(I727&gt;=RFM_Method!$E$22,5,IF(I727&gt;=RFM_Method!$E$23,4,IF(I727&gt;=RFM_Method!$E$24,3,IF(I727&gt;=RFM_Method!$E$25,2,1)))))</f>
        <v>3</v>
      </c>
      <c r="M727" s="38">
        <f>IF(I727=0,0,IF(J727&gt;=RFM_Method!$D$25,5,IF(J727&gt;=RFM_Method!$D$24,4,IF(J727&gt;=RFM_Method!$D$23,3,IF(J727&gt;=RFM_Method!$D$22,2,1)))))</f>
        <v>4</v>
      </c>
      <c r="N727" s="38" t="str">
        <f t="shared" si="33"/>
        <v>434</v>
      </c>
      <c r="O727" s="38">
        <f t="shared" si="34"/>
        <v>11</v>
      </c>
      <c r="P727" s="38">
        <f t="shared" si="35"/>
        <v>4</v>
      </c>
      <c r="Q727" s="12" t="str">
        <f>IF(I727=0,"Never Recharged",INDEX(RFM_Method!$C$32:$G$36,6-K727,P727))</f>
        <v>Loyal Customers</v>
      </c>
      <c r="R727" s="39">
        <f>SUMIFS(Raw_DataUsage!$D$2:$D$5001,Raw_DataUsage!$B$2:$B$5001,A727)/1024</f>
        <v>7.0217285156249991</v>
      </c>
      <c r="S727" s="40">
        <f>SUMIFS(Raw_Calls!$D$2:$D$5001,Raw_Calls!$B$2:$B$5001,A727)/60</f>
        <v>165.3</v>
      </c>
      <c r="T727" s="38" t="str">
        <f>IF(COUNTIFS(Raw_Subscriptions!$B$2:$B$3001,A727,Raw_Subscriptions!$F$2:$F$3001,"Active")&gt;0,"Yes","No")</f>
        <v>Yes</v>
      </c>
    </row>
    <row r="728" spans="1:20" x14ac:dyDescent="0.3">
      <c r="A728" s="13" t="str">
        <f>Raw_Customers!A725</f>
        <v>C000724</v>
      </c>
      <c r="B728" s="13" t="str">
        <f>Raw_Customers!B725</f>
        <v>Neha Singh</v>
      </c>
      <c r="C728" s="13" t="str">
        <f>Raw_Customers!E725</f>
        <v>Chennai</v>
      </c>
      <c r="D728" s="13" t="str">
        <f>Raw_Customers!F725</f>
        <v>Karnataka</v>
      </c>
      <c r="E728" s="13" t="str">
        <f>Raw_Customers!H725</f>
        <v>Active</v>
      </c>
      <c r="F728" s="35">
        <f>Raw_Customers!G725</f>
        <v>44425</v>
      </c>
      <c r="G728" s="36">
        <f>IF(I728=0,"",INT(_xlfn.MAXIFS(Raw_Recharges!$D$2:$D$3001,Raw_Recharges!$B$2:$B$3001,A728)))</f>
        <v>45939</v>
      </c>
      <c r="H728" s="12">
        <f>IF(I728=0,"",RFM_Method!$C$5-G728)</f>
        <v>115</v>
      </c>
      <c r="I728" s="12">
        <f>COUNTIFS(Raw_Recharges!$B$2:$B$3001,A728)</f>
        <v>1</v>
      </c>
      <c r="J728" s="37">
        <f>IF(I728=0,"",SUMIFS(Raw_Recharges!$E$2:$E$3001,Raw_Recharges!$B$2:$B$3001,A728))</f>
        <v>2999</v>
      </c>
      <c r="K728" s="38">
        <f>IF(I728=0,0,IF(H728&lt;=RFM_Method!$C$22,5,IF(H728&lt;=RFM_Method!$C$23,4,IF(H728&lt;=RFM_Method!$C$24,3,IF(H728&lt;=RFM_Method!$C$25,2,1)))))</f>
        <v>3</v>
      </c>
      <c r="L728" s="38">
        <f>IF(I728=0,0,IF(I728&gt;=RFM_Method!$E$22,5,IF(I728&gt;=RFM_Method!$E$23,4,IF(I728&gt;=RFM_Method!$E$24,3,IF(I728&gt;=RFM_Method!$E$25,2,1)))))</f>
        <v>1</v>
      </c>
      <c r="M728" s="38">
        <f>IF(I728=0,0,IF(J728&gt;=RFM_Method!$D$25,5,IF(J728&gt;=RFM_Method!$D$24,4,IF(J728&gt;=RFM_Method!$D$23,3,IF(J728&gt;=RFM_Method!$D$22,2,1)))))</f>
        <v>5</v>
      </c>
      <c r="N728" s="38" t="str">
        <f t="shared" si="33"/>
        <v>315</v>
      </c>
      <c r="O728" s="38">
        <f t="shared" si="34"/>
        <v>9</v>
      </c>
      <c r="P728" s="38">
        <f t="shared" si="35"/>
        <v>3</v>
      </c>
      <c r="Q728" s="12" t="str">
        <f>IF(I728=0,"Never Recharged",INDEX(RFM_Method!$C$32:$G$36,6-K728,P728))</f>
        <v>Need Attention</v>
      </c>
      <c r="R728" s="39">
        <f>SUMIFS(Raw_DataUsage!$D$2:$D$5001,Raw_DataUsage!$B$2:$B$5001,A728)/1024</f>
        <v>3.0610839843750002</v>
      </c>
      <c r="S728" s="40">
        <f>SUMIFS(Raw_Calls!$D$2:$D$5001,Raw_Calls!$B$2:$B$5001,A728)/60</f>
        <v>116.21666666666667</v>
      </c>
      <c r="T728" s="38" t="str">
        <f>IF(COUNTIFS(Raw_Subscriptions!$B$2:$B$3001,A728,Raw_Subscriptions!$F$2:$F$3001,"Active")&gt;0,"Yes","No")</f>
        <v>No</v>
      </c>
    </row>
    <row r="729" spans="1:20" x14ac:dyDescent="0.3">
      <c r="A729" s="13" t="str">
        <f>Raw_Customers!A726</f>
        <v>C000725</v>
      </c>
      <c r="B729" s="13" t="str">
        <f>Raw_Customers!B726</f>
        <v>Suresh Singh</v>
      </c>
      <c r="C729" s="13" t="str">
        <f>Raw_Customers!E726</f>
        <v>Mumbai</v>
      </c>
      <c r="D729" s="13" t="str">
        <f>Raw_Customers!F726</f>
        <v>Delhi NCR</v>
      </c>
      <c r="E729" s="13" t="str">
        <f>Raw_Customers!H726</f>
        <v>Active</v>
      </c>
      <c r="F729" s="35">
        <f>Raw_Customers!G726</f>
        <v>44366</v>
      </c>
      <c r="G729" s="36">
        <f>IF(I729=0,"",INT(_xlfn.MAXIFS(Raw_Recharges!$D$2:$D$3001,Raw_Recharges!$B$2:$B$3001,A729)))</f>
        <v>45995</v>
      </c>
      <c r="H729" s="12">
        <f>IF(I729=0,"",RFM_Method!$C$5-G729)</f>
        <v>59</v>
      </c>
      <c r="I729" s="12">
        <f>COUNTIFS(Raw_Recharges!$B$2:$B$3001,A729)</f>
        <v>3</v>
      </c>
      <c r="J729" s="37">
        <f>IF(I729=0,"",SUMIFS(Raw_Recharges!$E$2:$E$3001,Raw_Recharges!$B$2:$B$3001,A729))</f>
        <v>3797</v>
      </c>
      <c r="K729" s="38">
        <f>IF(I729=0,0,IF(H729&lt;=RFM_Method!$C$22,5,IF(H729&lt;=RFM_Method!$C$23,4,IF(H729&lt;=RFM_Method!$C$24,3,IF(H729&lt;=RFM_Method!$C$25,2,1)))))</f>
        <v>4</v>
      </c>
      <c r="L729" s="38">
        <f>IF(I729=0,0,IF(I729&gt;=RFM_Method!$E$22,5,IF(I729&gt;=RFM_Method!$E$23,4,IF(I729&gt;=RFM_Method!$E$24,3,IF(I729&gt;=RFM_Method!$E$25,2,1)))))</f>
        <v>3</v>
      </c>
      <c r="M729" s="38">
        <f>IF(I729=0,0,IF(J729&gt;=RFM_Method!$D$25,5,IF(J729&gt;=RFM_Method!$D$24,4,IF(J729&gt;=RFM_Method!$D$23,3,IF(J729&gt;=RFM_Method!$D$22,2,1)))))</f>
        <v>5</v>
      </c>
      <c r="N729" s="38" t="str">
        <f t="shared" si="33"/>
        <v>435</v>
      </c>
      <c r="O729" s="38">
        <f t="shared" si="34"/>
        <v>12</v>
      </c>
      <c r="P729" s="38">
        <f t="shared" si="35"/>
        <v>4</v>
      </c>
      <c r="Q729" s="12" t="str">
        <f>IF(I729=0,"Never Recharged",INDEX(RFM_Method!$C$32:$G$36,6-K729,P729))</f>
        <v>Loyal Customers</v>
      </c>
      <c r="R729" s="39">
        <f>SUMIFS(Raw_DataUsage!$D$2:$D$5001,Raw_DataUsage!$B$2:$B$5001,A729)/1024</f>
        <v>4.9954199218749995</v>
      </c>
      <c r="S729" s="40">
        <f>SUMIFS(Raw_Calls!$D$2:$D$5001,Raw_Calls!$B$2:$B$5001,A729)/60</f>
        <v>221.86666666666667</v>
      </c>
      <c r="T729" s="38" t="str">
        <f>IF(COUNTIFS(Raw_Subscriptions!$B$2:$B$3001,A729,Raw_Subscriptions!$F$2:$F$3001,"Active")&gt;0,"Yes","No")</f>
        <v>No</v>
      </c>
    </row>
    <row r="730" spans="1:20" x14ac:dyDescent="0.3">
      <c r="A730" s="13" t="str">
        <f>Raw_Customers!A727</f>
        <v>C000726</v>
      </c>
      <c r="B730" s="13" t="str">
        <f>Raw_Customers!B727</f>
        <v>Pooja Yadav</v>
      </c>
      <c r="C730" s="13" t="str">
        <f>Raw_Customers!E727</f>
        <v>Pune</v>
      </c>
      <c r="D730" s="13" t="str">
        <f>Raw_Customers!F727</f>
        <v>Maharashtra</v>
      </c>
      <c r="E730" s="13" t="str">
        <f>Raw_Customers!H727</f>
        <v>Active</v>
      </c>
      <c r="F730" s="35">
        <f>Raw_Customers!G727</f>
        <v>44438</v>
      </c>
      <c r="G730" s="36">
        <f>IF(I730=0,"",INT(_xlfn.MAXIFS(Raw_Recharges!$D$2:$D$3001,Raw_Recharges!$B$2:$B$3001,A730)))</f>
        <v>45980</v>
      </c>
      <c r="H730" s="12">
        <f>IF(I730=0,"",RFM_Method!$C$5-G730)</f>
        <v>74</v>
      </c>
      <c r="I730" s="12">
        <f>COUNTIFS(Raw_Recharges!$B$2:$B$3001,A730)</f>
        <v>1</v>
      </c>
      <c r="J730" s="37">
        <f>IF(I730=0,"",SUMIFS(Raw_Recharges!$E$2:$E$3001,Raw_Recharges!$B$2:$B$3001,A730))</f>
        <v>349</v>
      </c>
      <c r="K730" s="38">
        <f>IF(I730=0,0,IF(H730&lt;=RFM_Method!$C$22,5,IF(H730&lt;=RFM_Method!$C$23,4,IF(H730&lt;=RFM_Method!$C$24,3,IF(H730&lt;=RFM_Method!$C$25,2,1)))))</f>
        <v>4</v>
      </c>
      <c r="L730" s="38">
        <f>IF(I730=0,0,IF(I730&gt;=RFM_Method!$E$22,5,IF(I730&gt;=RFM_Method!$E$23,4,IF(I730&gt;=RFM_Method!$E$24,3,IF(I730&gt;=RFM_Method!$E$25,2,1)))))</f>
        <v>1</v>
      </c>
      <c r="M730" s="38">
        <f>IF(I730=0,0,IF(J730&gt;=RFM_Method!$D$25,5,IF(J730&gt;=RFM_Method!$D$24,4,IF(J730&gt;=RFM_Method!$D$23,3,IF(J730&gt;=RFM_Method!$D$22,2,1)))))</f>
        <v>1</v>
      </c>
      <c r="N730" s="38" t="str">
        <f t="shared" si="33"/>
        <v>411</v>
      </c>
      <c r="O730" s="38">
        <f t="shared" si="34"/>
        <v>6</v>
      </c>
      <c r="P730" s="38">
        <f t="shared" si="35"/>
        <v>1</v>
      </c>
      <c r="Q730" s="12" t="str">
        <f>IF(I730=0,"Never Recharged",INDEX(RFM_Method!$C$32:$G$36,6-K730,P730))</f>
        <v>Promising</v>
      </c>
      <c r="R730" s="39">
        <f>SUMIFS(Raw_DataUsage!$D$2:$D$5001,Raw_DataUsage!$B$2:$B$5001,A730)/1024</f>
        <v>1.6458691406249999</v>
      </c>
      <c r="S730" s="40">
        <f>SUMIFS(Raw_Calls!$D$2:$D$5001,Raw_Calls!$B$2:$B$5001,A730)/60</f>
        <v>29.116666666666667</v>
      </c>
      <c r="T730" s="38" t="str">
        <f>IF(COUNTIFS(Raw_Subscriptions!$B$2:$B$3001,A730,Raw_Subscriptions!$F$2:$F$3001,"Active")&gt;0,"Yes","No")</f>
        <v>No</v>
      </c>
    </row>
    <row r="731" spans="1:20" x14ac:dyDescent="0.3">
      <c r="A731" s="13" t="str">
        <f>Raw_Customers!A728</f>
        <v>C000727</v>
      </c>
      <c r="B731" s="13" t="str">
        <f>Raw_Customers!B728</f>
        <v>Raj Patel</v>
      </c>
      <c r="C731" s="13" t="str">
        <f>Raw_Customers!E728</f>
        <v>Hyderabad</v>
      </c>
      <c r="D731" s="13" t="str">
        <f>Raw_Customers!F728</f>
        <v>Tamil Nadu</v>
      </c>
      <c r="E731" s="13" t="str">
        <f>Raw_Customers!H728</f>
        <v>Active</v>
      </c>
      <c r="F731" s="35">
        <f>Raw_Customers!G728</f>
        <v>45541</v>
      </c>
      <c r="G731" s="36">
        <f>IF(I731=0,"",INT(_xlfn.MAXIFS(Raw_Recharges!$D$2:$D$3001,Raw_Recharges!$B$2:$B$3001,A731)))</f>
        <v>46049</v>
      </c>
      <c r="H731" s="12">
        <f>IF(I731=0,"",RFM_Method!$C$5-G731)</f>
        <v>5</v>
      </c>
      <c r="I731" s="12">
        <f>COUNTIFS(Raw_Recharges!$B$2:$B$3001,A731)</f>
        <v>3</v>
      </c>
      <c r="J731" s="37">
        <f>IF(I731=0,"",SUMIFS(Raw_Recharges!$E$2:$E$3001,Raw_Recharges!$B$2:$B$3001,A731))</f>
        <v>946</v>
      </c>
      <c r="K731" s="38">
        <f>IF(I731=0,0,IF(H731&lt;=RFM_Method!$C$22,5,IF(H731&lt;=RFM_Method!$C$23,4,IF(H731&lt;=RFM_Method!$C$24,3,IF(H731&lt;=RFM_Method!$C$25,2,1)))))</f>
        <v>5</v>
      </c>
      <c r="L731" s="38">
        <f>IF(I731=0,0,IF(I731&gt;=RFM_Method!$E$22,5,IF(I731&gt;=RFM_Method!$E$23,4,IF(I731&gt;=RFM_Method!$E$24,3,IF(I731&gt;=RFM_Method!$E$25,2,1)))))</f>
        <v>3</v>
      </c>
      <c r="M731" s="38">
        <f>IF(I731=0,0,IF(J731&gt;=RFM_Method!$D$25,5,IF(J731&gt;=RFM_Method!$D$24,4,IF(J731&gt;=RFM_Method!$D$23,3,IF(J731&gt;=RFM_Method!$D$22,2,1)))))</f>
        <v>3</v>
      </c>
      <c r="N731" s="38" t="str">
        <f t="shared" si="33"/>
        <v>533</v>
      </c>
      <c r="O731" s="38">
        <f t="shared" si="34"/>
        <v>11</v>
      </c>
      <c r="P731" s="38">
        <f t="shared" si="35"/>
        <v>3</v>
      </c>
      <c r="Q731" s="12" t="str">
        <f>IF(I731=0,"Never Recharged",INDEX(RFM_Method!$C$32:$G$36,6-K731,P731))</f>
        <v>Potential Loyalist</v>
      </c>
      <c r="R731" s="39">
        <f>SUMIFS(Raw_DataUsage!$D$2:$D$5001,Raw_DataUsage!$B$2:$B$5001,A731)/1024</f>
        <v>1.0076855468749999</v>
      </c>
      <c r="S731" s="40">
        <f>SUMIFS(Raw_Calls!$D$2:$D$5001,Raw_Calls!$B$2:$B$5001,A731)/60</f>
        <v>90.416666666666671</v>
      </c>
      <c r="T731" s="38" t="str">
        <f>IF(COUNTIFS(Raw_Subscriptions!$B$2:$B$3001,A731,Raw_Subscriptions!$F$2:$F$3001,"Active")&gt;0,"Yes","No")</f>
        <v>Yes</v>
      </c>
    </row>
    <row r="732" spans="1:20" x14ac:dyDescent="0.3">
      <c r="A732" s="13" t="str">
        <f>Raw_Customers!A729</f>
        <v>C000728</v>
      </c>
      <c r="B732" s="13" t="str">
        <f>Raw_Customers!B729</f>
        <v>Neha Gupta</v>
      </c>
      <c r="C732" s="13" t="str">
        <f>Raw_Customers!E729</f>
        <v>Delhi</v>
      </c>
      <c r="D732" s="13" t="str">
        <f>Raw_Customers!F729</f>
        <v>Mumbai</v>
      </c>
      <c r="E732" s="13" t="str">
        <f>Raw_Customers!H729</f>
        <v>Inactive</v>
      </c>
      <c r="F732" s="35">
        <f>Raw_Customers!G729</f>
        <v>44232</v>
      </c>
      <c r="G732" s="36">
        <f>IF(I732=0,"",INT(_xlfn.MAXIFS(Raw_Recharges!$D$2:$D$3001,Raw_Recharges!$B$2:$B$3001,A732)))</f>
        <v>45922</v>
      </c>
      <c r="H732" s="12">
        <f>IF(I732=0,"",RFM_Method!$C$5-G732)</f>
        <v>132</v>
      </c>
      <c r="I732" s="12">
        <f>COUNTIFS(Raw_Recharges!$B$2:$B$3001,A732)</f>
        <v>2</v>
      </c>
      <c r="J732" s="37">
        <f>IF(I732=0,"",SUMIFS(Raw_Recharges!$E$2:$E$3001,Raw_Recharges!$B$2:$B$3001,A732))</f>
        <v>1498</v>
      </c>
      <c r="K732" s="38">
        <f>IF(I732=0,0,IF(H732&lt;=RFM_Method!$C$22,5,IF(H732&lt;=RFM_Method!$C$23,4,IF(H732&lt;=RFM_Method!$C$24,3,IF(H732&lt;=RFM_Method!$C$25,2,1)))))</f>
        <v>3</v>
      </c>
      <c r="L732" s="38">
        <f>IF(I732=0,0,IF(I732&gt;=RFM_Method!$E$22,5,IF(I732&gt;=RFM_Method!$E$23,4,IF(I732&gt;=RFM_Method!$E$24,3,IF(I732&gt;=RFM_Method!$E$25,2,1)))))</f>
        <v>2</v>
      </c>
      <c r="M732" s="38">
        <f>IF(I732=0,0,IF(J732&gt;=RFM_Method!$D$25,5,IF(J732&gt;=RFM_Method!$D$24,4,IF(J732&gt;=RFM_Method!$D$23,3,IF(J732&gt;=RFM_Method!$D$22,2,1)))))</f>
        <v>4</v>
      </c>
      <c r="N732" s="38" t="str">
        <f t="shared" si="33"/>
        <v>324</v>
      </c>
      <c r="O732" s="38">
        <f t="shared" si="34"/>
        <v>9</v>
      </c>
      <c r="P732" s="38">
        <f t="shared" si="35"/>
        <v>3</v>
      </c>
      <c r="Q732" s="12" t="str">
        <f>IF(I732=0,"Never Recharged",INDEX(RFM_Method!$C$32:$G$36,6-K732,P732))</f>
        <v>Need Attention</v>
      </c>
      <c r="R732" s="39">
        <f>SUMIFS(Raw_DataUsage!$D$2:$D$5001,Raw_DataUsage!$B$2:$B$5001,A732)/1024</f>
        <v>2.4853515625</v>
      </c>
      <c r="S732" s="40">
        <f>SUMIFS(Raw_Calls!$D$2:$D$5001,Raw_Calls!$B$2:$B$5001,A732)/60</f>
        <v>100.28333333333333</v>
      </c>
      <c r="T732" s="38" t="str">
        <f>IF(COUNTIFS(Raw_Subscriptions!$B$2:$B$3001,A732,Raw_Subscriptions!$F$2:$F$3001,"Active")&gt;0,"Yes","No")</f>
        <v>No</v>
      </c>
    </row>
    <row r="733" spans="1:20" x14ac:dyDescent="0.3">
      <c r="A733" s="13" t="str">
        <f>Raw_Customers!A730</f>
        <v>C000729</v>
      </c>
      <c r="B733" s="13" t="str">
        <f>Raw_Customers!B730</f>
        <v>Pooja Singh</v>
      </c>
      <c r="C733" s="13" t="str">
        <f>Raw_Customers!E730</f>
        <v>Chennai</v>
      </c>
      <c r="D733" s="13" t="str">
        <f>Raw_Customers!F730</f>
        <v>Andhra Pradesh</v>
      </c>
      <c r="E733" s="13" t="str">
        <f>Raw_Customers!H730</f>
        <v>Active</v>
      </c>
      <c r="F733" s="35">
        <f>Raw_Customers!G730</f>
        <v>44948</v>
      </c>
      <c r="G733" s="36">
        <f>IF(I733=0,"",INT(_xlfn.MAXIFS(Raw_Recharges!$D$2:$D$3001,Raw_Recharges!$B$2:$B$3001,A733)))</f>
        <v>45975</v>
      </c>
      <c r="H733" s="12">
        <f>IF(I733=0,"",RFM_Method!$C$5-G733)</f>
        <v>79</v>
      </c>
      <c r="I733" s="12">
        <f>COUNTIFS(Raw_Recharges!$B$2:$B$3001,A733)</f>
        <v>1</v>
      </c>
      <c r="J733" s="37">
        <f>IF(I733=0,"",SUMIFS(Raw_Recharges!$E$2:$E$3001,Raw_Recharges!$B$2:$B$3001,A733))</f>
        <v>999</v>
      </c>
      <c r="K733" s="38">
        <f>IF(I733=0,0,IF(H733&lt;=RFM_Method!$C$22,5,IF(H733&lt;=RFM_Method!$C$23,4,IF(H733&lt;=RFM_Method!$C$24,3,IF(H733&lt;=RFM_Method!$C$25,2,1)))))</f>
        <v>4</v>
      </c>
      <c r="L733" s="38">
        <f>IF(I733=0,0,IF(I733&gt;=RFM_Method!$E$22,5,IF(I733&gt;=RFM_Method!$E$23,4,IF(I733&gt;=RFM_Method!$E$24,3,IF(I733&gt;=RFM_Method!$E$25,2,1)))))</f>
        <v>1</v>
      </c>
      <c r="M733" s="38">
        <f>IF(I733=0,0,IF(J733&gt;=RFM_Method!$D$25,5,IF(J733&gt;=RFM_Method!$D$24,4,IF(J733&gt;=RFM_Method!$D$23,3,IF(J733&gt;=RFM_Method!$D$22,2,1)))))</f>
        <v>3</v>
      </c>
      <c r="N733" s="38" t="str">
        <f t="shared" si="33"/>
        <v>413</v>
      </c>
      <c r="O733" s="38">
        <f t="shared" si="34"/>
        <v>8</v>
      </c>
      <c r="P733" s="38">
        <f t="shared" si="35"/>
        <v>2</v>
      </c>
      <c r="Q733" s="12" t="str">
        <f>IF(I733=0,"Never Recharged",INDEX(RFM_Method!$C$32:$G$36,6-K733,P733))</f>
        <v>Potential Loyalist</v>
      </c>
      <c r="R733" s="39">
        <f>SUMIFS(Raw_DataUsage!$D$2:$D$5001,Raw_DataUsage!$B$2:$B$5001,A733)/1024</f>
        <v>1.025107421875</v>
      </c>
      <c r="S733" s="40">
        <f>SUMIFS(Raw_Calls!$D$2:$D$5001,Raw_Calls!$B$2:$B$5001,A733)/60</f>
        <v>54.3</v>
      </c>
      <c r="T733" s="38" t="str">
        <f>IF(COUNTIFS(Raw_Subscriptions!$B$2:$B$3001,A733,Raw_Subscriptions!$F$2:$F$3001,"Active")&gt;0,"Yes","No")</f>
        <v>Yes</v>
      </c>
    </row>
    <row r="734" spans="1:20" x14ac:dyDescent="0.3">
      <c r="A734" s="13" t="str">
        <f>Raw_Customers!A731</f>
        <v>C000730</v>
      </c>
      <c r="B734" s="13" t="str">
        <f>Raw_Customers!B731</f>
        <v>Anita Sharma</v>
      </c>
      <c r="C734" s="13" t="str">
        <f>Raw_Customers!E731</f>
        <v>Chennai</v>
      </c>
      <c r="D734" s="13" t="str">
        <f>Raw_Customers!F731</f>
        <v>UP West</v>
      </c>
      <c r="E734" s="13" t="str">
        <f>Raw_Customers!H731</f>
        <v>Active</v>
      </c>
      <c r="F734" s="35">
        <f>Raw_Customers!G731</f>
        <v>44421</v>
      </c>
      <c r="G734" s="36">
        <f>IF(I734=0,"",INT(_xlfn.MAXIFS(Raw_Recharges!$D$2:$D$3001,Raw_Recharges!$B$2:$B$3001,A734)))</f>
        <v>45960</v>
      </c>
      <c r="H734" s="12">
        <f>IF(I734=0,"",RFM_Method!$C$5-G734)</f>
        <v>94</v>
      </c>
      <c r="I734" s="12">
        <f>COUNTIFS(Raw_Recharges!$B$2:$B$3001,A734)</f>
        <v>2</v>
      </c>
      <c r="J734" s="37">
        <f>IF(I734=0,"",SUMIFS(Raw_Recharges!$E$2:$E$3001,Raw_Recharges!$B$2:$B$3001,A734))</f>
        <v>198</v>
      </c>
      <c r="K734" s="38">
        <f>IF(I734=0,0,IF(H734&lt;=RFM_Method!$C$22,5,IF(H734&lt;=RFM_Method!$C$23,4,IF(H734&lt;=RFM_Method!$C$24,3,IF(H734&lt;=RFM_Method!$C$25,2,1)))))</f>
        <v>3</v>
      </c>
      <c r="L734" s="38">
        <f>IF(I734=0,0,IF(I734&gt;=RFM_Method!$E$22,5,IF(I734&gt;=RFM_Method!$E$23,4,IF(I734&gt;=RFM_Method!$E$24,3,IF(I734&gt;=RFM_Method!$E$25,2,1)))))</f>
        <v>2</v>
      </c>
      <c r="M734" s="38">
        <f>IF(I734=0,0,IF(J734&gt;=RFM_Method!$D$25,5,IF(J734&gt;=RFM_Method!$D$24,4,IF(J734&gt;=RFM_Method!$D$23,3,IF(J734&gt;=RFM_Method!$D$22,2,1)))))</f>
        <v>1</v>
      </c>
      <c r="N734" s="38" t="str">
        <f t="shared" si="33"/>
        <v>321</v>
      </c>
      <c r="O734" s="38">
        <f t="shared" si="34"/>
        <v>6</v>
      </c>
      <c r="P734" s="38">
        <f t="shared" si="35"/>
        <v>2</v>
      </c>
      <c r="Q734" s="12" t="str">
        <f>IF(I734=0,"Never Recharged",INDEX(RFM_Method!$C$32:$G$36,6-K734,P734))</f>
        <v>Need Attention</v>
      </c>
      <c r="R734" s="39">
        <f>SUMIFS(Raw_DataUsage!$D$2:$D$5001,Raw_DataUsage!$B$2:$B$5001,A734)/1024</f>
        <v>4.2797656250000005</v>
      </c>
      <c r="S734" s="40">
        <f>SUMIFS(Raw_Calls!$D$2:$D$5001,Raw_Calls!$B$2:$B$5001,A734)/60</f>
        <v>42.416666666666664</v>
      </c>
      <c r="T734" s="38" t="str">
        <f>IF(COUNTIFS(Raw_Subscriptions!$B$2:$B$3001,A734,Raw_Subscriptions!$F$2:$F$3001,"Active")&gt;0,"Yes","No")</f>
        <v>Yes</v>
      </c>
    </row>
    <row r="735" spans="1:20" x14ac:dyDescent="0.3">
      <c r="A735" s="13" t="str">
        <f>Raw_Customers!A732</f>
        <v>C000731</v>
      </c>
      <c r="B735" s="13" t="str">
        <f>Raw_Customers!B732</f>
        <v>Neha Yadav</v>
      </c>
      <c r="C735" s="13" t="str">
        <f>Raw_Customers!E732</f>
        <v>Chennai</v>
      </c>
      <c r="D735" s="13" t="str">
        <f>Raw_Customers!F732</f>
        <v>Maharashtra</v>
      </c>
      <c r="E735" s="13" t="str">
        <f>Raw_Customers!H732</f>
        <v>Inactive</v>
      </c>
      <c r="F735" s="35">
        <f>Raw_Customers!G732</f>
        <v>44788</v>
      </c>
      <c r="G735" s="36">
        <f>IF(I735=0,"",INT(_xlfn.MAXIFS(Raw_Recharges!$D$2:$D$3001,Raw_Recharges!$B$2:$B$3001,A735)))</f>
        <v>45974</v>
      </c>
      <c r="H735" s="12">
        <f>IF(I735=0,"",RFM_Method!$C$5-G735)</f>
        <v>80</v>
      </c>
      <c r="I735" s="12">
        <f>COUNTIFS(Raw_Recharges!$B$2:$B$3001,A735)</f>
        <v>2</v>
      </c>
      <c r="J735" s="37">
        <f>IF(I735=0,"",SUMIFS(Raw_Recharges!$E$2:$E$3001,Raw_Recharges!$B$2:$B$3001,A735))</f>
        <v>497</v>
      </c>
      <c r="K735" s="38">
        <f>IF(I735=0,0,IF(H735&lt;=RFM_Method!$C$22,5,IF(H735&lt;=RFM_Method!$C$23,4,IF(H735&lt;=RFM_Method!$C$24,3,IF(H735&lt;=RFM_Method!$C$25,2,1)))))</f>
        <v>4</v>
      </c>
      <c r="L735" s="38">
        <f>IF(I735=0,0,IF(I735&gt;=RFM_Method!$E$22,5,IF(I735&gt;=RFM_Method!$E$23,4,IF(I735&gt;=RFM_Method!$E$24,3,IF(I735&gt;=RFM_Method!$E$25,2,1)))))</f>
        <v>2</v>
      </c>
      <c r="M735" s="38">
        <f>IF(I735=0,0,IF(J735&gt;=RFM_Method!$D$25,5,IF(J735&gt;=RFM_Method!$D$24,4,IF(J735&gt;=RFM_Method!$D$23,3,IF(J735&gt;=RFM_Method!$D$22,2,1)))))</f>
        <v>2</v>
      </c>
      <c r="N735" s="38" t="str">
        <f t="shared" si="33"/>
        <v>422</v>
      </c>
      <c r="O735" s="38">
        <f t="shared" si="34"/>
        <v>8</v>
      </c>
      <c r="P735" s="38">
        <f t="shared" si="35"/>
        <v>2</v>
      </c>
      <c r="Q735" s="12" t="str">
        <f>IF(I735=0,"Never Recharged",INDEX(RFM_Method!$C$32:$G$36,6-K735,P735))</f>
        <v>Potential Loyalist</v>
      </c>
      <c r="R735" s="39">
        <f>SUMIFS(Raw_DataUsage!$D$2:$D$5001,Raw_DataUsage!$B$2:$B$5001,A735)/1024</f>
        <v>2.0402148437500003</v>
      </c>
      <c r="S735" s="40">
        <f>SUMIFS(Raw_Calls!$D$2:$D$5001,Raw_Calls!$B$2:$B$5001,A735)/60</f>
        <v>11.833333333333334</v>
      </c>
      <c r="T735" s="38" t="str">
        <f>IF(COUNTIFS(Raw_Subscriptions!$B$2:$B$3001,A735,Raw_Subscriptions!$F$2:$F$3001,"Active")&gt;0,"Yes","No")</f>
        <v>No</v>
      </c>
    </row>
    <row r="736" spans="1:20" x14ac:dyDescent="0.3">
      <c r="A736" s="13" t="str">
        <f>Raw_Customers!A733</f>
        <v>C000732</v>
      </c>
      <c r="B736" s="13" t="str">
        <f>Raw_Customers!B733</f>
        <v>Neha Singh</v>
      </c>
      <c r="C736" s="13" t="str">
        <f>Raw_Customers!E733</f>
        <v>Pune</v>
      </c>
      <c r="D736" s="13" t="str">
        <f>Raw_Customers!F733</f>
        <v>UP West</v>
      </c>
      <c r="E736" s="13" t="str">
        <f>Raw_Customers!H733</f>
        <v>Inactive</v>
      </c>
      <c r="F736" s="35">
        <f>Raw_Customers!G733</f>
        <v>45405</v>
      </c>
      <c r="G736" s="36">
        <f>IF(I736=0,"",INT(_xlfn.MAXIFS(Raw_Recharges!$D$2:$D$3001,Raw_Recharges!$B$2:$B$3001,A736)))</f>
        <v>45970</v>
      </c>
      <c r="H736" s="12">
        <f>IF(I736=0,"",RFM_Method!$C$5-G736)</f>
        <v>84</v>
      </c>
      <c r="I736" s="12">
        <f>COUNTIFS(Raw_Recharges!$B$2:$B$3001,A736)</f>
        <v>3</v>
      </c>
      <c r="J736" s="37">
        <f>IF(I736=0,"",SUMIFS(Raw_Recharges!$E$2:$E$3001,Raw_Recharges!$B$2:$B$3001,A736))</f>
        <v>1681</v>
      </c>
      <c r="K736" s="38">
        <f>IF(I736=0,0,IF(H736&lt;=RFM_Method!$C$22,5,IF(H736&lt;=RFM_Method!$C$23,4,IF(H736&lt;=RFM_Method!$C$24,3,IF(H736&lt;=RFM_Method!$C$25,2,1)))))</f>
        <v>3</v>
      </c>
      <c r="L736" s="38">
        <f>IF(I736=0,0,IF(I736&gt;=RFM_Method!$E$22,5,IF(I736&gt;=RFM_Method!$E$23,4,IF(I736&gt;=RFM_Method!$E$24,3,IF(I736&gt;=RFM_Method!$E$25,2,1)))))</f>
        <v>3</v>
      </c>
      <c r="M736" s="38">
        <f>IF(I736=0,0,IF(J736&gt;=RFM_Method!$D$25,5,IF(J736&gt;=RFM_Method!$D$24,4,IF(J736&gt;=RFM_Method!$D$23,3,IF(J736&gt;=RFM_Method!$D$22,2,1)))))</f>
        <v>4</v>
      </c>
      <c r="N736" s="38" t="str">
        <f t="shared" si="33"/>
        <v>334</v>
      </c>
      <c r="O736" s="38">
        <f t="shared" si="34"/>
        <v>10</v>
      </c>
      <c r="P736" s="38">
        <f t="shared" si="35"/>
        <v>4</v>
      </c>
      <c r="Q736" s="12" t="str">
        <f>IF(I736=0,"Never Recharged",INDEX(RFM_Method!$C$32:$G$36,6-K736,P736))</f>
        <v>Loyal Customers</v>
      </c>
      <c r="R736" s="39">
        <f>SUMIFS(Raw_DataUsage!$D$2:$D$5001,Raw_DataUsage!$B$2:$B$5001,A736)/1024</f>
        <v>1.241162109375</v>
      </c>
      <c r="S736" s="40">
        <f>SUMIFS(Raw_Calls!$D$2:$D$5001,Raw_Calls!$B$2:$B$5001,A736)/60</f>
        <v>82.666666666666671</v>
      </c>
      <c r="T736" s="38" t="str">
        <f>IF(COUNTIFS(Raw_Subscriptions!$B$2:$B$3001,A736,Raw_Subscriptions!$F$2:$F$3001,"Active")&gt;0,"Yes","No")</f>
        <v>No</v>
      </c>
    </row>
    <row r="737" spans="1:20" x14ac:dyDescent="0.3">
      <c r="A737" s="13" t="str">
        <f>Raw_Customers!A734</f>
        <v>C000733</v>
      </c>
      <c r="B737" s="13" t="str">
        <f>Raw_Customers!B734</f>
        <v>Neha Gupta</v>
      </c>
      <c r="C737" s="13" t="str">
        <f>Raw_Customers!E734</f>
        <v>Chennai</v>
      </c>
      <c r="D737" s="13" t="str">
        <f>Raw_Customers!F734</f>
        <v>Telangana</v>
      </c>
      <c r="E737" s="13" t="str">
        <f>Raw_Customers!H734</f>
        <v>Active</v>
      </c>
      <c r="F737" s="35">
        <f>Raw_Customers!G734</f>
        <v>44637</v>
      </c>
      <c r="G737" s="36" t="str">
        <f>IF(I737=0,"",INT(_xlfn.MAXIFS(Raw_Recharges!$D$2:$D$3001,Raw_Recharges!$B$2:$B$3001,A737)))</f>
        <v/>
      </c>
      <c r="H737" s="12" t="str">
        <f>IF(I737=0,"",RFM_Method!$C$5-G737)</f>
        <v/>
      </c>
      <c r="I737" s="12">
        <f>COUNTIFS(Raw_Recharges!$B$2:$B$3001,A737)</f>
        <v>0</v>
      </c>
      <c r="J737" s="37" t="str">
        <f>IF(I737=0,"",SUMIFS(Raw_Recharges!$E$2:$E$3001,Raw_Recharges!$B$2:$B$3001,A737))</f>
        <v/>
      </c>
      <c r="K737" s="38">
        <f>IF(I737=0,0,IF(H737&lt;=RFM_Method!$C$22,5,IF(H737&lt;=RFM_Method!$C$23,4,IF(H737&lt;=RFM_Method!$C$24,3,IF(H737&lt;=RFM_Method!$C$25,2,1)))))</f>
        <v>0</v>
      </c>
      <c r="L737" s="38">
        <f>IF(I737=0,0,IF(I737&gt;=RFM_Method!$E$22,5,IF(I737&gt;=RFM_Method!$E$23,4,IF(I737&gt;=RFM_Method!$E$24,3,IF(I737&gt;=RFM_Method!$E$25,2,1)))))</f>
        <v>0</v>
      </c>
      <c r="M737" s="38">
        <f>IF(I737=0,0,IF(J737&gt;=RFM_Method!$D$25,5,IF(J737&gt;=RFM_Method!$D$24,4,IF(J737&gt;=RFM_Method!$D$23,3,IF(J737&gt;=RFM_Method!$D$22,2,1)))))</f>
        <v>0</v>
      </c>
      <c r="N737" s="38" t="str">
        <f t="shared" si="33"/>
        <v>000</v>
      </c>
      <c r="O737" s="38">
        <f t="shared" si="34"/>
        <v>0</v>
      </c>
      <c r="P737" s="38">
        <f t="shared" si="35"/>
        <v>0</v>
      </c>
      <c r="Q737" s="12" t="str">
        <f>IF(I737=0,"Never Recharged",INDEX(RFM_Method!$C$32:$G$36,6-K737,P737))</f>
        <v>Never Recharged</v>
      </c>
      <c r="R737" s="39">
        <f>SUMIFS(Raw_DataUsage!$D$2:$D$5001,Raw_DataUsage!$B$2:$B$5001,A737)/1024</f>
        <v>2.7104589843750002</v>
      </c>
      <c r="S737" s="40">
        <f>SUMIFS(Raw_Calls!$D$2:$D$5001,Raw_Calls!$B$2:$B$5001,A737)/60</f>
        <v>116</v>
      </c>
      <c r="T737" s="38" t="str">
        <f>IF(COUNTIFS(Raw_Subscriptions!$B$2:$B$3001,A737,Raw_Subscriptions!$F$2:$F$3001,"Active")&gt;0,"Yes","No")</f>
        <v>No</v>
      </c>
    </row>
    <row r="738" spans="1:20" x14ac:dyDescent="0.3">
      <c r="A738" s="13" t="str">
        <f>Raw_Customers!A735</f>
        <v>C000734</v>
      </c>
      <c r="B738" s="13" t="str">
        <f>Raw_Customers!B735</f>
        <v>Raj Patel</v>
      </c>
      <c r="C738" s="13" t="str">
        <f>Raw_Customers!E735</f>
        <v>Bangalore</v>
      </c>
      <c r="D738" s="13" t="str">
        <f>Raw_Customers!F735</f>
        <v>Karnataka</v>
      </c>
      <c r="E738" s="13" t="str">
        <f>Raw_Customers!H735</f>
        <v>Active</v>
      </c>
      <c r="F738" s="35">
        <f>Raw_Customers!G735</f>
        <v>44757</v>
      </c>
      <c r="G738" s="36">
        <f>IF(I738=0,"",INT(_xlfn.MAXIFS(Raw_Recharges!$D$2:$D$3001,Raw_Recharges!$B$2:$B$3001,A738)))</f>
        <v>45970</v>
      </c>
      <c r="H738" s="12">
        <f>IF(I738=0,"",RFM_Method!$C$5-G738)</f>
        <v>84</v>
      </c>
      <c r="I738" s="12">
        <f>COUNTIFS(Raw_Recharges!$B$2:$B$3001,A738)</f>
        <v>2</v>
      </c>
      <c r="J738" s="37">
        <f>IF(I738=0,"",SUMIFS(Raw_Recharges!$E$2:$E$3001,Raw_Recharges!$B$2:$B$3001,A738))</f>
        <v>698</v>
      </c>
      <c r="K738" s="38">
        <f>IF(I738=0,0,IF(H738&lt;=RFM_Method!$C$22,5,IF(H738&lt;=RFM_Method!$C$23,4,IF(H738&lt;=RFM_Method!$C$24,3,IF(H738&lt;=RFM_Method!$C$25,2,1)))))</f>
        <v>3</v>
      </c>
      <c r="L738" s="38">
        <f>IF(I738=0,0,IF(I738&gt;=RFM_Method!$E$22,5,IF(I738&gt;=RFM_Method!$E$23,4,IF(I738&gt;=RFM_Method!$E$24,3,IF(I738&gt;=RFM_Method!$E$25,2,1)))))</f>
        <v>2</v>
      </c>
      <c r="M738" s="38">
        <f>IF(I738=0,0,IF(J738&gt;=RFM_Method!$D$25,5,IF(J738&gt;=RFM_Method!$D$24,4,IF(J738&gt;=RFM_Method!$D$23,3,IF(J738&gt;=RFM_Method!$D$22,2,1)))))</f>
        <v>3</v>
      </c>
      <c r="N738" s="38" t="str">
        <f t="shared" si="33"/>
        <v>323</v>
      </c>
      <c r="O738" s="38">
        <f t="shared" si="34"/>
        <v>8</v>
      </c>
      <c r="P738" s="38">
        <f t="shared" si="35"/>
        <v>3</v>
      </c>
      <c r="Q738" s="12" t="str">
        <f>IF(I738=0,"Never Recharged",INDEX(RFM_Method!$C$32:$G$36,6-K738,P738))</f>
        <v>Need Attention</v>
      </c>
      <c r="R738" s="39">
        <f>SUMIFS(Raw_DataUsage!$D$2:$D$5001,Raw_DataUsage!$B$2:$B$5001,A738)/1024</f>
        <v>2.2994726562499999</v>
      </c>
      <c r="S738" s="40">
        <f>SUMIFS(Raw_Calls!$D$2:$D$5001,Raw_Calls!$B$2:$B$5001,A738)/60</f>
        <v>106.48333333333333</v>
      </c>
      <c r="T738" s="38" t="str">
        <f>IF(COUNTIFS(Raw_Subscriptions!$B$2:$B$3001,A738,Raw_Subscriptions!$F$2:$F$3001,"Active")&gt;0,"Yes","No")</f>
        <v>No</v>
      </c>
    </row>
    <row r="739" spans="1:20" x14ac:dyDescent="0.3">
      <c r="A739" s="13" t="str">
        <f>Raw_Customers!A736</f>
        <v>C000735</v>
      </c>
      <c r="B739" s="13" t="str">
        <f>Raw_Customers!B736</f>
        <v>Rahul Reddy</v>
      </c>
      <c r="C739" s="13" t="str">
        <f>Raw_Customers!E736</f>
        <v>Delhi</v>
      </c>
      <c r="D739" s="13" t="str">
        <f>Raw_Customers!F736</f>
        <v>Punjab</v>
      </c>
      <c r="E739" s="13" t="str">
        <f>Raw_Customers!H736</f>
        <v>Inactive</v>
      </c>
      <c r="F739" s="35">
        <f>Raw_Customers!G736</f>
        <v>45722</v>
      </c>
      <c r="G739" s="36">
        <f>IF(I739=0,"",INT(_xlfn.MAXIFS(Raw_Recharges!$D$2:$D$3001,Raw_Recharges!$B$2:$B$3001,A739)))</f>
        <v>46036</v>
      </c>
      <c r="H739" s="12">
        <f>IF(I739=0,"",RFM_Method!$C$5-G739)</f>
        <v>18</v>
      </c>
      <c r="I739" s="12">
        <f>COUNTIFS(Raw_Recharges!$B$2:$B$3001,A739)</f>
        <v>2</v>
      </c>
      <c r="J739" s="37">
        <f>IF(I739=0,"",SUMIFS(Raw_Recharges!$E$2:$E$3001,Raw_Recharges!$B$2:$B$3001,A739))</f>
        <v>798</v>
      </c>
      <c r="K739" s="38">
        <f>IF(I739=0,0,IF(H739&lt;=RFM_Method!$C$22,5,IF(H739&lt;=RFM_Method!$C$23,4,IF(H739&lt;=RFM_Method!$C$24,3,IF(H739&lt;=RFM_Method!$C$25,2,1)))))</f>
        <v>5</v>
      </c>
      <c r="L739" s="38">
        <f>IF(I739=0,0,IF(I739&gt;=RFM_Method!$E$22,5,IF(I739&gt;=RFM_Method!$E$23,4,IF(I739&gt;=RFM_Method!$E$24,3,IF(I739&gt;=RFM_Method!$E$25,2,1)))))</f>
        <v>2</v>
      </c>
      <c r="M739" s="38">
        <f>IF(I739=0,0,IF(J739&gt;=RFM_Method!$D$25,5,IF(J739&gt;=RFM_Method!$D$24,4,IF(J739&gt;=RFM_Method!$D$23,3,IF(J739&gt;=RFM_Method!$D$22,2,1)))))</f>
        <v>3</v>
      </c>
      <c r="N739" s="38" t="str">
        <f t="shared" si="33"/>
        <v>523</v>
      </c>
      <c r="O739" s="38">
        <f t="shared" si="34"/>
        <v>10</v>
      </c>
      <c r="P739" s="38">
        <f t="shared" si="35"/>
        <v>3</v>
      </c>
      <c r="Q739" s="12" t="str">
        <f>IF(I739=0,"Never Recharged",INDEX(RFM_Method!$C$32:$G$36,6-K739,P739))</f>
        <v>Potential Loyalist</v>
      </c>
      <c r="R739" s="39">
        <f>SUMIFS(Raw_DataUsage!$D$2:$D$5001,Raw_DataUsage!$B$2:$B$5001,A739)/1024</f>
        <v>0.25383789062500001</v>
      </c>
      <c r="S739" s="40">
        <f>SUMIFS(Raw_Calls!$D$2:$D$5001,Raw_Calls!$B$2:$B$5001,A739)/60</f>
        <v>48.2</v>
      </c>
      <c r="T739" s="38" t="str">
        <f>IF(COUNTIFS(Raw_Subscriptions!$B$2:$B$3001,A739,Raw_Subscriptions!$F$2:$F$3001,"Active")&gt;0,"Yes","No")</f>
        <v>Yes</v>
      </c>
    </row>
    <row r="740" spans="1:20" x14ac:dyDescent="0.3">
      <c r="A740" s="13" t="str">
        <f>Raw_Customers!A737</f>
        <v>C000736</v>
      </c>
      <c r="B740" s="13" t="str">
        <f>Raw_Customers!B737</f>
        <v>Anita Gupta</v>
      </c>
      <c r="C740" s="13" t="str">
        <f>Raw_Customers!E737</f>
        <v>Mumbai</v>
      </c>
      <c r="D740" s="13" t="str">
        <f>Raw_Customers!F737</f>
        <v>UP East</v>
      </c>
      <c r="E740" s="13" t="str">
        <f>Raw_Customers!H737</f>
        <v>Active</v>
      </c>
      <c r="F740" s="35">
        <f>Raw_Customers!G737</f>
        <v>45994</v>
      </c>
      <c r="G740" s="36">
        <f>IF(I740=0,"",INT(_xlfn.MAXIFS(Raw_Recharges!$D$2:$D$3001,Raw_Recharges!$B$2:$B$3001,A740)))</f>
        <v>45875</v>
      </c>
      <c r="H740" s="12">
        <f>IF(I740=0,"",RFM_Method!$C$5-G740)</f>
        <v>179</v>
      </c>
      <c r="I740" s="12">
        <f>COUNTIFS(Raw_Recharges!$B$2:$B$3001,A740)</f>
        <v>2</v>
      </c>
      <c r="J740" s="37">
        <f>IF(I740=0,"",SUMIFS(Raw_Recharges!$E$2:$E$3001,Raw_Recharges!$B$2:$B$3001,A740))</f>
        <v>648</v>
      </c>
      <c r="K740" s="38">
        <f>IF(I740=0,0,IF(H740&lt;=RFM_Method!$C$22,5,IF(H740&lt;=RFM_Method!$C$23,4,IF(H740&lt;=RFM_Method!$C$24,3,IF(H740&lt;=RFM_Method!$C$25,2,1)))))</f>
        <v>2</v>
      </c>
      <c r="L740" s="38">
        <f>IF(I740=0,0,IF(I740&gt;=RFM_Method!$E$22,5,IF(I740&gt;=RFM_Method!$E$23,4,IF(I740&gt;=RFM_Method!$E$24,3,IF(I740&gt;=RFM_Method!$E$25,2,1)))))</f>
        <v>2</v>
      </c>
      <c r="M740" s="38">
        <f>IF(I740=0,0,IF(J740&gt;=RFM_Method!$D$25,5,IF(J740&gt;=RFM_Method!$D$24,4,IF(J740&gt;=RFM_Method!$D$23,3,IF(J740&gt;=RFM_Method!$D$22,2,1)))))</f>
        <v>2</v>
      </c>
      <c r="N740" s="38" t="str">
        <f t="shared" si="33"/>
        <v>222</v>
      </c>
      <c r="O740" s="38">
        <f t="shared" si="34"/>
        <v>6</v>
      </c>
      <c r="P740" s="38">
        <f t="shared" si="35"/>
        <v>2</v>
      </c>
      <c r="Q740" s="12" t="str">
        <f>IF(I740=0,"Never Recharged",INDEX(RFM_Method!$C$32:$G$36,6-K740,P740))</f>
        <v>About to Sleep</v>
      </c>
      <c r="R740" s="39">
        <f>SUMIFS(Raw_DataUsage!$D$2:$D$5001,Raw_DataUsage!$B$2:$B$5001,A740)/1024</f>
        <v>0.99000976562499998</v>
      </c>
      <c r="S740" s="40">
        <f>SUMIFS(Raw_Calls!$D$2:$D$5001,Raw_Calls!$B$2:$B$5001,A740)/60</f>
        <v>91.36666666666666</v>
      </c>
      <c r="T740" s="38" t="str">
        <f>IF(COUNTIFS(Raw_Subscriptions!$B$2:$B$3001,A740,Raw_Subscriptions!$F$2:$F$3001,"Active")&gt;0,"Yes","No")</f>
        <v>No</v>
      </c>
    </row>
    <row r="741" spans="1:20" x14ac:dyDescent="0.3">
      <c r="A741" s="13" t="str">
        <f>Raw_Customers!A738</f>
        <v>C000737</v>
      </c>
      <c r="B741" s="13" t="str">
        <f>Raw_Customers!B738</f>
        <v>Amit Gupta</v>
      </c>
      <c r="C741" s="13" t="str">
        <f>Raw_Customers!E738</f>
        <v>Delhi</v>
      </c>
      <c r="D741" s="13" t="str">
        <f>Raw_Customers!F738</f>
        <v>Mumbai</v>
      </c>
      <c r="E741" s="13" t="str">
        <f>Raw_Customers!H738</f>
        <v>Active</v>
      </c>
      <c r="F741" s="35">
        <f>Raw_Customers!G738</f>
        <v>45611</v>
      </c>
      <c r="G741" s="36">
        <f>IF(I741=0,"",INT(_xlfn.MAXIFS(Raw_Recharges!$D$2:$D$3001,Raw_Recharges!$B$2:$B$3001,A741)))</f>
        <v>45928</v>
      </c>
      <c r="H741" s="12">
        <f>IF(I741=0,"",RFM_Method!$C$5-G741)</f>
        <v>126</v>
      </c>
      <c r="I741" s="12">
        <f>COUNTIFS(Raw_Recharges!$B$2:$B$3001,A741)</f>
        <v>3</v>
      </c>
      <c r="J741" s="37">
        <f>IF(I741=0,"",SUMIFS(Raw_Recharges!$E$2:$E$3001,Raw_Recharges!$B$2:$B$3001,A741))</f>
        <v>1446</v>
      </c>
      <c r="K741" s="38">
        <f>IF(I741=0,0,IF(H741&lt;=RFM_Method!$C$22,5,IF(H741&lt;=RFM_Method!$C$23,4,IF(H741&lt;=RFM_Method!$C$24,3,IF(H741&lt;=RFM_Method!$C$25,2,1)))))</f>
        <v>3</v>
      </c>
      <c r="L741" s="38">
        <f>IF(I741=0,0,IF(I741&gt;=RFM_Method!$E$22,5,IF(I741&gt;=RFM_Method!$E$23,4,IF(I741&gt;=RFM_Method!$E$24,3,IF(I741&gt;=RFM_Method!$E$25,2,1)))))</f>
        <v>3</v>
      </c>
      <c r="M741" s="38">
        <f>IF(I741=0,0,IF(J741&gt;=RFM_Method!$D$25,5,IF(J741&gt;=RFM_Method!$D$24,4,IF(J741&gt;=RFM_Method!$D$23,3,IF(J741&gt;=RFM_Method!$D$22,2,1)))))</f>
        <v>4</v>
      </c>
      <c r="N741" s="38" t="str">
        <f t="shared" si="33"/>
        <v>334</v>
      </c>
      <c r="O741" s="38">
        <f t="shared" si="34"/>
        <v>10</v>
      </c>
      <c r="P741" s="38">
        <f t="shared" si="35"/>
        <v>4</v>
      </c>
      <c r="Q741" s="12" t="str">
        <f>IF(I741=0,"Never Recharged",INDEX(RFM_Method!$C$32:$G$36,6-K741,P741))</f>
        <v>Loyal Customers</v>
      </c>
      <c r="R741" s="39">
        <f>SUMIFS(Raw_DataUsage!$D$2:$D$5001,Raw_DataUsage!$B$2:$B$5001,A741)/1024</f>
        <v>3.8113378906250004</v>
      </c>
      <c r="S741" s="40">
        <f>SUMIFS(Raw_Calls!$D$2:$D$5001,Raw_Calls!$B$2:$B$5001,A741)/60</f>
        <v>73.216666666666669</v>
      </c>
      <c r="T741" s="38" t="str">
        <f>IF(COUNTIFS(Raw_Subscriptions!$B$2:$B$3001,A741,Raw_Subscriptions!$F$2:$F$3001,"Active")&gt;0,"Yes","No")</f>
        <v>Yes</v>
      </c>
    </row>
    <row r="742" spans="1:20" x14ac:dyDescent="0.3">
      <c r="A742" s="13" t="str">
        <f>Raw_Customers!A739</f>
        <v>C000738</v>
      </c>
      <c r="B742" s="13" t="str">
        <f>Raw_Customers!B739</f>
        <v>Rahul Kumar</v>
      </c>
      <c r="C742" s="13" t="str">
        <f>Raw_Customers!E739</f>
        <v>Hyderabad</v>
      </c>
      <c r="D742" s="13" t="str">
        <f>Raw_Customers!F739</f>
        <v>Gujarat</v>
      </c>
      <c r="E742" s="13" t="str">
        <f>Raw_Customers!H739</f>
        <v>Active</v>
      </c>
      <c r="F742" s="35">
        <f>Raw_Customers!G739</f>
        <v>44610</v>
      </c>
      <c r="G742" s="36" t="str">
        <f>IF(I742=0,"",INT(_xlfn.MAXIFS(Raw_Recharges!$D$2:$D$3001,Raw_Recharges!$B$2:$B$3001,A742)))</f>
        <v/>
      </c>
      <c r="H742" s="12" t="str">
        <f>IF(I742=0,"",RFM_Method!$C$5-G742)</f>
        <v/>
      </c>
      <c r="I742" s="12">
        <f>COUNTIFS(Raw_Recharges!$B$2:$B$3001,A742)</f>
        <v>0</v>
      </c>
      <c r="J742" s="37" t="str">
        <f>IF(I742=0,"",SUMIFS(Raw_Recharges!$E$2:$E$3001,Raw_Recharges!$B$2:$B$3001,A742))</f>
        <v/>
      </c>
      <c r="K742" s="38">
        <f>IF(I742=0,0,IF(H742&lt;=RFM_Method!$C$22,5,IF(H742&lt;=RFM_Method!$C$23,4,IF(H742&lt;=RFM_Method!$C$24,3,IF(H742&lt;=RFM_Method!$C$25,2,1)))))</f>
        <v>0</v>
      </c>
      <c r="L742" s="38">
        <f>IF(I742=0,0,IF(I742&gt;=RFM_Method!$E$22,5,IF(I742&gt;=RFM_Method!$E$23,4,IF(I742&gt;=RFM_Method!$E$24,3,IF(I742&gt;=RFM_Method!$E$25,2,1)))))</f>
        <v>0</v>
      </c>
      <c r="M742" s="38">
        <f>IF(I742=0,0,IF(J742&gt;=RFM_Method!$D$25,5,IF(J742&gt;=RFM_Method!$D$24,4,IF(J742&gt;=RFM_Method!$D$23,3,IF(J742&gt;=RFM_Method!$D$22,2,1)))))</f>
        <v>0</v>
      </c>
      <c r="N742" s="38" t="str">
        <f t="shared" si="33"/>
        <v>000</v>
      </c>
      <c r="O742" s="38">
        <f t="shared" si="34"/>
        <v>0</v>
      </c>
      <c r="P742" s="38">
        <f t="shared" si="35"/>
        <v>0</v>
      </c>
      <c r="Q742" s="12" t="str">
        <f>IF(I742=0,"Never Recharged",INDEX(RFM_Method!$C$32:$G$36,6-K742,P742))</f>
        <v>Never Recharged</v>
      </c>
      <c r="R742" s="39">
        <f>SUMIFS(Raw_DataUsage!$D$2:$D$5001,Raw_DataUsage!$B$2:$B$5001,A742)/1024</f>
        <v>5.941162109375</v>
      </c>
      <c r="S742" s="40">
        <f>SUMIFS(Raw_Calls!$D$2:$D$5001,Raw_Calls!$B$2:$B$5001,A742)/60</f>
        <v>48.6</v>
      </c>
      <c r="T742" s="38" t="str">
        <f>IF(COUNTIFS(Raw_Subscriptions!$B$2:$B$3001,A742,Raw_Subscriptions!$F$2:$F$3001,"Active")&gt;0,"Yes","No")</f>
        <v>No</v>
      </c>
    </row>
    <row r="743" spans="1:20" x14ac:dyDescent="0.3">
      <c r="A743" s="13" t="str">
        <f>Raw_Customers!A740</f>
        <v>C000739</v>
      </c>
      <c r="B743" s="13" t="str">
        <f>Raw_Customers!B740</f>
        <v>Amit Jha</v>
      </c>
      <c r="C743" s="13" t="str">
        <f>Raw_Customers!E740</f>
        <v>Pune</v>
      </c>
      <c r="D743" s="13" t="str">
        <f>Raw_Customers!F740</f>
        <v>Karnataka</v>
      </c>
      <c r="E743" s="13" t="str">
        <f>Raw_Customers!H740</f>
        <v>Active</v>
      </c>
      <c r="F743" s="35">
        <f>Raw_Customers!G740</f>
        <v>45846</v>
      </c>
      <c r="G743" s="36" t="str">
        <f>IF(I743=0,"",INT(_xlfn.MAXIFS(Raw_Recharges!$D$2:$D$3001,Raw_Recharges!$B$2:$B$3001,A743)))</f>
        <v/>
      </c>
      <c r="H743" s="12" t="str">
        <f>IF(I743=0,"",RFM_Method!$C$5-G743)</f>
        <v/>
      </c>
      <c r="I743" s="12">
        <f>COUNTIFS(Raw_Recharges!$B$2:$B$3001,A743)</f>
        <v>0</v>
      </c>
      <c r="J743" s="37" t="str">
        <f>IF(I743=0,"",SUMIFS(Raw_Recharges!$E$2:$E$3001,Raw_Recharges!$B$2:$B$3001,A743))</f>
        <v/>
      </c>
      <c r="K743" s="38">
        <f>IF(I743=0,0,IF(H743&lt;=RFM_Method!$C$22,5,IF(H743&lt;=RFM_Method!$C$23,4,IF(H743&lt;=RFM_Method!$C$24,3,IF(H743&lt;=RFM_Method!$C$25,2,1)))))</f>
        <v>0</v>
      </c>
      <c r="L743" s="38">
        <f>IF(I743=0,0,IF(I743&gt;=RFM_Method!$E$22,5,IF(I743&gt;=RFM_Method!$E$23,4,IF(I743&gt;=RFM_Method!$E$24,3,IF(I743&gt;=RFM_Method!$E$25,2,1)))))</f>
        <v>0</v>
      </c>
      <c r="M743" s="38">
        <f>IF(I743=0,0,IF(J743&gt;=RFM_Method!$D$25,5,IF(J743&gt;=RFM_Method!$D$24,4,IF(J743&gt;=RFM_Method!$D$23,3,IF(J743&gt;=RFM_Method!$D$22,2,1)))))</f>
        <v>0</v>
      </c>
      <c r="N743" s="38" t="str">
        <f t="shared" si="33"/>
        <v>000</v>
      </c>
      <c r="O743" s="38">
        <f t="shared" si="34"/>
        <v>0</v>
      </c>
      <c r="P743" s="38">
        <f t="shared" si="35"/>
        <v>0</v>
      </c>
      <c r="Q743" s="12" t="str">
        <f>IF(I743=0,"Never Recharged",INDEX(RFM_Method!$C$32:$G$36,6-K743,P743))</f>
        <v>Never Recharged</v>
      </c>
      <c r="R743" s="39">
        <f>SUMIFS(Raw_DataUsage!$D$2:$D$5001,Raw_DataUsage!$B$2:$B$5001,A743)/1024</f>
        <v>3.3183300781250002</v>
      </c>
      <c r="S743" s="40">
        <f>SUMIFS(Raw_Calls!$D$2:$D$5001,Raw_Calls!$B$2:$B$5001,A743)/60</f>
        <v>23.333333333333332</v>
      </c>
      <c r="T743" s="38" t="str">
        <f>IF(COUNTIFS(Raw_Subscriptions!$B$2:$B$3001,A743,Raw_Subscriptions!$F$2:$F$3001,"Active")&gt;0,"Yes","No")</f>
        <v>No</v>
      </c>
    </row>
    <row r="744" spans="1:20" x14ac:dyDescent="0.3">
      <c r="A744" s="13" t="str">
        <f>Raw_Customers!A741</f>
        <v>C000740</v>
      </c>
      <c r="B744" s="13" t="str">
        <f>Raw_Customers!B741</f>
        <v>Priya Sharma</v>
      </c>
      <c r="C744" s="13" t="str">
        <f>Raw_Customers!E741</f>
        <v>Hyderabad</v>
      </c>
      <c r="D744" s="13" t="str">
        <f>Raw_Customers!F741</f>
        <v>Tamil Nadu</v>
      </c>
      <c r="E744" s="13" t="str">
        <f>Raw_Customers!H741</f>
        <v>Active</v>
      </c>
      <c r="F744" s="35">
        <f>Raw_Customers!G741</f>
        <v>44756</v>
      </c>
      <c r="G744" s="36">
        <f>IF(I744=0,"",INT(_xlfn.MAXIFS(Raw_Recharges!$D$2:$D$3001,Raw_Recharges!$B$2:$B$3001,A744)))</f>
        <v>45874</v>
      </c>
      <c r="H744" s="12">
        <f>IF(I744=0,"",RFM_Method!$C$5-G744)</f>
        <v>180</v>
      </c>
      <c r="I744" s="12">
        <f>COUNTIFS(Raw_Recharges!$B$2:$B$3001,A744)</f>
        <v>1</v>
      </c>
      <c r="J744" s="37">
        <f>IF(I744=0,"",SUMIFS(Raw_Recharges!$E$2:$E$3001,Raw_Recharges!$B$2:$B$3001,A744))</f>
        <v>299</v>
      </c>
      <c r="K744" s="38">
        <f>IF(I744=0,0,IF(H744&lt;=RFM_Method!$C$22,5,IF(H744&lt;=RFM_Method!$C$23,4,IF(H744&lt;=RFM_Method!$C$24,3,IF(H744&lt;=RFM_Method!$C$25,2,1)))))</f>
        <v>2</v>
      </c>
      <c r="L744" s="38">
        <f>IF(I744=0,0,IF(I744&gt;=RFM_Method!$E$22,5,IF(I744&gt;=RFM_Method!$E$23,4,IF(I744&gt;=RFM_Method!$E$24,3,IF(I744&gt;=RFM_Method!$E$25,2,1)))))</f>
        <v>1</v>
      </c>
      <c r="M744" s="38">
        <f>IF(I744=0,0,IF(J744&gt;=RFM_Method!$D$25,5,IF(J744&gt;=RFM_Method!$D$24,4,IF(J744&gt;=RFM_Method!$D$23,3,IF(J744&gt;=RFM_Method!$D$22,2,1)))))</f>
        <v>1</v>
      </c>
      <c r="N744" s="38" t="str">
        <f t="shared" si="33"/>
        <v>211</v>
      </c>
      <c r="O744" s="38">
        <f t="shared" si="34"/>
        <v>4</v>
      </c>
      <c r="P744" s="38">
        <f t="shared" si="35"/>
        <v>1</v>
      </c>
      <c r="Q744" s="12" t="str">
        <f>IF(I744=0,"Never Recharged",INDEX(RFM_Method!$C$32:$G$36,6-K744,P744))</f>
        <v>Hibernating</v>
      </c>
      <c r="R744" s="39">
        <f>SUMIFS(Raw_DataUsage!$D$2:$D$5001,Raw_DataUsage!$B$2:$B$5001,A744)/1024</f>
        <v>2.2269824218750003</v>
      </c>
      <c r="S744" s="40">
        <f>SUMIFS(Raw_Calls!$D$2:$D$5001,Raw_Calls!$B$2:$B$5001,A744)/60</f>
        <v>106.88333333333334</v>
      </c>
      <c r="T744" s="38" t="str">
        <f>IF(COUNTIFS(Raw_Subscriptions!$B$2:$B$3001,A744,Raw_Subscriptions!$F$2:$F$3001,"Active")&gt;0,"Yes","No")</f>
        <v>No</v>
      </c>
    </row>
    <row r="745" spans="1:20" x14ac:dyDescent="0.3">
      <c r="A745" s="13" t="str">
        <f>Raw_Customers!A742</f>
        <v>C000741</v>
      </c>
      <c r="B745" s="13" t="str">
        <f>Raw_Customers!B742</f>
        <v>Neha Jha</v>
      </c>
      <c r="C745" s="13" t="str">
        <f>Raw_Customers!E742</f>
        <v>Pune</v>
      </c>
      <c r="D745" s="13" t="str">
        <f>Raw_Customers!F742</f>
        <v>West Bengal</v>
      </c>
      <c r="E745" s="13" t="str">
        <f>Raw_Customers!H742</f>
        <v>Active</v>
      </c>
      <c r="F745" s="35">
        <f>Raw_Customers!G742</f>
        <v>44770</v>
      </c>
      <c r="G745" s="36">
        <f>IF(I745=0,"",INT(_xlfn.MAXIFS(Raw_Recharges!$D$2:$D$3001,Raw_Recharges!$B$2:$B$3001,A745)))</f>
        <v>46008</v>
      </c>
      <c r="H745" s="12">
        <f>IF(I745=0,"",RFM_Method!$C$5-G745)</f>
        <v>46</v>
      </c>
      <c r="I745" s="12">
        <f>COUNTIFS(Raw_Recharges!$B$2:$B$3001,A745)</f>
        <v>5</v>
      </c>
      <c r="J745" s="37">
        <f>IF(I745=0,"",SUMIFS(Raw_Recharges!$E$2:$E$3001,Raw_Recharges!$B$2:$B$3001,A745))</f>
        <v>6545</v>
      </c>
      <c r="K745" s="38">
        <f>IF(I745=0,0,IF(H745&lt;=RFM_Method!$C$22,5,IF(H745&lt;=RFM_Method!$C$23,4,IF(H745&lt;=RFM_Method!$C$24,3,IF(H745&lt;=RFM_Method!$C$25,2,1)))))</f>
        <v>4</v>
      </c>
      <c r="L745" s="38">
        <f>IF(I745=0,0,IF(I745&gt;=RFM_Method!$E$22,5,IF(I745&gt;=RFM_Method!$E$23,4,IF(I745&gt;=RFM_Method!$E$24,3,IF(I745&gt;=RFM_Method!$E$25,2,1)))))</f>
        <v>5</v>
      </c>
      <c r="M745" s="38">
        <f>IF(I745=0,0,IF(J745&gt;=RFM_Method!$D$25,5,IF(J745&gt;=RFM_Method!$D$24,4,IF(J745&gt;=RFM_Method!$D$23,3,IF(J745&gt;=RFM_Method!$D$22,2,1)))))</f>
        <v>5</v>
      </c>
      <c r="N745" s="38" t="str">
        <f t="shared" si="33"/>
        <v>455</v>
      </c>
      <c r="O745" s="38">
        <f t="shared" si="34"/>
        <v>14</v>
      </c>
      <c r="P745" s="38">
        <f t="shared" si="35"/>
        <v>5</v>
      </c>
      <c r="Q745" s="12" t="str">
        <f>IF(I745=0,"Never Recharged",INDEX(RFM_Method!$C$32:$G$36,6-K745,P745))</f>
        <v>Champions</v>
      </c>
      <c r="R745" s="39">
        <f>SUMIFS(Raw_DataUsage!$D$2:$D$5001,Raw_DataUsage!$B$2:$B$5001,A745)/1024</f>
        <v>1.10447265625</v>
      </c>
      <c r="S745" s="40">
        <f>SUMIFS(Raw_Calls!$D$2:$D$5001,Raw_Calls!$B$2:$B$5001,A745)/60</f>
        <v>172.5</v>
      </c>
      <c r="T745" s="38" t="str">
        <f>IF(COUNTIFS(Raw_Subscriptions!$B$2:$B$3001,A745,Raw_Subscriptions!$F$2:$F$3001,"Active")&gt;0,"Yes","No")</f>
        <v>Yes</v>
      </c>
    </row>
    <row r="746" spans="1:20" x14ac:dyDescent="0.3">
      <c r="A746" s="13" t="str">
        <f>Raw_Customers!A743</f>
        <v>C000742</v>
      </c>
      <c r="B746" s="13" t="str">
        <f>Raw_Customers!B743</f>
        <v>Suresh Patel</v>
      </c>
      <c r="C746" s="13" t="str">
        <f>Raw_Customers!E743</f>
        <v>Mumbai</v>
      </c>
      <c r="D746" s="13" t="str">
        <f>Raw_Customers!F743</f>
        <v>Tamil Nadu</v>
      </c>
      <c r="E746" s="13" t="str">
        <f>Raw_Customers!H743</f>
        <v>Active</v>
      </c>
      <c r="F746" s="35">
        <f>Raw_Customers!G743</f>
        <v>44381</v>
      </c>
      <c r="G746" s="36">
        <f>IF(I746=0,"",INT(_xlfn.MAXIFS(Raw_Recharges!$D$2:$D$3001,Raw_Recharges!$B$2:$B$3001,A746)))</f>
        <v>45930</v>
      </c>
      <c r="H746" s="12">
        <f>IF(I746=0,"",RFM_Method!$C$5-G746)</f>
        <v>124</v>
      </c>
      <c r="I746" s="12">
        <f>COUNTIFS(Raw_Recharges!$B$2:$B$3001,A746)</f>
        <v>2</v>
      </c>
      <c r="J746" s="37">
        <f>IF(I746=0,"",SUMIFS(Raw_Recharges!$E$2:$E$3001,Raw_Recharges!$B$2:$B$3001,A746))</f>
        <v>1165</v>
      </c>
      <c r="K746" s="38">
        <f>IF(I746=0,0,IF(H746&lt;=RFM_Method!$C$22,5,IF(H746&lt;=RFM_Method!$C$23,4,IF(H746&lt;=RFM_Method!$C$24,3,IF(H746&lt;=RFM_Method!$C$25,2,1)))))</f>
        <v>3</v>
      </c>
      <c r="L746" s="38">
        <f>IF(I746=0,0,IF(I746&gt;=RFM_Method!$E$22,5,IF(I746&gt;=RFM_Method!$E$23,4,IF(I746&gt;=RFM_Method!$E$24,3,IF(I746&gt;=RFM_Method!$E$25,2,1)))))</f>
        <v>2</v>
      </c>
      <c r="M746" s="38">
        <f>IF(I746=0,0,IF(J746&gt;=RFM_Method!$D$25,5,IF(J746&gt;=RFM_Method!$D$24,4,IF(J746&gt;=RFM_Method!$D$23,3,IF(J746&gt;=RFM_Method!$D$22,2,1)))))</f>
        <v>4</v>
      </c>
      <c r="N746" s="38" t="str">
        <f t="shared" si="33"/>
        <v>324</v>
      </c>
      <c r="O746" s="38">
        <f t="shared" si="34"/>
        <v>9</v>
      </c>
      <c r="P746" s="38">
        <f t="shared" si="35"/>
        <v>3</v>
      </c>
      <c r="Q746" s="12" t="str">
        <f>IF(I746=0,"Never Recharged",INDEX(RFM_Method!$C$32:$G$36,6-K746,P746))</f>
        <v>Need Attention</v>
      </c>
      <c r="R746" s="39">
        <f>SUMIFS(Raw_DataUsage!$D$2:$D$5001,Raw_DataUsage!$B$2:$B$5001,A746)/1024</f>
        <v>5.3449609375000007</v>
      </c>
      <c r="S746" s="40">
        <f>SUMIFS(Raw_Calls!$D$2:$D$5001,Raw_Calls!$B$2:$B$5001,A746)/60</f>
        <v>79.8</v>
      </c>
      <c r="T746" s="38" t="str">
        <f>IF(COUNTIFS(Raw_Subscriptions!$B$2:$B$3001,A746,Raw_Subscriptions!$F$2:$F$3001,"Active")&gt;0,"Yes","No")</f>
        <v>Yes</v>
      </c>
    </row>
    <row r="747" spans="1:20" x14ac:dyDescent="0.3">
      <c r="A747" s="13" t="str">
        <f>Raw_Customers!A744</f>
        <v>C000743</v>
      </c>
      <c r="B747" s="13" t="str">
        <f>Raw_Customers!B744</f>
        <v>Simran Patel</v>
      </c>
      <c r="C747" s="13" t="str">
        <f>Raw_Customers!E744</f>
        <v>Bangalore</v>
      </c>
      <c r="D747" s="13" t="str">
        <f>Raw_Customers!F744</f>
        <v>Andhra Pradesh</v>
      </c>
      <c r="E747" s="13" t="str">
        <f>Raw_Customers!H744</f>
        <v>Active</v>
      </c>
      <c r="F747" s="35">
        <f>Raw_Customers!G744</f>
        <v>45217</v>
      </c>
      <c r="G747" s="36">
        <f>IF(I747=0,"",INT(_xlfn.MAXIFS(Raw_Recharges!$D$2:$D$3001,Raw_Recharges!$B$2:$B$3001,A747)))</f>
        <v>45961</v>
      </c>
      <c r="H747" s="12">
        <f>IF(I747=0,"",RFM_Method!$C$5-G747)</f>
        <v>93</v>
      </c>
      <c r="I747" s="12">
        <f>COUNTIFS(Raw_Recharges!$B$2:$B$3001,A747)</f>
        <v>2</v>
      </c>
      <c r="J747" s="37">
        <f>IF(I747=0,"",SUMIFS(Raw_Recharges!$E$2:$E$3001,Raw_Recharges!$B$2:$B$3001,A747))</f>
        <v>778</v>
      </c>
      <c r="K747" s="38">
        <f>IF(I747=0,0,IF(H747&lt;=RFM_Method!$C$22,5,IF(H747&lt;=RFM_Method!$C$23,4,IF(H747&lt;=RFM_Method!$C$24,3,IF(H747&lt;=RFM_Method!$C$25,2,1)))))</f>
        <v>3</v>
      </c>
      <c r="L747" s="38">
        <f>IF(I747=0,0,IF(I747&gt;=RFM_Method!$E$22,5,IF(I747&gt;=RFM_Method!$E$23,4,IF(I747&gt;=RFM_Method!$E$24,3,IF(I747&gt;=RFM_Method!$E$25,2,1)))))</f>
        <v>2</v>
      </c>
      <c r="M747" s="38">
        <f>IF(I747=0,0,IF(J747&gt;=RFM_Method!$D$25,5,IF(J747&gt;=RFM_Method!$D$24,4,IF(J747&gt;=RFM_Method!$D$23,3,IF(J747&gt;=RFM_Method!$D$22,2,1)))))</f>
        <v>3</v>
      </c>
      <c r="N747" s="38" t="str">
        <f t="shared" si="33"/>
        <v>323</v>
      </c>
      <c r="O747" s="38">
        <f t="shared" si="34"/>
        <v>8</v>
      </c>
      <c r="P747" s="38">
        <f t="shared" si="35"/>
        <v>3</v>
      </c>
      <c r="Q747" s="12" t="str">
        <f>IF(I747=0,"Never Recharged",INDEX(RFM_Method!$C$32:$G$36,6-K747,P747))</f>
        <v>Need Attention</v>
      </c>
      <c r="R747" s="39">
        <f>SUMIFS(Raw_DataUsage!$D$2:$D$5001,Raw_DataUsage!$B$2:$B$5001,A747)/1024</f>
        <v>2.82857421875</v>
      </c>
      <c r="S747" s="40">
        <f>SUMIFS(Raw_Calls!$D$2:$D$5001,Raw_Calls!$B$2:$B$5001,A747)/60</f>
        <v>0</v>
      </c>
      <c r="T747" s="38" t="str">
        <f>IF(COUNTIFS(Raw_Subscriptions!$B$2:$B$3001,A747,Raw_Subscriptions!$F$2:$F$3001,"Active")&gt;0,"Yes","No")</f>
        <v>Yes</v>
      </c>
    </row>
    <row r="748" spans="1:20" x14ac:dyDescent="0.3">
      <c r="A748" s="13" t="str">
        <f>Raw_Customers!A745</f>
        <v>C000744</v>
      </c>
      <c r="B748" s="13" t="str">
        <f>Raw_Customers!B745</f>
        <v>Vikram Gupta</v>
      </c>
      <c r="C748" s="13" t="str">
        <f>Raw_Customers!E745</f>
        <v>Bangalore</v>
      </c>
      <c r="D748" s="13" t="str">
        <f>Raw_Customers!F745</f>
        <v>West Bengal</v>
      </c>
      <c r="E748" s="13" t="str">
        <f>Raw_Customers!H745</f>
        <v>Active</v>
      </c>
      <c r="F748" s="35">
        <f>Raw_Customers!G745</f>
        <v>45481</v>
      </c>
      <c r="G748" s="36">
        <f>IF(I748=0,"",INT(_xlfn.MAXIFS(Raw_Recharges!$D$2:$D$3001,Raw_Recharges!$B$2:$B$3001,A748)))</f>
        <v>45937</v>
      </c>
      <c r="H748" s="12">
        <f>IF(I748=0,"",RFM_Method!$C$5-G748)</f>
        <v>117</v>
      </c>
      <c r="I748" s="12">
        <f>COUNTIFS(Raw_Recharges!$B$2:$B$3001,A748)</f>
        <v>3</v>
      </c>
      <c r="J748" s="37">
        <f>IF(I748=0,"",SUMIFS(Raw_Recharges!$E$2:$E$3001,Raw_Recharges!$B$2:$B$3001,A748))</f>
        <v>1097</v>
      </c>
      <c r="K748" s="38">
        <f>IF(I748=0,0,IF(H748&lt;=RFM_Method!$C$22,5,IF(H748&lt;=RFM_Method!$C$23,4,IF(H748&lt;=RFM_Method!$C$24,3,IF(H748&lt;=RFM_Method!$C$25,2,1)))))</f>
        <v>3</v>
      </c>
      <c r="L748" s="38">
        <f>IF(I748=0,0,IF(I748&gt;=RFM_Method!$E$22,5,IF(I748&gt;=RFM_Method!$E$23,4,IF(I748&gt;=RFM_Method!$E$24,3,IF(I748&gt;=RFM_Method!$E$25,2,1)))))</f>
        <v>3</v>
      </c>
      <c r="M748" s="38">
        <f>IF(I748=0,0,IF(J748&gt;=RFM_Method!$D$25,5,IF(J748&gt;=RFM_Method!$D$24,4,IF(J748&gt;=RFM_Method!$D$23,3,IF(J748&gt;=RFM_Method!$D$22,2,1)))))</f>
        <v>3</v>
      </c>
      <c r="N748" s="38" t="str">
        <f t="shared" si="33"/>
        <v>333</v>
      </c>
      <c r="O748" s="38">
        <f t="shared" si="34"/>
        <v>9</v>
      </c>
      <c r="P748" s="38">
        <f t="shared" si="35"/>
        <v>3</v>
      </c>
      <c r="Q748" s="12" t="str">
        <f>IF(I748=0,"Never Recharged",INDEX(RFM_Method!$C$32:$G$36,6-K748,P748))</f>
        <v>Need Attention</v>
      </c>
      <c r="R748" s="39">
        <f>SUMIFS(Raw_DataUsage!$D$2:$D$5001,Raw_DataUsage!$B$2:$B$5001,A748)/1024</f>
        <v>6.4570703125</v>
      </c>
      <c r="S748" s="40">
        <f>SUMIFS(Raw_Calls!$D$2:$D$5001,Raw_Calls!$B$2:$B$5001,A748)/60</f>
        <v>150.31666666666666</v>
      </c>
      <c r="T748" s="38" t="str">
        <f>IF(COUNTIFS(Raw_Subscriptions!$B$2:$B$3001,A748,Raw_Subscriptions!$F$2:$F$3001,"Active")&gt;0,"Yes","No")</f>
        <v>No</v>
      </c>
    </row>
    <row r="749" spans="1:20" x14ac:dyDescent="0.3">
      <c r="A749" s="13" t="str">
        <f>Raw_Customers!A746</f>
        <v>C000745</v>
      </c>
      <c r="B749" s="13" t="str">
        <f>Raw_Customers!B746</f>
        <v>Rahul Yadav</v>
      </c>
      <c r="C749" s="13" t="str">
        <f>Raw_Customers!E746</f>
        <v>Mumbai</v>
      </c>
      <c r="D749" s="13" t="str">
        <f>Raw_Customers!F746</f>
        <v>Delhi NCR</v>
      </c>
      <c r="E749" s="13" t="str">
        <f>Raw_Customers!H746</f>
        <v>Active</v>
      </c>
      <c r="F749" s="35">
        <f>Raw_Customers!G746</f>
        <v>44767</v>
      </c>
      <c r="G749" s="36">
        <f>IF(I749=0,"",INT(_xlfn.MAXIFS(Raw_Recharges!$D$2:$D$3001,Raw_Recharges!$B$2:$B$3001,A749)))</f>
        <v>46019</v>
      </c>
      <c r="H749" s="12">
        <f>IF(I749=0,"",RFM_Method!$C$5-G749)</f>
        <v>35</v>
      </c>
      <c r="I749" s="12">
        <f>COUNTIFS(Raw_Recharges!$B$2:$B$3001,A749)</f>
        <v>4</v>
      </c>
      <c r="J749" s="37">
        <f>IF(I749=0,"",SUMIFS(Raw_Recharges!$E$2:$E$3001,Raw_Recharges!$B$2:$B$3001,A749))</f>
        <v>1806</v>
      </c>
      <c r="K749" s="38">
        <f>IF(I749=0,0,IF(H749&lt;=RFM_Method!$C$22,5,IF(H749&lt;=RFM_Method!$C$23,4,IF(H749&lt;=RFM_Method!$C$24,3,IF(H749&lt;=RFM_Method!$C$25,2,1)))))</f>
        <v>5</v>
      </c>
      <c r="L749" s="38">
        <f>IF(I749=0,0,IF(I749&gt;=RFM_Method!$E$22,5,IF(I749&gt;=RFM_Method!$E$23,4,IF(I749&gt;=RFM_Method!$E$24,3,IF(I749&gt;=RFM_Method!$E$25,2,1)))))</f>
        <v>4</v>
      </c>
      <c r="M749" s="38">
        <f>IF(I749=0,0,IF(J749&gt;=RFM_Method!$D$25,5,IF(J749&gt;=RFM_Method!$D$24,4,IF(J749&gt;=RFM_Method!$D$23,3,IF(J749&gt;=RFM_Method!$D$22,2,1)))))</f>
        <v>4</v>
      </c>
      <c r="N749" s="38" t="str">
        <f t="shared" si="33"/>
        <v>544</v>
      </c>
      <c r="O749" s="38">
        <f t="shared" si="34"/>
        <v>13</v>
      </c>
      <c r="P749" s="38">
        <f t="shared" si="35"/>
        <v>4</v>
      </c>
      <c r="Q749" s="12" t="str">
        <f>IF(I749=0,"Never Recharged",INDEX(RFM_Method!$C$32:$G$36,6-K749,P749))</f>
        <v>Loyal Customers</v>
      </c>
      <c r="R749" s="39">
        <f>SUMIFS(Raw_DataUsage!$D$2:$D$5001,Raw_DataUsage!$B$2:$B$5001,A749)/1024</f>
        <v>1.3229296875000001</v>
      </c>
      <c r="S749" s="40">
        <f>SUMIFS(Raw_Calls!$D$2:$D$5001,Raw_Calls!$B$2:$B$5001,A749)/60</f>
        <v>27.516666666666666</v>
      </c>
      <c r="T749" s="38" t="str">
        <f>IF(COUNTIFS(Raw_Subscriptions!$B$2:$B$3001,A749,Raw_Subscriptions!$F$2:$F$3001,"Active")&gt;0,"Yes","No")</f>
        <v>No</v>
      </c>
    </row>
    <row r="750" spans="1:20" x14ac:dyDescent="0.3">
      <c r="A750" s="13" t="str">
        <f>Raw_Customers!A747</f>
        <v>C000746</v>
      </c>
      <c r="B750" s="13" t="str">
        <f>Raw_Customers!B747</f>
        <v>Simran Jha</v>
      </c>
      <c r="C750" s="13" t="str">
        <f>Raw_Customers!E747</f>
        <v>Pune</v>
      </c>
      <c r="D750" s="13" t="str">
        <f>Raw_Customers!F747</f>
        <v>Karnataka</v>
      </c>
      <c r="E750" s="13" t="str">
        <f>Raw_Customers!H747</f>
        <v>Active</v>
      </c>
      <c r="F750" s="35">
        <f>Raw_Customers!G747</f>
        <v>44786</v>
      </c>
      <c r="G750" s="36">
        <f>IF(I750=0,"",INT(_xlfn.MAXIFS(Raw_Recharges!$D$2:$D$3001,Raw_Recharges!$B$2:$B$3001,A750)))</f>
        <v>46053</v>
      </c>
      <c r="H750" s="12">
        <f>IF(I750=0,"",RFM_Method!$C$5-G750)</f>
        <v>1</v>
      </c>
      <c r="I750" s="12">
        <f>COUNTIFS(Raw_Recharges!$B$2:$B$3001,A750)</f>
        <v>3</v>
      </c>
      <c r="J750" s="37">
        <f>IF(I750=0,"",SUMIFS(Raw_Recharges!$E$2:$E$3001,Raw_Recharges!$B$2:$B$3001,A750))</f>
        <v>796</v>
      </c>
      <c r="K750" s="38">
        <f>IF(I750=0,0,IF(H750&lt;=RFM_Method!$C$22,5,IF(H750&lt;=RFM_Method!$C$23,4,IF(H750&lt;=RFM_Method!$C$24,3,IF(H750&lt;=RFM_Method!$C$25,2,1)))))</f>
        <v>5</v>
      </c>
      <c r="L750" s="38">
        <f>IF(I750=0,0,IF(I750&gt;=RFM_Method!$E$22,5,IF(I750&gt;=RFM_Method!$E$23,4,IF(I750&gt;=RFM_Method!$E$24,3,IF(I750&gt;=RFM_Method!$E$25,2,1)))))</f>
        <v>3</v>
      </c>
      <c r="M750" s="38">
        <f>IF(I750=0,0,IF(J750&gt;=RFM_Method!$D$25,5,IF(J750&gt;=RFM_Method!$D$24,4,IF(J750&gt;=RFM_Method!$D$23,3,IF(J750&gt;=RFM_Method!$D$22,2,1)))))</f>
        <v>3</v>
      </c>
      <c r="N750" s="38" t="str">
        <f t="shared" si="33"/>
        <v>533</v>
      </c>
      <c r="O750" s="38">
        <f t="shared" si="34"/>
        <v>11</v>
      </c>
      <c r="P750" s="38">
        <f t="shared" si="35"/>
        <v>3</v>
      </c>
      <c r="Q750" s="12" t="str">
        <f>IF(I750=0,"Never Recharged",INDEX(RFM_Method!$C$32:$G$36,6-K750,P750))</f>
        <v>Potential Loyalist</v>
      </c>
      <c r="R750" s="39">
        <f>SUMIFS(Raw_DataUsage!$D$2:$D$5001,Raw_DataUsage!$B$2:$B$5001,A750)/1024</f>
        <v>3.67529296875</v>
      </c>
      <c r="S750" s="40">
        <f>SUMIFS(Raw_Calls!$D$2:$D$5001,Raw_Calls!$B$2:$B$5001,A750)/60</f>
        <v>159.41666666666666</v>
      </c>
      <c r="T750" s="38" t="str">
        <f>IF(COUNTIFS(Raw_Subscriptions!$B$2:$B$3001,A750,Raw_Subscriptions!$F$2:$F$3001,"Active")&gt;0,"Yes","No")</f>
        <v>Yes</v>
      </c>
    </row>
    <row r="751" spans="1:20" x14ac:dyDescent="0.3">
      <c r="A751" s="13" t="str">
        <f>Raw_Customers!A748</f>
        <v>C000747</v>
      </c>
      <c r="B751" s="13" t="str">
        <f>Raw_Customers!B748</f>
        <v>Anita Singh</v>
      </c>
      <c r="C751" s="13" t="str">
        <f>Raw_Customers!E748</f>
        <v>Mumbai</v>
      </c>
      <c r="D751" s="13" t="str">
        <f>Raw_Customers!F748</f>
        <v>Mumbai</v>
      </c>
      <c r="E751" s="13" t="str">
        <f>Raw_Customers!H748</f>
        <v>Active</v>
      </c>
      <c r="F751" s="35">
        <f>Raw_Customers!G748</f>
        <v>44180</v>
      </c>
      <c r="G751" s="36">
        <f>IF(I751=0,"",INT(_xlfn.MAXIFS(Raw_Recharges!$D$2:$D$3001,Raw_Recharges!$B$2:$B$3001,A751)))</f>
        <v>45948</v>
      </c>
      <c r="H751" s="12">
        <f>IF(I751=0,"",RFM_Method!$C$5-G751)</f>
        <v>106</v>
      </c>
      <c r="I751" s="12">
        <f>COUNTIFS(Raw_Recharges!$B$2:$B$3001,A751)</f>
        <v>2</v>
      </c>
      <c r="J751" s="37">
        <f>IF(I751=0,"",SUMIFS(Raw_Recharges!$E$2:$E$3001,Raw_Recharges!$B$2:$B$3001,A751))</f>
        <v>497</v>
      </c>
      <c r="K751" s="38">
        <f>IF(I751=0,0,IF(H751&lt;=RFM_Method!$C$22,5,IF(H751&lt;=RFM_Method!$C$23,4,IF(H751&lt;=RFM_Method!$C$24,3,IF(H751&lt;=RFM_Method!$C$25,2,1)))))</f>
        <v>3</v>
      </c>
      <c r="L751" s="38">
        <f>IF(I751=0,0,IF(I751&gt;=RFM_Method!$E$22,5,IF(I751&gt;=RFM_Method!$E$23,4,IF(I751&gt;=RFM_Method!$E$24,3,IF(I751&gt;=RFM_Method!$E$25,2,1)))))</f>
        <v>2</v>
      </c>
      <c r="M751" s="38">
        <f>IF(I751=0,0,IF(J751&gt;=RFM_Method!$D$25,5,IF(J751&gt;=RFM_Method!$D$24,4,IF(J751&gt;=RFM_Method!$D$23,3,IF(J751&gt;=RFM_Method!$D$22,2,1)))))</f>
        <v>2</v>
      </c>
      <c r="N751" s="38" t="str">
        <f t="shared" si="33"/>
        <v>322</v>
      </c>
      <c r="O751" s="38">
        <f t="shared" si="34"/>
        <v>7</v>
      </c>
      <c r="P751" s="38">
        <f t="shared" si="35"/>
        <v>2</v>
      </c>
      <c r="Q751" s="12" t="str">
        <f>IF(I751=0,"Never Recharged",INDEX(RFM_Method!$C$32:$G$36,6-K751,P751))</f>
        <v>Need Attention</v>
      </c>
      <c r="R751" s="39">
        <f>SUMIFS(Raw_DataUsage!$D$2:$D$5001,Raw_DataUsage!$B$2:$B$5001,A751)/1024</f>
        <v>4.2391894531250003</v>
      </c>
      <c r="S751" s="40">
        <f>SUMIFS(Raw_Calls!$D$2:$D$5001,Raw_Calls!$B$2:$B$5001,A751)/60</f>
        <v>7.4333333333333336</v>
      </c>
      <c r="T751" s="38" t="str">
        <f>IF(COUNTIFS(Raw_Subscriptions!$B$2:$B$3001,A751,Raw_Subscriptions!$F$2:$F$3001,"Active")&gt;0,"Yes","No")</f>
        <v>Yes</v>
      </c>
    </row>
    <row r="752" spans="1:20" x14ac:dyDescent="0.3">
      <c r="A752" s="13" t="str">
        <f>Raw_Customers!A749</f>
        <v>C000748</v>
      </c>
      <c r="B752" s="13" t="str">
        <f>Raw_Customers!B749</f>
        <v>Rahul Gupta</v>
      </c>
      <c r="C752" s="13" t="str">
        <f>Raw_Customers!E749</f>
        <v>Chennai</v>
      </c>
      <c r="D752" s="13" t="str">
        <f>Raw_Customers!F749</f>
        <v>Karnataka</v>
      </c>
      <c r="E752" s="13" t="str">
        <f>Raw_Customers!H749</f>
        <v>Active</v>
      </c>
      <c r="F752" s="35">
        <f>Raw_Customers!G749</f>
        <v>45565</v>
      </c>
      <c r="G752" s="36">
        <f>IF(I752=0,"",INT(_xlfn.MAXIFS(Raw_Recharges!$D$2:$D$3001,Raw_Recharges!$B$2:$B$3001,A752)))</f>
        <v>46040</v>
      </c>
      <c r="H752" s="12">
        <f>IF(I752=0,"",RFM_Method!$C$5-G752)</f>
        <v>14</v>
      </c>
      <c r="I752" s="12">
        <f>COUNTIFS(Raw_Recharges!$B$2:$B$3001,A752)</f>
        <v>2</v>
      </c>
      <c r="J752" s="37">
        <f>IF(I752=0,"",SUMIFS(Raw_Recharges!$E$2:$E$3001,Raw_Recharges!$B$2:$B$3001,A752))</f>
        <v>1165</v>
      </c>
      <c r="K752" s="38">
        <f>IF(I752=0,0,IF(H752&lt;=RFM_Method!$C$22,5,IF(H752&lt;=RFM_Method!$C$23,4,IF(H752&lt;=RFM_Method!$C$24,3,IF(H752&lt;=RFM_Method!$C$25,2,1)))))</f>
        <v>5</v>
      </c>
      <c r="L752" s="38">
        <f>IF(I752=0,0,IF(I752&gt;=RFM_Method!$E$22,5,IF(I752&gt;=RFM_Method!$E$23,4,IF(I752&gt;=RFM_Method!$E$24,3,IF(I752&gt;=RFM_Method!$E$25,2,1)))))</f>
        <v>2</v>
      </c>
      <c r="M752" s="38">
        <f>IF(I752=0,0,IF(J752&gt;=RFM_Method!$D$25,5,IF(J752&gt;=RFM_Method!$D$24,4,IF(J752&gt;=RFM_Method!$D$23,3,IF(J752&gt;=RFM_Method!$D$22,2,1)))))</f>
        <v>4</v>
      </c>
      <c r="N752" s="38" t="str">
        <f t="shared" si="33"/>
        <v>524</v>
      </c>
      <c r="O752" s="38">
        <f t="shared" si="34"/>
        <v>11</v>
      </c>
      <c r="P752" s="38">
        <f t="shared" si="35"/>
        <v>3</v>
      </c>
      <c r="Q752" s="12" t="str">
        <f>IF(I752=0,"Never Recharged",INDEX(RFM_Method!$C$32:$G$36,6-K752,P752))</f>
        <v>Potential Loyalist</v>
      </c>
      <c r="R752" s="39">
        <f>SUMIFS(Raw_DataUsage!$D$2:$D$5001,Raw_DataUsage!$B$2:$B$5001,A752)/1024</f>
        <v>2.6484375000000001E-2</v>
      </c>
      <c r="S752" s="40">
        <f>SUMIFS(Raw_Calls!$D$2:$D$5001,Raw_Calls!$B$2:$B$5001,A752)/60</f>
        <v>107.25</v>
      </c>
      <c r="T752" s="38" t="str">
        <f>IF(COUNTIFS(Raw_Subscriptions!$B$2:$B$3001,A752,Raw_Subscriptions!$F$2:$F$3001,"Active")&gt;0,"Yes","No")</f>
        <v>Yes</v>
      </c>
    </row>
    <row r="753" spans="1:20" x14ac:dyDescent="0.3">
      <c r="A753" s="13" t="str">
        <f>Raw_Customers!A750</f>
        <v>C000749</v>
      </c>
      <c r="B753" s="13" t="str">
        <f>Raw_Customers!B750</f>
        <v>Simran Mishra</v>
      </c>
      <c r="C753" s="13" t="str">
        <f>Raw_Customers!E750</f>
        <v>Chennai</v>
      </c>
      <c r="D753" s="13" t="str">
        <f>Raw_Customers!F750</f>
        <v>Maharashtra</v>
      </c>
      <c r="E753" s="13" t="str">
        <f>Raw_Customers!H750</f>
        <v>Active</v>
      </c>
      <c r="F753" s="35">
        <f>Raw_Customers!G750</f>
        <v>44277</v>
      </c>
      <c r="G753" s="36">
        <f>IF(I753=0,"",INT(_xlfn.MAXIFS(Raw_Recharges!$D$2:$D$3001,Raw_Recharges!$B$2:$B$3001,A753)))</f>
        <v>45855</v>
      </c>
      <c r="H753" s="12">
        <f>IF(I753=0,"",RFM_Method!$C$5-G753)</f>
        <v>199</v>
      </c>
      <c r="I753" s="12">
        <f>COUNTIFS(Raw_Recharges!$B$2:$B$3001,A753)</f>
        <v>1</v>
      </c>
      <c r="J753" s="37">
        <f>IF(I753=0,"",SUMIFS(Raw_Recharges!$E$2:$E$3001,Raw_Recharges!$B$2:$B$3001,A753))</f>
        <v>99</v>
      </c>
      <c r="K753" s="38">
        <f>IF(I753=0,0,IF(H753&lt;=RFM_Method!$C$22,5,IF(H753&lt;=RFM_Method!$C$23,4,IF(H753&lt;=RFM_Method!$C$24,3,IF(H753&lt;=RFM_Method!$C$25,2,1)))))</f>
        <v>2</v>
      </c>
      <c r="L753" s="38">
        <f>IF(I753=0,0,IF(I753&gt;=RFM_Method!$E$22,5,IF(I753&gt;=RFM_Method!$E$23,4,IF(I753&gt;=RFM_Method!$E$24,3,IF(I753&gt;=RFM_Method!$E$25,2,1)))))</f>
        <v>1</v>
      </c>
      <c r="M753" s="38">
        <f>IF(I753=0,0,IF(J753&gt;=RFM_Method!$D$25,5,IF(J753&gt;=RFM_Method!$D$24,4,IF(J753&gt;=RFM_Method!$D$23,3,IF(J753&gt;=RFM_Method!$D$22,2,1)))))</f>
        <v>1</v>
      </c>
      <c r="N753" s="38" t="str">
        <f t="shared" si="33"/>
        <v>211</v>
      </c>
      <c r="O753" s="38">
        <f t="shared" si="34"/>
        <v>4</v>
      </c>
      <c r="P753" s="38">
        <f t="shared" si="35"/>
        <v>1</v>
      </c>
      <c r="Q753" s="12" t="str">
        <f>IF(I753=0,"Never Recharged",INDEX(RFM_Method!$C$32:$G$36,6-K753,P753))</f>
        <v>Hibernating</v>
      </c>
      <c r="R753" s="39">
        <f>SUMIFS(Raw_DataUsage!$D$2:$D$5001,Raw_DataUsage!$B$2:$B$5001,A753)/1024</f>
        <v>1.6256640625000001</v>
      </c>
      <c r="S753" s="40">
        <f>SUMIFS(Raw_Calls!$D$2:$D$5001,Raw_Calls!$B$2:$B$5001,A753)/60</f>
        <v>0</v>
      </c>
      <c r="T753" s="38" t="str">
        <f>IF(COUNTIFS(Raw_Subscriptions!$B$2:$B$3001,A753,Raw_Subscriptions!$F$2:$F$3001,"Active")&gt;0,"Yes","No")</f>
        <v>No</v>
      </c>
    </row>
    <row r="754" spans="1:20" x14ac:dyDescent="0.3">
      <c r="A754" s="13" t="str">
        <f>Raw_Customers!A751</f>
        <v>C000750</v>
      </c>
      <c r="B754" s="13" t="str">
        <f>Raw_Customers!B751</f>
        <v>Neha Sharma</v>
      </c>
      <c r="C754" s="13" t="str">
        <f>Raw_Customers!E751</f>
        <v>Delhi</v>
      </c>
      <c r="D754" s="13" t="str">
        <f>Raw_Customers!F751</f>
        <v>Delhi NCR</v>
      </c>
      <c r="E754" s="13" t="str">
        <f>Raw_Customers!H751</f>
        <v>Active</v>
      </c>
      <c r="F754" s="35">
        <f>Raw_Customers!G751</f>
        <v>44220</v>
      </c>
      <c r="G754" s="36">
        <f>IF(I754=0,"",INT(_xlfn.MAXIFS(Raw_Recharges!$D$2:$D$3001,Raw_Recharges!$B$2:$B$3001,A754)))</f>
        <v>46043</v>
      </c>
      <c r="H754" s="12">
        <f>IF(I754=0,"",RFM_Method!$C$5-G754)</f>
        <v>11</v>
      </c>
      <c r="I754" s="12">
        <f>COUNTIFS(Raw_Recharges!$B$2:$B$3001,A754)</f>
        <v>5</v>
      </c>
      <c r="J754" s="37">
        <f>IF(I754=0,"",SUMIFS(Raw_Recharges!$E$2:$E$3001,Raw_Recharges!$B$2:$B$3001,A754))</f>
        <v>1410</v>
      </c>
      <c r="K754" s="38">
        <f>IF(I754=0,0,IF(H754&lt;=RFM_Method!$C$22,5,IF(H754&lt;=RFM_Method!$C$23,4,IF(H754&lt;=RFM_Method!$C$24,3,IF(H754&lt;=RFM_Method!$C$25,2,1)))))</f>
        <v>5</v>
      </c>
      <c r="L754" s="38">
        <f>IF(I754=0,0,IF(I754&gt;=RFM_Method!$E$22,5,IF(I754&gt;=RFM_Method!$E$23,4,IF(I754&gt;=RFM_Method!$E$24,3,IF(I754&gt;=RFM_Method!$E$25,2,1)))))</f>
        <v>5</v>
      </c>
      <c r="M754" s="38">
        <f>IF(I754=0,0,IF(J754&gt;=RFM_Method!$D$25,5,IF(J754&gt;=RFM_Method!$D$24,4,IF(J754&gt;=RFM_Method!$D$23,3,IF(J754&gt;=RFM_Method!$D$22,2,1)))))</f>
        <v>4</v>
      </c>
      <c r="N754" s="38" t="str">
        <f t="shared" si="33"/>
        <v>554</v>
      </c>
      <c r="O754" s="38">
        <f t="shared" si="34"/>
        <v>14</v>
      </c>
      <c r="P754" s="38">
        <f t="shared" si="35"/>
        <v>5</v>
      </c>
      <c r="Q754" s="12" t="str">
        <f>IF(I754=0,"Never Recharged",INDEX(RFM_Method!$C$32:$G$36,6-K754,P754))</f>
        <v>Champions</v>
      </c>
      <c r="R754" s="39">
        <f>SUMIFS(Raw_DataUsage!$D$2:$D$5001,Raw_DataUsage!$B$2:$B$5001,A754)/1024</f>
        <v>2.5755175781249999</v>
      </c>
      <c r="S754" s="40">
        <f>SUMIFS(Raw_Calls!$D$2:$D$5001,Raw_Calls!$B$2:$B$5001,A754)/60</f>
        <v>95.733333333333334</v>
      </c>
      <c r="T754" s="38" t="str">
        <f>IF(COUNTIFS(Raw_Subscriptions!$B$2:$B$3001,A754,Raw_Subscriptions!$F$2:$F$3001,"Active")&gt;0,"Yes","No")</f>
        <v>Yes</v>
      </c>
    </row>
    <row r="755" spans="1:20" x14ac:dyDescent="0.3">
      <c r="A755" s="13" t="str">
        <f>Raw_Customers!A752</f>
        <v>C000751</v>
      </c>
      <c r="B755" s="13" t="str">
        <f>Raw_Customers!B752</f>
        <v>Pooja Khan</v>
      </c>
      <c r="C755" s="13" t="str">
        <f>Raw_Customers!E752</f>
        <v>Mumbai</v>
      </c>
      <c r="D755" s="13" t="str">
        <f>Raw_Customers!F752</f>
        <v>Tamil Nadu</v>
      </c>
      <c r="E755" s="13" t="str">
        <f>Raw_Customers!H752</f>
        <v>Active</v>
      </c>
      <c r="F755" s="35">
        <f>Raw_Customers!G752</f>
        <v>45531</v>
      </c>
      <c r="G755" s="36">
        <f>IF(I755=0,"",INT(_xlfn.MAXIFS(Raw_Recharges!$D$2:$D$3001,Raw_Recharges!$B$2:$B$3001,A755)))</f>
        <v>45737</v>
      </c>
      <c r="H755" s="12">
        <f>IF(I755=0,"",RFM_Method!$C$5-G755)</f>
        <v>317</v>
      </c>
      <c r="I755" s="12">
        <f>COUNTIFS(Raw_Recharges!$B$2:$B$3001,A755)</f>
        <v>2</v>
      </c>
      <c r="J755" s="37">
        <f>IF(I755=0,"",SUMIFS(Raw_Recharges!$E$2:$E$3001,Raw_Recharges!$B$2:$B$3001,A755))</f>
        <v>448</v>
      </c>
      <c r="K755" s="38">
        <f>IF(I755=0,0,IF(H755&lt;=RFM_Method!$C$22,5,IF(H755&lt;=RFM_Method!$C$23,4,IF(H755&lt;=RFM_Method!$C$24,3,IF(H755&lt;=RFM_Method!$C$25,2,1)))))</f>
        <v>1</v>
      </c>
      <c r="L755" s="38">
        <f>IF(I755=0,0,IF(I755&gt;=RFM_Method!$E$22,5,IF(I755&gt;=RFM_Method!$E$23,4,IF(I755&gt;=RFM_Method!$E$24,3,IF(I755&gt;=RFM_Method!$E$25,2,1)))))</f>
        <v>2</v>
      </c>
      <c r="M755" s="38">
        <f>IF(I755=0,0,IF(J755&gt;=RFM_Method!$D$25,5,IF(J755&gt;=RFM_Method!$D$24,4,IF(J755&gt;=RFM_Method!$D$23,3,IF(J755&gt;=RFM_Method!$D$22,2,1)))))</f>
        <v>2</v>
      </c>
      <c r="N755" s="38" t="str">
        <f t="shared" si="33"/>
        <v>122</v>
      </c>
      <c r="O755" s="38">
        <f t="shared" si="34"/>
        <v>5</v>
      </c>
      <c r="P755" s="38">
        <f t="shared" si="35"/>
        <v>2</v>
      </c>
      <c r="Q755" s="12" t="str">
        <f>IF(I755=0,"Never Recharged",INDEX(RFM_Method!$C$32:$G$36,6-K755,P755))</f>
        <v>Hibernating</v>
      </c>
      <c r="R755" s="39">
        <f>SUMIFS(Raw_DataUsage!$D$2:$D$5001,Raw_DataUsage!$B$2:$B$5001,A755)/1024</f>
        <v>3.2187402343749998</v>
      </c>
      <c r="S755" s="40">
        <f>SUMIFS(Raw_Calls!$D$2:$D$5001,Raw_Calls!$B$2:$B$5001,A755)/60</f>
        <v>53.033333333333331</v>
      </c>
      <c r="T755" s="38" t="str">
        <f>IF(COUNTIFS(Raw_Subscriptions!$B$2:$B$3001,A755,Raw_Subscriptions!$F$2:$F$3001,"Active")&gt;0,"Yes","No")</f>
        <v>No</v>
      </c>
    </row>
    <row r="756" spans="1:20" x14ac:dyDescent="0.3">
      <c r="A756" s="13" t="str">
        <f>Raw_Customers!A753</f>
        <v>C000752</v>
      </c>
      <c r="B756" s="13" t="str">
        <f>Raw_Customers!B753</f>
        <v>Anita Gupta</v>
      </c>
      <c r="C756" s="13" t="str">
        <f>Raw_Customers!E753</f>
        <v>Bangalore</v>
      </c>
      <c r="D756" s="13" t="str">
        <f>Raw_Customers!F753</f>
        <v>Tamil Nadu</v>
      </c>
      <c r="E756" s="13" t="str">
        <f>Raw_Customers!H753</f>
        <v>Inactive</v>
      </c>
      <c r="F756" s="35">
        <f>Raw_Customers!G753</f>
        <v>44986</v>
      </c>
      <c r="G756" s="36">
        <f>IF(I756=0,"",INT(_xlfn.MAXIFS(Raw_Recharges!$D$2:$D$3001,Raw_Recharges!$B$2:$B$3001,A756)))</f>
        <v>45853</v>
      </c>
      <c r="H756" s="12">
        <f>IF(I756=0,"",RFM_Method!$C$5-G756)</f>
        <v>201</v>
      </c>
      <c r="I756" s="12">
        <f>COUNTIFS(Raw_Recharges!$B$2:$B$3001,A756)</f>
        <v>3</v>
      </c>
      <c r="J756" s="37">
        <f>IF(I756=0,"",SUMIFS(Raw_Recharges!$E$2:$E$3001,Raw_Recharges!$B$2:$B$3001,A756))</f>
        <v>962</v>
      </c>
      <c r="K756" s="38">
        <f>IF(I756=0,0,IF(H756&lt;=RFM_Method!$C$22,5,IF(H756&lt;=RFM_Method!$C$23,4,IF(H756&lt;=RFM_Method!$C$24,3,IF(H756&lt;=RFM_Method!$C$25,2,1)))))</f>
        <v>2</v>
      </c>
      <c r="L756" s="38">
        <f>IF(I756=0,0,IF(I756&gt;=RFM_Method!$E$22,5,IF(I756&gt;=RFM_Method!$E$23,4,IF(I756&gt;=RFM_Method!$E$24,3,IF(I756&gt;=RFM_Method!$E$25,2,1)))))</f>
        <v>3</v>
      </c>
      <c r="M756" s="38">
        <f>IF(I756=0,0,IF(J756&gt;=RFM_Method!$D$25,5,IF(J756&gt;=RFM_Method!$D$24,4,IF(J756&gt;=RFM_Method!$D$23,3,IF(J756&gt;=RFM_Method!$D$22,2,1)))))</f>
        <v>3</v>
      </c>
      <c r="N756" s="38" t="str">
        <f t="shared" si="33"/>
        <v>233</v>
      </c>
      <c r="O756" s="38">
        <f t="shared" si="34"/>
        <v>8</v>
      </c>
      <c r="P756" s="38">
        <f t="shared" si="35"/>
        <v>3</v>
      </c>
      <c r="Q756" s="12" t="str">
        <f>IF(I756=0,"Never Recharged",INDEX(RFM_Method!$C$32:$G$36,6-K756,P756))</f>
        <v>At Risk</v>
      </c>
      <c r="R756" s="39">
        <f>SUMIFS(Raw_DataUsage!$D$2:$D$5001,Raw_DataUsage!$B$2:$B$5001,A756)/1024</f>
        <v>0.98055664062500003</v>
      </c>
      <c r="S756" s="40">
        <f>SUMIFS(Raw_Calls!$D$2:$D$5001,Raw_Calls!$B$2:$B$5001,A756)/60</f>
        <v>0</v>
      </c>
      <c r="T756" s="38" t="str">
        <f>IF(COUNTIFS(Raw_Subscriptions!$B$2:$B$3001,A756,Raw_Subscriptions!$F$2:$F$3001,"Active")&gt;0,"Yes","No")</f>
        <v>Yes</v>
      </c>
    </row>
    <row r="757" spans="1:20" x14ac:dyDescent="0.3">
      <c r="A757" s="13" t="str">
        <f>Raw_Customers!A754</f>
        <v>C000753</v>
      </c>
      <c r="B757" s="13" t="str">
        <f>Raw_Customers!B754</f>
        <v>Amit Reddy</v>
      </c>
      <c r="C757" s="13" t="str">
        <f>Raw_Customers!E754</f>
        <v>Bangalore</v>
      </c>
      <c r="D757" s="13" t="str">
        <f>Raw_Customers!F754</f>
        <v>Maharashtra</v>
      </c>
      <c r="E757" s="13" t="str">
        <f>Raw_Customers!H754</f>
        <v>Inactive</v>
      </c>
      <c r="F757" s="35">
        <f>Raw_Customers!G754</f>
        <v>45714</v>
      </c>
      <c r="G757" s="36">
        <f>IF(I757=0,"",INT(_xlfn.MAXIFS(Raw_Recharges!$D$2:$D$3001,Raw_Recharges!$B$2:$B$3001,A757)))</f>
        <v>45928</v>
      </c>
      <c r="H757" s="12">
        <f>IF(I757=0,"",RFM_Method!$C$5-G757)</f>
        <v>126</v>
      </c>
      <c r="I757" s="12">
        <f>COUNTIFS(Raw_Recharges!$B$2:$B$3001,A757)</f>
        <v>2</v>
      </c>
      <c r="J757" s="37">
        <f>IF(I757=0,"",SUMIFS(Raw_Recharges!$E$2:$E$3001,Raw_Recharges!$B$2:$B$3001,A757))</f>
        <v>3098</v>
      </c>
      <c r="K757" s="38">
        <f>IF(I757=0,0,IF(H757&lt;=RFM_Method!$C$22,5,IF(H757&lt;=RFM_Method!$C$23,4,IF(H757&lt;=RFM_Method!$C$24,3,IF(H757&lt;=RFM_Method!$C$25,2,1)))))</f>
        <v>3</v>
      </c>
      <c r="L757" s="38">
        <f>IF(I757=0,0,IF(I757&gt;=RFM_Method!$E$22,5,IF(I757&gt;=RFM_Method!$E$23,4,IF(I757&gt;=RFM_Method!$E$24,3,IF(I757&gt;=RFM_Method!$E$25,2,1)))))</f>
        <v>2</v>
      </c>
      <c r="M757" s="38">
        <f>IF(I757=0,0,IF(J757&gt;=RFM_Method!$D$25,5,IF(J757&gt;=RFM_Method!$D$24,4,IF(J757&gt;=RFM_Method!$D$23,3,IF(J757&gt;=RFM_Method!$D$22,2,1)))))</f>
        <v>5</v>
      </c>
      <c r="N757" s="38" t="str">
        <f t="shared" si="33"/>
        <v>325</v>
      </c>
      <c r="O757" s="38">
        <f t="shared" si="34"/>
        <v>10</v>
      </c>
      <c r="P757" s="38">
        <f t="shared" si="35"/>
        <v>4</v>
      </c>
      <c r="Q757" s="12" t="str">
        <f>IF(I757=0,"Never Recharged",INDEX(RFM_Method!$C$32:$G$36,6-K757,P757))</f>
        <v>Loyal Customers</v>
      </c>
      <c r="R757" s="39">
        <f>SUMIFS(Raw_DataUsage!$D$2:$D$5001,Raw_DataUsage!$B$2:$B$5001,A757)/1024</f>
        <v>1.285390625</v>
      </c>
      <c r="S757" s="40">
        <f>SUMIFS(Raw_Calls!$D$2:$D$5001,Raw_Calls!$B$2:$B$5001,A757)/60</f>
        <v>63.783333333333331</v>
      </c>
      <c r="T757" s="38" t="str">
        <f>IF(COUNTIFS(Raw_Subscriptions!$B$2:$B$3001,A757,Raw_Subscriptions!$F$2:$F$3001,"Active")&gt;0,"Yes","No")</f>
        <v>No</v>
      </c>
    </row>
    <row r="758" spans="1:20" x14ac:dyDescent="0.3">
      <c r="A758" s="13" t="str">
        <f>Raw_Customers!A755</f>
        <v>C000754</v>
      </c>
      <c r="B758" s="13" t="str">
        <f>Raw_Customers!B755</f>
        <v>Pooja Sharma</v>
      </c>
      <c r="C758" s="13" t="str">
        <f>Raw_Customers!E755</f>
        <v>Chennai</v>
      </c>
      <c r="D758" s="13" t="str">
        <f>Raw_Customers!F755</f>
        <v>Maharashtra</v>
      </c>
      <c r="E758" s="13" t="str">
        <f>Raw_Customers!H755</f>
        <v>Active</v>
      </c>
      <c r="F758" s="35">
        <f>Raw_Customers!G755</f>
        <v>44291</v>
      </c>
      <c r="G758" s="36">
        <f>IF(I758=0,"",INT(_xlfn.MAXIFS(Raw_Recharges!$D$2:$D$3001,Raw_Recharges!$B$2:$B$3001,A758)))</f>
        <v>45960</v>
      </c>
      <c r="H758" s="12">
        <f>IF(I758=0,"",RFM_Method!$C$5-G758)</f>
        <v>94</v>
      </c>
      <c r="I758" s="12">
        <f>COUNTIFS(Raw_Recharges!$B$2:$B$3001,A758)</f>
        <v>1</v>
      </c>
      <c r="J758" s="37">
        <f>IF(I758=0,"",SUMIFS(Raw_Recharges!$E$2:$E$3001,Raw_Recharges!$B$2:$B$3001,A758))</f>
        <v>479</v>
      </c>
      <c r="K758" s="38">
        <f>IF(I758=0,0,IF(H758&lt;=RFM_Method!$C$22,5,IF(H758&lt;=RFM_Method!$C$23,4,IF(H758&lt;=RFM_Method!$C$24,3,IF(H758&lt;=RFM_Method!$C$25,2,1)))))</f>
        <v>3</v>
      </c>
      <c r="L758" s="38">
        <f>IF(I758=0,0,IF(I758&gt;=RFM_Method!$E$22,5,IF(I758&gt;=RFM_Method!$E$23,4,IF(I758&gt;=RFM_Method!$E$24,3,IF(I758&gt;=RFM_Method!$E$25,2,1)))))</f>
        <v>1</v>
      </c>
      <c r="M758" s="38">
        <f>IF(I758=0,0,IF(J758&gt;=RFM_Method!$D$25,5,IF(J758&gt;=RFM_Method!$D$24,4,IF(J758&gt;=RFM_Method!$D$23,3,IF(J758&gt;=RFM_Method!$D$22,2,1)))))</f>
        <v>2</v>
      </c>
      <c r="N758" s="38" t="str">
        <f t="shared" si="33"/>
        <v>312</v>
      </c>
      <c r="O758" s="38">
        <f t="shared" si="34"/>
        <v>6</v>
      </c>
      <c r="P758" s="38">
        <f t="shared" si="35"/>
        <v>2</v>
      </c>
      <c r="Q758" s="12" t="str">
        <f>IF(I758=0,"Never Recharged",INDEX(RFM_Method!$C$32:$G$36,6-K758,P758))</f>
        <v>Need Attention</v>
      </c>
      <c r="R758" s="39">
        <f>SUMIFS(Raw_DataUsage!$D$2:$D$5001,Raw_DataUsage!$B$2:$B$5001,A758)/1024</f>
        <v>7.9233984374999995</v>
      </c>
      <c r="S758" s="40">
        <f>SUMIFS(Raw_Calls!$D$2:$D$5001,Raw_Calls!$B$2:$B$5001,A758)/60</f>
        <v>147.06666666666666</v>
      </c>
      <c r="T758" s="38" t="str">
        <f>IF(COUNTIFS(Raw_Subscriptions!$B$2:$B$3001,A758,Raw_Subscriptions!$F$2:$F$3001,"Active")&gt;0,"Yes","No")</f>
        <v>No</v>
      </c>
    </row>
    <row r="759" spans="1:20" x14ac:dyDescent="0.3">
      <c r="A759" s="13" t="str">
        <f>Raw_Customers!A756</f>
        <v>C000755</v>
      </c>
      <c r="B759" s="13" t="str">
        <f>Raw_Customers!B756</f>
        <v>Anita Reddy</v>
      </c>
      <c r="C759" s="13" t="str">
        <f>Raw_Customers!E756</f>
        <v>Chennai</v>
      </c>
      <c r="D759" s="13" t="str">
        <f>Raw_Customers!F756</f>
        <v>UP West</v>
      </c>
      <c r="E759" s="13" t="str">
        <f>Raw_Customers!H756</f>
        <v>Active</v>
      </c>
      <c r="F759" s="35">
        <f>Raw_Customers!G756</f>
        <v>44527</v>
      </c>
      <c r="G759" s="36">
        <f>IF(I759=0,"",INT(_xlfn.MAXIFS(Raw_Recharges!$D$2:$D$3001,Raw_Recharges!$B$2:$B$3001,A759)))</f>
        <v>46017</v>
      </c>
      <c r="H759" s="12">
        <f>IF(I759=0,"",RFM_Method!$C$5-G759)</f>
        <v>37</v>
      </c>
      <c r="I759" s="12">
        <f>COUNTIFS(Raw_Recharges!$B$2:$B$3001,A759)</f>
        <v>2</v>
      </c>
      <c r="J759" s="37">
        <f>IF(I759=0,"",SUMIFS(Raw_Recharges!$E$2:$E$3001,Raw_Recharges!$B$2:$B$3001,A759))</f>
        <v>3147</v>
      </c>
      <c r="K759" s="38">
        <f>IF(I759=0,0,IF(H759&lt;=RFM_Method!$C$22,5,IF(H759&lt;=RFM_Method!$C$23,4,IF(H759&lt;=RFM_Method!$C$24,3,IF(H759&lt;=RFM_Method!$C$25,2,1)))))</f>
        <v>5</v>
      </c>
      <c r="L759" s="38">
        <f>IF(I759=0,0,IF(I759&gt;=RFM_Method!$E$22,5,IF(I759&gt;=RFM_Method!$E$23,4,IF(I759&gt;=RFM_Method!$E$24,3,IF(I759&gt;=RFM_Method!$E$25,2,1)))))</f>
        <v>2</v>
      </c>
      <c r="M759" s="38">
        <f>IF(I759=0,0,IF(J759&gt;=RFM_Method!$D$25,5,IF(J759&gt;=RFM_Method!$D$24,4,IF(J759&gt;=RFM_Method!$D$23,3,IF(J759&gt;=RFM_Method!$D$22,2,1)))))</f>
        <v>5</v>
      </c>
      <c r="N759" s="38" t="str">
        <f t="shared" si="33"/>
        <v>525</v>
      </c>
      <c r="O759" s="38">
        <f t="shared" si="34"/>
        <v>12</v>
      </c>
      <c r="P759" s="38">
        <f t="shared" si="35"/>
        <v>4</v>
      </c>
      <c r="Q759" s="12" t="str">
        <f>IF(I759=0,"Never Recharged",INDEX(RFM_Method!$C$32:$G$36,6-K759,P759))</f>
        <v>Loyal Customers</v>
      </c>
      <c r="R759" s="39">
        <f>SUMIFS(Raw_DataUsage!$D$2:$D$5001,Raw_DataUsage!$B$2:$B$5001,A759)/1024</f>
        <v>4.1460742187499999</v>
      </c>
      <c r="S759" s="40">
        <f>SUMIFS(Raw_Calls!$D$2:$D$5001,Raw_Calls!$B$2:$B$5001,A759)/60</f>
        <v>24.8</v>
      </c>
      <c r="T759" s="38" t="str">
        <f>IF(COUNTIFS(Raw_Subscriptions!$B$2:$B$3001,A759,Raw_Subscriptions!$F$2:$F$3001,"Active")&gt;0,"Yes","No")</f>
        <v>No</v>
      </c>
    </row>
    <row r="760" spans="1:20" x14ac:dyDescent="0.3">
      <c r="A760" s="13" t="str">
        <f>Raw_Customers!A757</f>
        <v>C000756</v>
      </c>
      <c r="B760" s="13" t="str">
        <f>Raw_Customers!B757</f>
        <v>Anita Khan</v>
      </c>
      <c r="C760" s="13" t="str">
        <f>Raw_Customers!E757</f>
        <v>Pune</v>
      </c>
      <c r="D760" s="13" t="str">
        <f>Raw_Customers!F757</f>
        <v>Punjab</v>
      </c>
      <c r="E760" s="13" t="str">
        <f>Raw_Customers!H757</f>
        <v>Active</v>
      </c>
      <c r="F760" s="35">
        <f>Raw_Customers!G757</f>
        <v>44808</v>
      </c>
      <c r="G760" s="36">
        <f>IF(I760=0,"",INT(_xlfn.MAXIFS(Raw_Recharges!$D$2:$D$3001,Raw_Recharges!$B$2:$B$3001,A760)))</f>
        <v>45803</v>
      </c>
      <c r="H760" s="12">
        <f>IF(I760=0,"",RFM_Method!$C$5-G760)</f>
        <v>251</v>
      </c>
      <c r="I760" s="12">
        <f>COUNTIFS(Raw_Recharges!$B$2:$B$3001,A760)</f>
        <v>1</v>
      </c>
      <c r="J760" s="37">
        <f>IF(I760=0,"",SUMIFS(Raw_Recharges!$E$2:$E$3001,Raw_Recharges!$B$2:$B$3001,A760))</f>
        <v>666</v>
      </c>
      <c r="K760" s="38">
        <f>IF(I760=0,0,IF(H760&lt;=RFM_Method!$C$22,5,IF(H760&lt;=RFM_Method!$C$23,4,IF(H760&lt;=RFM_Method!$C$24,3,IF(H760&lt;=RFM_Method!$C$25,2,1)))))</f>
        <v>1</v>
      </c>
      <c r="L760" s="38">
        <f>IF(I760=0,0,IF(I760&gt;=RFM_Method!$E$22,5,IF(I760&gt;=RFM_Method!$E$23,4,IF(I760&gt;=RFM_Method!$E$24,3,IF(I760&gt;=RFM_Method!$E$25,2,1)))))</f>
        <v>1</v>
      </c>
      <c r="M760" s="38">
        <f>IF(I760=0,0,IF(J760&gt;=RFM_Method!$D$25,5,IF(J760&gt;=RFM_Method!$D$24,4,IF(J760&gt;=RFM_Method!$D$23,3,IF(J760&gt;=RFM_Method!$D$22,2,1)))))</f>
        <v>3</v>
      </c>
      <c r="N760" s="38" t="str">
        <f t="shared" si="33"/>
        <v>113</v>
      </c>
      <c r="O760" s="38">
        <f t="shared" si="34"/>
        <v>5</v>
      </c>
      <c r="P760" s="38">
        <f t="shared" si="35"/>
        <v>2</v>
      </c>
      <c r="Q760" s="12" t="str">
        <f>IF(I760=0,"Never Recharged",INDEX(RFM_Method!$C$32:$G$36,6-K760,P760))</f>
        <v>Hibernating</v>
      </c>
      <c r="R760" s="39">
        <f>SUMIFS(Raw_DataUsage!$D$2:$D$5001,Raw_DataUsage!$B$2:$B$5001,A760)/1024</f>
        <v>1.4383398437499999</v>
      </c>
      <c r="S760" s="40">
        <f>SUMIFS(Raw_Calls!$D$2:$D$5001,Raw_Calls!$B$2:$B$5001,A760)/60</f>
        <v>45.883333333333333</v>
      </c>
      <c r="T760" s="38" t="str">
        <f>IF(COUNTIFS(Raw_Subscriptions!$B$2:$B$3001,A760,Raw_Subscriptions!$F$2:$F$3001,"Active")&gt;0,"Yes","No")</f>
        <v>Yes</v>
      </c>
    </row>
    <row r="761" spans="1:20" x14ac:dyDescent="0.3">
      <c r="A761" s="13" t="str">
        <f>Raw_Customers!A758</f>
        <v>C000757</v>
      </c>
      <c r="B761" s="13" t="str">
        <f>Raw_Customers!B758</f>
        <v>Rahul Kumar</v>
      </c>
      <c r="C761" s="13" t="str">
        <f>Raw_Customers!E758</f>
        <v>Delhi</v>
      </c>
      <c r="D761" s="13" t="str">
        <f>Raw_Customers!F758</f>
        <v>Punjab</v>
      </c>
      <c r="E761" s="13" t="str">
        <f>Raw_Customers!H758</f>
        <v>Inactive</v>
      </c>
      <c r="F761" s="35">
        <f>Raw_Customers!G758</f>
        <v>45078</v>
      </c>
      <c r="G761" s="36">
        <f>IF(I761=0,"",INT(_xlfn.MAXIFS(Raw_Recharges!$D$2:$D$3001,Raw_Recharges!$B$2:$B$3001,A761)))</f>
        <v>45688</v>
      </c>
      <c r="H761" s="12">
        <f>IF(I761=0,"",RFM_Method!$C$5-G761)</f>
        <v>366</v>
      </c>
      <c r="I761" s="12">
        <f>COUNTIFS(Raw_Recharges!$B$2:$B$3001,A761)</f>
        <v>1</v>
      </c>
      <c r="J761" s="37">
        <f>IF(I761=0,"",SUMIFS(Raw_Recharges!$E$2:$E$3001,Raw_Recharges!$B$2:$B$3001,A761))</f>
        <v>499</v>
      </c>
      <c r="K761" s="38">
        <f>IF(I761=0,0,IF(H761&lt;=RFM_Method!$C$22,5,IF(H761&lt;=RFM_Method!$C$23,4,IF(H761&lt;=RFM_Method!$C$24,3,IF(H761&lt;=RFM_Method!$C$25,2,1)))))</f>
        <v>1</v>
      </c>
      <c r="L761" s="38">
        <f>IF(I761=0,0,IF(I761&gt;=RFM_Method!$E$22,5,IF(I761&gt;=RFM_Method!$E$23,4,IF(I761&gt;=RFM_Method!$E$24,3,IF(I761&gt;=RFM_Method!$E$25,2,1)))))</f>
        <v>1</v>
      </c>
      <c r="M761" s="38">
        <f>IF(I761=0,0,IF(J761&gt;=RFM_Method!$D$25,5,IF(J761&gt;=RFM_Method!$D$24,4,IF(J761&gt;=RFM_Method!$D$23,3,IF(J761&gt;=RFM_Method!$D$22,2,1)))))</f>
        <v>2</v>
      </c>
      <c r="N761" s="38" t="str">
        <f t="shared" si="33"/>
        <v>112</v>
      </c>
      <c r="O761" s="38">
        <f t="shared" si="34"/>
        <v>4</v>
      </c>
      <c r="P761" s="38">
        <f t="shared" si="35"/>
        <v>2</v>
      </c>
      <c r="Q761" s="12" t="str">
        <f>IF(I761=0,"Never Recharged",INDEX(RFM_Method!$C$32:$G$36,6-K761,P761))</f>
        <v>Hibernating</v>
      </c>
      <c r="R761" s="39">
        <f>SUMIFS(Raw_DataUsage!$D$2:$D$5001,Raw_DataUsage!$B$2:$B$5001,A761)/1024</f>
        <v>3.0583300781249996</v>
      </c>
      <c r="S761" s="40">
        <f>SUMIFS(Raw_Calls!$D$2:$D$5001,Raw_Calls!$B$2:$B$5001,A761)/60</f>
        <v>7.45</v>
      </c>
      <c r="T761" s="38" t="str">
        <f>IF(COUNTIFS(Raw_Subscriptions!$B$2:$B$3001,A761,Raw_Subscriptions!$F$2:$F$3001,"Active")&gt;0,"Yes","No")</f>
        <v>No</v>
      </c>
    </row>
    <row r="762" spans="1:20" x14ac:dyDescent="0.3">
      <c r="A762" s="13" t="str">
        <f>Raw_Customers!A759</f>
        <v>C000758</v>
      </c>
      <c r="B762" s="13" t="str">
        <f>Raw_Customers!B759</f>
        <v>Simran Reddy</v>
      </c>
      <c r="C762" s="13" t="str">
        <f>Raw_Customers!E759</f>
        <v>Pune</v>
      </c>
      <c r="D762" s="13" t="str">
        <f>Raw_Customers!F759</f>
        <v>UP East</v>
      </c>
      <c r="E762" s="13" t="str">
        <f>Raw_Customers!H759</f>
        <v>Inactive</v>
      </c>
      <c r="F762" s="35">
        <f>Raw_Customers!G759</f>
        <v>45865</v>
      </c>
      <c r="G762" s="36">
        <f>IF(I762=0,"",INT(_xlfn.MAXIFS(Raw_Recharges!$D$2:$D$3001,Raw_Recharges!$B$2:$B$3001,A762)))</f>
        <v>46030</v>
      </c>
      <c r="H762" s="12">
        <f>IF(I762=0,"",RFM_Method!$C$5-G762)</f>
        <v>24</v>
      </c>
      <c r="I762" s="12">
        <f>COUNTIFS(Raw_Recharges!$B$2:$B$3001,A762)</f>
        <v>1</v>
      </c>
      <c r="J762" s="37">
        <f>IF(I762=0,"",SUMIFS(Raw_Recharges!$E$2:$E$3001,Raw_Recharges!$B$2:$B$3001,A762))</f>
        <v>2999</v>
      </c>
      <c r="K762" s="38">
        <f>IF(I762=0,0,IF(H762&lt;=RFM_Method!$C$22,5,IF(H762&lt;=RFM_Method!$C$23,4,IF(H762&lt;=RFM_Method!$C$24,3,IF(H762&lt;=RFM_Method!$C$25,2,1)))))</f>
        <v>5</v>
      </c>
      <c r="L762" s="38">
        <f>IF(I762=0,0,IF(I762&gt;=RFM_Method!$E$22,5,IF(I762&gt;=RFM_Method!$E$23,4,IF(I762&gt;=RFM_Method!$E$24,3,IF(I762&gt;=RFM_Method!$E$25,2,1)))))</f>
        <v>1</v>
      </c>
      <c r="M762" s="38">
        <f>IF(I762=0,0,IF(J762&gt;=RFM_Method!$D$25,5,IF(J762&gt;=RFM_Method!$D$24,4,IF(J762&gt;=RFM_Method!$D$23,3,IF(J762&gt;=RFM_Method!$D$22,2,1)))))</f>
        <v>5</v>
      </c>
      <c r="N762" s="38" t="str">
        <f t="shared" si="33"/>
        <v>515</v>
      </c>
      <c r="O762" s="38">
        <f t="shared" si="34"/>
        <v>11</v>
      </c>
      <c r="P762" s="38">
        <f t="shared" si="35"/>
        <v>3</v>
      </c>
      <c r="Q762" s="12" t="str">
        <f>IF(I762=0,"Never Recharged",INDEX(RFM_Method!$C$32:$G$36,6-K762,P762))</f>
        <v>Potential Loyalist</v>
      </c>
      <c r="R762" s="39">
        <f>SUMIFS(Raw_DataUsage!$D$2:$D$5001,Raw_DataUsage!$B$2:$B$5001,A762)/1024</f>
        <v>3.1572265625</v>
      </c>
      <c r="S762" s="40">
        <f>SUMIFS(Raw_Calls!$D$2:$D$5001,Raw_Calls!$B$2:$B$5001,A762)/60</f>
        <v>0</v>
      </c>
      <c r="T762" s="38" t="str">
        <f>IF(COUNTIFS(Raw_Subscriptions!$B$2:$B$3001,A762,Raw_Subscriptions!$F$2:$F$3001,"Active")&gt;0,"Yes","No")</f>
        <v>Yes</v>
      </c>
    </row>
    <row r="763" spans="1:20" x14ac:dyDescent="0.3">
      <c r="A763" s="13" t="str">
        <f>Raw_Customers!A760</f>
        <v>C000759</v>
      </c>
      <c r="B763" s="13" t="str">
        <f>Raw_Customers!B760</f>
        <v>Neha Khan</v>
      </c>
      <c r="C763" s="13" t="str">
        <f>Raw_Customers!E760</f>
        <v>Chennai</v>
      </c>
      <c r="D763" s="13" t="str">
        <f>Raw_Customers!F760</f>
        <v>Gujarat</v>
      </c>
      <c r="E763" s="13" t="str">
        <f>Raw_Customers!H760</f>
        <v>Inactive</v>
      </c>
      <c r="F763" s="35">
        <f>Raw_Customers!G760</f>
        <v>45536</v>
      </c>
      <c r="G763" s="36" t="str">
        <f>IF(I763=0,"",INT(_xlfn.MAXIFS(Raw_Recharges!$D$2:$D$3001,Raw_Recharges!$B$2:$B$3001,A763)))</f>
        <v/>
      </c>
      <c r="H763" s="12" t="str">
        <f>IF(I763=0,"",RFM_Method!$C$5-G763)</f>
        <v/>
      </c>
      <c r="I763" s="12">
        <f>COUNTIFS(Raw_Recharges!$B$2:$B$3001,A763)</f>
        <v>0</v>
      </c>
      <c r="J763" s="37" t="str">
        <f>IF(I763=0,"",SUMIFS(Raw_Recharges!$E$2:$E$3001,Raw_Recharges!$B$2:$B$3001,A763))</f>
        <v/>
      </c>
      <c r="K763" s="38">
        <f>IF(I763=0,0,IF(H763&lt;=RFM_Method!$C$22,5,IF(H763&lt;=RFM_Method!$C$23,4,IF(H763&lt;=RFM_Method!$C$24,3,IF(H763&lt;=RFM_Method!$C$25,2,1)))))</f>
        <v>0</v>
      </c>
      <c r="L763" s="38">
        <f>IF(I763=0,0,IF(I763&gt;=RFM_Method!$E$22,5,IF(I763&gt;=RFM_Method!$E$23,4,IF(I763&gt;=RFM_Method!$E$24,3,IF(I763&gt;=RFM_Method!$E$25,2,1)))))</f>
        <v>0</v>
      </c>
      <c r="M763" s="38">
        <f>IF(I763=0,0,IF(J763&gt;=RFM_Method!$D$25,5,IF(J763&gt;=RFM_Method!$D$24,4,IF(J763&gt;=RFM_Method!$D$23,3,IF(J763&gt;=RFM_Method!$D$22,2,1)))))</f>
        <v>0</v>
      </c>
      <c r="N763" s="38" t="str">
        <f t="shared" si="33"/>
        <v>000</v>
      </c>
      <c r="O763" s="38">
        <f t="shared" si="34"/>
        <v>0</v>
      </c>
      <c r="P763" s="38">
        <f t="shared" si="35"/>
        <v>0</v>
      </c>
      <c r="Q763" s="12" t="str">
        <f>IF(I763=0,"Never Recharged",INDEX(RFM_Method!$C$32:$G$36,6-K763,P763))</f>
        <v>Never Recharged</v>
      </c>
      <c r="R763" s="39">
        <f>SUMIFS(Raw_DataUsage!$D$2:$D$5001,Raw_DataUsage!$B$2:$B$5001,A763)/1024</f>
        <v>4.1438867187500001</v>
      </c>
      <c r="S763" s="40">
        <f>SUMIFS(Raw_Calls!$D$2:$D$5001,Raw_Calls!$B$2:$B$5001,A763)/60</f>
        <v>0</v>
      </c>
      <c r="T763" s="38" t="str">
        <f>IF(COUNTIFS(Raw_Subscriptions!$B$2:$B$3001,A763,Raw_Subscriptions!$F$2:$F$3001,"Active")&gt;0,"Yes","No")</f>
        <v>No</v>
      </c>
    </row>
    <row r="764" spans="1:20" x14ac:dyDescent="0.3">
      <c r="A764" s="13" t="str">
        <f>Raw_Customers!A761</f>
        <v>C000760</v>
      </c>
      <c r="B764" s="13" t="str">
        <f>Raw_Customers!B761</f>
        <v>Simran Khan</v>
      </c>
      <c r="C764" s="13" t="str">
        <f>Raw_Customers!E761</f>
        <v>Chennai</v>
      </c>
      <c r="D764" s="13" t="str">
        <f>Raw_Customers!F761</f>
        <v>Maharashtra</v>
      </c>
      <c r="E764" s="13" t="str">
        <f>Raw_Customers!H761</f>
        <v>Active</v>
      </c>
      <c r="F764" s="35">
        <f>Raw_Customers!G761</f>
        <v>45570</v>
      </c>
      <c r="G764" s="36" t="str">
        <f>IF(I764=0,"",INT(_xlfn.MAXIFS(Raw_Recharges!$D$2:$D$3001,Raw_Recharges!$B$2:$B$3001,A764)))</f>
        <v/>
      </c>
      <c r="H764" s="12" t="str">
        <f>IF(I764=0,"",RFM_Method!$C$5-G764)</f>
        <v/>
      </c>
      <c r="I764" s="12">
        <f>COUNTIFS(Raw_Recharges!$B$2:$B$3001,A764)</f>
        <v>0</v>
      </c>
      <c r="J764" s="37" t="str">
        <f>IF(I764=0,"",SUMIFS(Raw_Recharges!$E$2:$E$3001,Raw_Recharges!$B$2:$B$3001,A764))</f>
        <v/>
      </c>
      <c r="K764" s="38">
        <f>IF(I764=0,0,IF(H764&lt;=RFM_Method!$C$22,5,IF(H764&lt;=RFM_Method!$C$23,4,IF(H764&lt;=RFM_Method!$C$24,3,IF(H764&lt;=RFM_Method!$C$25,2,1)))))</f>
        <v>0</v>
      </c>
      <c r="L764" s="38">
        <f>IF(I764=0,0,IF(I764&gt;=RFM_Method!$E$22,5,IF(I764&gt;=RFM_Method!$E$23,4,IF(I764&gt;=RFM_Method!$E$24,3,IF(I764&gt;=RFM_Method!$E$25,2,1)))))</f>
        <v>0</v>
      </c>
      <c r="M764" s="38">
        <f>IF(I764=0,0,IF(J764&gt;=RFM_Method!$D$25,5,IF(J764&gt;=RFM_Method!$D$24,4,IF(J764&gt;=RFM_Method!$D$23,3,IF(J764&gt;=RFM_Method!$D$22,2,1)))))</f>
        <v>0</v>
      </c>
      <c r="N764" s="38" t="str">
        <f t="shared" si="33"/>
        <v>000</v>
      </c>
      <c r="O764" s="38">
        <f t="shared" si="34"/>
        <v>0</v>
      </c>
      <c r="P764" s="38">
        <f t="shared" si="35"/>
        <v>0</v>
      </c>
      <c r="Q764" s="12" t="str">
        <f>IF(I764=0,"Never Recharged",INDEX(RFM_Method!$C$32:$G$36,6-K764,P764))</f>
        <v>Never Recharged</v>
      </c>
      <c r="R764" s="39">
        <f>SUMIFS(Raw_DataUsage!$D$2:$D$5001,Raw_DataUsage!$B$2:$B$5001,A764)/1024</f>
        <v>4.3248925781250005</v>
      </c>
      <c r="S764" s="40">
        <f>SUMIFS(Raw_Calls!$D$2:$D$5001,Raw_Calls!$B$2:$B$5001,A764)/60</f>
        <v>77.63333333333334</v>
      </c>
      <c r="T764" s="38" t="str">
        <f>IF(COUNTIFS(Raw_Subscriptions!$B$2:$B$3001,A764,Raw_Subscriptions!$F$2:$F$3001,"Active")&gt;0,"Yes","No")</f>
        <v>No</v>
      </c>
    </row>
    <row r="765" spans="1:20" x14ac:dyDescent="0.3">
      <c r="A765" s="13" t="str">
        <f>Raw_Customers!A762</f>
        <v>C000761</v>
      </c>
      <c r="B765" s="13" t="str">
        <f>Raw_Customers!B762</f>
        <v>Neha Gupta</v>
      </c>
      <c r="C765" s="13" t="str">
        <f>Raw_Customers!E762</f>
        <v>Bangalore</v>
      </c>
      <c r="D765" s="13" t="str">
        <f>Raw_Customers!F762</f>
        <v>Delhi NCR</v>
      </c>
      <c r="E765" s="13" t="str">
        <f>Raw_Customers!H762</f>
        <v>Active</v>
      </c>
      <c r="F765" s="35">
        <f>Raw_Customers!G762</f>
        <v>45397</v>
      </c>
      <c r="G765" s="36">
        <f>IF(I765=0,"",INT(_xlfn.MAXIFS(Raw_Recharges!$D$2:$D$3001,Raw_Recharges!$B$2:$B$3001,A765)))</f>
        <v>46020</v>
      </c>
      <c r="H765" s="12">
        <f>IF(I765=0,"",RFM_Method!$C$5-G765)</f>
        <v>34</v>
      </c>
      <c r="I765" s="12">
        <f>COUNTIFS(Raw_Recharges!$B$2:$B$3001,A765)</f>
        <v>2</v>
      </c>
      <c r="J765" s="37">
        <f>IF(I765=0,"",SUMIFS(Raw_Recharges!$E$2:$E$3001,Raw_Recharges!$B$2:$B$3001,A765))</f>
        <v>978</v>
      </c>
      <c r="K765" s="38">
        <f>IF(I765=0,0,IF(H765&lt;=RFM_Method!$C$22,5,IF(H765&lt;=RFM_Method!$C$23,4,IF(H765&lt;=RFM_Method!$C$24,3,IF(H765&lt;=RFM_Method!$C$25,2,1)))))</f>
        <v>5</v>
      </c>
      <c r="L765" s="38">
        <f>IF(I765=0,0,IF(I765&gt;=RFM_Method!$E$22,5,IF(I765&gt;=RFM_Method!$E$23,4,IF(I765&gt;=RFM_Method!$E$24,3,IF(I765&gt;=RFM_Method!$E$25,2,1)))))</f>
        <v>2</v>
      </c>
      <c r="M765" s="38">
        <f>IF(I765=0,0,IF(J765&gt;=RFM_Method!$D$25,5,IF(J765&gt;=RFM_Method!$D$24,4,IF(J765&gt;=RFM_Method!$D$23,3,IF(J765&gt;=RFM_Method!$D$22,2,1)))))</f>
        <v>3</v>
      </c>
      <c r="N765" s="38" t="str">
        <f t="shared" si="33"/>
        <v>523</v>
      </c>
      <c r="O765" s="38">
        <f t="shared" si="34"/>
        <v>10</v>
      </c>
      <c r="P765" s="38">
        <f t="shared" si="35"/>
        <v>3</v>
      </c>
      <c r="Q765" s="12" t="str">
        <f>IF(I765=0,"Never Recharged",INDEX(RFM_Method!$C$32:$G$36,6-K765,P765))</f>
        <v>Potential Loyalist</v>
      </c>
      <c r="R765" s="39">
        <f>SUMIFS(Raw_DataUsage!$D$2:$D$5001,Raw_DataUsage!$B$2:$B$5001,A765)/1024</f>
        <v>0</v>
      </c>
      <c r="S765" s="40">
        <f>SUMIFS(Raw_Calls!$D$2:$D$5001,Raw_Calls!$B$2:$B$5001,A765)/60</f>
        <v>0</v>
      </c>
      <c r="T765" s="38" t="str">
        <f>IF(COUNTIFS(Raw_Subscriptions!$B$2:$B$3001,A765,Raw_Subscriptions!$F$2:$F$3001,"Active")&gt;0,"Yes","No")</f>
        <v>Yes</v>
      </c>
    </row>
    <row r="766" spans="1:20" x14ac:dyDescent="0.3">
      <c r="A766" s="13" t="str">
        <f>Raw_Customers!A763</f>
        <v>C000762</v>
      </c>
      <c r="B766" s="13" t="str">
        <f>Raw_Customers!B763</f>
        <v>Vikram Jha</v>
      </c>
      <c r="C766" s="13" t="str">
        <f>Raw_Customers!E763</f>
        <v>Delhi</v>
      </c>
      <c r="D766" s="13" t="str">
        <f>Raw_Customers!F763</f>
        <v>Karnataka</v>
      </c>
      <c r="E766" s="13" t="str">
        <f>Raw_Customers!H763</f>
        <v>Active</v>
      </c>
      <c r="F766" s="35">
        <f>Raw_Customers!G763</f>
        <v>44155</v>
      </c>
      <c r="G766" s="36">
        <f>IF(I766=0,"",INT(_xlfn.MAXIFS(Raw_Recharges!$D$2:$D$3001,Raw_Recharges!$B$2:$B$3001,A766)))</f>
        <v>46010</v>
      </c>
      <c r="H766" s="12">
        <f>IF(I766=0,"",RFM_Method!$C$5-G766)</f>
        <v>44</v>
      </c>
      <c r="I766" s="12">
        <f>COUNTIFS(Raw_Recharges!$B$2:$B$3001,A766)</f>
        <v>1</v>
      </c>
      <c r="J766" s="37">
        <f>IF(I766=0,"",SUMIFS(Raw_Recharges!$E$2:$E$3001,Raw_Recharges!$B$2:$B$3001,A766))</f>
        <v>2999</v>
      </c>
      <c r="K766" s="38">
        <f>IF(I766=0,0,IF(H766&lt;=RFM_Method!$C$22,5,IF(H766&lt;=RFM_Method!$C$23,4,IF(H766&lt;=RFM_Method!$C$24,3,IF(H766&lt;=RFM_Method!$C$25,2,1)))))</f>
        <v>4</v>
      </c>
      <c r="L766" s="38">
        <f>IF(I766=0,0,IF(I766&gt;=RFM_Method!$E$22,5,IF(I766&gt;=RFM_Method!$E$23,4,IF(I766&gt;=RFM_Method!$E$24,3,IF(I766&gt;=RFM_Method!$E$25,2,1)))))</f>
        <v>1</v>
      </c>
      <c r="M766" s="38">
        <f>IF(I766=0,0,IF(J766&gt;=RFM_Method!$D$25,5,IF(J766&gt;=RFM_Method!$D$24,4,IF(J766&gt;=RFM_Method!$D$23,3,IF(J766&gt;=RFM_Method!$D$22,2,1)))))</f>
        <v>5</v>
      </c>
      <c r="N766" s="38" t="str">
        <f t="shared" si="33"/>
        <v>415</v>
      </c>
      <c r="O766" s="38">
        <f t="shared" si="34"/>
        <v>10</v>
      </c>
      <c r="P766" s="38">
        <f t="shared" si="35"/>
        <v>3</v>
      </c>
      <c r="Q766" s="12" t="str">
        <f>IF(I766=0,"Never Recharged",INDEX(RFM_Method!$C$32:$G$36,6-K766,P766))</f>
        <v>Potential Loyalist</v>
      </c>
      <c r="R766" s="39">
        <f>SUMIFS(Raw_DataUsage!$D$2:$D$5001,Raw_DataUsage!$B$2:$B$5001,A766)/1024</f>
        <v>0.236201171875</v>
      </c>
      <c r="S766" s="40">
        <f>SUMIFS(Raw_Calls!$D$2:$D$5001,Raw_Calls!$B$2:$B$5001,A766)/60</f>
        <v>58.55</v>
      </c>
      <c r="T766" s="38" t="str">
        <f>IF(COUNTIFS(Raw_Subscriptions!$B$2:$B$3001,A766,Raw_Subscriptions!$F$2:$F$3001,"Active")&gt;0,"Yes","No")</f>
        <v>No</v>
      </c>
    </row>
    <row r="767" spans="1:20" x14ac:dyDescent="0.3">
      <c r="A767" s="13" t="str">
        <f>Raw_Customers!A764</f>
        <v>C000763</v>
      </c>
      <c r="B767" s="13" t="str">
        <f>Raw_Customers!B764</f>
        <v>Vikram Kumar</v>
      </c>
      <c r="C767" s="13" t="str">
        <f>Raw_Customers!E764</f>
        <v>Chennai</v>
      </c>
      <c r="D767" s="13" t="str">
        <f>Raw_Customers!F764</f>
        <v>Gujarat</v>
      </c>
      <c r="E767" s="13" t="str">
        <f>Raw_Customers!H764</f>
        <v>Inactive</v>
      </c>
      <c r="F767" s="35">
        <f>Raw_Customers!G764</f>
        <v>45979</v>
      </c>
      <c r="G767" s="36">
        <f>IF(I767=0,"",INT(_xlfn.MAXIFS(Raw_Recharges!$D$2:$D$3001,Raw_Recharges!$B$2:$B$3001,A767)))</f>
        <v>45991</v>
      </c>
      <c r="H767" s="12">
        <f>IF(I767=0,"",RFM_Method!$C$5-G767)</f>
        <v>63</v>
      </c>
      <c r="I767" s="12">
        <f>COUNTIFS(Raw_Recharges!$B$2:$B$3001,A767)</f>
        <v>1</v>
      </c>
      <c r="J767" s="37">
        <f>IF(I767=0,"",SUMIFS(Raw_Recharges!$E$2:$E$3001,Raw_Recharges!$B$2:$B$3001,A767))</f>
        <v>499</v>
      </c>
      <c r="K767" s="38">
        <f>IF(I767=0,0,IF(H767&lt;=RFM_Method!$C$22,5,IF(H767&lt;=RFM_Method!$C$23,4,IF(H767&lt;=RFM_Method!$C$24,3,IF(H767&lt;=RFM_Method!$C$25,2,1)))))</f>
        <v>4</v>
      </c>
      <c r="L767" s="38">
        <f>IF(I767=0,0,IF(I767&gt;=RFM_Method!$E$22,5,IF(I767&gt;=RFM_Method!$E$23,4,IF(I767&gt;=RFM_Method!$E$24,3,IF(I767&gt;=RFM_Method!$E$25,2,1)))))</f>
        <v>1</v>
      </c>
      <c r="M767" s="38">
        <f>IF(I767=0,0,IF(J767&gt;=RFM_Method!$D$25,5,IF(J767&gt;=RFM_Method!$D$24,4,IF(J767&gt;=RFM_Method!$D$23,3,IF(J767&gt;=RFM_Method!$D$22,2,1)))))</f>
        <v>2</v>
      </c>
      <c r="N767" s="38" t="str">
        <f t="shared" si="33"/>
        <v>412</v>
      </c>
      <c r="O767" s="38">
        <f t="shared" si="34"/>
        <v>7</v>
      </c>
      <c r="P767" s="38">
        <f t="shared" si="35"/>
        <v>2</v>
      </c>
      <c r="Q767" s="12" t="str">
        <f>IF(I767=0,"Never Recharged",INDEX(RFM_Method!$C$32:$G$36,6-K767,P767))</f>
        <v>Potential Loyalist</v>
      </c>
      <c r="R767" s="39">
        <f>SUMIFS(Raw_DataUsage!$D$2:$D$5001,Raw_DataUsage!$B$2:$B$5001,A767)/1024</f>
        <v>1.9811328124999998</v>
      </c>
      <c r="S767" s="40">
        <f>SUMIFS(Raw_Calls!$D$2:$D$5001,Raw_Calls!$B$2:$B$5001,A767)/60</f>
        <v>177.96666666666667</v>
      </c>
      <c r="T767" s="38" t="str">
        <f>IF(COUNTIFS(Raw_Subscriptions!$B$2:$B$3001,A767,Raw_Subscriptions!$F$2:$F$3001,"Active")&gt;0,"Yes","No")</f>
        <v>Yes</v>
      </c>
    </row>
    <row r="768" spans="1:20" x14ac:dyDescent="0.3">
      <c r="A768" s="13" t="str">
        <f>Raw_Customers!A765</f>
        <v>C000764</v>
      </c>
      <c r="B768" s="13" t="str">
        <f>Raw_Customers!B765</f>
        <v>Suresh Sharma</v>
      </c>
      <c r="C768" s="13" t="str">
        <f>Raw_Customers!E765</f>
        <v>Bangalore</v>
      </c>
      <c r="D768" s="13" t="str">
        <f>Raw_Customers!F765</f>
        <v>UP East</v>
      </c>
      <c r="E768" s="13" t="str">
        <f>Raw_Customers!H765</f>
        <v>Active</v>
      </c>
      <c r="F768" s="35">
        <f>Raw_Customers!G765</f>
        <v>45211</v>
      </c>
      <c r="G768" s="36">
        <f>IF(I768=0,"",INT(_xlfn.MAXIFS(Raw_Recharges!$D$2:$D$3001,Raw_Recharges!$B$2:$B$3001,A768)))</f>
        <v>45936</v>
      </c>
      <c r="H768" s="12">
        <f>IF(I768=0,"",RFM_Method!$C$5-G768)</f>
        <v>118</v>
      </c>
      <c r="I768" s="12">
        <f>COUNTIFS(Raw_Recharges!$B$2:$B$3001,A768)</f>
        <v>1</v>
      </c>
      <c r="J768" s="37">
        <f>IF(I768=0,"",SUMIFS(Raw_Recharges!$E$2:$E$3001,Raw_Recharges!$B$2:$B$3001,A768))</f>
        <v>148</v>
      </c>
      <c r="K768" s="38">
        <f>IF(I768=0,0,IF(H768&lt;=RFM_Method!$C$22,5,IF(H768&lt;=RFM_Method!$C$23,4,IF(H768&lt;=RFM_Method!$C$24,3,IF(H768&lt;=RFM_Method!$C$25,2,1)))))</f>
        <v>3</v>
      </c>
      <c r="L768" s="38">
        <f>IF(I768=0,0,IF(I768&gt;=RFM_Method!$E$22,5,IF(I768&gt;=RFM_Method!$E$23,4,IF(I768&gt;=RFM_Method!$E$24,3,IF(I768&gt;=RFM_Method!$E$25,2,1)))))</f>
        <v>1</v>
      </c>
      <c r="M768" s="38">
        <f>IF(I768=0,0,IF(J768&gt;=RFM_Method!$D$25,5,IF(J768&gt;=RFM_Method!$D$24,4,IF(J768&gt;=RFM_Method!$D$23,3,IF(J768&gt;=RFM_Method!$D$22,2,1)))))</f>
        <v>1</v>
      </c>
      <c r="N768" s="38" t="str">
        <f t="shared" si="33"/>
        <v>311</v>
      </c>
      <c r="O768" s="38">
        <f t="shared" si="34"/>
        <v>5</v>
      </c>
      <c r="P768" s="38">
        <f t="shared" si="35"/>
        <v>1</v>
      </c>
      <c r="Q768" s="12" t="str">
        <f>IF(I768=0,"Never Recharged",INDEX(RFM_Method!$C$32:$G$36,6-K768,P768))</f>
        <v>About to Sleep</v>
      </c>
      <c r="R768" s="39">
        <f>SUMIFS(Raw_DataUsage!$D$2:$D$5001,Raw_DataUsage!$B$2:$B$5001,A768)/1024</f>
        <v>1.8900781250000001</v>
      </c>
      <c r="S768" s="40">
        <f>SUMIFS(Raw_Calls!$D$2:$D$5001,Raw_Calls!$B$2:$B$5001,A768)/60</f>
        <v>29.233333333333334</v>
      </c>
      <c r="T768" s="38" t="str">
        <f>IF(COUNTIFS(Raw_Subscriptions!$B$2:$B$3001,A768,Raw_Subscriptions!$F$2:$F$3001,"Active")&gt;0,"Yes","No")</f>
        <v>No</v>
      </c>
    </row>
    <row r="769" spans="1:20" x14ac:dyDescent="0.3">
      <c r="A769" s="13" t="str">
        <f>Raw_Customers!A766</f>
        <v>C000765</v>
      </c>
      <c r="B769" s="13" t="str">
        <f>Raw_Customers!B766</f>
        <v>Rahul Reddy</v>
      </c>
      <c r="C769" s="13" t="str">
        <f>Raw_Customers!E766</f>
        <v>Mumbai</v>
      </c>
      <c r="D769" s="13" t="str">
        <f>Raw_Customers!F766</f>
        <v>Telangana</v>
      </c>
      <c r="E769" s="13" t="str">
        <f>Raw_Customers!H766</f>
        <v>Active</v>
      </c>
      <c r="F769" s="35">
        <f>Raw_Customers!G766</f>
        <v>44054</v>
      </c>
      <c r="G769" s="36" t="str">
        <f>IF(I769=0,"",INT(_xlfn.MAXIFS(Raw_Recharges!$D$2:$D$3001,Raw_Recharges!$B$2:$B$3001,A769)))</f>
        <v/>
      </c>
      <c r="H769" s="12" t="str">
        <f>IF(I769=0,"",RFM_Method!$C$5-G769)</f>
        <v/>
      </c>
      <c r="I769" s="12">
        <f>COUNTIFS(Raw_Recharges!$B$2:$B$3001,A769)</f>
        <v>0</v>
      </c>
      <c r="J769" s="37" t="str">
        <f>IF(I769=0,"",SUMIFS(Raw_Recharges!$E$2:$E$3001,Raw_Recharges!$B$2:$B$3001,A769))</f>
        <v/>
      </c>
      <c r="K769" s="38">
        <f>IF(I769=0,0,IF(H769&lt;=RFM_Method!$C$22,5,IF(H769&lt;=RFM_Method!$C$23,4,IF(H769&lt;=RFM_Method!$C$24,3,IF(H769&lt;=RFM_Method!$C$25,2,1)))))</f>
        <v>0</v>
      </c>
      <c r="L769" s="38">
        <f>IF(I769=0,0,IF(I769&gt;=RFM_Method!$E$22,5,IF(I769&gt;=RFM_Method!$E$23,4,IF(I769&gt;=RFM_Method!$E$24,3,IF(I769&gt;=RFM_Method!$E$25,2,1)))))</f>
        <v>0</v>
      </c>
      <c r="M769" s="38">
        <f>IF(I769=0,0,IF(J769&gt;=RFM_Method!$D$25,5,IF(J769&gt;=RFM_Method!$D$24,4,IF(J769&gt;=RFM_Method!$D$23,3,IF(J769&gt;=RFM_Method!$D$22,2,1)))))</f>
        <v>0</v>
      </c>
      <c r="N769" s="38" t="str">
        <f t="shared" si="33"/>
        <v>000</v>
      </c>
      <c r="O769" s="38">
        <f t="shared" si="34"/>
        <v>0</v>
      </c>
      <c r="P769" s="38">
        <f t="shared" si="35"/>
        <v>0</v>
      </c>
      <c r="Q769" s="12" t="str">
        <f>IF(I769=0,"Never Recharged",INDEX(RFM_Method!$C$32:$G$36,6-K769,P769))</f>
        <v>Never Recharged</v>
      </c>
      <c r="R769" s="39">
        <f>SUMIFS(Raw_DataUsage!$D$2:$D$5001,Raw_DataUsage!$B$2:$B$5001,A769)/1024</f>
        <v>5.4046386718750004</v>
      </c>
      <c r="S769" s="40">
        <f>SUMIFS(Raw_Calls!$D$2:$D$5001,Raw_Calls!$B$2:$B$5001,A769)/60</f>
        <v>112.2</v>
      </c>
      <c r="T769" s="38" t="str">
        <f>IF(COUNTIFS(Raw_Subscriptions!$B$2:$B$3001,A769,Raw_Subscriptions!$F$2:$F$3001,"Active")&gt;0,"Yes","No")</f>
        <v>No</v>
      </c>
    </row>
    <row r="770" spans="1:20" x14ac:dyDescent="0.3">
      <c r="A770" s="13" t="str">
        <f>Raw_Customers!A767</f>
        <v>C000766</v>
      </c>
      <c r="B770" s="13" t="str">
        <f>Raw_Customers!B767</f>
        <v>Simran Reddy</v>
      </c>
      <c r="C770" s="13" t="str">
        <f>Raw_Customers!E767</f>
        <v>Bangalore</v>
      </c>
      <c r="D770" s="13" t="str">
        <f>Raw_Customers!F767</f>
        <v>Karnataka</v>
      </c>
      <c r="E770" s="13" t="str">
        <f>Raw_Customers!H767</f>
        <v>Active</v>
      </c>
      <c r="F770" s="35">
        <f>Raw_Customers!G767</f>
        <v>45801</v>
      </c>
      <c r="G770" s="36">
        <f>IF(I770=0,"",INT(_xlfn.MAXIFS(Raw_Recharges!$D$2:$D$3001,Raw_Recharges!$B$2:$B$3001,A770)))</f>
        <v>45868</v>
      </c>
      <c r="H770" s="12">
        <f>IF(I770=0,"",RFM_Method!$C$5-G770)</f>
        <v>186</v>
      </c>
      <c r="I770" s="12">
        <f>COUNTIFS(Raw_Recharges!$B$2:$B$3001,A770)</f>
        <v>1</v>
      </c>
      <c r="J770" s="37">
        <f>IF(I770=0,"",SUMIFS(Raw_Recharges!$E$2:$E$3001,Raw_Recharges!$B$2:$B$3001,A770))</f>
        <v>2999</v>
      </c>
      <c r="K770" s="38">
        <f>IF(I770=0,0,IF(H770&lt;=RFM_Method!$C$22,5,IF(H770&lt;=RFM_Method!$C$23,4,IF(H770&lt;=RFM_Method!$C$24,3,IF(H770&lt;=RFM_Method!$C$25,2,1)))))</f>
        <v>2</v>
      </c>
      <c r="L770" s="38">
        <f>IF(I770=0,0,IF(I770&gt;=RFM_Method!$E$22,5,IF(I770&gt;=RFM_Method!$E$23,4,IF(I770&gt;=RFM_Method!$E$24,3,IF(I770&gt;=RFM_Method!$E$25,2,1)))))</f>
        <v>1</v>
      </c>
      <c r="M770" s="38">
        <f>IF(I770=0,0,IF(J770&gt;=RFM_Method!$D$25,5,IF(J770&gt;=RFM_Method!$D$24,4,IF(J770&gt;=RFM_Method!$D$23,3,IF(J770&gt;=RFM_Method!$D$22,2,1)))))</f>
        <v>5</v>
      </c>
      <c r="N770" s="38" t="str">
        <f t="shared" si="33"/>
        <v>215</v>
      </c>
      <c r="O770" s="38">
        <f t="shared" si="34"/>
        <v>8</v>
      </c>
      <c r="P770" s="38">
        <f t="shared" si="35"/>
        <v>3</v>
      </c>
      <c r="Q770" s="12" t="str">
        <f>IF(I770=0,"Never Recharged",INDEX(RFM_Method!$C$32:$G$36,6-K770,P770))</f>
        <v>At Risk</v>
      </c>
      <c r="R770" s="39">
        <f>SUMIFS(Raw_DataUsage!$D$2:$D$5001,Raw_DataUsage!$B$2:$B$5001,A770)/1024</f>
        <v>5.676962890625</v>
      </c>
      <c r="S770" s="40">
        <f>SUMIFS(Raw_Calls!$D$2:$D$5001,Raw_Calls!$B$2:$B$5001,A770)/60</f>
        <v>106.85</v>
      </c>
      <c r="T770" s="38" t="str">
        <f>IF(COUNTIFS(Raw_Subscriptions!$B$2:$B$3001,A770,Raw_Subscriptions!$F$2:$F$3001,"Active")&gt;0,"Yes","No")</f>
        <v>No</v>
      </c>
    </row>
    <row r="771" spans="1:20" x14ac:dyDescent="0.3">
      <c r="A771" s="13" t="str">
        <f>Raw_Customers!A768</f>
        <v>C000767</v>
      </c>
      <c r="B771" s="13" t="str">
        <f>Raw_Customers!B768</f>
        <v>Pooja Gupta</v>
      </c>
      <c r="C771" s="13" t="str">
        <f>Raw_Customers!E768</f>
        <v>Pune</v>
      </c>
      <c r="D771" s="13" t="str">
        <f>Raw_Customers!F768</f>
        <v>UP West</v>
      </c>
      <c r="E771" s="13" t="str">
        <f>Raw_Customers!H768</f>
        <v>Active</v>
      </c>
      <c r="F771" s="35">
        <f>Raw_Customers!G768</f>
        <v>45597</v>
      </c>
      <c r="G771" s="36">
        <f>IF(I771=0,"",INT(_xlfn.MAXIFS(Raw_Recharges!$D$2:$D$3001,Raw_Recharges!$B$2:$B$3001,A771)))</f>
        <v>46051</v>
      </c>
      <c r="H771" s="12">
        <f>IF(I771=0,"",RFM_Method!$C$5-G771)</f>
        <v>3</v>
      </c>
      <c r="I771" s="12">
        <f>COUNTIFS(Raw_Recharges!$B$2:$B$3001,A771)</f>
        <v>2</v>
      </c>
      <c r="J771" s="37">
        <f>IF(I771=0,"",SUMIFS(Raw_Recharges!$E$2:$E$3001,Raw_Recharges!$B$2:$B$3001,A771))</f>
        <v>5998</v>
      </c>
      <c r="K771" s="38">
        <f>IF(I771=0,0,IF(H771&lt;=RFM_Method!$C$22,5,IF(H771&lt;=RFM_Method!$C$23,4,IF(H771&lt;=RFM_Method!$C$24,3,IF(H771&lt;=RFM_Method!$C$25,2,1)))))</f>
        <v>5</v>
      </c>
      <c r="L771" s="38">
        <f>IF(I771=0,0,IF(I771&gt;=RFM_Method!$E$22,5,IF(I771&gt;=RFM_Method!$E$23,4,IF(I771&gt;=RFM_Method!$E$24,3,IF(I771&gt;=RFM_Method!$E$25,2,1)))))</f>
        <v>2</v>
      </c>
      <c r="M771" s="38">
        <f>IF(I771=0,0,IF(J771&gt;=RFM_Method!$D$25,5,IF(J771&gt;=RFM_Method!$D$24,4,IF(J771&gt;=RFM_Method!$D$23,3,IF(J771&gt;=RFM_Method!$D$22,2,1)))))</f>
        <v>5</v>
      </c>
      <c r="N771" s="38" t="str">
        <f t="shared" si="33"/>
        <v>525</v>
      </c>
      <c r="O771" s="38">
        <f t="shared" si="34"/>
        <v>12</v>
      </c>
      <c r="P771" s="38">
        <f t="shared" si="35"/>
        <v>4</v>
      </c>
      <c r="Q771" s="12" t="str">
        <f>IF(I771=0,"Never Recharged",INDEX(RFM_Method!$C$32:$G$36,6-K771,P771))</f>
        <v>Loyal Customers</v>
      </c>
      <c r="R771" s="39">
        <f>SUMIFS(Raw_DataUsage!$D$2:$D$5001,Raw_DataUsage!$B$2:$B$5001,A771)/1024</f>
        <v>3.7735937499999999</v>
      </c>
      <c r="S771" s="40">
        <f>SUMIFS(Raw_Calls!$D$2:$D$5001,Raw_Calls!$B$2:$B$5001,A771)/60</f>
        <v>9.9166666666666661</v>
      </c>
      <c r="T771" s="38" t="str">
        <f>IF(COUNTIFS(Raw_Subscriptions!$B$2:$B$3001,A771,Raw_Subscriptions!$F$2:$F$3001,"Active")&gt;0,"Yes","No")</f>
        <v>Yes</v>
      </c>
    </row>
    <row r="772" spans="1:20" x14ac:dyDescent="0.3">
      <c r="A772" s="13" t="str">
        <f>Raw_Customers!A769</f>
        <v>C000768</v>
      </c>
      <c r="B772" s="13" t="str">
        <f>Raw_Customers!B769</f>
        <v>Suresh Yadav</v>
      </c>
      <c r="C772" s="13" t="str">
        <f>Raw_Customers!E769</f>
        <v>Bangalore</v>
      </c>
      <c r="D772" s="13" t="str">
        <f>Raw_Customers!F769</f>
        <v>Tamil Nadu</v>
      </c>
      <c r="E772" s="13" t="str">
        <f>Raw_Customers!H769</f>
        <v>Active</v>
      </c>
      <c r="F772" s="35">
        <f>Raw_Customers!G769</f>
        <v>44650</v>
      </c>
      <c r="G772" s="36">
        <f>IF(I772=0,"",INT(_xlfn.MAXIFS(Raw_Recharges!$D$2:$D$3001,Raw_Recharges!$B$2:$B$3001,A772)))</f>
        <v>45911</v>
      </c>
      <c r="H772" s="12">
        <f>IF(I772=0,"",RFM_Method!$C$5-G772)</f>
        <v>143</v>
      </c>
      <c r="I772" s="12">
        <f>COUNTIFS(Raw_Recharges!$B$2:$B$3001,A772)</f>
        <v>1</v>
      </c>
      <c r="J772" s="37">
        <f>IF(I772=0,"",SUMIFS(Raw_Recharges!$E$2:$E$3001,Raw_Recharges!$B$2:$B$3001,A772))</f>
        <v>349</v>
      </c>
      <c r="K772" s="38">
        <f>IF(I772=0,0,IF(H772&lt;=RFM_Method!$C$22,5,IF(H772&lt;=RFM_Method!$C$23,4,IF(H772&lt;=RFM_Method!$C$24,3,IF(H772&lt;=RFM_Method!$C$25,2,1)))))</f>
        <v>2</v>
      </c>
      <c r="L772" s="38">
        <f>IF(I772=0,0,IF(I772&gt;=RFM_Method!$E$22,5,IF(I772&gt;=RFM_Method!$E$23,4,IF(I772&gt;=RFM_Method!$E$24,3,IF(I772&gt;=RFM_Method!$E$25,2,1)))))</f>
        <v>1</v>
      </c>
      <c r="M772" s="38">
        <f>IF(I772=0,0,IF(J772&gt;=RFM_Method!$D$25,5,IF(J772&gt;=RFM_Method!$D$24,4,IF(J772&gt;=RFM_Method!$D$23,3,IF(J772&gt;=RFM_Method!$D$22,2,1)))))</f>
        <v>1</v>
      </c>
      <c r="N772" s="38" t="str">
        <f t="shared" si="33"/>
        <v>211</v>
      </c>
      <c r="O772" s="38">
        <f t="shared" si="34"/>
        <v>4</v>
      </c>
      <c r="P772" s="38">
        <f t="shared" si="35"/>
        <v>1</v>
      </c>
      <c r="Q772" s="12" t="str">
        <f>IF(I772=0,"Never Recharged",INDEX(RFM_Method!$C$32:$G$36,6-K772,P772))</f>
        <v>Hibernating</v>
      </c>
      <c r="R772" s="39">
        <f>SUMIFS(Raw_DataUsage!$D$2:$D$5001,Raw_DataUsage!$B$2:$B$5001,A772)/1024</f>
        <v>3.8966406249999999</v>
      </c>
      <c r="S772" s="40">
        <f>SUMIFS(Raw_Calls!$D$2:$D$5001,Raw_Calls!$B$2:$B$5001,A772)/60</f>
        <v>6.9</v>
      </c>
      <c r="T772" s="38" t="str">
        <f>IF(COUNTIFS(Raw_Subscriptions!$B$2:$B$3001,A772,Raw_Subscriptions!$F$2:$F$3001,"Active")&gt;0,"Yes","No")</f>
        <v>Yes</v>
      </c>
    </row>
    <row r="773" spans="1:20" x14ac:dyDescent="0.3">
      <c r="A773" s="13" t="str">
        <f>Raw_Customers!A770</f>
        <v>C000769</v>
      </c>
      <c r="B773" s="13" t="str">
        <f>Raw_Customers!B770</f>
        <v>Vikram Jha</v>
      </c>
      <c r="C773" s="13" t="str">
        <f>Raw_Customers!E770</f>
        <v>Pune</v>
      </c>
      <c r="D773" s="13" t="str">
        <f>Raw_Customers!F770</f>
        <v>Maharashtra</v>
      </c>
      <c r="E773" s="13" t="str">
        <f>Raw_Customers!H770</f>
        <v>Active</v>
      </c>
      <c r="F773" s="35">
        <f>Raw_Customers!G770</f>
        <v>44135</v>
      </c>
      <c r="G773" s="36">
        <f>IF(I773=0,"",INT(_xlfn.MAXIFS(Raw_Recharges!$D$2:$D$3001,Raw_Recharges!$B$2:$B$3001,A773)))</f>
        <v>45994</v>
      </c>
      <c r="H773" s="12">
        <f>IF(I773=0,"",RFM_Method!$C$5-G773)</f>
        <v>60</v>
      </c>
      <c r="I773" s="12">
        <f>COUNTIFS(Raw_Recharges!$B$2:$B$3001,A773)</f>
        <v>1</v>
      </c>
      <c r="J773" s="37">
        <f>IF(I773=0,"",SUMIFS(Raw_Recharges!$E$2:$E$3001,Raw_Recharges!$B$2:$B$3001,A773))</f>
        <v>148</v>
      </c>
      <c r="K773" s="38">
        <f>IF(I773=0,0,IF(H773&lt;=RFM_Method!$C$22,5,IF(H773&lt;=RFM_Method!$C$23,4,IF(H773&lt;=RFM_Method!$C$24,3,IF(H773&lt;=RFM_Method!$C$25,2,1)))))</f>
        <v>4</v>
      </c>
      <c r="L773" s="38">
        <f>IF(I773=0,0,IF(I773&gt;=RFM_Method!$E$22,5,IF(I773&gt;=RFM_Method!$E$23,4,IF(I773&gt;=RFM_Method!$E$24,3,IF(I773&gt;=RFM_Method!$E$25,2,1)))))</f>
        <v>1</v>
      </c>
      <c r="M773" s="38">
        <f>IF(I773=0,0,IF(J773&gt;=RFM_Method!$D$25,5,IF(J773&gt;=RFM_Method!$D$24,4,IF(J773&gt;=RFM_Method!$D$23,3,IF(J773&gt;=RFM_Method!$D$22,2,1)))))</f>
        <v>1</v>
      </c>
      <c r="N773" s="38" t="str">
        <f t="shared" ref="N773:N836" si="36">K773&amp;L773&amp;M773</f>
        <v>411</v>
      </c>
      <c r="O773" s="38">
        <f t="shared" ref="O773:O836" si="37">K773+L773+M773</f>
        <v>6</v>
      </c>
      <c r="P773" s="38">
        <f t="shared" ref="P773:P836" si="38">IF(I773=0,0,ROUND((L773+M773)/2,0))</f>
        <v>1</v>
      </c>
      <c r="Q773" s="12" t="str">
        <f>IF(I773=0,"Never Recharged",INDEX(RFM_Method!$C$32:$G$36,6-K773,P773))</f>
        <v>Promising</v>
      </c>
      <c r="R773" s="39">
        <f>SUMIFS(Raw_DataUsage!$D$2:$D$5001,Raw_DataUsage!$B$2:$B$5001,A773)/1024</f>
        <v>3.73630859375</v>
      </c>
      <c r="S773" s="40">
        <f>SUMIFS(Raw_Calls!$D$2:$D$5001,Raw_Calls!$B$2:$B$5001,A773)/60</f>
        <v>162.80000000000001</v>
      </c>
      <c r="T773" s="38" t="str">
        <f>IF(COUNTIFS(Raw_Subscriptions!$B$2:$B$3001,A773,Raw_Subscriptions!$F$2:$F$3001,"Active")&gt;0,"Yes","No")</f>
        <v>Yes</v>
      </c>
    </row>
    <row r="774" spans="1:20" x14ac:dyDescent="0.3">
      <c r="A774" s="13" t="str">
        <f>Raw_Customers!A771</f>
        <v>C000770</v>
      </c>
      <c r="B774" s="13" t="str">
        <f>Raw_Customers!B771</f>
        <v>Simran Khan</v>
      </c>
      <c r="C774" s="13" t="str">
        <f>Raw_Customers!E771</f>
        <v>Pune</v>
      </c>
      <c r="D774" s="13" t="str">
        <f>Raw_Customers!F771</f>
        <v>Gujarat</v>
      </c>
      <c r="E774" s="13" t="str">
        <f>Raw_Customers!H771</f>
        <v>Inactive</v>
      </c>
      <c r="F774" s="35">
        <f>Raw_Customers!G771</f>
        <v>45790</v>
      </c>
      <c r="G774" s="36">
        <f>IF(I774=0,"",INT(_xlfn.MAXIFS(Raw_Recharges!$D$2:$D$3001,Raw_Recharges!$B$2:$B$3001,A774)))</f>
        <v>45979</v>
      </c>
      <c r="H774" s="12">
        <f>IF(I774=0,"",RFM_Method!$C$5-G774)</f>
        <v>75</v>
      </c>
      <c r="I774" s="12">
        <f>COUNTIFS(Raw_Recharges!$B$2:$B$3001,A774)</f>
        <v>1</v>
      </c>
      <c r="J774" s="37">
        <f>IF(I774=0,"",SUMIFS(Raw_Recharges!$E$2:$E$3001,Raw_Recharges!$B$2:$B$3001,A774))</f>
        <v>666</v>
      </c>
      <c r="K774" s="38">
        <f>IF(I774=0,0,IF(H774&lt;=RFM_Method!$C$22,5,IF(H774&lt;=RFM_Method!$C$23,4,IF(H774&lt;=RFM_Method!$C$24,3,IF(H774&lt;=RFM_Method!$C$25,2,1)))))</f>
        <v>4</v>
      </c>
      <c r="L774" s="38">
        <f>IF(I774=0,0,IF(I774&gt;=RFM_Method!$E$22,5,IF(I774&gt;=RFM_Method!$E$23,4,IF(I774&gt;=RFM_Method!$E$24,3,IF(I774&gt;=RFM_Method!$E$25,2,1)))))</f>
        <v>1</v>
      </c>
      <c r="M774" s="38">
        <f>IF(I774=0,0,IF(J774&gt;=RFM_Method!$D$25,5,IF(J774&gt;=RFM_Method!$D$24,4,IF(J774&gt;=RFM_Method!$D$23,3,IF(J774&gt;=RFM_Method!$D$22,2,1)))))</f>
        <v>3</v>
      </c>
      <c r="N774" s="38" t="str">
        <f t="shared" si="36"/>
        <v>413</v>
      </c>
      <c r="O774" s="38">
        <f t="shared" si="37"/>
        <v>8</v>
      </c>
      <c r="P774" s="38">
        <f t="shared" si="38"/>
        <v>2</v>
      </c>
      <c r="Q774" s="12" t="str">
        <f>IF(I774=0,"Never Recharged",INDEX(RFM_Method!$C$32:$G$36,6-K774,P774))</f>
        <v>Potential Loyalist</v>
      </c>
      <c r="R774" s="39">
        <f>SUMIFS(Raw_DataUsage!$D$2:$D$5001,Raw_DataUsage!$B$2:$B$5001,A774)/1024</f>
        <v>0.98442382812499996</v>
      </c>
      <c r="S774" s="40">
        <f>SUMIFS(Raw_Calls!$D$2:$D$5001,Raw_Calls!$B$2:$B$5001,A774)/60</f>
        <v>42.333333333333336</v>
      </c>
      <c r="T774" s="38" t="str">
        <f>IF(COUNTIFS(Raw_Subscriptions!$B$2:$B$3001,A774,Raw_Subscriptions!$F$2:$F$3001,"Active")&gt;0,"Yes","No")</f>
        <v>Yes</v>
      </c>
    </row>
    <row r="775" spans="1:20" x14ac:dyDescent="0.3">
      <c r="A775" s="13" t="str">
        <f>Raw_Customers!A772</f>
        <v>C000771</v>
      </c>
      <c r="B775" s="13" t="str">
        <f>Raw_Customers!B772</f>
        <v>Amit Mishra</v>
      </c>
      <c r="C775" s="13" t="str">
        <f>Raw_Customers!E772</f>
        <v>Bangalore</v>
      </c>
      <c r="D775" s="13" t="str">
        <f>Raw_Customers!F772</f>
        <v>Telangana</v>
      </c>
      <c r="E775" s="13" t="str">
        <f>Raw_Customers!H772</f>
        <v>Active</v>
      </c>
      <c r="F775" s="35">
        <f>Raw_Customers!G772</f>
        <v>44270</v>
      </c>
      <c r="G775" s="36" t="str">
        <f>IF(I775=0,"",INT(_xlfn.MAXIFS(Raw_Recharges!$D$2:$D$3001,Raw_Recharges!$B$2:$B$3001,A775)))</f>
        <v/>
      </c>
      <c r="H775" s="12" t="str">
        <f>IF(I775=0,"",RFM_Method!$C$5-G775)</f>
        <v/>
      </c>
      <c r="I775" s="12">
        <f>COUNTIFS(Raw_Recharges!$B$2:$B$3001,A775)</f>
        <v>0</v>
      </c>
      <c r="J775" s="37" t="str">
        <f>IF(I775=0,"",SUMIFS(Raw_Recharges!$E$2:$E$3001,Raw_Recharges!$B$2:$B$3001,A775))</f>
        <v/>
      </c>
      <c r="K775" s="38">
        <f>IF(I775=0,0,IF(H775&lt;=RFM_Method!$C$22,5,IF(H775&lt;=RFM_Method!$C$23,4,IF(H775&lt;=RFM_Method!$C$24,3,IF(H775&lt;=RFM_Method!$C$25,2,1)))))</f>
        <v>0</v>
      </c>
      <c r="L775" s="38">
        <f>IF(I775=0,0,IF(I775&gt;=RFM_Method!$E$22,5,IF(I775&gt;=RFM_Method!$E$23,4,IF(I775&gt;=RFM_Method!$E$24,3,IF(I775&gt;=RFM_Method!$E$25,2,1)))))</f>
        <v>0</v>
      </c>
      <c r="M775" s="38">
        <f>IF(I775=0,0,IF(J775&gt;=RFM_Method!$D$25,5,IF(J775&gt;=RFM_Method!$D$24,4,IF(J775&gt;=RFM_Method!$D$23,3,IF(J775&gt;=RFM_Method!$D$22,2,1)))))</f>
        <v>0</v>
      </c>
      <c r="N775" s="38" t="str">
        <f t="shared" si="36"/>
        <v>000</v>
      </c>
      <c r="O775" s="38">
        <f t="shared" si="37"/>
        <v>0</v>
      </c>
      <c r="P775" s="38">
        <f t="shared" si="38"/>
        <v>0</v>
      </c>
      <c r="Q775" s="12" t="str">
        <f>IF(I775=0,"Never Recharged",INDEX(RFM_Method!$C$32:$G$36,6-K775,P775))</f>
        <v>Never Recharged</v>
      </c>
      <c r="R775" s="39">
        <f>SUMIFS(Raw_DataUsage!$D$2:$D$5001,Raw_DataUsage!$B$2:$B$5001,A775)/1024</f>
        <v>4.0598925781249999</v>
      </c>
      <c r="S775" s="40">
        <f>SUMIFS(Raw_Calls!$D$2:$D$5001,Raw_Calls!$B$2:$B$5001,A775)/60</f>
        <v>64.416666666666671</v>
      </c>
      <c r="T775" s="38" t="str">
        <f>IF(COUNTIFS(Raw_Subscriptions!$B$2:$B$3001,A775,Raw_Subscriptions!$F$2:$F$3001,"Active")&gt;0,"Yes","No")</f>
        <v>No</v>
      </c>
    </row>
    <row r="776" spans="1:20" x14ac:dyDescent="0.3">
      <c r="A776" s="13" t="str">
        <f>Raw_Customers!A773</f>
        <v>C000772</v>
      </c>
      <c r="B776" s="13" t="str">
        <f>Raw_Customers!B773</f>
        <v>Rahul Kumar</v>
      </c>
      <c r="C776" s="13" t="str">
        <f>Raw_Customers!E773</f>
        <v>Pune</v>
      </c>
      <c r="D776" s="13" t="str">
        <f>Raw_Customers!F773</f>
        <v>Punjab</v>
      </c>
      <c r="E776" s="13" t="str">
        <f>Raw_Customers!H773</f>
        <v>Active</v>
      </c>
      <c r="F776" s="35">
        <f>Raw_Customers!G773</f>
        <v>44726</v>
      </c>
      <c r="G776" s="36">
        <f>IF(I776=0,"",INT(_xlfn.MAXIFS(Raw_Recharges!$D$2:$D$3001,Raw_Recharges!$B$2:$B$3001,A776)))</f>
        <v>46044</v>
      </c>
      <c r="H776" s="12">
        <f>IF(I776=0,"",RFM_Method!$C$5-G776)</f>
        <v>10</v>
      </c>
      <c r="I776" s="12">
        <f>COUNTIFS(Raw_Recharges!$B$2:$B$3001,A776)</f>
        <v>1</v>
      </c>
      <c r="J776" s="37">
        <f>IF(I776=0,"",SUMIFS(Raw_Recharges!$E$2:$E$3001,Raw_Recharges!$B$2:$B$3001,A776))</f>
        <v>479</v>
      </c>
      <c r="K776" s="38">
        <f>IF(I776=0,0,IF(H776&lt;=RFM_Method!$C$22,5,IF(H776&lt;=RFM_Method!$C$23,4,IF(H776&lt;=RFM_Method!$C$24,3,IF(H776&lt;=RFM_Method!$C$25,2,1)))))</f>
        <v>5</v>
      </c>
      <c r="L776" s="38">
        <f>IF(I776=0,0,IF(I776&gt;=RFM_Method!$E$22,5,IF(I776&gt;=RFM_Method!$E$23,4,IF(I776&gt;=RFM_Method!$E$24,3,IF(I776&gt;=RFM_Method!$E$25,2,1)))))</f>
        <v>1</v>
      </c>
      <c r="M776" s="38">
        <f>IF(I776=0,0,IF(J776&gt;=RFM_Method!$D$25,5,IF(J776&gt;=RFM_Method!$D$24,4,IF(J776&gt;=RFM_Method!$D$23,3,IF(J776&gt;=RFM_Method!$D$22,2,1)))))</f>
        <v>2</v>
      </c>
      <c r="N776" s="38" t="str">
        <f t="shared" si="36"/>
        <v>512</v>
      </c>
      <c r="O776" s="38">
        <f t="shared" si="37"/>
        <v>8</v>
      </c>
      <c r="P776" s="38">
        <f t="shared" si="38"/>
        <v>2</v>
      </c>
      <c r="Q776" s="12" t="str">
        <f>IF(I776=0,"Never Recharged",INDEX(RFM_Method!$C$32:$G$36,6-K776,P776))</f>
        <v>Promising</v>
      </c>
      <c r="R776" s="39">
        <f>SUMIFS(Raw_DataUsage!$D$2:$D$5001,Raw_DataUsage!$B$2:$B$5001,A776)/1024</f>
        <v>3.7729394531249998</v>
      </c>
      <c r="S776" s="40">
        <f>SUMIFS(Raw_Calls!$D$2:$D$5001,Raw_Calls!$B$2:$B$5001,A776)/60</f>
        <v>53.383333333333333</v>
      </c>
      <c r="T776" s="38" t="str">
        <f>IF(COUNTIFS(Raw_Subscriptions!$B$2:$B$3001,A776,Raw_Subscriptions!$F$2:$F$3001,"Active")&gt;0,"Yes","No")</f>
        <v>Yes</v>
      </c>
    </row>
    <row r="777" spans="1:20" x14ac:dyDescent="0.3">
      <c r="A777" s="13" t="str">
        <f>Raw_Customers!A774</f>
        <v>C000773</v>
      </c>
      <c r="B777" s="13" t="str">
        <f>Raw_Customers!B774</f>
        <v>Suresh Jha</v>
      </c>
      <c r="C777" s="13" t="str">
        <f>Raw_Customers!E774</f>
        <v>Delhi</v>
      </c>
      <c r="D777" s="13" t="str">
        <f>Raw_Customers!F774</f>
        <v>Telangana</v>
      </c>
      <c r="E777" s="13" t="str">
        <f>Raw_Customers!H774</f>
        <v>Active</v>
      </c>
      <c r="F777" s="35">
        <f>Raw_Customers!G774</f>
        <v>44972</v>
      </c>
      <c r="G777" s="36">
        <f>IF(I777=0,"",INT(_xlfn.MAXIFS(Raw_Recharges!$D$2:$D$3001,Raw_Recharges!$B$2:$B$3001,A777)))</f>
        <v>46038</v>
      </c>
      <c r="H777" s="12">
        <f>IF(I777=0,"",RFM_Method!$C$5-G777)</f>
        <v>16</v>
      </c>
      <c r="I777" s="12">
        <f>COUNTIFS(Raw_Recharges!$B$2:$B$3001,A777)</f>
        <v>3</v>
      </c>
      <c r="J777" s="37">
        <f>IF(I777=0,"",SUMIFS(Raw_Recharges!$E$2:$E$3001,Raw_Recharges!$B$2:$B$3001,A777))</f>
        <v>596</v>
      </c>
      <c r="K777" s="38">
        <f>IF(I777=0,0,IF(H777&lt;=RFM_Method!$C$22,5,IF(H777&lt;=RFM_Method!$C$23,4,IF(H777&lt;=RFM_Method!$C$24,3,IF(H777&lt;=RFM_Method!$C$25,2,1)))))</f>
        <v>5</v>
      </c>
      <c r="L777" s="38">
        <f>IF(I777=0,0,IF(I777&gt;=RFM_Method!$E$22,5,IF(I777&gt;=RFM_Method!$E$23,4,IF(I777&gt;=RFM_Method!$E$24,3,IF(I777&gt;=RFM_Method!$E$25,2,1)))))</f>
        <v>3</v>
      </c>
      <c r="M777" s="38">
        <f>IF(I777=0,0,IF(J777&gt;=RFM_Method!$D$25,5,IF(J777&gt;=RFM_Method!$D$24,4,IF(J777&gt;=RFM_Method!$D$23,3,IF(J777&gt;=RFM_Method!$D$22,2,1)))))</f>
        <v>2</v>
      </c>
      <c r="N777" s="38" t="str">
        <f t="shared" si="36"/>
        <v>532</v>
      </c>
      <c r="O777" s="38">
        <f t="shared" si="37"/>
        <v>10</v>
      </c>
      <c r="P777" s="38">
        <f t="shared" si="38"/>
        <v>3</v>
      </c>
      <c r="Q777" s="12" t="str">
        <f>IF(I777=0,"Never Recharged",INDEX(RFM_Method!$C$32:$G$36,6-K777,P777))</f>
        <v>Potential Loyalist</v>
      </c>
      <c r="R777" s="39">
        <f>SUMIFS(Raw_DataUsage!$D$2:$D$5001,Raw_DataUsage!$B$2:$B$5001,A777)/1024</f>
        <v>9.1222851562499994</v>
      </c>
      <c r="S777" s="40">
        <f>SUMIFS(Raw_Calls!$D$2:$D$5001,Raw_Calls!$B$2:$B$5001,A777)/60</f>
        <v>18.016666666666666</v>
      </c>
      <c r="T777" s="38" t="str">
        <f>IF(COUNTIFS(Raw_Subscriptions!$B$2:$B$3001,A777,Raw_Subscriptions!$F$2:$F$3001,"Active")&gt;0,"Yes","No")</f>
        <v>Yes</v>
      </c>
    </row>
    <row r="778" spans="1:20" x14ac:dyDescent="0.3">
      <c r="A778" s="13" t="str">
        <f>Raw_Customers!A775</f>
        <v>C000774</v>
      </c>
      <c r="B778" s="13" t="str">
        <f>Raw_Customers!B775</f>
        <v>Pooja Mishra</v>
      </c>
      <c r="C778" s="13" t="str">
        <f>Raw_Customers!E775</f>
        <v>Pune</v>
      </c>
      <c r="D778" s="13" t="str">
        <f>Raw_Customers!F775</f>
        <v>UP East</v>
      </c>
      <c r="E778" s="13" t="str">
        <f>Raw_Customers!H775</f>
        <v>Active</v>
      </c>
      <c r="F778" s="35">
        <f>Raw_Customers!G775</f>
        <v>44153</v>
      </c>
      <c r="G778" s="36">
        <f>IF(I778=0,"",INT(_xlfn.MAXIFS(Raw_Recharges!$D$2:$D$3001,Raw_Recharges!$B$2:$B$3001,A778)))</f>
        <v>46031</v>
      </c>
      <c r="H778" s="12">
        <f>IF(I778=0,"",RFM_Method!$C$5-G778)</f>
        <v>23</v>
      </c>
      <c r="I778" s="12">
        <f>COUNTIFS(Raw_Recharges!$B$2:$B$3001,A778)</f>
        <v>1</v>
      </c>
      <c r="J778" s="37">
        <f>IF(I778=0,"",SUMIFS(Raw_Recharges!$E$2:$E$3001,Raw_Recharges!$B$2:$B$3001,A778))</f>
        <v>2999</v>
      </c>
      <c r="K778" s="38">
        <f>IF(I778=0,0,IF(H778&lt;=RFM_Method!$C$22,5,IF(H778&lt;=RFM_Method!$C$23,4,IF(H778&lt;=RFM_Method!$C$24,3,IF(H778&lt;=RFM_Method!$C$25,2,1)))))</f>
        <v>5</v>
      </c>
      <c r="L778" s="38">
        <f>IF(I778=0,0,IF(I778&gt;=RFM_Method!$E$22,5,IF(I778&gt;=RFM_Method!$E$23,4,IF(I778&gt;=RFM_Method!$E$24,3,IF(I778&gt;=RFM_Method!$E$25,2,1)))))</f>
        <v>1</v>
      </c>
      <c r="M778" s="38">
        <f>IF(I778=0,0,IF(J778&gt;=RFM_Method!$D$25,5,IF(J778&gt;=RFM_Method!$D$24,4,IF(J778&gt;=RFM_Method!$D$23,3,IF(J778&gt;=RFM_Method!$D$22,2,1)))))</f>
        <v>5</v>
      </c>
      <c r="N778" s="38" t="str">
        <f t="shared" si="36"/>
        <v>515</v>
      </c>
      <c r="O778" s="38">
        <f t="shared" si="37"/>
        <v>11</v>
      </c>
      <c r="P778" s="38">
        <f t="shared" si="38"/>
        <v>3</v>
      </c>
      <c r="Q778" s="12" t="str">
        <f>IF(I778=0,"Never Recharged",INDEX(RFM_Method!$C$32:$G$36,6-K778,P778))</f>
        <v>Potential Loyalist</v>
      </c>
      <c r="R778" s="39">
        <f>SUMIFS(Raw_DataUsage!$D$2:$D$5001,Raw_DataUsage!$B$2:$B$5001,A778)/1024</f>
        <v>2.6410058593750003</v>
      </c>
      <c r="S778" s="40">
        <f>SUMIFS(Raw_Calls!$D$2:$D$5001,Raw_Calls!$B$2:$B$5001,A778)/60</f>
        <v>91.783333333333331</v>
      </c>
      <c r="T778" s="38" t="str">
        <f>IF(COUNTIFS(Raw_Subscriptions!$B$2:$B$3001,A778,Raw_Subscriptions!$F$2:$F$3001,"Active")&gt;0,"Yes","No")</f>
        <v>Yes</v>
      </c>
    </row>
    <row r="779" spans="1:20" x14ac:dyDescent="0.3">
      <c r="A779" s="13" t="str">
        <f>Raw_Customers!A776</f>
        <v>C000775</v>
      </c>
      <c r="B779" s="13" t="str">
        <f>Raw_Customers!B776</f>
        <v>Raj Patel</v>
      </c>
      <c r="C779" s="13" t="str">
        <f>Raw_Customers!E776</f>
        <v>Hyderabad</v>
      </c>
      <c r="D779" s="13" t="str">
        <f>Raw_Customers!F776</f>
        <v>UP East</v>
      </c>
      <c r="E779" s="13" t="str">
        <f>Raw_Customers!H776</f>
        <v>Active</v>
      </c>
      <c r="F779" s="35">
        <f>Raw_Customers!G776</f>
        <v>44069</v>
      </c>
      <c r="G779" s="36">
        <f>IF(I779=0,"",INT(_xlfn.MAXIFS(Raw_Recharges!$D$2:$D$3001,Raw_Recharges!$B$2:$B$3001,A779)))</f>
        <v>45792</v>
      </c>
      <c r="H779" s="12">
        <f>IF(I779=0,"",RFM_Method!$C$5-G779)</f>
        <v>262</v>
      </c>
      <c r="I779" s="12">
        <f>COUNTIFS(Raw_Recharges!$B$2:$B$3001,A779)</f>
        <v>1</v>
      </c>
      <c r="J779" s="37">
        <f>IF(I779=0,"",SUMIFS(Raw_Recharges!$E$2:$E$3001,Raw_Recharges!$B$2:$B$3001,A779))</f>
        <v>99</v>
      </c>
      <c r="K779" s="38">
        <f>IF(I779=0,0,IF(H779&lt;=RFM_Method!$C$22,5,IF(H779&lt;=RFM_Method!$C$23,4,IF(H779&lt;=RFM_Method!$C$24,3,IF(H779&lt;=RFM_Method!$C$25,2,1)))))</f>
        <v>1</v>
      </c>
      <c r="L779" s="38">
        <f>IF(I779=0,0,IF(I779&gt;=RFM_Method!$E$22,5,IF(I779&gt;=RFM_Method!$E$23,4,IF(I779&gt;=RFM_Method!$E$24,3,IF(I779&gt;=RFM_Method!$E$25,2,1)))))</f>
        <v>1</v>
      </c>
      <c r="M779" s="38">
        <f>IF(I779=0,0,IF(J779&gt;=RFM_Method!$D$25,5,IF(J779&gt;=RFM_Method!$D$24,4,IF(J779&gt;=RFM_Method!$D$23,3,IF(J779&gt;=RFM_Method!$D$22,2,1)))))</f>
        <v>1</v>
      </c>
      <c r="N779" s="38" t="str">
        <f t="shared" si="36"/>
        <v>111</v>
      </c>
      <c r="O779" s="38">
        <f t="shared" si="37"/>
        <v>3</v>
      </c>
      <c r="P779" s="38">
        <f t="shared" si="38"/>
        <v>1</v>
      </c>
      <c r="Q779" s="12" t="str">
        <f>IF(I779=0,"Never Recharged",INDEX(RFM_Method!$C$32:$G$36,6-K779,P779))</f>
        <v>Lost</v>
      </c>
      <c r="R779" s="39">
        <f>SUMIFS(Raw_DataUsage!$D$2:$D$5001,Raw_DataUsage!$B$2:$B$5001,A779)/1024</f>
        <v>1.737763671875</v>
      </c>
      <c r="S779" s="40">
        <f>SUMIFS(Raw_Calls!$D$2:$D$5001,Raw_Calls!$B$2:$B$5001,A779)/60</f>
        <v>57.616666666666667</v>
      </c>
      <c r="T779" s="38" t="str">
        <f>IF(COUNTIFS(Raw_Subscriptions!$B$2:$B$3001,A779,Raw_Subscriptions!$F$2:$F$3001,"Active")&gt;0,"Yes","No")</f>
        <v>No</v>
      </c>
    </row>
    <row r="780" spans="1:20" x14ac:dyDescent="0.3">
      <c r="A780" s="13" t="str">
        <f>Raw_Customers!A777</f>
        <v>C000776</v>
      </c>
      <c r="B780" s="13" t="str">
        <f>Raw_Customers!B777</f>
        <v>Suresh Gupta</v>
      </c>
      <c r="C780" s="13" t="str">
        <f>Raw_Customers!E777</f>
        <v>Delhi</v>
      </c>
      <c r="D780" s="13" t="str">
        <f>Raw_Customers!F777</f>
        <v>Maharashtra</v>
      </c>
      <c r="E780" s="13" t="str">
        <f>Raw_Customers!H777</f>
        <v>Active</v>
      </c>
      <c r="F780" s="35">
        <f>Raw_Customers!G777</f>
        <v>45407</v>
      </c>
      <c r="G780" s="36">
        <f>IF(I780=0,"",INT(_xlfn.MAXIFS(Raw_Recharges!$D$2:$D$3001,Raw_Recharges!$B$2:$B$3001,A780)))</f>
        <v>45832</v>
      </c>
      <c r="H780" s="12">
        <f>IF(I780=0,"",RFM_Method!$C$5-G780)</f>
        <v>222</v>
      </c>
      <c r="I780" s="12">
        <f>COUNTIFS(Raw_Recharges!$B$2:$B$3001,A780)</f>
        <v>3</v>
      </c>
      <c r="J780" s="37">
        <f>IF(I780=0,"",SUMIFS(Raw_Recharges!$E$2:$E$3001,Raw_Recharges!$B$2:$B$3001,A780))</f>
        <v>1646</v>
      </c>
      <c r="K780" s="38">
        <f>IF(I780=0,0,IF(H780&lt;=RFM_Method!$C$22,5,IF(H780&lt;=RFM_Method!$C$23,4,IF(H780&lt;=RFM_Method!$C$24,3,IF(H780&lt;=RFM_Method!$C$25,2,1)))))</f>
        <v>2</v>
      </c>
      <c r="L780" s="38">
        <f>IF(I780=0,0,IF(I780&gt;=RFM_Method!$E$22,5,IF(I780&gt;=RFM_Method!$E$23,4,IF(I780&gt;=RFM_Method!$E$24,3,IF(I780&gt;=RFM_Method!$E$25,2,1)))))</f>
        <v>3</v>
      </c>
      <c r="M780" s="38">
        <f>IF(I780=0,0,IF(J780&gt;=RFM_Method!$D$25,5,IF(J780&gt;=RFM_Method!$D$24,4,IF(J780&gt;=RFM_Method!$D$23,3,IF(J780&gt;=RFM_Method!$D$22,2,1)))))</f>
        <v>4</v>
      </c>
      <c r="N780" s="38" t="str">
        <f t="shared" si="36"/>
        <v>234</v>
      </c>
      <c r="O780" s="38">
        <f t="shared" si="37"/>
        <v>9</v>
      </c>
      <c r="P780" s="38">
        <f t="shared" si="38"/>
        <v>4</v>
      </c>
      <c r="Q780" s="12" t="str">
        <f>IF(I780=0,"Never Recharged",INDEX(RFM_Method!$C$32:$G$36,6-K780,P780))</f>
        <v>At Risk</v>
      </c>
      <c r="R780" s="39">
        <f>SUMIFS(Raw_DataUsage!$D$2:$D$5001,Raw_DataUsage!$B$2:$B$5001,A780)/1024</f>
        <v>7.6016210937500004</v>
      </c>
      <c r="S780" s="40">
        <f>SUMIFS(Raw_Calls!$D$2:$D$5001,Raw_Calls!$B$2:$B$5001,A780)/60</f>
        <v>69.666666666666671</v>
      </c>
      <c r="T780" s="38" t="str">
        <f>IF(COUNTIFS(Raw_Subscriptions!$B$2:$B$3001,A780,Raw_Subscriptions!$F$2:$F$3001,"Active")&gt;0,"Yes","No")</f>
        <v>Yes</v>
      </c>
    </row>
    <row r="781" spans="1:20" x14ac:dyDescent="0.3">
      <c r="A781" s="13" t="str">
        <f>Raw_Customers!A778</f>
        <v>C000777</v>
      </c>
      <c r="B781" s="13" t="str">
        <f>Raw_Customers!B778</f>
        <v>Vikram Patel</v>
      </c>
      <c r="C781" s="13" t="str">
        <f>Raw_Customers!E778</f>
        <v>Mumbai</v>
      </c>
      <c r="D781" s="13" t="str">
        <f>Raw_Customers!F778</f>
        <v>Tamil Nadu</v>
      </c>
      <c r="E781" s="13" t="str">
        <f>Raw_Customers!H778</f>
        <v>Inactive</v>
      </c>
      <c r="F781" s="35">
        <f>Raw_Customers!G778</f>
        <v>45460</v>
      </c>
      <c r="G781" s="36">
        <f>IF(I781=0,"",INT(_xlfn.MAXIFS(Raw_Recharges!$D$2:$D$3001,Raw_Recharges!$B$2:$B$3001,A781)))</f>
        <v>45780</v>
      </c>
      <c r="H781" s="12">
        <f>IF(I781=0,"",RFM_Method!$C$5-G781)</f>
        <v>274</v>
      </c>
      <c r="I781" s="12">
        <f>COUNTIFS(Raw_Recharges!$B$2:$B$3001,A781)</f>
        <v>1</v>
      </c>
      <c r="J781" s="37">
        <f>IF(I781=0,"",SUMIFS(Raw_Recharges!$E$2:$E$3001,Raw_Recharges!$B$2:$B$3001,A781))</f>
        <v>99</v>
      </c>
      <c r="K781" s="38">
        <f>IF(I781=0,0,IF(H781&lt;=RFM_Method!$C$22,5,IF(H781&lt;=RFM_Method!$C$23,4,IF(H781&lt;=RFM_Method!$C$24,3,IF(H781&lt;=RFM_Method!$C$25,2,1)))))</f>
        <v>1</v>
      </c>
      <c r="L781" s="38">
        <f>IF(I781=0,0,IF(I781&gt;=RFM_Method!$E$22,5,IF(I781&gt;=RFM_Method!$E$23,4,IF(I781&gt;=RFM_Method!$E$24,3,IF(I781&gt;=RFM_Method!$E$25,2,1)))))</f>
        <v>1</v>
      </c>
      <c r="M781" s="38">
        <f>IF(I781=0,0,IF(J781&gt;=RFM_Method!$D$25,5,IF(J781&gt;=RFM_Method!$D$24,4,IF(J781&gt;=RFM_Method!$D$23,3,IF(J781&gt;=RFM_Method!$D$22,2,1)))))</f>
        <v>1</v>
      </c>
      <c r="N781" s="38" t="str">
        <f t="shared" si="36"/>
        <v>111</v>
      </c>
      <c r="O781" s="38">
        <f t="shared" si="37"/>
        <v>3</v>
      </c>
      <c r="P781" s="38">
        <f t="shared" si="38"/>
        <v>1</v>
      </c>
      <c r="Q781" s="12" t="str">
        <f>IF(I781=0,"Never Recharged",INDEX(RFM_Method!$C$32:$G$36,6-K781,P781))</f>
        <v>Lost</v>
      </c>
      <c r="R781" s="39">
        <f>SUMIFS(Raw_DataUsage!$D$2:$D$5001,Raw_DataUsage!$B$2:$B$5001,A781)/1024</f>
        <v>1.245322265625</v>
      </c>
      <c r="S781" s="40">
        <f>SUMIFS(Raw_Calls!$D$2:$D$5001,Raw_Calls!$B$2:$B$5001,A781)/60</f>
        <v>175.33333333333334</v>
      </c>
      <c r="T781" s="38" t="str">
        <f>IF(COUNTIFS(Raw_Subscriptions!$B$2:$B$3001,A781,Raw_Subscriptions!$F$2:$F$3001,"Active")&gt;0,"Yes","No")</f>
        <v>No</v>
      </c>
    </row>
    <row r="782" spans="1:20" x14ac:dyDescent="0.3">
      <c r="A782" s="13" t="str">
        <f>Raw_Customers!A779</f>
        <v>C000778</v>
      </c>
      <c r="B782" s="13" t="str">
        <f>Raw_Customers!B779</f>
        <v>Raj Khan</v>
      </c>
      <c r="C782" s="13" t="str">
        <f>Raw_Customers!E779</f>
        <v>Pune</v>
      </c>
      <c r="D782" s="13" t="str">
        <f>Raw_Customers!F779</f>
        <v>Gujarat</v>
      </c>
      <c r="E782" s="13" t="str">
        <f>Raw_Customers!H779</f>
        <v>Active</v>
      </c>
      <c r="F782" s="35">
        <f>Raw_Customers!G779</f>
        <v>44983</v>
      </c>
      <c r="G782" s="36">
        <f>IF(I782=0,"",INT(_xlfn.MAXIFS(Raw_Recharges!$D$2:$D$3001,Raw_Recharges!$B$2:$B$3001,A782)))</f>
        <v>45896</v>
      </c>
      <c r="H782" s="12">
        <f>IF(I782=0,"",RFM_Method!$C$5-G782)</f>
        <v>158</v>
      </c>
      <c r="I782" s="12">
        <f>COUNTIFS(Raw_Recharges!$B$2:$B$3001,A782)</f>
        <v>3</v>
      </c>
      <c r="J782" s="37">
        <f>IF(I782=0,"",SUMIFS(Raw_Recharges!$E$2:$E$3001,Raw_Recharges!$B$2:$B$3001,A782))</f>
        <v>795</v>
      </c>
      <c r="K782" s="38">
        <f>IF(I782=0,0,IF(H782&lt;=RFM_Method!$C$22,5,IF(H782&lt;=RFM_Method!$C$23,4,IF(H782&lt;=RFM_Method!$C$24,3,IF(H782&lt;=RFM_Method!$C$25,2,1)))))</f>
        <v>2</v>
      </c>
      <c r="L782" s="38">
        <f>IF(I782=0,0,IF(I782&gt;=RFM_Method!$E$22,5,IF(I782&gt;=RFM_Method!$E$23,4,IF(I782&gt;=RFM_Method!$E$24,3,IF(I782&gt;=RFM_Method!$E$25,2,1)))))</f>
        <v>3</v>
      </c>
      <c r="M782" s="38">
        <f>IF(I782=0,0,IF(J782&gt;=RFM_Method!$D$25,5,IF(J782&gt;=RFM_Method!$D$24,4,IF(J782&gt;=RFM_Method!$D$23,3,IF(J782&gt;=RFM_Method!$D$22,2,1)))))</f>
        <v>3</v>
      </c>
      <c r="N782" s="38" t="str">
        <f t="shared" si="36"/>
        <v>233</v>
      </c>
      <c r="O782" s="38">
        <f t="shared" si="37"/>
        <v>8</v>
      </c>
      <c r="P782" s="38">
        <f t="shared" si="38"/>
        <v>3</v>
      </c>
      <c r="Q782" s="12" t="str">
        <f>IF(I782=0,"Never Recharged",INDEX(RFM_Method!$C$32:$G$36,6-K782,P782))</f>
        <v>At Risk</v>
      </c>
      <c r="R782" s="39">
        <f>SUMIFS(Raw_DataUsage!$D$2:$D$5001,Raw_DataUsage!$B$2:$B$5001,A782)/1024</f>
        <v>4.5175292968749998</v>
      </c>
      <c r="S782" s="40">
        <f>SUMIFS(Raw_Calls!$D$2:$D$5001,Raw_Calls!$B$2:$B$5001,A782)/60</f>
        <v>101.45</v>
      </c>
      <c r="T782" s="38" t="str">
        <f>IF(COUNTIFS(Raw_Subscriptions!$B$2:$B$3001,A782,Raw_Subscriptions!$F$2:$F$3001,"Active")&gt;0,"Yes","No")</f>
        <v>Yes</v>
      </c>
    </row>
    <row r="783" spans="1:20" x14ac:dyDescent="0.3">
      <c r="A783" s="13" t="str">
        <f>Raw_Customers!A780</f>
        <v>C000779</v>
      </c>
      <c r="B783" s="13" t="str">
        <f>Raw_Customers!B780</f>
        <v>Rahul Sharma</v>
      </c>
      <c r="C783" s="13" t="str">
        <f>Raw_Customers!E780</f>
        <v>Bangalore</v>
      </c>
      <c r="D783" s="13" t="str">
        <f>Raw_Customers!F780</f>
        <v>Tamil Nadu</v>
      </c>
      <c r="E783" s="13" t="str">
        <f>Raw_Customers!H780</f>
        <v>Inactive</v>
      </c>
      <c r="F783" s="35">
        <f>Raw_Customers!G780</f>
        <v>45630</v>
      </c>
      <c r="G783" s="36">
        <f>IF(I783=0,"",INT(_xlfn.MAXIFS(Raw_Recharges!$D$2:$D$3001,Raw_Recharges!$B$2:$B$3001,A783)))</f>
        <v>45789</v>
      </c>
      <c r="H783" s="12">
        <f>IF(I783=0,"",RFM_Method!$C$5-G783)</f>
        <v>265</v>
      </c>
      <c r="I783" s="12">
        <f>COUNTIFS(Raw_Recharges!$B$2:$B$3001,A783)</f>
        <v>2</v>
      </c>
      <c r="J783" s="37">
        <f>IF(I783=0,"",SUMIFS(Raw_Recharges!$E$2:$E$3001,Raw_Recharges!$B$2:$B$3001,A783))</f>
        <v>1165</v>
      </c>
      <c r="K783" s="38">
        <f>IF(I783=0,0,IF(H783&lt;=RFM_Method!$C$22,5,IF(H783&lt;=RFM_Method!$C$23,4,IF(H783&lt;=RFM_Method!$C$24,3,IF(H783&lt;=RFM_Method!$C$25,2,1)))))</f>
        <v>1</v>
      </c>
      <c r="L783" s="38">
        <f>IF(I783=0,0,IF(I783&gt;=RFM_Method!$E$22,5,IF(I783&gt;=RFM_Method!$E$23,4,IF(I783&gt;=RFM_Method!$E$24,3,IF(I783&gt;=RFM_Method!$E$25,2,1)))))</f>
        <v>2</v>
      </c>
      <c r="M783" s="38">
        <f>IF(I783=0,0,IF(J783&gt;=RFM_Method!$D$25,5,IF(J783&gt;=RFM_Method!$D$24,4,IF(J783&gt;=RFM_Method!$D$23,3,IF(J783&gt;=RFM_Method!$D$22,2,1)))))</f>
        <v>4</v>
      </c>
      <c r="N783" s="38" t="str">
        <f t="shared" si="36"/>
        <v>124</v>
      </c>
      <c r="O783" s="38">
        <f t="shared" si="37"/>
        <v>7</v>
      </c>
      <c r="P783" s="38">
        <f t="shared" si="38"/>
        <v>3</v>
      </c>
      <c r="Q783" s="12" t="str">
        <f>IF(I783=0,"Never Recharged",INDEX(RFM_Method!$C$32:$G$36,6-K783,P783))</f>
        <v>At Risk</v>
      </c>
      <c r="R783" s="39">
        <f>SUMIFS(Raw_DataUsage!$D$2:$D$5001,Raw_DataUsage!$B$2:$B$5001,A783)/1024</f>
        <v>0.96905273437499995</v>
      </c>
      <c r="S783" s="40">
        <f>SUMIFS(Raw_Calls!$D$2:$D$5001,Raw_Calls!$B$2:$B$5001,A783)/60</f>
        <v>223.51666666666668</v>
      </c>
      <c r="T783" s="38" t="str">
        <f>IF(COUNTIFS(Raw_Subscriptions!$B$2:$B$3001,A783,Raw_Subscriptions!$F$2:$F$3001,"Active")&gt;0,"Yes","No")</f>
        <v>Yes</v>
      </c>
    </row>
    <row r="784" spans="1:20" x14ac:dyDescent="0.3">
      <c r="A784" s="13" t="str">
        <f>Raw_Customers!A781</f>
        <v>C000780</v>
      </c>
      <c r="B784" s="13" t="str">
        <f>Raw_Customers!B781</f>
        <v>Raj Kumar</v>
      </c>
      <c r="C784" s="13" t="str">
        <f>Raw_Customers!E781</f>
        <v>Mumbai</v>
      </c>
      <c r="D784" s="13" t="str">
        <f>Raw_Customers!F781</f>
        <v>UP West</v>
      </c>
      <c r="E784" s="13" t="str">
        <f>Raw_Customers!H781</f>
        <v>Inactive</v>
      </c>
      <c r="F784" s="35">
        <f>Raw_Customers!G781</f>
        <v>44963</v>
      </c>
      <c r="G784" s="36" t="str">
        <f>IF(I784=0,"",INT(_xlfn.MAXIFS(Raw_Recharges!$D$2:$D$3001,Raw_Recharges!$B$2:$B$3001,A784)))</f>
        <v/>
      </c>
      <c r="H784" s="12" t="str">
        <f>IF(I784=0,"",RFM_Method!$C$5-G784)</f>
        <v/>
      </c>
      <c r="I784" s="12">
        <f>COUNTIFS(Raw_Recharges!$B$2:$B$3001,A784)</f>
        <v>0</v>
      </c>
      <c r="J784" s="37" t="str">
        <f>IF(I784=0,"",SUMIFS(Raw_Recharges!$E$2:$E$3001,Raw_Recharges!$B$2:$B$3001,A784))</f>
        <v/>
      </c>
      <c r="K784" s="38">
        <f>IF(I784=0,0,IF(H784&lt;=RFM_Method!$C$22,5,IF(H784&lt;=RFM_Method!$C$23,4,IF(H784&lt;=RFM_Method!$C$24,3,IF(H784&lt;=RFM_Method!$C$25,2,1)))))</f>
        <v>0</v>
      </c>
      <c r="L784" s="38">
        <f>IF(I784=0,0,IF(I784&gt;=RFM_Method!$E$22,5,IF(I784&gt;=RFM_Method!$E$23,4,IF(I784&gt;=RFM_Method!$E$24,3,IF(I784&gt;=RFM_Method!$E$25,2,1)))))</f>
        <v>0</v>
      </c>
      <c r="M784" s="38">
        <f>IF(I784=0,0,IF(J784&gt;=RFM_Method!$D$25,5,IF(J784&gt;=RFM_Method!$D$24,4,IF(J784&gt;=RFM_Method!$D$23,3,IF(J784&gt;=RFM_Method!$D$22,2,1)))))</f>
        <v>0</v>
      </c>
      <c r="N784" s="38" t="str">
        <f t="shared" si="36"/>
        <v>000</v>
      </c>
      <c r="O784" s="38">
        <f t="shared" si="37"/>
        <v>0</v>
      </c>
      <c r="P784" s="38">
        <f t="shared" si="38"/>
        <v>0</v>
      </c>
      <c r="Q784" s="12" t="str">
        <f>IF(I784=0,"Never Recharged",INDEX(RFM_Method!$C$32:$G$36,6-K784,P784))</f>
        <v>Never Recharged</v>
      </c>
      <c r="R784" s="39">
        <f>SUMIFS(Raw_DataUsage!$D$2:$D$5001,Raw_DataUsage!$B$2:$B$5001,A784)/1024</f>
        <v>6.141240234375001</v>
      </c>
      <c r="S784" s="40">
        <f>SUMIFS(Raw_Calls!$D$2:$D$5001,Raw_Calls!$B$2:$B$5001,A784)/60</f>
        <v>51.083333333333336</v>
      </c>
      <c r="T784" s="38" t="str">
        <f>IF(COUNTIFS(Raw_Subscriptions!$B$2:$B$3001,A784,Raw_Subscriptions!$F$2:$F$3001,"Active")&gt;0,"Yes","No")</f>
        <v>No</v>
      </c>
    </row>
    <row r="785" spans="1:20" x14ac:dyDescent="0.3">
      <c r="A785" s="13" t="str">
        <f>Raw_Customers!A782</f>
        <v>C000781</v>
      </c>
      <c r="B785" s="13" t="str">
        <f>Raw_Customers!B782</f>
        <v>Vikram Gupta</v>
      </c>
      <c r="C785" s="13" t="str">
        <f>Raw_Customers!E782</f>
        <v>Mumbai</v>
      </c>
      <c r="D785" s="13" t="str">
        <f>Raw_Customers!F782</f>
        <v>Mumbai</v>
      </c>
      <c r="E785" s="13" t="str">
        <f>Raw_Customers!H782</f>
        <v>Inactive</v>
      </c>
      <c r="F785" s="35">
        <f>Raw_Customers!G782</f>
        <v>45899</v>
      </c>
      <c r="G785" s="36">
        <f>IF(I785=0,"",INT(_xlfn.MAXIFS(Raw_Recharges!$D$2:$D$3001,Raw_Recharges!$B$2:$B$3001,A785)))</f>
        <v>46001</v>
      </c>
      <c r="H785" s="12">
        <f>IF(I785=0,"",RFM_Method!$C$5-G785)</f>
        <v>53</v>
      </c>
      <c r="I785" s="12">
        <f>COUNTIFS(Raw_Recharges!$B$2:$B$3001,A785)</f>
        <v>1</v>
      </c>
      <c r="J785" s="37">
        <f>IF(I785=0,"",SUMIFS(Raw_Recharges!$E$2:$E$3001,Raw_Recharges!$B$2:$B$3001,A785))</f>
        <v>479</v>
      </c>
      <c r="K785" s="38">
        <f>IF(I785=0,0,IF(H785&lt;=RFM_Method!$C$22,5,IF(H785&lt;=RFM_Method!$C$23,4,IF(H785&lt;=RFM_Method!$C$24,3,IF(H785&lt;=RFM_Method!$C$25,2,1)))))</f>
        <v>4</v>
      </c>
      <c r="L785" s="38">
        <f>IF(I785=0,0,IF(I785&gt;=RFM_Method!$E$22,5,IF(I785&gt;=RFM_Method!$E$23,4,IF(I785&gt;=RFM_Method!$E$24,3,IF(I785&gt;=RFM_Method!$E$25,2,1)))))</f>
        <v>1</v>
      </c>
      <c r="M785" s="38">
        <f>IF(I785=0,0,IF(J785&gt;=RFM_Method!$D$25,5,IF(J785&gt;=RFM_Method!$D$24,4,IF(J785&gt;=RFM_Method!$D$23,3,IF(J785&gt;=RFM_Method!$D$22,2,1)))))</f>
        <v>2</v>
      </c>
      <c r="N785" s="38" t="str">
        <f t="shared" si="36"/>
        <v>412</v>
      </c>
      <c r="O785" s="38">
        <f t="shared" si="37"/>
        <v>7</v>
      </c>
      <c r="P785" s="38">
        <f t="shared" si="38"/>
        <v>2</v>
      </c>
      <c r="Q785" s="12" t="str">
        <f>IF(I785=0,"Never Recharged",INDEX(RFM_Method!$C$32:$G$36,6-K785,P785))</f>
        <v>Potential Loyalist</v>
      </c>
      <c r="R785" s="39">
        <f>SUMIFS(Raw_DataUsage!$D$2:$D$5001,Raw_DataUsage!$B$2:$B$5001,A785)/1024</f>
        <v>6.4332714843750001</v>
      </c>
      <c r="S785" s="40">
        <f>SUMIFS(Raw_Calls!$D$2:$D$5001,Raw_Calls!$B$2:$B$5001,A785)/60</f>
        <v>50.266666666666666</v>
      </c>
      <c r="T785" s="38" t="str">
        <f>IF(COUNTIFS(Raw_Subscriptions!$B$2:$B$3001,A785,Raw_Subscriptions!$F$2:$F$3001,"Active")&gt;0,"Yes","No")</f>
        <v>Yes</v>
      </c>
    </row>
    <row r="786" spans="1:20" x14ac:dyDescent="0.3">
      <c r="A786" s="13" t="str">
        <f>Raw_Customers!A783</f>
        <v>C000782</v>
      </c>
      <c r="B786" s="13" t="str">
        <f>Raw_Customers!B783</f>
        <v>Neha Patel</v>
      </c>
      <c r="C786" s="13" t="str">
        <f>Raw_Customers!E783</f>
        <v>Mumbai</v>
      </c>
      <c r="D786" s="13" t="str">
        <f>Raw_Customers!F783</f>
        <v>UP West</v>
      </c>
      <c r="E786" s="13" t="str">
        <f>Raw_Customers!H783</f>
        <v>Active</v>
      </c>
      <c r="F786" s="35">
        <f>Raw_Customers!G783</f>
        <v>44651</v>
      </c>
      <c r="G786" s="36">
        <f>IF(I786=0,"",INT(_xlfn.MAXIFS(Raw_Recharges!$D$2:$D$3001,Raw_Recharges!$B$2:$B$3001,A786)))</f>
        <v>45855</v>
      </c>
      <c r="H786" s="12">
        <f>IF(I786=0,"",RFM_Method!$C$5-G786)</f>
        <v>199</v>
      </c>
      <c r="I786" s="12">
        <f>COUNTIFS(Raw_Recharges!$B$2:$B$3001,A786)</f>
        <v>2</v>
      </c>
      <c r="J786" s="37">
        <f>IF(I786=0,"",SUMIFS(Raw_Recharges!$E$2:$E$3001,Raw_Recharges!$B$2:$B$3001,A786))</f>
        <v>978</v>
      </c>
      <c r="K786" s="38">
        <f>IF(I786=0,0,IF(H786&lt;=RFM_Method!$C$22,5,IF(H786&lt;=RFM_Method!$C$23,4,IF(H786&lt;=RFM_Method!$C$24,3,IF(H786&lt;=RFM_Method!$C$25,2,1)))))</f>
        <v>2</v>
      </c>
      <c r="L786" s="38">
        <f>IF(I786=0,0,IF(I786&gt;=RFM_Method!$E$22,5,IF(I786&gt;=RFM_Method!$E$23,4,IF(I786&gt;=RFM_Method!$E$24,3,IF(I786&gt;=RFM_Method!$E$25,2,1)))))</f>
        <v>2</v>
      </c>
      <c r="M786" s="38">
        <f>IF(I786=0,0,IF(J786&gt;=RFM_Method!$D$25,5,IF(J786&gt;=RFM_Method!$D$24,4,IF(J786&gt;=RFM_Method!$D$23,3,IF(J786&gt;=RFM_Method!$D$22,2,1)))))</f>
        <v>3</v>
      </c>
      <c r="N786" s="38" t="str">
        <f t="shared" si="36"/>
        <v>223</v>
      </c>
      <c r="O786" s="38">
        <f t="shared" si="37"/>
        <v>7</v>
      </c>
      <c r="P786" s="38">
        <f t="shared" si="38"/>
        <v>3</v>
      </c>
      <c r="Q786" s="12" t="str">
        <f>IF(I786=0,"Never Recharged",INDEX(RFM_Method!$C$32:$G$36,6-K786,P786))</f>
        <v>At Risk</v>
      </c>
      <c r="R786" s="39">
        <f>SUMIFS(Raw_DataUsage!$D$2:$D$5001,Raw_DataUsage!$B$2:$B$5001,A786)/1024</f>
        <v>0.65106445312500005</v>
      </c>
      <c r="S786" s="40">
        <f>SUMIFS(Raw_Calls!$D$2:$D$5001,Raw_Calls!$B$2:$B$5001,A786)/60</f>
        <v>28.783333333333335</v>
      </c>
      <c r="T786" s="38" t="str">
        <f>IF(COUNTIFS(Raw_Subscriptions!$B$2:$B$3001,A786,Raw_Subscriptions!$F$2:$F$3001,"Active")&gt;0,"Yes","No")</f>
        <v>No</v>
      </c>
    </row>
    <row r="787" spans="1:20" x14ac:dyDescent="0.3">
      <c r="A787" s="13" t="str">
        <f>Raw_Customers!A784</f>
        <v>C000783</v>
      </c>
      <c r="B787" s="13" t="str">
        <f>Raw_Customers!B784</f>
        <v>Rahul Gupta</v>
      </c>
      <c r="C787" s="13" t="str">
        <f>Raw_Customers!E784</f>
        <v>Mumbai</v>
      </c>
      <c r="D787" s="13" t="str">
        <f>Raw_Customers!F784</f>
        <v>UP West</v>
      </c>
      <c r="E787" s="13" t="str">
        <f>Raw_Customers!H784</f>
        <v>Active</v>
      </c>
      <c r="F787" s="35">
        <f>Raw_Customers!G784</f>
        <v>45644</v>
      </c>
      <c r="G787" s="36" t="str">
        <f>IF(I787=0,"",INT(_xlfn.MAXIFS(Raw_Recharges!$D$2:$D$3001,Raw_Recharges!$B$2:$B$3001,A787)))</f>
        <v/>
      </c>
      <c r="H787" s="12" t="str">
        <f>IF(I787=0,"",RFM_Method!$C$5-G787)</f>
        <v/>
      </c>
      <c r="I787" s="12">
        <f>COUNTIFS(Raw_Recharges!$B$2:$B$3001,A787)</f>
        <v>0</v>
      </c>
      <c r="J787" s="37" t="str">
        <f>IF(I787=0,"",SUMIFS(Raw_Recharges!$E$2:$E$3001,Raw_Recharges!$B$2:$B$3001,A787))</f>
        <v/>
      </c>
      <c r="K787" s="38">
        <f>IF(I787=0,0,IF(H787&lt;=RFM_Method!$C$22,5,IF(H787&lt;=RFM_Method!$C$23,4,IF(H787&lt;=RFM_Method!$C$24,3,IF(H787&lt;=RFM_Method!$C$25,2,1)))))</f>
        <v>0</v>
      </c>
      <c r="L787" s="38">
        <f>IF(I787=0,0,IF(I787&gt;=RFM_Method!$E$22,5,IF(I787&gt;=RFM_Method!$E$23,4,IF(I787&gt;=RFM_Method!$E$24,3,IF(I787&gt;=RFM_Method!$E$25,2,1)))))</f>
        <v>0</v>
      </c>
      <c r="M787" s="38">
        <f>IF(I787=0,0,IF(J787&gt;=RFM_Method!$D$25,5,IF(J787&gt;=RFM_Method!$D$24,4,IF(J787&gt;=RFM_Method!$D$23,3,IF(J787&gt;=RFM_Method!$D$22,2,1)))))</f>
        <v>0</v>
      </c>
      <c r="N787" s="38" t="str">
        <f t="shared" si="36"/>
        <v>000</v>
      </c>
      <c r="O787" s="38">
        <f t="shared" si="37"/>
        <v>0</v>
      </c>
      <c r="P787" s="38">
        <f t="shared" si="38"/>
        <v>0</v>
      </c>
      <c r="Q787" s="12" t="str">
        <f>IF(I787=0,"Never Recharged",INDEX(RFM_Method!$C$32:$G$36,6-K787,P787))</f>
        <v>Never Recharged</v>
      </c>
      <c r="R787" s="39">
        <f>SUMIFS(Raw_DataUsage!$D$2:$D$5001,Raw_DataUsage!$B$2:$B$5001,A787)/1024</f>
        <v>1.371103515625</v>
      </c>
      <c r="S787" s="40">
        <f>SUMIFS(Raw_Calls!$D$2:$D$5001,Raw_Calls!$B$2:$B$5001,A787)/60</f>
        <v>21.666666666666668</v>
      </c>
      <c r="T787" s="38" t="str">
        <f>IF(COUNTIFS(Raw_Subscriptions!$B$2:$B$3001,A787,Raw_Subscriptions!$F$2:$F$3001,"Active")&gt;0,"Yes","No")</f>
        <v>No</v>
      </c>
    </row>
    <row r="788" spans="1:20" x14ac:dyDescent="0.3">
      <c r="A788" s="13" t="str">
        <f>Raw_Customers!A785</f>
        <v>C000784</v>
      </c>
      <c r="B788" s="13" t="str">
        <f>Raw_Customers!B785</f>
        <v>Suresh Sharma</v>
      </c>
      <c r="C788" s="13" t="str">
        <f>Raw_Customers!E785</f>
        <v>Bangalore</v>
      </c>
      <c r="D788" s="13" t="str">
        <f>Raw_Customers!F785</f>
        <v>Delhi NCR</v>
      </c>
      <c r="E788" s="13" t="str">
        <f>Raw_Customers!H785</f>
        <v>Active</v>
      </c>
      <c r="F788" s="35">
        <f>Raw_Customers!G785</f>
        <v>44537</v>
      </c>
      <c r="G788" s="36">
        <f>IF(I788=0,"",INT(_xlfn.MAXIFS(Raw_Recharges!$D$2:$D$3001,Raw_Recharges!$B$2:$B$3001,A788)))</f>
        <v>45830</v>
      </c>
      <c r="H788" s="12">
        <f>IF(I788=0,"",RFM_Method!$C$5-G788)</f>
        <v>224</v>
      </c>
      <c r="I788" s="12">
        <f>COUNTIFS(Raw_Recharges!$B$2:$B$3001,A788)</f>
        <v>4</v>
      </c>
      <c r="J788" s="37">
        <f>IF(I788=0,"",SUMIFS(Raw_Recharges!$E$2:$E$3001,Raw_Recharges!$B$2:$B$3001,A788))</f>
        <v>6996</v>
      </c>
      <c r="K788" s="38">
        <f>IF(I788=0,0,IF(H788&lt;=RFM_Method!$C$22,5,IF(H788&lt;=RFM_Method!$C$23,4,IF(H788&lt;=RFM_Method!$C$24,3,IF(H788&lt;=RFM_Method!$C$25,2,1)))))</f>
        <v>2</v>
      </c>
      <c r="L788" s="38">
        <f>IF(I788=0,0,IF(I788&gt;=RFM_Method!$E$22,5,IF(I788&gt;=RFM_Method!$E$23,4,IF(I788&gt;=RFM_Method!$E$24,3,IF(I788&gt;=RFM_Method!$E$25,2,1)))))</f>
        <v>4</v>
      </c>
      <c r="M788" s="38">
        <f>IF(I788=0,0,IF(J788&gt;=RFM_Method!$D$25,5,IF(J788&gt;=RFM_Method!$D$24,4,IF(J788&gt;=RFM_Method!$D$23,3,IF(J788&gt;=RFM_Method!$D$22,2,1)))))</f>
        <v>5</v>
      </c>
      <c r="N788" s="38" t="str">
        <f t="shared" si="36"/>
        <v>245</v>
      </c>
      <c r="O788" s="38">
        <f t="shared" si="37"/>
        <v>11</v>
      </c>
      <c r="P788" s="38">
        <f t="shared" si="38"/>
        <v>5</v>
      </c>
      <c r="Q788" s="12" t="str">
        <f>IF(I788=0,"Never Recharged",INDEX(RFM_Method!$C$32:$G$36,6-K788,P788))</f>
        <v>Can't Lose Them</v>
      </c>
      <c r="R788" s="39">
        <f>SUMIFS(Raw_DataUsage!$D$2:$D$5001,Raw_DataUsage!$B$2:$B$5001,A788)/1024</f>
        <v>1.7443066406250001</v>
      </c>
      <c r="S788" s="40">
        <f>SUMIFS(Raw_Calls!$D$2:$D$5001,Raw_Calls!$B$2:$B$5001,A788)/60</f>
        <v>88.61666666666666</v>
      </c>
      <c r="T788" s="38" t="str">
        <f>IF(COUNTIFS(Raw_Subscriptions!$B$2:$B$3001,A788,Raw_Subscriptions!$F$2:$F$3001,"Active")&gt;0,"Yes","No")</f>
        <v>Yes</v>
      </c>
    </row>
    <row r="789" spans="1:20" x14ac:dyDescent="0.3">
      <c r="A789" s="13" t="str">
        <f>Raw_Customers!A786</f>
        <v>C000785</v>
      </c>
      <c r="B789" s="13" t="str">
        <f>Raw_Customers!B786</f>
        <v>Pooja Sharma</v>
      </c>
      <c r="C789" s="13" t="str">
        <f>Raw_Customers!E786</f>
        <v>Mumbai</v>
      </c>
      <c r="D789" s="13" t="str">
        <f>Raw_Customers!F786</f>
        <v>Delhi NCR</v>
      </c>
      <c r="E789" s="13" t="str">
        <f>Raw_Customers!H786</f>
        <v>Active</v>
      </c>
      <c r="F789" s="35">
        <f>Raw_Customers!G786</f>
        <v>45199</v>
      </c>
      <c r="G789" s="36">
        <f>IF(I789=0,"",INT(_xlfn.MAXIFS(Raw_Recharges!$D$2:$D$3001,Raw_Recharges!$B$2:$B$3001,A789)))</f>
        <v>46050</v>
      </c>
      <c r="H789" s="12">
        <f>IF(I789=0,"",RFM_Method!$C$5-G789)</f>
        <v>4</v>
      </c>
      <c r="I789" s="12">
        <f>COUNTIFS(Raw_Recharges!$B$2:$B$3001,A789)</f>
        <v>2</v>
      </c>
      <c r="J789" s="37">
        <f>IF(I789=0,"",SUMIFS(Raw_Recharges!$E$2:$E$3001,Raw_Recharges!$B$2:$B$3001,A789))</f>
        <v>978</v>
      </c>
      <c r="K789" s="38">
        <f>IF(I789=0,0,IF(H789&lt;=RFM_Method!$C$22,5,IF(H789&lt;=RFM_Method!$C$23,4,IF(H789&lt;=RFM_Method!$C$24,3,IF(H789&lt;=RFM_Method!$C$25,2,1)))))</f>
        <v>5</v>
      </c>
      <c r="L789" s="38">
        <f>IF(I789=0,0,IF(I789&gt;=RFM_Method!$E$22,5,IF(I789&gt;=RFM_Method!$E$23,4,IF(I789&gt;=RFM_Method!$E$24,3,IF(I789&gt;=RFM_Method!$E$25,2,1)))))</f>
        <v>2</v>
      </c>
      <c r="M789" s="38">
        <f>IF(I789=0,0,IF(J789&gt;=RFM_Method!$D$25,5,IF(J789&gt;=RFM_Method!$D$24,4,IF(J789&gt;=RFM_Method!$D$23,3,IF(J789&gt;=RFM_Method!$D$22,2,1)))))</f>
        <v>3</v>
      </c>
      <c r="N789" s="38" t="str">
        <f t="shared" si="36"/>
        <v>523</v>
      </c>
      <c r="O789" s="38">
        <f t="shared" si="37"/>
        <v>10</v>
      </c>
      <c r="P789" s="38">
        <f t="shared" si="38"/>
        <v>3</v>
      </c>
      <c r="Q789" s="12" t="str">
        <f>IF(I789=0,"Never Recharged",INDEX(RFM_Method!$C$32:$G$36,6-K789,P789))</f>
        <v>Potential Loyalist</v>
      </c>
      <c r="R789" s="39">
        <f>SUMIFS(Raw_DataUsage!$D$2:$D$5001,Raw_DataUsage!$B$2:$B$5001,A789)/1024</f>
        <v>3.2703710937500001</v>
      </c>
      <c r="S789" s="40">
        <f>SUMIFS(Raw_Calls!$D$2:$D$5001,Raw_Calls!$B$2:$B$5001,A789)/60</f>
        <v>137.75</v>
      </c>
      <c r="T789" s="38" t="str">
        <f>IF(COUNTIFS(Raw_Subscriptions!$B$2:$B$3001,A789,Raw_Subscriptions!$F$2:$F$3001,"Active")&gt;0,"Yes","No")</f>
        <v>Yes</v>
      </c>
    </row>
    <row r="790" spans="1:20" x14ac:dyDescent="0.3">
      <c r="A790" s="13" t="str">
        <f>Raw_Customers!A787</f>
        <v>C000786</v>
      </c>
      <c r="B790" s="13" t="str">
        <f>Raw_Customers!B787</f>
        <v>Priya Singh</v>
      </c>
      <c r="C790" s="13" t="str">
        <f>Raw_Customers!E787</f>
        <v>Pune</v>
      </c>
      <c r="D790" s="13" t="str">
        <f>Raw_Customers!F787</f>
        <v>Delhi NCR</v>
      </c>
      <c r="E790" s="13" t="str">
        <f>Raw_Customers!H787</f>
        <v>Active</v>
      </c>
      <c r="F790" s="35">
        <f>Raw_Customers!G787</f>
        <v>44163</v>
      </c>
      <c r="G790" s="36">
        <f>IF(I790=0,"",INT(_xlfn.MAXIFS(Raw_Recharges!$D$2:$D$3001,Raw_Recharges!$B$2:$B$3001,A790)))</f>
        <v>46003</v>
      </c>
      <c r="H790" s="12">
        <f>IF(I790=0,"",RFM_Method!$C$5-G790)</f>
        <v>51</v>
      </c>
      <c r="I790" s="12">
        <f>COUNTIFS(Raw_Recharges!$B$2:$B$3001,A790)</f>
        <v>1</v>
      </c>
      <c r="J790" s="37">
        <f>IF(I790=0,"",SUMIFS(Raw_Recharges!$E$2:$E$3001,Raw_Recharges!$B$2:$B$3001,A790))</f>
        <v>499</v>
      </c>
      <c r="K790" s="38">
        <f>IF(I790=0,0,IF(H790&lt;=RFM_Method!$C$22,5,IF(H790&lt;=RFM_Method!$C$23,4,IF(H790&lt;=RFM_Method!$C$24,3,IF(H790&lt;=RFM_Method!$C$25,2,1)))))</f>
        <v>4</v>
      </c>
      <c r="L790" s="38">
        <f>IF(I790=0,0,IF(I790&gt;=RFM_Method!$E$22,5,IF(I790&gt;=RFM_Method!$E$23,4,IF(I790&gt;=RFM_Method!$E$24,3,IF(I790&gt;=RFM_Method!$E$25,2,1)))))</f>
        <v>1</v>
      </c>
      <c r="M790" s="38">
        <f>IF(I790=0,0,IF(J790&gt;=RFM_Method!$D$25,5,IF(J790&gt;=RFM_Method!$D$24,4,IF(J790&gt;=RFM_Method!$D$23,3,IF(J790&gt;=RFM_Method!$D$22,2,1)))))</f>
        <v>2</v>
      </c>
      <c r="N790" s="38" t="str">
        <f t="shared" si="36"/>
        <v>412</v>
      </c>
      <c r="O790" s="38">
        <f t="shared" si="37"/>
        <v>7</v>
      </c>
      <c r="P790" s="38">
        <f t="shared" si="38"/>
        <v>2</v>
      </c>
      <c r="Q790" s="12" t="str">
        <f>IF(I790=0,"Never Recharged",INDEX(RFM_Method!$C$32:$G$36,6-K790,P790))</f>
        <v>Potential Loyalist</v>
      </c>
      <c r="R790" s="39">
        <f>SUMIFS(Raw_DataUsage!$D$2:$D$5001,Raw_DataUsage!$B$2:$B$5001,A790)/1024</f>
        <v>2.7877734374999998</v>
      </c>
      <c r="S790" s="40">
        <f>SUMIFS(Raw_Calls!$D$2:$D$5001,Raw_Calls!$B$2:$B$5001,A790)/60</f>
        <v>97.833333333333329</v>
      </c>
      <c r="T790" s="38" t="str">
        <f>IF(COUNTIFS(Raw_Subscriptions!$B$2:$B$3001,A790,Raw_Subscriptions!$F$2:$F$3001,"Active")&gt;0,"Yes","No")</f>
        <v>Yes</v>
      </c>
    </row>
    <row r="791" spans="1:20" x14ac:dyDescent="0.3">
      <c r="A791" s="13" t="str">
        <f>Raw_Customers!A788</f>
        <v>C000787</v>
      </c>
      <c r="B791" s="13" t="str">
        <f>Raw_Customers!B788</f>
        <v>Rahul Reddy</v>
      </c>
      <c r="C791" s="13" t="str">
        <f>Raw_Customers!E788</f>
        <v>Delhi</v>
      </c>
      <c r="D791" s="13" t="str">
        <f>Raw_Customers!F788</f>
        <v>Telangana</v>
      </c>
      <c r="E791" s="13" t="str">
        <f>Raw_Customers!H788</f>
        <v>Active</v>
      </c>
      <c r="F791" s="35">
        <f>Raw_Customers!G788</f>
        <v>44457</v>
      </c>
      <c r="G791" s="36">
        <f>IF(I791=0,"",INT(_xlfn.MAXIFS(Raw_Recharges!$D$2:$D$3001,Raw_Recharges!$B$2:$B$3001,A791)))</f>
        <v>46047</v>
      </c>
      <c r="H791" s="12">
        <f>IF(I791=0,"",RFM_Method!$C$5-G791)</f>
        <v>7</v>
      </c>
      <c r="I791" s="12">
        <f>COUNTIFS(Raw_Recharges!$B$2:$B$3001,A791)</f>
        <v>3</v>
      </c>
      <c r="J791" s="37">
        <f>IF(I791=0,"",SUMIFS(Raw_Recharges!$E$2:$E$3001,Raw_Recharges!$B$2:$B$3001,A791))</f>
        <v>1813</v>
      </c>
      <c r="K791" s="38">
        <f>IF(I791=0,0,IF(H791&lt;=RFM_Method!$C$22,5,IF(H791&lt;=RFM_Method!$C$23,4,IF(H791&lt;=RFM_Method!$C$24,3,IF(H791&lt;=RFM_Method!$C$25,2,1)))))</f>
        <v>5</v>
      </c>
      <c r="L791" s="38">
        <f>IF(I791=0,0,IF(I791&gt;=RFM_Method!$E$22,5,IF(I791&gt;=RFM_Method!$E$23,4,IF(I791&gt;=RFM_Method!$E$24,3,IF(I791&gt;=RFM_Method!$E$25,2,1)))))</f>
        <v>3</v>
      </c>
      <c r="M791" s="38">
        <f>IF(I791=0,0,IF(J791&gt;=RFM_Method!$D$25,5,IF(J791&gt;=RFM_Method!$D$24,4,IF(J791&gt;=RFM_Method!$D$23,3,IF(J791&gt;=RFM_Method!$D$22,2,1)))))</f>
        <v>4</v>
      </c>
      <c r="N791" s="38" t="str">
        <f t="shared" si="36"/>
        <v>534</v>
      </c>
      <c r="O791" s="38">
        <f t="shared" si="37"/>
        <v>12</v>
      </c>
      <c r="P791" s="38">
        <f t="shared" si="38"/>
        <v>4</v>
      </c>
      <c r="Q791" s="12" t="str">
        <f>IF(I791=0,"Never Recharged",INDEX(RFM_Method!$C$32:$G$36,6-K791,P791))</f>
        <v>Loyal Customers</v>
      </c>
      <c r="R791" s="39">
        <f>SUMIFS(Raw_DataUsage!$D$2:$D$5001,Raw_DataUsage!$B$2:$B$5001,A791)/1024</f>
        <v>4.4707128906250002</v>
      </c>
      <c r="S791" s="40">
        <f>SUMIFS(Raw_Calls!$D$2:$D$5001,Raw_Calls!$B$2:$B$5001,A791)/60</f>
        <v>98.05</v>
      </c>
      <c r="T791" s="38" t="str">
        <f>IF(COUNTIFS(Raw_Subscriptions!$B$2:$B$3001,A791,Raw_Subscriptions!$F$2:$F$3001,"Active")&gt;0,"Yes","No")</f>
        <v>Yes</v>
      </c>
    </row>
    <row r="792" spans="1:20" x14ac:dyDescent="0.3">
      <c r="A792" s="13" t="str">
        <f>Raw_Customers!A789</f>
        <v>C000788</v>
      </c>
      <c r="B792" s="13" t="str">
        <f>Raw_Customers!B789</f>
        <v>Vikram Singh</v>
      </c>
      <c r="C792" s="13" t="str">
        <f>Raw_Customers!E789</f>
        <v>Hyderabad</v>
      </c>
      <c r="D792" s="13" t="str">
        <f>Raw_Customers!F789</f>
        <v>Telangana</v>
      </c>
      <c r="E792" s="13" t="str">
        <f>Raw_Customers!H789</f>
        <v>Inactive</v>
      </c>
      <c r="F792" s="35">
        <f>Raw_Customers!G789</f>
        <v>45116</v>
      </c>
      <c r="G792" s="36">
        <f>IF(I792=0,"",INT(_xlfn.MAXIFS(Raw_Recharges!$D$2:$D$3001,Raw_Recharges!$B$2:$B$3001,A792)))</f>
        <v>45858</v>
      </c>
      <c r="H792" s="12">
        <f>IF(I792=0,"",RFM_Method!$C$5-G792)</f>
        <v>196</v>
      </c>
      <c r="I792" s="12">
        <f>COUNTIFS(Raw_Recharges!$B$2:$B$3001,A792)</f>
        <v>2</v>
      </c>
      <c r="J792" s="37">
        <f>IF(I792=0,"",SUMIFS(Raw_Recharges!$E$2:$E$3001,Raw_Recharges!$B$2:$B$3001,A792))</f>
        <v>848</v>
      </c>
      <c r="K792" s="38">
        <f>IF(I792=0,0,IF(H792&lt;=RFM_Method!$C$22,5,IF(H792&lt;=RFM_Method!$C$23,4,IF(H792&lt;=RFM_Method!$C$24,3,IF(H792&lt;=RFM_Method!$C$25,2,1)))))</f>
        <v>2</v>
      </c>
      <c r="L792" s="38">
        <f>IF(I792=0,0,IF(I792&gt;=RFM_Method!$E$22,5,IF(I792&gt;=RFM_Method!$E$23,4,IF(I792&gt;=RFM_Method!$E$24,3,IF(I792&gt;=RFM_Method!$E$25,2,1)))))</f>
        <v>2</v>
      </c>
      <c r="M792" s="38">
        <f>IF(I792=0,0,IF(J792&gt;=RFM_Method!$D$25,5,IF(J792&gt;=RFM_Method!$D$24,4,IF(J792&gt;=RFM_Method!$D$23,3,IF(J792&gt;=RFM_Method!$D$22,2,1)))))</f>
        <v>3</v>
      </c>
      <c r="N792" s="38" t="str">
        <f t="shared" si="36"/>
        <v>223</v>
      </c>
      <c r="O792" s="38">
        <f t="shared" si="37"/>
        <v>7</v>
      </c>
      <c r="P792" s="38">
        <f t="shared" si="38"/>
        <v>3</v>
      </c>
      <c r="Q792" s="12" t="str">
        <f>IF(I792=0,"Never Recharged",INDEX(RFM_Method!$C$32:$G$36,6-K792,P792))</f>
        <v>At Risk</v>
      </c>
      <c r="R792" s="39">
        <f>SUMIFS(Raw_DataUsage!$D$2:$D$5001,Raw_DataUsage!$B$2:$B$5001,A792)/1024</f>
        <v>3.3697070312499999</v>
      </c>
      <c r="S792" s="40">
        <f>SUMIFS(Raw_Calls!$D$2:$D$5001,Raw_Calls!$B$2:$B$5001,A792)/60</f>
        <v>221.15</v>
      </c>
      <c r="T792" s="38" t="str">
        <f>IF(COUNTIFS(Raw_Subscriptions!$B$2:$B$3001,A792,Raw_Subscriptions!$F$2:$F$3001,"Active")&gt;0,"Yes","No")</f>
        <v>No</v>
      </c>
    </row>
    <row r="793" spans="1:20" x14ac:dyDescent="0.3">
      <c r="A793" s="13" t="str">
        <f>Raw_Customers!A790</f>
        <v>C000789</v>
      </c>
      <c r="B793" s="13" t="str">
        <f>Raw_Customers!B790</f>
        <v>Amit Patel</v>
      </c>
      <c r="C793" s="13" t="str">
        <f>Raw_Customers!E790</f>
        <v>Mumbai</v>
      </c>
      <c r="D793" s="13" t="str">
        <f>Raw_Customers!F790</f>
        <v>Andhra Pradesh</v>
      </c>
      <c r="E793" s="13" t="str">
        <f>Raw_Customers!H790</f>
        <v>Active</v>
      </c>
      <c r="F793" s="35">
        <f>Raw_Customers!G790</f>
        <v>45323</v>
      </c>
      <c r="G793" s="36">
        <f>IF(I793=0,"",INT(_xlfn.MAXIFS(Raw_Recharges!$D$2:$D$3001,Raw_Recharges!$B$2:$B$3001,A793)))</f>
        <v>45848</v>
      </c>
      <c r="H793" s="12">
        <f>IF(I793=0,"",RFM_Method!$C$5-G793)</f>
        <v>206</v>
      </c>
      <c r="I793" s="12">
        <f>COUNTIFS(Raw_Recharges!$B$2:$B$3001,A793)</f>
        <v>2</v>
      </c>
      <c r="J793" s="37">
        <f>IF(I793=0,"",SUMIFS(Raw_Recharges!$E$2:$E$3001,Raw_Recharges!$B$2:$B$3001,A793))</f>
        <v>296</v>
      </c>
      <c r="K793" s="38">
        <f>IF(I793=0,0,IF(H793&lt;=RFM_Method!$C$22,5,IF(H793&lt;=RFM_Method!$C$23,4,IF(H793&lt;=RFM_Method!$C$24,3,IF(H793&lt;=RFM_Method!$C$25,2,1)))))</f>
        <v>2</v>
      </c>
      <c r="L793" s="38">
        <f>IF(I793=0,0,IF(I793&gt;=RFM_Method!$E$22,5,IF(I793&gt;=RFM_Method!$E$23,4,IF(I793&gt;=RFM_Method!$E$24,3,IF(I793&gt;=RFM_Method!$E$25,2,1)))))</f>
        <v>2</v>
      </c>
      <c r="M793" s="38">
        <f>IF(I793=0,0,IF(J793&gt;=RFM_Method!$D$25,5,IF(J793&gt;=RFM_Method!$D$24,4,IF(J793&gt;=RFM_Method!$D$23,3,IF(J793&gt;=RFM_Method!$D$22,2,1)))))</f>
        <v>1</v>
      </c>
      <c r="N793" s="38" t="str">
        <f t="shared" si="36"/>
        <v>221</v>
      </c>
      <c r="O793" s="38">
        <f t="shared" si="37"/>
        <v>5</v>
      </c>
      <c r="P793" s="38">
        <f t="shared" si="38"/>
        <v>2</v>
      </c>
      <c r="Q793" s="12" t="str">
        <f>IF(I793=0,"Never Recharged",INDEX(RFM_Method!$C$32:$G$36,6-K793,P793))</f>
        <v>About to Sleep</v>
      </c>
      <c r="R793" s="39">
        <f>SUMIFS(Raw_DataUsage!$D$2:$D$5001,Raw_DataUsage!$B$2:$B$5001,A793)/1024</f>
        <v>1.1273437500000001</v>
      </c>
      <c r="S793" s="40">
        <f>SUMIFS(Raw_Calls!$D$2:$D$5001,Raw_Calls!$B$2:$B$5001,A793)/60</f>
        <v>172.21666666666667</v>
      </c>
      <c r="T793" s="38" t="str">
        <f>IF(COUNTIFS(Raw_Subscriptions!$B$2:$B$3001,A793,Raw_Subscriptions!$F$2:$F$3001,"Active")&gt;0,"Yes","No")</f>
        <v>No</v>
      </c>
    </row>
    <row r="794" spans="1:20" x14ac:dyDescent="0.3">
      <c r="A794" s="13" t="str">
        <f>Raw_Customers!A791</f>
        <v>C000790</v>
      </c>
      <c r="B794" s="13" t="str">
        <f>Raw_Customers!B791</f>
        <v>Amit Gupta</v>
      </c>
      <c r="C794" s="13" t="str">
        <f>Raw_Customers!E791</f>
        <v>Pune</v>
      </c>
      <c r="D794" s="13" t="str">
        <f>Raw_Customers!F791</f>
        <v>Mumbai</v>
      </c>
      <c r="E794" s="13" t="str">
        <f>Raw_Customers!H791</f>
        <v>Active</v>
      </c>
      <c r="F794" s="35">
        <f>Raw_Customers!G791</f>
        <v>44809</v>
      </c>
      <c r="G794" s="36">
        <f>IF(I794=0,"",INT(_xlfn.MAXIFS(Raw_Recharges!$D$2:$D$3001,Raw_Recharges!$B$2:$B$3001,A794)))</f>
        <v>45914</v>
      </c>
      <c r="H794" s="12">
        <f>IF(I794=0,"",RFM_Method!$C$5-G794)</f>
        <v>140</v>
      </c>
      <c r="I794" s="12">
        <f>COUNTIFS(Raw_Recharges!$B$2:$B$3001,A794)</f>
        <v>2</v>
      </c>
      <c r="J794" s="37">
        <f>IF(I794=0,"",SUMIFS(Raw_Recharges!$E$2:$E$3001,Raw_Recharges!$B$2:$B$3001,A794))</f>
        <v>778</v>
      </c>
      <c r="K794" s="38">
        <f>IF(I794=0,0,IF(H794&lt;=RFM_Method!$C$22,5,IF(H794&lt;=RFM_Method!$C$23,4,IF(H794&lt;=RFM_Method!$C$24,3,IF(H794&lt;=RFM_Method!$C$25,2,1)))))</f>
        <v>3</v>
      </c>
      <c r="L794" s="38">
        <f>IF(I794=0,0,IF(I794&gt;=RFM_Method!$E$22,5,IF(I794&gt;=RFM_Method!$E$23,4,IF(I794&gt;=RFM_Method!$E$24,3,IF(I794&gt;=RFM_Method!$E$25,2,1)))))</f>
        <v>2</v>
      </c>
      <c r="M794" s="38">
        <f>IF(I794=0,0,IF(J794&gt;=RFM_Method!$D$25,5,IF(J794&gt;=RFM_Method!$D$24,4,IF(J794&gt;=RFM_Method!$D$23,3,IF(J794&gt;=RFM_Method!$D$22,2,1)))))</f>
        <v>3</v>
      </c>
      <c r="N794" s="38" t="str">
        <f t="shared" si="36"/>
        <v>323</v>
      </c>
      <c r="O794" s="38">
        <f t="shared" si="37"/>
        <v>8</v>
      </c>
      <c r="P794" s="38">
        <f t="shared" si="38"/>
        <v>3</v>
      </c>
      <c r="Q794" s="12" t="str">
        <f>IF(I794=0,"Never Recharged",INDEX(RFM_Method!$C$32:$G$36,6-K794,P794))</f>
        <v>Need Attention</v>
      </c>
      <c r="R794" s="39">
        <f>SUMIFS(Raw_DataUsage!$D$2:$D$5001,Raw_DataUsage!$B$2:$B$5001,A794)/1024</f>
        <v>2.8755664062499999</v>
      </c>
      <c r="S794" s="40">
        <f>SUMIFS(Raw_Calls!$D$2:$D$5001,Raw_Calls!$B$2:$B$5001,A794)/60</f>
        <v>61.4</v>
      </c>
      <c r="T794" s="38" t="str">
        <f>IF(COUNTIFS(Raw_Subscriptions!$B$2:$B$3001,A794,Raw_Subscriptions!$F$2:$F$3001,"Active")&gt;0,"Yes","No")</f>
        <v>No</v>
      </c>
    </row>
    <row r="795" spans="1:20" x14ac:dyDescent="0.3">
      <c r="A795" s="13" t="str">
        <f>Raw_Customers!A792</f>
        <v>C000791</v>
      </c>
      <c r="B795" s="13" t="str">
        <f>Raw_Customers!B792</f>
        <v>Suresh Singh</v>
      </c>
      <c r="C795" s="13" t="str">
        <f>Raw_Customers!E792</f>
        <v>Pune</v>
      </c>
      <c r="D795" s="13" t="str">
        <f>Raw_Customers!F792</f>
        <v>Telangana</v>
      </c>
      <c r="E795" s="13" t="str">
        <f>Raw_Customers!H792</f>
        <v>Active</v>
      </c>
      <c r="F795" s="35">
        <f>Raw_Customers!G792</f>
        <v>45083</v>
      </c>
      <c r="G795" s="36">
        <f>IF(I795=0,"",INT(_xlfn.MAXIFS(Raw_Recharges!$D$2:$D$3001,Raw_Recharges!$B$2:$B$3001,A795)))</f>
        <v>46029</v>
      </c>
      <c r="H795" s="12">
        <f>IF(I795=0,"",RFM_Method!$C$5-G795)</f>
        <v>25</v>
      </c>
      <c r="I795" s="12">
        <f>COUNTIFS(Raw_Recharges!$B$2:$B$3001,A795)</f>
        <v>5</v>
      </c>
      <c r="J795" s="37">
        <f>IF(I795=0,"",SUMIFS(Raw_Recharges!$E$2:$E$3001,Raw_Recharges!$B$2:$B$3001,A795))</f>
        <v>1774</v>
      </c>
      <c r="K795" s="38">
        <f>IF(I795=0,0,IF(H795&lt;=RFM_Method!$C$22,5,IF(H795&lt;=RFM_Method!$C$23,4,IF(H795&lt;=RFM_Method!$C$24,3,IF(H795&lt;=RFM_Method!$C$25,2,1)))))</f>
        <v>5</v>
      </c>
      <c r="L795" s="38">
        <f>IF(I795=0,0,IF(I795&gt;=RFM_Method!$E$22,5,IF(I795&gt;=RFM_Method!$E$23,4,IF(I795&gt;=RFM_Method!$E$24,3,IF(I795&gt;=RFM_Method!$E$25,2,1)))))</f>
        <v>5</v>
      </c>
      <c r="M795" s="38">
        <f>IF(I795=0,0,IF(J795&gt;=RFM_Method!$D$25,5,IF(J795&gt;=RFM_Method!$D$24,4,IF(J795&gt;=RFM_Method!$D$23,3,IF(J795&gt;=RFM_Method!$D$22,2,1)))))</f>
        <v>4</v>
      </c>
      <c r="N795" s="38" t="str">
        <f t="shared" si="36"/>
        <v>554</v>
      </c>
      <c r="O795" s="38">
        <f t="shared" si="37"/>
        <v>14</v>
      </c>
      <c r="P795" s="38">
        <f t="shared" si="38"/>
        <v>5</v>
      </c>
      <c r="Q795" s="12" t="str">
        <f>IF(I795=0,"Never Recharged",INDEX(RFM_Method!$C$32:$G$36,6-K795,P795))</f>
        <v>Champions</v>
      </c>
      <c r="R795" s="39">
        <f>SUMIFS(Raw_DataUsage!$D$2:$D$5001,Raw_DataUsage!$B$2:$B$5001,A795)/1024</f>
        <v>3.2729785156249998</v>
      </c>
      <c r="S795" s="40">
        <f>SUMIFS(Raw_Calls!$D$2:$D$5001,Raw_Calls!$B$2:$B$5001,A795)/60</f>
        <v>170.45</v>
      </c>
      <c r="T795" s="38" t="str">
        <f>IF(COUNTIFS(Raw_Subscriptions!$B$2:$B$3001,A795,Raw_Subscriptions!$F$2:$F$3001,"Active")&gt;0,"Yes","No")</f>
        <v>Yes</v>
      </c>
    </row>
    <row r="796" spans="1:20" x14ac:dyDescent="0.3">
      <c r="A796" s="13" t="str">
        <f>Raw_Customers!A793</f>
        <v>C000792</v>
      </c>
      <c r="B796" s="13" t="str">
        <f>Raw_Customers!B793</f>
        <v>Amit Gupta</v>
      </c>
      <c r="C796" s="13" t="str">
        <f>Raw_Customers!E793</f>
        <v>Mumbai</v>
      </c>
      <c r="D796" s="13" t="str">
        <f>Raw_Customers!F793</f>
        <v>Tamil Nadu</v>
      </c>
      <c r="E796" s="13" t="str">
        <f>Raw_Customers!H793</f>
        <v>Active</v>
      </c>
      <c r="F796" s="35">
        <f>Raw_Customers!G793</f>
        <v>46011</v>
      </c>
      <c r="G796" s="36">
        <f>IF(I796=0,"",INT(_xlfn.MAXIFS(Raw_Recharges!$D$2:$D$3001,Raw_Recharges!$B$2:$B$3001,A796)))</f>
        <v>46002</v>
      </c>
      <c r="H796" s="12">
        <f>IF(I796=0,"",RFM_Method!$C$5-G796)</f>
        <v>52</v>
      </c>
      <c r="I796" s="12">
        <f>COUNTIFS(Raw_Recharges!$B$2:$B$3001,A796)</f>
        <v>4</v>
      </c>
      <c r="J796" s="37">
        <f>IF(I796=0,"",SUMIFS(Raw_Recharges!$E$2:$E$3001,Raw_Recharges!$B$2:$B$3001,A796))</f>
        <v>4776</v>
      </c>
      <c r="K796" s="38">
        <f>IF(I796=0,0,IF(H796&lt;=RFM_Method!$C$22,5,IF(H796&lt;=RFM_Method!$C$23,4,IF(H796&lt;=RFM_Method!$C$24,3,IF(H796&lt;=RFM_Method!$C$25,2,1)))))</f>
        <v>4</v>
      </c>
      <c r="L796" s="38">
        <f>IF(I796=0,0,IF(I796&gt;=RFM_Method!$E$22,5,IF(I796&gt;=RFM_Method!$E$23,4,IF(I796&gt;=RFM_Method!$E$24,3,IF(I796&gt;=RFM_Method!$E$25,2,1)))))</f>
        <v>4</v>
      </c>
      <c r="M796" s="38">
        <f>IF(I796=0,0,IF(J796&gt;=RFM_Method!$D$25,5,IF(J796&gt;=RFM_Method!$D$24,4,IF(J796&gt;=RFM_Method!$D$23,3,IF(J796&gt;=RFM_Method!$D$22,2,1)))))</f>
        <v>5</v>
      </c>
      <c r="N796" s="38" t="str">
        <f t="shared" si="36"/>
        <v>445</v>
      </c>
      <c r="O796" s="38">
        <f t="shared" si="37"/>
        <v>13</v>
      </c>
      <c r="P796" s="38">
        <f t="shared" si="38"/>
        <v>5</v>
      </c>
      <c r="Q796" s="12" t="str">
        <f>IF(I796=0,"Never Recharged",INDEX(RFM_Method!$C$32:$G$36,6-K796,P796))</f>
        <v>Champions</v>
      </c>
      <c r="R796" s="39">
        <f>SUMIFS(Raw_DataUsage!$D$2:$D$5001,Raw_DataUsage!$B$2:$B$5001,A796)/1024</f>
        <v>4.2434667968750004</v>
      </c>
      <c r="S796" s="40">
        <f>SUMIFS(Raw_Calls!$D$2:$D$5001,Raw_Calls!$B$2:$B$5001,A796)/60</f>
        <v>231.36666666666667</v>
      </c>
      <c r="T796" s="38" t="str">
        <f>IF(COUNTIFS(Raw_Subscriptions!$B$2:$B$3001,A796,Raw_Subscriptions!$F$2:$F$3001,"Active")&gt;0,"Yes","No")</f>
        <v>Yes</v>
      </c>
    </row>
    <row r="797" spans="1:20" x14ac:dyDescent="0.3">
      <c r="A797" s="13" t="str">
        <f>Raw_Customers!A794</f>
        <v>C000793</v>
      </c>
      <c r="B797" s="13" t="str">
        <f>Raw_Customers!B794</f>
        <v>Rahul Mishra</v>
      </c>
      <c r="C797" s="13" t="str">
        <f>Raw_Customers!E794</f>
        <v>Pune</v>
      </c>
      <c r="D797" s="13" t="str">
        <f>Raw_Customers!F794</f>
        <v>Maharashtra</v>
      </c>
      <c r="E797" s="13" t="str">
        <f>Raw_Customers!H794</f>
        <v>Active</v>
      </c>
      <c r="F797" s="35">
        <f>Raw_Customers!G794</f>
        <v>44467</v>
      </c>
      <c r="G797" s="36">
        <f>IF(I797=0,"",INT(_xlfn.MAXIFS(Raw_Recharges!$D$2:$D$3001,Raw_Recharges!$B$2:$B$3001,A797)))</f>
        <v>45879</v>
      </c>
      <c r="H797" s="12">
        <f>IF(I797=0,"",RFM_Method!$C$5-G797)</f>
        <v>175</v>
      </c>
      <c r="I797" s="12">
        <f>COUNTIFS(Raw_Recharges!$B$2:$B$3001,A797)</f>
        <v>1</v>
      </c>
      <c r="J797" s="37">
        <f>IF(I797=0,"",SUMIFS(Raw_Recharges!$E$2:$E$3001,Raw_Recharges!$B$2:$B$3001,A797))</f>
        <v>99</v>
      </c>
      <c r="K797" s="38">
        <f>IF(I797=0,0,IF(H797&lt;=RFM_Method!$C$22,5,IF(H797&lt;=RFM_Method!$C$23,4,IF(H797&lt;=RFM_Method!$C$24,3,IF(H797&lt;=RFM_Method!$C$25,2,1)))))</f>
        <v>2</v>
      </c>
      <c r="L797" s="38">
        <f>IF(I797=0,0,IF(I797&gt;=RFM_Method!$E$22,5,IF(I797&gt;=RFM_Method!$E$23,4,IF(I797&gt;=RFM_Method!$E$24,3,IF(I797&gt;=RFM_Method!$E$25,2,1)))))</f>
        <v>1</v>
      </c>
      <c r="M797" s="38">
        <f>IF(I797=0,0,IF(J797&gt;=RFM_Method!$D$25,5,IF(J797&gt;=RFM_Method!$D$24,4,IF(J797&gt;=RFM_Method!$D$23,3,IF(J797&gt;=RFM_Method!$D$22,2,1)))))</f>
        <v>1</v>
      </c>
      <c r="N797" s="38" t="str">
        <f t="shared" si="36"/>
        <v>211</v>
      </c>
      <c r="O797" s="38">
        <f t="shared" si="37"/>
        <v>4</v>
      </c>
      <c r="P797" s="38">
        <f t="shared" si="38"/>
        <v>1</v>
      </c>
      <c r="Q797" s="12" t="str">
        <f>IF(I797=0,"Never Recharged",INDEX(RFM_Method!$C$32:$G$36,6-K797,P797))</f>
        <v>Hibernating</v>
      </c>
      <c r="R797" s="39">
        <f>SUMIFS(Raw_DataUsage!$D$2:$D$5001,Raw_DataUsage!$B$2:$B$5001,A797)/1024</f>
        <v>4.3146777343750005</v>
      </c>
      <c r="S797" s="40">
        <f>SUMIFS(Raw_Calls!$D$2:$D$5001,Raw_Calls!$B$2:$B$5001,A797)/60</f>
        <v>24.583333333333332</v>
      </c>
      <c r="T797" s="38" t="str">
        <f>IF(COUNTIFS(Raw_Subscriptions!$B$2:$B$3001,A797,Raw_Subscriptions!$F$2:$F$3001,"Active")&gt;0,"Yes","No")</f>
        <v>Yes</v>
      </c>
    </row>
    <row r="798" spans="1:20" x14ac:dyDescent="0.3">
      <c r="A798" s="13" t="str">
        <f>Raw_Customers!A795</f>
        <v>C000794</v>
      </c>
      <c r="B798" s="13" t="str">
        <f>Raw_Customers!B795</f>
        <v>Vikram Yadav</v>
      </c>
      <c r="C798" s="13" t="str">
        <f>Raw_Customers!E795</f>
        <v>Bangalore</v>
      </c>
      <c r="D798" s="13" t="str">
        <f>Raw_Customers!F795</f>
        <v>UP East</v>
      </c>
      <c r="E798" s="13" t="str">
        <f>Raw_Customers!H795</f>
        <v>Active</v>
      </c>
      <c r="F798" s="35">
        <f>Raw_Customers!G795</f>
        <v>45341</v>
      </c>
      <c r="G798" s="36">
        <f>IF(I798=0,"",INT(_xlfn.MAXIFS(Raw_Recharges!$D$2:$D$3001,Raw_Recharges!$B$2:$B$3001,A798)))</f>
        <v>45695</v>
      </c>
      <c r="H798" s="12">
        <f>IF(I798=0,"",RFM_Method!$C$5-G798)</f>
        <v>359</v>
      </c>
      <c r="I798" s="12">
        <f>COUNTIFS(Raw_Recharges!$B$2:$B$3001,A798)</f>
        <v>1</v>
      </c>
      <c r="J798" s="37">
        <f>IF(I798=0,"",SUMIFS(Raw_Recharges!$E$2:$E$3001,Raw_Recharges!$B$2:$B$3001,A798))</f>
        <v>499</v>
      </c>
      <c r="K798" s="38">
        <f>IF(I798=0,0,IF(H798&lt;=RFM_Method!$C$22,5,IF(H798&lt;=RFM_Method!$C$23,4,IF(H798&lt;=RFM_Method!$C$24,3,IF(H798&lt;=RFM_Method!$C$25,2,1)))))</f>
        <v>1</v>
      </c>
      <c r="L798" s="38">
        <f>IF(I798=0,0,IF(I798&gt;=RFM_Method!$E$22,5,IF(I798&gt;=RFM_Method!$E$23,4,IF(I798&gt;=RFM_Method!$E$24,3,IF(I798&gt;=RFM_Method!$E$25,2,1)))))</f>
        <v>1</v>
      </c>
      <c r="M798" s="38">
        <f>IF(I798=0,0,IF(J798&gt;=RFM_Method!$D$25,5,IF(J798&gt;=RFM_Method!$D$24,4,IF(J798&gt;=RFM_Method!$D$23,3,IF(J798&gt;=RFM_Method!$D$22,2,1)))))</f>
        <v>2</v>
      </c>
      <c r="N798" s="38" t="str">
        <f t="shared" si="36"/>
        <v>112</v>
      </c>
      <c r="O798" s="38">
        <f t="shared" si="37"/>
        <v>4</v>
      </c>
      <c r="P798" s="38">
        <f t="shared" si="38"/>
        <v>2</v>
      </c>
      <c r="Q798" s="12" t="str">
        <f>IF(I798=0,"Never Recharged",INDEX(RFM_Method!$C$32:$G$36,6-K798,P798))</f>
        <v>Hibernating</v>
      </c>
      <c r="R798" s="39">
        <f>SUMIFS(Raw_DataUsage!$D$2:$D$5001,Raw_DataUsage!$B$2:$B$5001,A798)/1024</f>
        <v>0.73533203125000002</v>
      </c>
      <c r="S798" s="40">
        <f>SUMIFS(Raw_Calls!$D$2:$D$5001,Raw_Calls!$B$2:$B$5001,A798)/60</f>
        <v>125.63333333333334</v>
      </c>
      <c r="T798" s="38" t="str">
        <f>IF(COUNTIFS(Raw_Subscriptions!$B$2:$B$3001,A798,Raw_Subscriptions!$F$2:$F$3001,"Active")&gt;0,"Yes","No")</f>
        <v>No</v>
      </c>
    </row>
    <row r="799" spans="1:20" x14ac:dyDescent="0.3">
      <c r="A799" s="13" t="str">
        <f>Raw_Customers!A796</f>
        <v>C000795</v>
      </c>
      <c r="B799" s="13" t="str">
        <f>Raw_Customers!B796</f>
        <v>Priya Mishra</v>
      </c>
      <c r="C799" s="13" t="str">
        <f>Raw_Customers!E796</f>
        <v>Pune</v>
      </c>
      <c r="D799" s="13" t="str">
        <f>Raw_Customers!F796</f>
        <v>Maharashtra</v>
      </c>
      <c r="E799" s="13" t="str">
        <f>Raw_Customers!H796</f>
        <v>Active</v>
      </c>
      <c r="F799" s="35">
        <f>Raw_Customers!G796</f>
        <v>45753</v>
      </c>
      <c r="G799" s="36">
        <f>IF(I799=0,"",INT(_xlfn.MAXIFS(Raw_Recharges!$D$2:$D$3001,Raw_Recharges!$B$2:$B$3001,A799)))</f>
        <v>45905</v>
      </c>
      <c r="H799" s="12">
        <f>IF(I799=0,"",RFM_Method!$C$5-G799)</f>
        <v>149</v>
      </c>
      <c r="I799" s="12">
        <f>COUNTIFS(Raw_Recharges!$B$2:$B$3001,A799)</f>
        <v>1</v>
      </c>
      <c r="J799" s="37">
        <f>IF(I799=0,"",SUMIFS(Raw_Recharges!$E$2:$E$3001,Raw_Recharges!$B$2:$B$3001,A799))</f>
        <v>349</v>
      </c>
      <c r="K799" s="38">
        <f>IF(I799=0,0,IF(H799&lt;=RFM_Method!$C$22,5,IF(H799&lt;=RFM_Method!$C$23,4,IF(H799&lt;=RFM_Method!$C$24,3,IF(H799&lt;=RFM_Method!$C$25,2,1)))))</f>
        <v>2</v>
      </c>
      <c r="L799" s="38">
        <f>IF(I799=0,0,IF(I799&gt;=RFM_Method!$E$22,5,IF(I799&gt;=RFM_Method!$E$23,4,IF(I799&gt;=RFM_Method!$E$24,3,IF(I799&gt;=RFM_Method!$E$25,2,1)))))</f>
        <v>1</v>
      </c>
      <c r="M799" s="38">
        <f>IF(I799=0,0,IF(J799&gt;=RFM_Method!$D$25,5,IF(J799&gt;=RFM_Method!$D$24,4,IF(J799&gt;=RFM_Method!$D$23,3,IF(J799&gt;=RFM_Method!$D$22,2,1)))))</f>
        <v>1</v>
      </c>
      <c r="N799" s="38" t="str">
        <f t="shared" si="36"/>
        <v>211</v>
      </c>
      <c r="O799" s="38">
        <f t="shared" si="37"/>
        <v>4</v>
      </c>
      <c r="P799" s="38">
        <f t="shared" si="38"/>
        <v>1</v>
      </c>
      <c r="Q799" s="12" t="str">
        <f>IF(I799=0,"Never Recharged",INDEX(RFM_Method!$C$32:$G$36,6-K799,P799))</f>
        <v>Hibernating</v>
      </c>
      <c r="R799" s="39">
        <f>SUMIFS(Raw_DataUsage!$D$2:$D$5001,Raw_DataUsage!$B$2:$B$5001,A799)/1024</f>
        <v>3.5031640625000002</v>
      </c>
      <c r="S799" s="40">
        <f>SUMIFS(Raw_Calls!$D$2:$D$5001,Raw_Calls!$B$2:$B$5001,A799)/60</f>
        <v>53.083333333333336</v>
      </c>
      <c r="T799" s="38" t="str">
        <f>IF(COUNTIFS(Raw_Subscriptions!$B$2:$B$3001,A799,Raw_Subscriptions!$F$2:$F$3001,"Active")&gt;0,"Yes","No")</f>
        <v>No</v>
      </c>
    </row>
    <row r="800" spans="1:20" x14ac:dyDescent="0.3">
      <c r="A800" s="13" t="str">
        <f>Raw_Customers!A797</f>
        <v>C000796</v>
      </c>
      <c r="B800" s="13" t="str">
        <f>Raw_Customers!B797</f>
        <v>Neha Jha</v>
      </c>
      <c r="C800" s="13" t="str">
        <f>Raw_Customers!E797</f>
        <v>Delhi</v>
      </c>
      <c r="D800" s="13" t="str">
        <f>Raw_Customers!F797</f>
        <v>Punjab</v>
      </c>
      <c r="E800" s="13" t="str">
        <f>Raw_Customers!H797</f>
        <v>Inactive</v>
      </c>
      <c r="F800" s="35">
        <f>Raw_Customers!G797</f>
        <v>45291</v>
      </c>
      <c r="G800" s="36">
        <f>IF(I800=0,"",INT(_xlfn.MAXIFS(Raw_Recharges!$D$2:$D$3001,Raw_Recharges!$B$2:$B$3001,A800)))</f>
        <v>45749</v>
      </c>
      <c r="H800" s="12">
        <f>IF(I800=0,"",RFM_Method!$C$5-G800)</f>
        <v>305</v>
      </c>
      <c r="I800" s="12">
        <f>COUNTIFS(Raw_Recharges!$B$2:$B$3001,A800)</f>
        <v>1</v>
      </c>
      <c r="J800" s="37">
        <f>IF(I800=0,"",SUMIFS(Raw_Recharges!$E$2:$E$3001,Raw_Recharges!$B$2:$B$3001,A800))</f>
        <v>499</v>
      </c>
      <c r="K800" s="38">
        <f>IF(I800=0,0,IF(H800&lt;=RFM_Method!$C$22,5,IF(H800&lt;=RFM_Method!$C$23,4,IF(H800&lt;=RFM_Method!$C$24,3,IF(H800&lt;=RFM_Method!$C$25,2,1)))))</f>
        <v>1</v>
      </c>
      <c r="L800" s="38">
        <f>IF(I800=0,0,IF(I800&gt;=RFM_Method!$E$22,5,IF(I800&gt;=RFM_Method!$E$23,4,IF(I800&gt;=RFM_Method!$E$24,3,IF(I800&gt;=RFM_Method!$E$25,2,1)))))</f>
        <v>1</v>
      </c>
      <c r="M800" s="38">
        <f>IF(I800=0,0,IF(J800&gt;=RFM_Method!$D$25,5,IF(J800&gt;=RFM_Method!$D$24,4,IF(J800&gt;=RFM_Method!$D$23,3,IF(J800&gt;=RFM_Method!$D$22,2,1)))))</f>
        <v>2</v>
      </c>
      <c r="N800" s="38" t="str">
        <f t="shared" si="36"/>
        <v>112</v>
      </c>
      <c r="O800" s="38">
        <f t="shared" si="37"/>
        <v>4</v>
      </c>
      <c r="P800" s="38">
        <f t="shared" si="38"/>
        <v>2</v>
      </c>
      <c r="Q800" s="12" t="str">
        <f>IF(I800=0,"Never Recharged",INDEX(RFM_Method!$C$32:$G$36,6-K800,P800))</f>
        <v>Hibernating</v>
      </c>
      <c r="R800" s="39">
        <f>SUMIFS(Raw_DataUsage!$D$2:$D$5001,Raw_DataUsage!$B$2:$B$5001,A800)/1024</f>
        <v>6.5910351562500002</v>
      </c>
      <c r="S800" s="40">
        <f>SUMIFS(Raw_Calls!$D$2:$D$5001,Raw_Calls!$B$2:$B$5001,A800)/60</f>
        <v>30.016666666666666</v>
      </c>
      <c r="T800" s="38" t="str">
        <f>IF(COUNTIFS(Raw_Subscriptions!$B$2:$B$3001,A800,Raw_Subscriptions!$F$2:$F$3001,"Active")&gt;0,"Yes","No")</f>
        <v>No</v>
      </c>
    </row>
    <row r="801" spans="1:20" x14ac:dyDescent="0.3">
      <c r="A801" s="13" t="str">
        <f>Raw_Customers!A798</f>
        <v>C000797</v>
      </c>
      <c r="B801" s="13" t="str">
        <f>Raw_Customers!B798</f>
        <v>Raj Khan</v>
      </c>
      <c r="C801" s="13" t="str">
        <f>Raw_Customers!E798</f>
        <v>Pune</v>
      </c>
      <c r="D801" s="13" t="str">
        <f>Raw_Customers!F798</f>
        <v>West Bengal</v>
      </c>
      <c r="E801" s="13" t="str">
        <f>Raw_Customers!H798</f>
        <v>Inactive</v>
      </c>
      <c r="F801" s="35">
        <f>Raw_Customers!G798</f>
        <v>45670</v>
      </c>
      <c r="G801" s="36">
        <f>IF(I801=0,"",INT(_xlfn.MAXIFS(Raw_Recharges!$D$2:$D$3001,Raw_Recharges!$B$2:$B$3001,A801)))</f>
        <v>45828</v>
      </c>
      <c r="H801" s="12">
        <f>IF(I801=0,"",RFM_Method!$C$5-G801)</f>
        <v>226</v>
      </c>
      <c r="I801" s="12">
        <f>COUNTIFS(Raw_Recharges!$B$2:$B$3001,A801)</f>
        <v>2</v>
      </c>
      <c r="J801" s="37">
        <f>IF(I801=0,"",SUMIFS(Raw_Recharges!$E$2:$E$3001,Raw_Recharges!$B$2:$B$3001,A801))</f>
        <v>5998</v>
      </c>
      <c r="K801" s="38">
        <f>IF(I801=0,0,IF(H801&lt;=RFM_Method!$C$22,5,IF(H801&lt;=RFM_Method!$C$23,4,IF(H801&lt;=RFM_Method!$C$24,3,IF(H801&lt;=RFM_Method!$C$25,2,1)))))</f>
        <v>2</v>
      </c>
      <c r="L801" s="38">
        <f>IF(I801=0,0,IF(I801&gt;=RFM_Method!$E$22,5,IF(I801&gt;=RFM_Method!$E$23,4,IF(I801&gt;=RFM_Method!$E$24,3,IF(I801&gt;=RFM_Method!$E$25,2,1)))))</f>
        <v>2</v>
      </c>
      <c r="M801" s="38">
        <f>IF(I801=0,0,IF(J801&gt;=RFM_Method!$D$25,5,IF(J801&gt;=RFM_Method!$D$24,4,IF(J801&gt;=RFM_Method!$D$23,3,IF(J801&gt;=RFM_Method!$D$22,2,1)))))</f>
        <v>5</v>
      </c>
      <c r="N801" s="38" t="str">
        <f t="shared" si="36"/>
        <v>225</v>
      </c>
      <c r="O801" s="38">
        <f t="shared" si="37"/>
        <v>9</v>
      </c>
      <c r="P801" s="38">
        <f t="shared" si="38"/>
        <v>4</v>
      </c>
      <c r="Q801" s="12" t="str">
        <f>IF(I801=0,"Never Recharged",INDEX(RFM_Method!$C$32:$G$36,6-K801,P801))</f>
        <v>At Risk</v>
      </c>
      <c r="R801" s="39">
        <f>SUMIFS(Raw_DataUsage!$D$2:$D$5001,Raw_DataUsage!$B$2:$B$5001,A801)/1024</f>
        <v>5.6720605468749996</v>
      </c>
      <c r="S801" s="40">
        <f>SUMIFS(Raw_Calls!$D$2:$D$5001,Raw_Calls!$B$2:$B$5001,A801)/60</f>
        <v>0</v>
      </c>
      <c r="T801" s="38" t="str">
        <f>IF(COUNTIFS(Raw_Subscriptions!$B$2:$B$3001,A801,Raw_Subscriptions!$F$2:$F$3001,"Active")&gt;0,"Yes","No")</f>
        <v>No</v>
      </c>
    </row>
    <row r="802" spans="1:20" x14ac:dyDescent="0.3">
      <c r="A802" s="13" t="str">
        <f>Raw_Customers!A799</f>
        <v>C000798</v>
      </c>
      <c r="B802" s="13" t="str">
        <f>Raw_Customers!B799</f>
        <v>Rahul Gupta</v>
      </c>
      <c r="C802" s="13" t="str">
        <f>Raw_Customers!E799</f>
        <v>Hyderabad</v>
      </c>
      <c r="D802" s="13" t="str">
        <f>Raw_Customers!F799</f>
        <v>Gujarat</v>
      </c>
      <c r="E802" s="13" t="str">
        <f>Raw_Customers!H799</f>
        <v>Active</v>
      </c>
      <c r="F802" s="35">
        <f>Raw_Customers!G799</f>
        <v>45901</v>
      </c>
      <c r="G802" s="36">
        <f>IF(I802=0,"",INT(_xlfn.MAXIFS(Raw_Recharges!$D$2:$D$3001,Raw_Recharges!$B$2:$B$3001,A802)))</f>
        <v>45694</v>
      </c>
      <c r="H802" s="12">
        <f>IF(I802=0,"",RFM_Method!$C$5-G802)</f>
        <v>360</v>
      </c>
      <c r="I802" s="12">
        <f>COUNTIFS(Raw_Recharges!$B$2:$B$3001,A802)</f>
        <v>1</v>
      </c>
      <c r="J802" s="37">
        <f>IF(I802=0,"",SUMIFS(Raw_Recharges!$E$2:$E$3001,Raw_Recharges!$B$2:$B$3001,A802))</f>
        <v>499</v>
      </c>
      <c r="K802" s="38">
        <f>IF(I802=0,0,IF(H802&lt;=RFM_Method!$C$22,5,IF(H802&lt;=RFM_Method!$C$23,4,IF(H802&lt;=RFM_Method!$C$24,3,IF(H802&lt;=RFM_Method!$C$25,2,1)))))</f>
        <v>1</v>
      </c>
      <c r="L802" s="38">
        <f>IF(I802=0,0,IF(I802&gt;=RFM_Method!$E$22,5,IF(I802&gt;=RFM_Method!$E$23,4,IF(I802&gt;=RFM_Method!$E$24,3,IF(I802&gt;=RFM_Method!$E$25,2,1)))))</f>
        <v>1</v>
      </c>
      <c r="M802" s="38">
        <f>IF(I802=0,0,IF(J802&gt;=RFM_Method!$D$25,5,IF(J802&gt;=RFM_Method!$D$24,4,IF(J802&gt;=RFM_Method!$D$23,3,IF(J802&gt;=RFM_Method!$D$22,2,1)))))</f>
        <v>2</v>
      </c>
      <c r="N802" s="38" t="str">
        <f t="shared" si="36"/>
        <v>112</v>
      </c>
      <c r="O802" s="38">
        <f t="shared" si="37"/>
        <v>4</v>
      </c>
      <c r="P802" s="38">
        <f t="shared" si="38"/>
        <v>2</v>
      </c>
      <c r="Q802" s="12" t="str">
        <f>IF(I802=0,"Never Recharged",INDEX(RFM_Method!$C$32:$G$36,6-K802,P802))</f>
        <v>Hibernating</v>
      </c>
      <c r="R802" s="39">
        <f>SUMIFS(Raw_DataUsage!$D$2:$D$5001,Raw_DataUsage!$B$2:$B$5001,A802)/1024</f>
        <v>5.6792871093750001</v>
      </c>
      <c r="S802" s="40">
        <f>SUMIFS(Raw_Calls!$D$2:$D$5001,Raw_Calls!$B$2:$B$5001,A802)/60</f>
        <v>20.2</v>
      </c>
      <c r="T802" s="38" t="str">
        <f>IF(COUNTIFS(Raw_Subscriptions!$B$2:$B$3001,A802,Raw_Subscriptions!$F$2:$F$3001,"Active")&gt;0,"Yes","No")</f>
        <v>No</v>
      </c>
    </row>
    <row r="803" spans="1:20" x14ac:dyDescent="0.3">
      <c r="A803" s="13" t="str">
        <f>Raw_Customers!A800</f>
        <v>C000799</v>
      </c>
      <c r="B803" s="13" t="str">
        <f>Raw_Customers!B800</f>
        <v>Simran Singh</v>
      </c>
      <c r="C803" s="13" t="str">
        <f>Raw_Customers!E800</f>
        <v>Hyderabad</v>
      </c>
      <c r="D803" s="13" t="str">
        <f>Raw_Customers!F800</f>
        <v>Tamil Nadu</v>
      </c>
      <c r="E803" s="13" t="str">
        <f>Raw_Customers!H800</f>
        <v>Active</v>
      </c>
      <c r="F803" s="35">
        <f>Raw_Customers!G800</f>
        <v>44785</v>
      </c>
      <c r="G803" s="36">
        <f>IF(I803=0,"",INT(_xlfn.MAXIFS(Raw_Recharges!$D$2:$D$3001,Raw_Recharges!$B$2:$B$3001,A803)))</f>
        <v>46037</v>
      </c>
      <c r="H803" s="12">
        <f>IF(I803=0,"",RFM_Method!$C$5-G803)</f>
        <v>17</v>
      </c>
      <c r="I803" s="12">
        <f>COUNTIFS(Raw_Recharges!$B$2:$B$3001,A803)</f>
        <v>5</v>
      </c>
      <c r="J803" s="37">
        <f>IF(I803=0,"",SUMIFS(Raw_Recharges!$E$2:$E$3001,Raw_Recharges!$B$2:$B$3001,A803))</f>
        <v>5179</v>
      </c>
      <c r="K803" s="38">
        <f>IF(I803=0,0,IF(H803&lt;=RFM_Method!$C$22,5,IF(H803&lt;=RFM_Method!$C$23,4,IF(H803&lt;=RFM_Method!$C$24,3,IF(H803&lt;=RFM_Method!$C$25,2,1)))))</f>
        <v>5</v>
      </c>
      <c r="L803" s="38">
        <f>IF(I803=0,0,IF(I803&gt;=RFM_Method!$E$22,5,IF(I803&gt;=RFM_Method!$E$23,4,IF(I803&gt;=RFM_Method!$E$24,3,IF(I803&gt;=RFM_Method!$E$25,2,1)))))</f>
        <v>5</v>
      </c>
      <c r="M803" s="38">
        <f>IF(I803=0,0,IF(J803&gt;=RFM_Method!$D$25,5,IF(J803&gt;=RFM_Method!$D$24,4,IF(J803&gt;=RFM_Method!$D$23,3,IF(J803&gt;=RFM_Method!$D$22,2,1)))))</f>
        <v>5</v>
      </c>
      <c r="N803" s="38" t="str">
        <f t="shared" si="36"/>
        <v>555</v>
      </c>
      <c r="O803" s="38">
        <f t="shared" si="37"/>
        <v>15</v>
      </c>
      <c r="P803" s="38">
        <f t="shared" si="38"/>
        <v>5</v>
      </c>
      <c r="Q803" s="12" t="str">
        <f>IF(I803=0,"Never Recharged",INDEX(RFM_Method!$C$32:$G$36,6-K803,P803))</f>
        <v>Champions</v>
      </c>
      <c r="R803" s="39">
        <f>SUMIFS(Raw_DataUsage!$D$2:$D$5001,Raw_DataUsage!$B$2:$B$5001,A803)/1024</f>
        <v>2.66158203125</v>
      </c>
      <c r="S803" s="40">
        <f>SUMIFS(Raw_Calls!$D$2:$D$5001,Raw_Calls!$B$2:$B$5001,A803)/60</f>
        <v>50.35</v>
      </c>
      <c r="T803" s="38" t="str">
        <f>IF(COUNTIFS(Raw_Subscriptions!$B$2:$B$3001,A803,Raw_Subscriptions!$F$2:$F$3001,"Active")&gt;0,"Yes","No")</f>
        <v>Yes</v>
      </c>
    </row>
    <row r="804" spans="1:20" x14ac:dyDescent="0.3">
      <c r="A804" s="13" t="str">
        <f>Raw_Customers!A801</f>
        <v>C000800</v>
      </c>
      <c r="B804" s="13" t="str">
        <f>Raw_Customers!B801</f>
        <v>Simran Yadav</v>
      </c>
      <c r="C804" s="13" t="str">
        <f>Raw_Customers!E801</f>
        <v>Mumbai</v>
      </c>
      <c r="D804" s="13" t="str">
        <f>Raw_Customers!F801</f>
        <v>Punjab</v>
      </c>
      <c r="E804" s="13" t="str">
        <f>Raw_Customers!H801</f>
        <v>Active</v>
      </c>
      <c r="F804" s="35">
        <f>Raw_Customers!G801</f>
        <v>44697</v>
      </c>
      <c r="G804" s="36" t="str">
        <f>IF(I804=0,"",INT(_xlfn.MAXIFS(Raw_Recharges!$D$2:$D$3001,Raw_Recharges!$B$2:$B$3001,A804)))</f>
        <v/>
      </c>
      <c r="H804" s="12" t="str">
        <f>IF(I804=0,"",RFM_Method!$C$5-G804)</f>
        <v/>
      </c>
      <c r="I804" s="12">
        <f>COUNTIFS(Raw_Recharges!$B$2:$B$3001,A804)</f>
        <v>0</v>
      </c>
      <c r="J804" s="37" t="str">
        <f>IF(I804=0,"",SUMIFS(Raw_Recharges!$E$2:$E$3001,Raw_Recharges!$B$2:$B$3001,A804))</f>
        <v/>
      </c>
      <c r="K804" s="38">
        <f>IF(I804=0,0,IF(H804&lt;=RFM_Method!$C$22,5,IF(H804&lt;=RFM_Method!$C$23,4,IF(H804&lt;=RFM_Method!$C$24,3,IF(H804&lt;=RFM_Method!$C$25,2,1)))))</f>
        <v>0</v>
      </c>
      <c r="L804" s="38">
        <f>IF(I804=0,0,IF(I804&gt;=RFM_Method!$E$22,5,IF(I804&gt;=RFM_Method!$E$23,4,IF(I804&gt;=RFM_Method!$E$24,3,IF(I804&gt;=RFM_Method!$E$25,2,1)))))</f>
        <v>0</v>
      </c>
      <c r="M804" s="38">
        <f>IF(I804=0,0,IF(J804&gt;=RFM_Method!$D$25,5,IF(J804&gt;=RFM_Method!$D$24,4,IF(J804&gt;=RFM_Method!$D$23,3,IF(J804&gt;=RFM_Method!$D$22,2,1)))))</f>
        <v>0</v>
      </c>
      <c r="N804" s="38" t="str">
        <f t="shared" si="36"/>
        <v>000</v>
      </c>
      <c r="O804" s="38">
        <f t="shared" si="37"/>
        <v>0</v>
      </c>
      <c r="P804" s="38">
        <f t="shared" si="38"/>
        <v>0</v>
      </c>
      <c r="Q804" s="12" t="str">
        <f>IF(I804=0,"Never Recharged",INDEX(RFM_Method!$C$32:$G$36,6-K804,P804))</f>
        <v>Never Recharged</v>
      </c>
      <c r="R804" s="39">
        <f>SUMIFS(Raw_DataUsage!$D$2:$D$5001,Raw_DataUsage!$B$2:$B$5001,A804)/1024</f>
        <v>2.6379980468749999</v>
      </c>
      <c r="S804" s="40">
        <f>SUMIFS(Raw_Calls!$D$2:$D$5001,Raw_Calls!$B$2:$B$5001,A804)/60</f>
        <v>157.03333333333333</v>
      </c>
      <c r="T804" s="38" t="str">
        <f>IF(COUNTIFS(Raw_Subscriptions!$B$2:$B$3001,A804,Raw_Subscriptions!$F$2:$F$3001,"Active")&gt;0,"Yes","No")</f>
        <v>No</v>
      </c>
    </row>
    <row r="805" spans="1:20" x14ac:dyDescent="0.3">
      <c r="A805" s="13" t="str">
        <f>Raw_Customers!A802</f>
        <v>C000801</v>
      </c>
      <c r="B805" s="13" t="str">
        <f>Raw_Customers!B802</f>
        <v>Simran Patel</v>
      </c>
      <c r="C805" s="13" t="str">
        <f>Raw_Customers!E802</f>
        <v>Delhi</v>
      </c>
      <c r="D805" s="13" t="str">
        <f>Raw_Customers!F802</f>
        <v>West Bengal</v>
      </c>
      <c r="E805" s="13" t="str">
        <f>Raw_Customers!H802</f>
        <v>Active</v>
      </c>
      <c r="F805" s="35">
        <f>Raw_Customers!G802</f>
        <v>45030</v>
      </c>
      <c r="G805" s="36" t="str">
        <f>IF(I805=0,"",INT(_xlfn.MAXIFS(Raw_Recharges!$D$2:$D$3001,Raw_Recharges!$B$2:$B$3001,A805)))</f>
        <v/>
      </c>
      <c r="H805" s="12" t="str">
        <f>IF(I805=0,"",RFM_Method!$C$5-G805)</f>
        <v/>
      </c>
      <c r="I805" s="12">
        <f>COUNTIFS(Raw_Recharges!$B$2:$B$3001,A805)</f>
        <v>0</v>
      </c>
      <c r="J805" s="37" t="str">
        <f>IF(I805=0,"",SUMIFS(Raw_Recharges!$E$2:$E$3001,Raw_Recharges!$B$2:$B$3001,A805))</f>
        <v/>
      </c>
      <c r="K805" s="38">
        <f>IF(I805=0,0,IF(H805&lt;=RFM_Method!$C$22,5,IF(H805&lt;=RFM_Method!$C$23,4,IF(H805&lt;=RFM_Method!$C$24,3,IF(H805&lt;=RFM_Method!$C$25,2,1)))))</f>
        <v>0</v>
      </c>
      <c r="L805" s="38">
        <f>IF(I805=0,0,IF(I805&gt;=RFM_Method!$E$22,5,IF(I805&gt;=RFM_Method!$E$23,4,IF(I805&gt;=RFM_Method!$E$24,3,IF(I805&gt;=RFM_Method!$E$25,2,1)))))</f>
        <v>0</v>
      </c>
      <c r="M805" s="38">
        <f>IF(I805=0,0,IF(J805&gt;=RFM_Method!$D$25,5,IF(J805&gt;=RFM_Method!$D$24,4,IF(J805&gt;=RFM_Method!$D$23,3,IF(J805&gt;=RFM_Method!$D$22,2,1)))))</f>
        <v>0</v>
      </c>
      <c r="N805" s="38" t="str">
        <f t="shared" si="36"/>
        <v>000</v>
      </c>
      <c r="O805" s="38">
        <f t="shared" si="37"/>
        <v>0</v>
      </c>
      <c r="P805" s="38">
        <f t="shared" si="38"/>
        <v>0</v>
      </c>
      <c r="Q805" s="12" t="str">
        <f>IF(I805=0,"Never Recharged",INDEX(RFM_Method!$C$32:$G$36,6-K805,P805))</f>
        <v>Never Recharged</v>
      </c>
      <c r="R805" s="39">
        <f>SUMIFS(Raw_DataUsage!$D$2:$D$5001,Raw_DataUsage!$B$2:$B$5001,A805)/1024</f>
        <v>5.4472949218749998</v>
      </c>
      <c r="S805" s="40">
        <f>SUMIFS(Raw_Calls!$D$2:$D$5001,Raw_Calls!$B$2:$B$5001,A805)/60</f>
        <v>58.533333333333331</v>
      </c>
      <c r="T805" s="38" t="str">
        <f>IF(COUNTIFS(Raw_Subscriptions!$B$2:$B$3001,A805,Raw_Subscriptions!$F$2:$F$3001,"Active")&gt;0,"Yes","No")</f>
        <v>No</v>
      </c>
    </row>
    <row r="806" spans="1:20" x14ac:dyDescent="0.3">
      <c r="A806" s="13" t="str">
        <f>Raw_Customers!A803</f>
        <v>C000802</v>
      </c>
      <c r="B806" s="13" t="str">
        <f>Raw_Customers!B803</f>
        <v>Neha Sharma</v>
      </c>
      <c r="C806" s="13" t="str">
        <f>Raw_Customers!E803</f>
        <v>Pune</v>
      </c>
      <c r="D806" s="13" t="str">
        <f>Raw_Customers!F803</f>
        <v>UP East</v>
      </c>
      <c r="E806" s="13" t="str">
        <f>Raw_Customers!H803</f>
        <v>Active</v>
      </c>
      <c r="F806" s="35">
        <f>Raw_Customers!G803</f>
        <v>44764</v>
      </c>
      <c r="G806" s="36">
        <f>IF(I806=0,"",INT(_xlfn.MAXIFS(Raw_Recharges!$D$2:$D$3001,Raw_Recharges!$B$2:$B$3001,A806)))</f>
        <v>46040</v>
      </c>
      <c r="H806" s="12">
        <f>IF(I806=0,"",RFM_Method!$C$5-G806)</f>
        <v>14</v>
      </c>
      <c r="I806" s="12">
        <f>COUNTIFS(Raw_Recharges!$B$2:$B$3001,A806)</f>
        <v>2</v>
      </c>
      <c r="J806" s="37">
        <f>IF(I806=0,"",SUMIFS(Raw_Recharges!$E$2:$E$3001,Raw_Recharges!$B$2:$B$3001,A806))</f>
        <v>1478</v>
      </c>
      <c r="K806" s="38">
        <f>IF(I806=0,0,IF(H806&lt;=RFM_Method!$C$22,5,IF(H806&lt;=RFM_Method!$C$23,4,IF(H806&lt;=RFM_Method!$C$24,3,IF(H806&lt;=RFM_Method!$C$25,2,1)))))</f>
        <v>5</v>
      </c>
      <c r="L806" s="38">
        <f>IF(I806=0,0,IF(I806&gt;=RFM_Method!$E$22,5,IF(I806&gt;=RFM_Method!$E$23,4,IF(I806&gt;=RFM_Method!$E$24,3,IF(I806&gt;=RFM_Method!$E$25,2,1)))))</f>
        <v>2</v>
      </c>
      <c r="M806" s="38">
        <f>IF(I806=0,0,IF(J806&gt;=RFM_Method!$D$25,5,IF(J806&gt;=RFM_Method!$D$24,4,IF(J806&gt;=RFM_Method!$D$23,3,IF(J806&gt;=RFM_Method!$D$22,2,1)))))</f>
        <v>4</v>
      </c>
      <c r="N806" s="38" t="str">
        <f t="shared" si="36"/>
        <v>524</v>
      </c>
      <c r="O806" s="38">
        <f t="shared" si="37"/>
        <v>11</v>
      </c>
      <c r="P806" s="38">
        <f t="shared" si="38"/>
        <v>3</v>
      </c>
      <c r="Q806" s="12" t="str">
        <f>IF(I806=0,"Never Recharged",INDEX(RFM_Method!$C$32:$G$36,6-K806,P806))</f>
        <v>Potential Loyalist</v>
      </c>
      <c r="R806" s="39">
        <f>SUMIFS(Raw_DataUsage!$D$2:$D$5001,Raw_DataUsage!$B$2:$B$5001,A806)/1024</f>
        <v>8.9397558593749995</v>
      </c>
      <c r="S806" s="40">
        <f>SUMIFS(Raw_Calls!$D$2:$D$5001,Raw_Calls!$B$2:$B$5001,A806)/60</f>
        <v>158.38333333333333</v>
      </c>
      <c r="T806" s="38" t="str">
        <f>IF(COUNTIFS(Raw_Subscriptions!$B$2:$B$3001,A806,Raw_Subscriptions!$F$2:$F$3001,"Active")&gt;0,"Yes","No")</f>
        <v>Yes</v>
      </c>
    </row>
    <row r="807" spans="1:20" x14ac:dyDescent="0.3">
      <c r="A807" s="13" t="str">
        <f>Raw_Customers!A804</f>
        <v>C000803</v>
      </c>
      <c r="B807" s="13" t="str">
        <f>Raw_Customers!B804</f>
        <v>Neha Mishra</v>
      </c>
      <c r="C807" s="13" t="str">
        <f>Raw_Customers!E804</f>
        <v>Pune</v>
      </c>
      <c r="D807" s="13" t="str">
        <f>Raw_Customers!F804</f>
        <v>Tamil Nadu</v>
      </c>
      <c r="E807" s="13" t="str">
        <f>Raw_Customers!H804</f>
        <v>Active</v>
      </c>
      <c r="F807" s="35">
        <f>Raw_Customers!G804</f>
        <v>44295</v>
      </c>
      <c r="G807" s="36">
        <f>IF(I807=0,"",INT(_xlfn.MAXIFS(Raw_Recharges!$D$2:$D$3001,Raw_Recharges!$B$2:$B$3001,A807)))</f>
        <v>45855</v>
      </c>
      <c r="H807" s="12">
        <f>IF(I807=0,"",RFM_Method!$C$5-G807)</f>
        <v>199</v>
      </c>
      <c r="I807" s="12">
        <f>COUNTIFS(Raw_Recharges!$B$2:$B$3001,A807)</f>
        <v>2</v>
      </c>
      <c r="J807" s="37">
        <f>IF(I807=0,"",SUMIFS(Raw_Recharges!$E$2:$E$3001,Raw_Recharges!$B$2:$B$3001,A807))</f>
        <v>648</v>
      </c>
      <c r="K807" s="38">
        <f>IF(I807=0,0,IF(H807&lt;=RFM_Method!$C$22,5,IF(H807&lt;=RFM_Method!$C$23,4,IF(H807&lt;=RFM_Method!$C$24,3,IF(H807&lt;=RFM_Method!$C$25,2,1)))))</f>
        <v>2</v>
      </c>
      <c r="L807" s="38">
        <f>IF(I807=0,0,IF(I807&gt;=RFM_Method!$E$22,5,IF(I807&gt;=RFM_Method!$E$23,4,IF(I807&gt;=RFM_Method!$E$24,3,IF(I807&gt;=RFM_Method!$E$25,2,1)))))</f>
        <v>2</v>
      </c>
      <c r="M807" s="38">
        <f>IF(I807=0,0,IF(J807&gt;=RFM_Method!$D$25,5,IF(J807&gt;=RFM_Method!$D$24,4,IF(J807&gt;=RFM_Method!$D$23,3,IF(J807&gt;=RFM_Method!$D$22,2,1)))))</f>
        <v>2</v>
      </c>
      <c r="N807" s="38" t="str">
        <f t="shared" si="36"/>
        <v>222</v>
      </c>
      <c r="O807" s="38">
        <f t="shared" si="37"/>
        <v>6</v>
      </c>
      <c r="P807" s="38">
        <f t="shared" si="38"/>
        <v>2</v>
      </c>
      <c r="Q807" s="12" t="str">
        <f>IF(I807=0,"Never Recharged",INDEX(RFM_Method!$C$32:$G$36,6-K807,P807))</f>
        <v>About to Sleep</v>
      </c>
      <c r="R807" s="39">
        <f>SUMIFS(Raw_DataUsage!$D$2:$D$5001,Raw_DataUsage!$B$2:$B$5001,A807)/1024</f>
        <v>3.828408203125</v>
      </c>
      <c r="S807" s="40">
        <f>SUMIFS(Raw_Calls!$D$2:$D$5001,Raw_Calls!$B$2:$B$5001,A807)/60</f>
        <v>180.83333333333334</v>
      </c>
      <c r="T807" s="38" t="str">
        <f>IF(COUNTIFS(Raw_Subscriptions!$B$2:$B$3001,A807,Raw_Subscriptions!$F$2:$F$3001,"Active")&gt;0,"Yes","No")</f>
        <v>Yes</v>
      </c>
    </row>
    <row r="808" spans="1:20" x14ac:dyDescent="0.3">
      <c r="A808" s="13" t="str">
        <f>Raw_Customers!A805</f>
        <v>C000804</v>
      </c>
      <c r="B808" s="13" t="str">
        <f>Raw_Customers!B805</f>
        <v>Vikram Gupta</v>
      </c>
      <c r="C808" s="13" t="str">
        <f>Raw_Customers!E805</f>
        <v>Mumbai</v>
      </c>
      <c r="D808" s="13" t="str">
        <f>Raw_Customers!F805</f>
        <v>Gujarat</v>
      </c>
      <c r="E808" s="13" t="str">
        <f>Raw_Customers!H805</f>
        <v>Active</v>
      </c>
      <c r="F808" s="35">
        <f>Raw_Customers!G805</f>
        <v>45656</v>
      </c>
      <c r="G808" s="36">
        <f>IF(I808=0,"",INT(_xlfn.MAXIFS(Raw_Recharges!$D$2:$D$3001,Raw_Recharges!$B$2:$B$3001,A808)))</f>
        <v>45743</v>
      </c>
      <c r="H808" s="12">
        <f>IF(I808=0,"",RFM_Method!$C$5-G808)</f>
        <v>311</v>
      </c>
      <c r="I808" s="12">
        <f>COUNTIFS(Raw_Recharges!$B$2:$B$3001,A808)</f>
        <v>1</v>
      </c>
      <c r="J808" s="37">
        <f>IF(I808=0,"",SUMIFS(Raw_Recharges!$E$2:$E$3001,Raw_Recharges!$B$2:$B$3001,A808))</f>
        <v>499</v>
      </c>
      <c r="K808" s="38">
        <f>IF(I808=0,0,IF(H808&lt;=RFM_Method!$C$22,5,IF(H808&lt;=RFM_Method!$C$23,4,IF(H808&lt;=RFM_Method!$C$24,3,IF(H808&lt;=RFM_Method!$C$25,2,1)))))</f>
        <v>1</v>
      </c>
      <c r="L808" s="38">
        <f>IF(I808=0,0,IF(I808&gt;=RFM_Method!$E$22,5,IF(I808&gt;=RFM_Method!$E$23,4,IF(I808&gt;=RFM_Method!$E$24,3,IF(I808&gt;=RFM_Method!$E$25,2,1)))))</f>
        <v>1</v>
      </c>
      <c r="M808" s="38">
        <f>IF(I808=0,0,IF(J808&gt;=RFM_Method!$D$25,5,IF(J808&gt;=RFM_Method!$D$24,4,IF(J808&gt;=RFM_Method!$D$23,3,IF(J808&gt;=RFM_Method!$D$22,2,1)))))</f>
        <v>2</v>
      </c>
      <c r="N808" s="38" t="str">
        <f t="shared" si="36"/>
        <v>112</v>
      </c>
      <c r="O808" s="38">
        <f t="shared" si="37"/>
        <v>4</v>
      </c>
      <c r="P808" s="38">
        <f t="shared" si="38"/>
        <v>2</v>
      </c>
      <c r="Q808" s="12" t="str">
        <f>IF(I808=0,"Never Recharged",INDEX(RFM_Method!$C$32:$G$36,6-K808,P808))</f>
        <v>Hibernating</v>
      </c>
      <c r="R808" s="39">
        <f>SUMIFS(Raw_DataUsage!$D$2:$D$5001,Raw_DataUsage!$B$2:$B$5001,A808)/1024</f>
        <v>1.5870019531249999</v>
      </c>
      <c r="S808" s="40">
        <f>SUMIFS(Raw_Calls!$D$2:$D$5001,Raw_Calls!$B$2:$B$5001,A808)/60</f>
        <v>0</v>
      </c>
      <c r="T808" s="38" t="str">
        <f>IF(COUNTIFS(Raw_Subscriptions!$B$2:$B$3001,A808,Raw_Subscriptions!$F$2:$F$3001,"Active")&gt;0,"Yes","No")</f>
        <v>No</v>
      </c>
    </row>
    <row r="809" spans="1:20" x14ac:dyDescent="0.3">
      <c r="A809" s="13" t="str">
        <f>Raw_Customers!A806</f>
        <v>C000805</v>
      </c>
      <c r="B809" s="13" t="str">
        <f>Raw_Customers!B806</f>
        <v>Raj Kumar</v>
      </c>
      <c r="C809" s="13" t="str">
        <f>Raw_Customers!E806</f>
        <v>Bangalore</v>
      </c>
      <c r="D809" s="13" t="str">
        <f>Raw_Customers!F806</f>
        <v>Maharashtra</v>
      </c>
      <c r="E809" s="13" t="str">
        <f>Raw_Customers!H806</f>
        <v>Active</v>
      </c>
      <c r="F809" s="35">
        <f>Raw_Customers!G806</f>
        <v>45532</v>
      </c>
      <c r="G809" s="36">
        <f>IF(I809=0,"",INT(_xlfn.MAXIFS(Raw_Recharges!$D$2:$D$3001,Raw_Recharges!$B$2:$B$3001,A809)))</f>
        <v>45788</v>
      </c>
      <c r="H809" s="12">
        <f>IF(I809=0,"",RFM_Method!$C$5-G809)</f>
        <v>266</v>
      </c>
      <c r="I809" s="12">
        <f>COUNTIFS(Raw_Recharges!$B$2:$B$3001,A809)</f>
        <v>1</v>
      </c>
      <c r="J809" s="37">
        <f>IF(I809=0,"",SUMIFS(Raw_Recharges!$E$2:$E$3001,Raw_Recharges!$B$2:$B$3001,A809))</f>
        <v>99</v>
      </c>
      <c r="K809" s="38">
        <f>IF(I809=0,0,IF(H809&lt;=RFM_Method!$C$22,5,IF(H809&lt;=RFM_Method!$C$23,4,IF(H809&lt;=RFM_Method!$C$24,3,IF(H809&lt;=RFM_Method!$C$25,2,1)))))</f>
        <v>1</v>
      </c>
      <c r="L809" s="38">
        <f>IF(I809=0,0,IF(I809&gt;=RFM_Method!$E$22,5,IF(I809&gt;=RFM_Method!$E$23,4,IF(I809&gt;=RFM_Method!$E$24,3,IF(I809&gt;=RFM_Method!$E$25,2,1)))))</f>
        <v>1</v>
      </c>
      <c r="M809" s="38">
        <f>IF(I809=0,0,IF(J809&gt;=RFM_Method!$D$25,5,IF(J809&gt;=RFM_Method!$D$24,4,IF(J809&gt;=RFM_Method!$D$23,3,IF(J809&gt;=RFM_Method!$D$22,2,1)))))</f>
        <v>1</v>
      </c>
      <c r="N809" s="38" t="str">
        <f t="shared" si="36"/>
        <v>111</v>
      </c>
      <c r="O809" s="38">
        <f t="shared" si="37"/>
        <v>3</v>
      </c>
      <c r="P809" s="38">
        <f t="shared" si="38"/>
        <v>1</v>
      </c>
      <c r="Q809" s="12" t="str">
        <f>IF(I809=0,"Never Recharged",INDEX(RFM_Method!$C$32:$G$36,6-K809,P809))</f>
        <v>Lost</v>
      </c>
      <c r="R809" s="39">
        <f>SUMIFS(Raw_DataUsage!$D$2:$D$5001,Raw_DataUsage!$B$2:$B$5001,A809)/1024</f>
        <v>1.474638671875</v>
      </c>
      <c r="S809" s="40">
        <f>SUMIFS(Raw_Calls!$D$2:$D$5001,Raw_Calls!$B$2:$B$5001,A809)/60</f>
        <v>37.06666666666667</v>
      </c>
      <c r="T809" s="38" t="str">
        <f>IF(COUNTIFS(Raw_Subscriptions!$B$2:$B$3001,A809,Raw_Subscriptions!$F$2:$F$3001,"Active")&gt;0,"Yes","No")</f>
        <v>No</v>
      </c>
    </row>
    <row r="810" spans="1:20" x14ac:dyDescent="0.3">
      <c r="A810" s="13" t="str">
        <f>Raw_Customers!A807</f>
        <v>C000806</v>
      </c>
      <c r="B810" s="13" t="str">
        <f>Raw_Customers!B807</f>
        <v>Simran Kumar</v>
      </c>
      <c r="C810" s="13" t="str">
        <f>Raw_Customers!E807</f>
        <v>Chennai</v>
      </c>
      <c r="D810" s="13" t="str">
        <f>Raw_Customers!F807</f>
        <v>Maharashtra</v>
      </c>
      <c r="E810" s="13" t="str">
        <f>Raw_Customers!H807</f>
        <v>Active</v>
      </c>
      <c r="F810" s="35">
        <f>Raw_Customers!G807</f>
        <v>45834</v>
      </c>
      <c r="G810" s="36" t="str">
        <f>IF(I810=0,"",INT(_xlfn.MAXIFS(Raw_Recharges!$D$2:$D$3001,Raw_Recharges!$B$2:$B$3001,A810)))</f>
        <v/>
      </c>
      <c r="H810" s="12" t="str">
        <f>IF(I810=0,"",RFM_Method!$C$5-G810)</f>
        <v/>
      </c>
      <c r="I810" s="12">
        <f>COUNTIFS(Raw_Recharges!$B$2:$B$3001,A810)</f>
        <v>0</v>
      </c>
      <c r="J810" s="37" t="str">
        <f>IF(I810=0,"",SUMIFS(Raw_Recharges!$E$2:$E$3001,Raw_Recharges!$B$2:$B$3001,A810))</f>
        <v/>
      </c>
      <c r="K810" s="38">
        <f>IF(I810=0,0,IF(H810&lt;=RFM_Method!$C$22,5,IF(H810&lt;=RFM_Method!$C$23,4,IF(H810&lt;=RFM_Method!$C$24,3,IF(H810&lt;=RFM_Method!$C$25,2,1)))))</f>
        <v>0</v>
      </c>
      <c r="L810" s="38">
        <f>IF(I810=0,0,IF(I810&gt;=RFM_Method!$E$22,5,IF(I810&gt;=RFM_Method!$E$23,4,IF(I810&gt;=RFM_Method!$E$24,3,IF(I810&gt;=RFM_Method!$E$25,2,1)))))</f>
        <v>0</v>
      </c>
      <c r="M810" s="38">
        <f>IF(I810=0,0,IF(J810&gt;=RFM_Method!$D$25,5,IF(J810&gt;=RFM_Method!$D$24,4,IF(J810&gt;=RFM_Method!$D$23,3,IF(J810&gt;=RFM_Method!$D$22,2,1)))))</f>
        <v>0</v>
      </c>
      <c r="N810" s="38" t="str">
        <f t="shared" si="36"/>
        <v>000</v>
      </c>
      <c r="O810" s="38">
        <f t="shared" si="37"/>
        <v>0</v>
      </c>
      <c r="P810" s="38">
        <f t="shared" si="38"/>
        <v>0</v>
      </c>
      <c r="Q810" s="12" t="str">
        <f>IF(I810=0,"Never Recharged",INDEX(RFM_Method!$C$32:$G$36,6-K810,P810))</f>
        <v>Never Recharged</v>
      </c>
      <c r="R810" s="39">
        <f>SUMIFS(Raw_DataUsage!$D$2:$D$5001,Raw_DataUsage!$B$2:$B$5001,A810)/1024</f>
        <v>4.2457226562499999</v>
      </c>
      <c r="S810" s="40">
        <f>SUMIFS(Raw_Calls!$D$2:$D$5001,Raw_Calls!$B$2:$B$5001,A810)/60</f>
        <v>200.06666666666666</v>
      </c>
      <c r="T810" s="38" t="str">
        <f>IF(COUNTIFS(Raw_Subscriptions!$B$2:$B$3001,A810,Raw_Subscriptions!$F$2:$F$3001,"Active")&gt;0,"Yes","No")</f>
        <v>No</v>
      </c>
    </row>
    <row r="811" spans="1:20" x14ac:dyDescent="0.3">
      <c r="A811" s="13" t="str">
        <f>Raw_Customers!A808</f>
        <v>C000807</v>
      </c>
      <c r="B811" s="13" t="str">
        <f>Raw_Customers!B808</f>
        <v>Pooja Sharma</v>
      </c>
      <c r="C811" s="13" t="str">
        <f>Raw_Customers!E808</f>
        <v>Bangalore</v>
      </c>
      <c r="D811" s="13" t="str">
        <f>Raw_Customers!F808</f>
        <v>Karnataka</v>
      </c>
      <c r="E811" s="13" t="str">
        <f>Raw_Customers!H808</f>
        <v>Active</v>
      </c>
      <c r="F811" s="35">
        <f>Raw_Customers!G808</f>
        <v>45688</v>
      </c>
      <c r="G811" s="36">
        <f>IF(I811=0,"",INT(_xlfn.MAXIFS(Raw_Recharges!$D$2:$D$3001,Raw_Recharges!$B$2:$B$3001,A811)))</f>
        <v>45694</v>
      </c>
      <c r="H811" s="12">
        <f>IF(I811=0,"",RFM_Method!$C$5-G811)</f>
        <v>360</v>
      </c>
      <c r="I811" s="12">
        <f>COUNTIFS(Raw_Recharges!$B$2:$B$3001,A811)</f>
        <v>1</v>
      </c>
      <c r="J811" s="37">
        <f>IF(I811=0,"",SUMIFS(Raw_Recharges!$E$2:$E$3001,Raw_Recharges!$B$2:$B$3001,A811))</f>
        <v>2999</v>
      </c>
      <c r="K811" s="38">
        <f>IF(I811=0,0,IF(H811&lt;=RFM_Method!$C$22,5,IF(H811&lt;=RFM_Method!$C$23,4,IF(H811&lt;=RFM_Method!$C$24,3,IF(H811&lt;=RFM_Method!$C$25,2,1)))))</f>
        <v>1</v>
      </c>
      <c r="L811" s="38">
        <f>IF(I811=0,0,IF(I811&gt;=RFM_Method!$E$22,5,IF(I811&gt;=RFM_Method!$E$23,4,IF(I811&gt;=RFM_Method!$E$24,3,IF(I811&gt;=RFM_Method!$E$25,2,1)))))</f>
        <v>1</v>
      </c>
      <c r="M811" s="38">
        <f>IF(I811=0,0,IF(J811&gt;=RFM_Method!$D$25,5,IF(J811&gt;=RFM_Method!$D$24,4,IF(J811&gt;=RFM_Method!$D$23,3,IF(J811&gt;=RFM_Method!$D$22,2,1)))))</f>
        <v>5</v>
      </c>
      <c r="N811" s="38" t="str">
        <f t="shared" si="36"/>
        <v>115</v>
      </c>
      <c r="O811" s="38">
        <f t="shared" si="37"/>
        <v>7</v>
      </c>
      <c r="P811" s="38">
        <f t="shared" si="38"/>
        <v>3</v>
      </c>
      <c r="Q811" s="12" t="str">
        <f>IF(I811=0,"Never Recharged",INDEX(RFM_Method!$C$32:$G$36,6-K811,P811))</f>
        <v>At Risk</v>
      </c>
      <c r="R811" s="39">
        <f>SUMIFS(Raw_DataUsage!$D$2:$D$5001,Raw_DataUsage!$B$2:$B$5001,A811)/1024</f>
        <v>0.77542968749999996</v>
      </c>
      <c r="S811" s="40">
        <f>SUMIFS(Raw_Calls!$D$2:$D$5001,Raw_Calls!$B$2:$B$5001,A811)/60</f>
        <v>2.9833333333333334</v>
      </c>
      <c r="T811" s="38" t="str">
        <f>IF(COUNTIFS(Raw_Subscriptions!$B$2:$B$3001,A811,Raw_Subscriptions!$F$2:$F$3001,"Active")&gt;0,"Yes","No")</f>
        <v>No</v>
      </c>
    </row>
    <row r="812" spans="1:20" x14ac:dyDescent="0.3">
      <c r="A812" s="13" t="str">
        <f>Raw_Customers!A809</f>
        <v>C000808</v>
      </c>
      <c r="B812" s="13" t="str">
        <f>Raw_Customers!B809</f>
        <v>Amit Jha</v>
      </c>
      <c r="C812" s="13" t="str">
        <f>Raw_Customers!E809</f>
        <v>Chennai</v>
      </c>
      <c r="D812" s="13" t="str">
        <f>Raw_Customers!F809</f>
        <v>West Bengal</v>
      </c>
      <c r="E812" s="13" t="str">
        <f>Raw_Customers!H809</f>
        <v>Active</v>
      </c>
      <c r="F812" s="35">
        <f>Raw_Customers!G809</f>
        <v>44937</v>
      </c>
      <c r="G812" s="36">
        <f>IF(I812=0,"",INT(_xlfn.MAXIFS(Raw_Recharges!$D$2:$D$3001,Raw_Recharges!$B$2:$B$3001,A812)))</f>
        <v>45943</v>
      </c>
      <c r="H812" s="12">
        <f>IF(I812=0,"",RFM_Method!$C$5-G812)</f>
        <v>111</v>
      </c>
      <c r="I812" s="12">
        <f>COUNTIFS(Raw_Recharges!$B$2:$B$3001,A812)</f>
        <v>2</v>
      </c>
      <c r="J812" s="37">
        <f>IF(I812=0,"",SUMIFS(Raw_Recharges!$E$2:$E$3001,Raw_Recharges!$B$2:$B$3001,A812))</f>
        <v>3498</v>
      </c>
      <c r="K812" s="38">
        <f>IF(I812=0,0,IF(H812&lt;=RFM_Method!$C$22,5,IF(H812&lt;=RFM_Method!$C$23,4,IF(H812&lt;=RFM_Method!$C$24,3,IF(H812&lt;=RFM_Method!$C$25,2,1)))))</f>
        <v>3</v>
      </c>
      <c r="L812" s="38">
        <f>IF(I812=0,0,IF(I812&gt;=RFM_Method!$E$22,5,IF(I812&gt;=RFM_Method!$E$23,4,IF(I812&gt;=RFM_Method!$E$24,3,IF(I812&gt;=RFM_Method!$E$25,2,1)))))</f>
        <v>2</v>
      </c>
      <c r="M812" s="38">
        <f>IF(I812=0,0,IF(J812&gt;=RFM_Method!$D$25,5,IF(J812&gt;=RFM_Method!$D$24,4,IF(J812&gt;=RFM_Method!$D$23,3,IF(J812&gt;=RFM_Method!$D$22,2,1)))))</f>
        <v>5</v>
      </c>
      <c r="N812" s="38" t="str">
        <f t="shared" si="36"/>
        <v>325</v>
      </c>
      <c r="O812" s="38">
        <f t="shared" si="37"/>
        <v>10</v>
      </c>
      <c r="P812" s="38">
        <f t="shared" si="38"/>
        <v>4</v>
      </c>
      <c r="Q812" s="12" t="str">
        <f>IF(I812=0,"Never Recharged",INDEX(RFM_Method!$C$32:$G$36,6-K812,P812))</f>
        <v>Loyal Customers</v>
      </c>
      <c r="R812" s="39">
        <f>SUMIFS(Raw_DataUsage!$D$2:$D$5001,Raw_DataUsage!$B$2:$B$5001,A812)/1024</f>
        <v>3.9566992187499999</v>
      </c>
      <c r="S812" s="40">
        <f>SUMIFS(Raw_Calls!$D$2:$D$5001,Raw_Calls!$B$2:$B$5001,A812)/60</f>
        <v>50.15</v>
      </c>
      <c r="T812" s="38" t="str">
        <f>IF(COUNTIFS(Raw_Subscriptions!$B$2:$B$3001,A812,Raw_Subscriptions!$F$2:$F$3001,"Active")&gt;0,"Yes","No")</f>
        <v>No</v>
      </c>
    </row>
    <row r="813" spans="1:20" x14ac:dyDescent="0.3">
      <c r="A813" s="13" t="str">
        <f>Raw_Customers!A810</f>
        <v>C000809</v>
      </c>
      <c r="B813" s="13" t="str">
        <f>Raw_Customers!B810</f>
        <v>Suresh Sharma</v>
      </c>
      <c r="C813" s="13" t="str">
        <f>Raw_Customers!E810</f>
        <v>Mumbai</v>
      </c>
      <c r="D813" s="13" t="str">
        <f>Raw_Customers!F810</f>
        <v>Tamil Nadu</v>
      </c>
      <c r="E813" s="13" t="str">
        <f>Raw_Customers!H810</f>
        <v>Active</v>
      </c>
      <c r="F813" s="35">
        <f>Raw_Customers!G810</f>
        <v>45455</v>
      </c>
      <c r="G813" s="36">
        <f>IF(I813=0,"",INT(_xlfn.MAXIFS(Raw_Recharges!$D$2:$D$3001,Raw_Recharges!$B$2:$B$3001,A813)))</f>
        <v>45811</v>
      </c>
      <c r="H813" s="12">
        <f>IF(I813=0,"",RFM_Method!$C$5-G813)</f>
        <v>243</v>
      </c>
      <c r="I813" s="12">
        <f>COUNTIFS(Raw_Recharges!$B$2:$B$3001,A813)</f>
        <v>1</v>
      </c>
      <c r="J813" s="37">
        <f>IF(I813=0,"",SUMIFS(Raw_Recharges!$E$2:$E$3001,Raw_Recharges!$B$2:$B$3001,A813))</f>
        <v>299</v>
      </c>
      <c r="K813" s="38">
        <f>IF(I813=0,0,IF(H813&lt;=RFM_Method!$C$22,5,IF(H813&lt;=RFM_Method!$C$23,4,IF(H813&lt;=RFM_Method!$C$24,3,IF(H813&lt;=RFM_Method!$C$25,2,1)))))</f>
        <v>1</v>
      </c>
      <c r="L813" s="38">
        <f>IF(I813=0,0,IF(I813&gt;=RFM_Method!$E$22,5,IF(I813&gt;=RFM_Method!$E$23,4,IF(I813&gt;=RFM_Method!$E$24,3,IF(I813&gt;=RFM_Method!$E$25,2,1)))))</f>
        <v>1</v>
      </c>
      <c r="M813" s="38">
        <f>IF(I813=0,0,IF(J813&gt;=RFM_Method!$D$25,5,IF(J813&gt;=RFM_Method!$D$24,4,IF(J813&gt;=RFM_Method!$D$23,3,IF(J813&gt;=RFM_Method!$D$22,2,1)))))</f>
        <v>1</v>
      </c>
      <c r="N813" s="38" t="str">
        <f t="shared" si="36"/>
        <v>111</v>
      </c>
      <c r="O813" s="38">
        <f t="shared" si="37"/>
        <v>3</v>
      </c>
      <c r="P813" s="38">
        <f t="shared" si="38"/>
        <v>1</v>
      </c>
      <c r="Q813" s="12" t="str">
        <f>IF(I813=0,"Never Recharged",INDEX(RFM_Method!$C$32:$G$36,6-K813,P813))</f>
        <v>Lost</v>
      </c>
      <c r="R813" s="39">
        <f>SUMIFS(Raw_DataUsage!$D$2:$D$5001,Raw_DataUsage!$B$2:$B$5001,A813)/1024</f>
        <v>1.221435546875</v>
      </c>
      <c r="S813" s="40">
        <f>SUMIFS(Raw_Calls!$D$2:$D$5001,Raw_Calls!$B$2:$B$5001,A813)/60</f>
        <v>22.416666666666668</v>
      </c>
      <c r="T813" s="38" t="str">
        <f>IF(COUNTIFS(Raw_Subscriptions!$B$2:$B$3001,A813,Raw_Subscriptions!$F$2:$F$3001,"Active")&gt;0,"Yes","No")</f>
        <v>No</v>
      </c>
    </row>
    <row r="814" spans="1:20" x14ac:dyDescent="0.3">
      <c r="A814" s="13" t="str">
        <f>Raw_Customers!A811</f>
        <v>C000810</v>
      </c>
      <c r="B814" s="13" t="str">
        <f>Raw_Customers!B811</f>
        <v>Neha Singh</v>
      </c>
      <c r="C814" s="13" t="str">
        <f>Raw_Customers!E811</f>
        <v>Pune</v>
      </c>
      <c r="D814" s="13" t="str">
        <f>Raw_Customers!F811</f>
        <v>Tamil Nadu</v>
      </c>
      <c r="E814" s="13" t="str">
        <f>Raw_Customers!H811</f>
        <v>Active</v>
      </c>
      <c r="F814" s="35">
        <f>Raw_Customers!G811</f>
        <v>45438</v>
      </c>
      <c r="G814" s="36">
        <f>IF(I814=0,"",INT(_xlfn.MAXIFS(Raw_Recharges!$D$2:$D$3001,Raw_Recharges!$B$2:$B$3001,A814)))</f>
        <v>46024</v>
      </c>
      <c r="H814" s="12">
        <f>IF(I814=0,"",RFM_Method!$C$5-G814)</f>
        <v>30</v>
      </c>
      <c r="I814" s="12">
        <f>COUNTIFS(Raw_Recharges!$B$2:$B$3001,A814)</f>
        <v>1</v>
      </c>
      <c r="J814" s="37">
        <f>IF(I814=0,"",SUMIFS(Raw_Recharges!$E$2:$E$3001,Raw_Recharges!$B$2:$B$3001,A814))</f>
        <v>148</v>
      </c>
      <c r="K814" s="38">
        <f>IF(I814=0,0,IF(H814&lt;=RFM_Method!$C$22,5,IF(H814&lt;=RFM_Method!$C$23,4,IF(H814&lt;=RFM_Method!$C$24,3,IF(H814&lt;=RFM_Method!$C$25,2,1)))))</f>
        <v>5</v>
      </c>
      <c r="L814" s="38">
        <f>IF(I814=0,0,IF(I814&gt;=RFM_Method!$E$22,5,IF(I814&gt;=RFM_Method!$E$23,4,IF(I814&gt;=RFM_Method!$E$24,3,IF(I814&gt;=RFM_Method!$E$25,2,1)))))</f>
        <v>1</v>
      </c>
      <c r="M814" s="38">
        <f>IF(I814=0,0,IF(J814&gt;=RFM_Method!$D$25,5,IF(J814&gt;=RFM_Method!$D$24,4,IF(J814&gt;=RFM_Method!$D$23,3,IF(J814&gt;=RFM_Method!$D$22,2,1)))))</f>
        <v>1</v>
      </c>
      <c r="N814" s="38" t="str">
        <f t="shared" si="36"/>
        <v>511</v>
      </c>
      <c r="O814" s="38">
        <f t="shared" si="37"/>
        <v>7</v>
      </c>
      <c r="P814" s="38">
        <f t="shared" si="38"/>
        <v>1</v>
      </c>
      <c r="Q814" s="12" t="str">
        <f>IF(I814=0,"Never Recharged",INDEX(RFM_Method!$C$32:$G$36,6-K814,P814))</f>
        <v>New Customers</v>
      </c>
      <c r="R814" s="39">
        <f>SUMIFS(Raw_DataUsage!$D$2:$D$5001,Raw_DataUsage!$B$2:$B$5001,A814)/1024</f>
        <v>3.4363964843749999</v>
      </c>
      <c r="S814" s="40">
        <f>SUMIFS(Raw_Calls!$D$2:$D$5001,Raw_Calls!$B$2:$B$5001,A814)/60</f>
        <v>84.15</v>
      </c>
      <c r="T814" s="38" t="str">
        <f>IF(COUNTIFS(Raw_Subscriptions!$B$2:$B$3001,A814,Raw_Subscriptions!$F$2:$F$3001,"Active")&gt;0,"Yes","No")</f>
        <v>Yes</v>
      </c>
    </row>
    <row r="815" spans="1:20" x14ac:dyDescent="0.3">
      <c r="A815" s="13" t="str">
        <f>Raw_Customers!A812</f>
        <v>C000811</v>
      </c>
      <c r="B815" s="13" t="str">
        <f>Raw_Customers!B812</f>
        <v>Pooja Sharma</v>
      </c>
      <c r="C815" s="13" t="str">
        <f>Raw_Customers!E812</f>
        <v>Hyderabad</v>
      </c>
      <c r="D815" s="13" t="str">
        <f>Raw_Customers!F812</f>
        <v>Mumbai</v>
      </c>
      <c r="E815" s="13" t="str">
        <f>Raw_Customers!H812</f>
        <v>Active</v>
      </c>
      <c r="F815" s="35">
        <f>Raw_Customers!G812</f>
        <v>44529</v>
      </c>
      <c r="G815" s="36" t="str">
        <f>IF(I815=0,"",INT(_xlfn.MAXIFS(Raw_Recharges!$D$2:$D$3001,Raw_Recharges!$B$2:$B$3001,A815)))</f>
        <v/>
      </c>
      <c r="H815" s="12" t="str">
        <f>IF(I815=0,"",RFM_Method!$C$5-G815)</f>
        <v/>
      </c>
      <c r="I815" s="12">
        <f>COUNTIFS(Raw_Recharges!$B$2:$B$3001,A815)</f>
        <v>0</v>
      </c>
      <c r="J815" s="37" t="str">
        <f>IF(I815=0,"",SUMIFS(Raw_Recharges!$E$2:$E$3001,Raw_Recharges!$B$2:$B$3001,A815))</f>
        <v/>
      </c>
      <c r="K815" s="38">
        <f>IF(I815=0,0,IF(H815&lt;=RFM_Method!$C$22,5,IF(H815&lt;=RFM_Method!$C$23,4,IF(H815&lt;=RFM_Method!$C$24,3,IF(H815&lt;=RFM_Method!$C$25,2,1)))))</f>
        <v>0</v>
      </c>
      <c r="L815" s="38">
        <f>IF(I815=0,0,IF(I815&gt;=RFM_Method!$E$22,5,IF(I815&gt;=RFM_Method!$E$23,4,IF(I815&gt;=RFM_Method!$E$24,3,IF(I815&gt;=RFM_Method!$E$25,2,1)))))</f>
        <v>0</v>
      </c>
      <c r="M815" s="38">
        <f>IF(I815=0,0,IF(J815&gt;=RFM_Method!$D$25,5,IF(J815&gt;=RFM_Method!$D$24,4,IF(J815&gt;=RFM_Method!$D$23,3,IF(J815&gt;=RFM_Method!$D$22,2,1)))))</f>
        <v>0</v>
      </c>
      <c r="N815" s="38" t="str">
        <f t="shared" si="36"/>
        <v>000</v>
      </c>
      <c r="O815" s="38">
        <f t="shared" si="37"/>
        <v>0</v>
      </c>
      <c r="P815" s="38">
        <f t="shared" si="38"/>
        <v>0</v>
      </c>
      <c r="Q815" s="12" t="str">
        <f>IF(I815=0,"Never Recharged",INDEX(RFM_Method!$C$32:$G$36,6-K815,P815))</f>
        <v>Never Recharged</v>
      </c>
      <c r="R815" s="39">
        <f>SUMIFS(Raw_DataUsage!$D$2:$D$5001,Raw_DataUsage!$B$2:$B$5001,A815)/1024</f>
        <v>4.2750000000000004</v>
      </c>
      <c r="S815" s="40">
        <f>SUMIFS(Raw_Calls!$D$2:$D$5001,Raw_Calls!$B$2:$B$5001,A815)/60</f>
        <v>42.2</v>
      </c>
      <c r="T815" s="38" t="str">
        <f>IF(COUNTIFS(Raw_Subscriptions!$B$2:$B$3001,A815,Raw_Subscriptions!$F$2:$F$3001,"Active")&gt;0,"Yes","No")</f>
        <v>No</v>
      </c>
    </row>
    <row r="816" spans="1:20" x14ac:dyDescent="0.3">
      <c r="A816" s="13" t="str">
        <f>Raw_Customers!A813</f>
        <v>C000812</v>
      </c>
      <c r="B816" s="13" t="str">
        <f>Raw_Customers!B813</f>
        <v>Anita Patel</v>
      </c>
      <c r="C816" s="13" t="str">
        <f>Raw_Customers!E813</f>
        <v>Chennai</v>
      </c>
      <c r="D816" s="13" t="str">
        <f>Raw_Customers!F813</f>
        <v>UP West</v>
      </c>
      <c r="E816" s="13" t="str">
        <f>Raw_Customers!H813</f>
        <v>Active</v>
      </c>
      <c r="F816" s="35">
        <f>Raw_Customers!G813</f>
        <v>44785</v>
      </c>
      <c r="G816" s="36">
        <f>IF(I816=0,"",INT(_xlfn.MAXIFS(Raw_Recharges!$D$2:$D$3001,Raw_Recharges!$B$2:$B$3001,A816)))</f>
        <v>45967</v>
      </c>
      <c r="H816" s="12">
        <f>IF(I816=0,"",RFM_Method!$C$5-G816)</f>
        <v>87</v>
      </c>
      <c r="I816" s="12">
        <f>COUNTIFS(Raw_Recharges!$B$2:$B$3001,A816)</f>
        <v>2</v>
      </c>
      <c r="J816" s="37">
        <f>IF(I816=0,"",SUMIFS(Raw_Recharges!$E$2:$E$3001,Raw_Recharges!$B$2:$B$3001,A816))</f>
        <v>3147</v>
      </c>
      <c r="K816" s="38">
        <f>IF(I816=0,0,IF(H816&lt;=RFM_Method!$C$22,5,IF(H816&lt;=RFM_Method!$C$23,4,IF(H816&lt;=RFM_Method!$C$24,3,IF(H816&lt;=RFM_Method!$C$25,2,1)))))</f>
        <v>3</v>
      </c>
      <c r="L816" s="38">
        <f>IF(I816=0,0,IF(I816&gt;=RFM_Method!$E$22,5,IF(I816&gt;=RFM_Method!$E$23,4,IF(I816&gt;=RFM_Method!$E$24,3,IF(I816&gt;=RFM_Method!$E$25,2,1)))))</f>
        <v>2</v>
      </c>
      <c r="M816" s="38">
        <f>IF(I816=0,0,IF(J816&gt;=RFM_Method!$D$25,5,IF(J816&gt;=RFM_Method!$D$24,4,IF(J816&gt;=RFM_Method!$D$23,3,IF(J816&gt;=RFM_Method!$D$22,2,1)))))</f>
        <v>5</v>
      </c>
      <c r="N816" s="38" t="str">
        <f t="shared" si="36"/>
        <v>325</v>
      </c>
      <c r="O816" s="38">
        <f t="shared" si="37"/>
        <v>10</v>
      </c>
      <c r="P816" s="38">
        <f t="shared" si="38"/>
        <v>4</v>
      </c>
      <c r="Q816" s="12" t="str">
        <f>IF(I816=0,"Never Recharged",INDEX(RFM_Method!$C$32:$G$36,6-K816,P816))</f>
        <v>Loyal Customers</v>
      </c>
      <c r="R816" s="39">
        <f>SUMIFS(Raw_DataUsage!$D$2:$D$5001,Raw_DataUsage!$B$2:$B$5001,A816)/1024</f>
        <v>3.0357617187499999</v>
      </c>
      <c r="S816" s="40">
        <f>SUMIFS(Raw_Calls!$D$2:$D$5001,Raw_Calls!$B$2:$B$5001,A816)/60</f>
        <v>67.25</v>
      </c>
      <c r="T816" s="38" t="str">
        <f>IF(COUNTIFS(Raw_Subscriptions!$B$2:$B$3001,A816,Raw_Subscriptions!$F$2:$F$3001,"Active")&gt;0,"Yes","No")</f>
        <v>No</v>
      </c>
    </row>
    <row r="817" spans="1:20" x14ac:dyDescent="0.3">
      <c r="A817" s="13" t="str">
        <f>Raw_Customers!A814</f>
        <v>C000813</v>
      </c>
      <c r="B817" s="13" t="str">
        <f>Raw_Customers!B814</f>
        <v>Anita Jha</v>
      </c>
      <c r="C817" s="13" t="str">
        <f>Raw_Customers!E814</f>
        <v>Mumbai</v>
      </c>
      <c r="D817" s="13" t="str">
        <f>Raw_Customers!F814</f>
        <v>Karnataka</v>
      </c>
      <c r="E817" s="13" t="str">
        <f>Raw_Customers!H814</f>
        <v>Active</v>
      </c>
      <c r="F817" s="35">
        <f>Raw_Customers!G814</f>
        <v>44892</v>
      </c>
      <c r="G817" s="36">
        <f>IF(I817=0,"",INT(_xlfn.MAXIFS(Raw_Recharges!$D$2:$D$3001,Raw_Recharges!$B$2:$B$3001,A817)))</f>
        <v>45860</v>
      </c>
      <c r="H817" s="12">
        <f>IF(I817=0,"",RFM_Method!$C$5-G817)</f>
        <v>194</v>
      </c>
      <c r="I817" s="12">
        <f>COUNTIFS(Raw_Recharges!$B$2:$B$3001,A817)</f>
        <v>1</v>
      </c>
      <c r="J817" s="37">
        <f>IF(I817=0,"",SUMIFS(Raw_Recharges!$E$2:$E$3001,Raw_Recharges!$B$2:$B$3001,A817))</f>
        <v>999</v>
      </c>
      <c r="K817" s="38">
        <f>IF(I817=0,0,IF(H817&lt;=RFM_Method!$C$22,5,IF(H817&lt;=RFM_Method!$C$23,4,IF(H817&lt;=RFM_Method!$C$24,3,IF(H817&lt;=RFM_Method!$C$25,2,1)))))</f>
        <v>2</v>
      </c>
      <c r="L817" s="38">
        <f>IF(I817=0,0,IF(I817&gt;=RFM_Method!$E$22,5,IF(I817&gt;=RFM_Method!$E$23,4,IF(I817&gt;=RFM_Method!$E$24,3,IF(I817&gt;=RFM_Method!$E$25,2,1)))))</f>
        <v>1</v>
      </c>
      <c r="M817" s="38">
        <f>IF(I817=0,0,IF(J817&gt;=RFM_Method!$D$25,5,IF(J817&gt;=RFM_Method!$D$24,4,IF(J817&gt;=RFM_Method!$D$23,3,IF(J817&gt;=RFM_Method!$D$22,2,1)))))</f>
        <v>3</v>
      </c>
      <c r="N817" s="38" t="str">
        <f t="shared" si="36"/>
        <v>213</v>
      </c>
      <c r="O817" s="38">
        <f t="shared" si="37"/>
        <v>6</v>
      </c>
      <c r="P817" s="38">
        <f t="shared" si="38"/>
        <v>2</v>
      </c>
      <c r="Q817" s="12" t="str">
        <f>IF(I817=0,"Never Recharged",INDEX(RFM_Method!$C$32:$G$36,6-K817,P817))</f>
        <v>About to Sleep</v>
      </c>
      <c r="R817" s="39">
        <f>SUMIFS(Raw_DataUsage!$D$2:$D$5001,Raw_DataUsage!$B$2:$B$5001,A817)/1024</f>
        <v>4.5542773437499999</v>
      </c>
      <c r="S817" s="40">
        <f>SUMIFS(Raw_Calls!$D$2:$D$5001,Raw_Calls!$B$2:$B$5001,A817)/60</f>
        <v>14.15</v>
      </c>
      <c r="T817" s="38" t="str">
        <f>IF(COUNTIFS(Raw_Subscriptions!$B$2:$B$3001,A817,Raw_Subscriptions!$F$2:$F$3001,"Active")&gt;0,"Yes","No")</f>
        <v>No</v>
      </c>
    </row>
    <row r="818" spans="1:20" x14ac:dyDescent="0.3">
      <c r="A818" s="13" t="str">
        <f>Raw_Customers!A815</f>
        <v>C000814</v>
      </c>
      <c r="B818" s="13" t="str">
        <f>Raw_Customers!B815</f>
        <v>Vikram Sharma</v>
      </c>
      <c r="C818" s="13" t="str">
        <f>Raw_Customers!E815</f>
        <v>Delhi</v>
      </c>
      <c r="D818" s="13" t="str">
        <f>Raw_Customers!F815</f>
        <v>Telangana</v>
      </c>
      <c r="E818" s="13" t="str">
        <f>Raw_Customers!H815</f>
        <v>Active</v>
      </c>
      <c r="F818" s="35">
        <f>Raw_Customers!G815</f>
        <v>45533</v>
      </c>
      <c r="G818" s="36" t="str">
        <f>IF(I818=0,"",INT(_xlfn.MAXIFS(Raw_Recharges!$D$2:$D$3001,Raw_Recharges!$B$2:$B$3001,A818)))</f>
        <v/>
      </c>
      <c r="H818" s="12" t="str">
        <f>IF(I818=0,"",RFM_Method!$C$5-G818)</f>
        <v/>
      </c>
      <c r="I818" s="12">
        <f>COUNTIFS(Raw_Recharges!$B$2:$B$3001,A818)</f>
        <v>0</v>
      </c>
      <c r="J818" s="37" t="str">
        <f>IF(I818=0,"",SUMIFS(Raw_Recharges!$E$2:$E$3001,Raw_Recharges!$B$2:$B$3001,A818))</f>
        <v/>
      </c>
      <c r="K818" s="38">
        <f>IF(I818=0,0,IF(H818&lt;=RFM_Method!$C$22,5,IF(H818&lt;=RFM_Method!$C$23,4,IF(H818&lt;=RFM_Method!$C$24,3,IF(H818&lt;=RFM_Method!$C$25,2,1)))))</f>
        <v>0</v>
      </c>
      <c r="L818" s="38">
        <f>IF(I818=0,0,IF(I818&gt;=RFM_Method!$E$22,5,IF(I818&gt;=RFM_Method!$E$23,4,IF(I818&gt;=RFM_Method!$E$24,3,IF(I818&gt;=RFM_Method!$E$25,2,1)))))</f>
        <v>0</v>
      </c>
      <c r="M818" s="38">
        <f>IF(I818=0,0,IF(J818&gt;=RFM_Method!$D$25,5,IF(J818&gt;=RFM_Method!$D$24,4,IF(J818&gt;=RFM_Method!$D$23,3,IF(J818&gt;=RFM_Method!$D$22,2,1)))))</f>
        <v>0</v>
      </c>
      <c r="N818" s="38" t="str">
        <f t="shared" si="36"/>
        <v>000</v>
      </c>
      <c r="O818" s="38">
        <f t="shared" si="37"/>
        <v>0</v>
      </c>
      <c r="P818" s="38">
        <f t="shared" si="38"/>
        <v>0</v>
      </c>
      <c r="Q818" s="12" t="str">
        <f>IF(I818=0,"Never Recharged",INDEX(RFM_Method!$C$32:$G$36,6-K818,P818))</f>
        <v>Never Recharged</v>
      </c>
      <c r="R818" s="39">
        <f>SUMIFS(Raw_DataUsage!$D$2:$D$5001,Raw_DataUsage!$B$2:$B$5001,A818)/1024</f>
        <v>4.038046875</v>
      </c>
      <c r="S818" s="40">
        <f>SUMIFS(Raw_Calls!$D$2:$D$5001,Raw_Calls!$B$2:$B$5001,A818)/60</f>
        <v>124.33333333333333</v>
      </c>
      <c r="T818" s="38" t="str">
        <f>IF(COUNTIFS(Raw_Subscriptions!$B$2:$B$3001,A818,Raw_Subscriptions!$F$2:$F$3001,"Active")&gt;0,"Yes","No")</f>
        <v>No</v>
      </c>
    </row>
    <row r="819" spans="1:20" x14ac:dyDescent="0.3">
      <c r="A819" s="13" t="str">
        <f>Raw_Customers!A816</f>
        <v>C000815</v>
      </c>
      <c r="B819" s="13" t="str">
        <f>Raw_Customers!B816</f>
        <v>Neha Mishra</v>
      </c>
      <c r="C819" s="13" t="str">
        <f>Raw_Customers!E816</f>
        <v>Bangalore</v>
      </c>
      <c r="D819" s="13" t="str">
        <f>Raw_Customers!F816</f>
        <v>UP West</v>
      </c>
      <c r="E819" s="13" t="str">
        <f>Raw_Customers!H816</f>
        <v>Inactive</v>
      </c>
      <c r="F819" s="35">
        <f>Raw_Customers!G816</f>
        <v>44181</v>
      </c>
      <c r="G819" s="36">
        <f>IF(I819=0,"",INT(_xlfn.MAXIFS(Raw_Recharges!$D$2:$D$3001,Raw_Recharges!$B$2:$B$3001,A819)))</f>
        <v>45926</v>
      </c>
      <c r="H819" s="12">
        <f>IF(I819=0,"",RFM_Method!$C$5-G819)</f>
        <v>128</v>
      </c>
      <c r="I819" s="12">
        <f>COUNTIFS(Raw_Recharges!$B$2:$B$3001,A819)</f>
        <v>2</v>
      </c>
      <c r="J819" s="37">
        <f>IF(I819=0,"",SUMIFS(Raw_Recharges!$E$2:$E$3001,Raw_Recharges!$B$2:$B$3001,A819))</f>
        <v>998</v>
      </c>
      <c r="K819" s="38">
        <f>IF(I819=0,0,IF(H819&lt;=RFM_Method!$C$22,5,IF(H819&lt;=RFM_Method!$C$23,4,IF(H819&lt;=RFM_Method!$C$24,3,IF(H819&lt;=RFM_Method!$C$25,2,1)))))</f>
        <v>3</v>
      </c>
      <c r="L819" s="38">
        <f>IF(I819=0,0,IF(I819&gt;=RFM_Method!$E$22,5,IF(I819&gt;=RFM_Method!$E$23,4,IF(I819&gt;=RFM_Method!$E$24,3,IF(I819&gt;=RFM_Method!$E$25,2,1)))))</f>
        <v>2</v>
      </c>
      <c r="M819" s="38">
        <f>IF(I819=0,0,IF(J819&gt;=RFM_Method!$D$25,5,IF(J819&gt;=RFM_Method!$D$24,4,IF(J819&gt;=RFM_Method!$D$23,3,IF(J819&gt;=RFM_Method!$D$22,2,1)))))</f>
        <v>3</v>
      </c>
      <c r="N819" s="38" t="str">
        <f t="shared" si="36"/>
        <v>323</v>
      </c>
      <c r="O819" s="38">
        <f t="shared" si="37"/>
        <v>8</v>
      </c>
      <c r="P819" s="38">
        <f t="shared" si="38"/>
        <v>3</v>
      </c>
      <c r="Q819" s="12" t="str">
        <f>IF(I819=0,"Never Recharged",INDEX(RFM_Method!$C$32:$G$36,6-K819,P819))</f>
        <v>Need Attention</v>
      </c>
      <c r="R819" s="39">
        <f>SUMIFS(Raw_DataUsage!$D$2:$D$5001,Raw_DataUsage!$B$2:$B$5001,A819)/1024</f>
        <v>7.5022070312500002</v>
      </c>
      <c r="S819" s="40">
        <f>SUMIFS(Raw_Calls!$D$2:$D$5001,Raw_Calls!$B$2:$B$5001,A819)/60</f>
        <v>45.583333333333336</v>
      </c>
      <c r="T819" s="38" t="str">
        <f>IF(COUNTIFS(Raw_Subscriptions!$B$2:$B$3001,A819,Raw_Subscriptions!$F$2:$F$3001,"Active")&gt;0,"Yes","No")</f>
        <v>No</v>
      </c>
    </row>
    <row r="820" spans="1:20" x14ac:dyDescent="0.3">
      <c r="A820" s="13" t="str">
        <f>Raw_Customers!A817</f>
        <v>C000816</v>
      </c>
      <c r="B820" s="13" t="str">
        <f>Raw_Customers!B817</f>
        <v>Raj Singh</v>
      </c>
      <c r="C820" s="13" t="str">
        <f>Raw_Customers!E817</f>
        <v>Chennai</v>
      </c>
      <c r="D820" s="13" t="str">
        <f>Raw_Customers!F817</f>
        <v>Telangana</v>
      </c>
      <c r="E820" s="13" t="str">
        <f>Raw_Customers!H817</f>
        <v>Active</v>
      </c>
      <c r="F820" s="35">
        <f>Raw_Customers!G817</f>
        <v>45228</v>
      </c>
      <c r="G820" s="36">
        <f>IF(I820=0,"",INT(_xlfn.MAXIFS(Raw_Recharges!$D$2:$D$3001,Raw_Recharges!$B$2:$B$3001,A820)))</f>
        <v>45841</v>
      </c>
      <c r="H820" s="12">
        <f>IF(I820=0,"",RFM_Method!$C$5-G820)</f>
        <v>213</v>
      </c>
      <c r="I820" s="12">
        <f>COUNTIFS(Raw_Recharges!$B$2:$B$3001,A820)</f>
        <v>1</v>
      </c>
      <c r="J820" s="37">
        <f>IF(I820=0,"",SUMIFS(Raw_Recharges!$E$2:$E$3001,Raw_Recharges!$B$2:$B$3001,A820))</f>
        <v>499</v>
      </c>
      <c r="K820" s="38">
        <f>IF(I820=0,0,IF(H820&lt;=RFM_Method!$C$22,5,IF(H820&lt;=RFM_Method!$C$23,4,IF(H820&lt;=RFM_Method!$C$24,3,IF(H820&lt;=RFM_Method!$C$25,2,1)))))</f>
        <v>2</v>
      </c>
      <c r="L820" s="38">
        <f>IF(I820=0,0,IF(I820&gt;=RFM_Method!$E$22,5,IF(I820&gt;=RFM_Method!$E$23,4,IF(I820&gt;=RFM_Method!$E$24,3,IF(I820&gt;=RFM_Method!$E$25,2,1)))))</f>
        <v>1</v>
      </c>
      <c r="M820" s="38">
        <f>IF(I820=0,0,IF(J820&gt;=RFM_Method!$D$25,5,IF(J820&gt;=RFM_Method!$D$24,4,IF(J820&gt;=RFM_Method!$D$23,3,IF(J820&gt;=RFM_Method!$D$22,2,1)))))</f>
        <v>2</v>
      </c>
      <c r="N820" s="38" t="str">
        <f t="shared" si="36"/>
        <v>212</v>
      </c>
      <c r="O820" s="38">
        <f t="shared" si="37"/>
        <v>5</v>
      </c>
      <c r="P820" s="38">
        <f t="shared" si="38"/>
        <v>2</v>
      </c>
      <c r="Q820" s="12" t="str">
        <f>IF(I820=0,"Never Recharged",INDEX(RFM_Method!$C$32:$G$36,6-K820,P820))</f>
        <v>About to Sleep</v>
      </c>
      <c r="R820" s="39">
        <f>SUMIFS(Raw_DataUsage!$D$2:$D$5001,Raw_DataUsage!$B$2:$B$5001,A820)/1024</f>
        <v>0</v>
      </c>
      <c r="S820" s="40">
        <f>SUMIFS(Raw_Calls!$D$2:$D$5001,Raw_Calls!$B$2:$B$5001,A820)/60</f>
        <v>0.85</v>
      </c>
      <c r="T820" s="38" t="str">
        <f>IF(COUNTIFS(Raw_Subscriptions!$B$2:$B$3001,A820,Raw_Subscriptions!$F$2:$F$3001,"Active")&gt;0,"Yes","No")</f>
        <v>No</v>
      </c>
    </row>
    <row r="821" spans="1:20" x14ac:dyDescent="0.3">
      <c r="A821" s="13" t="str">
        <f>Raw_Customers!A818</f>
        <v>C000817</v>
      </c>
      <c r="B821" s="13" t="str">
        <f>Raw_Customers!B818</f>
        <v>Pooja Kumar</v>
      </c>
      <c r="C821" s="13" t="str">
        <f>Raw_Customers!E818</f>
        <v>Hyderabad</v>
      </c>
      <c r="D821" s="13" t="str">
        <f>Raw_Customers!F818</f>
        <v>Punjab</v>
      </c>
      <c r="E821" s="13" t="str">
        <f>Raw_Customers!H818</f>
        <v>Active</v>
      </c>
      <c r="F821" s="35">
        <f>Raw_Customers!G818</f>
        <v>45479</v>
      </c>
      <c r="G821" s="36">
        <f>IF(I821=0,"",INT(_xlfn.MAXIFS(Raw_Recharges!$D$2:$D$3001,Raw_Recharges!$B$2:$B$3001,A821)))</f>
        <v>45817</v>
      </c>
      <c r="H821" s="12">
        <f>IF(I821=0,"",RFM_Method!$C$5-G821)</f>
        <v>237</v>
      </c>
      <c r="I821" s="12">
        <f>COUNTIFS(Raw_Recharges!$B$2:$B$3001,A821)</f>
        <v>1</v>
      </c>
      <c r="J821" s="37">
        <f>IF(I821=0,"",SUMIFS(Raw_Recharges!$E$2:$E$3001,Raw_Recharges!$B$2:$B$3001,A821))</f>
        <v>349</v>
      </c>
      <c r="K821" s="38">
        <f>IF(I821=0,0,IF(H821&lt;=RFM_Method!$C$22,5,IF(H821&lt;=RFM_Method!$C$23,4,IF(H821&lt;=RFM_Method!$C$24,3,IF(H821&lt;=RFM_Method!$C$25,2,1)))))</f>
        <v>1</v>
      </c>
      <c r="L821" s="38">
        <f>IF(I821=0,0,IF(I821&gt;=RFM_Method!$E$22,5,IF(I821&gt;=RFM_Method!$E$23,4,IF(I821&gt;=RFM_Method!$E$24,3,IF(I821&gt;=RFM_Method!$E$25,2,1)))))</f>
        <v>1</v>
      </c>
      <c r="M821" s="38">
        <f>IF(I821=0,0,IF(J821&gt;=RFM_Method!$D$25,5,IF(J821&gt;=RFM_Method!$D$24,4,IF(J821&gt;=RFM_Method!$D$23,3,IF(J821&gt;=RFM_Method!$D$22,2,1)))))</f>
        <v>1</v>
      </c>
      <c r="N821" s="38" t="str">
        <f t="shared" si="36"/>
        <v>111</v>
      </c>
      <c r="O821" s="38">
        <f t="shared" si="37"/>
        <v>3</v>
      </c>
      <c r="P821" s="38">
        <f t="shared" si="38"/>
        <v>1</v>
      </c>
      <c r="Q821" s="12" t="str">
        <f>IF(I821=0,"Never Recharged",INDEX(RFM_Method!$C$32:$G$36,6-K821,P821))</f>
        <v>Lost</v>
      </c>
      <c r="R821" s="39">
        <f>SUMIFS(Raw_DataUsage!$D$2:$D$5001,Raw_DataUsage!$B$2:$B$5001,A821)/1024</f>
        <v>3.5250976562499998</v>
      </c>
      <c r="S821" s="40">
        <f>SUMIFS(Raw_Calls!$D$2:$D$5001,Raw_Calls!$B$2:$B$5001,A821)/60</f>
        <v>79.650000000000006</v>
      </c>
      <c r="T821" s="38" t="str">
        <f>IF(COUNTIFS(Raw_Subscriptions!$B$2:$B$3001,A821,Raw_Subscriptions!$F$2:$F$3001,"Active")&gt;0,"Yes","No")</f>
        <v>No</v>
      </c>
    </row>
    <row r="822" spans="1:20" x14ac:dyDescent="0.3">
      <c r="A822" s="13" t="str">
        <f>Raw_Customers!A819</f>
        <v>C000818</v>
      </c>
      <c r="B822" s="13" t="str">
        <f>Raw_Customers!B819</f>
        <v>Anita Gupta</v>
      </c>
      <c r="C822" s="13" t="str">
        <f>Raw_Customers!E819</f>
        <v>Pune</v>
      </c>
      <c r="D822" s="13" t="str">
        <f>Raw_Customers!F819</f>
        <v>UP East</v>
      </c>
      <c r="E822" s="13" t="str">
        <f>Raw_Customers!H819</f>
        <v>Active</v>
      </c>
      <c r="F822" s="35">
        <f>Raw_Customers!G819</f>
        <v>45831</v>
      </c>
      <c r="G822" s="36">
        <f>IF(I822=0,"",INT(_xlfn.MAXIFS(Raw_Recharges!$D$2:$D$3001,Raw_Recharges!$B$2:$B$3001,A822)))</f>
        <v>46026</v>
      </c>
      <c r="H822" s="12">
        <f>IF(I822=0,"",RFM_Method!$C$5-G822)</f>
        <v>28</v>
      </c>
      <c r="I822" s="12">
        <f>COUNTIFS(Raw_Recharges!$B$2:$B$3001,A822)</f>
        <v>3</v>
      </c>
      <c r="J822" s="37">
        <f>IF(I822=0,"",SUMIFS(Raw_Recharges!$E$2:$E$3001,Raw_Recharges!$B$2:$B$3001,A822))</f>
        <v>795</v>
      </c>
      <c r="K822" s="38">
        <f>IF(I822=0,0,IF(H822&lt;=RFM_Method!$C$22,5,IF(H822&lt;=RFM_Method!$C$23,4,IF(H822&lt;=RFM_Method!$C$24,3,IF(H822&lt;=RFM_Method!$C$25,2,1)))))</f>
        <v>5</v>
      </c>
      <c r="L822" s="38">
        <f>IF(I822=0,0,IF(I822&gt;=RFM_Method!$E$22,5,IF(I822&gt;=RFM_Method!$E$23,4,IF(I822&gt;=RFM_Method!$E$24,3,IF(I822&gt;=RFM_Method!$E$25,2,1)))))</f>
        <v>3</v>
      </c>
      <c r="M822" s="38">
        <f>IF(I822=0,0,IF(J822&gt;=RFM_Method!$D$25,5,IF(J822&gt;=RFM_Method!$D$24,4,IF(J822&gt;=RFM_Method!$D$23,3,IF(J822&gt;=RFM_Method!$D$22,2,1)))))</f>
        <v>3</v>
      </c>
      <c r="N822" s="38" t="str">
        <f t="shared" si="36"/>
        <v>533</v>
      </c>
      <c r="O822" s="38">
        <f t="shared" si="37"/>
        <v>11</v>
      </c>
      <c r="P822" s="38">
        <f t="shared" si="38"/>
        <v>3</v>
      </c>
      <c r="Q822" s="12" t="str">
        <f>IF(I822=0,"Never Recharged",INDEX(RFM_Method!$C$32:$G$36,6-K822,P822))</f>
        <v>Potential Loyalist</v>
      </c>
      <c r="R822" s="39">
        <f>SUMIFS(Raw_DataUsage!$D$2:$D$5001,Raw_DataUsage!$B$2:$B$5001,A822)/1024</f>
        <v>1.0528124999999999</v>
      </c>
      <c r="S822" s="40">
        <f>SUMIFS(Raw_Calls!$D$2:$D$5001,Raw_Calls!$B$2:$B$5001,A822)/60</f>
        <v>0</v>
      </c>
      <c r="T822" s="38" t="str">
        <f>IF(COUNTIFS(Raw_Subscriptions!$B$2:$B$3001,A822,Raw_Subscriptions!$F$2:$F$3001,"Active")&gt;0,"Yes","No")</f>
        <v>Yes</v>
      </c>
    </row>
    <row r="823" spans="1:20" x14ac:dyDescent="0.3">
      <c r="A823" s="13" t="str">
        <f>Raw_Customers!A820</f>
        <v>C000819</v>
      </c>
      <c r="B823" s="13" t="str">
        <f>Raw_Customers!B820</f>
        <v>Amit Yadav</v>
      </c>
      <c r="C823" s="13" t="str">
        <f>Raw_Customers!E820</f>
        <v>Delhi</v>
      </c>
      <c r="D823" s="13" t="str">
        <f>Raw_Customers!F820</f>
        <v>Tamil Nadu</v>
      </c>
      <c r="E823" s="13" t="str">
        <f>Raw_Customers!H820</f>
        <v>Inactive</v>
      </c>
      <c r="F823" s="35">
        <f>Raw_Customers!G820</f>
        <v>44099</v>
      </c>
      <c r="G823" s="36">
        <f>IF(I823=0,"",INT(_xlfn.MAXIFS(Raw_Recharges!$D$2:$D$3001,Raw_Recharges!$B$2:$B$3001,A823)))</f>
        <v>45694</v>
      </c>
      <c r="H823" s="12">
        <f>IF(I823=0,"",RFM_Method!$C$5-G823)</f>
        <v>360</v>
      </c>
      <c r="I823" s="12">
        <f>COUNTIFS(Raw_Recharges!$B$2:$B$3001,A823)</f>
        <v>1</v>
      </c>
      <c r="J823" s="37">
        <f>IF(I823=0,"",SUMIFS(Raw_Recharges!$E$2:$E$3001,Raw_Recharges!$B$2:$B$3001,A823))</f>
        <v>99</v>
      </c>
      <c r="K823" s="38">
        <f>IF(I823=0,0,IF(H823&lt;=RFM_Method!$C$22,5,IF(H823&lt;=RFM_Method!$C$23,4,IF(H823&lt;=RFM_Method!$C$24,3,IF(H823&lt;=RFM_Method!$C$25,2,1)))))</f>
        <v>1</v>
      </c>
      <c r="L823" s="38">
        <f>IF(I823=0,0,IF(I823&gt;=RFM_Method!$E$22,5,IF(I823&gt;=RFM_Method!$E$23,4,IF(I823&gt;=RFM_Method!$E$24,3,IF(I823&gt;=RFM_Method!$E$25,2,1)))))</f>
        <v>1</v>
      </c>
      <c r="M823" s="38">
        <f>IF(I823=0,0,IF(J823&gt;=RFM_Method!$D$25,5,IF(J823&gt;=RFM_Method!$D$24,4,IF(J823&gt;=RFM_Method!$D$23,3,IF(J823&gt;=RFM_Method!$D$22,2,1)))))</f>
        <v>1</v>
      </c>
      <c r="N823" s="38" t="str">
        <f t="shared" si="36"/>
        <v>111</v>
      </c>
      <c r="O823" s="38">
        <f t="shared" si="37"/>
        <v>3</v>
      </c>
      <c r="P823" s="38">
        <f t="shared" si="38"/>
        <v>1</v>
      </c>
      <c r="Q823" s="12" t="str">
        <f>IF(I823=0,"Never Recharged",INDEX(RFM_Method!$C$32:$G$36,6-K823,P823))</f>
        <v>Lost</v>
      </c>
      <c r="R823" s="39">
        <f>SUMIFS(Raw_DataUsage!$D$2:$D$5001,Raw_DataUsage!$B$2:$B$5001,A823)/1024</f>
        <v>6.6347167968749998</v>
      </c>
      <c r="S823" s="40">
        <f>SUMIFS(Raw_Calls!$D$2:$D$5001,Raw_Calls!$B$2:$B$5001,A823)/60</f>
        <v>36.549999999999997</v>
      </c>
      <c r="T823" s="38" t="str">
        <f>IF(COUNTIFS(Raw_Subscriptions!$B$2:$B$3001,A823,Raw_Subscriptions!$F$2:$F$3001,"Active")&gt;0,"Yes","No")</f>
        <v>Yes</v>
      </c>
    </row>
    <row r="824" spans="1:20" x14ac:dyDescent="0.3">
      <c r="A824" s="13" t="str">
        <f>Raw_Customers!A821</f>
        <v>C000820</v>
      </c>
      <c r="B824" s="13" t="str">
        <f>Raw_Customers!B821</f>
        <v>Rahul Sharma</v>
      </c>
      <c r="C824" s="13" t="str">
        <f>Raw_Customers!E821</f>
        <v>Mumbai</v>
      </c>
      <c r="D824" s="13" t="str">
        <f>Raw_Customers!F821</f>
        <v>Andhra Pradesh</v>
      </c>
      <c r="E824" s="13" t="str">
        <f>Raw_Customers!H821</f>
        <v>Inactive</v>
      </c>
      <c r="F824" s="35">
        <f>Raw_Customers!G821</f>
        <v>45822</v>
      </c>
      <c r="G824" s="36" t="str">
        <f>IF(I824=0,"",INT(_xlfn.MAXIFS(Raw_Recharges!$D$2:$D$3001,Raw_Recharges!$B$2:$B$3001,A824)))</f>
        <v/>
      </c>
      <c r="H824" s="12" t="str">
        <f>IF(I824=0,"",RFM_Method!$C$5-G824)</f>
        <v/>
      </c>
      <c r="I824" s="12">
        <f>COUNTIFS(Raw_Recharges!$B$2:$B$3001,A824)</f>
        <v>0</v>
      </c>
      <c r="J824" s="37" t="str">
        <f>IF(I824=0,"",SUMIFS(Raw_Recharges!$E$2:$E$3001,Raw_Recharges!$B$2:$B$3001,A824))</f>
        <v/>
      </c>
      <c r="K824" s="38">
        <f>IF(I824=0,0,IF(H824&lt;=RFM_Method!$C$22,5,IF(H824&lt;=RFM_Method!$C$23,4,IF(H824&lt;=RFM_Method!$C$24,3,IF(H824&lt;=RFM_Method!$C$25,2,1)))))</f>
        <v>0</v>
      </c>
      <c r="L824" s="38">
        <f>IF(I824=0,0,IF(I824&gt;=RFM_Method!$E$22,5,IF(I824&gt;=RFM_Method!$E$23,4,IF(I824&gt;=RFM_Method!$E$24,3,IF(I824&gt;=RFM_Method!$E$25,2,1)))))</f>
        <v>0</v>
      </c>
      <c r="M824" s="38">
        <f>IF(I824=0,0,IF(J824&gt;=RFM_Method!$D$25,5,IF(J824&gt;=RFM_Method!$D$24,4,IF(J824&gt;=RFM_Method!$D$23,3,IF(J824&gt;=RFM_Method!$D$22,2,1)))))</f>
        <v>0</v>
      </c>
      <c r="N824" s="38" t="str">
        <f t="shared" si="36"/>
        <v>000</v>
      </c>
      <c r="O824" s="38">
        <f t="shared" si="37"/>
        <v>0</v>
      </c>
      <c r="P824" s="38">
        <f t="shared" si="38"/>
        <v>0</v>
      </c>
      <c r="Q824" s="12" t="str">
        <f>IF(I824=0,"Never Recharged",INDEX(RFM_Method!$C$32:$G$36,6-K824,P824))</f>
        <v>Never Recharged</v>
      </c>
      <c r="R824" s="39">
        <f>SUMIFS(Raw_DataUsage!$D$2:$D$5001,Raw_DataUsage!$B$2:$B$5001,A824)/1024</f>
        <v>2.7465917968750002</v>
      </c>
      <c r="S824" s="40">
        <f>SUMIFS(Raw_Calls!$D$2:$D$5001,Raw_Calls!$B$2:$B$5001,A824)/60</f>
        <v>59.06666666666667</v>
      </c>
      <c r="T824" s="38" t="str">
        <f>IF(COUNTIFS(Raw_Subscriptions!$B$2:$B$3001,A824,Raw_Subscriptions!$F$2:$F$3001,"Active")&gt;0,"Yes","No")</f>
        <v>No</v>
      </c>
    </row>
    <row r="825" spans="1:20" x14ac:dyDescent="0.3">
      <c r="A825" s="13" t="str">
        <f>Raw_Customers!A822</f>
        <v>C000821</v>
      </c>
      <c r="B825" s="13" t="str">
        <f>Raw_Customers!B822</f>
        <v>Vikram Gupta</v>
      </c>
      <c r="C825" s="13" t="str">
        <f>Raw_Customers!E822</f>
        <v>Hyderabad</v>
      </c>
      <c r="D825" s="13" t="str">
        <f>Raw_Customers!F822</f>
        <v>Tamil Nadu</v>
      </c>
      <c r="E825" s="13" t="str">
        <f>Raw_Customers!H822</f>
        <v>Active</v>
      </c>
      <c r="F825" s="35">
        <f>Raw_Customers!G822</f>
        <v>45085</v>
      </c>
      <c r="G825" s="36">
        <f>IF(I825=0,"",INT(_xlfn.MAXIFS(Raw_Recharges!$D$2:$D$3001,Raw_Recharges!$B$2:$B$3001,A825)))</f>
        <v>45990</v>
      </c>
      <c r="H825" s="12">
        <f>IF(I825=0,"",RFM_Method!$C$5-G825)</f>
        <v>64</v>
      </c>
      <c r="I825" s="12">
        <f>COUNTIFS(Raw_Recharges!$B$2:$B$3001,A825)</f>
        <v>1</v>
      </c>
      <c r="J825" s="37">
        <f>IF(I825=0,"",SUMIFS(Raw_Recharges!$E$2:$E$3001,Raw_Recharges!$B$2:$B$3001,A825))</f>
        <v>2999</v>
      </c>
      <c r="K825" s="38">
        <f>IF(I825=0,0,IF(H825&lt;=RFM_Method!$C$22,5,IF(H825&lt;=RFM_Method!$C$23,4,IF(H825&lt;=RFM_Method!$C$24,3,IF(H825&lt;=RFM_Method!$C$25,2,1)))))</f>
        <v>4</v>
      </c>
      <c r="L825" s="38">
        <f>IF(I825=0,0,IF(I825&gt;=RFM_Method!$E$22,5,IF(I825&gt;=RFM_Method!$E$23,4,IF(I825&gt;=RFM_Method!$E$24,3,IF(I825&gt;=RFM_Method!$E$25,2,1)))))</f>
        <v>1</v>
      </c>
      <c r="M825" s="38">
        <f>IF(I825=0,0,IF(J825&gt;=RFM_Method!$D$25,5,IF(J825&gt;=RFM_Method!$D$24,4,IF(J825&gt;=RFM_Method!$D$23,3,IF(J825&gt;=RFM_Method!$D$22,2,1)))))</f>
        <v>5</v>
      </c>
      <c r="N825" s="38" t="str">
        <f t="shared" si="36"/>
        <v>415</v>
      </c>
      <c r="O825" s="38">
        <f t="shared" si="37"/>
        <v>10</v>
      </c>
      <c r="P825" s="38">
        <f t="shared" si="38"/>
        <v>3</v>
      </c>
      <c r="Q825" s="12" t="str">
        <f>IF(I825=0,"Never Recharged",INDEX(RFM_Method!$C$32:$G$36,6-K825,P825))</f>
        <v>Potential Loyalist</v>
      </c>
      <c r="R825" s="39">
        <f>SUMIFS(Raw_DataUsage!$D$2:$D$5001,Raw_DataUsage!$B$2:$B$5001,A825)/1024</f>
        <v>1.7806542968749999</v>
      </c>
      <c r="S825" s="40">
        <f>SUMIFS(Raw_Calls!$D$2:$D$5001,Raw_Calls!$B$2:$B$5001,A825)/60</f>
        <v>104.9</v>
      </c>
      <c r="T825" s="38" t="str">
        <f>IF(COUNTIFS(Raw_Subscriptions!$B$2:$B$3001,A825,Raw_Subscriptions!$F$2:$F$3001,"Active")&gt;0,"Yes","No")</f>
        <v>No</v>
      </c>
    </row>
    <row r="826" spans="1:20" x14ac:dyDescent="0.3">
      <c r="A826" s="13" t="str">
        <f>Raw_Customers!A823</f>
        <v>C000822</v>
      </c>
      <c r="B826" s="13" t="str">
        <f>Raw_Customers!B823</f>
        <v>Vikram Kumar</v>
      </c>
      <c r="C826" s="13" t="str">
        <f>Raw_Customers!E823</f>
        <v>Pune</v>
      </c>
      <c r="D826" s="13" t="str">
        <f>Raw_Customers!F823</f>
        <v>Karnataka</v>
      </c>
      <c r="E826" s="13" t="str">
        <f>Raw_Customers!H823</f>
        <v>Active</v>
      </c>
      <c r="F826" s="35">
        <f>Raw_Customers!G823</f>
        <v>45071</v>
      </c>
      <c r="G826" s="36">
        <f>IF(I826=0,"",INT(_xlfn.MAXIFS(Raw_Recharges!$D$2:$D$3001,Raw_Recharges!$B$2:$B$3001,A826)))</f>
        <v>45882</v>
      </c>
      <c r="H826" s="12">
        <f>IF(I826=0,"",RFM_Method!$C$5-G826)</f>
        <v>172</v>
      </c>
      <c r="I826" s="12">
        <f>COUNTIFS(Raw_Recharges!$B$2:$B$3001,A826)</f>
        <v>4</v>
      </c>
      <c r="J826" s="37">
        <f>IF(I826=0,"",SUMIFS(Raw_Recharges!$E$2:$E$3001,Raw_Recharges!$B$2:$B$3001,A826))</f>
        <v>2294</v>
      </c>
      <c r="K826" s="38">
        <f>IF(I826=0,0,IF(H826&lt;=RFM_Method!$C$22,5,IF(H826&lt;=RFM_Method!$C$23,4,IF(H826&lt;=RFM_Method!$C$24,3,IF(H826&lt;=RFM_Method!$C$25,2,1)))))</f>
        <v>2</v>
      </c>
      <c r="L826" s="38">
        <f>IF(I826=0,0,IF(I826&gt;=RFM_Method!$E$22,5,IF(I826&gt;=RFM_Method!$E$23,4,IF(I826&gt;=RFM_Method!$E$24,3,IF(I826&gt;=RFM_Method!$E$25,2,1)))))</f>
        <v>4</v>
      </c>
      <c r="M826" s="38">
        <f>IF(I826=0,0,IF(J826&gt;=RFM_Method!$D$25,5,IF(J826&gt;=RFM_Method!$D$24,4,IF(J826&gt;=RFM_Method!$D$23,3,IF(J826&gt;=RFM_Method!$D$22,2,1)))))</f>
        <v>4</v>
      </c>
      <c r="N826" s="38" t="str">
        <f t="shared" si="36"/>
        <v>244</v>
      </c>
      <c r="O826" s="38">
        <f t="shared" si="37"/>
        <v>10</v>
      </c>
      <c r="P826" s="38">
        <f t="shared" si="38"/>
        <v>4</v>
      </c>
      <c r="Q826" s="12" t="str">
        <f>IF(I826=0,"Never Recharged",INDEX(RFM_Method!$C$32:$G$36,6-K826,P826))</f>
        <v>At Risk</v>
      </c>
      <c r="R826" s="39">
        <f>SUMIFS(Raw_DataUsage!$D$2:$D$5001,Raw_DataUsage!$B$2:$B$5001,A826)/1024</f>
        <v>1.640361328125</v>
      </c>
      <c r="S826" s="40">
        <f>SUMIFS(Raw_Calls!$D$2:$D$5001,Raw_Calls!$B$2:$B$5001,A826)/60</f>
        <v>9.15</v>
      </c>
      <c r="T826" s="38" t="str">
        <f>IF(COUNTIFS(Raw_Subscriptions!$B$2:$B$3001,A826,Raw_Subscriptions!$F$2:$F$3001,"Active")&gt;0,"Yes","No")</f>
        <v>Yes</v>
      </c>
    </row>
    <row r="827" spans="1:20" x14ac:dyDescent="0.3">
      <c r="A827" s="13" t="str">
        <f>Raw_Customers!A824</f>
        <v>C000823</v>
      </c>
      <c r="B827" s="13" t="str">
        <f>Raw_Customers!B824</f>
        <v>Vikram Sharma</v>
      </c>
      <c r="C827" s="13" t="str">
        <f>Raw_Customers!E824</f>
        <v>Pune</v>
      </c>
      <c r="D827" s="13" t="str">
        <f>Raw_Customers!F824</f>
        <v>West Bengal</v>
      </c>
      <c r="E827" s="13" t="str">
        <f>Raw_Customers!H824</f>
        <v>Active</v>
      </c>
      <c r="F827" s="35">
        <f>Raw_Customers!G824</f>
        <v>46048</v>
      </c>
      <c r="G827" s="36">
        <f>IF(I827=0,"",INT(_xlfn.MAXIFS(Raw_Recharges!$D$2:$D$3001,Raw_Recharges!$B$2:$B$3001,A827)))</f>
        <v>46024</v>
      </c>
      <c r="H827" s="12">
        <f>IF(I827=0,"",RFM_Method!$C$5-G827)</f>
        <v>30</v>
      </c>
      <c r="I827" s="12">
        <f>COUNTIFS(Raw_Recharges!$B$2:$B$3001,A827)</f>
        <v>3</v>
      </c>
      <c r="J827" s="37">
        <f>IF(I827=0,"",SUMIFS(Raw_Recharges!$E$2:$E$3001,Raw_Recharges!$B$2:$B$3001,A827))</f>
        <v>1264</v>
      </c>
      <c r="K827" s="38">
        <f>IF(I827=0,0,IF(H827&lt;=RFM_Method!$C$22,5,IF(H827&lt;=RFM_Method!$C$23,4,IF(H827&lt;=RFM_Method!$C$24,3,IF(H827&lt;=RFM_Method!$C$25,2,1)))))</f>
        <v>5</v>
      </c>
      <c r="L827" s="38">
        <f>IF(I827=0,0,IF(I827&gt;=RFM_Method!$E$22,5,IF(I827&gt;=RFM_Method!$E$23,4,IF(I827&gt;=RFM_Method!$E$24,3,IF(I827&gt;=RFM_Method!$E$25,2,1)))))</f>
        <v>3</v>
      </c>
      <c r="M827" s="38">
        <f>IF(I827=0,0,IF(J827&gt;=RFM_Method!$D$25,5,IF(J827&gt;=RFM_Method!$D$24,4,IF(J827&gt;=RFM_Method!$D$23,3,IF(J827&gt;=RFM_Method!$D$22,2,1)))))</f>
        <v>4</v>
      </c>
      <c r="N827" s="38" t="str">
        <f t="shared" si="36"/>
        <v>534</v>
      </c>
      <c r="O827" s="38">
        <f t="shared" si="37"/>
        <v>12</v>
      </c>
      <c r="P827" s="38">
        <f t="shared" si="38"/>
        <v>4</v>
      </c>
      <c r="Q827" s="12" t="str">
        <f>IF(I827=0,"Never Recharged",INDEX(RFM_Method!$C$32:$G$36,6-K827,P827))</f>
        <v>Loyal Customers</v>
      </c>
      <c r="R827" s="39">
        <f>SUMIFS(Raw_DataUsage!$D$2:$D$5001,Raw_DataUsage!$B$2:$B$5001,A827)/1024</f>
        <v>5.118896484375</v>
      </c>
      <c r="S827" s="40">
        <f>SUMIFS(Raw_Calls!$D$2:$D$5001,Raw_Calls!$B$2:$B$5001,A827)/60</f>
        <v>120.36666666666666</v>
      </c>
      <c r="T827" s="38" t="str">
        <f>IF(COUNTIFS(Raw_Subscriptions!$B$2:$B$3001,A827,Raw_Subscriptions!$F$2:$F$3001,"Active")&gt;0,"Yes","No")</f>
        <v>Yes</v>
      </c>
    </row>
    <row r="828" spans="1:20" x14ac:dyDescent="0.3">
      <c r="A828" s="13" t="str">
        <f>Raw_Customers!A825</f>
        <v>C000824</v>
      </c>
      <c r="B828" s="13" t="str">
        <f>Raw_Customers!B825</f>
        <v>Priya Jha</v>
      </c>
      <c r="C828" s="13" t="str">
        <f>Raw_Customers!E825</f>
        <v>Delhi</v>
      </c>
      <c r="D828" s="13" t="str">
        <f>Raw_Customers!F825</f>
        <v>Mumbai</v>
      </c>
      <c r="E828" s="13" t="str">
        <f>Raw_Customers!H825</f>
        <v>Inactive</v>
      </c>
      <c r="F828" s="35">
        <f>Raw_Customers!G825</f>
        <v>45908</v>
      </c>
      <c r="G828" s="36">
        <f>IF(I828=0,"",INT(_xlfn.MAXIFS(Raw_Recharges!$D$2:$D$3001,Raw_Recharges!$B$2:$B$3001,A828)))</f>
        <v>45981</v>
      </c>
      <c r="H828" s="12">
        <f>IF(I828=0,"",RFM_Method!$C$5-G828)</f>
        <v>73</v>
      </c>
      <c r="I828" s="12">
        <f>COUNTIFS(Raw_Recharges!$B$2:$B$3001,A828)</f>
        <v>2</v>
      </c>
      <c r="J828" s="37">
        <f>IF(I828=0,"",SUMIFS(Raw_Recharges!$E$2:$E$3001,Raw_Recharges!$B$2:$B$3001,A828))</f>
        <v>448</v>
      </c>
      <c r="K828" s="38">
        <f>IF(I828=0,0,IF(H828&lt;=RFM_Method!$C$22,5,IF(H828&lt;=RFM_Method!$C$23,4,IF(H828&lt;=RFM_Method!$C$24,3,IF(H828&lt;=RFM_Method!$C$25,2,1)))))</f>
        <v>4</v>
      </c>
      <c r="L828" s="38">
        <f>IF(I828=0,0,IF(I828&gt;=RFM_Method!$E$22,5,IF(I828&gt;=RFM_Method!$E$23,4,IF(I828&gt;=RFM_Method!$E$24,3,IF(I828&gt;=RFM_Method!$E$25,2,1)))))</f>
        <v>2</v>
      </c>
      <c r="M828" s="38">
        <f>IF(I828=0,0,IF(J828&gt;=RFM_Method!$D$25,5,IF(J828&gt;=RFM_Method!$D$24,4,IF(J828&gt;=RFM_Method!$D$23,3,IF(J828&gt;=RFM_Method!$D$22,2,1)))))</f>
        <v>2</v>
      </c>
      <c r="N828" s="38" t="str">
        <f t="shared" si="36"/>
        <v>422</v>
      </c>
      <c r="O828" s="38">
        <f t="shared" si="37"/>
        <v>8</v>
      </c>
      <c r="P828" s="38">
        <f t="shared" si="38"/>
        <v>2</v>
      </c>
      <c r="Q828" s="12" t="str">
        <f>IF(I828=0,"Never Recharged",INDEX(RFM_Method!$C$32:$G$36,6-K828,P828))</f>
        <v>Potential Loyalist</v>
      </c>
      <c r="R828" s="39">
        <f>SUMIFS(Raw_DataUsage!$D$2:$D$5001,Raw_DataUsage!$B$2:$B$5001,A828)/1024</f>
        <v>4.0620410156250006</v>
      </c>
      <c r="S828" s="40">
        <f>SUMIFS(Raw_Calls!$D$2:$D$5001,Raw_Calls!$B$2:$B$5001,A828)/60</f>
        <v>97.95</v>
      </c>
      <c r="T828" s="38" t="str">
        <f>IF(COUNTIFS(Raw_Subscriptions!$B$2:$B$3001,A828,Raw_Subscriptions!$F$2:$F$3001,"Active")&gt;0,"Yes","No")</f>
        <v>Yes</v>
      </c>
    </row>
    <row r="829" spans="1:20" x14ac:dyDescent="0.3">
      <c r="A829" s="13" t="str">
        <f>Raw_Customers!A826</f>
        <v>C000825</v>
      </c>
      <c r="B829" s="13" t="str">
        <f>Raw_Customers!B826</f>
        <v>Suresh Singh</v>
      </c>
      <c r="C829" s="13" t="str">
        <f>Raw_Customers!E826</f>
        <v>Pune</v>
      </c>
      <c r="D829" s="13" t="str">
        <f>Raw_Customers!F826</f>
        <v>Karnataka</v>
      </c>
      <c r="E829" s="13" t="str">
        <f>Raw_Customers!H826</f>
        <v>Active</v>
      </c>
      <c r="F829" s="35">
        <f>Raw_Customers!G826</f>
        <v>45160</v>
      </c>
      <c r="G829" s="36" t="str">
        <f>IF(I829=0,"",INT(_xlfn.MAXIFS(Raw_Recharges!$D$2:$D$3001,Raw_Recharges!$B$2:$B$3001,A829)))</f>
        <v/>
      </c>
      <c r="H829" s="12" t="str">
        <f>IF(I829=0,"",RFM_Method!$C$5-G829)</f>
        <v/>
      </c>
      <c r="I829" s="12">
        <f>COUNTIFS(Raw_Recharges!$B$2:$B$3001,A829)</f>
        <v>0</v>
      </c>
      <c r="J829" s="37" t="str">
        <f>IF(I829=0,"",SUMIFS(Raw_Recharges!$E$2:$E$3001,Raw_Recharges!$B$2:$B$3001,A829))</f>
        <v/>
      </c>
      <c r="K829" s="38">
        <f>IF(I829=0,0,IF(H829&lt;=RFM_Method!$C$22,5,IF(H829&lt;=RFM_Method!$C$23,4,IF(H829&lt;=RFM_Method!$C$24,3,IF(H829&lt;=RFM_Method!$C$25,2,1)))))</f>
        <v>0</v>
      </c>
      <c r="L829" s="38">
        <f>IF(I829=0,0,IF(I829&gt;=RFM_Method!$E$22,5,IF(I829&gt;=RFM_Method!$E$23,4,IF(I829&gt;=RFM_Method!$E$24,3,IF(I829&gt;=RFM_Method!$E$25,2,1)))))</f>
        <v>0</v>
      </c>
      <c r="M829" s="38">
        <f>IF(I829=0,0,IF(J829&gt;=RFM_Method!$D$25,5,IF(J829&gt;=RFM_Method!$D$24,4,IF(J829&gt;=RFM_Method!$D$23,3,IF(J829&gt;=RFM_Method!$D$22,2,1)))))</f>
        <v>0</v>
      </c>
      <c r="N829" s="38" t="str">
        <f t="shared" si="36"/>
        <v>000</v>
      </c>
      <c r="O829" s="38">
        <f t="shared" si="37"/>
        <v>0</v>
      </c>
      <c r="P829" s="38">
        <f t="shared" si="38"/>
        <v>0</v>
      </c>
      <c r="Q829" s="12" t="str">
        <f>IF(I829=0,"Never Recharged",INDEX(RFM_Method!$C$32:$G$36,6-K829,P829))</f>
        <v>Never Recharged</v>
      </c>
      <c r="R829" s="39">
        <f>SUMIFS(Raw_DataUsage!$D$2:$D$5001,Raw_DataUsage!$B$2:$B$5001,A829)/1024</f>
        <v>0.32938476562500002</v>
      </c>
      <c r="S829" s="40">
        <f>SUMIFS(Raw_Calls!$D$2:$D$5001,Raw_Calls!$B$2:$B$5001,A829)/60</f>
        <v>27.216666666666665</v>
      </c>
      <c r="T829" s="38" t="str">
        <f>IF(COUNTIFS(Raw_Subscriptions!$B$2:$B$3001,A829,Raw_Subscriptions!$F$2:$F$3001,"Active")&gt;0,"Yes","No")</f>
        <v>No</v>
      </c>
    </row>
    <row r="830" spans="1:20" x14ac:dyDescent="0.3">
      <c r="A830" s="13" t="str">
        <f>Raw_Customers!A827</f>
        <v>C000826</v>
      </c>
      <c r="B830" s="13" t="str">
        <f>Raw_Customers!B827</f>
        <v>Pooja Reddy</v>
      </c>
      <c r="C830" s="13" t="str">
        <f>Raw_Customers!E827</f>
        <v>Pune</v>
      </c>
      <c r="D830" s="13" t="str">
        <f>Raw_Customers!F827</f>
        <v>Punjab</v>
      </c>
      <c r="E830" s="13" t="str">
        <f>Raw_Customers!H827</f>
        <v>Inactive</v>
      </c>
      <c r="F830" s="35">
        <f>Raw_Customers!G827</f>
        <v>45795</v>
      </c>
      <c r="G830" s="36" t="str">
        <f>IF(I830=0,"",INT(_xlfn.MAXIFS(Raw_Recharges!$D$2:$D$3001,Raw_Recharges!$B$2:$B$3001,A830)))</f>
        <v/>
      </c>
      <c r="H830" s="12" t="str">
        <f>IF(I830=0,"",RFM_Method!$C$5-G830)</f>
        <v/>
      </c>
      <c r="I830" s="12">
        <f>COUNTIFS(Raw_Recharges!$B$2:$B$3001,A830)</f>
        <v>0</v>
      </c>
      <c r="J830" s="37" t="str">
        <f>IF(I830=0,"",SUMIFS(Raw_Recharges!$E$2:$E$3001,Raw_Recharges!$B$2:$B$3001,A830))</f>
        <v/>
      </c>
      <c r="K830" s="38">
        <f>IF(I830=0,0,IF(H830&lt;=RFM_Method!$C$22,5,IF(H830&lt;=RFM_Method!$C$23,4,IF(H830&lt;=RFM_Method!$C$24,3,IF(H830&lt;=RFM_Method!$C$25,2,1)))))</f>
        <v>0</v>
      </c>
      <c r="L830" s="38">
        <f>IF(I830=0,0,IF(I830&gt;=RFM_Method!$E$22,5,IF(I830&gt;=RFM_Method!$E$23,4,IF(I830&gt;=RFM_Method!$E$24,3,IF(I830&gt;=RFM_Method!$E$25,2,1)))))</f>
        <v>0</v>
      </c>
      <c r="M830" s="38">
        <f>IF(I830=0,0,IF(J830&gt;=RFM_Method!$D$25,5,IF(J830&gt;=RFM_Method!$D$24,4,IF(J830&gt;=RFM_Method!$D$23,3,IF(J830&gt;=RFM_Method!$D$22,2,1)))))</f>
        <v>0</v>
      </c>
      <c r="N830" s="38" t="str">
        <f t="shared" si="36"/>
        <v>000</v>
      </c>
      <c r="O830" s="38">
        <f t="shared" si="37"/>
        <v>0</v>
      </c>
      <c r="P830" s="38">
        <f t="shared" si="38"/>
        <v>0</v>
      </c>
      <c r="Q830" s="12" t="str">
        <f>IF(I830=0,"Never Recharged",INDEX(RFM_Method!$C$32:$G$36,6-K830,P830))</f>
        <v>Never Recharged</v>
      </c>
      <c r="R830" s="39">
        <f>SUMIFS(Raw_DataUsage!$D$2:$D$5001,Raw_DataUsage!$B$2:$B$5001,A830)/1024</f>
        <v>0.47554687499999998</v>
      </c>
      <c r="S830" s="40">
        <f>SUMIFS(Raw_Calls!$D$2:$D$5001,Raw_Calls!$B$2:$B$5001,A830)/60</f>
        <v>0</v>
      </c>
      <c r="T830" s="38" t="str">
        <f>IF(COUNTIFS(Raw_Subscriptions!$B$2:$B$3001,A830,Raw_Subscriptions!$F$2:$F$3001,"Active")&gt;0,"Yes","No")</f>
        <v>No</v>
      </c>
    </row>
    <row r="831" spans="1:20" x14ac:dyDescent="0.3">
      <c r="A831" s="13" t="str">
        <f>Raw_Customers!A828</f>
        <v>C000827</v>
      </c>
      <c r="B831" s="13" t="str">
        <f>Raw_Customers!B828</f>
        <v>Amit Gupta</v>
      </c>
      <c r="C831" s="13" t="str">
        <f>Raw_Customers!E828</f>
        <v>Bangalore</v>
      </c>
      <c r="D831" s="13" t="str">
        <f>Raw_Customers!F828</f>
        <v>Punjab</v>
      </c>
      <c r="E831" s="13" t="str">
        <f>Raw_Customers!H828</f>
        <v>Active</v>
      </c>
      <c r="F831" s="35">
        <f>Raw_Customers!G828</f>
        <v>45657</v>
      </c>
      <c r="G831" s="36">
        <f>IF(I831=0,"",INT(_xlfn.MAXIFS(Raw_Recharges!$D$2:$D$3001,Raw_Recharges!$B$2:$B$3001,A831)))</f>
        <v>46026</v>
      </c>
      <c r="H831" s="12">
        <f>IF(I831=0,"",RFM_Method!$C$5-G831)</f>
        <v>28</v>
      </c>
      <c r="I831" s="12">
        <f>COUNTIFS(Raw_Recharges!$B$2:$B$3001,A831)</f>
        <v>3</v>
      </c>
      <c r="J831" s="37">
        <f>IF(I831=0,"",SUMIFS(Raw_Recharges!$E$2:$E$3001,Raw_Recharges!$B$2:$B$3001,A831))</f>
        <v>1457</v>
      </c>
      <c r="K831" s="38">
        <f>IF(I831=0,0,IF(H831&lt;=RFM_Method!$C$22,5,IF(H831&lt;=RFM_Method!$C$23,4,IF(H831&lt;=RFM_Method!$C$24,3,IF(H831&lt;=RFM_Method!$C$25,2,1)))))</f>
        <v>5</v>
      </c>
      <c r="L831" s="38">
        <f>IF(I831=0,0,IF(I831&gt;=RFM_Method!$E$22,5,IF(I831&gt;=RFM_Method!$E$23,4,IF(I831&gt;=RFM_Method!$E$24,3,IF(I831&gt;=RFM_Method!$E$25,2,1)))))</f>
        <v>3</v>
      </c>
      <c r="M831" s="38">
        <f>IF(I831=0,0,IF(J831&gt;=RFM_Method!$D$25,5,IF(J831&gt;=RFM_Method!$D$24,4,IF(J831&gt;=RFM_Method!$D$23,3,IF(J831&gt;=RFM_Method!$D$22,2,1)))))</f>
        <v>4</v>
      </c>
      <c r="N831" s="38" t="str">
        <f t="shared" si="36"/>
        <v>534</v>
      </c>
      <c r="O831" s="38">
        <f t="shared" si="37"/>
        <v>12</v>
      </c>
      <c r="P831" s="38">
        <f t="shared" si="38"/>
        <v>4</v>
      </c>
      <c r="Q831" s="12" t="str">
        <f>IF(I831=0,"Never Recharged",INDEX(RFM_Method!$C$32:$G$36,6-K831,P831))</f>
        <v>Loyal Customers</v>
      </c>
      <c r="R831" s="39">
        <f>SUMIFS(Raw_DataUsage!$D$2:$D$5001,Raw_DataUsage!$B$2:$B$5001,A831)/1024</f>
        <v>0</v>
      </c>
      <c r="S831" s="40">
        <f>SUMIFS(Raw_Calls!$D$2:$D$5001,Raw_Calls!$B$2:$B$5001,A831)/60</f>
        <v>191.03333333333333</v>
      </c>
      <c r="T831" s="38" t="str">
        <f>IF(COUNTIFS(Raw_Subscriptions!$B$2:$B$3001,A831,Raw_Subscriptions!$F$2:$F$3001,"Active")&gt;0,"Yes","No")</f>
        <v>Yes</v>
      </c>
    </row>
    <row r="832" spans="1:20" x14ac:dyDescent="0.3">
      <c r="A832" s="13" t="str">
        <f>Raw_Customers!A829</f>
        <v>C000828</v>
      </c>
      <c r="B832" s="13" t="str">
        <f>Raw_Customers!B829</f>
        <v>Amit Sharma</v>
      </c>
      <c r="C832" s="13" t="str">
        <f>Raw_Customers!E829</f>
        <v>Bangalore</v>
      </c>
      <c r="D832" s="13" t="str">
        <f>Raw_Customers!F829</f>
        <v>Telangana</v>
      </c>
      <c r="E832" s="13" t="str">
        <f>Raw_Customers!H829</f>
        <v>Active</v>
      </c>
      <c r="F832" s="35">
        <f>Raw_Customers!G829</f>
        <v>44697</v>
      </c>
      <c r="G832" s="36">
        <f>IF(I832=0,"",INT(_xlfn.MAXIFS(Raw_Recharges!$D$2:$D$3001,Raw_Recharges!$B$2:$B$3001,A832)))</f>
        <v>45868</v>
      </c>
      <c r="H832" s="12">
        <f>IF(I832=0,"",RFM_Method!$C$5-G832)</f>
        <v>186</v>
      </c>
      <c r="I832" s="12">
        <f>COUNTIFS(Raw_Recharges!$B$2:$B$3001,A832)</f>
        <v>3</v>
      </c>
      <c r="J832" s="37">
        <f>IF(I832=0,"",SUMIFS(Raw_Recharges!$E$2:$E$3001,Raw_Recharges!$B$2:$B$3001,A832))</f>
        <v>1113</v>
      </c>
      <c r="K832" s="38">
        <f>IF(I832=0,0,IF(H832&lt;=RFM_Method!$C$22,5,IF(H832&lt;=RFM_Method!$C$23,4,IF(H832&lt;=RFM_Method!$C$24,3,IF(H832&lt;=RFM_Method!$C$25,2,1)))))</f>
        <v>2</v>
      </c>
      <c r="L832" s="38">
        <f>IF(I832=0,0,IF(I832&gt;=RFM_Method!$E$22,5,IF(I832&gt;=RFM_Method!$E$23,4,IF(I832&gt;=RFM_Method!$E$24,3,IF(I832&gt;=RFM_Method!$E$25,2,1)))))</f>
        <v>3</v>
      </c>
      <c r="M832" s="38">
        <f>IF(I832=0,0,IF(J832&gt;=RFM_Method!$D$25,5,IF(J832&gt;=RFM_Method!$D$24,4,IF(J832&gt;=RFM_Method!$D$23,3,IF(J832&gt;=RFM_Method!$D$22,2,1)))))</f>
        <v>3</v>
      </c>
      <c r="N832" s="38" t="str">
        <f t="shared" si="36"/>
        <v>233</v>
      </c>
      <c r="O832" s="38">
        <f t="shared" si="37"/>
        <v>8</v>
      </c>
      <c r="P832" s="38">
        <f t="shared" si="38"/>
        <v>3</v>
      </c>
      <c r="Q832" s="12" t="str">
        <f>IF(I832=0,"Never Recharged",INDEX(RFM_Method!$C$32:$G$36,6-K832,P832))</f>
        <v>At Risk</v>
      </c>
      <c r="R832" s="39">
        <f>SUMIFS(Raw_DataUsage!$D$2:$D$5001,Raw_DataUsage!$B$2:$B$5001,A832)/1024</f>
        <v>3.972900390625</v>
      </c>
      <c r="S832" s="40">
        <f>SUMIFS(Raw_Calls!$D$2:$D$5001,Raw_Calls!$B$2:$B$5001,A832)/60</f>
        <v>119.53333333333333</v>
      </c>
      <c r="T832" s="38" t="str">
        <f>IF(COUNTIFS(Raw_Subscriptions!$B$2:$B$3001,A832,Raw_Subscriptions!$F$2:$F$3001,"Active")&gt;0,"Yes","No")</f>
        <v>No</v>
      </c>
    </row>
    <row r="833" spans="1:20" x14ac:dyDescent="0.3">
      <c r="A833" s="13" t="str">
        <f>Raw_Customers!A830</f>
        <v>C000829</v>
      </c>
      <c r="B833" s="13" t="str">
        <f>Raw_Customers!B830</f>
        <v>Vikram Gupta</v>
      </c>
      <c r="C833" s="13" t="str">
        <f>Raw_Customers!E830</f>
        <v>Pune</v>
      </c>
      <c r="D833" s="13" t="str">
        <f>Raw_Customers!F830</f>
        <v>Tamil Nadu</v>
      </c>
      <c r="E833" s="13" t="str">
        <f>Raw_Customers!H830</f>
        <v>Active</v>
      </c>
      <c r="F833" s="35">
        <f>Raw_Customers!G830</f>
        <v>45221</v>
      </c>
      <c r="G833" s="36">
        <f>IF(I833=0,"",INT(_xlfn.MAXIFS(Raw_Recharges!$D$2:$D$3001,Raw_Recharges!$B$2:$B$3001,A833)))</f>
        <v>46052</v>
      </c>
      <c r="H833" s="12">
        <f>IF(I833=0,"",RFM_Method!$C$5-G833)</f>
        <v>2</v>
      </c>
      <c r="I833" s="12">
        <f>COUNTIFS(Raw_Recharges!$B$2:$B$3001,A833)</f>
        <v>3</v>
      </c>
      <c r="J833" s="37">
        <f>IF(I833=0,"",SUMIFS(Raw_Recharges!$E$2:$E$3001,Raw_Recharges!$B$2:$B$3001,A833))</f>
        <v>1127</v>
      </c>
      <c r="K833" s="38">
        <f>IF(I833=0,0,IF(H833&lt;=RFM_Method!$C$22,5,IF(H833&lt;=RFM_Method!$C$23,4,IF(H833&lt;=RFM_Method!$C$24,3,IF(H833&lt;=RFM_Method!$C$25,2,1)))))</f>
        <v>5</v>
      </c>
      <c r="L833" s="38">
        <f>IF(I833=0,0,IF(I833&gt;=RFM_Method!$E$22,5,IF(I833&gt;=RFM_Method!$E$23,4,IF(I833&gt;=RFM_Method!$E$24,3,IF(I833&gt;=RFM_Method!$E$25,2,1)))))</f>
        <v>3</v>
      </c>
      <c r="M833" s="38">
        <f>IF(I833=0,0,IF(J833&gt;=RFM_Method!$D$25,5,IF(J833&gt;=RFM_Method!$D$24,4,IF(J833&gt;=RFM_Method!$D$23,3,IF(J833&gt;=RFM_Method!$D$22,2,1)))))</f>
        <v>3</v>
      </c>
      <c r="N833" s="38" t="str">
        <f t="shared" si="36"/>
        <v>533</v>
      </c>
      <c r="O833" s="38">
        <f t="shared" si="37"/>
        <v>11</v>
      </c>
      <c r="P833" s="38">
        <f t="shared" si="38"/>
        <v>3</v>
      </c>
      <c r="Q833" s="12" t="str">
        <f>IF(I833=0,"Never Recharged",INDEX(RFM_Method!$C$32:$G$36,6-K833,P833))</f>
        <v>Potential Loyalist</v>
      </c>
      <c r="R833" s="39">
        <f>SUMIFS(Raw_DataUsage!$D$2:$D$5001,Raw_DataUsage!$B$2:$B$5001,A833)/1024</f>
        <v>6.8225488281250009</v>
      </c>
      <c r="S833" s="40">
        <f>SUMIFS(Raw_Calls!$D$2:$D$5001,Raw_Calls!$B$2:$B$5001,A833)/60</f>
        <v>59.31666666666667</v>
      </c>
      <c r="T833" s="38" t="str">
        <f>IF(COUNTIFS(Raw_Subscriptions!$B$2:$B$3001,A833,Raw_Subscriptions!$F$2:$F$3001,"Active")&gt;0,"Yes","No")</f>
        <v>Yes</v>
      </c>
    </row>
    <row r="834" spans="1:20" x14ac:dyDescent="0.3">
      <c r="A834" s="13" t="str">
        <f>Raw_Customers!A831</f>
        <v>C000830</v>
      </c>
      <c r="B834" s="13" t="str">
        <f>Raw_Customers!B831</f>
        <v>Priya Khan</v>
      </c>
      <c r="C834" s="13" t="str">
        <f>Raw_Customers!E831</f>
        <v>Hyderabad</v>
      </c>
      <c r="D834" s="13" t="str">
        <f>Raw_Customers!F831</f>
        <v>UP West</v>
      </c>
      <c r="E834" s="13" t="str">
        <f>Raw_Customers!H831</f>
        <v>Active</v>
      </c>
      <c r="F834" s="35">
        <f>Raw_Customers!G831</f>
        <v>45093</v>
      </c>
      <c r="G834" s="36" t="str">
        <f>IF(I834=0,"",INT(_xlfn.MAXIFS(Raw_Recharges!$D$2:$D$3001,Raw_Recharges!$B$2:$B$3001,A834)))</f>
        <v/>
      </c>
      <c r="H834" s="12" t="str">
        <f>IF(I834=0,"",RFM_Method!$C$5-G834)</f>
        <v/>
      </c>
      <c r="I834" s="12">
        <f>COUNTIFS(Raw_Recharges!$B$2:$B$3001,A834)</f>
        <v>0</v>
      </c>
      <c r="J834" s="37" t="str">
        <f>IF(I834=0,"",SUMIFS(Raw_Recharges!$E$2:$E$3001,Raw_Recharges!$B$2:$B$3001,A834))</f>
        <v/>
      </c>
      <c r="K834" s="38">
        <f>IF(I834=0,0,IF(H834&lt;=RFM_Method!$C$22,5,IF(H834&lt;=RFM_Method!$C$23,4,IF(H834&lt;=RFM_Method!$C$24,3,IF(H834&lt;=RFM_Method!$C$25,2,1)))))</f>
        <v>0</v>
      </c>
      <c r="L834" s="38">
        <f>IF(I834=0,0,IF(I834&gt;=RFM_Method!$E$22,5,IF(I834&gt;=RFM_Method!$E$23,4,IF(I834&gt;=RFM_Method!$E$24,3,IF(I834&gt;=RFM_Method!$E$25,2,1)))))</f>
        <v>0</v>
      </c>
      <c r="M834" s="38">
        <f>IF(I834=0,0,IF(J834&gt;=RFM_Method!$D$25,5,IF(J834&gt;=RFM_Method!$D$24,4,IF(J834&gt;=RFM_Method!$D$23,3,IF(J834&gt;=RFM_Method!$D$22,2,1)))))</f>
        <v>0</v>
      </c>
      <c r="N834" s="38" t="str">
        <f t="shared" si="36"/>
        <v>000</v>
      </c>
      <c r="O834" s="38">
        <f t="shared" si="37"/>
        <v>0</v>
      </c>
      <c r="P834" s="38">
        <f t="shared" si="38"/>
        <v>0</v>
      </c>
      <c r="Q834" s="12" t="str">
        <f>IF(I834=0,"Never Recharged",INDEX(RFM_Method!$C$32:$G$36,6-K834,P834))</f>
        <v>Never Recharged</v>
      </c>
      <c r="R834" s="39">
        <f>SUMIFS(Raw_DataUsage!$D$2:$D$5001,Raw_DataUsage!$B$2:$B$5001,A834)/1024</f>
        <v>4.6964062499999999</v>
      </c>
      <c r="S834" s="40">
        <f>SUMIFS(Raw_Calls!$D$2:$D$5001,Raw_Calls!$B$2:$B$5001,A834)/60</f>
        <v>36.116666666666667</v>
      </c>
      <c r="T834" s="38" t="str">
        <f>IF(COUNTIFS(Raw_Subscriptions!$B$2:$B$3001,A834,Raw_Subscriptions!$F$2:$F$3001,"Active")&gt;0,"Yes","No")</f>
        <v>No</v>
      </c>
    </row>
    <row r="835" spans="1:20" x14ac:dyDescent="0.3">
      <c r="A835" s="13" t="str">
        <f>Raw_Customers!A832</f>
        <v>C000831</v>
      </c>
      <c r="B835" s="13" t="str">
        <f>Raw_Customers!B832</f>
        <v>Suresh Kumar</v>
      </c>
      <c r="C835" s="13" t="str">
        <f>Raw_Customers!E832</f>
        <v>Bangalore</v>
      </c>
      <c r="D835" s="13" t="str">
        <f>Raw_Customers!F832</f>
        <v>UP East</v>
      </c>
      <c r="E835" s="13" t="str">
        <f>Raw_Customers!H832</f>
        <v>Active</v>
      </c>
      <c r="F835" s="35">
        <f>Raw_Customers!G832</f>
        <v>45311</v>
      </c>
      <c r="G835" s="36">
        <f>IF(I835=0,"",INT(_xlfn.MAXIFS(Raw_Recharges!$D$2:$D$3001,Raw_Recharges!$B$2:$B$3001,A835)))</f>
        <v>45972</v>
      </c>
      <c r="H835" s="12">
        <f>IF(I835=0,"",RFM_Method!$C$5-G835)</f>
        <v>82</v>
      </c>
      <c r="I835" s="12">
        <f>COUNTIFS(Raw_Recharges!$B$2:$B$3001,A835)</f>
        <v>3</v>
      </c>
      <c r="J835" s="37">
        <f>IF(I835=0,"",SUMIFS(Raw_Recharges!$E$2:$E$3001,Raw_Recharges!$B$2:$B$3001,A835))</f>
        <v>3977</v>
      </c>
      <c r="K835" s="38">
        <f>IF(I835=0,0,IF(H835&lt;=RFM_Method!$C$22,5,IF(H835&lt;=RFM_Method!$C$23,4,IF(H835&lt;=RFM_Method!$C$24,3,IF(H835&lt;=RFM_Method!$C$25,2,1)))))</f>
        <v>4</v>
      </c>
      <c r="L835" s="38">
        <f>IF(I835=0,0,IF(I835&gt;=RFM_Method!$E$22,5,IF(I835&gt;=RFM_Method!$E$23,4,IF(I835&gt;=RFM_Method!$E$24,3,IF(I835&gt;=RFM_Method!$E$25,2,1)))))</f>
        <v>3</v>
      </c>
      <c r="M835" s="38">
        <f>IF(I835=0,0,IF(J835&gt;=RFM_Method!$D$25,5,IF(J835&gt;=RFM_Method!$D$24,4,IF(J835&gt;=RFM_Method!$D$23,3,IF(J835&gt;=RFM_Method!$D$22,2,1)))))</f>
        <v>5</v>
      </c>
      <c r="N835" s="38" t="str">
        <f t="shared" si="36"/>
        <v>435</v>
      </c>
      <c r="O835" s="38">
        <f t="shared" si="37"/>
        <v>12</v>
      </c>
      <c r="P835" s="38">
        <f t="shared" si="38"/>
        <v>4</v>
      </c>
      <c r="Q835" s="12" t="str">
        <f>IF(I835=0,"Never Recharged",INDEX(RFM_Method!$C$32:$G$36,6-K835,P835))</f>
        <v>Loyal Customers</v>
      </c>
      <c r="R835" s="39">
        <f>SUMIFS(Raw_DataUsage!$D$2:$D$5001,Raw_DataUsage!$B$2:$B$5001,A835)/1024</f>
        <v>5.9920703125000001</v>
      </c>
      <c r="S835" s="40">
        <f>SUMIFS(Raw_Calls!$D$2:$D$5001,Raw_Calls!$B$2:$B$5001,A835)/60</f>
        <v>133.66666666666666</v>
      </c>
      <c r="T835" s="38" t="str">
        <f>IF(COUNTIFS(Raw_Subscriptions!$B$2:$B$3001,A835,Raw_Subscriptions!$F$2:$F$3001,"Active")&gt;0,"Yes","No")</f>
        <v>Yes</v>
      </c>
    </row>
    <row r="836" spans="1:20" x14ac:dyDescent="0.3">
      <c r="A836" s="13" t="str">
        <f>Raw_Customers!A833</f>
        <v>C000832</v>
      </c>
      <c r="B836" s="13" t="str">
        <f>Raw_Customers!B833</f>
        <v>Priya Patel</v>
      </c>
      <c r="C836" s="13" t="str">
        <f>Raw_Customers!E833</f>
        <v>Hyderabad</v>
      </c>
      <c r="D836" s="13" t="str">
        <f>Raw_Customers!F833</f>
        <v>Punjab</v>
      </c>
      <c r="E836" s="13" t="str">
        <f>Raw_Customers!H833</f>
        <v>Active</v>
      </c>
      <c r="F836" s="35">
        <f>Raw_Customers!G833</f>
        <v>45748</v>
      </c>
      <c r="G836" s="36" t="str">
        <f>IF(I836=0,"",INT(_xlfn.MAXIFS(Raw_Recharges!$D$2:$D$3001,Raw_Recharges!$B$2:$B$3001,A836)))</f>
        <v/>
      </c>
      <c r="H836" s="12" t="str">
        <f>IF(I836=0,"",RFM_Method!$C$5-G836)</f>
        <v/>
      </c>
      <c r="I836" s="12">
        <f>COUNTIFS(Raw_Recharges!$B$2:$B$3001,A836)</f>
        <v>0</v>
      </c>
      <c r="J836" s="37" t="str">
        <f>IF(I836=0,"",SUMIFS(Raw_Recharges!$E$2:$E$3001,Raw_Recharges!$B$2:$B$3001,A836))</f>
        <v/>
      </c>
      <c r="K836" s="38">
        <f>IF(I836=0,0,IF(H836&lt;=RFM_Method!$C$22,5,IF(H836&lt;=RFM_Method!$C$23,4,IF(H836&lt;=RFM_Method!$C$24,3,IF(H836&lt;=RFM_Method!$C$25,2,1)))))</f>
        <v>0</v>
      </c>
      <c r="L836" s="38">
        <f>IF(I836=0,0,IF(I836&gt;=RFM_Method!$E$22,5,IF(I836&gt;=RFM_Method!$E$23,4,IF(I836&gt;=RFM_Method!$E$24,3,IF(I836&gt;=RFM_Method!$E$25,2,1)))))</f>
        <v>0</v>
      </c>
      <c r="M836" s="38">
        <f>IF(I836=0,0,IF(J836&gt;=RFM_Method!$D$25,5,IF(J836&gt;=RFM_Method!$D$24,4,IF(J836&gt;=RFM_Method!$D$23,3,IF(J836&gt;=RFM_Method!$D$22,2,1)))))</f>
        <v>0</v>
      </c>
      <c r="N836" s="38" t="str">
        <f t="shared" si="36"/>
        <v>000</v>
      </c>
      <c r="O836" s="38">
        <f t="shared" si="37"/>
        <v>0</v>
      </c>
      <c r="P836" s="38">
        <f t="shared" si="38"/>
        <v>0</v>
      </c>
      <c r="Q836" s="12" t="str">
        <f>IF(I836=0,"Never Recharged",INDEX(RFM_Method!$C$32:$G$36,6-K836,P836))</f>
        <v>Never Recharged</v>
      </c>
      <c r="R836" s="39">
        <f>SUMIFS(Raw_DataUsage!$D$2:$D$5001,Raw_DataUsage!$B$2:$B$5001,A836)/1024</f>
        <v>3.5144824218749999</v>
      </c>
      <c r="S836" s="40">
        <f>SUMIFS(Raw_Calls!$D$2:$D$5001,Raw_Calls!$B$2:$B$5001,A836)/60</f>
        <v>68.783333333333331</v>
      </c>
      <c r="T836" s="38" t="str">
        <f>IF(COUNTIFS(Raw_Subscriptions!$B$2:$B$3001,A836,Raw_Subscriptions!$F$2:$F$3001,"Active")&gt;0,"Yes","No")</f>
        <v>No</v>
      </c>
    </row>
    <row r="837" spans="1:20" x14ac:dyDescent="0.3">
      <c r="A837" s="13" t="str">
        <f>Raw_Customers!A834</f>
        <v>C000833</v>
      </c>
      <c r="B837" s="13" t="str">
        <f>Raw_Customers!B834</f>
        <v>Anita Yadav</v>
      </c>
      <c r="C837" s="13" t="str">
        <f>Raw_Customers!E834</f>
        <v>Delhi</v>
      </c>
      <c r="D837" s="13" t="str">
        <f>Raw_Customers!F834</f>
        <v>UP West</v>
      </c>
      <c r="E837" s="13" t="str">
        <f>Raw_Customers!H834</f>
        <v>Active</v>
      </c>
      <c r="F837" s="35">
        <f>Raw_Customers!G834</f>
        <v>45657</v>
      </c>
      <c r="G837" s="36" t="str">
        <f>IF(I837=0,"",INT(_xlfn.MAXIFS(Raw_Recharges!$D$2:$D$3001,Raw_Recharges!$B$2:$B$3001,A837)))</f>
        <v/>
      </c>
      <c r="H837" s="12" t="str">
        <f>IF(I837=0,"",RFM_Method!$C$5-G837)</f>
        <v/>
      </c>
      <c r="I837" s="12">
        <f>COUNTIFS(Raw_Recharges!$B$2:$B$3001,A837)</f>
        <v>0</v>
      </c>
      <c r="J837" s="37" t="str">
        <f>IF(I837=0,"",SUMIFS(Raw_Recharges!$E$2:$E$3001,Raw_Recharges!$B$2:$B$3001,A837))</f>
        <v/>
      </c>
      <c r="K837" s="38">
        <f>IF(I837=0,0,IF(H837&lt;=RFM_Method!$C$22,5,IF(H837&lt;=RFM_Method!$C$23,4,IF(H837&lt;=RFM_Method!$C$24,3,IF(H837&lt;=RFM_Method!$C$25,2,1)))))</f>
        <v>0</v>
      </c>
      <c r="L837" s="38">
        <f>IF(I837=0,0,IF(I837&gt;=RFM_Method!$E$22,5,IF(I837&gt;=RFM_Method!$E$23,4,IF(I837&gt;=RFM_Method!$E$24,3,IF(I837&gt;=RFM_Method!$E$25,2,1)))))</f>
        <v>0</v>
      </c>
      <c r="M837" s="38">
        <f>IF(I837=0,0,IF(J837&gt;=RFM_Method!$D$25,5,IF(J837&gt;=RFM_Method!$D$24,4,IF(J837&gt;=RFM_Method!$D$23,3,IF(J837&gt;=RFM_Method!$D$22,2,1)))))</f>
        <v>0</v>
      </c>
      <c r="N837" s="38" t="str">
        <f t="shared" ref="N837:N900" si="39">K837&amp;L837&amp;M837</f>
        <v>000</v>
      </c>
      <c r="O837" s="38">
        <f t="shared" ref="O837:O900" si="40">K837+L837+M837</f>
        <v>0</v>
      </c>
      <c r="P837" s="38">
        <f t="shared" ref="P837:P900" si="41">IF(I837=0,0,ROUND((L837+M837)/2,0))</f>
        <v>0</v>
      </c>
      <c r="Q837" s="12" t="str">
        <f>IF(I837=0,"Never Recharged",INDEX(RFM_Method!$C$32:$G$36,6-K837,P837))</f>
        <v>Never Recharged</v>
      </c>
      <c r="R837" s="39">
        <f>SUMIFS(Raw_DataUsage!$D$2:$D$5001,Raw_DataUsage!$B$2:$B$5001,A837)/1024</f>
        <v>2.0642675781249999</v>
      </c>
      <c r="S837" s="40">
        <f>SUMIFS(Raw_Calls!$D$2:$D$5001,Raw_Calls!$B$2:$B$5001,A837)/60</f>
        <v>15.05</v>
      </c>
      <c r="T837" s="38" t="str">
        <f>IF(COUNTIFS(Raw_Subscriptions!$B$2:$B$3001,A837,Raw_Subscriptions!$F$2:$F$3001,"Active")&gt;0,"Yes","No")</f>
        <v>No</v>
      </c>
    </row>
    <row r="838" spans="1:20" x14ac:dyDescent="0.3">
      <c r="A838" s="13" t="str">
        <f>Raw_Customers!A835</f>
        <v>C000834</v>
      </c>
      <c r="B838" s="13" t="str">
        <f>Raw_Customers!B835</f>
        <v>Suresh Gupta</v>
      </c>
      <c r="C838" s="13" t="str">
        <f>Raw_Customers!E835</f>
        <v>Bangalore</v>
      </c>
      <c r="D838" s="13" t="str">
        <f>Raw_Customers!F835</f>
        <v>Punjab</v>
      </c>
      <c r="E838" s="13" t="str">
        <f>Raw_Customers!H835</f>
        <v>Active</v>
      </c>
      <c r="F838" s="35">
        <f>Raw_Customers!G835</f>
        <v>44322</v>
      </c>
      <c r="G838" s="36">
        <f>IF(I838=0,"",INT(_xlfn.MAXIFS(Raw_Recharges!$D$2:$D$3001,Raw_Recharges!$B$2:$B$3001,A838)))</f>
        <v>45993</v>
      </c>
      <c r="H838" s="12">
        <f>IF(I838=0,"",RFM_Method!$C$5-G838)</f>
        <v>61</v>
      </c>
      <c r="I838" s="12">
        <f>COUNTIFS(Raw_Recharges!$B$2:$B$3001,A838)</f>
        <v>2</v>
      </c>
      <c r="J838" s="37">
        <f>IF(I838=0,"",SUMIFS(Raw_Recharges!$E$2:$E$3001,Raw_Recharges!$B$2:$B$3001,A838))</f>
        <v>778</v>
      </c>
      <c r="K838" s="38">
        <f>IF(I838=0,0,IF(H838&lt;=RFM_Method!$C$22,5,IF(H838&lt;=RFM_Method!$C$23,4,IF(H838&lt;=RFM_Method!$C$24,3,IF(H838&lt;=RFM_Method!$C$25,2,1)))))</f>
        <v>4</v>
      </c>
      <c r="L838" s="38">
        <f>IF(I838=0,0,IF(I838&gt;=RFM_Method!$E$22,5,IF(I838&gt;=RFM_Method!$E$23,4,IF(I838&gt;=RFM_Method!$E$24,3,IF(I838&gt;=RFM_Method!$E$25,2,1)))))</f>
        <v>2</v>
      </c>
      <c r="M838" s="38">
        <f>IF(I838=0,0,IF(J838&gt;=RFM_Method!$D$25,5,IF(J838&gt;=RFM_Method!$D$24,4,IF(J838&gt;=RFM_Method!$D$23,3,IF(J838&gt;=RFM_Method!$D$22,2,1)))))</f>
        <v>3</v>
      </c>
      <c r="N838" s="38" t="str">
        <f t="shared" si="39"/>
        <v>423</v>
      </c>
      <c r="O838" s="38">
        <f t="shared" si="40"/>
        <v>9</v>
      </c>
      <c r="P838" s="38">
        <f t="shared" si="41"/>
        <v>3</v>
      </c>
      <c r="Q838" s="12" t="str">
        <f>IF(I838=0,"Never Recharged",INDEX(RFM_Method!$C$32:$G$36,6-K838,P838))</f>
        <v>Potential Loyalist</v>
      </c>
      <c r="R838" s="39">
        <f>SUMIFS(Raw_DataUsage!$D$2:$D$5001,Raw_DataUsage!$B$2:$B$5001,A838)/1024</f>
        <v>4.4301074218750003</v>
      </c>
      <c r="S838" s="40">
        <f>SUMIFS(Raw_Calls!$D$2:$D$5001,Raw_Calls!$B$2:$B$5001,A838)/60</f>
        <v>102.68333333333334</v>
      </c>
      <c r="T838" s="38" t="str">
        <f>IF(COUNTIFS(Raw_Subscriptions!$B$2:$B$3001,A838,Raw_Subscriptions!$F$2:$F$3001,"Active")&gt;0,"Yes","No")</f>
        <v>Yes</v>
      </c>
    </row>
    <row r="839" spans="1:20" x14ac:dyDescent="0.3">
      <c r="A839" s="13" t="str">
        <f>Raw_Customers!A836</f>
        <v>C000835</v>
      </c>
      <c r="B839" s="13" t="str">
        <f>Raw_Customers!B836</f>
        <v>Priya Yadav</v>
      </c>
      <c r="C839" s="13" t="str">
        <f>Raw_Customers!E836</f>
        <v>Delhi</v>
      </c>
      <c r="D839" s="13" t="str">
        <f>Raw_Customers!F836</f>
        <v>Karnataka</v>
      </c>
      <c r="E839" s="13" t="str">
        <f>Raw_Customers!H836</f>
        <v>Active</v>
      </c>
      <c r="F839" s="35">
        <f>Raw_Customers!G836</f>
        <v>44909</v>
      </c>
      <c r="G839" s="36">
        <f>IF(I839=0,"",INT(_xlfn.MAXIFS(Raw_Recharges!$D$2:$D$3001,Raw_Recharges!$B$2:$B$3001,A839)))</f>
        <v>46025</v>
      </c>
      <c r="H839" s="12">
        <f>IF(I839=0,"",RFM_Method!$C$5-G839)</f>
        <v>29</v>
      </c>
      <c r="I839" s="12">
        <f>COUNTIFS(Raw_Recharges!$B$2:$B$3001,A839)</f>
        <v>4</v>
      </c>
      <c r="J839" s="37">
        <f>IF(I839=0,"",SUMIFS(Raw_Recharges!$E$2:$E$3001,Raw_Recharges!$B$2:$B$3001,A839))</f>
        <v>1396</v>
      </c>
      <c r="K839" s="38">
        <f>IF(I839=0,0,IF(H839&lt;=RFM_Method!$C$22,5,IF(H839&lt;=RFM_Method!$C$23,4,IF(H839&lt;=RFM_Method!$C$24,3,IF(H839&lt;=RFM_Method!$C$25,2,1)))))</f>
        <v>5</v>
      </c>
      <c r="L839" s="38">
        <f>IF(I839=0,0,IF(I839&gt;=RFM_Method!$E$22,5,IF(I839&gt;=RFM_Method!$E$23,4,IF(I839&gt;=RFM_Method!$E$24,3,IF(I839&gt;=RFM_Method!$E$25,2,1)))))</f>
        <v>4</v>
      </c>
      <c r="M839" s="38">
        <f>IF(I839=0,0,IF(J839&gt;=RFM_Method!$D$25,5,IF(J839&gt;=RFM_Method!$D$24,4,IF(J839&gt;=RFM_Method!$D$23,3,IF(J839&gt;=RFM_Method!$D$22,2,1)))))</f>
        <v>4</v>
      </c>
      <c r="N839" s="38" t="str">
        <f t="shared" si="39"/>
        <v>544</v>
      </c>
      <c r="O839" s="38">
        <f t="shared" si="40"/>
        <v>13</v>
      </c>
      <c r="P839" s="38">
        <f t="shared" si="41"/>
        <v>4</v>
      </c>
      <c r="Q839" s="12" t="str">
        <f>IF(I839=0,"Never Recharged",INDEX(RFM_Method!$C$32:$G$36,6-K839,P839))</f>
        <v>Loyal Customers</v>
      </c>
      <c r="R839" s="39">
        <f>SUMIFS(Raw_DataUsage!$D$2:$D$5001,Raw_DataUsage!$B$2:$B$5001,A839)/1024</f>
        <v>5.0261718750000002</v>
      </c>
      <c r="S839" s="40">
        <f>SUMIFS(Raw_Calls!$D$2:$D$5001,Raw_Calls!$B$2:$B$5001,A839)/60</f>
        <v>0</v>
      </c>
      <c r="T839" s="38" t="str">
        <f>IF(COUNTIFS(Raw_Subscriptions!$B$2:$B$3001,A839,Raw_Subscriptions!$F$2:$F$3001,"Active")&gt;0,"Yes","No")</f>
        <v>Yes</v>
      </c>
    </row>
    <row r="840" spans="1:20" x14ac:dyDescent="0.3">
      <c r="A840" s="13" t="str">
        <f>Raw_Customers!A837</f>
        <v>C000836</v>
      </c>
      <c r="B840" s="13" t="str">
        <f>Raw_Customers!B837</f>
        <v>Anita Singh</v>
      </c>
      <c r="C840" s="13" t="str">
        <f>Raw_Customers!E837</f>
        <v>Mumbai</v>
      </c>
      <c r="D840" s="13" t="str">
        <f>Raw_Customers!F837</f>
        <v>Andhra Pradesh</v>
      </c>
      <c r="E840" s="13" t="str">
        <f>Raw_Customers!H837</f>
        <v>Active</v>
      </c>
      <c r="F840" s="35">
        <f>Raw_Customers!G837</f>
        <v>45850</v>
      </c>
      <c r="G840" s="36">
        <f>IF(I840=0,"",INT(_xlfn.MAXIFS(Raw_Recharges!$D$2:$D$3001,Raw_Recharges!$B$2:$B$3001,A840)))</f>
        <v>45955</v>
      </c>
      <c r="H840" s="12">
        <f>IF(I840=0,"",RFM_Method!$C$5-G840)</f>
        <v>99</v>
      </c>
      <c r="I840" s="12">
        <f>COUNTIFS(Raw_Recharges!$B$2:$B$3001,A840)</f>
        <v>2</v>
      </c>
      <c r="J840" s="37">
        <f>IF(I840=0,"",SUMIFS(Raw_Recharges!$E$2:$E$3001,Raw_Recharges!$B$2:$B$3001,A840))</f>
        <v>978</v>
      </c>
      <c r="K840" s="38">
        <f>IF(I840=0,0,IF(H840&lt;=RFM_Method!$C$22,5,IF(H840&lt;=RFM_Method!$C$23,4,IF(H840&lt;=RFM_Method!$C$24,3,IF(H840&lt;=RFM_Method!$C$25,2,1)))))</f>
        <v>3</v>
      </c>
      <c r="L840" s="38">
        <f>IF(I840=0,0,IF(I840&gt;=RFM_Method!$E$22,5,IF(I840&gt;=RFM_Method!$E$23,4,IF(I840&gt;=RFM_Method!$E$24,3,IF(I840&gt;=RFM_Method!$E$25,2,1)))))</f>
        <v>2</v>
      </c>
      <c r="M840" s="38">
        <f>IF(I840=0,0,IF(J840&gt;=RFM_Method!$D$25,5,IF(J840&gt;=RFM_Method!$D$24,4,IF(J840&gt;=RFM_Method!$D$23,3,IF(J840&gt;=RFM_Method!$D$22,2,1)))))</f>
        <v>3</v>
      </c>
      <c r="N840" s="38" t="str">
        <f t="shared" si="39"/>
        <v>323</v>
      </c>
      <c r="O840" s="38">
        <f t="shared" si="40"/>
        <v>8</v>
      </c>
      <c r="P840" s="38">
        <f t="shared" si="41"/>
        <v>3</v>
      </c>
      <c r="Q840" s="12" t="str">
        <f>IF(I840=0,"Never Recharged",INDEX(RFM_Method!$C$32:$G$36,6-K840,P840))</f>
        <v>Need Attention</v>
      </c>
      <c r="R840" s="39">
        <f>SUMIFS(Raw_DataUsage!$D$2:$D$5001,Raw_DataUsage!$B$2:$B$5001,A840)/1024</f>
        <v>1.9116992187499999</v>
      </c>
      <c r="S840" s="40">
        <f>SUMIFS(Raw_Calls!$D$2:$D$5001,Raw_Calls!$B$2:$B$5001,A840)/60</f>
        <v>54.466666666666669</v>
      </c>
      <c r="T840" s="38" t="str">
        <f>IF(COUNTIFS(Raw_Subscriptions!$B$2:$B$3001,A840,Raw_Subscriptions!$F$2:$F$3001,"Active")&gt;0,"Yes","No")</f>
        <v>No</v>
      </c>
    </row>
    <row r="841" spans="1:20" x14ac:dyDescent="0.3">
      <c r="A841" s="13" t="str">
        <f>Raw_Customers!A838</f>
        <v>C000837</v>
      </c>
      <c r="B841" s="13" t="str">
        <f>Raw_Customers!B838</f>
        <v>Suresh Jha</v>
      </c>
      <c r="C841" s="13" t="str">
        <f>Raw_Customers!E838</f>
        <v>Chennai</v>
      </c>
      <c r="D841" s="13" t="str">
        <f>Raw_Customers!F838</f>
        <v>Delhi NCR</v>
      </c>
      <c r="E841" s="13" t="str">
        <f>Raw_Customers!H838</f>
        <v>Active</v>
      </c>
      <c r="F841" s="35">
        <f>Raw_Customers!G838</f>
        <v>45138</v>
      </c>
      <c r="G841" s="36" t="str">
        <f>IF(I841=0,"",INT(_xlfn.MAXIFS(Raw_Recharges!$D$2:$D$3001,Raw_Recharges!$B$2:$B$3001,A841)))</f>
        <v/>
      </c>
      <c r="H841" s="12" t="str">
        <f>IF(I841=0,"",RFM_Method!$C$5-G841)</f>
        <v/>
      </c>
      <c r="I841" s="12">
        <f>COUNTIFS(Raw_Recharges!$B$2:$B$3001,A841)</f>
        <v>0</v>
      </c>
      <c r="J841" s="37" t="str">
        <f>IF(I841=0,"",SUMIFS(Raw_Recharges!$E$2:$E$3001,Raw_Recharges!$B$2:$B$3001,A841))</f>
        <v/>
      </c>
      <c r="K841" s="38">
        <f>IF(I841=0,0,IF(H841&lt;=RFM_Method!$C$22,5,IF(H841&lt;=RFM_Method!$C$23,4,IF(H841&lt;=RFM_Method!$C$24,3,IF(H841&lt;=RFM_Method!$C$25,2,1)))))</f>
        <v>0</v>
      </c>
      <c r="L841" s="38">
        <f>IF(I841=0,0,IF(I841&gt;=RFM_Method!$E$22,5,IF(I841&gt;=RFM_Method!$E$23,4,IF(I841&gt;=RFM_Method!$E$24,3,IF(I841&gt;=RFM_Method!$E$25,2,1)))))</f>
        <v>0</v>
      </c>
      <c r="M841" s="38">
        <f>IF(I841=0,0,IF(J841&gt;=RFM_Method!$D$25,5,IF(J841&gt;=RFM_Method!$D$24,4,IF(J841&gt;=RFM_Method!$D$23,3,IF(J841&gt;=RFM_Method!$D$22,2,1)))))</f>
        <v>0</v>
      </c>
      <c r="N841" s="38" t="str">
        <f t="shared" si="39"/>
        <v>000</v>
      </c>
      <c r="O841" s="38">
        <f t="shared" si="40"/>
        <v>0</v>
      </c>
      <c r="P841" s="38">
        <f t="shared" si="41"/>
        <v>0</v>
      </c>
      <c r="Q841" s="12" t="str">
        <f>IF(I841=0,"Never Recharged",INDEX(RFM_Method!$C$32:$G$36,6-K841,P841))</f>
        <v>Never Recharged</v>
      </c>
      <c r="R841" s="39">
        <f>SUMIFS(Raw_DataUsage!$D$2:$D$5001,Raw_DataUsage!$B$2:$B$5001,A841)/1024</f>
        <v>2.5083300781249998</v>
      </c>
      <c r="S841" s="40">
        <f>SUMIFS(Raw_Calls!$D$2:$D$5001,Raw_Calls!$B$2:$B$5001,A841)/60</f>
        <v>7.666666666666667</v>
      </c>
      <c r="T841" s="38" t="str">
        <f>IF(COUNTIFS(Raw_Subscriptions!$B$2:$B$3001,A841,Raw_Subscriptions!$F$2:$F$3001,"Active")&gt;0,"Yes","No")</f>
        <v>No</v>
      </c>
    </row>
    <row r="842" spans="1:20" x14ac:dyDescent="0.3">
      <c r="A842" s="13" t="str">
        <f>Raw_Customers!A839</f>
        <v>C000838</v>
      </c>
      <c r="B842" s="13" t="str">
        <f>Raw_Customers!B839</f>
        <v>Priya Mishra</v>
      </c>
      <c r="C842" s="13" t="str">
        <f>Raw_Customers!E839</f>
        <v>Hyderabad</v>
      </c>
      <c r="D842" s="13" t="str">
        <f>Raw_Customers!F839</f>
        <v>Maharashtra</v>
      </c>
      <c r="E842" s="13" t="str">
        <f>Raw_Customers!H839</f>
        <v>Inactive</v>
      </c>
      <c r="F842" s="35">
        <f>Raw_Customers!G839</f>
        <v>44187</v>
      </c>
      <c r="G842" s="36">
        <f>IF(I842=0,"",INT(_xlfn.MAXIFS(Raw_Recharges!$D$2:$D$3001,Raw_Recharges!$B$2:$B$3001,A842)))</f>
        <v>45930</v>
      </c>
      <c r="H842" s="12">
        <f>IF(I842=0,"",RFM_Method!$C$5-G842)</f>
        <v>124</v>
      </c>
      <c r="I842" s="12">
        <f>COUNTIFS(Raw_Recharges!$B$2:$B$3001,A842)</f>
        <v>3</v>
      </c>
      <c r="J842" s="37">
        <f>IF(I842=0,"",SUMIFS(Raw_Recharges!$E$2:$E$3001,Raw_Recharges!$B$2:$B$3001,A842))</f>
        <v>1163</v>
      </c>
      <c r="K842" s="38">
        <f>IF(I842=0,0,IF(H842&lt;=RFM_Method!$C$22,5,IF(H842&lt;=RFM_Method!$C$23,4,IF(H842&lt;=RFM_Method!$C$24,3,IF(H842&lt;=RFM_Method!$C$25,2,1)))))</f>
        <v>3</v>
      </c>
      <c r="L842" s="38">
        <f>IF(I842=0,0,IF(I842&gt;=RFM_Method!$E$22,5,IF(I842&gt;=RFM_Method!$E$23,4,IF(I842&gt;=RFM_Method!$E$24,3,IF(I842&gt;=RFM_Method!$E$25,2,1)))))</f>
        <v>3</v>
      </c>
      <c r="M842" s="38">
        <f>IF(I842=0,0,IF(J842&gt;=RFM_Method!$D$25,5,IF(J842&gt;=RFM_Method!$D$24,4,IF(J842&gt;=RFM_Method!$D$23,3,IF(J842&gt;=RFM_Method!$D$22,2,1)))))</f>
        <v>4</v>
      </c>
      <c r="N842" s="38" t="str">
        <f t="shared" si="39"/>
        <v>334</v>
      </c>
      <c r="O842" s="38">
        <f t="shared" si="40"/>
        <v>10</v>
      </c>
      <c r="P842" s="38">
        <f t="shared" si="41"/>
        <v>4</v>
      </c>
      <c r="Q842" s="12" t="str">
        <f>IF(I842=0,"Never Recharged",INDEX(RFM_Method!$C$32:$G$36,6-K842,P842))</f>
        <v>Loyal Customers</v>
      </c>
      <c r="R842" s="39">
        <f>SUMIFS(Raw_DataUsage!$D$2:$D$5001,Raw_DataUsage!$B$2:$B$5001,A842)/1024</f>
        <v>2.3924414062500001</v>
      </c>
      <c r="S842" s="40">
        <f>SUMIFS(Raw_Calls!$D$2:$D$5001,Raw_Calls!$B$2:$B$5001,A842)/60</f>
        <v>116.11666666666666</v>
      </c>
      <c r="T842" s="38" t="str">
        <f>IF(COUNTIFS(Raw_Subscriptions!$B$2:$B$3001,A842,Raw_Subscriptions!$F$2:$F$3001,"Active")&gt;0,"Yes","No")</f>
        <v>No</v>
      </c>
    </row>
    <row r="843" spans="1:20" x14ac:dyDescent="0.3">
      <c r="A843" s="13" t="str">
        <f>Raw_Customers!A840</f>
        <v>C000839</v>
      </c>
      <c r="B843" s="13" t="str">
        <f>Raw_Customers!B840</f>
        <v>Amit Reddy</v>
      </c>
      <c r="C843" s="13" t="str">
        <f>Raw_Customers!E840</f>
        <v>Hyderabad</v>
      </c>
      <c r="D843" s="13" t="str">
        <f>Raw_Customers!F840</f>
        <v>Karnataka</v>
      </c>
      <c r="E843" s="13" t="str">
        <f>Raw_Customers!H840</f>
        <v>Inactive</v>
      </c>
      <c r="F843" s="35">
        <f>Raw_Customers!G840</f>
        <v>44161</v>
      </c>
      <c r="G843" s="36" t="str">
        <f>IF(I843=0,"",INT(_xlfn.MAXIFS(Raw_Recharges!$D$2:$D$3001,Raw_Recharges!$B$2:$B$3001,A843)))</f>
        <v/>
      </c>
      <c r="H843" s="12" t="str">
        <f>IF(I843=0,"",RFM_Method!$C$5-G843)</f>
        <v/>
      </c>
      <c r="I843" s="12">
        <f>COUNTIFS(Raw_Recharges!$B$2:$B$3001,A843)</f>
        <v>0</v>
      </c>
      <c r="J843" s="37" t="str">
        <f>IF(I843=0,"",SUMIFS(Raw_Recharges!$E$2:$E$3001,Raw_Recharges!$B$2:$B$3001,A843))</f>
        <v/>
      </c>
      <c r="K843" s="38">
        <f>IF(I843=0,0,IF(H843&lt;=RFM_Method!$C$22,5,IF(H843&lt;=RFM_Method!$C$23,4,IF(H843&lt;=RFM_Method!$C$24,3,IF(H843&lt;=RFM_Method!$C$25,2,1)))))</f>
        <v>0</v>
      </c>
      <c r="L843" s="38">
        <f>IF(I843=0,0,IF(I843&gt;=RFM_Method!$E$22,5,IF(I843&gt;=RFM_Method!$E$23,4,IF(I843&gt;=RFM_Method!$E$24,3,IF(I843&gt;=RFM_Method!$E$25,2,1)))))</f>
        <v>0</v>
      </c>
      <c r="M843" s="38">
        <f>IF(I843=0,0,IF(J843&gt;=RFM_Method!$D$25,5,IF(J843&gt;=RFM_Method!$D$24,4,IF(J843&gt;=RFM_Method!$D$23,3,IF(J843&gt;=RFM_Method!$D$22,2,1)))))</f>
        <v>0</v>
      </c>
      <c r="N843" s="38" t="str">
        <f t="shared" si="39"/>
        <v>000</v>
      </c>
      <c r="O843" s="38">
        <f t="shared" si="40"/>
        <v>0</v>
      </c>
      <c r="P843" s="38">
        <f t="shared" si="41"/>
        <v>0</v>
      </c>
      <c r="Q843" s="12" t="str">
        <f>IF(I843=0,"Never Recharged",INDEX(RFM_Method!$C$32:$G$36,6-K843,P843))</f>
        <v>Never Recharged</v>
      </c>
      <c r="R843" s="39">
        <f>SUMIFS(Raw_DataUsage!$D$2:$D$5001,Raw_DataUsage!$B$2:$B$5001,A843)/1024</f>
        <v>5.0839257812500005</v>
      </c>
      <c r="S843" s="40">
        <f>SUMIFS(Raw_Calls!$D$2:$D$5001,Raw_Calls!$B$2:$B$5001,A843)/60</f>
        <v>57.56666666666667</v>
      </c>
      <c r="T843" s="38" t="str">
        <f>IF(COUNTIFS(Raw_Subscriptions!$B$2:$B$3001,A843,Raw_Subscriptions!$F$2:$F$3001,"Active")&gt;0,"Yes","No")</f>
        <v>No</v>
      </c>
    </row>
    <row r="844" spans="1:20" x14ac:dyDescent="0.3">
      <c r="A844" s="13" t="str">
        <f>Raw_Customers!A841</f>
        <v>C000840</v>
      </c>
      <c r="B844" s="13" t="str">
        <f>Raw_Customers!B841</f>
        <v>Vikram Mishra</v>
      </c>
      <c r="C844" s="13" t="str">
        <f>Raw_Customers!E841</f>
        <v>Bangalore</v>
      </c>
      <c r="D844" s="13" t="str">
        <f>Raw_Customers!F841</f>
        <v>Karnataka</v>
      </c>
      <c r="E844" s="13" t="str">
        <f>Raw_Customers!H841</f>
        <v>Active</v>
      </c>
      <c r="F844" s="35">
        <f>Raw_Customers!G841</f>
        <v>45708</v>
      </c>
      <c r="G844" s="36">
        <f>IF(I844=0,"",INT(_xlfn.MAXIFS(Raw_Recharges!$D$2:$D$3001,Raw_Recharges!$B$2:$B$3001,A844)))</f>
        <v>45940</v>
      </c>
      <c r="H844" s="12">
        <f>IF(I844=0,"",RFM_Method!$C$5-G844)</f>
        <v>114</v>
      </c>
      <c r="I844" s="12">
        <f>COUNTIFS(Raw_Recharges!$B$2:$B$3001,A844)</f>
        <v>2</v>
      </c>
      <c r="J844" s="37">
        <f>IF(I844=0,"",SUMIFS(Raw_Recharges!$E$2:$E$3001,Raw_Recharges!$B$2:$B$3001,A844))</f>
        <v>1015</v>
      </c>
      <c r="K844" s="38">
        <f>IF(I844=0,0,IF(H844&lt;=RFM_Method!$C$22,5,IF(H844&lt;=RFM_Method!$C$23,4,IF(H844&lt;=RFM_Method!$C$24,3,IF(H844&lt;=RFM_Method!$C$25,2,1)))))</f>
        <v>3</v>
      </c>
      <c r="L844" s="38">
        <f>IF(I844=0,0,IF(I844&gt;=RFM_Method!$E$22,5,IF(I844&gt;=RFM_Method!$E$23,4,IF(I844&gt;=RFM_Method!$E$24,3,IF(I844&gt;=RFM_Method!$E$25,2,1)))))</f>
        <v>2</v>
      </c>
      <c r="M844" s="38">
        <f>IF(I844=0,0,IF(J844&gt;=RFM_Method!$D$25,5,IF(J844&gt;=RFM_Method!$D$24,4,IF(J844&gt;=RFM_Method!$D$23,3,IF(J844&gt;=RFM_Method!$D$22,2,1)))))</f>
        <v>3</v>
      </c>
      <c r="N844" s="38" t="str">
        <f t="shared" si="39"/>
        <v>323</v>
      </c>
      <c r="O844" s="38">
        <f t="shared" si="40"/>
        <v>8</v>
      </c>
      <c r="P844" s="38">
        <f t="shared" si="41"/>
        <v>3</v>
      </c>
      <c r="Q844" s="12" t="str">
        <f>IF(I844=0,"Never Recharged",INDEX(RFM_Method!$C$32:$G$36,6-K844,P844))</f>
        <v>Need Attention</v>
      </c>
      <c r="R844" s="39">
        <f>SUMIFS(Raw_DataUsage!$D$2:$D$5001,Raw_DataUsage!$B$2:$B$5001,A844)/1024</f>
        <v>0.70940429687499995</v>
      </c>
      <c r="S844" s="40">
        <f>SUMIFS(Raw_Calls!$D$2:$D$5001,Raw_Calls!$B$2:$B$5001,A844)/60</f>
        <v>160.06666666666666</v>
      </c>
      <c r="T844" s="38" t="str">
        <f>IF(COUNTIFS(Raw_Subscriptions!$B$2:$B$3001,A844,Raw_Subscriptions!$F$2:$F$3001,"Active")&gt;0,"Yes","No")</f>
        <v>No</v>
      </c>
    </row>
    <row r="845" spans="1:20" x14ac:dyDescent="0.3">
      <c r="A845" s="13" t="str">
        <f>Raw_Customers!A842</f>
        <v>C000841</v>
      </c>
      <c r="B845" s="13" t="str">
        <f>Raw_Customers!B842</f>
        <v>Rahul Reddy</v>
      </c>
      <c r="C845" s="13" t="str">
        <f>Raw_Customers!E842</f>
        <v>Mumbai</v>
      </c>
      <c r="D845" s="13" t="str">
        <f>Raw_Customers!F842</f>
        <v>Delhi NCR</v>
      </c>
      <c r="E845" s="13" t="str">
        <f>Raw_Customers!H842</f>
        <v>Active</v>
      </c>
      <c r="F845" s="35">
        <f>Raw_Customers!G842</f>
        <v>44444</v>
      </c>
      <c r="G845" s="36">
        <f>IF(I845=0,"",INT(_xlfn.MAXIFS(Raw_Recharges!$D$2:$D$3001,Raw_Recharges!$B$2:$B$3001,A845)))</f>
        <v>46021</v>
      </c>
      <c r="H845" s="12">
        <f>IF(I845=0,"",RFM_Method!$C$5-G845)</f>
        <v>33</v>
      </c>
      <c r="I845" s="12">
        <f>COUNTIFS(Raw_Recharges!$B$2:$B$3001,A845)</f>
        <v>2</v>
      </c>
      <c r="J845" s="37">
        <f>IF(I845=0,"",SUMIFS(Raw_Recharges!$E$2:$E$3001,Raw_Recharges!$B$2:$B$3001,A845))</f>
        <v>778</v>
      </c>
      <c r="K845" s="38">
        <f>IF(I845=0,0,IF(H845&lt;=RFM_Method!$C$22,5,IF(H845&lt;=RFM_Method!$C$23,4,IF(H845&lt;=RFM_Method!$C$24,3,IF(H845&lt;=RFM_Method!$C$25,2,1)))))</f>
        <v>5</v>
      </c>
      <c r="L845" s="38">
        <f>IF(I845=0,0,IF(I845&gt;=RFM_Method!$E$22,5,IF(I845&gt;=RFM_Method!$E$23,4,IF(I845&gt;=RFM_Method!$E$24,3,IF(I845&gt;=RFM_Method!$E$25,2,1)))))</f>
        <v>2</v>
      </c>
      <c r="M845" s="38">
        <f>IF(I845=0,0,IF(J845&gt;=RFM_Method!$D$25,5,IF(J845&gt;=RFM_Method!$D$24,4,IF(J845&gt;=RFM_Method!$D$23,3,IF(J845&gt;=RFM_Method!$D$22,2,1)))))</f>
        <v>3</v>
      </c>
      <c r="N845" s="38" t="str">
        <f t="shared" si="39"/>
        <v>523</v>
      </c>
      <c r="O845" s="38">
        <f t="shared" si="40"/>
        <v>10</v>
      </c>
      <c r="P845" s="38">
        <f t="shared" si="41"/>
        <v>3</v>
      </c>
      <c r="Q845" s="12" t="str">
        <f>IF(I845=0,"Never Recharged",INDEX(RFM_Method!$C$32:$G$36,6-K845,P845))</f>
        <v>Potential Loyalist</v>
      </c>
      <c r="R845" s="39">
        <f>SUMIFS(Raw_DataUsage!$D$2:$D$5001,Raw_DataUsage!$B$2:$B$5001,A845)/1024</f>
        <v>0</v>
      </c>
      <c r="S845" s="40">
        <f>SUMIFS(Raw_Calls!$D$2:$D$5001,Raw_Calls!$B$2:$B$5001,A845)/60</f>
        <v>123.05</v>
      </c>
      <c r="T845" s="38" t="str">
        <f>IF(COUNTIFS(Raw_Subscriptions!$B$2:$B$3001,A845,Raw_Subscriptions!$F$2:$F$3001,"Active")&gt;0,"Yes","No")</f>
        <v>Yes</v>
      </c>
    </row>
    <row r="846" spans="1:20" x14ac:dyDescent="0.3">
      <c r="A846" s="13" t="str">
        <f>Raw_Customers!A843</f>
        <v>C000842</v>
      </c>
      <c r="B846" s="13" t="str">
        <f>Raw_Customers!B843</f>
        <v>Amit Mishra</v>
      </c>
      <c r="C846" s="13" t="str">
        <f>Raw_Customers!E843</f>
        <v>Delhi</v>
      </c>
      <c r="D846" s="13" t="str">
        <f>Raw_Customers!F843</f>
        <v>Tamil Nadu</v>
      </c>
      <c r="E846" s="13" t="str">
        <f>Raw_Customers!H843</f>
        <v>Active</v>
      </c>
      <c r="F846" s="35">
        <f>Raw_Customers!G843</f>
        <v>44193</v>
      </c>
      <c r="G846" s="36">
        <f>IF(I846=0,"",INT(_xlfn.MAXIFS(Raw_Recharges!$D$2:$D$3001,Raw_Recharges!$B$2:$B$3001,A846)))</f>
        <v>45853</v>
      </c>
      <c r="H846" s="12">
        <f>IF(I846=0,"",RFM_Method!$C$5-G846)</f>
        <v>201</v>
      </c>
      <c r="I846" s="12">
        <f>COUNTIFS(Raw_Recharges!$B$2:$B$3001,A846)</f>
        <v>1</v>
      </c>
      <c r="J846" s="37">
        <f>IF(I846=0,"",SUMIFS(Raw_Recharges!$E$2:$E$3001,Raw_Recharges!$B$2:$B$3001,A846))</f>
        <v>148</v>
      </c>
      <c r="K846" s="38">
        <f>IF(I846=0,0,IF(H846&lt;=RFM_Method!$C$22,5,IF(H846&lt;=RFM_Method!$C$23,4,IF(H846&lt;=RFM_Method!$C$24,3,IF(H846&lt;=RFM_Method!$C$25,2,1)))))</f>
        <v>2</v>
      </c>
      <c r="L846" s="38">
        <f>IF(I846=0,0,IF(I846&gt;=RFM_Method!$E$22,5,IF(I846&gt;=RFM_Method!$E$23,4,IF(I846&gt;=RFM_Method!$E$24,3,IF(I846&gt;=RFM_Method!$E$25,2,1)))))</f>
        <v>1</v>
      </c>
      <c r="M846" s="38">
        <f>IF(I846=0,0,IF(J846&gt;=RFM_Method!$D$25,5,IF(J846&gt;=RFM_Method!$D$24,4,IF(J846&gt;=RFM_Method!$D$23,3,IF(J846&gt;=RFM_Method!$D$22,2,1)))))</f>
        <v>1</v>
      </c>
      <c r="N846" s="38" t="str">
        <f t="shared" si="39"/>
        <v>211</v>
      </c>
      <c r="O846" s="38">
        <f t="shared" si="40"/>
        <v>4</v>
      </c>
      <c r="P846" s="38">
        <f t="shared" si="41"/>
        <v>1</v>
      </c>
      <c r="Q846" s="12" t="str">
        <f>IF(I846=0,"Never Recharged",INDEX(RFM_Method!$C$32:$G$36,6-K846,P846))</f>
        <v>Hibernating</v>
      </c>
      <c r="R846" s="39">
        <f>SUMIFS(Raw_DataUsage!$D$2:$D$5001,Raw_DataUsage!$B$2:$B$5001,A846)/1024</f>
        <v>6.145263671875</v>
      </c>
      <c r="S846" s="40">
        <f>SUMIFS(Raw_Calls!$D$2:$D$5001,Raw_Calls!$B$2:$B$5001,A846)/60</f>
        <v>109.06666666666666</v>
      </c>
      <c r="T846" s="38" t="str">
        <f>IF(COUNTIFS(Raw_Subscriptions!$B$2:$B$3001,A846,Raw_Subscriptions!$F$2:$F$3001,"Active")&gt;0,"Yes","No")</f>
        <v>No</v>
      </c>
    </row>
    <row r="847" spans="1:20" x14ac:dyDescent="0.3">
      <c r="A847" s="13" t="str">
        <f>Raw_Customers!A844</f>
        <v>C000843</v>
      </c>
      <c r="B847" s="13" t="str">
        <f>Raw_Customers!B844</f>
        <v>Simran Gupta</v>
      </c>
      <c r="C847" s="13" t="str">
        <f>Raw_Customers!E844</f>
        <v>Hyderabad</v>
      </c>
      <c r="D847" s="13" t="str">
        <f>Raw_Customers!F844</f>
        <v>West Bengal</v>
      </c>
      <c r="E847" s="13" t="str">
        <f>Raw_Customers!H844</f>
        <v>Active</v>
      </c>
      <c r="F847" s="35">
        <f>Raw_Customers!G844</f>
        <v>44560</v>
      </c>
      <c r="G847" s="36">
        <f>IF(I847=0,"",INT(_xlfn.MAXIFS(Raw_Recharges!$D$2:$D$3001,Raw_Recharges!$B$2:$B$3001,A847)))</f>
        <v>46016</v>
      </c>
      <c r="H847" s="12">
        <f>IF(I847=0,"",RFM_Method!$C$5-G847)</f>
        <v>38</v>
      </c>
      <c r="I847" s="12">
        <f>COUNTIFS(Raw_Recharges!$B$2:$B$3001,A847)</f>
        <v>3</v>
      </c>
      <c r="J847" s="37">
        <f>IF(I847=0,"",SUMIFS(Raw_Recharges!$E$2:$E$3001,Raw_Recharges!$B$2:$B$3001,A847))</f>
        <v>3977</v>
      </c>
      <c r="K847" s="38">
        <f>IF(I847=0,0,IF(H847&lt;=RFM_Method!$C$22,5,IF(H847&lt;=RFM_Method!$C$23,4,IF(H847&lt;=RFM_Method!$C$24,3,IF(H847&lt;=RFM_Method!$C$25,2,1)))))</f>
        <v>5</v>
      </c>
      <c r="L847" s="38">
        <f>IF(I847=0,0,IF(I847&gt;=RFM_Method!$E$22,5,IF(I847&gt;=RFM_Method!$E$23,4,IF(I847&gt;=RFM_Method!$E$24,3,IF(I847&gt;=RFM_Method!$E$25,2,1)))))</f>
        <v>3</v>
      </c>
      <c r="M847" s="38">
        <f>IF(I847=0,0,IF(J847&gt;=RFM_Method!$D$25,5,IF(J847&gt;=RFM_Method!$D$24,4,IF(J847&gt;=RFM_Method!$D$23,3,IF(J847&gt;=RFM_Method!$D$22,2,1)))))</f>
        <v>5</v>
      </c>
      <c r="N847" s="38" t="str">
        <f t="shared" si="39"/>
        <v>535</v>
      </c>
      <c r="O847" s="38">
        <f t="shared" si="40"/>
        <v>13</v>
      </c>
      <c r="P847" s="38">
        <f t="shared" si="41"/>
        <v>4</v>
      </c>
      <c r="Q847" s="12" t="str">
        <f>IF(I847=0,"Never Recharged",INDEX(RFM_Method!$C$32:$G$36,6-K847,P847))</f>
        <v>Loyal Customers</v>
      </c>
      <c r="R847" s="39">
        <f>SUMIFS(Raw_DataUsage!$D$2:$D$5001,Raw_DataUsage!$B$2:$B$5001,A847)/1024</f>
        <v>1.819599609375</v>
      </c>
      <c r="S847" s="40">
        <f>SUMIFS(Raw_Calls!$D$2:$D$5001,Raw_Calls!$B$2:$B$5001,A847)/60</f>
        <v>22.9</v>
      </c>
      <c r="T847" s="38" t="str">
        <f>IF(COUNTIFS(Raw_Subscriptions!$B$2:$B$3001,A847,Raw_Subscriptions!$F$2:$F$3001,"Active")&gt;0,"Yes","No")</f>
        <v>Yes</v>
      </c>
    </row>
    <row r="848" spans="1:20" x14ac:dyDescent="0.3">
      <c r="A848" s="13" t="str">
        <f>Raw_Customers!A845</f>
        <v>C000844</v>
      </c>
      <c r="B848" s="13" t="str">
        <f>Raw_Customers!B845</f>
        <v>Raj Reddy</v>
      </c>
      <c r="C848" s="13" t="str">
        <f>Raw_Customers!E845</f>
        <v>Pune</v>
      </c>
      <c r="D848" s="13" t="str">
        <f>Raw_Customers!F845</f>
        <v>Andhra Pradesh</v>
      </c>
      <c r="E848" s="13" t="str">
        <f>Raw_Customers!H845</f>
        <v>Active</v>
      </c>
      <c r="F848" s="35">
        <f>Raw_Customers!G845</f>
        <v>44950</v>
      </c>
      <c r="G848" s="36" t="str">
        <f>IF(I848=0,"",INT(_xlfn.MAXIFS(Raw_Recharges!$D$2:$D$3001,Raw_Recharges!$B$2:$B$3001,A848)))</f>
        <v/>
      </c>
      <c r="H848" s="12" t="str">
        <f>IF(I848=0,"",RFM_Method!$C$5-G848)</f>
        <v/>
      </c>
      <c r="I848" s="12">
        <f>COUNTIFS(Raw_Recharges!$B$2:$B$3001,A848)</f>
        <v>0</v>
      </c>
      <c r="J848" s="37" t="str">
        <f>IF(I848=0,"",SUMIFS(Raw_Recharges!$E$2:$E$3001,Raw_Recharges!$B$2:$B$3001,A848))</f>
        <v/>
      </c>
      <c r="K848" s="38">
        <f>IF(I848=0,0,IF(H848&lt;=RFM_Method!$C$22,5,IF(H848&lt;=RFM_Method!$C$23,4,IF(H848&lt;=RFM_Method!$C$24,3,IF(H848&lt;=RFM_Method!$C$25,2,1)))))</f>
        <v>0</v>
      </c>
      <c r="L848" s="38">
        <f>IF(I848=0,0,IF(I848&gt;=RFM_Method!$E$22,5,IF(I848&gt;=RFM_Method!$E$23,4,IF(I848&gt;=RFM_Method!$E$24,3,IF(I848&gt;=RFM_Method!$E$25,2,1)))))</f>
        <v>0</v>
      </c>
      <c r="M848" s="38">
        <f>IF(I848=0,0,IF(J848&gt;=RFM_Method!$D$25,5,IF(J848&gt;=RFM_Method!$D$24,4,IF(J848&gt;=RFM_Method!$D$23,3,IF(J848&gt;=RFM_Method!$D$22,2,1)))))</f>
        <v>0</v>
      </c>
      <c r="N848" s="38" t="str">
        <f t="shared" si="39"/>
        <v>000</v>
      </c>
      <c r="O848" s="38">
        <f t="shared" si="40"/>
        <v>0</v>
      </c>
      <c r="P848" s="38">
        <f t="shared" si="41"/>
        <v>0</v>
      </c>
      <c r="Q848" s="12" t="str">
        <f>IF(I848=0,"Never Recharged",INDEX(RFM_Method!$C$32:$G$36,6-K848,P848))</f>
        <v>Never Recharged</v>
      </c>
      <c r="R848" s="39">
        <f>SUMIFS(Raw_DataUsage!$D$2:$D$5001,Raw_DataUsage!$B$2:$B$5001,A848)/1024</f>
        <v>2.197548828125</v>
      </c>
      <c r="S848" s="40">
        <f>SUMIFS(Raw_Calls!$D$2:$D$5001,Raw_Calls!$B$2:$B$5001,A848)/60</f>
        <v>34.200000000000003</v>
      </c>
      <c r="T848" s="38" t="str">
        <f>IF(COUNTIFS(Raw_Subscriptions!$B$2:$B$3001,A848,Raw_Subscriptions!$F$2:$F$3001,"Active")&gt;0,"Yes","No")</f>
        <v>No</v>
      </c>
    </row>
    <row r="849" spans="1:20" x14ac:dyDescent="0.3">
      <c r="A849" s="13" t="str">
        <f>Raw_Customers!A846</f>
        <v>C000845</v>
      </c>
      <c r="B849" s="13" t="str">
        <f>Raw_Customers!B846</f>
        <v>Amit Khan</v>
      </c>
      <c r="C849" s="13" t="str">
        <f>Raw_Customers!E846</f>
        <v>Chennai</v>
      </c>
      <c r="D849" s="13" t="str">
        <f>Raw_Customers!F846</f>
        <v>Punjab</v>
      </c>
      <c r="E849" s="13" t="str">
        <f>Raw_Customers!H846</f>
        <v>Active</v>
      </c>
      <c r="F849" s="35">
        <f>Raw_Customers!G846</f>
        <v>45140</v>
      </c>
      <c r="G849" s="36">
        <f>IF(I849=0,"",INT(_xlfn.MAXIFS(Raw_Recharges!$D$2:$D$3001,Raw_Recharges!$B$2:$B$3001,A849)))</f>
        <v>46045</v>
      </c>
      <c r="H849" s="12">
        <f>IF(I849=0,"",RFM_Method!$C$5-G849)</f>
        <v>9</v>
      </c>
      <c r="I849" s="12">
        <f>COUNTIFS(Raw_Recharges!$B$2:$B$3001,A849)</f>
        <v>1</v>
      </c>
      <c r="J849" s="37">
        <f>IF(I849=0,"",SUMIFS(Raw_Recharges!$E$2:$E$3001,Raw_Recharges!$B$2:$B$3001,A849))</f>
        <v>99</v>
      </c>
      <c r="K849" s="38">
        <f>IF(I849=0,0,IF(H849&lt;=RFM_Method!$C$22,5,IF(H849&lt;=RFM_Method!$C$23,4,IF(H849&lt;=RFM_Method!$C$24,3,IF(H849&lt;=RFM_Method!$C$25,2,1)))))</f>
        <v>5</v>
      </c>
      <c r="L849" s="38">
        <f>IF(I849=0,0,IF(I849&gt;=RFM_Method!$E$22,5,IF(I849&gt;=RFM_Method!$E$23,4,IF(I849&gt;=RFM_Method!$E$24,3,IF(I849&gt;=RFM_Method!$E$25,2,1)))))</f>
        <v>1</v>
      </c>
      <c r="M849" s="38">
        <f>IF(I849=0,0,IF(J849&gt;=RFM_Method!$D$25,5,IF(J849&gt;=RFM_Method!$D$24,4,IF(J849&gt;=RFM_Method!$D$23,3,IF(J849&gt;=RFM_Method!$D$22,2,1)))))</f>
        <v>1</v>
      </c>
      <c r="N849" s="38" t="str">
        <f t="shared" si="39"/>
        <v>511</v>
      </c>
      <c r="O849" s="38">
        <f t="shared" si="40"/>
        <v>7</v>
      </c>
      <c r="P849" s="38">
        <f t="shared" si="41"/>
        <v>1</v>
      </c>
      <c r="Q849" s="12" t="str">
        <f>IF(I849=0,"Never Recharged",INDEX(RFM_Method!$C$32:$G$36,6-K849,P849))</f>
        <v>New Customers</v>
      </c>
      <c r="R849" s="39">
        <f>SUMIFS(Raw_DataUsage!$D$2:$D$5001,Raw_DataUsage!$B$2:$B$5001,A849)/1024</f>
        <v>4.67337890625</v>
      </c>
      <c r="S849" s="40">
        <f>SUMIFS(Raw_Calls!$D$2:$D$5001,Raw_Calls!$B$2:$B$5001,A849)/60</f>
        <v>45.75</v>
      </c>
      <c r="T849" s="38" t="str">
        <f>IF(COUNTIFS(Raw_Subscriptions!$B$2:$B$3001,A849,Raw_Subscriptions!$F$2:$F$3001,"Active")&gt;0,"Yes","No")</f>
        <v>Yes</v>
      </c>
    </row>
    <row r="850" spans="1:20" x14ac:dyDescent="0.3">
      <c r="A850" s="13" t="str">
        <f>Raw_Customers!A847</f>
        <v>C000846</v>
      </c>
      <c r="B850" s="13" t="str">
        <f>Raw_Customers!B847</f>
        <v>Vikram Yadav</v>
      </c>
      <c r="C850" s="13" t="str">
        <f>Raw_Customers!E847</f>
        <v>Mumbai</v>
      </c>
      <c r="D850" s="13" t="str">
        <f>Raw_Customers!F847</f>
        <v>Tamil Nadu</v>
      </c>
      <c r="E850" s="13" t="str">
        <f>Raw_Customers!H847</f>
        <v>Inactive</v>
      </c>
      <c r="F850" s="35">
        <f>Raw_Customers!G847</f>
        <v>45851</v>
      </c>
      <c r="G850" s="36">
        <f>IF(I850=0,"",INT(_xlfn.MAXIFS(Raw_Recharges!$D$2:$D$3001,Raw_Recharges!$B$2:$B$3001,A850)))</f>
        <v>45709</v>
      </c>
      <c r="H850" s="12">
        <f>IF(I850=0,"",RFM_Method!$C$5-G850)</f>
        <v>345</v>
      </c>
      <c r="I850" s="12">
        <f>COUNTIFS(Raw_Recharges!$B$2:$B$3001,A850)</f>
        <v>1</v>
      </c>
      <c r="J850" s="37">
        <f>IF(I850=0,"",SUMIFS(Raw_Recharges!$E$2:$E$3001,Raw_Recharges!$B$2:$B$3001,A850))</f>
        <v>99</v>
      </c>
      <c r="K850" s="38">
        <f>IF(I850=0,0,IF(H850&lt;=RFM_Method!$C$22,5,IF(H850&lt;=RFM_Method!$C$23,4,IF(H850&lt;=RFM_Method!$C$24,3,IF(H850&lt;=RFM_Method!$C$25,2,1)))))</f>
        <v>1</v>
      </c>
      <c r="L850" s="38">
        <f>IF(I850=0,0,IF(I850&gt;=RFM_Method!$E$22,5,IF(I850&gt;=RFM_Method!$E$23,4,IF(I850&gt;=RFM_Method!$E$24,3,IF(I850&gt;=RFM_Method!$E$25,2,1)))))</f>
        <v>1</v>
      </c>
      <c r="M850" s="38">
        <f>IF(I850=0,0,IF(J850&gt;=RFM_Method!$D$25,5,IF(J850&gt;=RFM_Method!$D$24,4,IF(J850&gt;=RFM_Method!$D$23,3,IF(J850&gt;=RFM_Method!$D$22,2,1)))))</f>
        <v>1</v>
      </c>
      <c r="N850" s="38" t="str">
        <f t="shared" si="39"/>
        <v>111</v>
      </c>
      <c r="O850" s="38">
        <f t="shared" si="40"/>
        <v>3</v>
      </c>
      <c r="P850" s="38">
        <f t="shared" si="41"/>
        <v>1</v>
      </c>
      <c r="Q850" s="12" t="str">
        <f>IF(I850=0,"Never Recharged",INDEX(RFM_Method!$C$32:$G$36,6-K850,P850))</f>
        <v>Lost</v>
      </c>
      <c r="R850" s="39">
        <f>SUMIFS(Raw_DataUsage!$D$2:$D$5001,Raw_DataUsage!$B$2:$B$5001,A850)/1024</f>
        <v>7.0844921874999995</v>
      </c>
      <c r="S850" s="40">
        <f>SUMIFS(Raw_Calls!$D$2:$D$5001,Raw_Calls!$B$2:$B$5001,A850)/60</f>
        <v>16.7</v>
      </c>
      <c r="T850" s="38" t="str">
        <f>IF(COUNTIFS(Raw_Subscriptions!$B$2:$B$3001,A850,Raw_Subscriptions!$F$2:$F$3001,"Active")&gt;0,"Yes","No")</f>
        <v>Yes</v>
      </c>
    </row>
    <row r="851" spans="1:20" x14ac:dyDescent="0.3">
      <c r="A851" s="13" t="str">
        <f>Raw_Customers!A848</f>
        <v>C000847</v>
      </c>
      <c r="B851" s="13" t="str">
        <f>Raw_Customers!B848</f>
        <v>Neha Singh</v>
      </c>
      <c r="C851" s="13" t="str">
        <f>Raw_Customers!E848</f>
        <v>Pune</v>
      </c>
      <c r="D851" s="13" t="str">
        <f>Raw_Customers!F848</f>
        <v>Telangana</v>
      </c>
      <c r="E851" s="13" t="str">
        <f>Raw_Customers!H848</f>
        <v>Active</v>
      </c>
      <c r="F851" s="35">
        <f>Raw_Customers!G848</f>
        <v>44916</v>
      </c>
      <c r="G851" s="36" t="str">
        <f>IF(I851=0,"",INT(_xlfn.MAXIFS(Raw_Recharges!$D$2:$D$3001,Raw_Recharges!$B$2:$B$3001,A851)))</f>
        <v/>
      </c>
      <c r="H851" s="12" t="str">
        <f>IF(I851=0,"",RFM_Method!$C$5-G851)</f>
        <v/>
      </c>
      <c r="I851" s="12">
        <f>COUNTIFS(Raw_Recharges!$B$2:$B$3001,A851)</f>
        <v>0</v>
      </c>
      <c r="J851" s="37" t="str">
        <f>IF(I851=0,"",SUMIFS(Raw_Recharges!$E$2:$E$3001,Raw_Recharges!$B$2:$B$3001,A851))</f>
        <v/>
      </c>
      <c r="K851" s="38">
        <f>IF(I851=0,0,IF(H851&lt;=RFM_Method!$C$22,5,IF(H851&lt;=RFM_Method!$C$23,4,IF(H851&lt;=RFM_Method!$C$24,3,IF(H851&lt;=RFM_Method!$C$25,2,1)))))</f>
        <v>0</v>
      </c>
      <c r="L851" s="38">
        <f>IF(I851=0,0,IF(I851&gt;=RFM_Method!$E$22,5,IF(I851&gt;=RFM_Method!$E$23,4,IF(I851&gt;=RFM_Method!$E$24,3,IF(I851&gt;=RFM_Method!$E$25,2,1)))))</f>
        <v>0</v>
      </c>
      <c r="M851" s="38">
        <f>IF(I851=0,0,IF(J851&gt;=RFM_Method!$D$25,5,IF(J851&gt;=RFM_Method!$D$24,4,IF(J851&gt;=RFM_Method!$D$23,3,IF(J851&gt;=RFM_Method!$D$22,2,1)))))</f>
        <v>0</v>
      </c>
      <c r="N851" s="38" t="str">
        <f t="shared" si="39"/>
        <v>000</v>
      </c>
      <c r="O851" s="38">
        <f t="shared" si="40"/>
        <v>0</v>
      </c>
      <c r="P851" s="38">
        <f t="shared" si="41"/>
        <v>0</v>
      </c>
      <c r="Q851" s="12" t="str">
        <f>IF(I851=0,"Never Recharged",INDEX(RFM_Method!$C$32:$G$36,6-K851,P851))</f>
        <v>Never Recharged</v>
      </c>
      <c r="R851" s="39">
        <f>SUMIFS(Raw_DataUsage!$D$2:$D$5001,Raw_DataUsage!$B$2:$B$5001,A851)/1024</f>
        <v>2.1766503906249999</v>
      </c>
      <c r="S851" s="40">
        <f>SUMIFS(Raw_Calls!$D$2:$D$5001,Raw_Calls!$B$2:$B$5001,A851)/60</f>
        <v>23.8</v>
      </c>
      <c r="T851" s="38" t="str">
        <f>IF(COUNTIFS(Raw_Subscriptions!$B$2:$B$3001,A851,Raw_Subscriptions!$F$2:$F$3001,"Active")&gt;0,"Yes","No")</f>
        <v>No</v>
      </c>
    </row>
    <row r="852" spans="1:20" x14ac:dyDescent="0.3">
      <c r="A852" s="13" t="str">
        <f>Raw_Customers!A849</f>
        <v>C000848</v>
      </c>
      <c r="B852" s="13" t="str">
        <f>Raw_Customers!B849</f>
        <v>Pooja Singh</v>
      </c>
      <c r="C852" s="13" t="str">
        <f>Raw_Customers!E849</f>
        <v>Pune</v>
      </c>
      <c r="D852" s="13" t="str">
        <f>Raw_Customers!F849</f>
        <v>Mumbai</v>
      </c>
      <c r="E852" s="13" t="str">
        <f>Raw_Customers!H849</f>
        <v>Inactive</v>
      </c>
      <c r="F852" s="35">
        <f>Raw_Customers!G849</f>
        <v>44896</v>
      </c>
      <c r="G852" s="36" t="str">
        <f>IF(I852=0,"",INT(_xlfn.MAXIFS(Raw_Recharges!$D$2:$D$3001,Raw_Recharges!$B$2:$B$3001,A852)))</f>
        <v/>
      </c>
      <c r="H852" s="12" t="str">
        <f>IF(I852=0,"",RFM_Method!$C$5-G852)</f>
        <v/>
      </c>
      <c r="I852" s="12">
        <f>COUNTIFS(Raw_Recharges!$B$2:$B$3001,A852)</f>
        <v>0</v>
      </c>
      <c r="J852" s="37" t="str">
        <f>IF(I852=0,"",SUMIFS(Raw_Recharges!$E$2:$E$3001,Raw_Recharges!$B$2:$B$3001,A852))</f>
        <v/>
      </c>
      <c r="K852" s="38">
        <f>IF(I852=0,0,IF(H852&lt;=RFM_Method!$C$22,5,IF(H852&lt;=RFM_Method!$C$23,4,IF(H852&lt;=RFM_Method!$C$24,3,IF(H852&lt;=RFM_Method!$C$25,2,1)))))</f>
        <v>0</v>
      </c>
      <c r="L852" s="38">
        <f>IF(I852=0,0,IF(I852&gt;=RFM_Method!$E$22,5,IF(I852&gt;=RFM_Method!$E$23,4,IF(I852&gt;=RFM_Method!$E$24,3,IF(I852&gt;=RFM_Method!$E$25,2,1)))))</f>
        <v>0</v>
      </c>
      <c r="M852" s="38">
        <f>IF(I852=0,0,IF(J852&gt;=RFM_Method!$D$25,5,IF(J852&gt;=RFM_Method!$D$24,4,IF(J852&gt;=RFM_Method!$D$23,3,IF(J852&gt;=RFM_Method!$D$22,2,1)))))</f>
        <v>0</v>
      </c>
      <c r="N852" s="38" t="str">
        <f t="shared" si="39"/>
        <v>000</v>
      </c>
      <c r="O852" s="38">
        <f t="shared" si="40"/>
        <v>0</v>
      </c>
      <c r="P852" s="38">
        <f t="shared" si="41"/>
        <v>0</v>
      </c>
      <c r="Q852" s="12" t="str">
        <f>IF(I852=0,"Never Recharged",INDEX(RFM_Method!$C$32:$G$36,6-K852,P852))</f>
        <v>Never Recharged</v>
      </c>
      <c r="R852" s="39">
        <f>SUMIFS(Raw_DataUsage!$D$2:$D$5001,Raw_DataUsage!$B$2:$B$5001,A852)/1024</f>
        <v>4.6135351562500002</v>
      </c>
      <c r="S852" s="40">
        <f>SUMIFS(Raw_Calls!$D$2:$D$5001,Raw_Calls!$B$2:$B$5001,A852)/60</f>
        <v>25.833333333333332</v>
      </c>
      <c r="T852" s="38" t="str">
        <f>IF(COUNTIFS(Raw_Subscriptions!$B$2:$B$3001,A852,Raw_Subscriptions!$F$2:$F$3001,"Active")&gt;0,"Yes","No")</f>
        <v>No</v>
      </c>
    </row>
    <row r="853" spans="1:20" x14ac:dyDescent="0.3">
      <c r="A853" s="13" t="str">
        <f>Raw_Customers!A850</f>
        <v>C000849</v>
      </c>
      <c r="B853" s="13" t="str">
        <f>Raw_Customers!B850</f>
        <v>Amit Kumar</v>
      </c>
      <c r="C853" s="13" t="str">
        <f>Raw_Customers!E850</f>
        <v>Pune</v>
      </c>
      <c r="D853" s="13" t="str">
        <f>Raw_Customers!F850</f>
        <v>Maharashtra</v>
      </c>
      <c r="E853" s="13" t="str">
        <f>Raw_Customers!H850</f>
        <v>Active</v>
      </c>
      <c r="F853" s="35">
        <f>Raw_Customers!G850</f>
        <v>45683</v>
      </c>
      <c r="G853" s="36">
        <f>IF(I853=0,"",INT(_xlfn.MAXIFS(Raw_Recharges!$D$2:$D$3001,Raw_Recharges!$B$2:$B$3001,A853)))</f>
        <v>45769</v>
      </c>
      <c r="H853" s="12">
        <f>IF(I853=0,"",RFM_Method!$C$5-G853)</f>
        <v>285</v>
      </c>
      <c r="I853" s="12">
        <f>COUNTIFS(Raw_Recharges!$B$2:$B$3001,A853)</f>
        <v>1</v>
      </c>
      <c r="J853" s="37">
        <f>IF(I853=0,"",SUMIFS(Raw_Recharges!$E$2:$E$3001,Raw_Recharges!$B$2:$B$3001,A853))</f>
        <v>499</v>
      </c>
      <c r="K853" s="38">
        <f>IF(I853=0,0,IF(H853&lt;=RFM_Method!$C$22,5,IF(H853&lt;=RFM_Method!$C$23,4,IF(H853&lt;=RFM_Method!$C$24,3,IF(H853&lt;=RFM_Method!$C$25,2,1)))))</f>
        <v>1</v>
      </c>
      <c r="L853" s="38">
        <f>IF(I853=0,0,IF(I853&gt;=RFM_Method!$E$22,5,IF(I853&gt;=RFM_Method!$E$23,4,IF(I853&gt;=RFM_Method!$E$24,3,IF(I853&gt;=RFM_Method!$E$25,2,1)))))</f>
        <v>1</v>
      </c>
      <c r="M853" s="38">
        <f>IF(I853=0,0,IF(J853&gt;=RFM_Method!$D$25,5,IF(J853&gt;=RFM_Method!$D$24,4,IF(J853&gt;=RFM_Method!$D$23,3,IF(J853&gt;=RFM_Method!$D$22,2,1)))))</f>
        <v>2</v>
      </c>
      <c r="N853" s="38" t="str">
        <f t="shared" si="39"/>
        <v>112</v>
      </c>
      <c r="O853" s="38">
        <f t="shared" si="40"/>
        <v>4</v>
      </c>
      <c r="P853" s="38">
        <f t="shared" si="41"/>
        <v>2</v>
      </c>
      <c r="Q853" s="12" t="str">
        <f>IF(I853=0,"Never Recharged",INDEX(RFM_Method!$C$32:$G$36,6-K853,P853))</f>
        <v>Hibernating</v>
      </c>
      <c r="R853" s="39">
        <f>SUMIFS(Raw_DataUsage!$D$2:$D$5001,Raw_DataUsage!$B$2:$B$5001,A853)/1024</f>
        <v>7.3660644531250004</v>
      </c>
      <c r="S853" s="40">
        <f>SUMIFS(Raw_Calls!$D$2:$D$5001,Raw_Calls!$B$2:$B$5001,A853)/60</f>
        <v>141.5</v>
      </c>
      <c r="T853" s="38" t="str">
        <f>IF(COUNTIFS(Raw_Subscriptions!$B$2:$B$3001,A853,Raw_Subscriptions!$F$2:$F$3001,"Active")&gt;0,"Yes","No")</f>
        <v>No</v>
      </c>
    </row>
    <row r="854" spans="1:20" x14ac:dyDescent="0.3">
      <c r="A854" s="13" t="str">
        <f>Raw_Customers!A851</f>
        <v>C000850</v>
      </c>
      <c r="B854" s="13" t="str">
        <f>Raw_Customers!B851</f>
        <v>Priya Gupta</v>
      </c>
      <c r="C854" s="13" t="str">
        <f>Raw_Customers!E851</f>
        <v>Pune</v>
      </c>
      <c r="D854" s="13" t="str">
        <f>Raw_Customers!F851</f>
        <v>Karnataka</v>
      </c>
      <c r="E854" s="13" t="str">
        <f>Raw_Customers!H851</f>
        <v>Active</v>
      </c>
      <c r="F854" s="35">
        <f>Raw_Customers!G851</f>
        <v>44972</v>
      </c>
      <c r="G854" s="36">
        <f>IF(I854=0,"",INT(_xlfn.MAXIFS(Raw_Recharges!$D$2:$D$3001,Raw_Recharges!$B$2:$B$3001,A854)))</f>
        <v>45945</v>
      </c>
      <c r="H854" s="12">
        <f>IF(I854=0,"",RFM_Method!$C$5-G854)</f>
        <v>109</v>
      </c>
      <c r="I854" s="12">
        <f>COUNTIFS(Raw_Recharges!$B$2:$B$3001,A854)</f>
        <v>1</v>
      </c>
      <c r="J854" s="37">
        <f>IF(I854=0,"",SUMIFS(Raw_Recharges!$E$2:$E$3001,Raw_Recharges!$B$2:$B$3001,A854))</f>
        <v>499</v>
      </c>
      <c r="K854" s="38">
        <f>IF(I854=0,0,IF(H854&lt;=RFM_Method!$C$22,5,IF(H854&lt;=RFM_Method!$C$23,4,IF(H854&lt;=RFM_Method!$C$24,3,IF(H854&lt;=RFM_Method!$C$25,2,1)))))</f>
        <v>3</v>
      </c>
      <c r="L854" s="38">
        <f>IF(I854=0,0,IF(I854&gt;=RFM_Method!$E$22,5,IF(I854&gt;=RFM_Method!$E$23,4,IF(I854&gt;=RFM_Method!$E$24,3,IF(I854&gt;=RFM_Method!$E$25,2,1)))))</f>
        <v>1</v>
      </c>
      <c r="M854" s="38">
        <f>IF(I854=0,0,IF(J854&gt;=RFM_Method!$D$25,5,IF(J854&gt;=RFM_Method!$D$24,4,IF(J854&gt;=RFM_Method!$D$23,3,IF(J854&gt;=RFM_Method!$D$22,2,1)))))</f>
        <v>2</v>
      </c>
      <c r="N854" s="38" t="str">
        <f t="shared" si="39"/>
        <v>312</v>
      </c>
      <c r="O854" s="38">
        <f t="shared" si="40"/>
        <v>6</v>
      </c>
      <c r="P854" s="38">
        <f t="shared" si="41"/>
        <v>2</v>
      </c>
      <c r="Q854" s="12" t="str">
        <f>IF(I854=0,"Never Recharged",INDEX(RFM_Method!$C$32:$G$36,6-K854,P854))</f>
        <v>Need Attention</v>
      </c>
      <c r="R854" s="39">
        <f>SUMIFS(Raw_DataUsage!$D$2:$D$5001,Raw_DataUsage!$B$2:$B$5001,A854)/1024</f>
        <v>3.8481542968750002</v>
      </c>
      <c r="S854" s="40">
        <f>SUMIFS(Raw_Calls!$D$2:$D$5001,Raw_Calls!$B$2:$B$5001,A854)/60</f>
        <v>98.166666666666671</v>
      </c>
      <c r="T854" s="38" t="str">
        <f>IF(COUNTIFS(Raw_Subscriptions!$B$2:$B$3001,A854,Raw_Subscriptions!$F$2:$F$3001,"Active")&gt;0,"Yes","No")</f>
        <v>Yes</v>
      </c>
    </row>
    <row r="855" spans="1:20" x14ac:dyDescent="0.3">
      <c r="A855" s="13" t="str">
        <f>Raw_Customers!A852</f>
        <v>C000851</v>
      </c>
      <c r="B855" s="13" t="str">
        <f>Raw_Customers!B852</f>
        <v>Raj Reddy</v>
      </c>
      <c r="C855" s="13" t="str">
        <f>Raw_Customers!E852</f>
        <v>Bangalore</v>
      </c>
      <c r="D855" s="13" t="str">
        <f>Raw_Customers!F852</f>
        <v>UP East</v>
      </c>
      <c r="E855" s="13" t="str">
        <f>Raw_Customers!H852</f>
        <v>Active</v>
      </c>
      <c r="F855" s="35">
        <f>Raw_Customers!G852</f>
        <v>45282</v>
      </c>
      <c r="G855" s="36">
        <f>IF(I855=0,"",INT(_xlfn.MAXIFS(Raw_Recharges!$D$2:$D$3001,Raw_Recharges!$B$2:$B$3001,A855)))</f>
        <v>46003</v>
      </c>
      <c r="H855" s="12">
        <f>IF(I855=0,"",RFM_Method!$C$5-G855)</f>
        <v>51</v>
      </c>
      <c r="I855" s="12">
        <f>COUNTIFS(Raw_Recharges!$B$2:$B$3001,A855)</f>
        <v>1</v>
      </c>
      <c r="J855" s="37">
        <f>IF(I855=0,"",SUMIFS(Raw_Recharges!$E$2:$E$3001,Raw_Recharges!$B$2:$B$3001,A855))</f>
        <v>2999</v>
      </c>
      <c r="K855" s="38">
        <f>IF(I855=0,0,IF(H855&lt;=RFM_Method!$C$22,5,IF(H855&lt;=RFM_Method!$C$23,4,IF(H855&lt;=RFM_Method!$C$24,3,IF(H855&lt;=RFM_Method!$C$25,2,1)))))</f>
        <v>4</v>
      </c>
      <c r="L855" s="38">
        <f>IF(I855=0,0,IF(I855&gt;=RFM_Method!$E$22,5,IF(I855&gt;=RFM_Method!$E$23,4,IF(I855&gt;=RFM_Method!$E$24,3,IF(I855&gt;=RFM_Method!$E$25,2,1)))))</f>
        <v>1</v>
      </c>
      <c r="M855" s="38">
        <f>IF(I855=0,0,IF(J855&gt;=RFM_Method!$D$25,5,IF(J855&gt;=RFM_Method!$D$24,4,IF(J855&gt;=RFM_Method!$D$23,3,IF(J855&gt;=RFM_Method!$D$22,2,1)))))</f>
        <v>5</v>
      </c>
      <c r="N855" s="38" t="str">
        <f t="shared" si="39"/>
        <v>415</v>
      </c>
      <c r="O855" s="38">
        <f t="shared" si="40"/>
        <v>10</v>
      </c>
      <c r="P855" s="38">
        <f t="shared" si="41"/>
        <v>3</v>
      </c>
      <c r="Q855" s="12" t="str">
        <f>IF(I855=0,"Never Recharged",INDEX(RFM_Method!$C$32:$G$36,6-K855,P855))</f>
        <v>Potential Loyalist</v>
      </c>
      <c r="R855" s="39">
        <f>SUMIFS(Raw_DataUsage!$D$2:$D$5001,Raw_DataUsage!$B$2:$B$5001,A855)/1024</f>
        <v>0.961064453125</v>
      </c>
      <c r="S855" s="40">
        <f>SUMIFS(Raw_Calls!$D$2:$D$5001,Raw_Calls!$B$2:$B$5001,A855)/60</f>
        <v>256.8</v>
      </c>
      <c r="T855" s="38" t="str">
        <f>IF(COUNTIFS(Raw_Subscriptions!$B$2:$B$3001,A855,Raw_Subscriptions!$F$2:$F$3001,"Active")&gt;0,"Yes","No")</f>
        <v>No</v>
      </c>
    </row>
    <row r="856" spans="1:20" x14ac:dyDescent="0.3">
      <c r="A856" s="13" t="str">
        <f>Raw_Customers!A853</f>
        <v>C000852</v>
      </c>
      <c r="B856" s="13" t="str">
        <f>Raw_Customers!B853</f>
        <v>Priya Reddy</v>
      </c>
      <c r="C856" s="13" t="str">
        <f>Raw_Customers!E853</f>
        <v>Hyderabad</v>
      </c>
      <c r="D856" s="13" t="str">
        <f>Raw_Customers!F853</f>
        <v>Telangana</v>
      </c>
      <c r="E856" s="13" t="str">
        <f>Raw_Customers!H853</f>
        <v>Active</v>
      </c>
      <c r="F856" s="35">
        <f>Raw_Customers!G853</f>
        <v>44244</v>
      </c>
      <c r="G856" s="36">
        <f>IF(I856=0,"",INT(_xlfn.MAXIFS(Raw_Recharges!$D$2:$D$3001,Raw_Recharges!$B$2:$B$3001,A856)))</f>
        <v>45731</v>
      </c>
      <c r="H856" s="12">
        <f>IF(I856=0,"",RFM_Method!$C$5-G856)</f>
        <v>323</v>
      </c>
      <c r="I856" s="12">
        <f>COUNTIFS(Raw_Recharges!$B$2:$B$3001,A856)</f>
        <v>1</v>
      </c>
      <c r="J856" s="37">
        <f>IF(I856=0,"",SUMIFS(Raw_Recharges!$E$2:$E$3001,Raw_Recharges!$B$2:$B$3001,A856))</f>
        <v>499</v>
      </c>
      <c r="K856" s="38">
        <f>IF(I856=0,0,IF(H856&lt;=RFM_Method!$C$22,5,IF(H856&lt;=RFM_Method!$C$23,4,IF(H856&lt;=RFM_Method!$C$24,3,IF(H856&lt;=RFM_Method!$C$25,2,1)))))</f>
        <v>1</v>
      </c>
      <c r="L856" s="38">
        <f>IF(I856=0,0,IF(I856&gt;=RFM_Method!$E$22,5,IF(I856&gt;=RFM_Method!$E$23,4,IF(I856&gt;=RFM_Method!$E$24,3,IF(I856&gt;=RFM_Method!$E$25,2,1)))))</f>
        <v>1</v>
      </c>
      <c r="M856" s="38">
        <f>IF(I856=0,0,IF(J856&gt;=RFM_Method!$D$25,5,IF(J856&gt;=RFM_Method!$D$24,4,IF(J856&gt;=RFM_Method!$D$23,3,IF(J856&gt;=RFM_Method!$D$22,2,1)))))</f>
        <v>2</v>
      </c>
      <c r="N856" s="38" t="str">
        <f t="shared" si="39"/>
        <v>112</v>
      </c>
      <c r="O856" s="38">
        <f t="shared" si="40"/>
        <v>4</v>
      </c>
      <c r="P856" s="38">
        <f t="shared" si="41"/>
        <v>2</v>
      </c>
      <c r="Q856" s="12" t="str">
        <f>IF(I856=0,"Never Recharged",INDEX(RFM_Method!$C$32:$G$36,6-K856,P856))</f>
        <v>Hibernating</v>
      </c>
      <c r="R856" s="39">
        <f>SUMIFS(Raw_DataUsage!$D$2:$D$5001,Raw_DataUsage!$B$2:$B$5001,A856)/1024</f>
        <v>3.0953808593750001</v>
      </c>
      <c r="S856" s="40">
        <f>SUMIFS(Raw_Calls!$D$2:$D$5001,Raw_Calls!$B$2:$B$5001,A856)/60</f>
        <v>21.733333333333334</v>
      </c>
      <c r="T856" s="38" t="str">
        <f>IF(COUNTIFS(Raw_Subscriptions!$B$2:$B$3001,A856,Raw_Subscriptions!$F$2:$F$3001,"Active")&gt;0,"Yes","No")</f>
        <v>No</v>
      </c>
    </row>
    <row r="857" spans="1:20" x14ac:dyDescent="0.3">
      <c r="A857" s="13" t="str">
        <f>Raw_Customers!A854</f>
        <v>C000853</v>
      </c>
      <c r="B857" s="13" t="str">
        <f>Raw_Customers!B854</f>
        <v>Anita Sharma</v>
      </c>
      <c r="C857" s="13" t="str">
        <f>Raw_Customers!E854</f>
        <v>Pune</v>
      </c>
      <c r="D857" s="13" t="str">
        <f>Raw_Customers!F854</f>
        <v>Andhra Pradesh</v>
      </c>
      <c r="E857" s="13" t="str">
        <f>Raw_Customers!H854</f>
        <v>Active</v>
      </c>
      <c r="F857" s="35">
        <f>Raw_Customers!G854</f>
        <v>44638</v>
      </c>
      <c r="G857" s="36">
        <f>IF(I857=0,"",INT(_xlfn.MAXIFS(Raw_Recharges!$D$2:$D$3001,Raw_Recharges!$B$2:$B$3001,A857)))</f>
        <v>45754</v>
      </c>
      <c r="H857" s="12">
        <f>IF(I857=0,"",RFM_Method!$C$5-G857)</f>
        <v>300</v>
      </c>
      <c r="I857" s="12">
        <f>COUNTIFS(Raw_Recharges!$B$2:$B$3001,A857)</f>
        <v>2</v>
      </c>
      <c r="J857" s="37">
        <f>IF(I857=0,"",SUMIFS(Raw_Recharges!$E$2:$E$3001,Raw_Recharges!$B$2:$B$3001,A857))</f>
        <v>848</v>
      </c>
      <c r="K857" s="38">
        <f>IF(I857=0,0,IF(H857&lt;=RFM_Method!$C$22,5,IF(H857&lt;=RFM_Method!$C$23,4,IF(H857&lt;=RFM_Method!$C$24,3,IF(H857&lt;=RFM_Method!$C$25,2,1)))))</f>
        <v>1</v>
      </c>
      <c r="L857" s="38">
        <f>IF(I857=0,0,IF(I857&gt;=RFM_Method!$E$22,5,IF(I857&gt;=RFM_Method!$E$23,4,IF(I857&gt;=RFM_Method!$E$24,3,IF(I857&gt;=RFM_Method!$E$25,2,1)))))</f>
        <v>2</v>
      </c>
      <c r="M857" s="38">
        <f>IF(I857=0,0,IF(J857&gt;=RFM_Method!$D$25,5,IF(J857&gt;=RFM_Method!$D$24,4,IF(J857&gt;=RFM_Method!$D$23,3,IF(J857&gt;=RFM_Method!$D$22,2,1)))))</f>
        <v>3</v>
      </c>
      <c r="N857" s="38" t="str">
        <f t="shared" si="39"/>
        <v>123</v>
      </c>
      <c r="O857" s="38">
        <f t="shared" si="40"/>
        <v>6</v>
      </c>
      <c r="P857" s="38">
        <f t="shared" si="41"/>
        <v>3</v>
      </c>
      <c r="Q857" s="12" t="str">
        <f>IF(I857=0,"Never Recharged",INDEX(RFM_Method!$C$32:$G$36,6-K857,P857))</f>
        <v>At Risk</v>
      </c>
      <c r="R857" s="39">
        <f>SUMIFS(Raw_DataUsage!$D$2:$D$5001,Raw_DataUsage!$B$2:$B$5001,A857)/1024</f>
        <v>4.1347851562499995</v>
      </c>
      <c r="S857" s="40">
        <f>SUMIFS(Raw_Calls!$D$2:$D$5001,Raw_Calls!$B$2:$B$5001,A857)/60</f>
        <v>50.116666666666667</v>
      </c>
      <c r="T857" s="38" t="str">
        <f>IF(COUNTIFS(Raw_Subscriptions!$B$2:$B$3001,A857,Raw_Subscriptions!$F$2:$F$3001,"Active")&gt;0,"Yes","No")</f>
        <v>No</v>
      </c>
    </row>
    <row r="858" spans="1:20" x14ac:dyDescent="0.3">
      <c r="A858" s="13" t="str">
        <f>Raw_Customers!A855</f>
        <v>C000854</v>
      </c>
      <c r="B858" s="13" t="str">
        <f>Raw_Customers!B855</f>
        <v>Rahul Singh</v>
      </c>
      <c r="C858" s="13" t="str">
        <f>Raw_Customers!E855</f>
        <v>Chennai</v>
      </c>
      <c r="D858" s="13" t="str">
        <f>Raw_Customers!F855</f>
        <v>Karnataka</v>
      </c>
      <c r="E858" s="13" t="str">
        <f>Raw_Customers!H855</f>
        <v>Active</v>
      </c>
      <c r="F858" s="35">
        <f>Raw_Customers!G855</f>
        <v>45140</v>
      </c>
      <c r="G858" s="36">
        <f>IF(I858=0,"",INT(_xlfn.MAXIFS(Raw_Recharges!$D$2:$D$3001,Raw_Recharges!$B$2:$B$3001,A858)))</f>
        <v>45966</v>
      </c>
      <c r="H858" s="12">
        <f>IF(I858=0,"",RFM_Method!$C$5-G858)</f>
        <v>88</v>
      </c>
      <c r="I858" s="12">
        <f>COUNTIFS(Raw_Recharges!$B$2:$B$3001,A858)</f>
        <v>4</v>
      </c>
      <c r="J858" s="37">
        <f>IF(I858=0,"",SUMIFS(Raw_Recharges!$E$2:$E$3001,Raw_Recharges!$B$2:$B$3001,A858))</f>
        <v>1912</v>
      </c>
      <c r="K858" s="38">
        <f>IF(I858=0,0,IF(H858&lt;=RFM_Method!$C$22,5,IF(H858&lt;=RFM_Method!$C$23,4,IF(H858&lt;=RFM_Method!$C$24,3,IF(H858&lt;=RFM_Method!$C$25,2,1)))))</f>
        <v>3</v>
      </c>
      <c r="L858" s="38">
        <f>IF(I858=0,0,IF(I858&gt;=RFM_Method!$E$22,5,IF(I858&gt;=RFM_Method!$E$23,4,IF(I858&gt;=RFM_Method!$E$24,3,IF(I858&gt;=RFM_Method!$E$25,2,1)))))</f>
        <v>4</v>
      </c>
      <c r="M858" s="38">
        <f>IF(I858=0,0,IF(J858&gt;=RFM_Method!$D$25,5,IF(J858&gt;=RFM_Method!$D$24,4,IF(J858&gt;=RFM_Method!$D$23,3,IF(J858&gt;=RFM_Method!$D$22,2,1)))))</f>
        <v>4</v>
      </c>
      <c r="N858" s="38" t="str">
        <f t="shared" si="39"/>
        <v>344</v>
      </c>
      <c r="O858" s="38">
        <f t="shared" si="40"/>
        <v>11</v>
      </c>
      <c r="P858" s="38">
        <f t="shared" si="41"/>
        <v>4</v>
      </c>
      <c r="Q858" s="12" t="str">
        <f>IF(I858=0,"Never Recharged",INDEX(RFM_Method!$C$32:$G$36,6-K858,P858))</f>
        <v>Loyal Customers</v>
      </c>
      <c r="R858" s="39">
        <f>SUMIFS(Raw_DataUsage!$D$2:$D$5001,Raw_DataUsage!$B$2:$B$5001,A858)/1024</f>
        <v>5.2991210937500002</v>
      </c>
      <c r="S858" s="40">
        <f>SUMIFS(Raw_Calls!$D$2:$D$5001,Raw_Calls!$B$2:$B$5001,A858)/60</f>
        <v>108.35</v>
      </c>
      <c r="T858" s="38" t="str">
        <f>IF(COUNTIFS(Raw_Subscriptions!$B$2:$B$3001,A858,Raw_Subscriptions!$F$2:$F$3001,"Active")&gt;0,"Yes","No")</f>
        <v>Yes</v>
      </c>
    </row>
    <row r="859" spans="1:20" x14ac:dyDescent="0.3">
      <c r="A859" s="13" t="str">
        <f>Raw_Customers!A856</f>
        <v>C000855</v>
      </c>
      <c r="B859" s="13" t="str">
        <f>Raw_Customers!B856</f>
        <v>Pooja Gupta</v>
      </c>
      <c r="C859" s="13" t="str">
        <f>Raw_Customers!E856</f>
        <v>Pune</v>
      </c>
      <c r="D859" s="13" t="str">
        <f>Raw_Customers!F856</f>
        <v>Punjab</v>
      </c>
      <c r="E859" s="13" t="str">
        <f>Raw_Customers!H856</f>
        <v>Active</v>
      </c>
      <c r="F859" s="35">
        <f>Raw_Customers!G856</f>
        <v>45861</v>
      </c>
      <c r="G859" s="36">
        <f>IF(I859=0,"",INT(_xlfn.MAXIFS(Raw_Recharges!$D$2:$D$3001,Raw_Recharges!$B$2:$B$3001,A859)))</f>
        <v>45901</v>
      </c>
      <c r="H859" s="12">
        <f>IF(I859=0,"",RFM_Method!$C$5-G859)</f>
        <v>153</v>
      </c>
      <c r="I859" s="12">
        <f>COUNTIFS(Raw_Recharges!$B$2:$B$3001,A859)</f>
        <v>1</v>
      </c>
      <c r="J859" s="37">
        <f>IF(I859=0,"",SUMIFS(Raw_Recharges!$E$2:$E$3001,Raw_Recharges!$B$2:$B$3001,A859))</f>
        <v>999</v>
      </c>
      <c r="K859" s="38">
        <f>IF(I859=0,0,IF(H859&lt;=RFM_Method!$C$22,5,IF(H859&lt;=RFM_Method!$C$23,4,IF(H859&lt;=RFM_Method!$C$24,3,IF(H859&lt;=RFM_Method!$C$25,2,1)))))</f>
        <v>2</v>
      </c>
      <c r="L859" s="38">
        <f>IF(I859=0,0,IF(I859&gt;=RFM_Method!$E$22,5,IF(I859&gt;=RFM_Method!$E$23,4,IF(I859&gt;=RFM_Method!$E$24,3,IF(I859&gt;=RFM_Method!$E$25,2,1)))))</f>
        <v>1</v>
      </c>
      <c r="M859" s="38">
        <f>IF(I859=0,0,IF(J859&gt;=RFM_Method!$D$25,5,IF(J859&gt;=RFM_Method!$D$24,4,IF(J859&gt;=RFM_Method!$D$23,3,IF(J859&gt;=RFM_Method!$D$22,2,1)))))</f>
        <v>3</v>
      </c>
      <c r="N859" s="38" t="str">
        <f t="shared" si="39"/>
        <v>213</v>
      </c>
      <c r="O859" s="38">
        <f t="shared" si="40"/>
        <v>6</v>
      </c>
      <c r="P859" s="38">
        <f t="shared" si="41"/>
        <v>2</v>
      </c>
      <c r="Q859" s="12" t="str">
        <f>IF(I859=0,"Never Recharged",INDEX(RFM_Method!$C$32:$G$36,6-K859,P859))</f>
        <v>About to Sleep</v>
      </c>
      <c r="R859" s="39">
        <f>SUMIFS(Raw_DataUsage!$D$2:$D$5001,Raw_DataUsage!$B$2:$B$5001,A859)/1024</f>
        <v>3.856162109375</v>
      </c>
      <c r="S859" s="40">
        <f>SUMIFS(Raw_Calls!$D$2:$D$5001,Raw_Calls!$B$2:$B$5001,A859)/60</f>
        <v>155.58333333333334</v>
      </c>
      <c r="T859" s="38" t="str">
        <f>IF(COUNTIFS(Raw_Subscriptions!$B$2:$B$3001,A859,Raw_Subscriptions!$F$2:$F$3001,"Active")&gt;0,"Yes","No")</f>
        <v>No</v>
      </c>
    </row>
    <row r="860" spans="1:20" x14ac:dyDescent="0.3">
      <c r="A860" s="13" t="str">
        <f>Raw_Customers!A857</f>
        <v>C000856</v>
      </c>
      <c r="B860" s="13" t="str">
        <f>Raw_Customers!B857</f>
        <v>Suresh Sharma</v>
      </c>
      <c r="C860" s="13" t="str">
        <f>Raw_Customers!E857</f>
        <v>Chennai</v>
      </c>
      <c r="D860" s="13" t="str">
        <f>Raw_Customers!F857</f>
        <v>Telangana</v>
      </c>
      <c r="E860" s="13" t="str">
        <f>Raw_Customers!H857</f>
        <v>Inactive</v>
      </c>
      <c r="F860" s="35">
        <f>Raw_Customers!G857</f>
        <v>45167</v>
      </c>
      <c r="G860" s="36" t="str">
        <f>IF(I860=0,"",INT(_xlfn.MAXIFS(Raw_Recharges!$D$2:$D$3001,Raw_Recharges!$B$2:$B$3001,A860)))</f>
        <v/>
      </c>
      <c r="H860" s="12" t="str">
        <f>IF(I860=0,"",RFM_Method!$C$5-G860)</f>
        <v/>
      </c>
      <c r="I860" s="12">
        <f>COUNTIFS(Raw_Recharges!$B$2:$B$3001,A860)</f>
        <v>0</v>
      </c>
      <c r="J860" s="37" t="str">
        <f>IF(I860=0,"",SUMIFS(Raw_Recharges!$E$2:$E$3001,Raw_Recharges!$B$2:$B$3001,A860))</f>
        <v/>
      </c>
      <c r="K860" s="38">
        <f>IF(I860=0,0,IF(H860&lt;=RFM_Method!$C$22,5,IF(H860&lt;=RFM_Method!$C$23,4,IF(H860&lt;=RFM_Method!$C$24,3,IF(H860&lt;=RFM_Method!$C$25,2,1)))))</f>
        <v>0</v>
      </c>
      <c r="L860" s="38">
        <f>IF(I860=0,0,IF(I860&gt;=RFM_Method!$E$22,5,IF(I860&gt;=RFM_Method!$E$23,4,IF(I860&gt;=RFM_Method!$E$24,3,IF(I860&gt;=RFM_Method!$E$25,2,1)))))</f>
        <v>0</v>
      </c>
      <c r="M860" s="38">
        <f>IF(I860=0,0,IF(J860&gt;=RFM_Method!$D$25,5,IF(J860&gt;=RFM_Method!$D$24,4,IF(J860&gt;=RFM_Method!$D$23,3,IF(J860&gt;=RFM_Method!$D$22,2,1)))))</f>
        <v>0</v>
      </c>
      <c r="N860" s="38" t="str">
        <f t="shared" si="39"/>
        <v>000</v>
      </c>
      <c r="O860" s="38">
        <f t="shared" si="40"/>
        <v>0</v>
      </c>
      <c r="P860" s="38">
        <f t="shared" si="41"/>
        <v>0</v>
      </c>
      <c r="Q860" s="12" t="str">
        <f>IF(I860=0,"Never Recharged",INDEX(RFM_Method!$C$32:$G$36,6-K860,P860))</f>
        <v>Never Recharged</v>
      </c>
      <c r="R860" s="39">
        <f>SUMIFS(Raw_DataUsage!$D$2:$D$5001,Raw_DataUsage!$B$2:$B$5001,A860)/1024</f>
        <v>0</v>
      </c>
      <c r="S860" s="40">
        <f>SUMIFS(Raw_Calls!$D$2:$D$5001,Raw_Calls!$B$2:$B$5001,A860)/60</f>
        <v>48.8</v>
      </c>
      <c r="T860" s="38" t="str">
        <f>IF(COUNTIFS(Raw_Subscriptions!$B$2:$B$3001,A860,Raw_Subscriptions!$F$2:$F$3001,"Active")&gt;0,"Yes","No")</f>
        <v>No</v>
      </c>
    </row>
    <row r="861" spans="1:20" x14ac:dyDescent="0.3">
      <c r="A861" s="13" t="str">
        <f>Raw_Customers!A858</f>
        <v>C000857</v>
      </c>
      <c r="B861" s="13" t="str">
        <f>Raw_Customers!B858</f>
        <v>Raj Reddy</v>
      </c>
      <c r="C861" s="13" t="str">
        <f>Raw_Customers!E858</f>
        <v>Mumbai</v>
      </c>
      <c r="D861" s="13" t="str">
        <f>Raw_Customers!F858</f>
        <v>UP East</v>
      </c>
      <c r="E861" s="13" t="str">
        <f>Raw_Customers!H858</f>
        <v>Active</v>
      </c>
      <c r="F861" s="35">
        <f>Raw_Customers!G858</f>
        <v>44474</v>
      </c>
      <c r="G861" s="36" t="str">
        <f>IF(I861=0,"",INT(_xlfn.MAXIFS(Raw_Recharges!$D$2:$D$3001,Raw_Recharges!$B$2:$B$3001,A861)))</f>
        <v/>
      </c>
      <c r="H861" s="12" t="str">
        <f>IF(I861=0,"",RFM_Method!$C$5-G861)</f>
        <v/>
      </c>
      <c r="I861" s="12">
        <f>COUNTIFS(Raw_Recharges!$B$2:$B$3001,A861)</f>
        <v>0</v>
      </c>
      <c r="J861" s="37" t="str">
        <f>IF(I861=0,"",SUMIFS(Raw_Recharges!$E$2:$E$3001,Raw_Recharges!$B$2:$B$3001,A861))</f>
        <v/>
      </c>
      <c r="K861" s="38">
        <f>IF(I861=0,0,IF(H861&lt;=RFM_Method!$C$22,5,IF(H861&lt;=RFM_Method!$C$23,4,IF(H861&lt;=RFM_Method!$C$24,3,IF(H861&lt;=RFM_Method!$C$25,2,1)))))</f>
        <v>0</v>
      </c>
      <c r="L861" s="38">
        <f>IF(I861=0,0,IF(I861&gt;=RFM_Method!$E$22,5,IF(I861&gt;=RFM_Method!$E$23,4,IF(I861&gt;=RFM_Method!$E$24,3,IF(I861&gt;=RFM_Method!$E$25,2,1)))))</f>
        <v>0</v>
      </c>
      <c r="M861" s="38">
        <f>IF(I861=0,0,IF(J861&gt;=RFM_Method!$D$25,5,IF(J861&gt;=RFM_Method!$D$24,4,IF(J861&gt;=RFM_Method!$D$23,3,IF(J861&gt;=RFM_Method!$D$22,2,1)))))</f>
        <v>0</v>
      </c>
      <c r="N861" s="38" t="str">
        <f t="shared" si="39"/>
        <v>000</v>
      </c>
      <c r="O861" s="38">
        <f t="shared" si="40"/>
        <v>0</v>
      </c>
      <c r="P861" s="38">
        <f t="shared" si="41"/>
        <v>0</v>
      </c>
      <c r="Q861" s="12" t="str">
        <f>IF(I861=0,"Never Recharged",INDEX(RFM_Method!$C$32:$G$36,6-K861,P861))</f>
        <v>Never Recharged</v>
      </c>
      <c r="R861" s="39">
        <f>SUMIFS(Raw_DataUsage!$D$2:$D$5001,Raw_DataUsage!$B$2:$B$5001,A861)/1024</f>
        <v>6.3182812500000001</v>
      </c>
      <c r="S861" s="40">
        <f>SUMIFS(Raw_Calls!$D$2:$D$5001,Raw_Calls!$B$2:$B$5001,A861)/60</f>
        <v>20.100000000000001</v>
      </c>
      <c r="T861" s="38" t="str">
        <f>IF(COUNTIFS(Raw_Subscriptions!$B$2:$B$3001,A861,Raw_Subscriptions!$F$2:$F$3001,"Active")&gt;0,"Yes","No")</f>
        <v>No</v>
      </c>
    </row>
    <row r="862" spans="1:20" x14ac:dyDescent="0.3">
      <c r="A862" s="13" t="str">
        <f>Raw_Customers!A859</f>
        <v>C000858</v>
      </c>
      <c r="B862" s="13" t="str">
        <f>Raw_Customers!B859</f>
        <v>Anita Jha</v>
      </c>
      <c r="C862" s="13" t="str">
        <f>Raw_Customers!E859</f>
        <v>Hyderabad</v>
      </c>
      <c r="D862" s="13" t="str">
        <f>Raw_Customers!F859</f>
        <v>UP East</v>
      </c>
      <c r="E862" s="13" t="str">
        <f>Raw_Customers!H859</f>
        <v>Active</v>
      </c>
      <c r="F862" s="35">
        <f>Raw_Customers!G859</f>
        <v>45249</v>
      </c>
      <c r="G862" s="36" t="str">
        <f>IF(I862=0,"",INT(_xlfn.MAXIFS(Raw_Recharges!$D$2:$D$3001,Raw_Recharges!$B$2:$B$3001,A862)))</f>
        <v/>
      </c>
      <c r="H862" s="12" t="str">
        <f>IF(I862=0,"",RFM_Method!$C$5-G862)</f>
        <v/>
      </c>
      <c r="I862" s="12">
        <f>COUNTIFS(Raw_Recharges!$B$2:$B$3001,A862)</f>
        <v>0</v>
      </c>
      <c r="J862" s="37" t="str">
        <f>IF(I862=0,"",SUMIFS(Raw_Recharges!$E$2:$E$3001,Raw_Recharges!$B$2:$B$3001,A862))</f>
        <v/>
      </c>
      <c r="K862" s="38">
        <f>IF(I862=0,0,IF(H862&lt;=RFM_Method!$C$22,5,IF(H862&lt;=RFM_Method!$C$23,4,IF(H862&lt;=RFM_Method!$C$24,3,IF(H862&lt;=RFM_Method!$C$25,2,1)))))</f>
        <v>0</v>
      </c>
      <c r="L862" s="38">
        <f>IF(I862=0,0,IF(I862&gt;=RFM_Method!$E$22,5,IF(I862&gt;=RFM_Method!$E$23,4,IF(I862&gt;=RFM_Method!$E$24,3,IF(I862&gt;=RFM_Method!$E$25,2,1)))))</f>
        <v>0</v>
      </c>
      <c r="M862" s="38">
        <f>IF(I862=0,0,IF(J862&gt;=RFM_Method!$D$25,5,IF(J862&gt;=RFM_Method!$D$24,4,IF(J862&gt;=RFM_Method!$D$23,3,IF(J862&gt;=RFM_Method!$D$22,2,1)))))</f>
        <v>0</v>
      </c>
      <c r="N862" s="38" t="str">
        <f t="shared" si="39"/>
        <v>000</v>
      </c>
      <c r="O862" s="38">
        <f t="shared" si="40"/>
        <v>0</v>
      </c>
      <c r="P862" s="38">
        <f t="shared" si="41"/>
        <v>0</v>
      </c>
      <c r="Q862" s="12" t="str">
        <f>IF(I862=0,"Never Recharged",INDEX(RFM_Method!$C$32:$G$36,6-K862,P862))</f>
        <v>Never Recharged</v>
      </c>
      <c r="R862" s="39">
        <f>SUMIFS(Raw_DataUsage!$D$2:$D$5001,Raw_DataUsage!$B$2:$B$5001,A862)/1024</f>
        <v>1.1383398437499999</v>
      </c>
      <c r="S862" s="40">
        <f>SUMIFS(Raw_Calls!$D$2:$D$5001,Raw_Calls!$B$2:$B$5001,A862)/60</f>
        <v>48.5</v>
      </c>
      <c r="T862" s="38" t="str">
        <f>IF(COUNTIFS(Raw_Subscriptions!$B$2:$B$3001,A862,Raw_Subscriptions!$F$2:$F$3001,"Active")&gt;0,"Yes","No")</f>
        <v>No</v>
      </c>
    </row>
    <row r="863" spans="1:20" x14ac:dyDescent="0.3">
      <c r="A863" s="13" t="str">
        <f>Raw_Customers!A860</f>
        <v>C000859</v>
      </c>
      <c r="B863" s="13" t="str">
        <f>Raw_Customers!B860</f>
        <v>Simran Khan</v>
      </c>
      <c r="C863" s="13" t="str">
        <f>Raw_Customers!E860</f>
        <v>Pune</v>
      </c>
      <c r="D863" s="13" t="str">
        <f>Raw_Customers!F860</f>
        <v>Gujarat</v>
      </c>
      <c r="E863" s="13" t="str">
        <f>Raw_Customers!H860</f>
        <v>Active</v>
      </c>
      <c r="F863" s="35">
        <f>Raw_Customers!G860</f>
        <v>44463</v>
      </c>
      <c r="G863" s="36" t="str">
        <f>IF(I863=0,"",INT(_xlfn.MAXIFS(Raw_Recharges!$D$2:$D$3001,Raw_Recharges!$B$2:$B$3001,A863)))</f>
        <v/>
      </c>
      <c r="H863" s="12" t="str">
        <f>IF(I863=0,"",RFM_Method!$C$5-G863)</f>
        <v/>
      </c>
      <c r="I863" s="12">
        <f>COUNTIFS(Raw_Recharges!$B$2:$B$3001,A863)</f>
        <v>0</v>
      </c>
      <c r="J863" s="37" t="str">
        <f>IF(I863=0,"",SUMIFS(Raw_Recharges!$E$2:$E$3001,Raw_Recharges!$B$2:$B$3001,A863))</f>
        <v/>
      </c>
      <c r="K863" s="38">
        <f>IF(I863=0,0,IF(H863&lt;=RFM_Method!$C$22,5,IF(H863&lt;=RFM_Method!$C$23,4,IF(H863&lt;=RFM_Method!$C$24,3,IF(H863&lt;=RFM_Method!$C$25,2,1)))))</f>
        <v>0</v>
      </c>
      <c r="L863" s="38">
        <f>IF(I863=0,0,IF(I863&gt;=RFM_Method!$E$22,5,IF(I863&gt;=RFM_Method!$E$23,4,IF(I863&gt;=RFM_Method!$E$24,3,IF(I863&gt;=RFM_Method!$E$25,2,1)))))</f>
        <v>0</v>
      </c>
      <c r="M863" s="38">
        <f>IF(I863=0,0,IF(J863&gt;=RFM_Method!$D$25,5,IF(J863&gt;=RFM_Method!$D$24,4,IF(J863&gt;=RFM_Method!$D$23,3,IF(J863&gt;=RFM_Method!$D$22,2,1)))))</f>
        <v>0</v>
      </c>
      <c r="N863" s="38" t="str">
        <f t="shared" si="39"/>
        <v>000</v>
      </c>
      <c r="O863" s="38">
        <f t="shared" si="40"/>
        <v>0</v>
      </c>
      <c r="P863" s="38">
        <f t="shared" si="41"/>
        <v>0</v>
      </c>
      <c r="Q863" s="12" t="str">
        <f>IF(I863=0,"Never Recharged",INDEX(RFM_Method!$C$32:$G$36,6-K863,P863))</f>
        <v>Never Recharged</v>
      </c>
      <c r="R863" s="39">
        <f>SUMIFS(Raw_DataUsage!$D$2:$D$5001,Raw_DataUsage!$B$2:$B$5001,A863)/1024</f>
        <v>2.162880859375</v>
      </c>
      <c r="S863" s="40">
        <f>SUMIFS(Raw_Calls!$D$2:$D$5001,Raw_Calls!$B$2:$B$5001,A863)/60</f>
        <v>90.13333333333334</v>
      </c>
      <c r="T863" s="38" t="str">
        <f>IF(COUNTIFS(Raw_Subscriptions!$B$2:$B$3001,A863,Raw_Subscriptions!$F$2:$F$3001,"Active")&gt;0,"Yes","No")</f>
        <v>No</v>
      </c>
    </row>
    <row r="864" spans="1:20" x14ac:dyDescent="0.3">
      <c r="A864" s="13" t="str">
        <f>Raw_Customers!A861</f>
        <v>C000860</v>
      </c>
      <c r="B864" s="13" t="str">
        <f>Raw_Customers!B861</f>
        <v>Pooja Jha</v>
      </c>
      <c r="C864" s="13" t="str">
        <f>Raw_Customers!E861</f>
        <v>Hyderabad</v>
      </c>
      <c r="D864" s="13" t="str">
        <f>Raw_Customers!F861</f>
        <v>Punjab</v>
      </c>
      <c r="E864" s="13" t="str">
        <f>Raw_Customers!H861</f>
        <v>Inactive</v>
      </c>
      <c r="F864" s="35">
        <f>Raw_Customers!G861</f>
        <v>44192</v>
      </c>
      <c r="G864" s="36">
        <f>IF(I864=0,"",INT(_xlfn.MAXIFS(Raw_Recharges!$D$2:$D$3001,Raw_Recharges!$B$2:$B$3001,A864)))</f>
        <v>46003</v>
      </c>
      <c r="H864" s="12">
        <f>IF(I864=0,"",RFM_Method!$C$5-G864)</f>
        <v>51</v>
      </c>
      <c r="I864" s="12">
        <f>COUNTIFS(Raw_Recharges!$B$2:$B$3001,A864)</f>
        <v>1</v>
      </c>
      <c r="J864" s="37">
        <f>IF(I864=0,"",SUMIFS(Raw_Recharges!$E$2:$E$3001,Raw_Recharges!$B$2:$B$3001,A864))</f>
        <v>148</v>
      </c>
      <c r="K864" s="38">
        <f>IF(I864=0,0,IF(H864&lt;=RFM_Method!$C$22,5,IF(H864&lt;=RFM_Method!$C$23,4,IF(H864&lt;=RFM_Method!$C$24,3,IF(H864&lt;=RFM_Method!$C$25,2,1)))))</f>
        <v>4</v>
      </c>
      <c r="L864" s="38">
        <f>IF(I864=0,0,IF(I864&gt;=RFM_Method!$E$22,5,IF(I864&gt;=RFM_Method!$E$23,4,IF(I864&gt;=RFM_Method!$E$24,3,IF(I864&gt;=RFM_Method!$E$25,2,1)))))</f>
        <v>1</v>
      </c>
      <c r="M864" s="38">
        <f>IF(I864=0,0,IF(J864&gt;=RFM_Method!$D$25,5,IF(J864&gt;=RFM_Method!$D$24,4,IF(J864&gt;=RFM_Method!$D$23,3,IF(J864&gt;=RFM_Method!$D$22,2,1)))))</f>
        <v>1</v>
      </c>
      <c r="N864" s="38" t="str">
        <f t="shared" si="39"/>
        <v>411</v>
      </c>
      <c r="O864" s="38">
        <f t="shared" si="40"/>
        <v>6</v>
      </c>
      <c r="P864" s="38">
        <f t="shared" si="41"/>
        <v>1</v>
      </c>
      <c r="Q864" s="12" t="str">
        <f>IF(I864=0,"Never Recharged",INDEX(RFM_Method!$C$32:$G$36,6-K864,P864))</f>
        <v>Promising</v>
      </c>
      <c r="R864" s="39">
        <f>SUMIFS(Raw_DataUsage!$D$2:$D$5001,Raw_DataUsage!$B$2:$B$5001,A864)/1024</f>
        <v>0</v>
      </c>
      <c r="S864" s="40">
        <f>SUMIFS(Raw_Calls!$D$2:$D$5001,Raw_Calls!$B$2:$B$5001,A864)/60</f>
        <v>5.7333333333333334</v>
      </c>
      <c r="T864" s="38" t="str">
        <f>IF(COUNTIFS(Raw_Subscriptions!$B$2:$B$3001,A864,Raw_Subscriptions!$F$2:$F$3001,"Active")&gt;0,"Yes","No")</f>
        <v>Yes</v>
      </c>
    </row>
    <row r="865" spans="1:20" x14ac:dyDescent="0.3">
      <c r="A865" s="13" t="str">
        <f>Raw_Customers!A862</f>
        <v>C000861</v>
      </c>
      <c r="B865" s="13" t="str">
        <f>Raw_Customers!B862</f>
        <v>Vikram Gupta</v>
      </c>
      <c r="C865" s="13" t="str">
        <f>Raw_Customers!E862</f>
        <v>Bangalore</v>
      </c>
      <c r="D865" s="13" t="str">
        <f>Raw_Customers!F862</f>
        <v>Maharashtra</v>
      </c>
      <c r="E865" s="13" t="str">
        <f>Raw_Customers!H862</f>
        <v>Active</v>
      </c>
      <c r="F865" s="35">
        <f>Raw_Customers!G862</f>
        <v>45541</v>
      </c>
      <c r="G865" s="36">
        <f>IF(I865=0,"",INT(_xlfn.MAXIFS(Raw_Recharges!$D$2:$D$3001,Raw_Recharges!$B$2:$B$3001,A865)))</f>
        <v>45689</v>
      </c>
      <c r="H865" s="12">
        <f>IF(I865=0,"",RFM_Method!$C$5-G865)</f>
        <v>365</v>
      </c>
      <c r="I865" s="12">
        <f>COUNTIFS(Raw_Recharges!$B$2:$B$3001,A865)</f>
        <v>1</v>
      </c>
      <c r="J865" s="37">
        <f>IF(I865=0,"",SUMIFS(Raw_Recharges!$E$2:$E$3001,Raw_Recharges!$B$2:$B$3001,A865))</f>
        <v>99</v>
      </c>
      <c r="K865" s="38">
        <f>IF(I865=0,0,IF(H865&lt;=RFM_Method!$C$22,5,IF(H865&lt;=RFM_Method!$C$23,4,IF(H865&lt;=RFM_Method!$C$24,3,IF(H865&lt;=RFM_Method!$C$25,2,1)))))</f>
        <v>1</v>
      </c>
      <c r="L865" s="38">
        <f>IF(I865=0,0,IF(I865&gt;=RFM_Method!$E$22,5,IF(I865&gt;=RFM_Method!$E$23,4,IF(I865&gt;=RFM_Method!$E$24,3,IF(I865&gt;=RFM_Method!$E$25,2,1)))))</f>
        <v>1</v>
      </c>
      <c r="M865" s="38">
        <f>IF(I865=0,0,IF(J865&gt;=RFM_Method!$D$25,5,IF(J865&gt;=RFM_Method!$D$24,4,IF(J865&gt;=RFM_Method!$D$23,3,IF(J865&gt;=RFM_Method!$D$22,2,1)))))</f>
        <v>1</v>
      </c>
      <c r="N865" s="38" t="str">
        <f t="shared" si="39"/>
        <v>111</v>
      </c>
      <c r="O865" s="38">
        <f t="shared" si="40"/>
        <v>3</v>
      </c>
      <c r="P865" s="38">
        <f t="shared" si="41"/>
        <v>1</v>
      </c>
      <c r="Q865" s="12" t="str">
        <f>IF(I865=0,"Never Recharged",INDEX(RFM_Method!$C$32:$G$36,6-K865,P865))</f>
        <v>Lost</v>
      </c>
      <c r="R865" s="39">
        <f>SUMIFS(Raw_DataUsage!$D$2:$D$5001,Raw_DataUsage!$B$2:$B$5001,A865)/1024</f>
        <v>4.0826171875000004</v>
      </c>
      <c r="S865" s="40">
        <f>SUMIFS(Raw_Calls!$D$2:$D$5001,Raw_Calls!$B$2:$B$5001,A865)/60</f>
        <v>96.13333333333334</v>
      </c>
      <c r="T865" s="38" t="str">
        <f>IF(COUNTIFS(Raw_Subscriptions!$B$2:$B$3001,A865,Raw_Subscriptions!$F$2:$F$3001,"Active")&gt;0,"Yes","No")</f>
        <v>No</v>
      </c>
    </row>
    <row r="866" spans="1:20" x14ac:dyDescent="0.3">
      <c r="A866" s="13" t="str">
        <f>Raw_Customers!A863</f>
        <v>C000862</v>
      </c>
      <c r="B866" s="13" t="str">
        <f>Raw_Customers!B863</f>
        <v>Suresh Patel</v>
      </c>
      <c r="C866" s="13" t="str">
        <f>Raw_Customers!E863</f>
        <v>Pune</v>
      </c>
      <c r="D866" s="13" t="str">
        <f>Raw_Customers!F863</f>
        <v>Punjab</v>
      </c>
      <c r="E866" s="13" t="str">
        <f>Raw_Customers!H863</f>
        <v>Active</v>
      </c>
      <c r="F866" s="35">
        <f>Raw_Customers!G863</f>
        <v>45829</v>
      </c>
      <c r="G866" s="36">
        <f>IF(I866=0,"",INT(_xlfn.MAXIFS(Raw_Recharges!$D$2:$D$3001,Raw_Recharges!$B$2:$B$3001,A866)))</f>
        <v>45964</v>
      </c>
      <c r="H866" s="12">
        <f>IF(I866=0,"",RFM_Method!$C$5-G866)</f>
        <v>90</v>
      </c>
      <c r="I866" s="12">
        <f>COUNTIFS(Raw_Recharges!$B$2:$B$3001,A866)</f>
        <v>1</v>
      </c>
      <c r="J866" s="37">
        <f>IF(I866=0,"",SUMIFS(Raw_Recharges!$E$2:$E$3001,Raw_Recharges!$B$2:$B$3001,A866))</f>
        <v>99</v>
      </c>
      <c r="K866" s="38">
        <f>IF(I866=0,0,IF(H866&lt;=RFM_Method!$C$22,5,IF(H866&lt;=RFM_Method!$C$23,4,IF(H866&lt;=RFM_Method!$C$24,3,IF(H866&lt;=RFM_Method!$C$25,2,1)))))</f>
        <v>3</v>
      </c>
      <c r="L866" s="38">
        <f>IF(I866=0,0,IF(I866&gt;=RFM_Method!$E$22,5,IF(I866&gt;=RFM_Method!$E$23,4,IF(I866&gt;=RFM_Method!$E$24,3,IF(I866&gt;=RFM_Method!$E$25,2,1)))))</f>
        <v>1</v>
      </c>
      <c r="M866" s="38">
        <f>IF(I866=0,0,IF(J866&gt;=RFM_Method!$D$25,5,IF(J866&gt;=RFM_Method!$D$24,4,IF(J866&gt;=RFM_Method!$D$23,3,IF(J866&gt;=RFM_Method!$D$22,2,1)))))</f>
        <v>1</v>
      </c>
      <c r="N866" s="38" t="str">
        <f t="shared" si="39"/>
        <v>311</v>
      </c>
      <c r="O866" s="38">
        <f t="shared" si="40"/>
        <v>5</v>
      </c>
      <c r="P866" s="38">
        <f t="shared" si="41"/>
        <v>1</v>
      </c>
      <c r="Q866" s="12" t="str">
        <f>IF(I866=0,"Never Recharged",INDEX(RFM_Method!$C$32:$G$36,6-K866,P866))</f>
        <v>About to Sleep</v>
      </c>
      <c r="R866" s="39">
        <f>SUMIFS(Raw_DataUsage!$D$2:$D$5001,Raw_DataUsage!$B$2:$B$5001,A866)/1024</f>
        <v>4.3314550781249999</v>
      </c>
      <c r="S866" s="40">
        <f>SUMIFS(Raw_Calls!$D$2:$D$5001,Raw_Calls!$B$2:$B$5001,A866)/60</f>
        <v>46.06666666666667</v>
      </c>
      <c r="T866" s="38" t="str">
        <f>IF(COUNTIFS(Raw_Subscriptions!$B$2:$B$3001,A866,Raw_Subscriptions!$F$2:$F$3001,"Active")&gt;0,"Yes","No")</f>
        <v>No</v>
      </c>
    </row>
    <row r="867" spans="1:20" x14ac:dyDescent="0.3">
      <c r="A867" s="13" t="str">
        <f>Raw_Customers!A864</f>
        <v>C000863</v>
      </c>
      <c r="B867" s="13" t="str">
        <f>Raw_Customers!B864</f>
        <v>Rahul Reddy</v>
      </c>
      <c r="C867" s="13" t="str">
        <f>Raw_Customers!E864</f>
        <v>Mumbai</v>
      </c>
      <c r="D867" s="13" t="str">
        <f>Raw_Customers!F864</f>
        <v>Delhi NCR</v>
      </c>
      <c r="E867" s="13" t="str">
        <f>Raw_Customers!H864</f>
        <v>Active</v>
      </c>
      <c r="F867" s="35">
        <f>Raw_Customers!G864</f>
        <v>45411</v>
      </c>
      <c r="G867" s="36" t="str">
        <f>IF(I867=0,"",INT(_xlfn.MAXIFS(Raw_Recharges!$D$2:$D$3001,Raw_Recharges!$B$2:$B$3001,A867)))</f>
        <v/>
      </c>
      <c r="H867" s="12" t="str">
        <f>IF(I867=0,"",RFM_Method!$C$5-G867)</f>
        <v/>
      </c>
      <c r="I867" s="12">
        <f>COUNTIFS(Raw_Recharges!$B$2:$B$3001,A867)</f>
        <v>0</v>
      </c>
      <c r="J867" s="37" t="str">
        <f>IF(I867=0,"",SUMIFS(Raw_Recharges!$E$2:$E$3001,Raw_Recharges!$B$2:$B$3001,A867))</f>
        <v/>
      </c>
      <c r="K867" s="38">
        <f>IF(I867=0,0,IF(H867&lt;=RFM_Method!$C$22,5,IF(H867&lt;=RFM_Method!$C$23,4,IF(H867&lt;=RFM_Method!$C$24,3,IF(H867&lt;=RFM_Method!$C$25,2,1)))))</f>
        <v>0</v>
      </c>
      <c r="L867" s="38">
        <f>IF(I867=0,0,IF(I867&gt;=RFM_Method!$E$22,5,IF(I867&gt;=RFM_Method!$E$23,4,IF(I867&gt;=RFM_Method!$E$24,3,IF(I867&gt;=RFM_Method!$E$25,2,1)))))</f>
        <v>0</v>
      </c>
      <c r="M867" s="38">
        <f>IF(I867=0,0,IF(J867&gt;=RFM_Method!$D$25,5,IF(J867&gt;=RFM_Method!$D$24,4,IF(J867&gt;=RFM_Method!$D$23,3,IF(J867&gt;=RFM_Method!$D$22,2,1)))))</f>
        <v>0</v>
      </c>
      <c r="N867" s="38" t="str">
        <f t="shared" si="39"/>
        <v>000</v>
      </c>
      <c r="O867" s="38">
        <f t="shared" si="40"/>
        <v>0</v>
      </c>
      <c r="P867" s="38">
        <f t="shared" si="41"/>
        <v>0</v>
      </c>
      <c r="Q867" s="12" t="str">
        <f>IF(I867=0,"Never Recharged",INDEX(RFM_Method!$C$32:$G$36,6-K867,P867))</f>
        <v>Never Recharged</v>
      </c>
      <c r="R867" s="39">
        <f>SUMIFS(Raw_DataUsage!$D$2:$D$5001,Raw_DataUsage!$B$2:$B$5001,A867)/1024</f>
        <v>0</v>
      </c>
      <c r="S867" s="40">
        <f>SUMIFS(Raw_Calls!$D$2:$D$5001,Raw_Calls!$B$2:$B$5001,A867)/60</f>
        <v>100.88333333333334</v>
      </c>
      <c r="T867" s="38" t="str">
        <f>IF(COUNTIFS(Raw_Subscriptions!$B$2:$B$3001,A867,Raw_Subscriptions!$F$2:$F$3001,"Active")&gt;0,"Yes","No")</f>
        <v>No</v>
      </c>
    </row>
    <row r="868" spans="1:20" x14ac:dyDescent="0.3">
      <c r="A868" s="13" t="str">
        <f>Raw_Customers!A865</f>
        <v>C000864</v>
      </c>
      <c r="B868" s="13" t="str">
        <f>Raw_Customers!B865</f>
        <v>Pooja Reddy</v>
      </c>
      <c r="C868" s="13" t="str">
        <f>Raw_Customers!E865</f>
        <v>Mumbai</v>
      </c>
      <c r="D868" s="13" t="str">
        <f>Raw_Customers!F865</f>
        <v>Telangana</v>
      </c>
      <c r="E868" s="13" t="str">
        <f>Raw_Customers!H865</f>
        <v>Inactive</v>
      </c>
      <c r="F868" s="35">
        <f>Raw_Customers!G865</f>
        <v>44418</v>
      </c>
      <c r="G868" s="36" t="str">
        <f>IF(I868=0,"",INT(_xlfn.MAXIFS(Raw_Recharges!$D$2:$D$3001,Raw_Recharges!$B$2:$B$3001,A868)))</f>
        <v/>
      </c>
      <c r="H868" s="12" t="str">
        <f>IF(I868=0,"",RFM_Method!$C$5-G868)</f>
        <v/>
      </c>
      <c r="I868" s="12">
        <f>COUNTIFS(Raw_Recharges!$B$2:$B$3001,A868)</f>
        <v>0</v>
      </c>
      <c r="J868" s="37" t="str">
        <f>IF(I868=0,"",SUMIFS(Raw_Recharges!$E$2:$E$3001,Raw_Recharges!$B$2:$B$3001,A868))</f>
        <v/>
      </c>
      <c r="K868" s="38">
        <f>IF(I868=0,0,IF(H868&lt;=RFM_Method!$C$22,5,IF(H868&lt;=RFM_Method!$C$23,4,IF(H868&lt;=RFM_Method!$C$24,3,IF(H868&lt;=RFM_Method!$C$25,2,1)))))</f>
        <v>0</v>
      </c>
      <c r="L868" s="38">
        <f>IF(I868=0,0,IF(I868&gt;=RFM_Method!$E$22,5,IF(I868&gt;=RFM_Method!$E$23,4,IF(I868&gt;=RFM_Method!$E$24,3,IF(I868&gt;=RFM_Method!$E$25,2,1)))))</f>
        <v>0</v>
      </c>
      <c r="M868" s="38">
        <f>IF(I868=0,0,IF(J868&gt;=RFM_Method!$D$25,5,IF(J868&gt;=RFM_Method!$D$24,4,IF(J868&gt;=RFM_Method!$D$23,3,IF(J868&gt;=RFM_Method!$D$22,2,1)))))</f>
        <v>0</v>
      </c>
      <c r="N868" s="38" t="str">
        <f t="shared" si="39"/>
        <v>000</v>
      </c>
      <c r="O868" s="38">
        <f t="shared" si="40"/>
        <v>0</v>
      </c>
      <c r="P868" s="38">
        <f t="shared" si="41"/>
        <v>0</v>
      </c>
      <c r="Q868" s="12" t="str">
        <f>IF(I868=0,"Never Recharged",INDEX(RFM_Method!$C$32:$G$36,6-K868,P868))</f>
        <v>Never Recharged</v>
      </c>
      <c r="R868" s="39">
        <f>SUMIFS(Raw_DataUsage!$D$2:$D$5001,Raw_DataUsage!$B$2:$B$5001,A868)/1024</f>
        <v>1.095263671875</v>
      </c>
      <c r="S868" s="40">
        <f>SUMIFS(Raw_Calls!$D$2:$D$5001,Raw_Calls!$B$2:$B$5001,A868)/60</f>
        <v>62.81666666666667</v>
      </c>
      <c r="T868" s="38" t="str">
        <f>IF(COUNTIFS(Raw_Subscriptions!$B$2:$B$3001,A868,Raw_Subscriptions!$F$2:$F$3001,"Active")&gt;0,"Yes","No")</f>
        <v>No</v>
      </c>
    </row>
    <row r="869" spans="1:20" x14ac:dyDescent="0.3">
      <c r="A869" s="13" t="str">
        <f>Raw_Customers!A866</f>
        <v>C000865</v>
      </c>
      <c r="B869" s="13" t="str">
        <f>Raw_Customers!B866</f>
        <v>Anita Mishra</v>
      </c>
      <c r="C869" s="13" t="str">
        <f>Raw_Customers!E866</f>
        <v>Mumbai</v>
      </c>
      <c r="D869" s="13" t="str">
        <f>Raw_Customers!F866</f>
        <v>Gujarat</v>
      </c>
      <c r="E869" s="13" t="str">
        <f>Raw_Customers!H866</f>
        <v>Active</v>
      </c>
      <c r="F869" s="35">
        <f>Raw_Customers!G866</f>
        <v>45185</v>
      </c>
      <c r="G869" s="36">
        <f>IF(I869=0,"",INT(_xlfn.MAXIFS(Raw_Recharges!$D$2:$D$3001,Raw_Recharges!$B$2:$B$3001,A869)))</f>
        <v>45881</v>
      </c>
      <c r="H869" s="12">
        <f>IF(I869=0,"",RFM_Method!$C$5-G869)</f>
        <v>173</v>
      </c>
      <c r="I869" s="12">
        <f>COUNTIFS(Raw_Recharges!$B$2:$B$3001,A869)</f>
        <v>3</v>
      </c>
      <c r="J869" s="37">
        <f>IF(I869=0,"",SUMIFS(Raw_Recharges!$E$2:$E$3001,Raw_Recharges!$B$2:$B$3001,A869))</f>
        <v>1364</v>
      </c>
      <c r="K869" s="38">
        <f>IF(I869=0,0,IF(H869&lt;=RFM_Method!$C$22,5,IF(H869&lt;=RFM_Method!$C$23,4,IF(H869&lt;=RFM_Method!$C$24,3,IF(H869&lt;=RFM_Method!$C$25,2,1)))))</f>
        <v>2</v>
      </c>
      <c r="L869" s="38">
        <f>IF(I869=0,0,IF(I869&gt;=RFM_Method!$E$22,5,IF(I869&gt;=RFM_Method!$E$23,4,IF(I869&gt;=RFM_Method!$E$24,3,IF(I869&gt;=RFM_Method!$E$25,2,1)))))</f>
        <v>3</v>
      </c>
      <c r="M869" s="38">
        <f>IF(I869=0,0,IF(J869&gt;=RFM_Method!$D$25,5,IF(J869&gt;=RFM_Method!$D$24,4,IF(J869&gt;=RFM_Method!$D$23,3,IF(J869&gt;=RFM_Method!$D$22,2,1)))))</f>
        <v>4</v>
      </c>
      <c r="N869" s="38" t="str">
        <f t="shared" si="39"/>
        <v>234</v>
      </c>
      <c r="O869" s="38">
        <f t="shared" si="40"/>
        <v>9</v>
      </c>
      <c r="P869" s="38">
        <f t="shared" si="41"/>
        <v>4</v>
      </c>
      <c r="Q869" s="12" t="str">
        <f>IF(I869=0,"Never Recharged",INDEX(RFM_Method!$C$32:$G$36,6-K869,P869))</f>
        <v>At Risk</v>
      </c>
      <c r="R869" s="39">
        <f>SUMIFS(Raw_DataUsage!$D$2:$D$5001,Raw_DataUsage!$B$2:$B$5001,A869)/1024</f>
        <v>1.4676464843749999</v>
      </c>
      <c r="S869" s="40">
        <f>SUMIFS(Raw_Calls!$D$2:$D$5001,Raw_Calls!$B$2:$B$5001,A869)/60</f>
        <v>17.149999999999999</v>
      </c>
      <c r="T869" s="38" t="str">
        <f>IF(COUNTIFS(Raw_Subscriptions!$B$2:$B$3001,A869,Raw_Subscriptions!$F$2:$F$3001,"Active")&gt;0,"Yes","No")</f>
        <v>No</v>
      </c>
    </row>
    <row r="870" spans="1:20" x14ac:dyDescent="0.3">
      <c r="A870" s="13" t="str">
        <f>Raw_Customers!A867</f>
        <v>C000866</v>
      </c>
      <c r="B870" s="13" t="str">
        <f>Raw_Customers!B867</f>
        <v>Neha Patel</v>
      </c>
      <c r="C870" s="13" t="str">
        <f>Raw_Customers!E867</f>
        <v>Chennai</v>
      </c>
      <c r="D870" s="13" t="str">
        <f>Raw_Customers!F867</f>
        <v>Karnataka</v>
      </c>
      <c r="E870" s="13" t="str">
        <f>Raw_Customers!H867</f>
        <v>Active</v>
      </c>
      <c r="F870" s="35">
        <f>Raw_Customers!G867</f>
        <v>45083</v>
      </c>
      <c r="G870" s="36">
        <f>IF(I870=0,"",INT(_xlfn.MAXIFS(Raw_Recharges!$D$2:$D$3001,Raw_Recharges!$B$2:$B$3001,A870)))</f>
        <v>45816</v>
      </c>
      <c r="H870" s="12">
        <f>IF(I870=0,"",RFM_Method!$C$5-G870)</f>
        <v>238</v>
      </c>
      <c r="I870" s="12">
        <f>COUNTIFS(Raw_Recharges!$B$2:$B$3001,A870)</f>
        <v>2</v>
      </c>
      <c r="J870" s="37">
        <f>IF(I870=0,"",SUMIFS(Raw_Recharges!$E$2:$E$3001,Raw_Recharges!$B$2:$B$3001,A870))</f>
        <v>1478</v>
      </c>
      <c r="K870" s="38">
        <f>IF(I870=0,0,IF(H870&lt;=RFM_Method!$C$22,5,IF(H870&lt;=RFM_Method!$C$23,4,IF(H870&lt;=RFM_Method!$C$24,3,IF(H870&lt;=RFM_Method!$C$25,2,1)))))</f>
        <v>1</v>
      </c>
      <c r="L870" s="38">
        <f>IF(I870=0,0,IF(I870&gt;=RFM_Method!$E$22,5,IF(I870&gt;=RFM_Method!$E$23,4,IF(I870&gt;=RFM_Method!$E$24,3,IF(I870&gt;=RFM_Method!$E$25,2,1)))))</f>
        <v>2</v>
      </c>
      <c r="M870" s="38">
        <f>IF(I870=0,0,IF(J870&gt;=RFM_Method!$D$25,5,IF(J870&gt;=RFM_Method!$D$24,4,IF(J870&gt;=RFM_Method!$D$23,3,IF(J870&gt;=RFM_Method!$D$22,2,1)))))</f>
        <v>4</v>
      </c>
      <c r="N870" s="38" t="str">
        <f t="shared" si="39"/>
        <v>124</v>
      </c>
      <c r="O870" s="38">
        <f t="shared" si="40"/>
        <v>7</v>
      </c>
      <c r="P870" s="38">
        <f t="shared" si="41"/>
        <v>3</v>
      </c>
      <c r="Q870" s="12" t="str">
        <f>IF(I870=0,"Never Recharged",INDEX(RFM_Method!$C$32:$G$36,6-K870,P870))</f>
        <v>At Risk</v>
      </c>
      <c r="R870" s="39">
        <f>SUMIFS(Raw_DataUsage!$D$2:$D$5001,Raw_DataUsage!$B$2:$B$5001,A870)/1024</f>
        <v>0</v>
      </c>
      <c r="S870" s="40">
        <f>SUMIFS(Raw_Calls!$D$2:$D$5001,Raw_Calls!$B$2:$B$5001,A870)/60</f>
        <v>53.216666666666669</v>
      </c>
      <c r="T870" s="38" t="str">
        <f>IF(COUNTIFS(Raw_Subscriptions!$B$2:$B$3001,A870,Raw_Subscriptions!$F$2:$F$3001,"Active")&gt;0,"Yes","No")</f>
        <v>No</v>
      </c>
    </row>
    <row r="871" spans="1:20" x14ac:dyDescent="0.3">
      <c r="A871" s="13" t="str">
        <f>Raw_Customers!A868</f>
        <v>C000867</v>
      </c>
      <c r="B871" s="13" t="str">
        <f>Raw_Customers!B868</f>
        <v>Raj Patel</v>
      </c>
      <c r="C871" s="13" t="str">
        <f>Raw_Customers!E868</f>
        <v>Mumbai</v>
      </c>
      <c r="D871" s="13" t="str">
        <f>Raw_Customers!F868</f>
        <v>West Bengal</v>
      </c>
      <c r="E871" s="13" t="str">
        <f>Raw_Customers!H868</f>
        <v>Active</v>
      </c>
      <c r="F871" s="35">
        <f>Raw_Customers!G868</f>
        <v>44421</v>
      </c>
      <c r="G871" s="36">
        <f>IF(I871=0,"",INT(_xlfn.MAXIFS(Raw_Recharges!$D$2:$D$3001,Raw_Recharges!$B$2:$B$3001,A871)))</f>
        <v>45950</v>
      </c>
      <c r="H871" s="12">
        <f>IF(I871=0,"",RFM_Method!$C$5-G871)</f>
        <v>104</v>
      </c>
      <c r="I871" s="12">
        <f>COUNTIFS(Raw_Recharges!$B$2:$B$3001,A871)</f>
        <v>3</v>
      </c>
      <c r="J871" s="37">
        <f>IF(I871=0,"",SUMIFS(Raw_Recharges!$E$2:$E$3001,Raw_Recharges!$B$2:$B$3001,A871))</f>
        <v>1577</v>
      </c>
      <c r="K871" s="38">
        <f>IF(I871=0,0,IF(H871&lt;=RFM_Method!$C$22,5,IF(H871&lt;=RFM_Method!$C$23,4,IF(H871&lt;=RFM_Method!$C$24,3,IF(H871&lt;=RFM_Method!$C$25,2,1)))))</f>
        <v>3</v>
      </c>
      <c r="L871" s="38">
        <f>IF(I871=0,0,IF(I871&gt;=RFM_Method!$E$22,5,IF(I871&gt;=RFM_Method!$E$23,4,IF(I871&gt;=RFM_Method!$E$24,3,IF(I871&gt;=RFM_Method!$E$25,2,1)))))</f>
        <v>3</v>
      </c>
      <c r="M871" s="38">
        <f>IF(I871=0,0,IF(J871&gt;=RFM_Method!$D$25,5,IF(J871&gt;=RFM_Method!$D$24,4,IF(J871&gt;=RFM_Method!$D$23,3,IF(J871&gt;=RFM_Method!$D$22,2,1)))))</f>
        <v>4</v>
      </c>
      <c r="N871" s="38" t="str">
        <f t="shared" si="39"/>
        <v>334</v>
      </c>
      <c r="O871" s="38">
        <f t="shared" si="40"/>
        <v>10</v>
      </c>
      <c r="P871" s="38">
        <f t="shared" si="41"/>
        <v>4</v>
      </c>
      <c r="Q871" s="12" t="str">
        <f>IF(I871=0,"Never Recharged",INDEX(RFM_Method!$C$32:$G$36,6-K871,P871))</f>
        <v>Loyal Customers</v>
      </c>
      <c r="R871" s="39">
        <f>SUMIFS(Raw_DataUsage!$D$2:$D$5001,Raw_DataUsage!$B$2:$B$5001,A871)/1024</f>
        <v>1.6778124999999999</v>
      </c>
      <c r="S871" s="40">
        <f>SUMIFS(Raw_Calls!$D$2:$D$5001,Raw_Calls!$B$2:$B$5001,A871)/60</f>
        <v>166.93333333333334</v>
      </c>
      <c r="T871" s="38" t="str">
        <f>IF(COUNTIFS(Raw_Subscriptions!$B$2:$B$3001,A871,Raw_Subscriptions!$F$2:$F$3001,"Active")&gt;0,"Yes","No")</f>
        <v>Yes</v>
      </c>
    </row>
    <row r="872" spans="1:20" x14ac:dyDescent="0.3">
      <c r="A872" s="13" t="str">
        <f>Raw_Customers!A869</f>
        <v>C000868</v>
      </c>
      <c r="B872" s="13" t="str">
        <f>Raw_Customers!B869</f>
        <v>Neha Yadav</v>
      </c>
      <c r="C872" s="13" t="str">
        <f>Raw_Customers!E869</f>
        <v>Delhi</v>
      </c>
      <c r="D872" s="13" t="str">
        <f>Raw_Customers!F869</f>
        <v>Andhra Pradesh</v>
      </c>
      <c r="E872" s="13" t="str">
        <f>Raw_Customers!H869</f>
        <v>Active</v>
      </c>
      <c r="F872" s="35">
        <f>Raw_Customers!G869</f>
        <v>44769</v>
      </c>
      <c r="G872" s="36" t="str">
        <f>IF(I872=0,"",INT(_xlfn.MAXIFS(Raw_Recharges!$D$2:$D$3001,Raw_Recharges!$B$2:$B$3001,A872)))</f>
        <v/>
      </c>
      <c r="H872" s="12" t="str">
        <f>IF(I872=0,"",RFM_Method!$C$5-G872)</f>
        <v/>
      </c>
      <c r="I872" s="12">
        <f>COUNTIFS(Raw_Recharges!$B$2:$B$3001,A872)</f>
        <v>0</v>
      </c>
      <c r="J872" s="37" t="str">
        <f>IF(I872=0,"",SUMIFS(Raw_Recharges!$E$2:$E$3001,Raw_Recharges!$B$2:$B$3001,A872))</f>
        <v/>
      </c>
      <c r="K872" s="38">
        <f>IF(I872=0,0,IF(H872&lt;=RFM_Method!$C$22,5,IF(H872&lt;=RFM_Method!$C$23,4,IF(H872&lt;=RFM_Method!$C$24,3,IF(H872&lt;=RFM_Method!$C$25,2,1)))))</f>
        <v>0</v>
      </c>
      <c r="L872" s="38">
        <f>IF(I872=0,0,IF(I872&gt;=RFM_Method!$E$22,5,IF(I872&gt;=RFM_Method!$E$23,4,IF(I872&gt;=RFM_Method!$E$24,3,IF(I872&gt;=RFM_Method!$E$25,2,1)))))</f>
        <v>0</v>
      </c>
      <c r="M872" s="38">
        <f>IF(I872=0,0,IF(J872&gt;=RFM_Method!$D$25,5,IF(J872&gt;=RFM_Method!$D$24,4,IF(J872&gt;=RFM_Method!$D$23,3,IF(J872&gt;=RFM_Method!$D$22,2,1)))))</f>
        <v>0</v>
      </c>
      <c r="N872" s="38" t="str">
        <f t="shared" si="39"/>
        <v>000</v>
      </c>
      <c r="O872" s="38">
        <f t="shared" si="40"/>
        <v>0</v>
      </c>
      <c r="P872" s="38">
        <f t="shared" si="41"/>
        <v>0</v>
      </c>
      <c r="Q872" s="12" t="str">
        <f>IF(I872=0,"Never Recharged",INDEX(RFM_Method!$C$32:$G$36,6-K872,P872))</f>
        <v>Never Recharged</v>
      </c>
      <c r="R872" s="39">
        <f>SUMIFS(Raw_DataUsage!$D$2:$D$5001,Raw_DataUsage!$B$2:$B$5001,A872)/1024</f>
        <v>1.6627832031249998</v>
      </c>
      <c r="S872" s="40">
        <f>SUMIFS(Raw_Calls!$D$2:$D$5001,Raw_Calls!$B$2:$B$5001,A872)/60</f>
        <v>59.283333333333331</v>
      </c>
      <c r="T872" s="38" t="str">
        <f>IF(COUNTIFS(Raw_Subscriptions!$B$2:$B$3001,A872,Raw_Subscriptions!$F$2:$F$3001,"Active")&gt;0,"Yes","No")</f>
        <v>No</v>
      </c>
    </row>
    <row r="873" spans="1:20" x14ac:dyDescent="0.3">
      <c r="A873" s="13" t="str">
        <f>Raw_Customers!A870</f>
        <v>C000869</v>
      </c>
      <c r="B873" s="13" t="str">
        <f>Raw_Customers!B870</f>
        <v>Raj Patel</v>
      </c>
      <c r="C873" s="13" t="str">
        <f>Raw_Customers!E870</f>
        <v>Hyderabad</v>
      </c>
      <c r="D873" s="13" t="str">
        <f>Raw_Customers!F870</f>
        <v>Gujarat</v>
      </c>
      <c r="E873" s="13" t="str">
        <f>Raw_Customers!H870</f>
        <v>Active</v>
      </c>
      <c r="F873" s="35">
        <f>Raw_Customers!G870</f>
        <v>45248</v>
      </c>
      <c r="G873" s="36">
        <f>IF(I873=0,"",INT(_xlfn.MAXIFS(Raw_Recharges!$D$2:$D$3001,Raw_Recharges!$B$2:$B$3001,A873)))</f>
        <v>45829</v>
      </c>
      <c r="H873" s="12">
        <f>IF(I873=0,"",RFM_Method!$C$5-G873)</f>
        <v>225</v>
      </c>
      <c r="I873" s="12">
        <f>COUNTIFS(Raw_Recharges!$B$2:$B$3001,A873)</f>
        <v>1</v>
      </c>
      <c r="J873" s="37">
        <f>IF(I873=0,"",SUMIFS(Raw_Recharges!$E$2:$E$3001,Raw_Recharges!$B$2:$B$3001,A873))</f>
        <v>349</v>
      </c>
      <c r="K873" s="38">
        <f>IF(I873=0,0,IF(H873&lt;=RFM_Method!$C$22,5,IF(H873&lt;=RFM_Method!$C$23,4,IF(H873&lt;=RFM_Method!$C$24,3,IF(H873&lt;=RFM_Method!$C$25,2,1)))))</f>
        <v>2</v>
      </c>
      <c r="L873" s="38">
        <f>IF(I873=0,0,IF(I873&gt;=RFM_Method!$E$22,5,IF(I873&gt;=RFM_Method!$E$23,4,IF(I873&gt;=RFM_Method!$E$24,3,IF(I873&gt;=RFM_Method!$E$25,2,1)))))</f>
        <v>1</v>
      </c>
      <c r="M873" s="38">
        <f>IF(I873=0,0,IF(J873&gt;=RFM_Method!$D$25,5,IF(J873&gt;=RFM_Method!$D$24,4,IF(J873&gt;=RFM_Method!$D$23,3,IF(J873&gt;=RFM_Method!$D$22,2,1)))))</f>
        <v>1</v>
      </c>
      <c r="N873" s="38" t="str">
        <f t="shared" si="39"/>
        <v>211</v>
      </c>
      <c r="O873" s="38">
        <f t="shared" si="40"/>
        <v>4</v>
      </c>
      <c r="P873" s="38">
        <f t="shared" si="41"/>
        <v>1</v>
      </c>
      <c r="Q873" s="12" t="str">
        <f>IF(I873=0,"Never Recharged",INDEX(RFM_Method!$C$32:$G$36,6-K873,P873))</f>
        <v>Hibernating</v>
      </c>
      <c r="R873" s="39">
        <f>SUMIFS(Raw_DataUsage!$D$2:$D$5001,Raw_DataUsage!$B$2:$B$5001,A873)/1024</f>
        <v>0</v>
      </c>
      <c r="S873" s="40">
        <f>SUMIFS(Raw_Calls!$D$2:$D$5001,Raw_Calls!$B$2:$B$5001,A873)/60</f>
        <v>18.766666666666666</v>
      </c>
      <c r="T873" s="38" t="str">
        <f>IF(COUNTIFS(Raw_Subscriptions!$B$2:$B$3001,A873,Raw_Subscriptions!$F$2:$F$3001,"Active")&gt;0,"Yes","No")</f>
        <v>No</v>
      </c>
    </row>
    <row r="874" spans="1:20" x14ac:dyDescent="0.3">
      <c r="A874" s="13" t="str">
        <f>Raw_Customers!A871</f>
        <v>C000870</v>
      </c>
      <c r="B874" s="13" t="str">
        <f>Raw_Customers!B871</f>
        <v>Amit Singh</v>
      </c>
      <c r="C874" s="13" t="str">
        <f>Raw_Customers!E871</f>
        <v>Pune</v>
      </c>
      <c r="D874" s="13" t="str">
        <f>Raw_Customers!F871</f>
        <v>Gujarat</v>
      </c>
      <c r="E874" s="13" t="str">
        <f>Raw_Customers!H871</f>
        <v>Active</v>
      </c>
      <c r="F874" s="35">
        <f>Raw_Customers!G871</f>
        <v>45707</v>
      </c>
      <c r="G874" s="36">
        <f>IF(I874=0,"",INT(_xlfn.MAXIFS(Raw_Recharges!$D$2:$D$3001,Raw_Recharges!$B$2:$B$3001,A874)))</f>
        <v>45960</v>
      </c>
      <c r="H874" s="12">
        <f>IF(I874=0,"",RFM_Method!$C$5-G874)</f>
        <v>94</v>
      </c>
      <c r="I874" s="12">
        <f>COUNTIFS(Raw_Recharges!$B$2:$B$3001,A874)</f>
        <v>2</v>
      </c>
      <c r="J874" s="37">
        <f>IF(I874=0,"",SUMIFS(Raw_Recharges!$E$2:$E$3001,Raw_Recharges!$B$2:$B$3001,A874))</f>
        <v>3147</v>
      </c>
      <c r="K874" s="38">
        <f>IF(I874=0,0,IF(H874&lt;=RFM_Method!$C$22,5,IF(H874&lt;=RFM_Method!$C$23,4,IF(H874&lt;=RFM_Method!$C$24,3,IF(H874&lt;=RFM_Method!$C$25,2,1)))))</f>
        <v>3</v>
      </c>
      <c r="L874" s="38">
        <f>IF(I874=0,0,IF(I874&gt;=RFM_Method!$E$22,5,IF(I874&gt;=RFM_Method!$E$23,4,IF(I874&gt;=RFM_Method!$E$24,3,IF(I874&gt;=RFM_Method!$E$25,2,1)))))</f>
        <v>2</v>
      </c>
      <c r="M874" s="38">
        <f>IF(I874=0,0,IF(J874&gt;=RFM_Method!$D$25,5,IF(J874&gt;=RFM_Method!$D$24,4,IF(J874&gt;=RFM_Method!$D$23,3,IF(J874&gt;=RFM_Method!$D$22,2,1)))))</f>
        <v>5</v>
      </c>
      <c r="N874" s="38" t="str">
        <f t="shared" si="39"/>
        <v>325</v>
      </c>
      <c r="O874" s="38">
        <f t="shared" si="40"/>
        <v>10</v>
      </c>
      <c r="P874" s="38">
        <f t="shared" si="41"/>
        <v>4</v>
      </c>
      <c r="Q874" s="12" t="str">
        <f>IF(I874=0,"Never Recharged",INDEX(RFM_Method!$C$32:$G$36,6-K874,P874))</f>
        <v>Loyal Customers</v>
      </c>
      <c r="R874" s="39">
        <f>SUMIFS(Raw_DataUsage!$D$2:$D$5001,Raw_DataUsage!$B$2:$B$5001,A874)/1024</f>
        <v>0.89890625000000002</v>
      </c>
      <c r="S874" s="40">
        <f>SUMIFS(Raw_Calls!$D$2:$D$5001,Raw_Calls!$B$2:$B$5001,A874)/60</f>
        <v>107.01666666666667</v>
      </c>
      <c r="T874" s="38" t="str">
        <f>IF(COUNTIFS(Raw_Subscriptions!$B$2:$B$3001,A874,Raw_Subscriptions!$F$2:$F$3001,"Active")&gt;0,"Yes","No")</f>
        <v>Yes</v>
      </c>
    </row>
    <row r="875" spans="1:20" x14ac:dyDescent="0.3">
      <c r="A875" s="13" t="str">
        <f>Raw_Customers!A872</f>
        <v>C000871</v>
      </c>
      <c r="B875" s="13" t="str">
        <f>Raw_Customers!B872</f>
        <v>Priya Singh</v>
      </c>
      <c r="C875" s="13" t="str">
        <f>Raw_Customers!E872</f>
        <v>Bangalore</v>
      </c>
      <c r="D875" s="13" t="str">
        <f>Raw_Customers!F872</f>
        <v>Karnataka</v>
      </c>
      <c r="E875" s="13" t="str">
        <f>Raw_Customers!H872</f>
        <v>Active</v>
      </c>
      <c r="F875" s="35">
        <f>Raw_Customers!G872</f>
        <v>45171</v>
      </c>
      <c r="G875" s="36">
        <f>IF(I875=0,"",INT(_xlfn.MAXIFS(Raw_Recharges!$D$2:$D$3001,Raw_Recharges!$B$2:$B$3001,A875)))</f>
        <v>45704</v>
      </c>
      <c r="H875" s="12">
        <f>IF(I875=0,"",RFM_Method!$C$5-G875)</f>
        <v>350</v>
      </c>
      <c r="I875" s="12">
        <f>COUNTIFS(Raw_Recharges!$B$2:$B$3001,A875)</f>
        <v>1</v>
      </c>
      <c r="J875" s="37">
        <f>IF(I875=0,"",SUMIFS(Raw_Recharges!$E$2:$E$3001,Raw_Recharges!$B$2:$B$3001,A875))</f>
        <v>148</v>
      </c>
      <c r="K875" s="38">
        <f>IF(I875=0,0,IF(H875&lt;=RFM_Method!$C$22,5,IF(H875&lt;=RFM_Method!$C$23,4,IF(H875&lt;=RFM_Method!$C$24,3,IF(H875&lt;=RFM_Method!$C$25,2,1)))))</f>
        <v>1</v>
      </c>
      <c r="L875" s="38">
        <f>IF(I875=0,0,IF(I875&gt;=RFM_Method!$E$22,5,IF(I875&gt;=RFM_Method!$E$23,4,IF(I875&gt;=RFM_Method!$E$24,3,IF(I875&gt;=RFM_Method!$E$25,2,1)))))</f>
        <v>1</v>
      </c>
      <c r="M875" s="38">
        <f>IF(I875=0,0,IF(J875&gt;=RFM_Method!$D$25,5,IF(J875&gt;=RFM_Method!$D$24,4,IF(J875&gt;=RFM_Method!$D$23,3,IF(J875&gt;=RFM_Method!$D$22,2,1)))))</f>
        <v>1</v>
      </c>
      <c r="N875" s="38" t="str">
        <f t="shared" si="39"/>
        <v>111</v>
      </c>
      <c r="O875" s="38">
        <f t="shared" si="40"/>
        <v>3</v>
      </c>
      <c r="P875" s="38">
        <f t="shared" si="41"/>
        <v>1</v>
      </c>
      <c r="Q875" s="12" t="str">
        <f>IF(I875=0,"Never Recharged",INDEX(RFM_Method!$C$32:$G$36,6-K875,P875))</f>
        <v>Lost</v>
      </c>
      <c r="R875" s="39">
        <f>SUMIFS(Raw_DataUsage!$D$2:$D$5001,Raw_DataUsage!$B$2:$B$5001,A875)/1024</f>
        <v>2.9635449218750001</v>
      </c>
      <c r="S875" s="40">
        <f>SUMIFS(Raw_Calls!$D$2:$D$5001,Raw_Calls!$B$2:$B$5001,A875)/60</f>
        <v>115.86666666666666</v>
      </c>
      <c r="T875" s="38" t="str">
        <f>IF(COUNTIFS(Raw_Subscriptions!$B$2:$B$3001,A875,Raw_Subscriptions!$F$2:$F$3001,"Active")&gt;0,"Yes","No")</f>
        <v>No</v>
      </c>
    </row>
    <row r="876" spans="1:20" x14ac:dyDescent="0.3">
      <c r="A876" s="13" t="str">
        <f>Raw_Customers!A873</f>
        <v>C000872</v>
      </c>
      <c r="B876" s="13" t="str">
        <f>Raw_Customers!B873</f>
        <v>Rahul Patel</v>
      </c>
      <c r="C876" s="13" t="str">
        <f>Raw_Customers!E873</f>
        <v>Hyderabad</v>
      </c>
      <c r="D876" s="13" t="str">
        <f>Raw_Customers!F873</f>
        <v>Maharashtra</v>
      </c>
      <c r="E876" s="13" t="str">
        <f>Raw_Customers!H873</f>
        <v>Inactive</v>
      </c>
      <c r="F876" s="35">
        <f>Raw_Customers!G873</f>
        <v>45941</v>
      </c>
      <c r="G876" s="36" t="str">
        <f>IF(I876=0,"",INT(_xlfn.MAXIFS(Raw_Recharges!$D$2:$D$3001,Raw_Recharges!$B$2:$B$3001,A876)))</f>
        <v/>
      </c>
      <c r="H876" s="12" t="str">
        <f>IF(I876=0,"",RFM_Method!$C$5-G876)</f>
        <v/>
      </c>
      <c r="I876" s="12">
        <f>COUNTIFS(Raw_Recharges!$B$2:$B$3001,A876)</f>
        <v>0</v>
      </c>
      <c r="J876" s="37" t="str">
        <f>IF(I876=0,"",SUMIFS(Raw_Recharges!$E$2:$E$3001,Raw_Recharges!$B$2:$B$3001,A876))</f>
        <v/>
      </c>
      <c r="K876" s="38">
        <f>IF(I876=0,0,IF(H876&lt;=RFM_Method!$C$22,5,IF(H876&lt;=RFM_Method!$C$23,4,IF(H876&lt;=RFM_Method!$C$24,3,IF(H876&lt;=RFM_Method!$C$25,2,1)))))</f>
        <v>0</v>
      </c>
      <c r="L876" s="38">
        <f>IF(I876=0,0,IF(I876&gt;=RFM_Method!$E$22,5,IF(I876&gt;=RFM_Method!$E$23,4,IF(I876&gt;=RFM_Method!$E$24,3,IF(I876&gt;=RFM_Method!$E$25,2,1)))))</f>
        <v>0</v>
      </c>
      <c r="M876" s="38">
        <f>IF(I876=0,0,IF(J876&gt;=RFM_Method!$D$25,5,IF(J876&gt;=RFM_Method!$D$24,4,IF(J876&gt;=RFM_Method!$D$23,3,IF(J876&gt;=RFM_Method!$D$22,2,1)))))</f>
        <v>0</v>
      </c>
      <c r="N876" s="38" t="str">
        <f t="shared" si="39"/>
        <v>000</v>
      </c>
      <c r="O876" s="38">
        <f t="shared" si="40"/>
        <v>0</v>
      </c>
      <c r="P876" s="38">
        <f t="shared" si="41"/>
        <v>0</v>
      </c>
      <c r="Q876" s="12" t="str">
        <f>IF(I876=0,"Never Recharged",INDEX(RFM_Method!$C$32:$G$36,6-K876,P876))</f>
        <v>Never Recharged</v>
      </c>
      <c r="R876" s="39">
        <f>SUMIFS(Raw_DataUsage!$D$2:$D$5001,Raw_DataUsage!$B$2:$B$5001,A876)/1024</f>
        <v>1.8920312499999998</v>
      </c>
      <c r="S876" s="40">
        <f>SUMIFS(Raw_Calls!$D$2:$D$5001,Raw_Calls!$B$2:$B$5001,A876)/60</f>
        <v>36.783333333333331</v>
      </c>
      <c r="T876" s="38" t="str">
        <f>IF(COUNTIFS(Raw_Subscriptions!$B$2:$B$3001,A876,Raw_Subscriptions!$F$2:$F$3001,"Active")&gt;0,"Yes","No")</f>
        <v>No</v>
      </c>
    </row>
    <row r="877" spans="1:20" x14ac:dyDescent="0.3">
      <c r="A877" s="13" t="str">
        <f>Raw_Customers!A874</f>
        <v>C000873</v>
      </c>
      <c r="B877" s="13" t="str">
        <f>Raw_Customers!B874</f>
        <v>Priya Sharma</v>
      </c>
      <c r="C877" s="13" t="str">
        <f>Raw_Customers!E874</f>
        <v>Bangalore</v>
      </c>
      <c r="D877" s="13" t="str">
        <f>Raw_Customers!F874</f>
        <v>Delhi NCR</v>
      </c>
      <c r="E877" s="13" t="str">
        <f>Raw_Customers!H874</f>
        <v>Active</v>
      </c>
      <c r="F877" s="35">
        <f>Raw_Customers!G874</f>
        <v>46027</v>
      </c>
      <c r="G877" s="36">
        <f>IF(I877=0,"",INT(_xlfn.MAXIFS(Raw_Recharges!$D$2:$D$3001,Raw_Recharges!$B$2:$B$3001,A877)))</f>
        <v>46016</v>
      </c>
      <c r="H877" s="12">
        <f>IF(I877=0,"",RFM_Method!$C$5-G877)</f>
        <v>38</v>
      </c>
      <c r="I877" s="12">
        <f>COUNTIFS(Raw_Recharges!$B$2:$B$3001,A877)</f>
        <v>2</v>
      </c>
      <c r="J877" s="37">
        <f>IF(I877=0,"",SUMIFS(Raw_Recharges!$E$2:$E$3001,Raw_Recharges!$B$2:$B$3001,A877))</f>
        <v>828</v>
      </c>
      <c r="K877" s="38">
        <f>IF(I877=0,0,IF(H877&lt;=RFM_Method!$C$22,5,IF(H877&lt;=RFM_Method!$C$23,4,IF(H877&lt;=RFM_Method!$C$24,3,IF(H877&lt;=RFM_Method!$C$25,2,1)))))</f>
        <v>5</v>
      </c>
      <c r="L877" s="38">
        <f>IF(I877=0,0,IF(I877&gt;=RFM_Method!$E$22,5,IF(I877&gt;=RFM_Method!$E$23,4,IF(I877&gt;=RFM_Method!$E$24,3,IF(I877&gt;=RFM_Method!$E$25,2,1)))))</f>
        <v>2</v>
      </c>
      <c r="M877" s="38">
        <f>IF(I877=0,0,IF(J877&gt;=RFM_Method!$D$25,5,IF(J877&gt;=RFM_Method!$D$24,4,IF(J877&gt;=RFM_Method!$D$23,3,IF(J877&gt;=RFM_Method!$D$22,2,1)))))</f>
        <v>3</v>
      </c>
      <c r="N877" s="38" t="str">
        <f t="shared" si="39"/>
        <v>523</v>
      </c>
      <c r="O877" s="38">
        <f t="shared" si="40"/>
        <v>10</v>
      </c>
      <c r="P877" s="38">
        <f t="shared" si="41"/>
        <v>3</v>
      </c>
      <c r="Q877" s="12" t="str">
        <f>IF(I877=0,"Never Recharged",INDEX(RFM_Method!$C$32:$G$36,6-K877,P877))</f>
        <v>Potential Loyalist</v>
      </c>
      <c r="R877" s="39">
        <f>SUMIFS(Raw_DataUsage!$D$2:$D$5001,Raw_DataUsage!$B$2:$B$5001,A877)/1024</f>
        <v>2.3058789062500002</v>
      </c>
      <c r="S877" s="40">
        <f>SUMIFS(Raw_Calls!$D$2:$D$5001,Raw_Calls!$B$2:$B$5001,A877)/60</f>
        <v>48.783333333333331</v>
      </c>
      <c r="T877" s="38" t="str">
        <f>IF(COUNTIFS(Raw_Subscriptions!$B$2:$B$3001,A877,Raw_Subscriptions!$F$2:$F$3001,"Active")&gt;0,"Yes","No")</f>
        <v>Yes</v>
      </c>
    </row>
    <row r="878" spans="1:20" x14ac:dyDescent="0.3">
      <c r="A878" s="13" t="str">
        <f>Raw_Customers!A875</f>
        <v>C000874</v>
      </c>
      <c r="B878" s="13" t="str">
        <f>Raw_Customers!B875</f>
        <v>Raj Singh</v>
      </c>
      <c r="C878" s="13" t="str">
        <f>Raw_Customers!E875</f>
        <v>Hyderabad</v>
      </c>
      <c r="D878" s="13" t="str">
        <f>Raw_Customers!F875</f>
        <v>Maharashtra</v>
      </c>
      <c r="E878" s="13" t="str">
        <f>Raw_Customers!H875</f>
        <v>Active</v>
      </c>
      <c r="F878" s="35">
        <f>Raw_Customers!G875</f>
        <v>45690</v>
      </c>
      <c r="G878" s="36">
        <f>IF(I878=0,"",INT(_xlfn.MAXIFS(Raw_Recharges!$D$2:$D$3001,Raw_Recharges!$B$2:$B$3001,A878)))</f>
        <v>46047</v>
      </c>
      <c r="H878" s="12">
        <f>IF(I878=0,"",RFM_Method!$C$5-G878)</f>
        <v>7</v>
      </c>
      <c r="I878" s="12">
        <f>COUNTIFS(Raw_Recharges!$B$2:$B$3001,A878)</f>
        <v>2</v>
      </c>
      <c r="J878" s="37">
        <f>IF(I878=0,"",SUMIFS(Raw_Recharges!$E$2:$E$3001,Raw_Recharges!$B$2:$B$3001,A878))</f>
        <v>5998</v>
      </c>
      <c r="K878" s="38">
        <f>IF(I878=0,0,IF(H878&lt;=RFM_Method!$C$22,5,IF(H878&lt;=RFM_Method!$C$23,4,IF(H878&lt;=RFM_Method!$C$24,3,IF(H878&lt;=RFM_Method!$C$25,2,1)))))</f>
        <v>5</v>
      </c>
      <c r="L878" s="38">
        <f>IF(I878=0,0,IF(I878&gt;=RFM_Method!$E$22,5,IF(I878&gt;=RFM_Method!$E$23,4,IF(I878&gt;=RFM_Method!$E$24,3,IF(I878&gt;=RFM_Method!$E$25,2,1)))))</f>
        <v>2</v>
      </c>
      <c r="M878" s="38">
        <f>IF(I878=0,0,IF(J878&gt;=RFM_Method!$D$25,5,IF(J878&gt;=RFM_Method!$D$24,4,IF(J878&gt;=RFM_Method!$D$23,3,IF(J878&gt;=RFM_Method!$D$22,2,1)))))</f>
        <v>5</v>
      </c>
      <c r="N878" s="38" t="str">
        <f t="shared" si="39"/>
        <v>525</v>
      </c>
      <c r="O878" s="38">
        <f t="shared" si="40"/>
        <v>12</v>
      </c>
      <c r="P878" s="38">
        <f t="shared" si="41"/>
        <v>4</v>
      </c>
      <c r="Q878" s="12" t="str">
        <f>IF(I878=0,"Never Recharged",INDEX(RFM_Method!$C$32:$G$36,6-K878,P878))</f>
        <v>Loyal Customers</v>
      </c>
      <c r="R878" s="39">
        <f>SUMIFS(Raw_DataUsage!$D$2:$D$5001,Raw_DataUsage!$B$2:$B$5001,A878)/1024</f>
        <v>7.6960644531249995</v>
      </c>
      <c r="S878" s="40">
        <f>SUMIFS(Raw_Calls!$D$2:$D$5001,Raw_Calls!$B$2:$B$5001,A878)/60</f>
        <v>136</v>
      </c>
      <c r="T878" s="38" t="str">
        <f>IF(COUNTIFS(Raw_Subscriptions!$B$2:$B$3001,A878,Raw_Subscriptions!$F$2:$F$3001,"Active")&gt;0,"Yes","No")</f>
        <v>Yes</v>
      </c>
    </row>
    <row r="879" spans="1:20" x14ac:dyDescent="0.3">
      <c r="A879" s="13" t="str">
        <f>Raw_Customers!A876</f>
        <v>C000875</v>
      </c>
      <c r="B879" s="13" t="str">
        <f>Raw_Customers!B876</f>
        <v>Simran Reddy</v>
      </c>
      <c r="C879" s="13" t="str">
        <f>Raw_Customers!E876</f>
        <v>Hyderabad</v>
      </c>
      <c r="D879" s="13" t="str">
        <f>Raw_Customers!F876</f>
        <v>Mumbai</v>
      </c>
      <c r="E879" s="13" t="str">
        <f>Raw_Customers!H876</f>
        <v>Inactive</v>
      </c>
      <c r="F879" s="35">
        <f>Raw_Customers!G876</f>
        <v>44533</v>
      </c>
      <c r="G879" s="36" t="str">
        <f>IF(I879=0,"",INT(_xlfn.MAXIFS(Raw_Recharges!$D$2:$D$3001,Raw_Recharges!$B$2:$B$3001,A879)))</f>
        <v/>
      </c>
      <c r="H879" s="12" t="str">
        <f>IF(I879=0,"",RFM_Method!$C$5-G879)</f>
        <v/>
      </c>
      <c r="I879" s="12">
        <f>COUNTIFS(Raw_Recharges!$B$2:$B$3001,A879)</f>
        <v>0</v>
      </c>
      <c r="J879" s="37" t="str">
        <f>IF(I879=0,"",SUMIFS(Raw_Recharges!$E$2:$E$3001,Raw_Recharges!$B$2:$B$3001,A879))</f>
        <v/>
      </c>
      <c r="K879" s="38">
        <f>IF(I879=0,0,IF(H879&lt;=RFM_Method!$C$22,5,IF(H879&lt;=RFM_Method!$C$23,4,IF(H879&lt;=RFM_Method!$C$24,3,IF(H879&lt;=RFM_Method!$C$25,2,1)))))</f>
        <v>0</v>
      </c>
      <c r="L879" s="38">
        <f>IF(I879=0,0,IF(I879&gt;=RFM_Method!$E$22,5,IF(I879&gt;=RFM_Method!$E$23,4,IF(I879&gt;=RFM_Method!$E$24,3,IF(I879&gt;=RFM_Method!$E$25,2,1)))))</f>
        <v>0</v>
      </c>
      <c r="M879" s="38">
        <f>IF(I879=0,0,IF(J879&gt;=RFM_Method!$D$25,5,IF(J879&gt;=RFM_Method!$D$24,4,IF(J879&gt;=RFM_Method!$D$23,3,IF(J879&gt;=RFM_Method!$D$22,2,1)))))</f>
        <v>0</v>
      </c>
      <c r="N879" s="38" t="str">
        <f t="shared" si="39"/>
        <v>000</v>
      </c>
      <c r="O879" s="38">
        <f t="shared" si="40"/>
        <v>0</v>
      </c>
      <c r="P879" s="38">
        <f t="shared" si="41"/>
        <v>0</v>
      </c>
      <c r="Q879" s="12" t="str">
        <f>IF(I879=0,"Never Recharged",INDEX(RFM_Method!$C$32:$G$36,6-K879,P879))</f>
        <v>Never Recharged</v>
      </c>
      <c r="R879" s="39">
        <f>SUMIFS(Raw_DataUsage!$D$2:$D$5001,Raw_DataUsage!$B$2:$B$5001,A879)/1024</f>
        <v>5.5265136718749996</v>
      </c>
      <c r="S879" s="40">
        <f>SUMIFS(Raw_Calls!$D$2:$D$5001,Raw_Calls!$B$2:$B$5001,A879)/60</f>
        <v>123.43333333333334</v>
      </c>
      <c r="T879" s="38" t="str">
        <f>IF(COUNTIFS(Raw_Subscriptions!$B$2:$B$3001,A879,Raw_Subscriptions!$F$2:$F$3001,"Active")&gt;0,"Yes","No")</f>
        <v>No</v>
      </c>
    </row>
    <row r="880" spans="1:20" x14ac:dyDescent="0.3">
      <c r="A880" s="13" t="str">
        <f>Raw_Customers!A877</f>
        <v>C000876</v>
      </c>
      <c r="B880" s="13" t="str">
        <f>Raw_Customers!B877</f>
        <v>Rahul Gupta</v>
      </c>
      <c r="C880" s="13" t="str">
        <f>Raw_Customers!E877</f>
        <v>Bangalore</v>
      </c>
      <c r="D880" s="13" t="str">
        <f>Raw_Customers!F877</f>
        <v>West Bengal</v>
      </c>
      <c r="E880" s="13" t="str">
        <f>Raw_Customers!H877</f>
        <v>Active</v>
      </c>
      <c r="F880" s="35">
        <f>Raw_Customers!G877</f>
        <v>45422</v>
      </c>
      <c r="G880" s="36">
        <f>IF(I880=0,"",INT(_xlfn.MAXIFS(Raw_Recharges!$D$2:$D$3001,Raw_Recharges!$B$2:$B$3001,A880)))</f>
        <v>46027</v>
      </c>
      <c r="H880" s="12">
        <f>IF(I880=0,"",RFM_Method!$C$5-G880)</f>
        <v>27</v>
      </c>
      <c r="I880" s="12">
        <f>COUNTIFS(Raw_Recharges!$B$2:$B$3001,A880)</f>
        <v>1</v>
      </c>
      <c r="J880" s="37">
        <f>IF(I880=0,"",SUMIFS(Raw_Recharges!$E$2:$E$3001,Raw_Recharges!$B$2:$B$3001,A880))</f>
        <v>499</v>
      </c>
      <c r="K880" s="38">
        <f>IF(I880=0,0,IF(H880&lt;=RFM_Method!$C$22,5,IF(H880&lt;=RFM_Method!$C$23,4,IF(H880&lt;=RFM_Method!$C$24,3,IF(H880&lt;=RFM_Method!$C$25,2,1)))))</f>
        <v>5</v>
      </c>
      <c r="L880" s="38">
        <f>IF(I880=0,0,IF(I880&gt;=RFM_Method!$E$22,5,IF(I880&gt;=RFM_Method!$E$23,4,IF(I880&gt;=RFM_Method!$E$24,3,IF(I880&gt;=RFM_Method!$E$25,2,1)))))</f>
        <v>1</v>
      </c>
      <c r="M880" s="38">
        <f>IF(I880=0,0,IF(J880&gt;=RFM_Method!$D$25,5,IF(J880&gt;=RFM_Method!$D$24,4,IF(J880&gt;=RFM_Method!$D$23,3,IF(J880&gt;=RFM_Method!$D$22,2,1)))))</f>
        <v>2</v>
      </c>
      <c r="N880" s="38" t="str">
        <f t="shared" si="39"/>
        <v>512</v>
      </c>
      <c r="O880" s="38">
        <f t="shared" si="40"/>
        <v>8</v>
      </c>
      <c r="P880" s="38">
        <f t="shared" si="41"/>
        <v>2</v>
      </c>
      <c r="Q880" s="12" t="str">
        <f>IF(I880=0,"Never Recharged",INDEX(RFM_Method!$C$32:$G$36,6-K880,P880))</f>
        <v>Promising</v>
      </c>
      <c r="R880" s="39">
        <f>SUMIFS(Raw_DataUsage!$D$2:$D$5001,Raw_DataUsage!$B$2:$B$5001,A880)/1024</f>
        <v>3.8817480468749999</v>
      </c>
      <c r="S880" s="40">
        <f>SUMIFS(Raw_Calls!$D$2:$D$5001,Raw_Calls!$B$2:$B$5001,A880)/60</f>
        <v>112.88333333333334</v>
      </c>
      <c r="T880" s="38" t="str">
        <f>IF(COUNTIFS(Raw_Subscriptions!$B$2:$B$3001,A880,Raw_Subscriptions!$F$2:$F$3001,"Active")&gt;0,"Yes","No")</f>
        <v>Yes</v>
      </c>
    </row>
    <row r="881" spans="1:20" x14ac:dyDescent="0.3">
      <c r="A881" s="13" t="str">
        <f>Raw_Customers!A878</f>
        <v>C000877</v>
      </c>
      <c r="B881" s="13" t="str">
        <f>Raw_Customers!B878</f>
        <v>Vikram Jha</v>
      </c>
      <c r="C881" s="13" t="str">
        <f>Raw_Customers!E878</f>
        <v>Delhi</v>
      </c>
      <c r="D881" s="13" t="str">
        <f>Raw_Customers!F878</f>
        <v>Karnataka</v>
      </c>
      <c r="E881" s="13" t="str">
        <f>Raw_Customers!H878</f>
        <v>Active</v>
      </c>
      <c r="F881" s="35">
        <f>Raw_Customers!G878</f>
        <v>44129</v>
      </c>
      <c r="G881" s="36">
        <f>IF(I881=0,"",INT(_xlfn.MAXIFS(Raw_Recharges!$D$2:$D$3001,Raw_Recharges!$B$2:$B$3001,A881)))</f>
        <v>45938</v>
      </c>
      <c r="H881" s="12">
        <f>IF(I881=0,"",RFM_Method!$C$5-G881)</f>
        <v>116</v>
      </c>
      <c r="I881" s="12">
        <f>COUNTIFS(Raw_Recharges!$B$2:$B$3001,A881)</f>
        <v>1</v>
      </c>
      <c r="J881" s="37">
        <f>IF(I881=0,"",SUMIFS(Raw_Recharges!$E$2:$E$3001,Raw_Recharges!$B$2:$B$3001,A881))</f>
        <v>99</v>
      </c>
      <c r="K881" s="38">
        <f>IF(I881=0,0,IF(H881&lt;=RFM_Method!$C$22,5,IF(H881&lt;=RFM_Method!$C$23,4,IF(H881&lt;=RFM_Method!$C$24,3,IF(H881&lt;=RFM_Method!$C$25,2,1)))))</f>
        <v>3</v>
      </c>
      <c r="L881" s="38">
        <f>IF(I881=0,0,IF(I881&gt;=RFM_Method!$E$22,5,IF(I881&gt;=RFM_Method!$E$23,4,IF(I881&gt;=RFM_Method!$E$24,3,IF(I881&gt;=RFM_Method!$E$25,2,1)))))</f>
        <v>1</v>
      </c>
      <c r="M881" s="38">
        <f>IF(I881=0,0,IF(J881&gt;=RFM_Method!$D$25,5,IF(J881&gt;=RFM_Method!$D$24,4,IF(J881&gt;=RFM_Method!$D$23,3,IF(J881&gt;=RFM_Method!$D$22,2,1)))))</f>
        <v>1</v>
      </c>
      <c r="N881" s="38" t="str">
        <f t="shared" si="39"/>
        <v>311</v>
      </c>
      <c r="O881" s="38">
        <f t="shared" si="40"/>
        <v>5</v>
      </c>
      <c r="P881" s="38">
        <f t="shared" si="41"/>
        <v>1</v>
      </c>
      <c r="Q881" s="12" t="str">
        <f>IF(I881=0,"Never Recharged",INDEX(RFM_Method!$C$32:$G$36,6-K881,P881))</f>
        <v>About to Sleep</v>
      </c>
      <c r="R881" s="39">
        <f>SUMIFS(Raw_DataUsage!$D$2:$D$5001,Raw_DataUsage!$B$2:$B$5001,A881)/1024</f>
        <v>4.0700488281249996</v>
      </c>
      <c r="S881" s="40">
        <f>SUMIFS(Raw_Calls!$D$2:$D$5001,Raw_Calls!$B$2:$B$5001,A881)/60</f>
        <v>61.233333333333334</v>
      </c>
      <c r="T881" s="38" t="str">
        <f>IF(COUNTIFS(Raw_Subscriptions!$B$2:$B$3001,A881,Raw_Subscriptions!$F$2:$F$3001,"Active")&gt;0,"Yes","No")</f>
        <v>Yes</v>
      </c>
    </row>
    <row r="882" spans="1:20" x14ac:dyDescent="0.3">
      <c r="A882" s="13" t="str">
        <f>Raw_Customers!A879</f>
        <v>C000878</v>
      </c>
      <c r="B882" s="13" t="str">
        <f>Raw_Customers!B879</f>
        <v>Priya Gupta</v>
      </c>
      <c r="C882" s="13" t="str">
        <f>Raw_Customers!E879</f>
        <v>Chennai</v>
      </c>
      <c r="D882" s="13" t="str">
        <f>Raw_Customers!F879</f>
        <v>Andhra Pradesh</v>
      </c>
      <c r="E882" s="13" t="str">
        <f>Raw_Customers!H879</f>
        <v>Active</v>
      </c>
      <c r="F882" s="35">
        <f>Raw_Customers!G879</f>
        <v>45217</v>
      </c>
      <c r="G882" s="36" t="str">
        <f>IF(I882=0,"",INT(_xlfn.MAXIFS(Raw_Recharges!$D$2:$D$3001,Raw_Recharges!$B$2:$B$3001,A882)))</f>
        <v/>
      </c>
      <c r="H882" s="12" t="str">
        <f>IF(I882=0,"",RFM_Method!$C$5-G882)</f>
        <v/>
      </c>
      <c r="I882" s="12">
        <f>COUNTIFS(Raw_Recharges!$B$2:$B$3001,A882)</f>
        <v>0</v>
      </c>
      <c r="J882" s="37" t="str">
        <f>IF(I882=0,"",SUMIFS(Raw_Recharges!$E$2:$E$3001,Raw_Recharges!$B$2:$B$3001,A882))</f>
        <v/>
      </c>
      <c r="K882" s="38">
        <f>IF(I882=0,0,IF(H882&lt;=RFM_Method!$C$22,5,IF(H882&lt;=RFM_Method!$C$23,4,IF(H882&lt;=RFM_Method!$C$24,3,IF(H882&lt;=RFM_Method!$C$25,2,1)))))</f>
        <v>0</v>
      </c>
      <c r="L882" s="38">
        <f>IF(I882=0,0,IF(I882&gt;=RFM_Method!$E$22,5,IF(I882&gt;=RFM_Method!$E$23,4,IF(I882&gt;=RFM_Method!$E$24,3,IF(I882&gt;=RFM_Method!$E$25,2,1)))))</f>
        <v>0</v>
      </c>
      <c r="M882" s="38">
        <f>IF(I882=0,0,IF(J882&gt;=RFM_Method!$D$25,5,IF(J882&gt;=RFM_Method!$D$24,4,IF(J882&gt;=RFM_Method!$D$23,3,IF(J882&gt;=RFM_Method!$D$22,2,1)))))</f>
        <v>0</v>
      </c>
      <c r="N882" s="38" t="str">
        <f t="shared" si="39"/>
        <v>000</v>
      </c>
      <c r="O882" s="38">
        <f t="shared" si="40"/>
        <v>0</v>
      </c>
      <c r="P882" s="38">
        <f t="shared" si="41"/>
        <v>0</v>
      </c>
      <c r="Q882" s="12" t="str">
        <f>IF(I882=0,"Never Recharged",INDEX(RFM_Method!$C$32:$G$36,6-K882,P882))</f>
        <v>Never Recharged</v>
      </c>
      <c r="R882" s="39">
        <f>SUMIFS(Raw_DataUsage!$D$2:$D$5001,Raw_DataUsage!$B$2:$B$5001,A882)/1024</f>
        <v>2.7049121093749999</v>
      </c>
      <c r="S882" s="40">
        <f>SUMIFS(Raw_Calls!$D$2:$D$5001,Raw_Calls!$B$2:$B$5001,A882)/60</f>
        <v>39.733333333333334</v>
      </c>
      <c r="T882" s="38" t="str">
        <f>IF(COUNTIFS(Raw_Subscriptions!$B$2:$B$3001,A882,Raw_Subscriptions!$F$2:$F$3001,"Active")&gt;0,"Yes","No")</f>
        <v>No</v>
      </c>
    </row>
    <row r="883" spans="1:20" x14ac:dyDescent="0.3">
      <c r="A883" s="13" t="str">
        <f>Raw_Customers!A880</f>
        <v>C000879</v>
      </c>
      <c r="B883" s="13" t="str">
        <f>Raw_Customers!B880</f>
        <v>Pooja Sharma</v>
      </c>
      <c r="C883" s="13" t="str">
        <f>Raw_Customers!E880</f>
        <v>Mumbai</v>
      </c>
      <c r="D883" s="13" t="str">
        <f>Raw_Customers!F880</f>
        <v>Karnataka</v>
      </c>
      <c r="E883" s="13" t="str">
        <f>Raw_Customers!H880</f>
        <v>Inactive</v>
      </c>
      <c r="F883" s="35">
        <f>Raw_Customers!G880</f>
        <v>45352</v>
      </c>
      <c r="G883" s="36" t="str">
        <f>IF(I883=0,"",INT(_xlfn.MAXIFS(Raw_Recharges!$D$2:$D$3001,Raw_Recharges!$B$2:$B$3001,A883)))</f>
        <v/>
      </c>
      <c r="H883" s="12" t="str">
        <f>IF(I883=0,"",RFM_Method!$C$5-G883)</f>
        <v/>
      </c>
      <c r="I883" s="12">
        <f>COUNTIFS(Raw_Recharges!$B$2:$B$3001,A883)</f>
        <v>0</v>
      </c>
      <c r="J883" s="37" t="str">
        <f>IF(I883=0,"",SUMIFS(Raw_Recharges!$E$2:$E$3001,Raw_Recharges!$B$2:$B$3001,A883))</f>
        <v/>
      </c>
      <c r="K883" s="38">
        <f>IF(I883=0,0,IF(H883&lt;=RFM_Method!$C$22,5,IF(H883&lt;=RFM_Method!$C$23,4,IF(H883&lt;=RFM_Method!$C$24,3,IF(H883&lt;=RFM_Method!$C$25,2,1)))))</f>
        <v>0</v>
      </c>
      <c r="L883" s="38">
        <f>IF(I883=0,0,IF(I883&gt;=RFM_Method!$E$22,5,IF(I883&gt;=RFM_Method!$E$23,4,IF(I883&gt;=RFM_Method!$E$24,3,IF(I883&gt;=RFM_Method!$E$25,2,1)))))</f>
        <v>0</v>
      </c>
      <c r="M883" s="38">
        <f>IF(I883=0,0,IF(J883&gt;=RFM_Method!$D$25,5,IF(J883&gt;=RFM_Method!$D$24,4,IF(J883&gt;=RFM_Method!$D$23,3,IF(J883&gt;=RFM_Method!$D$22,2,1)))))</f>
        <v>0</v>
      </c>
      <c r="N883" s="38" t="str">
        <f t="shared" si="39"/>
        <v>000</v>
      </c>
      <c r="O883" s="38">
        <f t="shared" si="40"/>
        <v>0</v>
      </c>
      <c r="P883" s="38">
        <f t="shared" si="41"/>
        <v>0</v>
      </c>
      <c r="Q883" s="12" t="str">
        <f>IF(I883=0,"Never Recharged",INDEX(RFM_Method!$C$32:$G$36,6-K883,P883))</f>
        <v>Never Recharged</v>
      </c>
      <c r="R883" s="39">
        <f>SUMIFS(Raw_DataUsage!$D$2:$D$5001,Raw_DataUsage!$B$2:$B$5001,A883)/1024</f>
        <v>0</v>
      </c>
      <c r="S883" s="40">
        <f>SUMIFS(Raw_Calls!$D$2:$D$5001,Raw_Calls!$B$2:$B$5001,A883)/60</f>
        <v>144.16666666666666</v>
      </c>
      <c r="T883" s="38" t="str">
        <f>IF(COUNTIFS(Raw_Subscriptions!$B$2:$B$3001,A883,Raw_Subscriptions!$F$2:$F$3001,"Active")&gt;0,"Yes","No")</f>
        <v>No</v>
      </c>
    </row>
    <row r="884" spans="1:20" x14ac:dyDescent="0.3">
      <c r="A884" s="13" t="str">
        <f>Raw_Customers!A881</f>
        <v>C000880</v>
      </c>
      <c r="B884" s="13" t="str">
        <f>Raw_Customers!B881</f>
        <v>Amit Jha</v>
      </c>
      <c r="C884" s="13" t="str">
        <f>Raw_Customers!E881</f>
        <v>Delhi</v>
      </c>
      <c r="D884" s="13" t="str">
        <f>Raw_Customers!F881</f>
        <v>Karnataka</v>
      </c>
      <c r="E884" s="13" t="str">
        <f>Raw_Customers!H881</f>
        <v>Active</v>
      </c>
      <c r="F884" s="35">
        <f>Raw_Customers!G881</f>
        <v>44197</v>
      </c>
      <c r="G884" s="36" t="str">
        <f>IF(I884=0,"",INT(_xlfn.MAXIFS(Raw_Recharges!$D$2:$D$3001,Raw_Recharges!$B$2:$B$3001,A884)))</f>
        <v/>
      </c>
      <c r="H884" s="12" t="str">
        <f>IF(I884=0,"",RFM_Method!$C$5-G884)</f>
        <v/>
      </c>
      <c r="I884" s="12">
        <f>COUNTIFS(Raw_Recharges!$B$2:$B$3001,A884)</f>
        <v>0</v>
      </c>
      <c r="J884" s="37" t="str">
        <f>IF(I884=0,"",SUMIFS(Raw_Recharges!$E$2:$E$3001,Raw_Recharges!$B$2:$B$3001,A884))</f>
        <v/>
      </c>
      <c r="K884" s="38">
        <f>IF(I884=0,0,IF(H884&lt;=RFM_Method!$C$22,5,IF(H884&lt;=RFM_Method!$C$23,4,IF(H884&lt;=RFM_Method!$C$24,3,IF(H884&lt;=RFM_Method!$C$25,2,1)))))</f>
        <v>0</v>
      </c>
      <c r="L884" s="38">
        <f>IF(I884=0,0,IF(I884&gt;=RFM_Method!$E$22,5,IF(I884&gt;=RFM_Method!$E$23,4,IF(I884&gt;=RFM_Method!$E$24,3,IF(I884&gt;=RFM_Method!$E$25,2,1)))))</f>
        <v>0</v>
      </c>
      <c r="M884" s="38">
        <f>IF(I884=0,0,IF(J884&gt;=RFM_Method!$D$25,5,IF(J884&gt;=RFM_Method!$D$24,4,IF(J884&gt;=RFM_Method!$D$23,3,IF(J884&gt;=RFM_Method!$D$22,2,1)))))</f>
        <v>0</v>
      </c>
      <c r="N884" s="38" t="str">
        <f t="shared" si="39"/>
        <v>000</v>
      </c>
      <c r="O884" s="38">
        <f t="shared" si="40"/>
        <v>0</v>
      </c>
      <c r="P884" s="38">
        <f t="shared" si="41"/>
        <v>0</v>
      </c>
      <c r="Q884" s="12" t="str">
        <f>IF(I884=0,"Never Recharged",INDEX(RFM_Method!$C$32:$G$36,6-K884,P884))</f>
        <v>Never Recharged</v>
      </c>
      <c r="R884" s="39">
        <f>SUMIFS(Raw_DataUsage!$D$2:$D$5001,Raw_DataUsage!$B$2:$B$5001,A884)/1024</f>
        <v>2.7709374999999996</v>
      </c>
      <c r="S884" s="40">
        <f>SUMIFS(Raw_Calls!$D$2:$D$5001,Raw_Calls!$B$2:$B$5001,A884)/60</f>
        <v>40.583333333333336</v>
      </c>
      <c r="T884" s="38" t="str">
        <f>IF(COUNTIFS(Raw_Subscriptions!$B$2:$B$3001,A884,Raw_Subscriptions!$F$2:$F$3001,"Active")&gt;0,"Yes","No")</f>
        <v>No</v>
      </c>
    </row>
    <row r="885" spans="1:20" x14ac:dyDescent="0.3">
      <c r="A885" s="13" t="str">
        <f>Raw_Customers!A882</f>
        <v>C000881</v>
      </c>
      <c r="B885" s="13" t="str">
        <f>Raw_Customers!B882</f>
        <v>Vikram Jha</v>
      </c>
      <c r="C885" s="13" t="str">
        <f>Raw_Customers!E882</f>
        <v>Pune</v>
      </c>
      <c r="D885" s="13" t="str">
        <f>Raw_Customers!F882</f>
        <v>Andhra Pradesh</v>
      </c>
      <c r="E885" s="13" t="str">
        <f>Raw_Customers!H882</f>
        <v>Inactive</v>
      </c>
      <c r="F885" s="35">
        <f>Raw_Customers!G882</f>
        <v>45424</v>
      </c>
      <c r="G885" s="36">
        <f>IF(I885=0,"",INT(_xlfn.MAXIFS(Raw_Recharges!$D$2:$D$3001,Raw_Recharges!$B$2:$B$3001,A885)))</f>
        <v>45846</v>
      </c>
      <c r="H885" s="12">
        <f>IF(I885=0,"",RFM_Method!$C$5-G885)</f>
        <v>208</v>
      </c>
      <c r="I885" s="12">
        <f>COUNTIFS(Raw_Recharges!$B$2:$B$3001,A885)</f>
        <v>1</v>
      </c>
      <c r="J885" s="37">
        <f>IF(I885=0,"",SUMIFS(Raw_Recharges!$E$2:$E$3001,Raw_Recharges!$B$2:$B$3001,A885))</f>
        <v>479</v>
      </c>
      <c r="K885" s="38">
        <f>IF(I885=0,0,IF(H885&lt;=RFM_Method!$C$22,5,IF(H885&lt;=RFM_Method!$C$23,4,IF(H885&lt;=RFM_Method!$C$24,3,IF(H885&lt;=RFM_Method!$C$25,2,1)))))</f>
        <v>2</v>
      </c>
      <c r="L885" s="38">
        <f>IF(I885=0,0,IF(I885&gt;=RFM_Method!$E$22,5,IF(I885&gt;=RFM_Method!$E$23,4,IF(I885&gt;=RFM_Method!$E$24,3,IF(I885&gt;=RFM_Method!$E$25,2,1)))))</f>
        <v>1</v>
      </c>
      <c r="M885" s="38">
        <f>IF(I885=0,0,IF(J885&gt;=RFM_Method!$D$25,5,IF(J885&gt;=RFM_Method!$D$24,4,IF(J885&gt;=RFM_Method!$D$23,3,IF(J885&gt;=RFM_Method!$D$22,2,1)))))</f>
        <v>2</v>
      </c>
      <c r="N885" s="38" t="str">
        <f t="shared" si="39"/>
        <v>212</v>
      </c>
      <c r="O885" s="38">
        <f t="shared" si="40"/>
        <v>5</v>
      </c>
      <c r="P885" s="38">
        <f t="shared" si="41"/>
        <v>2</v>
      </c>
      <c r="Q885" s="12" t="str">
        <f>IF(I885=0,"Never Recharged",INDEX(RFM_Method!$C$32:$G$36,6-K885,P885))</f>
        <v>About to Sleep</v>
      </c>
      <c r="R885" s="39">
        <f>SUMIFS(Raw_DataUsage!$D$2:$D$5001,Raw_DataUsage!$B$2:$B$5001,A885)/1024</f>
        <v>0.201328125</v>
      </c>
      <c r="S885" s="40">
        <f>SUMIFS(Raw_Calls!$D$2:$D$5001,Raw_Calls!$B$2:$B$5001,A885)/60</f>
        <v>140.01666666666668</v>
      </c>
      <c r="T885" s="38" t="str">
        <f>IF(COUNTIFS(Raw_Subscriptions!$B$2:$B$3001,A885,Raw_Subscriptions!$F$2:$F$3001,"Active")&gt;0,"Yes","No")</f>
        <v>No</v>
      </c>
    </row>
    <row r="886" spans="1:20" x14ac:dyDescent="0.3">
      <c r="A886" s="13" t="str">
        <f>Raw_Customers!A883</f>
        <v>C000882</v>
      </c>
      <c r="B886" s="13" t="str">
        <f>Raw_Customers!B883</f>
        <v>Suresh Sharma</v>
      </c>
      <c r="C886" s="13" t="str">
        <f>Raw_Customers!E883</f>
        <v>Hyderabad</v>
      </c>
      <c r="D886" s="13" t="str">
        <f>Raw_Customers!F883</f>
        <v>UP West</v>
      </c>
      <c r="E886" s="13" t="str">
        <f>Raw_Customers!H883</f>
        <v>Active</v>
      </c>
      <c r="F886" s="35">
        <f>Raw_Customers!G883</f>
        <v>45766</v>
      </c>
      <c r="G886" s="36" t="str">
        <f>IF(I886=0,"",INT(_xlfn.MAXIFS(Raw_Recharges!$D$2:$D$3001,Raw_Recharges!$B$2:$B$3001,A886)))</f>
        <v/>
      </c>
      <c r="H886" s="12" t="str">
        <f>IF(I886=0,"",RFM_Method!$C$5-G886)</f>
        <v/>
      </c>
      <c r="I886" s="12">
        <f>COUNTIFS(Raw_Recharges!$B$2:$B$3001,A886)</f>
        <v>0</v>
      </c>
      <c r="J886" s="37" t="str">
        <f>IF(I886=0,"",SUMIFS(Raw_Recharges!$E$2:$E$3001,Raw_Recharges!$B$2:$B$3001,A886))</f>
        <v/>
      </c>
      <c r="K886" s="38">
        <f>IF(I886=0,0,IF(H886&lt;=RFM_Method!$C$22,5,IF(H886&lt;=RFM_Method!$C$23,4,IF(H886&lt;=RFM_Method!$C$24,3,IF(H886&lt;=RFM_Method!$C$25,2,1)))))</f>
        <v>0</v>
      </c>
      <c r="L886" s="38">
        <f>IF(I886=0,0,IF(I886&gt;=RFM_Method!$E$22,5,IF(I886&gt;=RFM_Method!$E$23,4,IF(I886&gt;=RFM_Method!$E$24,3,IF(I886&gt;=RFM_Method!$E$25,2,1)))))</f>
        <v>0</v>
      </c>
      <c r="M886" s="38">
        <f>IF(I886=0,0,IF(J886&gt;=RFM_Method!$D$25,5,IF(J886&gt;=RFM_Method!$D$24,4,IF(J886&gt;=RFM_Method!$D$23,3,IF(J886&gt;=RFM_Method!$D$22,2,1)))))</f>
        <v>0</v>
      </c>
      <c r="N886" s="38" t="str">
        <f t="shared" si="39"/>
        <v>000</v>
      </c>
      <c r="O886" s="38">
        <f t="shared" si="40"/>
        <v>0</v>
      </c>
      <c r="P886" s="38">
        <f t="shared" si="41"/>
        <v>0</v>
      </c>
      <c r="Q886" s="12" t="str">
        <f>IF(I886=0,"Never Recharged",INDEX(RFM_Method!$C$32:$G$36,6-K886,P886))</f>
        <v>Never Recharged</v>
      </c>
      <c r="R886" s="39">
        <f>SUMIFS(Raw_DataUsage!$D$2:$D$5001,Raw_DataUsage!$B$2:$B$5001,A886)/1024</f>
        <v>0.48966796875000002</v>
      </c>
      <c r="S886" s="40">
        <f>SUMIFS(Raw_Calls!$D$2:$D$5001,Raw_Calls!$B$2:$B$5001,A886)/60</f>
        <v>47.616666666666667</v>
      </c>
      <c r="T886" s="38" t="str">
        <f>IF(COUNTIFS(Raw_Subscriptions!$B$2:$B$3001,A886,Raw_Subscriptions!$F$2:$F$3001,"Active")&gt;0,"Yes","No")</f>
        <v>No</v>
      </c>
    </row>
    <row r="887" spans="1:20" x14ac:dyDescent="0.3">
      <c r="A887" s="13" t="str">
        <f>Raw_Customers!A884</f>
        <v>C000883</v>
      </c>
      <c r="B887" s="13" t="str">
        <f>Raw_Customers!B884</f>
        <v>Neha Kumar</v>
      </c>
      <c r="C887" s="13" t="str">
        <f>Raw_Customers!E884</f>
        <v>Bangalore</v>
      </c>
      <c r="D887" s="13" t="str">
        <f>Raw_Customers!F884</f>
        <v>UP East</v>
      </c>
      <c r="E887" s="13" t="str">
        <f>Raw_Customers!H884</f>
        <v>Active</v>
      </c>
      <c r="F887" s="35">
        <f>Raw_Customers!G884</f>
        <v>45505</v>
      </c>
      <c r="G887" s="36" t="str">
        <f>IF(I887=0,"",INT(_xlfn.MAXIFS(Raw_Recharges!$D$2:$D$3001,Raw_Recharges!$B$2:$B$3001,A887)))</f>
        <v/>
      </c>
      <c r="H887" s="12" t="str">
        <f>IF(I887=0,"",RFM_Method!$C$5-G887)</f>
        <v/>
      </c>
      <c r="I887" s="12">
        <f>COUNTIFS(Raw_Recharges!$B$2:$B$3001,A887)</f>
        <v>0</v>
      </c>
      <c r="J887" s="37" t="str">
        <f>IF(I887=0,"",SUMIFS(Raw_Recharges!$E$2:$E$3001,Raw_Recharges!$B$2:$B$3001,A887))</f>
        <v/>
      </c>
      <c r="K887" s="38">
        <f>IF(I887=0,0,IF(H887&lt;=RFM_Method!$C$22,5,IF(H887&lt;=RFM_Method!$C$23,4,IF(H887&lt;=RFM_Method!$C$24,3,IF(H887&lt;=RFM_Method!$C$25,2,1)))))</f>
        <v>0</v>
      </c>
      <c r="L887" s="38">
        <f>IF(I887=0,0,IF(I887&gt;=RFM_Method!$E$22,5,IF(I887&gt;=RFM_Method!$E$23,4,IF(I887&gt;=RFM_Method!$E$24,3,IF(I887&gt;=RFM_Method!$E$25,2,1)))))</f>
        <v>0</v>
      </c>
      <c r="M887" s="38">
        <f>IF(I887=0,0,IF(J887&gt;=RFM_Method!$D$25,5,IF(J887&gt;=RFM_Method!$D$24,4,IF(J887&gt;=RFM_Method!$D$23,3,IF(J887&gt;=RFM_Method!$D$22,2,1)))))</f>
        <v>0</v>
      </c>
      <c r="N887" s="38" t="str">
        <f t="shared" si="39"/>
        <v>000</v>
      </c>
      <c r="O887" s="38">
        <f t="shared" si="40"/>
        <v>0</v>
      </c>
      <c r="P887" s="38">
        <f t="shared" si="41"/>
        <v>0</v>
      </c>
      <c r="Q887" s="12" t="str">
        <f>IF(I887=0,"Never Recharged",INDEX(RFM_Method!$C$32:$G$36,6-K887,P887))</f>
        <v>Never Recharged</v>
      </c>
      <c r="R887" s="39">
        <f>SUMIFS(Raw_DataUsage!$D$2:$D$5001,Raw_DataUsage!$B$2:$B$5001,A887)/1024</f>
        <v>0</v>
      </c>
      <c r="S887" s="40">
        <f>SUMIFS(Raw_Calls!$D$2:$D$5001,Raw_Calls!$B$2:$B$5001,A887)/60</f>
        <v>141.4</v>
      </c>
      <c r="T887" s="38" t="str">
        <f>IF(COUNTIFS(Raw_Subscriptions!$B$2:$B$3001,A887,Raw_Subscriptions!$F$2:$F$3001,"Active")&gt;0,"Yes","No")</f>
        <v>No</v>
      </c>
    </row>
    <row r="888" spans="1:20" x14ac:dyDescent="0.3">
      <c r="A888" s="13" t="str">
        <f>Raw_Customers!A885</f>
        <v>C000884</v>
      </c>
      <c r="B888" s="13" t="str">
        <f>Raw_Customers!B885</f>
        <v>Suresh Singh</v>
      </c>
      <c r="C888" s="13" t="str">
        <f>Raw_Customers!E885</f>
        <v>Delhi</v>
      </c>
      <c r="D888" s="13" t="str">
        <f>Raw_Customers!F885</f>
        <v>Telangana</v>
      </c>
      <c r="E888" s="13" t="str">
        <f>Raw_Customers!H885</f>
        <v>Active</v>
      </c>
      <c r="F888" s="35">
        <f>Raw_Customers!G885</f>
        <v>45291</v>
      </c>
      <c r="G888" s="36">
        <f>IF(I888=0,"",INT(_xlfn.MAXIFS(Raw_Recharges!$D$2:$D$3001,Raw_Recharges!$B$2:$B$3001,A888)))</f>
        <v>45975</v>
      </c>
      <c r="H888" s="12">
        <f>IF(I888=0,"",RFM_Method!$C$5-G888)</f>
        <v>79</v>
      </c>
      <c r="I888" s="12">
        <f>COUNTIFS(Raw_Recharges!$B$2:$B$3001,A888)</f>
        <v>1</v>
      </c>
      <c r="J888" s="37">
        <f>IF(I888=0,"",SUMIFS(Raw_Recharges!$E$2:$E$3001,Raw_Recharges!$B$2:$B$3001,A888))</f>
        <v>666</v>
      </c>
      <c r="K888" s="38">
        <f>IF(I888=0,0,IF(H888&lt;=RFM_Method!$C$22,5,IF(H888&lt;=RFM_Method!$C$23,4,IF(H888&lt;=RFM_Method!$C$24,3,IF(H888&lt;=RFM_Method!$C$25,2,1)))))</f>
        <v>4</v>
      </c>
      <c r="L888" s="38">
        <f>IF(I888=0,0,IF(I888&gt;=RFM_Method!$E$22,5,IF(I888&gt;=RFM_Method!$E$23,4,IF(I888&gt;=RFM_Method!$E$24,3,IF(I888&gt;=RFM_Method!$E$25,2,1)))))</f>
        <v>1</v>
      </c>
      <c r="M888" s="38">
        <f>IF(I888=0,0,IF(J888&gt;=RFM_Method!$D$25,5,IF(J888&gt;=RFM_Method!$D$24,4,IF(J888&gt;=RFM_Method!$D$23,3,IF(J888&gt;=RFM_Method!$D$22,2,1)))))</f>
        <v>3</v>
      </c>
      <c r="N888" s="38" t="str">
        <f t="shared" si="39"/>
        <v>413</v>
      </c>
      <c r="O888" s="38">
        <f t="shared" si="40"/>
        <v>8</v>
      </c>
      <c r="P888" s="38">
        <f t="shared" si="41"/>
        <v>2</v>
      </c>
      <c r="Q888" s="12" t="str">
        <f>IF(I888=0,"Never Recharged",INDEX(RFM_Method!$C$32:$G$36,6-K888,P888))</f>
        <v>Potential Loyalist</v>
      </c>
      <c r="R888" s="39">
        <f>SUMIFS(Raw_DataUsage!$D$2:$D$5001,Raw_DataUsage!$B$2:$B$5001,A888)/1024</f>
        <v>2.0431640624999998</v>
      </c>
      <c r="S888" s="40">
        <f>SUMIFS(Raw_Calls!$D$2:$D$5001,Raw_Calls!$B$2:$B$5001,A888)/60</f>
        <v>106.26666666666667</v>
      </c>
      <c r="T888" s="38" t="str">
        <f>IF(COUNTIFS(Raw_Subscriptions!$B$2:$B$3001,A888,Raw_Subscriptions!$F$2:$F$3001,"Active")&gt;0,"Yes","No")</f>
        <v>Yes</v>
      </c>
    </row>
    <row r="889" spans="1:20" x14ac:dyDescent="0.3">
      <c r="A889" s="13" t="str">
        <f>Raw_Customers!A886</f>
        <v>C000885</v>
      </c>
      <c r="B889" s="13" t="str">
        <f>Raw_Customers!B886</f>
        <v>Amit Reddy</v>
      </c>
      <c r="C889" s="13" t="str">
        <f>Raw_Customers!E886</f>
        <v>Chennai</v>
      </c>
      <c r="D889" s="13" t="str">
        <f>Raw_Customers!F886</f>
        <v>Punjab</v>
      </c>
      <c r="E889" s="13" t="str">
        <f>Raw_Customers!H886</f>
        <v>Active</v>
      </c>
      <c r="F889" s="35">
        <f>Raw_Customers!G886</f>
        <v>44370</v>
      </c>
      <c r="G889" s="36">
        <f>IF(I889=0,"",INT(_xlfn.MAXIFS(Raw_Recharges!$D$2:$D$3001,Raw_Recharges!$B$2:$B$3001,A889)))</f>
        <v>45974</v>
      </c>
      <c r="H889" s="12">
        <f>IF(I889=0,"",RFM_Method!$C$5-G889)</f>
        <v>80</v>
      </c>
      <c r="I889" s="12">
        <f>COUNTIFS(Raw_Recharges!$B$2:$B$3001,A889)</f>
        <v>3</v>
      </c>
      <c r="J889" s="37">
        <f>IF(I889=0,"",SUMIFS(Raw_Recharges!$E$2:$E$3001,Raw_Recharges!$B$2:$B$3001,A889))</f>
        <v>677</v>
      </c>
      <c r="K889" s="38">
        <f>IF(I889=0,0,IF(H889&lt;=RFM_Method!$C$22,5,IF(H889&lt;=RFM_Method!$C$23,4,IF(H889&lt;=RFM_Method!$C$24,3,IF(H889&lt;=RFM_Method!$C$25,2,1)))))</f>
        <v>4</v>
      </c>
      <c r="L889" s="38">
        <f>IF(I889=0,0,IF(I889&gt;=RFM_Method!$E$22,5,IF(I889&gt;=RFM_Method!$E$23,4,IF(I889&gt;=RFM_Method!$E$24,3,IF(I889&gt;=RFM_Method!$E$25,2,1)))))</f>
        <v>3</v>
      </c>
      <c r="M889" s="38">
        <f>IF(I889=0,0,IF(J889&gt;=RFM_Method!$D$25,5,IF(J889&gt;=RFM_Method!$D$24,4,IF(J889&gt;=RFM_Method!$D$23,3,IF(J889&gt;=RFM_Method!$D$22,2,1)))))</f>
        <v>3</v>
      </c>
      <c r="N889" s="38" t="str">
        <f t="shared" si="39"/>
        <v>433</v>
      </c>
      <c r="O889" s="38">
        <f t="shared" si="40"/>
        <v>10</v>
      </c>
      <c r="P889" s="38">
        <f t="shared" si="41"/>
        <v>3</v>
      </c>
      <c r="Q889" s="12" t="str">
        <f>IF(I889=0,"Never Recharged",INDEX(RFM_Method!$C$32:$G$36,6-K889,P889))</f>
        <v>Potential Loyalist</v>
      </c>
      <c r="R889" s="39">
        <f>SUMIFS(Raw_DataUsage!$D$2:$D$5001,Raw_DataUsage!$B$2:$B$5001,A889)/1024</f>
        <v>6.0026953125000002</v>
      </c>
      <c r="S889" s="40">
        <f>SUMIFS(Raw_Calls!$D$2:$D$5001,Raw_Calls!$B$2:$B$5001,A889)/60</f>
        <v>101.96666666666667</v>
      </c>
      <c r="T889" s="38" t="str">
        <f>IF(COUNTIFS(Raw_Subscriptions!$B$2:$B$3001,A889,Raw_Subscriptions!$F$2:$F$3001,"Active")&gt;0,"Yes","No")</f>
        <v>Yes</v>
      </c>
    </row>
    <row r="890" spans="1:20" x14ac:dyDescent="0.3">
      <c r="A890" s="13" t="str">
        <f>Raw_Customers!A887</f>
        <v>C000886</v>
      </c>
      <c r="B890" s="13" t="str">
        <f>Raw_Customers!B887</f>
        <v>Anita Reddy</v>
      </c>
      <c r="C890" s="13" t="str">
        <f>Raw_Customers!E887</f>
        <v>Mumbai</v>
      </c>
      <c r="D890" s="13" t="str">
        <f>Raw_Customers!F887</f>
        <v>UP East</v>
      </c>
      <c r="E890" s="13" t="str">
        <f>Raw_Customers!H887</f>
        <v>Active</v>
      </c>
      <c r="F890" s="35">
        <f>Raw_Customers!G887</f>
        <v>45533</v>
      </c>
      <c r="G890" s="36" t="str">
        <f>IF(I890=0,"",INT(_xlfn.MAXIFS(Raw_Recharges!$D$2:$D$3001,Raw_Recharges!$B$2:$B$3001,A890)))</f>
        <v/>
      </c>
      <c r="H890" s="12" t="str">
        <f>IF(I890=0,"",RFM_Method!$C$5-G890)</f>
        <v/>
      </c>
      <c r="I890" s="12">
        <f>COUNTIFS(Raw_Recharges!$B$2:$B$3001,A890)</f>
        <v>0</v>
      </c>
      <c r="J890" s="37" t="str">
        <f>IF(I890=0,"",SUMIFS(Raw_Recharges!$E$2:$E$3001,Raw_Recharges!$B$2:$B$3001,A890))</f>
        <v/>
      </c>
      <c r="K890" s="38">
        <f>IF(I890=0,0,IF(H890&lt;=RFM_Method!$C$22,5,IF(H890&lt;=RFM_Method!$C$23,4,IF(H890&lt;=RFM_Method!$C$24,3,IF(H890&lt;=RFM_Method!$C$25,2,1)))))</f>
        <v>0</v>
      </c>
      <c r="L890" s="38">
        <f>IF(I890=0,0,IF(I890&gt;=RFM_Method!$E$22,5,IF(I890&gt;=RFM_Method!$E$23,4,IF(I890&gt;=RFM_Method!$E$24,3,IF(I890&gt;=RFM_Method!$E$25,2,1)))))</f>
        <v>0</v>
      </c>
      <c r="M890" s="38">
        <f>IF(I890=0,0,IF(J890&gt;=RFM_Method!$D$25,5,IF(J890&gt;=RFM_Method!$D$24,4,IF(J890&gt;=RFM_Method!$D$23,3,IF(J890&gt;=RFM_Method!$D$22,2,1)))))</f>
        <v>0</v>
      </c>
      <c r="N890" s="38" t="str">
        <f t="shared" si="39"/>
        <v>000</v>
      </c>
      <c r="O890" s="38">
        <f t="shared" si="40"/>
        <v>0</v>
      </c>
      <c r="P890" s="38">
        <f t="shared" si="41"/>
        <v>0</v>
      </c>
      <c r="Q890" s="12" t="str">
        <f>IF(I890=0,"Never Recharged",INDEX(RFM_Method!$C$32:$G$36,6-K890,P890))</f>
        <v>Never Recharged</v>
      </c>
      <c r="R890" s="39">
        <f>SUMIFS(Raw_DataUsage!$D$2:$D$5001,Raw_DataUsage!$B$2:$B$5001,A890)/1024</f>
        <v>2.4827441406249999</v>
      </c>
      <c r="S890" s="40">
        <f>SUMIFS(Raw_Calls!$D$2:$D$5001,Raw_Calls!$B$2:$B$5001,A890)/60</f>
        <v>88</v>
      </c>
      <c r="T890" s="38" t="str">
        <f>IF(COUNTIFS(Raw_Subscriptions!$B$2:$B$3001,A890,Raw_Subscriptions!$F$2:$F$3001,"Active")&gt;0,"Yes","No")</f>
        <v>No</v>
      </c>
    </row>
    <row r="891" spans="1:20" x14ac:dyDescent="0.3">
      <c r="A891" s="13" t="str">
        <f>Raw_Customers!A888</f>
        <v>C000887</v>
      </c>
      <c r="B891" s="13" t="str">
        <f>Raw_Customers!B888</f>
        <v>Vikram Mishra</v>
      </c>
      <c r="C891" s="13" t="str">
        <f>Raw_Customers!E888</f>
        <v>Mumbai</v>
      </c>
      <c r="D891" s="13" t="str">
        <f>Raw_Customers!F888</f>
        <v>Karnataka</v>
      </c>
      <c r="E891" s="13" t="str">
        <f>Raw_Customers!H888</f>
        <v>Active</v>
      </c>
      <c r="F891" s="35">
        <f>Raw_Customers!G888</f>
        <v>44989</v>
      </c>
      <c r="G891" s="36" t="str">
        <f>IF(I891=0,"",INT(_xlfn.MAXIFS(Raw_Recharges!$D$2:$D$3001,Raw_Recharges!$B$2:$B$3001,A891)))</f>
        <v/>
      </c>
      <c r="H891" s="12" t="str">
        <f>IF(I891=0,"",RFM_Method!$C$5-G891)</f>
        <v/>
      </c>
      <c r="I891" s="12">
        <f>COUNTIFS(Raw_Recharges!$B$2:$B$3001,A891)</f>
        <v>0</v>
      </c>
      <c r="J891" s="37" t="str">
        <f>IF(I891=0,"",SUMIFS(Raw_Recharges!$E$2:$E$3001,Raw_Recharges!$B$2:$B$3001,A891))</f>
        <v/>
      </c>
      <c r="K891" s="38">
        <f>IF(I891=0,0,IF(H891&lt;=RFM_Method!$C$22,5,IF(H891&lt;=RFM_Method!$C$23,4,IF(H891&lt;=RFM_Method!$C$24,3,IF(H891&lt;=RFM_Method!$C$25,2,1)))))</f>
        <v>0</v>
      </c>
      <c r="L891" s="38">
        <f>IF(I891=0,0,IF(I891&gt;=RFM_Method!$E$22,5,IF(I891&gt;=RFM_Method!$E$23,4,IF(I891&gt;=RFM_Method!$E$24,3,IF(I891&gt;=RFM_Method!$E$25,2,1)))))</f>
        <v>0</v>
      </c>
      <c r="M891" s="38">
        <f>IF(I891=0,0,IF(J891&gt;=RFM_Method!$D$25,5,IF(J891&gt;=RFM_Method!$D$24,4,IF(J891&gt;=RFM_Method!$D$23,3,IF(J891&gt;=RFM_Method!$D$22,2,1)))))</f>
        <v>0</v>
      </c>
      <c r="N891" s="38" t="str">
        <f t="shared" si="39"/>
        <v>000</v>
      </c>
      <c r="O891" s="38">
        <f t="shared" si="40"/>
        <v>0</v>
      </c>
      <c r="P891" s="38">
        <f t="shared" si="41"/>
        <v>0</v>
      </c>
      <c r="Q891" s="12" t="str">
        <f>IF(I891=0,"Never Recharged",INDEX(RFM_Method!$C$32:$G$36,6-K891,P891))</f>
        <v>Never Recharged</v>
      </c>
      <c r="R891" s="39">
        <f>SUMIFS(Raw_DataUsage!$D$2:$D$5001,Raw_DataUsage!$B$2:$B$5001,A891)/1024</f>
        <v>5.1963769531250001</v>
      </c>
      <c r="S891" s="40">
        <f>SUMIFS(Raw_Calls!$D$2:$D$5001,Raw_Calls!$B$2:$B$5001,A891)/60</f>
        <v>128.18333333333334</v>
      </c>
      <c r="T891" s="38" t="str">
        <f>IF(COUNTIFS(Raw_Subscriptions!$B$2:$B$3001,A891,Raw_Subscriptions!$F$2:$F$3001,"Active")&gt;0,"Yes","No")</f>
        <v>No</v>
      </c>
    </row>
    <row r="892" spans="1:20" x14ac:dyDescent="0.3">
      <c r="A892" s="13" t="str">
        <f>Raw_Customers!A889</f>
        <v>C000888</v>
      </c>
      <c r="B892" s="13" t="str">
        <f>Raw_Customers!B889</f>
        <v>Priya Khan</v>
      </c>
      <c r="C892" s="13" t="str">
        <f>Raw_Customers!E889</f>
        <v>Pune</v>
      </c>
      <c r="D892" s="13" t="str">
        <f>Raw_Customers!F889</f>
        <v>West Bengal</v>
      </c>
      <c r="E892" s="13" t="str">
        <f>Raw_Customers!H889</f>
        <v>Active</v>
      </c>
      <c r="F892" s="35">
        <f>Raw_Customers!G889</f>
        <v>45561</v>
      </c>
      <c r="G892" s="36" t="str">
        <f>IF(I892=0,"",INT(_xlfn.MAXIFS(Raw_Recharges!$D$2:$D$3001,Raw_Recharges!$B$2:$B$3001,A892)))</f>
        <v/>
      </c>
      <c r="H892" s="12" t="str">
        <f>IF(I892=0,"",RFM_Method!$C$5-G892)</f>
        <v/>
      </c>
      <c r="I892" s="12">
        <f>COUNTIFS(Raw_Recharges!$B$2:$B$3001,A892)</f>
        <v>0</v>
      </c>
      <c r="J892" s="37" t="str">
        <f>IF(I892=0,"",SUMIFS(Raw_Recharges!$E$2:$E$3001,Raw_Recharges!$B$2:$B$3001,A892))</f>
        <v/>
      </c>
      <c r="K892" s="38">
        <f>IF(I892=0,0,IF(H892&lt;=RFM_Method!$C$22,5,IF(H892&lt;=RFM_Method!$C$23,4,IF(H892&lt;=RFM_Method!$C$24,3,IF(H892&lt;=RFM_Method!$C$25,2,1)))))</f>
        <v>0</v>
      </c>
      <c r="L892" s="38">
        <f>IF(I892=0,0,IF(I892&gt;=RFM_Method!$E$22,5,IF(I892&gt;=RFM_Method!$E$23,4,IF(I892&gt;=RFM_Method!$E$24,3,IF(I892&gt;=RFM_Method!$E$25,2,1)))))</f>
        <v>0</v>
      </c>
      <c r="M892" s="38">
        <f>IF(I892=0,0,IF(J892&gt;=RFM_Method!$D$25,5,IF(J892&gt;=RFM_Method!$D$24,4,IF(J892&gt;=RFM_Method!$D$23,3,IF(J892&gt;=RFM_Method!$D$22,2,1)))))</f>
        <v>0</v>
      </c>
      <c r="N892" s="38" t="str">
        <f t="shared" si="39"/>
        <v>000</v>
      </c>
      <c r="O892" s="38">
        <f t="shared" si="40"/>
        <v>0</v>
      </c>
      <c r="P892" s="38">
        <f t="shared" si="41"/>
        <v>0</v>
      </c>
      <c r="Q892" s="12" t="str">
        <f>IF(I892=0,"Never Recharged",INDEX(RFM_Method!$C$32:$G$36,6-K892,P892))</f>
        <v>Never Recharged</v>
      </c>
      <c r="R892" s="39">
        <f>SUMIFS(Raw_DataUsage!$D$2:$D$5001,Raw_DataUsage!$B$2:$B$5001,A892)/1024</f>
        <v>3.9829003906250002</v>
      </c>
      <c r="S892" s="40">
        <f>SUMIFS(Raw_Calls!$D$2:$D$5001,Raw_Calls!$B$2:$B$5001,A892)/60</f>
        <v>55.266666666666666</v>
      </c>
      <c r="T892" s="38" t="str">
        <f>IF(COUNTIFS(Raw_Subscriptions!$B$2:$B$3001,A892,Raw_Subscriptions!$F$2:$F$3001,"Active")&gt;0,"Yes","No")</f>
        <v>No</v>
      </c>
    </row>
    <row r="893" spans="1:20" x14ac:dyDescent="0.3">
      <c r="A893" s="13" t="str">
        <f>Raw_Customers!A890</f>
        <v>C000889</v>
      </c>
      <c r="B893" s="13" t="str">
        <f>Raw_Customers!B890</f>
        <v>Simran Yadav</v>
      </c>
      <c r="C893" s="13" t="str">
        <f>Raw_Customers!E890</f>
        <v>Mumbai</v>
      </c>
      <c r="D893" s="13" t="str">
        <f>Raw_Customers!F890</f>
        <v>Telangana</v>
      </c>
      <c r="E893" s="13" t="str">
        <f>Raw_Customers!H890</f>
        <v>Active</v>
      </c>
      <c r="F893" s="35">
        <f>Raw_Customers!G890</f>
        <v>45513</v>
      </c>
      <c r="G893" s="36">
        <f>IF(I893=0,"",INT(_xlfn.MAXIFS(Raw_Recharges!$D$2:$D$3001,Raw_Recharges!$B$2:$B$3001,A893)))</f>
        <v>46006</v>
      </c>
      <c r="H893" s="12">
        <f>IF(I893=0,"",RFM_Method!$C$5-G893)</f>
        <v>48</v>
      </c>
      <c r="I893" s="12">
        <f>COUNTIFS(Raw_Recharges!$B$2:$B$3001,A893)</f>
        <v>2</v>
      </c>
      <c r="J893" s="37">
        <f>IF(I893=0,"",SUMIFS(Raw_Recharges!$E$2:$E$3001,Raw_Recharges!$B$2:$B$3001,A893))</f>
        <v>1098</v>
      </c>
      <c r="K893" s="38">
        <f>IF(I893=0,0,IF(H893&lt;=RFM_Method!$C$22,5,IF(H893&lt;=RFM_Method!$C$23,4,IF(H893&lt;=RFM_Method!$C$24,3,IF(H893&lt;=RFM_Method!$C$25,2,1)))))</f>
        <v>4</v>
      </c>
      <c r="L893" s="38">
        <f>IF(I893=0,0,IF(I893&gt;=RFM_Method!$E$22,5,IF(I893&gt;=RFM_Method!$E$23,4,IF(I893&gt;=RFM_Method!$E$24,3,IF(I893&gt;=RFM_Method!$E$25,2,1)))))</f>
        <v>2</v>
      </c>
      <c r="M893" s="38">
        <f>IF(I893=0,0,IF(J893&gt;=RFM_Method!$D$25,5,IF(J893&gt;=RFM_Method!$D$24,4,IF(J893&gt;=RFM_Method!$D$23,3,IF(J893&gt;=RFM_Method!$D$22,2,1)))))</f>
        <v>3</v>
      </c>
      <c r="N893" s="38" t="str">
        <f t="shared" si="39"/>
        <v>423</v>
      </c>
      <c r="O893" s="38">
        <f t="shared" si="40"/>
        <v>9</v>
      </c>
      <c r="P893" s="38">
        <f t="shared" si="41"/>
        <v>3</v>
      </c>
      <c r="Q893" s="12" t="str">
        <f>IF(I893=0,"Never Recharged",INDEX(RFM_Method!$C$32:$G$36,6-K893,P893))</f>
        <v>Potential Loyalist</v>
      </c>
      <c r="R893" s="39">
        <f>SUMIFS(Raw_DataUsage!$D$2:$D$5001,Raw_DataUsage!$B$2:$B$5001,A893)/1024</f>
        <v>1.2217578124999999</v>
      </c>
      <c r="S893" s="40">
        <f>SUMIFS(Raw_Calls!$D$2:$D$5001,Raw_Calls!$B$2:$B$5001,A893)/60</f>
        <v>36.533333333333331</v>
      </c>
      <c r="T893" s="38" t="str">
        <f>IF(COUNTIFS(Raw_Subscriptions!$B$2:$B$3001,A893,Raw_Subscriptions!$F$2:$F$3001,"Active")&gt;0,"Yes","No")</f>
        <v>Yes</v>
      </c>
    </row>
    <row r="894" spans="1:20" x14ac:dyDescent="0.3">
      <c r="A894" s="13" t="str">
        <f>Raw_Customers!A891</f>
        <v>C000890</v>
      </c>
      <c r="B894" s="13" t="str">
        <f>Raw_Customers!B891</f>
        <v>Pooja Jha</v>
      </c>
      <c r="C894" s="13" t="str">
        <f>Raw_Customers!E891</f>
        <v>Hyderabad</v>
      </c>
      <c r="D894" s="13" t="str">
        <f>Raw_Customers!F891</f>
        <v>Punjab</v>
      </c>
      <c r="E894" s="13" t="str">
        <f>Raw_Customers!H891</f>
        <v>Active</v>
      </c>
      <c r="F894" s="35">
        <f>Raw_Customers!G891</f>
        <v>45008</v>
      </c>
      <c r="G894" s="36">
        <f>IF(I894=0,"",INT(_xlfn.MAXIFS(Raw_Recharges!$D$2:$D$3001,Raw_Recharges!$B$2:$B$3001,A894)))</f>
        <v>46041</v>
      </c>
      <c r="H894" s="12">
        <f>IF(I894=0,"",RFM_Method!$C$5-G894)</f>
        <v>13</v>
      </c>
      <c r="I894" s="12">
        <f>COUNTIFS(Raw_Recharges!$B$2:$B$3001,A894)</f>
        <v>1</v>
      </c>
      <c r="J894" s="37">
        <f>IF(I894=0,"",SUMIFS(Raw_Recharges!$E$2:$E$3001,Raw_Recharges!$B$2:$B$3001,A894))</f>
        <v>148</v>
      </c>
      <c r="K894" s="38">
        <f>IF(I894=0,0,IF(H894&lt;=RFM_Method!$C$22,5,IF(H894&lt;=RFM_Method!$C$23,4,IF(H894&lt;=RFM_Method!$C$24,3,IF(H894&lt;=RFM_Method!$C$25,2,1)))))</f>
        <v>5</v>
      </c>
      <c r="L894" s="38">
        <f>IF(I894=0,0,IF(I894&gt;=RFM_Method!$E$22,5,IF(I894&gt;=RFM_Method!$E$23,4,IF(I894&gt;=RFM_Method!$E$24,3,IF(I894&gt;=RFM_Method!$E$25,2,1)))))</f>
        <v>1</v>
      </c>
      <c r="M894" s="38">
        <f>IF(I894=0,0,IF(J894&gt;=RFM_Method!$D$25,5,IF(J894&gt;=RFM_Method!$D$24,4,IF(J894&gt;=RFM_Method!$D$23,3,IF(J894&gt;=RFM_Method!$D$22,2,1)))))</f>
        <v>1</v>
      </c>
      <c r="N894" s="38" t="str">
        <f t="shared" si="39"/>
        <v>511</v>
      </c>
      <c r="O894" s="38">
        <f t="shared" si="40"/>
        <v>7</v>
      </c>
      <c r="P894" s="38">
        <f t="shared" si="41"/>
        <v>1</v>
      </c>
      <c r="Q894" s="12" t="str">
        <f>IF(I894=0,"Never Recharged",INDEX(RFM_Method!$C$32:$G$36,6-K894,P894))</f>
        <v>New Customers</v>
      </c>
      <c r="R894" s="39">
        <f>SUMIFS(Raw_DataUsage!$D$2:$D$5001,Raw_DataUsage!$B$2:$B$5001,A894)/1024</f>
        <v>0</v>
      </c>
      <c r="S894" s="40">
        <f>SUMIFS(Raw_Calls!$D$2:$D$5001,Raw_Calls!$B$2:$B$5001,A894)/60</f>
        <v>194.58333333333334</v>
      </c>
      <c r="T894" s="38" t="str">
        <f>IF(COUNTIFS(Raw_Subscriptions!$B$2:$B$3001,A894,Raw_Subscriptions!$F$2:$F$3001,"Active")&gt;0,"Yes","No")</f>
        <v>Yes</v>
      </c>
    </row>
    <row r="895" spans="1:20" x14ac:dyDescent="0.3">
      <c r="A895" s="13" t="str">
        <f>Raw_Customers!A892</f>
        <v>C000891</v>
      </c>
      <c r="B895" s="13" t="str">
        <f>Raw_Customers!B892</f>
        <v>Anita Patel</v>
      </c>
      <c r="C895" s="13" t="str">
        <f>Raw_Customers!E892</f>
        <v>Bangalore</v>
      </c>
      <c r="D895" s="13" t="str">
        <f>Raw_Customers!F892</f>
        <v>Andhra Pradesh</v>
      </c>
      <c r="E895" s="13" t="str">
        <f>Raw_Customers!H892</f>
        <v>Active</v>
      </c>
      <c r="F895" s="35">
        <f>Raw_Customers!G892</f>
        <v>44318</v>
      </c>
      <c r="G895" s="36" t="str">
        <f>IF(I895=0,"",INT(_xlfn.MAXIFS(Raw_Recharges!$D$2:$D$3001,Raw_Recharges!$B$2:$B$3001,A895)))</f>
        <v/>
      </c>
      <c r="H895" s="12" t="str">
        <f>IF(I895=0,"",RFM_Method!$C$5-G895)</f>
        <v/>
      </c>
      <c r="I895" s="12">
        <f>COUNTIFS(Raw_Recharges!$B$2:$B$3001,A895)</f>
        <v>0</v>
      </c>
      <c r="J895" s="37" t="str">
        <f>IF(I895=0,"",SUMIFS(Raw_Recharges!$E$2:$E$3001,Raw_Recharges!$B$2:$B$3001,A895))</f>
        <v/>
      </c>
      <c r="K895" s="38">
        <f>IF(I895=0,0,IF(H895&lt;=RFM_Method!$C$22,5,IF(H895&lt;=RFM_Method!$C$23,4,IF(H895&lt;=RFM_Method!$C$24,3,IF(H895&lt;=RFM_Method!$C$25,2,1)))))</f>
        <v>0</v>
      </c>
      <c r="L895" s="38">
        <f>IF(I895=0,0,IF(I895&gt;=RFM_Method!$E$22,5,IF(I895&gt;=RFM_Method!$E$23,4,IF(I895&gt;=RFM_Method!$E$24,3,IF(I895&gt;=RFM_Method!$E$25,2,1)))))</f>
        <v>0</v>
      </c>
      <c r="M895" s="38">
        <f>IF(I895=0,0,IF(J895&gt;=RFM_Method!$D$25,5,IF(J895&gt;=RFM_Method!$D$24,4,IF(J895&gt;=RFM_Method!$D$23,3,IF(J895&gt;=RFM_Method!$D$22,2,1)))))</f>
        <v>0</v>
      </c>
      <c r="N895" s="38" t="str">
        <f t="shared" si="39"/>
        <v>000</v>
      </c>
      <c r="O895" s="38">
        <f t="shared" si="40"/>
        <v>0</v>
      </c>
      <c r="P895" s="38">
        <f t="shared" si="41"/>
        <v>0</v>
      </c>
      <c r="Q895" s="12" t="str">
        <f>IF(I895=0,"Never Recharged",INDEX(RFM_Method!$C$32:$G$36,6-K895,P895))</f>
        <v>Never Recharged</v>
      </c>
      <c r="R895" s="39">
        <f>SUMIFS(Raw_DataUsage!$D$2:$D$5001,Raw_DataUsage!$B$2:$B$5001,A895)/1024</f>
        <v>2.0340332031249999</v>
      </c>
      <c r="S895" s="40">
        <f>SUMIFS(Raw_Calls!$D$2:$D$5001,Raw_Calls!$B$2:$B$5001,A895)/60</f>
        <v>51.3</v>
      </c>
      <c r="T895" s="38" t="str">
        <f>IF(COUNTIFS(Raw_Subscriptions!$B$2:$B$3001,A895,Raw_Subscriptions!$F$2:$F$3001,"Active")&gt;0,"Yes","No")</f>
        <v>No</v>
      </c>
    </row>
    <row r="896" spans="1:20" x14ac:dyDescent="0.3">
      <c r="A896" s="13" t="str">
        <f>Raw_Customers!A893</f>
        <v>C000892</v>
      </c>
      <c r="B896" s="13" t="str">
        <f>Raw_Customers!B893</f>
        <v>Suresh Patel</v>
      </c>
      <c r="C896" s="13" t="str">
        <f>Raw_Customers!E893</f>
        <v>Delhi</v>
      </c>
      <c r="D896" s="13" t="str">
        <f>Raw_Customers!F893</f>
        <v>Telangana</v>
      </c>
      <c r="E896" s="13" t="str">
        <f>Raw_Customers!H893</f>
        <v>Active</v>
      </c>
      <c r="F896" s="35">
        <f>Raw_Customers!G893</f>
        <v>45763</v>
      </c>
      <c r="G896" s="36">
        <f>IF(I896=0,"",INT(_xlfn.MAXIFS(Raw_Recharges!$D$2:$D$3001,Raw_Recharges!$B$2:$B$3001,A896)))</f>
        <v>45885</v>
      </c>
      <c r="H896" s="12">
        <f>IF(I896=0,"",RFM_Method!$C$5-G896)</f>
        <v>169</v>
      </c>
      <c r="I896" s="12">
        <f>COUNTIFS(Raw_Recharges!$B$2:$B$3001,A896)</f>
        <v>1</v>
      </c>
      <c r="J896" s="37">
        <f>IF(I896=0,"",SUMIFS(Raw_Recharges!$E$2:$E$3001,Raw_Recharges!$B$2:$B$3001,A896))</f>
        <v>499</v>
      </c>
      <c r="K896" s="38">
        <f>IF(I896=0,0,IF(H896&lt;=RFM_Method!$C$22,5,IF(H896&lt;=RFM_Method!$C$23,4,IF(H896&lt;=RFM_Method!$C$24,3,IF(H896&lt;=RFM_Method!$C$25,2,1)))))</f>
        <v>2</v>
      </c>
      <c r="L896" s="38">
        <f>IF(I896=0,0,IF(I896&gt;=RFM_Method!$E$22,5,IF(I896&gt;=RFM_Method!$E$23,4,IF(I896&gt;=RFM_Method!$E$24,3,IF(I896&gt;=RFM_Method!$E$25,2,1)))))</f>
        <v>1</v>
      </c>
      <c r="M896" s="38">
        <f>IF(I896=0,0,IF(J896&gt;=RFM_Method!$D$25,5,IF(J896&gt;=RFM_Method!$D$24,4,IF(J896&gt;=RFM_Method!$D$23,3,IF(J896&gt;=RFM_Method!$D$22,2,1)))))</f>
        <v>2</v>
      </c>
      <c r="N896" s="38" t="str">
        <f t="shared" si="39"/>
        <v>212</v>
      </c>
      <c r="O896" s="38">
        <f t="shared" si="40"/>
        <v>5</v>
      </c>
      <c r="P896" s="38">
        <f t="shared" si="41"/>
        <v>2</v>
      </c>
      <c r="Q896" s="12" t="str">
        <f>IF(I896=0,"Never Recharged",INDEX(RFM_Method!$C$32:$G$36,6-K896,P896))</f>
        <v>About to Sleep</v>
      </c>
      <c r="R896" s="39">
        <f>SUMIFS(Raw_DataUsage!$D$2:$D$5001,Raw_DataUsage!$B$2:$B$5001,A896)/1024</f>
        <v>0</v>
      </c>
      <c r="S896" s="40">
        <f>SUMIFS(Raw_Calls!$D$2:$D$5001,Raw_Calls!$B$2:$B$5001,A896)/60</f>
        <v>131.53333333333333</v>
      </c>
      <c r="T896" s="38" t="str">
        <f>IF(COUNTIFS(Raw_Subscriptions!$B$2:$B$3001,A896,Raw_Subscriptions!$F$2:$F$3001,"Active")&gt;0,"Yes","No")</f>
        <v>No</v>
      </c>
    </row>
    <row r="897" spans="1:20" x14ac:dyDescent="0.3">
      <c r="A897" s="13" t="str">
        <f>Raw_Customers!A894</f>
        <v>C000893</v>
      </c>
      <c r="B897" s="13" t="str">
        <f>Raw_Customers!B894</f>
        <v>Vikram Singh</v>
      </c>
      <c r="C897" s="13" t="str">
        <f>Raw_Customers!E894</f>
        <v>Hyderabad</v>
      </c>
      <c r="D897" s="13" t="str">
        <f>Raw_Customers!F894</f>
        <v>Maharashtra</v>
      </c>
      <c r="E897" s="13" t="str">
        <f>Raw_Customers!H894</f>
        <v>Active</v>
      </c>
      <c r="F897" s="35">
        <f>Raw_Customers!G894</f>
        <v>45743</v>
      </c>
      <c r="G897" s="36" t="str">
        <f>IF(I897=0,"",INT(_xlfn.MAXIFS(Raw_Recharges!$D$2:$D$3001,Raw_Recharges!$B$2:$B$3001,A897)))</f>
        <v/>
      </c>
      <c r="H897" s="12" t="str">
        <f>IF(I897=0,"",RFM_Method!$C$5-G897)</f>
        <v/>
      </c>
      <c r="I897" s="12">
        <f>COUNTIFS(Raw_Recharges!$B$2:$B$3001,A897)</f>
        <v>0</v>
      </c>
      <c r="J897" s="37" t="str">
        <f>IF(I897=0,"",SUMIFS(Raw_Recharges!$E$2:$E$3001,Raw_Recharges!$B$2:$B$3001,A897))</f>
        <v/>
      </c>
      <c r="K897" s="38">
        <f>IF(I897=0,0,IF(H897&lt;=RFM_Method!$C$22,5,IF(H897&lt;=RFM_Method!$C$23,4,IF(H897&lt;=RFM_Method!$C$24,3,IF(H897&lt;=RFM_Method!$C$25,2,1)))))</f>
        <v>0</v>
      </c>
      <c r="L897" s="38">
        <f>IF(I897=0,0,IF(I897&gt;=RFM_Method!$E$22,5,IF(I897&gt;=RFM_Method!$E$23,4,IF(I897&gt;=RFM_Method!$E$24,3,IF(I897&gt;=RFM_Method!$E$25,2,1)))))</f>
        <v>0</v>
      </c>
      <c r="M897" s="38">
        <f>IF(I897=0,0,IF(J897&gt;=RFM_Method!$D$25,5,IF(J897&gt;=RFM_Method!$D$24,4,IF(J897&gt;=RFM_Method!$D$23,3,IF(J897&gt;=RFM_Method!$D$22,2,1)))))</f>
        <v>0</v>
      </c>
      <c r="N897" s="38" t="str">
        <f t="shared" si="39"/>
        <v>000</v>
      </c>
      <c r="O897" s="38">
        <f t="shared" si="40"/>
        <v>0</v>
      </c>
      <c r="P897" s="38">
        <f t="shared" si="41"/>
        <v>0</v>
      </c>
      <c r="Q897" s="12" t="str">
        <f>IF(I897=0,"Never Recharged",INDEX(RFM_Method!$C$32:$G$36,6-K897,P897))</f>
        <v>Never Recharged</v>
      </c>
      <c r="R897" s="39">
        <f>SUMIFS(Raw_DataUsage!$D$2:$D$5001,Raw_DataUsage!$B$2:$B$5001,A897)/1024</f>
        <v>6.4091406250000009</v>
      </c>
      <c r="S897" s="40">
        <f>SUMIFS(Raw_Calls!$D$2:$D$5001,Raw_Calls!$B$2:$B$5001,A897)/60</f>
        <v>74.75</v>
      </c>
      <c r="T897" s="38" t="str">
        <f>IF(COUNTIFS(Raw_Subscriptions!$B$2:$B$3001,A897,Raw_Subscriptions!$F$2:$F$3001,"Active")&gt;0,"Yes","No")</f>
        <v>No</v>
      </c>
    </row>
    <row r="898" spans="1:20" x14ac:dyDescent="0.3">
      <c r="A898" s="13" t="str">
        <f>Raw_Customers!A895</f>
        <v>C000894</v>
      </c>
      <c r="B898" s="13" t="str">
        <f>Raw_Customers!B895</f>
        <v>Suresh Patel</v>
      </c>
      <c r="C898" s="13" t="str">
        <f>Raw_Customers!E895</f>
        <v>Bangalore</v>
      </c>
      <c r="D898" s="13" t="str">
        <f>Raw_Customers!F895</f>
        <v>Delhi NCR</v>
      </c>
      <c r="E898" s="13" t="str">
        <f>Raw_Customers!H895</f>
        <v>Active</v>
      </c>
      <c r="F898" s="35">
        <f>Raw_Customers!G895</f>
        <v>44257</v>
      </c>
      <c r="G898" s="36">
        <f>IF(I898=0,"",INT(_xlfn.MAXIFS(Raw_Recharges!$D$2:$D$3001,Raw_Recharges!$B$2:$B$3001,A898)))</f>
        <v>45720</v>
      </c>
      <c r="H898" s="12">
        <f>IF(I898=0,"",RFM_Method!$C$5-G898)</f>
        <v>334</v>
      </c>
      <c r="I898" s="12">
        <f>COUNTIFS(Raw_Recharges!$B$2:$B$3001,A898)</f>
        <v>1</v>
      </c>
      <c r="J898" s="37">
        <f>IF(I898=0,"",SUMIFS(Raw_Recharges!$E$2:$E$3001,Raw_Recharges!$B$2:$B$3001,A898))</f>
        <v>99</v>
      </c>
      <c r="K898" s="38">
        <f>IF(I898=0,0,IF(H898&lt;=RFM_Method!$C$22,5,IF(H898&lt;=RFM_Method!$C$23,4,IF(H898&lt;=RFM_Method!$C$24,3,IF(H898&lt;=RFM_Method!$C$25,2,1)))))</f>
        <v>1</v>
      </c>
      <c r="L898" s="38">
        <f>IF(I898=0,0,IF(I898&gt;=RFM_Method!$E$22,5,IF(I898&gt;=RFM_Method!$E$23,4,IF(I898&gt;=RFM_Method!$E$24,3,IF(I898&gt;=RFM_Method!$E$25,2,1)))))</f>
        <v>1</v>
      </c>
      <c r="M898" s="38">
        <f>IF(I898=0,0,IF(J898&gt;=RFM_Method!$D$25,5,IF(J898&gt;=RFM_Method!$D$24,4,IF(J898&gt;=RFM_Method!$D$23,3,IF(J898&gt;=RFM_Method!$D$22,2,1)))))</f>
        <v>1</v>
      </c>
      <c r="N898" s="38" t="str">
        <f t="shared" si="39"/>
        <v>111</v>
      </c>
      <c r="O898" s="38">
        <f t="shared" si="40"/>
        <v>3</v>
      </c>
      <c r="P898" s="38">
        <f t="shared" si="41"/>
        <v>1</v>
      </c>
      <c r="Q898" s="12" t="str">
        <f>IF(I898=0,"Never Recharged",INDEX(RFM_Method!$C$32:$G$36,6-K898,P898))</f>
        <v>Lost</v>
      </c>
      <c r="R898" s="39">
        <f>SUMIFS(Raw_DataUsage!$D$2:$D$5001,Raw_DataUsage!$B$2:$B$5001,A898)/1024</f>
        <v>5.6730957031250009</v>
      </c>
      <c r="S898" s="40">
        <f>SUMIFS(Raw_Calls!$D$2:$D$5001,Raw_Calls!$B$2:$B$5001,A898)/60</f>
        <v>53.85</v>
      </c>
      <c r="T898" s="38" t="str">
        <f>IF(COUNTIFS(Raw_Subscriptions!$B$2:$B$3001,A898,Raw_Subscriptions!$F$2:$F$3001,"Active")&gt;0,"Yes","No")</f>
        <v>No</v>
      </c>
    </row>
    <row r="899" spans="1:20" x14ac:dyDescent="0.3">
      <c r="A899" s="13" t="str">
        <f>Raw_Customers!A896</f>
        <v>C000895</v>
      </c>
      <c r="B899" s="13" t="str">
        <f>Raw_Customers!B896</f>
        <v>Raj Kumar</v>
      </c>
      <c r="C899" s="13" t="str">
        <f>Raw_Customers!E896</f>
        <v>Hyderabad</v>
      </c>
      <c r="D899" s="13" t="str">
        <f>Raw_Customers!F896</f>
        <v>Maharashtra</v>
      </c>
      <c r="E899" s="13" t="str">
        <f>Raw_Customers!H896</f>
        <v>Inactive</v>
      </c>
      <c r="F899" s="35">
        <f>Raw_Customers!G896</f>
        <v>45922</v>
      </c>
      <c r="G899" s="36">
        <f>IF(I899=0,"",INT(_xlfn.MAXIFS(Raw_Recharges!$D$2:$D$3001,Raw_Recharges!$B$2:$B$3001,A899)))</f>
        <v>45953</v>
      </c>
      <c r="H899" s="12">
        <f>IF(I899=0,"",RFM_Method!$C$5-G899)</f>
        <v>101</v>
      </c>
      <c r="I899" s="12">
        <f>COUNTIFS(Raw_Recharges!$B$2:$B$3001,A899)</f>
        <v>1</v>
      </c>
      <c r="J899" s="37">
        <f>IF(I899=0,"",SUMIFS(Raw_Recharges!$E$2:$E$3001,Raw_Recharges!$B$2:$B$3001,A899))</f>
        <v>148</v>
      </c>
      <c r="K899" s="38">
        <f>IF(I899=0,0,IF(H899&lt;=RFM_Method!$C$22,5,IF(H899&lt;=RFM_Method!$C$23,4,IF(H899&lt;=RFM_Method!$C$24,3,IF(H899&lt;=RFM_Method!$C$25,2,1)))))</f>
        <v>3</v>
      </c>
      <c r="L899" s="38">
        <f>IF(I899=0,0,IF(I899&gt;=RFM_Method!$E$22,5,IF(I899&gt;=RFM_Method!$E$23,4,IF(I899&gt;=RFM_Method!$E$24,3,IF(I899&gt;=RFM_Method!$E$25,2,1)))))</f>
        <v>1</v>
      </c>
      <c r="M899" s="38">
        <f>IF(I899=0,0,IF(J899&gt;=RFM_Method!$D$25,5,IF(J899&gt;=RFM_Method!$D$24,4,IF(J899&gt;=RFM_Method!$D$23,3,IF(J899&gt;=RFM_Method!$D$22,2,1)))))</f>
        <v>1</v>
      </c>
      <c r="N899" s="38" t="str">
        <f t="shared" si="39"/>
        <v>311</v>
      </c>
      <c r="O899" s="38">
        <f t="shared" si="40"/>
        <v>5</v>
      </c>
      <c r="P899" s="38">
        <f t="shared" si="41"/>
        <v>1</v>
      </c>
      <c r="Q899" s="12" t="str">
        <f>IF(I899=0,"Never Recharged",INDEX(RFM_Method!$C$32:$G$36,6-K899,P899))</f>
        <v>About to Sleep</v>
      </c>
      <c r="R899" s="39">
        <f>SUMIFS(Raw_DataUsage!$D$2:$D$5001,Raw_DataUsage!$B$2:$B$5001,A899)/1024</f>
        <v>4.3527929687500002</v>
      </c>
      <c r="S899" s="40">
        <f>SUMIFS(Raw_Calls!$D$2:$D$5001,Raw_Calls!$B$2:$B$5001,A899)/60</f>
        <v>47.083333333333336</v>
      </c>
      <c r="T899" s="38" t="str">
        <f>IF(COUNTIFS(Raw_Subscriptions!$B$2:$B$3001,A899,Raw_Subscriptions!$F$2:$F$3001,"Active")&gt;0,"Yes","No")</f>
        <v>Yes</v>
      </c>
    </row>
    <row r="900" spans="1:20" x14ac:dyDescent="0.3">
      <c r="A900" s="13" t="str">
        <f>Raw_Customers!A897</f>
        <v>C000896</v>
      </c>
      <c r="B900" s="13" t="str">
        <f>Raw_Customers!B897</f>
        <v>Priya Khan</v>
      </c>
      <c r="C900" s="13" t="str">
        <f>Raw_Customers!E897</f>
        <v>Delhi</v>
      </c>
      <c r="D900" s="13" t="str">
        <f>Raw_Customers!F897</f>
        <v>Maharashtra</v>
      </c>
      <c r="E900" s="13" t="str">
        <f>Raw_Customers!H897</f>
        <v>Active</v>
      </c>
      <c r="F900" s="35">
        <f>Raw_Customers!G897</f>
        <v>45139</v>
      </c>
      <c r="G900" s="36" t="str">
        <f>IF(I900=0,"",INT(_xlfn.MAXIFS(Raw_Recharges!$D$2:$D$3001,Raw_Recharges!$B$2:$B$3001,A900)))</f>
        <v/>
      </c>
      <c r="H900" s="12" t="str">
        <f>IF(I900=0,"",RFM_Method!$C$5-G900)</f>
        <v/>
      </c>
      <c r="I900" s="12">
        <f>COUNTIFS(Raw_Recharges!$B$2:$B$3001,A900)</f>
        <v>0</v>
      </c>
      <c r="J900" s="37" t="str">
        <f>IF(I900=0,"",SUMIFS(Raw_Recharges!$E$2:$E$3001,Raw_Recharges!$B$2:$B$3001,A900))</f>
        <v/>
      </c>
      <c r="K900" s="38">
        <f>IF(I900=0,0,IF(H900&lt;=RFM_Method!$C$22,5,IF(H900&lt;=RFM_Method!$C$23,4,IF(H900&lt;=RFM_Method!$C$24,3,IF(H900&lt;=RFM_Method!$C$25,2,1)))))</f>
        <v>0</v>
      </c>
      <c r="L900" s="38">
        <f>IF(I900=0,0,IF(I900&gt;=RFM_Method!$E$22,5,IF(I900&gt;=RFM_Method!$E$23,4,IF(I900&gt;=RFM_Method!$E$24,3,IF(I900&gt;=RFM_Method!$E$25,2,1)))))</f>
        <v>0</v>
      </c>
      <c r="M900" s="38">
        <f>IF(I900=0,0,IF(J900&gt;=RFM_Method!$D$25,5,IF(J900&gt;=RFM_Method!$D$24,4,IF(J900&gt;=RFM_Method!$D$23,3,IF(J900&gt;=RFM_Method!$D$22,2,1)))))</f>
        <v>0</v>
      </c>
      <c r="N900" s="38" t="str">
        <f t="shared" si="39"/>
        <v>000</v>
      </c>
      <c r="O900" s="38">
        <f t="shared" si="40"/>
        <v>0</v>
      </c>
      <c r="P900" s="38">
        <f t="shared" si="41"/>
        <v>0</v>
      </c>
      <c r="Q900" s="12" t="str">
        <f>IF(I900=0,"Never Recharged",INDEX(RFM_Method!$C$32:$G$36,6-K900,P900))</f>
        <v>Never Recharged</v>
      </c>
      <c r="R900" s="39">
        <f>SUMIFS(Raw_DataUsage!$D$2:$D$5001,Raw_DataUsage!$B$2:$B$5001,A900)/1024</f>
        <v>3.4563183593749995</v>
      </c>
      <c r="S900" s="40">
        <f>SUMIFS(Raw_Calls!$D$2:$D$5001,Raw_Calls!$B$2:$B$5001,A900)/60</f>
        <v>41.116666666666667</v>
      </c>
      <c r="T900" s="38" t="str">
        <f>IF(COUNTIFS(Raw_Subscriptions!$B$2:$B$3001,A900,Raw_Subscriptions!$F$2:$F$3001,"Active")&gt;0,"Yes","No")</f>
        <v>No</v>
      </c>
    </row>
    <row r="901" spans="1:20" x14ac:dyDescent="0.3">
      <c r="A901" s="13" t="str">
        <f>Raw_Customers!A898</f>
        <v>C000897</v>
      </c>
      <c r="B901" s="13" t="str">
        <f>Raw_Customers!B898</f>
        <v>Raj Kumar</v>
      </c>
      <c r="C901" s="13" t="str">
        <f>Raw_Customers!E898</f>
        <v>Pune</v>
      </c>
      <c r="D901" s="13" t="str">
        <f>Raw_Customers!F898</f>
        <v>UP West</v>
      </c>
      <c r="E901" s="13" t="str">
        <f>Raw_Customers!H898</f>
        <v>Inactive</v>
      </c>
      <c r="F901" s="35">
        <f>Raw_Customers!G898</f>
        <v>44407</v>
      </c>
      <c r="G901" s="36" t="str">
        <f>IF(I901=0,"",INT(_xlfn.MAXIFS(Raw_Recharges!$D$2:$D$3001,Raw_Recharges!$B$2:$B$3001,A901)))</f>
        <v/>
      </c>
      <c r="H901" s="12" t="str">
        <f>IF(I901=0,"",RFM_Method!$C$5-G901)</f>
        <v/>
      </c>
      <c r="I901" s="12">
        <f>COUNTIFS(Raw_Recharges!$B$2:$B$3001,A901)</f>
        <v>0</v>
      </c>
      <c r="J901" s="37" t="str">
        <f>IF(I901=0,"",SUMIFS(Raw_Recharges!$E$2:$E$3001,Raw_Recharges!$B$2:$B$3001,A901))</f>
        <v/>
      </c>
      <c r="K901" s="38">
        <f>IF(I901=0,0,IF(H901&lt;=RFM_Method!$C$22,5,IF(H901&lt;=RFM_Method!$C$23,4,IF(H901&lt;=RFM_Method!$C$24,3,IF(H901&lt;=RFM_Method!$C$25,2,1)))))</f>
        <v>0</v>
      </c>
      <c r="L901" s="38">
        <f>IF(I901=0,0,IF(I901&gt;=RFM_Method!$E$22,5,IF(I901&gt;=RFM_Method!$E$23,4,IF(I901&gt;=RFM_Method!$E$24,3,IF(I901&gt;=RFM_Method!$E$25,2,1)))))</f>
        <v>0</v>
      </c>
      <c r="M901" s="38">
        <f>IF(I901=0,0,IF(J901&gt;=RFM_Method!$D$25,5,IF(J901&gt;=RFM_Method!$D$24,4,IF(J901&gt;=RFM_Method!$D$23,3,IF(J901&gt;=RFM_Method!$D$22,2,1)))))</f>
        <v>0</v>
      </c>
      <c r="N901" s="38" t="str">
        <f t="shared" ref="N901:N964" si="42">K901&amp;L901&amp;M901</f>
        <v>000</v>
      </c>
      <c r="O901" s="38">
        <f t="shared" ref="O901:O964" si="43">K901+L901+M901</f>
        <v>0</v>
      </c>
      <c r="P901" s="38">
        <f t="shared" ref="P901:P964" si="44">IF(I901=0,0,ROUND((L901+M901)/2,0))</f>
        <v>0</v>
      </c>
      <c r="Q901" s="12" t="str">
        <f>IF(I901=0,"Never Recharged",INDEX(RFM_Method!$C$32:$G$36,6-K901,P901))</f>
        <v>Never Recharged</v>
      </c>
      <c r="R901" s="39">
        <f>SUMIFS(Raw_DataUsage!$D$2:$D$5001,Raw_DataUsage!$B$2:$B$5001,A901)/1024</f>
        <v>1.0708593749999999</v>
      </c>
      <c r="S901" s="40">
        <f>SUMIFS(Raw_Calls!$D$2:$D$5001,Raw_Calls!$B$2:$B$5001,A901)/60</f>
        <v>0.35</v>
      </c>
      <c r="T901" s="38" t="str">
        <f>IF(COUNTIFS(Raw_Subscriptions!$B$2:$B$3001,A901,Raw_Subscriptions!$F$2:$F$3001,"Active")&gt;0,"Yes","No")</f>
        <v>No</v>
      </c>
    </row>
    <row r="902" spans="1:20" x14ac:dyDescent="0.3">
      <c r="A902" s="13" t="str">
        <f>Raw_Customers!A899</f>
        <v>C000898</v>
      </c>
      <c r="B902" s="13" t="str">
        <f>Raw_Customers!B899</f>
        <v>Simran Mishra</v>
      </c>
      <c r="C902" s="13" t="str">
        <f>Raw_Customers!E899</f>
        <v>Bangalore</v>
      </c>
      <c r="D902" s="13" t="str">
        <f>Raw_Customers!F899</f>
        <v>UP East</v>
      </c>
      <c r="E902" s="13" t="str">
        <f>Raw_Customers!H899</f>
        <v>Active</v>
      </c>
      <c r="F902" s="35">
        <f>Raw_Customers!G899</f>
        <v>46019</v>
      </c>
      <c r="G902" s="36" t="str">
        <f>IF(I902=0,"",INT(_xlfn.MAXIFS(Raw_Recharges!$D$2:$D$3001,Raw_Recharges!$B$2:$B$3001,A902)))</f>
        <v/>
      </c>
      <c r="H902" s="12" t="str">
        <f>IF(I902=0,"",RFM_Method!$C$5-G902)</f>
        <v/>
      </c>
      <c r="I902" s="12">
        <f>COUNTIFS(Raw_Recharges!$B$2:$B$3001,A902)</f>
        <v>0</v>
      </c>
      <c r="J902" s="37" t="str">
        <f>IF(I902=0,"",SUMIFS(Raw_Recharges!$E$2:$E$3001,Raw_Recharges!$B$2:$B$3001,A902))</f>
        <v/>
      </c>
      <c r="K902" s="38">
        <f>IF(I902=0,0,IF(H902&lt;=RFM_Method!$C$22,5,IF(H902&lt;=RFM_Method!$C$23,4,IF(H902&lt;=RFM_Method!$C$24,3,IF(H902&lt;=RFM_Method!$C$25,2,1)))))</f>
        <v>0</v>
      </c>
      <c r="L902" s="38">
        <f>IF(I902=0,0,IF(I902&gt;=RFM_Method!$E$22,5,IF(I902&gt;=RFM_Method!$E$23,4,IF(I902&gt;=RFM_Method!$E$24,3,IF(I902&gt;=RFM_Method!$E$25,2,1)))))</f>
        <v>0</v>
      </c>
      <c r="M902" s="38">
        <f>IF(I902=0,0,IF(J902&gt;=RFM_Method!$D$25,5,IF(J902&gt;=RFM_Method!$D$24,4,IF(J902&gt;=RFM_Method!$D$23,3,IF(J902&gt;=RFM_Method!$D$22,2,1)))))</f>
        <v>0</v>
      </c>
      <c r="N902" s="38" t="str">
        <f t="shared" si="42"/>
        <v>000</v>
      </c>
      <c r="O902" s="38">
        <f t="shared" si="43"/>
        <v>0</v>
      </c>
      <c r="P902" s="38">
        <f t="shared" si="44"/>
        <v>0</v>
      </c>
      <c r="Q902" s="12" t="str">
        <f>IF(I902=0,"Never Recharged",INDEX(RFM_Method!$C$32:$G$36,6-K902,P902))</f>
        <v>Never Recharged</v>
      </c>
      <c r="R902" s="39">
        <f>SUMIFS(Raw_DataUsage!$D$2:$D$5001,Raw_DataUsage!$B$2:$B$5001,A902)/1024</f>
        <v>2.378681640625</v>
      </c>
      <c r="S902" s="40">
        <f>SUMIFS(Raw_Calls!$D$2:$D$5001,Raw_Calls!$B$2:$B$5001,A902)/60</f>
        <v>116.58333333333333</v>
      </c>
      <c r="T902" s="38" t="str">
        <f>IF(COUNTIFS(Raw_Subscriptions!$B$2:$B$3001,A902,Raw_Subscriptions!$F$2:$F$3001,"Active")&gt;0,"Yes","No")</f>
        <v>No</v>
      </c>
    </row>
    <row r="903" spans="1:20" x14ac:dyDescent="0.3">
      <c r="A903" s="13" t="str">
        <f>Raw_Customers!A900</f>
        <v>C000899</v>
      </c>
      <c r="B903" s="13" t="str">
        <f>Raw_Customers!B900</f>
        <v>Priya Jha</v>
      </c>
      <c r="C903" s="13" t="str">
        <f>Raw_Customers!E900</f>
        <v>Pune</v>
      </c>
      <c r="D903" s="13" t="str">
        <f>Raw_Customers!F900</f>
        <v>Delhi NCR</v>
      </c>
      <c r="E903" s="13" t="str">
        <f>Raw_Customers!H900</f>
        <v>Inactive</v>
      </c>
      <c r="F903" s="35">
        <f>Raw_Customers!G900</f>
        <v>45375</v>
      </c>
      <c r="G903" s="36">
        <f>IF(I903=0,"",INT(_xlfn.MAXIFS(Raw_Recharges!$D$2:$D$3001,Raw_Recharges!$B$2:$B$3001,A903)))</f>
        <v>46043</v>
      </c>
      <c r="H903" s="12">
        <f>IF(I903=0,"",RFM_Method!$C$5-G903)</f>
        <v>11</v>
      </c>
      <c r="I903" s="12">
        <f>COUNTIFS(Raw_Recharges!$B$2:$B$3001,A903)</f>
        <v>2</v>
      </c>
      <c r="J903" s="37">
        <f>IF(I903=0,"",SUMIFS(Raw_Recharges!$E$2:$E$3001,Raw_Recharges!$B$2:$B$3001,A903))</f>
        <v>296</v>
      </c>
      <c r="K903" s="38">
        <f>IF(I903=0,0,IF(H903&lt;=RFM_Method!$C$22,5,IF(H903&lt;=RFM_Method!$C$23,4,IF(H903&lt;=RFM_Method!$C$24,3,IF(H903&lt;=RFM_Method!$C$25,2,1)))))</f>
        <v>5</v>
      </c>
      <c r="L903" s="38">
        <f>IF(I903=0,0,IF(I903&gt;=RFM_Method!$E$22,5,IF(I903&gt;=RFM_Method!$E$23,4,IF(I903&gt;=RFM_Method!$E$24,3,IF(I903&gt;=RFM_Method!$E$25,2,1)))))</f>
        <v>2</v>
      </c>
      <c r="M903" s="38">
        <f>IF(I903=0,0,IF(J903&gt;=RFM_Method!$D$25,5,IF(J903&gt;=RFM_Method!$D$24,4,IF(J903&gt;=RFM_Method!$D$23,3,IF(J903&gt;=RFM_Method!$D$22,2,1)))))</f>
        <v>1</v>
      </c>
      <c r="N903" s="38" t="str">
        <f t="shared" si="42"/>
        <v>521</v>
      </c>
      <c r="O903" s="38">
        <f t="shared" si="43"/>
        <v>8</v>
      </c>
      <c r="P903" s="38">
        <f t="shared" si="44"/>
        <v>2</v>
      </c>
      <c r="Q903" s="12" t="str">
        <f>IF(I903=0,"Never Recharged",INDEX(RFM_Method!$C$32:$G$36,6-K903,P903))</f>
        <v>Promising</v>
      </c>
      <c r="R903" s="39">
        <f>SUMIFS(Raw_DataUsage!$D$2:$D$5001,Raw_DataUsage!$B$2:$B$5001,A903)/1024</f>
        <v>1.652119140625</v>
      </c>
      <c r="S903" s="40">
        <f>SUMIFS(Raw_Calls!$D$2:$D$5001,Raw_Calls!$B$2:$B$5001,A903)/60</f>
        <v>18.833333333333332</v>
      </c>
      <c r="T903" s="38" t="str">
        <f>IF(COUNTIFS(Raw_Subscriptions!$B$2:$B$3001,A903,Raw_Subscriptions!$F$2:$F$3001,"Active")&gt;0,"Yes","No")</f>
        <v>Yes</v>
      </c>
    </row>
    <row r="904" spans="1:20" x14ac:dyDescent="0.3">
      <c r="A904" s="13" t="str">
        <f>Raw_Customers!A901</f>
        <v>C000900</v>
      </c>
      <c r="B904" s="13" t="str">
        <f>Raw_Customers!B901</f>
        <v>Simran Gupta</v>
      </c>
      <c r="C904" s="13" t="str">
        <f>Raw_Customers!E901</f>
        <v>Mumbai</v>
      </c>
      <c r="D904" s="13" t="str">
        <f>Raw_Customers!F901</f>
        <v>Telangana</v>
      </c>
      <c r="E904" s="13" t="str">
        <f>Raw_Customers!H901</f>
        <v>Active</v>
      </c>
      <c r="F904" s="35">
        <f>Raw_Customers!G901</f>
        <v>44415</v>
      </c>
      <c r="G904" s="36">
        <f>IF(I904=0,"",INT(_xlfn.MAXIFS(Raw_Recharges!$D$2:$D$3001,Raw_Recharges!$B$2:$B$3001,A904)))</f>
        <v>46004</v>
      </c>
      <c r="H904" s="12">
        <f>IF(I904=0,"",RFM_Method!$C$5-G904)</f>
        <v>50</v>
      </c>
      <c r="I904" s="12">
        <f>COUNTIFS(Raw_Recharges!$B$2:$B$3001,A904)</f>
        <v>1</v>
      </c>
      <c r="J904" s="37">
        <f>IF(I904=0,"",SUMIFS(Raw_Recharges!$E$2:$E$3001,Raw_Recharges!$B$2:$B$3001,A904))</f>
        <v>299</v>
      </c>
      <c r="K904" s="38">
        <f>IF(I904=0,0,IF(H904&lt;=RFM_Method!$C$22,5,IF(H904&lt;=RFM_Method!$C$23,4,IF(H904&lt;=RFM_Method!$C$24,3,IF(H904&lt;=RFM_Method!$C$25,2,1)))))</f>
        <v>4</v>
      </c>
      <c r="L904" s="38">
        <f>IF(I904=0,0,IF(I904&gt;=RFM_Method!$E$22,5,IF(I904&gt;=RFM_Method!$E$23,4,IF(I904&gt;=RFM_Method!$E$24,3,IF(I904&gt;=RFM_Method!$E$25,2,1)))))</f>
        <v>1</v>
      </c>
      <c r="M904" s="38">
        <f>IF(I904=0,0,IF(J904&gt;=RFM_Method!$D$25,5,IF(J904&gt;=RFM_Method!$D$24,4,IF(J904&gt;=RFM_Method!$D$23,3,IF(J904&gt;=RFM_Method!$D$22,2,1)))))</f>
        <v>1</v>
      </c>
      <c r="N904" s="38" t="str">
        <f t="shared" si="42"/>
        <v>411</v>
      </c>
      <c r="O904" s="38">
        <f t="shared" si="43"/>
        <v>6</v>
      </c>
      <c r="P904" s="38">
        <f t="shared" si="44"/>
        <v>1</v>
      </c>
      <c r="Q904" s="12" t="str">
        <f>IF(I904=0,"Never Recharged",INDEX(RFM_Method!$C$32:$G$36,6-K904,P904))</f>
        <v>Promising</v>
      </c>
      <c r="R904" s="39">
        <f>SUMIFS(Raw_DataUsage!$D$2:$D$5001,Raw_DataUsage!$B$2:$B$5001,A904)/1024</f>
        <v>2.5670214843749997</v>
      </c>
      <c r="S904" s="40">
        <f>SUMIFS(Raw_Calls!$D$2:$D$5001,Raw_Calls!$B$2:$B$5001,A904)/60</f>
        <v>0</v>
      </c>
      <c r="T904" s="38" t="str">
        <f>IF(COUNTIFS(Raw_Subscriptions!$B$2:$B$3001,A904,Raw_Subscriptions!$F$2:$F$3001,"Active")&gt;0,"Yes","No")</f>
        <v>No</v>
      </c>
    </row>
    <row r="905" spans="1:20" x14ac:dyDescent="0.3">
      <c r="A905" s="13" t="str">
        <f>Raw_Customers!A902</f>
        <v>C000901</v>
      </c>
      <c r="B905" s="13" t="str">
        <f>Raw_Customers!B902</f>
        <v>Rahul Kumar</v>
      </c>
      <c r="C905" s="13" t="str">
        <f>Raw_Customers!E902</f>
        <v>Pune</v>
      </c>
      <c r="D905" s="13" t="str">
        <f>Raw_Customers!F902</f>
        <v>Tamil Nadu</v>
      </c>
      <c r="E905" s="13" t="str">
        <f>Raw_Customers!H902</f>
        <v>Active</v>
      </c>
      <c r="F905" s="35">
        <f>Raw_Customers!G902</f>
        <v>44570</v>
      </c>
      <c r="G905" s="36">
        <f>IF(I905=0,"",INT(_xlfn.MAXIFS(Raw_Recharges!$D$2:$D$3001,Raw_Recharges!$B$2:$B$3001,A905)))</f>
        <v>46009</v>
      </c>
      <c r="H905" s="12">
        <f>IF(I905=0,"",RFM_Method!$C$5-G905)</f>
        <v>45</v>
      </c>
      <c r="I905" s="12">
        <f>COUNTIFS(Raw_Recharges!$B$2:$B$3001,A905)</f>
        <v>1</v>
      </c>
      <c r="J905" s="37">
        <f>IF(I905=0,"",SUMIFS(Raw_Recharges!$E$2:$E$3001,Raw_Recharges!$B$2:$B$3001,A905))</f>
        <v>2999</v>
      </c>
      <c r="K905" s="38">
        <f>IF(I905=0,0,IF(H905&lt;=RFM_Method!$C$22,5,IF(H905&lt;=RFM_Method!$C$23,4,IF(H905&lt;=RFM_Method!$C$24,3,IF(H905&lt;=RFM_Method!$C$25,2,1)))))</f>
        <v>4</v>
      </c>
      <c r="L905" s="38">
        <f>IF(I905=0,0,IF(I905&gt;=RFM_Method!$E$22,5,IF(I905&gt;=RFM_Method!$E$23,4,IF(I905&gt;=RFM_Method!$E$24,3,IF(I905&gt;=RFM_Method!$E$25,2,1)))))</f>
        <v>1</v>
      </c>
      <c r="M905" s="38">
        <f>IF(I905=0,0,IF(J905&gt;=RFM_Method!$D$25,5,IF(J905&gt;=RFM_Method!$D$24,4,IF(J905&gt;=RFM_Method!$D$23,3,IF(J905&gt;=RFM_Method!$D$22,2,1)))))</f>
        <v>5</v>
      </c>
      <c r="N905" s="38" t="str">
        <f t="shared" si="42"/>
        <v>415</v>
      </c>
      <c r="O905" s="38">
        <f t="shared" si="43"/>
        <v>10</v>
      </c>
      <c r="P905" s="38">
        <f t="shared" si="44"/>
        <v>3</v>
      </c>
      <c r="Q905" s="12" t="str">
        <f>IF(I905=0,"Never Recharged",INDEX(RFM_Method!$C$32:$G$36,6-K905,P905))</f>
        <v>Potential Loyalist</v>
      </c>
      <c r="R905" s="39">
        <f>SUMIFS(Raw_DataUsage!$D$2:$D$5001,Raw_DataUsage!$B$2:$B$5001,A905)/1024</f>
        <v>1.9441601562499999</v>
      </c>
      <c r="S905" s="40">
        <f>SUMIFS(Raw_Calls!$D$2:$D$5001,Raw_Calls!$B$2:$B$5001,A905)/60</f>
        <v>45.7</v>
      </c>
      <c r="T905" s="38" t="str">
        <f>IF(COUNTIFS(Raw_Subscriptions!$B$2:$B$3001,A905,Raw_Subscriptions!$F$2:$F$3001,"Active")&gt;0,"Yes","No")</f>
        <v>No</v>
      </c>
    </row>
    <row r="906" spans="1:20" x14ac:dyDescent="0.3">
      <c r="A906" s="13" t="str">
        <f>Raw_Customers!A903</f>
        <v>C000902</v>
      </c>
      <c r="B906" s="13" t="str">
        <f>Raw_Customers!B903</f>
        <v>Amit Yadav</v>
      </c>
      <c r="C906" s="13" t="str">
        <f>Raw_Customers!E903</f>
        <v>Pune</v>
      </c>
      <c r="D906" s="13" t="str">
        <f>Raw_Customers!F903</f>
        <v>Maharashtra</v>
      </c>
      <c r="E906" s="13" t="str">
        <f>Raw_Customers!H903</f>
        <v>Inactive</v>
      </c>
      <c r="F906" s="35">
        <f>Raw_Customers!G903</f>
        <v>45493</v>
      </c>
      <c r="G906" s="36">
        <f>IF(I906=0,"",INT(_xlfn.MAXIFS(Raw_Recharges!$D$2:$D$3001,Raw_Recharges!$B$2:$B$3001,A906)))</f>
        <v>45822</v>
      </c>
      <c r="H906" s="12">
        <f>IF(I906=0,"",RFM_Method!$C$5-G906)</f>
        <v>232</v>
      </c>
      <c r="I906" s="12">
        <f>COUNTIFS(Raw_Recharges!$B$2:$B$3001,A906)</f>
        <v>1</v>
      </c>
      <c r="J906" s="37">
        <f>IF(I906=0,"",SUMIFS(Raw_Recharges!$E$2:$E$3001,Raw_Recharges!$B$2:$B$3001,A906))</f>
        <v>148</v>
      </c>
      <c r="K906" s="38">
        <f>IF(I906=0,0,IF(H906&lt;=RFM_Method!$C$22,5,IF(H906&lt;=RFM_Method!$C$23,4,IF(H906&lt;=RFM_Method!$C$24,3,IF(H906&lt;=RFM_Method!$C$25,2,1)))))</f>
        <v>1</v>
      </c>
      <c r="L906" s="38">
        <f>IF(I906=0,0,IF(I906&gt;=RFM_Method!$E$22,5,IF(I906&gt;=RFM_Method!$E$23,4,IF(I906&gt;=RFM_Method!$E$24,3,IF(I906&gt;=RFM_Method!$E$25,2,1)))))</f>
        <v>1</v>
      </c>
      <c r="M906" s="38">
        <f>IF(I906=0,0,IF(J906&gt;=RFM_Method!$D$25,5,IF(J906&gt;=RFM_Method!$D$24,4,IF(J906&gt;=RFM_Method!$D$23,3,IF(J906&gt;=RFM_Method!$D$22,2,1)))))</f>
        <v>1</v>
      </c>
      <c r="N906" s="38" t="str">
        <f t="shared" si="42"/>
        <v>111</v>
      </c>
      <c r="O906" s="38">
        <f t="shared" si="43"/>
        <v>3</v>
      </c>
      <c r="P906" s="38">
        <f t="shared" si="44"/>
        <v>1</v>
      </c>
      <c r="Q906" s="12" t="str">
        <f>IF(I906=0,"Never Recharged",INDEX(RFM_Method!$C$32:$G$36,6-K906,P906))</f>
        <v>Lost</v>
      </c>
      <c r="R906" s="39">
        <f>SUMIFS(Raw_DataUsage!$D$2:$D$5001,Raw_DataUsage!$B$2:$B$5001,A906)/1024</f>
        <v>1.18876953125</v>
      </c>
      <c r="S906" s="40">
        <f>SUMIFS(Raw_Calls!$D$2:$D$5001,Raw_Calls!$B$2:$B$5001,A906)/60</f>
        <v>101.15</v>
      </c>
      <c r="T906" s="38" t="str">
        <f>IF(COUNTIFS(Raw_Subscriptions!$B$2:$B$3001,A906,Raw_Subscriptions!$F$2:$F$3001,"Active")&gt;0,"Yes","No")</f>
        <v>Yes</v>
      </c>
    </row>
    <row r="907" spans="1:20" x14ac:dyDescent="0.3">
      <c r="A907" s="13" t="str">
        <f>Raw_Customers!A904</f>
        <v>C000903</v>
      </c>
      <c r="B907" s="13" t="str">
        <f>Raw_Customers!B904</f>
        <v>Neha Mishra</v>
      </c>
      <c r="C907" s="13" t="str">
        <f>Raw_Customers!E904</f>
        <v>Bangalore</v>
      </c>
      <c r="D907" s="13" t="str">
        <f>Raw_Customers!F904</f>
        <v>Andhra Pradesh</v>
      </c>
      <c r="E907" s="13" t="str">
        <f>Raw_Customers!H904</f>
        <v>Active</v>
      </c>
      <c r="F907" s="35">
        <f>Raw_Customers!G904</f>
        <v>45062</v>
      </c>
      <c r="G907" s="36">
        <f>IF(I907=0,"",INT(_xlfn.MAXIFS(Raw_Recharges!$D$2:$D$3001,Raw_Recharges!$B$2:$B$3001,A907)))</f>
        <v>45854</v>
      </c>
      <c r="H907" s="12">
        <f>IF(I907=0,"",RFM_Method!$C$5-G907)</f>
        <v>200</v>
      </c>
      <c r="I907" s="12">
        <f>COUNTIFS(Raw_Recharges!$B$2:$B$3001,A907)</f>
        <v>1</v>
      </c>
      <c r="J907" s="37">
        <f>IF(I907=0,"",SUMIFS(Raw_Recharges!$E$2:$E$3001,Raw_Recharges!$B$2:$B$3001,A907))</f>
        <v>666</v>
      </c>
      <c r="K907" s="38">
        <f>IF(I907=0,0,IF(H907&lt;=RFM_Method!$C$22,5,IF(H907&lt;=RFM_Method!$C$23,4,IF(H907&lt;=RFM_Method!$C$24,3,IF(H907&lt;=RFM_Method!$C$25,2,1)))))</f>
        <v>2</v>
      </c>
      <c r="L907" s="38">
        <f>IF(I907=0,0,IF(I907&gt;=RFM_Method!$E$22,5,IF(I907&gt;=RFM_Method!$E$23,4,IF(I907&gt;=RFM_Method!$E$24,3,IF(I907&gt;=RFM_Method!$E$25,2,1)))))</f>
        <v>1</v>
      </c>
      <c r="M907" s="38">
        <f>IF(I907=0,0,IF(J907&gt;=RFM_Method!$D$25,5,IF(J907&gt;=RFM_Method!$D$24,4,IF(J907&gt;=RFM_Method!$D$23,3,IF(J907&gt;=RFM_Method!$D$22,2,1)))))</f>
        <v>3</v>
      </c>
      <c r="N907" s="38" t="str">
        <f t="shared" si="42"/>
        <v>213</v>
      </c>
      <c r="O907" s="38">
        <f t="shared" si="43"/>
        <v>6</v>
      </c>
      <c r="P907" s="38">
        <f t="shared" si="44"/>
        <v>2</v>
      </c>
      <c r="Q907" s="12" t="str">
        <f>IF(I907=0,"Never Recharged",INDEX(RFM_Method!$C$32:$G$36,6-K907,P907))</f>
        <v>About to Sleep</v>
      </c>
      <c r="R907" s="39">
        <f>SUMIFS(Raw_DataUsage!$D$2:$D$5001,Raw_DataUsage!$B$2:$B$5001,A907)/1024</f>
        <v>1.2671777343750001</v>
      </c>
      <c r="S907" s="40">
        <f>SUMIFS(Raw_Calls!$D$2:$D$5001,Raw_Calls!$B$2:$B$5001,A907)/60</f>
        <v>7.45</v>
      </c>
      <c r="T907" s="38" t="str">
        <f>IF(COUNTIFS(Raw_Subscriptions!$B$2:$B$3001,A907,Raw_Subscriptions!$F$2:$F$3001,"Active")&gt;0,"Yes","No")</f>
        <v>Yes</v>
      </c>
    </row>
    <row r="908" spans="1:20" x14ac:dyDescent="0.3">
      <c r="A908" s="13" t="str">
        <f>Raw_Customers!A905</f>
        <v>C000904</v>
      </c>
      <c r="B908" s="13" t="str">
        <f>Raw_Customers!B905</f>
        <v>Rahul Gupta</v>
      </c>
      <c r="C908" s="13" t="str">
        <f>Raw_Customers!E905</f>
        <v>Bangalore</v>
      </c>
      <c r="D908" s="13" t="str">
        <f>Raw_Customers!F905</f>
        <v>Tamil Nadu</v>
      </c>
      <c r="E908" s="13" t="str">
        <f>Raw_Customers!H905</f>
        <v>Active</v>
      </c>
      <c r="F908" s="35">
        <f>Raw_Customers!G905</f>
        <v>45394</v>
      </c>
      <c r="G908" s="36">
        <f>IF(I908=0,"",INT(_xlfn.MAXIFS(Raw_Recharges!$D$2:$D$3001,Raw_Recharges!$B$2:$B$3001,A908)))</f>
        <v>45921</v>
      </c>
      <c r="H908" s="12">
        <f>IF(I908=0,"",RFM_Method!$C$5-G908)</f>
        <v>133</v>
      </c>
      <c r="I908" s="12">
        <f>COUNTIFS(Raw_Recharges!$B$2:$B$3001,A908)</f>
        <v>1</v>
      </c>
      <c r="J908" s="37">
        <f>IF(I908=0,"",SUMIFS(Raw_Recharges!$E$2:$E$3001,Raw_Recharges!$B$2:$B$3001,A908))</f>
        <v>666</v>
      </c>
      <c r="K908" s="38">
        <f>IF(I908=0,0,IF(H908&lt;=RFM_Method!$C$22,5,IF(H908&lt;=RFM_Method!$C$23,4,IF(H908&lt;=RFM_Method!$C$24,3,IF(H908&lt;=RFM_Method!$C$25,2,1)))))</f>
        <v>3</v>
      </c>
      <c r="L908" s="38">
        <f>IF(I908=0,0,IF(I908&gt;=RFM_Method!$E$22,5,IF(I908&gt;=RFM_Method!$E$23,4,IF(I908&gt;=RFM_Method!$E$24,3,IF(I908&gt;=RFM_Method!$E$25,2,1)))))</f>
        <v>1</v>
      </c>
      <c r="M908" s="38">
        <f>IF(I908=0,0,IF(J908&gt;=RFM_Method!$D$25,5,IF(J908&gt;=RFM_Method!$D$24,4,IF(J908&gt;=RFM_Method!$D$23,3,IF(J908&gt;=RFM_Method!$D$22,2,1)))))</f>
        <v>3</v>
      </c>
      <c r="N908" s="38" t="str">
        <f t="shared" si="42"/>
        <v>313</v>
      </c>
      <c r="O908" s="38">
        <f t="shared" si="43"/>
        <v>7</v>
      </c>
      <c r="P908" s="38">
        <f t="shared" si="44"/>
        <v>2</v>
      </c>
      <c r="Q908" s="12" t="str">
        <f>IF(I908=0,"Never Recharged",INDEX(RFM_Method!$C$32:$G$36,6-K908,P908))</f>
        <v>Need Attention</v>
      </c>
      <c r="R908" s="39">
        <f>SUMIFS(Raw_DataUsage!$D$2:$D$5001,Raw_DataUsage!$B$2:$B$5001,A908)/1024</f>
        <v>2.3861718750000001</v>
      </c>
      <c r="S908" s="40">
        <f>SUMIFS(Raw_Calls!$D$2:$D$5001,Raw_Calls!$B$2:$B$5001,A908)/60</f>
        <v>86.566666666666663</v>
      </c>
      <c r="T908" s="38" t="str">
        <f>IF(COUNTIFS(Raw_Subscriptions!$B$2:$B$3001,A908,Raw_Subscriptions!$F$2:$F$3001,"Active")&gt;0,"Yes","No")</f>
        <v>No</v>
      </c>
    </row>
    <row r="909" spans="1:20" x14ac:dyDescent="0.3">
      <c r="A909" s="13" t="str">
        <f>Raw_Customers!A906</f>
        <v>C000905</v>
      </c>
      <c r="B909" s="13" t="str">
        <f>Raw_Customers!B906</f>
        <v>Rahul Patel</v>
      </c>
      <c r="C909" s="13" t="str">
        <f>Raw_Customers!E906</f>
        <v>Bangalore</v>
      </c>
      <c r="D909" s="13" t="str">
        <f>Raw_Customers!F906</f>
        <v>Mumbai</v>
      </c>
      <c r="E909" s="13" t="str">
        <f>Raw_Customers!H906</f>
        <v>Active</v>
      </c>
      <c r="F909" s="35">
        <f>Raw_Customers!G906</f>
        <v>45525</v>
      </c>
      <c r="G909" s="36" t="str">
        <f>IF(I909=0,"",INT(_xlfn.MAXIFS(Raw_Recharges!$D$2:$D$3001,Raw_Recharges!$B$2:$B$3001,A909)))</f>
        <v/>
      </c>
      <c r="H909" s="12" t="str">
        <f>IF(I909=0,"",RFM_Method!$C$5-G909)</f>
        <v/>
      </c>
      <c r="I909" s="12">
        <f>COUNTIFS(Raw_Recharges!$B$2:$B$3001,A909)</f>
        <v>0</v>
      </c>
      <c r="J909" s="37" t="str">
        <f>IF(I909=0,"",SUMIFS(Raw_Recharges!$E$2:$E$3001,Raw_Recharges!$B$2:$B$3001,A909))</f>
        <v/>
      </c>
      <c r="K909" s="38">
        <f>IF(I909=0,0,IF(H909&lt;=RFM_Method!$C$22,5,IF(H909&lt;=RFM_Method!$C$23,4,IF(H909&lt;=RFM_Method!$C$24,3,IF(H909&lt;=RFM_Method!$C$25,2,1)))))</f>
        <v>0</v>
      </c>
      <c r="L909" s="38">
        <f>IF(I909=0,0,IF(I909&gt;=RFM_Method!$E$22,5,IF(I909&gt;=RFM_Method!$E$23,4,IF(I909&gt;=RFM_Method!$E$24,3,IF(I909&gt;=RFM_Method!$E$25,2,1)))))</f>
        <v>0</v>
      </c>
      <c r="M909" s="38">
        <f>IF(I909=0,0,IF(J909&gt;=RFM_Method!$D$25,5,IF(J909&gt;=RFM_Method!$D$24,4,IF(J909&gt;=RFM_Method!$D$23,3,IF(J909&gt;=RFM_Method!$D$22,2,1)))))</f>
        <v>0</v>
      </c>
      <c r="N909" s="38" t="str">
        <f t="shared" si="42"/>
        <v>000</v>
      </c>
      <c r="O909" s="38">
        <f t="shared" si="43"/>
        <v>0</v>
      </c>
      <c r="P909" s="38">
        <f t="shared" si="44"/>
        <v>0</v>
      </c>
      <c r="Q909" s="12" t="str">
        <f>IF(I909=0,"Never Recharged",INDEX(RFM_Method!$C$32:$G$36,6-K909,P909))</f>
        <v>Never Recharged</v>
      </c>
      <c r="R909" s="39">
        <f>SUMIFS(Raw_DataUsage!$D$2:$D$5001,Raw_DataUsage!$B$2:$B$5001,A909)/1024</f>
        <v>0</v>
      </c>
      <c r="S909" s="40">
        <f>SUMIFS(Raw_Calls!$D$2:$D$5001,Raw_Calls!$B$2:$B$5001,A909)/60</f>
        <v>58.166666666666664</v>
      </c>
      <c r="T909" s="38" t="str">
        <f>IF(COUNTIFS(Raw_Subscriptions!$B$2:$B$3001,A909,Raw_Subscriptions!$F$2:$F$3001,"Active")&gt;0,"Yes","No")</f>
        <v>No</v>
      </c>
    </row>
    <row r="910" spans="1:20" x14ac:dyDescent="0.3">
      <c r="A910" s="13" t="str">
        <f>Raw_Customers!A907</f>
        <v>C000906</v>
      </c>
      <c r="B910" s="13" t="str">
        <f>Raw_Customers!B907</f>
        <v>Rahul Jha</v>
      </c>
      <c r="C910" s="13" t="str">
        <f>Raw_Customers!E907</f>
        <v>Bangalore</v>
      </c>
      <c r="D910" s="13" t="str">
        <f>Raw_Customers!F907</f>
        <v>Gujarat</v>
      </c>
      <c r="E910" s="13" t="str">
        <f>Raw_Customers!H907</f>
        <v>Inactive</v>
      </c>
      <c r="F910" s="35">
        <f>Raw_Customers!G907</f>
        <v>44430</v>
      </c>
      <c r="G910" s="36">
        <f>IF(I910=0,"",INT(_xlfn.MAXIFS(Raw_Recharges!$D$2:$D$3001,Raw_Recharges!$B$2:$B$3001,A910)))</f>
        <v>45992</v>
      </c>
      <c r="H910" s="12">
        <f>IF(I910=0,"",RFM_Method!$C$5-G910)</f>
        <v>62</v>
      </c>
      <c r="I910" s="12">
        <f>COUNTIFS(Raw_Recharges!$B$2:$B$3001,A910)</f>
        <v>4</v>
      </c>
      <c r="J910" s="37">
        <f>IF(I910=0,"",SUMIFS(Raw_Recharges!$E$2:$E$3001,Raw_Recharges!$B$2:$B$3001,A910))</f>
        <v>1723</v>
      </c>
      <c r="K910" s="38">
        <f>IF(I910=0,0,IF(H910&lt;=RFM_Method!$C$22,5,IF(H910&lt;=RFM_Method!$C$23,4,IF(H910&lt;=RFM_Method!$C$24,3,IF(H910&lt;=RFM_Method!$C$25,2,1)))))</f>
        <v>4</v>
      </c>
      <c r="L910" s="38">
        <f>IF(I910=0,0,IF(I910&gt;=RFM_Method!$E$22,5,IF(I910&gt;=RFM_Method!$E$23,4,IF(I910&gt;=RFM_Method!$E$24,3,IF(I910&gt;=RFM_Method!$E$25,2,1)))))</f>
        <v>4</v>
      </c>
      <c r="M910" s="38">
        <f>IF(I910=0,0,IF(J910&gt;=RFM_Method!$D$25,5,IF(J910&gt;=RFM_Method!$D$24,4,IF(J910&gt;=RFM_Method!$D$23,3,IF(J910&gt;=RFM_Method!$D$22,2,1)))))</f>
        <v>4</v>
      </c>
      <c r="N910" s="38" t="str">
        <f t="shared" si="42"/>
        <v>444</v>
      </c>
      <c r="O910" s="38">
        <f t="shared" si="43"/>
        <v>12</v>
      </c>
      <c r="P910" s="38">
        <f t="shared" si="44"/>
        <v>4</v>
      </c>
      <c r="Q910" s="12" t="str">
        <f>IF(I910=0,"Never Recharged",INDEX(RFM_Method!$C$32:$G$36,6-K910,P910))</f>
        <v>Loyal Customers</v>
      </c>
      <c r="R910" s="39">
        <f>SUMIFS(Raw_DataUsage!$D$2:$D$5001,Raw_DataUsage!$B$2:$B$5001,A910)/1024</f>
        <v>3.4207812500000001</v>
      </c>
      <c r="S910" s="40">
        <f>SUMIFS(Raw_Calls!$D$2:$D$5001,Raw_Calls!$B$2:$B$5001,A910)/60</f>
        <v>4.7833333333333332</v>
      </c>
      <c r="T910" s="38" t="str">
        <f>IF(COUNTIFS(Raw_Subscriptions!$B$2:$B$3001,A910,Raw_Subscriptions!$F$2:$F$3001,"Active")&gt;0,"Yes","No")</f>
        <v>Yes</v>
      </c>
    </row>
    <row r="911" spans="1:20" x14ac:dyDescent="0.3">
      <c r="A911" s="13" t="str">
        <f>Raw_Customers!A908</f>
        <v>C000907</v>
      </c>
      <c r="B911" s="13" t="str">
        <f>Raw_Customers!B908</f>
        <v>Amit Patel</v>
      </c>
      <c r="C911" s="13" t="str">
        <f>Raw_Customers!E908</f>
        <v>Mumbai</v>
      </c>
      <c r="D911" s="13" t="str">
        <f>Raw_Customers!F908</f>
        <v>Karnataka</v>
      </c>
      <c r="E911" s="13" t="str">
        <f>Raw_Customers!H908</f>
        <v>Active</v>
      </c>
      <c r="F911" s="35">
        <f>Raw_Customers!G908</f>
        <v>45180</v>
      </c>
      <c r="G911" s="36">
        <f>IF(I911=0,"",INT(_xlfn.MAXIFS(Raw_Recharges!$D$2:$D$3001,Raw_Recharges!$B$2:$B$3001,A911)))</f>
        <v>45893</v>
      </c>
      <c r="H911" s="12">
        <f>IF(I911=0,"",RFM_Method!$C$5-G911)</f>
        <v>161</v>
      </c>
      <c r="I911" s="12">
        <f>COUNTIFS(Raw_Recharges!$B$2:$B$3001,A911)</f>
        <v>2</v>
      </c>
      <c r="J911" s="37">
        <f>IF(I911=0,"",SUMIFS(Raw_Recharges!$E$2:$E$3001,Raw_Recharges!$B$2:$B$3001,A911))</f>
        <v>1165</v>
      </c>
      <c r="K911" s="38">
        <f>IF(I911=0,0,IF(H911&lt;=RFM_Method!$C$22,5,IF(H911&lt;=RFM_Method!$C$23,4,IF(H911&lt;=RFM_Method!$C$24,3,IF(H911&lt;=RFM_Method!$C$25,2,1)))))</f>
        <v>2</v>
      </c>
      <c r="L911" s="38">
        <f>IF(I911=0,0,IF(I911&gt;=RFM_Method!$E$22,5,IF(I911&gt;=RFM_Method!$E$23,4,IF(I911&gt;=RFM_Method!$E$24,3,IF(I911&gt;=RFM_Method!$E$25,2,1)))))</f>
        <v>2</v>
      </c>
      <c r="M911" s="38">
        <f>IF(I911=0,0,IF(J911&gt;=RFM_Method!$D$25,5,IF(J911&gt;=RFM_Method!$D$24,4,IF(J911&gt;=RFM_Method!$D$23,3,IF(J911&gt;=RFM_Method!$D$22,2,1)))))</f>
        <v>4</v>
      </c>
      <c r="N911" s="38" t="str">
        <f t="shared" si="42"/>
        <v>224</v>
      </c>
      <c r="O911" s="38">
        <f t="shared" si="43"/>
        <v>8</v>
      </c>
      <c r="P911" s="38">
        <f t="shared" si="44"/>
        <v>3</v>
      </c>
      <c r="Q911" s="12" t="str">
        <f>IF(I911=0,"Never Recharged",INDEX(RFM_Method!$C$32:$G$36,6-K911,P911))</f>
        <v>At Risk</v>
      </c>
      <c r="R911" s="39">
        <f>SUMIFS(Raw_DataUsage!$D$2:$D$5001,Raw_DataUsage!$B$2:$B$5001,A911)/1024</f>
        <v>2.58544921875</v>
      </c>
      <c r="S911" s="40">
        <f>SUMIFS(Raw_Calls!$D$2:$D$5001,Raw_Calls!$B$2:$B$5001,A911)/60</f>
        <v>63.93333333333333</v>
      </c>
      <c r="T911" s="38" t="str">
        <f>IF(COUNTIFS(Raw_Subscriptions!$B$2:$B$3001,A911,Raw_Subscriptions!$F$2:$F$3001,"Active")&gt;0,"Yes","No")</f>
        <v>No</v>
      </c>
    </row>
    <row r="912" spans="1:20" x14ac:dyDescent="0.3">
      <c r="A912" s="13" t="str">
        <f>Raw_Customers!A909</f>
        <v>C000908</v>
      </c>
      <c r="B912" s="13" t="str">
        <f>Raw_Customers!B909</f>
        <v>Amit Reddy</v>
      </c>
      <c r="C912" s="13" t="str">
        <f>Raw_Customers!E909</f>
        <v>Pune</v>
      </c>
      <c r="D912" s="13" t="str">
        <f>Raw_Customers!F909</f>
        <v>UP West</v>
      </c>
      <c r="E912" s="13" t="str">
        <f>Raw_Customers!H909</f>
        <v>Inactive</v>
      </c>
      <c r="F912" s="35">
        <f>Raw_Customers!G909</f>
        <v>45101</v>
      </c>
      <c r="G912" s="36" t="str">
        <f>IF(I912=0,"",INT(_xlfn.MAXIFS(Raw_Recharges!$D$2:$D$3001,Raw_Recharges!$B$2:$B$3001,A912)))</f>
        <v/>
      </c>
      <c r="H912" s="12" t="str">
        <f>IF(I912=0,"",RFM_Method!$C$5-G912)</f>
        <v/>
      </c>
      <c r="I912" s="12">
        <f>COUNTIFS(Raw_Recharges!$B$2:$B$3001,A912)</f>
        <v>0</v>
      </c>
      <c r="J912" s="37" t="str">
        <f>IF(I912=0,"",SUMIFS(Raw_Recharges!$E$2:$E$3001,Raw_Recharges!$B$2:$B$3001,A912))</f>
        <v/>
      </c>
      <c r="K912" s="38">
        <f>IF(I912=0,0,IF(H912&lt;=RFM_Method!$C$22,5,IF(H912&lt;=RFM_Method!$C$23,4,IF(H912&lt;=RFM_Method!$C$24,3,IF(H912&lt;=RFM_Method!$C$25,2,1)))))</f>
        <v>0</v>
      </c>
      <c r="L912" s="38">
        <f>IF(I912=0,0,IF(I912&gt;=RFM_Method!$E$22,5,IF(I912&gt;=RFM_Method!$E$23,4,IF(I912&gt;=RFM_Method!$E$24,3,IF(I912&gt;=RFM_Method!$E$25,2,1)))))</f>
        <v>0</v>
      </c>
      <c r="M912" s="38">
        <f>IF(I912=0,0,IF(J912&gt;=RFM_Method!$D$25,5,IF(J912&gt;=RFM_Method!$D$24,4,IF(J912&gt;=RFM_Method!$D$23,3,IF(J912&gt;=RFM_Method!$D$22,2,1)))))</f>
        <v>0</v>
      </c>
      <c r="N912" s="38" t="str">
        <f t="shared" si="42"/>
        <v>000</v>
      </c>
      <c r="O912" s="38">
        <f t="shared" si="43"/>
        <v>0</v>
      </c>
      <c r="P912" s="38">
        <f t="shared" si="44"/>
        <v>0</v>
      </c>
      <c r="Q912" s="12" t="str">
        <f>IF(I912=0,"Never Recharged",INDEX(RFM_Method!$C$32:$G$36,6-K912,P912))</f>
        <v>Never Recharged</v>
      </c>
      <c r="R912" s="39">
        <f>SUMIFS(Raw_DataUsage!$D$2:$D$5001,Raw_DataUsage!$B$2:$B$5001,A912)/1024</f>
        <v>5.8453906250000003</v>
      </c>
      <c r="S912" s="40">
        <f>SUMIFS(Raw_Calls!$D$2:$D$5001,Raw_Calls!$B$2:$B$5001,A912)/60</f>
        <v>160.85</v>
      </c>
      <c r="T912" s="38" t="str">
        <f>IF(COUNTIFS(Raw_Subscriptions!$B$2:$B$3001,A912,Raw_Subscriptions!$F$2:$F$3001,"Active")&gt;0,"Yes","No")</f>
        <v>No</v>
      </c>
    </row>
    <row r="913" spans="1:20" x14ac:dyDescent="0.3">
      <c r="A913" s="13" t="str">
        <f>Raw_Customers!A910</f>
        <v>C000909</v>
      </c>
      <c r="B913" s="13" t="str">
        <f>Raw_Customers!B910</f>
        <v>Anita Khan</v>
      </c>
      <c r="C913" s="13" t="str">
        <f>Raw_Customers!E910</f>
        <v>Bangalore</v>
      </c>
      <c r="D913" s="13" t="str">
        <f>Raw_Customers!F910</f>
        <v>Gujarat</v>
      </c>
      <c r="E913" s="13" t="str">
        <f>Raw_Customers!H910</f>
        <v>Inactive</v>
      </c>
      <c r="F913" s="35">
        <f>Raw_Customers!G910</f>
        <v>45688</v>
      </c>
      <c r="G913" s="36">
        <f>IF(I913=0,"",INT(_xlfn.MAXIFS(Raw_Recharges!$D$2:$D$3001,Raw_Recharges!$B$2:$B$3001,A913)))</f>
        <v>45908</v>
      </c>
      <c r="H913" s="12">
        <f>IF(I913=0,"",RFM_Method!$C$5-G913)</f>
        <v>146</v>
      </c>
      <c r="I913" s="12">
        <f>COUNTIFS(Raw_Recharges!$B$2:$B$3001,A913)</f>
        <v>1</v>
      </c>
      <c r="J913" s="37">
        <f>IF(I913=0,"",SUMIFS(Raw_Recharges!$E$2:$E$3001,Raw_Recharges!$B$2:$B$3001,A913))</f>
        <v>349</v>
      </c>
      <c r="K913" s="38">
        <f>IF(I913=0,0,IF(H913&lt;=RFM_Method!$C$22,5,IF(H913&lt;=RFM_Method!$C$23,4,IF(H913&lt;=RFM_Method!$C$24,3,IF(H913&lt;=RFM_Method!$C$25,2,1)))))</f>
        <v>2</v>
      </c>
      <c r="L913" s="38">
        <f>IF(I913=0,0,IF(I913&gt;=RFM_Method!$E$22,5,IF(I913&gt;=RFM_Method!$E$23,4,IF(I913&gt;=RFM_Method!$E$24,3,IF(I913&gt;=RFM_Method!$E$25,2,1)))))</f>
        <v>1</v>
      </c>
      <c r="M913" s="38">
        <f>IF(I913=0,0,IF(J913&gt;=RFM_Method!$D$25,5,IF(J913&gt;=RFM_Method!$D$24,4,IF(J913&gt;=RFM_Method!$D$23,3,IF(J913&gt;=RFM_Method!$D$22,2,1)))))</f>
        <v>1</v>
      </c>
      <c r="N913" s="38" t="str">
        <f t="shared" si="42"/>
        <v>211</v>
      </c>
      <c r="O913" s="38">
        <f t="shared" si="43"/>
        <v>4</v>
      </c>
      <c r="P913" s="38">
        <f t="shared" si="44"/>
        <v>1</v>
      </c>
      <c r="Q913" s="12" t="str">
        <f>IF(I913=0,"Never Recharged",INDEX(RFM_Method!$C$32:$G$36,6-K913,P913))</f>
        <v>Hibernating</v>
      </c>
      <c r="R913" s="39">
        <f>SUMIFS(Raw_DataUsage!$D$2:$D$5001,Raw_DataUsage!$B$2:$B$5001,A913)/1024</f>
        <v>2.5712988281250002</v>
      </c>
      <c r="S913" s="40">
        <f>SUMIFS(Raw_Calls!$D$2:$D$5001,Raw_Calls!$B$2:$B$5001,A913)/60</f>
        <v>54.333333333333336</v>
      </c>
      <c r="T913" s="38" t="str">
        <f>IF(COUNTIFS(Raw_Subscriptions!$B$2:$B$3001,A913,Raw_Subscriptions!$F$2:$F$3001,"Active")&gt;0,"Yes","No")</f>
        <v>No</v>
      </c>
    </row>
    <row r="914" spans="1:20" x14ac:dyDescent="0.3">
      <c r="A914" s="13" t="str">
        <f>Raw_Customers!A911</f>
        <v>C000910</v>
      </c>
      <c r="B914" s="13" t="str">
        <f>Raw_Customers!B911</f>
        <v>Neha Patel</v>
      </c>
      <c r="C914" s="13" t="str">
        <f>Raw_Customers!E911</f>
        <v>Mumbai</v>
      </c>
      <c r="D914" s="13" t="str">
        <f>Raw_Customers!F911</f>
        <v>Maharashtra</v>
      </c>
      <c r="E914" s="13" t="str">
        <f>Raw_Customers!H911</f>
        <v>Inactive</v>
      </c>
      <c r="F914" s="35">
        <f>Raw_Customers!G911</f>
        <v>45262</v>
      </c>
      <c r="G914" s="36" t="str">
        <f>IF(I914=0,"",INT(_xlfn.MAXIFS(Raw_Recharges!$D$2:$D$3001,Raw_Recharges!$B$2:$B$3001,A914)))</f>
        <v/>
      </c>
      <c r="H914" s="12" t="str">
        <f>IF(I914=0,"",RFM_Method!$C$5-G914)</f>
        <v/>
      </c>
      <c r="I914" s="12">
        <f>COUNTIFS(Raw_Recharges!$B$2:$B$3001,A914)</f>
        <v>0</v>
      </c>
      <c r="J914" s="37" t="str">
        <f>IF(I914=0,"",SUMIFS(Raw_Recharges!$E$2:$E$3001,Raw_Recharges!$B$2:$B$3001,A914))</f>
        <v/>
      </c>
      <c r="K914" s="38">
        <f>IF(I914=0,0,IF(H914&lt;=RFM_Method!$C$22,5,IF(H914&lt;=RFM_Method!$C$23,4,IF(H914&lt;=RFM_Method!$C$24,3,IF(H914&lt;=RFM_Method!$C$25,2,1)))))</f>
        <v>0</v>
      </c>
      <c r="L914" s="38">
        <f>IF(I914=0,0,IF(I914&gt;=RFM_Method!$E$22,5,IF(I914&gt;=RFM_Method!$E$23,4,IF(I914&gt;=RFM_Method!$E$24,3,IF(I914&gt;=RFM_Method!$E$25,2,1)))))</f>
        <v>0</v>
      </c>
      <c r="M914" s="38">
        <f>IF(I914=0,0,IF(J914&gt;=RFM_Method!$D$25,5,IF(J914&gt;=RFM_Method!$D$24,4,IF(J914&gt;=RFM_Method!$D$23,3,IF(J914&gt;=RFM_Method!$D$22,2,1)))))</f>
        <v>0</v>
      </c>
      <c r="N914" s="38" t="str">
        <f t="shared" si="42"/>
        <v>000</v>
      </c>
      <c r="O914" s="38">
        <f t="shared" si="43"/>
        <v>0</v>
      </c>
      <c r="P914" s="38">
        <f t="shared" si="44"/>
        <v>0</v>
      </c>
      <c r="Q914" s="12" t="str">
        <f>IF(I914=0,"Never Recharged",INDEX(RFM_Method!$C$32:$G$36,6-K914,P914))</f>
        <v>Never Recharged</v>
      </c>
      <c r="R914" s="39">
        <f>SUMIFS(Raw_DataUsage!$D$2:$D$5001,Raw_DataUsage!$B$2:$B$5001,A914)/1024</f>
        <v>0.79537109375000004</v>
      </c>
      <c r="S914" s="40">
        <f>SUMIFS(Raw_Calls!$D$2:$D$5001,Raw_Calls!$B$2:$B$5001,A914)/60</f>
        <v>104.15</v>
      </c>
      <c r="T914" s="38" t="str">
        <f>IF(COUNTIFS(Raw_Subscriptions!$B$2:$B$3001,A914,Raw_Subscriptions!$F$2:$F$3001,"Active")&gt;0,"Yes","No")</f>
        <v>No</v>
      </c>
    </row>
    <row r="915" spans="1:20" x14ac:dyDescent="0.3">
      <c r="A915" s="13" t="str">
        <f>Raw_Customers!A912</f>
        <v>C000911</v>
      </c>
      <c r="B915" s="13" t="str">
        <f>Raw_Customers!B912</f>
        <v>Raj Khan</v>
      </c>
      <c r="C915" s="13" t="str">
        <f>Raw_Customers!E912</f>
        <v>Chennai</v>
      </c>
      <c r="D915" s="13" t="str">
        <f>Raw_Customers!F912</f>
        <v>UP West</v>
      </c>
      <c r="E915" s="13" t="str">
        <f>Raw_Customers!H912</f>
        <v>Inactive</v>
      </c>
      <c r="F915" s="35">
        <f>Raw_Customers!G912</f>
        <v>45589</v>
      </c>
      <c r="G915" s="36" t="str">
        <f>IF(I915=0,"",INT(_xlfn.MAXIFS(Raw_Recharges!$D$2:$D$3001,Raw_Recharges!$B$2:$B$3001,A915)))</f>
        <v/>
      </c>
      <c r="H915" s="12" t="str">
        <f>IF(I915=0,"",RFM_Method!$C$5-G915)</f>
        <v/>
      </c>
      <c r="I915" s="12">
        <f>COUNTIFS(Raw_Recharges!$B$2:$B$3001,A915)</f>
        <v>0</v>
      </c>
      <c r="J915" s="37" t="str">
        <f>IF(I915=0,"",SUMIFS(Raw_Recharges!$E$2:$E$3001,Raw_Recharges!$B$2:$B$3001,A915))</f>
        <v/>
      </c>
      <c r="K915" s="38">
        <f>IF(I915=0,0,IF(H915&lt;=RFM_Method!$C$22,5,IF(H915&lt;=RFM_Method!$C$23,4,IF(H915&lt;=RFM_Method!$C$24,3,IF(H915&lt;=RFM_Method!$C$25,2,1)))))</f>
        <v>0</v>
      </c>
      <c r="L915" s="38">
        <f>IF(I915=0,0,IF(I915&gt;=RFM_Method!$E$22,5,IF(I915&gt;=RFM_Method!$E$23,4,IF(I915&gt;=RFM_Method!$E$24,3,IF(I915&gt;=RFM_Method!$E$25,2,1)))))</f>
        <v>0</v>
      </c>
      <c r="M915" s="38">
        <f>IF(I915=0,0,IF(J915&gt;=RFM_Method!$D$25,5,IF(J915&gt;=RFM_Method!$D$24,4,IF(J915&gt;=RFM_Method!$D$23,3,IF(J915&gt;=RFM_Method!$D$22,2,1)))))</f>
        <v>0</v>
      </c>
      <c r="N915" s="38" t="str">
        <f t="shared" si="42"/>
        <v>000</v>
      </c>
      <c r="O915" s="38">
        <f t="shared" si="43"/>
        <v>0</v>
      </c>
      <c r="P915" s="38">
        <f t="shared" si="44"/>
        <v>0</v>
      </c>
      <c r="Q915" s="12" t="str">
        <f>IF(I915=0,"Never Recharged",INDEX(RFM_Method!$C$32:$G$36,6-K915,P915))</f>
        <v>Never Recharged</v>
      </c>
      <c r="R915" s="39">
        <f>SUMIFS(Raw_DataUsage!$D$2:$D$5001,Raw_DataUsage!$B$2:$B$5001,A915)/1024</f>
        <v>2.0329687500000002</v>
      </c>
      <c r="S915" s="40">
        <f>SUMIFS(Raw_Calls!$D$2:$D$5001,Raw_Calls!$B$2:$B$5001,A915)/60</f>
        <v>42.06666666666667</v>
      </c>
      <c r="T915" s="38" t="str">
        <f>IF(COUNTIFS(Raw_Subscriptions!$B$2:$B$3001,A915,Raw_Subscriptions!$F$2:$F$3001,"Active")&gt;0,"Yes","No")</f>
        <v>No</v>
      </c>
    </row>
    <row r="916" spans="1:20" x14ac:dyDescent="0.3">
      <c r="A916" s="13" t="str">
        <f>Raw_Customers!A913</f>
        <v>C000912</v>
      </c>
      <c r="B916" s="13" t="str">
        <f>Raw_Customers!B913</f>
        <v>Suresh Patel</v>
      </c>
      <c r="C916" s="13" t="str">
        <f>Raw_Customers!E913</f>
        <v>Bangalore</v>
      </c>
      <c r="D916" s="13" t="str">
        <f>Raw_Customers!F913</f>
        <v>Karnataka</v>
      </c>
      <c r="E916" s="13" t="str">
        <f>Raw_Customers!H913</f>
        <v>Inactive</v>
      </c>
      <c r="F916" s="35">
        <f>Raw_Customers!G913</f>
        <v>45987</v>
      </c>
      <c r="G916" s="36">
        <f>IF(I916=0,"",INT(_xlfn.MAXIFS(Raw_Recharges!$D$2:$D$3001,Raw_Recharges!$B$2:$B$3001,A916)))</f>
        <v>45924</v>
      </c>
      <c r="H916" s="12">
        <f>IF(I916=0,"",RFM_Method!$C$5-G916)</f>
        <v>130</v>
      </c>
      <c r="I916" s="12">
        <f>COUNTIFS(Raw_Recharges!$B$2:$B$3001,A916)</f>
        <v>4</v>
      </c>
      <c r="J916" s="37">
        <f>IF(I916=0,"",SUMIFS(Raw_Recharges!$E$2:$E$3001,Raw_Recharges!$B$2:$B$3001,A916))</f>
        <v>1295</v>
      </c>
      <c r="K916" s="38">
        <f>IF(I916=0,0,IF(H916&lt;=RFM_Method!$C$22,5,IF(H916&lt;=RFM_Method!$C$23,4,IF(H916&lt;=RFM_Method!$C$24,3,IF(H916&lt;=RFM_Method!$C$25,2,1)))))</f>
        <v>3</v>
      </c>
      <c r="L916" s="38">
        <f>IF(I916=0,0,IF(I916&gt;=RFM_Method!$E$22,5,IF(I916&gt;=RFM_Method!$E$23,4,IF(I916&gt;=RFM_Method!$E$24,3,IF(I916&gt;=RFM_Method!$E$25,2,1)))))</f>
        <v>4</v>
      </c>
      <c r="M916" s="38">
        <f>IF(I916=0,0,IF(J916&gt;=RFM_Method!$D$25,5,IF(J916&gt;=RFM_Method!$D$24,4,IF(J916&gt;=RFM_Method!$D$23,3,IF(J916&gt;=RFM_Method!$D$22,2,1)))))</f>
        <v>4</v>
      </c>
      <c r="N916" s="38" t="str">
        <f t="shared" si="42"/>
        <v>344</v>
      </c>
      <c r="O916" s="38">
        <f t="shared" si="43"/>
        <v>11</v>
      </c>
      <c r="P916" s="38">
        <f t="shared" si="44"/>
        <v>4</v>
      </c>
      <c r="Q916" s="12" t="str">
        <f>IF(I916=0,"Never Recharged",INDEX(RFM_Method!$C$32:$G$36,6-K916,P916))</f>
        <v>Loyal Customers</v>
      </c>
      <c r="R916" s="39">
        <f>SUMIFS(Raw_DataUsage!$D$2:$D$5001,Raw_DataUsage!$B$2:$B$5001,A916)/1024</f>
        <v>4.302041015625</v>
      </c>
      <c r="S916" s="40">
        <f>SUMIFS(Raw_Calls!$D$2:$D$5001,Raw_Calls!$B$2:$B$5001,A916)/60</f>
        <v>34.916666666666664</v>
      </c>
      <c r="T916" s="38" t="str">
        <f>IF(COUNTIFS(Raw_Subscriptions!$B$2:$B$3001,A916,Raw_Subscriptions!$F$2:$F$3001,"Active")&gt;0,"Yes","No")</f>
        <v>No</v>
      </c>
    </row>
    <row r="917" spans="1:20" x14ac:dyDescent="0.3">
      <c r="A917" s="13" t="str">
        <f>Raw_Customers!A914</f>
        <v>C000913</v>
      </c>
      <c r="B917" s="13" t="str">
        <f>Raw_Customers!B914</f>
        <v>Amit Khan</v>
      </c>
      <c r="C917" s="13" t="str">
        <f>Raw_Customers!E914</f>
        <v>Delhi</v>
      </c>
      <c r="D917" s="13" t="str">
        <f>Raw_Customers!F914</f>
        <v>Telangana</v>
      </c>
      <c r="E917" s="13" t="str">
        <f>Raw_Customers!H914</f>
        <v>Active</v>
      </c>
      <c r="F917" s="35">
        <f>Raw_Customers!G914</f>
        <v>44132</v>
      </c>
      <c r="G917" s="36">
        <f>IF(I917=0,"",INT(_xlfn.MAXIFS(Raw_Recharges!$D$2:$D$3001,Raw_Recharges!$B$2:$B$3001,A917)))</f>
        <v>45981</v>
      </c>
      <c r="H917" s="12">
        <f>IF(I917=0,"",RFM_Method!$C$5-G917)</f>
        <v>73</v>
      </c>
      <c r="I917" s="12">
        <f>COUNTIFS(Raw_Recharges!$B$2:$B$3001,A917)</f>
        <v>1</v>
      </c>
      <c r="J917" s="37">
        <f>IF(I917=0,"",SUMIFS(Raw_Recharges!$E$2:$E$3001,Raw_Recharges!$B$2:$B$3001,A917))</f>
        <v>999</v>
      </c>
      <c r="K917" s="38">
        <f>IF(I917=0,0,IF(H917&lt;=RFM_Method!$C$22,5,IF(H917&lt;=RFM_Method!$C$23,4,IF(H917&lt;=RFM_Method!$C$24,3,IF(H917&lt;=RFM_Method!$C$25,2,1)))))</f>
        <v>4</v>
      </c>
      <c r="L917" s="38">
        <f>IF(I917=0,0,IF(I917&gt;=RFM_Method!$E$22,5,IF(I917&gt;=RFM_Method!$E$23,4,IF(I917&gt;=RFM_Method!$E$24,3,IF(I917&gt;=RFM_Method!$E$25,2,1)))))</f>
        <v>1</v>
      </c>
      <c r="M917" s="38">
        <f>IF(I917=0,0,IF(J917&gt;=RFM_Method!$D$25,5,IF(J917&gt;=RFM_Method!$D$24,4,IF(J917&gt;=RFM_Method!$D$23,3,IF(J917&gt;=RFM_Method!$D$22,2,1)))))</f>
        <v>3</v>
      </c>
      <c r="N917" s="38" t="str">
        <f t="shared" si="42"/>
        <v>413</v>
      </c>
      <c r="O917" s="38">
        <f t="shared" si="43"/>
        <v>8</v>
      </c>
      <c r="P917" s="38">
        <f t="shared" si="44"/>
        <v>2</v>
      </c>
      <c r="Q917" s="12" t="str">
        <f>IF(I917=0,"Never Recharged",INDEX(RFM_Method!$C$32:$G$36,6-K917,P917))</f>
        <v>Potential Loyalist</v>
      </c>
      <c r="R917" s="39">
        <f>SUMIFS(Raw_DataUsage!$D$2:$D$5001,Raw_DataUsage!$B$2:$B$5001,A917)/1024</f>
        <v>3.5658496093749998</v>
      </c>
      <c r="S917" s="40">
        <f>SUMIFS(Raw_Calls!$D$2:$D$5001,Raw_Calls!$B$2:$B$5001,A917)/60</f>
        <v>111.21666666666667</v>
      </c>
      <c r="T917" s="38" t="str">
        <f>IF(COUNTIFS(Raw_Subscriptions!$B$2:$B$3001,A917,Raw_Subscriptions!$F$2:$F$3001,"Active")&gt;0,"Yes","No")</f>
        <v>No</v>
      </c>
    </row>
    <row r="918" spans="1:20" x14ac:dyDescent="0.3">
      <c r="A918" s="13" t="str">
        <f>Raw_Customers!A915</f>
        <v>C000914</v>
      </c>
      <c r="B918" s="13" t="str">
        <f>Raw_Customers!B915</f>
        <v>Suresh Patel</v>
      </c>
      <c r="C918" s="13" t="str">
        <f>Raw_Customers!E915</f>
        <v>Delhi</v>
      </c>
      <c r="D918" s="13" t="str">
        <f>Raw_Customers!F915</f>
        <v>West Bengal</v>
      </c>
      <c r="E918" s="13" t="str">
        <f>Raw_Customers!H915</f>
        <v>Active</v>
      </c>
      <c r="F918" s="35">
        <f>Raw_Customers!G915</f>
        <v>44752</v>
      </c>
      <c r="G918" s="36" t="str">
        <f>IF(I918=0,"",INT(_xlfn.MAXIFS(Raw_Recharges!$D$2:$D$3001,Raw_Recharges!$B$2:$B$3001,A918)))</f>
        <v/>
      </c>
      <c r="H918" s="12" t="str">
        <f>IF(I918=0,"",RFM_Method!$C$5-G918)</f>
        <v/>
      </c>
      <c r="I918" s="12">
        <f>COUNTIFS(Raw_Recharges!$B$2:$B$3001,A918)</f>
        <v>0</v>
      </c>
      <c r="J918" s="37" t="str">
        <f>IF(I918=0,"",SUMIFS(Raw_Recharges!$E$2:$E$3001,Raw_Recharges!$B$2:$B$3001,A918))</f>
        <v/>
      </c>
      <c r="K918" s="38">
        <f>IF(I918=0,0,IF(H918&lt;=RFM_Method!$C$22,5,IF(H918&lt;=RFM_Method!$C$23,4,IF(H918&lt;=RFM_Method!$C$24,3,IF(H918&lt;=RFM_Method!$C$25,2,1)))))</f>
        <v>0</v>
      </c>
      <c r="L918" s="38">
        <f>IF(I918=0,0,IF(I918&gt;=RFM_Method!$E$22,5,IF(I918&gt;=RFM_Method!$E$23,4,IF(I918&gt;=RFM_Method!$E$24,3,IF(I918&gt;=RFM_Method!$E$25,2,1)))))</f>
        <v>0</v>
      </c>
      <c r="M918" s="38">
        <f>IF(I918=0,0,IF(J918&gt;=RFM_Method!$D$25,5,IF(J918&gt;=RFM_Method!$D$24,4,IF(J918&gt;=RFM_Method!$D$23,3,IF(J918&gt;=RFM_Method!$D$22,2,1)))))</f>
        <v>0</v>
      </c>
      <c r="N918" s="38" t="str">
        <f t="shared" si="42"/>
        <v>000</v>
      </c>
      <c r="O918" s="38">
        <f t="shared" si="43"/>
        <v>0</v>
      </c>
      <c r="P918" s="38">
        <f t="shared" si="44"/>
        <v>0</v>
      </c>
      <c r="Q918" s="12" t="str">
        <f>IF(I918=0,"Never Recharged",INDEX(RFM_Method!$C$32:$G$36,6-K918,P918))</f>
        <v>Never Recharged</v>
      </c>
      <c r="R918" s="39">
        <f>SUMIFS(Raw_DataUsage!$D$2:$D$5001,Raw_DataUsage!$B$2:$B$5001,A918)/1024</f>
        <v>4.9757519531250001</v>
      </c>
      <c r="S918" s="40">
        <f>SUMIFS(Raw_Calls!$D$2:$D$5001,Raw_Calls!$B$2:$B$5001,A918)/60</f>
        <v>38.950000000000003</v>
      </c>
      <c r="T918" s="38" t="str">
        <f>IF(COUNTIFS(Raw_Subscriptions!$B$2:$B$3001,A918,Raw_Subscriptions!$F$2:$F$3001,"Active")&gt;0,"Yes","No")</f>
        <v>No</v>
      </c>
    </row>
    <row r="919" spans="1:20" x14ac:dyDescent="0.3">
      <c r="A919" s="13" t="str">
        <f>Raw_Customers!A916</f>
        <v>C000915</v>
      </c>
      <c r="B919" s="13" t="str">
        <f>Raw_Customers!B916</f>
        <v>Pooja Patel</v>
      </c>
      <c r="C919" s="13" t="str">
        <f>Raw_Customers!E916</f>
        <v>Pune</v>
      </c>
      <c r="D919" s="13" t="str">
        <f>Raw_Customers!F916</f>
        <v>UP East</v>
      </c>
      <c r="E919" s="13" t="str">
        <f>Raw_Customers!H916</f>
        <v>Active</v>
      </c>
      <c r="F919" s="35">
        <f>Raw_Customers!G916</f>
        <v>44661</v>
      </c>
      <c r="G919" s="36">
        <f>IF(I919=0,"",INT(_xlfn.MAXIFS(Raw_Recharges!$D$2:$D$3001,Raw_Recharges!$B$2:$B$3001,A919)))</f>
        <v>45931</v>
      </c>
      <c r="H919" s="12">
        <f>IF(I919=0,"",RFM_Method!$C$5-G919)</f>
        <v>123</v>
      </c>
      <c r="I919" s="12">
        <f>COUNTIFS(Raw_Recharges!$B$2:$B$3001,A919)</f>
        <v>2</v>
      </c>
      <c r="J919" s="37">
        <f>IF(I919=0,"",SUMIFS(Raw_Recharges!$E$2:$E$3001,Raw_Recharges!$B$2:$B$3001,A919))</f>
        <v>448</v>
      </c>
      <c r="K919" s="38">
        <f>IF(I919=0,0,IF(H919&lt;=RFM_Method!$C$22,5,IF(H919&lt;=RFM_Method!$C$23,4,IF(H919&lt;=RFM_Method!$C$24,3,IF(H919&lt;=RFM_Method!$C$25,2,1)))))</f>
        <v>3</v>
      </c>
      <c r="L919" s="38">
        <f>IF(I919=0,0,IF(I919&gt;=RFM_Method!$E$22,5,IF(I919&gt;=RFM_Method!$E$23,4,IF(I919&gt;=RFM_Method!$E$24,3,IF(I919&gt;=RFM_Method!$E$25,2,1)))))</f>
        <v>2</v>
      </c>
      <c r="M919" s="38">
        <f>IF(I919=0,0,IF(J919&gt;=RFM_Method!$D$25,5,IF(J919&gt;=RFM_Method!$D$24,4,IF(J919&gt;=RFM_Method!$D$23,3,IF(J919&gt;=RFM_Method!$D$22,2,1)))))</f>
        <v>2</v>
      </c>
      <c r="N919" s="38" t="str">
        <f t="shared" si="42"/>
        <v>322</v>
      </c>
      <c r="O919" s="38">
        <f t="shared" si="43"/>
        <v>7</v>
      </c>
      <c r="P919" s="38">
        <f t="shared" si="44"/>
        <v>2</v>
      </c>
      <c r="Q919" s="12" t="str">
        <f>IF(I919=0,"Never Recharged",INDEX(RFM_Method!$C$32:$G$36,6-K919,P919))</f>
        <v>Need Attention</v>
      </c>
      <c r="R919" s="39">
        <f>SUMIFS(Raw_DataUsage!$D$2:$D$5001,Raw_DataUsage!$B$2:$B$5001,A919)/1024</f>
        <v>2.9362695312499998</v>
      </c>
      <c r="S919" s="40">
        <f>SUMIFS(Raw_Calls!$D$2:$D$5001,Raw_Calls!$B$2:$B$5001,A919)/60</f>
        <v>88.666666666666671</v>
      </c>
      <c r="T919" s="38" t="str">
        <f>IF(COUNTIFS(Raw_Subscriptions!$B$2:$B$3001,A919,Raw_Subscriptions!$F$2:$F$3001,"Active")&gt;0,"Yes","No")</f>
        <v>No</v>
      </c>
    </row>
    <row r="920" spans="1:20" x14ac:dyDescent="0.3">
      <c r="A920" s="13" t="str">
        <f>Raw_Customers!A917</f>
        <v>C000916</v>
      </c>
      <c r="B920" s="13" t="str">
        <f>Raw_Customers!B917</f>
        <v>Anita Khan</v>
      </c>
      <c r="C920" s="13" t="str">
        <f>Raw_Customers!E917</f>
        <v>Delhi</v>
      </c>
      <c r="D920" s="13" t="str">
        <f>Raw_Customers!F917</f>
        <v>Gujarat</v>
      </c>
      <c r="E920" s="13" t="str">
        <f>Raw_Customers!H917</f>
        <v>Active</v>
      </c>
      <c r="F920" s="35">
        <f>Raw_Customers!G917</f>
        <v>44879</v>
      </c>
      <c r="G920" s="36">
        <f>IF(I920=0,"",INT(_xlfn.MAXIFS(Raw_Recharges!$D$2:$D$3001,Raw_Recharges!$B$2:$B$3001,A920)))</f>
        <v>45778</v>
      </c>
      <c r="H920" s="12">
        <f>IF(I920=0,"",RFM_Method!$C$5-G920)</f>
        <v>276</v>
      </c>
      <c r="I920" s="12">
        <f>COUNTIFS(Raw_Recharges!$B$2:$B$3001,A920)</f>
        <v>1</v>
      </c>
      <c r="J920" s="37">
        <f>IF(I920=0,"",SUMIFS(Raw_Recharges!$E$2:$E$3001,Raw_Recharges!$B$2:$B$3001,A920))</f>
        <v>148</v>
      </c>
      <c r="K920" s="38">
        <f>IF(I920=0,0,IF(H920&lt;=RFM_Method!$C$22,5,IF(H920&lt;=RFM_Method!$C$23,4,IF(H920&lt;=RFM_Method!$C$24,3,IF(H920&lt;=RFM_Method!$C$25,2,1)))))</f>
        <v>1</v>
      </c>
      <c r="L920" s="38">
        <f>IF(I920=0,0,IF(I920&gt;=RFM_Method!$E$22,5,IF(I920&gt;=RFM_Method!$E$23,4,IF(I920&gt;=RFM_Method!$E$24,3,IF(I920&gt;=RFM_Method!$E$25,2,1)))))</f>
        <v>1</v>
      </c>
      <c r="M920" s="38">
        <f>IF(I920=0,0,IF(J920&gt;=RFM_Method!$D$25,5,IF(J920&gt;=RFM_Method!$D$24,4,IF(J920&gt;=RFM_Method!$D$23,3,IF(J920&gt;=RFM_Method!$D$22,2,1)))))</f>
        <v>1</v>
      </c>
      <c r="N920" s="38" t="str">
        <f t="shared" si="42"/>
        <v>111</v>
      </c>
      <c r="O920" s="38">
        <f t="shared" si="43"/>
        <v>3</v>
      </c>
      <c r="P920" s="38">
        <f t="shared" si="44"/>
        <v>1</v>
      </c>
      <c r="Q920" s="12" t="str">
        <f>IF(I920=0,"Never Recharged",INDEX(RFM_Method!$C$32:$G$36,6-K920,P920))</f>
        <v>Lost</v>
      </c>
      <c r="R920" s="39">
        <f>SUMIFS(Raw_DataUsage!$D$2:$D$5001,Raw_DataUsage!$B$2:$B$5001,A920)/1024</f>
        <v>1.1513085937500001</v>
      </c>
      <c r="S920" s="40">
        <f>SUMIFS(Raw_Calls!$D$2:$D$5001,Raw_Calls!$B$2:$B$5001,A920)/60</f>
        <v>33.916666666666664</v>
      </c>
      <c r="T920" s="38" t="str">
        <f>IF(COUNTIFS(Raw_Subscriptions!$B$2:$B$3001,A920,Raw_Subscriptions!$F$2:$F$3001,"Active")&gt;0,"Yes","No")</f>
        <v>No</v>
      </c>
    </row>
    <row r="921" spans="1:20" x14ac:dyDescent="0.3">
      <c r="A921" s="13" t="str">
        <f>Raw_Customers!A918</f>
        <v>C000917</v>
      </c>
      <c r="B921" s="13" t="str">
        <f>Raw_Customers!B918</f>
        <v>Priya Reddy</v>
      </c>
      <c r="C921" s="13" t="str">
        <f>Raw_Customers!E918</f>
        <v>Mumbai</v>
      </c>
      <c r="D921" s="13" t="str">
        <f>Raw_Customers!F918</f>
        <v>West Bengal</v>
      </c>
      <c r="E921" s="13" t="str">
        <f>Raw_Customers!H918</f>
        <v>Active</v>
      </c>
      <c r="F921" s="35">
        <f>Raw_Customers!G918</f>
        <v>44180</v>
      </c>
      <c r="G921" s="36">
        <f>IF(I921=0,"",INT(_xlfn.MAXIFS(Raw_Recharges!$D$2:$D$3001,Raw_Recharges!$B$2:$B$3001,A921)))</f>
        <v>45736</v>
      </c>
      <c r="H921" s="12">
        <f>IF(I921=0,"",RFM_Method!$C$5-G921)</f>
        <v>318</v>
      </c>
      <c r="I921" s="12">
        <f>COUNTIFS(Raw_Recharges!$B$2:$B$3001,A921)</f>
        <v>1</v>
      </c>
      <c r="J921" s="37">
        <f>IF(I921=0,"",SUMIFS(Raw_Recharges!$E$2:$E$3001,Raw_Recharges!$B$2:$B$3001,A921))</f>
        <v>349</v>
      </c>
      <c r="K921" s="38">
        <f>IF(I921=0,0,IF(H921&lt;=RFM_Method!$C$22,5,IF(H921&lt;=RFM_Method!$C$23,4,IF(H921&lt;=RFM_Method!$C$24,3,IF(H921&lt;=RFM_Method!$C$25,2,1)))))</f>
        <v>1</v>
      </c>
      <c r="L921" s="38">
        <f>IF(I921=0,0,IF(I921&gt;=RFM_Method!$E$22,5,IF(I921&gt;=RFM_Method!$E$23,4,IF(I921&gt;=RFM_Method!$E$24,3,IF(I921&gt;=RFM_Method!$E$25,2,1)))))</f>
        <v>1</v>
      </c>
      <c r="M921" s="38">
        <f>IF(I921=0,0,IF(J921&gt;=RFM_Method!$D$25,5,IF(J921&gt;=RFM_Method!$D$24,4,IF(J921&gt;=RFM_Method!$D$23,3,IF(J921&gt;=RFM_Method!$D$22,2,1)))))</f>
        <v>1</v>
      </c>
      <c r="N921" s="38" t="str">
        <f t="shared" si="42"/>
        <v>111</v>
      </c>
      <c r="O921" s="38">
        <f t="shared" si="43"/>
        <v>3</v>
      </c>
      <c r="P921" s="38">
        <f t="shared" si="44"/>
        <v>1</v>
      </c>
      <c r="Q921" s="12" t="str">
        <f>IF(I921=0,"Never Recharged",INDEX(RFM_Method!$C$32:$G$36,6-K921,P921))</f>
        <v>Lost</v>
      </c>
      <c r="R921" s="39">
        <f>SUMIFS(Raw_DataUsage!$D$2:$D$5001,Raw_DataUsage!$B$2:$B$5001,A921)/1024</f>
        <v>3.4605859375000003</v>
      </c>
      <c r="S921" s="40">
        <f>SUMIFS(Raw_Calls!$D$2:$D$5001,Raw_Calls!$B$2:$B$5001,A921)/60</f>
        <v>67.36666666666666</v>
      </c>
      <c r="T921" s="38" t="str">
        <f>IF(COUNTIFS(Raw_Subscriptions!$B$2:$B$3001,A921,Raw_Subscriptions!$F$2:$F$3001,"Active")&gt;0,"Yes","No")</f>
        <v>No</v>
      </c>
    </row>
    <row r="922" spans="1:20" x14ac:dyDescent="0.3">
      <c r="A922" s="13" t="str">
        <f>Raw_Customers!A919</f>
        <v>C000918</v>
      </c>
      <c r="B922" s="13" t="str">
        <f>Raw_Customers!B919</f>
        <v>Amit Mishra</v>
      </c>
      <c r="C922" s="13" t="str">
        <f>Raw_Customers!E919</f>
        <v>Pune</v>
      </c>
      <c r="D922" s="13" t="str">
        <f>Raw_Customers!F919</f>
        <v>Mumbai</v>
      </c>
      <c r="E922" s="13" t="str">
        <f>Raw_Customers!H919</f>
        <v>Active</v>
      </c>
      <c r="F922" s="35">
        <f>Raw_Customers!G919</f>
        <v>44467</v>
      </c>
      <c r="G922" s="36" t="str">
        <f>IF(I922=0,"",INT(_xlfn.MAXIFS(Raw_Recharges!$D$2:$D$3001,Raw_Recharges!$B$2:$B$3001,A922)))</f>
        <v/>
      </c>
      <c r="H922" s="12" t="str">
        <f>IF(I922=0,"",RFM_Method!$C$5-G922)</f>
        <v/>
      </c>
      <c r="I922" s="12">
        <f>COUNTIFS(Raw_Recharges!$B$2:$B$3001,A922)</f>
        <v>0</v>
      </c>
      <c r="J922" s="37" t="str">
        <f>IF(I922=0,"",SUMIFS(Raw_Recharges!$E$2:$E$3001,Raw_Recharges!$B$2:$B$3001,A922))</f>
        <v/>
      </c>
      <c r="K922" s="38">
        <f>IF(I922=0,0,IF(H922&lt;=RFM_Method!$C$22,5,IF(H922&lt;=RFM_Method!$C$23,4,IF(H922&lt;=RFM_Method!$C$24,3,IF(H922&lt;=RFM_Method!$C$25,2,1)))))</f>
        <v>0</v>
      </c>
      <c r="L922" s="38">
        <f>IF(I922=0,0,IF(I922&gt;=RFM_Method!$E$22,5,IF(I922&gt;=RFM_Method!$E$23,4,IF(I922&gt;=RFM_Method!$E$24,3,IF(I922&gt;=RFM_Method!$E$25,2,1)))))</f>
        <v>0</v>
      </c>
      <c r="M922" s="38">
        <f>IF(I922=0,0,IF(J922&gt;=RFM_Method!$D$25,5,IF(J922&gt;=RFM_Method!$D$24,4,IF(J922&gt;=RFM_Method!$D$23,3,IF(J922&gt;=RFM_Method!$D$22,2,1)))))</f>
        <v>0</v>
      </c>
      <c r="N922" s="38" t="str">
        <f t="shared" si="42"/>
        <v>000</v>
      </c>
      <c r="O922" s="38">
        <f t="shared" si="43"/>
        <v>0</v>
      </c>
      <c r="P922" s="38">
        <f t="shared" si="44"/>
        <v>0</v>
      </c>
      <c r="Q922" s="12" t="str">
        <f>IF(I922=0,"Never Recharged",INDEX(RFM_Method!$C$32:$G$36,6-K922,P922))</f>
        <v>Never Recharged</v>
      </c>
      <c r="R922" s="39">
        <f>SUMIFS(Raw_DataUsage!$D$2:$D$5001,Raw_DataUsage!$B$2:$B$5001,A922)/1024</f>
        <v>4.1770507812500002</v>
      </c>
      <c r="S922" s="40">
        <f>SUMIFS(Raw_Calls!$D$2:$D$5001,Raw_Calls!$B$2:$B$5001,A922)/60</f>
        <v>114.58333333333333</v>
      </c>
      <c r="T922" s="38" t="str">
        <f>IF(COUNTIFS(Raw_Subscriptions!$B$2:$B$3001,A922,Raw_Subscriptions!$F$2:$F$3001,"Active")&gt;0,"Yes","No")</f>
        <v>No</v>
      </c>
    </row>
    <row r="923" spans="1:20" x14ac:dyDescent="0.3">
      <c r="A923" s="13" t="str">
        <f>Raw_Customers!A920</f>
        <v>C000919</v>
      </c>
      <c r="B923" s="13" t="str">
        <f>Raw_Customers!B920</f>
        <v>Priya Mishra</v>
      </c>
      <c r="C923" s="13" t="str">
        <f>Raw_Customers!E920</f>
        <v>Hyderabad</v>
      </c>
      <c r="D923" s="13" t="str">
        <f>Raw_Customers!F920</f>
        <v>Maharashtra</v>
      </c>
      <c r="E923" s="13" t="str">
        <f>Raw_Customers!H920</f>
        <v>Inactive</v>
      </c>
      <c r="F923" s="35">
        <f>Raw_Customers!G920</f>
        <v>44445</v>
      </c>
      <c r="G923" s="36">
        <f>IF(I923=0,"",INT(_xlfn.MAXIFS(Raw_Recharges!$D$2:$D$3001,Raw_Recharges!$B$2:$B$3001,A923)))</f>
        <v>45790</v>
      </c>
      <c r="H923" s="12">
        <f>IF(I923=0,"",RFM_Method!$C$5-G923)</f>
        <v>264</v>
      </c>
      <c r="I923" s="12">
        <f>COUNTIFS(Raw_Recharges!$B$2:$B$3001,A923)</f>
        <v>1</v>
      </c>
      <c r="J923" s="37">
        <f>IF(I923=0,"",SUMIFS(Raw_Recharges!$E$2:$E$3001,Raw_Recharges!$B$2:$B$3001,A923))</f>
        <v>666</v>
      </c>
      <c r="K923" s="38">
        <f>IF(I923=0,0,IF(H923&lt;=RFM_Method!$C$22,5,IF(H923&lt;=RFM_Method!$C$23,4,IF(H923&lt;=RFM_Method!$C$24,3,IF(H923&lt;=RFM_Method!$C$25,2,1)))))</f>
        <v>1</v>
      </c>
      <c r="L923" s="38">
        <f>IF(I923=0,0,IF(I923&gt;=RFM_Method!$E$22,5,IF(I923&gt;=RFM_Method!$E$23,4,IF(I923&gt;=RFM_Method!$E$24,3,IF(I923&gt;=RFM_Method!$E$25,2,1)))))</f>
        <v>1</v>
      </c>
      <c r="M923" s="38">
        <f>IF(I923=0,0,IF(J923&gt;=RFM_Method!$D$25,5,IF(J923&gt;=RFM_Method!$D$24,4,IF(J923&gt;=RFM_Method!$D$23,3,IF(J923&gt;=RFM_Method!$D$22,2,1)))))</f>
        <v>3</v>
      </c>
      <c r="N923" s="38" t="str">
        <f t="shared" si="42"/>
        <v>113</v>
      </c>
      <c r="O923" s="38">
        <f t="shared" si="43"/>
        <v>5</v>
      </c>
      <c r="P923" s="38">
        <f t="shared" si="44"/>
        <v>2</v>
      </c>
      <c r="Q923" s="12" t="str">
        <f>IF(I923=0,"Never Recharged",INDEX(RFM_Method!$C$32:$G$36,6-K923,P923))</f>
        <v>Hibernating</v>
      </c>
      <c r="R923" s="39">
        <f>SUMIFS(Raw_DataUsage!$D$2:$D$5001,Raw_DataUsage!$B$2:$B$5001,A923)/1024</f>
        <v>2.5301855468749999</v>
      </c>
      <c r="S923" s="40">
        <f>SUMIFS(Raw_Calls!$D$2:$D$5001,Raw_Calls!$B$2:$B$5001,A923)/60</f>
        <v>53.333333333333336</v>
      </c>
      <c r="T923" s="38" t="str">
        <f>IF(COUNTIFS(Raw_Subscriptions!$B$2:$B$3001,A923,Raw_Subscriptions!$F$2:$F$3001,"Active")&gt;0,"Yes","No")</f>
        <v>Yes</v>
      </c>
    </row>
    <row r="924" spans="1:20" x14ac:dyDescent="0.3">
      <c r="A924" s="13" t="str">
        <f>Raw_Customers!A921</f>
        <v>C000920</v>
      </c>
      <c r="B924" s="13" t="str">
        <f>Raw_Customers!B921</f>
        <v>Suresh Patel</v>
      </c>
      <c r="C924" s="13" t="str">
        <f>Raw_Customers!E921</f>
        <v>Hyderabad</v>
      </c>
      <c r="D924" s="13" t="str">
        <f>Raw_Customers!F921</f>
        <v>Telangana</v>
      </c>
      <c r="E924" s="13" t="str">
        <f>Raw_Customers!H921</f>
        <v>Active</v>
      </c>
      <c r="F924" s="35">
        <f>Raw_Customers!G921</f>
        <v>45000</v>
      </c>
      <c r="G924" s="36">
        <f>IF(I924=0,"",INT(_xlfn.MAXIFS(Raw_Recharges!$D$2:$D$3001,Raw_Recharges!$B$2:$B$3001,A924)))</f>
        <v>45961</v>
      </c>
      <c r="H924" s="12">
        <f>IF(I924=0,"",RFM_Method!$C$5-G924)</f>
        <v>93</v>
      </c>
      <c r="I924" s="12">
        <f>COUNTIFS(Raw_Recharges!$B$2:$B$3001,A924)</f>
        <v>2</v>
      </c>
      <c r="J924" s="37">
        <f>IF(I924=0,"",SUMIFS(Raw_Recharges!$E$2:$E$3001,Raw_Recharges!$B$2:$B$3001,A924))</f>
        <v>497</v>
      </c>
      <c r="K924" s="38">
        <f>IF(I924=0,0,IF(H924&lt;=RFM_Method!$C$22,5,IF(H924&lt;=RFM_Method!$C$23,4,IF(H924&lt;=RFM_Method!$C$24,3,IF(H924&lt;=RFM_Method!$C$25,2,1)))))</f>
        <v>3</v>
      </c>
      <c r="L924" s="38">
        <f>IF(I924=0,0,IF(I924&gt;=RFM_Method!$E$22,5,IF(I924&gt;=RFM_Method!$E$23,4,IF(I924&gt;=RFM_Method!$E$24,3,IF(I924&gt;=RFM_Method!$E$25,2,1)))))</f>
        <v>2</v>
      </c>
      <c r="M924" s="38">
        <f>IF(I924=0,0,IF(J924&gt;=RFM_Method!$D$25,5,IF(J924&gt;=RFM_Method!$D$24,4,IF(J924&gt;=RFM_Method!$D$23,3,IF(J924&gt;=RFM_Method!$D$22,2,1)))))</f>
        <v>2</v>
      </c>
      <c r="N924" s="38" t="str">
        <f t="shared" si="42"/>
        <v>322</v>
      </c>
      <c r="O924" s="38">
        <f t="shared" si="43"/>
        <v>7</v>
      </c>
      <c r="P924" s="38">
        <f t="shared" si="44"/>
        <v>2</v>
      </c>
      <c r="Q924" s="12" t="str">
        <f>IF(I924=0,"Never Recharged",INDEX(RFM_Method!$C$32:$G$36,6-K924,P924))</f>
        <v>Need Attention</v>
      </c>
      <c r="R924" s="39">
        <f>SUMIFS(Raw_DataUsage!$D$2:$D$5001,Raw_DataUsage!$B$2:$B$5001,A924)/1024</f>
        <v>2.73392578125</v>
      </c>
      <c r="S924" s="40">
        <f>SUMIFS(Raw_Calls!$D$2:$D$5001,Raw_Calls!$B$2:$B$5001,A924)/60</f>
        <v>92.36666666666666</v>
      </c>
      <c r="T924" s="38" t="str">
        <f>IF(COUNTIFS(Raw_Subscriptions!$B$2:$B$3001,A924,Raw_Subscriptions!$F$2:$F$3001,"Active")&gt;0,"Yes","No")</f>
        <v>No</v>
      </c>
    </row>
    <row r="925" spans="1:20" x14ac:dyDescent="0.3">
      <c r="A925" s="13" t="str">
        <f>Raw_Customers!A922</f>
        <v>C000921</v>
      </c>
      <c r="B925" s="13" t="str">
        <f>Raw_Customers!B922</f>
        <v>Priya Khan</v>
      </c>
      <c r="C925" s="13" t="str">
        <f>Raw_Customers!E922</f>
        <v>Delhi</v>
      </c>
      <c r="D925" s="13" t="str">
        <f>Raw_Customers!F922</f>
        <v>Maharashtra</v>
      </c>
      <c r="E925" s="13" t="str">
        <f>Raw_Customers!H922</f>
        <v>Active</v>
      </c>
      <c r="F925" s="35">
        <f>Raw_Customers!G922</f>
        <v>45847</v>
      </c>
      <c r="G925" s="36" t="str">
        <f>IF(I925=0,"",INT(_xlfn.MAXIFS(Raw_Recharges!$D$2:$D$3001,Raw_Recharges!$B$2:$B$3001,A925)))</f>
        <v/>
      </c>
      <c r="H925" s="12" t="str">
        <f>IF(I925=0,"",RFM_Method!$C$5-G925)</f>
        <v/>
      </c>
      <c r="I925" s="12">
        <f>COUNTIFS(Raw_Recharges!$B$2:$B$3001,A925)</f>
        <v>0</v>
      </c>
      <c r="J925" s="37" t="str">
        <f>IF(I925=0,"",SUMIFS(Raw_Recharges!$E$2:$E$3001,Raw_Recharges!$B$2:$B$3001,A925))</f>
        <v/>
      </c>
      <c r="K925" s="38">
        <f>IF(I925=0,0,IF(H925&lt;=RFM_Method!$C$22,5,IF(H925&lt;=RFM_Method!$C$23,4,IF(H925&lt;=RFM_Method!$C$24,3,IF(H925&lt;=RFM_Method!$C$25,2,1)))))</f>
        <v>0</v>
      </c>
      <c r="L925" s="38">
        <f>IF(I925=0,0,IF(I925&gt;=RFM_Method!$E$22,5,IF(I925&gt;=RFM_Method!$E$23,4,IF(I925&gt;=RFM_Method!$E$24,3,IF(I925&gt;=RFM_Method!$E$25,2,1)))))</f>
        <v>0</v>
      </c>
      <c r="M925" s="38">
        <f>IF(I925=0,0,IF(J925&gt;=RFM_Method!$D$25,5,IF(J925&gt;=RFM_Method!$D$24,4,IF(J925&gt;=RFM_Method!$D$23,3,IF(J925&gt;=RFM_Method!$D$22,2,1)))))</f>
        <v>0</v>
      </c>
      <c r="N925" s="38" t="str">
        <f t="shared" si="42"/>
        <v>000</v>
      </c>
      <c r="O925" s="38">
        <f t="shared" si="43"/>
        <v>0</v>
      </c>
      <c r="P925" s="38">
        <f t="shared" si="44"/>
        <v>0</v>
      </c>
      <c r="Q925" s="12" t="str">
        <f>IF(I925=0,"Never Recharged",INDEX(RFM_Method!$C$32:$G$36,6-K925,P925))</f>
        <v>Never Recharged</v>
      </c>
      <c r="R925" s="39">
        <f>SUMIFS(Raw_DataUsage!$D$2:$D$5001,Raw_DataUsage!$B$2:$B$5001,A925)/1024</f>
        <v>5.3113671875000001</v>
      </c>
      <c r="S925" s="40">
        <f>SUMIFS(Raw_Calls!$D$2:$D$5001,Raw_Calls!$B$2:$B$5001,A925)/60</f>
        <v>65.966666666666669</v>
      </c>
      <c r="T925" s="38" t="str">
        <f>IF(COUNTIFS(Raw_Subscriptions!$B$2:$B$3001,A925,Raw_Subscriptions!$F$2:$F$3001,"Active")&gt;0,"Yes","No")</f>
        <v>No</v>
      </c>
    </row>
    <row r="926" spans="1:20" x14ac:dyDescent="0.3">
      <c r="A926" s="13" t="str">
        <f>Raw_Customers!A923</f>
        <v>C000922</v>
      </c>
      <c r="B926" s="13" t="str">
        <f>Raw_Customers!B923</f>
        <v>Rahul Sharma</v>
      </c>
      <c r="C926" s="13" t="str">
        <f>Raw_Customers!E923</f>
        <v>Mumbai</v>
      </c>
      <c r="D926" s="13" t="str">
        <f>Raw_Customers!F923</f>
        <v>UP West</v>
      </c>
      <c r="E926" s="13" t="str">
        <f>Raw_Customers!H923</f>
        <v>Active</v>
      </c>
      <c r="F926" s="35">
        <f>Raw_Customers!G923</f>
        <v>44234</v>
      </c>
      <c r="G926" s="36" t="str">
        <f>IF(I926=0,"",INT(_xlfn.MAXIFS(Raw_Recharges!$D$2:$D$3001,Raw_Recharges!$B$2:$B$3001,A926)))</f>
        <v/>
      </c>
      <c r="H926" s="12" t="str">
        <f>IF(I926=0,"",RFM_Method!$C$5-G926)</f>
        <v/>
      </c>
      <c r="I926" s="12">
        <f>COUNTIFS(Raw_Recharges!$B$2:$B$3001,A926)</f>
        <v>0</v>
      </c>
      <c r="J926" s="37" t="str">
        <f>IF(I926=0,"",SUMIFS(Raw_Recharges!$E$2:$E$3001,Raw_Recharges!$B$2:$B$3001,A926))</f>
        <v/>
      </c>
      <c r="K926" s="38">
        <f>IF(I926=0,0,IF(H926&lt;=RFM_Method!$C$22,5,IF(H926&lt;=RFM_Method!$C$23,4,IF(H926&lt;=RFM_Method!$C$24,3,IF(H926&lt;=RFM_Method!$C$25,2,1)))))</f>
        <v>0</v>
      </c>
      <c r="L926" s="38">
        <f>IF(I926=0,0,IF(I926&gt;=RFM_Method!$E$22,5,IF(I926&gt;=RFM_Method!$E$23,4,IF(I926&gt;=RFM_Method!$E$24,3,IF(I926&gt;=RFM_Method!$E$25,2,1)))))</f>
        <v>0</v>
      </c>
      <c r="M926" s="38">
        <f>IF(I926=0,0,IF(J926&gt;=RFM_Method!$D$25,5,IF(J926&gt;=RFM_Method!$D$24,4,IF(J926&gt;=RFM_Method!$D$23,3,IF(J926&gt;=RFM_Method!$D$22,2,1)))))</f>
        <v>0</v>
      </c>
      <c r="N926" s="38" t="str">
        <f t="shared" si="42"/>
        <v>000</v>
      </c>
      <c r="O926" s="38">
        <f t="shared" si="43"/>
        <v>0</v>
      </c>
      <c r="P926" s="38">
        <f t="shared" si="44"/>
        <v>0</v>
      </c>
      <c r="Q926" s="12" t="str">
        <f>IF(I926=0,"Never Recharged",INDEX(RFM_Method!$C$32:$G$36,6-K926,P926))</f>
        <v>Never Recharged</v>
      </c>
      <c r="R926" s="39">
        <f>SUMIFS(Raw_DataUsage!$D$2:$D$5001,Raw_DataUsage!$B$2:$B$5001,A926)/1024</f>
        <v>4.9549707031250003</v>
      </c>
      <c r="S926" s="40">
        <f>SUMIFS(Raw_Calls!$D$2:$D$5001,Raw_Calls!$B$2:$B$5001,A926)/60</f>
        <v>280.81666666666666</v>
      </c>
      <c r="T926" s="38" t="str">
        <f>IF(COUNTIFS(Raw_Subscriptions!$B$2:$B$3001,A926,Raw_Subscriptions!$F$2:$F$3001,"Active")&gt;0,"Yes","No")</f>
        <v>No</v>
      </c>
    </row>
    <row r="927" spans="1:20" x14ac:dyDescent="0.3">
      <c r="A927" s="13" t="str">
        <f>Raw_Customers!A924</f>
        <v>C000923</v>
      </c>
      <c r="B927" s="13" t="str">
        <f>Raw_Customers!B924</f>
        <v>Raj Jha</v>
      </c>
      <c r="C927" s="13" t="str">
        <f>Raw_Customers!E924</f>
        <v>Hyderabad</v>
      </c>
      <c r="D927" s="13" t="str">
        <f>Raw_Customers!F924</f>
        <v>Andhra Pradesh</v>
      </c>
      <c r="E927" s="13" t="str">
        <f>Raw_Customers!H924</f>
        <v>Active</v>
      </c>
      <c r="F927" s="35">
        <f>Raw_Customers!G924</f>
        <v>44817</v>
      </c>
      <c r="G927" s="36">
        <f>IF(I927=0,"",INT(_xlfn.MAXIFS(Raw_Recharges!$D$2:$D$3001,Raw_Recharges!$B$2:$B$3001,A927)))</f>
        <v>45902</v>
      </c>
      <c r="H927" s="12">
        <f>IF(I927=0,"",RFM_Method!$C$5-G927)</f>
        <v>152</v>
      </c>
      <c r="I927" s="12">
        <f>COUNTIFS(Raw_Recharges!$B$2:$B$3001,A927)</f>
        <v>3</v>
      </c>
      <c r="J927" s="37">
        <f>IF(I927=0,"",SUMIFS(Raw_Recharges!$E$2:$E$3001,Raw_Recharges!$B$2:$B$3001,A927))</f>
        <v>897</v>
      </c>
      <c r="K927" s="38">
        <f>IF(I927=0,0,IF(H927&lt;=RFM_Method!$C$22,5,IF(H927&lt;=RFM_Method!$C$23,4,IF(H927&lt;=RFM_Method!$C$24,3,IF(H927&lt;=RFM_Method!$C$25,2,1)))))</f>
        <v>2</v>
      </c>
      <c r="L927" s="38">
        <f>IF(I927=0,0,IF(I927&gt;=RFM_Method!$E$22,5,IF(I927&gt;=RFM_Method!$E$23,4,IF(I927&gt;=RFM_Method!$E$24,3,IF(I927&gt;=RFM_Method!$E$25,2,1)))))</f>
        <v>3</v>
      </c>
      <c r="M927" s="38">
        <f>IF(I927=0,0,IF(J927&gt;=RFM_Method!$D$25,5,IF(J927&gt;=RFM_Method!$D$24,4,IF(J927&gt;=RFM_Method!$D$23,3,IF(J927&gt;=RFM_Method!$D$22,2,1)))))</f>
        <v>3</v>
      </c>
      <c r="N927" s="38" t="str">
        <f t="shared" si="42"/>
        <v>233</v>
      </c>
      <c r="O927" s="38">
        <f t="shared" si="43"/>
        <v>8</v>
      </c>
      <c r="P927" s="38">
        <f t="shared" si="44"/>
        <v>3</v>
      </c>
      <c r="Q927" s="12" t="str">
        <f>IF(I927=0,"Never Recharged",INDEX(RFM_Method!$C$32:$G$36,6-K927,P927))</f>
        <v>At Risk</v>
      </c>
      <c r="R927" s="39">
        <f>SUMIFS(Raw_DataUsage!$D$2:$D$5001,Raw_DataUsage!$B$2:$B$5001,A927)/1024</f>
        <v>5.9873535156249993</v>
      </c>
      <c r="S927" s="40">
        <f>SUMIFS(Raw_Calls!$D$2:$D$5001,Raw_Calls!$B$2:$B$5001,A927)/60</f>
        <v>33.75</v>
      </c>
      <c r="T927" s="38" t="str">
        <f>IF(COUNTIFS(Raw_Subscriptions!$B$2:$B$3001,A927,Raw_Subscriptions!$F$2:$F$3001,"Active")&gt;0,"Yes","No")</f>
        <v>Yes</v>
      </c>
    </row>
    <row r="928" spans="1:20" x14ac:dyDescent="0.3">
      <c r="A928" s="13" t="str">
        <f>Raw_Customers!A925</f>
        <v>C000924</v>
      </c>
      <c r="B928" s="13" t="str">
        <f>Raw_Customers!B925</f>
        <v>Priya Jha</v>
      </c>
      <c r="C928" s="13" t="str">
        <f>Raw_Customers!E925</f>
        <v>Pune</v>
      </c>
      <c r="D928" s="13" t="str">
        <f>Raw_Customers!F925</f>
        <v>Delhi NCR</v>
      </c>
      <c r="E928" s="13" t="str">
        <f>Raw_Customers!H925</f>
        <v>Active</v>
      </c>
      <c r="F928" s="35">
        <f>Raw_Customers!G925</f>
        <v>44963</v>
      </c>
      <c r="G928" s="36" t="str">
        <f>IF(I928=0,"",INT(_xlfn.MAXIFS(Raw_Recharges!$D$2:$D$3001,Raw_Recharges!$B$2:$B$3001,A928)))</f>
        <v/>
      </c>
      <c r="H928" s="12" t="str">
        <f>IF(I928=0,"",RFM_Method!$C$5-G928)</f>
        <v/>
      </c>
      <c r="I928" s="12">
        <f>COUNTIFS(Raw_Recharges!$B$2:$B$3001,A928)</f>
        <v>0</v>
      </c>
      <c r="J928" s="37" t="str">
        <f>IF(I928=0,"",SUMIFS(Raw_Recharges!$E$2:$E$3001,Raw_Recharges!$B$2:$B$3001,A928))</f>
        <v/>
      </c>
      <c r="K928" s="38">
        <f>IF(I928=0,0,IF(H928&lt;=RFM_Method!$C$22,5,IF(H928&lt;=RFM_Method!$C$23,4,IF(H928&lt;=RFM_Method!$C$24,3,IF(H928&lt;=RFM_Method!$C$25,2,1)))))</f>
        <v>0</v>
      </c>
      <c r="L928" s="38">
        <f>IF(I928=0,0,IF(I928&gt;=RFM_Method!$E$22,5,IF(I928&gt;=RFM_Method!$E$23,4,IF(I928&gt;=RFM_Method!$E$24,3,IF(I928&gt;=RFM_Method!$E$25,2,1)))))</f>
        <v>0</v>
      </c>
      <c r="M928" s="38">
        <f>IF(I928=0,0,IF(J928&gt;=RFM_Method!$D$25,5,IF(J928&gt;=RFM_Method!$D$24,4,IF(J928&gt;=RFM_Method!$D$23,3,IF(J928&gt;=RFM_Method!$D$22,2,1)))))</f>
        <v>0</v>
      </c>
      <c r="N928" s="38" t="str">
        <f t="shared" si="42"/>
        <v>000</v>
      </c>
      <c r="O928" s="38">
        <f t="shared" si="43"/>
        <v>0</v>
      </c>
      <c r="P928" s="38">
        <f t="shared" si="44"/>
        <v>0</v>
      </c>
      <c r="Q928" s="12" t="str">
        <f>IF(I928=0,"Never Recharged",INDEX(RFM_Method!$C$32:$G$36,6-K928,P928))</f>
        <v>Never Recharged</v>
      </c>
      <c r="R928" s="39">
        <f>SUMIFS(Raw_DataUsage!$D$2:$D$5001,Raw_DataUsage!$B$2:$B$5001,A928)/1024</f>
        <v>1.09419921875</v>
      </c>
      <c r="S928" s="40">
        <f>SUMIFS(Raw_Calls!$D$2:$D$5001,Raw_Calls!$B$2:$B$5001,A928)/60</f>
        <v>69.7</v>
      </c>
      <c r="T928" s="38" t="str">
        <f>IF(COUNTIFS(Raw_Subscriptions!$B$2:$B$3001,A928,Raw_Subscriptions!$F$2:$F$3001,"Active")&gt;0,"Yes","No")</f>
        <v>No</v>
      </c>
    </row>
    <row r="929" spans="1:20" x14ac:dyDescent="0.3">
      <c r="A929" s="13" t="str">
        <f>Raw_Customers!A926</f>
        <v>C000925</v>
      </c>
      <c r="B929" s="13" t="str">
        <f>Raw_Customers!B926</f>
        <v>Rahul Sharma</v>
      </c>
      <c r="C929" s="13" t="str">
        <f>Raw_Customers!E926</f>
        <v>Bangalore</v>
      </c>
      <c r="D929" s="13" t="str">
        <f>Raw_Customers!F926</f>
        <v>Telangana</v>
      </c>
      <c r="E929" s="13" t="str">
        <f>Raw_Customers!H926</f>
        <v>Active</v>
      </c>
      <c r="F929" s="35">
        <f>Raw_Customers!G926</f>
        <v>44170</v>
      </c>
      <c r="G929" s="36">
        <f>IF(I929=0,"",INT(_xlfn.MAXIFS(Raw_Recharges!$D$2:$D$3001,Raw_Recharges!$B$2:$B$3001,A929)))</f>
        <v>45832</v>
      </c>
      <c r="H929" s="12">
        <f>IF(I929=0,"",RFM_Method!$C$5-G929)</f>
        <v>222</v>
      </c>
      <c r="I929" s="12">
        <f>COUNTIFS(Raw_Recharges!$B$2:$B$3001,A929)</f>
        <v>1</v>
      </c>
      <c r="J929" s="37">
        <f>IF(I929=0,"",SUMIFS(Raw_Recharges!$E$2:$E$3001,Raw_Recharges!$B$2:$B$3001,A929))</f>
        <v>148</v>
      </c>
      <c r="K929" s="38">
        <f>IF(I929=0,0,IF(H929&lt;=RFM_Method!$C$22,5,IF(H929&lt;=RFM_Method!$C$23,4,IF(H929&lt;=RFM_Method!$C$24,3,IF(H929&lt;=RFM_Method!$C$25,2,1)))))</f>
        <v>2</v>
      </c>
      <c r="L929" s="38">
        <f>IF(I929=0,0,IF(I929&gt;=RFM_Method!$E$22,5,IF(I929&gt;=RFM_Method!$E$23,4,IF(I929&gt;=RFM_Method!$E$24,3,IF(I929&gt;=RFM_Method!$E$25,2,1)))))</f>
        <v>1</v>
      </c>
      <c r="M929" s="38">
        <f>IF(I929=0,0,IF(J929&gt;=RFM_Method!$D$25,5,IF(J929&gt;=RFM_Method!$D$24,4,IF(J929&gt;=RFM_Method!$D$23,3,IF(J929&gt;=RFM_Method!$D$22,2,1)))))</f>
        <v>1</v>
      </c>
      <c r="N929" s="38" t="str">
        <f t="shared" si="42"/>
        <v>211</v>
      </c>
      <c r="O929" s="38">
        <f t="shared" si="43"/>
        <v>4</v>
      </c>
      <c r="P929" s="38">
        <f t="shared" si="44"/>
        <v>1</v>
      </c>
      <c r="Q929" s="12" t="str">
        <f>IF(I929=0,"Never Recharged",INDEX(RFM_Method!$C$32:$G$36,6-K929,P929))</f>
        <v>Hibernating</v>
      </c>
      <c r="R929" s="39">
        <f>SUMIFS(Raw_DataUsage!$D$2:$D$5001,Raw_DataUsage!$B$2:$B$5001,A929)/1024</f>
        <v>3.2685546874999999E-2</v>
      </c>
      <c r="S929" s="40">
        <f>SUMIFS(Raw_Calls!$D$2:$D$5001,Raw_Calls!$B$2:$B$5001,A929)/60</f>
        <v>115.01666666666667</v>
      </c>
      <c r="T929" s="38" t="str">
        <f>IF(COUNTIFS(Raw_Subscriptions!$B$2:$B$3001,A929,Raw_Subscriptions!$F$2:$F$3001,"Active")&gt;0,"Yes","No")</f>
        <v>No</v>
      </c>
    </row>
    <row r="930" spans="1:20" x14ac:dyDescent="0.3">
      <c r="A930" s="13" t="str">
        <f>Raw_Customers!A927</f>
        <v>C000926</v>
      </c>
      <c r="B930" s="13" t="str">
        <f>Raw_Customers!B927</f>
        <v>Rahul Sharma</v>
      </c>
      <c r="C930" s="13" t="str">
        <f>Raw_Customers!E927</f>
        <v>Bangalore</v>
      </c>
      <c r="D930" s="13" t="str">
        <f>Raw_Customers!F927</f>
        <v>Gujarat</v>
      </c>
      <c r="E930" s="13" t="str">
        <f>Raw_Customers!H927</f>
        <v>Inactive</v>
      </c>
      <c r="F930" s="35">
        <f>Raw_Customers!G927</f>
        <v>45323</v>
      </c>
      <c r="G930" s="36">
        <f>IF(I930=0,"",INT(_xlfn.MAXIFS(Raw_Recharges!$D$2:$D$3001,Raw_Recharges!$B$2:$B$3001,A930)))</f>
        <v>46014</v>
      </c>
      <c r="H930" s="12">
        <f>IF(I930=0,"",RFM_Method!$C$5-G930)</f>
        <v>40</v>
      </c>
      <c r="I930" s="12">
        <f>COUNTIFS(Raw_Recharges!$B$2:$B$3001,A930)</f>
        <v>2</v>
      </c>
      <c r="J930" s="37">
        <f>IF(I930=0,"",SUMIFS(Raw_Recharges!$E$2:$E$3001,Raw_Recharges!$B$2:$B$3001,A930))</f>
        <v>1145</v>
      </c>
      <c r="K930" s="38">
        <f>IF(I930=0,0,IF(H930&lt;=RFM_Method!$C$22,5,IF(H930&lt;=RFM_Method!$C$23,4,IF(H930&lt;=RFM_Method!$C$24,3,IF(H930&lt;=RFM_Method!$C$25,2,1)))))</f>
        <v>4</v>
      </c>
      <c r="L930" s="38">
        <f>IF(I930=0,0,IF(I930&gt;=RFM_Method!$E$22,5,IF(I930&gt;=RFM_Method!$E$23,4,IF(I930&gt;=RFM_Method!$E$24,3,IF(I930&gt;=RFM_Method!$E$25,2,1)))))</f>
        <v>2</v>
      </c>
      <c r="M930" s="38">
        <f>IF(I930=0,0,IF(J930&gt;=RFM_Method!$D$25,5,IF(J930&gt;=RFM_Method!$D$24,4,IF(J930&gt;=RFM_Method!$D$23,3,IF(J930&gt;=RFM_Method!$D$22,2,1)))))</f>
        <v>4</v>
      </c>
      <c r="N930" s="38" t="str">
        <f t="shared" si="42"/>
        <v>424</v>
      </c>
      <c r="O930" s="38">
        <f t="shared" si="43"/>
        <v>10</v>
      </c>
      <c r="P930" s="38">
        <f t="shared" si="44"/>
        <v>3</v>
      </c>
      <c r="Q930" s="12" t="str">
        <f>IF(I930=0,"Never Recharged",INDEX(RFM_Method!$C$32:$G$36,6-K930,P930))</f>
        <v>Potential Loyalist</v>
      </c>
      <c r="R930" s="39">
        <f>SUMIFS(Raw_DataUsage!$D$2:$D$5001,Raw_DataUsage!$B$2:$B$5001,A930)/1024</f>
        <v>1.0099218750000001</v>
      </c>
      <c r="S930" s="40">
        <f>SUMIFS(Raw_Calls!$D$2:$D$5001,Raw_Calls!$B$2:$B$5001,A930)/60</f>
        <v>22.966666666666665</v>
      </c>
      <c r="T930" s="38" t="str">
        <f>IF(COUNTIFS(Raw_Subscriptions!$B$2:$B$3001,A930,Raw_Subscriptions!$F$2:$F$3001,"Active")&gt;0,"Yes","No")</f>
        <v>Yes</v>
      </c>
    </row>
    <row r="931" spans="1:20" x14ac:dyDescent="0.3">
      <c r="A931" s="13" t="str">
        <f>Raw_Customers!A928</f>
        <v>C000927</v>
      </c>
      <c r="B931" s="13" t="str">
        <f>Raw_Customers!B928</f>
        <v>Amit Patel</v>
      </c>
      <c r="C931" s="13" t="str">
        <f>Raw_Customers!E928</f>
        <v>Bangalore</v>
      </c>
      <c r="D931" s="13" t="str">
        <f>Raw_Customers!F928</f>
        <v>Mumbai</v>
      </c>
      <c r="E931" s="13" t="str">
        <f>Raw_Customers!H928</f>
        <v>Active</v>
      </c>
      <c r="F931" s="35">
        <f>Raw_Customers!G928</f>
        <v>44986</v>
      </c>
      <c r="G931" s="36">
        <f>IF(I931=0,"",INT(_xlfn.MAXIFS(Raw_Recharges!$D$2:$D$3001,Raw_Recharges!$B$2:$B$3001,A931)))</f>
        <v>45895</v>
      </c>
      <c r="H931" s="12">
        <f>IF(I931=0,"",RFM_Method!$C$5-G931)</f>
        <v>159</v>
      </c>
      <c r="I931" s="12">
        <f>COUNTIFS(Raw_Recharges!$B$2:$B$3001,A931)</f>
        <v>1</v>
      </c>
      <c r="J931" s="37">
        <f>IF(I931=0,"",SUMIFS(Raw_Recharges!$E$2:$E$3001,Raw_Recharges!$B$2:$B$3001,A931))</f>
        <v>349</v>
      </c>
      <c r="K931" s="38">
        <f>IF(I931=0,0,IF(H931&lt;=RFM_Method!$C$22,5,IF(H931&lt;=RFM_Method!$C$23,4,IF(H931&lt;=RFM_Method!$C$24,3,IF(H931&lt;=RFM_Method!$C$25,2,1)))))</f>
        <v>2</v>
      </c>
      <c r="L931" s="38">
        <f>IF(I931=0,0,IF(I931&gt;=RFM_Method!$E$22,5,IF(I931&gt;=RFM_Method!$E$23,4,IF(I931&gt;=RFM_Method!$E$24,3,IF(I931&gt;=RFM_Method!$E$25,2,1)))))</f>
        <v>1</v>
      </c>
      <c r="M931" s="38">
        <f>IF(I931=0,0,IF(J931&gt;=RFM_Method!$D$25,5,IF(J931&gt;=RFM_Method!$D$24,4,IF(J931&gt;=RFM_Method!$D$23,3,IF(J931&gt;=RFM_Method!$D$22,2,1)))))</f>
        <v>1</v>
      </c>
      <c r="N931" s="38" t="str">
        <f t="shared" si="42"/>
        <v>211</v>
      </c>
      <c r="O931" s="38">
        <f t="shared" si="43"/>
        <v>4</v>
      </c>
      <c r="P931" s="38">
        <f t="shared" si="44"/>
        <v>1</v>
      </c>
      <c r="Q931" s="12" t="str">
        <f>IF(I931=0,"Never Recharged",INDEX(RFM_Method!$C$32:$G$36,6-K931,P931))</f>
        <v>Hibernating</v>
      </c>
      <c r="R931" s="39">
        <f>SUMIFS(Raw_DataUsage!$D$2:$D$5001,Raw_DataUsage!$B$2:$B$5001,A931)/1024</f>
        <v>1.7308886718750001</v>
      </c>
      <c r="S931" s="40">
        <f>SUMIFS(Raw_Calls!$D$2:$D$5001,Raw_Calls!$B$2:$B$5001,A931)/60</f>
        <v>0</v>
      </c>
      <c r="T931" s="38" t="str">
        <f>IF(COUNTIFS(Raw_Subscriptions!$B$2:$B$3001,A931,Raw_Subscriptions!$F$2:$F$3001,"Active")&gt;0,"Yes","No")</f>
        <v>No</v>
      </c>
    </row>
    <row r="932" spans="1:20" x14ac:dyDescent="0.3">
      <c r="A932" s="13" t="str">
        <f>Raw_Customers!A929</f>
        <v>C000928</v>
      </c>
      <c r="B932" s="13" t="str">
        <f>Raw_Customers!B929</f>
        <v>Suresh Yadav</v>
      </c>
      <c r="C932" s="13" t="str">
        <f>Raw_Customers!E929</f>
        <v>Pune</v>
      </c>
      <c r="D932" s="13" t="str">
        <f>Raw_Customers!F929</f>
        <v>Maharashtra</v>
      </c>
      <c r="E932" s="13" t="str">
        <f>Raw_Customers!H929</f>
        <v>Inactive</v>
      </c>
      <c r="F932" s="35">
        <f>Raw_Customers!G929</f>
        <v>44270</v>
      </c>
      <c r="G932" s="36">
        <f>IF(I932=0,"",INT(_xlfn.MAXIFS(Raw_Recharges!$D$2:$D$3001,Raw_Recharges!$B$2:$B$3001,A932)))</f>
        <v>45866</v>
      </c>
      <c r="H932" s="12">
        <f>IF(I932=0,"",RFM_Method!$C$5-G932)</f>
        <v>188</v>
      </c>
      <c r="I932" s="12">
        <f>COUNTIFS(Raw_Recharges!$B$2:$B$3001,A932)</f>
        <v>2</v>
      </c>
      <c r="J932" s="37">
        <f>IF(I932=0,"",SUMIFS(Raw_Recharges!$E$2:$E$3001,Raw_Recharges!$B$2:$B$3001,A932))</f>
        <v>848</v>
      </c>
      <c r="K932" s="38">
        <f>IF(I932=0,0,IF(H932&lt;=RFM_Method!$C$22,5,IF(H932&lt;=RFM_Method!$C$23,4,IF(H932&lt;=RFM_Method!$C$24,3,IF(H932&lt;=RFM_Method!$C$25,2,1)))))</f>
        <v>2</v>
      </c>
      <c r="L932" s="38">
        <f>IF(I932=0,0,IF(I932&gt;=RFM_Method!$E$22,5,IF(I932&gt;=RFM_Method!$E$23,4,IF(I932&gt;=RFM_Method!$E$24,3,IF(I932&gt;=RFM_Method!$E$25,2,1)))))</f>
        <v>2</v>
      </c>
      <c r="M932" s="38">
        <f>IF(I932=0,0,IF(J932&gt;=RFM_Method!$D$25,5,IF(J932&gt;=RFM_Method!$D$24,4,IF(J932&gt;=RFM_Method!$D$23,3,IF(J932&gt;=RFM_Method!$D$22,2,1)))))</f>
        <v>3</v>
      </c>
      <c r="N932" s="38" t="str">
        <f t="shared" si="42"/>
        <v>223</v>
      </c>
      <c r="O932" s="38">
        <f t="shared" si="43"/>
        <v>7</v>
      </c>
      <c r="P932" s="38">
        <f t="shared" si="44"/>
        <v>3</v>
      </c>
      <c r="Q932" s="12" t="str">
        <f>IF(I932=0,"Never Recharged",INDEX(RFM_Method!$C$32:$G$36,6-K932,P932))</f>
        <v>At Risk</v>
      </c>
      <c r="R932" s="39">
        <f>SUMIFS(Raw_DataUsage!$D$2:$D$5001,Raw_DataUsage!$B$2:$B$5001,A932)/1024</f>
        <v>2.2145507812499998</v>
      </c>
      <c r="S932" s="40">
        <f>SUMIFS(Raw_Calls!$D$2:$D$5001,Raw_Calls!$B$2:$B$5001,A932)/60</f>
        <v>118.13333333333334</v>
      </c>
      <c r="T932" s="38" t="str">
        <f>IF(COUNTIFS(Raw_Subscriptions!$B$2:$B$3001,A932,Raw_Subscriptions!$F$2:$F$3001,"Active")&gt;0,"Yes","No")</f>
        <v>No</v>
      </c>
    </row>
    <row r="933" spans="1:20" x14ac:dyDescent="0.3">
      <c r="A933" s="13" t="str">
        <f>Raw_Customers!A930</f>
        <v>C000929</v>
      </c>
      <c r="B933" s="13" t="str">
        <f>Raw_Customers!B930</f>
        <v>Simran Reddy</v>
      </c>
      <c r="C933" s="13" t="str">
        <f>Raw_Customers!E930</f>
        <v>Delhi</v>
      </c>
      <c r="D933" s="13" t="str">
        <f>Raw_Customers!F930</f>
        <v>Karnataka</v>
      </c>
      <c r="E933" s="13" t="str">
        <f>Raw_Customers!H930</f>
        <v>Active</v>
      </c>
      <c r="F933" s="35">
        <f>Raw_Customers!G930</f>
        <v>45111</v>
      </c>
      <c r="G933" s="36">
        <f>IF(I933=0,"",INT(_xlfn.MAXIFS(Raw_Recharges!$D$2:$D$3001,Raw_Recharges!$B$2:$B$3001,A933)))</f>
        <v>45813</v>
      </c>
      <c r="H933" s="12">
        <f>IF(I933=0,"",RFM_Method!$C$5-G933)</f>
        <v>241</v>
      </c>
      <c r="I933" s="12">
        <f>COUNTIFS(Raw_Recharges!$B$2:$B$3001,A933)</f>
        <v>1</v>
      </c>
      <c r="J933" s="37">
        <f>IF(I933=0,"",SUMIFS(Raw_Recharges!$E$2:$E$3001,Raw_Recharges!$B$2:$B$3001,A933))</f>
        <v>349</v>
      </c>
      <c r="K933" s="38">
        <f>IF(I933=0,0,IF(H933&lt;=RFM_Method!$C$22,5,IF(H933&lt;=RFM_Method!$C$23,4,IF(H933&lt;=RFM_Method!$C$24,3,IF(H933&lt;=RFM_Method!$C$25,2,1)))))</f>
        <v>1</v>
      </c>
      <c r="L933" s="38">
        <f>IF(I933=0,0,IF(I933&gt;=RFM_Method!$E$22,5,IF(I933&gt;=RFM_Method!$E$23,4,IF(I933&gt;=RFM_Method!$E$24,3,IF(I933&gt;=RFM_Method!$E$25,2,1)))))</f>
        <v>1</v>
      </c>
      <c r="M933" s="38">
        <f>IF(I933=0,0,IF(J933&gt;=RFM_Method!$D$25,5,IF(J933&gt;=RFM_Method!$D$24,4,IF(J933&gt;=RFM_Method!$D$23,3,IF(J933&gt;=RFM_Method!$D$22,2,1)))))</f>
        <v>1</v>
      </c>
      <c r="N933" s="38" t="str">
        <f t="shared" si="42"/>
        <v>111</v>
      </c>
      <c r="O933" s="38">
        <f t="shared" si="43"/>
        <v>3</v>
      </c>
      <c r="P933" s="38">
        <f t="shared" si="44"/>
        <v>1</v>
      </c>
      <c r="Q933" s="12" t="str">
        <f>IF(I933=0,"Never Recharged",INDEX(RFM_Method!$C$32:$G$36,6-K933,P933))</f>
        <v>Lost</v>
      </c>
      <c r="R933" s="39">
        <f>SUMIFS(Raw_DataUsage!$D$2:$D$5001,Raw_DataUsage!$B$2:$B$5001,A933)/1024</f>
        <v>3.6122070312500001</v>
      </c>
      <c r="S933" s="40">
        <f>SUMIFS(Raw_Calls!$D$2:$D$5001,Raw_Calls!$B$2:$B$5001,A933)/60</f>
        <v>1.4</v>
      </c>
      <c r="T933" s="38" t="str">
        <f>IF(COUNTIFS(Raw_Subscriptions!$B$2:$B$3001,A933,Raw_Subscriptions!$F$2:$F$3001,"Active")&gt;0,"Yes","No")</f>
        <v>No</v>
      </c>
    </row>
    <row r="934" spans="1:20" x14ac:dyDescent="0.3">
      <c r="A934" s="13" t="str">
        <f>Raw_Customers!A931</f>
        <v>C000930</v>
      </c>
      <c r="B934" s="13" t="str">
        <f>Raw_Customers!B931</f>
        <v>Simran Sharma</v>
      </c>
      <c r="C934" s="13" t="str">
        <f>Raw_Customers!E931</f>
        <v>Mumbai</v>
      </c>
      <c r="D934" s="13" t="str">
        <f>Raw_Customers!F931</f>
        <v>Maharashtra</v>
      </c>
      <c r="E934" s="13" t="str">
        <f>Raw_Customers!H931</f>
        <v>Active</v>
      </c>
      <c r="F934" s="35">
        <f>Raw_Customers!G931</f>
        <v>44633</v>
      </c>
      <c r="G934" s="36">
        <f>IF(I934=0,"",INT(_xlfn.MAXIFS(Raw_Recharges!$D$2:$D$3001,Raw_Recharges!$B$2:$B$3001,A934)))</f>
        <v>45872</v>
      </c>
      <c r="H934" s="12">
        <f>IF(I934=0,"",RFM_Method!$C$5-G934)</f>
        <v>182</v>
      </c>
      <c r="I934" s="12">
        <f>COUNTIFS(Raw_Recharges!$B$2:$B$3001,A934)</f>
        <v>3</v>
      </c>
      <c r="J934" s="37">
        <f>IF(I934=0,"",SUMIFS(Raw_Recharges!$E$2:$E$3001,Raw_Recharges!$B$2:$B$3001,A934))</f>
        <v>1297</v>
      </c>
      <c r="K934" s="38">
        <f>IF(I934=0,0,IF(H934&lt;=RFM_Method!$C$22,5,IF(H934&lt;=RFM_Method!$C$23,4,IF(H934&lt;=RFM_Method!$C$24,3,IF(H934&lt;=RFM_Method!$C$25,2,1)))))</f>
        <v>2</v>
      </c>
      <c r="L934" s="38">
        <f>IF(I934=0,0,IF(I934&gt;=RFM_Method!$E$22,5,IF(I934&gt;=RFM_Method!$E$23,4,IF(I934&gt;=RFM_Method!$E$24,3,IF(I934&gt;=RFM_Method!$E$25,2,1)))))</f>
        <v>3</v>
      </c>
      <c r="M934" s="38">
        <f>IF(I934=0,0,IF(J934&gt;=RFM_Method!$D$25,5,IF(J934&gt;=RFM_Method!$D$24,4,IF(J934&gt;=RFM_Method!$D$23,3,IF(J934&gt;=RFM_Method!$D$22,2,1)))))</f>
        <v>4</v>
      </c>
      <c r="N934" s="38" t="str">
        <f t="shared" si="42"/>
        <v>234</v>
      </c>
      <c r="O934" s="38">
        <f t="shared" si="43"/>
        <v>9</v>
      </c>
      <c r="P934" s="38">
        <f t="shared" si="44"/>
        <v>4</v>
      </c>
      <c r="Q934" s="12" t="str">
        <f>IF(I934=0,"Never Recharged",INDEX(RFM_Method!$C$32:$G$36,6-K934,P934))</f>
        <v>At Risk</v>
      </c>
      <c r="R934" s="39">
        <f>SUMIFS(Raw_DataUsage!$D$2:$D$5001,Raw_DataUsage!$B$2:$B$5001,A934)/1024</f>
        <v>3.1144335937500003</v>
      </c>
      <c r="S934" s="40">
        <f>SUMIFS(Raw_Calls!$D$2:$D$5001,Raw_Calls!$B$2:$B$5001,A934)/60</f>
        <v>130.05000000000001</v>
      </c>
      <c r="T934" s="38" t="str">
        <f>IF(COUNTIFS(Raw_Subscriptions!$B$2:$B$3001,A934,Raw_Subscriptions!$F$2:$F$3001,"Active")&gt;0,"Yes","No")</f>
        <v>No</v>
      </c>
    </row>
    <row r="935" spans="1:20" x14ac:dyDescent="0.3">
      <c r="A935" s="13" t="str">
        <f>Raw_Customers!A932</f>
        <v>C000931</v>
      </c>
      <c r="B935" s="13" t="str">
        <f>Raw_Customers!B932</f>
        <v>Suresh Reddy</v>
      </c>
      <c r="C935" s="13" t="str">
        <f>Raw_Customers!E932</f>
        <v>Delhi</v>
      </c>
      <c r="D935" s="13" t="str">
        <f>Raw_Customers!F932</f>
        <v>Mumbai</v>
      </c>
      <c r="E935" s="13" t="str">
        <f>Raw_Customers!H932</f>
        <v>Active</v>
      </c>
      <c r="F935" s="35">
        <f>Raw_Customers!G932</f>
        <v>44558</v>
      </c>
      <c r="G935" s="36">
        <f>IF(I935=0,"",INT(_xlfn.MAXIFS(Raw_Recharges!$D$2:$D$3001,Raw_Recharges!$B$2:$B$3001,A935)))</f>
        <v>45828</v>
      </c>
      <c r="H935" s="12">
        <f>IF(I935=0,"",RFM_Method!$C$5-G935)</f>
        <v>226</v>
      </c>
      <c r="I935" s="12">
        <f>COUNTIFS(Raw_Recharges!$B$2:$B$3001,A935)</f>
        <v>2</v>
      </c>
      <c r="J935" s="37">
        <f>IF(I935=0,"",SUMIFS(Raw_Recharges!$E$2:$E$3001,Raw_Recharges!$B$2:$B$3001,A935))</f>
        <v>978</v>
      </c>
      <c r="K935" s="38">
        <f>IF(I935=0,0,IF(H935&lt;=RFM_Method!$C$22,5,IF(H935&lt;=RFM_Method!$C$23,4,IF(H935&lt;=RFM_Method!$C$24,3,IF(H935&lt;=RFM_Method!$C$25,2,1)))))</f>
        <v>2</v>
      </c>
      <c r="L935" s="38">
        <f>IF(I935=0,0,IF(I935&gt;=RFM_Method!$E$22,5,IF(I935&gt;=RFM_Method!$E$23,4,IF(I935&gt;=RFM_Method!$E$24,3,IF(I935&gt;=RFM_Method!$E$25,2,1)))))</f>
        <v>2</v>
      </c>
      <c r="M935" s="38">
        <f>IF(I935=0,0,IF(J935&gt;=RFM_Method!$D$25,5,IF(J935&gt;=RFM_Method!$D$24,4,IF(J935&gt;=RFM_Method!$D$23,3,IF(J935&gt;=RFM_Method!$D$22,2,1)))))</f>
        <v>3</v>
      </c>
      <c r="N935" s="38" t="str">
        <f t="shared" si="42"/>
        <v>223</v>
      </c>
      <c r="O935" s="38">
        <f t="shared" si="43"/>
        <v>7</v>
      </c>
      <c r="P935" s="38">
        <f t="shared" si="44"/>
        <v>3</v>
      </c>
      <c r="Q935" s="12" t="str">
        <f>IF(I935=0,"Never Recharged",INDEX(RFM_Method!$C$32:$G$36,6-K935,P935))</f>
        <v>At Risk</v>
      </c>
      <c r="R935" s="39">
        <f>SUMIFS(Raw_DataUsage!$D$2:$D$5001,Raw_DataUsage!$B$2:$B$5001,A935)/1024</f>
        <v>6.6958691406250006</v>
      </c>
      <c r="S935" s="40">
        <f>SUMIFS(Raw_Calls!$D$2:$D$5001,Raw_Calls!$B$2:$B$5001,A935)/60</f>
        <v>78.233333333333334</v>
      </c>
      <c r="T935" s="38" t="str">
        <f>IF(COUNTIFS(Raw_Subscriptions!$B$2:$B$3001,A935,Raw_Subscriptions!$F$2:$F$3001,"Active")&gt;0,"Yes","No")</f>
        <v>Yes</v>
      </c>
    </row>
    <row r="936" spans="1:20" x14ac:dyDescent="0.3">
      <c r="A936" s="13" t="str">
        <f>Raw_Customers!A933</f>
        <v>C000932</v>
      </c>
      <c r="B936" s="13" t="str">
        <f>Raw_Customers!B933</f>
        <v>Simran Sharma</v>
      </c>
      <c r="C936" s="13" t="str">
        <f>Raw_Customers!E933</f>
        <v>Mumbai</v>
      </c>
      <c r="D936" s="13" t="str">
        <f>Raw_Customers!F933</f>
        <v>Mumbai</v>
      </c>
      <c r="E936" s="13" t="str">
        <f>Raw_Customers!H933</f>
        <v>Active</v>
      </c>
      <c r="F936" s="35">
        <f>Raw_Customers!G933</f>
        <v>44196</v>
      </c>
      <c r="G936" s="36">
        <f>IF(I936=0,"",INT(_xlfn.MAXIFS(Raw_Recharges!$D$2:$D$3001,Raw_Recharges!$B$2:$B$3001,A936)))</f>
        <v>45883</v>
      </c>
      <c r="H936" s="12">
        <f>IF(I936=0,"",RFM_Method!$C$5-G936)</f>
        <v>171</v>
      </c>
      <c r="I936" s="12">
        <f>COUNTIFS(Raw_Recharges!$B$2:$B$3001,A936)</f>
        <v>3</v>
      </c>
      <c r="J936" s="37">
        <f>IF(I936=0,"",SUMIFS(Raw_Recharges!$E$2:$E$3001,Raw_Recharges!$B$2:$B$3001,A936))</f>
        <v>3777</v>
      </c>
      <c r="K936" s="38">
        <f>IF(I936=0,0,IF(H936&lt;=RFM_Method!$C$22,5,IF(H936&lt;=RFM_Method!$C$23,4,IF(H936&lt;=RFM_Method!$C$24,3,IF(H936&lt;=RFM_Method!$C$25,2,1)))))</f>
        <v>2</v>
      </c>
      <c r="L936" s="38">
        <f>IF(I936=0,0,IF(I936&gt;=RFM_Method!$E$22,5,IF(I936&gt;=RFM_Method!$E$23,4,IF(I936&gt;=RFM_Method!$E$24,3,IF(I936&gt;=RFM_Method!$E$25,2,1)))))</f>
        <v>3</v>
      </c>
      <c r="M936" s="38">
        <f>IF(I936=0,0,IF(J936&gt;=RFM_Method!$D$25,5,IF(J936&gt;=RFM_Method!$D$24,4,IF(J936&gt;=RFM_Method!$D$23,3,IF(J936&gt;=RFM_Method!$D$22,2,1)))))</f>
        <v>5</v>
      </c>
      <c r="N936" s="38" t="str">
        <f t="shared" si="42"/>
        <v>235</v>
      </c>
      <c r="O936" s="38">
        <f t="shared" si="43"/>
        <v>10</v>
      </c>
      <c r="P936" s="38">
        <f t="shared" si="44"/>
        <v>4</v>
      </c>
      <c r="Q936" s="12" t="str">
        <f>IF(I936=0,"Never Recharged",INDEX(RFM_Method!$C$32:$G$36,6-K936,P936))</f>
        <v>At Risk</v>
      </c>
      <c r="R936" s="39">
        <f>SUMIFS(Raw_DataUsage!$D$2:$D$5001,Raw_DataUsage!$B$2:$B$5001,A936)/1024</f>
        <v>4.2447363281250006</v>
      </c>
      <c r="S936" s="40">
        <f>SUMIFS(Raw_Calls!$D$2:$D$5001,Raw_Calls!$B$2:$B$5001,A936)/60</f>
        <v>96.11666666666666</v>
      </c>
      <c r="T936" s="38" t="str">
        <f>IF(COUNTIFS(Raw_Subscriptions!$B$2:$B$3001,A936,Raw_Subscriptions!$F$2:$F$3001,"Active")&gt;0,"Yes","No")</f>
        <v>Yes</v>
      </c>
    </row>
    <row r="937" spans="1:20" x14ac:dyDescent="0.3">
      <c r="A937" s="13" t="str">
        <f>Raw_Customers!A934</f>
        <v>C000933</v>
      </c>
      <c r="B937" s="13" t="str">
        <f>Raw_Customers!B934</f>
        <v>Amit Patel</v>
      </c>
      <c r="C937" s="13" t="str">
        <f>Raw_Customers!E934</f>
        <v>Bangalore</v>
      </c>
      <c r="D937" s="13" t="str">
        <f>Raw_Customers!F934</f>
        <v>Telangana</v>
      </c>
      <c r="E937" s="13" t="str">
        <f>Raw_Customers!H934</f>
        <v>Active</v>
      </c>
      <c r="F937" s="35">
        <f>Raw_Customers!G934</f>
        <v>45271</v>
      </c>
      <c r="G937" s="36">
        <f>IF(I937=0,"",INT(_xlfn.MAXIFS(Raw_Recharges!$D$2:$D$3001,Raw_Recharges!$B$2:$B$3001,A937)))</f>
        <v>45937</v>
      </c>
      <c r="H937" s="12">
        <f>IF(I937=0,"",RFM_Method!$C$5-G937)</f>
        <v>117</v>
      </c>
      <c r="I937" s="12">
        <f>COUNTIFS(Raw_Recharges!$B$2:$B$3001,A937)</f>
        <v>3</v>
      </c>
      <c r="J937" s="37">
        <f>IF(I937=0,"",SUMIFS(Raw_Recharges!$E$2:$E$3001,Raw_Recharges!$B$2:$B$3001,A937))</f>
        <v>1097</v>
      </c>
      <c r="K937" s="38">
        <f>IF(I937=0,0,IF(H937&lt;=RFM_Method!$C$22,5,IF(H937&lt;=RFM_Method!$C$23,4,IF(H937&lt;=RFM_Method!$C$24,3,IF(H937&lt;=RFM_Method!$C$25,2,1)))))</f>
        <v>3</v>
      </c>
      <c r="L937" s="38">
        <f>IF(I937=0,0,IF(I937&gt;=RFM_Method!$E$22,5,IF(I937&gt;=RFM_Method!$E$23,4,IF(I937&gt;=RFM_Method!$E$24,3,IF(I937&gt;=RFM_Method!$E$25,2,1)))))</f>
        <v>3</v>
      </c>
      <c r="M937" s="38">
        <f>IF(I937=0,0,IF(J937&gt;=RFM_Method!$D$25,5,IF(J937&gt;=RFM_Method!$D$24,4,IF(J937&gt;=RFM_Method!$D$23,3,IF(J937&gt;=RFM_Method!$D$22,2,1)))))</f>
        <v>3</v>
      </c>
      <c r="N937" s="38" t="str">
        <f t="shared" si="42"/>
        <v>333</v>
      </c>
      <c r="O937" s="38">
        <f t="shared" si="43"/>
        <v>9</v>
      </c>
      <c r="P937" s="38">
        <f t="shared" si="44"/>
        <v>3</v>
      </c>
      <c r="Q937" s="12" t="str">
        <f>IF(I937=0,"Never Recharged",INDEX(RFM_Method!$C$32:$G$36,6-K937,P937))</f>
        <v>Need Attention</v>
      </c>
      <c r="R937" s="39">
        <f>SUMIFS(Raw_DataUsage!$D$2:$D$5001,Raw_DataUsage!$B$2:$B$5001,A937)/1024</f>
        <v>2.3103808593749999</v>
      </c>
      <c r="S937" s="40">
        <f>SUMIFS(Raw_Calls!$D$2:$D$5001,Raw_Calls!$B$2:$B$5001,A937)/60</f>
        <v>0</v>
      </c>
      <c r="T937" s="38" t="str">
        <f>IF(COUNTIFS(Raw_Subscriptions!$B$2:$B$3001,A937,Raw_Subscriptions!$F$2:$F$3001,"Active")&gt;0,"Yes","No")</f>
        <v>Yes</v>
      </c>
    </row>
    <row r="938" spans="1:20" x14ac:dyDescent="0.3">
      <c r="A938" s="13" t="str">
        <f>Raw_Customers!A935</f>
        <v>C000934</v>
      </c>
      <c r="B938" s="13" t="str">
        <f>Raw_Customers!B935</f>
        <v>Amit Jha</v>
      </c>
      <c r="C938" s="13" t="str">
        <f>Raw_Customers!E935</f>
        <v>Hyderabad</v>
      </c>
      <c r="D938" s="13" t="str">
        <f>Raw_Customers!F935</f>
        <v>Telangana</v>
      </c>
      <c r="E938" s="13" t="str">
        <f>Raw_Customers!H935</f>
        <v>Inactive</v>
      </c>
      <c r="F938" s="35">
        <f>Raw_Customers!G935</f>
        <v>45034</v>
      </c>
      <c r="G938" s="36">
        <f>IF(I938=0,"",INT(_xlfn.MAXIFS(Raw_Recharges!$D$2:$D$3001,Raw_Recharges!$B$2:$B$3001,A938)))</f>
        <v>45890</v>
      </c>
      <c r="H938" s="12">
        <f>IF(I938=0,"",RFM_Method!$C$5-G938)</f>
        <v>164</v>
      </c>
      <c r="I938" s="12">
        <f>COUNTIFS(Raw_Recharges!$B$2:$B$3001,A938)</f>
        <v>2</v>
      </c>
      <c r="J938" s="37">
        <f>IF(I938=0,"",SUMIFS(Raw_Recharges!$E$2:$E$3001,Raw_Recharges!$B$2:$B$3001,A938))</f>
        <v>978</v>
      </c>
      <c r="K938" s="38">
        <f>IF(I938=0,0,IF(H938&lt;=RFM_Method!$C$22,5,IF(H938&lt;=RFM_Method!$C$23,4,IF(H938&lt;=RFM_Method!$C$24,3,IF(H938&lt;=RFM_Method!$C$25,2,1)))))</f>
        <v>2</v>
      </c>
      <c r="L938" s="38">
        <f>IF(I938=0,0,IF(I938&gt;=RFM_Method!$E$22,5,IF(I938&gt;=RFM_Method!$E$23,4,IF(I938&gt;=RFM_Method!$E$24,3,IF(I938&gt;=RFM_Method!$E$25,2,1)))))</f>
        <v>2</v>
      </c>
      <c r="M938" s="38">
        <f>IF(I938=0,0,IF(J938&gt;=RFM_Method!$D$25,5,IF(J938&gt;=RFM_Method!$D$24,4,IF(J938&gt;=RFM_Method!$D$23,3,IF(J938&gt;=RFM_Method!$D$22,2,1)))))</f>
        <v>3</v>
      </c>
      <c r="N938" s="38" t="str">
        <f t="shared" si="42"/>
        <v>223</v>
      </c>
      <c r="O938" s="38">
        <f t="shared" si="43"/>
        <v>7</v>
      </c>
      <c r="P938" s="38">
        <f t="shared" si="44"/>
        <v>3</v>
      </c>
      <c r="Q938" s="12" t="str">
        <f>IF(I938=0,"Never Recharged",INDEX(RFM_Method!$C$32:$G$36,6-K938,P938))</f>
        <v>At Risk</v>
      </c>
      <c r="R938" s="39">
        <f>SUMIFS(Raw_DataUsage!$D$2:$D$5001,Raw_DataUsage!$B$2:$B$5001,A938)/1024</f>
        <v>3.764931640625</v>
      </c>
      <c r="S938" s="40">
        <f>SUMIFS(Raw_Calls!$D$2:$D$5001,Raw_Calls!$B$2:$B$5001,A938)/60</f>
        <v>67.75</v>
      </c>
      <c r="T938" s="38" t="str">
        <f>IF(COUNTIFS(Raw_Subscriptions!$B$2:$B$3001,A938,Raw_Subscriptions!$F$2:$F$3001,"Active")&gt;0,"Yes","No")</f>
        <v>No</v>
      </c>
    </row>
    <row r="939" spans="1:20" x14ac:dyDescent="0.3">
      <c r="A939" s="13" t="str">
        <f>Raw_Customers!A936</f>
        <v>C000935</v>
      </c>
      <c r="B939" s="13" t="str">
        <f>Raw_Customers!B936</f>
        <v>Rahul Sharma</v>
      </c>
      <c r="C939" s="13" t="str">
        <f>Raw_Customers!E936</f>
        <v>Mumbai</v>
      </c>
      <c r="D939" s="13" t="str">
        <f>Raw_Customers!F936</f>
        <v>Maharashtra</v>
      </c>
      <c r="E939" s="13" t="str">
        <f>Raw_Customers!H936</f>
        <v>Active</v>
      </c>
      <c r="F939" s="35">
        <f>Raw_Customers!G936</f>
        <v>44951</v>
      </c>
      <c r="G939" s="36">
        <f>IF(I939=0,"",INT(_xlfn.MAXIFS(Raw_Recharges!$D$2:$D$3001,Raw_Recharges!$B$2:$B$3001,A939)))</f>
        <v>46021</v>
      </c>
      <c r="H939" s="12">
        <f>IF(I939=0,"",RFM_Method!$C$5-G939)</f>
        <v>33</v>
      </c>
      <c r="I939" s="12">
        <f>COUNTIFS(Raw_Recharges!$B$2:$B$3001,A939)</f>
        <v>2</v>
      </c>
      <c r="J939" s="37">
        <f>IF(I939=0,"",SUMIFS(Raw_Recharges!$E$2:$E$3001,Raw_Recharges!$B$2:$B$3001,A939))</f>
        <v>3478</v>
      </c>
      <c r="K939" s="38">
        <f>IF(I939=0,0,IF(H939&lt;=RFM_Method!$C$22,5,IF(H939&lt;=RFM_Method!$C$23,4,IF(H939&lt;=RFM_Method!$C$24,3,IF(H939&lt;=RFM_Method!$C$25,2,1)))))</f>
        <v>5</v>
      </c>
      <c r="L939" s="38">
        <f>IF(I939=0,0,IF(I939&gt;=RFM_Method!$E$22,5,IF(I939&gt;=RFM_Method!$E$23,4,IF(I939&gt;=RFM_Method!$E$24,3,IF(I939&gt;=RFM_Method!$E$25,2,1)))))</f>
        <v>2</v>
      </c>
      <c r="M939" s="38">
        <f>IF(I939=0,0,IF(J939&gt;=RFM_Method!$D$25,5,IF(J939&gt;=RFM_Method!$D$24,4,IF(J939&gt;=RFM_Method!$D$23,3,IF(J939&gt;=RFM_Method!$D$22,2,1)))))</f>
        <v>5</v>
      </c>
      <c r="N939" s="38" t="str">
        <f t="shared" si="42"/>
        <v>525</v>
      </c>
      <c r="O939" s="38">
        <f t="shared" si="43"/>
        <v>12</v>
      </c>
      <c r="P939" s="38">
        <f t="shared" si="44"/>
        <v>4</v>
      </c>
      <c r="Q939" s="12" t="str">
        <f>IF(I939=0,"Never Recharged",INDEX(RFM_Method!$C$32:$G$36,6-K939,P939))</f>
        <v>Loyal Customers</v>
      </c>
      <c r="R939" s="39">
        <f>SUMIFS(Raw_DataUsage!$D$2:$D$5001,Raw_DataUsage!$B$2:$B$5001,A939)/1024</f>
        <v>9.2807226562500009</v>
      </c>
      <c r="S939" s="40">
        <f>SUMIFS(Raw_Calls!$D$2:$D$5001,Raw_Calls!$B$2:$B$5001,A939)/60</f>
        <v>229.6</v>
      </c>
      <c r="T939" s="38" t="str">
        <f>IF(COUNTIFS(Raw_Subscriptions!$B$2:$B$3001,A939,Raw_Subscriptions!$F$2:$F$3001,"Active")&gt;0,"Yes","No")</f>
        <v>Yes</v>
      </c>
    </row>
    <row r="940" spans="1:20" x14ac:dyDescent="0.3">
      <c r="A940" s="13" t="str">
        <f>Raw_Customers!A937</f>
        <v>C000936</v>
      </c>
      <c r="B940" s="13" t="str">
        <f>Raw_Customers!B937</f>
        <v>Amit Mishra</v>
      </c>
      <c r="C940" s="13" t="str">
        <f>Raw_Customers!E937</f>
        <v>Mumbai</v>
      </c>
      <c r="D940" s="13" t="str">
        <f>Raw_Customers!F937</f>
        <v>Delhi NCR</v>
      </c>
      <c r="E940" s="13" t="str">
        <f>Raw_Customers!H937</f>
        <v>Active</v>
      </c>
      <c r="F940" s="35">
        <f>Raw_Customers!G937</f>
        <v>45309</v>
      </c>
      <c r="G940" s="36">
        <f>IF(I940=0,"",INT(_xlfn.MAXIFS(Raw_Recharges!$D$2:$D$3001,Raw_Recharges!$B$2:$B$3001,A940)))</f>
        <v>45844</v>
      </c>
      <c r="H940" s="12">
        <f>IF(I940=0,"",RFM_Method!$C$5-G940)</f>
        <v>210</v>
      </c>
      <c r="I940" s="12">
        <f>COUNTIFS(Raw_Recharges!$B$2:$B$3001,A940)</f>
        <v>1</v>
      </c>
      <c r="J940" s="37">
        <f>IF(I940=0,"",SUMIFS(Raw_Recharges!$E$2:$E$3001,Raw_Recharges!$B$2:$B$3001,A940))</f>
        <v>499</v>
      </c>
      <c r="K940" s="38">
        <f>IF(I940=0,0,IF(H940&lt;=RFM_Method!$C$22,5,IF(H940&lt;=RFM_Method!$C$23,4,IF(H940&lt;=RFM_Method!$C$24,3,IF(H940&lt;=RFM_Method!$C$25,2,1)))))</f>
        <v>2</v>
      </c>
      <c r="L940" s="38">
        <f>IF(I940=0,0,IF(I940&gt;=RFM_Method!$E$22,5,IF(I940&gt;=RFM_Method!$E$23,4,IF(I940&gt;=RFM_Method!$E$24,3,IF(I940&gt;=RFM_Method!$E$25,2,1)))))</f>
        <v>1</v>
      </c>
      <c r="M940" s="38">
        <f>IF(I940=0,0,IF(J940&gt;=RFM_Method!$D$25,5,IF(J940&gt;=RFM_Method!$D$24,4,IF(J940&gt;=RFM_Method!$D$23,3,IF(J940&gt;=RFM_Method!$D$22,2,1)))))</f>
        <v>2</v>
      </c>
      <c r="N940" s="38" t="str">
        <f t="shared" si="42"/>
        <v>212</v>
      </c>
      <c r="O940" s="38">
        <f t="shared" si="43"/>
        <v>5</v>
      </c>
      <c r="P940" s="38">
        <f t="shared" si="44"/>
        <v>2</v>
      </c>
      <c r="Q940" s="12" t="str">
        <f>IF(I940=0,"Never Recharged",INDEX(RFM_Method!$C$32:$G$36,6-K940,P940))</f>
        <v>About to Sleep</v>
      </c>
      <c r="R940" s="39">
        <f>SUMIFS(Raw_DataUsage!$D$2:$D$5001,Raw_DataUsage!$B$2:$B$5001,A940)/1024</f>
        <v>2.8800488281249996</v>
      </c>
      <c r="S940" s="40">
        <f>SUMIFS(Raw_Calls!$D$2:$D$5001,Raw_Calls!$B$2:$B$5001,A940)/60</f>
        <v>60.116666666666667</v>
      </c>
      <c r="T940" s="38" t="str">
        <f>IF(COUNTIFS(Raw_Subscriptions!$B$2:$B$3001,A940,Raw_Subscriptions!$F$2:$F$3001,"Active")&gt;0,"Yes","No")</f>
        <v>No</v>
      </c>
    </row>
    <row r="941" spans="1:20" x14ac:dyDescent="0.3">
      <c r="A941" s="13" t="str">
        <f>Raw_Customers!A938</f>
        <v>C000937</v>
      </c>
      <c r="B941" s="13" t="str">
        <f>Raw_Customers!B938</f>
        <v>Pooja Singh</v>
      </c>
      <c r="C941" s="13" t="str">
        <f>Raw_Customers!E938</f>
        <v>Pune</v>
      </c>
      <c r="D941" s="13" t="str">
        <f>Raw_Customers!F938</f>
        <v>Mumbai</v>
      </c>
      <c r="E941" s="13" t="str">
        <f>Raw_Customers!H938</f>
        <v>Active</v>
      </c>
      <c r="F941" s="35">
        <f>Raw_Customers!G938</f>
        <v>44918</v>
      </c>
      <c r="G941" s="36">
        <f>IF(I941=0,"",INT(_xlfn.MAXIFS(Raw_Recharges!$D$2:$D$3001,Raw_Recharges!$B$2:$B$3001,A941)))</f>
        <v>45995</v>
      </c>
      <c r="H941" s="12">
        <f>IF(I941=0,"",RFM_Method!$C$5-G941)</f>
        <v>59</v>
      </c>
      <c r="I941" s="12">
        <f>COUNTIFS(Raw_Recharges!$B$2:$B$3001,A941)</f>
        <v>2</v>
      </c>
      <c r="J941" s="37">
        <f>IF(I941=0,"",SUMIFS(Raw_Recharges!$E$2:$E$3001,Raw_Recharges!$B$2:$B$3001,A941))</f>
        <v>1098</v>
      </c>
      <c r="K941" s="38">
        <f>IF(I941=0,0,IF(H941&lt;=RFM_Method!$C$22,5,IF(H941&lt;=RFM_Method!$C$23,4,IF(H941&lt;=RFM_Method!$C$24,3,IF(H941&lt;=RFM_Method!$C$25,2,1)))))</f>
        <v>4</v>
      </c>
      <c r="L941" s="38">
        <f>IF(I941=0,0,IF(I941&gt;=RFM_Method!$E$22,5,IF(I941&gt;=RFM_Method!$E$23,4,IF(I941&gt;=RFM_Method!$E$24,3,IF(I941&gt;=RFM_Method!$E$25,2,1)))))</f>
        <v>2</v>
      </c>
      <c r="M941" s="38">
        <f>IF(I941=0,0,IF(J941&gt;=RFM_Method!$D$25,5,IF(J941&gt;=RFM_Method!$D$24,4,IF(J941&gt;=RFM_Method!$D$23,3,IF(J941&gt;=RFM_Method!$D$22,2,1)))))</f>
        <v>3</v>
      </c>
      <c r="N941" s="38" t="str">
        <f t="shared" si="42"/>
        <v>423</v>
      </c>
      <c r="O941" s="38">
        <f t="shared" si="43"/>
        <v>9</v>
      </c>
      <c r="P941" s="38">
        <f t="shared" si="44"/>
        <v>3</v>
      </c>
      <c r="Q941" s="12" t="str">
        <f>IF(I941=0,"Never Recharged",INDEX(RFM_Method!$C$32:$G$36,6-K941,P941))</f>
        <v>Potential Loyalist</v>
      </c>
      <c r="R941" s="39">
        <f>SUMIFS(Raw_DataUsage!$D$2:$D$5001,Raw_DataUsage!$B$2:$B$5001,A941)/1024</f>
        <v>0</v>
      </c>
      <c r="S941" s="40">
        <f>SUMIFS(Raw_Calls!$D$2:$D$5001,Raw_Calls!$B$2:$B$5001,A941)/60</f>
        <v>55.483333333333334</v>
      </c>
      <c r="T941" s="38" t="str">
        <f>IF(COUNTIFS(Raw_Subscriptions!$B$2:$B$3001,A941,Raw_Subscriptions!$F$2:$F$3001,"Active")&gt;0,"Yes","No")</f>
        <v>Yes</v>
      </c>
    </row>
    <row r="942" spans="1:20" x14ac:dyDescent="0.3">
      <c r="A942" s="13" t="str">
        <f>Raw_Customers!A939</f>
        <v>C000938</v>
      </c>
      <c r="B942" s="13" t="str">
        <f>Raw_Customers!B939</f>
        <v>Anita Patel</v>
      </c>
      <c r="C942" s="13" t="str">
        <f>Raw_Customers!E939</f>
        <v>Delhi</v>
      </c>
      <c r="D942" s="13" t="str">
        <f>Raw_Customers!F939</f>
        <v>Karnataka</v>
      </c>
      <c r="E942" s="13" t="str">
        <f>Raw_Customers!H939</f>
        <v>Active</v>
      </c>
      <c r="F942" s="35">
        <f>Raw_Customers!G939</f>
        <v>44811</v>
      </c>
      <c r="G942" s="36">
        <f>IF(I942=0,"",INT(_xlfn.MAXIFS(Raw_Recharges!$D$2:$D$3001,Raw_Recharges!$B$2:$B$3001,A942)))</f>
        <v>45927</v>
      </c>
      <c r="H942" s="12">
        <f>IF(I942=0,"",RFM_Method!$C$5-G942)</f>
        <v>127</v>
      </c>
      <c r="I942" s="12">
        <f>COUNTIFS(Raw_Recharges!$B$2:$B$3001,A942)</f>
        <v>2</v>
      </c>
      <c r="J942" s="37">
        <f>IF(I942=0,"",SUMIFS(Raw_Recharges!$E$2:$E$3001,Raw_Recharges!$B$2:$B$3001,A942))</f>
        <v>497</v>
      </c>
      <c r="K942" s="38">
        <f>IF(I942=0,0,IF(H942&lt;=RFM_Method!$C$22,5,IF(H942&lt;=RFM_Method!$C$23,4,IF(H942&lt;=RFM_Method!$C$24,3,IF(H942&lt;=RFM_Method!$C$25,2,1)))))</f>
        <v>3</v>
      </c>
      <c r="L942" s="38">
        <f>IF(I942=0,0,IF(I942&gt;=RFM_Method!$E$22,5,IF(I942&gt;=RFM_Method!$E$23,4,IF(I942&gt;=RFM_Method!$E$24,3,IF(I942&gt;=RFM_Method!$E$25,2,1)))))</f>
        <v>2</v>
      </c>
      <c r="M942" s="38">
        <f>IF(I942=0,0,IF(J942&gt;=RFM_Method!$D$25,5,IF(J942&gt;=RFM_Method!$D$24,4,IF(J942&gt;=RFM_Method!$D$23,3,IF(J942&gt;=RFM_Method!$D$22,2,1)))))</f>
        <v>2</v>
      </c>
      <c r="N942" s="38" t="str">
        <f t="shared" si="42"/>
        <v>322</v>
      </c>
      <c r="O942" s="38">
        <f t="shared" si="43"/>
        <v>7</v>
      </c>
      <c r="P942" s="38">
        <f t="shared" si="44"/>
        <v>2</v>
      </c>
      <c r="Q942" s="12" t="str">
        <f>IF(I942=0,"Never Recharged",INDEX(RFM_Method!$C$32:$G$36,6-K942,P942))</f>
        <v>Need Attention</v>
      </c>
      <c r="R942" s="39">
        <f>SUMIFS(Raw_DataUsage!$D$2:$D$5001,Raw_DataUsage!$B$2:$B$5001,A942)/1024</f>
        <v>1.4199804687499999</v>
      </c>
      <c r="S942" s="40">
        <f>SUMIFS(Raw_Calls!$D$2:$D$5001,Raw_Calls!$B$2:$B$5001,A942)/60</f>
        <v>0</v>
      </c>
      <c r="T942" s="38" t="str">
        <f>IF(COUNTIFS(Raw_Subscriptions!$B$2:$B$3001,A942,Raw_Subscriptions!$F$2:$F$3001,"Active")&gt;0,"Yes","No")</f>
        <v>No</v>
      </c>
    </row>
    <row r="943" spans="1:20" x14ac:dyDescent="0.3">
      <c r="A943" s="13" t="str">
        <f>Raw_Customers!A940</f>
        <v>C000939</v>
      </c>
      <c r="B943" s="13" t="str">
        <f>Raw_Customers!B940</f>
        <v>Priya Singh</v>
      </c>
      <c r="C943" s="13" t="str">
        <f>Raw_Customers!E940</f>
        <v>Hyderabad</v>
      </c>
      <c r="D943" s="13" t="str">
        <f>Raw_Customers!F940</f>
        <v>UP East</v>
      </c>
      <c r="E943" s="13" t="str">
        <f>Raw_Customers!H940</f>
        <v>Inactive</v>
      </c>
      <c r="F943" s="35">
        <f>Raw_Customers!G940</f>
        <v>44921</v>
      </c>
      <c r="G943" s="36">
        <f>IF(I943=0,"",INT(_xlfn.MAXIFS(Raw_Recharges!$D$2:$D$3001,Raw_Recharges!$B$2:$B$3001,A943)))</f>
        <v>45834</v>
      </c>
      <c r="H943" s="12">
        <f>IF(I943=0,"",RFM_Method!$C$5-G943)</f>
        <v>220</v>
      </c>
      <c r="I943" s="12">
        <f>COUNTIFS(Raw_Recharges!$B$2:$B$3001,A943)</f>
        <v>2</v>
      </c>
      <c r="J943" s="37">
        <f>IF(I943=0,"",SUMIFS(Raw_Recharges!$E$2:$E$3001,Raw_Recharges!$B$2:$B$3001,A943))</f>
        <v>765</v>
      </c>
      <c r="K943" s="38">
        <f>IF(I943=0,0,IF(H943&lt;=RFM_Method!$C$22,5,IF(H943&lt;=RFM_Method!$C$23,4,IF(H943&lt;=RFM_Method!$C$24,3,IF(H943&lt;=RFM_Method!$C$25,2,1)))))</f>
        <v>2</v>
      </c>
      <c r="L943" s="38">
        <f>IF(I943=0,0,IF(I943&gt;=RFM_Method!$E$22,5,IF(I943&gt;=RFM_Method!$E$23,4,IF(I943&gt;=RFM_Method!$E$24,3,IF(I943&gt;=RFM_Method!$E$25,2,1)))))</f>
        <v>2</v>
      </c>
      <c r="M943" s="38">
        <f>IF(I943=0,0,IF(J943&gt;=RFM_Method!$D$25,5,IF(J943&gt;=RFM_Method!$D$24,4,IF(J943&gt;=RFM_Method!$D$23,3,IF(J943&gt;=RFM_Method!$D$22,2,1)))))</f>
        <v>3</v>
      </c>
      <c r="N943" s="38" t="str">
        <f t="shared" si="42"/>
        <v>223</v>
      </c>
      <c r="O943" s="38">
        <f t="shared" si="43"/>
        <v>7</v>
      </c>
      <c r="P943" s="38">
        <f t="shared" si="44"/>
        <v>3</v>
      </c>
      <c r="Q943" s="12" t="str">
        <f>IF(I943=0,"Never Recharged",INDEX(RFM_Method!$C$32:$G$36,6-K943,P943))</f>
        <v>At Risk</v>
      </c>
      <c r="R943" s="39">
        <f>SUMIFS(Raw_DataUsage!$D$2:$D$5001,Raw_DataUsage!$B$2:$B$5001,A943)/1024</f>
        <v>5.7600976562500001</v>
      </c>
      <c r="S943" s="40">
        <f>SUMIFS(Raw_Calls!$D$2:$D$5001,Raw_Calls!$B$2:$B$5001,A943)/60</f>
        <v>0</v>
      </c>
      <c r="T943" s="38" t="str">
        <f>IF(COUNTIFS(Raw_Subscriptions!$B$2:$B$3001,A943,Raw_Subscriptions!$F$2:$F$3001,"Active")&gt;0,"Yes","No")</f>
        <v>No</v>
      </c>
    </row>
    <row r="944" spans="1:20" x14ac:dyDescent="0.3">
      <c r="A944" s="13" t="str">
        <f>Raw_Customers!A941</f>
        <v>C000940</v>
      </c>
      <c r="B944" s="13" t="str">
        <f>Raw_Customers!B941</f>
        <v>Suresh Patel</v>
      </c>
      <c r="C944" s="13" t="str">
        <f>Raw_Customers!E941</f>
        <v>Chennai</v>
      </c>
      <c r="D944" s="13" t="str">
        <f>Raw_Customers!F941</f>
        <v>UP East</v>
      </c>
      <c r="E944" s="13" t="str">
        <f>Raw_Customers!H941</f>
        <v>Inactive</v>
      </c>
      <c r="F944" s="35">
        <f>Raw_Customers!G941</f>
        <v>45703</v>
      </c>
      <c r="G944" s="36">
        <f>IF(I944=0,"",INT(_xlfn.MAXIFS(Raw_Recharges!$D$2:$D$3001,Raw_Recharges!$B$2:$B$3001,A944)))</f>
        <v>46011</v>
      </c>
      <c r="H944" s="12">
        <f>IF(I944=0,"",RFM_Method!$C$5-G944)</f>
        <v>43</v>
      </c>
      <c r="I944" s="12">
        <f>COUNTIFS(Raw_Recharges!$B$2:$B$3001,A944)</f>
        <v>2</v>
      </c>
      <c r="J944" s="37">
        <f>IF(I944=0,"",SUMIFS(Raw_Recharges!$E$2:$E$3001,Raw_Recharges!$B$2:$B$3001,A944))</f>
        <v>247</v>
      </c>
      <c r="K944" s="38">
        <f>IF(I944=0,0,IF(H944&lt;=RFM_Method!$C$22,5,IF(H944&lt;=RFM_Method!$C$23,4,IF(H944&lt;=RFM_Method!$C$24,3,IF(H944&lt;=RFM_Method!$C$25,2,1)))))</f>
        <v>4</v>
      </c>
      <c r="L944" s="38">
        <f>IF(I944=0,0,IF(I944&gt;=RFM_Method!$E$22,5,IF(I944&gt;=RFM_Method!$E$23,4,IF(I944&gt;=RFM_Method!$E$24,3,IF(I944&gt;=RFM_Method!$E$25,2,1)))))</f>
        <v>2</v>
      </c>
      <c r="M944" s="38">
        <f>IF(I944=0,0,IF(J944&gt;=RFM_Method!$D$25,5,IF(J944&gt;=RFM_Method!$D$24,4,IF(J944&gt;=RFM_Method!$D$23,3,IF(J944&gt;=RFM_Method!$D$22,2,1)))))</f>
        <v>1</v>
      </c>
      <c r="N944" s="38" t="str">
        <f t="shared" si="42"/>
        <v>421</v>
      </c>
      <c r="O944" s="38">
        <f t="shared" si="43"/>
        <v>7</v>
      </c>
      <c r="P944" s="38">
        <f t="shared" si="44"/>
        <v>2</v>
      </c>
      <c r="Q944" s="12" t="str">
        <f>IF(I944=0,"Never Recharged",INDEX(RFM_Method!$C$32:$G$36,6-K944,P944))</f>
        <v>Potential Loyalist</v>
      </c>
      <c r="R944" s="39">
        <f>SUMIFS(Raw_DataUsage!$D$2:$D$5001,Raw_DataUsage!$B$2:$B$5001,A944)/1024</f>
        <v>3.9604589843749998</v>
      </c>
      <c r="S944" s="40">
        <f>SUMIFS(Raw_Calls!$D$2:$D$5001,Raw_Calls!$B$2:$B$5001,A944)/60</f>
        <v>34.133333333333333</v>
      </c>
      <c r="T944" s="38" t="str">
        <f>IF(COUNTIFS(Raw_Subscriptions!$B$2:$B$3001,A944,Raw_Subscriptions!$F$2:$F$3001,"Active")&gt;0,"Yes","No")</f>
        <v>Yes</v>
      </c>
    </row>
    <row r="945" spans="1:20" x14ac:dyDescent="0.3">
      <c r="A945" s="13" t="str">
        <f>Raw_Customers!A942</f>
        <v>C000941</v>
      </c>
      <c r="B945" s="13" t="str">
        <f>Raw_Customers!B942</f>
        <v>Simran Sharma</v>
      </c>
      <c r="C945" s="13" t="str">
        <f>Raw_Customers!E942</f>
        <v>Pune</v>
      </c>
      <c r="D945" s="13" t="str">
        <f>Raw_Customers!F942</f>
        <v>Delhi NCR</v>
      </c>
      <c r="E945" s="13" t="str">
        <f>Raw_Customers!H942</f>
        <v>Active</v>
      </c>
      <c r="F945" s="35">
        <f>Raw_Customers!G942</f>
        <v>46022</v>
      </c>
      <c r="G945" s="36" t="str">
        <f>IF(I945=0,"",INT(_xlfn.MAXIFS(Raw_Recharges!$D$2:$D$3001,Raw_Recharges!$B$2:$B$3001,A945)))</f>
        <v/>
      </c>
      <c r="H945" s="12" t="str">
        <f>IF(I945=0,"",RFM_Method!$C$5-G945)</f>
        <v/>
      </c>
      <c r="I945" s="12">
        <f>COUNTIFS(Raw_Recharges!$B$2:$B$3001,A945)</f>
        <v>0</v>
      </c>
      <c r="J945" s="37" t="str">
        <f>IF(I945=0,"",SUMIFS(Raw_Recharges!$E$2:$E$3001,Raw_Recharges!$B$2:$B$3001,A945))</f>
        <v/>
      </c>
      <c r="K945" s="38">
        <f>IF(I945=0,0,IF(H945&lt;=RFM_Method!$C$22,5,IF(H945&lt;=RFM_Method!$C$23,4,IF(H945&lt;=RFM_Method!$C$24,3,IF(H945&lt;=RFM_Method!$C$25,2,1)))))</f>
        <v>0</v>
      </c>
      <c r="L945" s="38">
        <f>IF(I945=0,0,IF(I945&gt;=RFM_Method!$E$22,5,IF(I945&gt;=RFM_Method!$E$23,4,IF(I945&gt;=RFM_Method!$E$24,3,IF(I945&gt;=RFM_Method!$E$25,2,1)))))</f>
        <v>0</v>
      </c>
      <c r="M945" s="38">
        <f>IF(I945=0,0,IF(J945&gt;=RFM_Method!$D$25,5,IF(J945&gt;=RFM_Method!$D$24,4,IF(J945&gt;=RFM_Method!$D$23,3,IF(J945&gt;=RFM_Method!$D$22,2,1)))))</f>
        <v>0</v>
      </c>
      <c r="N945" s="38" t="str">
        <f t="shared" si="42"/>
        <v>000</v>
      </c>
      <c r="O945" s="38">
        <f t="shared" si="43"/>
        <v>0</v>
      </c>
      <c r="P945" s="38">
        <f t="shared" si="44"/>
        <v>0</v>
      </c>
      <c r="Q945" s="12" t="str">
        <f>IF(I945=0,"Never Recharged",INDEX(RFM_Method!$C$32:$G$36,6-K945,P945))</f>
        <v>Never Recharged</v>
      </c>
      <c r="R945" s="39">
        <f>SUMIFS(Raw_DataUsage!$D$2:$D$5001,Raw_DataUsage!$B$2:$B$5001,A945)/1024</f>
        <v>0</v>
      </c>
      <c r="S945" s="40">
        <f>SUMIFS(Raw_Calls!$D$2:$D$5001,Raw_Calls!$B$2:$B$5001,A945)/60</f>
        <v>13.066666666666666</v>
      </c>
      <c r="T945" s="38" t="str">
        <f>IF(COUNTIFS(Raw_Subscriptions!$B$2:$B$3001,A945,Raw_Subscriptions!$F$2:$F$3001,"Active")&gt;0,"Yes","No")</f>
        <v>No</v>
      </c>
    </row>
    <row r="946" spans="1:20" x14ac:dyDescent="0.3">
      <c r="A946" s="13" t="str">
        <f>Raw_Customers!A943</f>
        <v>C000942</v>
      </c>
      <c r="B946" s="13" t="str">
        <f>Raw_Customers!B943</f>
        <v>Raj Khan</v>
      </c>
      <c r="C946" s="13" t="str">
        <f>Raw_Customers!E943</f>
        <v>Delhi</v>
      </c>
      <c r="D946" s="13" t="str">
        <f>Raw_Customers!F943</f>
        <v>Tamil Nadu</v>
      </c>
      <c r="E946" s="13" t="str">
        <f>Raw_Customers!H943</f>
        <v>Active</v>
      </c>
      <c r="F946" s="35">
        <f>Raw_Customers!G943</f>
        <v>46019</v>
      </c>
      <c r="G946" s="36">
        <f>IF(I946=0,"",INT(_xlfn.MAXIFS(Raw_Recharges!$D$2:$D$3001,Raw_Recharges!$B$2:$B$3001,A946)))</f>
        <v>45973</v>
      </c>
      <c r="H946" s="12">
        <f>IF(I946=0,"",RFM_Method!$C$5-G946)</f>
        <v>81</v>
      </c>
      <c r="I946" s="12">
        <f>COUNTIFS(Raw_Recharges!$B$2:$B$3001,A946)</f>
        <v>1</v>
      </c>
      <c r="J946" s="37">
        <f>IF(I946=0,"",SUMIFS(Raw_Recharges!$E$2:$E$3001,Raw_Recharges!$B$2:$B$3001,A946))</f>
        <v>999</v>
      </c>
      <c r="K946" s="38">
        <f>IF(I946=0,0,IF(H946&lt;=RFM_Method!$C$22,5,IF(H946&lt;=RFM_Method!$C$23,4,IF(H946&lt;=RFM_Method!$C$24,3,IF(H946&lt;=RFM_Method!$C$25,2,1)))))</f>
        <v>4</v>
      </c>
      <c r="L946" s="38">
        <f>IF(I946=0,0,IF(I946&gt;=RFM_Method!$E$22,5,IF(I946&gt;=RFM_Method!$E$23,4,IF(I946&gt;=RFM_Method!$E$24,3,IF(I946&gt;=RFM_Method!$E$25,2,1)))))</f>
        <v>1</v>
      </c>
      <c r="M946" s="38">
        <f>IF(I946=0,0,IF(J946&gt;=RFM_Method!$D$25,5,IF(J946&gt;=RFM_Method!$D$24,4,IF(J946&gt;=RFM_Method!$D$23,3,IF(J946&gt;=RFM_Method!$D$22,2,1)))))</f>
        <v>3</v>
      </c>
      <c r="N946" s="38" t="str">
        <f t="shared" si="42"/>
        <v>413</v>
      </c>
      <c r="O946" s="38">
        <f t="shared" si="43"/>
        <v>8</v>
      </c>
      <c r="P946" s="38">
        <f t="shared" si="44"/>
        <v>2</v>
      </c>
      <c r="Q946" s="12" t="str">
        <f>IF(I946=0,"Never Recharged",INDEX(RFM_Method!$C$32:$G$36,6-K946,P946))</f>
        <v>Potential Loyalist</v>
      </c>
      <c r="R946" s="39">
        <f>SUMIFS(Raw_DataUsage!$D$2:$D$5001,Raw_DataUsage!$B$2:$B$5001,A946)/1024</f>
        <v>1.7889746093749999</v>
      </c>
      <c r="S946" s="40">
        <f>SUMIFS(Raw_Calls!$D$2:$D$5001,Raw_Calls!$B$2:$B$5001,A946)/60</f>
        <v>127.16666666666667</v>
      </c>
      <c r="T946" s="38" t="str">
        <f>IF(COUNTIFS(Raw_Subscriptions!$B$2:$B$3001,A946,Raw_Subscriptions!$F$2:$F$3001,"Active")&gt;0,"Yes","No")</f>
        <v>No</v>
      </c>
    </row>
    <row r="947" spans="1:20" x14ac:dyDescent="0.3">
      <c r="A947" s="13" t="str">
        <f>Raw_Customers!A944</f>
        <v>C000943</v>
      </c>
      <c r="B947" s="13" t="str">
        <f>Raw_Customers!B944</f>
        <v>Amit Reddy</v>
      </c>
      <c r="C947" s="13" t="str">
        <f>Raw_Customers!E944</f>
        <v>Hyderabad</v>
      </c>
      <c r="D947" s="13" t="str">
        <f>Raw_Customers!F944</f>
        <v>Andhra Pradesh</v>
      </c>
      <c r="E947" s="13" t="str">
        <f>Raw_Customers!H944</f>
        <v>Active</v>
      </c>
      <c r="F947" s="35">
        <f>Raw_Customers!G944</f>
        <v>44668</v>
      </c>
      <c r="G947" s="36" t="str">
        <f>IF(I947=0,"",INT(_xlfn.MAXIFS(Raw_Recharges!$D$2:$D$3001,Raw_Recharges!$B$2:$B$3001,A947)))</f>
        <v/>
      </c>
      <c r="H947" s="12" t="str">
        <f>IF(I947=0,"",RFM_Method!$C$5-G947)</f>
        <v/>
      </c>
      <c r="I947" s="12">
        <f>COUNTIFS(Raw_Recharges!$B$2:$B$3001,A947)</f>
        <v>0</v>
      </c>
      <c r="J947" s="37" t="str">
        <f>IF(I947=0,"",SUMIFS(Raw_Recharges!$E$2:$E$3001,Raw_Recharges!$B$2:$B$3001,A947))</f>
        <v/>
      </c>
      <c r="K947" s="38">
        <f>IF(I947=0,0,IF(H947&lt;=RFM_Method!$C$22,5,IF(H947&lt;=RFM_Method!$C$23,4,IF(H947&lt;=RFM_Method!$C$24,3,IF(H947&lt;=RFM_Method!$C$25,2,1)))))</f>
        <v>0</v>
      </c>
      <c r="L947" s="38">
        <f>IF(I947=0,0,IF(I947&gt;=RFM_Method!$E$22,5,IF(I947&gt;=RFM_Method!$E$23,4,IF(I947&gt;=RFM_Method!$E$24,3,IF(I947&gt;=RFM_Method!$E$25,2,1)))))</f>
        <v>0</v>
      </c>
      <c r="M947" s="38">
        <f>IF(I947=0,0,IF(J947&gt;=RFM_Method!$D$25,5,IF(J947&gt;=RFM_Method!$D$24,4,IF(J947&gt;=RFM_Method!$D$23,3,IF(J947&gt;=RFM_Method!$D$22,2,1)))))</f>
        <v>0</v>
      </c>
      <c r="N947" s="38" t="str">
        <f t="shared" si="42"/>
        <v>000</v>
      </c>
      <c r="O947" s="38">
        <f t="shared" si="43"/>
        <v>0</v>
      </c>
      <c r="P947" s="38">
        <f t="shared" si="44"/>
        <v>0</v>
      </c>
      <c r="Q947" s="12" t="str">
        <f>IF(I947=0,"Never Recharged",INDEX(RFM_Method!$C$32:$G$36,6-K947,P947))</f>
        <v>Never Recharged</v>
      </c>
      <c r="R947" s="39">
        <f>SUMIFS(Raw_DataUsage!$D$2:$D$5001,Raw_DataUsage!$B$2:$B$5001,A947)/1024</f>
        <v>6.0122265624999995</v>
      </c>
      <c r="S947" s="40">
        <f>SUMIFS(Raw_Calls!$D$2:$D$5001,Raw_Calls!$B$2:$B$5001,A947)/60</f>
        <v>17.566666666666666</v>
      </c>
      <c r="T947" s="38" t="str">
        <f>IF(COUNTIFS(Raw_Subscriptions!$B$2:$B$3001,A947,Raw_Subscriptions!$F$2:$F$3001,"Active")&gt;0,"Yes","No")</f>
        <v>No</v>
      </c>
    </row>
    <row r="948" spans="1:20" x14ac:dyDescent="0.3">
      <c r="A948" s="13" t="str">
        <f>Raw_Customers!A945</f>
        <v>C000944</v>
      </c>
      <c r="B948" s="13" t="str">
        <f>Raw_Customers!B945</f>
        <v>Simran Singh</v>
      </c>
      <c r="C948" s="13" t="str">
        <f>Raw_Customers!E945</f>
        <v>Bangalore</v>
      </c>
      <c r="D948" s="13" t="str">
        <f>Raw_Customers!F945</f>
        <v>Karnataka</v>
      </c>
      <c r="E948" s="13" t="str">
        <f>Raw_Customers!H945</f>
        <v>Active</v>
      </c>
      <c r="F948" s="35">
        <f>Raw_Customers!G945</f>
        <v>45745</v>
      </c>
      <c r="G948" s="36">
        <f>IF(I948=0,"",INT(_xlfn.MAXIFS(Raw_Recharges!$D$2:$D$3001,Raw_Recharges!$B$2:$B$3001,A948)))</f>
        <v>45862</v>
      </c>
      <c r="H948" s="12">
        <f>IF(I948=0,"",RFM_Method!$C$5-G948)</f>
        <v>192</v>
      </c>
      <c r="I948" s="12">
        <f>COUNTIFS(Raw_Recharges!$B$2:$B$3001,A948)</f>
        <v>3</v>
      </c>
      <c r="J948" s="37">
        <f>IF(I948=0,"",SUMIFS(Raw_Recharges!$E$2:$E$3001,Raw_Recharges!$B$2:$B$3001,A948))</f>
        <v>897</v>
      </c>
      <c r="K948" s="38">
        <f>IF(I948=0,0,IF(H948&lt;=RFM_Method!$C$22,5,IF(H948&lt;=RFM_Method!$C$23,4,IF(H948&lt;=RFM_Method!$C$24,3,IF(H948&lt;=RFM_Method!$C$25,2,1)))))</f>
        <v>2</v>
      </c>
      <c r="L948" s="38">
        <f>IF(I948=0,0,IF(I948&gt;=RFM_Method!$E$22,5,IF(I948&gt;=RFM_Method!$E$23,4,IF(I948&gt;=RFM_Method!$E$24,3,IF(I948&gt;=RFM_Method!$E$25,2,1)))))</f>
        <v>3</v>
      </c>
      <c r="M948" s="38">
        <f>IF(I948=0,0,IF(J948&gt;=RFM_Method!$D$25,5,IF(J948&gt;=RFM_Method!$D$24,4,IF(J948&gt;=RFM_Method!$D$23,3,IF(J948&gt;=RFM_Method!$D$22,2,1)))))</f>
        <v>3</v>
      </c>
      <c r="N948" s="38" t="str">
        <f t="shared" si="42"/>
        <v>233</v>
      </c>
      <c r="O948" s="38">
        <f t="shared" si="43"/>
        <v>8</v>
      </c>
      <c r="P948" s="38">
        <f t="shared" si="44"/>
        <v>3</v>
      </c>
      <c r="Q948" s="12" t="str">
        <f>IF(I948=0,"Never Recharged",INDEX(RFM_Method!$C$32:$G$36,6-K948,P948))</f>
        <v>At Risk</v>
      </c>
      <c r="R948" s="39">
        <f>SUMIFS(Raw_DataUsage!$D$2:$D$5001,Raw_DataUsage!$B$2:$B$5001,A948)/1024</f>
        <v>5.7659179687500002</v>
      </c>
      <c r="S948" s="40">
        <f>SUMIFS(Raw_Calls!$D$2:$D$5001,Raw_Calls!$B$2:$B$5001,A948)/60</f>
        <v>39.93333333333333</v>
      </c>
      <c r="T948" s="38" t="str">
        <f>IF(COUNTIFS(Raw_Subscriptions!$B$2:$B$3001,A948,Raw_Subscriptions!$F$2:$F$3001,"Active")&gt;0,"Yes","No")</f>
        <v>No</v>
      </c>
    </row>
    <row r="949" spans="1:20" x14ac:dyDescent="0.3">
      <c r="A949" s="13" t="str">
        <f>Raw_Customers!A946</f>
        <v>C000945</v>
      </c>
      <c r="B949" s="13" t="str">
        <f>Raw_Customers!B946</f>
        <v>Pooja Gupta</v>
      </c>
      <c r="C949" s="13" t="str">
        <f>Raw_Customers!E946</f>
        <v>Pune</v>
      </c>
      <c r="D949" s="13" t="str">
        <f>Raw_Customers!F946</f>
        <v>Andhra Pradesh</v>
      </c>
      <c r="E949" s="13" t="str">
        <f>Raw_Customers!H946</f>
        <v>Inactive</v>
      </c>
      <c r="F949" s="35">
        <f>Raw_Customers!G946</f>
        <v>44573</v>
      </c>
      <c r="G949" s="36">
        <f>IF(I949=0,"",INT(_xlfn.MAXIFS(Raw_Recharges!$D$2:$D$3001,Raw_Recharges!$B$2:$B$3001,A949)))</f>
        <v>45910</v>
      </c>
      <c r="H949" s="12">
        <f>IF(I949=0,"",RFM_Method!$C$5-G949)</f>
        <v>144</v>
      </c>
      <c r="I949" s="12">
        <f>COUNTIFS(Raw_Recharges!$B$2:$B$3001,A949)</f>
        <v>3</v>
      </c>
      <c r="J949" s="37">
        <f>IF(I949=0,"",SUMIFS(Raw_Recharges!$E$2:$E$3001,Raw_Recharges!$B$2:$B$3001,A949))</f>
        <v>3626</v>
      </c>
      <c r="K949" s="38">
        <f>IF(I949=0,0,IF(H949&lt;=RFM_Method!$C$22,5,IF(H949&lt;=RFM_Method!$C$23,4,IF(H949&lt;=RFM_Method!$C$24,3,IF(H949&lt;=RFM_Method!$C$25,2,1)))))</f>
        <v>2</v>
      </c>
      <c r="L949" s="38">
        <f>IF(I949=0,0,IF(I949&gt;=RFM_Method!$E$22,5,IF(I949&gt;=RFM_Method!$E$23,4,IF(I949&gt;=RFM_Method!$E$24,3,IF(I949&gt;=RFM_Method!$E$25,2,1)))))</f>
        <v>3</v>
      </c>
      <c r="M949" s="38">
        <f>IF(I949=0,0,IF(J949&gt;=RFM_Method!$D$25,5,IF(J949&gt;=RFM_Method!$D$24,4,IF(J949&gt;=RFM_Method!$D$23,3,IF(J949&gt;=RFM_Method!$D$22,2,1)))))</f>
        <v>5</v>
      </c>
      <c r="N949" s="38" t="str">
        <f t="shared" si="42"/>
        <v>235</v>
      </c>
      <c r="O949" s="38">
        <f t="shared" si="43"/>
        <v>10</v>
      </c>
      <c r="P949" s="38">
        <f t="shared" si="44"/>
        <v>4</v>
      </c>
      <c r="Q949" s="12" t="str">
        <f>IF(I949=0,"Never Recharged",INDEX(RFM_Method!$C$32:$G$36,6-K949,P949))</f>
        <v>At Risk</v>
      </c>
      <c r="R949" s="39">
        <f>SUMIFS(Raw_DataUsage!$D$2:$D$5001,Raw_DataUsage!$B$2:$B$5001,A949)/1024</f>
        <v>5.5262597656249994</v>
      </c>
      <c r="S949" s="40">
        <f>SUMIFS(Raw_Calls!$D$2:$D$5001,Raw_Calls!$B$2:$B$5001,A949)/60</f>
        <v>54.916666666666664</v>
      </c>
      <c r="T949" s="38" t="str">
        <f>IF(COUNTIFS(Raw_Subscriptions!$B$2:$B$3001,A949,Raw_Subscriptions!$F$2:$F$3001,"Active")&gt;0,"Yes","No")</f>
        <v>Yes</v>
      </c>
    </row>
    <row r="950" spans="1:20" x14ac:dyDescent="0.3">
      <c r="A950" s="13" t="str">
        <f>Raw_Customers!A947</f>
        <v>C000946</v>
      </c>
      <c r="B950" s="13" t="str">
        <f>Raw_Customers!B947</f>
        <v>Suresh Sharma</v>
      </c>
      <c r="C950" s="13" t="str">
        <f>Raw_Customers!E947</f>
        <v>Delhi</v>
      </c>
      <c r="D950" s="13" t="str">
        <f>Raw_Customers!F947</f>
        <v>UP West</v>
      </c>
      <c r="E950" s="13" t="str">
        <f>Raw_Customers!H947</f>
        <v>Active</v>
      </c>
      <c r="F950" s="35">
        <f>Raw_Customers!G947</f>
        <v>44400</v>
      </c>
      <c r="G950" s="36">
        <f>IF(I950=0,"",INT(_xlfn.MAXIFS(Raw_Recharges!$D$2:$D$3001,Raw_Recharges!$B$2:$B$3001,A950)))</f>
        <v>45865</v>
      </c>
      <c r="H950" s="12">
        <f>IF(I950=0,"",RFM_Method!$C$5-G950)</f>
        <v>189</v>
      </c>
      <c r="I950" s="12">
        <f>COUNTIFS(Raw_Recharges!$B$2:$B$3001,A950)</f>
        <v>2</v>
      </c>
      <c r="J950" s="37">
        <f>IF(I950=0,"",SUMIFS(Raw_Recharges!$E$2:$E$3001,Raw_Recharges!$B$2:$B$3001,A950))</f>
        <v>1145</v>
      </c>
      <c r="K950" s="38">
        <f>IF(I950=0,0,IF(H950&lt;=RFM_Method!$C$22,5,IF(H950&lt;=RFM_Method!$C$23,4,IF(H950&lt;=RFM_Method!$C$24,3,IF(H950&lt;=RFM_Method!$C$25,2,1)))))</f>
        <v>2</v>
      </c>
      <c r="L950" s="38">
        <f>IF(I950=0,0,IF(I950&gt;=RFM_Method!$E$22,5,IF(I950&gt;=RFM_Method!$E$23,4,IF(I950&gt;=RFM_Method!$E$24,3,IF(I950&gt;=RFM_Method!$E$25,2,1)))))</f>
        <v>2</v>
      </c>
      <c r="M950" s="38">
        <f>IF(I950=0,0,IF(J950&gt;=RFM_Method!$D$25,5,IF(J950&gt;=RFM_Method!$D$24,4,IF(J950&gt;=RFM_Method!$D$23,3,IF(J950&gt;=RFM_Method!$D$22,2,1)))))</f>
        <v>4</v>
      </c>
      <c r="N950" s="38" t="str">
        <f t="shared" si="42"/>
        <v>224</v>
      </c>
      <c r="O950" s="38">
        <f t="shared" si="43"/>
        <v>8</v>
      </c>
      <c r="P950" s="38">
        <f t="shared" si="44"/>
        <v>3</v>
      </c>
      <c r="Q950" s="12" t="str">
        <f>IF(I950=0,"Never Recharged",INDEX(RFM_Method!$C$32:$G$36,6-K950,P950))</f>
        <v>At Risk</v>
      </c>
      <c r="R950" s="39">
        <f>SUMIFS(Raw_DataUsage!$D$2:$D$5001,Raw_DataUsage!$B$2:$B$5001,A950)/1024</f>
        <v>6.868896484375</v>
      </c>
      <c r="S950" s="40">
        <f>SUMIFS(Raw_Calls!$D$2:$D$5001,Raw_Calls!$B$2:$B$5001,A950)/60</f>
        <v>50.783333333333331</v>
      </c>
      <c r="T950" s="38" t="str">
        <f>IF(COUNTIFS(Raw_Subscriptions!$B$2:$B$3001,A950,Raw_Subscriptions!$F$2:$F$3001,"Active")&gt;0,"Yes","No")</f>
        <v>Yes</v>
      </c>
    </row>
    <row r="951" spans="1:20" x14ac:dyDescent="0.3">
      <c r="A951" s="13" t="str">
        <f>Raw_Customers!A948</f>
        <v>C000947</v>
      </c>
      <c r="B951" s="13" t="str">
        <f>Raw_Customers!B948</f>
        <v>Vikram Kumar</v>
      </c>
      <c r="C951" s="13" t="str">
        <f>Raw_Customers!E948</f>
        <v>Pune</v>
      </c>
      <c r="D951" s="13" t="str">
        <f>Raw_Customers!F948</f>
        <v>Andhra Pradesh</v>
      </c>
      <c r="E951" s="13" t="str">
        <f>Raw_Customers!H948</f>
        <v>Active</v>
      </c>
      <c r="F951" s="35">
        <f>Raw_Customers!G948</f>
        <v>46043</v>
      </c>
      <c r="G951" s="36" t="str">
        <f>IF(I951=0,"",INT(_xlfn.MAXIFS(Raw_Recharges!$D$2:$D$3001,Raw_Recharges!$B$2:$B$3001,A951)))</f>
        <v/>
      </c>
      <c r="H951" s="12" t="str">
        <f>IF(I951=0,"",RFM_Method!$C$5-G951)</f>
        <v/>
      </c>
      <c r="I951" s="12">
        <f>COUNTIFS(Raw_Recharges!$B$2:$B$3001,A951)</f>
        <v>0</v>
      </c>
      <c r="J951" s="37" t="str">
        <f>IF(I951=0,"",SUMIFS(Raw_Recharges!$E$2:$E$3001,Raw_Recharges!$B$2:$B$3001,A951))</f>
        <v/>
      </c>
      <c r="K951" s="38">
        <f>IF(I951=0,0,IF(H951&lt;=RFM_Method!$C$22,5,IF(H951&lt;=RFM_Method!$C$23,4,IF(H951&lt;=RFM_Method!$C$24,3,IF(H951&lt;=RFM_Method!$C$25,2,1)))))</f>
        <v>0</v>
      </c>
      <c r="L951" s="38">
        <f>IF(I951=0,0,IF(I951&gt;=RFM_Method!$E$22,5,IF(I951&gt;=RFM_Method!$E$23,4,IF(I951&gt;=RFM_Method!$E$24,3,IF(I951&gt;=RFM_Method!$E$25,2,1)))))</f>
        <v>0</v>
      </c>
      <c r="M951" s="38">
        <f>IF(I951=0,0,IF(J951&gt;=RFM_Method!$D$25,5,IF(J951&gt;=RFM_Method!$D$24,4,IF(J951&gt;=RFM_Method!$D$23,3,IF(J951&gt;=RFM_Method!$D$22,2,1)))))</f>
        <v>0</v>
      </c>
      <c r="N951" s="38" t="str">
        <f t="shared" si="42"/>
        <v>000</v>
      </c>
      <c r="O951" s="38">
        <f t="shared" si="43"/>
        <v>0</v>
      </c>
      <c r="P951" s="38">
        <f t="shared" si="44"/>
        <v>0</v>
      </c>
      <c r="Q951" s="12" t="str">
        <f>IF(I951=0,"Never Recharged",INDEX(RFM_Method!$C$32:$G$36,6-K951,P951))</f>
        <v>Never Recharged</v>
      </c>
      <c r="R951" s="39">
        <f>SUMIFS(Raw_DataUsage!$D$2:$D$5001,Raw_DataUsage!$B$2:$B$5001,A951)/1024</f>
        <v>1.7145898437499998</v>
      </c>
      <c r="S951" s="40">
        <f>SUMIFS(Raw_Calls!$D$2:$D$5001,Raw_Calls!$B$2:$B$5001,A951)/60</f>
        <v>86.416666666666671</v>
      </c>
      <c r="T951" s="38" t="str">
        <f>IF(COUNTIFS(Raw_Subscriptions!$B$2:$B$3001,A951,Raw_Subscriptions!$F$2:$F$3001,"Active")&gt;0,"Yes","No")</f>
        <v>No</v>
      </c>
    </row>
    <row r="952" spans="1:20" x14ac:dyDescent="0.3">
      <c r="A952" s="13" t="str">
        <f>Raw_Customers!A949</f>
        <v>C000948</v>
      </c>
      <c r="B952" s="13" t="str">
        <f>Raw_Customers!B949</f>
        <v>Suresh Khan</v>
      </c>
      <c r="C952" s="13" t="str">
        <f>Raw_Customers!E949</f>
        <v>Mumbai</v>
      </c>
      <c r="D952" s="13" t="str">
        <f>Raw_Customers!F949</f>
        <v>Tamil Nadu</v>
      </c>
      <c r="E952" s="13" t="str">
        <f>Raw_Customers!H949</f>
        <v>Active</v>
      </c>
      <c r="F952" s="35">
        <f>Raw_Customers!G949</f>
        <v>44883</v>
      </c>
      <c r="G952" s="36">
        <f>IF(I952=0,"",INT(_xlfn.MAXIFS(Raw_Recharges!$D$2:$D$3001,Raw_Recharges!$B$2:$B$3001,A952)))</f>
        <v>45789</v>
      </c>
      <c r="H952" s="12">
        <f>IF(I952=0,"",RFM_Method!$C$5-G952)</f>
        <v>265</v>
      </c>
      <c r="I952" s="12">
        <f>COUNTIFS(Raw_Recharges!$B$2:$B$3001,A952)</f>
        <v>1</v>
      </c>
      <c r="J952" s="37">
        <f>IF(I952=0,"",SUMIFS(Raw_Recharges!$E$2:$E$3001,Raw_Recharges!$B$2:$B$3001,A952))</f>
        <v>99</v>
      </c>
      <c r="K952" s="38">
        <f>IF(I952=0,0,IF(H952&lt;=RFM_Method!$C$22,5,IF(H952&lt;=RFM_Method!$C$23,4,IF(H952&lt;=RFM_Method!$C$24,3,IF(H952&lt;=RFM_Method!$C$25,2,1)))))</f>
        <v>1</v>
      </c>
      <c r="L952" s="38">
        <f>IF(I952=0,0,IF(I952&gt;=RFM_Method!$E$22,5,IF(I952&gt;=RFM_Method!$E$23,4,IF(I952&gt;=RFM_Method!$E$24,3,IF(I952&gt;=RFM_Method!$E$25,2,1)))))</f>
        <v>1</v>
      </c>
      <c r="M952" s="38">
        <f>IF(I952=0,0,IF(J952&gt;=RFM_Method!$D$25,5,IF(J952&gt;=RFM_Method!$D$24,4,IF(J952&gt;=RFM_Method!$D$23,3,IF(J952&gt;=RFM_Method!$D$22,2,1)))))</f>
        <v>1</v>
      </c>
      <c r="N952" s="38" t="str">
        <f t="shared" si="42"/>
        <v>111</v>
      </c>
      <c r="O952" s="38">
        <f t="shared" si="43"/>
        <v>3</v>
      </c>
      <c r="P952" s="38">
        <f t="shared" si="44"/>
        <v>1</v>
      </c>
      <c r="Q952" s="12" t="str">
        <f>IF(I952=0,"Never Recharged",INDEX(RFM_Method!$C$32:$G$36,6-K952,P952))</f>
        <v>Lost</v>
      </c>
      <c r="R952" s="39">
        <f>SUMIFS(Raw_DataUsage!$D$2:$D$5001,Raw_DataUsage!$B$2:$B$5001,A952)/1024</f>
        <v>0.89847656249999996</v>
      </c>
      <c r="S952" s="40">
        <f>SUMIFS(Raw_Calls!$D$2:$D$5001,Raw_Calls!$B$2:$B$5001,A952)/60</f>
        <v>103.43333333333334</v>
      </c>
      <c r="T952" s="38" t="str">
        <f>IF(COUNTIFS(Raw_Subscriptions!$B$2:$B$3001,A952,Raw_Subscriptions!$F$2:$F$3001,"Active")&gt;0,"Yes","No")</f>
        <v>No</v>
      </c>
    </row>
    <row r="953" spans="1:20" x14ac:dyDescent="0.3">
      <c r="A953" s="13" t="str">
        <f>Raw_Customers!A950</f>
        <v>C000949</v>
      </c>
      <c r="B953" s="13" t="str">
        <f>Raw_Customers!B950</f>
        <v>Anita Gupta</v>
      </c>
      <c r="C953" s="13" t="str">
        <f>Raw_Customers!E950</f>
        <v>Delhi</v>
      </c>
      <c r="D953" s="13" t="str">
        <f>Raw_Customers!F950</f>
        <v>Gujarat</v>
      </c>
      <c r="E953" s="13" t="str">
        <f>Raw_Customers!H950</f>
        <v>Active</v>
      </c>
      <c r="F953" s="35">
        <f>Raw_Customers!G950</f>
        <v>44208</v>
      </c>
      <c r="G953" s="36">
        <f>IF(I953=0,"",INT(_xlfn.MAXIFS(Raw_Recharges!$D$2:$D$3001,Raw_Recharges!$B$2:$B$3001,A953)))</f>
        <v>45873</v>
      </c>
      <c r="H953" s="12">
        <f>IF(I953=0,"",RFM_Method!$C$5-G953)</f>
        <v>181</v>
      </c>
      <c r="I953" s="12">
        <f>COUNTIFS(Raw_Recharges!$B$2:$B$3001,A953)</f>
        <v>2</v>
      </c>
      <c r="J953" s="37">
        <f>IF(I953=0,"",SUMIFS(Raw_Recharges!$E$2:$E$3001,Raw_Recharges!$B$2:$B$3001,A953))</f>
        <v>3348</v>
      </c>
      <c r="K953" s="38">
        <f>IF(I953=0,0,IF(H953&lt;=RFM_Method!$C$22,5,IF(H953&lt;=RFM_Method!$C$23,4,IF(H953&lt;=RFM_Method!$C$24,3,IF(H953&lt;=RFM_Method!$C$25,2,1)))))</f>
        <v>2</v>
      </c>
      <c r="L953" s="38">
        <f>IF(I953=0,0,IF(I953&gt;=RFM_Method!$E$22,5,IF(I953&gt;=RFM_Method!$E$23,4,IF(I953&gt;=RFM_Method!$E$24,3,IF(I953&gt;=RFM_Method!$E$25,2,1)))))</f>
        <v>2</v>
      </c>
      <c r="M953" s="38">
        <f>IF(I953=0,0,IF(J953&gt;=RFM_Method!$D$25,5,IF(J953&gt;=RFM_Method!$D$24,4,IF(J953&gt;=RFM_Method!$D$23,3,IF(J953&gt;=RFM_Method!$D$22,2,1)))))</f>
        <v>5</v>
      </c>
      <c r="N953" s="38" t="str">
        <f t="shared" si="42"/>
        <v>225</v>
      </c>
      <c r="O953" s="38">
        <f t="shared" si="43"/>
        <v>9</v>
      </c>
      <c r="P953" s="38">
        <f t="shared" si="44"/>
        <v>4</v>
      </c>
      <c r="Q953" s="12" t="str">
        <f>IF(I953=0,"Never Recharged",INDEX(RFM_Method!$C$32:$G$36,6-K953,P953))</f>
        <v>At Risk</v>
      </c>
      <c r="R953" s="39">
        <f>SUMIFS(Raw_DataUsage!$D$2:$D$5001,Raw_DataUsage!$B$2:$B$5001,A953)/1024</f>
        <v>2.619833984375</v>
      </c>
      <c r="S953" s="40">
        <f>SUMIFS(Raw_Calls!$D$2:$D$5001,Raw_Calls!$B$2:$B$5001,A953)/60</f>
        <v>163.5</v>
      </c>
      <c r="T953" s="38" t="str">
        <f>IF(COUNTIFS(Raw_Subscriptions!$B$2:$B$3001,A953,Raw_Subscriptions!$F$2:$F$3001,"Active")&gt;0,"Yes","No")</f>
        <v>Yes</v>
      </c>
    </row>
    <row r="954" spans="1:20" x14ac:dyDescent="0.3">
      <c r="A954" s="13" t="str">
        <f>Raw_Customers!A951</f>
        <v>C000950</v>
      </c>
      <c r="B954" s="13" t="str">
        <f>Raw_Customers!B951</f>
        <v>Pooja Singh</v>
      </c>
      <c r="C954" s="13" t="str">
        <f>Raw_Customers!E951</f>
        <v>Bangalore</v>
      </c>
      <c r="D954" s="13" t="str">
        <f>Raw_Customers!F951</f>
        <v>Telangana</v>
      </c>
      <c r="E954" s="13" t="str">
        <f>Raw_Customers!H951</f>
        <v>Active</v>
      </c>
      <c r="F954" s="35">
        <f>Raw_Customers!G951</f>
        <v>44411</v>
      </c>
      <c r="G954" s="36">
        <f>IF(I954=0,"",INT(_xlfn.MAXIFS(Raw_Recharges!$D$2:$D$3001,Raw_Recharges!$B$2:$B$3001,A954)))</f>
        <v>45874</v>
      </c>
      <c r="H954" s="12">
        <f>IF(I954=0,"",RFM_Method!$C$5-G954)</f>
        <v>180</v>
      </c>
      <c r="I954" s="12">
        <f>COUNTIFS(Raw_Recharges!$B$2:$B$3001,A954)</f>
        <v>2</v>
      </c>
      <c r="J954" s="37">
        <f>IF(I954=0,"",SUMIFS(Raw_Recharges!$E$2:$E$3001,Raw_Recharges!$B$2:$B$3001,A954))</f>
        <v>1332</v>
      </c>
      <c r="K954" s="38">
        <f>IF(I954=0,0,IF(H954&lt;=RFM_Method!$C$22,5,IF(H954&lt;=RFM_Method!$C$23,4,IF(H954&lt;=RFM_Method!$C$24,3,IF(H954&lt;=RFM_Method!$C$25,2,1)))))</f>
        <v>2</v>
      </c>
      <c r="L954" s="38">
        <f>IF(I954=0,0,IF(I954&gt;=RFM_Method!$E$22,5,IF(I954&gt;=RFM_Method!$E$23,4,IF(I954&gt;=RFM_Method!$E$24,3,IF(I954&gt;=RFM_Method!$E$25,2,1)))))</f>
        <v>2</v>
      </c>
      <c r="M954" s="38">
        <f>IF(I954=0,0,IF(J954&gt;=RFM_Method!$D$25,5,IF(J954&gt;=RFM_Method!$D$24,4,IF(J954&gt;=RFM_Method!$D$23,3,IF(J954&gt;=RFM_Method!$D$22,2,1)))))</f>
        <v>4</v>
      </c>
      <c r="N954" s="38" t="str">
        <f t="shared" si="42"/>
        <v>224</v>
      </c>
      <c r="O954" s="38">
        <f t="shared" si="43"/>
        <v>8</v>
      </c>
      <c r="P954" s="38">
        <f t="shared" si="44"/>
        <v>3</v>
      </c>
      <c r="Q954" s="12" t="str">
        <f>IF(I954=0,"Never Recharged",INDEX(RFM_Method!$C$32:$G$36,6-K954,P954))</f>
        <v>At Risk</v>
      </c>
      <c r="R954" s="39">
        <f>SUMIFS(Raw_DataUsage!$D$2:$D$5001,Raw_DataUsage!$B$2:$B$5001,A954)/1024</f>
        <v>1.8891894531249998</v>
      </c>
      <c r="S954" s="40">
        <f>SUMIFS(Raw_Calls!$D$2:$D$5001,Raw_Calls!$B$2:$B$5001,A954)/60</f>
        <v>97.63333333333334</v>
      </c>
      <c r="T954" s="38" t="str">
        <f>IF(COUNTIFS(Raw_Subscriptions!$B$2:$B$3001,A954,Raw_Subscriptions!$F$2:$F$3001,"Active")&gt;0,"Yes","No")</f>
        <v>Yes</v>
      </c>
    </row>
    <row r="955" spans="1:20" x14ac:dyDescent="0.3">
      <c r="A955" s="13" t="str">
        <f>Raw_Customers!A952</f>
        <v>C000951</v>
      </c>
      <c r="B955" s="13" t="str">
        <f>Raw_Customers!B952</f>
        <v>Priya Khan</v>
      </c>
      <c r="C955" s="13" t="str">
        <f>Raw_Customers!E952</f>
        <v>Delhi</v>
      </c>
      <c r="D955" s="13" t="str">
        <f>Raw_Customers!F952</f>
        <v>Karnataka</v>
      </c>
      <c r="E955" s="13" t="str">
        <f>Raw_Customers!H952</f>
        <v>Active</v>
      </c>
      <c r="F955" s="35">
        <f>Raw_Customers!G952</f>
        <v>44091</v>
      </c>
      <c r="G955" s="36">
        <f>IF(I955=0,"",INT(_xlfn.MAXIFS(Raw_Recharges!$D$2:$D$3001,Raw_Recharges!$B$2:$B$3001,A955)))</f>
        <v>45706</v>
      </c>
      <c r="H955" s="12">
        <f>IF(I955=0,"",RFM_Method!$C$5-G955)</f>
        <v>348</v>
      </c>
      <c r="I955" s="12">
        <f>COUNTIFS(Raw_Recharges!$B$2:$B$3001,A955)</f>
        <v>1</v>
      </c>
      <c r="J955" s="37">
        <f>IF(I955=0,"",SUMIFS(Raw_Recharges!$E$2:$E$3001,Raw_Recharges!$B$2:$B$3001,A955))</f>
        <v>148</v>
      </c>
      <c r="K955" s="38">
        <f>IF(I955=0,0,IF(H955&lt;=RFM_Method!$C$22,5,IF(H955&lt;=RFM_Method!$C$23,4,IF(H955&lt;=RFM_Method!$C$24,3,IF(H955&lt;=RFM_Method!$C$25,2,1)))))</f>
        <v>1</v>
      </c>
      <c r="L955" s="38">
        <f>IF(I955=0,0,IF(I955&gt;=RFM_Method!$E$22,5,IF(I955&gt;=RFM_Method!$E$23,4,IF(I955&gt;=RFM_Method!$E$24,3,IF(I955&gt;=RFM_Method!$E$25,2,1)))))</f>
        <v>1</v>
      </c>
      <c r="M955" s="38">
        <f>IF(I955=0,0,IF(J955&gt;=RFM_Method!$D$25,5,IF(J955&gt;=RFM_Method!$D$24,4,IF(J955&gt;=RFM_Method!$D$23,3,IF(J955&gt;=RFM_Method!$D$22,2,1)))))</f>
        <v>1</v>
      </c>
      <c r="N955" s="38" t="str">
        <f t="shared" si="42"/>
        <v>111</v>
      </c>
      <c r="O955" s="38">
        <f t="shared" si="43"/>
        <v>3</v>
      </c>
      <c r="P955" s="38">
        <f t="shared" si="44"/>
        <v>1</v>
      </c>
      <c r="Q955" s="12" t="str">
        <f>IF(I955=0,"Never Recharged",INDEX(RFM_Method!$C$32:$G$36,6-K955,P955))</f>
        <v>Lost</v>
      </c>
      <c r="R955" s="39">
        <f>SUMIFS(Raw_DataUsage!$D$2:$D$5001,Raw_DataUsage!$B$2:$B$5001,A955)/1024</f>
        <v>5.0635937500000008</v>
      </c>
      <c r="S955" s="40">
        <f>SUMIFS(Raw_Calls!$D$2:$D$5001,Raw_Calls!$B$2:$B$5001,A955)/60</f>
        <v>0</v>
      </c>
      <c r="T955" s="38" t="str">
        <f>IF(COUNTIFS(Raw_Subscriptions!$B$2:$B$3001,A955,Raw_Subscriptions!$F$2:$F$3001,"Active")&gt;0,"Yes","No")</f>
        <v>No</v>
      </c>
    </row>
    <row r="956" spans="1:20" x14ac:dyDescent="0.3">
      <c r="A956" s="13" t="str">
        <f>Raw_Customers!A953</f>
        <v>C000952</v>
      </c>
      <c r="B956" s="13" t="str">
        <f>Raw_Customers!B953</f>
        <v>Rahul Reddy</v>
      </c>
      <c r="C956" s="13" t="str">
        <f>Raw_Customers!E953</f>
        <v>Bangalore</v>
      </c>
      <c r="D956" s="13" t="str">
        <f>Raw_Customers!F953</f>
        <v>Mumbai</v>
      </c>
      <c r="E956" s="13" t="str">
        <f>Raw_Customers!H953</f>
        <v>Active</v>
      </c>
      <c r="F956" s="35">
        <f>Raw_Customers!G953</f>
        <v>44432</v>
      </c>
      <c r="G956" s="36" t="str">
        <f>IF(I956=0,"",INT(_xlfn.MAXIFS(Raw_Recharges!$D$2:$D$3001,Raw_Recharges!$B$2:$B$3001,A956)))</f>
        <v/>
      </c>
      <c r="H956" s="12" t="str">
        <f>IF(I956=0,"",RFM_Method!$C$5-G956)</f>
        <v/>
      </c>
      <c r="I956" s="12">
        <f>COUNTIFS(Raw_Recharges!$B$2:$B$3001,A956)</f>
        <v>0</v>
      </c>
      <c r="J956" s="37" t="str">
        <f>IF(I956=0,"",SUMIFS(Raw_Recharges!$E$2:$E$3001,Raw_Recharges!$B$2:$B$3001,A956))</f>
        <v/>
      </c>
      <c r="K956" s="38">
        <f>IF(I956=0,0,IF(H956&lt;=RFM_Method!$C$22,5,IF(H956&lt;=RFM_Method!$C$23,4,IF(H956&lt;=RFM_Method!$C$24,3,IF(H956&lt;=RFM_Method!$C$25,2,1)))))</f>
        <v>0</v>
      </c>
      <c r="L956" s="38">
        <f>IF(I956=0,0,IF(I956&gt;=RFM_Method!$E$22,5,IF(I956&gt;=RFM_Method!$E$23,4,IF(I956&gt;=RFM_Method!$E$24,3,IF(I956&gt;=RFM_Method!$E$25,2,1)))))</f>
        <v>0</v>
      </c>
      <c r="M956" s="38">
        <f>IF(I956=0,0,IF(J956&gt;=RFM_Method!$D$25,5,IF(J956&gt;=RFM_Method!$D$24,4,IF(J956&gt;=RFM_Method!$D$23,3,IF(J956&gt;=RFM_Method!$D$22,2,1)))))</f>
        <v>0</v>
      </c>
      <c r="N956" s="38" t="str">
        <f t="shared" si="42"/>
        <v>000</v>
      </c>
      <c r="O956" s="38">
        <f t="shared" si="43"/>
        <v>0</v>
      </c>
      <c r="P956" s="38">
        <f t="shared" si="44"/>
        <v>0</v>
      </c>
      <c r="Q956" s="12" t="str">
        <f>IF(I956=0,"Never Recharged",INDEX(RFM_Method!$C$32:$G$36,6-K956,P956))</f>
        <v>Never Recharged</v>
      </c>
      <c r="R956" s="39">
        <f>SUMIFS(Raw_DataUsage!$D$2:$D$5001,Raw_DataUsage!$B$2:$B$5001,A956)/1024</f>
        <v>1.8067773437499999</v>
      </c>
      <c r="S956" s="40">
        <f>SUMIFS(Raw_Calls!$D$2:$D$5001,Raw_Calls!$B$2:$B$5001,A956)/60</f>
        <v>77.05</v>
      </c>
      <c r="T956" s="38" t="str">
        <f>IF(COUNTIFS(Raw_Subscriptions!$B$2:$B$3001,A956,Raw_Subscriptions!$F$2:$F$3001,"Active")&gt;0,"Yes","No")</f>
        <v>No</v>
      </c>
    </row>
    <row r="957" spans="1:20" x14ac:dyDescent="0.3">
      <c r="A957" s="13" t="str">
        <f>Raw_Customers!A954</f>
        <v>C000953</v>
      </c>
      <c r="B957" s="13" t="str">
        <f>Raw_Customers!B954</f>
        <v>Simran Singh</v>
      </c>
      <c r="C957" s="13" t="str">
        <f>Raw_Customers!E954</f>
        <v>Delhi</v>
      </c>
      <c r="D957" s="13" t="str">
        <f>Raw_Customers!F954</f>
        <v>Karnataka</v>
      </c>
      <c r="E957" s="13" t="str">
        <f>Raw_Customers!H954</f>
        <v>Inactive</v>
      </c>
      <c r="F957" s="35">
        <f>Raw_Customers!G954</f>
        <v>44675</v>
      </c>
      <c r="G957" s="36">
        <f>IF(I957=0,"",INT(_xlfn.MAXIFS(Raw_Recharges!$D$2:$D$3001,Raw_Recharges!$B$2:$B$3001,A957)))</f>
        <v>46028</v>
      </c>
      <c r="H957" s="12">
        <f>IF(I957=0,"",RFM_Method!$C$5-G957)</f>
        <v>26</v>
      </c>
      <c r="I957" s="12">
        <f>COUNTIFS(Raw_Recharges!$B$2:$B$3001,A957)</f>
        <v>2</v>
      </c>
      <c r="J957" s="37">
        <f>IF(I957=0,"",SUMIFS(Raw_Recharges!$E$2:$E$3001,Raw_Recharges!$B$2:$B$3001,A957))</f>
        <v>1665</v>
      </c>
      <c r="K957" s="38">
        <f>IF(I957=0,0,IF(H957&lt;=RFM_Method!$C$22,5,IF(H957&lt;=RFM_Method!$C$23,4,IF(H957&lt;=RFM_Method!$C$24,3,IF(H957&lt;=RFM_Method!$C$25,2,1)))))</f>
        <v>5</v>
      </c>
      <c r="L957" s="38">
        <f>IF(I957=0,0,IF(I957&gt;=RFM_Method!$E$22,5,IF(I957&gt;=RFM_Method!$E$23,4,IF(I957&gt;=RFM_Method!$E$24,3,IF(I957&gt;=RFM_Method!$E$25,2,1)))))</f>
        <v>2</v>
      </c>
      <c r="M957" s="38">
        <f>IF(I957=0,0,IF(J957&gt;=RFM_Method!$D$25,5,IF(J957&gt;=RFM_Method!$D$24,4,IF(J957&gt;=RFM_Method!$D$23,3,IF(J957&gt;=RFM_Method!$D$22,2,1)))))</f>
        <v>4</v>
      </c>
      <c r="N957" s="38" t="str">
        <f t="shared" si="42"/>
        <v>524</v>
      </c>
      <c r="O957" s="38">
        <f t="shared" si="43"/>
        <v>11</v>
      </c>
      <c r="P957" s="38">
        <f t="shared" si="44"/>
        <v>3</v>
      </c>
      <c r="Q957" s="12" t="str">
        <f>IF(I957=0,"Never Recharged",INDEX(RFM_Method!$C$32:$G$36,6-K957,P957))</f>
        <v>Potential Loyalist</v>
      </c>
      <c r="R957" s="39">
        <f>SUMIFS(Raw_DataUsage!$D$2:$D$5001,Raw_DataUsage!$B$2:$B$5001,A957)/1024</f>
        <v>0</v>
      </c>
      <c r="S957" s="40">
        <f>SUMIFS(Raw_Calls!$D$2:$D$5001,Raw_Calls!$B$2:$B$5001,A957)/60</f>
        <v>97.15</v>
      </c>
      <c r="T957" s="38" t="str">
        <f>IF(COUNTIFS(Raw_Subscriptions!$B$2:$B$3001,A957,Raw_Subscriptions!$F$2:$F$3001,"Active")&gt;0,"Yes","No")</f>
        <v>Yes</v>
      </c>
    </row>
    <row r="958" spans="1:20" x14ac:dyDescent="0.3">
      <c r="A958" s="13" t="str">
        <f>Raw_Customers!A955</f>
        <v>C000954</v>
      </c>
      <c r="B958" s="13" t="str">
        <f>Raw_Customers!B955</f>
        <v>Raj Jha</v>
      </c>
      <c r="C958" s="13" t="str">
        <f>Raw_Customers!E955</f>
        <v>Bangalore</v>
      </c>
      <c r="D958" s="13" t="str">
        <f>Raw_Customers!F955</f>
        <v>Tamil Nadu</v>
      </c>
      <c r="E958" s="13" t="str">
        <f>Raw_Customers!H955</f>
        <v>Active</v>
      </c>
      <c r="F958" s="35">
        <f>Raw_Customers!G955</f>
        <v>45513</v>
      </c>
      <c r="G958" s="36" t="str">
        <f>IF(I958=0,"",INT(_xlfn.MAXIFS(Raw_Recharges!$D$2:$D$3001,Raw_Recharges!$B$2:$B$3001,A958)))</f>
        <v/>
      </c>
      <c r="H958" s="12" t="str">
        <f>IF(I958=0,"",RFM_Method!$C$5-G958)</f>
        <v/>
      </c>
      <c r="I958" s="12">
        <f>COUNTIFS(Raw_Recharges!$B$2:$B$3001,A958)</f>
        <v>0</v>
      </c>
      <c r="J958" s="37" t="str">
        <f>IF(I958=0,"",SUMIFS(Raw_Recharges!$E$2:$E$3001,Raw_Recharges!$B$2:$B$3001,A958))</f>
        <v/>
      </c>
      <c r="K958" s="38">
        <f>IF(I958=0,0,IF(H958&lt;=RFM_Method!$C$22,5,IF(H958&lt;=RFM_Method!$C$23,4,IF(H958&lt;=RFM_Method!$C$24,3,IF(H958&lt;=RFM_Method!$C$25,2,1)))))</f>
        <v>0</v>
      </c>
      <c r="L958" s="38">
        <f>IF(I958=0,0,IF(I958&gt;=RFM_Method!$E$22,5,IF(I958&gt;=RFM_Method!$E$23,4,IF(I958&gt;=RFM_Method!$E$24,3,IF(I958&gt;=RFM_Method!$E$25,2,1)))))</f>
        <v>0</v>
      </c>
      <c r="M958" s="38">
        <f>IF(I958=0,0,IF(J958&gt;=RFM_Method!$D$25,5,IF(J958&gt;=RFM_Method!$D$24,4,IF(J958&gt;=RFM_Method!$D$23,3,IF(J958&gt;=RFM_Method!$D$22,2,1)))))</f>
        <v>0</v>
      </c>
      <c r="N958" s="38" t="str">
        <f t="shared" si="42"/>
        <v>000</v>
      </c>
      <c r="O958" s="38">
        <f t="shared" si="43"/>
        <v>0</v>
      </c>
      <c r="P958" s="38">
        <f t="shared" si="44"/>
        <v>0</v>
      </c>
      <c r="Q958" s="12" t="str">
        <f>IF(I958=0,"Never Recharged",INDEX(RFM_Method!$C$32:$G$36,6-K958,P958))</f>
        <v>Never Recharged</v>
      </c>
      <c r="R958" s="39">
        <f>SUMIFS(Raw_DataUsage!$D$2:$D$5001,Raw_DataUsage!$B$2:$B$5001,A958)/1024</f>
        <v>1.7662402343750001</v>
      </c>
      <c r="S958" s="40">
        <f>SUMIFS(Raw_Calls!$D$2:$D$5001,Raw_Calls!$B$2:$B$5001,A958)/60</f>
        <v>182.1</v>
      </c>
      <c r="T958" s="38" t="str">
        <f>IF(COUNTIFS(Raw_Subscriptions!$B$2:$B$3001,A958,Raw_Subscriptions!$F$2:$F$3001,"Active")&gt;0,"Yes","No")</f>
        <v>No</v>
      </c>
    </row>
    <row r="959" spans="1:20" x14ac:dyDescent="0.3">
      <c r="A959" s="13" t="str">
        <f>Raw_Customers!A956</f>
        <v>C000955</v>
      </c>
      <c r="B959" s="13" t="str">
        <f>Raw_Customers!B956</f>
        <v>Simran Patel</v>
      </c>
      <c r="C959" s="13" t="str">
        <f>Raw_Customers!E956</f>
        <v>Mumbai</v>
      </c>
      <c r="D959" s="13" t="str">
        <f>Raw_Customers!F956</f>
        <v>Tamil Nadu</v>
      </c>
      <c r="E959" s="13" t="str">
        <f>Raw_Customers!H956</f>
        <v>Active</v>
      </c>
      <c r="F959" s="35">
        <f>Raw_Customers!G956</f>
        <v>45441</v>
      </c>
      <c r="G959" s="36">
        <f>IF(I959=0,"",INT(_xlfn.MAXIFS(Raw_Recharges!$D$2:$D$3001,Raw_Recharges!$B$2:$B$3001,A959)))</f>
        <v>46034</v>
      </c>
      <c r="H959" s="12">
        <f>IF(I959=0,"",RFM_Method!$C$5-G959)</f>
        <v>20</v>
      </c>
      <c r="I959" s="12">
        <f>COUNTIFS(Raw_Recharges!$B$2:$B$3001,A959)</f>
        <v>2</v>
      </c>
      <c r="J959" s="37">
        <f>IF(I959=0,"",SUMIFS(Raw_Recharges!$E$2:$E$3001,Raw_Recharges!$B$2:$B$3001,A959))</f>
        <v>3478</v>
      </c>
      <c r="K959" s="38">
        <f>IF(I959=0,0,IF(H959&lt;=RFM_Method!$C$22,5,IF(H959&lt;=RFM_Method!$C$23,4,IF(H959&lt;=RFM_Method!$C$24,3,IF(H959&lt;=RFM_Method!$C$25,2,1)))))</f>
        <v>5</v>
      </c>
      <c r="L959" s="38">
        <f>IF(I959=0,0,IF(I959&gt;=RFM_Method!$E$22,5,IF(I959&gt;=RFM_Method!$E$23,4,IF(I959&gt;=RFM_Method!$E$24,3,IF(I959&gt;=RFM_Method!$E$25,2,1)))))</f>
        <v>2</v>
      </c>
      <c r="M959" s="38">
        <f>IF(I959=0,0,IF(J959&gt;=RFM_Method!$D$25,5,IF(J959&gt;=RFM_Method!$D$24,4,IF(J959&gt;=RFM_Method!$D$23,3,IF(J959&gt;=RFM_Method!$D$22,2,1)))))</f>
        <v>5</v>
      </c>
      <c r="N959" s="38" t="str">
        <f t="shared" si="42"/>
        <v>525</v>
      </c>
      <c r="O959" s="38">
        <f t="shared" si="43"/>
        <v>12</v>
      </c>
      <c r="P959" s="38">
        <f t="shared" si="44"/>
        <v>4</v>
      </c>
      <c r="Q959" s="12" t="str">
        <f>IF(I959=0,"Never Recharged",INDEX(RFM_Method!$C$32:$G$36,6-K959,P959))</f>
        <v>Loyal Customers</v>
      </c>
      <c r="R959" s="39">
        <f>SUMIFS(Raw_DataUsage!$D$2:$D$5001,Raw_DataUsage!$B$2:$B$5001,A959)/1024</f>
        <v>1.2906347656249999</v>
      </c>
      <c r="S959" s="40">
        <f>SUMIFS(Raw_Calls!$D$2:$D$5001,Raw_Calls!$B$2:$B$5001,A959)/60</f>
        <v>113.45</v>
      </c>
      <c r="T959" s="38" t="str">
        <f>IF(COUNTIFS(Raw_Subscriptions!$B$2:$B$3001,A959,Raw_Subscriptions!$F$2:$F$3001,"Active")&gt;0,"Yes","No")</f>
        <v>Yes</v>
      </c>
    </row>
    <row r="960" spans="1:20" x14ac:dyDescent="0.3">
      <c r="A960" s="13" t="str">
        <f>Raw_Customers!A957</f>
        <v>C000956</v>
      </c>
      <c r="B960" s="13" t="str">
        <f>Raw_Customers!B957</f>
        <v>Neha Sharma</v>
      </c>
      <c r="C960" s="13" t="str">
        <f>Raw_Customers!E957</f>
        <v>Pune</v>
      </c>
      <c r="D960" s="13" t="str">
        <f>Raw_Customers!F957</f>
        <v>Tamil Nadu</v>
      </c>
      <c r="E960" s="13" t="str">
        <f>Raw_Customers!H957</f>
        <v>Active</v>
      </c>
      <c r="F960" s="35">
        <f>Raw_Customers!G957</f>
        <v>44103</v>
      </c>
      <c r="G960" s="36">
        <f>IF(I960=0,"",INT(_xlfn.MAXIFS(Raw_Recharges!$D$2:$D$3001,Raw_Recharges!$B$2:$B$3001,A960)))</f>
        <v>46006</v>
      </c>
      <c r="H960" s="12">
        <f>IF(I960=0,"",RFM_Method!$C$5-G960)</f>
        <v>48</v>
      </c>
      <c r="I960" s="12">
        <f>COUNTIFS(Raw_Recharges!$B$2:$B$3001,A960)</f>
        <v>4</v>
      </c>
      <c r="J960" s="37">
        <f>IF(I960=0,"",SUMIFS(Raw_Recharges!$E$2:$E$3001,Raw_Recharges!$B$2:$B$3001,A960))</f>
        <v>1613</v>
      </c>
      <c r="K960" s="38">
        <f>IF(I960=0,0,IF(H960&lt;=RFM_Method!$C$22,5,IF(H960&lt;=RFM_Method!$C$23,4,IF(H960&lt;=RFM_Method!$C$24,3,IF(H960&lt;=RFM_Method!$C$25,2,1)))))</f>
        <v>4</v>
      </c>
      <c r="L960" s="38">
        <f>IF(I960=0,0,IF(I960&gt;=RFM_Method!$E$22,5,IF(I960&gt;=RFM_Method!$E$23,4,IF(I960&gt;=RFM_Method!$E$24,3,IF(I960&gt;=RFM_Method!$E$25,2,1)))))</f>
        <v>4</v>
      </c>
      <c r="M960" s="38">
        <f>IF(I960=0,0,IF(J960&gt;=RFM_Method!$D$25,5,IF(J960&gt;=RFM_Method!$D$24,4,IF(J960&gt;=RFM_Method!$D$23,3,IF(J960&gt;=RFM_Method!$D$22,2,1)))))</f>
        <v>4</v>
      </c>
      <c r="N960" s="38" t="str">
        <f t="shared" si="42"/>
        <v>444</v>
      </c>
      <c r="O960" s="38">
        <f t="shared" si="43"/>
        <v>12</v>
      </c>
      <c r="P960" s="38">
        <f t="shared" si="44"/>
        <v>4</v>
      </c>
      <c r="Q960" s="12" t="str">
        <f>IF(I960=0,"Never Recharged",INDEX(RFM_Method!$C$32:$G$36,6-K960,P960))</f>
        <v>Loyal Customers</v>
      </c>
      <c r="R960" s="39">
        <f>SUMIFS(Raw_DataUsage!$D$2:$D$5001,Raw_DataUsage!$B$2:$B$5001,A960)/1024</f>
        <v>6.7162988281250007</v>
      </c>
      <c r="S960" s="40">
        <f>SUMIFS(Raw_Calls!$D$2:$D$5001,Raw_Calls!$B$2:$B$5001,A960)/60</f>
        <v>45.616666666666667</v>
      </c>
      <c r="T960" s="38" t="str">
        <f>IF(COUNTIFS(Raw_Subscriptions!$B$2:$B$3001,A960,Raw_Subscriptions!$F$2:$F$3001,"Active")&gt;0,"Yes","No")</f>
        <v>Yes</v>
      </c>
    </row>
    <row r="961" spans="1:20" x14ac:dyDescent="0.3">
      <c r="A961" s="13" t="str">
        <f>Raw_Customers!A958</f>
        <v>C000957</v>
      </c>
      <c r="B961" s="13" t="str">
        <f>Raw_Customers!B958</f>
        <v>Amit Singh</v>
      </c>
      <c r="C961" s="13" t="str">
        <f>Raw_Customers!E958</f>
        <v>Chennai</v>
      </c>
      <c r="D961" s="13" t="str">
        <f>Raw_Customers!F958</f>
        <v>Karnataka</v>
      </c>
      <c r="E961" s="13" t="str">
        <f>Raw_Customers!H958</f>
        <v>Active</v>
      </c>
      <c r="F961" s="35">
        <f>Raw_Customers!G958</f>
        <v>45908</v>
      </c>
      <c r="G961" s="36">
        <f>IF(I961=0,"",INT(_xlfn.MAXIFS(Raw_Recharges!$D$2:$D$3001,Raw_Recharges!$B$2:$B$3001,A961)))</f>
        <v>45997</v>
      </c>
      <c r="H961" s="12">
        <f>IF(I961=0,"",RFM_Method!$C$5-G961)</f>
        <v>57</v>
      </c>
      <c r="I961" s="12">
        <f>COUNTIFS(Raw_Recharges!$B$2:$B$3001,A961)</f>
        <v>3</v>
      </c>
      <c r="J961" s="37">
        <f>IF(I961=0,"",SUMIFS(Raw_Recharges!$E$2:$E$3001,Raw_Recharges!$B$2:$B$3001,A961))</f>
        <v>1277</v>
      </c>
      <c r="K961" s="38">
        <f>IF(I961=0,0,IF(H961&lt;=RFM_Method!$C$22,5,IF(H961&lt;=RFM_Method!$C$23,4,IF(H961&lt;=RFM_Method!$C$24,3,IF(H961&lt;=RFM_Method!$C$25,2,1)))))</f>
        <v>4</v>
      </c>
      <c r="L961" s="38">
        <f>IF(I961=0,0,IF(I961&gt;=RFM_Method!$E$22,5,IF(I961&gt;=RFM_Method!$E$23,4,IF(I961&gt;=RFM_Method!$E$24,3,IF(I961&gt;=RFM_Method!$E$25,2,1)))))</f>
        <v>3</v>
      </c>
      <c r="M961" s="38">
        <f>IF(I961=0,0,IF(J961&gt;=RFM_Method!$D$25,5,IF(J961&gt;=RFM_Method!$D$24,4,IF(J961&gt;=RFM_Method!$D$23,3,IF(J961&gt;=RFM_Method!$D$22,2,1)))))</f>
        <v>4</v>
      </c>
      <c r="N961" s="38" t="str">
        <f t="shared" si="42"/>
        <v>434</v>
      </c>
      <c r="O961" s="38">
        <f t="shared" si="43"/>
        <v>11</v>
      </c>
      <c r="P961" s="38">
        <f t="shared" si="44"/>
        <v>4</v>
      </c>
      <c r="Q961" s="12" t="str">
        <f>IF(I961=0,"Never Recharged",INDEX(RFM_Method!$C$32:$G$36,6-K961,P961))</f>
        <v>Loyal Customers</v>
      </c>
      <c r="R961" s="39">
        <f>SUMIFS(Raw_DataUsage!$D$2:$D$5001,Raw_DataUsage!$B$2:$B$5001,A961)/1024</f>
        <v>3.0619628906250003</v>
      </c>
      <c r="S961" s="40">
        <f>SUMIFS(Raw_Calls!$D$2:$D$5001,Raw_Calls!$B$2:$B$5001,A961)/60</f>
        <v>29.466666666666665</v>
      </c>
      <c r="T961" s="38" t="str">
        <f>IF(COUNTIFS(Raw_Subscriptions!$B$2:$B$3001,A961,Raw_Subscriptions!$F$2:$F$3001,"Active")&gt;0,"Yes","No")</f>
        <v>Yes</v>
      </c>
    </row>
    <row r="962" spans="1:20" x14ac:dyDescent="0.3">
      <c r="A962" s="13" t="str">
        <f>Raw_Customers!A959</f>
        <v>C000958</v>
      </c>
      <c r="B962" s="13" t="str">
        <f>Raw_Customers!B959</f>
        <v>Rahul Patel</v>
      </c>
      <c r="C962" s="13" t="str">
        <f>Raw_Customers!E959</f>
        <v>Pune</v>
      </c>
      <c r="D962" s="13" t="str">
        <f>Raw_Customers!F959</f>
        <v>Punjab</v>
      </c>
      <c r="E962" s="13" t="str">
        <f>Raw_Customers!H959</f>
        <v>Active</v>
      </c>
      <c r="F962" s="35">
        <f>Raw_Customers!G959</f>
        <v>44164</v>
      </c>
      <c r="G962" s="36">
        <f>IF(I962=0,"",INT(_xlfn.MAXIFS(Raw_Recharges!$D$2:$D$3001,Raw_Recharges!$B$2:$B$3001,A962)))</f>
        <v>45976</v>
      </c>
      <c r="H962" s="12">
        <f>IF(I962=0,"",RFM_Method!$C$5-G962)</f>
        <v>78</v>
      </c>
      <c r="I962" s="12">
        <f>COUNTIFS(Raw_Recharges!$B$2:$B$3001,A962)</f>
        <v>1</v>
      </c>
      <c r="J962" s="37">
        <f>IF(I962=0,"",SUMIFS(Raw_Recharges!$E$2:$E$3001,Raw_Recharges!$B$2:$B$3001,A962))</f>
        <v>479</v>
      </c>
      <c r="K962" s="38">
        <f>IF(I962=0,0,IF(H962&lt;=RFM_Method!$C$22,5,IF(H962&lt;=RFM_Method!$C$23,4,IF(H962&lt;=RFM_Method!$C$24,3,IF(H962&lt;=RFM_Method!$C$25,2,1)))))</f>
        <v>4</v>
      </c>
      <c r="L962" s="38">
        <f>IF(I962=0,0,IF(I962&gt;=RFM_Method!$E$22,5,IF(I962&gt;=RFM_Method!$E$23,4,IF(I962&gt;=RFM_Method!$E$24,3,IF(I962&gt;=RFM_Method!$E$25,2,1)))))</f>
        <v>1</v>
      </c>
      <c r="M962" s="38">
        <f>IF(I962=0,0,IF(J962&gt;=RFM_Method!$D$25,5,IF(J962&gt;=RFM_Method!$D$24,4,IF(J962&gt;=RFM_Method!$D$23,3,IF(J962&gt;=RFM_Method!$D$22,2,1)))))</f>
        <v>2</v>
      </c>
      <c r="N962" s="38" t="str">
        <f t="shared" si="42"/>
        <v>412</v>
      </c>
      <c r="O962" s="38">
        <f t="shared" si="43"/>
        <v>7</v>
      </c>
      <c r="P962" s="38">
        <f t="shared" si="44"/>
        <v>2</v>
      </c>
      <c r="Q962" s="12" t="str">
        <f>IF(I962=0,"Never Recharged",INDEX(RFM_Method!$C$32:$G$36,6-K962,P962))</f>
        <v>Potential Loyalist</v>
      </c>
      <c r="R962" s="39">
        <f>SUMIFS(Raw_DataUsage!$D$2:$D$5001,Raw_DataUsage!$B$2:$B$5001,A962)/1024</f>
        <v>3.2332421875000001</v>
      </c>
      <c r="S962" s="40">
        <f>SUMIFS(Raw_Calls!$D$2:$D$5001,Raw_Calls!$B$2:$B$5001,A962)/60</f>
        <v>89.2</v>
      </c>
      <c r="T962" s="38" t="str">
        <f>IF(COUNTIFS(Raw_Subscriptions!$B$2:$B$3001,A962,Raw_Subscriptions!$F$2:$F$3001,"Active")&gt;0,"Yes","No")</f>
        <v>No</v>
      </c>
    </row>
    <row r="963" spans="1:20" x14ac:dyDescent="0.3">
      <c r="A963" s="13" t="str">
        <f>Raw_Customers!A960</f>
        <v>C000959</v>
      </c>
      <c r="B963" s="13" t="str">
        <f>Raw_Customers!B960</f>
        <v>Vikram Patel</v>
      </c>
      <c r="C963" s="13" t="str">
        <f>Raw_Customers!E960</f>
        <v>Delhi</v>
      </c>
      <c r="D963" s="13" t="str">
        <f>Raw_Customers!F960</f>
        <v>Mumbai</v>
      </c>
      <c r="E963" s="13" t="str">
        <f>Raw_Customers!H960</f>
        <v>Active</v>
      </c>
      <c r="F963" s="35">
        <f>Raw_Customers!G960</f>
        <v>44935</v>
      </c>
      <c r="G963" s="36">
        <f>IF(I963=0,"",INT(_xlfn.MAXIFS(Raw_Recharges!$D$2:$D$3001,Raw_Recharges!$B$2:$B$3001,A963)))</f>
        <v>45973</v>
      </c>
      <c r="H963" s="12">
        <f>IF(I963=0,"",RFM_Method!$C$5-G963)</f>
        <v>81</v>
      </c>
      <c r="I963" s="12">
        <f>COUNTIFS(Raw_Recharges!$B$2:$B$3001,A963)</f>
        <v>2</v>
      </c>
      <c r="J963" s="37">
        <f>IF(I963=0,"",SUMIFS(Raw_Recharges!$E$2:$E$3001,Raw_Recharges!$B$2:$B$3001,A963))</f>
        <v>497</v>
      </c>
      <c r="K963" s="38">
        <f>IF(I963=0,0,IF(H963&lt;=RFM_Method!$C$22,5,IF(H963&lt;=RFM_Method!$C$23,4,IF(H963&lt;=RFM_Method!$C$24,3,IF(H963&lt;=RFM_Method!$C$25,2,1)))))</f>
        <v>4</v>
      </c>
      <c r="L963" s="38">
        <f>IF(I963=0,0,IF(I963&gt;=RFM_Method!$E$22,5,IF(I963&gt;=RFM_Method!$E$23,4,IF(I963&gt;=RFM_Method!$E$24,3,IF(I963&gt;=RFM_Method!$E$25,2,1)))))</f>
        <v>2</v>
      </c>
      <c r="M963" s="38">
        <f>IF(I963=0,0,IF(J963&gt;=RFM_Method!$D$25,5,IF(J963&gt;=RFM_Method!$D$24,4,IF(J963&gt;=RFM_Method!$D$23,3,IF(J963&gt;=RFM_Method!$D$22,2,1)))))</f>
        <v>2</v>
      </c>
      <c r="N963" s="38" t="str">
        <f t="shared" si="42"/>
        <v>422</v>
      </c>
      <c r="O963" s="38">
        <f t="shared" si="43"/>
        <v>8</v>
      </c>
      <c r="P963" s="38">
        <f t="shared" si="44"/>
        <v>2</v>
      </c>
      <c r="Q963" s="12" t="str">
        <f>IF(I963=0,"Never Recharged",INDEX(RFM_Method!$C$32:$G$36,6-K963,P963))</f>
        <v>Potential Loyalist</v>
      </c>
      <c r="R963" s="39">
        <f>SUMIFS(Raw_DataUsage!$D$2:$D$5001,Raw_DataUsage!$B$2:$B$5001,A963)/1024</f>
        <v>6.04642578125</v>
      </c>
      <c r="S963" s="40">
        <f>SUMIFS(Raw_Calls!$D$2:$D$5001,Raw_Calls!$B$2:$B$5001,A963)/60</f>
        <v>14.066666666666666</v>
      </c>
      <c r="T963" s="38" t="str">
        <f>IF(COUNTIFS(Raw_Subscriptions!$B$2:$B$3001,A963,Raw_Subscriptions!$F$2:$F$3001,"Active")&gt;0,"Yes","No")</f>
        <v>No</v>
      </c>
    </row>
    <row r="964" spans="1:20" x14ac:dyDescent="0.3">
      <c r="A964" s="13" t="str">
        <f>Raw_Customers!A961</f>
        <v>C000960</v>
      </c>
      <c r="B964" s="13" t="str">
        <f>Raw_Customers!B961</f>
        <v>Vikram Reddy</v>
      </c>
      <c r="C964" s="13" t="str">
        <f>Raw_Customers!E961</f>
        <v>Mumbai</v>
      </c>
      <c r="D964" s="13" t="str">
        <f>Raw_Customers!F961</f>
        <v>West Bengal</v>
      </c>
      <c r="E964" s="13" t="str">
        <f>Raw_Customers!H961</f>
        <v>Active</v>
      </c>
      <c r="F964" s="35">
        <f>Raw_Customers!G961</f>
        <v>45982</v>
      </c>
      <c r="G964" s="36">
        <f>IF(I964=0,"",INT(_xlfn.MAXIFS(Raw_Recharges!$D$2:$D$3001,Raw_Recharges!$B$2:$B$3001,A964)))</f>
        <v>45834</v>
      </c>
      <c r="H964" s="12">
        <f>IF(I964=0,"",RFM_Method!$C$5-G964)</f>
        <v>220</v>
      </c>
      <c r="I964" s="12">
        <f>COUNTIFS(Raw_Recharges!$B$2:$B$3001,A964)</f>
        <v>1</v>
      </c>
      <c r="J964" s="37">
        <f>IF(I964=0,"",SUMIFS(Raw_Recharges!$E$2:$E$3001,Raw_Recharges!$B$2:$B$3001,A964))</f>
        <v>999</v>
      </c>
      <c r="K964" s="38">
        <f>IF(I964=0,0,IF(H964&lt;=RFM_Method!$C$22,5,IF(H964&lt;=RFM_Method!$C$23,4,IF(H964&lt;=RFM_Method!$C$24,3,IF(H964&lt;=RFM_Method!$C$25,2,1)))))</f>
        <v>2</v>
      </c>
      <c r="L964" s="38">
        <f>IF(I964=0,0,IF(I964&gt;=RFM_Method!$E$22,5,IF(I964&gt;=RFM_Method!$E$23,4,IF(I964&gt;=RFM_Method!$E$24,3,IF(I964&gt;=RFM_Method!$E$25,2,1)))))</f>
        <v>1</v>
      </c>
      <c r="M964" s="38">
        <f>IF(I964=0,0,IF(J964&gt;=RFM_Method!$D$25,5,IF(J964&gt;=RFM_Method!$D$24,4,IF(J964&gt;=RFM_Method!$D$23,3,IF(J964&gt;=RFM_Method!$D$22,2,1)))))</f>
        <v>3</v>
      </c>
      <c r="N964" s="38" t="str">
        <f t="shared" si="42"/>
        <v>213</v>
      </c>
      <c r="O964" s="38">
        <f t="shared" si="43"/>
        <v>6</v>
      </c>
      <c r="P964" s="38">
        <f t="shared" si="44"/>
        <v>2</v>
      </c>
      <c r="Q964" s="12" t="str">
        <f>IF(I964=0,"Never Recharged",INDEX(RFM_Method!$C$32:$G$36,6-K964,P964))</f>
        <v>About to Sleep</v>
      </c>
      <c r="R964" s="39">
        <f>SUMIFS(Raw_DataUsage!$D$2:$D$5001,Raw_DataUsage!$B$2:$B$5001,A964)/1024</f>
        <v>6.7208300781250001</v>
      </c>
      <c r="S964" s="40">
        <f>SUMIFS(Raw_Calls!$D$2:$D$5001,Raw_Calls!$B$2:$B$5001,A964)/60</f>
        <v>80.599999999999994</v>
      </c>
      <c r="T964" s="38" t="str">
        <f>IF(COUNTIFS(Raw_Subscriptions!$B$2:$B$3001,A964,Raw_Subscriptions!$F$2:$F$3001,"Active")&gt;0,"Yes","No")</f>
        <v>No</v>
      </c>
    </row>
    <row r="965" spans="1:20" x14ac:dyDescent="0.3">
      <c r="A965" s="13" t="str">
        <f>Raw_Customers!A962</f>
        <v>C000961</v>
      </c>
      <c r="B965" s="13" t="str">
        <f>Raw_Customers!B962</f>
        <v>Neha Sharma</v>
      </c>
      <c r="C965" s="13" t="str">
        <f>Raw_Customers!E962</f>
        <v>Delhi</v>
      </c>
      <c r="D965" s="13" t="str">
        <f>Raw_Customers!F962</f>
        <v>Andhra Pradesh</v>
      </c>
      <c r="E965" s="13" t="str">
        <f>Raw_Customers!H962</f>
        <v>Active</v>
      </c>
      <c r="F965" s="35">
        <f>Raw_Customers!G962</f>
        <v>44510</v>
      </c>
      <c r="G965" s="36">
        <f>IF(I965=0,"",INT(_xlfn.MAXIFS(Raw_Recharges!$D$2:$D$3001,Raw_Recharges!$B$2:$B$3001,A965)))</f>
        <v>46006</v>
      </c>
      <c r="H965" s="12">
        <f>IF(I965=0,"",RFM_Method!$C$5-G965)</f>
        <v>48</v>
      </c>
      <c r="I965" s="12">
        <f>COUNTIFS(Raw_Recharges!$B$2:$B$3001,A965)</f>
        <v>2</v>
      </c>
      <c r="J965" s="37">
        <f>IF(I965=0,"",SUMIFS(Raw_Recharges!$E$2:$E$3001,Raw_Recharges!$B$2:$B$3001,A965))</f>
        <v>1498</v>
      </c>
      <c r="K965" s="38">
        <f>IF(I965=0,0,IF(H965&lt;=RFM_Method!$C$22,5,IF(H965&lt;=RFM_Method!$C$23,4,IF(H965&lt;=RFM_Method!$C$24,3,IF(H965&lt;=RFM_Method!$C$25,2,1)))))</f>
        <v>4</v>
      </c>
      <c r="L965" s="38">
        <f>IF(I965=0,0,IF(I965&gt;=RFM_Method!$E$22,5,IF(I965&gt;=RFM_Method!$E$23,4,IF(I965&gt;=RFM_Method!$E$24,3,IF(I965&gt;=RFM_Method!$E$25,2,1)))))</f>
        <v>2</v>
      </c>
      <c r="M965" s="38">
        <f>IF(I965=0,0,IF(J965&gt;=RFM_Method!$D$25,5,IF(J965&gt;=RFM_Method!$D$24,4,IF(J965&gt;=RFM_Method!$D$23,3,IF(J965&gt;=RFM_Method!$D$22,2,1)))))</f>
        <v>4</v>
      </c>
      <c r="N965" s="38" t="str">
        <f t="shared" ref="N965:N1028" si="45">K965&amp;L965&amp;M965</f>
        <v>424</v>
      </c>
      <c r="O965" s="38">
        <f t="shared" ref="O965:O1028" si="46">K965+L965+M965</f>
        <v>10</v>
      </c>
      <c r="P965" s="38">
        <f t="shared" ref="P965:P1028" si="47">IF(I965=0,0,ROUND((L965+M965)/2,0))</f>
        <v>3</v>
      </c>
      <c r="Q965" s="12" t="str">
        <f>IF(I965=0,"Never Recharged",INDEX(RFM_Method!$C$32:$G$36,6-K965,P965))</f>
        <v>Potential Loyalist</v>
      </c>
      <c r="R965" s="39">
        <f>SUMIFS(Raw_DataUsage!$D$2:$D$5001,Raw_DataUsage!$B$2:$B$5001,A965)/1024</f>
        <v>5.9675390625000002</v>
      </c>
      <c r="S965" s="40">
        <f>SUMIFS(Raw_Calls!$D$2:$D$5001,Raw_Calls!$B$2:$B$5001,A965)/60</f>
        <v>99.833333333333329</v>
      </c>
      <c r="T965" s="38" t="str">
        <f>IF(COUNTIFS(Raw_Subscriptions!$B$2:$B$3001,A965,Raw_Subscriptions!$F$2:$F$3001,"Active")&gt;0,"Yes","No")</f>
        <v>Yes</v>
      </c>
    </row>
    <row r="966" spans="1:20" x14ac:dyDescent="0.3">
      <c r="A966" s="13" t="str">
        <f>Raw_Customers!A963</f>
        <v>C000962</v>
      </c>
      <c r="B966" s="13" t="str">
        <f>Raw_Customers!B963</f>
        <v>Simran Yadav</v>
      </c>
      <c r="C966" s="13" t="str">
        <f>Raw_Customers!E963</f>
        <v>Delhi</v>
      </c>
      <c r="D966" s="13" t="str">
        <f>Raw_Customers!F963</f>
        <v>Karnataka</v>
      </c>
      <c r="E966" s="13" t="str">
        <f>Raw_Customers!H963</f>
        <v>Active</v>
      </c>
      <c r="F966" s="35">
        <f>Raw_Customers!G963</f>
        <v>45130</v>
      </c>
      <c r="G966" s="36">
        <f>IF(I966=0,"",INT(_xlfn.MAXIFS(Raw_Recharges!$D$2:$D$3001,Raw_Recharges!$B$2:$B$3001,A966)))</f>
        <v>45912</v>
      </c>
      <c r="H966" s="12">
        <f>IF(I966=0,"",RFM_Method!$C$5-G966)</f>
        <v>142</v>
      </c>
      <c r="I966" s="12">
        <f>COUNTIFS(Raw_Recharges!$B$2:$B$3001,A966)</f>
        <v>1</v>
      </c>
      <c r="J966" s="37">
        <f>IF(I966=0,"",SUMIFS(Raw_Recharges!$E$2:$E$3001,Raw_Recharges!$B$2:$B$3001,A966))</f>
        <v>148</v>
      </c>
      <c r="K966" s="38">
        <f>IF(I966=0,0,IF(H966&lt;=RFM_Method!$C$22,5,IF(H966&lt;=RFM_Method!$C$23,4,IF(H966&lt;=RFM_Method!$C$24,3,IF(H966&lt;=RFM_Method!$C$25,2,1)))))</f>
        <v>3</v>
      </c>
      <c r="L966" s="38">
        <f>IF(I966=0,0,IF(I966&gt;=RFM_Method!$E$22,5,IF(I966&gt;=RFM_Method!$E$23,4,IF(I966&gt;=RFM_Method!$E$24,3,IF(I966&gt;=RFM_Method!$E$25,2,1)))))</f>
        <v>1</v>
      </c>
      <c r="M966" s="38">
        <f>IF(I966=0,0,IF(J966&gt;=RFM_Method!$D$25,5,IF(J966&gt;=RFM_Method!$D$24,4,IF(J966&gt;=RFM_Method!$D$23,3,IF(J966&gt;=RFM_Method!$D$22,2,1)))))</f>
        <v>1</v>
      </c>
      <c r="N966" s="38" t="str">
        <f t="shared" si="45"/>
        <v>311</v>
      </c>
      <c r="O966" s="38">
        <f t="shared" si="46"/>
        <v>5</v>
      </c>
      <c r="P966" s="38">
        <f t="shared" si="47"/>
        <v>1</v>
      </c>
      <c r="Q966" s="12" t="str">
        <f>IF(I966=0,"Never Recharged",INDEX(RFM_Method!$C$32:$G$36,6-K966,P966))</f>
        <v>About to Sleep</v>
      </c>
      <c r="R966" s="39">
        <f>SUMIFS(Raw_DataUsage!$D$2:$D$5001,Raw_DataUsage!$B$2:$B$5001,A966)/1024</f>
        <v>1.5396972656249999</v>
      </c>
      <c r="S966" s="40">
        <f>SUMIFS(Raw_Calls!$D$2:$D$5001,Raw_Calls!$B$2:$B$5001,A966)/60</f>
        <v>45.2</v>
      </c>
      <c r="T966" s="38" t="str">
        <f>IF(COUNTIFS(Raw_Subscriptions!$B$2:$B$3001,A966,Raw_Subscriptions!$F$2:$F$3001,"Active")&gt;0,"Yes","No")</f>
        <v>Yes</v>
      </c>
    </row>
    <row r="967" spans="1:20" x14ac:dyDescent="0.3">
      <c r="A967" s="13" t="str">
        <f>Raw_Customers!A964</f>
        <v>C000963</v>
      </c>
      <c r="B967" s="13" t="str">
        <f>Raw_Customers!B964</f>
        <v>Raj Patel</v>
      </c>
      <c r="C967" s="13" t="str">
        <f>Raw_Customers!E964</f>
        <v>Delhi</v>
      </c>
      <c r="D967" s="13" t="str">
        <f>Raw_Customers!F964</f>
        <v>Punjab</v>
      </c>
      <c r="E967" s="13" t="str">
        <f>Raw_Customers!H964</f>
        <v>Active</v>
      </c>
      <c r="F967" s="35">
        <f>Raw_Customers!G964</f>
        <v>45720</v>
      </c>
      <c r="G967" s="36" t="str">
        <f>IF(I967=0,"",INT(_xlfn.MAXIFS(Raw_Recharges!$D$2:$D$3001,Raw_Recharges!$B$2:$B$3001,A967)))</f>
        <v/>
      </c>
      <c r="H967" s="12" t="str">
        <f>IF(I967=0,"",RFM_Method!$C$5-G967)</f>
        <v/>
      </c>
      <c r="I967" s="12">
        <f>COUNTIFS(Raw_Recharges!$B$2:$B$3001,A967)</f>
        <v>0</v>
      </c>
      <c r="J967" s="37" t="str">
        <f>IF(I967=0,"",SUMIFS(Raw_Recharges!$E$2:$E$3001,Raw_Recharges!$B$2:$B$3001,A967))</f>
        <v/>
      </c>
      <c r="K967" s="38">
        <f>IF(I967=0,0,IF(H967&lt;=RFM_Method!$C$22,5,IF(H967&lt;=RFM_Method!$C$23,4,IF(H967&lt;=RFM_Method!$C$24,3,IF(H967&lt;=RFM_Method!$C$25,2,1)))))</f>
        <v>0</v>
      </c>
      <c r="L967" s="38">
        <f>IF(I967=0,0,IF(I967&gt;=RFM_Method!$E$22,5,IF(I967&gt;=RFM_Method!$E$23,4,IF(I967&gt;=RFM_Method!$E$24,3,IF(I967&gt;=RFM_Method!$E$25,2,1)))))</f>
        <v>0</v>
      </c>
      <c r="M967" s="38">
        <f>IF(I967=0,0,IF(J967&gt;=RFM_Method!$D$25,5,IF(J967&gt;=RFM_Method!$D$24,4,IF(J967&gt;=RFM_Method!$D$23,3,IF(J967&gt;=RFM_Method!$D$22,2,1)))))</f>
        <v>0</v>
      </c>
      <c r="N967" s="38" t="str">
        <f t="shared" si="45"/>
        <v>000</v>
      </c>
      <c r="O967" s="38">
        <f t="shared" si="46"/>
        <v>0</v>
      </c>
      <c r="P967" s="38">
        <f t="shared" si="47"/>
        <v>0</v>
      </c>
      <c r="Q967" s="12" t="str">
        <f>IF(I967=0,"Never Recharged",INDEX(RFM_Method!$C$32:$G$36,6-K967,P967))</f>
        <v>Never Recharged</v>
      </c>
      <c r="R967" s="39">
        <f>SUMIFS(Raw_DataUsage!$D$2:$D$5001,Raw_DataUsage!$B$2:$B$5001,A967)/1024</f>
        <v>2.690673828125</v>
      </c>
      <c r="S967" s="40">
        <f>SUMIFS(Raw_Calls!$D$2:$D$5001,Raw_Calls!$B$2:$B$5001,A967)/60</f>
        <v>45.1</v>
      </c>
      <c r="T967" s="38" t="str">
        <f>IF(COUNTIFS(Raw_Subscriptions!$B$2:$B$3001,A967,Raw_Subscriptions!$F$2:$F$3001,"Active")&gt;0,"Yes","No")</f>
        <v>No</v>
      </c>
    </row>
    <row r="968" spans="1:20" x14ac:dyDescent="0.3">
      <c r="A968" s="13" t="str">
        <f>Raw_Customers!A965</f>
        <v>C000964</v>
      </c>
      <c r="B968" s="13" t="str">
        <f>Raw_Customers!B965</f>
        <v>Vikram Khan</v>
      </c>
      <c r="C968" s="13" t="str">
        <f>Raw_Customers!E965</f>
        <v>Bangalore</v>
      </c>
      <c r="D968" s="13" t="str">
        <f>Raw_Customers!F965</f>
        <v>Punjab</v>
      </c>
      <c r="E968" s="13" t="str">
        <f>Raw_Customers!H965</f>
        <v>Inactive</v>
      </c>
      <c r="F968" s="35">
        <f>Raw_Customers!G965</f>
        <v>44500</v>
      </c>
      <c r="G968" s="36">
        <f>IF(I968=0,"",INT(_xlfn.MAXIFS(Raw_Recharges!$D$2:$D$3001,Raw_Recharges!$B$2:$B$3001,A968)))</f>
        <v>45994</v>
      </c>
      <c r="H968" s="12">
        <f>IF(I968=0,"",RFM_Method!$C$5-G968)</f>
        <v>60</v>
      </c>
      <c r="I968" s="12">
        <f>COUNTIFS(Raw_Recharges!$B$2:$B$3001,A968)</f>
        <v>2</v>
      </c>
      <c r="J968" s="37">
        <f>IF(I968=0,"",SUMIFS(Raw_Recharges!$E$2:$E$3001,Raw_Recharges!$B$2:$B$3001,A968))</f>
        <v>1332</v>
      </c>
      <c r="K968" s="38">
        <f>IF(I968=0,0,IF(H968&lt;=RFM_Method!$C$22,5,IF(H968&lt;=RFM_Method!$C$23,4,IF(H968&lt;=RFM_Method!$C$24,3,IF(H968&lt;=RFM_Method!$C$25,2,1)))))</f>
        <v>4</v>
      </c>
      <c r="L968" s="38">
        <f>IF(I968=0,0,IF(I968&gt;=RFM_Method!$E$22,5,IF(I968&gt;=RFM_Method!$E$23,4,IF(I968&gt;=RFM_Method!$E$24,3,IF(I968&gt;=RFM_Method!$E$25,2,1)))))</f>
        <v>2</v>
      </c>
      <c r="M968" s="38">
        <f>IF(I968=0,0,IF(J968&gt;=RFM_Method!$D$25,5,IF(J968&gt;=RFM_Method!$D$24,4,IF(J968&gt;=RFM_Method!$D$23,3,IF(J968&gt;=RFM_Method!$D$22,2,1)))))</f>
        <v>4</v>
      </c>
      <c r="N968" s="38" t="str">
        <f t="shared" si="45"/>
        <v>424</v>
      </c>
      <c r="O968" s="38">
        <f t="shared" si="46"/>
        <v>10</v>
      </c>
      <c r="P968" s="38">
        <f t="shared" si="47"/>
        <v>3</v>
      </c>
      <c r="Q968" s="12" t="str">
        <f>IF(I968=0,"Never Recharged",INDEX(RFM_Method!$C$32:$G$36,6-K968,P968))</f>
        <v>Potential Loyalist</v>
      </c>
      <c r="R968" s="39">
        <f>SUMIFS(Raw_DataUsage!$D$2:$D$5001,Raw_DataUsage!$B$2:$B$5001,A968)/1024</f>
        <v>0</v>
      </c>
      <c r="S968" s="40">
        <f>SUMIFS(Raw_Calls!$D$2:$D$5001,Raw_Calls!$B$2:$B$5001,A968)/60</f>
        <v>47.916666666666664</v>
      </c>
      <c r="T968" s="38" t="str">
        <f>IF(COUNTIFS(Raw_Subscriptions!$B$2:$B$3001,A968,Raw_Subscriptions!$F$2:$F$3001,"Active")&gt;0,"Yes","No")</f>
        <v>No</v>
      </c>
    </row>
    <row r="969" spans="1:20" x14ac:dyDescent="0.3">
      <c r="A969" s="13" t="str">
        <f>Raw_Customers!A966</f>
        <v>C000965</v>
      </c>
      <c r="B969" s="13" t="str">
        <f>Raw_Customers!B966</f>
        <v>Pooja Kumar</v>
      </c>
      <c r="C969" s="13" t="str">
        <f>Raw_Customers!E966</f>
        <v>Delhi</v>
      </c>
      <c r="D969" s="13" t="str">
        <f>Raw_Customers!F966</f>
        <v>Mumbai</v>
      </c>
      <c r="E969" s="13" t="str">
        <f>Raw_Customers!H966</f>
        <v>Active</v>
      </c>
      <c r="F969" s="35">
        <f>Raw_Customers!G966</f>
        <v>45110</v>
      </c>
      <c r="G969" s="36">
        <f>IF(I969=0,"",INT(_xlfn.MAXIFS(Raw_Recharges!$D$2:$D$3001,Raw_Recharges!$B$2:$B$3001,A969)))</f>
        <v>46031</v>
      </c>
      <c r="H969" s="12">
        <f>IF(I969=0,"",RFM_Method!$C$5-G969)</f>
        <v>23</v>
      </c>
      <c r="I969" s="12">
        <f>COUNTIFS(Raw_Recharges!$B$2:$B$3001,A969)</f>
        <v>1</v>
      </c>
      <c r="J969" s="37">
        <f>IF(I969=0,"",SUMIFS(Raw_Recharges!$E$2:$E$3001,Raw_Recharges!$B$2:$B$3001,A969))</f>
        <v>2999</v>
      </c>
      <c r="K969" s="38">
        <f>IF(I969=0,0,IF(H969&lt;=RFM_Method!$C$22,5,IF(H969&lt;=RFM_Method!$C$23,4,IF(H969&lt;=RFM_Method!$C$24,3,IF(H969&lt;=RFM_Method!$C$25,2,1)))))</f>
        <v>5</v>
      </c>
      <c r="L969" s="38">
        <f>IF(I969=0,0,IF(I969&gt;=RFM_Method!$E$22,5,IF(I969&gt;=RFM_Method!$E$23,4,IF(I969&gt;=RFM_Method!$E$24,3,IF(I969&gt;=RFM_Method!$E$25,2,1)))))</f>
        <v>1</v>
      </c>
      <c r="M969" s="38">
        <f>IF(I969=0,0,IF(J969&gt;=RFM_Method!$D$25,5,IF(J969&gt;=RFM_Method!$D$24,4,IF(J969&gt;=RFM_Method!$D$23,3,IF(J969&gt;=RFM_Method!$D$22,2,1)))))</f>
        <v>5</v>
      </c>
      <c r="N969" s="38" t="str">
        <f t="shared" si="45"/>
        <v>515</v>
      </c>
      <c r="O969" s="38">
        <f t="shared" si="46"/>
        <v>11</v>
      </c>
      <c r="P969" s="38">
        <f t="shared" si="47"/>
        <v>3</v>
      </c>
      <c r="Q969" s="12" t="str">
        <f>IF(I969=0,"Never Recharged",INDEX(RFM_Method!$C$32:$G$36,6-K969,P969))</f>
        <v>Potential Loyalist</v>
      </c>
      <c r="R969" s="39">
        <f>SUMIFS(Raw_DataUsage!$D$2:$D$5001,Raw_DataUsage!$B$2:$B$5001,A969)/1024</f>
        <v>3.4837011718750004</v>
      </c>
      <c r="S969" s="40">
        <f>SUMIFS(Raw_Calls!$D$2:$D$5001,Raw_Calls!$B$2:$B$5001,A969)/60</f>
        <v>0</v>
      </c>
      <c r="T969" s="38" t="str">
        <f>IF(COUNTIFS(Raw_Subscriptions!$B$2:$B$3001,A969,Raw_Subscriptions!$F$2:$F$3001,"Active")&gt;0,"Yes","No")</f>
        <v>Yes</v>
      </c>
    </row>
    <row r="970" spans="1:20" x14ac:dyDescent="0.3">
      <c r="A970" s="13" t="str">
        <f>Raw_Customers!A967</f>
        <v>C000966</v>
      </c>
      <c r="B970" s="13" t="str">
        <f>Raw_Customers!B967</f>
        <v>Priya Mishra</v>
      </c>
      <c r="C970" s="13" t="str">
        <f>Raw_Customers!E967</f>
        <v>Bangalore</v>
      </c>
      <c r="D970" s="13" t="str">
        <f>Raw_Customers!F967</f>
        <v>Andhra Pradesh</v>
      </c>
      <c r="E970" s="13" t="str">
        <f>Raw_Customers!H967</f>
        <v>Active</v>
      </c>
      <c r="F970" s="35">
        <f>Raw_Customers!G967</f>
        <v>45404</v>
      </c>
      <c r="G970" s="36">
        <f>IF(I970=0,"",INT(_xlfn.MAXIFS(Raw_Recharges!$D$2:$D$3001,Raw_Recharges!$B$2:$B$3001,A970)))</f>
        <v>45991</v>
      </c>
      <c r="H970" s="12">
        <f>IF(I970=0,"",RFM_Method!$C$5-G970)</f>
        <v>63</v>
      </c>
      <c r="I970" s="12">
        <f>COUNTIFS(Raw_Recharges!$B$2:$B$3001,A970)</f>
        <v>3</v>
      </c>
      <c r="J970" s="37">
        <f>IF(I970=0,"",SUMIFS(Raw_Recharges!$E$2:$E$3001,Raw_Recharges!$B$2:$B$3001,A970))</f>
        <v>3847</v>
      </c>
      <c r="K970" s="38">
        <f>IF(I970=0,0,IF(H970&lt;=RFM_Method!$C$22,5,IF(H970&lt;=RFM_Method!$C$23,4,IF(H970&lt;=RFM_Method!$C$24,3,IF(H970&lt;=RFM_Method!$C$25,2,1)))))</f>
        <v>4</v>
      </c>
      <c r="L970" s="38">
        <f>IF(I970=0,0,IF(I970&gt;=RFM_Method!$E$22,5,IF(I970&gt;=RFM_Method!$E$23,4,IF(I970&gt;=RFM_Method!$E$24,3,IF(I970&gt;=RFM_Method!$E$25,2,1)))))</f>
        <v>3</v>
      </c>
      <c r="M970" s="38">
        <f>IF(I970=0,0,IF(J970&gt;=RFM_Method!$D$25,5,IF(J970&gt;=RFM_Method!$D$24,4,IF(J970&gt;=RFM_Method!$D$23,3,IF(J970&gt;=RFM_Method!$D$22,2,1)))))</f>
        <v>5</v>
      </c>
      <c r="N970" s="38" t="str">
        <f t="shared" si="45"/>
        <v>435</v>
      </c>
      <c r="O970" s="38">
        <f t="shared" si="46"/>
        <v>12</v>
      </c>
      <c r="P970" s="38">
        <f t="shared" si="47"/>
        <v>4</v>
      </c>
      <c r="Q970" s="12" t="str">
        <f>IF(I970=0,"Never Recharged",INDEX(RFM_Method!$C$32:$G$36,6-K970,P970))</f>
        <v>Loyal Customers</v>
      </c>
      <c r="R970" s="39">
        <f>SUMIFS(Raw_DataUsage!$D$2:$D$5001,Raw_DataUsage!$B$2:$B$5001,A970)/1024</f>
        <v>0</v>
      </c>
      <c r="S970" s="40">
        <f>SUMIFS(Raw_Calls!$D$2:$D$5001,Raw_Calls!$B$2:$B$5001,A970)/60</f>
        <v>38</v>
      </c>
      <c r="T970" s="38" t="str">
        <f>IF(COUNTIFS(Raw_Subscriptions!$B$2:$B$3001,A970,Raw_Subscriptions!$F$2:$F$3001,"Active")&gt;0,"Yes","No")</f>
        <v>Yes</v>
      </c>
    </row>
    <row r="971" spans="1:20" x14ac:dyDescent="0.3">
      <c r="A971" s="13" t="str">
        <f>Raw_Customers!A968</f>
        <v>C000967</v>
      </c>
      <c r="B971" s="13" t="str">
        <f>Raw_Customers!B968</f>
        <v>Anita Mishra</v>
      </c>
      <c r="C971" s="13" t="str">
        <f>Raw_Customers!E968</f>
        <v>Hyderabad</v>
      </c>
      <c r="D971" s="13" t="str">
        <f>Raw_Customers!F968</f>
        <v>Andhra Pradesh</v>
      </c>
      <c r="E971" s="13" t="str">
        <f>Raw_Customers!H968</f>
        <v>Active</v>
      </c>
      <c r="F971" s="35">
        <f>Raw_Customers!G968</f>
        <v>45736</v>
      </c>
      <c r="G971" s="36">
        <f>IF(I971=0,"",INT(_xlfn.MAXIFS(Raw_Recharges!$D$2:$D$3001,Raw_Recharges!$B$2:$B$3001,A971)))</f>
        <v>45710</v>
      </c>
      <c r="H971" s="12">
        <f>IF(I971=0,"",RFM_Method!$C$5-G971)</f>
        <v>344</v>
      </c>
      <c r="I971" s="12">
        <f>COUNTIFS(Raw_Recharges!$B$2:$B$3001,A971)</f>
        <v>1</v>
      </c>
      <c r="J971" s="37">
        <f>IF(I971=0,"",SUMIFS(Raw_Recharges!$E$2:$E$3001,Raw_Recharges!$B$2:$B$3001,A971))</f>
        <v>499</v>
      </c>
      <c r="K971" s="38">
        <f>IF(I971=0,0,IF(H971&lt;=RFM_Method!$C$22,5,IF(H971&lt;=RFM_Method!$C$23,4,IF(H971&lt;=RFM_Method!$C$24,3,IF(H971&lt;=RFM_Method!$C$25,2,1)))))</f>
        <v>1</v>
      </c>
      <c r="L971" s="38">
        <f>IF(I971=0,0,IF(I971&gt;=RFM_Method!$E$22,5,IF(I971&gt;=RFM_Method!$E$23,4,IF(I971&gt;=RFM_Method!$E$24,3,IF(I971&gt;=RFM_Method!$E$25,2,1)))))</f>
        <v>1</v>
      </c>
      <c r="M971" s="38">
        <f>IF(I971=0,0,IF(J971&gt;=RFM_Method!$D$25,5,IF(J971&gt;=RFM_Method!$D$24,4,IF(J971&gt;=RFM_Method!$D$23,3,IF(J971&gt;=RFM_Method!$D$22,2,1)))))</f>
        <v>2</v>
      </c>
      <c r="N971" s="38" t="str">
        <f t="shared" si="45"/>
        <v>112</v>
      </c>
      <c r="O971" s="38">
        <f t="shared" si="46"/>
        <v>4</v>
      </c>
      <c r="P971" s="38">
        <f t="shared" si="47"/>
        <v>2</v>
      </c>
      <c r="Q971" s="12" t="str">
        <f>IF(I971=0,"Never Recharged",INDEX(RFM_Method!$C$32:$G$36,6-K971,P971))</f>
        <v>Hibernating</v>
      </c>
      <c r="R971" s="39">
        <f>SUMIFS(Raw_DataUsage!$D$2:$D$5001,Raw_DataUsage!$B$2:$B$5001,A971)/1024</f>
        <v>3.0332128906250002</v>
      </c>
      <c r="S971" s="40">
        <f>SUMIFS(Raw_Calls!$D$2:$D$5001,Raw_Calls!$B$2:$B$5001,A971)/60</f>
        <v>54.8</v>
      </c>
      <c r="T971" s="38" t="str">
        <f>IF(COUNTIFS(Raw_Subscriptions!$B$2:$B$3001,A971,Raw_Subscriptions!$F$2:$F$3001,"Active")&gt;0,"Yes","No")</f>
        <v>No</v>
      </c>
    </row>
    <row r="972" spans="1:20" x14ac:dyDescent="0.3">
      <c r="A972" s="13" t="str">
        <f>Raw_Customers!A969</f>
        <v>C000968</v>
      </c>
      <c r="B972" s="13" t="str">
        <f>Raw_Customers!B969</f>
        <v>Vikram Gupta</v>
      </c>
      <c r="C972" s="13" t="str">
        <f>Raw_Customers!E969</f>
        <v>Bangalore</v>
      </c>
      <c r="D972" s="13" t="str">
        <f>Raw_Customers!F969</f>
        <v>UP East</v>
      </c>
      <c r="E972" s="13" t="str">
        <f>Raw_Customers!H969</f>
        <v>Active</v>
      </c>
      <c r="F972" s="35">
        <f>Raw_Customers!G969</f>
        <v>45056</v>
      </c>
      <c r="G972" s="36">
        <f>IF(I972=0,"",INT(_xlfn.MAXIFS(Raw_Recharges!$D$2:$D$3001,Raw_Recharges!$B$2:$B$3001,A972)))</f>
        <v>45913</v>
      </c>
      <c r="H972" s="12">
        <f>IF(I972=0,"",RFM_Method!$C$5-G972)</f>
        <v>141</v>
      </c>
      <c r="I972" s="12">
        <f>COUNTIFS(Raw_Recharges!$B$2:$B$3001,A972)</f>
        <v>4</v>
      </c>
      <c r="J972" s="37">
        <f>IF(I972=0,"",SUMIFS(Raw_Recharges!$E$2:$E$3001,Raw_Recharges!$B$2:$B$3001,A972))</f>
        <v>1979</v>
      </c>
      <c r="K972" s="38">
        <f>IF(I972=0,0,IF(H972&lt;=RFM_Method!$C$22,5,IF(H972&lt;=RFM_Method!$C$23,4,IF(H972&lt;=RFM_Method!$C$24,3,IF(H972&lt;=RFM_Method!$C$25,2,1)))))</f>
        <v>3</v>
      </c>
      <c r="L972" s="38">
        <f>IF(I972=0,0,IF(I972&gt;=RFM_Method!$E$22,5,IF(I972&gt;=RFM_Method!$E$23,4,IF(I972&gt;=RFM_Method!$E$24,3,IF(I972&gt;=RFM_Method!$E$25,2,1)))))</f>
        <v>4</v>
      </c>
      <c r="M972" s="38">
        <f>IF(I972=0,0,IF(J972&gt;=RFM_Method!$D$25,5,IF(J972&gt;=RFM_Method!$D$24,4,IF(J972&gt;=RFM_Method!$D$23,3,IF(J972&gt;=RFM_Method!$D$22,2,1)))))</f>
        <v>4</v>
      </c>
      <c r="N972" s="38" t="str">
        <f t="shared" si="45"/>
        <v>344</v>
      </c>
      <c r="O972" s="38">
        <f t="shared" si="46"/>
        <v>11</v>
      </c>
      <c r="P972" s="38">
        <f t="shared" si="47"/>
        <v>4</v>
      </c>
      <c r="Q972" s="12" t="str">
        <f>IF(I972=0,"Never Recharged",INDEX(RFM_Method!$C$32:$G$36,6-K972,P972))</f>
        <v>Loyal Customers</v>
      </c>
      <c r="R972" s="39">
        <f>SUMIFS(Raw_DataUsage!$D$2:$D$5001,Raw_DataUsage!$B$2:$B$5001,A972)/1024</f>
        <v>2.9735351562500001</v>
      </c>
      <c r="S972" s="40">
        <f>SUMIFS(Raw_Calls!$D$2:$D$5001,Raw_Calls!$B$2:$B$5001,A972)/60</f>
        <v>5.7833333333333332</v>
      </c>
      <c r="T972" s="38" t="str">
        <f>IF(COUNTIFS(Raw_Subscriptions!$B$2:$B$3001,A972,Raw_Subscriptions!$F$2:$F$3001,"Active")&gt;0,"Yes","No")</f>
        <v>Yes</v>
      </c>
    </row>
    <row r="973" spans="1:20" x14ac:dyDescent="0.3">
      <c r="A973" s="13" t="str">
        <f>Raw_Customers!A970</f>
        <v>C000969</v>
      </c>
      <c r="B973" s="13" t="str">
        <f>Raw_Customers!B970</f>
        <v>Neha Reddy</v>
      </c>
      <c r="C973" s="13" t="str">
        <f>Raw_Customers!E970</f>
        <v>Delhi</v>
      </c>
      <c r="D973" s="13" t="str">
        <f>Raw_Customers!F970</f>
        <v>Karnataka</v>
      </c>
      <c r="E973" s="13" t="str">
        <f>Raw_Customers!H970</f>
        <v>Active</v>
      </c>
      <c r="F973" s="35">
        <f>Raw_Customers!G970</f>
        <v>44090</v>
      </c>
      <c r="G973" s="36">
        <f>IF(I973=0,"",INT(_xlfn.MAXIFS(Raw_Recharges!$D$2:$D$3001,Raw_Recharges!$B$2:$B$3001,A973)))</f>
        <v>45938</v>
      </c>
      <c r="H973" s="12">
        <f>IF(I973=0,"",RFM_Method!$C$5-G973)</f>
        <v>116</v>
      </c>
      <c r="I973" s="12">
        <f>COUNTIFS(Raw_Recharges!$B$2:$B$3001,A973)</f>
        <v>2</v>
      </c>
      <c r="J973" s="37">
        <f>IF(I973=0,"",SUMIFS(Raw_Recharges!$E$2:$E$3001,Raw_Recharges!$B$2:$B$3001,A973))</f>
        <v>1498</v>
      </c>
      <c r="K973" s="38">
        <f>IF(I973=0,0,IF(H973&lt;=RFM_Method!$C$22,5,IF(H973&lt;=RFM_Method!$C$23,4,IF(H973&lt;=RFM_Method!$C$24,3,IF(H973&lt;=RFM_Method!$C$25,2,1)))))</f>
        <v>3</v>
      </c>
      <c r="L973" s="38">
        <f>IF(I973=0,0,IF(I973&gt;=RFM_Method!$E$22,5,IF(I973&gt;=RFM_Method!$E$23,4,IF(I973&gt;=RFM_Method!$E$24,3,IF(I973&gt;=RFM_Method!$E$25,2,1)))))</f>
        <v>2</v>
      </c>
      <c r="M973" s="38">
        <f>IF(I973=0,0,IF(J973&gt;=RFM_Method!$D$25,5,IF(J973&gt;=RFM_Method!$D$24,4,IF(J973&gt;=RFM_Method!$D$23,3,IF(J973&gt;=RFM_Method!$D$22,2,1)))))</f>
        <v>4</v>
      </c>
      <c r="N973" s="38" t="str">
        <f t="shared" si="45"/>
        <v>324</v>
      </c>
      <c r="O973" s="38">
        <f t="shared" si="46"/>
        <v>9</v>
      </c>
      <c r="P973" s="38">
        <f t="shared" si="47"/>
        <v>3</v>
      </c>
      <c r="Q973" s="12" t="str">
        <f>IF(I973=0,"Never Recharged",INDEX(RFM_Method!$C$32:$G$36,6-K973,P973))</f>
        <v>Need Attention</v>
      </c>
      <c r="R973" s="39">
        <f>SUMIFS(Raw_DataUsage!$D$2:$D$5001,Raw_DataUsage!$B$2:$B$5001,A973)/1024</f>
        <v>4.1848730468749995</v>
      </c>
      <c r="S973" s="40">
        <f>SUMIFS(Raw_Calls!$D$2:$D$5001,Raw_Calls!$B$2:$B$5001,A973)/60</f>
        <v>12.9</v>
      </c>
      <c r="T973" s="38" t="str">
        <f>IF(COUNTIFS(Raw_Subscriptions!$B$2:$B$3001,A973,Raw_Subscriptions!$F$2:$F$3001,"Active")&gt;0,"Yes","No")</f>
        <v>Yes</v>
      </c>
    </row>
    <row r="974" spans="1:20" x14ac:dyDescent="0.3">
      <c r="A974" s="13" t="str">
        <f>Raw_Customers!A971</f>
        <v>C000970</v>
      </c>
      <c r="B974" s="13" t="str">
        <f>Raw_Customers!B971</f>
        <v>Pooja Reddy</v>
      </c>
      <c r="C974" s="13" t="str">
        <f>Raw_Customers!E971</f>
        <v>Chennai</v>
      </c>
      <c r="D974" s="13" t="str">
        <f>Raw_Customers!F971</f>
        <v>Punjab</v>
      </c>
      <c r="E974" s="13" t="str">
        <f>Raw_Customers!H971</f>
        <v>Active</v>
      </c>
      <c r="F974" s="35">
        <f>Raw_Customers!G971</f>
        <v>45486</v>
      </c>
      <c r="G974" s="36" t="str">
        <f>IF(I974=0,"",INT(_xlfn.MAXIFS(Raw_Recharges!$D$2:$D$3001,Raw_Recharges!$B$2:$B$3001,A974)))</f>
        <v/>
      </c>
      <c r="H974" s="12" t="str">
        <f>IF(I974=0,"",RFM_Method!$C$5-G974)</f>
        <v/>
      </c>
      <c r="I974" s="12">
        <f>COUNTIFS(Raw_Recharges!$B$2:$B$3001,A974)</f>
        <v>0</v>
      </c>
      <c r="J974" s="37" t="str">
        <f>IF(I974=0,"",SUMIFS(Raw_Recharges!$E$2:$E$3001,Raw_Recharges!$B$2:$B$3001,A974))</f>
        <v/>
      </c>
      <c r="K974" s="38">
        <f>IF(I974=0,0,IF(H974&lt;=RFM_Method!$C$22,5,IF(H974&lt;=RFM_Method!$C$23,4,IF(H974&lt;=RFM_Method!$C$24,3,IF(H974&lt;=RFM_Method!$C$25,2,1)))))</f>
        <v>0</v>
      </c>
      <c r="L974" s="38">
        <f>IF(I974=0,0,IF(I974&gt;=RFM_Method!$E$22,5,IF(I974&gt;=RFM_Method!$E$23,4,IF(I974&gt;=RFM_Method!$E$24,3,IF(I974&gt;=RFM_Method!$E$25,2,1)))))</f>
        <v>0</v>
      </c>
      <c r="M974" s="38">
        <f>IF(I974=0,0,IF(J974&gt;=RFM_Method!$D$25,5,IF(J974&gt;=RFM_Method!$D$24,4,IF(J974&gt;=RFM_Method!$D$23,3,IF(J974&gt;=RFM_Method!$D$22,2,1)))))</f>
        <v>0</v>
      </c>
      <c r="N974" s="38" t="str">
        <f t="shared" si="45"/>
        <v>000</v>
      </c>
      <c r="O974" s="38">
        <f t="shared" si="46"/>
        <v>0</v>
      </c>
      <c r="P974" s="38">
        <f t="shared" si="47"/>
        <v>0</v>
      </c>
      <c r="Q974" s="12" t="str">
        <f>IF(I974=0,"Never Recharged",INDEX(RFM_Method!$C$32:$G$36,6-K974,P974))</f>
        <v>Never Recharged</v>
      </c>
      <c r="R974" s="39">
        <f>SUMIFS(Raw_DataUsage!$D$2:$D$5001,Raw_DataUsage!$B$2:$B$5001,A974)/1024</f>
        <v>0</v>
      </c>
      <c r="S974" s="40">
        <f>SUMIFS(Raw_Calls!$D$2:$D$5001,Raw_Calls!$B$2:$B$5001,A974)/60</f>
        <v>56.4</v>
      </c>
      <c r="T974" s="38" t="str">
        <f>IF(COUNTIFS(Raw_Subscriptions!$B$2:$B$3001,A974,Raw_Subscriptions!$F$2:$F$3001,"Active")&gt;0,"Yes","No")</f>
        <v>No</v>
      </c>
    </row>
    <row r="975" spans="1:20" x14ac:dyDescent="0.3">
      <c r="A975" s="13" t="str">
        <f>Raw_Customers!A972</f>
        <v>C000971</v>
      </c>
      <c r="B975" s="13" t="str">
        <f>Raw_Customers!B972</f>
        <v>Vikram Patel</v>
      </c>
      <c r="C975" s="13" t="str">
        <f>Raw_Customers!E972</f>
        <v>Chennai</v>
      </c>
      <c r="D975" s="13" t="str">
        <f>Raw_Customers!F972</f>
        <v>Mumbai</v>
      </c>
      <c r="E975" s="13" t="str">
        <f>Raw_Customers!H972</f>
        <v>Active</v>
      </c>
      <c r="F975" s="35">
        <f>Raw_Customers!G972</f>
        <v>44527</v>
      </c>
      <c r="G975" s="36">
        <f>IF(I975=0,"",INT(_xlfn.MAXIFS(Raw_Recharges!$D$2:$D$3001,Raw_Recharges!$B$2:$B$3001,A975)))</f>
        <v>45981</v>
      </c>
      <c r="H975" s="12">
        <f>IF(I975=0,"",RFM_Method!$C$5-G975)</f>
        <v>73</v>
      </c>
      <c r="I975" s="12">
        <f>COUNTIFS(Raw_Recharges!$B$2:$B$3001,A975)</f>
        <v>1</v>
      </c>
      <c r="J975" s="37">
        <f>IF(I975=0,"",SUMIFS(Raw_Recharges!$E$2:$E$3001,Raw_Recharges!$B$2:$B$3001,A975))</f>
        <v>2999</v>
      </c>
      <c r="K975" s="38">
        <f>IF(I975=0,0,IF(H975&lt;=RFM_Method!$C$22,5,IF(H975&lt;=RFM_Method!$C$23,4,IF(H975&lt;=RFM_Method!$C$24,3,IF(H975&lt;=RFM_Method!$C$25,2,1)))))</f>
        <v>4</v>
      </c>
      <c r="L975" s="38">
        <f>IF(I975=0,0,IF(I975&gt;=RFM_Method!$E$22,5,IF(I975&gt;=RFM_Method!$E$23,4,IF(I975&gt;=RFM_Method!$E$24,3,IF(I975&gt;=RFM_Method!$E$25,2,1)))))</f>
        <v>1</v>
      </c>
      <c r="M975" s="38">
        <f>IF(I975=0,0,IF(J975&gt;=RFM_Method!$D$25,5,IF(J975&gt;=RFM_Method!$D$24,4,IF(J975&gt;=RFM_Method!$D$23,3,IF(J975&gt;=RFM_Method!$D$22,2,1)))))</f>
        <v>5</v>
      </c>
      <c r="N975" s="38" t="str">
        <f t="shared" si="45"/>
        <v>415</v>
      </c>
      <c r="O975" s="38">
        <f t="shared" si="46"/>
        <v>10</v>
      </c>
      <c r="P975" s="38">
        <f t="shared" si="47"/>
        <v>3</v>
      </c>
      <c r="Q975" s="12" t="str">
        <f>IF(I975=0,"Never Recharged",INDEX(RFM_Method!$C$32:$G$36,6-K975,P975))</f>
        <v>Potential Loyalist</v>
      </c>
      <c r="R975" s="39">
        <f>SUMIFS(Raw_DataUsage!$D$2:$D$5001,Raw_DataUsage!$B$2:$B$5001,A975)/1024</f>
        <v>5.1047167968749996</v>
      </c>
      <c r="S975" s="40">
        <f>SUMIFS(Raw_Calls!$D$2:$D$5001,Raw_Calls!$B$2:$B$5001,A975)/60</f>
        <v>34.516666666666666</v>
      </c>
      <c r="T975" s="38" t="str">
        <f>IF(COUNTIFS(Raw_Subscriptions!$B$2:$B$3001,A975,Raw_Subscriptions!$F$2:$F$3001,"Active")&gt;0,"Yes","No")</f>
        <v>Yes</v>
      </c>
    </row>
    <row r="976" spans="1:20" x14ac:dyDescent="0.3">
      <c r="A976" s="13" t="str">
        <f>Raw_Customers!A973</f>
        <v>C000972</v>
      </c>
      <c r="B976" s="13" t="str">
        <f>Raw_Customers!B973</f>
        <v>Rahul Reddy</v>
      </c>
      <c r="C976" s="13" t="str">
        <f>Raw_Customers!E973</f>
        <v>Pune</v>
      </c>
      <c r="D976" s="13" t="str">
        <f>Raw_Customers!F973</f>
        <v>West Bengal</v>
      </c>
      <c r="E976" s="13" t="str">
        <f>Raw_Customers!H973</f>
        <v>Active</v>
      </c>
      <c r="F976" s="35">
        <f>Raw_Customers!G973</f>
        <v>44436</v>
      </c>
      <c r="G976" s="36">
        <f>IF(I976=0,"",INT(_xlfn.MAXIFS(Raw_Recharges!$D$2:$D$3001,Raw_Recharges!$B$2:$B$3001,A976)))</f>
        <v>45882</v>
      </c>
      <c r="H976" s="12">
        <f>IF(I976=0,"",RFM_Method!$C$5-G976)</f>
        <v>172</v>
      </c>
      <c r="I976" s="12">
        <f>COUNTIFS(Raw_Recharges!$B$2:$B$3001,A976)</f>
        <v>2</v>
      </c>
      <c r="J976" s="37">
        <f>IF(I976=0,"",SUMIFS(Raw_Recharges!$E$2:$E$3001,Raw_Recharges!$B$2:$B$3001,A976))</f>
        <v>765</v>
      </c>
      <c r="K976" s="38">
        <f>IF(I976=0,0,IF(H976&lt;=RFM_Method!$C$22,5,IF(H976&lt;=RFM_Method!$C$23,4,IF(H976&lt;=RFM_Method!$C$24,3,IF(H976&lt;=RFM_Method!$C$25,2,1)))))</f>
        <v>2</v>
      </c>
      <c r="L976" s="38">
        <f>IF(I976=0,0,IF(I976&gt;=RFM_Method!$E$22,5,IF(I976&gt;=RFM_Method!$E$23,4,IF(I976&gt;=RFM_Method!$E$24,3,IF(I976&gt;=RFM_Method!$E$25,2,1)))))</f>
        <v>2</v>
      </c>
      <c r="M976" s="38">
        <f>IF(I976=0,0,IF(J976&gt;=RFM_Method!$D$25,5,IF(J976&gt;=RFM_Method!$D$24,4,IF(J976&gt;=RFM_Method!$D$23,3,IF(J976&gt;=RFM_Method!$D$22,2,1)))))</f>
        <v>3</v>
      </c>
      <c r="N976" s="38" t="str">
        <f t="shared" si="45"/>
        <v>223</v>
      </c>
      <c r="O976" s="38">
        <f t="shared" si="46"/>
        <v>7</v>
      </c>
      <c r="P976" s="38">
        <f t="shared" si="47"/>
        <v>3</v>
      </c>
      <c r="Q976" s="12" t="str">
        <f>IF(I976=0,"Never Recharged",INDEX(RFM_Method!$C$32:$G$36,6-K976,P976))</f>
        <v>At Risk</v>
      </c>
      <c r="R976" s="39">
        <f>SUMIFS(Raw_DataUsage!$D$2:$D$5001,Raw_DataUsage!$B$2:$B$5001,A976)/1024</f>
        <v>1.6480859375000001</v>
      </c>
      <c r="S976" s="40">
        <f>SUMIFS(Raw_Calls!$D$2:$D$5001,Raw_Calls!$B$2:$B$5001,A976)/60</f>
        <v>24.066666666666666</v>
      </c>
      <c r="T976" s="38" t="str">
        <f>IF(COUNTIFS(Raw_Subscriptions!$B$2:$B$3001,A976,Raw_Subscriptions!$F$2:$F$3001,"Active")&gt;0,"Yes","No")</f>
        <v>No</v>
      </c>
    </row>
    <row r="977" spans="1:20" x14ac:dyDescent="0.3">
      <c r="A977" s="13" t="str">
        <f>Raw_Customers!A974</f>
        <v>C000973</v>
      </c>
      <c r="B977" s="13" t="str">
        <f>Raw_Customers!B974</f>
        <v>Anita Yadav</v>
      </c>
      <c r="C977" s="13" t="str">
        <f>Raw_Customers!E974</f>
        <v>Delhi</v>
      </c>
      <c r="D977" s="13" t="str">
        <f>Raw_Customers!F974</f>
        <v>Telangana</v>
      </c>
      <c r="E977" s="13" t="str">
        <f>Raw_Customers!H974</f>
        <v>Active</v>
      </c>
      <c r="F977" s="35">
        <f>Raw_Customers!G974</f>
        <v>44838</v>
      </c>
      <c r="G977" s="36">
        <f>IF(I977=0,"",INT(_xlfn.MAXIFS(Raw_Recharges!$D$2:$D$3001,Raw_Recharges!$B$2:$B$3001,A977)))</f>
        <v>46028</v>
      </c>
      <c r="H977" s="12">
        <f>IF(I977=0,"",RFM_Method!$C$5-G977)</f>
        <v>26</v>
      </c>
      <c r="I977" s="12">
        <f>COUNTIFS(Raw_Recharges!$B$2:$B$3001,A977)</f>
        <v>1</v>
      </c>
      <c r="J977" s="37">
        <f>IF(I977=0,"",SUMIFS(Raw_Recharges!$E$2:$E$3001,Raw_Recharges!$B$2:$B$3001,A977))</f>
        <v>349</v>
      </c>
      <c r="K977" s="38">
        <f>IF(I977=0,0,IF(H977&lt;=RFM_Method!$C$22,5,IF(H977&lt;=RFM_Method!$C$23,4,IF(H977&lt;=RFM_Method!$C$24,3,IF(H977&lt;=RFM_Method!$C$25,2,1)))))</f>
        <v>5</v>
      </c>
      <c r="L977" s="38">
        <f>IF(I977=0,0,IF(I977&gt;=RFM_Method!$E$22,5,IF(I977&gt;=RFM_Method!$E$23,4,IF(I977&gt;=RFM_Method!$E$24,3,IF(I977&gt;=RFM_Method!$E$25,2,1)))))</f>
        <v>1</v>
      </c>
      <c r="M977" s="38">
        <f>IF(I977=0,0,IF(J977&gt;=RFM_Method!$D$25,5,IF(J977&gt;=RFM_Method!$D$24,4,IF(J977&gt;=RFM_Method!$D$23,3,IF(J977&gt;=RFM_Method!$D$22,2,1)))))</f>
        <v>1</v>
      </c>
      <c r="N977" s="38" t="str">
        <f t="shared" si="45"/>
        <v>511</v>
      </c>
      <c r="O977" s="38">
        <f t="shared" si="46"/>
        <v>7</v>
      </c>
      <c r="P977" s="38">
        <f t="shared" si="47"/>
        <v>1</v>
      </c>
      <c r="Q977" s="12" t="str">
        <f>IF(I977=0,"Never Recharged",INDEX(RFM_Method!$C$32:$G$36,6-K977,P977))</f>
        <v>New Customers</v>
      </c>
      <c r="R977" s="39">
        <f>SUMIFS(Raw_DataUsage!$D$2:$D$5001,Raw_DataUsage!$B$2:$B$5001,A977)/1024</f>
        <v>7.6828417968749996</v>
      </c>
      <c r="S977" s="40">
        <f>SUMIFS(Raw_Calls!$D$2:$D$5001,Raw_Calls!$B$2:$B$5001,A977)/60</f>
        <v>15.683333333333334</v>
      </c>
      <c r="T977" s="38" t="str">
        <f>IF(COUNTIFS(Raw_Subscriptions!$B$2:$B$3001,A977,Raw_Subscriptions!$F$2:$F$3001,"Active")&gt;0,"Yes","No")</f>
        <v>Yes</v>
      </c>
    </row>
    <row r="978" spans="1:20" x14ac:dyDescent="0.3">
      <c r="A978" s="13" t="str">
        <f>Raw_Customers!A975</f>
        <v>C000974</v>
      </c>
      <c r="B978" s="13" t="str">
        <f>Raw_Customers!B975</f>
        <v>Raj Patel</v>
      </c>
      <c r="C978" s="13" t="str">
        <f>Raw_Customers!E975</f>
        <v>Hyderabad</v>
      </c>
      <c r="D978" s="13" t="str">
        <f>Raw_Customers!F975</f>
        <v>Telangana</v>
      </c>
      <c r="E978" s="13" t="str">
        <f>Raw_Customers!H975</f>
        <v>Active</v>
      </c>
      <c r="F978" s="35">
        <f>Raw_Customers!G975</f>
        <v>45451</v>
      </c>
      <c r="G978" s="36">
        <f>IF(I978=0,"",INT(_xlfn.MAXIFS(Raw_Recharges!$D$2:$D$3001,Raw_Recharges!$B$2:$B$3001,A978)))</f>
        <v>45699</v>
      </c>
      <c r="H978" s="12">
        <f>IF(I978=0,"",RFM_Method!$C$5-G978)</f>
        <v>355</v>
      </c>
      <c r="I978" s="12">
        <f>COUNTIFS(Raw_Recharges!$B$2:$B$3001,A978)</f>
        <v>1</v>
      </c>
      <c r="J978" s="37">
        <f>IF(I978=0,"",SUMIFS(Raw_Recharges!$E$2:$E$3001,Raw_Recharges!$B$2:$B$3001,A978))</f>
        <v>2999</v>
      </c>
      <c r="K978" s="38">
        <f>IF(I978=0,0,IF(H978&lt;=RFM_Method!$C$22,5,IF(H978&lt;=RFM_Method!$C$23,4,IF(H978&lt;=RFM_Method!$C$24,3,IF(H978&lt;=RFM_Method!$C$25,2,1)))))</f>
        <v>1</v>
      </c>
      <c r="L978" s="38">
        <f>IF(I978=0,0,IF(I978&gt;=RFM_Method!$E$22,5,IF(I978&gt;=RFM_Method!$E$23,4,IF(I978&gt;=RFM_Method!$E$24,3,IF(I978&gt;=RFM_Method!$E$25,2,1)))))</f>
        <v>1</v>
      </c>
      <c r="M978" s="38">
        <f>IF(I978=0,0,IF(J978&gt;=RFM_Method!$D$25,5,IF(J978&gt;=RFM_Method!$D$24,4,IF(J978&gt;=RFM_Method!$D$23,3,IF(J978&gt;=RFM_Method!$D$22,2,1)))))</f>
        <v>5</v>
      </c>
      <c r="N978" s="38" t="str">
        <f t="shared" si="45"/>
        <v>115</v>
      </c>
      <c r="O978" s="38">
        <f t="shared" si="46"/>
        <v>7</v>
      </c>
      <c r="P978" s="38">
        <f t="shared" si="47"/>
        <v>3</v>
      </c>
      <c r="Q978" s="12" t="str">
        <f>IF(I978=0,"Never Recharged",INDEX(RFM_Method!$C$32:$G$36,6-K978,P978))</f>
        <v>At Risk</v>
      </c>
      <c r="R978" s="39">
        <f>SUMIFS(Raw_DataUsage!$D$2:$D$5001,Raw_DataUsage!$B$2:$B$5001,A978)/1024</f>
        <v>0</v>
      </c>
      <c r="S978" s="40">
        <f>SUMIFS(Raw_Calls!$D$2:$D$5001,Raw_Calls!$B$2:$B$5001,A978)/60</f>
        <v>122.11666666666666</v>
      </c>
      <c r="T978" s="38" t="str">
        <f>IF(COUNTIFS(Raw_Subscriptions!$B$2:$B$3001,A978,Raw_Subscriptions!$F$2:$F$3001,"Active")&gt;0,"Yes","No")</f>
        <v>No</v>
      </c>
    </row>
    <row r="979" spans="1:20" x14ac:dyDescent="0.3">
      <c r="A979" s="13" t="str">
        <f>Raw_Customers!A976</f>
        <v>C000975</v>
      </c>
      <c r="B979" s="13" t="str">
        <f>Raw_Customers!B976</f>
        <v>Pooja Sharma</v>
      </c>
      <c r="C979" s="13" t="str">
        <f>Raw_Customers!E976</f>
        <v>Hyderabad</v>
      </c>
      <c r="D979" s="13" t="str">
        <f>Raw_Customers!F976</f>
        <v>Gujarat</v>
      </c>
      <c r="E979" s="13" t="str">
        <f>Raw_Customers!H976</f>
        <v>Active</v>
      </c>
      <c r="F979" s="35">
        <f>Raw_Customers!G976</f>
        <v>44591</v>
      </c>
      <c r="G979" s="36">
        <f>IF(I979=0,"",INT(_xlfn.MAXIFS(Raw_Recharges!$D$2:$D$3001,Raw_Recharges!$B$2:$B$3001,A979)))</f>
        <v>46044</v>
      </c>
      <c r="H979" s="12">
        <f>IF(I979=0,"",RFM_Method!$C$5-G979)</f>
        <v>10</v>
      </c>
      <c r="I979" s="12">
        <f>COUNTIFS(Raw_Recharges!$B$2:$B$3001,A979)</f>
        <v>3</v>
      </c>
      <c r="J979" s="37">
        <f>IF(I979=0,"",SUMIFS(Raw_Recharges!$E$2:$E$3001,Raw_Recharges!$B$2:$B$3001,A979))</f>
        <v>2014</v>
      </c>
      <c r="K979" s="38">
        <f>IF(I979=0,0,IF(H979&lt;=RFM_Method!$C$22,5,IF(H979&lt;=RFM_Method!$C$23,4,IF(H979&lt;=RFM_Method!$C$24,3,IF(H979&lt;=RFM_Method!$C$25,2,1)))))</f>
        <v>5</v>
      </c>
      <c r="L979" s="38">
        <f>IF(I979=0,0,IF(I979&gt;=RFM_Method!$E$22,5,IF(I979&gt;=RFM_Method!$E$23,4,IF(I979&gt;=RFM_Method!$E$24,3,IF(I979&gt;=RFM_Method!$E$25,2,1)))))</f>
        <v>3</v>
      </c>
      <c r="M979" s="38">
        <f>IF(I979=0,0,IF(J979&gt;=RFM_Method!$D$25,5,IF(J979&gt;=RFM_Method!$D$24,4,IF(J979&gt;=RFM_Method!$D$23,3,IF(J979&gt;=RFM_Method!$D$22,2,1)))))</f>
        <v>4</v>
      </c>
      <c r="N979" s="38" t="str">
        <f t="shared" si="45"/>
        <v>534</v>
      </c>
      <c r="O979" s="38">
        <f t="shared" si="46"/>
        <v>12</v>
      </c>
      <c r="P979" s="38">
        <f t="shared" si="47"/>
        <v>4</v>
      </c>
      <c r="Q979" s="12" t="str">
        <f>IF(I979=0,"Never Recharged",INDEX(RFM_Method!$C$32:$G$36,6-K979,P979))</f>
        <v>Loyal Customers</v>
      </c>
      <c r="R979" s="39">
        <f>SUMIFS(Raw_DataUsage!$D$2:$D$5001,Raw_DataUsage!$B$2:$B$5001,A979)/1024</f>
        <v>5.7264843750000001</v>
      </c>
      <c r="S979" s="40">
        <f>SUMIFS(Raw_Calls!$D$2:$D$5001,Raw_Calls!$B$2:$B$5001,A979)/60</f>
        <v>0</v>
      </c>
      <c r="T979" s="38" t="str">
        <f>IF(COUNTIFS(Raw_Subscriptions!$B$2:$B$3001,A979,Raw_Subscriptions!$F$2:$F$3001,"Active")&gt;0,"Yes","No")</f>
        <v>Yes</v>
      </c>
    </row>
    <row r="980" spans="1:20" x14ac:dyDescent="0.3">
      <c r="A980" s="13" t="str">
        <f>Raw_Customers!A977</f>
        <v>C000976</v>
      </c>
      <c r="B980" s="13" t="str">
        <f>Raw_Customers!B977</f>
        <v>Priya Patel</v>
      </c>
      <c r="C980" s="13" t="str">
        <f>Raw_Customers!E977</f>
        <v>Delhi</v>
      </c>
      <c r="D980" s="13" t="str">
        <f>Raw_Customers!F977</f>
        <v>Telangana</v>
      </c>
      <c r="E980" s="13" t="str">
        <f>Raw_Customers!H977</f>
        <v>Active</v>
      </c>
      <c r="F980" s="35">
        <f>Raw_Customers!G977</f>
        <v>45278</v>
      </c>
      <c r="G980" s="36">
        <f>IF(I980=0,"",INT(_xlfn.MAXIFS(Raw_Recharges!$D$2:$D$3001,Raw_Recharges!$B$2:$B$3001,A980)))</f>
        <v>46031</v>
      </c>
      <c r="H980" s="12">
        <f>IF(I980=0,"",RFM_Method!$C$5-G980)</f>
        <v>23</v>
      </c>
      <c r="I980" s="12">
        <f>COUNTIFS(Raw_Recharges!$B$2:$B$3001,A980)</f>
        <v>4</v>
      </c>
      <c r="J980" s="37">
        <f>IF(I980=0,"",SUMIFS(Raw_Recharges!$E$2:$E$3001,Raw_Recharges!$B$2:$B$3001,A980))</f>
        <v>3961</v>
      </c>
      <c r="K980" s="38">
        <f>IF(I980=0,0,IF(H980&lt;=RFM_Method!$C$22,5,IF(H980&lt;=RFM_Method!$C$23,4,IF(H980&lt;=RFM_Method!$C$24,3,IF(H980&lt;=RFM_Method!$C$25,2,1)))))</f>
        <v>5</v>
      </c>
      <c r="L980" s="38">
        <f>IF(I980=0,0,IF(I980&gt;=RFM_Method!$E$22,5,IF(I980&gt;=RFM_Method!$E$23,4,IF(I980&gt;=RFM_Method!$E$24,3,IF(I980&gt;=RFM_Method!$E$25,2,1)))))</f>
        <v>4</v>
      </c>
      <c r="M980" s="38">
        <f>IF(I980=0,0,IF(J980&gt;=RFM_Method!$D$25,5,IF(J980&gt;=RFM_Method!$D$24,4,IF(J980&gt;=RFM_Method!$D$23,3,IF(J980&gt;=RFM_Method!$D$22,2,1)))))</f>
        <v>5</v>
      </c>
      <c r="N980" s="38" t="str">
        <f t="shared" si="45"/>
        <v>545</v>
      </c>
      <c r="O980" s="38">
        <f t="shared" si="46"/>
        <v>14</v>
      </c>
      <c r="P980" s="38">
        <f t="shared" si="47"/>
        <v>5</v>
      </c>
      <c r="Q980" s="12" t="str">
        <f>IF(I980=0,"Never Recharged",INDEX(RFM_Method!$C$32:$G$36,6-K980,P980))</f>
        <v>Champions</v>
      </c>
      <c r="R980" s="39">
        <f>SUMIFS(Raw_DataUsage!$D$2:$D$5001,Raw_DataUsage!$B$2:$B$5001,A980)/1024</f>
        <v>5.5244238281250002</v>
      </c>
      <c r="S980" s="40">
        <f>SUMIFS(Raw_Calls!$D$2:$D$5001,Raw_Calls!$B$2:$B$5001,A980)/60</f>
        <v>98.25</v>
      </c>
      <c r="T980" s="38" t="str">
        <f>IF(COUNTIFS(Raw_Subscriptions!$B$2:$B$3001,A980,Raw_Subscriptions!$F$2:$F$3001,"Active")&gt;0,"Yes","No")</f>
        <v>Yes</v>
      </c>
    </row>
    <row r="981" spans="1:20" x14ac:dyDescent="0.3">
      <c r="A981" s="13" t="str">
        <f>Raw_Customers!A978</f>
        <v>C000977</v>
      </c>
      <c r="B981" s="13" t="str">
        <f>Raw_Customers!B978</f>
        <v>Anita Sharma</v>
      </c>
      <c r="C981" s="13" t="str">
        <f>Raw_Customers!E978</f>
        <v>Hyderabad</v>
      </c>
      <c r="D981" s="13" t="str">
        <f>Raw_Customers!F978</f>
        <v>UP East</v>
      </c>
      <c r="E981" s="13" t="str">
        <f>Raw_Customers!H978</f>
        <v>Active</v>
      </c>
      <c r="F981" s="35">
        <f>Raw_Customers!G978</f>
        <v>44505</v>
      </c>
      <c r="G981" s="36" t="str">
        <f>IF(I981=0,"",INT(_xlfn.MAXIFS(Raw_Recharges!$D$2:$D$3001,Raw_Recharges!$B$2:$B$3001,A981)))</f>
        <v/>
      </c>
      <c r="H981" s="12" t="str">
        <f>IF(I981=0,"",RFM_Method!$C$5-G981)</f>
        <v/>
      </c>
      <c r="I981" s="12">
        <f>COUNTIFS(Raw_Recharges!$B$2:$B$3001,A981)</f>
        <v>0</v>
      </c>
      <c r="J981" s="37" t="str">
        <f>IF(I981=0,"",SUMIFS(Raw_Recharges!$E$2:$E$3001,Raw_Recharges!$B$2:$B$3001,A981))</f>
        <v/>
      </c>
      <c r="K981" s="38">
        <f>IF(I981=0,0,IF(H981&lt;=RFM_Method!$C$22,5,IF(H981&lt;=RFM_Method!$C$23,4,IF(H981&lt;=RFM_Method!$C$24,3,IF(H981&lt;=RFM_Method!$C$25,2,1)))))</f>
        <v>0</v>
      </c>
      <c r="L981" s="38">
        <f>IF(I981=0,0,IF(I981&gt;=RFM_Method!$E$22,5,IF(I981&gt;=RFM_Method!$E$23,4,IF(I981&gt;=RFM_Method!$E$24,3,IF(I981&gt;=RFM_Method!$E$25,2,1)))))</f>
        <v>0</v>
      </c>
      <c r="M981" s="38">
        <f>IF(I981=0,0,IF(J981&gt;=RFM_Method!$D$25,5,IF(J981&gt;=RFM_Method!$D$24,4,IF(J981&gt;=RFM_Method!$D$23,3,IF(J981&gt;=RFM_Method!$D$22,2,1)))))</f>
        <v>0</v>
      </c>
      <c r="N981" s="38" t="str">
        <f t="shared" si="45"/>
        <v>000</v>
      </c>
      <c r="O981" s="38">
        <f t="shared" si="46"/>
        <v>0</v>
      </c>
      <c r="P981" s="38">
        <f t="shared" si="47"/>
        <v>0</v>
      </c>
      <c r="Q981" s="12" t="str">
        <f>IF(I981=0,"Never Recharged",INDEX(RFM_Method!$C$32:$G$36,6-K981,P981))</f>
        <v>Never Recharged</v>
      </c>
      <c r="R981" s="39">
        <f>SUMIFS(Raw_DataUsage!$D$2:$D$5001,Raw_DataUsage!$B$2:$B$5001,A981)/1024</f>
        <v>6.369384765625</v>
      </c>
      <c r="S981" s="40">
        <f>SUMIFS(Raw_Calls!$D$2:$D$5001,Raw_Calls!$B$2:$B$5001,A981)/60</f>
        <v>88.9</v>
      </c>
      <c r="T981" s="38" t="str">
        <f>IF(COUNTIFS(Raw_Subscriptions!$B$2:$B$3001,A981,Raw_Subscriptions!$F$2:$F$3001,"Active")&gt;0,"Yes","No")</f>
        <v>No</v>
      </c>
    </row>
    <row r="982" spans="1:20" x14ac:dyDescent="0.3">
      <c r="A982" s="13" t="str">
        <f>Raw_Customers!A979</f>
        <v>C000978</v>
      </c>
      <c r="B982" s="13" t="str">
        <f>Raw_Customers!B979</f>
        <v>Raj Kumar</v>
      </c>
      <c r="C982" s="13" t="str">
        <f>Raw_Customers!E979</f>
        <v>Hyderabad</v>
      </c>
      <c r="D982" s="13" t="str">
        <f>Raw_Customers!F979</f>
        <v>Tamil Nadu</v>
      </c>
      <c r="E982" s="13" t="str">
        <f>Raw_Customers!H979</f>
        <v>Active</v>
      </c>
      <c r="F982" s="35">
        <f>Raw_Customers!G979</f>
        <v>44573</v>
      </c>
      <c r="G982" s="36">
        <f>IF(I982=0,"",INT(_xlfn.MAXIFS(Raw_Recharges!$D$2:$D$3001,Raw_Recharges!$B$2:$B$3001,A982)))</f>
        <v>45898</v>
      </c>
      <c r="H982" s="12">
        <f>IF(I982=0,"",RFM_Method!$C$5-G982)</f>
        <v>156</v>
      </c>
      <c r="I982" s="12">
        <f>COUNTIFS(Raw_Recharges!$B$2:$B$3001,A982)</f>
        <v>2</v>
      </c>
      <c r="J982" s="37">
        <f>IF(I982=0,"",SUMIFS(Raw_Recharges!$E$2:$E$3001,Raw_Recharges!$B$2:$B$3001,A982))</f>
        <v>698</v>
      </c>
      <c r="K982" s="38">
        <f>IF(I982=0,0,IF(H982&lt;=RFM_Method!$C$22,5,IF(H982&lt;=RFM_Method!$C$23,4,IF(H982&lt;=RFM_Method!$C$24,3,IF(H982&lt;=RFM_Method!$C$25,2,1)))))</f>
        <v>2</v>
      </c>
      <c r="L982" s="38">
        <f>IF(I982=0,0,IF(I982&gt;=RFM_Method!$E$22,5,IF(I982&gt;=RFM_Method!$E$23,4,IF(I982&gt;=RFM_Method!$E$24,3,IF(I982&gt;=RFM_Method!$E$25,2,1)))))</f>
        <v>2</v>
      </c>
      <c r="M982" s="38">
        <f>IF(I982=0,0,IF(J982&gt;=RFM_Method!$D$25,5,IF(J982&gt;=RFM_Method!$D$24,4,IF(J982&gt;=RFM_Method!$D$23,3,IF(J982&gt;=RFM_Method!$D$22,2,1)))))</f>
        <v>3</v>
      </c>
      <c r="N982" s="38" t="str">
        <f t="shared" si="45"/>
        <v>223</v>
      </c>
      <c r="O982" s="38">
        <f t="shared" si="46"/>
        <v>7</v>
      </c>
      <c r="P982" s="38">
        <f t="shared" si="47"/>
        <v>3</v>
      </c>
      <c r="Q982" s="12" t="str">
        <f>IF(I982=0,"Never Recharged",INDEX(RFM_Method!$C$32:$G$36,6-K982,P982))</f>
        <v>At Risk</v>
      </c>
      <c r="R982" s="39">
        <f>SUMIFS(Raw_DataUsage!$D$2:$D$5001,Raw_DataUsage!$B$2:$B$5001,A982)/1024</f>
        <v>4.7691113281249997</v>
      </c>
      <c r="S982" s="40">
        <f>SUMIFS(Raw_Calls!$D$2:$D$5001,Raw_Calls!$B$2:$B$5001,A982)/60</f>
        <v>135.94999999999999</v>
      </c>
      <c r="T982" s="38" t="str">
        <f>IF(COUNTIFS(Raw_Subscriptions!$B$2:$B$3001,A982,Raw_Subscriptions!$F$2:$F$3001,"Active")&gt;0,"Yes","No")</f>
        <v>No</v>
      </c>
    </row>
    <row r="983" spans="1:20" x14ac:dyDescent="0.3">
      <c r="A983" s="13" t="str">
        <f>Raw_Customers!A980</f>
        <v>C000979</v>
      </c>
      <c r="B983" s="13" t="str">
        <f>Raw_Customers!B980</f>
        <v>Anita Reddy</v>
      </c>
      <c r="C983" s="13" t="str">
        <f>Raw_Customers!E980</f>
        <v>Hyderabad</v>
      </c>
      <c r="D983" s="13" t="str">
        <f>Raw_Customers!F980</f>
        <v>Mumbai</v>
      </c>
      <c r="E983" s="13" t="str">
        <f>Raw_Customers!H980</f>
        <v>Active</v>
      </c>
      <c r="F983" s="35">
        <f>Raw_Customers!G980</f>
        <v>44555</v>
      </c>
      <c r="G983" s="36">
        <f>IF(I983=0,"",INT(_xlfn.MAXIFS(Raw_Recharges!$D$2:$D$3001,Raw_Recharges!$B$2:$B$3001,A983)))</f>
        <v>46015</v>
      </c>
      <c r="H983" s="12">
        <f>IF(I983=0,"",RFM_Method!$C$5-G983)</f>
        <v>39</v>
      </c>
      <c r="I983" s="12">
        <f>COUNTIFS(Raw_Recharges!$B$2:$B$3001,A983)</f>
        <v>4</v>
      </c>
      <c r="J983" s="37">
        <f>IF(I983=0,"",SUMIFS(Raw_Recharges!$E$2:$E$3001,Raw_Recharges!$B$2:$B$3001,A983))</f>
        <v>1993</v>
      </c>
      <c r="K983" s="38">
        <f>IF(I983=0,0,IF(H983&lt;=RFM_Method!$C$22,5,IF(H983&lt;=RFM_Method!$C$23,4,IF(H983&lt;=RFM_Method!$C$24,3,IF(H983&lt;=RFM_Method!$C$25,2,1)))))</f>
        <v>4</v>
      </c>
      <c r="L983" s="38">
        <f>IF(I983=0,0,IF(I983&gt;=RFM_Method!$E$22,5,IF(I983&gt;=RFM_Method!$E$23,4,IF(I983&gt;=RFM_Method!$E$24,3,IF(I983&gt;=RFM_Method!$E$25,2,1)))))</f>
        <v>4</v>
      </c>
      <c r="M983" s="38">
        <f>IF(I983=0,0,IF(J983&gt;=RFM_Method!$D$25,5,IF(J983&gt;=RFM_Method!$D$24,4,IF(J983&gt;=RFM_Method!$D$23,3,IF(J983&gt;=RFM_Method!$D$22,2,1)))))</f>
        <v>4</v>
      </c>
      <c r="N983" s="38" t="str">
        <f t="shared" si="45"/>
        <v>444</v>
      </c>
      <c r="O983" s="38">
        <f t="shared" si="46"/>
        <v>12</v>
      </c>
      <c r="P983" s="38">
        <f t="shared" si="47"/>
        <v>4</v>
      </c>
      <c r="Q983" s="12" t="str">
        <f>IF(I983=0,"Never Recharged",INDEX(RFM_Method!$C$32:$G$36,6-K983,P983))</f>
        <v>Loyal Customers</v>
      </c>
      <c r="R983" s="39">
        <f>SUMIFS(Raw_DataUsage!$D$2:$D$5001,Raw_DataUsage!$B$2:$B$5001,A983)/1024</f>
        <v>0.96025390624999996</v>
      </c>
      <c r="S983" s="40">
        <f>SUMIFS(Raw_Calls!$D$2:$D$5001,Raw_Calls!$B$2:$B$5001,A983)/60</f>
        <v>86.566666666666663</v>
      </c>
      <c r="T983" s="38" t="str">
        <f>IF(COUNTIFS(Raw_Subscriptions!$B$2:$B$3001,A983,Raw_Subscriptions!$F$2:$F$3001,"Active")&gt;0,"Yes","No")</f>
        <v>No</v>
      </c>
    </row>
    <row r="984" spans="1:20" x14ac:dyDescent="0.3">
      <c r="A984" s="13" t="str">
        <f>Raw_Customers!A981</f>
        <v>C000980</v>
      </c>
      <c r="B984" s="13" t="str">
        <f>Raw_Customers!B981</f>
        <v>Priya Khan</v>
      </c>
      <c r="C984" s="13" t="str">
        <f>Raw_Customers!E981</f>
        <v>Bangalore</v>
      </c>
      <c r="D984" s="13" t="str">
        <f>Raw_Customers!F981</f>
        <v>UP East</v>
      </c>
      <c r="E984" s="13" t="str">
        <f>Raw_Customers!H981</f>
        <v>Active</v>
      </c>
      <c r="F984" s="35">
        <f>Raw_Customers!G981</f>
        <v>45596</v>
      </c>
      <c r="G984" s="36">
        <f>IF(I984=0,"",INT(_xlfn.MAXIFS(Raw_Recharges!$D$2:$D$3001,Raw_Recharges!$B$2:$B$3001,A984)))</f>
        <v>46049</v>
      </c>
      <c r="H984" s="12">
        <f>IF(I984=0,"",RFM_Method!$C$5-G984)</f>
        <v>5</v>
      </c>
      <c r="I984" s="12">
        <f>COUNTIFS(Raw_Recharges!$B$2:$B$3001,A984)</f>
        <v>1</v>
      </c>
      <c r="J984" s="37">
        <f>IF(I984=0,"",SUMIFS(Raw_Recharges!$E$2:$E$3001,Raw_Recharges!$B$2:$B$3001,A984))</f>
        <v>499</v>
      </c>
      <c r="K984" s="38">
        <f>IF(I984=0,0,IF(H984&lt;=RFM_Method!$C$22,5,IF(H984&lt;=RFM_Method!$C$23,4,IF(H984&lt;=RFM_Method!$C$24,3,IF(H984&lt;=RFM_Method!$C$25,2,1)))))</f>
        <v>5</v>
      </c>
      <c r="L984" s="38">
        <f>IF(I984=0,0,IF(I984&gt;=RFM_Method!$E$22,5,IF(I984&gt;=RFM_Method!$E$23,4,IF(I984&gt;=RFM_Method!$E$24,3,IF(I984&gt;=RFM_Method!$E$25,2,1)))))</f>
        <v>1</v>
      </c>
      <c r="M984" s="38">
        <f>IF(I984=0,0,IF(J984&gt;=RFM_Method!$D$25,5,IF(J984&gt;=RFM_Method!$D$24,4,IF(J984&gt;=RFM_Method!$D$23,3,IF(J984&gt;=RFM_Method!$D$22,2,1)))))</f>
        <v>2</v>
      </c>
      <c r="N984" s="38" t="str">
        <f t="shared" si="45"/>
        <v>512</v>
      </c>
      <c r="O984" s="38">
        <f t="shared" si="46"/>
        <v>8</v>
      </c>
      <c r="P984" s="38">
        <f t="shared" si="47"/>
        <v>2</v>
      </c>
      <c r="Q984" s="12" t="str">
        <f>IF(I984=0,"Never Recharged",INDEX(RFM_Method!$C$32:$G$36,6-K984,P984))</f>
        <v>Promising</v>
      </c>
      <c r="R984" s="39">
        <f>SUMIFS(Raw_DataUsage!$D$2:$D$5001,Raw_DataUsage!$B$2:$B$5001,A984)/1024</f>
        <v>0</v>
      </c>
      <c r="S984" s="40">
        <f>SUMIFS(Raw_Calls!$D$2:$D$5001,Raw_Calls!$B$2:$B$5001,A984)/60</f>
        <v>0.71666666666666667</v>
      </c>
      <c r="T984" s="38" t="str">
        <f>IF(COUNTIFS(Raw_Subscriptions!$B$2:$B$3001,A984,Raw_Subscriptions!$F$2:$F$3001,"Active")&gt;0,"Yes","No")</f>
        <v>Yes</v>
      </c>
    </row>
    <row r="985" spans="1:20" x14ac:dyDescent="0.3">
      <c r="A985" s="13" t="str">
        <f>Raw_Customers!A982</f>
        <v>C000981</v>
      </c>
      <c r="B985" s="13" t="str">
        <f>Raw_Customers!B982</f>
        <v>Raj Sharma</v>
      </c>
      <c r="C985" s="13" t="str">
        <f>Raw_Customers!E982</f>
        <v>Chennai</v>
      </c>
      <c r="D985" s="13" t="str">
        <f>Raw_Customers!F982</f>
        <v>Mumbai</v>
      </c>
      <c r="E985" s="13" t="str">
        <f>Raw_Customers!H982</f>
        <v>Inactive</v>
      </c>
      <c r="F985" s="35">
        <f>Raw_Customers!G982</f>
        <v>45081</v>
      </c>
      <c r="G985" s="36" t="str">
        <f>IF(I985=0,"",INT(_xlfn.MAXIFS(Raw_Recharges!$D$2:$D$3001,Raw_Recharges!$B$2:$B$3001,A985)))</f>
        <v/>
      </c>
      <c r="H985" s="12" t="str">
        <f>IF(I985=0,"",RFM_Method!$C$5-G985)</f>
        <v/>
      </c>
      <c r="I985" s="12">
        <f>COUNTIFS(Raw_Recharges!$B$2:$B$3001,A985)</f>
        <v>0</v>
      </c>
      <c r="J985" s="37" t="str">
        <f>IF(I985=0,"",SUMIFS(Raw_Recharges!$E$2:$E$3001,Raw_Recharges!$B$2:$B$3001,A985))</f>
        <v/>
      </c>
      <c r="K985" s="38">
        <f>IF(I985=0,0,IF(H985&lt;=RFM_Method!$C$22,5,IF(H985&lt;=RFM_Method!$C$23,4,IF(H985&lt;=RFM_Method!$C$24,3,IF(H985&lt;=RFM_Method!$C$25,2,1)))))</f>
        <v>0</v>
      </c>
      <c r="L985" s="38">
        <f>IF(I985=0,0,IF(I985&gt;=RFM_Method!$E$22,5,IF(I985&gt;=RFM_Method!$E$23,4,IF(I985&gt;=RFM_Method!$E$24,3,IF(I985&gt;=RFM_Method!$E$25,2,1)))))</f>
        <v>0</v>
      </c>
      <c r="M985" s="38">
        <f>IF(I985=0,0,IF(J985&gt;=RFM_Method!$D$25,5,IF(J985&gt;=RFM_Method!$D$24,4,IF(J985&gt;=RFM_Method!$D$23,3,IF(J985&gt;=RFM_Method!$D$22,2,1)))))</f>
        <v>0</v>
      </c>
      <c r="N985" s="38" t="str">
        <f t="shared" si="45"/>
        <v>000</v>
      </c>
      <c r="O985" s="38">
        <f t="shared" si="46"/>
        <v>0</v>
      </c>
      <c r="P985" s="38">
        <f t="shared" si="47"/>
        <v>0</v>
      </c>
      <c r="Q985" s="12" t="str">
        <f>IF(I985=0,"Never Recharged",INDEX(RFM_Method!$C$32:$G$36,6-K985,P985))</f>
        <v>Never Recharged</v>
      </c>
      <c r="R985" s="39">
        <f>SUMIFS(Raw_DataUsage!$D$2:$D$5001,Raw_DataUsage!$B$2:$B$5001,A985)/1024</f>
        <v>9.3267187499999995</v>
      </c>
      <c r="S985" s="40">
        <f>SUMIFS(Raw_Calls!$D$2:$D$5001,Raw_Calls!$B$2:$B$5001,A985)/60</f>
        <v>0</v>
      </c>
      <c r="T985" s="38" t="str">
        <f>IF(COUNTIFS(Raw_Subscriptions!$B$2:$B$3001,A985,Raw_Subscriptions!$F$2:$F$3001,"Active")&gt;0,"Yes","No")</f>
        <v>No</v>
      </c>
    </row>
    <row r="986" spans="1:20" x14ac:dyDescent="0.3">
      <c r="A986" s="13" t="str">
        <f>Raw_Customers!A983</f>
        <v>C000982</v>
      </c>
      <c r="B986" s="13" t="str">
        <f>Raw_Customers!B983</f>
        <v>Amit Mishra</v>
      </c>
      <c r="C986" s="13" t="str">
        <f>Raw_Customers!E983</f>
        <v>Chennai</v>
      </c>
      <c r="D986" s="13" t="str">
        <f>Raw_Customers!F983</f>
        <v>Telangana</v>
      </c>
      <c r="E986" s="13" t="str">
        <f>Raw_Customers!H983</f>
        <v>Active</v>
      </c>
      <c r="F986" s="35">
        <f>Raw_Customers!G983</f>
        <v>44326</v>
      </c>
      <c r="G986" s="36" t="str">
        <f>IF(I986=0,"",INT(_xlfn.MAXIFS(Raw_Recharges!$D$2:$D$3001,Raw_Recharges!$B$2:$B$3001,A986)))</f>
        <v/>
      </c>
      <c r="H986" s="12" t="str">
        <f>IF(I986=0,"",RFM_Method!$C$5-G986)</f>
        <v/>
      </c>
      <c r="I986" s="12">
        <f>COUNTIFS(Raw_Recharges!$B$2:$B$3001,A986)</f>
        <v>0</v>
      </c>
      <c r="J986" s="37" t="str">
        <f>IF(I986=0,"",SUMIFS(Raw_Recharges!$E$2:$E$3001,Raw_Recharges!$B$2:$B$3001,A986))</f>
        <v/>
      </c>
      <c r="K986" s="38">
        <f>IF(I986=0,0,IF(H986&lt;=RFM_Method!$C$22,5,IF(H986&lt;=RFM_Method!$C$23,4,IF(H986&lt;=RFM_Method!$C$24,3,IF(H986&lt;=RFM_Method!$C$25,2,1)))))</f>
        <v>0</v>
      </c>
      <c r="L986" s="38">
        <f>IF(I986=0,0,IF(I986&gt;=RFM_Method!$E$22,5,IF(I986&gt;=RFM_Method!$E$23,4,IF(I986&gt;=RFM_Method!$E$24,3,IF(I986&gt;=RFM_Method!$E$25,2,1)))))</f>
        <v>0</v>
      </c>
      <c r="M986" s="38">
        <f>IF(I986=0,0,IF(J986&gt;=RFM_Method!$D$25,5,IF(J986&gt;=RFM_Method!$D$24,4,IF(J986&gt;=RFM_Method!$D$23,3,IF(J986&gt;=RFM_Method!$D$22,2,1)))))</f>
        <v>0</v>
      </c>
      <c r="N986" s="38" t="str">
        <f t="shared" si="45"/>
        <v>000</v>
      </c>
      <c r="O986" s="38">
        <f t="shared" si="46"/>
        <v>0</v>
      </c>
      <c r="P986" s="38">
        <f t="shared" si="47"/>
        <v>0</v>
      </c>
      <c r="Q986" s="12" t="str">
        <f>IF(I986=0,"Never Recharged",INDEX(RFM_Method!$C$32:$G$36,6-K986,P986))</f>
        <v>Never Recharged</v>
      </c>
      <c r="R986" s="39">
        <f>SUMIFS(Raw_DataUsage!$D$2:$D$5001,Raw_DataUsage!$B$2:$B$5001,A986)/1024</f>
        <v>3.3295019531249999</v>
      </c>
      <c r="S986" s="40">
        <f>SUMIFS(Raw_Calls!$D$2:$D$5001,Raw_Calls!$B$2:$B$5001,A986)/60</f>
        <v>23.433333333333334</v>
      </c>
      <c r="T986" s="38" t="str">
        <f>IF(COUNTIFS(Raw_Subscriptions!$B$2:$B$3001,A986,Raw_Subscriptions!$F$2:$F$3001,"Active")&gt;0,"Yes","No")</f>
        <v>No</v>
      </c>
    </row>
    <row r="987" spans="1:20" x14ac:dyDescent="0.3">
      <c r="A987" s="13" t="str">
        <f>Raw_Customers!A984</f>
        <v>C000983</v>
      </c>
      <c r="B987" s="13" t="str">
        <f>Raw_Customers!B984</f>
        <v>Neha Reddy</v>
      </c>
      <c r="C987" s="13" t="str">
        <f>Raw_Customers!E984</f>
        <v>Mumbai</v>
      </c>
      <c r="D987" s="13" t="str">
        <f>Raw_Customers!F984</f>
        <v>Tamil Nadu</v>
      </c>
      <c r="E987" s="13" t="str">
        <f>Raw_Customers!H984</f>
        <v>Active</v>
      </c>
      <c r="F987" s="35">
        <f>Raw_Customers!G984</f>
        <v>45334</v>
      </c>
      <c r="G987" s="36" t="str">
        <f>IF(I987=0,"",INT(_xlfn.MAXIFS(Raw_Recharges!$D$2:$D$3001,Raw_Recharges!$B$2:$B$3001,A987)))</f>
        <v/>
      </c>
      <c r="H987" s="12" t="str">
        <f>IF(I987=0,"",RFM_Method!$C$5-G987)</f>
        <v/>
      </c>
      <c r="I987" s="12">
        <f>COUNTIFS(Raw_Recharges!$B$2:$B$3001,A987)</f>
        <v>0</v>
      </c>
      <c r="J987" s="37" t="str">
        <f>IF(I987=0,"",SUMIFS(Raw_Recharges!$E$2:$E$3001,Raw_Recharges!$B$2:$B$3001,A987))</f>
        <v/>
      </c>
      <c r="K987" s="38">
        <f>IF(I987=0,0,IF(H987&lt;=RFM_Method!$C$22,5,IF(H987&lt;=RFM_Method!$C$23,4,IF(H987&lt;=RFM_Method!$C$24,3,IF(H987&lt;=RFM_Method!$C$25,2,1)))))</f>
        <v>0</v>
      </c>
      <c r="L987" s="38">
        <f>IF(I987=0,0,IF(I987&gt;=RFM_Method!$E$22,5,IF(I987&gt;=RFM_Method!$E$23,4,IF(I987&gt;=RFM_Method!$E$24,3,IF(I987&gt;=RFM_Method!$E$25,2,1)))))</f>
        <v>0</v>
      </c>
      <c r="M987" s="38">
        <f>IF(I987=0,0,IF(J987&gt;=RFM_Method!$D$25,5,IF(J987&gt;=RFM_Method!$D$24,4,IF(J987&gt;=RFM_Method!$D$23,3,IF(J987&gt;=RFM_Method!$D$22,2,1)))))</f>
        <v>0</v>
      </c>
      <c r="N987" s="38" t="str">
        <f t="shared" si="45"/>
        <v>000</v>
      </c>
      <c r="O987" s="38">
        <f t="shared" si="46"/>
        <v>0</v>
      </c>
      <c r="P987" s="38">
        <f t="shared" si="47"/>
        <v>0</v>
      </c>
      <c r="Q987" s="12" t="str">
        <f>IF(I987=0,"Never Recharged",INDEX(RFM_Method!$C$32:$G$36,6-K987,P987))</f>
        <v>Never Recharged</v>
      </c>
      <c r="R987" s="39">
        <f>SUMIFS(Raw_DataUsage!$D$2:$D$5001,Raw_DataUsage!$B$2:$B$5001,A987)/1024</f>
        <v>3.64697265625</v>
      </c>
      <c r="S987" s="40">
        <f>SUMIFS(Raw_Calls!$D$2:$D$5001,Raw_Calls!$B$2:$B$5001,A987)/60</f>
        <v>101.25</v>
      </c>
      <c r="T987" s="38" t="str">
        <f>IF(COUNTIFS(Raw_Subscriptions!$B$2:$B$3001,A987,Raw_Subscriptions!$F$2:$F$3001,"Active")&gt;0,"Yes","No")</f>
        <v>No</v>
      </c>
    </row>
    <row r="988" spans="1:20" x14ac:dyDescent="0.3">
      <c r="A988" s="13" t="str">
        <f>Raw_Customers!A985</f>
        <v>C000984</v>
      </c>
      <c r="B988" s="13" t="str">
        <f>Raw_Customers!B985</f>
        <v>Priya Reddy</v>
      </c>
      <c r="C988" s="13" t="str">
        <f>Raw_Customers!E985</f>
        <v>Mumbai</v>
      </c>
      <c r="D988" s="13" t="str">
        <f>Raw_Customers!F985</f>
        <v>West Bengal</v>
      </c>
      <c r="E988" s="13" t="str">
        <f>Raw_Customers!H985</f>
        <v>Active</v>
      </c>
      <c r="F988" s="35">
        <f>Raw_Customers!G985</f>
        <v>45514</v>
      </c>
      <c r="G988" s="36" t="str">
        <f>IF(I988=0,"",INT(_xlfn.MAXIFS(Raw_Recharges!$D$2:$D$3001,Raw_Recharges!$B$2:$B$3001,A988)))</f>
        <v/>
      </c>
      <c r="H988" s="12" t="str">
        <f>IF(I988=0,"",RFM_Method!$C$5-G988)</f>
        <v/>
      </c>
      <c r="I988" s="12">
        <f>COUNTIFS(Raw_Recharges!$B$2:$B$3001,A988)</f>
        <v>0</v>
      </c>
      <c r="J988" s="37" t="str">
        <f>IF(I988=0,"",SUMIFS(Raw_Recharges!$E$2:$E$3001,Raw_Recharges!$B$2:$B$3001,A988))</f>
        <v/>
      </c>
      <c r="K988" s="38">
        <f>IF(I988=0,0,IF(H988&lt;=RFM_Method!$C$22,5,IF(H988&lt;=RFM_Method!$C$23,4,IF(H988&lt;=RFM_Method!$C$24,3,IF(H988&lt;=RFM_Method!$C$25,2,1)))))</f>
        <v>0</v>
      </c>
      <c r="L988" s="38">
        <f>IF(I988=0,0,IF(I988&gt;=RFM_Method!$E$22,5,IF(I988&gt;=RFM_Method!$E$23,4,IF(I988&gt;=RFM_Method!$E$24,3,IF(I988&gt;=RFM_Method!$E$25,2,1)))))</f>
        <v>0</v>
      </c>
      <c r="M988" s="38">
        <f>IF(I988=0,0,IF(J988&gt;=RFM_Method!$D$25,5,IF(J988&gt;=RFM_Method!$D$24,4,IF(J988&gt;=RFM_Method!$D$23,3,IF(J988&gt;=RFM_Method!$D$22,2,1)))))</f>
        <v>0</v>
      </c>
      <c r="N988" s="38" t="str">
        <f t="shared" si="45"/>
        <v>000</v>
      </c>
      <c r="O988" s="38">
        <f t="shared" si="46"/>
        <v>0</v>
      </c>
      <c r="P988" s="38">
        <f t="shared" si="47"/>
        <v>0</v>
      </c>
      <c r="Q988" s="12" t="str">
        <f>IF(I988=0,"Never Recharged",INDEX(RFM_Method!$C$32:$G$36,6-K988,P988))</f>
        <v>Never Recharged</v>
      </c>
      <c r="R988" s="39">
        <f>SUMIFS(Raw_DataUsage!$D$2:$D$5001,Raw_DataUsage!$B$2:$B$5001,A988)/1024</f>
        <v>3.2513671875000001</v>
      </c>
      <c r="S988" s="40">
        <f>SUMIFS(Raw_Calls!$D$2:$D$5001,Raw_Calls!$B$2:$B$5001,A988)/60</f>
        <v>89.983333333333334</v>
      </c>
      <c r="T988" s="38" t="str">
        <f>IF(COUNTIFS(Raw_Subscriptions!$B$2:$B$3001,A988,Raw_Subscriptions!$F$2:$F$3001,"Active")&gt;0,"Yes","No")</f>
        <v>No</v>
      </c>
    </row>
    <row r="989" spans="1:20" x14ac:dyDescent="0.3">
      <c r="A989" s="13" t="str">
        <f>Raw_Customers!A986</f>
        <v>C000985</v>
      </c>
      <c r="B989" s="13" t="str">
        <f>Raw_Customers!B986</f>
        <v>Suresh Gupta</v>
      </c>
      <c r="C989" s="13" t="str">
        <f>Raw_Customers!E986</f>
        <v>Delhi</v>
      </c>
      <c r="D989" s="13" t="str">
        <f>Raw_Customers!F986</f>
        <v>West Bengal</v>
      </c>
      <c r="E989" s="13" t="str">
        <f>Raw_Customers!H986</f>
        <v>Active</v>
      </c>
      <c r="F989" s="35">
        <f>Raw_Customers!G986</f>
        <v>45670</v>
      </c>
      <c r="G989" s="36">
        <f>IF(I989=0,"",INT(_xlfn.MAXIFS(Raw_Recharges!$D$2:$D$3001,Raw_Recharges!$B$2:$B$3001,A989)))</f>
        <v>46019</v>
      </c>
      <c r="H989" s="12">
        <f>IF(I989=0,"",RFM_Method!$C$5-G989)</f>
        <v>35</v>
      </c>
      <c r="I989" s="12">
        <f>COUNTIFS(Raw_Recharges!$B$2:$B$3001,A989)</f>
        <v>1</v>
      </c>
      <c r="J989" s="37">
        <f>IF(I989=0,"",SUMIFS(Raw_Recharges!$E$2:$E$3001,Raw_Recharges!$B$2:$B$3001,A989))</f>
        <v>349</v>
      </c>
      <c r="K989" s="38">
        <f>IF(I989=0,0,IF(H989&lt;=RFM_Method!$C$22,5,IF(H989&lt;=RFM_Method!$C$23,4,IF(H989&lt;=RFM_Method!$C$24,3,IF(H989&lt;=RFM_Method!$C$25,2,1)))))</f>
        <v>5</v>
      </c>
      <c r="L989" s="38">
        <f>IF(I989=0,0,IF(I989&gt;=RFM_Method!$E$22,5,IF(I989&gt;=RFM_Method!$E$23,4,IF(I989&gt;=RFM_Method!$E$24,3,IF(I989&gt;=RFM_Method!$E$25,2,1)))))</f>
        <v>1</v>
      </c>
      <c r="M989" s="38">
        <f>IF(I989=0,0,IF(J989&gt;=RFM_Method!$D$25,5,IF(J989&gt;=RFM_Method!$D$24,4,IF(J989&gt;=RFM_Method!$D$23,3,IF(J989&gt;=RFM_Method!$D$22,2,1)))))</f>
        <v>1</v>
      </c>
      <c r="N989" s="38" t="str">
        <f t="shared" si="45"/>
        <v>511</v>
      </c>
      <c r="O989" s="38">
        <f t="shared" si="46"/>
        <v>7</v>
      </c>
      <c r="P989" s="38">
        <f t="shared" si="47"/>
        <v>1</v>
      </c>
      <c r="Q989" s="12" t="str">
        <f>IF(I989=0,"Never Recharged",INDEX(RFM_Method!$C$32:$G$36,6-K989,P989))</f>
        <v>New Customers</v>
      </c>
      <c r="R989" s="39">
        <f>SUMIFS(Raw_DataUsage!$D$2:$D$5001,Raw_DataUsage!$B$2:$B$5001,A989)/1024</f>
        <v>4.3217968749999995</v>
      </c>
      <c r="S989" s="40">
        <f>SUMIFS(Raw_Calls!$D$2:$D$5001,Raw_Calls!$B$2:$B$5001,A989)/60</f>
        <v>0</v>
      </c>
      <c r="T989" s="38" t="str">
        <f>IF(COUNTIFS(Raw_Subscriptions!$B$2:$B$3001,A989,Raw_Subscriptions!$F$2:$F$3001,"Active")&gt;0,"Yes","No")</f>
        <v>Yes</v>
      </c>
    </row>
    <row r="990" spans="1:20" x14ac:dyDescent="0.3">
      <c r="A990" s="13" t="str">
        <f>Raw_Customers!A987</f>
        <v>C000986</v>
      </c>
      <c r="B990" s="13" t="str">
        <f>Raw_Customers!B987</f>
        <v>Raj Sharma</v>
      </c>
      <c r="C990" s="13" t="str">
        <f>Raw_Customers!E987</f>
        <v>Mumbai</v>
      </c>
      <c r="D990" s="13" t="str">
        <f>Raw_Customers!F987</f>
        <v>Punjab</v>
      </c>
      <c r="E990" s="13" t="str">
        <f>Raw_Customers!H987</f>
        <v>Active</v>
      </c>
      <c r="F990" s="35">
        <f>Raw_Customers!G987</f>
        <v>44669</v>
      </c>
      <c r="G990" s="36">
        <f>IF(I990=0,"",INT(_xlfn.MAXIFS(Raw_Recharges!$D$2:$D$3001,Raw_Recharges!$B$2:$B$3001,A990)))</f>
        <v>46038</v>
      </c>
      <c r="H990" s="12">
        <f>IF(I990=0,"",RFM_Method!$C$5-G990)</f>
        <v>16</v>
      </c>
      <c r="I990" s="12">
        <f>COUNTIFS(Raw_Recharges!$B$2:$B$3001,A990)</f>
        <v>4</v>
      </c>
      <c r="J990" s="37">
        <f>IF(I990=0,"",SUMIFS(Raw_Recharges!$E$2:$E$3001,Raw_Recharges!$B$2:$B$3001,A990))</f>
        <v>1743</v>
      </c>
      <c r="K990" s="38">
        <f>IF(I990=0,0,IF(H990&lt;=RFM_Method!$C$22,5,IF(H990&lt;=RFM_Method!$C$23,4,IF(H990&lt;=RFM_Method!$C$24,3,IF(H990&lt;=RFM_Method!$C$25,2,1)))))</f>
        <v>5</v>
      </c>
      <c r="L990" s="38">
        <f>IF(I990=0,0,IF(I990&gt;=RFM_Method!$E$22,5,IF(I990&gt;=RFM_Method!$E$23,4,IF(I990&gt;=RFM_Method!$E$24,3,IF(I990&gt;=RFM_Method!$E$25,2,1)))))</f>
        <v>4</v>
      </c>
      <c r="M990" s="38">
        <f>IF(I990=0,0,IF(J990&gt;=RFM_Method!$D$25,5,IF(J990&gt;=RFM_Method!$D$24,4,IF(J990&gt;=RFM_Method!$D$23,3,IF(J990&gt;=RFM_Method!$D$22,2,1)))))</f>
        <v>4</v>
      </c>
      <c r="N990" s="38" t="str">
        <f t="shared" si="45"/>
        <v>544</v>
      </c>
      <c r="O990" s="38">
        <f t="shared" si="46"/>
        <v>13</v>
      </c>
      <c r="P990" s="38">
        <f t="shared" si="47"/>
        <v>4</v>
      </c>
      <c r="Q990" s="12" t="str">
        <f>IF(I990=0,"Never Recharged",INDEX(RFM_Method!$C$32:$G$36,6-K990,P990))</f>
        <v>Loyal Customers</v>
      </c>
      <c r="R990" s="39">
        <f>SUMIFS(Raw_DataUsage!$D$2:$D$5001,Raw_DataUsage!$B$2:$B$5001,A990)/1024</f>
        <v>2.4720800781249999</v>
      </c>
      <c r="S990" s="40">
        <f>SUMIFS(Raw_Calls!$D$2:$D$5001,Raw_Calls!$B$2:$B$5001,A990)/60</f>
        <v>0</v>
      </c>
      <c r="T990" s="38" t="str">
        <f>IF(COUNTIFS(Raw_Subscriptions!$B$2:$B$3001,A990,Raw_Subscriptions!$F$2:$F$3001,"Active")&gt;0,"Yes","No")</f>
        <v>Yes</v>
      </c>
    </row>
    <row r="991" spans="1:20" x14ac:dyDescent="0.3">
      <c r="A991" s="13" t="str">
        <f>Raw_Customers!A988</f>
        <v>C000987</v>
      </c>
      <c r="B991" s="13" t="str">
        <f>Raw_Customers!B988</f>
        <v>Priya Mishra</v>
      </c>
      <c r="C991" s="13" t="str">
        <f>Raw_Customers!E988</f>
        <v>Pune</v>
      </c>
      <c r="D991" s="13" t="str">
        <f>Raw_Customers!F988</f>
        <v>West Bengal</v>
      </c>
      <c r="E991" s="13" t="str">
        <f>Raw_Customers!H988</f>
        <v>Active</v>
      </c>
      <c r="F991" s="35">
        <f>Raw_Customers!G988</f>
        <v>45950</v>
      </c>
      <c r="G991" s="36" t="str">
        <f>IF(I991=0,"",INT(_xlfn.MAXIFS(Raw_Recharges!$D$2:$D$3001,Raw_Recharges!$B$2:$B$3001,A991)))</f>
        <v/>
      </c>
      <c r="H991" s="12" t="str">
        <f>IF(I991=0,"",RFM_Method!$C$5-G991)</f>
        <v/>
      </c>
      <c r="I991" s="12">
        <f>COUNTIFS(Raw_Recharges!$B$2:$B$3001,A991)</f>
        <v>0</v>
      </c>
      <c r="J991" s="37" t="str">
        <f>IF(I991=0,"",SUMIFS(Raw_Recharges!$E$2:$E$3001,Raw_Recharges!$B$2:$B$3001,A991))</f>
        <v/>
      </c>
      <c r="K991" s="38">
        <f>IF(I991=0,0,IF(H991&lt;=RFM_Method!$C$22,5,IF(H991&lt;=RFM_Method!$C$23,4,IF(H991&lt;=RFM_Method!$C$24,3,IF(H991&lt;=RFM_Method!$C$25,2,1)))))</f>
        <v>0</v>
      </c>
      <c r="L991" s="38">
        <f>IF(I991=0,0,IF(I991&gt;=RFM_Method!$E$22,5,IF(I991&gt;=RFM_Method!$E$23,4,IF(I991&gt;=RFM_Method!$E$24,3,IF(I991&gt;=RFM_Method!$E$25,2,1)))))</f>
        <v>0</v>
      </c>
      <c r="M991" s="38">
        <f>IF(I991=0,0,IF(J991&gt;=RFM_Method!$D$25,5,IF(J991&gt;=RFM_Method!$D$24,4,IF(J991&gt;=RFM_Method!$D$23,3,IF(J991&gt;=RFM_Method!$D$22,2,1)))))</f>
        <v>0</v>
      </c>
      <c r="N991" s="38" t="str">
        <f t="shared" si="45"/>
        <v>000</v>
      </c>
      <c r="O991" s="38">
        <f t="shared" si="46"/>
        <v>0</v>
      </c>
      <c r="P991" s="38">
        <f t="shared" si="47"/>
        <v>0</v>
      </c>
      <c r="Q991" s="12" t="str">
        <f>IF(I991=0,"Never Recharged",INDEX(RFM_Method!$C$32:$G$36,6-K991,P991))</f>
        <v>Never Recharged</v>
      </c>
      <c r="R991" s="39">
        <f>SUMIFS(Raw_DataUsage!$D$2:$D$5001,Raw_DataUsage!$B$2:$B$5001,A991)/1024</f>
        <v>9.1048925781249999</v>
      </c>
      <c r="S991" s="40">
        <f>SUMIFS(Raw_Calls!$D$2:$D$5001,Raw_Calls!$B$2:$B$5001,A991)/60</f>
        <v>53.416666666666664</v>
      </c>
      <c r="T991" s="38" t="str">
        <f>IF(COUNTIFS(Raw_Subscriptions!$B$2:$B$3001,A991,Raw_Subscriptions!$F$2:$F$3001,"Active")&gt;0,"Yes","No")</f>
        <v>No</v>
      </c>
    </row>
    <row r="992" spans="1:20" x14ac:dyDescent="0.3">
      <c r="A992" s="13" t="str">
        <f>Raw_Customers!A989</f>
        <v>C000988</v>
      </c>
      <c r="B992" s="13" t="str">
        <f>Raw_Customers!B989</f>
        <v>Neha Sharma</v>
      </c>
      <c r="C992" s="13" t="str">
        <f>Raw_Customers!E989</f>
        <v>Hyderabad</v>
      </c>
      <c r="D992" s="13" t="str">
        <f>Raw_Customers!F989</f>
        <v>West Bengal</v>
      </c>
      <c r="E992" s="13" t="str">
        <f>Raw_Customers!H989</f>
        <v>Active</v>
      </c>
      <c r="F992" s="35">
        <f>Raw_Customers!G989</f>
        <v>44298</v>
      </c>
      <c r="G992" s="36" t="str">
        <f>IF(I992=0,"",INT(_xlfn.MAXIFS(Raw_Recharges!$D$2:$D$3001,Raw_Recharges!$B$2:$B$3001,A992)))</f>
        <v/>
      </c>
      <c r="H992" s="12" t="str">
        <f>IF(I992=0,"",RFM_Method!$C$5-G992)</f>
        <v/>
      </c>
      <c r="I992" s="12">
        <f>COUNTIFS(Raw_Recharges!$B$2:$B$3001,A992)</f>
        <v>0</v>
      </c>
      <c r="J992" s="37" t="str">
        <f>IF(I992=0,"",SUMIFS(Raw_Recharges!$E$2:$E$3001,Raw_Recharges!$B$2:$B$3001,A992))</f>
        <v/>
      </c>
      <c r="K992" s="38">
        <f>IF(I992=0,0,IF(H992&lt;=RFM_Method!$C$22,5,IF(H992&lt;=RFM_Method!$C$23,4,IF(H992&lt;=RFM_Method!$C$24,3,IF(H992&lt;=RFM_Method!$C$25,2,1)))))</f>
        <v>0</v>
      </c>
      <c r="L992" s="38">
        <f>IF(I992=0,0,IF(I992&gt;=RFM_Method!$E$22,5,IF(I992&gt;=RFM_Method!$E$23,4,IF(I992&gt;=RFM_Method!$E$24,3,IF(I992&gt;=RFM_Method!$E$25,2,1)))))</f>
        <v>0</v>
      </c>
      <c r="M992" s="38">
        <f>IF(I992=0,0,IF(J992&gt;=RFM_Method!$D$25,5,IF(J992&gt;=RFM_Method!$D$24,4,IF(J992&gt;=RFM_Method!$D$23,3,IF(J992&gt;=RFM_Method!$D$22,2,1)))))</f>
        <v>0</v>
      </c>
      <c r="N992" s="38" t="str">
        <f t="shared" si="45"/>
        <v>000</v>
      </c>
      <c r="O992" s="38">
        <f t="shared" si="46"/>
        <v>0</v>
      </c>
      <c r="P992" s="38">
        <f t="shared" si="47"/>
        <v>0</v>
      </c>
      <c r="Q992" s="12" t="str">
        <f>IF(I992=0,"Never Recharged",INDEX(RFM_Method!$C$32:$G$36,6-K992,P992))</f>
        <v>Never Recharged</v>
      </c>
      <c r="R992" s="39">
        <f>SUMIFS(Raw_DataUsage!$D$2:$D$5001,Raw_DataUsage!$B$2:$B$5001,A992)/1024</f>
        <v>0.345888671875</v>
      </c>
      <c r="S992" s="40">
        <f>SUMIFS(Raw_Calls!$D$2:$D$5001,Raw_Calls!$B$2:$B$5001,A992)/60</f>
        <v>48.7</v>
      </c>
      <c r="T992" s="38" t="str">
        <f>IF(COUNTIFS(Raw_Subscriptions!$B$2:$B$3001,A992,Raw_Subscriptions!$F$2:$F$3001,"Active")&gt;0,"Yes","No")</f>
        <v>No</v>
      </c>
    </row>
    <row r="993" spans="1:20" x14ac:dyDescent="0.3">
      <c r="A993" s="13" t="str">
        <f>Raw_Customers!A990</f>
        <v>C000989</v>
      </c>
      <c r="B993" s="13" t="str">
        <f>Raw_Customers!B990</f>
        <v>Amit Reddy</v>
      </c>
      <c r="C993" s="13" t="str">
        <f>Raw_Customers!E990</f>
        <v>Mumbai</v>
      </c>
      <c r="D993" s="13" t="str">
        <f>Raw_Customers!F990</f>
        <v>Mumbai</v>
      </c>
      <c r="E993" s="13" t="str">
        <f>Raw_Customers!H990</f>
        <v>Active</v>
      </c>
      <c r="F993" s="35">
        <f>Raw_Customers!G990</f>
        <v>45413</v>
      </c>
      <c r="G993" s="36" t="str">
        <f>IF(I993=0,"",INT(_xlfn.MAXIFS(Raw_Recharges!$D$2:$D$3001,Raw_Recharges!$B$2:$B$3001,A993)))</f>
        <v/>
      </c>
      <c r="H993" s="12" t="str">
        <f>IF(I993=0,"",RFM_Method!$C$5-G993)</f>
        <v/>
      </c>
      <c r="I993" s="12">
        <f>COUNTIFS(Raw_Recharges!$B$2:$B$3001,A993)</f>
        <v>0</v>
      </c>
      <c r="J993" s="37" t="str">
        <f>IF(I993=0,"",SUMIFS(Raw_Recharges!$E$2:$E$3001,Raw_Recharges!$B$2:$B$3001,A993))</f>
        <v/>
      </c>
      <c r="K993" s="38">
        <f>IF(I993=0,0,IF(H993&lt;=RFM_Method!$C$22,5,IF(H993&lt;=RFM_Method!$C$23,4,IF(H993&lt;=RFM_Method!$C$24,3,IF(H993&lt;=RFM_Method!$C$25,2,1)))))</f>
        <v>0</v>
      </c>
      <c r="L993" s="38">
        <f>IF(I993=0,0,IF(I993&gt;=RFM_Method!$E$22,5,IF(I993&gt;=RFM_Method!$E$23,4,IF(I993&gt;=RFM_Method!$E$24,3,IF(I993&gt;=RFM_Method!$E$25,2,1)))))</f>
        <v>0</v>
      </c>
      <c r="M993" s="38">
        <f>IF(I993=0,0,IF(J993&gt;=RFM_Method!$D$25,5,IF(J993&gt;=RFM_Method!$D$24,4,IF(J993&gt;=RFM_Method!$D$23,3,IF(J993&gt;=RFM_Method!$D$22,2,1)))))</f>
        <v>0</v>
      </c>
      <c r="N993" s="38" t="str">
        <f t="shared" si="45"/>
        <v>000</v>
      </c>
      <c r="O993" s="38">
        <f t="shared" si="46"/>
        <v>0</v>
      </c>
      <c r="P993" s="38">
        <f t="shared" si="47"/>
        <v>0</v>
      </c>
      <c r="Q993" s="12" t="str">
        <f>IF(I993=0,"Never Recharged",INDEX(RFM_Method!$C$32:$G$36,6-K993,P993))</f>
        <v>Never Recharged</v>
      </c>
      <c r="R993" s="39">
        <f>SUMIFS(Raw_DataUsage!$D$2:$D$5001,Raw_DataUsage!$B$2:$B$5001,A993)/1024</f>
        <v>0.51499023437500002</v>
      </c>
      <c r="S993" s="40">
        <f>SUMIFS(Raw_Calls!$D$2:$D$5001,Raw_Calls!$B$2:$B$5001,A993)/60</f>
        <v>75.11666666666666</v>
      </c>
      <c r="T993" s="38" t="str">
        <f>IF(COUNTIFS(Raw_Subscriptions!$B$2:$B$3001,A993,Raw_Subscriptions!$F$2:$F$3001,"Active")&gt;0,"Yes","No")</f>
        <v>No</v>
      </c>
    </row>
    <row r="994" spans="1:20" x14ac:dyDescent="0.3">
      <c r="A994" s="13" t="str">
        <f>Raw_Customers!A991</f>
        <v>C000990</v>
      </c>
      <c r="B994" s="13" t="str">
        <f>Raw_Customers!B991</f>
        <v>Rahul Patel</v>
      </c>
      <c r="C994" s="13" t="str">
        <f>Raw_Customers!E991</f>
        <v>Mumbai</v>
      </c>
      <c r="D994" s="13" t="str">
        <f>Raw_Customers!F991</f>
        <v>UP East</v>
      </c>
      <c r="E994" s="13" t="str">
        <f>Raw_Customers!H991</f>
        <v>Active</v>
      </c>
      <c r="F994" s="35">
        <f>Raw_Customers!G991</f>
        <v>45424</v>
      </c>
      <c r="G994" s="36" t="str">
        <f>IF(I994=0,"",INT(_xlfn.MAXIFS(Raw_Recharges!$D$2:$D$3001,Raw_Recharges!$B$2:$B$3001,A994)))</f>
        <v/>
      </c>
      <c r="H994" s="12" t="str">
        <f>IF(I994=0,"",RFM_Method!$C$5-G994)</f>
        <v/>
      </c>
      <c r="I994" s="12">
        <f>COUNTIFS(Raw_Recharges!$B$2:$B$3001,A994)</f>
        <v>0</v>
      </c>
      <c r="J994" s="37" t="str">
        <f>IF(I994=0,"",SUMIFS(Raw_Recharges!$E$2:$E$3001,Raw_Recharges!$B$2:$B$3001,A994))</f>
        <v/>
      </c>
      <c r="K994" s="38">
        <f>IF(I994=0,0,IF(H994&lt;=RFM_Method!$C$22,5,IF(H994&lt;=RFM_Method!$C$23,4,IF(H994&lt;=RFM_Method!$C$24,3,IF(H994&lt;=RFM_Method!$C$25,2,1)))))</f>
        <v>0</v>
      </c>
      <c r="L994" s="38">
        <f>IF(I994=0,0,IF(I994&gt;=RFM_Method!$E$22,5,IF(I994&gt;=RFM_Method!$E$23,4,IF(I994&gt;=RFM_Method!$E$24,3,IF(I994&gt;=RFM_Method!$E$25,2,1)))))</f>
        <v>0</v>
      </c>
      <c r="M994" s="38">
        <f>IF(I994=0,0,IF(J994&gt;=RFM_Method!$D$25,5,IF(J994&gt;=RFM_Method!$D$24,4,IF(J994&gt;=RFM_Method!$D$23,3,IF(J994&gt;=RFM_Method!$D$22,2,1)))))</f>
        <v>0</v>
      </c>
      <c r="N994" s="38" t="str">
        <f t="shared" si="45"/>
        <v>000</v>
      </c>
      <c r="O994" s="38">
        <f t="shared" si="46"/>
        <v>0</v>
      </c>
      <c r="P994" s="38">
        <f t="shared" si="47"/>
        <v>0</v>
      </c>
      <c r="Q994" s="12" t="str">
        <f>IF(I994=0,"Never Recharged",INDEX(RFM_Method!$C$32:$G$36,6-K994,P994))</f>
        <v>Never Recharged</v>
      </c>
      <c r="R994" s="39">
        <f>SUMIFS(Raw_DataUsage!$D$2:$D$5001,Raw_DataUsage!$B$2:$B$5001,A994)/1024</f>
        <v>6.7694531250000001</v>
      </c>
      <c r="S994" s="40">
        <f>SUMIFS(Raw_Calls!$D$2:$D$5001,Raw_Calls!$B$2:$B$5001,A994)/60</f>
        <v>71.2</v>
      </c>
      <c r="T994" s="38" t="str">
        <f>IF(COUNTIFS(Raw_Subscriptions!$B$2:$B$3001,A994,Raw_Subscriptions!$F$2:$F$3001,"Active")&gt;0,"Yes","No")</f>
        <v>No</v>
      </c>
    </row>
    <row r="995" spans="1:20" x14ac:dyDescent="0.3">
      <c r="A995" s="13" t="str">
        <f>Raw_Customers!A992</f>
        <v>C000991</v>
      </c>
      <c r="B995" s="13" t="str">
        <f>Raw_Customers!B992</f>
        <v>Raj Mishra</v>
      </c>
      <c r="C995" s="13" t="str">
        <f>Raw_Customers!E992</f>
        <v>Mumbai</v>
      </c>
      <c r="D995" s="13" t="str">
        <f>Raw_Customers!F992</f>
        <v>Gujarat</v>
      </c>
      <c r="E995" s="13" t="str">
        <f>Raw_Customers!H992</f>
        <v>Inactive</v>
      </c>
      <c r="F995" s="35">
        <f>Raw_Customers!G992</f>
        <v>45626</v>
      </c>
      <c r="G995" s="36" t="str">
        <f>IF(I995=0,"",INT(_xlfn.MAXIFS(Raw_Recharges!$D$2:$D$3001,Raw_Recharges!$B$2:$B$3001,A995)))</f>
        <v/>
      </c>
      <c r="H995" s="12" t="str">
        <f>IF(I995=0,"",RFM_Method!$C$5-G995)</f>
        <v/>
      </c>
      <c r="I995" s="12">
        <f>COUNTIFS(Raw_Recharges!$B$2:$B$3001,A995)</f>
        <v>0</v>
      </c>
      <c r="J995" s="37" t="str">
        <f>IF(I995=0,"",SUMIFS(Raw_Recharges!$E$2:$E$3001,Raw_Recharges!$B$2:$B$3001,A995))</f>
        <v/>
      </c>
      <c r="K995" s="38">
        <f>IF(I995=0,0,IF(H995&lt;=RFM_Method!$C$22,5,IF(H995&lt;=RFM_Method!$C$23,4,IF(H995&lt;=RFM_Method!$C$24,3,IF(H995&lt;=RFM_Method!$C$25,2,1)))))</f>
        <v>0</v>
      </c>
      <c r="L995" s="38">
        <f>IF(I995=0,0,IF(I995&gt;=RFM_Method!$E$22,5,IF(I995&gt;=RFM_Method!$E$23,4,IF(I995&gt;=RFM_Method!$E$24,3,IF(I995&gt;=RFM_Method!$E$25,2,1)))))</f>
        <v>0</v>
      </c>
      <c r="M995" s="38">
        <f>IF(I995=0,0,IF(J995&gt;=RFM_Method!$D$25,5,IF(J995&gt;=RFM_Method!$D$24,4,IF(J995&gt;=RFM_Method!$D$23,3,IF(J995&gt;=RFM_Method!$D$22,2,1)))))</f>
        <v>0</v>
      </c>
      <c r="N995" s="38" t="str">
        <f t="shared" si="45"/>
        <v>000</v>
      </c>
      <c r="O995" s="38">
        <f t="shared" si="46"/>
        <v>0</v>
      </c>
      <c r="P995" s="38">
        <f t="shared" si="47"/>
        <v>0</v>
      </c>
      <c r="Q995" s="12" t="str">
        <f>IF(I995=0,"Never Recharged",INDEX(RFM_Method!$C$32:$G$36,6-K995,P995))</f>
        <v>Never Recharged</v>
      </c>
      <c r="R995" s="39">
        <f>SUMIFS(Raw_DataUsage!$D$2:$D$5001,Raw_DataUsage!$B$2:$B$5001,A995)/1024</f>
        <v>4.5408886718749999</v>
      </c>
      <c r="S995" s="40">
        <f>SUMIFS(Raw_Calls!$D$2:$D$5001,Raw_Calls!$B$2:$B$5001,A995)/60</f>
        <v>42.2</v>
      </c>
      <c r="T995" s="38" t="str">
        <f>IF(COUNTIFS(Raw_Subscriptions!$B$2:$B$3001,A995,Raw_Subscriptions!$F$2:$F$3001,"Active")&gt;0,"Yes","No")</f>
        <v>No</v>
      </c>
    </row>
    <row r="996" spans="1:20" x14ac:dyDescent="0.3">
      <c r="A996" s="13" t="str">
        <f>Raw_Customers!A993</f>
        <v>C000992</v>
      </c>
      <c r="B996" s="13" t="str">
        <f>Raw_Customers!B993</f>
        <v>Rahul Gupta</v>
      </c>
      <c r="C996" s="13" t="str">
        <f>Raw_Customers!E993</f>
        <v>Pune</v>
      </c>
      <c r="D996" s="13" t="str">
        <f>Raw_Customers!F993</f>
        <v>Punjab</v>
      </c>
      <c r="E996" s="13" t="str">
        <f>Raw_Customers!H993</f>
        <v>Active</v>
      </c>
      <c r="F996" s="35">
        <f>Raw_Customers!G993</f>
        <v>45858</v>
      </c>
      <c r="G996" s="36">
        <f>IF(I996=0,"",INT(_xlfn.MAXIFS(Raw_Recharges!$D$2:$D$3001,Raw_Recharges!$B$2:$B$3001,A996)))</f>
        <v>45945</v>
      </c>
      <c r="H996" s="12">
        <f>IF(I996=0,"",RFM_Method!$C$5-G996)</f>
        <v>109</v>
      </c>
      <c r="I996" s="12">
        <f>COUNTIFS(Raw_Recharges!$B$2:$B$3001,A996)</f>
        <v>1</v>
      </c>
      <c r="J996" s="37">
        <f>IF(I996=0,"",SUMIFS(Raw_Recharges!$E$2:$E$3001,Raw_Recharges!$B$2:$B$3001,A996))</f>
        <v>148</v>
      </c>
      <c r="K996" s="38">
        <f>IF(I996=0,0,IF(H996&lt;=RFM_Method!$C$22,5,IF(H996&lt;=RFM_Method!$C$23,4,IF(H996&lt;=RFM_Method!$C$24,3,IF(H996&lt;=RFM_Method!$C$25,2,1)))))</f>
        <v>3</v>
      </c>
      <c r="L996" s="38">
        <f>IF(I996=0,0,IF(I996&gt;=RFM_Method!$E$22,5,IF(I996&gt;=RFM_Method!$E$23,4,IF(I996&gt;=RFM_Method!$E$24,3,IF(I996&gt;=RFM_Method!$E$25,2,1)))))</f>
        <v>1</v>
      </c>
      <c r="M996" s="38">
        <f>IF(I996=0,0,IF(J996&gt;=RFM_Method!$D$25,5,IF(J996&gt;=RFM_Method!$D$24,4,IF(J996&gt;=RFM_Method!$D$23,3,IF(J996&gt;=RFM_Method!$D$22,2,1)))))</f>
        <v>1</v>
      </c>
      <c r="N996" s="38" t="str">
        <f t="shared" si="45"/>
        <v>311</v>
      </c>
      <c r="O996" s="38">
        <f t="shared" si="46"/>
        <v>5</v>
      </c>
      <c r="P996" s="38">
        <f t="shared" si="47"/>
        <v>1</v>
      </c>
      <c r="Q996" s="12" t="str">
        <f>IF(I996=0,"Never Recharged",INDEX(RFM_Method!$C$32:$G$36,6-K996,P996))</f>
        <v>About to Sleep</v>
      </c>
      <c r="R996" s="39">
        <f>SUMIFS(Raw_DataUsage!$D$2:$D$5001,Raw_DataUsage!$B$2:$B$5001,A996)/1024</f>
        <v>0.83493164062500003</v>
      </c>
      <c r="S996" s="40">
        <f>SUMIFS(Raw_Calls!$D$2:$D$5001,Raw_Calls!$B$2:$B$5001,A996)/60</f>
        <v>18.55</v>
      </c>
      <c r="T996" s="38" t="str">
        <f>IF(COUNTIFS(Raw_Subscriptions!$B$2:$B$3001,A996,Raw_Subscriptions!$F$2:$F$3001,"Active")&gt;0,"Yes","No")</f>
        <v>No</v>
      </c>
    </row>
    <row r="997" spans="1:20" x14ac:dyDescent="0.3">
      <c r="A997" s="13" t="str">
        <f>Raw_Customers!A994</f>
        <v>C000993</v>
      </c>
      <c r="B997" s="13" t="str">
        <f>Raw_Customers!B994</f>
        <v>Neha Patel</v>
      </c>
      <c r="C997" s="13" t="str">
        <f>Raw_Customers!E994</f>
        <v>Mumbai</v>
      </c>
      <c r="D997" s="13" t="str">
        <f>Raw_Customers!F994</f>
        <v>Delhi NCR</v>
      </c>
      <c r="E997" s="13" t="str">
        <f>Raw_Customers!H994</f>
        <v>Inactive</v>
      </c>
      <c r="F997" s="35">
        <f>Raw_Customers!G994</f>
        <v>44827</v>
      </c>
      <c r="G997" s="36">
        <f>IF(I997=0,"",INT(_xlfn.MAXIFS(Raw_Recharges!$D$2:$D$3001,Raw_Recharges!$B$2:$B$3001,A997)))</f>
        <v>46005</v>
      </c>
      <c r="H997" s="12">
        <f>IF(I997=0,"",RFM_Method!$C$5-G997)</f>
        <v>49</v>
      </c>
      <c r="I997" s="12">
        <f>COUNTIFS(Raw_Recharges!$B$2:$B$3001,A997)</f>
        <v>4</v>
      </c>
      <c r="J997" s="37">
        <f>IF(I997=0,"",SUMIFS(Raw_Recharges!$E$2:$E$3001,Raw_Recharges!$B$2:$B$3001,A997))</f>
        <v>5476</v>
      </c>
      <c r="K997" s="38">
        <f>IF(I997=0,0,IF(H997&lt;=RFM_Method!$C$22,5,IF(H997&lt;=RFM_Method!$C$23,4,IF(H997&lt;=RFM_Method!$C$24,3,IF(H997&lt;=RFM_Method!$C$25,2,1)))))</f>
        <v>4</v>
      </c>
      <c r="L997" s="38">
        <f>IF(I997=0,0,IF(I997&gt;=RFM_Method!$E$22,5,IF(I997&gt;=RFM_Method!$E$23,4,IF(I997&gt;=RFM_Method!$E$24,3,IF(I997&gt;=RFM_Method!$E$25,2,1)))))</f>
        <v>4</v>
      </c>
      <c r="M997" s="38">
        <f>IF(I997=0,0,IF(J997&gt;=RFM_Method!$D$25,5,IF(J997&gt;=RFM_Method!$D$24,4,IF(J997&gt;=RFM_Method!$D$23,3,IF(J997&gt;=RFM_Method!$D$22,2,1)))))</f>
        <v>5</v>
      </c>
      <c r="N997" s="38" t="str">
        <f t="shared" si="45"/>
        <v>445</v>
      </c>
      <c r="O997" s="38">
        <f t="shared" si="46"/>
        <v>13</v>
      </c>
      <c r="P997" s="38">
        <f t="shared" si="47"/>
        <v>5</v>
      </c>
      <c r="Q997" s="12" t="str">
        <f>IF(I997=0,"Never Recharged",INDEX(RFM_Method!$C$32:$G$36,6-K997,P997))</f>
        <v>Champions</v>
      </c>
      <c r="R997" s="39">
        <f>SUMIFS(Raw_DataUsage!$D$2:$D$5001,Raw_DataUsage!$B$2:$B$5001,A997)/1024</f>
        <v>10.855126953125</v>
      </c>
      <c r="S997" s="40">
        <f>SUMIFS(Raw_Calls!$D$2:$D$5001,Raw_Calls!$B$2:$B$5001,A997)/60</f>
        <v>7.6333333333333337</v>
      </c>
      <c r="T997" s="38" t="str">
        <f>IF(COUNTIFS(Raw_Subscriptions!$B$2:$B$3001,A997,Raw_Subscriptions!$F$2:$F$3001,"Active")&gt;0,"Yes","No")</f>
        <v>Yes</v>
      </c>
    </row>
    <row r="998" spans="1:20" x14ac:dyDescent="0.3">
      <c r="A998" s="13" t="str">
        <f>Raw_Customers!A995</f>
        <v>C000994</v>
      </c>
      <c r="B998" s="13" t="str">
        <f>Raw_Customers!B995</f>
        <v>Raj Singh</v>
      </c>
      <c r="C998" s="13" t="str">
        <f>Raw_Customers!E995</f>
        <v>Bangalore</v>
      </c>
      <c r="D998" s="13" t="str">
        <f>Raw_Customers!F995</f>
        <v>Andhra Pradesh</v>
      </c>
      <c r="E998" s="13" t="str">
        <f>Raw_Customers!H995</f>
        <v>Active</v>
      </c>
      <c r="F998" s="35">
        <f>Raw_Customers!G995</f>
        <v>44090</v>
      </c>
      <c r="G998" s="36" t="str">
        <f>IF(I998=0,"",INT(_xlfn.MAXIFS(Raw_Recharges!$D$2:$D$3001,Raw_Recharges!$B$2:$B$3001,A998)))</f>
        <v/>
      </c>
      <c r="H998" s="12" t="str">
        <f>IF(I998=0,"",RFM_Method!$C$5-G998)</f>
        <v/>
      </c>
      <c r="I998" s="12">
        <f>COUNTIFS(Raw_Recharges!$B$2:$B$3001,A998)</f>
        <v>0</v>
      </c>
      <c r="J998" s="37" t="str">
        <f>IF(I998=0,"",SUMIFS(Raw_Recharges!$E$2:$E$3001,Raw_Recharges!$B$2:$B$3001,A998))</f>
        <v/>
      </c>
      <c r="K998" s="38">
        <f>IF(I998=0,0,IF(H998&lt;=RFM_Method!$C$22,5,IF(H998&lt;=RFM_Method!$C$23,4,IF(H998&lt;=RFM_Method!$C$24,3,IF(H998&lt;=RFM_Method!$C$25,2,1)))))</f>
        <v>0</v>
      </c>
      <c r="L998" s="38">
        <f>IF(I998=0,0,IF(I998&gt;=RFM_Method!$E$22,5,IF(I998&gt;=RFM_Method!$E$23,4,IF(I998&gt;=RFM_Method!$E$24,3,IF(I998&gt;=RFM_Method!$E$25,2,1)))))</f>
        <v>0</v>
      </c>
      <c r="M998" s="38">
        <f>IF(I998=0,0,IF(J998&gt;=RFM_Method!$D$25,5,IF(J998&gt;=RFM_Method!$D$24,4,IF(J998&gt;=RFM_Method!$D$23,3,IF(J998&gt;=RFM_Method!$D$22,2,1)))))</f>
        <v>0</v>
      </c>
      <c r="N998" s="38" t="str">
        <f t="shared" si="45"/>
        <v>000</v>
      </c>
      <c r="O998" s="38">
        <f t="shared" si="46"/>
        <v>0</v>
      </c>
      <c r="P998" s="38">
        <f t="shared" si="47"/>
        <v>0</v>
      </c>
      <c r="Q998" s="12" t="str">
        <f>IF(I998=0,"Never Recharged",INDEX(RFM_Method!$C$32:$G$36,6-K998,P998))</f>
        <v>Never Recharged</v>
      </c>
      <c r="R998" s="39">
        <f>SUMIFS(Raw_DataUsage!$D$2:$D$5001,Raw_DataUsage!$B$2:$B$5001,A998)/1024</f>
        <v>1.6856347656250001</v>
      </c>
      <c r="S998" s="40">
        <f>SUMIFS(Raw_Calls!$D$2:$D$5001,Raw_Calls!$B$2:$B$5001,A998)/60</f>
        <v>58.083333333333336</v>
      </c>
      <c r="T998" s="38" t="str">
        <f>IF(COUNTIFS(Raw_Subscriptions!$B$2:$B$3001,A998,Raw_Subscriptions!$F$2:$F$3001,"Active")&gt;0,"Yes","No")</f>
        <v>No</v>
      </c>
    </row>
    <row r="999" spans="1:20" x14ac:dyDescent="0.3">
      <c r="A999" s="13" t="str">
        <f>Raw_Customers!A996</f>
        <v>C000995</v>
      </c>
      <c r="B999" s="13" t="str">
        <f>Raw_Customers!B996</f>
        <v>Neha Patel</v>
      </c>
      <c r="C999" s="13" t="str">
        <f>Raw_Customers!E996</f>
        <v>Hyderabad</v>
      </c>
      <c r="D999" s="13" t="str">
        <f>Raw_Customers!F996</f>
        <v>Delhi NCR</v>
      </c>
      <c r="E999" s="13" t="str">
        <f>Raw_Customers!H996</f>
        <v>Active</v>
      </c>
      <c r="F999" s="35">
        <f>Raw_Customers!G996</f>
        <v>44378</v>
      </c>
      <c r="G999" s="36">
        <f>IF(I999=0,"",INT(_xlfn.MAXIFS(Raw_Recharges!$D$2:$D$3001,Raw_Recharges!$B$2:$B$3001,A999)))</f>
        <v>45741</v>
      </c>
      <c r="H999" s="12">
        <f>IF(I999=0,"",RFM_Method!$C$5-G999)</f>
        <v>313</v>
      </c>
      <c r="I999" s="12">
        <f>COUNTIFS(Raw_Recharges!$B$2:$B$3001,A999)</f>
        <v>1</v>
      </c>
      <c r="J999" s="37">
        <f>IF(I999=0,"",SUMIFS(Raw_Recharges!$E$2:$E$3001,Raw_Recharges!$B$2:$B$3001,A999))</f>
        <v>99</v>
      </c>
      <c r="K999" s="38">
        <f>IF(I999=0,0,IF(H999&lt;=RFM_Method!$C$22,5,IF(H999&lt;=RFM_Method!$C$23,4,IF(H999&lt;=RFM_Method!$C$24,3,IF(H999&lt;=RFM_Method!$C$25,2,1)))))</f>
        <v>1</v>
      </c>
      <c r="L999" s="38">
        <f>IF(I999=0,0,IF(I999&gt;=RFM_Method!$E$22,5,IF(I999&gt;=RFM_Method!$E$23,4,IF(I999&gt;=RFM_Method!$E$24,3,IF(I999&gt;=RFM_Method!$E$25,2,1)))))</f>
        <v>1</v>
      </c>
      <c r="M999" s="38">
        <f>IF(I999=0,0,IF(J999&gt;=RFM_Method!$D$25,5,IF(J999&gt;=RFM_Method!$D$24,4,IF(J999&gt;=RFM_Method!$D$23,3,IF(J999&gt;=RFM_Method!$D$22,2,1)))))</f>
        <v>1</v>
      </c>
      <c r="N999" s="38" t="str">
        <f t="shared" si="45"/>
        <v>111</v>
      </c>
      <c r="O999" s="38">
        <f t="shared" si="46"/>
        <v>3</v>
      </c>
      <c r="P999" s="38">
        <f t="shared" si="47"/>
        <v>1</v>
      </c>
      <c r="Q999" s="12" t="str">
        <f>IF(I999=0,"Never Recharged",INDEX(RFM_Method!$C$32:$G$36,6-K999,P999))</f>
        <v>Lost</v>
      </c>
      <c r="R999" s="39">
        <f>SUMIFS(Raw_DataUsage!$D$2:$D$5001,Raw_DataUsage!$B$2:$B$5001,A999)/1024</f>
        <v>2.4360058593749998</v>
      </c>
      <c r="S999" s="40">
        <f>SUMIFS(Raw_Calls!$D$2:$D$5001,Raw_Calls!$B$2:$B$5001,A999)/60</f>
        <v>1.8</v>
      </c>
      <c r="T999" s="38" t="str">
        <f>IF(COUNTIFS(Raw_Subscriptions!$B$2:$B$3001,A999,Raw_Subscriptions!$F$2:$F$3001,"Active")&gt;0,"Yes","No")</f>
        <v>No</v>
      </c>
    </row>
    <row r="1000" spans="1:20" x14ac:dyDescent="0.3">
      <c r="A1000" s="13" t="str">
        <f>Raw_Customers!A997</f>
        <v>C000996</v>
      </c>
      <c r="B1000" s="13" t="str">
        <f>Raw_Customers!B997</f>
        <v>Raj Patel</v>
      </c>
      <c r="C1000" s="13" t="str">
        <f>Raw_Customers!E997</f>
        <v>Hyderabad</v>
      </c>
      <c r="D1000" s="13" t="str">
        <f>Raw_Customers!F997</f>
        <v>Tamil Nadu</v>
      </c>
      <c r="E1000" s="13" t="str">
        <f>Raw_Customers!H997</f>
        <v>Active</v>
      </c>
      <c r="F1000" s="35">
        <f>Raw_Customers!G997</f>
        <v>44240</v>
      </c>
      <c r="G1000" s="36" t="str">
        <f>IF(I1000=0,"",INT(_xlfn.MAXIFS(Raw_Recharges!$D$2:$D$3001,Raw_Recharges!$B$2:$B$3001,A1000)))</f>
        <v/>
      </c>
      <c r="H1000" s="12" t="str">
        <f>IF(I1000=0,"",RFM_Method!$C$5-G1000)</f>
        <v/>
      </c>
      <c r="I1000" s="12">
        <f>COUNTIFS(Raw_Recharges!$B$2:$B$3001,A1000)</f>
        <v>0</v>
      </c>
      <c r="J1000" s="37" t="str">
        <f>IF(I1000=0,"",SUMIFS(Raw_Recharges!$E$2:$E$3001,Raw_Recharges!$B$2:$B$3001,A1000))</f>
        <v/>
      </c>
      <c r="K1000" s="38">
        <f>IF(I1000=0,0,IF(H1000&lt;=RFM_Method!$C$22,5,IF(H1000&lt;=RFM_Method!$C$23,4,IF(H1000&lt;=RFM_Method!$C$24,3,IF(H1000&lt;=RFM_Method!$C$25,2,1)))))</f>
        <v>0</v>
      </c>
      <c r="L1000" s="38">
        <f>IF(I1000=0,0,IF(I1000&gt;=RFM_Method!$E$22,5,IF(I1000&gt;=RFM_Method!$E$23,4,IF(I1000&gt;=RFM_Method!$E$24,3,IF(I1000&gt;=RFM_Method!$E$25,2,1)))))</f>
        <v>0</v>
      </c>
      <c r="M1000" s="38">
        <f>IF(I1000=0,0,IF(J1000&gt;=RFM_Method!$D$25,5,IF(J1000&gt;=RFM_Method!$D$24,4,IF(J1000&gt;=RFM_Method!$D$23,3,IF(J1000&gt;=RFM_Method!$D$22,2,1)))))</f>
        <v>0</v>
      </c>
      <c r="N1000" s="38" t="str">
        <f t="shared" si="45"/>
        <v>000</v>
      </c>
      <c r="O1000" s="38">
        <f t="shared" si="46"/>
        <v>0</v>
      </c>
      <c r="P1000" s="38">
        <f t="shared" si="47"/>
        <v>0</v>
      </c>
      <c r="Q1000" s="12" t="str">
        <f>IF(I1000=0,"Never Recharged",INDEX(RFM_Method!$C$32:$G$36,6-K1000,P1000))</f>
        <v>Never Recharged</v>
      </c>
      <c r="R1000" s="39">
        <f>SUMIFS(Raw_DataUsage!$D$2:$D$5001,Raw_DataUsage!$B$2:$B$5001,A1000)/1024</f>
        <v>3.5936816406249998</v>
      </c>
      <c r="S1000" s="40">
        <f>SUMIFS(Raw_Calls!$D$2:$D$5001,Raw_Calls!$B$2:$B$5001,A1000)/60</f>
        <v>92</v>
      </c>
      <c r="T1000" s="38" t="str">
        <f>IF(COUNTIFS(Raw_Subscriptions!$B$2:$B$3001,A1000,Raw_Subscriptions!$F$2:$F$3001,"Active")&gt;0,"Yes","No")</f>
        <v>No</v>
      </c>
    </row>
    <row r="1001" spans="1:20" x14ac:dyDescent="0.3">
      <c r="A1001" s="13" t="str">
        <f>Raw_Customers!A998</f>
        <v>C000997</v>
      </c>
      <c r="B1001" s="13" t="str">
        <f>Raw_Customers!B998</f>
        <v>Rahul Gupta</v>
      </c>
      <c r="C1001" s="13" t="str">
        <f>Raw_Customers!E998</f>
        <v>Mumbai</v>
      </c>
      <c r="D1001" s="13" t="str">
        <f>Raw_Customers!F998</f>
        <v>Mumbai</v>
      </c>
      <c r="E1001" s="13" t="str">
        <f>Raw_Customers!H998</f>
        <v>Active</v>
      </c>
      <c r="F1001" s="35">
        <f>Raw_Customers!G998</f>
        <v>45244</v>
      </c>
      <c r="G1001" s="36">
        <f>IF(I1001=0,"",INT(_xlfn.MAXIFS(Raw_Recharges!$D$2:$D$3001,Raw_Recharges!$B$2:$B$3001,A1001)))</f>
        <v>45989</v>
      </c>
      <c r="H1001" s="12">
        <f>IF(I1001=0,"",RFM_Method!$C$5-G1001)</f>
        <v>65</v>
      </c>
      <c r="I1001" s="12">
        <f>COUNTIFS(Raw_Recharges!$B$2:$B$3001,A1001)</f>
        <v>1</v>
      </c>
      <c r="J1001" s="37">
        <f>IF(I1001=0,"",SUMIFS(Raw_Recharges!$E$2:$E$3001,Raw_Recharges!$B$2:$B$3001,A1001))</f>
        <v>499</v>
      </c>
      <c r="K1001" s="38">
        <f>IF(I1001=0,0,IF(H1001&lt;=RFM_Method!$C$22,5,IF(H1001&lt;=RFM_Method!$C$23,4,IF(H1001&lt;=RFM_Method!$C$24,3,IF(H1001&lt;=RFM_Method!$C$25,2,1)))))</f>
        <v>4</v>
      </c>
      <c r="L1001" s="38">
        <f>IF(I1001=0,0,IF(I1001&gt;=RFM_Method!$E$22,5,IF(I1001&gt;=RFM_Method!$E$23,4,IF(I1001&gt;=RFM_Method!$E$24,3,IF(I1001&gt;=RFM_Method!$E$25,2,1)))))</f>
        <v>1</v>
      </c>
      <c r="M1001" s="38">
        <f>IF(I1001=0,0,IF(J1001&gt;=RFM_Method!$D$25,5,IF(J1001&gt;=RFM_Method!$D$24,4,IF(J1001&gt;=RFM_Method!$D$23,3,IF(J1001&gt;=RFM_Method!$D$22,2,1)))))</f>
        <v>2</v>
      </c>
      <c r="N1001" s="38" t="str">
        <f t="shared" si="45"/>
        <v>412</v>
      </c>
      <c r="O1001" s="38">
        <f t="shared" si="46"/>
        <v>7</v>
      </c>
      <c r="P1001" s="38">
        <f t="shared" si="47"/>
        <v>2</v>
      </c>
      <c r="Q1001" s="12" t="str">
        <f>IF(I1001=0,"Never Recharged",INDEX(RFM_Method!$C$32:$G$36,6-K1001,P1001))</f>
        <v>Potential Loyalist</v>
      </c>
      <c r="R1001" s="39">
        <f>SUMIFS(Raw_DataUsage!$D$2:$D$5001,Raw_DataUsage!$B$2:$B$5001,A1001)/1024</f>
        <v>4.5568945312500002</v>
      </c>
      <c r="S1001" s="40">
        <f>SUMIFS(Raw_Calls!$D$2:$D$5001,Raw_Calls!$B$2:$B$5001,A1001)/60</f>
        <v>104.95</v>
      </c>
      <c r="T1001" s="38" t="str">
        <f>IF(COUNTIFS(Raw_Subscriptions!$B$2:$B$3001,A1001,Raw_Subscriptions!$F$2:$F$3001,"Active")&gt;0,"Yes","No")</f>
        <v>Yes</v>
      </c>
    </row>
    <row r="1002" spans="1:20" x14ac:dyDescent="0.3">
      <c r="A1002" s="13" t="str">
        <f>Raw_Customers!A999</f>
        <v>C000998</v>
      </c>
      <c r="B1002" s="13" t="str">
        <f>Raw_Customers!B999</f>
        <v>Suresh Khan</v>
      </c>
      <c r="C1002" s="13" t="str">
        <f>Raw_Customers!E999</f>
        <v>Pune</v>
      </c>
      <c r="D1002" s="13" t="str">
        <f>Raw_Customers!F999</f>
        <v>Maharashtra</v>
      </c>
      <c r="E1002" s="13" t="str">
        <f>Raw_Customers!H999</f>
        <v>Inactive</v>
      </c>
      <c r="F1002" s="35">
        <f>Raw_Customers!G999</f>
        <v>45577</v>
      </c>
      <c r="G1002" s="36">
        <f>IF(I1002=0,"",INT(_xlfn.MAXIFS(Raw_Recharges!$D$2:$D$3001,Raw_Recharges!$B$2:$B$3001,A1002)))</f>
        <v>45873</v>
      </c>
      <c r="H1002" s="12">
        <f>IF(I1002=0,"",RFM_Method!$C$5-G1002)</f>
        <v>181</v>
      </c>
      <c r="I1002" s="12">
        <f>COUNTIFS(Raw_Recharges!$B$2:$B$3001,A1002)</f>
        <v>1</v>
      </c>
      <c r="J1002" s="37">
        <f>IF(I1002=0,"",SUMIFS(Raw_Recharges!$E$2:$E$3001,Raw_Recharges!$B$2:$B$3001,A1002))</f>
        <v>99</v>
      </c>
      <c r="K1002" s="38">
        <f>IF(I1002=0,0,IF(H1002&lt;=RFM_Method!$C$22,5,IF(H1002&lt;=RFM_Method!$C$23,4,IF(H1002&lt;=RFM_Method!$C$24,3,IF(H1002&lt;=RFM_Method!$C$25,2,1)))))</f>
        <v>2</v>
      </c>
      <c r="L1002" s="38">
        <f>IF(I1002=0,0,IF(I1002&gt;=RFM_Method!$E$22,5,IF(I1002&gt;=RFM_Method!$E$23,4,IF(I1002&gt;=RFM_Method!$E$24,3,IF(I1002&gt;=RFM_Method!$E$25,2,1)))))</f>
        <v>1</v>
      </c>
      <c r="M1002" s="38">
        <f>IF(I1002=0,0,IF(J1002&gt;=RFM_Method!$D$25,5,IF(J1002&gt;=RFM_Method!$D$24,4,IF(J1002&gt;=RFM_Method!$D$23,3,IF(J1002&gt;=RFM_Method!$D$22,2,1)))))</f>
        <v>1</v>
      </c>
      <c r="N1002" s="38" t="str">
        <f t="shared" si="45"/>
        <v>211</v>
      </c>
      <c r="O1002" s="38">
        <f t="shared" si="46"/>
        <v>4</v>
      </c>
      <c r="P1002" s="38">
        <f t="shared" si="47"/>
        <v>1</v>
      </c>
      <c r="Q1002" s="12" t="str">
        <f>IF(I1002=0,"Never Recharged",INDEX(RFM_Method!$C$32:$G$36,6-K1002,P1002))</f>
        <v>Hibernating</v>
      </c>
      <c r="R1002" s="39">
        <f>SUMIFS(Raw_DataUsage!$D$2:$D$5001,Raw_DataUsage!$B$2:$B$5001,A1002)/1024</f>
        <v>4.1333789062499999</v>
      </c>
      <c r="S1002" s="40">
        <f>SUMIFS(Raw_Calls!$D$2:$D$5001,Raw_Calls!$B$2:$B$5001,A1002)/60</f>
        <v>78.466666666666669</v>
      </c>
      <c r="T1002" s="38" t="str">
        <f>IF(COUNTIFS(Raw_Subscriptions!$B$2:$B$3001,A1002,Raw_Subscriptions!$F$2:$F$3001,"Active")&gt;0,"Yes","No")</f>
        <v>No</v>
      </c>
    </row>
    <row r="1003" spans="1:20" x14ac:dyDescent="0.3">
      <c r="A1003" s="13" t="str">
        <f>Raw_Customers!A1000</f>
        <v>C000999</v>
      </c>
      <c r="B1003" s="13" t="str">
        <f>Raw_Customers!B1000</f>
        <v>Rahul Kumar</v>
      </c>
      <c r="C1003" s="13" t="str">
        <f>Raw_Customers!E1000</f>
        <v>Chennai</v>
      </c>
      <c r="D1003" s="13" t="str">
        <f>Raw_Customers!F1000</f>
        <v>UP East</v>
      </c>
      <c r="E1003" s="13" t="str">
        <f>Raw_Customers!H1000</f>
        <v>Active</v>
      </c>
      <c r="F1003" s="35">
        <f>Raw_Customers!G1000</f>
        <v>45079</v>
      </c>
      <c r="G1003" s="36" t="str">
        <f>IF(I1003=0,"",INT(_xlfn.MAXIFS(Raw_Recharges!$D$2:$D$3001,Raw_Recharges!$B$2:$B$3001,A1003)))</f>
        <v/>
      </c>
      <c r="H1003" s="12" t="str">
        <f>IF(I1003=0,"",RFM_Method!$C$5-G1003)</f>
        <v/>
      </c>
      <c r="I1003" s="12">
        <f>COUNTIFS(Raw_Recharges!$B$2:$B$3001,A1003)</f>
        <v>0</v>
      </c>
      <c r="J1003" s="37" t="str">
        <f>IF(I1003=0,"",SUMIFS(Raw_Recharges!$E$2:$E$3001,Raw_Recharges!$B$2:$B$3001,A1003))</f>
        <v/>
      </c>
      <c r="K1003" s="38">
        <f>IF(I1003=0,0,IF(H1003&lt;=RFM_Method!$C$22,5,IF(H1003&lt;=RFM_Method!$C$23,4,IF(H1003&lt;=RFM_Method!$C$24,3,IF(H1003&lt;=RFM_Method!$C$25,2,1)))))</f>
        <v>0</v>
      </c>
      <c r="L1003" s="38">
        <f>IF(I1003=0,0,IF(I1003&gt;=RFM_Method!$E$22,5,IF(I1003&gt;=RFM_Method!$E$23,4,IF(I1003&gt;=RFM_Method!$E$24,3,IF(I1003&gt;=RFM_Method!$E$25,2,1)))))</f>
        <v>0</v>
      </c>
      <c r="M1003" s="38">
        <f>IF(I1003=0,0,IF(J1003&gt;=RFM_Method!$D$25,5,IF(J1003&gt;=RFM_Method!$D$24,4,IF(J1003&gt;=RFM_Method!$D$23,3,IF(J1003&gt;=RFM_Method!$D$22,2,1)))))</f>
        <v>0</v>
      </c>
      <c r="N1003" s="38" t="str">
        <f t="shared" si="45"/>
        <v>000</v>
      </c>
      <c r="O1003" s="38">
        <f t="shared" si="46"/>
        <v>0</v>
      </c>
      <c r="P1003" s="38">
        <f t="shared" si="47"/>
        <v>0</v>
      </c>
      <c r="Q1003" s="12" t="str">
        <f>IF(I1003=0,"Never Recharged",INDEX(RFM_Method!$C$32:$G$36,6-K1003,P1003))</f>
        <v>Never Recharged</v>
      </c>
      <c r="R1003" s="39">
        <f>SUMIFS(Raw_DataUsage!$D$2:$D$5001,Raw_DataUsage!$B$2:$B$5001,A1003)/1024</f>
        <v>3.1417480468750001</v>
      </c>
      <c r="S1003" s="40">
        <f>SUMIFS(Raw_Calls!$D$2:$D$5001,Raw_Calls!$B$2:$B$5001,A1003)/60</f>
        <v>134.06666666666666</v>
      </c>
      <c r="T1003" s="38" t="str">
        <f>IF(COUNTIFS(Raw_Subscriptions!$B$2:$B$3001,A1003,Raw_Subscriptions!$F$2:$F$3001,"Active")&gt;0,"Yes","No")</f>
        <v>No</v>
      </c>
    </row>
    <row r="1004" spans="1:20" x14ac:dyDescent="0.3">
      <c r="A1004" s="13" t="str">
        <f>Raw_Customers!A1001</f>
        <v>C001000</v>
      </c>
      <c r="B1004" s="13" t="str">
        <f>Raw_Customers!B1001</f>
        <v>Suresh Mishra</v>
      </c>
      <c r="C1004" s="13" t="str">
        <f>Raw_Customers!E1001</f>
        <v>Bangalore</v>
      </c>
      <c r="D1004" s="13" t="str">
        <f>Raw_Customers!F1001</f>
        <v>Tamil Nadu</v>
      </c>
      <c r="E1004" s="13" t="str">
        <f>Raw_Customers!H1001</f>
        <v>Active</v>
      </c>
      <c r="F1004" s="35">
        <f>Raw_Customers!G1001</f>
        <v>45345</v>
      </c>
      <c r="G1004" s="36">
        <f>IF(I1004=0,"",INT(_xlfn.MAXIFS(Raw_Recharges!$D$2:$D$3001,Raw_Recharges!$B$2:$B$3001,A1004)))</f>
        <v>45860</v>
      </c>
      <c r="H1004" s="12">
        <f>IF(I1004=0,"",RFM_Method!$C$5-G1004)</f>
        <v>194</v>
      </c>
      <c r="I1004" s="12">
        <f>COUNTIFS(Raw_Recharges!$B$2:$B$3001,A1004)</f>
        <v>1</v>
      </c>
      <c r="J1004" s="37">
        <f>IF(I1004=0,"",SUMIFS(Raw_Recharges!$E$2:$E$3001,Raw_Recharges!$B$2:$B$3001,A1004))</f>
        <v>479</v>
      </c>
      <c r="K1004" s="38">
        <f>IF(I1004=0,0,IF(H1004&lt;=RFM_Method!$C$22,5,IF(H1004&lt;=RFM_Method!$C$23,4,IF(H1004&lt;=RFM_Method!$C$24,3,IF(H1004&lt;=RFM_Method!$C$25,2,1)))))</f>
        <v>2</v>
      </c>
      <c r="L1004" s="38">
        <f>IF(I1004=0,0,IF(I1004&gt;=RFM_Method!$E$22,5,IF(I1004&gt;=RFM_Method!$E$23,4,IF(I1004&gt;=RFM_Method!$E$24,3,IF(I1004&gt;=RFM_Method!$E$25,2,1)))))</f>
        <v>1</v>
      </c>
      <c r="M1004" s="38">
        <f>IF(I1004=0,0,IF(J1004&gt;=RFM_Method!$D$25,5,IF(J1004&gt;=RFM_Method!$D$24,4,IF(J1004&gt;=RFM_Method!$D$23,3,IF(J1004&gt;=RFM_Method!$D$22,2,1)))))</f>
        <v>2</v>
      </c>
      <c r="N1004" s="38" t="str">
        <f t="shared" si="45"/>
        <v>212</v>
      </c>
      <c r="O1004" s="38">
        <f t="shared" si="46"/>
        <v>5</v>
      </c>
      <c r="P1004" s="38">
        <f t="shared" si="47"/>
        <v>2</v>
      </c>
      <c r="Q1004" s="12" t="str">
        <f>IF(I1004=0,"Never Recharged",INDEX(RFM_Method!$C$32:$G$36,6-K1004,P1004))</f>
        <v>About to Sleep</v>
      </c>
      <c r="R1004" s="39">
        <f>SUMIFS(Raw_DataUsage!$D$2:$D$5001,Raw_DataUsage!$B$2:$B$5001,A1004)/1024</f>
        <v>2.6469628906250002</v>
      </c>
      <c r="S1004" s="40">
        <f>SUMIFS(Raw_Calls!$D$2:$D$5001,Raw_Calls!$B$2:$B$5001,A1004)/60</f>
        <v>115.58333333333333</v>
      </c>
      <c r="T1004" s="38" t="str">
        <f>IF(COUNTIFS(Raw_Subscriptions!$B$2:$B$3001,A1004,Raw_Subscriptions!$F$2:$F$3001,"Active")&gt;0,"Yes","No")</f>
        <v>Yes</v>
      </c>
    </row>
    <row r="1005" spans="1:20" x14ac:dyDescent="0.3">
      <c r="A1005" s="13" t="str">
        <f>Raw_Customers!A1002</f>
        <v>C001001</v>
      </c>
      <c r="B1005" s="13" t="str">
        <f>Raw_Customers!B1002</f>
        <v>Pooja Yadav</v>
      </c>
      <c r="C1005" s="13" t="str">
        <f>Raw_Customers!E1002</f>
        <v>Bangalore</v>
      </c>
      <c r="D1005" s="13" t="str">
        <f>Raw_Customers!F1002</f>
        <v>Delhi NCR</v>
      </c>
      <c r="E1005" s="13" t="str">
        <f>Raw_Customers!H1002</f>
        <v>Active</v>
      </c>
      <c r="F1005" s="35">
        <f>Raw_Customers!G1002</f>
        <v>44897</v>
      </c>
      <c r="G1005" s="36" t="str">
        <f>IF(I1005=0,"",INT(_xlfn.MAXIFS(Raw_Recharges!$D$2:$D$3001,Raw_Recharges!$B$2:$B$3001,A1005)))</f>
        <v/>
      </c>
      <c r="H1005" s="12" t="str">
        <f>IF(I1005=0,"",RFM_Method!$C$5-G1005)</f>
        <v/>
      </c>
      <c r="I1005" s="12">
        <f>COUNTIFS(Raw_Recharges!$B$2:$B$3001,A1005)</f>
        <v>0</v>
      </c>
      <c r="J1005" s="37" t="str">
        <f>IF(I1005=0,"",SUMIFS(Raw_Recharges!$E$2:$E$3001,Raw_Recharges!$B$2:$B$3001,A1005))</f>
        <v/>
      </c>
      <c r="K1005" s="38">
        <f>IF(I1005=0,0,IF(H1005&lt;=RFM_Method!$C$22,5,IF(H1005&lt;=RFM_Method!$C$23,4,IF(H1005&lt;=RFM_Method!$C$24,3,IF(H1005&lt;=RFM_Method!$C$25,2,1)))))</f>
        <v>0</v>
      </c>
      <c r="L1005" s="38">
        <f>IF(I1005=0,0,IF(I1005&gt;=RFM_Method!$E$22,5,IF(I1005&gt;=RFM_Method!$E$23,4,IF(I1005&gt;=RFM_Method!$E$24,3,IF(I1005&gt;=RFM_Method!$E$25,2,1)))))</f>
        <v>0</v>
      </c>
      <c r="M1005" s="38">
        <f>IF(I1005=0,0,IF(J1005&gt;=RFM_Method!$D$25,5,IF(J1005&gt;=RFM_Method!$D$24,4,IF(J1005&gt;=RFM_Method!$D$23,3,IF(J1005&gt;=RFM_Method!$D$22,2,1)))))</f>
        <v>0</v>
      </c>
      <c r="N1005" s="38" t="str">
        <f t="shared" si="45"/>
        <v>000</v>
      </c>
      <c r="O1005" s="38">
        <f t="shared" si="46"/>
        <v>0</v>
      </c>
      <c r="P1005" s="38">
        <f t="shared" si="47"/>
        <v>0</v>
      </c>
      <c r="Q1005" s="12" t="str">
        <f>IF(I1005=0,"Never Recharged",INDEX(RFM_Method!$C$32:$G$36,6-K1005,P1005))</f>
        <v>Never Recharged</v>
      </c>
      <c r="R1005" s="39">
        <f>SUMIFS(Raw_DataUsage!$D$2:$D$5001,Raw_DataUsage!$B$2:$B$5001,A1005)/1024</f>
        <v>2.5618554687500001</v>
      </c>
      <c r="S1005" s="40">
        <f>SUMIFS(Raw_Calls!$D$2:$D$5001,Raw_Calls!$B$2:$B$5001,A1005)/60</f>
        <v>42.55</v>
      </c>
      <c r="T1005" s="38" t="str">
        <f>IF(COUNTIFS(Raw_Subscriptions!$B$2:$B$3001,A1005,Raw_Subscriptions!$F$2:$F$3001,"Active")&gt;0,"Yes","No")</f>
        <v>No</v>
      </c>
    </row>
    <row r="1006" spans="1:20" x14ac:dyDescent="0.3">
      <c r="A1006" s="13" t="str">
        <f>Raw_Customers!A1003</f>
        <v>C001002</v>
      </c>
      <c r="B1006" s="13" t="str">
        <f>Raw_Customers!B1003</f>
        <v>Neha Patel</v>
      </c>
      <c r="C1006" s="13" t="str">
        <f>Raw_Customers!E1003</f>
        <v>Chennai</v>
      </c>
      <c r="D1006" s="13" t="str">
        <f>Raw_Customers!F1003</f>
        <v>Delhi NCR</v>
      </c>
      <c r="E1006" s="13" t="str">
        <f>Raw_Customers!H1003</f>
        <v>Active</v>
      </c>
      <c r="F1006" s="35">
        <f>Raw_Customers!G1003</f>
        <v>44722</v>
      </c>
      <c r="G1006" s="36">
        <f>IF(I1006=0,"",INT(_xlfn.MAXIFS(Raw_Recharges!$D$2:$D$3001,Raw_Recharges!$B$2:$B$3001,A1006)))</f>
        <v>46042</v>
      </c>
      <c r="H1006" s="12">
        <f>IF(I1006=0,"",RFM_Method!$C$5-G1006)</f>
        <v>12</v>
      </c>
      <c r="I1006" s="12">
        <f>COUNTIFS(Raw_Recharges!$B$2:$B$3001,A1006)</f>
        <v>3</v>
      </c>
      <c r="J1006" s="37">
        <f>IF(I1006=0,"",SUMIFS(Raw_Recharges!$E$2:$E$3001,Raw_Recharges!$B$2:$B$3001,A1006))</f>
        <v>1297</v>
      </c>
      <c r="K1006" s="38">
        <f>IF(I1006=0,0,IF(H1006&lt;=RFM_Method!$C$22,5,IF(H1006&lt;=RFM_Method!$C$23,4,IF(H1006&lt;=RFM_Method!$C$24,3,IF(H1006&lt;=RFM_Method!$C$25,2,1)))))</f>
        <v>5</v>
      </c>
      <c r="L1006" s="38">
        <f>IF(I1006=0,0,IF(I1006&gt;=RFM_Method!$E$22,5,IF(I1006&gt;=RFM_Method!$E$23,4,IF(I1006&gt;=RFM_Method!$E$24,3,IF(I1006&gt;=RFM_Method!$E$25,2,1)))))</f>
        <v>3</v>
      </c>
      <c r="M1006" s="38">
        <f>IF(I1006=0,0,IF(J1006&gt;=RFM_Method!$D$25,5,IF(J1006&gt;=RFM_Method!$D$24,4,IF(J1006&gt;=RFM_Method!$D$23,3,IF(J1006&gt;=RFM_Method!$D$22,2,1)))))</f>
        <v>4</v>
      </c>
      <c r="N1006" s="38" t="str">
        <f t="shared" si="45"/>
        <v>534</v>
      </c>
      <c r="O1006" s="38">
        <f t="shared" si="46"/>
        <v>12</v>
      </c>
      <c r="P1006" s="38">
        <f t="shared" si="47"/>
        <v>4</v>
      </c>
      <c r="Q1006" s="12" t="str">
        <f>IF(I1006=0,"Never Recharged",INDEX(RFM_Method!$C$32:$G$36,6-K1006,P1006))</f>
        <v>Loyal Customers</v>
      </c>
      <c r="R1006" s="39">
        <f>SUMIFS(Raw_DataUsage!$D$2:$D$5001,Raw_DataUsage!$B$2:$B$5001,A1006)/1024</f>
        <v>3.4026562500000002</v>
      </c>
      <c r="S1006" s="40">
        <f>SUMIFS(Raw_Calls!$D$2:$D$5001,Raw_Calls!$B$2:$B$5001,A1006)/60</f>
        <v>54.266666666666666</v>
      </c>
      <c r="T1006" s="38" t="str">
        <f>IF(COUNTIFS(Raw_Subscriptions!$B$2:$B$3001,A1006,Raw_Subscriptions!$F$2:$F$3001,"Active")&gt;0,"Yes","No")</f>
        <v>Yes</v>
      </c>
    </row>
    <row r="1007" spans="1:20" x14ac:dyDescent="0.3">
      <c r="A1007" s="13" t="str">
        <f>Raw_Customers!A1004</f>
        <v>C001003</v>
      </c>
      <c r="B1007" s="13" t="str">
        <f>Raw_Customers!B1004</f>
        <v>Simran Gupta</v>
      </c>
      <c r="C1007" s="13" t="str">
        <f>Raw_Customers!E1004</f>
        <v>Delhi</v>
      </c>
      <c r="D1007" s="13" t="str">
        <f>Raw_Customers!F1004</f>
        <v>Tamil Nadu</v>
      </c>
      <c r="E1007" s="13" t="str">
        <f>Raw_Customers!H1004</f>
        <v>Inactive</v>
      </c>
      <c r="F1007" s="35">
        <f>Raw_Customers!G1004</f>
        <v>44248</v>
      </c>
      <c r="G1007" s="36" t="str">
        <f>IF(I1007=0,"",INT(_xlfn.MAXIFS(Raw_Recharges!$D$2:$D$3001,Raw_Recharges!$B$2:$B$3001,A1007)))</f>
        <v/>
      </c>
      <c r="H1007" s="12" t="str">
        <f>IF(I1007=0,"",RFM_Method!$C$5-G1007)</f>
        <v/>
      </c>
      <c r="I1007" s="12">
        <f>COUNTIFS(Raw_Recharges!$B$2:$B$3001,A1007)</f>
        <v>0</v>
      </c>
      <c r="J1007" s="37" t="str">
        <f>IF(I1007=0,"",SUMIFS(Raw_Recharges!$E$2:$E$3001,Raw_Recharges!$B$2:$B$3001,A1007))</f>
        <v/>
      </c>
      <c r="K1007" s="38">
        <f>IF(I1007=0,0,IF(H1007&lt;=RFM_Method!$C$22,5,IF(H1007&lt;=RFM_Method!$C$23,4,IF(H1007&lt;=RFM_Method!$C$24,3,IF(H1007&lt;=RFM_Method!$C$25,2,1)))))</f>
        <v>0</v>
      </c>
      <c r="L1007" s="38">
        <f>IF(I1007=0,0,IF(I1007&gt;=RFM_Method!$E$22,5,IF(I1007&gt;=RFM_Method!$E$23,4,IF(I1007&gt;=RFM_Method!$E$24,3,IF(I1007&gt;=RFM_Method!$E$25,2,1)))))</f>
        <v>0</v>
      </c>
      <c r="M1007" s="38">
        <f>IF(I1007=0,0,IF(J1007&gt;=RFM_Method!$D$25,5,IF(J1007&gt;=RFM_Method!$D$24,4,IF(J1007&gt;=RFM_Method!$D$23,3,IF(J1007&gt;=RFM_Method!$D$22,2,1)))))</f>
        <v>0</v>
      </c>
      <c r="N1007" s="38" t="str">
        <f t="shared" si="45"/>
        <v>000</v>
      </c>
      <c r="O1007" s="38">
        <f t="shared" si="46"/>
        <v>0</v>
      </c>
      <c r="P1007" s="38">
        <f t="shared" si="47"/>
        <v>0</v>
      </c>
      <c r="Q1007" s="12" t="str">
        <f>IF(I1007=0,"Never Recharged",INDEX(RFM_Method!$C$32:$G$36,6-K1007,P1007))</f>
        <v>Never Recharged</v>
      </c>
      <c r="R1007" s="39">
        <f>SUMIFS(Raw_DataUsage!$D$2:$D$5001,Raw_DataUsage!$B$2:$B$5001,A1007)/1024</f>
        <v>3.5823437499999997</v>
      </c>
      <c r="S1007" s="40">
        <f>SUMIFS(Raw_Calls!$D$2:$D$5001,Raw_Calls!$B$2:$B$5001,A1007)/60</f>
        <v>150.1</v>
      </c>
      <c r="T1007" s="38" t="str">
        <f>IF(COUNTIFS(Raw_Subscriptions!$B$2:$B$3001,A1007,Raw_Subscriptions!$F$2:$F$3001,"Active")&gt;0,"Yes","No")</f>
        <v>No</v>
      </c>
    </row>
    <row r="1008" spans="1:20" x14ac:dyDescent="0.3">
      <c r="A1008" s="13" t="str">
        <f>Raw_Customers!A1005</f>
        <v>C001004</v>
      </c>
      <c r="B1008" s="13" t="str">
        <f>Raw_Customers!B1005</f>
        <v>Vikram Jha</v>
      </c>
      <c r="C1008" s="13" t="str">
        <f>Raw_Customers!E1005</f>
        <v>Chennai</v>
      </c>
      <c r="D1008" s="13" t="str">
        <f>Raw_Customers!F1005</f>
        <v>UP West</v>
      </c>
      <c r="E1008" s="13" t="str">
        <f>Raw_Customers!H1005</f>
        <v>Active</v>
      </c>
      <c r="F1008" s="35">
        <f>Raw_Customers!G1005</f>
        <v>44529</v>
      </c>
      <c r="G1008" s="36">
        <f>IF(I1008=0,"",INT(_xlfn.MAXIFS(Raw_Recharges!$D$2:$D$3001,Raw_Recharges!$B$2:$B$3001,A1008)))</f>
        <v>46042</v>
      </c>
      <c r="H1008" s="12">
        <f>IF(I1008=0,"",RFM_Method!$C$5-G1008)</f>
        <v>12</v>
      </c>
      <c r="I1008" s="12">
        <f>COUNTIFS(Raw_Recharges!$B$2:$B$3001,A1008)</f>
        <v>4</v>
      </c>
      <c r="J1008" s="37">
        <f>IF(I1008=0,"",SUMIFS(Raw_Recharges!$E$2:$E$3001,Raw_Recharges!$B$2:$B$3001,A1008))</f>
        <v>5163</v>
      </c>
      <c r="K1008" s="38">
        <f>IF(I1008=0,0,IF(H1008&lt;=RFM_Method!$C$22,5,IF(H1008&lt;=RFM_Method!$C$23,4,IF(H1008&lt;=RFM_Method!$C$24,3,IF(H1008&lt;=RFM_Method!$C$25,2,1)))))</f>
        <v>5</v>
      </c>
      <c r="L1008" s="38">
        <f>IF(I1008=0,0,IF(I1008&gt;=RFM_Method!$E$22,5,IF(I1008&gt;=RFM_Method!$E$23,4,IF(I1008&gt;=RFM_Method!$E$24,3,IF(I1008&gt;=RFM_Method!$E$25,2,1)))))</f>
        <v>4</v>
      </c>
      <c r="M1008" s="38">
        <f>IF(I1008=0,0,IF(J1008&gt;=RFM_Method!$D$25,5,IF(J1008&gt;=RFM_Method!$D$24,4,IF(J1008&gt;=RFM_Method!$D$23,3,IF(J1008&gt;=RFM_Method!$D$22,2,1)))))</f>
        <v>5</v>
      </c>
      <c r="N1008" s="38" t="str">
        <f t="shared" si="45"/>
        <v>545</v>
      </c>
      <c r="O1008" s="38">
        <f t="shared" si="46"/>
        <v>14</v>
      </c>
      <c r="P1008" s="38">
        <f t="shared" si="47"/>
        <v>5</v>
      </c>
      <c r="Q1008" s="12" t="str">
        <f>IF(I1008=0,"Never Recharged",INDEX(RFM_Method!$C$32:$G$36,6-K1008,P1008))</f>
        <v>Champions</v>
      </c>
      <c r="R1008" s="39">
        <f>SUMIFS(Raw_DataUsage!$D$2:$D$5001,Raw_DataUsage!$B$2:$B$5001,A1008)/1024</f>
        <v>0.48722656250000002</v>
      </c>
      <c r="S1008" s="40">
        <f>SUMIFS(Raw_Calls!$D$2:$D$5001,Raw_Calls!$B$2:$B$5001,A1008)/60</f>
        <v>51.083333333333336</v>
      </c>
      <c r="T1008" s="38" t="str">
        <f>IF(COUNTIFS(Raw_Subscriptions!$B$2:$B$3001,A1008,Raw_Subscriptions!$F$2:$F$3001,"Active")&gt;0,"Yes","No")</f>
        <v>Yes</v>
      </c>
    </row>
    <row r="1009" spans="1:20" x14ac:dyDescent="0.3">
      <c r="A1009" s="13" t="str">
        <f>Raw_Customers!A1006</f>
        <v>C001005</v>
      </c>
      <c r="B1009" s="13" t="str">
        <f>Raw_Customers!B1006</f>
        <v>Anita Reddy</v>
      </c>
      <c r="C1009" s="13" t="str">
        <f>Raw_Customers!E1006</f>
        <v>Hyderabad</v>
      </c>
      <c r="D1009" s="13" t="str">
        <f>Raw_Customers!F1006</f>
        <v>Telangana</v>
      </c>
      <c r="E1009" s="13" t="str">
        <f>Raw_Customers!H1006</f>
        <v>Active</v>
      </c>
      <c r="F1009" s="35">
        <f>Raw_Customers!G1006</f>
        <v>45733</v>
      </c>
      <c r="G1009" s="36">
        <f>IF(I1009=0,"",INT(_xlfn.MAXIFS(Raw_Recharges!$D$2:$D$3001,Raw_Recharges!$B$2:$B$3001,A1009)))</f>
        <v>46021</v>
      </c>
      <c r="H1009" s="12">
        <f>IF(I1009=0,"",RFM_Method!$C$5-G1009)</f>
        <v>33</v>
      </c>
      <c r="I1009" s="12">
        <f>COUNTIFS(Raw_Recharges!$B$2:$B$3001,A1009)</f>
        <v>2</v>
      </c>
      <c r="J1009" s="37">
        <f>IF(I1009=0,"",SUMIFS(Raw_Recharges!$E$2:$E$3001,Raw_Recharges!$B$2:$B$3001,A1009))</f>
        <v>647</v>
      </c>
      <c r="K1009" s="38">
        <f>IF(I1009=0,0,IF(H1009&lt;=RFM_Method!$C$22,5,IF(H1009&lt;=RFM_Method!$C$23,4,IF(H1009&lt;=RFM_Method!$C$24,3,IF(H1009&lt;=RFM_Method!$C$25,2,1)))))</f>
        <v>5</v>
      </c>
      <c r="L1009" s="38">
        <f>IF(I1009=0,0,IF(I1009&gt;=RFM_Method!$E$22,5,IF(I1009&gt;=RFM_Method!$E$23,4,IF(I1009&gt;=RFM_Method!$E$24,3,IF(I1009&gt;=RFM_Method!$E$25,2,1)))))</f>
        <v>2</v>
      </c>
      <c r="M1009" s="38">
        <f>IF(I1009=0,0,IF(J1009&gt;=RFM_Method!$D$25,5,IF(J1009&gt;=RFM_Method!$D$24,4,IF(J1009&gt;=RFM_Method!$D$23,3,IF(J1009&gt;=RFM_Method!$D$22,2,1)))))</f>
        <v>2</v>
      </c>
      <c r="N1009" s="38" t="str">
        <f t="shared" si="45"/>
        <v>522</v>
      </c>
      <c r="O1009" s="38">
        <f t="shared" si="46"/>
        <v>9</v>
      </c>
      <c r="P1009" s="38">
        <f t="shared" si="47"/>
        <v>2</v>
      </c>
      <c r="Q1009" s="12" t="str">
        <f>IF(I1009=0,"Never Recharged",INDEX(RFM_Method!$C$32:$G$36,6-K1009,P1009))</f>
        <v>Promising</v>
      </c>
      <c r="R1009" s="39">
        <f>SUMIFS(Raw_DataUsage!$D$2:$D$5001,Raw_DataUsage!$B$2:$B$5001,A1009)/1024</f>
        <v>2.1499511718750002</v>
      </c>
      <c r="S1009" s="40">
        <f>SUMIFS(Raw_Calls!$D$2:$D$5001,Raw_Calls!$B$2:$B$5001,A1009)/60</f>
        <v>0</v>
      </c>
      <c r="T1009" s="38" t="str">
        <f>IF(COUNTIFS(Raw_Subscriptions!$B$2:$B$3001,A1009,Raw_Subscriptions!$F$2:$F$3001,"Active")&gt;0,"Yes","No")</f>
        <v>No</v>
      </c>
    </row>
    <row r="1010" spans="1:20" x14ac:dyDescent="0.3">
      <c r="A1010" s="13" t="str">
        <f>Raw_Customers!A1007</f>
        <v>C001006</v>
      </c>
      <c r="B1010" s="13" t="str">
        <f>Raw_Customers!B1007</f>
        <v>Neha Kumar</v>
      </c>
      <c r="C1010" s="13" t="str">
        <f>Raw_Customers!E1007</f>
        <v>Bangalore</v>
      </c>
      <c r="D1010" s="13" t="str">
        <f>Raw_Customers!F1007</f>
        <v>Karnataka</v>
      </c>
      <c r="E1010" s="13" t="str">
        <f>Raw_Customers!H1007</f>
        <v>Active</v>
      </c>
      <c r="F1010" s="35">
        <f>Raw_Customers!G1007</f>
        <v>44672</v>
      </c>
      <c r="G1010" s="36" t="str">
        <f>IF(I1010=0,"",INT(_xlfn.MAXIFS(Raw_Recharges!$D$2:$D$3001,Raw_Recharges!$B$2:$B$3001,A1010)))</f>
        <v/>
      </c>
      <c r="H1010" s="12" t="str">
        <f>IF(I1010=0,"",RFM_Method!$C$5-G1010)</f>
        <v/>
      </c>
      <c r="I1010" s="12">
        <f>COUNTIFS(Raw_Recharges!$B$2:$B$3001,A1010)</f>
        <v>0</v>
      </c>
      <c r="J1010" s="37" t="str">
        <f>IF(I1010=0,"",SUMIFS(Raw_Recharges!$E$2:$E$3001,Raw_Recharges!$B$2:$B$3001,A1010))</f>
        <v/>
      </c>
      <c r="K1010" s="38">
        <f>IF(I1010=0,0,IF(H1010&lt;=RFM_Method!$C$22,5,IF(H1010&lt;=RFM_Method!$C$23,4,IF(H1010&lt;=RFM_Method!$C$24,3,IF(H1010&lt;=RFM_Method!$C$25,2,1)))))</f>
        <v>0</v>
      </c>
      <c r="L1010" s="38">
        <f>IF(I1010=0,0,IF(I1010&gt;=RFM_Method!$E$22,5,IF(I1010&gt;=RFM_Method!$E$23,4,IF(I1010&gt;=RFM_Method!$E$24,3,IF(I1010&gt;=RFM_Method!$E$25,2,1)))))</f>
        <v>0</v>
      </c>
      <c r="M1010" s="38">
        <f>IF(I1010=0,0,IF(J1010&gt;=RFM_Method!$D$25,5,IF(J1010&gt;=RFM_Method!$D$24,4,IF(J1010&gt;=RFM_Method!$D$23,3,IF(J1010&gt;=RFM_Method!$D$22,2,1)))))</f>
        <v>0</v>
      </c>
      <c r="N1010" s="38" t="str">
        <f t="shared" si="45"/>
        <v>000</v>
      </c>
      <c r="O1010" s="38">
        <f t="shared" si="46"/>
        <v>0</v>
      </c>
      <c r="P1010" s="38">
        <f t="shared" si="47"/>
        <v>0</v>
      </c>
      <c r="Q1010" s="12" t="str">
        <f>IF(I1010=0,"Never Recharged",INDEX(RFM_Method!$C$32:$G$36,6-K1010,P1010))</f>
        <v>Never Recharged</v>
      </c>
      <c r="R1010" s="39">
        <f>SUMIFS(Raw_DataUsage!$D$2:$D$5001,Raw_DataUsage!$B$2:$B$5001,A1010)/1024</f>
        <v>1.8127734375</v>
      </c>
      <c r="S1010" s="40">
        <f>SUMIFS(Raw_Calls!$D$2:$D$5001,Raw_Calls!$B$2:$B$5001,A1010)/60</f>
        <v>96.433333333333337</v>
      </c>
      <c r="T1010" s="38" t="str">
        <f>IF(COUNTIFS(Raw_Subscriptions!$B$2:$B$3001,A1010,Raw_Subscriptions!$F$2:$F$3001,"Active")&gt;0,"Yes","No")</f>
        <v>No</v>
      </c>
    </row>
    <row r="1011" spans="1:20" x14ac:dyDescent="0.3">
      <c r="A1011" s="13" t="str">
        <f>Raw_Customers!A1008</f>
        <v>C001007</v>
      </c>
      <c r="B1011" s="13" t="str">
        <f>Raw_Customers!B1008</f>
        <v>Priya Mishra</v>
      </c>
      <c r="C1011" s="13" t="str">
        <f>Raw_Customers!E1008</f>
        <v>Bangalore</v>
      </c>
      <c r="D1011" s="13" t="str">
        <f>Raw_Customers!F1008</f>
        <v>West Bengal</v>
      </c>
      <c r="E1011" s="13" t="str">
        <f>Raw_Customers!H1008</f>
        <v>Active</v>
      </c>
      <c r="F1011" s="35">
        <f>Raw_Customers!G1008</f>
        <v>44479</v>
      </c>
      <c r="G1011" s="36">
        <f>IF(I1011=0,"",INT(_xlfn.MAXIFS(Raw_Recharges!$D$2:$D$3001,Raw_Recharges!$B$2:$B$3001,A1011)))</f>
        <v>46022</v>
      </c>
      <c r="H1011" s="12">
        <f>IF(I1011=0,"",RFM_Method!$C$5-G1011)</f>
        <v>32</v>
      </c>
      <c r="I1011" s="12">
        <f>COUNTIFS(Raw_Recharges!$B$2:$B$3001,A1011)</f>
        <v>2</v>
      </c>
      <c r="J1011" s="37">
        <f>IF(I1011=0,"",SUMIFS(Raw_Recharges!$E$2:$E$3001,Raw_Recharges!$B$2:$B$3001,A1011))</f>
        <v>1147</v>
      </c>
      <c r="K1011" s="38">
        <f>IF(I1011=0,0,IF(H1011&lt;=RFM_Method!$C$22,5,IF(H1011&lt;=RFM_Method!$C$23,4,IF(H1011&lt;=RFM_Method!$C$24,3,IF(H1011&lt;=RFM_Method!$C$25,2,1)))))</f>
        <v>5</v>
      </c>
      <c r="L1011" s="38">
        <f>IF(I1011=0,0,IF(I1011&gt;=RFM_Method!$E$22,5,IF(I1011&gt;=RFM_Method!$E$23,4,IF(I1011&gt;=RFM_Method!$E$24,3,IF(I1011&gt;=RFM_Method!$E$25,2,1)))))</f>
        <v>2</v>
      </c>
      <c r="M1011" s="38">
        <f>IF(I1011=0,0,IF(J1011&gt;=RFM_Method!$D$25,5,IF(J1011&gt;=RFM_Method!$D$24,4,IF(J1011&gt;=RFM_Method!$D$23,3,IF(J1011&gt;=RFM_Method!$D$22,2,1)))))</f>
        <v>4</v>
      </c>
      <c r="N1011" s="38" t="str">
        <f t="shared" si="45"/>
        <v>524</v>
      </c>
      <c r="O1011" s="38">
        <f t="shared" si="46"/>
        <v>11</v>
      </c>
      <c r="P1011" s="38">
        <f t="shared" si="47"/>
        <v>3</v>
      </c>
      <c r="Q1011" s="12" t="str">
        <f>IF(I1011=0,"Never Recharged",INDEX(RFM_Method!$C$32:$G$36,6-K1011,P1011))</f>
        <v>Potential Loyalist</v>
      </c>
      <c r="R1011" s="39">
        <f>SUMIFS(Raw_DataUsage!$D$2:$D$5001,Raw_DataUsage!$B$2:$B$5001,A1011)/1024</f>
        <v>4.6117187499999996</v>
      </c>
      <c r="S1011" s="40">
        <f>SUMIFS(Raw_Calls!$D$2:$D$5001,Raw_Calls!$B$2:$B$5001,A1011)/60</f>
        <v>29</v>
      </c>
      <c r="T1011" s="38" t="str">
        <f>IF(COUNTIFS(Raw_Subscriptions!$B$2:$B$3001,A1011,Raw_Subscriptions!$F$2:$F$3001,"Active")&gt;0,"Yes","No")</f>
        <v>Yes</v>
      </c>
    </row>
    <row r="1012" spans="1:20" x14ac:dyDescent="0.3">
      <c r="A1012" s="13" t="str">
        <f>Raw_Customers!A1009</f>
        <v>C001008</v>
      </c>
      <c r="B1012" s="13" t="str">
        <f>Raw_Customers!B1009</f>
        <v>Raj Sharma</v>
      </c>
      <c r="C1012" s="13" t="str">
        <f>Raw_Customers!E1009</f>
        <v>Pune</v>
      </c>
      <c r="D1012" s="13" t="str">
        <f>Raw_Customers!F1009</f>
        <v>Gujarat</v>
      </c>
      <c r="E1012" s="13" t="str">
        <f>Raw_Customers!H1009</f>
        <v>Inactive</v>
      </c>
      <c r="F1012" s="35">
        <f>Raw_Customers!G1009</f>
        <v>44722</v>
      </c>
      <c r="G1012" s="36">
        <f>IF(I1012=0,"",INT(_xlfn.MAXIFS(Raw_Recharges!$D$2:$D$3001,Raw_Recharges!$B$2:$B$3001,A1012)))</f>
        <v>45812</v>
      </c>
      <c r="H1012" s="12">
        <f>IF(I1012=0,"",RFM_Method!$C$5-G1012)</f>
        <v>242</v>
      </c>
      <c r="I1012" s="12">
        <f>COUNTIFS(Raw_Recharges!$B$2:$B$3001,A1012)</f>
        <v>2</v>
      </c>
      <c r="J1012" s="37">
        <f>IF(I1012=0,"",SUMIFS(Raw_Recharges!$E$2:$E$3001,Raw_Recharges!$B$2:$B$3001,A1012))</f>
        <v>1665</v>
      </c>
      <c r="K1012" s="38">
        <f>IF(I1012=0,0,IF(H1012&lt;=RFM_Method!$C$22,5,IF(H1012&lt;=RFM_Method!$C$23,4,IF(H1012&lt;=RFM_Method!$C$24,3,IF(H1012&lt;=RFM_Method!$C$25,2,1)))))</f>
        <v>1</v>
      </c>
      <c r="L1012" s="38">
        <f>IF(I1012=0,0,IF(I1012&gt;=RFM_Method!$E$22,5,IF(I1012&gt;=RFM_Method!$E$23,4,IF(I1012&gt;=RFM_Method!$E$24,3,IF(I1012&gt;=RFM_Method!$E$25,2,1)))))</f>
        <v>2</v>
      </c>
      <c r="M1012" s="38">
        <f>IF(I1012=0,0,IF(J1012&gt;=RFM_Method!$D$25,5,IF(J1012&gt;=RFM_Method!$D$24,4,IF(J1012&gt;=RFM_Method!$D$23,3,IF(J1012&gt;=RFM_Method!$D$22,2,1)))))</f>
        <v>4</v>
      </c>
      <c r="N1012" s="38" t="str">
        <f t="shared" si="45"/>
        <v>124</v>
      </c>
      <c r="O1012" s="38">
        <f t="shared" si="46"/>
        <v>7</v>
      </c>
      <c r="P1012" s="38">
        <f t="shared" si="47"/>
        <v>3</v>
      </c>
      <c r="Q1012" s="12" t="str">
        <f>IF(I1012=0,"Never Recharged",INDEX(RFM_Method!$C$32:$G$36,6-K1012,P1012))</f>
        <v>At Risk</v>
      </c>
      <c r="R1012" s="39">
        <f>SUMIFS(Raw_DataUsage!$D$2:$D$5001,Raw_DataUsage!$B$2:$B$5001,A1012)/1024</f>
        <v>5.3867968749999999</v>
      </c>
      <c r="S1012" s="40">
        <f>SUMIFS(Raw_Calls!$D$2:$D$5001,Raw_Calls!$B$2:$B$5001,A1012)/60</f>
        <v>152.68333333333334</v>
      </c>
      <c r="T1012" s="38" t="str">
        <f>IF(COUNTIFS(Raw_Subscriptions!$B$2:$B$3001,A1012,Raw_Subscriptions!$F$2:$F$3001,"Active")&gt;0,"Yes","No")</f>
        <v>No</v>
      </c>
    </row>
    <row r="1013" spans="1:20" x14ac:dyDescent="0.3">
      <c r="A1013" s="13" t="str">
        <f>Raw_Customers!A1010</f>
        <v>C001009</v>
      </c>
      <c r="B1013" s="13" t="str">
        <f>Raw_Customers!B1010</f>
        <v>Pooja Mishra</v>
      </c>
      <c r="C1013" s="13" t="str">
        <f>Raw_Customers!E1010</f>
        <v>Delhi</v>
      </c>
      <c r="D1013" s="13" t="str">
        <f>Raw_Customers!F1010</f>
        <v>Mumbai</v>
      </c>
      <c r="E1013" s="13" t="str">
        <f>Raw_Customers!H1010</f>
        <v>Active</v>
      </c>
      <c r="F1013" s="35">
        <f>Raw_Customers!G1010</f>
        <v>44996</v>
      </c>
      <c r="G1013" s="36">
        <f>IF(I1013=0,"",INT(_xlfn.MAXIFS(Raw_Recharges!$D$2:$D$3001,Raw_Recharges!$B$2:$B$3001,A1013)))</f>
        <v>45734</v>
      </c>
      <c r="H1013" s="12">
        <f>IF(I1013=0,"",RFM_Method!$C$5-G1013)</f>
        <v>320</v>
      </c>
      <c r="I1013" s="12">
        <f>COUNTIFS(Raw_Recharges!$B$2:$B$3001,A1013)</f>
        <v>1</v>
      </c>
      <c r="J1013" s="37">
        <f>IF(I1013=0,"",SUMIFS(Raw_Recharges!$E$2:$E$3001,Raw_Recharges!$B$2:$B$3001,A1013))</f>
        <v>479</v>
      </c>
      <c r="K1013" s="38">
        <f>IF(I1013=0,0,IF(H1013&lt;=RFM_Method!$C$22,5,IF(H1013&lt;=RFM_Method!$C$23,4,IF(H1013&lt;=RFM_Method!$C$24,3,IF(H1013&lt;=RFM_Method!$C$25,2,1)))))</f>
        <v>1</v>
      </c>
      <c r="L1013" s="38">
        <f>IF(I1013=0,0,IF(I1013&gt;=RFM_Method!$E$22,5,IF(I1013&gt;=RFM_Method!$E$23,4,IF(I1013&gt;=RFM_Method!$E$24,3,IF(I1013&gt;=RFM_Method!$E$25,2,1)))))</f>
        <v>1</v>
      </c>
      <c r="M1013" s="38">
        <f>IF(I1013=0,0,IF(J1013&gt;=RFM_Method!$D$25,5,IF(J1013&gt;=RFM_Method!$D$24,4,IF(J1013&gt;=RFM_Method!$D$23,3,IF(J1013&gt;=RFM_Method!$D$22,2,1)))))</f>
        <v>2</v>
      </c>
      <c r="N1013" s="38" t="str">
        <f t="shared" si="45"/>
        <v>112</v>
      </c>
      <c r="O1013" s="38">
        <f t="shared" si="46"/>
        <v>4</v>
      </c>
      <c r="P1013" s="38">
        <f t="shared" si="47"/>
        <v>2</v>
      </c>
      <c r="Q1013" s="12" t="str">
        <f>IF(I1013=0,"Never Recharged",INDEX(RFM_Method!$C$32:$G$36,6-K1013,P1013))</f>
        <v>Hibernating</v>
      </c>
      <c r="R1013" s="39">
        <f>SUMIFS(Raw_DataUsage!$D$2:$D$5001,Raw_DataUsage!$B$2:$B$5001,A1013)/1024</f>
        <v>4.9795507812500004</v>
      </c>
      <c r="S1013" s="40">
        <f>SUMIFS(Raw_Calls!$D$2:$D$5001,Raw_Calls!$B$2:$B$5001,A1013)/60</f>
        <v>59.18333333333333</v>
      </c>
      <c r="T1013" s="38" t="str">
        <f>IF(COUNTIFS(Raw_Subscriptions!$B$2:$B$3001,A1013,Raw_Subscriptions!$F$2:$F$3001,"Active")&gt;0,"Yes","No")</f>
        <v>No</v>
      </c>
    </row>
    <row r="1014" spans="1:20" x14ac:dyDescent="0.3">
      <c r="A1014" s="13" t="str">
        <f>Raw_Customers!A1011</f>
        <v>C001010</v>
      </c>
      <c r="B1014" s="13" t="str">
        <f>Raw_Customers!B1011</f>
        <v>Vikram Jha</v>
      </c>
      <c r="C1014" s="13" t="str">
        <f>Raw_Customers!E1011</f>
        <v>Chennai</v>
      </c>
      <c r="D1014" s="13" t="str">
        <f>Raw_Customers!F1011</f>
        <v>UP East</v>
      </c>
      <c r="E1014" s="13" t="str">
        <f>Raw_Customers!H1011</f>
        <v>Active</v>
      </c>
      <c r="F1014" s="35">
        <f>Raw_Customers!G1011</f>
        <v>44977</v>
      </c>
      <c r="G1014" s="36" t="str">
        <f>IF(I1014=0,"",INT(_xlfn.MAXIFS(Raw_Recharges!$D$2:$D$3001,Raw_Recharges!$B$2:$B$3001,A1014)))</f>
        <v/>
      </c>
      <c r="H1014" s="12" t="str">
        <f>IF(I1014=0,"",RFM_Method!$C$5-G1014)</f>
        <v/>
      </c>
      <c r="I1014" s="12">
        <f>COUNTIFS(Raw_Recharges!$B$2:$B$3001,A1014)</f>
        <v>0</v>
      </c>
      <c r="J1014" s="37" t="str">
        <f>IF(I1014=0,"",SUMIFS(Raw_Recharges!$E$2:$E$3001,Raw_Recharges!$B$2:$B$3001,A1014))</f>
        <v/>
      </c>
      <c r="K1014" s="38">
        <f>IF(I1014=0,0,IF(H1014&lt;=RFM_Method!$C$22,5,IF(H1014&lt;=RFM_Method!$C$23,4,IF(H1014&lt;=RFM_Method!$C$24,3,IF(H1014&lt;=RFM_Method!$C$25,2,1)))))</f>
        <v>0</v>
      </c>
      <c r="L1014" s="38">
        <f>IF(I1014=0,0,IF(I1014&gt;=RFM_Method!$E$22,5,IF(I1014&gt;=RFM_Method!$E$23,4,IF(I1014&gt;=RFM_Method!$E$24,3,IF(I1014&gt;=RFM_Method!$E$25,2,1)))))</f>
        <v>0</v>
      </c>
      <c r="M1014" s="38">
        <f>IF(I1014=0,0,IF(J1014&gt;=RFM_Method!$D$25,5,IF(J1014&gt;=RFM_Method!$D$24,4,IF(J1014&gt;=RFM_Method!$D$23,3,IF(J1014&gt;=RFM_Method!$D$22,2,1)))))</f>
        <v>0</v>
      </c>
      <c r="N1014" s="38" t="str">
        <f t="shared" si="45"/>
        <v>000</v>
      </c>
      <c r="O1014" s="38">
        <f t="shared" si="46"/>
        <v>0</v>
      </c>
      <c r="P1014" s="38">
        <f t="shared" si="47"/>
        <v>0</v>
      </c>
      <c r="Q1014" s="12" t="str">
        <f>IF(I1014=0,"Never Recharged",INDEX(RFM_Method!$C$32:$G$36,6-K1014,P1014))</f>
        <v>Never Recharged</v>
      </c>
      <c r="R1014" s="39">
        <f>SUMIFS(Raw_DataUsage!$D$2:$D$5001,Raw_DataUsage!$B$2:$B$5001,A1014)/1024</f>
        <v>0.92759765625000001</v>
      </c>
      <c r="S1014" s="40">
        <f>SUMIFS(Raw_Calls!$D$2:$D$5001,Raw_Calls!$B$2:$B$5001,A1014)/60</f>
        <v>15.05</v>
      </c>
      <c r="T1014" s="38" t="str">
        <f>IF(COUNTIFS(Raw_Subscriptions!$B$2:$B$3001,A1014,Raw_Subscriptions!$F$2:$F$3001,"Active")&gt;0,"Yes","No")</f>
        <v>No</v>
      </c>
    </row>
    <row r="1015" spans="1:20" x14ac:dyDescent="0.3">
      <c r="A1015" s="13" t="str">
        <f>Raw_Customers!A1012</f>
        <v>C001011</v>
      </c>
      <c r="B1015" s="13" t="str">
        <f>Raw_Customers!B1012</f>
        <v>Anita Mishra</v>
      </c>
      <c r="C1015" s="13" t="str">
        <f>Raw_Customers!E1012</f>
        <v>Chennai</v>
      </c>
      <c r="D1015" s="13" t="str">
        <f>Raw_Customers!F1012</f>
        <v>Maharashtra</v>
      </c>
      <c r="E1015" s="13" t="str">
        <f>Raw_Customers!H1012</f>
        <v>Inactive</v>
      </c>
      <c r="F1015" s="35">
        <f>Raw_Customers!G1012</f>
        <v>44680</v>
      </c>
      <c r="G1015" s="36">
        <f>IF(I1015=0,"",INT(_xlfn.MAXIFS(Raw_Recharges!$D$2:$D$3001,Raw_Recharges!$B$2:$B$3001,A1015)))</f>
        <v>45934</v>
      </c>
      <c r="H1015" s="12">
        <f>IF(I1015=0,"",RFM_Method!$C$5-G1015)</f>
        <v>120</v>
      </c>
      <c r="I1015" s="12">
        <f>COUNTIFS(Raw_Recharges!$B$2:$B$3001,A1015)</f>
        <v>1</v>
      </c>
      <c r="J1015" s="37">
        <f>IF(I1015=0,"",SUMIFS(Raw_Recharges!$E$2:$E$3001,Raw_Recharges!$B$2:$B$3001,A1015))</f>
        <v>148</v>
      </c>
      <c r="K1015" s="38">
        <f>IF(I1015=0,0,IF(H1015&lt;=RFM_Method!$C$22,5,IF(H1015&lt;=RFM_Method!$C$23,4,IF(H1015&lt;=RFM_Method!$C$24,3,IF(H1015&lt;=RFM_Method!$C$25,2,1)))))</f>
        <v>3</v>
      </c>
      <c r="L1015" s="38">
        <f>IF(I1015=0,0,IF(I1015&gt;=RFM_Method!$E$22,5,IF(I1015&gt;=RFM_Method!$E$23,4,IF(I1015&gt;=RFM_Method!$E$24,3,IF(I1015&gt;=RFM_Method!$E$25,2,1)))))</f>
        <v>1</v>
      </c>
      <c r="M1015" s="38">
        <f>IF(I1015=0,0,IF(J1015&gt;=RFM_Method!$D$25,5,IF(J1015&gt;=RFM_Method!$D$24,4,IF(J1015&gt;=RFM_Method!$D$23,3,IF(J1015&gt;=RFM_Method!$D$22,2,1)))))</f>
        <v>1</v>
      </c>
      <c r="N1015" s="38" t="str">
        <f t="shared" si="45"/>
        <v>311</v>
      </c>
      <c r="O1015" s="38">
        <f t="shared" si="46"/>
        <v>5</v>
      </c>
      <c r="P1015" s="38">
        <f t="shared" si="47"/>
        <v>1</v>
      </c>
      <c r="Q1015" s="12" t="str">
        <f>IF(I1015=0,"Never Recharged",INDEX(RFM_Method!$C$32:$G$36,6-K1015,P1015))</f>
        <v>About to Sleep</v>
      </c>
      <c r="R1015" s="39">
        <f>SUMIFS(Raw_DataUsage!$D$2:$D$5001,Raw_DataUsage!$B$2:$B$5001,A1015)/1024</f>
        <v>1.4725195312499999</v>
      </c>
      <c r="S1015" s="40">
        <f>SUMIFS(Raw_Calls!$D$2:$D$5001,Raw_Calls!$B$2:$B$5001,A1015)/60</f>
        <v>26.65</v>
      </c>
      <c r="T1015" s="38" t="str">
        <f>IF(COUNTIFS(Raw_Subscriptions!$B$2:$B$3001,A1015,Raw_Subscriptions!$F$2:$F$3001,"Active")&gt;0,"Yes","No")</f>
        <v>No</v>
      </c>
    </row>
    <row r="1016" spans="1:20" x14ac:dyDescent="0.3">
      <c r="A1016" s="13" t="str">
        <f>Raw_Customers!A1013</f>
        <v>C001012</v>
      </c>
      <c r="B1016" s="13" t="str">
        <f>Raw_Customers!B1013</f>
        <v>Anita Yadav</v>
      </c>
      <c r="C1016" s="13" t="str">
        <f>Raw_Customers!E1013</f>
        <v>Chennai</v>
      </c>
      <c r="D1016" s="13" t="str">
        <f>Raw_Customers!F1013</f>
        <v>Karnataka</v>
      </c>
      <c r="E1016" s="13" t="str">
        <f>Raw_Customers!H1013</f>
        <v>Inactive</v>
      </c>
      <c r="F1016" s="35">
        <f>Raw_Customers!G1013</f>
        <v>44695</v>
      </c>
      <c r="G1016" s="36">
        <f>IF(I1016=0,"",INT(_xlfn.MAXIFS(Raw_Recharges!$D$2:$D$3001,Raw_Recharges!$B$2:$B$3001,A1016)))</f>
        <v>45963</v>
      </c>
      <c r="H1016" s="12">
        <f>IF(I1016=0,"",RFM_Method!$C$5-G1016)</f>
        <v>91</v>
      </c>
      <c r="I1016" s="12">
        <f>COUNTIFS(Raw_Recharges!$B$2:$B$3001,A1016)</f>
        <v>2</v>
      </c>
      <c r="J1016" s="37">
        <f>IF(I1016=0,"",SUMIFS(Raw_Recharges!$E$2:$E$3001,Raw_Recharges!$B$2:$B$3001,A1016))</f>
        <v>1348</v>
      </c>
      <c r="K1016" s="38">
        <f>IF(I1016=0,0,IF(H1016&lt;=RFM_Method!$C$22,5,IF(H1016&lt;=RFM_Method!$C$23,4,IF(H1016&lt;=RFM_Method!$C$24,3,IF(H1016&lt;=RFM_Method!$C$25,2,1)))))</f>
        <v>3</v>
      </c>
      <c r="L1016" s="38">
        <f>IF(I1016=0,0,IF(I1016&gt;=RFM_Method!$E$22,5,IF(I1016&gt;=RFM_Method!$E$23,4,IF(I1016&gt;=RFM_Method!$E$24,3,IF(I1016&gt;=RFM_Method!$E$25,2,1)))))</f>
        <v>2</v>
      </c>
      <c r="M1016" s="38">
        <f>IF(I1016=0,0,IF(J1016&gt;=RFM_Method!$D$25,5,IF(J1016&gt;=RFM_Method!$D$24,4,IF(J1016&gt;=RFM_Method!$D$23,3,IF(J1016&gt;=RFM_Method!$D$22,2,1)))))</f>
        <v>4</v>
      </c>
      <c r="N1016" s="38" t="str">
        <f t="shared" si="45"/>
        <v>324</v>
      </c>
      <c r="O1016" s="38">
        <f t="shared" si="46"/>
        <v>9</v>
      </c>
      <c r="P1016" s="38">
        <f t="shared" si="47"/>
        <v>3</v>
      </c>
      <c r="Q1016" s="12" t="str">
        <f>IF(I1016=0,"Never Recharged",INDEX(RFM_Method!$C$32:$G$36,6-K1016,P1016))</f>
        <v>Need Attention</v>
      </c>
      <c r="R1016" s="39">
        <f>SUMIFS(Raw_DataUsage!$D$2:$D$5001,Raw_DataUsage!$B$2:$B$5001,A1016)/1024</f>
        <v>4.3297558593750001</v>
      </c>
      <c r="S1016" s="40">
        <f>SUMIFS(Raw_Calls!$D$2:$D$5001,Raw_Calls!$B$2:$B$5001,A1016)/60</f>
        <v>0</v>
      </c>
      <c r="T1016" s="38" t="str">
        <f>IF(COUNTIFS(Raw_Subscriptions!$B$2:$B$3001,A1016,Raw_Subscriptions!$F$2:$F$3001,"Active")&gt;0,"Yes","No")</f>
        <v>Yes</v>
      </c>
    </row>
    <row r="1017" spans="1:20" x14ac:dyDescent="0.3">
      <c r="A1017" s="13" t="str">
        <f>Raw_Customers!A1014</f>
        <v>C001013</v>
      </c>
      <c r="B1017" s="13" t="str">
        <f>Raw_Customers!B1014</f>
        <v>Priya Jha</v>
      </c>
      <c r="C1017" s="13" t="str">
        <f>Raw_Customers!E1014</f>
        <v>Hyderabad</v>
      </c>
      <c r="D1017" s="13" t="str">
        <f>Raw_Customers!F1014</f>
        <v>Punjab</v>
      </c>
      <c r="E1017" s="13" t="str">
        <f>Raw_Customers!H1014</f>
        <v>Inactive</v>
      </c>
      <c r="F1017" s="35">
        <f>Raw_Customers!G1014</f>
        <v>44439</v>
      </c>
      <c r="G1017" s="36">
        <f>IF(I1017=0,"",INT(_xlfn.MAXIFS(Raw_Recharges!$D$2:$D$3001,Raw_Recharges!$B$2:$B$3001,A1017)))</f>
        <v>45775</v>
      </c>
      <c r="H1017" s="12">
        <f>IF(I1017=0,"",RFM_Method!$C$5-G1017)</f>
        <v>279</v>
      </c>
      <c r="I1017" s="12">
        <f>COUNTIFS(Raw_Recharges!$B$2:$B$3001,A1017)</f>
        <v>1</v>
      </c>
      <c r="J1017" s="37">
        <f>IF(I1017=0,"",SUMIFS(Raw_Recharges!$E$2:$E$3001,Raw_Recharges!$B$2:$B$3001,A1017))</f>
        <v>2999</v>
      </c>
      <c r="K1017" s="38">
        <f>IF(I1017=0,0,IF(H1017&lt;=RFM_Method!$C$22,5,IF(H1017&lt;=RFM_Method!$C$23,4,IF(H1017&lt;=RFM_Method!$C$24,3,IF(H1017&lt;=RFM_Method!$C$25,2,1)))))</f>
        <v>1</v>
      </c>
      <c r="L1017" s="38">
        <f>IF(I1017=0,0,IF(I1017&gt;=RFM_Method!$E$22,5,IF(I1017&gt;=RFM_Method!$E$23,4,IF(I1017&gt;=RFM_Method!$E$24,3,IF(I1017&gt;=RFM_Method!$E$25,2,1)))))</f>
        <v>1</v>
      </c>
      <c r="M1017" s="38">
        <f>IF(I1017=0,0,IF(J1017&gt;=RFM_Method!$D$25,5,IF(J1017&gt;=RFM_Method!$D$24,4,IF(J1017&gt;=RFM_Method!$D$23,3,IF(J1017&gt;=RFM_Method!$D$22,2,1)))))</f>
        <v>5</v>
      </c>
      <c r="N1017" s="38" t="str">
        <f t="shared" si="45"/>
        <v>115</v>
      </c>
      <c r="O1017" s="38">
        <f t="shared" si="46"/>
        <v>7</v>
      </c>
      <c r="P1017" s="38">
        <f t="shared" si="47"/>
        <v>3</v>
      </c>
      <c r="Q1017" s="12" t="str">
        <f>IF(I1017=0,"Never Recharged",INDEX(RFM_Method!$C$32:$G$36,6-K1017,P1017))</f>
        <v>At Risk</v>
      </c>
      <c r="R1017" s="39">
        <f>SUMIFS(Raw_DataUsage!$D$2:$D$5001,Raw_DataUsage!$B$2:$B$5001,A1017)/1024</f>
        <v>2.4392187500000002</v>
      </c>
      <c r="S1017" s="40">
        <f>SUMIFS(Raw_Calls!$D$2:$D$5001,Raw_Calls!$B$2:$B$5001,A1017)/60</f>
        <v>224.56666666666666</v>
      </c>
      <c r="T1017" s="38" t="str">
        <f>IF(COUNTIFS(Raw_Subscriptions!$B$2:$B$3001,A1017,Raw_Subscriptions!$F$2:$F$3001,"Active")&gt;0,"Yes","No")</f>
        <v>No</v>
      </c>
    </row>
    <row r="1018" spans="1:20" x14ac:dyDescent="0.3">
      <c r="A1018" s="13" t="str">
        <f>Raw_Customers!A1015</f>
        <v>C001014</v>
      </c>
      <c r="B1018" s="13" t="str">
        <f>Raw_Customers!B1015</f>
        <v>Neha Mishra</v>
      </c>
      <c r="C1018" s="13" t="str">
        <f>Raw_Customers!E1015</f>
        <v>Delhi</v>
      </c>
      <c r="D1018" s="13" t="str">
        <f>Raw_Customers!F1015</f>
        <v>Mumbai</v>
      </c>
      <c r="E1018" s="13" t="str">
        <f>Raw_Customers!H1015</f>
        <v>Inactive</v>
      </c>
      <c r="F1018" s="35">
        <f>Raw_Customers!G1015</f>
        <v>45538</v>
      </c>
      <c r="G1018" s="36">
        <f>IF(I1018=0,"",INT(_xlfn.MAXIFS(Raw_Recharges!$D$2:$D$3001,Raw_Recharges!$B$2:$B$3001,A1018)))</f>
        <v>45974</v>
      </c>
      <c r="H1018" s="12">
        <f>IF(I1018=0,"",RFM_Method!$C$5-G1018)</f>
        <v>80</v>
      </c>
      <c r="I1018" s="12">
        <f>COUNTIFS(Raw_Recharges!$B$2:$B$3001,A1018)</f>
        <v>1</v>
      </c>
      <c r="J1018" s="37">
        <f>IF(I1018=0,"",SUMIFS(Raw_Recharges!$E$2:$E$3001,Raw_Recharges!$B$2:$B$3001,A1018))</f>
        <v>2999</v>
      </c>
      <c r="K1018" s="38">
        <f>IF(I1018=0,0,IF(H1018&lt;=RFM_Method!$C$22,5,IF(H1018&lt;=RFM_Method!$C$23,4,IF(H1018&lt;=RFM_Method!$C$24,3,IF(H1018&lt;=RFM_Method!$C$25,2,1)))))</f>
        <v>4</v>
      </c>
      <c r="L1018" s="38">
        <f>IF(I1018=0,0,IF(I1018&gt;=RFM_Method!$E$22,5,IF(I1018&gt;=RFM_Method!$E$23,4,IF(I1018&gt;=RFM_Method!$E$24,3,IF(I1018&gt;=RFM_Method!$E$25,2,1)))))</f>
        <v>1</v>
      </c>
      <c r="M1018" s="38">
        <f>IF(I1018=0,0,IF(J1018&gt;=RFM_Method!$D$25,5,IF(J1018&gt;=RFM_Method!$D$24,4,IF(J1018&gt;=RFM_Method!$D$23,3,IF(J1018&gt;=RFM_Method!$D$22,2,1)))))</f>
        <v>5</v>
      </c>
      <c r="N1018" s="38" t="str">
        <f t="shared" si="45"/>
        <v>415</v>
      </c>
      <c r="O1018" s="38">
        <f t="shared" si="46"/>
        <v>10</v>
      </c>
      <c r="P1018" s="38">
        <f t="shared" si="47"/>
        <v>3</v>
      </c>
      <c r="Q1018" s="12" t="str">
        <f>IF(I1018=0,"Never Recharged",INDEX(RFM_Method!$C$32:$G$36,6-K1018,P1018))</f>
        <v>Potential Loyalist</v>
      </c>
      <c r="R1018" s="39">
        <f>SUMIFS(Raw_DataUsage!$D$2:$D$5001,Raw_DataUsage!$B$2:$B$5001,A1018)/1024</f>
        <v>2.1199218750000002</v>
      </c>
      <c r="S1018" s="40">
        <f>SUMIFS(Raw_Calls!$D$2:$D$5001,Raw_Calls!$B$2:$B$5001,A1018)/60</f>
        <v>160.51666666666668</v>
      </c>
      <c r="T1018" s="38" t="str">
        <f>IF(COUNTIFS(Raw_Subscriptions!$B$2:$B$3001,A1018,Raw_Subscriptions!$F$2:$F$3001,"Active")&gt;0,"Yes","No")</f>
        <v>Yes</v>
      </c>
    </row>
    <row r="1019" spans="1:20" x14ac:dyDescent="0.3">
      <c r="A1019" s="13" t="str">
        <f>Raw_Customers!A1016</f>
        <v>C001015</v>
      </c>
      <c r="B1019" s="13" t="str">
        <f>Raw_Customers!B1016</f>
        <v>Simran Mishra</v>
      </c>
      <c r="C1019" s="13" t="str">
        <f>Raw_Customers!E1016</f>
        <v>Bangalore</v>
      </c>
      <c r="D1019" s="13" t="str">
        <f>Raw_Customers!F1016</f>
        <v>Tamil Nadu</v>
      </c>
      <c r="E1019" s="13" t="str">
        <f>Raw_Customers!H1016</f>
        <v>Active</v>
      </c>
      <c r="F1019" s="35">
        <f>Raw_Customers!G1016</f>
        <v>44516</v>
      </c>
      <c r="G1019" s="36">
        <f>IF(I1019=0,"",INT(_xlfn.MAXIFS(Raw_Recharges!$D$2:$D$3001,Raw_Recharges!$B$2:$B$3001,A1019)))</f>
        <v>45927</v>
      </c>
      <c r="H1019" s="12">
        <f>IF(I1019=0,"",RFM_Method!$C$5-G1019)</f>
        <v>127</v>
      </c>
      <c r="I1019" s="12">
        <f>COUNTIFS(Raw_Recharges!$B$2:$B$3001,A1019)</f>
        <v>1</v>
      </c>
      <c r="J1019" s="37">
        <f>IF(I1019=0,"",SUMIFS(Raw_Recharges!$E$2:$E$3001,Raw_Recharges!$B$2:$B$3001,A1019))</f>
        <v>499</v>
      </c>
      <c r="K1019" s="38">
        <f>IF(I1019=0,0,IF(H1019&lt;=RFM_Method!$C$22,5,IF(H1019&lt;=RFM_Method!$C$23,4,IF(H1019&lt;=RFM_Method!$C$24,3,IF(H1019&lt;=RFM_Method!$C$25,2,1)))))</f>
        <v>3</v>
      </c>
      <c r="L1019" s="38">
        <f>IF(I1019=0,0,IF(I1019&gt;=RFM_Method!$E$22,5,IF(I1019&gt;=RFM_Method!$E$23,4,IF(I1019&gt;=RFM_Method!$E$24,3,IF(I1019&gt;=RFM_Method!$E$25,2,1)))))</f>
        <v>1</v>
      </c>
      <c r="M1019" s="38">
        <f>IF(I1019=0,0,IF(J1019&gt;=RFM_Method!$D$25,5,IF(J1019&gt;=RFM_Method!$D$24,4,IF(J1019&gt;=RFM_Method!$D$23,3,IF(J1019&gt;=RFM_Method!$D$22,2,1)))))</f>
        <v>2</v>
      </c>
      <c r="N1019" s="38" t="str">
        <f t="shared" si="45"/>
        <v>312</v>
      </c>
      <c r="O1019" s="38">
        <f t="shared" si="46"/>
        <v>6</v>
      </c>
      <c r="P1019" s="38">
        <f t="shared" si="47"/>
        <v>2</v>
      </c>
      <c r="Q1019" s="12" t="str">
        <f>IF(I1019=0,"Never Recharged",INDEX(RFM_Method!$C$32:$G$36,6-K1019,P1019))</f>
        <v>Need Attention</v>
      </c>
      <c r="R1019" s="39">
        <f>SUMIFS(Raw_DataUsage!$D$2:$D$5001,Raw_DataUsage!$B$2:$B$5001,A1019)/1024</f>
        <v>1.286669921875</v>
      </c>
      <c r="S1019" s="40">
        <f>SUMIFS(Raw_Calls!$D$2:$D$5001,Raw_Calls!$B$2:$B$5001,A1019)/60</f>
        <v>18.533333333333335</v>
      </c>
      <c r="T1019" s="38" t="str">
        <f>IF(COUNTIFS(Raw_Subscriptions!$B$2:$B$3001,A1019,Raw_Subscriptions!$F$2:$F$3001,"Active")&gt;0,"Yes","No")</f>
        <v>No</v>
      </c>
    </row>
    <row r="1020" spans="1:20" x14ac:dyDescent="0.3">
      <c r="A1020" s="13" t="str">
        <f>Raw_Customers!A1017</f>
        <v>C001016</v>
      </c>
      <c r="B1020" s="13" t="str">
        <f>Raw_Customers!B1017</f>
        <v>Anita Gupta</v>
      </c>
      <c r="C1020" s="13" t="str">
        <f>Raw_Customers!E1017</f>
        <v>Hyderabad</v>
      </c>
      <c r="D1020" s="13" t="str">
        <f>Raw_Customers!F1017</f>
        <v>Tamil Nadu</v>
      </c>
      <c r="E1020" s="13" t="str">
        <f>Raw_Customers!H1017</f>
        <v>Active</v>
      </c>
      <c r="F1020" s="35">
        <f>Raw_Customers!G1017</f>
        <v>44672</v>
      </c>
      <c r="G1020" s="36">
        <f>IF(I1020=0,"",INT(_xlfn.MAXIFS(Raw_Recharges!$D$2:$D$3001,Raw_Recharges!$B$2:$B$3001,A1020)))</f>
        <v>45851</v>
      </c>
      <c r="H1020" s="12">
        <f>IF(I1020=0,"",RFM_Method!$C$5-G1020)</f>
        <v>203</v>
      </c>
      <c r="I1020" s="12">
        <f>COUNTIFS(Raw_Recharges!$B$2:$B$3001,A1020)</f>
        <v>2</v>
      </c>
      <c r="J1020" s="37">
        <f>IF(I1020=0,"",SUMIFS(Raw_Recharges!$E$2:$E$3001,Raw_Recharges!$B$2:$B$3001,A1020))</f>
        <v>1165</v>
      </c>
      <c r="K1020" s="38">
        <f>IF(I1020=0,0,IF(H1020&lt;=RFM_Method!$C$22,5,IF(H1020&lt;=RFM_Method!$C$23,4,IF(H1020&lt;=RFM_Method!$C$24,3,IF(H1020&lt;=RFM_Method!$C$25,2,1)))))</f>
        <v>2</v>
      </c>
      <c r="L1020" s="38">
        <f>IF(I1020=0,0,IF(I1020&gt;=RFM_Method!$E$22,5,IF(I1020&gt;=RFM_Method!$E$23,4,IF(I1020&gt;=RFM_Method!$E$24,3,IF(I1020&gt;=RFM_Method!$E$25,2,1)))))</f>
        <v>2</v>
      </c>
      <c r="M1020" s="38">
        <f>IF(I1020=0,0,IF(J1020&gt;=RFM_Method!$D$25,5,IF(J1020&gt;=RFM_Method!$D$24,4,IF(J1020&gt;=RFM_Method!$D$23,3,IF(J1020&gt;=RFM_Method!$D$22,2,1)))))</f>
        <v>4</v>
      </c>
      <c r="N1020" s="38" t="str">
        <f t="shared" si="45"/>
        <v>224</v>
      </c>
      <c r="O1020" s="38">
        <f t="shared" si="46"/>
        <v>8</v>
      </c>
      <c r="P1020" s="38">
        <f t="shared" si="47"/>
        <v>3</v>
      </c>
      <c r="Q1020" s="12" t="str">
        <f>IF(I1020=0,"Never Recharged",INDEX(RFM_Method!$C$32:$G$36,6-K1020,P1020))</f>
        <v>At Risk</v>
      </c>
      <c r="R1020" s="39">
        <f>SUMIFS(Raw_DataUsage!$D$2:$D$5001,Raw_DataUsage!$B$2:$B$5001,A1020)/1024</f>
        <v>0</v>
      </c>
      <c r="S1020" s="40">
        <f>SUMIFS(Raw_Calls!$D$2:$D$5001,Raw_Calls!$B$2:$B$5001,A1020)/60</f>
        <v>7.85</v>
      </c>
      <c r="T1020" s="38" t="str">
        <f>IF(COUNTIFS(Raw_Subscriptions!$B$2:$B$3001,A1020,Raw_Subscriptions!$F$2:$F$3001,"Active")&gt;0,"Yes","No")</f>
        <v>Yes</v>
      </c>
    </row>
    <row r="1021" spans="1:20" x14ac:dyDescent="0.3">
      <c r="A1021" s="13" t="str">
        <f>Raw_Customers!A1018</f>
        <v>C001017</v>
      </c>
      <c r="B1021" s="13" t="str">
        <f>Raw_Customers!B1018</f>
        <v>Raj Sharma</v>
      </c>
      <c r="C1021" s="13" t="str">
        <f>Raw_Customers!E1018</f>
        <v>Pune</v>
      </c>
      <c r="D1021" s="13" t="str">
        <f>Raw_Customers!F1018</f>
        <v>UP East</v>
      </c>
      <c r="E1021" s="13" t="str">
        <f>Raw_Customers!H1018</f>
        <v>Active</v>
      </c>
      <c r="F1021" s="35">
        <f>Raw_Customers!G1018</f>
        <v>44761</v>
      </c>
      <c r="G1021" s="36">
        <f>IF(I1021=0,"",INT(_xlfn.MAXIFS(Raw_Recharges!$D$2:$D$3001,Raw_Recharges!$B$2:$B$3001,A1021)))</f>
        <v>45926</v>
      </c>
      <c r="H1021" s="12">
        <f>IF(I1021=0,"",RFM_Method!$C$5-G1021)</f>
        <v>128</v>
      </c>
      <c r="I1021" s="12">
        <f>COUNTIFS(Raw_Recharges!$B$2:$B$3001,A1021)</f>
        <v>2</v>
      </c>
      <c r="J1021" s="37">
        <f>IF(I1021=0,"",SUMIFS(Raw_Recharges!$E$2:$E$3001,Raw_Recharges!$B$2:$B$3001,A1021))</f>
        <v>3147</v>
      </c>
      <c r="K1021" s="38">
        <f>IF(I1021=0,0,IF(H1021&lt;=RFM_Method!$C$22,5,IF(H1021&lt;=RFM_Method!$C$23,4,IF(H1021&lt;=RFM_Method!$C$24,3,IF(H1021&lt;=RFM_Method!$C$25,2,1)))))</f>
        <v>3</v>
      </c>
      <c r="L1021" s="38">
        <f>IF(I1021=0,0,IF(I1021&gt;=RFM_Method!$E$22,5,IF(I1021&gt;=RFM_Method!$E$23,4,IF(I1021&gt;=RFM_Method!$E$24,3,IF(I1021&gt;=RFM_Method!$E$25,2,1)))))</f>
        <v>2</v>
      </c>
      <c r="M1021" s="38">
        <f>IF(I1021=0,0,IF(J1021&gt;=RFM_Method!$D$25,5,IF(J1021&gt;=RFM_Method!$D$24,4,IF(J1021&gt;=RFM_Method!$D$23,3,IF(J1021&gt;=RFM_Method!$D$22,2,1)))))</f>
        <v>5</v>
      </c>
      <c r="N1021" s="38" t="str">
        <f t="shared" si="45"/>
        <v>325</v>
      </c>
      <c r="O1021" s="38">
        <f t="shared" si="46"/>
        <v>10</v>
      </c>
      <c r="P1021" s="38">
        <f t="shared" si="47"/>
        <v>4</v>
      </c>
      <c r="Q1021" s="12" t="str">
        <f>IF(I1021=0,"Never Recharged",INDEX(RFM_Method!$C$32:$G$36,6-K1021,P1021))</f>
        <v>Loyal Customers</v>
      </c>
      <c r="R1021" s="39">
        <f>SUMIFS(Raw_DataUsage!$D$2:$D$5001,Raw_DataUsage!$B$2:$B$5001,A1021)/1024</f>
        <v>5.0202929687499998</v>
      </c>
      <c r="S1021" s="40">
        <f>SUMIFS(Raw_Calls!$D$2:$D$5001,Raw_Calls!$B$2:$B$5001,A1021)/60</f>
        <v>0</v>
      </c>
      <c r="T1021" s="38" t="str">
        <f>IF(COUNTIFS(Raw_Subscriptions!$B$2:$B$3001,A1021,Raw_Subscriptions!$F$2:$F$3001,"Active")&gt;0,"Yes","No")</f>
        <v>No</v>
      </c>
    </row>
    <row r="1022" spans="1:20" x14ac:dyDescent="0.3">
      <c r="A1022" s="13" t="str">
        <f>Raw_Customers!A1019</f>
        <v>C001018</v>
      </c>
      <c r="B1022" s="13" t="str">
        <f>Raw_Customers!B1019</f>
        <v>Rahul Kumar</v>
      </c>
      <c r="C1022" s="13" t="str">
        <f>Raw_Customers!E1019</f>
        <v>Hyderabad</v>
      </c>
      <c r="D1022" s="13" t="str">
        <f>Raw_Customers!F1019</f>
        <v>UP East</v>
      </c>
      <c r="E1022" s="13" t="str">
        <f>Raw_Customers!H1019</f>
        <v>Active</v>
      </c>
      <c r="F1022" s="35">
        <f>Raw_Customers!G1019</f>
        <v>44522</v>
      </c>
      <c r="G1022" s="36">
        <f>IF(I1022=0,"",INT(_xlfn.MAXIFS(Raw_Recharges!$D$2:$D$3001,Raw_Recharges!$B$2:$B$3001,A1022)))</f>
        <v>45730</v>
      </c>
      <c r="H1022" s="12">
        <f>IF(I1022=0,"",RFM_Method!$C$5-G1022)</f>
        <v>324</v>
      </c>
      <c r="I1022" s="12">
        <f>COUNTIFS(Raw_Recharges!$B$2:$B$3001,A1022)</f>
        <v>1</v>
      </c>
      <c r="J1022" s="37">
        <f>IF(I1022=0,"",SUMIFS(Raw_Recharges!$E$2:$E$3001,Raw_Recharges!$B$2:$B$3001,A1022))</f>
        <v>148</v>
      </c>
      <c r="K1022" s="38">
        <f>IF(I1022=0,0,IF(H1022&lt;=RFM_Method!$C$22,5,IF(H1022&lt;=RFM_Method!$C$23,4,IF(H1022&lt;=RFM_Method!$C$24,3,IF(H1022&lt;=RFM_Method!$C$25,2,1)))))</f>
        <v>1</v>
      </c>
      <c r="L1022" s="38">
        <f>IF(I1022=0,0,IF(I1022&gt;=RFM_Method!$E$22,5,IF(I1022&gt;=RFM_Method!$E$23,4,IF(I1022&gt;=RFM_Method!$E$24,3,IF(I1022&gt;=RFM_Method!$E$25,2,1)))))</f>
        <v>1</v>
      </c>
      <c r="M1022" s="38">
        <f>IF(I1022=0,0,IF(J1022&gt;=RFM_Method!$D$25,5,IF(J1022&gt;=RFM_Method!$D$24,4,IF(J1022&gt;=RFM_Method!$D$23,3,IF(J1022&gt;=RFM_Method!$D$22,2,1)))))</f>
        <v>1</v>
      </c>
      <c r="N1022" s="38" t="str">
        <f t="shared" si="45"/>
        <v>111</v>
      </c>
      <c r="O1022" s="38">
        <f t="shared" si="46"/>
        <v>3</v>
      </c>
      <c r="P1022" s="38">
        <f t="shared" si="47"/>
        <v>1</v>
      </c>
      <c r="Q1022" s="12" t="str">
        <f>IF(I1022=0,"Never Recharged",INDEX(RFM_Method!$C$32:$G$36,6-K1022,P1022))</f>
        <v>Lost</v>
      </c>
      <c r="R1022" s="39">
        <f>SUMIFS(Raw_DataUsage!$D$2:$D$5001,Raw_DataUsage!$B$2:$B$5001,A1022)/1024</f>
        <v>2.9881933593749999</v>
      </c>
      <c r="S1022" s="40">
        <f>SUMIFS(Raw_Calls!$D$2:$D$5001,Raw_Calls!$B$2:$B$5001,A1022)/60</f>
        <v>62</v>
      </c>
      <c r="T1022" s="38" t="str">
        <f>IF(COUNTIFS(Raw_Subscriptions!$B$2:$B$3001,A1022,Raw_Subscriptions!$F$2:$F$3001,"Active")&gt;0,"Yes","No")</f>
        <v>Yes</v>
      </c>
    </row>
    <row r="1023" spans="1:20" x14ac:dyDescent="0.3">
      <c r="A1023" s="13" t="str">
        <f>Raw_Customers!A1020</f>
        <v>C001019</v>
      </c>
      <c r="B1023" s="13" t="str">
        <f>Raw_Customers!B1020</f>
        <v>Suresh Yadav</v>
      </c>
      <c r="C1023" s="13" t="str">
        <f>Raw_Customers!E1020</f>
        <v>Delhi</v>
      </c>
      <c r="D1023" s="13" t="str">
        <f>Raw_Customers!F1020</f>
        <v>Mumbai</v>
      </c>
      <c r="E1023" s="13" t="str">
        <f>Raw_Customers!H1020</f>
        <v>Active</v>
      </c>
      <c r="F1023" s="35">
        <f>Raw_Customers!G1020</f>
        <v>44907</v>
      </c>
      <c r="G1023" s="36">
        <f>IF(I1023=0,"",INT(_xlfn.MAXIFS(Raw_Recharges!$D$2:$D$3001,Raw_Recharges!$B$2:$B$3001,A1023)))</f>
        <v>45938</v>
      </c>
      <c r="H1023" s="12">
        <f>IF(I1023=0,"",RFM_Method!$C$5-G1023)</f>
        <v>116</v>
      </c>
      <c r="I1023" s="12">
        <f>COUNTIFS(Raw_Recharges!$B$2:$B$3001,A1023)</f>
        <v>1</v>
      </c>
      <c r="J1023" s="37">
        <f>IF(I1023=0,"",SUMIFS(Raw_Recharges!$E$2:$E$3001,Raw_Recharges!$B$2:$B$3001,A1023))</f>
        <v>148</v>
      </c>
      <c r="K1023" s="38">
        <f>IF(I1023=0,0,IF(H1023&lt;=RFM_Method!$C$22,5,IF(H1023&lt;=RFM_Method!$C$23,4,IF(H1023&lt;=RFM_Method!$C$24,3,IF(H1023&lt;=RFM_Method!$C$25,2,1)))))</f>
        <v>3</v>
      </c>
      <c r="L1023" s="38">
        <f>IF(I1023=0,0,IF(I1023&gt;=RFM_Method!$E$22,5,IF(I1023&gt;=RFM_Method!$E$23,4,IF(I1023&gt;=RFM_Method!$E$24,3,IF(I1023&gt;=RFM_Method!$E$25,2,1)))))</f>
        <v>1</v>
      </c>
      <c r="M1023" s="38">
        <f>IF(I1023=0,0,IF(J1023&gt;=RFM_Method!$D$25,5,IF(J1023&gt;=RFM_Method!$D$24,4,IF(J1023&gt;=RFM_Method!$D$23,3,IF(J1023&gt;=RFM_Method!$D$22,2,1)))))</f>
        <v>1</v>
      </c>
      <c r="N1023" s="38" t="str">
        <f t="shared" si="45"/>
        <v>311</v>
      </c>
      <c r="O1023" s="38">
        <f t="shared" si="46"/>
        <v>5</v>
      </c>
      <c r="P1023" s="38">
        <f t="shared" si="47"/>
        <v>1</v>
      </c>
      <c r="Q1023" s="12" t="str">
        <f>IF(I1023=0,"Never Recharged",INDEX(RFM_Method!$C$32:$G$36,6-K1023,P1023))</f>
        <v>About to Sleep</v>
      </c>
      <c r="R1023" s="39">
        <f>SUMIFS(Raw_DataUsage!$D$2:$D$5001,Raw_DataUsage!$B$2:$B$5001,A1023)/1024</f>
        <v>3.8479687500000002</v>
      </c>
      <c r="S1023" s="40">
        <f>SUMIFS(Raw_Calls!$D$2:$D$5001,Raw_Calls!$B$2:$B$5001,A1023)/60</f>
        <v>100.81666666666666</v>
      </c>
      <c r="T1023" s="38" t="str">
        <f>IF(COUNTIFS(Raw_Subscriptions!$B$2:$B$3001,A1023,Raw_Subscriptions!$F$2:$F$3001,"Active")&gt;0,"Yes","No")</f>
        <v>No</v>
      </c>
    </row>
    <row r="1024" spans="1:20" x14ac:dyDescent="0.3">
      <c r="A1024" s="13" t="str">
        <f>Raw_Customers!A1021</f>
        <v>C001020</v>
      </c>
      <c r="B1024" s="13" t="str">
        <f>Raw_Customers!B1021</f>
        <v>Suresh Sharma</v>
      </c>
      <c r="C1024" s="13" t="str">
        <f>Raw_Customers!E1021</f>
        <v>Mumbai</v>
      </c>
      <c r="D1024" s="13" t="str">
        <f>Raw_Customers!F1021</f>
        <v>UP West</v>
      </c>
      <c r="E1024" s="13" t="str">
        <f>Raw_Customers!H1021</f>
        <v>Active</v>
      </c>
      <c r="F1024" s="35">
        <f>Raw_Customers!G1021</f>
        <v>45090</v>
      </c>
      <c r="G1024" s="36">
        <f>IF(I1024=0,"",INT(_xlfn.MAXIFS(Raw_Recharges!$D$2:$D$3001,Raw_Recharges!$B$2:$B$3001,A1024)))</f>
        <v>45993</v>
      </c>
      <c r="H1024" s="12">
        <f>IF(I1024=0,"",RFM_Method!$C$5-G1024)</f>
        <v>61</v>
      </c>
      <c r="I1024" s="12">
        <f>COUNTIFS(Raw_Recharges!$B$2:$B$3001,A1024)</f>
        <v>2</v>
      </c>
      <c r="J1024" s="37">
        <f>IF(I1024=0,"",SUMIFS(Raw_Recharges!$E$2:$E$3001,Raw_Recharges!$B$2:$B$3001,A1024))</f>
        <v>814</v>
      </c>
      <c r="K1024" s="38">
        <f>IF(I1024=0,0,IF(H1024&lt;=RFM_Method!$C$22,5,IF(H1024&lt;=RFM_Method!$C$23,4,IF(H1024&lt;=RFM_Method!$C$24,3,IF(H1024&lt;=RFM_Method!$C$25,2,1)))))</f>
        <v>4</v>
      </c>
      <c r="L1024" s="38">
        <f>IF(I1024=0,0,IF(I1024&gt;=RFM_Method!$E$22,5,IF(I1024&gt;=RFM_Method!$E$23,4,IF(I1024&gt;=RFM_Method!$E$24,3,IF(I1024&gt;=RFM_Method!$E$25,2,1)))))</f>
        <v>2</v>
      </c>
      <c r="M1024" s="38">
        <f>IF(I1024=0,0,IF(J1024&gt;=RFM_Method!$D$25,5,IF(J1024&gt;=RFM_Method!$D$24,4,IF(J1024&gt;=RFM_Method!$D$23,3,IF(J1024&gt;=RFM_Method!$D$22,2,1)))))</f>
        <v>3</v>
      </c>
      <c r="N1024" s="38" t="str">
        <f t="shared" si="45"/>
        <v>423</v>
      </c>
      <c r="O1024" s="38">
        <f t="shared" si="46"/>
        <v>9</v>
      </c>
      <c r="P1024" s="38">
        <f t="shared" si="47"/>
        <v>3</v>
      </c>
      <c r="Q1024" s="12" t="str">
        <f>IF(I1024=0,"Never Recharged",INDEX(RFM_Method!$C$32:$G$36,6-K1024,P1024))</f>
        <v>Potential Loyalist</v>
      </c>
      <c r="R1024" s="39">
        <f>SUMIFS(Raw_DataUsage!$D$2:$D$5001,Raw_DataUsage!$B$2:$B$5001,A1024)/1024</f>
        <v>4.8745996093750001</v>
      </c>
      <c r="S1024" s="40">
        <f>SUMIFS(Raw_Calls!$D$2:$D$5001,Raw_Calls!$B$2:$B$5001,A1024)/60</f>
        <v>73.5</v>
      </c>
      <c r="T1024" s="38" t="str">
        <f>IF(COUNTIFS(Raw_Subscriptions!$B$2:$B$3001,A1024,Raw_Subscriptions!$F$2:$F$3001,"Active")&gt;0,"Yes","No")</f>
        <v>No</v>
      </c>
    </row>
    <row r="1025" spans="1:20" x14ac:dyDescent="0.3">
      <c r="A1025" s="13" t="str">
        <f>Raw_Customers!A1022</f>
        <v>C001021</v>
      </c>
      <c r="B1025" s="13" t="str">
        <f>Raw_Customers!B1022</f>
        <v>Neha Mishra</v>
      </c>
      <c r="C1025" s="13" t="str">
        <f>Raw_Customers!E1022</f>
        <v>Mumbai</v>
      </c>
      <c r="D1025" s="13" t="str">
        <f>Raw_Customers!F1022</f>
        <v>UP West</v>
      </c>
      <c r="E1025" s="13" t="str">
        <f>Raw_Customers!H1022</f>
        <v>Active</v>
      </c>
      <c r="F1025" s="35">
        <f>Raw_Customers!G1022</f>
        <v>45602</v>
      </c>
      <c r="G1025" s="36">
        <f>IF(I1025=0,"",INT(_xlfn.MAXIFS(Raw_Recharges!$D$2:$D$3001,Raw_Recharges!$B$2:$B$3001,A1025)))</f>
        <v>45955</v>
      </c>
      <c r="H1025" s="12">
        <f>IF(I1025=0,"",RFM_Method!$C$5-G1025)</f>
        <v>99</v>
      </c>
      <c r="I1025" s="12">
        <f>COUNTIFS(Raw_Recharges!$B$2:$B$3001,A1025)</f>
        <v>2</v>
      </c>
      <c r="J1025" s="37">
        <f>IF(I1025=0,"",SUMIFS(Raw_Recharges!$E$2:$E$3001,Raw_Recharges!$B$2:$B$3001,A1025))</f>
        <v>765</v>
      </c>
      <c r="K1025" s="38">
        <f>IF(I1025=0,0,IF(H1025&lt;=RFM_Method!$C$22,5,IF(H1025&lt;=RFM_Method!$C$23,4,IF(H1025&lt;=RFM_Method!$C$24,3,IF(H1025&lt;=RFM_Method!$C$25,2,1)))))</f>
        <v>3</v>
      </c>
      <c r="L1025" s="38">
        <f>IF(I1025=0,0,IF(I1025&gt;=RFM_Method!$E$22,5,IF(I1025&gt;=RFM_Method!$E$23,4,IF(I1025&gt;=RFM_Method!$E$24,3,IF(I1025&gt;=RFM_Method!$E$25,2,1)))))</f>
        <v>2</v>
      </c>
      <c r="M1025" s="38">
        <f>IF(I1025=0,0,IF(J1025&gt;=RFM_Method!$D$25,5,IF(J1025&gt;=RFM_Method!$D$24,4,IF(J1025&gt;=RFM_Method!$D$23,3,IF(J1025&gt;=RFM_Method!$D$22,2,1)))))</f>
        <v>3</v>
      </c>
      <c r="N1025" s="38" t="str">
        <f t="shared" si="45"/>
        <v>323</v>
      </c>
      <c r="O1025" s="38">
        <f t="shared" si="46"/>
        <v>8</v>
      </c>
      <c r="P1025" s="38">
        <f t="shared" si="47"/>
        <v>3</v>
      </c>
      <c r="Q1025" s="12" t="str">
        <f>IF(I1025=0,"Never Recharged",INDEX(RFM_Method!$C$32:$G$36,6-K1025,P1025))</f>
        <v>Need Attention</v>
      </c>
      <c r="R1025" s="39">
        <f>SUMIFS(Raw_DataUsage!$D$2:$D$5001,Raw_DataUsage!$B$2:$B$5001,A1025)/1024</f>
        <v>4.4174316406249998</v>
      </c>
      <c r="S1025" s="40">
        <f>SUMIFS(Raw_Calls!$D$2:$D$5001,Raw_Calls!$B$2:$B$5001,A1025)/60</f>
        <v>43.68333333333333</v>
      </c>
      <c r="T1025" s="38" t="str">
        <f>IF(COUNTIFS(Raw_Subscriptions!$B$2:$B$3001,A1025,Raw_Subscriptions!$F$2:$F$3001,"Active")&gt;0,"Yes","No")</f>
        <v>No</v>
      </c>
    </row>
    <row r="1026" spans="1:20" x14ac:dyDescent="0.3">
      <c r="A1026" s="13" t="str">
        <f>Raw_Customers!A1023</f>
        <v>C001022</v>
      </c>
      <c r="B1026" s="13" t="str">
        <f>Raw_Customers!B1023</f>
        <v>Raj Yadav</v>
      </c>
      <c r="C1026" s="13" t="str">
        <f>Raw_Customers!E1023</f>
        <v>Chennai</v>
      </c>
      <c r="D1026" s="13" t="str">
        <f>Raw_Customers!F1023</f>
        <v>Tamil Nadu</v>
      </c>
      <c r="E1026" s="13" t="str">
        <f>Raw_Customers!H1023</f>
        <v>Active</v>
      </c>
      <c r="F1026" s="35">
        <f>Raw_Customers!G1023</f>
        <v>44715</v>
      </c>
      <c r="G1026" s="36">
        <f>IF(I1026=0,"",INT(_xlfn.MAXIFS(Raw_Recharges!$D$2:$D$3001,Raw_Recharges!$B$2:$B$3001,A1026)))</f>
        <v>45930</v>
      </c>
      <c r="H1026" s="12">
        <f>IF(I1026=0,"",RFM_Method!$C$5-G1026)</f>
        <v>124</v>
      </c>
      <c r="I1026" s="12">
        <f>COUNTIFS(Raw_Recharges!$B$2:$B$3001,A1026)</f>
        <v>2</v>
      </c>
      <c r="J1026" s="37">
        <f>IF(I1026=0,"",SUMIFS(Raw_Recharges!$E$2:$E$3001,Raw_Recharges!$B$2:$B$3001,A1026))</f>
        <v>3147</v>
      </c>
      <c r="K1026" s="38">
        <f>IF(I1026=0,0,IF(H1026&lt;=RFM_Method!$C$22,5,IF(H1026&lt;=RFM_Method!$C$23,4,IF(H1026&lt;=RFM_Method!$C$24,3,IF(H1026&lt;=RFM_Method!$C$25,2,1)))))</f>
        <v>3</v>
      </c>
      <c r="L1026" s="38">
        <f>IF(I1026=0,0,IF(I1026&gt;=RFM_Method!$E$22,5,IF(I1026&gt;=RFM_Method!$E$23,4,IF(I1026&gt;=RFM_Method!$E$24,3,IF(I1026&gt;=RFM_Method!$E$25,2,1)))))</f>
        <v>2</v>
      </c>
      <c r="M1026" s="38">
        <f>IF(I1026=0,0,IF(J1026&gt;=RFM_Method!$D$25,5,IF(J1026&gt;=RFM_Method!$D$24,4,IF(J1026&gt;=RFM_Method!$D$23,3,IF(J1026&gt;=RFM_Method!$D$22,2,1)))))</f>
        <v>5</v>
      </c>
      <c r="N1026" s="38" t="str">
        <f t="shared" si="45"/>
        <v>325</v>
      </c>
      <c r="O1026" s="38">
        <f t="shared" si="46"/>
        <v>10</v>
      </c>
      <c r="P1026" s="38">
        <f t="shared" si="47"/>
        <v>4</v>
      </c>
      <c r="Q1026" s="12" t="str">
        <f>IF(I1026=0,"Never Recharged",INDEX(RFM_Method!$C$32:$G$36,6-K1026,P1026))</f>
        <v>Loyal Customers</v>
      </c>
      <c r="R1026" s="39">
        <f>SUMIFS(Raw_DataUsage!$D$2:$D$5001,Raw_DataUsage!$B$2:$B$5001,A1026)/1024</f>
        <v>4.5422460937500002</v>
      </c>
      <c r="S1026" s="40">
        <f>SUMIFS(Raw_Calls!$D$2:$D$5001,Raw_Calls!$B$2:$B$5001,A1026)/60</f>
        <v>126.56666666666666</v>
      </c>
      <c r="T1026" s="38" t="str">
        <f>IF(COUNTIFS(Raw_Subscriptions!$B$2:$B$3001,A1026,Raw_Subscriptions!$F$2:$F$3001,"Active")&gt;0,"Yes","No")</f>
        <v>No</v>
      </c>
    </row>
    <row r="1027" spans="1:20" x14ac:dyDescent="0.3">
      <c r="A1027" s="13" t="str">
        <f>Raw_Customers!A1024</f>
        <v>C001023</v>
      </c>
      <c r="B1027" s="13" t="str">
        <f>Raw_Customers!B1024</f>
        <v>Suresh Gupta</v>
      </c>
      <c r="C1027" s="13" t="str">
        <f>Raw_Customers!E1024</f>
        <v>Mumbai</v>
      </c>
      <c r="D1027" s="13" t="str">
        <f>Raw_Customers!F1024</f>
        <v>Delhi NCR</v>
      </c>
      <c r="E1027" s="13" t="str">
        <f>Raw_Customers!H1024</f>
        <v>Inactive</v>
      </c>
      <c r="F1027" s="35">
        <f>Raw_Customers!G1024</f>
        <v>45027</v>
      </c>
      <c r="G1027" s="36">
        <f>IF(I1027=0,"",INT(_xlfn.MAXIFS(Raw_Recharges!$D$2:$D$3001,Raw_Recharges!$B$2:$B$3001,A1027)))</f>
        <v>45709</v>
      </c>
      <c r="H1027" s="12">
        <f>IF(I1027=0,"",RFM_Method!$C$5-G1027)</f>
        <v>345</v>
      </c>
      <c r="I1027" s="12">
        <f>COUNTIFS(Raw_Recharges!$B$2:$B$3001,A1027)</f>
        <v>1</v>
      </c>
      <c r="J1027" s="37">
        <f>IF(I1027=0,"",SUMIFS(Raw_Recharges!$E$2:$E$3001,Raw_Recharges!$B$2:$B$3001,A1027))</f>
        <v>479</v>
      </c>
      <c r="K1027" s="38">
        <f>IF(I1027=0,0,IF(H1027&lt;=RFM_Method!$C$22,5,IF(H1027&lt;=RFM_Method!$C$23,4,IF(H1027&lt;=RFM_Method!$C$24,3,IF(H1027&lt;=RFM_Method!$C$25,2,1)))))</f>
        <v>1</v>
      </c>
      <c r="L1027" s="38">
        <f>IF(I1027=0,0,IF(I1027&gt;=RFM_Method!$E$22,5,IF(I1027&gt;=RFM_Method!$E$23,4,IF(I1027&gt;=RFM_Method!$E$24,3,IF(I1027&gt;=RFM_Method!$E$25,2,1)))))</f>
        <v>1</v>
      </c>
      <c r="M1027" s="38">
        <f>IF(I1027=0,0,IF(J1027&gt;=RFM_Method!$D$25,5,IF(J1027&gt;=RFM_Method!$D$24,4,IF(J1027&gt;=RFM_Method!$D$23,3,IF(J1027&gt;=RFM_Method!$D$22,2,1)))))</f>
        <v>2</v>
      </c>
      <c r="N1027" s="38" t="str">
        <f t="shared" si="45"/>
        <v>112</v>
      </c>
      <c r="O1027" s="38">
        <f t="shared" si="46"/>
        <v>4</v>
      </c>
      <c r="P1027" s="38">
        <f t="shared" si="47"/>
        <v>2</v>
      </c>
      <c r="Q1027" s="12" t="str">
        <f>IF(I1027=0,"Never Recharged",INDEX(RFM_Method!$C$32:$G$36,6-K1027,P1027))</f>
        <v>Hibernating</v>
      </c>
      <c r="R1027" s="39">
        <f>SUMIFS(Raw_DataUsage!$D$2:$D$5001,Raw_DataUsage!$B$2:$B$5001,A1027)/1024</f>
        <v>0</v>
      </c>
      <c r="S1027" s="40">
        <f>SUMIFS(Raw_Calls!$D$2:$D$5001,Raw_Calls!$B$2:$B$5001,A1027)/60</f>
        <v>206.7</v>
      </c>
      <c r="T1027" s="38" t="str">
        <f>IF(COUNTIFS(Raw_Subscriptions!$B$2:$B$3001,A1027,Raw_Subscriptions!$F$2:$F$3001,"Active")&gt;0,"Yes","No")</f>
        <v>No</v>
      </c>
    </row>
    <row r="1028" spans="1:20" x14ac:dyDescent="0.3">
      <c r="A1028" s="13" t="str">
        <f>Raw_Customers!A1025</f>
        <v>C001024</v>
      </c>
      <c r="B1028" s="13" t="str">
        <f>Raw_Customers!B1025</f>
        <v>Simran Yadav</v>
      </c>
      <c r="C1028" s="13" t="str">
        <f>Raw_Customers!E1025</f>
        <v>Hyderabad</v>
      </c>
      <c r="D1028" s="13" t="str">
        <f>Raw_Customers!F1025</f>
        <v>Tamil Nadu</v>
      </c>
      <c r="E1028" s="13" t="str">
        <f>Raw_Customers!H1025</f>
        <v>Active</v>
      </c>
      <c r="F1028" s="35">
        <f>Raw_Customers!G1025</f>
        <v>45149</v>
      </c>
      <c r="G1028" s="36">
        <f>IF(I1028=0,"",INT(_xlfn.MAXIFS(Raw_Recharges!$D$2:$D$3001,Raw_Recharges!$B$2:$B$3001,A1028)))</f>
        <v>45974</v>
      </c>
      <c r="H1028" s="12">
        <f>IF(I1028=0,"",RFM_Method!$C$5-G1028)</f>
        <v>80</v>
      </c>
      <c r="I1028" s="12">
        <f>COUNTIFS(Raw_Recharges!$B$2:$B$3001,A1028)</f>
        <v>3</v>
      </c>
      <c r="J1028" s="37">
        <f>IF(I1028=0,"",SUMIFS(Raw_Recharges!$E$2:$E$3001,Raw_Recharges!$B$2:$B$3001,A1028))</f>
        <v>4164</v>
      </c>
      <c r="K1028" s="38">
        <f>IF(I1028=0,0,IF(H1028&lt;=RFM_Method!$C$22,5,IF(H1028&lt;=RFM_Method!$C$23,4,IF(H1028&lt;=RFM_Method!$C$24,3,IF(H1028&lt;=RFM_Method!$C$25,2,1)))))</f>
        <v>4</v>
      </c>
      <c r="L1028" s="38">
        <f>IF(I1028=0,0,IF(I1028&gt;=RFM_Method!$E$22,5,IF(I1028&gt;=RFM_Method!$E$23,4,IF(I1028&gt;=RFM_Method!$E$24,3,IF(I1028&gt;=RFM_Method!$E$25,2,1)))))</f>
        <v>3</v>
      </c>
      <c r="M1028" s="38">
        <f>IF(I1028=0,0,IF(J1028&gt;=RFM_Method!$D$25,5,IF(J1028&gt;=RFM_Method!$D$24,4,IF(J1028&gt;=RFM_Method!$D$23,3,IF(J1028&gt;=RFM_Method!$D$22,2,1)))))</f>
        <v>5</v>
      </c>
      <c r="N1028" s="38" t="str">
        <f t="shared" si="45"/>
        <v>435</v>
      </c>
      <c r="O1028" s="38">
        <f t="shared" si="46"/>
        <v>12</v>
      </c>
      <c r="P1028" s="38">
        <f t="shared" si="47"/>
        <v>4</v>
      </c>
      <c r="Q1028" s="12" t="str">
        <f>IF(I1028=0,"Never Recharged",INDEX(RFM_Method!$C$32:$G$36,6-K1028,P1028))</f>
        <v>Loyal Customers</v>
      </c>
      <c r="R1028" s="39">
        <f>SUMIFS(Raw_DataUsage!$D$2:$D$5001,Raw_DataUsage!$B$2:$B$5001,A1028)/1024</f>
        <v>7.6905664062499994</v>
      </c>
      <c r="S1028" s="40">
        <f>SUMIFS(Raw_Calls!$D$2:$D$5001,Raw_Calls!$B$2:$B$5001,A1028)/60</f>
        <v>35.299999999999997</v>
      </c>
      <c r="T1028" s="38" t="str">
        <f>IF(COUNTIFS(Raw_Subscriptions!$B$2:$B$3001,A1028,Raw_Subscriptions!$F$2:$F$3001,"Active")&gt;0,"Yes","No")</f>
        <v>Yes</v>
      </c>
    </row>
    <row r="1029" spans="1:20" x14ac:dyDescent="0.3">
      <c r="A1029" s="13" t="str">
        <f>Raw_Customers!A1026</f>
        <v>C001025</v>
      </c>
      <c r="B1029" s="13" t="str">
        <f>Raw_Customers!B1026</f>
        <v>Simran Patel</v>
      </c>
      <c r="C1029" s="13" t="str">
        <f>Raw_Customers!E1026</f>
        <v>Bangalore</v>
      </c>
      <c r="D1029" s="13" t="str">
        <f>Raw_Customers!F1026</f>
        <v>West Bengal</v>
      </c>
      <c r="E1029" s="13" t="str">
        <f>Raw_Customers!H1026</f>
        <v>Inactive</v>
      </c>
      <c r="F1029" s="35">
        <f>Raw_Customers!G1026</f>
        <v>44586</v>
      </c>
      <c r="G1029" s="36">
        <f>IF(I1029=0,"",INT(_xlfn.MAXIFS(Raw_Recharges!$D$2:$D$3001,Raw_Recharges!$B$2:$B$3001,A1029)))</f>
        <v>46001</v>
      </c>
      <c r="H1029" s="12">
        <f>IF(I1029=0,"",RFM_Method!$C$5-G1029)</f>
        <v>53</v>
      </c>
      <c r="I1029" s="12">
        <f>COUNTIFS(Raw_Recharges!$B$2:$B$3001,A1029)</f>
        <v>1</v>
      </c>
      <c r="J1029" s="37">
        <f>IF(I1029=0,"",SUMIFS(Raw_Recharges!$E$2:$E$3001,Raw_Recharges!$B$2:$B$3001,A1029))</f>
        <v>666</v>
      </c>
      <c r="K1029" s="38">
        <f>IF(I1029=0,0,IF(H1029&lt;=RFM_Method!$C$22,5,IF(H1029&lt;=RFM_Method!$C$23,4,IF(H1029&lt;=RFM_Method!$C$24,3,IF(H1029&lt;=RFM_Method!$C$25,2,1)))))</f>
        <v>4</v>
      </c>
      <c r="L1029" s="38">
        <f>IF(I1029=0,0,IF(I1029&gt;=RFM_Method!$E$22,5,IF(I1029&gt;=RFM_Method!$E$23,4,IF(I1029&gt;=RFM_Method!$E$24,3,IF(I1029&gt;=RFM_Method!$E$25,2,1)))))</f>
        <v>1</v>
      </c>
      <c r="M1029" s="38">
        <f>IF(I1029=0,0,IF(J1029&gt;=RFM_Method!$D$25,5,IF(J1029&gt;=RFM_Method!$D$24,4,IF(J1029&gt;=RFM_Method!$D$23,3,IF(J1029&gt;=RFM_Method!$D$22,2,1)))))</f>
        <v>3</v>
      </c>
      <c r="N1029" s="38" t="str">
        <f t="shared" ref="N1029:N1092" si="48">K1029&amp;L1029&amp;M1029</f>
        <v>413</v>
      </c>
      <c r="O1029" s="38">
        <f t="shared" ref="O1029:O1092" si="49">K1029+L1029+M1029</f>
        <v>8</v>
      </c>
      <c r="P1029" s="38">
        <f t="shared" ref="P1029:P1092" si="50">IF(I1029=0,0,ROUND((L1029+M1029)/2,0))</f>
        <v>2</v>
      </c>
      <c r="Q1029" s="12" t="str">
        <f>IF(I1029=0,"Never Recharged",INDEX(RFM_Method!$C$32:$G$36,6-K1029,P1029))</f>
        <v>Potential Loyalist</v>
      </c>
      <c r="R1029" s="39">
        <f>SUMIFS(Raw_DataUsage!$D$2:$D$5001,Raw_DataUsage!$B$2:$B$5001,A1029)/1024</f>
        <v>1.5048828125</v>
      </c>
      <c r="S1029" s="40">
        <f>SUMIFS(Raw_Calls!$D$2:$D$5001,Raw_Calls!$B$2:$B$5001,A1029)/60</f>
        <v>60.06666666666667</v>
      </c>
      <c r="T1029" s="38" t="str">
        <f>IF(COUNTIFS(Raw_Subscriptions!$B$2:$B$3001,A1029,Raw_Subscriptions!$F$2:$F$3001,"Active")&gt;0,"Yes","No")</f>
        <v>No</v>
      </c>
    </row>
    <row r="1030" spans="1:20" x14ac:dyDescent="0.3">
      <c r="A1030" s="13" t="str">
        <f>Raw_Customers!A1027</f>
        <v>C001026</v>
      </c>
      <c r="B1030" s="13" t="str">
        <f>Raw_Customers!B1027</f>
        <v>Simran Singh</v>
      </c>
      <c r="C1030" s="13" t="str">
        <f>Raw_Customers!E1027</f>
        <v>Mumbai</v>
      </c>
      <c r="D1030" s="13" t="str">
        <f>Raw_Customers!F1027</f>
        <v>UP West</v>
      </c>
      <c r="E1030" s="13" t="str">
        <f>Raw_Customers!H1027</f>
        <v>Active</v>
      </c>
      <c r="F1030" s="35">
        <f>Raw_Customers!G1027</f>
        <v>45092</v>
      </c>
      <c r="G1030" s="36">
        <f>IF(I1030=0,"",INT(_xlfn.MAXIFS(Raw_Recharges!$D$2:$D$3001,Raw_Recharges!$B$2:$B$3001,A1030)))</f>
        <v>45879</v>
      </c>
      <c r="H1030" s="12">
        <f>IF(I1030=0,"",RFM_Method!$C$5-G1030)</f>
        <v>175</v>
      </c>
      <c r="I1030" s="12">
        <f>COUNTIFS(Raw_Recharges!$B$2:$B$3001,A1030)</f>
        <v>1</v>
      </c>
      <c r="J1030" s="37">
        <f>IF(I1030=0,"",SUMIFS(Raw_Recharges!$E$2:$E$3001,Raw_Recharges!$B$2:$B$3001,A1030))</f>
        <v>479</v>
      </c>
      <c r="K1030" s="38">
        <f>IF(I1030=0,0,IF(H1030&lt;=RFM_Method!$C$22,5,IF(H1030&lt;=RFM_Method!$C$23,4,IF(H1030&lt;=RFM_Method!$C$24,3,IF(H1030&lt;=RFM_Method!$C$25,2,1)))))</f>
        <v>2</v>
      </c>
      <c r="L1030" s="38">
        <f>IF(I1030=0,0,IF(I1030&gt;=RFM_Method!$E$22,5,IF(I1030&gt;=RFM_Method!$E$23,4,IF(I1030&gt;=RFM_Method!$E$24,3,IF(I1030&gt;=RFM_Method!$E$25,2,1)))))</f>
        <v>1</v>
      </c>
      <c r="M1030" s="38">
        <f>IF(I1030=0,0,IF(J1030&gt;=RFM_Method!$D$25,5,IF(J1030&gt;=RFM_Method!$D$24,4,IF(J1030&gt;=RFM_Method!$D$23,3,IF(J1030&gt;=RFM_Method!$D$22,2,1)))))</f>
        <v>2</v>
      </c>
      <c r="N1030" s="38" t="str">
        <f t="shared" si="48"/>
        <v>212</v>
      </c>
      <c r="O1030" s="38">
        <f t="shared" si="49"/>
        <v>5</v>
      </c>
      <c r="P1030" s="38">
        <f t="shared" si="50"/>
        <v>2</v>
      </c>
      <c r="Q1030" s="12" t="str">
        <f>IF(I1030=0,"Never Recharged",INDEX(RFM_Method!$C$32:$G$36,6-K1030,P1030))</f>
        <v>About to Sleep</v>
      </c>
      <c r="R1030" s="39">
        <f>SUMIFS(Raw_DataUsage!$D$2:$D$5001,Raw_DataUsage!$B$2:$B$5001,A1030)/1024</f>
        <v>5.5640625000000004</v>
      </c>
      <c r="S1030" s="40">
        <f>SUMIFS(Raw_Calls!$D$2:$D$5001,Raw_Calls!$B$2:$B$5001,A1030)/60</f>
        <v>37.016666666666666</v>
      </c>
      <c r="T1030" s="38" t="str">
        <f>IF(COUNTIFS(Raw_Subscriptions!$B$2:$B$3001,A1030,Raw_Subscriptions!$F$2:$F$3001,"Active")&gt;0,"Yes","No")</f>
        <v>No</v>
      </c>
    </row>
    <row r="1031" spans="1:20" x14ac:dyDescent="0.3">
      <c r="A1031" s="13" t="str">
        <f>Raw_Customers!A1028</f>
        <v>C001027</v>
      </c>
      <c r="B1031" s="13" t="str">
        <f>Raw_Customers!B1028</f>
        <v>Rahul Jha</v>
      </c>
      <c r="C1031" s="13" t="str">
        <f>Raw_Customers!E1028</f>
        <v>Delhi</v>
      </c>
      <c r="D1031" s="13" t="str">
        <f>Raw_Customers!F1028</f>
        <v>UP East</v>
      </c>
      <c r="E1031" s="13" t="str">
        <f>Raw_Customers!H1028</f>
        <v>Active</v>
      </c>
      <c r="F1031" s="35">
        <f>Raw_Customers!G1028</f>
        <v>45857</v>
      </c>
      <c r="G1031" s="36">
        <f>IF(I1031=0,"",INT(_xlfn.MAXIFS(Raw_Recharges!$D$2:$D$3001,Raw_Recharges!$B$2:$B$3001,A1031)))</f>
        <v>45870</v>
      </c>
      <c r="H1031" s="12">
        <f>IF(I1031=0,"",RFM_Method!$C$5-G1031)</f>
        <v>184</v>
      </c>
      <c r="I1031" s="12">
        <f>COUNTIFS(Raw_Recharges!$B$2:$B$3001,A1031)</f>
        <v>2</v>
      </c>
      <c r="J1031" s="37">
        <f>IF(I1031=0,"",SUMIFS(Raw_Recharges!$E$2:$E$3001,Raw_Recharges!$B$2:$B$3001,A1031))</f>
        <v>3665</v>
      </c>
      <c r="K1031" s="38">
        <f>IF(I1031=0,0,IF(H1031&lt;=RFM_Method!$C$22,5,IF(H1031&lt;=RFM_Method!$C$23,4,IF(H1031&lt;=RFM_Method!$C$24,3,IF(H1031&lt;=RFM_Method!$C$25,2,1)))))</f>
        <v>2</v>
      </c>
      <c r="L1031" s="38">
        <f>IF(I1031=0,0,IF(I1031&gt;=RFM_Method!$E$22,5,IF(I1031&gt;=RFM_Method!$E$23,4,IF(I1031&gt;=RFM_Method!$E$24,3,IF(I1031&gt;=RFM_Method!$E$25,2,1)))))</f>
        <v>2</v>
      </c>
      <c r="M1031" s="38">
        <f>IF(I1031=0,0,IF(J1031&gt;=RFM_Method!$D$25,5,IF(J1031&gt;=RFM_Method!$D$24,4,IF(J1031&gt;=RFM_Method!$D$23,3,IF(J1031&gt;=RFM_Method!$D$22,2,1)))))</f>
        <v>5</v>
      </c>
      <c r="N1031" s="38" t="str">
        <f t="shared" si="48"/>
        <v>225</v>
      </c>
      <c r="O1031" s="38">
        <f t="shared" si="49"/>
        <v>9</v>
      </c>
      <c r="P1031" s="38">
        <f t="shared" si="50"/>
        <v>4</v>
      </c>
      <c r="Q1031" s="12" t="str">
        <f>IF(I1031=0,"Never Recharged",INDEX(RFM_Method!$C$32:$G$36,6-K1031,P1031))</f>
        <v>At Risk</v>
      </c>
      <c r="R1031" s="39">
        <f>SUMIFS(Raw_DataUsage!$D$2:$D$5001,Raw_DataUsage!$B$2:$B$5001,A1031)/1024</f>
        <v>1.8781054687500001</v>
      </c>
      <c r="S1031" s="40">
        <f>SUMIFS(Raw_Calls!$D$2:$D$5001,Raw_Calls!$B$2:$B$5001,A1031)/60</f>
        <v>64.349999999999994</v>
      </c>
      <c r="T1031" s="38" t="str">
        <f>IF(COUNTIFS(Raw_Subscriptions!$B$2:$B$3001,A1031,Raw_Subscriptions!$F$2:$F$3001,"Active")&gt;0,"Yes","No")</f>
        <v>Yes</v>
      </c>
    </row>
    <row r="1032" spans="1:20" x14ac:dyDescent="0.3">
      <c r="A1032" s="13" t="str">
        <f>Raw_Customers!A1029</f>
        <v>C001028</v>
      </c>
      <c r="B1032" s="13" t="str">
        <f>Raw_Customers!B1029</f>
        <v>Pooja Yadav</v>
      </c>
      <c r="C1032" s="13" t="str">
        <f>Raw_Customers!E1029</f>
        <v>Hyderabad</v>
      </c>
      <c r="D1032" s="13" t="str">
        <f>Raw_Customers!F1029</f>
        <v>Delhi NCR</v>
      </c>
      <c r="E1032" s="13" t="str">
        <f>Raw_Customers!H1029</f>
        <v>Inactive</v>
      </c>
      <c r="F1032" s="35">
        <f>Raw_Customers!G1029</f>
        <v>45193</v>
      </c>
      <c r="G1032" s="36">
        <f>IF(I1032=0,"",INT(_xlfn.MAXIFS(Raw_Recharges!$D$2:$D$3001,Raw_Recharges!$B$2:$B$3001,A1032)))</f>
        <v>45947</v>
      </c>
      <c r="H1032" s="12">
        <f>IF(I1032=0,"",RFM_Method!$C$5-G1032)</f>
        <v>107</v>
      </c>
      <c r="I1032" s="12">
        <f>COUNTIFS(Raw_Recharges!$B$2:$B$3001,A1032)</f>
        <v>2</v>
      </c>
      <c r="J1032" s="37">
        <f>IF(I1032=0,"",SUMIFS(Raw_Recharges!$E$2:$E$3001,Raw_Recharges!$B$2:$B$3001,A1032))</f>
        <v>1998</v>
      </c>
      <c r="K1032" s="38">
        <f>IF(I1032=0,0,IF(H1032&lt;=RFM_Method!$C$22,5,IF(H1032&lt;=RFM_Method!$C$23,4,IF(H1032&lt;=RFM_Method!$C$24,3,IF(H1032&lt;=RFM_Method!$C$25,2,1)))))</f>
        <v>3</v>
      </c>
      <c r="L1032" s="38">
        <f>IF(I1032=0,0,IF(I1032&gt;=RFM_Method!$E$22,5,IF(I1032&gt;=RFM_Method!$E$23,4,IF(I1032&gt;=RFM_Method!$E$24,3,IF(I1032&gt;=RFM_Method!$E$25,2,1)))))</f>
        <v>2</v>
      </c>
      <c r="M1032" s="38">
        <f>IF(I1032=0,0,IF(J1032&gt;=RFM_Method!$D$25,5,IF(J1032&gt;=RFM_Method!$D$24,4,IF(J1032&gt;=RFM_Method!$D$23,3,IF(J1032&gt;=RFM_Method!$D$22,2,1)))))</f>
        <v>4</v>
      </c>
      <c r="N1032" s="38" t="str">
        <f t="shared" si="48"/>
        <v>324</v>
      </c>
      <c r="O1032" s="38">
        <f t="shared" si="49"/>
        <v>9</v>
      </c>
      <c r="P1032" s="38">
        <f t="shared" si="50"/>
        <v>3</v>
      </c>
      <c r="Q1032" s="12" t="str">
        <f>IF(I1032=0,"Never Recharged",INDEX(RFM_Method!$C$32:$G$36,6-K1032,P1032))</f>
        <v>Need Attention</v>
      </c>
      <c r="R1032" s="39">
        <f>SUMIFS(Raw_DataUsage!$D$2:$D$5001,Raw_DataUsage!$B$2:$B$5001,A1032)/1024</f>
        <v>3.6145898437500001</v>
      </c>
      <c r="S1032" s="40">
        <f>SUMIFS(Raw_Calls!$D$2:$D$5001,Raw_Calls!$B$2:$B$5001,A1032)/60</f>
        <v>45.733333333333334</v>
      </c>
      <c r="T1032" s="38" t="str">
        <f>IF(COUNTIFS(Raw_Subscriptions!$B$2:$B$3001,A1032,Raw_Subscriptions!$F$2:$F$3001,"Active")&gt;0,"Yes","No")</f>
        <v>No</v>
      </c>
    </row>
    <row r="1033" spans="1:20" x14ac:dyDescent="0.3">
      <c r="A1033" s="13" t="str">
        <f>Raw_Customers!A1030</f>
        <v>C001029</v>
      </c>
      <c r="B1033" s="13" t="str">
        <f>Raw_Customers!B1030</f>
        <v>Anita Yadav</v>
      </c>
      <c r="C1033" s="13" t="str">
        <f>Raw_Customers!E1030</f>
        <v>Hyderabad</v>
      </c>
      <c r="D1033" s="13" t="str">
        <f>Raw_Customers!F1030</f>
        <v>Gujarat</v>
      </c>
      <c r="E1033" s="13" t="str">
        <f>Raw_Customers!H1030</f>
        <v>Inactive</v>
      </c>
      <c r="F1033" s="35">
        <f>Raw_Customers!G1030</f>
        <v>45478</v>
      </c>
      <c r="G1033" s="36">
        <f>IF(I1033=0,"",INT(_xlfn.MAXIFS(Raw_Recharges!$D$2:$D$3001,Raw_Recharges!$B$2:$B$3001,A1033)))</f>
        <v>46029</v>
      </c>
      <c r="H1033" s="12">
        <f>IF(I1033=0,"",RFM_Method!$C$5-G1033)</f>
        <v>25</v>
      </c>
      <c r="I1033" s="12">
        <f>COUNTIFS(Raw_Recharges!$B$2:$B$3001,A1033)</f>
        <v>3</v>
      </c>
      <c r="J1033" s="37">
        <f>IF(I1033=0,"",SUMIFS(Raw_Recharges!$E$2:$E$3001,Raw_Recharges!$B$2:$B$3001,A1033))</f>
        <v>1764</v>
      </c>
      <c r="K1033" s="38">
        <f>IF(I1033=0,0,IF(H1033&lt;=RFM_Method!$C$22,5,IF(H1033&lt;=RFM_Method!$C$23,4,IF(H1033&lt;=RFM_Method!$C$24,3,IF(H1033&lt;=RFM_Method!$C$25,2,1)))))</f>
        <v>5</v>
      </c>
      <c r="L1033" s="38">
        <f>IF(I1033=0,0,IF(I1033&gt;=RFM_Method!$E$22,5,IF(I1033&gt;=RFM_Method!$E$23,4,IF(I1033&gt;=RFM_Method!$E$24,3,IF(I1033&gt;=RFM_Method!$E$25,2,1)))))</f>
        <v>3</v>
      </c>
      <c r="M1033" s="38">
        <f>IF(I1033=0,0,IF(J1033&gt;=RFM_Method!$D$25,5,IF(J1033&gt;=RFM_Method!$D$24,4,IF(J1033&gt;=RFM_Method!$D$23,3,IF(J1033&gt;=RFM_Method!$D$22,2,1)))))</f>
        <v>4</v>
      </c>
      <c r="N1033" s="38" t="str">
        <f t="shared" si="48"/>
        <v>534</v>
      </c>
      <c r="O1033" s="38">
        <f t="shared" si="49"/>
        <v>12</v>
      </c>
      <c r="P1033" s="38">
        <f t="shared" si="50"/>
        <v>4</v>
      </c>
      <c r="Q1033" s="12" t="str">
        <f>IF(I1033=0,"Never Recharged",INDEX(RFM_Method!$C$32:$G$36,6-K1033,P1033))</f>
        <v>Loyal Customers</v>
      </c>
      <c r="R1033" s="39">
        <f>SUMIFS(Raw_DataUsage!$D$2:$D$5001,Raw_DataUsage!$B$2:$B$5001,A1033)/1024</f>
        <v>1.83154296875</v>
      </c>
      <c r="S1033" s="40">
        <f>SUMIFS(Raw_Calls!$D$2:$D$5001,Raw_Calls!$B$2:$B$5001,A1033)/60</f>
        <v>131.93333333333334</v>
      </c>
      <c r="T1033" s="38" t="str">
        <f>IF(COUNTIFS(Raw_Subscriptions!$B$2:$B$3001,A1033,Raw_Subscriptions!$F$2:$F$3001,"Active")&gt;0,"Yes","No")</f>
        <v>Yes</v>
      </c>
    </row>
    <row r="1034" spans="1:20" x14ac:dyDescent="0.3">
      <c r="A1034" s="13" t="str">
        <f>Raw_Customers!A1031</f>
        <v>C001030</v>
      </c>
      <c r="B1034" s="13" t="str">
        <f>Raw_Customers!B1031</f>
        <v>Vikram Singh</v>
      </c>
      <c r="C1034" s="13" t="str">
        <f>Raw_Customers!E1031</f>
        <v>Hyderabad</v>
      </c>
      <c r="D1034" s="13" t="str">
        <f>Raw_Customers!F1031</f>
        <v>West Bengal</v>
      </c>
      <c r="E1034" s="13" t="str">
        <f>Raw_Customers!H1031</f>
        <v>Active</v>
      </c>
      <c r="F1034" s="35">
        <f>Raw_Customers!G1031</f>
        <v>44628</v>
      </c>
      <c r="G1034" s="36">
        <f>IF(I1034=0,"",INT(_xlfn.MAXIFS(Raw_Recharges!$D$2:$D$3001,Raw_Recharges!$B$2:$B$3001,A1034)))</f>
        <v>45980</v>
      </c>
      <c r="H1034" s="12">
        <f>IF(I1034=0,"",RFM_Method!$C$5-G1034)</f>
        <v>74</v>
      </c>
      <c r="I1034" s="12">
        <f>COUNTIFS(Raw_Recharges!$B$2:$B$3001,A1034)</f>
        <v>1</v>
      </c>
      <c r="J1034" s="37">
        <f>IF(I1034=0,"",SUMIFS(Raw_Recharges!$E$2:$E$3001,Raw_Recharges!$B$2:$B$3001,A1034))</f>
        <v>2999</v>
      </c>
      <c r="K1034" s="38">
        <f>IF(I1034=0,0,IF(H1034&lt;=RFM_Method!$C$22,5,IF(H1034&lt;=RFM_Method!$C$23,4,IF(H1034&lt;=RFM_Method!$C$24,3,IF(H1034&lt;=RFM_Method!$C$25,2,1)))))</f>
        <v>4</v>
      </c>
      <c r="L1034" s="38">
        <f>IF(I1034=0,0,IF(I1034&gt;=RFM_Method!$E$22,5,IF(I1034&gt;=RFM_Method!$E$23,4,IF(I1034&gt;=RFM_Method!$E$24,3,IF(I1034&gt;=RFM_Method!$E$25,2,1)))))</f>
        <v>1</v>
      </c>
      <c r="M1034" s="38">
        <f>IF(I1034=0,0,IF(J1034&gt;=RFM_Method!$D$25,5,IF(J1034&gt;=RFM_Method!$D$24,4,IF(J1034&gt;=RFM_Method!$D$23,3,IF(J1034&gt;=RFM_Method!$D$22,2,1)))))</f>
        <v>5</v>
      </c>
      <c r="N1034" s="38" t="str">
        <f t="shared" si="48"/>
        <v>415</v>
      </c>
      <c r="O1034" s="38">
        <f t="shared" si="49"/>
        <v>10</v>
      </c>
      <c r="P1034" s="38">
        <f t="shared" si="50"/>
        <v>3</v>
      </c>
      <c r="Q1034" s="12" t="str">
        <f>IF(I1034=0,"Never Recharged",INDEX(RFM_Method!$C$32:$G$36,6-K1034,P1034))</f>
        <v>Potential Loyalist</v>
      </c>
      <c r="R1034" s="39">
        <f>SUMIFS(Raw_DataUsage!$D$2:$D$5001,Raw_DataUsage!$B$2:$B$5001,A1034)/1024</f>
        <v>5.4102246093750006</v>
      </c>
      <c r="S1034" s="40">
        <f>SUMIFS(Raw_Calls!$D$2:$D$5001,Raw_Calls!$B$2:$B$5001,A1034)/60</f>
        <v>32.950000000000003</v>
      </c>
      <c r="T1034" s="38" t="str">
        <f>IF(COUNTIFS(Raw_Subscriptions!$B$2:$B$3001,A1034,Raw_Subscriptions!$F$2:$F$3001,"Active")&gt;0,"Yes","No")</f>
        <v>No</v>
      </c>
    </row>
    <row r="1035" spans="1:20" x14ac:dyDescent="0.3">
      <c r="A1035" s="13" t="str">
        <f>Raw_Customers!A1032</f>
        <v>C001031</v>
      </c>
      <c r="B1035" s="13" t="str">
        <f>Raw_Customers!B1032</f>
        <v>Pooja Yadav</v>
      </c>
      <c r="C1035" s="13" t="str">
        <f>Raw_Customers!E1032</f>
        <v>Chennai</v>
      </c>
      <c r="D1035" s="13" t="str">
        <f>Raw_Customers!F1032</f>
        <v>Maharashtra</v>
      </c>
      <c r="E1035" s="13" t="str">
        <f>Raw_Customers!H1032</f>
        <v>Active</v>
      </c>
      <c r="F1035" s="35">
        <f>Raw_Customers!G1032</f>
        <v>45718</v>
      </c>
      <c r="G1035" s="36">
        <f>IF(I1035=0,"",INT(_xlfn.MAXIFS(Raw_Recharges!$D$2:$D$3001,Raw_Recharges!$B$2:$B$3001,A1035)))</f>
        <v>45947</v>
      </c>
      <c r="H1035" s="12">
        <f>IF(I1035=0,"",RFM_Method!$C$5-G1035)</f>
        <v>107</v>
      </c>
      <c r="I1035" s="12">
        <f>COUNTIFS(Raw_Recharges!$B$2:$B$3001,A1035)</f>
        <v>2</v>
      </c>
      <c r="J1035" s="37">
        <f>IF(I1035=0,"",SUMIFS(Raw_Recharges!$E$2:$E$3001,Raw_Recharges!$B$2:$B$3001,A1035))</f>
        <v>978</v>
      </c>
      <c r="K1035" s="38">
        <f>IF(I1035=0,0,IF(H1035&lt;=RFM_Method!$C$22,5,IF(H1035&lt;=RFM_Method!$C$23,4,IF(H1035&lt;=RFM_Method!$C$24,3,IF(H1035&lt;=RFM_Method!$C$25,2,1)))))</f>
        <v>3</v>
      </c>
      <c r="L1035" s="38">
        <f>IF(I1035=0,0,IF(I1035&gt;=RFM_Method!$E$22,5,IF(I1035&gt;=RFM_Method!$E$23,4,IF(I1035&gt;=RFM_Method!$E$24,3,IF(I1035&gt;=RFM_Method!$E$25,2,1)))))</f>
        <v>2</v>
      </c>
      <c r="M1035" s="38">
        <f>IF(I1035=0,0,IF(J1035&gt;=RFM_Method!$D$25,5,IF(J1035&gt;=RFM_Method!$D$24,4,IF(J1035&gt;=RFM_Method!$D$23,3,IF(J1035&gt;=RFM_Method!$D$22,2,1)))))</f>
        <v>3</v>
      </c>
      <c r="N1035" s="38" t="str">
        <f t="shared" si="48"/>
        <v>323</v>
      </c>
      <c r="O1035" s="38">
        <f t="shared" si="49"/>
        <v>8</v>
      </c>
      <c r="P1035" s="38">
        <f t="shared" si="50"/>
        <v>3</v>
      </c>
      <c r="Q1035" s="12" t="str">
        <f>IF(I1035=0,"Never Recharged",INDEX(RFM_Method!$C$32:$G$36,6-K1035,P1035))</f>
        <v>Need Attention</v>
      </c>
      <c r="R1035" s="39">
        <f>SUMIFS(Raw_DataUsage!$D$2:$D$5001,Raw_DataUsage!$B$2:$B$5001,A1035)/1024</f>
        <v>4.1152246093749998</v>
      </c>
      <c r="S1035" s="40">
        <f>SUMIFS(Raw_Calls!$D$2:$D$5001,Raw_Calls!$B$2:$B$5001,A1035)/60</f>
        <v>0</v>
      </c>
      <c r="T1035" s="38" t="str">
        <f>IF(COUNTIFS(Raw_Subscriptions!$B$2:$B$3001,A1035,Raw_Subscriptions!$F$2:$F$3001,"Active")&gt;0,"Yes","No")</f>
        <v>No</v>
      </c>
    </row>
    <row r="1036" spans="1:20" x14ac:dyDescent="0.3">
      <c r="A1036" s="13" t="str">
        <f>Raw_Customers!A1033</f>
        <v>C001032</v>
      </c>
      <c r="B1036" s="13" t="str">
        <f>Raw_Customers!B1033</f>
        <v>Pooja Khan</v>
      </c>
      <c r="C1036" s="13" t="str">
        <f>Raw_Customers!E1033</f>
        <v>Pune</v>
      </c>
      <c r="D1036" s="13" t="str">
        <f>Raw_Customers!F1033</f>
        <v>UP East</v>
      </c>
      <c r="E1036" s="13" t="str">
        <f>Raw_Customers!H1033</f>
        <v>Active</v>
      </c>
      <c r="F1036" s="35">
        <f>Raw_Customers!G1033</f>
        <v>45364</v>
      </c>
      <c r="G1036" s="36">
        <f>IF(I1036=0,"",INT(_xlfn.MAXIFS(Raw_Recharges!$D$2:$D$3001,Raw_Recharges!$B$2:$B$3001,A1036)))</f>
        <v>45848</v>
      </c>
      <c r="H1036" s="12">
        <f>IF(I1036=0,"",RFM_Method!$C$5-G1036)</f>
        <v>206</v>
      </c>
      <c r="I1036" s="12">
        <f>COUNTIFS(Raw_Recharges!$B$2:$B$3001,A1036)</f>
        <v>2</v>
      </c>
      <c r="J1036" s="37">
        <f>IF(I1036=0,"",SUMIFS(Raw_Recharges!$E$2:$E$3001,Raw_Recharges!$B$2:$B$3001,A1036))</f>
        <v>598</v>
      </c>
      <c r="K1036" s="38">
        <f>IF(I1036=0,0,IF(H1036&lt;=RFM_Method!$C$22,5,IF(H1036&lt;=RFM_Method!$C$23,4,IF(H1036&lt;=RFM_Method!$C$24,3,IF(H1036&lt;=RFM_Method!$C$25,2,1)))))</f>
        <v>2</v>
      </c>
      <c r="L1036" s="38">
        <f>IF(I1036=0,0,IF(I1036&gt;=RFM_Method!$E$22,5,IF(I1036&gt;=RFM_Method!$E$23,4,IF(I1036&gt;=RFM_Method!$E$24,3,IF(I1036&gt;=RFM_Method!$E$25,2,1)))))</f>
        <v>2</v>
      </c>
      <c r="M1036" s="38">
        <f>IF(I1036=0,0,IF(J1036&gt;=RFM_Method!$D$25,5,IF(J1036&gt;=RFM_Method!$D$24,4,IF(J1036&gt;=RFM_Method!$D$23,3,IF(J1036&gt;=RFM_Method!$D$22,2,1)))))</f>
        <v>2</v>
      </c>
      <c r="N1036" s="38" t="str">
        <f t="shared" si="48"/>
        <v>222</v>
      </c>
      <c r="O1036" s="38">
        <f t="shared" si="49"/>
        <v>6</v>
      </c>
      <c r="P1036" s="38">
        <f t="shared" si="50"/>
        <v>2</v>
      </c>
      <c r="Q1036" s="12" t="str">
        <f>IF(I1036=0,"Never Recharged",INDEX(RFM_Method!$C$32:$G$36,6-K1036,P1036))</f>
        <v>About to Sleep</v>
      </c>
      <c r="R1036" s="39">
        <f>SUMIFS(Raw_DataUsage!$D$2:$D$5001,Raw_DataUsage!$B$2:$B$5001,A1036)/1024</f>
        <v>0</v>
      </c>
      <c r="S1036" s="40">
        <f>SUMIFS(Raw_Calls!$D$2:$D$5001,Raw_Calls!$B$2:$B$5001,A1036)/60</f>
        <v>64.88333333333334</v>
      </c>
      <c r="T1036" s="38" t="str">
        <f>IF(COUNTIFS(Raw_Subscriptions!$B$2:$B$3001,A1036,Raw_Subscriptions!$F$2:$F$3001,"Active")&gt;0,"Yes","No")</f>
        <v>No</v>
      </c>
    </row>
    <row r="1037" spans="1:20" x14ac:dyDescent="0.3">
      <c r="A1037" s="13" t="str">
        <f>Raw_Customers!A1034</f>
        <v>C001033</v>
      </c>
      <c r="B1037" s="13" t="str">
        <f>Raw_Customers!B1034</f>
        <v>Anita Sharma</v>
      </c>
      <c r="C1037" s="13" t="str">
        <f>Raw_Customers!E1034</f>
        <v>Pune</v>
      </c>
      <c r="D1037" s="13" t="str">
        <f>Raw_Customers!F1034</f>
        <v>Delhi NCR</v>
      </c>
      <c r="E1037" s="13" t="str">
        <f>Raw_Customers!H1034</f>
        <v>Active</v>
      </c>
      <c r="F1037" s="35">
        <f>Raw_Customers!G1034</f>
        <v>45238</v>
      </c>
      <c r="G1037" s="36">
        <f>IF(I1037=0,"",INT(_xlfn.MAXIFS(Raw_Recharges!$D$2:$D$3001,Raw_Recharges!$B$2:$B$3001,A1037)))</f>
        <v>46036</v>
      </c>
      <c r="H1037" s="12">
        <f>IF(I1037=0,"",RFM_Method!$C$5-G1037)</f>
        <v>18</v>
      </c>
      <c r="I1037" s="12">
        <f>COUNTIFS(Raw_Recharges!$B$2:$B$3001,A1037)</f>
        <v>4</v>
      </c>
      <c r="J1037" s="37">
        <f>IF(I1037=0,"",SUMIFS(Raw_Recharges!$E$2:$E$3001,Raw_Recharges!$B$2:$B$3001,A1037))</f>
        <v>1294</v>
      </c>
      <c r="K1037" s="38">
        <f>IF(I1037=0,0,IF(H1037&lt;=RFM_Method!$C$22,5,IF(H1037&lt;=RFM_Method!$C$23,4,IF(H1037&lt;=RFM_Method!$C$24,3,IF(H1037&lt;=RFM_Method!$C$25,2,1)))))</f>
        <v>5</v>
      </c>
      <c r="L1037" s="38">
        <f>IF(I1037=0,0,IF(I1037&gt;=RFM_Method!$E$22,5,IF(I1037&gt;=RFM_Method!$E$23,4,IF(I1037&gt;=RFM_Method!$E$24,3,IF(I1037&gt;=RFM_Method!$E$25,2,1)))))</f>
        <v>4</v>
      </c>
      <c r="M1037" s="38">
        <f>IF(I1037=0,0,IF(J1037&gt;=RFM_Method!$D$25,5,IF(J1037&gt;=RFM_Method!$D$24,4,IF(J1037&gt;=RFM_Method!$D$23,3,IF(J1037&gt;=RFM_Method!$D$22,2,1)))))</f>
        <v>4</v>
      </c>
      <c r="N1037" s="38" t="str">
        <f t="shared" si="48"/>
        <v>544</v>
      </c>
      <c r="O1037" s="38">
        <f t="shared" si="49"/>
        <v>13</v>
      </c>
      <c r="P1037" s="38">
        <f t="shared" si="50"/>
        <v>4</v>
      </c>
      <c r="Q1037" s="12" t="str">
        <f>IF(I1037=0,"Never Recharged",INDEX(RFM_Method!$C$32:$G$36,6-K1037,P1037))</f>
        <v>Loyal Customers</v>
      </c>
      <c r="R1037" s="39">
        <f>SUMIFS(Raw_DataUsage!$D$2:$D$5001,Raw_DataUsage!$B$2:$B$5001,A1037)/1024</f>
        <v>0</v>
      </c>
      <c r="S1037" s="40">
        <f>SUMIFS(Raw_Calls!$D$2:$D$5001,Raw_Calls!$B$2:$B$5001,A1037)/60</f>
        <v>112.13333333333334</v>
      </c>
      <c r="T1037" s="38" t="str">
        <f>IF(COUNTIFS(Raw_Subscriptions!$B$2:$B$3001,A1037,Raw_Subscriptions!$F$2:$F$3001,"Active")&gt;0,"Yes","No")</f>
        <v>Yes</v>
      </c>
    </row>
    <row r="1038" spans="1:20" x14ac:dyDescent="0.3">
      <c r="A1038" s="13" t="str">
        <f>Raw_Customers!A1035</f>
        <v>C001034</v>
      </c>
      <c r="B1038" s="13" t="str">
        <f>Raw_Customers!B1035</f>
        <v>Pooja Patel</v>
      </c>
      <c r="C1038" s="13" t="str">
        <f>Raw_Customers!E1035</f>
        <v>Pune</v>
      </c>
      <c r="D1038" s="13" t="str">
        <f>Raw_Customers!F1035</f>
        <v>Karnataka</v>
      </c>
      <c r="E1038" s="13" t="str">
        <f>Raw_Customers!H1035</f>
        <v>Active</v>
      </c>
      <c r="F1038" s="35">
        <f>Raw_Customers!G1035</f>
        <v>44562</v>
      </c>
      <c r="G1038" s="36" t="str">
        <f>IF(I1038=0,"",INT(_xlfn.MAXIFS(Raw_Recharges!$D$2:$D$3001,Raw_Recharges!$B$2:$B$3001,A1038)))</f>
        <v/>
      </c>
      <c r="H1038" s="12" t="str">
        <f>IF(I1038=0,"",RFM_Method!$C$5-G1038)</f>
        <v/>
      </c>
      <c r="I1038" s="12">
        <f>COUNTIFS(Raw_Recharges!$B$2:$B$3001,A1038)</f>
        <v>0</v>
      </c>
      <c r="J1038" s="37" t="str">
        <f>IF(I1038=0,"",SUMIFS(Raw_Recharges!$E$2:$E$3001,Raw_Recharges!$B$2:$B$3001,A1038))</f>
        <v/>
      </c>
      <c r="K1038" s="38">
        <f>IF(I1038=0,0,IF(H1038&lt;=RFM_Method!$C$22,5,IF(H1038&lt;=RFM_Method!$C$23,4,IF(H1038&lt;=RFM_Method!$C$24,3,IF(H1038&lt;=RFM_Method!$C$25,2,1)))))</f>
        <v>0</v>
      </c>
      <c r="L1038" s="38">
        <f>IF(I1038=0,0,IF(I1038&gt;=RFM_Method!$E$22,5,IF(I1038&gt;=RFM_Method!$E$23,4,IF(I1038&gt;=RFM_Method!$E$24,3,IF(I1038&gt;=RFM_Method!$E$25,2,1)))))</f>
        <v>0</v>
      </c>
      <c r="M1038" s="38">
        <f>IF(I1038=0,0,IF(J1038&gt;=RFM_Method!$D$25,5,IF(J1038&gt;=RFM_Method!$D$24,4,IF(J1038&gt;=RFM_Method!$D$23,3,IF(J1038&gt;=RFM_Method!$D$22,2,1)))))</f>
        <v>0</v>
      </c>
      <c r="N1038" s="38" t="str">
        <f t="shared" si="48"/>
        <v>000</v>
      </c>
      <c r="O1038" s="38">
        <f t="shared" si="49"/>
        <v>0</v>
      </c>
      <c r="P1038" s="38">
        <f t="shared" si="50"/>
        <v>0</v>
      </c>
      <c r="Q1038" s="12" t="str">
        <f>IF(I1038=0,"Never Recharged",INDEX(RFM_Method!$C$32:$G$36,6-K1038,P1038))</f>
        <v>Never Recharged</v>
      </c>
      <c r="R1038" s="39">
        <f>SUMIFS(Raw_DataUsage!$D$2:$D$5001,Raw_DataUsage!$B$2:$B$5001,A1038)/1024</f>
        <v>0.46990234375000001</v>
      </c>
      <c r="S1038" s="40">
        <f>SUMIFS(Raw_Calls!$D$2:$D$5001,Raw_Calls!$B$2:$B$5001,A1038)/60</f>
        <v>71.55</v>
      </c>
      <c r="T1038" s="38" t="str">
        <f>IF(COUNTIFS(Raw_Subscriptions!$B$2:$B$3001,A1038,Raw_Subscriptions!$F$2:$F$3001,"Active")&gt;0,"Yes","No")</f>
        <v>No</v>
      </c>
    </row>
    <row r="1039" spans="1:20" x14ac:dyDescent="0.3">
      <c r="A1039" s="13" t="str">
        <f>Raw_Customers!A1036</f>
        <v>C001035</v>
      </c>
      <c r="B1039" s="13" t="str">
        <f>Raw_Customers!B1036</f>
        <v>Rahul Singh</v>
      </c>
      <c r="C1039" s="13" t="str">
        <f>Raw_Customers!E1036</f>
        <v>Bangalore</v>
      </c>
      <c r="D1039" s="13" t="str">
        <f>Raw_Customers!F1036</f>
        <v>Gujarat</v>
      </c>
      <c r="E1039" s="13" t="str">
        <f>Raw_Customers!H1036</f>
        <v>Active</v>
      </c>
      <c r="F1039" s="35">
        <f>Raw_Customers!G1036</f>
        <v>44139</v>
      </c>
      <c r="G1039" s="36" t="str">
        <f>IF(I1039=0,"",INT(_xlfn.MAXIFS(Raw_Recharges!$D$2:$D$3001,Raw_Recharges!$B$2:$B$3001,A1039)))</f>
        <v/>
      </c>
      <c r="H1039" s="12" t="str">
        <f>IF(I1039=0,"",RFM_Method!$C$5-G1039)</f>
        <v/>
      </c>
      <c r="I1039" s="12">
        <f>COUNTIFS(Raw_Recharges!$B$2:$B$3001,A1039)</f>
        <v>0</v>
      </c>
      <c r="J1039" s="37" t="str">
        <f>IF(I1039=0,"",SUMIFS(Raw_Recharges!$E$2:$E$3001,Raw_Recharges!$B$2:$B$3001,A1039))</f>
        <v/>
      </c>
      <c r="K1039" s="38">
        <f>IF(I1039=0,0,IF(H1039&lt;=RFM_Method!$C$22,5,IF(H1039&lt;=RFM_Method!$C$23,4,IF(H1039&lt;=RFM_Method!$C$24,3,IF(H1039&lt;=RFM_Method!$C$25,2,1)))))</f>
        <v>0</v>
      </c>
      <c r="L1039" s="38">
        <f>IF(I1039=0,0,IF(I1039&gt;=RFM_Method!$E$22,5,IF(I1039&gt;=RFM_Method!$E$23,4,IF(I1039&gt;=RFM_Method!$E$24,3,IF(I1039&gt;=RFM_Method!$E$25,2,1)))))</f>
        <v>0</v>
      </c>
      <c r="M1039" s="38">
        <f>IF(I1039=0,0,IF(J1039&gt;=RFM_Method!$D$25,5,IF(J1039&gt;=RFM_Method!$D$24,4,IF(J1039&gt;=RFM_Method!$D$23,3,IF(J1039&gt;=RFM_Method!$D$22,2,1)))))</f>
        <v>0</v>
      </c>
      <c r="N1039" s="38" t="str">
        <f t="shared" si="48"/>
        <v>000</v>
      </c>
      <c r="O1039" s="38">
        <f t="shared" si="49"/>
        <v>0</v>
      </c>
      <c r="P1039" s="38">
        <f t="shared" si="50"/>
        <v>0</v>
      </c>
      <c r="Q1039" s="12" t="str">
        <f>IF(I1039=0,"Never Recharged",INDEX(RFM_Method!$C$32:$G$36,6-K1039,P1039))</f>
        <v>Never Recharged</v>
      </c>
      <c r="R1039" s="39">
        <f>SUMIFS(Raw_DataUsage!$D$2:$D$5001,Raw_DataUsage!$B$2:$B$5001,A1039)/1024</f>
        <v>1.5623242187499999</v>
      </c>
      <c r="S1039" s="40">
        <f>SUMIFS(Raw_Calls!$D$2:$D$5001,Raw_Calls!$B$2:$B$5001,A1039)/60</f>
        <v>31.1</v>
      </c>
      <c r="T1039" s="38" t="str">
        <f>IF(COUNTIFS(Raw_Subscriptions!$B$2:$B$3001,A1039,Raw_Subscriptions!$F$2:$F$3001,"Active")&gt;0,"Yes","No")</f>
        <v>No</v>
      </c>
    </row>
    <row r="1040" spans="1:20" x14ac:dyDescent="0.3">
      <c r="A1040" s="13" t="str">
        <f>Raw_Customers!A1037</f>
        <v>C001036</v>
      </c>
      <c r="B1040" s="13" t="str">
        <f>Raw_Customers!B1037</f>
        <v>Priya Yadav</v>
      </c>
      <c r="C1040" s="13" t="str">
        <f>Raw_Customers!E1037</f>
        <v>Mumbai</v>
      </c>
      <c r="D1040" s="13" t="str">
        <f>Raw_Customers!F1037</f>
        <v>Maharashtra</v>
      </c>
      <c r="E1040" s="13" t="str">
        <f>Raw_Customers!H1037</f>
        <v>Inactive</v>
      </c>
      <c r="F1040" s="35">
        <f>Raw_Customers!G1037</f>
        <v>44724</v>
      </c>
      <c r="G1040" s="36" t="str">
        <f>IF(I1040=0,"",INT(_xlfn.MAXIFS(Raw_Recharges!$D$2:$D$3001,Raw_Recharges!$B$2:$B$3001,A1040)))</f>
        <v/>
      </c>
      <c r="H1040" s="12" t="str">
        <f>IF(I1040=0,"",RFM_Method!$C$5-G1040)</f>
        <v/>
      </c>
      <c r="I1040" s="12">
        <f>COUNTIFS(Raw_Recharges!$B$2:$B$3001,A1040)</f>
        <v>0</v>
      </c>
      <c r="J1040" s="37" t="str">
        <f>IF(I1040=0,"",SUMIFS(Raw_Recharges!$E$2:$E$3001,Raw_Recharges!$B$2:$B$3001,A1040))</f>
        <v/>
      </c>
      <c r="K1040" s="38">
        <f>IF(I1040=0,0,IF(H1040&lt;=RFM_Method!$C$22,5,IF(H1040&lt;=RFM_Method!$C$23,4,IF(H1040&lt;=RFM_Method!$C$24,3,IF(H1040&lt;=RFM_Method!$C$25,2,1)))))</f>
        <v>0</v>
      </c>
      <c r="L1040" s="38">
        <f>IF(I1040=0,0,IF(I1040&gt;=RFM_Method!$E$22,5,IF(I1040&gt;=RFM_Method!$E$23,4,IF(I1040&gt;=RFM_Method!$E$24,3,IF(I1040&gt;=RFM_Method!$E$25,2,1)))))</f>
        <v>0</v>
      </c>
      <c r="M1040" s="38">
        <f>IF(I1040=0,0,IF(J1040&gt;=RFM_Method!$D$25,5,IF(J1040&gt;=RFM_Method!$D$24,4,IF(J1040&gt;=RFM_Method!$D$23,3,IF(J1040&gt;=RFM_Method!$D$22,2,1)))))</f>
        <v>0</v>
      </c>
      <c r="N1040" s="38" t="str">
        <f t="shared" si="48"/>
        <v>000</v>
      </c>
      <c r="O1040" s="38">
        <f t="shared" si="49"/>
        <v>0</v>
      </c>
      <c r="P1040" s="38">
        <f t="shared" si="50"/>
        <v>0</v>
      </c>
      <c r="Q1040" s="12" t="str">
        <f>IF(I1040=0,"Never Recharged",INDEX(RFM_Method!$C$32:$G$36,6-K1040,P1040))</f>
        <v>Never Recharged</v>
      </c>
      <c r="R1040" s="39">
        <f>SUMIFS(Raw_DataUsage!$D$2:$D$5001,Raw_DataUsage!$B$2:$B$5001,A1040)/1024</f>
        <v>2.3085351562500001</v>
      </c>
      <c r="S1040" s="40">
        <f>SUMIFS(Raw_Calls!$D$2:$D$5001,Raw_Calls!$B$2:$B$5001,A1040)/60</f>
        <v>50</v>
      </c>
      <c r="T1040" s="38" t="str">
        <f>IF(COUNTIFS(Raw_Subscriptions!$B$2:$B$3001,A1040,Raw_Subscriptions!$F$2:$F$3001,"Active")&gt;0,"Yes","No")</f>
        <v>No</v>
      </c>
    </row>
    <row r="1041" spans="1:20" x14ac:dyDescent="0.3">
      <c r="A1041" s="13" t="str">
        <f>Raw_Customers!A1038</f>
        <v>C001037</v>
      </c>
      <c r="B1041" s="13" t="str">
        <f>Raw_Customers!B1038</f>
        <v>Amit Jha</v>
      </c>
      <c r="C1041" s="13" t="str">
        <f>Raw_Customers!E1038</f>
        <v>Mumbai</v>
      </c>
      <c r="D1041" s="13" t="str">
        <f>Raw_Customers!F1038</f>
        <v>Karnataka</v>
      </c>
      <c r="E1041" s="13" t="str">
        <f>Raw_Customers!H1038</f>
        <v>Active</v>
      </c>
      <c r="F1041" s="35">
        <f>Raw_Customers!G1038</f>
        <v>44534</v>
      </c>
      <c r="G1041" s="36">
        <f>IF(I1041=0,"",INT(_xlfn.MAXIFS(Raw_Recharges!$D$2:$D$3001,Raw_Recharges!$B$2:$B$3001,A1041)))</f>
        <v>45840</v>
      </c>
      <c r="H1041" s="12">
        <f>IF(I1041=0,"",RFM_Method!$C$5-G1041)</f>
        <v>214</v>
      </c>
      <c r="I1041" s="12">
        <f>COUNTIFS(Raw_Recharges!$B$2:$B$3001,A1041)</f>
        <v>2</v>
      </c>
      <c r="J1041" s="37">
        <f>IF(I1041=0,"",SUMIFS(Raw_Recharges!$E$2:$E$3001,Raw_Recharges!$B$2:$B$3001,A1041))</f>
        <v>5998</v>
      </c>
      <c r="K1041" s="38">
        <f>IF(I1041=0,0,IF(H1041&lt;=RFM_Method!$C$22,5,IF(H1041&lt;=RFM_Method!$C$23,4,IF(H1041&lt;=RFM_Method!$C$24,3,IF(H1041&lt;=RFM_Method!$C$25,2,1)))))</f>
        <v>2</v>
      </c>
      <c r="L1041" s="38">
        <f>IF(I1041=0,0,IF(I1041&gt;=RFM_Method!$E$22,5,IF(I1041&gt;=RFM_Method!$E$23,4,IF(I1041&gt;=RFM_Method!$E$24,3,IF(I1041&gt;=RFM_Method!$E$25,2,1)))))</f>
        <v>2</v>
      </c>
      <c r="M1041" s="38">
        <f>IF(I1041=0,0,IF(J1041&gt;=RFM_Method!$D$25,5,IF(J1041&gt;=RFM_Method!$D$24,4,IF(J1041&gt;=RFM_Method!$D$23,3,IF(J1041&gt;=RFM_Method!$D$22,2,1)))))</f>
        <v>5</v>
      </c>
      <c r="N1041" s="38" t="str">
        <f t="shared" si="48"/>
        <v>225</v>
      </c>
      <c r="O1041" s="38">
        <f t="shared" si="49"/>
        <v>9</v>
      </c>
      <c r="P1041" s="38">
        <f t="shared" si="50"/>
        <v>4</v>
      </c>
      <c r="Q1041" s="12" t="str">
        <f>IF(I1041=0,"Never Recharged",INDEX(RFM_Method!$C$32:$G$36,6-K1041,P1041))</f>
        <v>At Risk</v>
      </c>
      <c r="R1041" s="39">
        <f>SUMIFS(Raw_DataUsage!$D$2:$D$5001,Raw_DataUsage!$B$2:$B$5001,A1041)/1024</f>
        <v>1.999736328125</v>
      </c>
      <c r="S1041" s="40">
        <f>SUMIFS(Raw_Calls!$D$2:$D$5001,Raw_Calls!$B$2:$B$5001,A1041)/60</f>
        <v>0</v>
      </c>
      <c r="T1041" s="38" t="str">
        <f>IF(COUNTIFS(Raw_Subscriptions!$B$2:$B$3001,A1041,Raw_Subscriptions!$F$2:$F$3001,"Active")&gt;0,"Yes","No")</f>
        <v>No</v>
      </c>
    </row>
    <row r="1042" spans="1:20" x14ac:dyDescent="0.3">
      <c r="A1042" s="13" t="str">
        <f>Raw_Customers!A1039</f>
        <v>C001038</v>
      </c>
      <c r="B1042" s="13" t="str">
        <f>Raw_Customers!B1039</f>
        <v>Rahul Khan</v>
      </c>
      <c r="C1042" s="13" t="str">
        <f>Raw_Customers!E1039</f>
        <v>Chennai</v>
      </c>
      <c r="D1042" s="13" t="str">
        <f>Raw_Customers!F1039</f>
        <v>Tamil Nadu</v>
      </c>
      <c r="E1042" s="13" t="str">
        <f>Raw_Customers!H1039</f>
        <v>Inactive</v>
      </c>
      <c r="F1042" s="35">
        <f>Raw_Customers!G1039</f>
        <v>45882</v>
      </c>
      <c r="G1042" s="36">
        <f>IF(I1042=0,"",INT(_xlfn.MAXIFS(Raw_Recharges!$D$2:$D$3001,Raw_Recharges!$B$2:$B$3001,A1042)))</f>
        <v>45830</v>
      </c>
      <c r="H1042" s="12">
        <f>IF(I1042=0,"",RFM_Method!$C$5-G1042)</f>
        <v>224</v>
      </c>
      <c r="I1042" s="12">
        <f>COUNTIFS(Raw_Recharges!$B$2:$B$3001,A1042)</f>
        <v>1</v>
      </c>
      <c r="J1042" s="37">
        <f>IF(I1042=0,"",SUMIFS(Raw_Recharges!$E$2:$E$3001,Raw_Recharges!$B$2:$B$3001,A1042))</f>
        <v>99</v>
      </c>
      <c r="K1042" s="38">
        <f>IF(I1042=0,0,IF(H1042&lt;=RFM_Method!$C$22,5,IF(H1042&lt;=RFM_Method!$C$23,4,IF(H1042&lt;=RFM_Method!$C$24,3,IF(H1042&lt;=RFM_Method!$C$25,2,1)))))</f>
        <v>2</v>
      </c>
      <c r="L1042" s="38">
        <f>IF(I1042=0,0,IF(I1042&gt;=RFM_Method!$E$22,5,IF(I1042&gt;=RFM_Method!$E$23,4,IF(I1042&gt;=RFM_Method!$E$24,3,IF(I1042&gt;=RFM_Method!$E$25,2,1)))))</f>
        <v>1</v>
      </c>
      <c r="M1042" s="38">
        <f>IF(I1042=0,0,IF(J1042&gt;=RFM_Method!$D$25,5,IF(J1042&gt;=RFM_Method!$D$24,4,IF(J1042&gt;=RFM_Method!$D$23,3,IF(J1042&gt;=RFM_Method!$D$22,2,1)))))</f>
        <v>1</v>
      </c>
      <c r="N1042" s="38" t="str">
        <f t="shared" si="48"/>
        <v>211</v>
      </c>
      <c r="O1042" s="38">
        <f t="shared" si="49"/>
        <v>4</v>
      </c>
      <c r="P1042" s="38">
        <f t="shared" si="50"/>
        <v>1</v>
      </c>
      <c r="Q1042" s="12" t="str">
        <f>IF(I1042=0,"Never Recharged",INDEX(RFM_Method!$C$32:$G$36,6-K1042,P1042))</f>
        <v>Hibernating</v>
      </c>
      <c r="R1042" s="39">
        <f>SUMIFS(Raw_DataUsage!$D$2:$D$5001,Raw_DataUsage!$B$2:$B$5001,A1042)/1024</f>
        <v>0</v>
      </c>
      <c r="S1042" s="40">
        <f>SUMIFS(Raw_Calls!$D$2:$D$5001,Raw_Calls!$B$2:$B$5001,A1042)/60</f>
        <v>25.266666666666666</v>
      </c>
      <c r="T1042" s="38" t="str">
        <f>IF(COUNTIFS(Raw_Subscriptions!$B$2:$B$3001,A1042,Raw_Subscriptions!$F$2:$F$3001,"Active")&gt;0,"Yes","No")</f>
        <v>No</v>
      </c>
    </row>
    <row r="1043" spans="1:20" x14ac:dyDescent="0.3">
      <c r="A1043" s="13" t="str">
        <f>Raw_Customers!A1040</f>
        <v>C001039</v>
      </c>
      <c r="B1043" s="13" t="str">
        <f>Raw_Customers!B1040</f>
        <v>Suresh Kumar</v>
      </c>
      <c r="C1043" s="13" t="str">
        <f>Raw_Customers!E1040</f>
        <v>Mumbai</v>
      </c>
      <c r="D1043" s="13" t="str">
        <f>Raw_Customers!F1040</f>
        <v>Karnataka</v>
      </c>
      <c r="E1043" s="13" t="str">
        <f>Raw_Customers!H1040</f>
        <v>Active</v>
      </c>
      <c r="F1043" s="35">
        <f>Raw_Customers!G1040</f>
        <v>44772</v>
      </c>
      <c r="G1043" s="36">
        <f>IF(I1043=0,"",INT(_xlfn.MAXIFS(Raw_Recharges!$D$2:$D$3001,Raw_Recharges!$B$2:$B$3001,A1043)))</f>
        <v>46008</v>
      </c>
      <c r="H1043" s="12">
        <f>IF(I1043=0,"",RFM_Method!$C$5-G1043)</f>
        <v>46</v>
      </c>
      <c r="I1043" s="12">
        <f>COUNTIFS(Raw_Recharges!$B$2:$B$3001,A1043)</f>
        <v>6</v>
      </c>
      <c r="J1043" s="37">
        <f>IF(I1043=0,"",SUMIFS(Raw_Recharges!$E$2:$E$3001,Raw_Recharges!$B$2:$B$3001,A1043))</f>
        <v>2109</v>
      </c>
      <c r="K1043" s="38">
        <f>IF(I1043=0,0,IF(H1043&lt;=RFM_Method!$C$22,5,IF(H1043&lt;=RFM_Method!$C$23,4,IF(H1043&lt;=RFM_Method!$C$24,3,IF(H1043&lt;=RFM_Method!$C$25,2,1)))))</f>
        <v>4</v>
      </c>
      <c r="L1043" s="38">
        <f>IF(I1043=0,0,IF(I1043&gt;=RFM_Method!$E$22,5,IF(I1043&gt;=RFM_Method!$E$23,4,IF(I1043&gt;=RFM_Method!$E$24,3,IF(I1043&gt;=RFM_Method!$E$25,2,1)))))</f>
        <v>5</v>
      </c>
      <c r="M1043" s="38">
        <f>IF(I1043=0,0,IF(J1043&gt;=RFM_Method!$D$25,5,IF(J1043&gt;=RFM_Method!$D$24,4,IF(J1043&gt;=RFM_Method!$D$23,3,IF(J1043&gt;=RFM_Method!$D$22,2,1)))))</f>
        <v>4</v>
      </c>
      <c r="N1043" s="38" t="str">
        <f t="shared" si="48"/>
        <v>454</v>
      </c>
      <c r="O1043" s="38">
        <f t="shared" si="49"/>
        <v>13</v>
      </c>
      <c r="P1043" s="38">
        <f t="shared" si="50"/>
        <v>5</v>
      </c>
      <c r="Q1043" s="12" t="str">
        <f>IF(I1043=0,"Never Recharged",INDEX(RFM_Method!$C$32:$G$36,6-K1043,P1043))</f>
        <v>Champions</v>
      </c>
      <c r="R1043" s="39">
        <f>SUMIFS(Raw_DataUsage!$D$2:$D$5001,Raw_DataUsage!$B$2:$B$5001,A1043)/1024</f>
        <v>1.3141015625000001</v>
      </c>
      <c r="S1043" s="40">
        <f>SUMIFS(Raw_Calls!$D$2:$D$5001,Raw_Calls!$B$2:$B$5001,A1043)/60</f>
        <v>69.75</v>
      </c>
      <c r="T1043" s="38" t="str">
        <f>IF(COUNTIFS(Raw_Subscriptions!$B$2:$B$3001,A1043,Raw_Subscriptions!$F$2:$F$3001,"Active")&gt;0,"Yes","No")</f>
        <v>Yes</v>
      </c>
    </row>
    <row r="1044" spans="1:20" x14ac:dyDescent="0.3">
      <c r="A1044" s="13" t="str">
        <f>Raw_Customers!A1041</f>
        <v>C001040</v>
      </c>
      <c r="B1044" s="13" t="str">
        <f>Raw_Customers!B1041</f>
        <v>Suresh Singh</v>
      </c>
      <c r="C1044" s="13" t="str">
        <f>Raw_Customers!E1041</f>
        <v>Delhi</v>
      </c>
      <c r="D1044" s="13" t="str">
        <f>Raw_Customers!F1041</f>
        <v>Karnataka</v>
      </c>
      <c r="E1044" s="13" t="str">
        <f>Raw_Customers!H1041</f>
        <v>Active</v>
      </c>
      <c r="F1044" s="35">
        <f>Raw_Customers!G1041</f>
        <v>44124</v>
      </c>
      <c r="G1044" s="36" t="str">
        <f>IF(I1044=0,"",INT(_xlfn.MAXIFS(Raw_Recharges!$D$2:$D$3001,Raw_Recharges!$B$2:$B$3001,A1044)))</f>
        <v/>
      </c>
      <c r="H1044" s="12" t="str">
        <f>IF(I1044=0,"",RFM_Method!$C$5-G1044)</f>
        <v/>
      </c>
      <c r="I1044" s="12">
        <f>COUNTIFS(Raw_Recharges!$B$2:$B$3001,A1044)</f>
        <v>0</v>
      </c>
      <c r="J1044" s="37" t="str">
        <f>IF(I1044=0,"",SUMIFS(Raw_Recharges!$E$2:$E$3001,Raw_Recharges!$B$2:$B$3001,A1044))</f>
        <v/>
      </c>
      <c r="K1044" s="38">
        <f>IF(I1044=0,0,IF(H1044&lt;=RFM_Method!$C$22,5,IF(H1044&lt;=RFM_Method!$C$23,4,IF(H1044&lt;=RFM_Method!$C$24,3,IF(H1044&lt;=RFM_Method!$C$25,2,1)))))</f>
        <v>0</v>
      </c>
      <c r="L1044" s="38">
        <f>IF(I1044=0,0,IF(I1044&gt;=RFM_Method!$E$22,5,IF(I1044&gt;=RFM_Method!$E$23,4,IF(I1044&gt;=RFM_Method!$E$24,3,IF(I1044&gt;=RFM_Method!$E$25,2,1)))))</f>
        <v>0</v>
      </c>
      <c r="M1044" s="38">
        <f>IF(I1044=0,0,IF(J1044&gt;=RFM_Method!$D$25,5,IF(J1044&gt;=RFM_Method!$D$24,4,IF(J1044&gt;=RFM_Method!$D$23,3,IF(J1044&gt;=RFM_Method!$D$22,2,1)))))</f>
        <v>0</v>
      </c>
      <c r="N1044" s="38" t="str">
        <f t="shared" si="48"/>
        <v>000</v>
      </c>
      <c r="O1044" s="38">
        <f t="shared" si="49"/>
        <v>0</v>
      </c>
      <c r="P1044" s="38">
        <f t="shared" si="50"/>
        <v>0</v>
      </c>
      <c r="Q1044" s="12" t="str">
        <f>IF(I1044=0,"Never Recharged",INDEX(RFM_Method!$C$32:$G$36,6-K1044,P1044))</f>
        <v>Never Recharged</v>
      </c>
      <c r="R1044" s="39">
        <f>SUMIFS(Raw_DataUsage!$D$2:$D$5001,Raw_DataUsage!$B$2:$B$5001,A1044)/1024</f>
        <v>0.96202148437500001</v>
      </c>
      <c r="S1044" s="40">
        <f>SUMIFS(Raw_Calls!$D$2:$D$5001,Raw_Calls!$B$2:$B$5001,A1044)/60</f>
        <v>285.5</v>
      </c>
      <c r="T1044" s="38" t="str">
        <f>IF(COUNTIFS(Raw_Subscriptions!$B$2:$B$3001,A1044,Raw_Subscriptions!$F$2:$F$3001,"Active")&gt;0,"Yes","No")</f>
        <v>No</v>
      </c>
    </row>
    <row r="1045" spans="1:20" x14ac:dyDescent="0.3">
      <c r="A1045" s="13" t="str">
        <f>Raw_Customers!A1042</f>
        <v>C001041</v>
      </c>
      <c r="B1045" s="13" t="str">
        <f>Raw_Customers!B1042</f>
        <v>Vikram Khan</v>
      </c>
      <c r="C1045" s="13" t="str">
        <f>Raw_Customers!E1042</f>
        <v>Bangalore</v>
      </c>
      <c r="D1045" s="13" t="str">
        <f>Raw_Customers!F1042</f>
        <v>Karnataka</v>
      </c>
      <c r="E1045" s="13" t="str">
        <f>Raw_Customers!H1042</f>
        <v>Inactive</v>
      </c>
      <c r="F1045" s="35">
        <f>Raw_Customers!G1042</f>
        <v>45349</v>
      </c>
      <c r="G1045" s="36">
        <f>IF(I1045=0,"",INT(_xlfn.MAXIFS(Raw_Recharges!$D$2:$D$3001,Raw_Recharges!$B$2:$B$3001,A1045)))</f>
        <v>46047</v>
      </c>
      <c r="H1045" s="12">
        <f>IF(I1045=0,"",RFM_Method!$C$5-G1045)</f>
        <v>7</v>
      </c>
      <c r="I1045" s="12">
        <f>COUNTIFS(Raw_Recharges!$B$2:$B$3001,A1045)</f>
        <v>2</v>
      </c>
      <c r="J1045" s="37">
        <f>IF(I1045=0,"",SUMIFS(Raw_Recharges!$E$2:$E$3001,Raw_Recharges!$B$2:$B$3001,A1045))</f>
        <v>3478</v>
      </c>
      <c r="K1045" s="38">
        <f>IF(I1045=0,0,IF(H1045&lt;=RFM_Method!$C$22,5,IF(H1045&lt;=RFM_Method!$C$23,4,IF(H1045&lt;=RFM_Method!$C$24,3,IF(H1045&lt;=RFM_Method!$C$25,2,1)))))</f>
        <v>5</v>
      </c>
      <c r="L1045" s="38">
        <f>IF(I1045=0,0,IF(I1045&gt;=RFM_Method!$E$22,5,IF(I1045&gt;=RFM_Method!$E$23,4,IF(I1045&gt;=RFM_Method!$E$24,3,IF(I1045&gt;=RFM_Method!$E$25,2,1)))))</f>
        <v>2</v>
      </c>
      <c r="M1045" s="38">
        <f>IF(I1045=0,0,IF(J1045&gt;=RFM_Method!$D$25,5,IF(J1045&gt;=RFM_Method!$D$24,4,IF(J1045&gt;=RFM_Method!$D$23,3,IF(J1045&gt;=RFM_Method!$D$22,2,1)))))</f>
        <v>5</v>
      </c>
      <c r="N1045" s="38" t="str">
        <f t="shared" si="48"/>
        <v>525</v>
      </c>
      <c r="O1045" s="38">
        <f t="shared" si="49"/>
        <v>12</v>
      </c>
      <c r="P1045" s="38">
        <f t="shared" si="50"/>
        <v>4</v>
      </c>
      <c r="Q1045" s="12" t="str">
        <f>IF(I1045=0,"Never Recharged",INDEX(RFM_Method!$C$32:$G$36,6-K1045,P1045))</f>
        <v>Loyal Customers</v>
      </c>
      <c r="R1045" s="39">
        <f>SUMIFS(Raw_DataUsage!$D$2:$D$5001,Raw_DataUsage!$B$2:$B$5001,A1045)/1024</f>
        <v>4.6021679687499999</v>
      </c>
      <c r="S1045" s="40">
        <f>SUMIFS(Raw_Calls!$D$2:$D$5001,Raw_Calls!$B$2:$B$5001,A1045)/60</f>
        <v>0</v>
      </c>
      <c r="T1045" s="38" t="str">
        <f>IF(COUNTIFS(Raw_Subscriptions!$B$2:$B$3001,A1045,Raw_Subscriptions!$F$2:$F$3001,"Active")&gt;0,"Yes","No")</f>
        <v>Yes</v>
      </c>
    </row>
    <row r="1046" spans="1:20" x14ac:dyDescent="0.3">
      <c r="A1046" s="13" t="str">
        <f>Raw_Customers!A1043</f>
        <v>C001042</v>
      </c>
      <c r="B1046" s="13" t="str">
        <f>Raw_Customers!B1043</f>
        <v>Suresh Singh</v>
      </c>
      <c r="C1046" s="13" t="str">
        <f>Raw_Customers!E1043</f>
        <v>Hyderabad</v>
      </c>
      <c r="D1046" s="13" t="str">
        <f>Raw_Customers!F1043</f>
        <v>Delhi NCR</v>
      </c>
      <c r="E1046" s="13" t="str">
        <f>Raw_Customers!H1043</f>
        <v>Active</v>
      </c>
      <c r="F1046" s="35">
        <f>Raw_Customers!G1043</f>
        <v>44801</v>
      </c>
      <c r="G1046" s="36">
        <f>IF(I1046=0,"",INT(_xlfn.MAXIFS(Raw_Recharges!$D$2:$D$3001,Raw_Recharges!$B$2:$B$3001,A1046)))</f>
        <v>45735</v>
      </c>
      <c r="H1046" s="12">
        <f>IF(I1046=0,"",RFM_Method!$C$5-G1046)</f>
        <v>319</v>
      </c>
      <c r="I1046" s="12">
        <f>COUNTIFS(Raw_Recharges!$B$2:$B$3001,A1046)</f>
        <v>1</v>
      </c>
      <c r="J1046" s="37">
        <f>IF(I1046=0,"",SUMIFS(Raw_Recharges!$E$2:$E$3001,Raw_Recharges!$B$2:$B$3001,A1046))</f>
        <v>499</v>
      </c>
      <c r="K1046" s="38">
        <f>IF(I1046=0,0,IF(H1046&lt;=RFM_Method!$C$22,5,IF(H1046&lt;=RFM_Method!$C$23,4,IF(H1046&lt;=RFM_Method!$C$24,3,IF(H1046&lt;=RFM_Method!$C$25,2,1)))))</f>
        <v>1</v>
      </c>
      <c r="L1046" s="38">
        <f>IF(I1046=0,0,IF(I1046&gt;=RFM_Method!$E$22,5,IF(I1046&gt;=RFM_Method!$E$23,4,IF(I1046&gt;=RFM_Method!$E$24,3,IF(I1046&gt;=RFM_Method!$E$25,2,1)))))</f>
        <v>1</v>
      </c>
      <c r="M1046" s="38">
        <f>IF(I1046=0,0,IF(J1046&gt;=RFM_Method!$D$25,5,IF(J1046&gt;=RFM_Method!$D$24,4,IF(J1046&gt;=RFM_Method!$D$23,3,IF(J1046&gt;=RFM_Method!$D$22,2,1)))))</f>
        <v>2</v>
      </c>
      <c r="N1046" s="38" t="str">
        <f t="shared" si="48"/>
        <v>112</v>
      </c>
      <c r="O1046" s="38">
        <f t="shared" si="49"/>
        <v>4</v>
      </c>
      <c r="P1046" s="38">
        <f t="shared" si="50"/>
        <v>2</v>
      </c>
      <c r="Q1046" s="12" t="str">
        <f>IF(I1046=0,"Never Recharged",INDEX(RFM_Method!$C$32:$G$36,6-K1046,P1046))</f>
        <v>Hibernating</v>
      </c>
      <c r="R1046" s="39">
        <f>SUMIFS(Raw_DataUsage!$D$2:$D$5001,Raw_DataUsage!$B$2:$B$5001,A1046)/1024</f>
        <v>0.75770507812499999</v>
      </c>
      <c r="S1046" s="40">
        <f>SUMIFS(Raw_Calls!$D$2:$D$5001,Raw_Calls!$B$2:$B$5001,A1046)/60</f>
        <v>22.883333333333333</v>
      </c>
      <c r="T1046" s="38" t="str">
        <f>IF(COUNTIFS(Raw_Subscriptions!$B$2:$B$3001,A1046,Raw_Subscriptions!$F$2:$F$3001,"Active")&gt;0,"Yes","No")</f>
        <v>No</v>
      </c>
    </row>
    <row r="1047" spans="1:20" x14ac:dyDescent="0.3">
      <c r="A1047" s="13" t="str">
        <f>Raw_Customers!A1044</f>
        <v>C001043</v>
      </c>
      <c r="B1047" s="13" t="str">
        <f>Raw_Customers!B1044</f>
        <v>Vikram Yadav</v>
      </c>
      <c r="C1047" s="13" t="str">
        <f>Raw_Customers!E1044</f>
        <v>Hyderabad</v>
      </c>
      <c r="D1047" s="13" t="str">
        <f>Raw_Customers!F1044</f>
        <v>West Bengal</v>
      </c>
      <c r="E1047" s="13" t="str">
        <f>Raw_Customers!H1044</f>
        <v>Active</v>
      </c>
      <c r="F1047" s="35">
        <f>Raw_Customers!G1044</f>
        <v>44828</v>
      </c>
      <c r="G1047" s="36">
        <f>IF(I1047=0,"",INT(_xlfn.MAXIFS(Raw_Recharges!$D$2:$D$3001,Raw_Recharges!$B$2:$B$3001,A1047)))</f>
        <v>45985</v>
      </c>
      <c r="H1047" s="12">
        <f>IF(I1047=0,"",RFM_Method!$C$5-G1047)</f>
        <v>69</v>
      </c>
      <c r="I1047" s="12">
        <f>COUNTIFS(Raw_Recharges!$B$2:$B$3001,A1047)</f>
        <v>1</v>
      </c>
      <c r="J1047" s="37">
        <f>IF(I1047=0,"",SUMIFS(Raw_Recharges!$E$2:$E$3001,Raw_Recharges!$B$2:$B$3001,A1047))</f>
        <v>2999</v>
      </c>
      <c r="K1047" s="38">
        <f>IF(I1047=0,0,IF(H1047&lt;=RFM_Method!$C$22,5,IF(H1047&lt;=RFM_Method!$C$23,4,IF(H1047&lt;=RFM_Method!$C$24,3,IF(H1047&lt;=RFM_Method!$C$25,2,1)))))</f>
        <v>4</v>
      </c>
      <c r="L1047" s="38">
        <f>IF(I1047=0,0,IF(I1047&gt;=RFM_Method!$E$22,5,IF(I1047&gt;=RFM_Method!$E$23,4,IF(I1047&gt;=RFM_Method!$E$24,3,IF(I1047&gt;=RFM_Method!$E$25,2,1)))))</f>
        <v>1</v>
      </c>
      <c r="M1047" s="38">
        <f>IF(I1047=0,0,IF(J1047&gt;=RFM_Method!$D$25,5,IF(J1047&gt;=RFM_Method!$D$24,4,IF(J1047&gt;=RFM_Method!$D$23,3,IF(J1047&gt;=RFM_Method!$D$22,2,1)))))</f>
        <v>5</v>
      </c>
      <c r="N1047" s="38" t="str">
        <f t="shared" si="48"/>
        <v>415</v>
      </c>
      <c r="O1047" s="38">
        <f t="shared" si="49"/>
        <v>10</v>
      </c>
      <c r="P1047" s="38">
        <f t="shared" si="50"/>
        <v>3</v>
      </c>
      <c r="Q1047" s="12" t="str">
        <f>IF(I1047=0,"Never Recharged",INDEX(RFM_Method!$C$32:$G$36,6-K1047,P1047))</f>
        <v>Potential Loyalist</v>
      </c>
      <c r="R1047" s="39">
        <f>SUMIFS(Raw_DataUsage!$D$2:$D$5001,Raw_DataUsage!$B$2:$B$5001,A1047)/1024</f>
        <v>3.5991308593750002</v>
      </c>
      <c r="S1047" s="40">
        <f>SUMIFS(Raw_Calls!$D$2:$D$5001,Raw_Calls!$B$2:$B$5001,A1047)/60</f>
        <v>97.216666666666669</v>
      </c>
      <c r="T1047" s="38" t="str">
        <f>IF(COUNTIFS(Raw_Subscriptions!$B$2:$B$3001,A1047,Raw_Subscriptions!$F$2:$F$3001,"Active")&gt;0,"Yes","No")</f>
        <v>Yes</v>
      </c>
    </row>
    <row r="1048" spans="1:20" x14ac:dyDescent="0.3">
      <c r="A1048" s="13" t="str">
        <f>Raw_Customers!A1045</f>
        <v>C001044</v>
      </c>
      <c r="B1048" s="13" t="str">
        <f>Raw_Customers!B1045</f>
        <v>Suresh Sharma</v>
      </c>
      <c r="C1048" s="13" t="str">
        <f>Raw_Customers!E1045</f>
        <v>Chennai</v>
      </c>
      <c r="D1048" s="13" t="str">
        <f>Raw_Customers!F1045</f>
        <v>UP East</v>
      </c>
      <c r="E1048" s="13" t="str">
        <f>Raw_Customers!H1045</f>
        <v>Active</v>
      </c>
      <c r="F1048" s="35">
        <f>Raw_Customers!G1045</f>
        <v>44470</v>
      </c>
      <c r="G1048" s="36">
        <f>IF(I1048=0,"",INT(_xlfn.MAXIFS(Raw_Recharges!$D$2:$D$3001,Raw_Recharges!$B$2:$B$3001,A1048)))</f>
        <v>46041</v>
      </c>
      <c r="H1048" s="12">
        <f>IF(I1048=0,"",RFM_Method!$C$5-G1048)</f>
        <v>13</v>
      </c>
      <c r="I1048" s="12">
        <f>COUNTIFS(Raw_Recharges!$B$2:$B$3001,A1048)</f>
        <v>2</v>
      </c>
      <c r="J1048" s="37">
        <f>IF(I1048=0,"",SUMIFS(Raw_Recharges!$E$2:$E$3001,Raw_Recharges!$B$2:$B$3001,A1048))</f>
        <v>398</v>
      </c>
      <c r="K1048" s="38">
        <f>IF(I1048=0,0,IF(H1048&lt;=RFM_Method!$C$22,5,IF(H1048&lt;=RFM_Method!$C$23,4,IF(H1048&lt;=RFM_Method!$C$24,3,IF(H1048&lt;=RFM_Method!$C$25,2,1)))))</f>
        <v>5</v>
      </c>
      <c r="L1048" s="38">
        <f>IF(I1048=0,0,IF(I1048&gt;=RFM_Method!$E$22,5,IF(I1048&gt;=RFM_Method!$E$23,4,IF(I1048&gt;=RFM_Method!$E$24,3,IF(I1048&gt;=RFM_Method!$E$25,2,1)))))</f>
        <v>2</v>
      </c>
      <c r="M1048" s="38">
        <f>IF(I1048=0,0,IF(J1048&gt;=RFM_Method!$D$25,5,IF(J1048&gt;=RFM_Method!$D$24,4,IF(J1048&gt;=RFM_Method!$D$23,3,IF(J1048&gt;=RFM_Method!$D$22,2,1)))))</f>
        <v>2</v>
      </c>
      <c r="N1048" s="38" t="str">
        <f t="shared" si="48"/>
        <v>522</v>
      </c>
      <c r="O1048" s="38">
        <f t="shared" si="49"/>
        <v>9</v>
      </c>
      <c r="P1048" s="38">
        <f t="shared" si="50"/>
        <v>2</v>
      </c>
      <c r="Q1048" s="12" t="str">
        <f>IF(I1048=0,"Never Recharged",INDEX(RFM_Method!$C$32:$G$36,6-K1048,P1048))</f>
        <v>Promising</v>
      </c>
      <c r="R1048" s="39">
        <f>SUMIFS(Raw_DataUsage!$D$2:$D$5001,Raw_DataUsage!$B$2:$B$5001,A1048)/1024</f>
        <v>5.2211425781250007</v>
      </c>
      <c r="S1048" s="40">
        <f>SUMIFS(Raw_Calls!$D$2:$D$5001,Raw_Calls!$B$2:$B$5001,A1048)/60</f>
        <v>120.61666666666666</v>
      </c>
      <c r="T1048" s="38" t="str">
        <f>IF(COUNTIFS(Raw_Subscriptions!$B$2:$B$3001,A1048,Raw_Subscriptions!$F$2:$F$3001,"Active")&gt;0,"Yes","No")</f>
        <v>Yes</v>
      </c>
    </row>
    <row r="1049" spans="1:20" x14ac:dyDescent="0.3">
      <c r="A1049" s="13" t="str">
        <f>Raw_Customers!A1046</f>
        <v>C001045</v>
      </c>
      <c r="B1049" s="13" t="str">
        <f>Raw_Customers!B1046</f>
        <v>Suresh Jha</v>
      </c>
      <c r="C1049" s="13" t="str">
        <f>Raw_Customers!E1046</f>
        <v>Mumbai</v>
      </c>
      <c r="D1049" s="13" t="str">
        <f>Raw_Customers!F1046</f>
        <v>Maharashtra</v>
      </c>
      <c r="E1049" s="13" t="str">
        <f>Raw_Customers!H1046</f>
        <v>Active</v>
      </c>
      <c r="F1049" s="35">
        <f>Raw_Customers!G1046</f>
        <v>44688</v>
      </c>
      <c r="G1049" s="36">
        <f>IF(I1049=0,"",INT(_xlfn.MAXIFS(Raw_Recharges!$D$2:$D$3001,Raw_Recharges!$B$2:$B$3001,A1049)))</f>
        <v>45728</v>
      </c>
      <c r="H1049" s="12">
        <f>IF(I1049=0,"",RFM_Method!$C$5-G1049)</f>
        <v>326</v>
      </c>
      <c r="I1049" s="12">
        <f>COUNTIFS(Raw_Recharges!$B$2:$B$3001,A1049)</f>
        <v>1</v>
      </c>
      <c r="J1049" s="37">
        <f>IF(I1049=0,"",SUMIFS(Raw_Recharges!$E$2:$E$3001,Raw_Recharges!$B$2:$B$3001,A1049))</f>
        <v>479</v>
      </c>
      <c r="K1049" s="38">
        <f>IF(I1049=0,0,IF(H1049&lt;=RFM_Method!$C$22,5,IF(H1049&lt;=RFM_Method!$C$23,4,IF(H1049&lt;=RFM_Method!$C$24,3,IF(H1049&lt;=RFM_Method!$C$25,2,1)))))</f>
        <v>1</v>
      </c>
      <c r="L1049" s="38">
        <f>IF(I1049=0,0,IF(I1049&gt;=RFM_Method!$E$22,5,IF(I1049&gt;=RFM_Method!$E$23,4,IF(I1049&gt;=RFM_Method!$E$24,3,IF(I1049&gt;=RFM_Method!$E$25,2,1)))))</f>
        <v>1</v>
      </c>
      <c r="M1049" s="38">
        <f>IF(I1049=0,0,IF(J1049&gt;=RFM_Method!$D$25,5,IF(J1049&gt;=RFM_Method!$D$24,4,IF(J1049&gt;=RFM_Method!$D$23,3,IF(J1049&gt;=RFM_Method!$D$22,2,1)))))</f>
        <v>2</v>
      </c>
      <c r="N1049" s="38" t="str">
        <f t="shared" si="48"/>
        <v>112</v>
      </c>
      <c r="O1049" s="38">
        <f t="shared" si="49"/>
        <v>4</v>
      </c>
      <c r="P1049" s="38">
        <f t="shared" si="50"/>
        <v>2</v>
      </c>
      <c r="Q1049" s="12" t="str">
        <f>IF(I1049=0,"Never Recharged",INDEX(RFM_Method!$C$32:$G$36,6-K1049,P1049))</f>
        <v>Hibernating</v>
      </c>
      <c r="R1049" s="39">
        <f>SUMIFS(Raw_DataUsage!$D$2:$D$5001,Raw_DataUsage!$B$2:$B$5001,A1049)/1024</f>
        <v>1.115693359375</v>
      </c>
      <c r="S1049" s="40">
        <f>SUMIFS(Raw_Calls!$D$2:$D$5001,Raw_Calls!$B$2:$B$5001,A1049)/60</f>
        <v>37.966666666666669</v>
      </c>
      <c r="T1049" s="38" t="str">
        <f>IF(COUNTIFS(Raw_Subscriptions!$B$2:$B$3001,A1049,Raw_Subscriptions!$F$2:$F$3001,"Active")&gt;0,"Yes","No")</f>
        <v>No</v>
      </c>
    </row>
    <row r="1050" spans="1:20" x14ac:dyDescent="0.3">
      <c r="A1050" s="13" t="str">
        <f>Raw_Customers!A1047</f>
        <v>C001046</v>
      </c>
      <c r="B1050" s="13" t="str">
        <f>Raw_Customers!B1047</f>
        <v>Simran Singh</v>
      </c>
      <c r="C1050" s="13" t="str">
        <f>Raw_Customers!E1047</f>
        <v>Bangalore</v>
      </c>
      <c r="D1050" s="13" t="str">
        <f>Raw_Customers!F1047</f>
        <v>Gujarat</v>
      </c>
      <c r="E1050" s="13" t="str">
        <f>Raw_Customers!H1047</f>
        <v>Active</v>
      </c>
      <c r="F1050" s="35">
        <f>Raw_Customers!G1047</f>
        <v>44774</v>
      </c>
      <c r="G1050" s="36">
        <f>IF(I1050=0,"",INT(_xlfn.MAXIFS(Raw_Recharges!$D$2:$D$3001,Raw_Recharges!$B$2:$B$3001,A1050)))</f>
        <v>45747</v>
      </c>
      <c r="H1050" s="12">
        <f>IF(I1050=0,"",RFM_Method!$C$5-G1050)</f>
        <v>307</v>
      </c>
      <c r="I1050" s="12">
        <f>COUNTIFS(Raw_Recharges!$B$2:$B$3001,A1050)</f>
        <v>1</v>
      </c>
      <c r="J1050" s="37">
        <f>IF(I1050=0,"",SUMIFS(Raw_Recharges!$E$2:$E$3001,Raw_Recharges!$B$2:$B$3001,A1050))</f>
        <v>99</v>
      </c>
      <c r="K1050" s="38">
        <f>IF(I1050=0,0,IF(H1050&lt;=RFM_Method!$C$22,5,IF(H1050&lt;=RFM_Method!$C$23,4,IF(H1050&lt;=RFM_Method!$C$24,3,IF(H1050&lt;=RFM_Method!$C$25,2,1)))))</f>
        <v>1</v>
      </c>
      <c r="L1050" s="38">
        <f>IF(I1050=0,0,IF(I1050&gt;=RFM_Method!$E$22,5,IF(I1050&gt;=RFM_Method!$E$23,4,IF(I1050&gt;=RFM_Method!$E$24,3,IF(I1050&gt;=RFM_Method!$E$25,2,1)))))</f>
        <v>1</v>
      </c>
      <c r="M1050" s="38">
        <f>IF(I1050=0,0,IF(J1050&gt;=RFM_Method!$D$25,5,IF(J1050&gt;=RFM_Method!$D$24,4,IF(J1050&gt;=RFM_Method!$D$23,3,IF(J1050&gt;=RFM_Method!$D$22,2,1)))))</f>
        <v>1</v>
      </c>
      <c r="N1050" s="38" t="str">
        <f t="shared" si="48"/>
        <v>111</v>
      </c>
      <c r="O1050" s="38">
        <f t="shared" si="49"/>
        <v>3</v>
      </c>
      <c r="P1050" s="38">
        <f t="shared" si="50"/>
        <v>1</v>
      </c>
      <c r="Q1050" s="12" t="str">
        <f>IF(I1050=0,"Never Recharged",INDEX(RFM_Method!$C$32:$G$36,6-K1050,P1050))</f>
        <v>Lost</v>
      </c>
      <c r="R1050" s="39">
        <f>SUMIFS(Raw_DataUsage!$D$2:$D$5001,Raw_DataUsage!$B$2:$B$5001,A1050)/1024</f>
        <v>4.0469726562500004</v>
      </c>
      <c r="S1050" s="40">
        <f>SUMIFS(Raw_Calls!$D$2:$D$5001,Raw_Calls!$B$2:$B$5001,A1050)/60</f>
        <v>116.25</v>
      </c>
      <c r="T1050" s="38" t="str">
        <f>IF(COUNTIFS(Raw_Subscriptions!$B$2:$B$3001,A1050,Raw_Subscriptions!$F$2:$F$3001,"Active")&gt;0,"Yes","No")</f>
        <v>Yes</v>
      </c>
    </row>
    <row r="1051" spans="1:20" x14ac:dyDescent="0.3">
      <c r="A1051" s="13" t="str">
        <f>Raw_Customers!A1048</f>
        <v>C001047</v>
      </c>
      <c r="B1051" s="13" t="str">
        <f>Raw_Customers!B1048</f>
        <v>Vikram Yadav</v>
      </c>
      <c r="C1051" s="13" t="str">
        <f>Raw_Customers!E1048</f>
        <v>Delhi</v>
      </c>
      <c r="D1051" s="13" t="str">
        <f>Raw_Customers!F1048</f>
        <v>Gujarat</v>
      </c>
      <c r="E1051" s="13" t="str">
        <f>Raw_Customers!H1048</f>
        <v>Active</v>
      </c>
      <c r="F1051" s="35">
        <f>Raw_Customers!G1048</f>
        <v>45958</v>
      </c>
      <c r="G1051" s="36">
        <f>IF(I1051=0,"",INT(_xlfn.MAXIFS(Raw_Recharges!$D$2:$D$3001,Raw_Recharges!$B$2:$B$3001,A1051)))</f>
        <v>45753</v>
      </c>
      <c r="H1051" s="12">
        <f>IF(I1051=0,"",RFM_Method!$C$5-G1051)</f>
        <v>301</v>
      </c>
      <c r="I1051" s="12">
        <f>COUNTIFS(Raw_Recharges!$B$2:$B$3001,A1051)</f>
        <v>1</v>
      </c>
      <c r="J1051" s="37">
        <f>IF(I1051=0,"",SUMIFS(Raw_Recharges!$E$2:$E$3001,Raw_Recharges!$B$2:$B$3001,A1051))</f>
        <v>349</v>
      </c>
      <c r="K1051" s="38">
        <f>IF(I1051=0,0,IF(H1051&lt;=RFM_Method!$C$22,5,IF(H1051&lt;=RFM_Method!$C$23,4,IF(H1051&lt;=RFM_Method!$C$24,3,IF(H1051&lt;=RFM_Method!$C$25,2,1)))))</f>
        <v>1</v>
      </c>
      <c r="L1051" s="38">
        <f>IF(I1051=0,0,IF(I1051&gt;=RFM_Method!$E$22,5,IF(I1051&gt;=RFM_Method!$E$23,4,IF(I1051&gt;=RFM_Method!$E$24,3,IF(I1051&gt;=RFM_Method!$E$25,2,1)))))</f>
        <v>1</v>
      </c>
      <c r="M1051" s="38">
        <f>IF(I1051=0,0,IF(J1051&gt;=RFM_Method!$D$25,5,IF(J1051&gt;=RFM_Method!$D$24,4,IF(J1051&gt;=RFM_Method!$D$23,3,IF(J1051&gt;=RFM_Method!$D$22,2,1)))))</f>
        <v>1</v>
      </c>
      <c r="N1051" s="38" t="str">
        <f t="shared" si="48"/>
        <v>111</v>
      </c>
      <c r="O1051" s="38">
        <f t="shared" si="49"/>
        <v>3</v>
      </c>
      <c r="P1051" s="38">
        <f t="shared" si="50"/>
        <v>1</v>
      </c>
      <c r="Q1051" s="12" t="str">
        <f>IF(I1051=0,"Never Recharged",INDEX(RFM_Method!$C$32:$G$36,6-K1051,P1051))</f>
        <v>Lost</v>
      </c>
      <c r="R1051" s="39">
        <f>SUMIFS(Raw_DataUsage!$D$2:$D$5001,Raw_DataUsage!$B$2:$B$5001,A1051)/1024</f>
        <v>4.9683398437499999</v>
      </c>
      <c r="S1051" s="40">
        <f>SUMIFS(Raw_Calls!$D$2:$D$5001,Raw_Calls!$B$2:$B$5001,A1051)/60</f>
        <v>140.03333333333333</v>
      </c>
      <c r="T1051" s="38" t="str">
        <f>IF(COUNTIFS(Raw_Subscriptions!$B$2:$B$3001,A1051,Raw_Subscriptions!$F$2:$F$3001,"Active")&gt;0,"Yes","No")</f>
        <v>Yes</v>
      </c>
    </row>
    <row r="1052" spans="1:20" x14ac:dyDescent="0.3">
      <c r="A1052" s="13" t="str">
        <f>Raw_Customers!A1049</f>
        <v>C001048</v>
      </c>
      <c r="B1052" s="13" t="str">
        <f>Raw_Customers!B1049</f>
        <v>Anita Singh</v>
      </c>
      <c r="C1052" s="13" t="str">
        <f>Raw_Customers!E1049</f>
        <v>Chennai</v>
      </c>
      <c r="D1052" s="13" t="str">
        <f>Raw_Customers!F1049</f>
        <v>UP East</v>
      </c>
      <c r="E1052" s="13" t="str">
        <f>Raw_Customers!H1049</f>
        <v>Active</v>
      </c>
      <c r="F1052" s="35">
        <f>Raw_Customers!G1049</f>
        <v>45188</v>
      </c>
      <c r="G1052" s="36" t="str">
        <f>IF(I1052=0,"",INT(_xlfn.MAXIFS(Raw_Recharges!$D$2:$D$3001,Raw_Recharges!$B$2:$B$3001,A1052)))</f>
        <v/>
      </c>
      <c r="H1052" s="12" t="str">
        <f>IF(I1052=0,"",RFM_Method!$C$5-G1052)</f>
        <v/>
      </c>
      <c r="I1052" s="12">
        <f>COUNTIFS(Raw_Recharges!$B$2:$B$3001,A1052)</f>
        <v>0</v>
      </c>
      <c r="J1052" s="37" t="str">
        <f>IF(I1052=0,"",SUMIFS(Raw_Recharges!$E$2:$E$3001,Raw_Recharges!$B$2:$B$3001,A1052))</f>
        <v/>
      </c>
      <c r="K1052" s="38">
        <f>IF(I1052=0,0,IF(H1052&lt;=RFM_Method!$C$22,5,IF(H1052&lt;=RFM_Method!$C$23,4,IF(H1052&lt;=RFM_Method!$C$24,3,IF(H1052&lt;=RFM_Method!$C$25,2,1)))))</f>
        <v>0</v>
      </c>
      <c r="L1052" s="38">
        <f>IF(I1052=0,0,IF(I1052&gt;=RFM_Method!$E$22,5,IF(I1052&gt;=RFM_Method!$E$23,4,IF(I1052&gt;=RFM_Method!$E$24,3,IF(I1052&gt;=RFM_Method!$E$25,2,1)))))</f>
        <v>0</v>
      </c>
      <c r="M1052" s="38">
        <f>IF(I1052=0,0,IF(J1052&gt;=RFM_Method!$D$25,5,IF(J1052&gt;=RFM_Method!$D$24,4,IF(J1052&gt;=RFM_Method!$D$23,3,IF(J1052&gt;=RFM_Method!$D$22,2,1)))))</f>
        <v>0</v>
      </c>
      <c r="N1052" s="38" t="str">
        <f t="shared" si="48"/>
        <v>000</v>
      </c>
      <c r="O1052" s="38">
        <f t="shared" si="49"/>
        <v>0</v>
      </c>
      <c r="P1052" s="38">
        <f t="shared" si="50"/>
        <v>0</v>
      </c>
      <c r="Q1052" s="12" t="str">
        <f>IF(I1052=0,"Never Recharged",INDEX(RFM_Method!$C$32:$G$36,6-K1052,P1052))</f>
        <v>Never Recharged</v>
      </c>
      <c r="R1052" s="39">
        <f>SUMIFS(Raw_DataUsage!$D$2:$D$5001,Raw_DataUsage!$B$2:$B$5001,A1052)/1024</f>
        <v>3.8357226562499998</v>
      </c>
      <c r="S1052" s="40">
        <f>SUMIFS(Raw_Calls!$D$2:$D$5001,Raw_Calls!$B$2:$B$5001,A1052)/60</f>
        <v>0</v>
      </c>
      <c r="T1052" s="38" t="str">
        <f>IF(COUNTIFS(Raw_Subscriptions!$B$2:$B$3001,A1052,Raw_Subscriptions!$F$2:$F$3001,"Active")&gt;0,"Yes","No")</f>
        <v>No</v>
      </c>
    </row>
    <row r="1053" spans="1:20" x14ac:dyDescent="0.3">
      <c r="A1053" s="13" t="str">
        <f>Raw_Customers!A1050</f>
        <v>C001049</v>
      </c>
      <c r="B1053" s="13" t="str">
        <f>Raw_Customers!B1050</f>
        <v>Priya Mishra</v>
      </c>
      <c r="C1053" s="13" t="str">
        <f>Raw_Customers!E1050</f>
        <v>Hyderabad</v>
      </c>
      <c r="D1053" s="13" t="str">
        <f>Raw_Customers!F1050</f>
        <v>Tamil Nadu</v>
      </c>
      <c r="E1053" s="13" t="str">
        <f>Raw_Customers!H1050</f>
        <v>Active</v>
      </c>
      <c r="F1053" s="35">
        <f>Raw_Customers!G1050</f>
        <v>44172</v>
      </c>
      <c r="G1053" s="36">
        <f>IF(I1053=0,"",INT(_xlfn.MAXIFS(Raw_Recharges!$D$2:$D$3001,Raw_Recharges!$B$2:$B$3001,A1053)))</f>
        <v>45724</v>
      </c>
      <c r="H1053" s="12">
        <f>IF(I1053=0,"",RFM_Method!$C$5-G1053)</f>
        <v>330</v>
      </c>
      <c r="I1053" s="12">
        <f>COUNTIFS(Raw_Recharges!$B$2:$B$3001,A1053)</f>
        <v>1</v>
      </c>
      <c r="J1053" s="37">
        <f>IF(I1053=0,"",SUMIFS(Raw_Recharges!$E$2:$E$3001,Raw_Recharges!$B$2:$B$3001,A1053))</f>
        <v>479</v>
      </c>
      <c r="K1053" s="38">
        <f>IF(I1053=0,0,IF(H1053&lt;=RFM_Method!$C$22,5,IF(H1053&lt;=RFM_Method!$C$23,4,IF(H1053&lt;=RFM_Method!$C$24,3,IF(H1053&lt;=RFM_Method!$C$25,2,1)))))</f>
        <v>1</v>
      </c>
      <c r="L1053" s="38">
        <f>IF(I1053=0,0,IF(I1053&gt;=RFM_Method!$E$22,5,IF(I1053&gt;=RFM_Method!$E$23,4,IF(I1053&gt;=RFM_Method!$E$24,3,IF(I1053&gt;=RFM_Method!$E$25,2,1)))))</f>
        <v>1</v>
      </c>
      <c r="M1053" s="38">
        <f>IF(I1053=0,0,IF(J1053&gt;=RFM_Method!$D$25,5,IF(J1053&gt;=RFM_Method!$D$24,4,IF(J1053&gt;=RFM_Method!$D$23,3,IF(J1053&gt;=RFM_Method!$D$22,2,1)))))</f>
        <v>2</v>
      </c>
      <c r="N1053" s="38" t="str">
        <f t="shared" si="48"/>
        <v>112</v>
      </c>
      <c r="O1053" s="38">
        <f t="shared" si="49"/>
        <v>4</v>
      </c>
      <c r="P1053" s="38">
        <f t="shared" si="50"/>
        <v>2</v>
      </c>
      <c r="Q1053" s="12" t="str">
        <f>IF(I1053=0,"Never Recharged",INDEX(RFM_Method!$C$32:$G$36,6-K1053,P1053))</f>
        <v>Hibernating</v>
      </c>
      <c r="R1053" s="39">
        <f>SUMIFS(Raw_DataUsage!$D$2:$D$5001,Raw_DataUsage!$B$2:$B$5001,A1053)/1024</f>
        <v>3.3968457031249999</v>
      </c>
      <c r="S1053" s="40">
        <f>SUMIFS(Raw_Calls!$D$2:$D$5001,Raw_Calls!$B$2:$B$5001,A1053)/60</f>
        <v>49.85</v>
      </c>
      <c r="T1053" s="38" t="str">
        <f>IF(COUNTIFS(Raw_Subscriptions!$B$2:$B$3001,A1053,Raw_Subscriptions!$F$2:$F$3001,"Active")&gt;0,"Yes","No")</f>
        <v>No</v>
      </c>
    </row>
    <row r="1054" spans="1:20" x14ac:dyDescent="0.3">
      <c r="A1054" s="13" t="str">
        <f>Raw_Customers!A1051</f>
        <v>C001050</v>
      </c>
      <c r="B1054" s="13" t="str">
        <f>Raw_Customers!B1051</f>
        <v>Vikram Sharma</v>
      </c>
      <c r="C1054" s="13" t="str">
        <f>Raw_Customers!E1051</f>
        <v>Hyderabad</v>
      </c>
      <c r="D1054" s="13" t="str">
        <f>Raw_Customers!F1051</f>
        <v>Punjab</v>
      </c>
      <c r="E1054" s="13" t="str">
        <f>Raw_Customers!H1051</f>
        <v>Inactive</v>
      </c>
      <c r="F1054" s="35">
        <f>Raw_Customers!G1051</f>
        <v>44978</v>
      </c>
      <c r="G1054" s="36" t="str">
        <f>IF(I1054=0,"",INT(_xlfn.MAXIFS(Raw_Recharges!$D$2:$D$3001,Raw_Recharges!$B$2:$B$3001,A1054)))</f>
        <v/>
      </c>
      <c r="H1054" s="12" t="str">
        <f>IF(I1054=0,"",RFM_Method!$C$5-G1054)</f>
        <v/>
      </c>
      <c r="I1054" s="12">
        <f>COUNTIFS(Raw_Recharges!$B$2:$B$3001,A1054)</f>
        <v>0</v>
      </c>
      <c r="J1054" s="37" t="str">
        <f>IF(I1054=0,"",SUMIFS(Raw_Recharges!$E$2:$E$3001,Raw_Recharges!$B$2:$B$3001,A1054))</f>
        <v/>
      </c>
      <c r="K1054" s="38">
        <f>IF(I1054=0,0,IF(H1054&lt;=RFM_Method!$C$22,5,IF(H1054&lt;=RFM_Method!$C$23,4,IF(H1054&lt;=RFM_Method!$C$24,3,IF(H1054&lt;=RFM_Method!$C$25,2,1)))))</f>
        <v>0</v>
      </c>
      <c r="L1054" s="38">
        <f>IF(I1054=0,0,IF(I1054&gt;=RFM_Method!$E$22,5,IF(I1054&gt;=RFM_Method!$E$23,4,IF(I1054&gt;=RFM_Method!$E$24,3,IF(I1054&gt;=RFM_Method!$E$25,2,1)))))</f>
        <v>0</v>
      </c>
      <c r="M1054" s="38">
        <f>IF(I1054=0,0,IF(J1054&gt;=RFM_Method!$D$25,5,IF(J1054&gt;=RFM_Method!$D$24,4,IF(J1054&gt;=RFM_Method!$D$23,3,IF(J1054&gt;=RFM_Method!$D$22,2,1)))))</f>
        <v>0</v>
      </c>
      <c r="N1054" s="38" t="str">
        <f t="shared" si="48"/>
        <v>000</v>
      </c>
      <c r="O1054" s="38">
        <f t="shared" si="49"/>
        <v>0</v>
      </c>
      <c r="P1054" s="38">
        <f t="shared" si="50"/>
        <v>0</v>
      </c>
      <c r="Q1054" s="12" t="str">
        <f>IF(I1054=0,"Never Recharged",INDEX(RFM_Method!$C$32:$G$36,6-K1054,P1054))</f>
        <v>Never Recharged</v>
      </c>
      <c r="R1054" s="39">
        <f>SUMIFS(Raw_DataUsage!$D$2:$D$5001,Raw_DataUsage!$B$2:$B$5001,A1054)/1024</f>
        <v>1.4064062500000001</v>
      </c>
      <c r="S1054" s="40">
        <f>SUMIFS(Raw_Calls!$D$2:$D$5001,Raw_Calls!$B$2:$B$5001,A1054)/60</f>
        <v>143.31666666666666</v>
      </c>
      <c r="T1054" s="38" t="str">
        <f>IF(COUNTIFS(Raw_Subscriptions!$B$2:$B$3001,A1054,Raw_Subscriptions!$F$2:$F$3001,"Active")&gt;0,"Yes","No")</f>
        <v>No</v>
      </c>
    </row>
    <row r="1055" spans="1:20" x14ac:dyDescent="0.3">
      <c r="A1055" s="13" t="str">
        <f>Raw_Customers!A1052</f>
        <v>C001051</v>
      </c>
      <c r="B1055" s="13" t="str">
        <f>Raw_Customers!B1052</f>
        <v>Raj Kumar</v>
      </c>
      <c r="C1055" s="13" t="str">
        <f>Raw_Customers!E1052</f>
        <v>Chennai</v>
      </c>
      <c r="D1055" s="13" t="str">
        <f>Raw_Customers!F1052</f>
        <v>Gujarat</v>
      </c>
      <c r="E1055" s="13" t="str">
        <f>Raw_Customers!H1052</f>
        <v>Inactive</v>
      </c>
      <c r="F1055" s="35">
        <f>Raw_Customers!G1052</f>
        <v>44437</v>
      </c>
      <c r="G1055" s="36" t="str">
        <f>IF(I1055=0,"",INT(_xlfn.MAXIFS(Raw_Recharges!$D$2:$D$3001,Raw_Recharges!$B$2:$B$3001,A1055)))</f>
        <v/>
      </c>
      <c r="H1055" s="12" t="str">
        <f>IF(I1055=0,"",RFM_Method!$C$5-G1055)</f>
        <v/>
      </c>
      <c r="I1055" s="12">
        <f>COUNTIFS(Raw_Recharges!$B$2:$B$3001,A1055)</f>
        <v>0</v>
      </c>
      <c r="J1055" s="37" t="str">
        <f>IF(I1055=0,"",SUMIFS(Raw_Recharges!$E$2:$E$3001,Raw_Recharges!$B$2:$B$3001,A1055))</f>
        <v/>
      </c>
      <c r="K1055" s="38">
        <f>IF(I1055=0,0,IF(H1055&lt;=RFM_Method!$C$22,5,IF(H1055&lt;=RFM_Method!$C$23,4,IF(H1055&lt;=RFM_Method!$C$24,3,IF(H1055&lt;=RFM_Method!$C$25,2,1)))))</f>
        <v>0</v>
      </c>
      <c r="L1055" s="38">
        <f>IF(I1055=0,0,IF(I1055&gt;=RFM_Method!$E$22,5,IF(I1055&gt;=RFM_Method!$E$23,4,IF(I1055&gt;=RFM_Method!$E$24,3,IF(I1055&gt;=RFM_Method!$E$25,2,1)))))</f>
        <v>0</v>
      </c>
      <c r="M1055" s="38">
        <f>IF(I1055=0,0,IF(J1055&gt;=RFM_Method!$D$25,5,IF(J1055&gt;=RFM_Method!$D$24,4,IF(J1055&gt;=RFM_Method!$D$23,3,IF(J1055&gt;=RFM_Method!$D$22,2,1)))))</f>
        <v>0</v>
      </c>
      <c r="N1055" s="38" t="str">
        <f t="shared" si="48"/>
        <v>000</v>
      </c>
      <c r="O1055" s="38">
        <f t="shared" si="49"/>
        <v>0</v>
      </c>
      <c r="P1055" s="38">
        <f t="shared" si="50"/>
        <v>0</v>
      </c>
      <c r="Q1055" s="12" t="str">
        <f>IF(I1055=0,"Never Recharged",INDEX(RFM_Method!$C$32:$G$36,6-K1055,P1055))</f>
        <v>Never Recharged</v>
      </c>
      <c r="R1055" s="39">
        <f>SUMIFS(Raw_DataUsage!$D$2:$D$5001,Raw_DataUsage!$B$2:$B$5001,A1055)/1024</f>
        <v>1.222646484375</v>
      </c>
      <c r="S1055" s="40">
        <f>SUMIFS(Raw_Calls!$D$2:$D$5001,Raw_Calls!$B$2:$B$5001,A1055)/60</f>
        <v>184.45</v>
      </c>
      <c r="T1055" s="38" t="str">
        <f>IF(COUNTIFS(Raw_Subscriptions!$B$2:$B$3001,A1055,Raw_Subscriptions!$F$2:$F$3001,"Active")&gt;0,"Yes","No")</f>
        <v>No</v>
      </c>
    </row>
    <row r="1056" spans="1:20" x14ac:dyDescent="0.3">
      <c r="A1056" s="13" t="str">
        <f>Raw_Customers!A1053</f>
        <v>C001052</v>
      </c>
      <c r="B1056" s="13" t="str">
        <f>Raw_Customers!B1053</f>
        <v>Suresh Kumar</v>
      </c>
      <c r="C1056" s="13" t="str">
        <f>Raw_Customers!E1053</f>
        <v>Hyderabad</v>
      </c>
      <c r="D1056" s="13" t="str">
        <f>Raw_Customers!F1053</f>
        <v>Andhra Pradesh</v>
      </c>
      <c r="E1056" s="13" t="str">
        <f>Raw_Customers!H1053</f>
        <v>Active</v>
      </c>
      <c r="F1056" s="35">
        <f>Raw_Customers!G1053</f>
        <v>45043</v>
      </c>
      <c r="G1056" s="36" t="str">
        <f>IF(I1056=0,"",INT(_xlfn.MAXIFS(Raw_Recharges!$D$2:$D$3001,Raw_Recharges!$B$2:$B$3001,A1056)))</f>
        <v/>
      </c>
      <c r="H1056" s="12" t="str">
        <f>IF(I1056=0,"",RFM_Method!$C$5-G1056)</f>
        <v/>
      </c>
      <c r="I1056" s="12">
        <f>COUNTIFS(Raw_Recharges!$B$2:$B$3001,A1056)</f>
        <v>0</v>
      </c>
      <c r="J1056" s="37" t="str">
        <f>IF(I1056=0,"",SUMIFS(Raw_Recharges!$E$2:$E$3001,Raw_Recharges!$B$2:$B$3001,A1056))</f>
        <v/>
      </c>
      <c r="K1056" s="38">
        <f>IF(I1056=0,0,IF(H1056&lt;=RFM_Method!$C$22,5,IF(H1056&lt;=RFM_Method!$C$23,4,IF(H1056&lt;=RFM_Method!$C$24,3,IF(H1056&lt;=RFM_Method!$C$25,2,1)))))</f>
        <v>0</v>
      </c>
      <c r="L1056" s="38">
        <f>IF(I1056=0,0,IF(I1056&gt;=RFM_Method!$E$22,5,IF(I1056&gt;=RFM_Method!$E$23,4,IF(I1056&gt;=RFM_Method!$E$24,3,IF(I1056&gt;=RFM_Method!$E$25,2,1)))))</f>
        <v>0</v>
      </c>
      <c r="M1056" s="38">
        <f>IF(I1056=0,0,IF(J1056&gt;=RFM_Method!$D$25,5,IF(J1056&gt;=RFM_Method!$D$24,4,IF(J1056&gt;=RFM_Method!$D$23,3,IF(J1056&gt;=RFM_Method!$D$22,2,1)))))</f>
        <v>0</v>
      </c>
      <c r="N1056" s="38" t="str">
        <f t="shared" si="48"/>
        <v>000</v>
      </c>
      <c r="O1056" s="38">
        <f t="shared" si="49"/>
        <v>0</v>
      </c>
      <c r="P1056" s="38">
        <f t="shared" si="50"/>
        <v>0</v>
      </c>
      <c r="Q1056" s="12" t="str">
        <f>IF(I1056=0,"Never Recharged",INDEX(RFM_Method!$C$32:$G$36,6-K1056,P1056))</f>
        <v>Never Recharged</v>
      </c>
      <c r="R1056" s="39">
        <f>SUMIFS(Raw_DataUsage!$D$2:$D$5001,Raw_DataUsage!$B$2:$B$5001,A1056)/1024</f>
        <v>3.1827734374999999</v>
      </c>
      <c r="S1056" s="40">
        <f>SUMIFS(Raw_Calls!$D$2:$D$5001,Raw_Calls!$B$2:$B$5001,A1056)/60</f>
        <v>154.03333333333333</v>
      </c>
      <c r="T1056" s="38" t="str">
        <f>IF(COUNTIFS(Raw_Subscriptions!$B$2:$B$3001,A1056,Raw_Subscriptions!$F$2:$F$3001,"Active")&gt;0,"Yes","No")</f>
        <v>No</v>
      </c>
    </row>
    <row r="1057" spans="1:20" x14ac:dyDescent="0.3">
      <c r="A1057" s="13" t="str">
        <f>Raw_Customers!A1054</f>
        <v>C001053</v>
      </c>
      <c r="B1057" s="13" t="str">
        <f>Raw_Customers!B1054</f>
        <v>Pooja Mishra</v>
      </c>
      <c r="C1057" s="13" t="str">
        <f>Raw_Customers!E1054</f>
        <v>Bangalore</v>
      </c>
      <c r="D1057" s="13" t="str">
        <f>Raw_Customers!F1054</f>
        <v>Tamil Nadu</v>
      </c>
      <c r="E1057" s="13" t="str">
        <f>Raw_Customers!H1054</f>
        <v>Active</v>
      </c>
      <c r="F1057" s="35">
        <f>Raw_Customers!G1054</f>
        <v>45117</v>
      </c>
      <c r="G1057" s="36">
        <f>IF(I1057=0,"",INT(_xlfn.MAXIFS(Raw_Recharges!$D$2:$D$3001,Raw_Recharges!$B$2:$B$3001,A1057)))</f>
        <v>45781</v>
      </c>
      <c r="H1057" s="12">
        <f>IF(I1057=0,"",RFM_Method!$C$5-G1057)</f>
        <v>273</v>
      </c>
      <c r="I1057" s="12">
        <f>COUNTIFS(Raw_Recharges!$B$2:$B$3001,A1057)</f>
        <v>1</v>
      </c>
      <c r="J1057" s="37">
        <f>IF(I1057=0,"",SUMIFS(Raw_Recharges!$E$2:$E$3001,Raw_Recharges!$B$2:$B$3001,A1057))</f>
        <v>666</v>
      </c>
      <c r="K1057" s="38">
        <f>IF(I1057=0,0,IF(H1057&lt;=RFM_Method!$C$22,5,IF(H1057&lt;=RFM_Method!$C$23,4,IF(H1057&lt;=RFM_Method!$C$24,3,IF(H1057&lt;=RFM_Method!$C$25,2,1)))))</f>
        <v>1</v>
      </c>
      <c r="L1057" s="38">
        <f>IF(I1057=0,0,IF(I1057&gt;=RFM_Method!$E$22,5,IF(I1057&gt;=RFM_Method!$E$23,4,IF(I1057&gt;=RFM_Method!$E$24,3,IF(I1057&gt;=RFM_Method!$E$25,2,1)))))</f>
        <v>1</v>
      </c>
      <c r="M1057" s="38">
        <f>IF(I1057=0,0,IF(J1057&gt;=RFM_Method!$D$25,5,IF(J1057&gt;=RFM_Method!$D$24,4,IF(J1057&gt;=RFM_Method!$D$23,3,IF(J1057&gt;=RFM_Method!$D$22,2,1)))))</f>
        <v>3</v>
      </c>
      <c r="N1057" s="38" t="str">
        <f t="shared" si="48"/>
        <v>113</v>
      </c>
      <c r="O1057" s="38">
        <f t="shared" si="49"/>
        <v>5</v>
      </c>
      <c r="P1057" s="38">
        <f t="shared" si="50"/>
        <v>2</v>
      </c>
      <c r="Q1057" s="12" t="str">
        <f>IF(I1057=0,"Never Recharged",INDEX(RFM_Method!$C$32:$G$36,6-K1057,P1057))</f>
        <v>Hibernating</v>
      </c>
      <c r="R1057" s="39">
        <f>SUMIFS(Raw_DataUsage!$D$2:$D$5001,Raw_DataUsage!$B$2:$B$5001,A1057)/1024</f>
        <v>6.8294921874999996</v>
      </c>
      <c r="S1057" s="40">
        <f>SUMIFS(Raw_Calls!$D$2:$D$5001,Raw_Calls!$B$2:$B$5001,A1057)/60</f>
        <v>40</v>
      </c>
      <c r="T1057" s="38" t="str">
        <f>IF(COUNTIFS(Raw_Subscriptions!$B$2:$B$3001,A1057,Raw_Subscriptions!$F$2:$F$3001,"Active")&gt;0,"Yes","No")</f>
        <v>No</v>
      </c>
    </row>
    <row r="1058" spans="1:20" x14ac:dyDescent="0.3">
      <c r="A1058" s="13" t="str">
        <f>Raw_Customers!A1055</f>
        <v>C001054</v>
      </c>
      <c r="B1058" s="13" t="str">
        <f>Raw_Customers!B1055</f>
        <v>Rahul Khan</v>
      </c>
      <c r="C1058" s="13" t="str">
        <f>Raw_Customers!E1055</f>
        <v>Delhi</v>
      </c>
      <c r="D1058" s="13" t="str">
        <f>Raw_Customers!F1055</f>
        <v>Mumbai</v>
      </c>
      <c r="E1058" s="13" t="str">
        <f>Raw_Customers!H1055</f>
        <v>Active</v>
      </c>
      <c r="F1058" s="35">
        <f>Raw_Customers!G1055</f>
        <v>44555</v>
      </c>
      <c r="G1058" s="36">
        <f>IF(I1058=0,"",INT(_xlfn.MAXIFS(Raw_Recharges!$D$2:$D$3001,Raw_Recharges!$B$2:$B$3001,A1058)))</f>
        <v>45805</v>
      </c>
      <c r="H1058" s="12">
        <f>IF(I1058=0,"",RFM_Method!$C$5-G1058)</f>
        <v>249</v>
      </c>
      <c r="I1058" s="12">
        <f>COUNTIFS(Raw_Recharges!$B$2:$B$3001,A1058)</f>
        <v>1</v>
      </c>
      <c r="J1058" s="37">
        <f>IF(I1058=0,"",SUMIFS(Raw_Recharges!$E$2:$E$3001,Raw_Recharges!$B$2:$B$3001,A1058))</f>
        <v>999</v>
      </c>
      <c r="K1058" s="38">
        <f>IF(I1058=0,0,IF(H1058&lt;=RFM_Method!$C$22,5,IF(H1058&lt;=RFM_Method!$C$23,4,IF(H1058&lt;=RFM_Method!$C$24,3,IF(H1058&lt;=RFM_Method!$C$25,2,1)))))</f>
        <v>1</v>
      </c>
      <c r="L1058" s="38">
        <f>IF(I1058=0,0,IF(I1058&gt;=RFM_Method!$E$22,5,IF(I1058&gt;=RFM_Method!$E$23,4,IF(I1058&gt;=RFM_Method!$E$24,3,IF(I1058&gt;=RFM_Method!$E$25,2,1)))))</f>
        <v>1</v>
      </c>
      <c r="M1058" s="38">
        <f>IF(I1058=0,0,IF(J1058&gt;=RFM_Method!$D$25,5,IF(J1058&gt;=RFM_Method!$D$24,4,IF(J1058&gt;=RFM_Method!$D$23,3,IF(J1058&gt;=RFM_Method!$D$22,2,1)))))</f>
        <v>3</v>
      </c>
      <c r="N1058" s="38" t="str">
        <f t="shared" si="48"/>
        <v>113</v>
      </c>
      <c r="O1058" s="38">
        <f t="shared" si="49"/>
        <v>5</v>
      </c>
      <c r="P1058" s="38">
        <f t="shared" si="50"/>
        <v>2</v>
      </c>
      <c r="Q1058" s="12" t="str">
        <f>IF(I1058=0,"Never Recharged",INDEX(RFM_Method!$C$32:$G$36,6-K1058,P1058))</f>
        <v>Hibernating</v>
      </c>
      <c r="R1058" s="39">
        <f>SUMIFS(Raw_DataUsage!$D$2:$D$5001,Raw_DataUsage!$B$2:$B$5001,A1058)/1024</f>
        <v>0</v>
      </c>
      <c r="S1058" s="40">
        <f>SUMIFS(Raw_Calls!$D$2:$D$5001,Raw_Calls!$B$2:$B$5001,A1058)/60</f>
        <v>87.033333333333331</v>
      </c>
      <c r="T1058" s="38" t="str">
        <f>IF(COUNTIFS(Raw_Subscriptions!$B$2:$B$3001,A1058,Raw_Subscriptions!$F$2:$F$3001,"Active")&gt;0,"Yes","No")</f>
        <v>Yes</v>
      </c>
    </row>
    <row r="1059" spans="1:20" x14ac:dyDescent="0.3">
      <c r="A1059" s="13" t="str">
        <f>Raw_Customers!A1056</f>
        <v>C001055</v>
      </c>
      <c r="B1059" s="13" t="str">
        <f>Raw_Customers!B1056</f>
        <v>Neha Mishra</v>
      </c>
      <c r="C1059" s="13" t="str">
        <f>Raw_Customers!E1056</f>
        <v>Pune</v>
      </c>
      <c r="D1059" s="13" t="str">
        <f>Raw_Customers!F1056</f>
        <v>Delhi NCR</v>
      </c>
      <c r="E1059" s="13" t="str">
        <f>Raw_Customers!H1056</f>
        <v>Inactive</v>
      </c>
      <c r="F1059" s="35">
        <f>Raw_Customers!G1056</f>
        <v>45487</v>
      </c>
      <c r="G1059" s="36">
        <f>IF(I1059=0,"",INT(_xlfn.MAXIFS(Raw_Recharges!$D$2:$D$3001,Raw_Recharges!$B$2:$B$3001,A1059)))</f>
        <v>46030</v>
      </c>
      <c r="H1059" s="12">
        <f>IF(I1059=0,"",RFM_Method!$C$5-G1059)</f>
        <v>24</v>
      </c>
      <c r="I1059" s="12">
        <f>COUNTIFS(Raw_Recharges!$B$2:$B$3001,A1059)</f>
        <v>1</v>
      </c>
      <c r="J1059" s="37">
        <f>IF(I1059=0,"",SUMIFS(Raw_Recharges!$E$2:$E$3001,Raw_Recharges!$B$2:$B$3001,A1059))</f>
        <v>148</v>
      </c>
      <c r="K1059" s="38">
        <f>IF(I1059=0,0,IF(H1059&lt;=RFM_Method!$C$22,5,IF(H1059&lt;=RFM_Method!$C$23,4,IF(H1059&lt;=RFM_Method!$C$24,3,IF(H1059&lt;=RFM_Method!$C$25,2,1)))))</f>
        <v>5</v>
      </c>
      <c r="L1059" s="38">
        <f>IF(I1059=0,0,IF(I1059&gt;=RFM_Method!$E$22,5,IF(I1059&gt;=RFM_Method!$E$23,4,IF(I1059&gt;=RFM_Method!$E$24,3,IF(I1059&gt;=RFM_Method!$E$25,2,1)))))</f>
        <v>1</v>
      </c>
      <c r="M1059" s="38">
        <f>IF(I1059=0,0,IF(J1059&gt;=RFM_Method!$D$25,5,IF(J1059&gt;=RFM_Method!$D$24,4,IF(J1059&gt;=RFM_Method!$D$23,3,IF(J1059&gt;=RFM_Method!$D$22,2,1)))))</f>
        <v>1</v>
      </c>
      <c r="N1059" s="38" t="str">
        <f t="shared" si="48"/>
        <v>511</v>
      </c>
      <c r="O1059" s="38">
        <f t="shared" si="49"/>
        <v>7</v>
      </c>
      <c r="P1059" s="38">
        <f t="shared" si="50"/>
        <v>1</v>
      </c>
      <c r="Q1059" s="12" t="str">
        <f>IF(I1059=0,"Never Recharged",INDEX(RFM_Method!$C$32:$G$36,6-K1059,P1059))</f>
        <v>New Customers</v>
      </c>
      <c r="R1059" s="39">
        <f>SUMIFS(Raw_DataUsage!$D$2:$D$5001,Raw_DataUsage!$B$2:$B$5001,A1059)/1024</f>
        <v>2.7225976562500005</v>
      </c>
      <c r="S1059" s="40">
        <f>SUMIFS(Raw_Calls!$D$2:$D$5001,Raw_Calls!$B$2:$B$5001,A1059)/60</f>
        <v>159.25</v>
      </c>
      <c r="T1059" s="38" t="str">
        <f>IF(COUNTIFS(Raw_Subscriptions!$B$2:$B$3001,A1059,Raw_Subscriptions!$F$2:$F$3001,"Active")&gt;0,"Yes","No")</f>
        <v>Yes</v>
      </c>
    </row>
    <row r="1060" spans="1:20" x14ac:dyDescent="0.3">
      <c r="A1060" s="13" t="str">
        <f>Raw_Customers!A1057</f>
        <v>C001056</v>
      </c>
      <c r="B1060" s="13" t="str">
        <f>Raw_Customers!B1057</f>
        <v>Pooja Yadav</v>
      </c>
      <c r="C1060" s="13" t="str">
        <f>Raw_Customers!E1057</f>
        <v>Hyderabad</v>
      </c>
      <c r="D1060" s="13" t="str">
        <f>Raw_Customers!F1057</f>
        <v>UP East</v>
      </c>
      <c r="E1060" s="13" t="str">
        <f>Raw_Customers!H1057</f>
        <v>Active</v>
      </c>
      <c r="F1060" s="35">
        <f>Raw_Customers!G1057</f>
        <v>45675</v>
      </c>
      <c r="G1060" s="36">
        <f>IF(I1060=0,"",INT(_xlfn.MAXIFS(Raw_Recharges!$D$2:$D$3001,Raw_Recharges!$B$2:$B$3001,A1060)))</f>
        <v>46035</v>
      </c>
      <c r="H1060" s="12">
        <f>IF(I1060=0,"",RFM_Method!$C$5-G1060)</f>
        <v>19</v>
      </c>
      <c r="I1060" s="12">
        <f>COUNTIFS(Raw_Recharges!$B$2:$B$3001,A1060)</f>
        <v>3</v>
      </c>
      <c r="J1060" s="37">
        <f>IF(I1060=0,"",SUMIFS(Raw_Recharges!$E$2:$E$3001,Raw_Recharges!$B$2:$B$3001,A1060))</f>
        <v>797</v>
      </c>
      <c r="K1060" s="38">
        <f>IF(I1060=0,0,IF(H1060&lt;=RFM_Method!$C$22,5,IF(H1060&lt;=RFM_Method!$C$23,4,IF(H1060&lt;=RFM_Method!$C$24,3,IF(H1060&lt;=RFM_Method!$C$25,2,1)))))</f>
        <v>5</v>
      </c>
      <c r="L1060" s="38">
        <f>IF(I1060=0,0,IF(I1060&gt;=RFM_Method!$E$22,5,IF(I1060&gt;=RFM_Method!$E$23,4,IF(I1060&gt;=RFM_Method!$E$24,3,IF(I1060&gt;=RFM_Method!$E$25,2,1)))))</f>
        <v>3</v>
      </c>
      <c r="M1060" s="38">
        <f>IF(I1060=0,0,IF(J1060&gt;=RFM_Method!$D$25,5,IF(J1060&gt;=RFM_Method!$D$24,4,IF(J1060&gt;=RFM_Method!$D$23,3,IF(J1060&gt;=RFM_Method!$D$22,2,1)))))</f>
        <v>3</v>
      </c>
      <c r="N1060" s="38" t="str">
        <f t="shared" si="48"/>
        <v>533</v>
      </c>
      <c r="O1060" s="38">
        <f t="shared" si="49"/>
        <v>11</v>
      </c>
      <c r="P1060" s="38">
        <f t="shared" si="50"/>
        <v>3</v>
      </c>
      <c r="Q1060" s="12" t="str">
        <f>IF(I1060=0,"Never Recharged",INDEX(RFM_Method!$C$32:$G$36,6-K1060,P1060))</f>
        <v>Potential Loyalist</v>
      </c>
      <c r="R1060" s="39">
        <f>SUMIFS(Raw_DataUsage!$D$2:$D$5001,Raw_DataUsage!$B$2:$B$5001,A1060)/1024</f>
        <v>3.4612402343749999</v>
      </c>
      <c r="S1060" s="40">
        <f>SUMIFS(Raw_Calls!$D$2:$D$5001,Raw_Calls!$B$2:$B$5001,A1060)/60</f>
        <v>0</v>
      </c>
      <c r="T1060" s="38" t="str">
        <f>IF(COUNTIFS(Raw_Subscriptions!$B$2:$B$3001,A1060,Raw_Subscriptions!$F$2:$F$3001,"Active")&gt;0,"Yes","No")</f>
        <v>Yes</v>
      </c>
    </row>
    <row r="1061" spans="1:20" x14ac:dyDescent="0.3">
      <c r="A1061" s="13" t="str">
        <f>Raw_Customers!A1058</f>
        <v>C001057</v>
      </c>
      <c r="B1061" s="13" t="str">
        <f>Raw_Customers!B1058</f>
        <v>Anita Kumar</v>
      </c>
      <c r="C1061" s="13" t="str">
        <f>Raw_Customers!E1058</f>
        <v>Mumbai</v>
      </c>
      <c r="D1061" s="13" t="str">
        <f>Raw_Customers!F1058</f>
        <v>Maharashtra</v>
      </c>
      <c r="E1061" s="13" t="str">
        <f>Raw_Customers!H1058</f>
        <v>Active</v>
      </c>
      <c r="F1061" s="35">
        <f>Raw_Customers!G1058</f>
        <v>44687</v>
      </c>
      <c r="G1061" s="36">
        <f>IF(I1061=0,"",INT(_xlfn.MAXIFS(Raw_Recharges!$D$2:$D$3001,Raw_Recharges!$B$2:$B$3001,A1061)))</f>
        <v>45829</v>
      </c>
      <c r="H1061" s="12">
        <f>IF(I1061=0,"",RFM_Method!$C$5-G1061)</f>
        <v>225</v>
      </c>
      <c r="I1061" s="12">
        <f>COUNTIFS(Raw_Recharges!$B$2:$B$3001,A1061)</f>
        <v>2</v>
      </c>
      <c r="J1061" s="37">
        <f>IF(I1061=0,"",SUMIFS(Raw_Recharges!$E$2:$E$3001,Raw_Recharges!$B$2:$B$3001,A1061))</f>
        <v>978</v>
      </c>
      <c r="K1061" s="38">
        <f>IF(I1061=0,0,IF(H1061&lt;=RFM_Method!$C$22,5,IF(H1061&lt;=RFM_Method!$C$23,4,IF(H1061&lt;=RFM_Method!$C$24,3,IF(H1061&lt;=RFM_Method!$C$25,2,1)))))</f>
        <v>2</v>
      </c>
      <c r="L1061" s="38">
        <f>IF(I1061=0,0,IF(I1061&gt;=RFM_Method!$E$22,5,IF(I1061&gt;=RFM_Method!$E$23,4,IF(I1061&gt;=RFM_Method!$E$24,3,IF(I1061&gt;=RFM_Method!$E$25,2,1)))))</f>
        <v>2</v>
      </c>
      <c r="M1061" s="38">
        <f>IF(I1061=0,0,IF(J1061&gt;=RFM_Method!$D$25,5,IF(J1061&gt;=RFM_Method!$D$24,4,IF(J1061&gt;=RFM_Method!$D$23,3,IF(J1061&gt;=RFM_Method!$D$22,2,1)))))</f>
        <v>3</v>
      </c>
      <c r="N1061" s="38" t="str">
        <f t="shared" si="48"/>
        <v>223</v>
      </c>
      <c r="O1061" s="38">
        <f t="shared" si="49"/>
        <v>7</v>
      </c>
      <c r="P1061" s="38">
        <f t="shared" si="50"/>
        <v>3</v>
      </c>
      <c r="Q1061" s="12" t="str">
        <f>IF(I1061=0,"Never Recharged",INDEX(RFM_Method!$C$32:$G$36,6-K1061,P1061))</f>
        <v>At Risk</v>
      </c>
      <c r="R1061" s="39">
        <f>SUMIFS(Raw_DataUsage!$D$2:$D$5001,Raw_DataUsage!$B$2:$B$5001,A1061)/1024</f>
        <v>5.8744726562499991</v>
      </c>
      <c r="S1061" s="40">
        <f>SUMIFS(Raw_Calls!$D$2:$D$5001,Raw_Calls!$B$2:$B$5001,A1061)/60</f>
        <v>109.75</v>
      </c>
      <c r="T1061" s="38" t="str">
        <f>IF(COUNTIFS(Raw_Subscriptions!$B$2:$B$3001,A1061,Raw_Subscriptions!$F$2:$F$3001,"Active")&gt;0,"Yes","No")</f>
        <v>No</v>
      </c>
    </row>
    <row r="1062" spans="1:20" x14ac:dyDescent="0.3">
      <c r="A1062" s="13" t="str">
        <f>Raw_Customers!A1059</f>
        <v>C001058</v>
      </c>
      <c r="B1062" s="13" t="str">
        <f>Raw_Customers!B1059</f>
        <v>Suresh Reddy</v>
      </c>
      <c r="C1062" s="13" t="str">
        <f>Raw_Customers!E1059</f>
        <v>Hyderabad</v>
      </c>
      <c r="D1062" s="13" t="str">
        <f>Raw_Customers!F1059</f>
        <v>Telangana</v>
      </c>
      <c r="E1062" s="13" t="str">
        <f>Raw_Customers!H1059</f>
        <v>Active</v>
      </c>
      <c r="F1062" s="35">
        <f>Raw_Customers!G1059</f>
        <v>45005</v>
      </c>
      <c r="G1062" s="36">
        <f>IF(I1062=0,"",INT(_xlfn.MAXIFS(Raw_Recharges!$D$2:$D$3001,Raw_Recharges!$B$2:$B$3001,A1062)))</f>
        <v>46016</v>
      </c>
      <c r="H1062" s="12">
        <f>IF(I1062=0,"",RFM_Method!$C$5-G1062)</f>
        <v>38</v>
      </c>
      <c r="I1062" s="12">
        <f>COUNTIFS(Raw_Recharges!$B$2:$B$3001,A1062)</f>
        <v>2</v>
      </c>
      <c r="J1062" s="37">
        <f>IF(I1062=0,"",SUMIFS(Raw_Recharges!$E$2:$E$3001,Raw_Recharges!$B$2:$B$3001,A1062))</f>
        <v>3348</v>
      </c>
      <c r="K1062" s="38">
        <f>IF(I1062=0,0,IF(H1062&lt;=RFM_Method!$C$22,5,IF(H1062&lt;=RFM_Method!$C$23,4,IF(H1062&lt;=RFM_Method!$C$24,3,IF(H1062&lt;=RFM_Method!$C$25,2,1)))))</f>
        <v>5</v>
      </c>
      <c r="L1062" s="38">
        <f>IF(I1062=0,0,IF(I1062&gt;=RFM_Method!$E$22,5,IF(I1062&gt;=RFM_Method!$E$23,4,IF(I1062&gt;=RFM_Method!$E$24,3,IF(I1062&gt;=RFM_Method!$E$25,2,1)))))</f>
        <v>2</v>
      </c>
      <c r="M1062" s="38">
        <f>IF(I1062=0,0,IF(J1062&gt;=RFM_Method!$D$25,5,IF(J1062&gt;=RFM_Method!$D$24,4,IF(J1062&gt;=RFM_Method!$D$23,3,IF(J1062&gt;=RFM_Method!$D$22,2,1)))))</f>
        <v>5</v>
      </c>
      <c r="N1062" s="38" t="str">
        <f t="shared" si="48"/>
        <v>525</v>
      </c>
      <c r="O1062" s="38">
        <f t="shared" si="49"/>
        <v>12</v>
      </c>
      <c r="P1062" s="38">
        <f t="shared" si="50"/>
        <v>4</v>
      </c>
      <c r="Q1062" s="12" t="str">
        <f>IF(I1062=0,"Never Recharged",INDEX(RFM_Method!$C$32:$G$36,6-K1062,P1062))</f>
        <v>Loyal Customers</v>
      </c>
      <c r="R1062" s="39">
        <f>SUMIFS(Raw_DataUsage!$D$2:$D$5001,Raw_DataUsage!$B$2:$B$5001,A1062)/1024</f>
        <v>0.28679687500000001</v>
      </c>
      <c r="S1062" s="40">
        <f>SUMIFS(Raw_Calls!$D$2:$D$5001,Raw_Calls!$B$2:$B$5001,A1062)/60</f>
        <v>14.8</v>
      </c>
      <c r="T1062" s="38" t="str">
        <f>IF(COUNTIFS(Raw_Subscriptions!$B$2:$B$3001,A1062,Raw_Subscriptions!$F$2:$F$3001,"Active")&gt;0,"Yes","No")</f>
        <v>Yes</v>
      </c>
    </row>
    <row r="1063" spans="1:20" x14ac:dyDescent="0.3">
      <c r="A1063" s="13" t="str">
        <f>Raw_Customers!A1060</f>
        <v>C001059</v>
      </c>
      <c r="B1063" s="13" t="str">
        <f>Raw_Customers!B1060</f>
        <v>Raj Singh</v>
      </c>
      <c r="C1063" s="13" t="str">
        <f>Raw_Customers!E1060</f>
        <v>Pune</v>
      </c>
      <c r="D1063" s="13" t="str">
        <f>Raw_Customers!F1060</f>
        <v>Mumbai</v>
      </c>
      <c r="E1063" s="13" t="str">
        <f>Raw_Customers!H1060</f>
        <v>Active</v>
      </c>
      <c r="F1063" s="35">
        <f>Raw_Customers!G1060</f>
        <v>44466</v>
      </c>
      <c r="G1063" s="36" t="str">
        <f>IF(I1063=0,"",INT(_xlfn.MAXIFS(Raw_Recharges!$D$2:$D$3001,Raw_Recharges!$B$2:$B$3001,A1063)))</f>
        <v/>
      </c>
      <c r="H1063" s="12" t="str">
        <f>IF(I1063=0,"",RFM_Method!$C$5-G1063)</f>
        <v/>
      </c>
      <c r="I1063" s="12">
        <f>COUNTIFS(Raw_Recharges!$B$2:$B$3001,A1063)</f>
        <v>0</v>
      </c>
      <c r="J1063" s="37" t="str">
        <f>IF(I1063=0,"",SUMIFS(Raw_Recharges!$E$2:$E$3001,Raw_Recharges!$B$2:$B$3001,A1063))</f>
        <v/>
      </c>
      <c r="K1063" s="38">
        <f>IF(I1063=0,0,IF(H1063&lt;=RFM_Method!$C$22,5,IF(H1063&lt;=RFM_Method!$C$23,4,IF(H1063&lt;=RFM_Method!$C$24,3,IF(H1063&lt;=RFM_Method!$C$25,2,1)))))</f>
        <v>0</v>
      </c>
      <c r="L1063" s="38">
        <f>IF(I1063=0,0,IF(I1063&gt;=RFM_Method!$E$22,5,IF(I1063&gt;=RFM_Method!$E$23,4,IF(I1063&gt;=RFM_Method!$E$24,3,IF(I1063&gt;=RFM_Method!$E$25,2,1)))))</f>
        <v>0</v>
      </c>
      <c r="M1063" s="38">
        <f>IF(I1063=0,0,IF(J1063&gt;=RFM_Method!$D$25,5,IF(J1063&gt;=RFM_Method!$D$24,4,IF(J1063&gt;=RFM_Method!$D$23,3,IF(J1063&gt;=RFM_Method!$D$22,2,1)))))</f>
        <v>0</v>
      </c>
      <c r="N1063" s="38" t="str">
        <f t="shared" si="48"/>
        <v>000</v>
      </c>
      <c r="O1063" s="38">
        <f t="shared" si="49"/>
        <v>0</v>
      </c>
      <c r="P1063" s="38">
        <f t="shared" si="50"/>
        <v>0</v>
      </c>
      <c r="Q1063" s="12" t="str">
        <f>IF(I1063=0,"Never Recharged",INDEX(RFM_Method!$C$32:$G$36,6-K1063,P1063))</f>
        <v>Never Recharged</v>
      </c>
      <c r="R1063" s="39">
        <f>SUMIFS(Raw_DataUsage!$D$2:$D$5001,Raw_DataUsage!$B$2:$B$5001,A1063)/1024</f>
        <v>1.4307714843749999</v>
      </c>
      <c r="S1063" s="40">
        <f>SUMIFS(Raw_Calls!$D$2:$D$5001,Raw_Calls!$B$2:$B$5001,A1063)/60</f>
        <v>0</v>
      </c>
      <c r="T1063" s="38" t="str">
        <f>IF(COUNTIFS(Raw_Subscriptions!$B$2:$B$3001,A1063,Raw_Subscriptions!$F$2:$F$3001,"Active")&gt;0,"Yes","No")</f>
        <v>No</v>
      </c>
    </row>
    <row r="1064" spans="1:20" x14ac:dyDescent="0.3">
      <c r="A1064" s="13" t="str">
        <f>Raw_Customers!A1061</f>
        <v>C001060</v>
      </c>
      <c r="B1064" s="13" t="str">
        <f>Raw_Customers!B1061</f>
        <v>Neha Reddy</v>
      </c>
      <c r="C1064" s="13" t="str">
        <f>Raw_Customers!E1061</f>
        <v>Hyderabad</v>
      </c>
      <c r="D1064" s="13" t="str">
        <f>Raw_Customers!F1061</f>
        <v>Tamil Nadu</v>
      </c>
      <c r="E1064" s="13" t="str">
        <f>Raw_Customers!H1061</f>
        <v>Active</v>
      </c>
      <c r="F1064" s="35">
        <f>Raw_Customers!G1061</f>
        <v>45038</v>
      </c>
      <c r="G1064" s="36">
        <f>IF(I1064=0,"",INT(_xlfn.MAXIFS(Raw_Recharges!$D$2:$D$3001,Raw_Recharges!$B$2:$B$3001,A1064)))</f>
        <v>45984</v>
      </c>
      <c r="H1064" s="12">
        <f>IF(I1064=0,"",RFM_Method!$C$5-G1064)</f>
        <v>70</v>
      </c>
      <c r="I1064" s="12">
        <f>COUNTIFS(Raw_Recharges!$B$2:$B$3001,A1064)</f>
        <v>4</v>
      </c>
      <c r="J1064" s="37">
        <f>IF(I1064=0,"",SUMIFS(Raw_Recharges!$E$2:$E$3001,Raw_Recharges!$B$2:$B$3001,A1064))</f>
        <v>2160</v>
      </c>
      <c r="K1064" s="38">
        <f>IF(I1064=0,0,IF(H1064&lt;=RFM_Method!$C$22,5,IF(H1064&lt;=RFM_Method!$C$23,4,IF(H1064&lt;=RFM_Method!$C$24,3,IF(H1064&lt;=RFM_Method!$C$25,2,1)))))</f>
        <v>4</v>
      </c>
      <c r="L1064" s="38">
        <f>IF(I1064=0,0,IF(I1064&gt;=RFM_Method!$E$22,5,IF(I1064&gt;=RFM_Method!$E$23,4,IF(I1064&gt;=RFM_Method!$E$24,3,IF(I1064&gt;=RFM_Method!$E$25,2,1)))))</f>
        <v>4</v>
      </c>
      <c r="M1064" s="38">
        <f>IF(I1064=0,0,IF(J1064&gt;=RFM_Method!$D$25,5,IF(J1064&gt;=RFM_Method!$D$24,4,IF(J1064&gt;=RFM_Method!$D$23,3,IF(J1064&gt;=RFM_Method!$D$22,2,1)))))</f>
        <v>4</v>
      </c>
      <c r="N1064" s="38" t="str">
        <f t="shared" si="48"/>
        <v>444</v>
      </c>
      <c r="O1064" s="38">
        <f t="shared" si="49"/>
        <v>12</v>
      </c>
      <c r="P1064" s="38">
        <f t="shared" si="50"/>
        <v>4</v>
      </c>
      <c r="Q1064" s="12" t="str">
        <f>IF(I1064=0,"Never Recharged",INDEX(RFM_Method!$C$32:$G$36,6-K1064,P1064))</f>
        <v>Loyal Customers</v>
      </c>
      <c r="R1064" s="39">
        <f>SUMIFS(Raw_DataUsage!$D$2:$D$5001,Raw_DataUsage!$B$2:$B$5001,A1064)/1024</f>
        <v>0.676884765625</v>
      </c>
      <c r="S1064" s="40">
        <f>SUMIFS(Raw_Calls!$D$2:$D$5001,Raw_Calls!$B$2:$B$5001,A1064)/60</f>
        <v>73.183333333333337</v>
      </c>
      <c r="T1064" s="38" t="str">
        <f>IF(COUNTIFS(Raw_Subscriptions!$B$2:$B$3001,A1064,Raw_Subscriptions!$F$2:$F$3001,"Active")&gt;0,"Yes","No")</f>
        <v>Yes</v>
      </c>
    </row>
    <row r="1065" spans="1:20" x14ac:dyDescent="0.3">
      <c r="A1065" s="13" t="str">
        <f>Raw_Customers!A1062</f>
        <v>C001061</v>
      </c>
      <c r="B1065" s="13" t="str">
        <f>Raw_Customers!B1062</f>
        <v>Rahul Gupta</v>
      </c>
      <c r="C1065" s="13" t="str">
        <f>Raw_Customers!E1062</f>
        <v>Chennai</v>
      </c>
      <c r="D1065" s="13" t="str">
        <f>Raw_Customers!F1062</f>
        <v>Gujarat</v>
      </c>
      <c r="E1065" s="13" t="str">
        <f>Raw_Customers!H1062</f>
        <v>Active</v>
      </c>
      <c r="F1065" s="35">
        <f>Raw_Customers!G1062</f>
        <v>44845</v>
      </c>
      <c r="G1065" s="36">
        <f>IF(I1065=0,"",INT(_xlfn.MAXIFS(Raw_Recharges!$D$2:$D$3001,Raw_Recharges!$B$2:$B$3001,A1065)))</f>
        <v>45762</v>
      </c>
      <c r="H1065" s="12">
        <f>IF(I1065=0,"",RFM_Method!$C$5-G1065)</f>
        <v>292</v>
      </c>
      <c r="I1065" s="12">
        <f>COUNTIFS(Raw_Recharges!$B$2:$B$3001,A1065)</f>
        <v>2</v>
      </c>
      <c r="J1065" s="37">
        <f>IF(I1065=0,"",SUMIFS(Raw_Recharges!$E$2:$E$3001,Raw_Recharges!$B$2:$B$3001,A1065))</f>
        <v>3298</v>
      </c>
      <c r="K1065" s="38">
        <f>IF(I1065=0,0,IF(H1065&lt;=RFM_Method!$C$22,5,IF(H1065&lt;=RFM_Method!$C$23,4,IF(H1065&lt;=RFM_Method!$C$24,3,IF(H1065&lt;=RFM_Method!$C$25,2,1)))))</f>
        <v>1</v>
      </c>
      <c r="L1065" s="38">
        <f>IF(I1065=0,0,IF(I1065&gt;=RFM_Method!$E$22,5,IF(I1065&gt;=RFM_Method!$E$23,4,IF(I1065&gt;=RFM_Method!$E$24,3,IF(I1065&gt;=RFM_Method!$E$25,2,1)))))</f>
        <v>2</v>
      </c>
      <c r="M1065" s="38">
        <f>IF(I1065=0,0,IF(J1065&gt;=RFM_Method!$D$25,5,IF(J1065&gt;=RFM_Method!$D$24,4,IF(J1065&gt;=RFM_Method!$D$23,3,IF(J1065&gt;=RFM_Method!$D$22,2,1)))))</f>
        <v>5</v>
      </c>
      <c r="N1065" s="38" t="str">
        <f t="shared" si="48"/>
        <v>125</v>
      </c>
      <c r="O1065" s="38">
        <f t="shared" si="49"/>
        <v>8</v>
      </c>
      <c r="P1065" s="38">
        <f t="shared" si="50"/>
        <v>4</v>
      </c>
      <c r="Q1065" s="12" t="str">
        <f>IF(I1065=0,"Never Recharged",INDEX(RFM_Method!$C$32:$G$36,6-K1065,P1065))</f>
        <v>Can't Lose Them</v>
      </c>
      <c r="R1065" s="39">
        <f>SUMIFS(Raw_DataUsage!$D$2:$D$5001,Raw_DataUsage!$B$2:$B$5001,A1065)/1024</f>
        <v>5.2918945312499996</v>
      </c>
      <c r="S1065" s="40">
        <f>SUMIFS(Raw_Calls!$D$2:$D$5001,Raw_Calls!$B$2:$B$5001,A1065)/60</f>
        <v>169.06666666666666</v>
      </c>
      <c r="T1065" s="38" t="str">
        <f>IF(COUNTIFS(Raw_Subscriptions!$B$2:$B$3001,A1065,Raw_Subscriptions!$F$2:$F$3001,"Active")&gt;0,"Yes","No")</f>
        <v>Yes</v>
      </c>
    </row>
    <row r="1066" spans="1:20" x14ac:dyDescent="0.3">
      <c r="A1066" s="13" t="str">
        <f>Raw_Customers!A1063</f>
        <v>C001062</v>
      </c>
      <c r="B1066" s="13" t="str">
        <f>Raw_Customers!B1063</f>
        <v>Priya Mishra</v>
      </c>
      <c r="C1066" s="13" t="str">
        <f>Raw_Customers!E1063</f>
        <v>Pune</v>
      </c>
      <c r="D1066" s="13" t="str">
        <f>Raw_Customers!F1063</f>
        <v>Maharashtra</v>
      </c>
      <c r="E1066" s="13" t="str">
        <f>Raw_Customers!H1063</f>
        <v>Active</v>
      </c>
      <c r="F1066" s="35">
        <f>Raw_Customers!G1063</f>
        <v>45408</v>
      </c>
      <c r="G1066" s="36">
        <f>IF(I1066=0,"",INT(_xlfn.MAXIFS(Raw_Recharges!$D$2:$D$3001,Raw_Recharges!$B$2:$B$3001,A1066)))</f>
        <v>45990</v>
      </c>
      <c r="H1066" s="12">
        <f>IF(I1066=0,"",RFM_Method!$C$5-G1066)</f>
        <v>64</v>
      </c>
      <c r="I1066" s="12">
        <f>COUNTIFS(Raw_Recharges!$B$2:$B$3001,A1066)</f>
        <v>1</v>
      </c>
      <c r="J1066" s="37">
        <f>IF(I1066=0,"",SUMIFS(Raw_Recharges!$E$2:$E$3001,Raw_Recharges!$B$2:$B$3001,A1066))</f>
        <v>999</v>
      </c>
      <c r="K1066" s="38">
        <f>IF(I1066=0,0,IF(H1066&lt;=RFM_Method!$C$22,5,IF(H1066&lt;=RFM_Method!$C$23,4,IF(H1066&lt;=RFM_Method!$C$24,3,IF(H1066&lt;=RFM_Method!$C$25,2,1)))))</f>
        <v>4</v>
      </c>
      <c r="L1066" s="38">
        <f>IF(I1066=0,0,IF(I1066&gt;=RFM_Method!$E$22,5,IF(I1066&gt;=RFM_Method!$E$23,4,IF(I1066&gt;=RFM_Method!$E$24,3,IF(I1066&gt;=RFM_Method!$E$25,2,1)))))</f>
        <v>1</v>
      </c>
      <c r="M1066" s="38">
        <f>IF(I1066=0,0,IF(J1066&gt;=RFM_Method!$D$25,5,IF(J1066&gt;=RFM_Method!$D$24,4,IF(J1066&gt;=RFM_Method!$D$23,3,IF(J1066&gt;=RFM_Method!$D$22,2,1)))))</f>
        <v>3</v>
      </c>
      <c r="N1066" s="38" t="str">
        <f t="shared" si="48"/>
        <v>413</v>
      </c>
      <c r="O1066" s="38">
        <f t="shared" si="49"/>
        <v>8</v>
      </c>
      <c r="P1066" s="38">
        <f t="shared" si="50"/>
        <v>2</v>
      </c>
      <c r="Q1066" s="12" t="str">
        <f>IF(I1066=0,"Never Recharged",INDEX(RFM_Method!$C$32:$G$36,6-K1066,P1066))</f>
        <v>Potential Loyalist</v>
      </c>
      <c r="R1066" s="39">
        <f>SUMIFS(Raw_DataUsage!$D$2:$D$5001,Raw_DataUsage!$B$2:$B$5001,A1066)/1024</f>
        <v>5.3276464843750002</v>
      </c>
      <c r="S1066" s="40">
        <f>SUMIFS(Raw_Calls!$D$2:$D$5001,Raw_Calls!$B$2:$B$5001,A1066)/60</f>
        <v>142.23333333333332</v>
      </c>
      <c r="T1066" s="38" t="str">
        <f>IF(COUNTIFS(Raw_Subscriptions!$B$2:$B$3001,A1066,Raw_Subscriptions!$F$2:$F$3001,"Active")&gt;0,"Yes","No")</f>
        <v>Yes</v>
      </c>
    </row>
    <row r="1067" spans="1:20" x14ac:dyDescent="0.3">
      <c r="A1067" s="13" t="str">
        <f>Raw_Customers!A1064</f>
        <v>C001063</v>
      </c>
      <c r="B1067" s="13" t="str">
        <f>Raw_Customers!B1064</f>
        <v>Vikram Gupta</v>
      </c>
      <c r="C1067" s="13" t="str">
        <f>Raw_Customers!E1064</f>
        <v>Bangalore</v>
      </c>
      <c r="D1067" s="13" t="str">
        <f>Raw_Customers!F1064</f>
        <v>Andhra Pradesh</v>
      </c>
      <c r="E1067" s="13" t="str">
        <f>Raw_Customers!H1064</f>
        <v>Active</v>
      </c>
      <c r="F1067" s="35">
        <f>Raw_Customers!G1064</f>
        <v>44558</v>
      </c>
      <c r="G1067" s="36">
        <f>IF(I1067=0,"",INT(_xlfn.MAXIFS(Raw_Recharges!$D$2:$D$3001,Raw_Recharges!$B$2:$B$3001,A1067)))</f>
        <v>45863</v>
      </c>
      <c r="H1067" s="12">
        <f>IF(I1067=0,"",RFM_Method!$C$5-G1067)</f>
        <v>191</v>
      </c>
      <c r="I1067" s="12">
        <f>COUNTIFS(Raw_Recharges!$B$2:$B$3001,A1067)</f>
        <v>2</v>
      </c>
      <c r="J1067" s="37">
        <f>IF(I1067=0,"",SUMIFS(Raw_Recharges!$E$2:$E$3001,Raw_Recharges!$B$2:$B$3001,A1067))</f>
        <v>698</v>
      </c>
      <c r="K1067" s="38">
        <f>IF(I1067=0,0,IF(H1067&lt;=RFM_Method!$C$22,5,IF(H1067&lt;=RFM_Method!$C$23,4,IF(H1067&lt;=RFM_Method!$C$24,3,IF(H1067&lt;=RFM_Method!$C$25,2,1)))))</f>
        <v>2</v>
      </c>
      <c r="L1067" s="38">
        <f>IF(I1067=0,0,IF(I1067&gt;=RFM_Method!$E$22,5,IF(I1067&gt;=RFM_Method!$E$23,4,IF(I1067&gt;=RFM_Method!$E$24,3,IF(I1067&gt;=RFM_Method!$E$25,2,1)))))</f>
        <v>2</v>
      </c>
      <c r="M1067" s="38">
        <f>IF(I1067=0,0,IF(J1067&gt;=RFM_Method!$D$25,5,IF(J1067&gt;=RFM_Method!$D$24,4,IF(J1067&gt;=RFM_Method!$D$23,3,IF(J1067&gt;=RFM_Method!$D$22,2,1)))))</f>
        <v>3</v>
      </c>
      <c r="N1067" s="38" t="str">
        <f t="shared" si="48"/>
        <v>223</v>
      </c>
      <c r="O1067" s="38">
        <f t="shared" si="49"/>
        <v>7</v>
      </c>
      <c r="P1067" s="38">
        <f t="shared" si="50"/>
        <v>3</v>
      </c>
      <c r="Q1067" s="12" t="str">
        <f>IF(I1067=0,"Never Recharged",INDEX(RFM_Method!$C$32:$G$36,6-K1067,P1067))</f>
        <v>At Risk</v>
      </c>
      <c r="R1067" s="39">
        <f>SUMIFS(Raw_DataUsage!$D$2:$D$5001,Raw_DataUsage!$B$2:$B$5001,A1067)/1024</f>
        <v>0.31838867187499997</v>
      </c>
      <c r="S1067" s="40">
        <f>SUMIFS(Raw_Calls!$D$2:$D$5001,Raw_Calls!$B$2:$B$5001,A1067)/60</f>
        <v>84.816666666666663</v>
      </c>
      <c r="T1067" s="38" t="str">
        <f>IF(COUNTIFS(Raw_Subscriptions!$B$2:$B$3001,A1067,Raw_Subscriptions!$F$2:$F$3001,"Active")&gt;0,"Yes","No")</f>
        <v>Yes</v>
      </c>
    </row>
    <row r="1068" spans="1:20" x14ac:dyDescent="0.3">
      <c r="A1068" s="13" t="str">
        <f>Raw_Customers!A1065</f>
        <v>C001064</v>
      </c>
      <c r="B1068" s="13" t="str">
        <f>Raw_Customers!B1065</f>
        <v>Priya Khan</v>
      </c>
      <c r="C1068" s="13" t="str">
        <f>Raw_Customers!E1065</f>
        <v>Chennai</v>
      </c>
      <c r="D1068" s="13" t="str">
        <f>Raw_Customers!F1065</f>
        <v>Delhi NCR</v>
      </c>
      <c r="E1068" s="13" t="str">
        <f>Raw_Customers!H1065</f>
        <v>Inactive</v>
      </c>
      <c r="F1068" s="35">
        <f>Raw_Customers!G1065</f>
        <v>45397</v>
      </c>
      <c r="G1068" s="36" t="str">
        <f>IF(I1068=0,"",INT(_xlfn.MAXIFS(Raw_Recharges!$D$2:$D$3001,Raw_Recharges!$B$2:$B$3001,A1068)))</f>
        <v/>
      </c>
      <c r="H1068" s="12" t="str">
        <f>IF(I1068=0,"",RFM_Method!$C$5-G1068)</f>
        <v/>
      </c>
      <c r="I1068" s="12">
        <f>COUNTIFS(Raw_Recharges!$B$2:$B$3001,A1068)</f>
        <v>0</v>
      </c>
      <c r="J1068" s="37" t="str">
        <f>IF(I1068=0,"",SUMIFS(Raw_Recharges!$E$2:$E$3001,Raw_Recharges!$B$2:$B$3001,A1068))</f>
        <v/>
      </c>
      <c r="K1068" s="38">
        <f>IF(I1068=0,0,IF(H1068&lt;=RFM_Method!$C$22,5,IF(H1068&lt;=RFM_Method!$C$23,4,IF(H1068&lt;=RFM_Method!$C$24,3,IF(H1068&lt;=RFM_Method!$C$25,2,1)))))</f>
        <v>0</v>
      </c>
      <c r="L1068" s="38">
        <f>IF(I1068=0,0,IF(I1068&gt;=RFM_Method!$E$22,5,IF(I1068&gt;=RFM_Method!$E$23,4,IF(I1068&gt;=RFM_Method!$E$24,3,IF(I1068&gt;=RFM_Method!$E$25,2,1)))))</f>
        <v>0</v>
      </c>
      <c r="M1068" s="38">
        <f>IF(I1068=0,0,IF(J1068&gt;=RFM_Method!$D$25,5,IF(J1068&gt;=RFM_Method!$D$24,4,IF(J1068&gt;=RFM_Method!$D$23,3,IF(J1068&gt;=RFM_Method!$D$22,2,1)))))</f>
        <v>0</v>
      </c>
      <c r="N1068" s="38" t="str">
        <f t="shared" si="48"/>
        <v>000</v>
      </c>
      <c r="O1068" s="38">
        <f t="shared" si="49"/>
        <v>0</v>
      </c>
      <c r="P1068" s="38">
        <f t="shared" si="50"/>
        <v>0</v>
      </c>
      <c r="Q1068" s="12" t="str">
        <f>IF(I1068=0,"Never Recharged",INDEX(RFM_Method!$C$32:$G$36,6-K1068,P1068))</f>
        <v>Never Recharged</v>
      </c>
      <c r="R1068" s="39">
        <f>SUMIFS(Raw_DataUsage!$D$2:$D$5001,Raw_DataUsage!$B$2:$B$5001,A1068)/1024</f>
        <v>2.424091796875</v>
      </c>
      <c r="S1068" s="40">
        <f>SUMIFS(Raw_Calls!$D$2:$D$5001,Raw_Calls!$B$2:$B$5001,A1068)/60</f>
        <v>41.6</v>
      </c>
      <c r="T1068" s="38" t="str">
        <f>IF(COUNTIFS(Raw_Subscriptions!$B$2:$B$3001,A1068,Raw_Subscriptions!$F$2:$F$3001,"Active")&gt;0,"Yes","No")</f>
        <v>No</v>
      </c>
    </row>
    <row r="1069" spans="1:20" x14ac:dyDescent="0.3">
      <c r="A1069" s="13" t="str">
        <f>Raw_Customers!A1066</f>
        <v>C001065</v>
      </c>
      <c r="B1069" s="13" t="str">
        <f>Raw_Customers!B1066</f>
        <v>Suresh Jha</v>
      </c>
      <c r="C1069" s="13" t="str">
        <f>Raw_Customers!E1066</f>
        <v>Bangalore</v>
      </c>
      <c r="D1069" s="13" t="str">
        <f>Raw_Customers!F1066</f>
        <v>West Bengal</v>
      </c>
      <c r="E1069" s="13" t="str">
        <f>Raw_Customers!H1066</f>
        <v>Inactive</v>
      </c>
      <c r="F1069" s="35">
        <f>Raw_Customers!G1066</f>
        <v>44669</v>
      </c>
      <c r="G1069" s="36" t="str">
        <f>IF(I1069=0,"",INT(_xlfn.MAXIFS(Raw_Recharges!$D$2:$D$3001,Raw_Recharges!$B$2:$B$3001,A1069)))</f>
        <v/>
      </c>
      <c r="H1069" s="12" t="str">
        <f>IF(I1069=0,"",RFM_Method!$C$5-G1069)</f>
        <v/>
      </c>
      <c r="I1069" s="12">
        <f>COUNTIFS(Raw_Recharges!$B$2:$B$3001,A1069)</f>
        <v>0</v>
      </c>
      <c r="J1069" s="37" t="str">
        <f>IF(I1069=0,"",SUMIFS(Raw_Recharges!$E$2:$E$3001,Raw_Recharges!$B$2:$B$3001,A1069))</f>
        <v/>
      </c>
      <c r="K1069" s="38">
        <f>IF(I1069=0,0,IF(H1069&lt;=RFM_Method!$C$22,5,IF(H1069&lt;=RFM_Method!$C$23,4,IF(H1069&lt;=RFM_Method!$C$24,3,IF(H1069&lt;=RFM_Method!$C$25,2,1)))))</f>
        <v>0</v>
      </c>
      <c r="L1069" s="38">
        <f>IF(I1069=0,0,IF(I1069&gt;=RFM_Method!$E$22,5,IF(I1069&gt;=RFM_Method!$E$23,4,IF(I1069&gt;=RFM_Method!$E$24,3,IF(I1069&gt;=RFM_Method!$E$25,2,1)))))</f>
        <v>0</v>
      </c>
      <c r="M1069" s="38">
        <f>IF(I1069=0,0,IF(J1069&gt;=RFM_Method!$D$25,5,IF(J1069&gt;=RFM_Method!$D$24,4,IF(J1069&gt;=RFM_Method!$D$23,3,IF(J1069&gt;=RFM_Method!$D$22,2,1)))))</f>
        <v>0</v>
      </c>
      <c r="N1069" s="38" t="str">
        <f t="shared" si="48"/>
        <v>000</v>
      </c>
      <c r="O1069" s="38">
        <f t="shared" si="49"/>
        <v>0</v>
      </c>
      <c r="P1069" s="38">
        <f t="shared" si="50"/>
        <v>0</v>
      </c>
      <c r="Q1069" s="12" t="str">
        <f>IF(I1069=0,"Never Recharged",INDEX(RFM_Method!$C$32:$G$36,6-K1069,P1069))</f>
        <v>Never Recharged</v>
      </c>
      <c r="R1069" s="39">
        <f>SUMIFS(Raw_DataUsage!$D$2:$D$5001,Raw_DataUsage!$B$2:$B$5001,A1069)/1024</f>
        <v>0.45330078125000001</v>
      </c>
      <c r="S1069" s="40">
        <f>SUMIFS(Raw_Calls!$D$2:$D$5001,Raw_Calls!$B$2:$B$5001,A1069)/60</f>
        <v>104.48333333333333</v>
      </c>
      <c r="T1069" s="38" t="str">
        <f>IF(COUNTIFS(Raw_Subscriptions!$B$2:$B$3001,A1069,Raw_Subscriptions!$F$2:$F$3001,"Active")&gt;0,"Yes","No")</f>
        <v>No</v>
      </c>
    </row>
    <row r="1070" spans="1:20" x14ac:dyDescent="0.3">
      <c r="A1070" s="13" t="str">
        <f>Raw_Customers!A1067</f>
        <v>C001066</v>
      </c>
      <c r="B1070" s="13" t="str">
        <f>Raw_Customers!B1067</f>
        <v>Pooja Kumar</v>
      </c>
      <c r="C1070" s="13" t="str">
        <f>Raw_Customers!E1067</f>
        <v>Pune</v>
      </c>
      <c r="D1070" s="13" t="str">
        <f>Raw_Customers!F1067</f>
        <v>Mumbai</v>
      </c>
      <c r="E1070" s="13" t="str">
        <f>Raw_Customers!H1067</f>
        <v>Active</v>
      </c>
      <c r="F1070" s="35">
        <f>Raw_Customers!G1067</f>
        <v>45825</v>
      </c>
      <c r="G1070" s="36">
        <f>IF(I1070=0,"",INT(_xlfn.MAXIFS(Raw_Recharges!$D$2:$D$3001,Raw_Recharges!$B$2:$B$3001,A1070)))</f>
        <v>45895</v>
      </c>
      <c r="H1070" s="12">
        <f>IF(I1070=0,"",RFM_Method!$C$5-G1070)</f>
        <v>159</v>
      </c>
      <c r="I1070" s="12">
        <f>COUNTIFS(Raw_Recharges!$B$2:$B$3001,A1070)</f>
        <v>1</v>
      </c>
      <c r="J1070" s="37">
        <f>IF(I1070=0,"",SUMIFS(Raw_Recharges!$E$2:$E$3001,Raw_Recharges!$B$2:$B$3001,A1070))</f>
        <v>349</v>
      </c>
      <c r="K1070" s="38">
        <f>IF(I1070=0,0,IF(H1070&lt;=RFM_Method!$C$22,5,IF(H1070&lt;=RFM_Method!$C$23,4,IF(H1070&lt;=RFM_Method!$C$24,3,IF(H1070&lt;=RFM_Method!$C$25,2,1)))))</f>
        <v>2</v>
      </c>
      <c r="L1070" s="38">
        <f>IF(I1070=0,0,IF(I1070&gt;=RFM_Method!$E$22,5,IF(I1070&gt;=RFM_Method!$E$23,4,IF(I1070&gt;=RFM_Method!$E$24,3,IF(I1070&gt;=RFM_Method!$E$25,2,1)))))</f>
        <v>1</v>
      </c>
      <c r="M1070" s="38">
        <f>IF(I1070=0,0,IF(J1070&gt;=RFM_Method!$D$25,5,IF(J1070&gt;=RFM_Method!$D$24,4,IF(J1070&gt;=RFM_Method!$D$23,3,IF(J1070&gt;=RFM_Method!$D$22,2,1)))))</f>
        <v>1</v>
      </c>
      <c r="N1070" s="38" t="str">
        <f t="shared" si="48"/>
        <v>211</v>
      </c>
      <c r="O1070" s="38">
        <f t="shared" si="49"/>
        <v>4</v>
      </c>
      <c r="P1070" s="38">
        <f t="shared" si="50"/>
        <v>1</v>
      </c>
      <c r="Q1070" s="12" t="str">
        <f>IF(I1070=0,"Never Recharged",INDEX(RFM_Method!$C$32:$G$36,6-K1070,P1070))</f>
        <v>Hibernating</v>
      </c>
      <c r="R1070" s="39">
        <f>SUMIFS(Raw_DataUsage!$D$2:$D$5001,Raw_DataUsage!$B$2:$B$5001,A1070)/1024</f>
        <v>4.0415527343749993</v>
      </c>
      <c r="S1070" s="40">
        <f>SUMIFS(Raw_Calls!$D$2:$D$5001,Raw_Calls!$B$2:$B$5001,A1070)/60</f>
        <v>161.21666666666667</v>
      </c>
      <c r="T1070" s="38" t="str">
        <f>IF(COUNTIFS(Raw_Subscriptions!$B$2:$B$3001,A1070,Raw_Subscriptions!$F$2:$F$3001,"Active")&gt;0,"Yes","No")</f>
        <v>No</v>
      </c>
    </row>
    <row r="1071" spans="1:20" x14ac:dyDescent="0.3">
      <c r="A1071" s="13" t="str">
        <f>Raw_Customers!A1068</f>
        <v>C001067</v>
      </c>
      <c r="B1071" s="13" t="str">
        <f>Raw_Customers!B1068</f>
        <v>Anita Mishra</v>
      </c>
      <c r="C1071" s="13" t="str">
        <f>Raw_Customers!E1068</f>
        <v>Pune</v>
      </c>
      <c r="D1071" s="13" t="str">
        <f>Raw_Customers!F1068</f>
        <v>UP East</v>
      </c>
      <c r="E1071" s="13" t="str">
        <f>Raw_Customers!H1068</f>
        <v>Active</v>
      </c>
      <c r="F1071" s="35">
        <f>Raw_Customers!G1068</f>
        <v>45377</v>
      </c>
      <c r="G1071" s="36" t="str">
        <f>IF(I1071=0,"",INT(_xlfn.MAXIFS(Raw_Recharges!$D$2:$D$3001,Raw_Recharges!$B$2:$B$3001,A1071)))</f>
        <v/>
      </c>
      <c r="H1071" s="12" t="str">
        <f>IF(I1071=0,"",RFM_Method!$C$5-G1071)</f>
        <v/>
      </c>
      <c r="I1071" s="12">
        <f>COUNTIFS(Raw_Recharges!$B$2:$B$3001,A1071)</f>
        <v>0</v>
      </c>
      <c r="J1071" s="37" t="str">
        <f>IF(I1071=0,"",SUMIFS(Raw_Recharges!$E$2:$E$3001,Raw_Recharges!$B$2:$B$3001,A1071))</f>
        <v/>
      </c>
      <c r="K1071" s="38">
        <f>IF(I1071=0,0,IF(H1071&lt;=RFM_Method!$C$22,5,IF(H1071&lt;=RFM_Method!$C$23,4,IF(H1071&lt;=RFM_Method!$C$24,3,IF(H1071&lt;=RFM_Method!$C$25,2,1)))))</f>
        <v>0</v>
      </c>
      <c r="L1071" s="38">
        <f>IF(I1071=0,0,IF(I1071&gt;=RFM_Method!$E$22,5,IF(I1071&gt;=RFM_Method!$E$23,4,IF(I1071&gt;=RFM_Method!$E$24,3,IF(I1071&gt;=RFM_Method!$E$25,2,1)))))</f>
        <v>0</v>
      </c>
      <c r="M1071" s="38">
        <f>IF(I1071=0,0,IF(J1071&gt;=RFM_Method!$D$25,5,IF(J1071&gt;=RFM_Method!$D$24,4,IF(J1071&gt;=RFM_Method!$D$23,3,IF(J1071&gt;=RFM_Method!$D$22,2,1)))))</f>
        <v>0</v>
      </c>
      <c r="N1071" s="38" t="str">
        <f t="shared" si="48"/>
        <v>000</v>
      </c>
      <c r="O1071" s="38">
        <f t="shared" si="49"/>
        <v>0</v>
      </c>
      <c r="P1071" s="38">
        <f t="shared" si="50"/>
        <v>0</v>
      </c>
      <c r="Q1071" s="12" t="str">
        <f>IF(I1071=0,"Never Recharged",INDEX(RFM_Method!$C$32:$G$36,6-K1071,P1071))</f>
        <v>Never Recharged</v>
      </c>
      <c r="R1071" s="39">
        <f>SUMIFS(Raw_DataUsage!$D$2:$D$5001,Raw_DataUsage!$B$2:$B$5001,A1071)/1024</f>
        <v>0.96625000000000005</v>
      </c>
      <c r="S1071" s="40">
        <f>SUMIFS(Raw_Calls!$D$2:$D$5001,Raw_Calls!$B$2:$B$5001,A1071)/60</f>
        <v>90.216666666666669</v>
      </c>
      <c r="T1071" s="38" t="str">
        <f>IF(COUNTIFS(Raw_Subscriptions!$B$2:$B$3001,A1071,Raw_Subscriptions!$F$2:$F$3001,"Active")&gt;0,"Yes","No")</f>
        <v>No</v>
      </c>
    </row>
    <row r="1072" spans="1:20" x14ac:dyDescent="0.3">
      <c r="A1072" s="13" t="str">
        <f>Raw_Customers!A1069</f>
        <v>C001068</v>
      </c>
      <c r="B1072" s="13" t="str">
        <f>Raw_Customers!B1069</f>
        <v>Rahul Patel</v>
      </c>
      <c r="C1072" s="13" t="str">
        <f>Raw_Customers!E1069</f>
        <v>Chennai</v>
      </c>
      <c r="D1072" s="13" t="str">
        <f>Raw_Customers!F1069</f>
        <v>Karnataka</v>
      </c>
      <c r="E1072" s="13" t="str">
        <f>Raw_Customers!H1069</f>
        <v>Active</v>
      </c>
      <c r="F1072" s="35">
        <f>Raw_Customers!G1069</f>
        <v>45044</v>
      </c>
      <c r="G1072" s="36">
        <f>IF(I1072=0,"",INT(_xlfn.MAXIFS(Raw_Recharges!$D$2:$D$3001,Raw_Recharges!$B$2:$B$3001,A1072)))</f>
        <v>45807</v>
      </c>
      <c r="H1072" s="12">
        <f>IF(I1072=0,"",RFM_Method!$C$5-G1072)</f>
        <v>247</v>
      </c>
      <c r="I1072" s="12">
        <f>COUNTIFS(Raw_Recharges!$B$2:$B$3001,A1072)</f>
        <v>1</v>
      </c>
      <c r="J1072" s="37">
        <f>IF(I1072=0,"",SUMIFS(Raw_Recharges!$E$2:$E$3001,Raw_Recharges!$B$2:$B$3001,A1072))</f>
        <v>349</v>
      </c>
      <c r="K1072" s="38">
        <f>IF(I1072=0,0,IF(H1072&lt;=RFM_Method!$C$22,5,IF(H1072&lt;=RFM_Method!$C$23,4,IF(H1072&lt;=RFM_Method!$C$24,3,IF(H1072&lt;=RFM_Method!$C$25,2,1)))))</f>
        <v>1</v>
      </c>
      <c r="L1072" s="38">
        <f>IF(I1072=0,0,IF(I1072&gt;=RFM_Method!$E$22,5,IF(I1072&gt;=RFM_Method!$E$23,4,IF(I1072&gt;=RFM_Method!$E$24,3,IF(I1072&gt;=RFM_Method!$E$25,2,1)))))</f>
        <v>1</v>
      </c>
      <c r="M1072" s="38">
        <f>IF(I1072=0,0,IF(J1072&gt;=RFM_Method!$D$25,5,IF(J1072&gt;=RFM_Method!$D$24,4,IF(J1072&gt;=RFM_Method!$D$23,3,IF(J1072&gt;=RFM_Method!$D$22,2,1)))))</f>
        <v>1</v>
      </c>
      <c r="N1072" s="38" t="str">
        <f t="shared" si="48"/>
        <v>111</v>
      </c>
      <c r="O1072" s="38">
        <f t="shared" si="49"/>
        <v>3</v>
      </c>
      <c r="P1072" s="38">
        <f t="shared" si="50"/>
        <v>1</v>
      </c>
      <c r="Q1072" s="12" t="str">
        <f>IF(I1072=0,"Never Recharged",INDEX(RFM_Method!$C$32:$G$36,6-K1072,P1072))</f>
        <v>Lost</v>
      </c>
      <c r="R1072" s="39">
        <f>SUMIFS(Raw_DataUsage!$D$2:$D$5001,Raw_DataUsage!$B$2:$B$5001,A1072)/1024</f>
        <v>0.90634765624999991</v>
      </c>
      <c r="S1072" s="40">
        <f>SUMIFS(Raw_Calls!$D$2:$D$5001,Raw_Calls!$B$2:$B$5001,A1072)/60</f>
        <v>77.849999999999994</v>
      </c>
      <c r="T1072" s="38" t="str">
        <f>IF(COUNTIFS(Raw_Subscriptions!$B$2:$B$3001,A1072,Raw_Subscriptions!$F$2:$F$3001,"Active")&gt;0,"Yes","No")</f>
        <v>No</v>
      </c>
    </row>
    <row r="1073" spans="1:20" x14ac:dyDescent="0.3">
      <c r="A1073" s="13" t="str">
        <f>Raw_Customers!A1070</f>
        <v>C001069</v>
      </c>
      <c r="B1073" s="13" t="str">
        <f>Raw_Customers!B1070</f>
        <v>Priya Mishra</v>
      </c>
      <c r="C1073" s="13" t="str">
        <f>Raw_Customers!E1070</f>
        <v>Mumbai</v>
      </c>
      <c r="D1073" s="13" t="str">
        <f>Raw_Customers!F1070</f>
        <v>Telangana</v>
      </c>
      <c r="E1073" s="13" t="str">
        <f>Raw_Customers!H1070</f>
        <v>Inactive</v>
      </c>
      <c r="F1073" s="35">
        <f>Raw_Customers!G1070</f>
        <v>44870</v>
      </c>
      <c r="G1073" s="36">
        <f>IF(I1073=0,"",INT(_xlfn.MAXIFS(Raw_Recharges!$D$2:$D$3001,Raw_Recharges!$B$2:$B$3001,A1073)))</f>
        <v>45980</v>
      </c>
      <c r="H1073" s="12">
        <f>IF(I1073=0,"",RFM_Method!$C$5-G1073)</f>
        <v>74</v>
      </c>
      <c r="I1073" s="12">
        <f>COUNTIFS(Raw_Recharges!$B$2:$B$3001,A1073)</f>
        <v>3</v>
      </c>
      <c r="J1073" s="37">
        <f>IF(I1073=0,"",SUMIFS(Raw_Recharges!$E$2:$E$3001,Raw_Recharges!$B$2:$B$3001,A1073))</f>
        <v>1297</v>
      </c>
      <c r="K1073" s="38">
        <f>IF(I1073=0,0,IF(H1073&lt;=RFM_Method!$C$22,5,IF(H1073&lt;=RFM_Method!$C$23,4,IF(H1073&lt;=RFM_Method!$C$24,3,IF(H1073&lt;=RFM_Method!$C$25,2,1)))))</f>
        <v>4</v>
      </c>
      <c r="L1073" s="38">
        <f>IF(I1073=0,0,IF(I1073&gt;=RFM_Method!$E$22,5,IF(I1073&gt;=RFM_Method!$E$23,4,IF(I1073&gt;=RFM_Method!$E$24,3,IF(I1073&gt;=RFM_Method!$E$25,2,1)))))</f>
        <v>3</v>
      </c>
      <c r="M1073" s="38">
        <f>IF(I1073=0,0,IF(J1073&gt;=RFM_Method!$D$25,5,IF(J1073&gt;=RFM_Method!$D$24,4,IF(J1073&gt;=RFM_Method!$D$23,3,IF(J1073&gt;=RFM_Method!$D$22,2,1)))))</f>
        <v>4</v>
      </c>
      <c r="N1073" s="38" t="str">
        <f t="shared" si="48"/>
        <v>434</v>
      </c>
      <c r="O1073" s="38">
        <f t="shared" si="49"/>
        <v>11</v>
      </c>
      <c r="P1073" s="38">
        <f t="shared" si="50"/>
        <v>4</v>
      </c>
      <c r="Q1073" s="12" t="str">
        <f>IF(I1073=0,"Never Recharged",INDEX(RFM_Method!$C$32:$G$36,6-K1073,P1073))</f>
        <v>Loyal Customers</v>
      </c>
      <c r="R1073" s="39">
        <f>SUMIFS(Raw_DataUsage!$D$2:$D$5001,Raw_DataUsage!$B$2:$B$5001,A1073)/1024</f>
        <v>5.4452148437499996</v>
      </c>
      <c r="S1073" s="40">
        <f>SUMIFS(Raw_Calls!$D$2:$D$5001,Raw_Calls!$B$2:$B$5001,A1073)/60</f>
        <v>40.1</v>
      </c>
      <c r="T1073" s="38" t="str">
        <f>IF(COUNTIFS(Raw_Subscriptions!$B$2:$B$3001,A1073,Raw_Subscriptions!$F$2:$F$3001,"Active")&gt;0,"Yes","No")</f>
        <v>Yes</v>
      </c>
    </row>
    <row r="1074" spans="1:20" x14ac:dyDescent="0.3">
      <c r="A1074" s="13" t="str">
        <f>Raw_Customers!A1071</f>
        <v>C001070</v>
      </c>
      <c r="B1074" s="13" t="str">
        <f>Raw_Customers!B1071</f>
        <v>Suresh Reddy</v>
      </c>
      <c r="C1074" s="13" t="str">
        <f>Raw_Customers!E1071</f>
        <v>Chennai</v>
      </c>
      <c r="D1074" s="13" t="str">
        <f>Raw_Customers!F1071</f>
        <v>Karnataka</v>
      </c>
      <c r="E1074" s="13" t="str">
        <f>Raw_Customers!H1071</f>
        <v>Active</v>
      </c>
      <c r="F1074" s="35">
        <f>Raw_Customers!G1071</f>
        <v>44395</v>
      </c>
      <c r="G1074" s="36">
        <f>IF(I1074=0,"",INT(_xlfn.MAXIFS(Raw_Recharges!$D$2:$D$3001,Raw_Recharges!$B$2:$B$3001,A1074)))</f>
        <v>45907</v>
      </c>
      <c r="H1074" s="12">
        <f>IF(I1074=0,"",RFM_Method!$C$5-G1074)</f>
        <v>147</v>
      </c>
      <c r="I1074" s="12">
        <f>COUNTIFS(Raw_Recharges!$B$2:$B$3001,A1074)</f>
        <v>2</v>
      </c>
      <c r="J1074" s="37">
        <f>IF(I1074=0,"",SUMIFS(Raw_Recharges!$E$2:$E$3001,Raw_Recharges!$B$2:$B$3001,A1074))</f>
        <v>447</v>
      </c>
      <c r="K1074" s="38">
        <f>IF(I1074=0,0,IF(H1074&lt;=RFM_Method!$C$22,5,IF(H1074&lt;=RFM_Method!$C$23,4,IF(H1074&lt;=RFM_Method!$C$24,3,IF(H1074&lt;=RFM_Method!$C$25,2,1)))))</f>
        <v>2</v>
      </c>
      <c r="L1074" s="38">
        <f>IF(I1074=0,0,IF(I1074&gt;=RFM_Method!$E$22,5,IF(I1074&gt;=RFM_Method!$E$23,4,IF(I1074&gt;=RFM_Method!$E$24,3,IF(I1074&gt;=RFM_Method!$E$25,2,1)))))</f>
        <v>2</v>
      </c>
      <c r="M1074" s="38">
        <f>IF(I1074=0,0,IF(J1074&gt;=RFM_Method!$D$25,5,IF(J1074&gt;=RFM_Method!$D$24,4,IF(J1074&gt;=RFM_Method!$D$23,3,IF(J1074&gt;=RFM_Method!$D$22,2,1)))))</f>
        <v>2</v>
      </c>
      <c r="N1074" s="38" t="str">
        <f t="shared" si="48"/>
        <v>222</v>
      </c>
      <c r="O1074" s="38">
        <f t="shared" si="49"/>
        <v>6</v>
      </c>
      <c r="P1074" s="38">
        <f t="shared" si="50"/>
        <v>2</v>
      </c>
      <c r="Q1074" s="12" t="str">
        <f>IF(I1074=0,"Never Recharged",INDEX(RFM_Method!$C$32:$G$36,6-K1074,P1074))</f>
        <v>About to Sleep</v>
      </c>
      <c r="R1074" s="39">
        <f>SUMIFS(Raw_DataUsage!$D$2:$D$5001,Raw_DataUsage!$B$2:$B$5001,A1074)/1024</f>
        <v>3.8735546875</v>
      </c>
      <c r="S1074" s="40">
        <f>SUMIFS(Raw_Calls!$D$2:$D$5001,Raw_Calls!$B$2:$B$5001,A1074)/60</f>
        <v>149.15</v>
      </c>
      <c r="T1074" s="38" t="str">
        <f>IF(COUNTIFS(Raw_Subscriptions!$B$2:$B$3001,A1074,Raw_Subscriptions!$F$2:$F$3001,"Active")&gt;0,"Yes","No")</f>
        <v>Yes</v>
      </c>
    </row>
    <row r="1075" spans="1:20" x14ac:dyDescent="0.3">
      <c r="A1075" s="13" t="str">
        <f>Raw_Customers!A1072</f>
        <v>C001071</v>
      </c>
      <c r="B1075" s="13" t="str">
        <f>Raw_Customers!B1072</f>
        <v>Priya Khan</v>
      </c>
      <c r="C1075" s="13" t="str">
        <f>Raw_Customers!E1072</f>
        <v>Hyderabad</v>
      </c>
      <c r="D1075" s="13" t="str">
        <f>Raw_Customers!F1072</f>
        <v>UP East</v>
      </c>
      <c r="E1075" s="13" t="str">
        <f>Raw_Customers!H1072</f>
        <v>Active</v>
      </c>
      <c r="F1075" s="35">
        <f>Raw_Customers!G1072</f>
        <v>45048</v>
      </c>
      <c r="G1075" s="36">
        <f>IF(I1075=0,"",INT(_xlfn.MAXIFS(Raw_Recharges!$D$2:$D$3001,Raw_Recharges!$B$2:$B$3001,A1075)))</f>
        <v>45959</v>
      </c>
      <c r="H1075" s="12">
        <f>IF(I1075=0,"",RFM_Method!$C$5-G1075)</f>
        <v>95</v>
      </c>
      <c r="I1075" s="12">
        <f>COUNTIFS(Raw_Recharges!$B$2:$B$3001,A1075)</f>
        <v>2</v>
      </c>
      <c r="J1075" s="37">
        <f>IF(I1075=0,"",SUMIFS(Raw_Recharges!$E$2:$E$3001,Raw_Recharges!$B$2:$B$3001,A1075))</f>
        <v>1498</v>
      </c>
      <c r="K1075" s="38">
        <f>IF(I1075=0,0,IF(H1075&lt;=RFM_Method!$C$22,5,IF(H1075&lt;=RFM_Method!$C$23,4,IF(H1075&lt;=RFM_Method!$C$24,3,IF(H1075&lt;=RFM_Method!$C$25,2,1)))))</f>
        <v>3</v>
      </c>
      <c r="L1075" s="38">
        <f>IF(I1075=0,0,IF(I1075&gt;=RFM_Method!$E$22,5,IF(I1075&gt;=RFM_Method!$E$23,4,IF(I1075&gt;=RFM_Method!$E$24,3,IF(I1075&gt;=RFM_Method!$E$25,2,1)))))</f>
        <v>2</v>
      </c>
      <c r="M1075" s="38">
        <f>IF(I1075=0,0,IF(J1075&gt;=RFM_Method!$D$25,5,IF(J1075&gt;=RFM_Method!$D$24,4,IF(J1075&gt;=RFM_Method!$D$23,3,IF(J1075&gt;=RFM_Method!$D$22,2,1)))))</f>
        <v>4</v>
      </c>
      <c r="N1075" s="38" t="str">
        <f t="shared" si="48"/>
        <v>324</v>
      </c>
      <c r="O1075" s="38">
        <f t="shared" si="49"/>
        <v>9</v>
      </c>
      <c r="P1075" s="38">
        <f t="shared" si="50"/>
        <v>3</v>
      </c>
      <c r="Q1075" s="12" t="str">
        <f>IF(I1075=0,"Never Recharged",INDEX(RFM_Method!$C$32:$G$36,6-K1075,P1075))</f>
        <v>Need Attention</v>
      </c>
      <c r="R1075" s="39">
        <f>SUMIFS(Raw_DataUsage!$D$2:$D$5001,Raw_DataUsage!$B$2:$B$5001,A1075)/1024</f>
        <v>0.93888671874999996</v>
      </c>
      <c r="S1075" s="40">
        <f>SUMIFS(Raw_Calls!$D$2:$D$5001,Raw_Calls!$B$2:$B$5001,A1075)/60</f>
        <v>122.58333333333333</v>
      </c>
      <c r="T1075" s="38" t="str">
        <f>IF(COUNTIFS(Raw_Subscriptions!$B$2:$B$3001,A1075,Raw_Subscriptions!$F$2:$F$3001,"Active")&gt;0,"Yes","No")</f>
        <v>No</v>
      </c>
    </row>
    <row r="1076" spans="1:20" x14ac:dyDescent="0.3">
      <c r="A1076" s="13" t="str">
        <f>Raw_Customers!A1073</f>
        <v>C001072</v>
      </c>
      <c r="B1076" s="13" t="str">
        <f>Raw_Customers!B1073</f>
        <v>Raj Reddy</v>
      </c>
      <c r="C1076" s="13" t="str">
        <f>Raw_Customers!E1073</f>
        <v>Mumbai</v>
      </c>
      <c r="D1076" s="13" t="str">
        <f>Raw_Customers!F1073</f>
        <v>Punjab</v>
      </c>
      <c r="E1076" s="13" t="str">
        <f>Raw_Customers!H1073</f>
        <v>Active</v>
      </c>
      <c r="F1076" s="35">
        <f>Raw_Customers!G1073</f>
        <v>44250</v>
      </c>
      <c r="G1076" s="36">
        <f>IF(I1076=0,"",INT(_xlfn.MAXIFS(Raw_Recharges!$D$2:$D$3001,Raw_Recharges!$B$2:$B$3001,A1076)))</f>
        <v>45946</v>
      </c>
      <c r="H1076" s="12">
        <f>IF(I1076=0,"",RFM_Method!$C$5-G1076)</f>
        <v>108</v>
      </c>
      <c r="I1076" s="12">
        <f>COUNTIFS(Raw_Recharges!$B$2:$B$3001,A1076)</f>
        <v>1</v>
      </c>
      <c r="J1076" s="37">
        <f>IF(I1076=0,"",SUMIFS(Raw_Recharges!$E$2:$E$3001,Raw_Recharges!$B$2:$B$3001,A1076))</f>
        <v>148</v>
      </c>
      <c r="K1076" s="38">
        <f>IF(I1076=0,0,IF(H1076&lt;=RFM_Method!$C$22,5,IF(H1076&lt;=RFM_Method!$C$23,4,IF(H1076&lt;=RFM_Method!$C$24,3,IF(H1076&lt;=RFM_Method!$C$25,2,1)))))</f>
        <v>3</v>
      </c>
      <c r="L1076" s="38">
        <f>IF(I1076=0,0,IF(I1076&gt;=RFM_Method!$E$22,5,IF(I1076&gt;=RFM_Method!$E$23,4,IF(I1076&gt;=RFM_Method!$E$24,3,IF(I1076&gt;=RFM_Method!$E$25,2,1)))))</f>
        <v>1</v>
      </c>
      <c r="M1076" s="38">
        <f>IF(I1076=0,0,IF(J1076&gt;=RFM_Method!$D$25,5,IF(J1076&gt;=RFM_Method!$D$24,4,IF(J1076&gt;=RFM_Method!$D$23,3,IF(J1076&gt;=RFM_Method!$D$22,2,1)))))</f>
        <v>1</v>
      </c>
      <c r="N1076" s="38" t="str">
        <f t="shared" si="48"/>
        <v>311</v>
      </c>
      <c r="O1076" s="38">
        <f t="shared" si="49"/>
        <v>5</v>
      </c>
      <c r="P1076" s="38">
        <f t="shared" si="50"/>
        <v>1</v>
      </c>
      <c r="Q1076" s="12" t="str">
        <f>IF(I1076=0,"Never Recharged",INDEX(RFM_Method!$C$32:$G$36,6-K1076,P1076))</f>
        <v>About to Sleep</v>
      </c>
      <c r="R1076" s="39">
        <f>SUMIFS(Raw_DataUsage!$D$2:$D$5001,Raw_DataUsage!$B$2:$B$5001,A1076)/1024</f>
        <v>4.7289746093749994</v>
      </c>
      <c r="S1076" s="40">
        <f>SUMIFS(Raw_Calls!$D$2:$D$5001,Raw_Calls!$B$2:$B$5001,A1076)/60</f>
        <v>64.36666666666666</v>
      </c>
      <c r="T1076" s="38" t="str">
        <f>IF(COUNTIFS(Raw_Subscriptions!$B$2:$B$3001,A1076,Raw_Subscriptions!$F$2:$F$3001,"Active")&gt;0,"Yes","No")</f>
        <v>No</v>
      </c>
    </row>
    <row r="1077" spans="1:20" x14ac:dyDescent="0.3">
      <c r="A1077" s="13" t="str">
        <f>Raw_Customers!A1074</f>
        <v>C001073</v>
      </c>
      <c r="B1077" s="13" t="str">
        <f>Raw_Customers!B1074</f>
        <v>Pooja Gupta</v>
      </c>
      <c r="C1077" s="13" t="str">
        <f>Raw_Customers!E1074</f>
        <v>Mumbai</v>
      </c>
      <c r="D1077" s="13" t="str">
        <f>Raw_Customers!F1074</f>
        <v>Mumbai</v>
      </c>
      <c r="E1077" s="13" t="str">
        <f>Raw_Customers!H1074</f>
        <v>Inactive</v>
      </c>
      <c r="F1077" s="35">
        <f>Raw_Customers!G1074</f>
        <v>45742</v>
      </c>
      <c r="G1077" s="36">
        <f>IF(I1077=0,"",INT(_xlfn.MAXIFS(Raw_Recharges!$D$2:$D$3001,Raw_Recharges!$B$2:$B$3001,A1077)))</f>
        <v>45969</v>
      </c>
      <c r="H1077" s="12">
        <f>IF(I1077=0,"",RFM_Method!$C$5-G1077)</f>
        <v>85</v>
      </c>
      <c r="I1077" s="12">
        <f>COUNTIFS(Raw_Recharges!$B$2:$B$3001,A1077)</f>
        <v>1</v>
      </c>
      <c r="J1077" s="37">
        <f>IF(I1077=0,"",SUMIFS(Raw_Recharges!$E$2:$E$3001,Raw_Recharges!$B$2:$B$3001,A1077))</f>
        <v>148</v>
      </c>
      <c r="K1077" s="38">
        <f>IF(I1077=0,0,IF(H1077&lt;=RFM_Method!$C$22,5,IF(H1077&lt;=RFM_Method!$C$23,4,IF(H1077&lt;=RFM_Method!$C$24,3,IF(H1077&lt;=RFM_Method!$C$25,2,1)))))</f>
        <v>3</v>
      </c>
      <c r="L1077" s="38">
        <f>IF(I1077=0,0,IF(I1077&gt;=RFM_Method!$E$22,5,IF(I1077&gt;=RFM_Method!$E$23,4,IF(I1077&gt;=RFM_Method!$E$24,3,IF(I1077&gt;=RFM_Method!$E$25,2,1)))))</f>
        <v>1</v>
      </c>
      <c r="M1077" s="38">
        <f>IF(I1077=0,0,IF(J1077&gt;=RFM_Method!$D$25,5,IF(J1077&gt;=RFM_Method!$D$24,4,IF(J1077&gt;=RFM_Method!$D$23,3,IF(J1077&gt;=RFM_Method!$D$22,2,1)))))</f>
        <v>1</v>
      </c>
      <c r="N1077" s="38" t="str">
        <f t="shared" si="48"/>
        <v>311</v>
      </c>
      <c r="O1077" s="38">
        <f t="shared" si="49"/>
        <v>5</v>
      </c>
      <c r="P1077" s="38">
        <f t="shared" si="50"/>
        <v>1</v>
      </c>
      <c r="Q1077" s="12" t="str">
        <f>IF(I1077=0,"Never Recharged",INDEX(RFM_Method!$C$32:$G$36,6-K1077,P1077))</f>
        <v>About to Sleep</v>
      </c>
      <c r="R1077" s="39">
        <f>SUMIFS(Raw_DataUsage!$D$2:$D$5001,Raw_DataUsage!$B$2:$B$5001,A1077)/1024</f>
        <v>1.1792773437499999</v>
      </c>
      <c r="S1077" s="40">
        <f>SUMIFS(Raw_Calls!$D$2:$D$5001,Raw_Calls!$B$2:$B$5001,A1077)/60</f>
        <v>69.900000000000006</v>
      </c>
      <c r="T1077" s="38" t="str">
        <f>IF(COUNTIFS(Raw_Subscriptions!$B$2:$B$3001,A1077,Raw_Subscriptions!$F$2:$F$3001,"Active")&gt;0,"Yes","No")</f>
        <v>Yes</v>
      </c>
    </row>
    <row r="1078" spans="1:20" x14ac:dyDescent="0.3">
      <c r="A1078" s="13" t="str">
        <f>Raw_Customers!A1075</f>
        <v>C001074</v>
      </c>
      <c r="B1078" s="13" t="str">
        <f>Raw_Customers!B1075</f>
        <v>Vikram Yadav</v>
      </c>
      <c r="C1078" s="13" t="str">
        <f>Raw_Customers!E1075</f>
        <v>Pune</v>
      </c>
      <c r="D1078" s="13" t="str">
        <f>Raw_Customers!F1075</f>
        <v>Karnataka</v>
      </c>
      <c r="E1078" s="13" t="str">
        <f>Raw_Customers!H1075</f>
        <v>Active</v>
      </c>
      <c r="F1078" s="35">
        <f>Raw_Customers!G1075</f>
        <v>45203</v>
      </c>
      <c r="G1078" s="36">
        <f>IF(I1078=0,"",INT(_xlfn.MAXIFS(Raw_Recharges!$D$2:$D$3001,Raw_Recharges!$B$2:$B$3001,A1078)))</f>
        <v>45986</v>
      </c>
      <c r="H1078" s="12">
        <f>IF(I1078=0,"",RFM_Method!$C$5-G1078)</f>
        <v>68</v>
      </c>
      <c r="I1078" s="12">
        <f>COUNTIFS(Raw_Recharges!$B$2:$B$3001,A1078)</f>
        <v>1</v>
      </c>
      <c r="J1078" s="37">
        <f>IF(I1078=0,"",SUMIFS(Raw_Recharges!$E$2:$E$3001,Raw_Recharges!$B$2:$B$3001,A1078))</f>
        <v>349</v>
      </c>
      <c r="K1078" s="38">
        <f>IF(I1078=0,0,IF(H1078&lt;=RFM_Method!$C$22,5,IF(H1078&lt;=RFM_Method!$C$23,4,IF(H1078&lt;=RFM_Method!$C$24,3,IF(H1078&lt;=RFM_Method!$C$25,2,1)))))</f>
        <v>4</v>
      </c>
      <c r="L1078" s="38">
        <f>IF(I1078=0,0,IF(I1078&gt;=RFM_Method!$E$22,5,IF(I1078&gt;=RFM_Method!$E$23,4,IF(I1078&gt;=RFM_Method!$E$24,3,IF(I1078&gt;=RFM_Method!$E$25,2,1)))))</f>
        <v>1</v>
      </c>
      <c r="M1078" s="38">
        <f>IF(I1078=0,0,IF(J1078&gt;=RFM_Method!$D$25,5,IF(J1078&gt;=RFM_Method!$D$24,4,IF(J1078&gt;=RFM_Method!$D$23,3,IF(J1078&gt;=RFM_Method!$D$22,2,1)))))</f>
        <v>1</v>
      </c>
      <c r="N1078" s="38" t="str">
        <f t="shared" si="48"/>
        <v>411</v>
      </c>
      <c r="O1078" s="38">
        <f t="shared" si="49"/>
        <v>6</v>
      </c>
      <c r="P1078" s="38">
        <f t="shared" si="50"/>
        <v>1</v>
      </c>
      <c r="Q1078" s="12" t="str">
        <f>IF(I1078=0,"Never Recharged",INDEX(RFM_Method!$C$32:$G$36,6-K1078,P1078))</f>
        <v>Promising</v>
      </c>
      <c r="R1078" s="39">
        <f>SUMIFS(Raw_DataUsage!$D$2:$D$5001,Raw_DataUsage!$B$2:$B$5001,A1078)/1024</f>
        <v>2.4585742187499999</v>
      </c>
      <c r="S1078" s="40">
        <f>SUMIFS(Raw_Calls!$D$2:$D$5001,Raw_Calls!$B$2:$B$5001,A1078)/60</f>
        <v>0</v>
      </c>
      <c r="T1078" s="38" t="str">
        <f>IF(COUNTIFS(Raw_Subscriptions!$B$2:$B$3001,A1078,Raw_Subscriptions!$F$2:$F$3001,"Active")&gt;0,"Yes","No")</f>
        <v>No</v>
      </c>
    </row>
    <row r="1079" spans="1:20" x14ac:dyDescent="0.3">
      <c r="A1079" s="13" t="str">
        <f>Raw_Customers!A1076</f>
        <v>C001075</v>
      </c>
      <c r="B1079" s="13" t="str">
        <f>Raw_Customers!B1076</f>
        <v>Anita Jha</v>
      </c>
      <c r="C1079" s="13" t="str">
        <f>Raw_Customers!E1076</f>
        <v>Bangalore</v>
      </c>
      <c r="D1079" s="13" t="str">
        <f>Raw_Customers!F1076</f>
        <v>Delhi NCR</v>
      </c>
      <c r="E1079" s="13" t="str">
        <f>Raw_Customers!H1076</f>
        <v>Active</v>
      </c>
      <c r="F1079" s="35">
        <f>Raw_Customers!G1076</f>
        <v>44728</v>
      </c>
      <c r="G1079" s="36" t="str">
        <f>IF(I1079=0,"",INT(_xlfn.MAXIFS(Raw_Recharges!$D$2:$D$3001,Raw_Recharges!$B$2:$B$3001,A1079)))</f>
        <v/>
      </c>
      <c r="H1079" s="12" t="str">
        <f>IF(I1079=0,"",RFM_Method!$C$5-G1079)</f>
        <v/>
      </c>
      <c r="I1079" s="12">
        <f>COUNTIFS(Raw_Recharges!$B$2:$B$3001,A1079)</f>
        <v>0</v>
      </c>
      <c r="J1079" s="37" t="str">
        <f>IF(I1079=0,"",SUMIFS(Raw_Recharges!$E$2:$E$3001,Raw_Recharges!$B$2:$B$3001,A1079))</f>
        <v/>
      </c>
      <c r="K1079" s="38">
        <f>IF(I1079=0,0,IF(H1079&lt;=RFM_Method!$C$22,5,IF(H1079&lt;=RFM_Method!$C$23,4,IF(H1079&lt;=RFM_Method!$C$24,3,IF(H1079&lt;=RFM_Method!$C$25,2,1)))))</f>
        <v>0</v>
      </c>
      <c r="L1079" s="38">
        <f>IF(I1079=0,0,IF(I1079&gt;=RFM_Method!$E$22,5,IF(I1079&gt;=RFM_Method!$E$23,4,IF(I1079&gt;=RFM_Method!$E$24,3,IF(I1079&gt;=RFM_Method!$E$25,2,1)))))</f>
        <v>0</v>
      </c>
      <c r="M1079" s="38">
        <f>IF(I1079=0,0,IF(J1079&gt;=RFM_Method!$D$25,5,IF(J1079&gt;=RFM_Method!$D$24,4,IF(J1079&gt;=RFM_Method!$D$23,3,IF(J1079&gt;=RFM_Method!$D$22,2,1)))))</f>
        <v>0</v>
      </c>
      <c r="N1079" s="38" t="str">
        <f t="shared" si="48"/>
        <v>000</v>
      </c>
      <c r="O1079" s="38">
        <f t="shared" si="49"/>
        <v>0</v>
      </c>
      <c r="P1079" s="38">
        <f t="shared" si="50"/>
        <v>0</v>
      </c>
      <c r="Q1079" s="12" t="str">
        <f>IF(I1079=0,"Never Recharged",INDEX(RFM_Method!$C$32:$G$36,6-K1079,P1079))</f>
        <v>Never Recharged</v>
      </c>
      <c r="R1079" s="39">
        <f>SUMIFS(Raw_DataUsage!$D$2:$D$5001,Raw_DataUsage!$B$2:$B$5001,A1079)/1024</f>
        <v>0</v>
      </c>
      <c r="S1079" s="40">
        <f>SUMIFS(Raw_Calls!$D$2:$D$5001,Raw_Calls!$B$2:$B$5001,A1079)/60</f>
        <v>82.066666666666663</v>
      </c>
      <c r="T1079" s="38" t="str">
        <f>IF(COUNTIFS(Raw_Subscriptions!$B$2:$B$3001,A1079,Raw_Subscriptions!$F$2:$F$3001,"Active")&gt;0,"Yes","No")</f>
        <v>No</v>
      </c>
    </row>
    <row r="1080" spans="1:20" x14ac:dyDescent="0.3">
      <c r="A1080" s="13" t="str">
        <f>Raw_Customers!A1077</f>
        <v>C001076</v>
      </c>
      <c r="B1080" s="13" t="str">
        <f>Raw_Customers!B1077</f>
        <v>Rahul Reddy</v>
      </c>
      <c r="C1080" s="13" t="str">
        <f>Raw_Customers!E1077</f>
        <v>Mumbai</v>
      </c>
      <c r="D1080" s="13" t="str">
        <f>Raw_Customers!F1077</f>
        <v>Gujarat</v>
      </c>
      <c r="E1080" s="13" t="str">
        <f>Raw_Customers!H1077</f>
        <v>Active</v>
      </c>
      <c r="F1080" s="35">
        <f>Raw_Customers!G1077</f>
        <v>44059</v>
      </c>
      <c r="G1080" s="36">
        <f>IF(I1080=0,"",INT(_xlfn.MAXIFS(Raw_Recharges!$D$2:$D$3001,Raw_Recharges!$B$2:$B$3001,A1080)))</f>
        <v>45871</v>
      </c>
      <c r="H1080" s="12">
        <f>IF(I1080=0,"",RFM_Method!$C$5-G1080)</f>
        <v>183</v>
      </c>
      <c r="I1080" s="12">
        <f>COUNTIFS(Raw_Recharges!$B$2:$B$3001,A1080)</f>
        <v>2</v>
      </c>
      <c r="J1080" s="37">
        <f>IF(I1080=0,"",SUMIFS(Raw_Recharges!$E$2:$E$3001,Raw_Recharges!$B$2:$B$3001,A1080))</f>
        <v>3478</v>
      </c>
      <c r="K1080" s="38">
        <f>IF(I1080=0,0,IF(H1080&lt;=RFM_Method!$C$22,5,IF(H1080&lt;=RFM_Method!$C$23,4,IF(H1080&lt;=RFM_Method!$C$24,3,IF(H1080&lt;=RFM_Method!$C$25,2,1)))))</f>
        <v>2</v>
      </c>
      <c r="L1080" s="38">
        <f>IF(I1080=0,0,IF(I1080&gt;=RFM_Method!$E$22,5,IF(I1080&gt;=RFM_Method!$E$23,4,IF(I1080&gt;=RFM_Method!$E$24,3,IF(I1080&gt;=RFM_Method!$E$25,2,1)))))</f>
        <v>2</v>
      </c>
      <c r="M1080" s="38">
        <f>IF(I1080=0,0,IF(J1080&gt;=RFM_Method!$D$25,5,IF(J1080&gt;=RFM_Method!$D$24,4,IF(J1080&gt;=RFM_Method!$D$23,3,IF(J1080&gt;=RFM_Method!$D$22,2,1)))))</f>
        <v>5</v>
      </c>
      <c r="N1080" s="38" t="str">
        <f t="shared" si="48"/>
        <v>225</v>
      </c>
      <c r="O1080" s="38">
        <f t="shared" si="49"/>
        <v>9</v>
      </c>
      <c r="P1080" s="38">
        <f t="shared" si="50"/>
        <v>4</v>
      </c>
      <c r="Q1080" s="12" t="str">
        <f>IF(I1080=0,"Never Recharged",INDEX(RFM_Method!$C$32:$G$36,6-K1080,P1080))</f>
        <v>At Risk</v>
      </c>
      <c r="R1080" s="39">
        <f>SUMIFS(Raw_DataUsage!$D$2:$D$5001,Raw_DataUsage!$B$2:$B$5001,A1080)/1024</f>
        <v>5.589072265625</v>
      </c>
      <c r="S1080" s="40">
        <f>SUMIFS(Raw_Calls!$D$2:$D$5001,Raw_Calls!$B$2:$B$5001,A1080)/60</f>
        <v>36.31666666666667</v>
      </c>
      <c r="T1080" s="38" t="str">
        <f>IF(COUNTIFS(Raw_Subscriptions!$B$2:$B$3001,A1080,Raw_Subscriptions!$F$2:$F$3001,"Active")&gt;0,"Yes","No")</f>
        <v>Yes</v>
      </c>
    </row>
    <row r="1081" spans="1:20" x14ac:dyDescent="0.3">
      <c r="A1081" s="13" t="str">
        <f>Raw_Customers!A1078</f>
        <v>C001077</v>
      </c>
      <c r="B1081" s="13" t="str">
        <f>Raw_Customers!B1078</f>
        <v>Priya Yadav</v>
      </c>
      <c r="C1081" s="13" t="str">
        <f>Raw_Customers!E1078</f>
        <v>Pune</v>
      </c>
      <c r="D1081" s="13" t="str">
        <f>Raw_Customers!F1078</f>
        <v>Mumbai</v>
      </c>
      <c r="E1081" s="13" t="str">
        <f>Raw_Customers!H1078</f>
        <v>Active</v>
      </c>
      <c r="F1081" s="35">
        <f>Raw_Customers!G1078</f>
        <v>44447</v>
      </c>
      <c r="G1081" s="36">
        <f>IF(I1081=0,"",INT(_xlfn.MAXIFS(Raw_Recharges!$D$2:$D$3001,Raw_Recharges!$B$2:$B$3001,A1081)))</f>
        <v>45923</v>
      </c>
      <c r="H1081" s="12">
        <f>IF(I1081=0,"",RFM_Method!$C$5-G1081)</f>
        <v>131</v>
      </c>
      <c r="I1081" s="12">
        <f>COUNTIFS(Raw_Recharges!$B$2:$B$3001,A1081)</f>
        <v>3</v>
      </c>
      <c r="J1081" s="37">
        <f>IF(I1081=0,"",SUMIFS(Raw_Recharges!$E$2:$E$3001,Raw_Recharges!$B$2:$B$3001,A1081))</f>
        <v>947</v>
      </c>
      <c r="K1081" s="38">
        <f>IF(I1081=0,0,IF(H1081&lt;=RFM_Method!$C$22,5,IF(H1081&lt;=RFM_Method!$C$23,4,IF(H1081&lt;=RFM_Method!$C$24,3,IF(H1081&lt;=RFM_Method!$C$25,2,1)))))</f>
        <v>3</v>
      </c>
      <c r="L1081" s="38">
        <f>IF(I1081=0,0,IF(I1081&gt;=RFM_Method!$E$22,5,IF(I1081&gt;=RFM_Method!$E$23,4,IF(I1081&gt;=RFM_Method!$E$24,3,IF(I1081&gt;=RFM_Method!$E$25,2,1)))))</f>
        <v>3</v>
      </c>
      <c r="M1081" s="38">
        <f>IF(I1081=0,0,IF(J1081&gt;=RFM_Method!$D$25,5,IF(J1081&gt;=RFM_Method!$D$24,4,IF(J1081&gt;=RFM_Method!$D$23,3,IF(J1081&gt;=RFM_Method!$D$22,2,1)))))</f>
        <v>3</v>
      </c>
      <c r="N1081" s="38" t="str">
        <f t="shared" si="48"/>
        <v>333</v>
      </c>
      <c r="O1081" s="38">
        <f t="shared" si="49"/>
        <v>9</v>
      </c>
      <c r="P1081" s="38">
        <f t="shared" si="50"/>
        <v>3</v>
      </c>
      <c r="Q1081" s="12" t="str">
        <f>IF(I1081=0,"Never Recharged",INDEX(RFM_Method!$C$32:$G$36,6-K1081,P1081))</f>
        <v>Need Attention</v>
      </c>
      <c r="R1081" s="39">
        <f>SUMIFS(Raw_DataUsage!$D$2:$D$5001,Raw_DataUsage!$B$2:$B$5001,A1081)/1024</f>
        <v>3.0073925781250002</v>
      </c>
      <c r="S1081" s="40">
        <f>SUMIFS(Raw_Calls!$D$2:$D$5001,Raw_Calls!$B$2:$B$5001,A1081)/60</f>
        <v>131.11666666666667</v>
      </c>
      <c r="T1081" s="38" t="str">
        <f>IF(COUNTIFS(Raw_Subscriptions!$B$2:$B$3001,A1081,Raw_Subscriptions!$F$2:$F$3001,"Active")&gt;0,"Yes","No")</f>
        <v>No</v>
      </c>
    </row>
    <row r="1082" spans="1:20" x14ac:dyDescent="0.3">
      <c r="A1082" s="13" t="str">
        <f>Raw_Customers!A1079</f>
        <v>C001078</v>
      </c>
      <c r="B1082" s="13" t="str">
        <f>Raw_Customers!B1079</f>
        <v>Pooja Jha</v>
      </c>
      <c r="C1082" s="13" t="str">
        <f>Raw_Customers!E1079</f>
        <v>Delhi</v>
      </c>
      <c r="D1082" s="13" t="str">
        <f>Raw_Customers!F1079</f>
        <v>Tamil Nadu</v>
      </c>
      <c r="E1082" s="13" t="str">
        <f>Raw_Customers!H1079</f>
        <v>Active</v>
      </c>
      <c r="F1082" s="35">
        <f>Raw_Customers!G1079</f>
        <v>45600</v>
      </c>
      <c r="G1082" s="36" t="str">
        <f>IF(I1082=0,"",INT(_xlfn.MAXIFS(Raw_Recharges!$D$2:$D$3001,Raw_Recharges!$B$2:$B$3001,A1082)))</f>
        <v/>
      </c>
      <c r="H1082" s="12" t="str">
        <f>IF(I1082=0,"",RFM_Method!$C$5-G1082)</f>
        <v/>
      </c>
      <c r="I1082" s="12">
        <f>COUNTIFS(Raw_Recharges!$B$2:$B$3001,A1082)</f>
        <v>0</v>
      </c>
      <c r="J1082" s="37" t="str">
        <f>IF(I1082=0,"",SUMIFS(Raw_Recharges!$E$2:$E$3001,Raw_Recharges!$B$2:$B$3001,A1082))</f>
        <v/>
      </c>
      <c r="K1082" s="38">
        <f>IF(I1082=0,0,IF(H1082&lt;=RFM_Method!$C$22,5,IF(H1082&lt;=RFM_Method!$C$23,4,IF(H1082&lt;=RFM_Method!$C$24,3,IF(H1082&lt;=RFM_Method!$C$25,2,1)))))</f>
        <v>0</v>
      </c>
      <c r="L1082" s="38">
        <f>IF(I1082=0,0,IF(I1082&gt;=RFM_Method!$E$22,5,IF(I1082&gt;=RFM_Method!$E$23,4,IF(I1082&gt;=RFM_Method!$E$24,3,IF(I1082&gt;=RFM_Method!$E$25,2,1)))))</f>
        <v>0</v>
      </c>
      <c r="M1082" s="38">
        <f>IF(I1082=0,0,IF(J1082&gt;=RFM_Method!$D$25,5,IF(J1082&gt;=RFM_Method!$D$24,4,IF(J1082&gt;=RFM_Method!$D$23,3,IF(J1082&gt;=RFM_Method!$D$22,2,1)))))</f>
        <v>0</v>
      </c>
      <c r="N1082" s="38" t="str">
        <f t="shared" si="48"/>
        <v>000</v>
      </c>
      <c r="O1082" s="38">
        <f t="shared" si="49"/>
        <v>0</v>
      </c>
      <c r="P1082" s="38">
        <f t="shared" si="50"/>
        <v>0</v>
      </c>
      <c r="Q1082" s="12" t="str">
        <f>IF(I1082=0,"Never Recharged",INDEX(RFM_Method!$C$32:$G$36,6-K1082,P1082))</f>
        <v>Never Recharged</v>
      </c>
      <c r="R1082" s="39">
        <f>SUMIFS(Raw_DataUsage!$D$2:$D$5001,Raw_DataUsage!$B$2:$B$5001,A1082)/1024</f>
        <v>4.5073730468750002</v>
      </c>
      <c r="S1082" s="40">
        <f>SUMIFS(Raw_Calls!$D$2:$D$5001,Raw_Calls!$B$2:$B$5001,A1082)/60</f>
        <v>146.61666666666667</v>
      </c>
      <c r="T1082" s="38" t="str">
        <f>IF(COUNTIFS(Raw_Subscriptions!$B$2:$B$3001,A1082,Raw_Subscriptions!$F$2:$F$3001,"Active")&gt;0,"Yes","No")</f>
        <v>No</v>
      </c>
    </row>
    <row r="1083" spans="1:20" x14ac:dyDescent="0.3">
      <c r="A1083" s="13" t="str">
        <f>Raw_Customers!A1080</f>
        <v>C001079</v>
      </c>
      <c r="B1083" s="13" t="str">
        <f>Raw_Customers!B1080</f>
        <v>Pooja Yadav</v>
      </c>
      <c r="C1083" s="13" t="str">
        <f>Raw_Customers!E1080</f>
        <v>Delhi</v>
      </c>
      <c r="D1083" s="13" t="str">
        <f>Raw_Customers!F1080</f>
        <v>Punjab</v>
      </c>
      <c r="E1083" s="13" t="str">
        <f>Raw_Customers!H1080</f>
        <v>Active</v>
      </c>
      <c r="F1083" s="35">
        <f>Raw_Customers!G1080</f>
        <v>44164</v>
      </c>
      <c r="G1083" s="36">
        <f>IF(I1083=0,"",INT(_xlfn.MAXIFS(Raw_Recharges!$D$2:$D$3001,Raw_Recharges!$B$2:$B$3001,A1083)))</f>
        <v>45942</v>
      </c>
      <c r="H1083" s="12">
        <f>IF(I1083=0,"",RFM_Method!$C$5-G1083)</f>
        <v>112</v>
      </c>
      <c r="I1083" s="12">
        <f>COUNTIFS(Raw_Recharges!$B$2:$B$3001,A1083)</f>
        <v>3</v>
      </c>
      <c r="J1083" s="37">
        <f>IF(I1083=0,"",SUMIFS(Raw_Recharges!$E$2:$E$3001,Raw_Recharges!$B$2:$B$3001,A1083))</f>
        <v>1644</v>
      </c>
      <c r="K1083" s="38">
        <f>IF(I1083=0,0,IF(H1083&lt;=RFM_Method!$C$22,5,IF(H1083&lt;=RFM_Method!$C$23,4,IF(H1083&lt;=RFM_Method!$C$24,3,IF(H1083&lt;=RFM_Method!$C$25,2,1)))))</f>
        <v>3</v>
      </c>
      <c r="L1083" s="38">
        <f>IF(I1083=0,0,IF(I1083&gt;=RFM_Method!$E$22,5,IF(I1083&gt;=RFM_Method!$E$23,4,IF(I1083&gt;=RFM_Method!$E$24,3,IF(I1083&gt;=RFM_Method!$E$25,2,1)))))</f>
        <v>3</v>
      </c>
      <c r="M1083" s="38">
        <f>IF(I1083=0,0,IF(J1083&gt;=RFM_Method!$D$25,5,IF(J1083&gt;=RFM_Method!$D$24,4,IF(J1083&gt;=RFM_Method!$D$23,3,IF(J1083&gt;=RFM_Method!$D$22,2,1)))))</f>
        <v>4</v>
      </c>
      <c r="N1083" s="38" t="str">
        <f t="shared" si="48"/>
        <v>334</v>
      </c>
      <c r="O1083" s="38">
        <f t="shared" si="49"/>
        <v>10</v>
      </c>
      <c r="P1083" s="38">
        <f t="shared" si="50"/>
        <v>4</v>
      </c>
      <c r="Q1083" s="12" t="str">
        <f>IF(I1083=0,"Never Recharged",INDEX(RFM_Method!$C$32:$G$36,6-K1083,P1083))</f>
        <v>Loyal Customers</v>
      </c>
      <c r="R1083" s="39">
        <f>SUMIFS(Raw_DataUsage!$D$2:$D$5001,Raw_DataUsage!$B$2:$B$5001,A1083)/1024</f>
        <v>1.4500781250000001</v>
      </c>
      <c r="S1083" s="40">
        <f>SUMIFS(Raw_Calls!$D$2:$D$5001,Raw_Calls!$B$2:$B$5001,A1083)/60</f>
        <v>41.483333333333334</v>
      </c>
      <c r="T1083" s="38" t="str">
        <f>IF(COUNTIFS(Raw_Subscriptions!$B$2:$B$3001,A1083,Raw_Subscriptions!$F$2:$F$3001,"Active")&gt;0,"Yes","No")</f>
        <v>No</v>
      </c>
    </row>
    <row r="1084" spans="1:20" x14ac:dyDescent="0.3">
      <c r="A1084" s="13" t="str">
        <f>Raw_Customers!A1081</f>
        <v>C001080</v>
      </c>
      <c r="B1084" s="13" t="str">
        <f>Raw_Customers!B1081</f>
        <v>Rahul Patel</v>
      </c>
      <c r="C1084" s="13" t="str">
        <f>Raw_Customers!E1081</f>
        <v>Chennai</v>
      </c>
      <c r="D1084" s="13" t="str">
        <f>Raw_Customers!F1081</f>
        <v>Karnataka</v>
      </c>
      <c r="E1084" s="13" t="str">
        <f>Raw_Customers!H1081</f>
        <v>Active</v>
      </c>
      <c r="F1084" s="35">
        <f>Raw_Customers!G1081</f>
        <v>44560</v>
      </c>
      <c r="G1084" s="36">
        <f>IF(I1084=0,"",INT(_xlfn.MAXIFS(Raw_Recharges!$D$2:$D$3001,Raw_Recharges!$B$2:$B$3001,A1084)))</f>
        <v>45900</v>
      </c>
      <c r="H1084" s="12">
        <f>IF(I1084=0,"",RFM_Method!$C$5-G1084)</f>
        <v>154</v>
      </c>
      <c r="I1084" s="12">
        <f>COUNTIFS(Raw_Recharges!$B$2:$B$3001,A1084)</f>
        <v>1</v>
      </c>
      <c r="J1084" s="37">
        <f>IF(I1084=0,"",SUMIFS(Raw_Recharges!$E$2:$E$3001,Raw_Recharges!$B$2:$B$3001,A1084))</f>
        <v>299</v>
      </c>
      <c r="K1084" s="38">
        <f>IF(I1084=0,0,IF(H1084&lt;=RFM_Method!$C$22,5,IF(H1084&lt;=RFM_Method!$C$23,4,IF(H1084&lt;=RFM_Method!$C$24,3,IF(H1084&lt;=RFM_Method!$C$25,2,1)))))</f>
        <v>2</v>
      </c>
      <c r="L1084" s="38">
        <f>IF(I1084=0,0,IF(I1084&gt;=RFM_Method!$E$22,5,IF(I1084&gt;=RFM_Method!$E$23,4,IF(I1084&gt;=RFM_Method!$E$24,3,IF(I1084&gt;=RFM_Method!$E$25,2,1)))))</f>
        <v>1</v>
      </c>
      <c r="M1084" s="38">
        <f>IF(I1084=0,0,IF(J1084&gt;=RFM_Method!$D$25,5,IF(J1084&gt;=RFM_Method!$D$24,4,IF(J1084&gt;=RFM_Method!$D$23,3,IF(J1084&gt;=RFM_Method!$D$22,2,1)))))</f>
        <v>1</v>
      </c>
      <c r="N1084" s="38" t="str">
        <f t="shared" si="48"/>
        <v>211</v>
      </c>
      <c r="O1084" s="38">
        <f t="shared" si="49"/>
        <v>4</v>
      </c>
      <c r="P1084" s="38">
        <f t="shared" si="50"/>
        <v>1</v>
      </c>
      <c r="Q1084" s="12" t="str">
        <f>IF(I1084=0,"Never Recharged",INDEX(RFM_Method!$C$32:$G$36,6-K1084,P1084))</f>
        <v>Hibernating</v>
      </c>
      <c r="R1084" s="39">
        <f>SUMIFS(Raw_DataUsage!$D$2:$D$5001,Raw_DataUsage!$B$2:$B$5001,A1084)/1024</f>
        <v>1.790810546875</v>
      </c>
      <c r="S1084" s="40">
        <f>SUMIFS(Raw_Calls!$D$2:$D$5001,Raw_Calls!$B$2:$B$5001,A1084)/60</f>
        <v>51.766666666666666</v>
      </c>
      <c r="T1084" s="38" t="str">
        <f>IF(COUNTIFS(Raw_Subscriptions!$B$2:$B$3001,A1084,Raw_Subscriptions!$F$2:$F$3001,"Active")&gt;0,"Yes","No")</f>
        <v>No</v>
      </c>
    </row>
    <row r="1085" spans="1:20" x14ac:dyDescent="0.3">
      <c r="A1085" s="13" t="str">
        <f>Raw_Customers!A1082</f>
        <v>C001081</v>
      </c>
      <c r="B1085" s="13" t="str">
        <f>Raw_Customers!B1082</f>
        <v>Raj Reddy</v>
      </c>
      <c r="C1085" s="13" t="str">
        <f>Raw_Customers!E1082</f>
        <v>Delhi</v>
      </c>
      <c r="D1085" s="13" t="str">
        <f>Raw_Customers!F1082</f>
        <v>Karnataka</v>
      </c>
      <c r="E1085" s="13" t="str">
        <f>Raw_Customers!H1082</f>
        <v>Active</v>
      </c>
      <c r="F1085" s="35">
        <f>Raw_Customers!G1082</f>
        <v>45443</v>
      </c>
      <c r="G1085" s="36">
        <f>IF(I1085=0,"",INT(_xlfn.MAXIFS(Raw_Recharges!$D$2:$D$3001,Raw_Recharges!$B$2:$B$3001,A1085)))</f>
        <v>45961</v>
      </c>
      <c r="H1085" s="12">
        <f>IF(I1085=0,"",RFM_Method!$C$5-G1085)</f>
        <v>93</v>
      </c>
      <c r="I1085" s="12">
        <f>COUNTIFS(Raw_Recharges!$B$2:$B$3001,A1085)</f>
        <v>4</v>
      </c>
      <c r="J1085" s="37">
        <f>IF(I1085=0,"",SUMIFS(Raw_Recharges!$E$2:$E$3001,Raw_Recharges!$B$2:$B$3001,A1085))</f>
        <v>1496</v>
      </c>
      <c r="K1085" s="38">
        <f>IF(I1085=0,0,IF(H1085&lt;=RFM_Method!$C$22,5,IF(H1085&lt;=RFM_Method!$C$23,4,IF(H1085&lt;=RFM_Method!$C$24,3,IF(H1085&lt;=RFM_Method!$C$25,2,1)))))</f>
        <v>3</v>
      </c>
      <c r="L1085" s="38">
        <f>IF(I1085=0,0,IF(I1085&gt;=RFM_Method!$E$22,5,IF(I1085&gt;=RFM_Method!$E$23,4,IF(I1085&gt;=RFM_Method!$E$24,3,IF(I1085&gt;=RFM_Method!$E$25,2,1)))))</f>
        <v>4</v>
      </c>
      <c r="M1085" s="38">
        <f>IF(I1085=0,0,IF(J1085&gt;=RFM_Method!$D$25,5,IF(J1085&gt;=RFM_Method!$D$24,4,IF(J1085&gt;=RFM_Method!$D$23,3,IF(J1085&gt;=RFM_Method!$D$22,2,1)))))</f>
        <v>4</v>
      </c>
      <c r="N1085" s="38" t="str">
        <f t="shared" si="48"/>
        <v>344</v>
      </c>
      <c r="O1085" s="38">
        <f t="shared" si="49"/>
        <v>11</v>
      </c>
      <c r="P1085" s="38">
        <f t="shared" si="50"/>
        <v>4</v>
      </c>
      <c r="Q1085" s="12" t="str">
        <f>IF(I1085=0,"Never Recharged",INDEX(RFM_Method!$C$32:$G$36,6-K1085,P1085))</f>
        <v>Loyal Customers</v>
      </c>
      <c r="R1085" s="39">
        <f>SUMIFS(Raw_DataUsage!$D$2:$D$5001,Raw_DataUsage!$B$2:$B$5001,A1085)/1024</f>
        <v>3.3269824218749999</v>
      </c>
      <c r="S1085" s="40">
        <f>SUMIFS(Raw_Calls!$D$2:$D$5001,Raw_Calls!$B$2:$B$5001,A1085)/60</f>
        <v>10.1</v>
      </c>
      <c r="T1085" s="38" t="str">
        <f>IF(COUNTIFS(Raw_Subscriptions!$B$2:$B$3001,A1085,Raw_Subscriptions!$F$2:$F$3001,"Active")&gt;0,"Yes","No")</f>
        <v>Yes</v>
      </c>
    </row>
    <row r="1086" spans="1:20" x14ac:dyDescent="0.3">
      <c r="A1086" s="13" t="str">
        <f>Raw_Customers!A1083</f>
        <v>C001082</v>
      </c>
      <c r="B1086" s="13" t="str">
        <f>Raw_Customers!B1083</f>
        <v>Vikram Jha</v>
      </c>
      <c r="C1086" s="13" t="str">
        <f>Raw_Customers!E1083</f>
        <v>Bangalore</v>
      </c>
      <c r="D1086" s="13" t="str">
        <f>Raw_Customers!F1083</f>
        <v>UP West</v>
      </c>
      <c r="E1086" s="13" t="str">
        <f>Raw_Customers!H1083</f>
        <v>Inactive</v>
      </c>
      <c r="F1086" s="35">
        <f>Raw_Customers!G1083</f>
        <v>45583</v>
      </c>
      <c r="G1086" s="36">
        <f>IF(I1086=0,"",INT(_xlfn.MAXIFS(Raw_Recharges!$D$2:$D$3001,Raw_Recharges!$B$2:$B$3001,A1086)))</f>
        <v>46002</v>
      </c>
      <c r="H1086" s="12">
        <f>IF(I1086=0,"",RFM_Method!$C$5-G1086)</f>
        <v>52</v>
      </c>
      <c r="I1086" s="12">
        <f>COUNTIFS(Raw_Recharges!$B$2:$B$3001,A1086)</f>
        <v>1</v>
      </c>
      <c r="J1086" s="37">
        <f>IF(I1086=0,"",SUMIFS(Raw_Recharges!$E$2:$E$3001,Raw_Recharges!$B$2:$B$3001,A1086))</f>
        <v>499</v>
      </c>
      <c r="K1086" s="38">
        <f>IF(I1086=0,0,IF(H1086&lt;=RFM_Method!$C$22,5,IF(H1086&lt;=RFM_Method!$C$23,4,IF(H1086&lt;=RFM_Method!$C$24,3,IF(H1086&lt;=RFM_Method!$C$25,2,1)))))</f>
        <v>4</v>
      </c>
      <c r="L1086" s="38">
        <f>IF(I1086=0,0,IF(I1086&gt;=RFM_Method!$E$22,5,IF(I1086&gt;=RFM_Method!$E$23,4,IF(I1086&gt;=RFM_Method!$E$24,3,IF(I1086&gt;=RFM_Method!$E$25,2,1)))))</f>
        <v>1</v>
      </c>
      <c r="M1086" s="38">
        <f>IF(I1086=0,0,IF(J1086&gt;=RFM_Method!$D$25,5,IF(J1086&gt;=RFM_Method!$D$24,4,IF(J1086&gt;=RFM_Method!$D$23,3,IF(J1086&gt;=RFM_Method!$D$22,2,1)))))</f>
        <v>2</v>
      </c>
      <c r="N1086" s="38" t="str">
        <f t="shared" si="48"/>
        <v>412</v>
      </c>
      <c r="O1086" s="38">
        <f t="shared" si="49"/>
        <v>7</v>
      </c>
      <c r="P1086" s="38">
        <f t="shared" si="50"/>
        <v>2</v>
      </c>
      <c r="Q1086" s="12" t="str">
        <f>IF(I1086=0,"Never Recharged",INDEX(RFM_Method!$C$32:$G$36,6-K1086,P1086))</f>
        <v>Potential Loyalist</v>
      </c>
      <c r="R1086" s="39">
        <f>SUMIFS(Raw_DataUsage!$D$2:$D$5001,Raw_DataUsage!$B$2:$B$5001,A1086)/1024</f>
        <v>0.32429687499999998</v>
      </c>
      <c r="S1086" s="40">
        <f>SUMIFS(Raw_Calls!$D$2:$D$5001,Raw_Calls!$B$2:$B$5001,A1086)/60</f>
        <v>28.1</v>
      </c>
      <c r="T1086" s="38" t="str">
        <f>IF(COUNTIFS(Raw_Subscriptions!$B$2:$B$3001,A1086,Raw_Subscriptions!$F$2:$F$3001,"Active")&gt;0,"Yes","No")</f>
        <v>Yes</v>
      </c>
    </row>
    <row r="1087" spans="1:20" x14ac:dyDescent="0.3">
      <c r="A1087" s="13" t="str">
        <f>Raw_Customers!A1084</f>
        <v>C001083</v>
      </c>
      <c r="B1087" s="13" t="str">
        <f>Raw_Customers!B1084</f>
        <v>Vikram Yadav</v>
      </c>
      <c r="C1087" s="13" t="str">
        <f>Raw_Customers!E1084</f>
        <v>Chennai</v>
      </c>
      <c r="D1087" s="13" t="str">
        <f>Raw_Customers!F1084</f>
        <v>West Bengal</v>
      </c>
      <c r="E1087" s="13" t="str">
        <f>Raw_Customers!H1084</f>
        <v>Active</v>
      </c>
      <c r="F1087" s="35">
        <f>Raw_Customers!G1084</f>
        <v>45160</v>
      </c>
      <c r="G1087" s="36">
        <f>IF(I1087=0,"",INT(_xlfn.MAXIFS(Raw_Recharges!$D$2:$D$3001,Raw_Recharges!$B$2:$B$3001,A1087)))</f>
        <v>46021</v>
      </c>
      <c r="H1087" s="12">
        <f>IF(I1087=0,"",RFM_Method!$C$5-G1087)</f>
        <v>33</v>
      </c>
      <c r="I1087" s="12">
        <f>COUNTIFS(Raw_Recharges!$B$2:$B$3001,A1087)</f>
        <v>2</v>
      </c>
      <c r="J1087" s="37">
        <f>IF(I1087=0,"",SUMIFS(Raw_Recharges!$E$2:$E$3001,Raw_Recharges!$B$2:$B$3001,A1087))</f>
        <v>958</v>
      </c>
      <c r="K1087" s="38">
        <f>IF(I1087=0,0,IF(H1087&lt;=RFM_Method!$C$22,5,IF(H1087&lt;=RFM_Method!$C$23,4,IF(H1087&lt;=RFM_Method!$C$24,3,IF(H1087&lt;=RFM_Method!$C$25,2,1)))))</f>
        <v>5</v>
      </c>
      <c r="L1087" s="38">
        <f>IF(I1087=0,0,IF(I1087&gt;=RFM_Method!$E$22,5,IF(I1087&gt;=RFM_Method!$E$23,4,IF(I1087&gt;=RFM_Method!$E$24,3,IF(I1087&gt;=RFM_Method!$E$25,2,1)))))</f>
        <v>2</v>
      </c>
      <c r="M1087" s="38">
        <f>IF(I1087=0,0,IF(J1087&gt;=RFM_Method!$D$25,5,IF(J1087&gt;=RFM_Method!$D$24,4,IF(J1087&gt;=RFM_Method!$D$23,3,IF(J1087&gt;=RFM_Method!$D$22,2,1)))))</f>
        <v>3</v>
      </c>
      <c r="N1087" s="38" t="str">
        <f t="shared" si="48"/>
        <v>523</v>
      </c>
      <c r="O1087" s="38">
        <f t="shared" si="49"/>
        <v>10</v>
      </c>
      <c r="P1087" s="38">
        <f t="shared" si="50"/>
        <v>3</v>
      </c>
      <c r="Q1087" s="12" t="str">
        <f>IF(I1087=0,"Never Recharged",INDEX(RFM_Method!$C$32:$G$36,6-K1087,P1087))</f>
        <v>Potential Loyalist</v>
      </c>
      <c r="R1087" s="39">
        <f>SUMIFS(Raw_DataUsage!$D$2:$D$5001,Raw_DataUsage!$B$2:$B$5001,A1087)/1024</f>
        <v>3.9632812499999996</v>
      </c>
      <c r="S1087" s="40">
        <f>SUMIFS(Raw_Calls!$D$2:$D$5001,Raw_Calls!$B$2:$B$5001,A1087)/60</f>
        <v>42.85</v>
      </c>
      <c r="T1087" s="38" t="str">
        <f>IF(COUNTIFS(Raw_Subscriptions!$B$2:$B$3001,A1087,Raw_Subscriptions!$F$2:$F$3001,"Active")&gt;0,"Yes","No")</f>
        <v>Yes</v>
      </c>
    </row>
    <row r="1088" spans="1:20" x14ac:dyDescent="0.3">
      <c r="A1088" s="13" t="str">
        <f>Raw_Customers!A1085</f>
        <v>C001084</v>
      </c>
      <c r="B1088" s="13" t="str">
        <f>Raw_Customers!B1085</f>
        <v>Priya Khan</v>
      </c>
      <c r="C1088" s="13" t="str">
        <f>Raw_Customers!E1085</f>
        <v>Chennai</v>
      </c>
      <c r="D1088" s="13" t="str">
        <f>Raw_Customers!F1085</f>
        <v>Mumbai</v>
      </c>
      <c r="E1088" s="13" t="str">
        <f>Raw_Customers!H1085</f>
        <v>Active</v>
      </c>
      <c r="F1088" s="35">
        <f>Raw_Customers!G1085</f>
        <v>45925</v>
      </c>
      <c r="G1088" s="36">
        <f>IF(I1088=0,"",INT(_xlfn.MAXIFS(Raw_Recharges!$D$2:$D$3001,Raw_Recharges!$B$2:$B$3001,A1088)))</f>
        <v>45791</v>
      </c>
      <c r="H1088" s="12">
        <f>IF(I1088=0,"",RFM_Method!$C$5-G1088)</f>
        <v>263</v>
      </c>
      <c r="I1088" s="12">
        <f>COUNTIFS(Raw_Recharges!$B$2:$B$3001,A1088)</f>
        <v>1</v>
      </c>
      <c r="J1088" s="37">
        <f>IF(I1088=0,"",SUMIFS(Raw_Recharges!$E$2:$E$3001,Raw_Recharges!$B$2:$B$3001,A1088))</f>
        <v>666</v>
      </c>
      <c r="K1088" s="38">
        <f>IF(I1088=0,0,IF(H1088&lt;=RFM_Method!$C$22,5,IF(H1088&lt;=RFM_Method!$C$23,4,IF(H1088&lt;=RFM_Method!$C$24,3,IF(H1088&lt;=RFM_Method!$C$25,2,1)))))</f>
        <v>1</v>
      </c>
      <c r="L1088" s="38">
        <f>IF(I1088=0,0,IF(I1088&gt;=RFM_Method!$E$22,5,IF(I1088&gt;=RFM_Method!$E$23,4,IF(I1088&gt;=RFM_Method!$E$24,3,IF(I1088&gt;=RFM_Method!$E$25,2,1)))))</f>
        <v>1</v>
      </c>
      <c r="M1088" s="38">
        <f>IF(I1088=0,0,IF(J1088&gt;=RFM_Method!$D$25,5,IF(J1088&gt;=RFM_Method!$D$24,4,IF(J1088&gt;=RFM_Method!$D$23,3,IF(J1088&gt;=RFM_Method!$D$22,2,1)))))</f>
        <v>3</v>
      </c>
      <c r="N1088" s="38" t="str">
        <f t="shared" si="48"/>
        <v>113</v>
      </c>
      <c r="O1088" s="38">
        <f t="shared" si="49"/>
        <v>5</v>
      </c>
      <c r="P1088" s="38">
        <f t="shared" si="50"/>
        <v>2</v>
      </c>
      <c r="Q1088" s="12" t="str">
        <f>IF(I1088=0,"Never Recharged",INDEX(RFM_Method!$C$32:$G$36,6-K1088,P1088))</f>
        <v>Hibernating</v>
      </c>
      <c r="R1088" s="39">
        <f>SUMIFS(Raw_DataUsage!$D$2:$D$5001,Raw_DataUsage!$B$2:$B$5001,A1088)/1024</f>
        <v>6.2067089843750001</v>
      </c>
      <c r="S1088" s="40">
        <f>SUMIFS(Raw_Calls!$D$2:$D$5001,Raw_Calls!$B$2:$B$5001,A1088)/60</f>
        <v>90.45</v>
      </c>
      <c r="T1088" s="38" t="str">
        <f>IF(COUNTIFS(Raw_Subscriptions!$B$2:$B$3001,A1088,Raw_Subscriptions!$F$2:$F$3001,"Active")&gt;0,"Yes","No")</f>
        <v>Yes</v>
      </c>
    </row>
    <row r="1089" spans="1:20" x14ac:dyDescent="0.3">
      <c r="A1089" s="13" t="str">
        <f>Raw_Customers!A1086</f>
        <v>C001085</v>
      </c>
      <c r="B1089" s="13" t="str">
        <f>Raw_Customers!B1086</f>
        <v>Pooja Yadav</v>
      </c>
      <c r="C1089" s="13" t="str">
        <f>Raw_Customers!E1086</f>
        <v>Chennai</v>
      </c>
      <c r="D1089" s="13" t="str">
        <f>Raw_Customers!F1086</f>
        <v>Punjab</v>
      </c>
      <c r="E1089" s="13" t="str">
        <f>Raw_Customers!H1086</f>
        <v>Inactive</v>
      </c>
      <c r="F1089" s="35">
        <f>Raw_Customers!G1086</f>
        <v>44171</v>
      </c>
      <c r="G1089" s="36" t="str">
        <f>IF(I1089=0,"",INT(_xlfn.MAXIFS(Raw_Recharges!$D$2:$D$3001,Raw_Recharges!$B$2:$B$3001,A1089)))</f>
        <v/>
      </c>
      <c r="H1089" s="12" t="str">
        <f>IF(I1089=0,"",RFM_Method!$C$5-G1089)</f>
        <v/>
      </c>
      <c r="I1089" s="12">
        <f>COUNTIFS(Raw_Recharges!$B$2:$B$3001,A1089)</f>
        <v>0</v>
      </c>
      <c r="J1089" s="37" t="str">
        <f>IF(I1089=0,"",SUMIFS(Raw_Recharges!$E$2:$E$3001,Raw_Recharges!$B$2:$B$3001,A1089))</f>
        <v/>
      </c>
      <c r="K1089" s="38">
        <f>IF(I1089=0,0,IF(H1089&lt;=RFM_Method!$C$22,5,IF(H1089&lt;=RFM_Method!$C$23,4,IF(H1089&lt;=RFM_Method!$C$24,3,IF(H1089&lt;=RFM_Method!$C$25,2,1)))))</f>
        <v>0</v>
      </c>
      <c r="L1089" s="38">
        <f>IF(I1089=0,0,IF(I1089&gt;=RFM_Method!$E$22,5,IF(I1089&gt;=RFM_Method!$E$23,4,IF(I1089&gt;=RFM_Method!$E$24,3,IF(I1089&gt;=RFM_Method!$E$25,2,1)))))</f>
        <v>0</v>
      </c>
      <c r="M1089" s="38">
        <f>IF(I1089=0,0,IF(J1089&gt;=RFM_Method!$D$25,5,IF(J1089&gt;=RFM_Method!$D$24,4,IF(J1089&gt;=RFM_Method!$D$23,3,IF(J1089&gt;=RFM_Method!$D$22,2,1)))))</f>
        <v>0</v>
      </c>
      <c r="N1089" s="38" t="str">
        <f t="shared" si="48"/>
        <v>000</v>
      </c>
      <c r="O1089" s="38">
        <f t="shared" si="49"/>
        <v>0</v>
      </c>
      <c r="P1089" s="38">
        <f t="shared" si="50"/>
        <v>0</v>
      </c>
      <c r="Q1089" s="12" t="str">
        <f>IF(I1089=0,"Never Recharged",INDEX(RFM_Method!$C$32:$G$36,6-K1089,P1089))</f>
        <v>Never Recharged</v>
      </c>
      <c r="R1089" s="39">
        <f>SUMIFS(Raw_DataUsage!$D$2:$D$5001,Raw_DataUsage!$B$2:$B$5001,A1089)/1024</f>
        <v>3.5860253906250001</v>
      </c>
      <c r="S1089" s="40">
        <f>SUMIFS(Raw_Calls!$D$2:$D$5001,Raw_Calls!$B$2:$B$5001,A1089)/60</f>
        <v>148.58333333333334</v>
      </c>
      <c r="T1089" s="38" t="str">
        <f>IF(COUNTIFS(Raw_Subscriptions!$B$2:$B$3001,A1089,Raw_Subscriptions!$F$2:$F$3001,"Active")&gt;0,"Yes","No")</f>
        <v>No</v>
      </c>
    </row>
    <row r="1090" spans="1:20" x14ac:dyDescent="0.3">
      <c r="A1090" s="13" t="str">
        <f>Raw_Customers!A1087</f>
        <v>C001086</v>
      </c>
      <c r="B1090" s="13" t="str">
        <f>Raw_Customers!B1087</f>
        <v>Anita Khan</v>
      </c>
      <c r="C1090" s="13" t="str">
        <f>Raw_Customers!E1087</f>
        <v>Hyderabad</v>
      </c>
      <c r="D1090" s="13" t="str">
        <f>Raw_Customers!F1087</f>
        <v>Maharashtra</v>
      </c>
      <c r="E1090" s="13" t="str">
        <f>Raw_Customers!H1087</f>
        <v>Active</v>
      </c>
      <c r="F1090" s="35">
        <f>Raw_Customers!G1087</f>
        <v>44831</v>
      </c>
      <c r="G1090" s="36" t="str">
        <f>IF(I1090=0,"",INT(_xlfn.MAXIFS(Raw_Recharges!$D$2:$D$3001,Raw_Recharges!$B$2:$B$3001,A1090)))</f>
        <v/>
      </c>
      <c r="H1090" s="12" t="str">
        <f>IF(I1090=0,"",RFM_Method!$C$5-G1090)</f>
        <v/>
      </c>
      <c r="I1090" s="12">
        <f>COUNTIFS(Raw_Recharges!$B$2:$B$3001,A1090)</f>
        <v>0</v>
      </c>
      <c r="J1090" s="37" t="str">
        <f>IF(I1090=0,"",SUMIFS(Raw_Recharges!$E$2:$E$3001,Raw_Recharges!$B$2:$B$3001,A1090))</f>
        <v/>
      </c>
      <c r="K1090" s="38">
        <f>IF(I1090=0,0,IF(H1090&lt;=RFM_Method!$C$22,5,IF(H1090&lt;=RFM_Method!$C$23,4,IF(H1090&lt;=RFM_Method!$C$24,3,IF(H1090&lt;=RFM_Method!$C$25,2,1)))))</f>
        <v>0</v>
      </c>
      <c r="L1090" s="38">
        <f>IF(I1090=0,0,IF(I1090&gt;=RFM_Method!$E$22,5,IF(I1090&gt;=RFM_Method!$E$23,4,IF(I1090&gt;=RFM_Method!$E$24,3,IF(I1090&gt;=RFM_Method!$E$25,2,1)))))</f>
        <v>0</v>
      </c>
      <c r="M1090" s="38">
        <f>IF(I1090=0,0,IF(J1090&gt;=RFM_Method!$D$25,5,IF(J1090&gt;=RFM_Method!$D$24,4,IF(J1090&gt;=RFM_Method!$D$23,3,IF(J1090&gt;=RFM_Method!$D$22,2,1)))))</f>
        <v>0</v>
      </c>
      <c r="N1090" s="38" t="str">
        <f t="shared" si="48"/>
        <v>000</v>
      </c>
      <c r="O1090" s="38">
        <f t="shared" si="49"/>
        <v>0</v>
      </c>
      <c r="P1090" s="38">
        <f t="shared" si="50"/>
        <v>0</v>
      </c>
      <c r="Q1090" s="12" t="str">
        <f>IF(I1090=0,"Never Recharged",INDEX(RFM_Method!$C$32:$G$36,6-K1090,P1090))</f>
        <v>Never Recharged</v>
      </c>
      <c r="R1090" s="39">
        <f>SUMIFS(Raw_DataUsage!$D$2:$D$5001,Raw_DataUsage!$B$2:$B$5001,A1090)/1024</f>
        <v>3.2472167968749996</v>
      </c>
      <c r="S1090" s="40">
        <f>SUMIFS(Raw_Calls!$D$2:$D$5001,Raw_Calls!$B$2:$B$5001,A1090)/60</f>
        <v>60.31666666666667</v>
      </c>
      <c r="T1090" s="38" t="str">
        <f>IF(COUNTIFS(Raw_Subscriptions!$B$2:$B$3001,A1090,Raw_Subscriptions!$F$2:$F$3001,"Active")&gt;0,"Yes","No")</f>
        <v>No</v>
      </c>
    </row>
    <row r="1091" spans="1:20" x14ac:dyDescent="0.3">
      <c r="A1091" s="13" t="str">
        <f>Raw_Customers!A1088</f>
        <v>C001087</v>
      </c>
      <c r="B1091" s="13" t="str">
        <f>Raw_Customers!B1088</f>
        <v>Amit Singh</v>
      </c>
      <c r="C1091" s="13" t="str">
        <f>Raw_Customers!E1088</f>
        <v>Mumbai</v>
      </c>
      <c r="D1091" s="13" t="str">
        <f>Raw_Customers!F1088</f>
        <v>Mumbai</v>
      </c>
      <c r="E1091" s="13" t="str">
        <f>Raw_Customers!H1088</f>
        <v>Active</v>
      </c>
      <c r="F1091" s="35">
        <f>Raw_Customers!G1088</f>
        <v>45773</v>
      </c>
      <c r="G1091" s="36">
        <f>IF(I1091=0,"",INT(_xlfn.MAXIFS(Raw_Recharges!$D$2:$D$3001,Raw_Recharges!$B$2:$B$3001,A1091)))</f>
        <v>45863</v>
      </c>
      <c r="H1091" s="12">
        <f>IF(I1091=0,"",RFM_Method!$C$5-G1091)</f>
        <v>191</v>
      </c>
      <c r="I1091" s="12">
        <f>COUNTIFS(Raw_Recharges!$B$2:$B$3001,A1091)</f>
        <v>2</v>
      </c>
      <c r="J1091" s="37">
        <f>IF(I1091=0,"",SUMIFS(Raw_Recharges!$E$2:$E$3001,Raw_Recharges!$B$2:$B$3001,A1091))</f>
        <v>1165</v>
      </c>
      <c r="K1091" s="38">
        <f>IF(I1091=0,0,IF(H1091&lt;=RFM_Method!$C$22,5,IF(H1091&lt;=RFM_Method!$C$23,4,IF(H1091&lt;=RFM_Method!$C$24,3,IF(H1091&lt;=RFM_Method!$C$25,2,1)))))</f>
        <v>2</v>
      </c>
      <c r="L1091" s="38">
        <f>IF(I1091=0,0,IF(I1091&gt;=RFM_Method!$E$22,5,IF(I1091&gt;=RFM_Method!$E$23,4,IF(I1091&gt;=RFM_Method!$E$24,3,IF(I1091&gt;=RFM_Method!$E$25,2,1)))))</f>
        <v>2</v>
      </c>
      <c r="M1091" s="38">
        <f>IF(I1091=0,0,IF(J1091&gt;=RFM_Method!$D$25,5,IF(J1091&gt;=RFM_Method!$D$24,4,IF(J1091&gt;=RFM_Method!$D$23,3,IF(J1091&gt;=RFM_Method!$D$22,2,1)))))</f>
        <v>4</v>
      </c>
      <c r="N1091" s="38" t="str">
        <f t="shared" si="48"/>
        <v>224</v>
      </c>
      <c r="O1091" s="38">
        <f t="shared" si="49"/>
        <v>8</v>
      </c>
      <c r="P1091" s="38">
        <f t="shared" si="50"/>
        <v>3</v>
      </c>
      <c r="Q1091" s="12" t="str">
        <f>IF(I1091=0,"Never Recharged",INDEX(RFM_Method!$C$32:$G$36,6-K1091,P1091))</f>
        <v>At Risk</v>
      </c>
      <c r="R1091" s="39">
        <f>SUMIFS(Raw_DataUsage!$D$2:$D$5001,Raw_DataUsage!$B$2:$B$5001,A1091)/1024</f>
        <v>1.1654687500000001</v>
      </c>
      <c r="S1091" s="40">
        <f>SUMIFS(Raw_Calls!$D$2:$D$5001,Raw_Calls!$B$2:$B$5001,A1091)/60</f>
        <v>53.616666666666667</v>
      </c>
      <c r="T1091" s="38" t="str">
        <f>IF(COUNTIFS(Raw_Subscriptions!$B$2:$B$3001,A1091,Raw_Subscriptions!$F$2:$F$3001,"Active")&gt;0,"Yes","No")</f>
        <v>No</v>
      </c>
    </row>
    <row r="1092" spans="1:20" x14ac:dyDescent="0.3">
      <c r="A1092" s="13" t="str">
        <f>Raw_Customers!A1089</f>
        <v>C001088</v>
      </c>
      <c r="B1092" s="13" t="str">
        <f>Raw_Customers!B1089</f>
        <v>Neha Yadav</v>
      </c>
      <c r="C1092" s="13" t="str">
        <f>Raw_Customers!E1089</f>
        <v>Pune</v>
      </c>
      <c r="D1092" s="13" t="str">
        <f>Raw_Customers!F1089</f>
        <v>Punjab</v>
      </c>
      <c r="E1092" s="13" t="str">
        <f>Raw_Customers!H1089</f>
        <v>Active</v>
      </c>
      <c r="F1092" s="35">
        <f>Raw_Customers!G1089</f>
        <v>45842</v>
      </c>
      <c r="G1092" s="36">
        <f>IF(I1092=0,"",INT(_xlfn.MAXIFS(Raw_Recharges!$D$2:$D$3001,Raw_Recharges!$B$2:$B$3001,A1092)))</f>
        <v>46028</v>
      </c>
      <c r="H1092" s="12">
        <f>IF(I1092=0,"",RFM_Method!$C$5-G1092)</f>
        <v>26</v>
      </c>
      <c r="I1092" s="12">
        <f>COUNTIFS(Raw_Recharges!$B$2:$B$3001,A1092)</f>
        <v>1</v>
      </c>
      <c r="J1092" s="37">
        <f>IF(I1092=0,"",SUMIFS(Raw_Recharges!$E$2:$E$3001,Raw_Recharges!$B$2:$B$3001,A1092))</f>
        <v>479</v>
      </c>
      <c r="K1092" s="38">
        <f>IF(I1092=0,0,IF(H1092&lt;=RFM_Method!$C$22,5,IF(H1092&lt;=RFM_Method!$C$23,4,IF(H1092&lt;=RFM_Method!$C$24,3,IF(H1092&lt;=RFM_Method!$C$25,2,1)))))</f>
        <v>5</v>
      </c>
      <c r="L1092" s="38">
        <f>IF(I1092=0,0,IF(I1092&gt;=RFM_Method!$E$22,5,IF(I1092&gt;=RFM_Method!$E$23,4,IF(I1092&gt;=RFM_Method!$E$24,3,IF(I1092&gt;=RFM_Method!$E$25,2,1)))))</f>
        <v>1</v>
      </c>
      <c r="M1092" s="38">
        <f>IF(I1092=0,0,IF(J1092&gt;=RFM_Method!$D$25,5,IF(J1092&gt;=RFM_Method!$D$24,4,IF(J1092&gt;=RFM_Method!$D$23,3,IF(J1092&gt;=RFM_Method!$D$22,2,1)))))</f>
        <v>2</v>
      </c>
      <c r="N1092" s="38" t="str">
        <f t="shared" si="48"/>
        <v>512</v>
      </c>
      <c r="O1092" s="38">
        <f t="shared" si="49"/>
        <v>8</v>
      </c>
      <c r="P1092" s="38">
        <f t="shared" si="50"/>
        <v>2</v>
      </c>
      <c r="Q1092" s="12" t="str">
        <f>IF(I1092=0,"Never Recharged",INDEX(RFM_Method!$C$32:$G$36,6-K1092,P1092))</f>
        <v>Promising</v>
      </c>
      <c r="R1092" s="39">
        <f>SUMIFS(Raw_DataUsage!$D$2:$D$5001,Raw_DataUsage!$B$2:$B$5001,A1092)/1024</f>
        <v>5.686806640625</v>
      </c>
      <c r="S1092" s="40">
        <f>SUMIFS(Raw_Calls!$D$2:$D$5001,Raw_Calls!$B$2:$B$5001,A1092)/60</f>
        <v>76.849999999999994</v>
      </c>
      <c r="T1092" s="38" t="str">
        <f>IF(COUNTIFS(Raw_Subscriptions!$B$2:$B$3001,A1092,Raw_Subscriptions!$F$2:$F$3001,"Active")&gt;0,"Yes","No")</f>
        <v>Yes</v>
      </c>
    </row>
    <row r="1093" spans="1:20" x14ac:dyDescent="0.3">
      <c r="A1093" s="13" t="str">
        <f>Raw_Customers!A1090</f>
        <v>C001089</v>
      </c>
      <c r="B1093" s="13" t="str">
        <f>Raw_Customers!B1090</f>
        <v>Neha Patel</v>
      </c>
      <c r="C1093" s="13" t="str">
        <f>Raw_Customers!E1090</f>
        <v>Hyderabad</v>
      </c>
      <c r="D1093" s="13" t="str">
        <f>Raw_Customers!F1090</f>
        <v>Tamil Nadu</v>
      </c>
      <c r="E1093" s="13" t="str">
        <f>Raw_Customers!H1090</f>
        <v>Active</v>
      </c>
      <c r="F1093" s="35">
        <f>Raw_Customers!G1090</f>
        <v>45473</v>
      </c>
      <c r="G1093" s="36">
        <f>IF(I1093=0,"",INT(_xlfn.MAXIFS(Raw_Recharges!$D$2:$D$3001,Raw_Recharges!$B$2:$B$3001,A1093)))</f>
        <v>45946</v>
      </c>
      <c r="H1093" s="12">
        <f>IF(I1093=0,"",RFM_Method!$C$5-G1093)</f>
        <v>108</v>
      </c>
      <c r="I1093" s="12">
        <f>COUNTIFS(Raw_Recharges!$B$2:$B$3001,A1093)</f>
        <v>1</v>
      </c>
      <c r="J1093" s="37">
        <f>IF(I1093=0,"",SUMIFS(Raw_Recharges!$E$2:$E$3001,Raw_Recharges!$B$2:$B$3001,A1093))</f>
        <v>299</v>
      </c>
      <c r="K1093" s="38">
        <f>IF(I1093=0,0,IF(H1093&lt;=RFM_Method!$C$22,5,IF(H1093&lt;=RFM_Method!$C$23,4,IF(H1093&lt;=RFM_Method!$C$24,3,IF(H1093&lt;=RFM_Method!$C$25,2,1)))))</f>
        <v>3</v>
      </c>
      <c r="L1093" s="38">
        <f>IF(I1093=0,0,IF(I1093&gt;=RFM_Method!$E$22,5,IF(I1093&gt;=RFM_Method!$E$23,4,IF(I1093&gt;=RFM_Method!$E$24,3,IF(I1093&gt;=RFM_Method!$E$25,2,1)))))</f>
        <v>1</v>
      </c>
      <c r="M1093" s="38">
        <f>IF(I1093=0,0,IF(J1093&gt;=RFM_Method!$D$25,5,IF(J1093&gt;=RFM_Method!$D$24,4,IF(J1093&gt;=RFM_Method!$D$23,3,IF(J1093&gt;=RFM_Method!$D$22,2,1)))))</f>
        <v>1</v>
      </c>
      <c r="N1093" s="38" t="str">
        <f t="shared" ref="N1093:N1156" si="51">K1093&amp;L1093&amp;M1093</f>
        <v>311</v>
      </c>
      <c r="O1093" s="38">
        <f t="shared" ref="O1093:O1156" si="52">K1093+L1093+M1093</f>
        <v>5</v>
      </c>
      <c r="P1093" s="38">
        <f t="shared" ref="P1093:P1156" si="53">IF(I1093=0,0,ROUND((L1093+M1093)/2,0))</f>
        <v>1</v>
      </c>
      <c r="Q1093" s="12" t="str">
        <f>IF(I1093=0,"Never Recharged",INDEX(RFM_Method!$C$32:$G$36,6-K1093,P1093))</f>
        <v>About to Sleep</v>
      </c>
      <c r="R1093" s="39">
        <f>SUMIFS(Raw_DataUsage!$D$2:$D$5001,Raw_DataUsage!$B$2:$B$5001,A1093)/1024</f>
        <v>2.5449999999999999</v>
      </c>
      <c r="S1093" s="40">
        <f>SUMIFS(Raw_Calls!$D$2:$D$5001,Raw_Calls!$B$2:$B$5001,A1093)/60</f>
        <v>98.466666666666669</v>
      </c>
      <c r="T1093" s="38" t="str">
        <f>IF(COUNTIFS(Raw_Subscriptions!$B$2:$B$3001,A1093,Raw_Subscriptions!$F$2:$F$3001,"Active")&gt;0,"Yes","No")</f>
        <v>No</v>
      </c>
    </row>
    <row r="1094" spans="1:20" x14ac:dyDescent="0.3">
      <c r="A1094" s="13" t="str">
        <f>Raw_Customers!A1091</f>
        <v>C001090</v>
      </c>
      <c r="B1094" s="13" t="str">
        <f>Raw_Customers!B1091</f>
        <v>Raj Yadav</v>
      </c>
      <c r="C1094" s="13" t="str">
        <f>Raw_Customers!E1091</f>
        <v>Chennai</v>
      </c>
      <c r="D1094" s="13" t="str">
        <f>Raw_Customers!F1091</f>
        <v>Mumbai</v>
      </c>
      <c r="E1094" s="13" t="str">
        <f>Raw_Customers!H1091</f>
        <v>Active</v>
      </c>
      <c r="F1094" s="35">
        <f>Raw_Customers!G1091</f>
        <v>44729</v>
      </c>
      <c r="G1094" s="36">
        <f>IF(I1094=0,"",INT(_xlfn.MAXIFS(Raw_Recharges!$D$2:$D$3001,Raw_Recharges!$B$2:$B$3001,A1094)))</f>
        <v>46047</v>
      </c>
      <c r="H1094" s="12">
        <f>IF(I1094=0,"",RFM_Method!$C$5-G1094)</f>
        <v>7</v>
      </c>
      <c r="I1094" s="12">
        <f>COUNTIFS(Raw_Recharges!$B$2:$B$3001,A1094)</f>
        <v>2</v>
      </c>
      <c r="J1094" s="37">
        <f>IF(I1094=0,"",SUMIFS(Raw_Recharges!$E$2:$E$3001,Raw_Recharges!$B$2:$B$3001,A1094))</f>
        <v>1498</v>
      </c>
      <c r="K1094" s="38">
        <f>IF(I1094=0,0,IF(H1094&lt;=RFM_Method!$C$22,5,IF(H1094&lt;=RFM_Method!$C$23,4,IF(H1094&lt;=RFM_Method!$C$24,3,IF(H1094&lt;=RFM_Method!$C$25,2,1)))))</f>
        <v>5</v>
      </c>
      <c r="L1094" s="38">
        <f>IF(I1094=0,0,IF(I1094&gt;=RFM_Method!$E$22,5,IF(I1094&gt;=RFM_Method!$E$23,4,IF(I1094&gt;=RFM_Method!$E$24,3,IF(I1094&gt;=RFM_Method!$E$25,2,1)))))</f>
        <v>2</v>
      </c>
      <c r="M1094" s="38">
        <f>IF(I1094=0,0,IF(J1094&gt;=RFM_Method!$D$25,5,IF(J1094&gt;=RFM_Method!$D$24,4,IF(J1094&gt;=RFM_Method!$D$23,3,IF(J1094&gt;=RFM_Method!$D$22,2,1)))))</f>
        <v>4</v>
      </c>
      <c r="N1094" s="38" t="str">
        <f t="shared" si="51"/>
        <v>524</v>
      </c>
      <c r="O1094" s="38">
        <f t="shared" si="52"/>
        <v>11</v>
      </c>
      <c r="P1094" s="38">
        <f t="shared" si="53"/>
        <v>3</v>
      </c>
      <c r="Q1094" s="12" t="str">
        <f>IF(I1094=0,"Never Recharged",INDEX(RFM_Method!$C$32:$G$36,6-K1094,P1094))</f>
        <v>Potential Loyalist</v>
      </c>
      <c r="R1094" s="39">
        <f>SUMIFS(Raw_DataUsage!$D$2:$D$5001,Raw_DataUsage!$B$2:$B$5001,A1094)/1024</f>
        <v>5.3662304687500004</v>
      </c>
      <c r="S1094" s="40">
        <f>SUMIFS(Raw_Calls!$D$2:$D$5001,Raw_Calls!$B$2:$B$5001,A1094)/60</f>
        <v>31.95</v>
      </c>
      <c r="T1094" s="38" t="str">
        <f>IF(COUNTIFS(Raw_Subscriptions!$B$2:$B$3001,A1094,Raw_Subscriptions!$F$2:$F$3001,"Active")&gt;0,"Yes","No")</f>
        <v>Yes</v>
      </c>
    </row>
    <row r="1095" spans="1:20" x14ac:dyDescent="0.3">
      <c r="A1095" s="13" t="str">
        <f>Raw_Customers!A1092</f>
        <v>C001091</v>
      </c>
      <c r="B1095" s="13" t="str">
        <f>Raw_Customers!B1092</f>
        <v>Amit Gupta</v>
      </c>
      <c r="C1095" s="13" t="str">
        <f>Raw_Customers!E1092</f>
        <v>Chennai</v>
      </c>
      <c r="D1095" s="13" t="str">
        <f>Raw_Customers!F1092</f>
        <v>UP East</v>
      </c>
      <c r="E1095" s="13" t="str">
        <f>Raw_Customers!H1092</f>
        <v>Inactive</v>
      </c>
      <c r="F1095" s="35">
        <f>Raw_Customers!G1092</f>
        <v>45693</v>
      </c>
      <c r="G1095" s="36">
        <f>IF(I1095=0,"",INT(_xlfn.MAXIFS(Raw_Recharges!$D$2:$D$3001,Raw_Recharges!$B$2:$B$3001,A1095)))</f>
        <v>45966</v>
      </c>
      <c r="H1095" s="12">
        <f>IF(I1095=0,"",RFM_Method!$C$5-G1095)</f>
        <v>88</v>
      </c>
      <c r="I1095" s="12">
        <f>COUNTIFS(Raw_Recharges!$B$2:$B$3001,A1095)</f>
        <v>1</v>
      </c>
      <c r="J1095" s="37">
        <f>IF(I1095=0,"",SUMIFS(Raw_Recharges!$E$2:$E$3001,Raw_Recharges!$B$2:$B$3001,A1095))</f>
        <v>666</v>
      </c>
      <c r="K1095" s="38">
        <f>IF(I1095=0,0,IF(H1095&lt;=RFM_Method!$C$22,5,IF(H1095&lt;=RFM_Method!$C$23,4,IF(H1095&lt;=RFM_Method!$C$24,3,IF(H1095&lt;=RFM_Method!$C$25,2,1)))))</f>
        <v>3</v>
      </c>
      <c r="L1095" s="38">
        <f>IF(I1095=0,0,IF(I1095&gt;=RFM_Method!$E$22,5,IF(I1095&gt;=RFM_Method!$E$23,4,IF(I1095&gt;=RFM_Method!$E$24,3,IF(I1095&gt;=RFM_Method!$E$25,2,1)))))</f>
        <v>1</v>
      </c>
      <c r="M1095" s="38">
        <f>IF(I1095=0,0,IF(J1095&gt;=RFM_Method!$D$25,5,IF(J1095&gt;=RFM_Method!$D$24,4,IF(J1095&gt;=RFM_Method!$D$23,3,IF(J1095&gt;=RFM_Method!$D$22,2,1)))))</f>
        <v>3</v>
      </c>
      <c r="N1095" s="38" t="str">
        <f t="shared" si="51"/>
        <v>313</v>
      </c>
      <c r="O1095" s="38">
        <f t="shared" si="52"/>
        <v>7</v>
      </c>
      <c r="P1095" s="38">
        <f t="shared" si="53"/>
        <v>2</v>
      </c>
      <c r="Q1095" s="12" t="str">
        <f>IF(I1095=0,"Never Recharged",INDEX(RFM_Method!$C$32:$G$36,6-K1095,P1095))</f>
        <v>Need Attention</v>
      </c>
      <c r="R1095" s="39">
        <f>SUMIFS(Raw_DataUsage!$D$2:$D$5001,Raw_DataUsage!$B$2:$B$5001,A1095)/1024</f>
        <v>0.22385742187499999</v>
      </c>
      <c r="S1095" s="40">
        <f>SUMIFS(Raw_Calls!$D$2:$D$5001,Raw_Calls!$B$2:$B$5001,A1095)/60</f>
        <v>9.5500000000000007</v>
      </c>
      <c r="T1095" s="38" t="str">
        <f>IF(COUNTIFS(Raw_Subscriptions!$B$2:$B$3001,A1095,Raw_Subscriptions!$F$2:$F$3001,"Active")&gt;0,"Yes","No")</f>
        <v>No</v>
      </c>
    </row>
    <row r="1096" spans="1:20" x14ac:dyDescent="0.3">
      <c r="A1096" s="13" t="str">
        <f>Raw_Customers!A1093</f>
        <v>C001092</v>
      </c>
      <c r="B1096" s="13" t="str">
        <f>Raw_Customers!B1093</f>
        <v>Anita Kumar</v>
      </c>
      <c r="C1096" s="13" t="str">
        <f>Raw_Customers!E1093</f>
        <v>Bangalore</v>
      </c>
      <c r="D1096" s="13" t="str">
        <f>Raw_Customers!F1093</f>
        <v>Tamil Nadu</v>
      </c>
      <c r="E1096" s="13" t="str">
        <f>Raw_Customers!H1093</f>
        <v>Active</v>
      </c>
      <c r="F1096" s="35">
        <f>Raw_Customers!G1093</f>
        <v>44114</v>
      </c>
      <c r="G1096" s="36">
        <f>IF(I1096=0,"",INT(_xlfn.MAXIFS(Raw_Recharges!$D$2:$D$3001,Raw_Recharges!$B$2:$B$3001,A1096)))</f>
        <v>46041</v>
      </c>
      <c r="H1096" s="12">
        <f>IF(I1096=0,"",RFM_Method!$C$5-G1096)</f>
        <v>13</v>
      </c>
      <c r="I1096" s="12">
        <f>COUNTIFS(Raw_Recharges!$B$2:$B$3001,A1096)</f>
        <v>1</v>
      </c>
      <c r="J1096" s="37">
        <f>IF(I1096=0,"",SUMIFS(Raw_Recharges!$E$2:$E$3001,Raw_Recharges!$B$2:$B$3001,A1096))</f>
        <v>99</v>
      </c>
      <c r="K1096" s="38">
        <f>IF(I1096=0,0,IF(H1096&lt;=RFM_Method!$C$22,5,IF(H1096&lt;=RFM_Method!$C$23,4,IF(H1096&lt;=RFM_Method!$C$24,3,IF(H1096&lt;=RFM_Method!$C$25,2,1)))))</f>
        <v>5</v>
      </c>
      <c r="L1096" s="38">
        <f>IF(I1096=0,0,IF(I1096&gt;=RFM_Method!$E$22,5,IF(I1096&gt;=RFM_Method!$E$23,4,IF(I1096&gt;=RFM_Method!$E$24,3,IF(I1096&gt;=RFM_Method!$E$25,2,1)))))</f>
        <v>1</v>
      </c>
      <c r="M1096" s="38">
        <f>IF(I1096=0,0,IF(J1096&gt;=RFM_Method!$D$25,5,IF(J1096&gt;=RFM_Method!$D$24,4,IF(J1096&gt;=RFM_Method!$D$23,3,IF(J1096&gt;=RFM_Method!$D$22,2,1)))))</f>
        <v>1</v>
      </c>
      <c r="N1096" s="38" t="str">
        <f t="shared" si="51"/>
        <v>511</v>
      </c>
      <c r="O1096" s="38">
        <f t="shared" si="52"/>
        <v>7</v>
      </c>
      <c r="P1096" s="38">
        <f t="shared" si="53"/>
        <v>1</v>
      </c>
      <c r="Q1096" s="12" t="str">
        <f>IF(I1096=0,"Never Recharged",INDEX(RFM_Method!$C$32:$G$36,6-K1096,P1096))</f>
        <v>New Customers</v>
      </c>
      <c r="R1096" s="39">
        <f>SUMIFS(Raw_DataUsage!$D$2:$D$5001,Raw_DataUsage!$B$2:$B$5001,A1096)/1024</f>
        <v>3.8933398437500002</v>
      </c>
      <c r="S1096" s="40">
        <f>SUMIFS(Raw_Calls!$D$2:$D$5001,Raw_Calls!$B$2:$B$5001,A1096)/60</f>
        <v>215.16666666666666</v>
      </c>
      <c r="T1096" s="38" t="str">
        <f>IF(COUNTIFS(Raw_Subscriptions!$B$2:$B$3001,A1096,Raw_Subscriptions!$F$2:$F$3001,"Active")&gt;0,"Yes","No")</f>
        <v>Yes</v>
      </c>
    </row>
    <row r="1097" spans="1:20" x14ac:dyDescent="0.3">
      <c r="A1097" s="13" t="str">
        <f>Raw_Customers!A1094</f>
        <v>C001093</v>
      </c>
      <c r="B1097" s="13" t="str">
        <f>Raw_Customers!B1094</f>
        <v>Suresh Yadav</v>
      </c>
      <c r="C1097" s="13" t="str">
        <f>Raw_Customers!E1094</f>
        <v>Chennai</v>
      </c>
      <c r="D1097" s="13" t="str">
        <f>Raw_Customers!F1094</f>
        <v>West Bengal</v>
      </c>
      <c r="E1097" s="13" t="str">
        <f>Raw_Customers!H1094</f>
        <v>Inactive</v>
      </c>
      <c r="F1097" s="35">
        <f>Raw_Customers!G1094</f>
        <v>44908</v>
      </c>
      <c r="G1097" s="36">
        <f>IF(I1097=0,"",INT(_xlfn.MAXIFS(Raw_Recharges!$D$2:$D$3001,Raw_Recharges!$B$2:$B$3001,A1097)))</f>
        <v>45881</v>
      </c>
      <c r="H1097" s="12">
        <f>IF(I1097=0,"",RFM_Method!$C$5-G1097)</f>
        <v>173</v>
      </c>
      <c r="I1097" s="12">
        <f>COUNTIFS(Raw_Recharges!$B$2:$B$3001,A1097)</f>
        <v>2</v>
      </c>
      <c r="J1097" s="37">
        <f>IF(I1097=0,"",SUMIFS(Raw_Recharges!$E$2:$E$3001,Raw_Recharges!$B$2:$B$3001,A1097))</f>
        <v>447</v>
      </c>
      <c r="K1097" s="38">
        <f>IF(I1097=0,0,IF(H1097&lt;=RFM_Method!$C$22,5,IF(H1097&lt;=RFM_Method!$C$23,4,IF(H1097&lt;=RFM_Method!$C$24,3,IF(H1097&lt;=RFM_Method!$C$25,2,1)))))</f>
        <v>2</v>
      </c>
      <c r="L1097" s="38">
        <f>IF(I1097=0,0,IF(I1097&gt;=RFM_Method!$E$22,5,IF(I1097&gt;=RFM_Method!$E$23,4,IF(I1097&gt;=RFM_Method!$E$24,3,IF(I1097&gt;=RFM_Method!$E$25,2,1)))))</f>
        <v>2</v>
      </c>
      <c r="M1097" s="38">
        <f>IF(I1097=0,0,IF(J1097&gt;=RFM_Method!$D$25,5,IF(J1097&gt;=RFM_Method!$D$24,4,IF(J1097&gt;=RFM_Method!$D$23,3,IF(J1097&gt;=RFM_Method!$D$22,2,1)))))</f>
        <v>2</v>
      </c>
      <c r="N1097" s="38" t="str">
        <f t="shared" si="51"/>
        <v>222</v>
      </c>
      <c r="O1097" s="38">
        <f t="shared" si="52"/>
        <v>6</v>
      </c>
      <c r="P1097" s="38">
        <f t="shared" si="53"/>
        <v>2</v>
      </c>
      <c r="Q1097" s="12" t="str">
        <f>IF(I1097=0,"Never Recharged",INDEX(RFM_Method!$C$32:$G$36,6-K1097,P1097))</f>
        <v>About to Sleep</v>
      </c>
      <c r="R1097" s="39">
        <f>SUMIFS(Raw_DataUsage!$D$2:$D$5001,Raw_DataUsage!$B$2:$B$5001,A1097)/1024</f>
        <v>0</v>
      </c>
      <c r="S1097" s="40">
        <f>SUMIFS(Raw_Calls!$D$2:$D$5001,Raw_Calls!$B$2:$B$5001,A1097)/60</f>
        <v>111.26666666666667</v>
      </c>
      <c r="T1097" s="38" t="str">
        <f>IF(COUNTIFS(Raw_Subscriptions!$B$2:$B$3001,A1097,Raw_Subscriptions!$F$2:$F$3001,"Active")&gt;0,"Yes","No")</f>
        <v>Yes</v>
      </c>
    </row>
    <row r="1098" spans="1:20" x14ac:dyDescent="0.3">
      <c r="A1098" s="13" t="str">
        <f>Raw_Customers!A1095</f>
        <v>C001094</v>
      </c>
      <c r="B1098" s="13" t="str">
        <f>Raw_Customers!B1095</f>
        <v>Neha Mishra</v>
      </c>
      <c r="C1098" s="13" t="str">
        <f>Raw_Customers!E1095</f>
        <v>Hyderabad</v>
      </c>
      <c r="D1098" s="13" t="str">
        <f>Raw_Customers!F1095</f>
        <v>West Bengal</v>
      </c>
      <c r="E1098" s="13" t="str">
        <f>Raw_Customers!H1095</f>
        <v>Inactive</v>
      </c>
      <c r="F1098" s="35">
        <f>Raw_Customers!G1095</f>
        <v>45743</v>
      </c>
      <c r="G1098" s="36" t="str">
        <f>IF(I1098=0,"",INT(_xlfn.MAXIFS(Raw_Recharges!$D$2:$D$3001,Raw_Recharges!$B$2:$B$3001,A1098)))</f>
        <v/>
      </c>
      <c r="H1098" s="12" t="str">
        <f>IF(I1098=0,"",RFM_Method!$C$5-G1098)</f>
        <v/>
      </c>
      <c r="I1098" s="12">
        <f>COUNTIFS(Raw_Recharges!$B$2:$B$3001,A1098)</f>
        <v>0</v>
      </c>
      <c r="J1098" s="37" t="str">
        <f>IF(I1098=0,"",SUMIFS(Raw_Recharges!$E$2:$E$3001,Raw_Recharges!$B$2:$B$3001,A1098))</f>
        <v/>
      </c>
      <c r="K1098" s="38">
        <f>IF(I1098=0,0,IF(H1098&lt;=RFM_Method!$C$22,5,IF(H1098&lt;=RFM_Method!$C$23,4,IF(H1098&lt;=RFM_Method!$C$24,3,IF(H1098&lt;=RFM_Method!$C$25,2,1)))))</f>
        <v>0</v>
      </c>
      <c r="L1098" s="38">
        <f>IF(I1098=0,0,IF(I1098&gt;=RFM_Method!$E$22,5,IF(I1098&gt;=RFM_Method!$E$23,4,IF(I1098&gt;=RFM_Method!$E$24,3,IF(I1098&gt;=RFM_Method!$E$25,2,1)))))</f>
        <v>0</v>
      </c>
      <c r="M1098" s="38">
        <f>IF(I1098=0,0,IF(J1098&gt;=RFM_Method!$D$25,5,IF(J1098&gt;=RFM_Method!$D$24,4,IF(J1098&gt;=RFM_Method!$D$23,3,IF(J1098&gt;=RFM_Method!$D$22,2,1)))))</f>
        <v>0</v>
      </c>
      <c r="N1098" s="38" t="str">
        <f t="shared" si="51"/>
        <v>000</v>
      </c>
      <c r="O1098" s="38">
        <f t="shared" si="52"/>
        <v>0</v>
      </c>
      <c r="P1098" s="38">
        <f t="shared" si="53"/>
        <v>0</v>
      </c>
      <c r="Q1098" s="12" t="str">
        <f>IF(I1098=0,"Never Recharged",INDEX(RFM_Method!$C$32:$G$36,6-K1098,P1098))</f>
        <v>Never Recharged</v>
      </c>
      <c r="R1098" s="39">
        <f>SUMIFS(Raw_DataUsage!$D$2:$D$5001,Raw_DataUsage!$B$2:$B$5001,A1098)/1024</f>
        <v>2.1334863281250001</v>
      </c>
      <c r="S1098" s="40">
        <f>SUMIFS(Raw_Calls!$D$2:$D$5001,Raw_Calls!$B$2:$B$5001,A1098)/60</f>
        <v>0</v>
      </c>
      <c r="T1098" s="38" t="str">
        <f>IF(COUNTIFS(Raw_Subscriptions!$B$2:$B$3001,A1098,Raw_Subscriptions!$F$2:$F$3001,"Active")&gt;0,"Yes","No")</f>
        <v>No</v>
      </c>
    </row>
    <row r="1099" spans="1:20" x14ac:dyDescent="0.3">
      <c r="A1099" s="13" t="str">
        <f>Raw_Customers!A1096</f>
        <v>C001095</v>
      </c>
      <c r="B1099" s="13" t="str">
        <f>Raw_Customers!B1096</f>
        <v>Rahul Kumar</v>
      </c>
      <c r="C1099" s="13" t="str">
        <f>Raw_Customers!E1096</f>
        <v>Mumbai</v>
      </c>
      <c r="D1099" s="13" t="str">
        <f>Raw_Customers!F1096</f>
        <v>Mumbai</v>
      </c>
      <c r="E1099" s="13" t="str">
        <f>Raw_Customers!H1096</f>
        <v>Active</v>
      </c>
      <c r="F1099" s="35">
        <f>Raw_Customers!G1096</f>
        <v>44283</v>
      </c>
      <c r="G1099" s="36" t="str">
        <f>IF(I1099=0,"",INT(_xlfn.MAXIFS(Raw_Recharges!$D$2:$D$3001,Raw_Recharges!$B$2:$B$3001,A1099)))</f>
        <v/>
      </c>
      <c r="H1099" s="12" t="str">
        <f>IF(I1099=0,"",RFM_Method!$C$5-G1099)</f>
        <v/>
      </c>
      <c r="I1099" s="12">
        <f>COUNTIFS(Raw_Recharges!$B$2:$B$3001,A1099)</f>
        <v>0</v>
      </c>
      <c r="J1099" s="37" t="str">
        <f>IF(I1099=0,"",SUMIFS(Raw_Recharges!$E$2:$E$3001,Raw_Recharges!$B$2:$B$3001,A1099))</f>
        <v/>
      </c>
      <c r="K1099" s="38">
        <f>IF(I1099=0,0,IF(H1099&lt;=RFM_Method!$C$22,5,IF(H1099&lt;=RFM_Method!$C$23,4,IF(H1099&lt;=RFM_Method!$C$24,3,IF(H1099&lt;=RFM_Method!$C$25,2,1)))))</f>
        <v>0</v>
      </c>
      <c r="L1099" s="38">
        <f>IF(I1099=0,0,IF(I1099&gt;=RFM_Method!$E$22,5,IF(I1099&gt;=RFM_Method!$E$23,4,IF(I1099&gt;=RFM_Method!$E$24,3,IF(I1099&gt;=RFM_Method!$E$25,2,1)))))</f>
        <v>0</v>
      </c>
      <c r="M1099" s="38">
        <f>IF(I1099=0,0,IF(J1099&gt;=RFM_Method!$D$25,5,IF(J1099&gt;=RFM_Method!$D$24,4,IF(J1099&gt;=RFM_Method!$D$23,3,IF(J1099&gt;=RFM_Method!$D$22,2,1)))))</f>
        <v>0</v>
      </c>
      <c r="N1099" s="38" t="str">
        <f t="shared" si="51"/>
        <v>000</v>
      </c>
      <c r="O1099" s="38">
        <f t="shared" si="52"/>
        <v>0</v>
      </c>
      <c r="P1099" s="38">
        <f t="shared" si="53"/>
        <v>0</v>
      </c>
      <c r="Q1099" s="12" t="str">
        <f>IF(I1099=0,"Never Recharged",INDEX(RFM_Method!$C$32:$G$36,6-K1099,P1099))</f>
        <v>Never Recharged</v>
      </c>
      <c r="R1099" s="39">
        <f>SUMIFS(Raw_DataUsage!$D$2:$D$5001,Raw_DataUsage!$B$2:$B$5001,A1099)/1024</f>
        <v>6.5658300781249999</v>
      </c>
      <c r="S1099" s="40">
        <f>SUMIFS(Raw_Calls!$D$2:$D$5001,Raw_Calls!$B$2:$B$5001,A1099)/60</f>
        <v>52.4</v>
      </c>
      <c r="T1099" s="38" t="str">
        <f>IF(COUNTIFS(Raw_Subscriptions!$B$2:$B$3001,A1099,Raw_Subscriptions!$F$2:$F$3001,"Active")&gt;0,"Yes","No")</f>
        <v>No</v>
      </c>
    </row>
    <row r="1100" spans="1:20" x14ac:dyDescent="0.3">
      <c r="A1100" s="13" t="str">
        <f>Raw_Customers!A1097</f>
        <v>C001096</v>
      </c>
      <c r="B1100" s="13" t="str">
        <f>Raw_Customers!B1097</f>
        <v>Rahul Singh</v>
      </c>
      <c r="C1100" s="13" t="str">
        <f>Raw_Customers!E1097</f>
        <v>Pune</v>
      </c>
      <c r="D1100" s="13" t="str">
        <f>Raw_Customers!F1097</f>
        <v>Gujarat</v>
      </c>
      <c r="E1100" s="13" t="str">
        <f>Raw_Customers!H1097</f>
        <v>Active</v>
      </c>
      <c r="F1100" s="35">
        <f>Raw_Customers!G1097</f>
        <v>45198</v>
      </c>
      <c r="G1100" s="36">
        <f>IF(I1100=0,"",INT(_xlfn.MAXIFS(Raw_Recharges!$D$2:$D$3001,Raw_Recharges!$B$2:$B$3001,A1100)))</f>
        <v>45946</v>
      </c>
      <c r="H1100" s="12">
        <f>IF(I1100=0,"",RFM_Method!$C$5-G1100)</f>
        <v>108</v>
      </c>
      <c r="I1100" s="12">
        <f>COUNTIFS(Raw_Recharges!$B$2:$B$3001,A1100)</f>
        <v>3</v>
      </c>
      <c r="J1100" s="37">
        <f>IF(I1100=0,"",SUMIFS(Raw_Recharges!$E$2:$E$3001,Raw_Recharges!$B$2:$B$3001,A1100))</f>
        <v>1313</v>
      </c>
      <c r="K1100" s="38">
        <f>IF(I1100=0,0,IF(H1100&lt;=RFM_Method!$C$22,5,IF(H1100&lt;=RFM_Method!$C$23,4,IF(H1100&lt;=RFM_Method!$C$24,3,IF(H1100&lt;=RFM_Method!$C$25,2,1)))))</f>
        <v>3</v>
      </c>
      <c r="L1100" s="38">
        <f>IF(I1100=0,0,IF(I1100&gt;=RFM_Method!$E$22,5,IF(I1100&gt;=RFM_Method!$E$23,4,IF(I1100&gt;=RFM_Method!$E$24,3,IF(I1100&gt;=RFM_Method!$E$25,2,1)))))</f>
        <v>3</v>
      </c>
      <c r="M1100" s="38">
        <f>IF(I1100=0,0,IF(J1100&gt;=RFM_Method!$D$25,5,IF(J1100&gt;=RFM_Method!$D$24,4,IF(J1100&gt;=RFM_Method!$D$23,3,IF(J1100&gt;=RFM_Method!$D$22,2,1)))))</f>
        <v>4</v>
      </c>
      <c r="N1100" s="38" t="str">
        <f t="shared" si="51"/>
        <v>334</v>
      </c>
      <c r="O1100" s="38">
        <f t="shared" si="52"/>
        <v>10</v>
      </c>
      <c r="P1100" s="38">
        <f t="shared" si="53"/>
        <v>4</v>
      </c>
      <c r="Q1100" s="12" t="str">
        <f>IF(I1100=0,"Never Recharged",INDEX(RFM_Method!$C$32:$G$36,6-K1100,P1100))</f>
        <v>Loyal Customers</v>
      </c>
      <c r="R1100" s="39">
        <f>SUMIFS(Raw_DataUsage!$D$2:$D$5001,Raw_DataUsage!$B$2:$B$5001,A1100)/1024</f>
        <v>2.6045605468749997</v>
      </c>
      <c r="S1100" s="40">
        <f>SUMIFS(Raw_Calls!$D$2:$D$5001,Raw_Calls!$B$2:$B$5001,A1100)/60</f>
        <v>195.23333333333332</v>
      </c>
      <c r="T1100" s="38" t="str">
        <f>IF(COUNTIFS(Raw_Subscriptions!$B$2:$B$3001,A1100,Raw_Subscriptions!$F$2:$F$3001,"Active")&gt;0,"Yes","No")</f>
        <v>Yes</v>
      </c>
    </row>
    <row r="1101" spans="1:20" x14ac:dyDescent="0.3">
      <c r="A1101" s="13" t="str">
        <f>Raw_Customers!A1098</f>
        <v>C001097</v>
      </c>
      <c r="B1101" s="13" t="str">
        <f>Raw_Customers!B1098</f>
        <v>Priya Khan</v>
      </c>
      <c r="C1101" s="13" t="str">
        <f>Raw_Customers!E1098</f>
        <v>Pune</v>
      </c>
      <c r="D1101" s="13" t="str">
        <f>Raw_Customers!F1098</f>
        <v>Maharashtra</v>
      </c>
      <c r="E1101" s="13" t="str">
        <f>Raw_Customers!H1098</f>
        <v>Active</v>
      </c>
      <c r="F1101" s="35">
        <f>Raw_Customers!G1098</f>
        <v>45307</v>
      </c>
      <c r="G1101" s="36">
        <f>IF(I1101=0,"",INT(_xlfn.MAXIFS(Raw_Recharges!$D$2:$D$3001,Raw_Recharges!$B$2:$B$3001,A1101)))</f>
        <v>45738</v>
      </c>
      <c r="H1101" s="12">
        <f>IF(I1101=0,"",RFM_Method!$C$5-G1101)</f>
        <v>316</v>
      </c>
      <c r="I1101" s="12">
        <f>COUNTIFS(Raw_Recharges!$B$2:$B$3001,A1101)</f>
        <v>2</v>
      </c>
      <c r="J1101" s="37">
        <f>IF(I1101=0,"",SUMIFS(Raw_Recharges!$E$2:$E$3001,Raw_Recharges!$B$2:$B$3001,A1101))</f>
        <v>296</v>
      </c>
      <c r="K1101" s="38">
        <f>IF(I1101=0,0,IF(H1101&lt;=RFM_Method!$C$22,5,IF(H1101&lt;=RFM_Method!$C$23,4,IF(H1101&lt;=RFM_Method!$C$24,3,IF(H1101&lt;=RFM_Method!$C$25,2,1)))))</f>
        <v>1</v>
      </c>
      <c r="L1101" s="38">
        <f>IF(I1101=0,0,IF(I1101&gt;=RFM_Method!$E$22,5,IF(I1101&gt;=RFM_Method!$E$23,4,IF(I1101&gt;=RFM_Method!$E$24,3,IF(I1101&gt;=RFM_Method!$E$25,2,1)))))</f>
        <v>2</v>
      </c>
      <c r="M1101" s="38">
        <f>IF(I1101=0,0,IF(J1101&gt;=RFM_Method!$D$25,5,IF(J1101&gt;=RFM_Method!$D$24,4,IF(J1101&gt;=RFM_Method!$D$23,3,IF(J1101&gt;=RFM_Method!$D$22,2,1)))))</f>
        <v>1</v>
      </c>
      <c r="N1101" s="38" t="str">
        <f t="shared" si="51"/>
        <v>121</v>
      </c>
      <c r="O1101" s="38">
        <f t="shared" si="52"/>
        <v>4</v>
      </c>
      <c r="P1101" s="38">
        <f t="shared" si="53"/>
        <v>2</v>
      </c>
      <c r="Q1101" s="12" t="str">
        <f>IF(I1101=0,"Never Recharged",INDEX(RFM_Method!$C$32:$G$36,6-K1101,P1101))</f>
        <v>Hibernating</v>
      </c>
      <c r="R1101" s="39">
        <f>SUMIFS(Raw_DataUsage!$D$2:$D$5001,Raw_DataUsage!$B$2:$B$5001,A1101)/1024</f>
        <v>1.90333984375</v>
      </c>
      <c r="S1101" s="40">
        <f>SUMIFS(Raw_Calls!$D$2:$D$5001,Raw_Calls!$B$2:$B$5001,A1101)/60</f>
        <v>109.13333333333334</v>
      </c>
      <c r="T1101" s="38" t="str">
        <f>IF(COUNTIFS(Raw_Subscriptions!$B$2:$B$3001,A1101,Raw_Subscriptions!$F$2:$F$3001,"Active")&gt;0,"Yes","No")</f>
        <v>No</v>
      </c>
    </row>
    <row r="1102" spans="1:20" x14ac:dyDescent="0.3">
      <c r="A1102" s="13" t="str">
        <f>Raw_Customers!A1099</f>
        <v>C001098</v>
      </c>
      <c r="B1102" s="13" t="str">
        <f>Raw_Customers!B1099</f>
        <v>Simran Sharma</v>
      </c>
      <c r="C1102" s="13" t="str">
        <f>Raw_Customers!E1099</f>
        <v>Pune</v>
      </c>
      <c r="D1102" s="13" t="str">
        <f>Raw_Customers!F1099</f>
        <v>Karnataka</v>
      </c>
      <c r="E1102" s="13" t="str">
        <f>Raw_Customers!H1099</f>
        <v>Active</v>
      </c>
      <c r="F1102" s="35">
        <f>Raw_Customers!G1099</f>
        <v>45266</v>
      </c>
      <c r="G1102" s="36">
        <f>IF(I1102=0,"",INT(_xlfn.MAXIFS(Raw_Recharges!$D$2:$D$3001,Raw_Recharges!$B$2:$B$3001,A1102)))</f>
        <v>45938</v>
      </c>
      <c r="H1102" s="12">
        <f>IF(I1102=0,"",RFM_Method!$C$5-G1102)</f>
        <v>116</v>
      </c>
      <c r="I1102" s="12">
        <f>COUNTIFS(Raw_Recharges!$B$2:$B$3001,A1102)</f>
        <v>1</v>
      </c>
      <c r="J1102" s="37">
        <f>IF(I1102=0,"",SUMIFS(Raw_Recharges!$E$2:$E$3001,Raw_Recharges!$B$2:$B$3001,A1102))</f>
        <v>666</v>
      </c>
      <c r="K1102" s="38">
        <f>IF(I1102=0,0,IF(H1102&lt;=RFM_Method!$C$22,5,IF(H1102&lt;=RFM_Method!$C$23,4,IF(H1102&lt;=RFM_Method!$C$24,3,IF(H1102&lt;=RFM_Method!$C$25,2,1)))))</f>
        <v>3</v>
      </c>
      <c r="L1102" s="38">
        <f>IF(I1102=0,0,IF(I1102&gt;=RFM_Method!$E$22,5,IF(I1102&gt;=RFM_Method!$E$23,4,IF(I1102&gt;=RFM_Method!$E$24,3,IF(I1102&gt;=RFM_Method!$E$25,2,1)))))</f>
        <v>1</v>
      </c>
      <c r="M1102" s="38">
        <f>IF(I1102=0,0,IF(J1102&gt;=RFM_Method!$D$25,5,IF(J1102&gt;=RFM_Method!$D$24,4,IF(J1102&gt;=RFM_Method!$D$23,3,IF(J1102&gt;=RFM_Method!$D$22,2,1)))))</f>
        <v>3</v>
      </c>
      <c r="N1102" s="38" t="str">
        <f t="shared" si="51"/>
        <v>313</v>
      </c>
      <c r="O1102" s="38">
        <f t="shared" si="52"/>
        <v>7</v>
      </c>
      <c r="P1102" s="38">
        <f t="shared" si="53"/>
        <v>2</v>
      </c>
      <c r="Q1102" s="12" t="str">
        <f>IF(I1102=0,"Never Recharged",INDEX(RFM_Method!$C$32:$G$36,6-K1102,P1102))</f>
        <v>Need Attention</v>
      </c>
      <c r="R1102" s="39">
        <f>SUMIFS(Raw_DataUsage!$D$2:$D$5001,Raw_DataUsage!$B$2:$B$5001,A1102)/1024</f>
        <v>1.4852343750000001</v>
      </c>
      <c r="S1102" s="40">
        <f>SUMIFS(Raw_Calls!$D$2:$D$5001,Raw_Calls!$B$2:$B$5001,A1102)/60</f>
        <v>3.6833333333333331</v>
      </c>
      <c r="T1102" s="38" t="str">
        <f>IF(COUNTIFS(Raw_Subscriptions!$B$2:$B$3001,A1102,Raw_Subscriptions!$F$2:$F$3001,"Active")&gt;0,"Yes","No")</f>
        <v>No</v>
      </c>
    </row>
    <row r="1103" spans="1:20" x14ac:dyDescent="0.3">
      <c r="A1103" s="13" t="str">
        <f>Raw_Customers!A1100</f>
        <v>C001099</v>
      </c>
      <c r="B1103" s="13" t="str">
        <f>Raw_Customers!B1100</f>
        <v>Vikram Singh</v>
      </c>
      <c r="C1103" s="13" t="str">
        <f>Raw_Customers!E1100</f>
        <v>Bangalore</v>
      </c>
      <c r="D1103" s="13" t="str">
        <f>Raw_Customers!F1100</f>
        <v>Andhra Pradesh</v>
      </c>
      <c r="E1103" s="13" t="str">
        <f>Raw_Customers!H1100</f>
        <v>Active</v>
      </c>
      <c r="F1103" s="35">
        <f>Raw_Customers!G1100</f>
        <v>45942</v>
      </c>
      <c r="G1103" s="36" t="str">
        <f>IF(I1103=0,"",INT(_xlfn.MAXIFS(Raw_Recharges!$D$2:$D$3001,Raw_Recharges!$B$2:$B$3001,A1103)))</f>
        <v/>
      </c>
      <c r="H1103" s="12" t="str">
        <f>IF(I1103=0,"",RFM_Method!$C$5-G1103)</f>
        <v/>
      </c>
      <c r="I1103" s="12">
        <f>COUNTIFS(Raw_Recharges!$B$2:$B$3001,A1103)</f>
        <v>0</v>
      </c>
      <c r="J1103" s="37" t="str">
        <f>IF(I1103=0,"",SUMIFS(Raw_Recharges!$E$2:$E$3001,Raw_Recharges!$B$2:$B$3001,A1103))</f>
        <v/>
      </c>
      <c r="K1103" s="38">
        <f>IF(I1103=0,0,IF(H1103&lt;=RFM_Method!$C$22,5,IF(H1103&lt;=RFM_Method!$C$23,4,IF(H1103&lt;=RFM_Method!$C$24,3,IF(H1103&lt;=RFM_Method!$C$25,2,1)))))</f>
        <v>0</v>
      </c>
      <c r="L1103" s="38">
        <f>IF(I1103=0,0,IF(I1103&gt;=RFM_Method!$E$22,5,IF(I1103&gt;=RFM_Method!$E$23,4,IF(I1103&gt;=RFM_Method!$E$24,3,IF(I1103&gt;=RFM_Method!$E$25,2,1)))))</f>
        <v>0</v>
      </c>
      <c r="M1103" s="38">
        <f>IF(I1103=0,0,IF(J1103&gt;=RFM_Method!$D$25,5,IF(J1103&gt;=RFM_Method!$D$24,4,IF(J1103&gt;=RFM_Method!$D$23,3,IF(J1103&gt;=RFM_Method!$D$22,2,1)))))</f>
        <v>0</v>
      </c>
      <c r="N1103" s="38" t="str">
        <f t="shared" si="51"/>
        <v>000</v>
      </c>
      <c r="O1103" s="38">
        <f t="shared" si="52"/>
        <v>0</v>
      </c>
      <c r="P1103" s="38">
        <f t="shared" si="53"/>
        <v>0</v>
      </c>
      <c r="Q1103" s="12" t="str">
        <f>IF(I1103=0,"Never Recharged",INDEX(RFM_Method!$C$32:$G$36,6-K1103,P1103))</f>
        <v>Never Recharged</v>
      </c>
      <c r="R1103" s="39">
        <f>SUMIFS(Raw_DataUsage!$D$2:$D$5001,Raw_DataUsage!$B$2:$B$5001,A1103)/1024</f>
        <v>3.2659765625000001</v>
      </c>
      <c r="S1103" s="40">
        <f>SUMIFS(Raw_Calls!$D$2:$D$5001,Raw_Calls!$B$2:$B$5001,A1103)/60</f>
        <v>115.35</v>
      </c>
      <c r="T1103" s="38" t="str">
        <f>IF(COUNTIFS(Raw_Subscriptions!$B$2:$B$3001,A1103,Raw_Subscriptions!$F$2:$F$3001,"Active")&gt;0,"Yes","No")</f>
        <v>No</v>
      </c>
    </row>
    <row r="1104" spans="1:20" x14ac:dyDescent="0.3">
      <c r="A1104" s="13" t="str">
        <f>Raw_Customers!A1101</f>
        <v>C001100</v>
      </c>
      <c r="B1104" s="13" t="str">
        <f>Raw_Customers!B1101</f>
        <v>Anita Reddy</v>
      </c>
      <c r="C1104" s="13" t="str">
        <f>Raw_Customers!E1101</f>
        <v>Chennai</v>
      </c>
      <c r="D1104" s="13" t="str">
        <f>Raw_Customers!F1101</f>
        <v>Punjab</v>
      </c>
      <c r="E1104" s="13" t="str">
        <f>Raw_Customers!H1101</f>
        <v>Active</v>
      </c>
      <c r="F1104" s="35">
        <f>Raw_Customers!G1101</f>
        <v>44856</v>
      </c>
      <c r="G1104" s="36">
        <f>IF(I1104=0,"",INT(_xlfn.MAXIFS(Raw_Recharges!$D$2:$D$3001,Raw_Recharges!$B$2:$B$3001,A1104)))</f>
        <v>45913</v>
      </c>
      <c r="H1104" s="12">
        <f>IF(I1104=0,"",RFM_Method!$C$5-G1104)</f>
        <v>141</v>
      </c>
      <c r="I1104" s="12">
        <f>COUNTIFS(Raw_Recharges!$B$2:$B$3001,A1104)</f>
        <v>4</v>
      </c>
      <c r="J1104" s="37">
        <f>IF(I1104=0,"",SUMIFS(Raw_Recharges!$E$2:$E$3001,Raw_Recharges!$B$2:$B$3001,A1104))</f>
        <v>1396</v>
      </c>
      <c r="K1104" s="38">
        <f>IF(I1104=0,0,IF(H1104&lt;=RFM_Method!$C$22,5,IF(H1104&lt;=RFM_Method!$C$23,4,IF(H1104&lt;=RFM_Method!$C$24,3,IF(H1104&lt;=RFM_Method!$C$25,2,1)))))</f>
        <v>3</v>
      </c>
      <c r="L1104" s="38">
        <f>IF(I1104=0,0,IF(I1104&gt;=RFM_Method!$E$22,5,IF(I1104&gt;=RFM_Method!$E$23,4,IF(I1104&gt;=RFM_Method!$E$24,3,IF(I1104&gt;=RFM_Method!$E$25,2,1)))))</f>
        <v>4</v>
      </c>
      <c r="M1104" s="38">
        <f>IF(I1104=0,0,IF(J1104&gt;=RFM_Method!$D$25,5,IF(J1104&gt;=RFM_Method!$D$24,4,IF(J1104&gt;=RFM_Method!$D$23,3,IF(J1104&gt;=RFM_Method!$D$22,2,1)))))</f>
        <v>4</v>
      </c>
      <c r="N1104" s="38" t="str">
        <f t="shared" si="51"/>
        <v>344</v>
      </c>
      <c r="O1104" s="38">
        <f t="shared" si="52"/>
        <v>11</v>
      </c>
      <c r="P1104" s="38">
        <f t="shared" si="53"/>
        <v>4</v>
      </c>
      <c r="Q1104" s="12" t="str">
        <f>IF(I1104=0,"Never Recharged",INDEX(RFM_Method!$C$32:$G$36,6-K1104,P1104))</f>
        <v>Loyal Customers</v>
      </c>
      <c r="R1104" s="39">
        <f>SUMIFS(Raw_DataUsage!$D$2:$D$5001,Raw_DataUsage!$B$2:$B$5001,A1104)/1024</f>
        <v>6.042597656249999</v>
      </c>
      <c r="S1104" s="40">
        <f>SUMIFS(Raw_Calls!$D$2:$D$5001,Raw_Calls!$B$2:$B$5001,A1104)/60</f>
        <v>80.38333333333334</v>
      </c>
      <c r="T1104" s="38" t="str">
        <f>IF(COUNTIFS(Raw_Subscriptions!$B$2:$B$3001,A1104,Raw_Subscriptions!$F$2:$F$3001,"Active")&gt;0,"Yes","No")</f>
        <v>Yes</v>
      </c>
    </row>
    <row r="1105" spans="1:20" x14ac:dyDescent="0.3">
      <c r="A1105" s="13" t="str">
        <f>Raw_Customers!A1102</f>
        <v>C001101</v>
      </c>
      <c r="B1105" s="13" t="str">
        <f>Raw_Customers!B1102</f>
        <v>Simran Gupta</v>
      </c>
      <c r="C1105" s="13" t="str">
        <f>Raw_Customers!E1102</f>
        <v>Bangalore</v>
      </c>
      <c r="D1105" s="13" t="str">
        <f>Raw_Customers!F1102</f>
        <v>Punjab</v>
      </c>
      <c r="E1105" s="13" t="str">
        <f>Raw_Customers!H1102</f>
        <v>Inactive</v>
      </c>
      <c r="F1105" s="35">
        <f>Raw_Customers!G1102</f>
        <v>44817</v>
      </c>
      <c r="G1105" s="36" t="str">
        <f>IF(I1105=0,"",INT(_xlfn.MAXIFS(Raw_Recharges!$D$2:$D$3001,Raw_Recharges!$B$2:$B$3001,A1105)))</f>
        <v/>
      </c>
      <c r="H1105" s="12" t="str">
        <f>IF(I1105=0,"",RFM_Method!$C$5-G1105)</f>
        <v/>
      </c>
      <c r="I1105" s="12">
        <f>COUNTIFS(Raw_Recharges!$B$2:$B$3001,A1105)</f>
        <v>0</v>
      </c>
      <c r="J1105" s="37" t="str">
        <f>IF(I1105=0,"",SUMIFS(Raw_Recharges!$E$2:$E$3001,Raw_Recharges!$B$2:$B$3001,A1105))</f>
        <v/>
      </c>
      <c r="K1105" s="38">
        <f>IF(I1105=0,0,IF(H1105&lt;=RFM_Method!$C$22,5,IF(H1105&lt;=RFM_Method!$C$23,4,IF(H1105&lt;=RFM_Method!$C$24,3,IF(H1105&lt;=RFM_Method!$C$25,2,1)))))</f>
        <v>0</v>
      </c>
      <c r="L1105" s="38">
        <f>IF(I1105=0,0,IF(I1105&gt;=RFM_Method!$E$22,5,IF(I1105&gt;=RFM_Method!$E$23,4,IF(I1105&gt;=RFM_Method!$E$24,3,IF(I1105&gt;=RFM_Method!$E$25,2,1)))))</f>
        <v>0</v>
      </c>
      <c r="M1105" s="38">
        <f>IF(I1105=0,0,IF(J1105&gt;=RFM_Method!$D$25,5,IF(J1105&gt;=RFM_Method!$D$24,4,IF(J1105&gt;=RFM_Method!$D$23,3,IF(J1105&gt;=RFM_Method!$D$22,2,1)))))</f>
        <v>0</v>
      </c>
      <c r="N1105" s="38" t="str">
        <f t="shared" si="51"/>
        <v>000</v>
      </c>
      <c r="O1105" s="38">
        <f t="shared" si="52"/>
        <v>0</v>
      </c>
      <c r="P1105" s="38">
        <f t="shared" si="53"/>
        <v>0</v>
      </c>
      <c r="Q1105" s="12" t="str">
        <f>IF(I1105=0,"Never Recharged",INDEX(RFM_Method!$C$32:$G$36,6-K1105,P1105))</f>
        <v>Never Recharged</v>
      </c>
      <c r="R1105" s="39">
        <f>SUMIFS(Raw_DataUsage!$D$2:$D$5001,Raw_DataUsage!$B$2:$B$5001,A1105)/1024</f>
        <v>1.75265625</v>
      </c>
      <c r="S1105" s="40">
        <f>SUMIFS(Raw_Calls!$D$2:$D$5001,Raw_Calls!$B$2:$B$5001,A1105)/60</f>
        <v>148.48333333333332</v>
      </c>
      <c r="T1105" s="38" t="str">
        <f>IF(COUNTIFS(Raw_Subscriptions!$B$2:$B$3001,A1105,Raw_Subscriptions!$F$2:$F$3001,"Active")&gt;0,"Yes","No")</f>
        <v>No</v>
      </c>
    </row>
    <row r="1106" spans="1:20" x14ac:dyDescent="0.3">
      <c r="A1106" s="13" t="str">
        <f>Raw_Customers!A1103</f>
        <v>C001102</v>
      </c>
      <c r="B1106" s="13" t="str">
        <f>Raw_Customers!B1103</f>
        <v>Pooja Khan</v>
      </c>
      <c r="C1106" s="13" t="str">
        <f>Raw_Customers!E1103</f>
        <v>Pune</v>
      </c>
      <c r="D1106" s="13" t="str">
        <f>Raw_Customers!F1103</f>
        <v>Delhi NCR</v>
      </c>
      <c r="E1106" s="13" t="str">
        <f>Raw_Customers!H1103</f>
        <v>Active</v>
      </c>
      <c r="F1106" s="35">
        <f>Raw_Customers!G1103</f>
        <v>45541</v>
      </c>
      <c r="G1106" s="36">
        <f>IF(I1106=0,"",INT(_xlfn.MAXIFS(Raw_Recharges!$D$2:$D$3001,Raw_Recharges!$B$2:$B$3001,A1106)))</f>
        <v>46034</v>
      </c>
      <c r="H1106" s="12">
        <f>IF(I1106=0,"",RFM_Method!$C$5-G1106)</f>
        <v>20</v>
      </c>
      <c r="I1106" s="12">
        <f>COUNTIFS(Raw_Recharges!$B$2:$B$3001,A1106)</f>
        <v>2</v>
      </c>
      <c r="J1106" s="37">
        <f>IF(I1106=0,"",SUMIFS(Raw_Recharges!$E$2:$E$3001,Raw_Recharges!$B$2:$B$3001,A1106))</f>
        <v>1665</v>
      </c>
      <c r="K1106" s="38">
        <f>IF(I1106=0,0,IF(H1106&lt;=RFM_Method!$C$22,5,IF(H1106&lt;=RFM_Method!$C$23,4,IF(H1106&lt;=RFM_Method!$C$24,3,IF(H1106&lt;=RFM_Method!$C$25,2,1)))))</f>
        <v>5</v>
      </c>
      <c r="L1106" s="38">
        <f>IF(I1106=0,0,IF(I1106&gt;=RFM_Method!$E$22,5,IF(I1106&gt;=RFM_Method!$E$23,4,IF(I1106&gt;=RFM_Method!$E$24,3,IF(I1106&gt;=RFM_Method!$E$25,2,1)))))</f>
        <v>2</v>
      </c>
      <c r="M1106" s="38">
        <f>IF(I1106=0,0,IF(J1106&gt;=RFM_Method!$D$25,5,IF(J1106&gt;=RFM_Method!$D$24,4,IF(J1106&gt;=RFM_Method!$D$23,3,IF(J1106&gt;=RFM_Method!$D$22,2,1)))))</f>
        <v>4</v>
      </c>
      <c r="N1106" s="38" t="str">
        <f t="shared" si="51"/>
        <v>524</v>
      </c>
      <c r="O1106" s="38">
        <f t="shared" si="52"/>
        <v>11</v>
      </c>
      <c r="P1106" s="38">
        <f t="shared" si="53"/>
        <v>3</v>
      </c>
      <c r="Q1106" s="12" t="str">
        <f>IF(I1106=0,"Never Recharged",INDEX(RFM_Method!$C$32:$G$36,6-K1106,P1106))</f>
        <v>Potential Loyalist</v>
      </c>
      <c r="R1106" s="39">
        <f>SUMIFS(Raw_DataUsage!$D$2:$D$5001,Raw_DataUsage!$B$2:$B$5001,A1106)/1024</f>
        <v>11.200302734375001</v>
      </c>
      <c r="S1106" s="40">
        <f>SUMIFS(Raw_Calls!$D$2:$D$5001,Raw_Calls!$B$2:$B$5001,A1106)/60</f>
        <v>142.03333333333333</v>
      </c>
      <c r="T1106" s="38" t="str">
        <f>IF(COUNTIFS(Raw_Subscriptions!$B$2:$B$3001,A1106,Raw_Subscriptions!$F$2:$F$3001,"Active")&gt;0,"Yes","No")</f>
        <v>Yes</v>
      </c>
    </row>
    <row r="1107" spans="1:20" x14ac:dyDescent="0.3">
      <c r="A1107" s="13" t="str">
        <f>Raw_Customers!A1104</f>
        <v>C001103</v>
      </c>
      <c r="B1107" s="13" t="str">
        <f>Raw_Customers!B1104</f>
        <v>Anita Singh</v>
      </c>
      <c r="C1107" s="13" t="str">
        <f>Raw_Customers!E1104</f>
        <v>Pune</v>
      </c>
      <c r="D1107" s="13" t="str">
        <f>Raw_Customers!F1104</f>
        <v>Punjab</v>
      </c>
      <c r="E1107" s="13" t="str">
        <f>Raw_Customers!H1104</f>
        <v>Active</v>
      </c>
      <c r="F1107" s="35">
        <f>Raw_Customers!G1104</f>
        <v>44843</v>
      </c>
      <c r="G1107" s="36" t="str">
        <f>IF(I1107=0,"",INT(_xlfn.MAXIFS(Raw_Recharges!$D$2:$D$3001,Raw_Recharges!$B$2:$B$3001,A1107)))</f>
        <v/>
      </c>
      <c r="H1107" s="12" t="str">
        <f>IF(I1107=0,"",RFM_Method!$C$5-G1107)</f>
        <v/>
      </c>
      <c r="I1107" s="12">
        <f>COUNTIFS(Raw_Recharges!$B$2:$B$3001,A1107)</f>
        <v>0</v>
      </c>
      <c r="J1107" s="37" t="str">
        <f>IF(I1107=0,"",SUMIFS(Raw_Recharges!$E$2:$E$3001,Raw_Recharges!$B$2:$B$3001,A1107))</f>
        <v/>
      </c>
      <c r="K1107" s="38">
        <f>IF(I1107=0,0,IF(H1107&lt;=RFM_Method!$C$22,5,IF(H1107&lt;=RFM_Method!$C$23,4,IF(H1107&lt;=RFM_Method!$C$24,3,IF(H1107&lt;=RFM_Method!$C$25,2,1)))))</f>
        <v>0</v>
      </c>
      <c r="L1107" s="38">
        <f>IF(I1107=0,0,IF(I1107&gt;=RFM_Method!$E$22,5,IF(I1107&gt;=RFM_Method!$E$23,4,IF(I1107&gt;=RFM_Method!$E$24,3,IF(I1107&gt;=RFM_Method!$E$25,2,1)))))</f>
        <v>0</v>
      </c>
      <c r="M1107" s="38">
        <f>IF(I1107=0,0,IF(J1107&gt;=RFM_Method!$D$25,5,IF(J1107&gt;=RFM_Method!$D$24,4,IF(J1107&gt;=RFM_Method!$D$23,3,IF(J1107&gt;=RFM_Method!$D$22,2,1)))))</f>
        <v>0</v>
      </c>
      <c r="N1107" s="38" t="str">
        <f t="shared" si="51"/>
        <v>000</v>
      </c>
      <c r="O1107" s="38">
        <f t="shared" si="52"/>
        <v>0</v>
      </c>
      <c r="P1107" s="38">
        <f t="shared" si="53"/>
        <v>0</v>
      </c>
      <c r="Q1107" s="12" t="str">
        <f>IF(I1107=0,"Never Recharged",INDEX(RFM_Method!$C$32:$G$36,6-K1107,P1107))</f>
        <v>Never Recharged</v>
      </c>
      <c r="R1107" s="39">
        <f>SUMIFS(Raw_DataUsage!$D$2:$D$5001,Raw_DataUsage!$B$2:$B$5001,A1107)/1024</f>
        <v>2.9551171875</v>
      </c>
      <c r="S1107" s="40">
        <f>SUMIFS(Raw_Calls!$D$2:$D$5001,Raw_Calls!$B$2:$B$5001,A1107)/60</f>
        <v>77.599999999999994</v>
      </c>
      <c r="T1107" s="38" t="str">
        <f>IF(COUNTIFS(Raw_Subscriptions!$B$2:$B$3001,A1107,Raw_Subscriptions!$F$2:$F$3001,"Active")&gt;0,"Yes","No")</f>
        <v>No</v>
      </c>
    </row>
    <row r="1108" spans="1:20" x14ac:dyDescent="0.3">
      <c r="A1108" s="13" t="str">
        <f>Raw_Customers!A1105</f>
        <v>C001104</v>
      </c>
      <c r="B1108" s="13" t="str">
        <f>Raw_Customers!B1105</f>
        <v>Pooja Mishra</v>
      </c>
      <c r="C1108" s="13" t="str">
        <f>Raw_Customers!E1105</f>
        <v>Bangalore</v>
      </c>
      <c r="D1108" s="13" t="str">
        <f>Raw_Customers!F1105</f>
        <v>UP East</v>
      </c>
      <c r="E1108" s="13" t="str">
        <f>Raw_Customers!H1105</f>
        <v>Active</v>
      </c>
      <c r="F1108" s="35">
        <f>Raw_Customers!G1105</f>
        <v>45235</v>
      </c>
      <c r="G1108" s="36" t="str">
        <f>IF(I1108=0,"",INT(_xlfn.MAXIFS(Raw_Recharges!$D$2:$D$3001,Raw_Recharges!$B$2:$B$3001,A1108)))</f>
        <v/>
      </c>
      <c r="H1108" s="12" t="str">
        <f>IF(I1108=0,"",RFM_Method!$C$5-G1108)</f>
        <v/>
      </c>
      <c r="I1108" s="12">
        <f>COUNTIFS(Raw_Recharges!$B$2:$B$3001,A1108)</f>
        <v>0</v>
      </c>
      <c r="J1108" s="37" t="str">
        <f>IF(I1108=0,"",SUMIFS(Raw_Recharges!$E$2:$E$3001,Raw_Recharges!$B$2:$B$3001,A1108))</f>
        <v/>
      </c>
      <c r="K1108" s="38">
        <f>IF(I1108=0,0,IF(H1108&lt;=RFM_Method!$C$22,5,IF(H1108&lt;=RFM_Method!$C$23,4,IF(H1108&lt;=RFM_Method!$C$24,3,IF(H1108&lt;=RFM_Method!$C$25,2,1)))))</f>
        <v>0</v>
      </c>
      <c r="L1108" s="38">
        <f>IF(I1108=0,0,IF(I1108&gt;=RFM_Method!$E$22,5,IF(I1108&gt;=RFM_Method!$E$23,4,IF(I1108&gt;=RFM_Method!$E$24,3,IF(I1108&gt;=RFM_Method!$E$25,2,1)))))</f>
        <v>0</v>
      </c>
      <c r="M1108" s="38">
        <f>IF(I1108=0,0,IF(J1108&gt;=RFM_Method!$D$25,5,IF(J1108&gt;=RFM_Method!$D$24,4,IF(J1108&gt;=RFM_Method!$D$23,3,IF(J1108&gt;=RFM_Method!$D$22,2,1)))))</f>
        <v>0</v>
      </c>
      <c r="N1108" s="38" t="str">
        <f t="shared" si="51"/>
        <v>000</v>
      </c>
      <c r="O1108" s="38">
        <f t="shared" si="52"/>
        <v>0</v>
      </c>
      <c r="P1108" s="38">
        <f t="shared" si="53"/>
        <v>0</v>
      </c>
      <c r="Q1108" s="12" t="str">
        <f>IF(I1108=0,"Never Recharged",INDEX(RFM_Method!$C$32:$G$36,6-K1108,P1108))</f>
        <v>Never Recharged</v>
      </c>
      <c r="R1108" s="39">
        <f>SUMIFS(Raw_DataUsage!$D$2:$D$5001,Raw_DataUsage!$B$2:$B$5001,A1108)/1024</f>
        <v>1.5174707031250001</v>
      </c>
      <c r="S1108" s="40">
        <f>SUMIFS(Raw_Calls!$D$2:$D$5001,Raw_Calls!$B$2:$B$5001,A1108)/60</f>
        <v>147.38333333333333</v>
      </c>
      <c r="T1108" s="38" t="str">
        <f>IF(COUNTIFS(Raw_Subscriptions!$B$2:$B$3001,A1108,Raw_Subscriptions!$F$2:$F$3001,"Active")&gt;0,"Yes","No")</f>
        <v>No</v>
      </c>
    </row>
    <row r="1109" spans="1:20" x14ac:dyDescent="0.3">
      <c r="A1109" s="13" t="str">
        <f>Raw_Customers!A1106</f>
        <v>C001105</v>
      </c>
      <c r="B1109" s="13" t="str">
        <f>Raw_Customers!B1106</f>
        <v>Vikram Sharma</v>
      </c>
      <c r="C1109" s="13" t="str">
        <f>Raw_Customers!E1106</f>
        <v>Chennai</v>
      </c>
      <c r="D1109" s="13" t="str">
        <f>Raw_Customers!F1106</f>
        <v>Gujarat</v>
      </c>
      <c r="E1109" s="13" t="str">
        <f>Raw_Customers!H1106</f>
        <v>Active</v>
      </c>
      <c r="F1109" s="35">
        <f>Raw_Customers!G1106</f>
        <v>44053</v>
      </c>
      <c r="G1109" s="36">
        <f>IF(I1109=0,"",INT(_xlfn.MAXIFS(Raw_Recharges!$D$2:$D$3001,Raw_Recharges!$B$2:$B$3001,A1109)))</f>
        <v>45939</v>
      </c>
      <c r="H1109" s="12">
        <f>IF(I1109=0,"",RFM_Method!$C$5-G1109)</f>
        <v>115</v>
      </c>
      <c r="I1109" s="12">
        <f>COUNTIFS(Raw_Recharges!$B$2:$B$3001,A1109)</f>
        <v>4</v>
      </c>
      <c r="J1109" s="37">
        <f>IF(I1109=0,"",SUMIFS(Raw_Recharges!$E$2:$E$3001,Raw_Recharges!$B$2:$B$3001,A1109))</f>
        <v>4312</v>
      </c>
      <c r="K1109" s="38">
        <f>IF(I1109=0,0,IF(H1109&lt;=RFM_Method!$C$22,5,IF(H1109&lt;=RFM_Method!$C$23,4,IF(H1109&lt;=RFM_Method!$C$24,3,IF(H1109&lt;=RFM_Method!$C$25,2,1)))))</f>
        <v>3</v>
      </c>
      <c r="L1109" s="38">
        <f>IF(I1109=0,0,IF(I1109&gt;=RFM_Method!$E$22,5,IF(I1109&gt;=RFM_Method!$E$23,4,IF(I1109&gt;=RFM_Method!$E$24,3,IF(I1109&gt;=RFM_Method!$E$25,2,1)))))</f>
        <v>4</v>
      </c>
      <c r="M1109" s="38">
        <f>IF(I1109=0,0,IF(J1109&gt;=RFM_Method!$D$25,5,IF(J1109&gt;=RFM_Method!$D$24,4,IF(J1109&gt;=RFM_Method!$D$23,3,IF(J1109&gt;=RFM_Method!$D$22,2,1)))))</f>
        <v>5</v>
      </c>
      <c r="N1109" s="38" t="str">
        <f t="shared" si="51"/>
        <v>345</v>
      </c>
      <c r="O1109" s="38">
        <f t="shared" si="52"/>
        <v>12</v>
      </c>
      <c r="P1109" s="38">
        <f t="shared" si="53"/>
        <v>5</v>
      </c>
      <c r="Q1109" s="12" t="str">
        <f>IF(I1109=0,"Never Recharged",INDEX(RFM_Method!$C$32:$G$36,6-K1109,P1109))</f>
        <v>Loyal Customers</v>
      </c>
      <c r="R1109" s="39">
        <f>SUMIFS(Raw_DataUsage!$D$2:$D$5001,Raw_DataUsage!$B$2:$B$5001,A1109)/1024</f>
        <v>0.53017578124999998</v>
      </c>
      <c r="S1109" s="40">
        <f>SUMIFS(Raw_Calls!$D$2:$D$5001,Raw_Calls!$B$2:$B$5001,A1109)/60</f>
        <v>57.75</v>
      </c>
      <c r="T1109" s="38" t="str">
        <f>IF(COUNTIFS(Raw_Subscriptions!$B$2:$B$3001,A1109,Raw_Subscriptions!$F$2:$F$3001,"Active")&gt;0,"Yes","No")</f>
        <v>No</v>
      </c>
    </row>
    <row r="1110" spans="1:20" x14ac:dyDescent="0.3">
      <c r="A1110" s="13" t="str">
        <f>Raw_Customers!A1107</f>
        <v>C001106</v>
      </c>
      <c r="B1110" s="13" t="str">
        <f>Raw_Customers!B1107</f>
        <v>Vikram Yadav</v>
      </c>
      <c r="C1110" s="13" t="str">
        <f>Raw_Customers!E1107</f>
        <v>Delhi</v>
      </c>
      <c r="D1110" s="13" t="str">
        <f>Raw_Customers!F1107</f>
        <v>Delhi NCR</v>
      </c>
      <c r="E1110" s="13" t="str">
        <f>Raw_Customers!H1107</f>
        <v>Active</v>
      </c>
      <c r="F1110" s="35">
        <f>Raw_Customers!G1107</f>
        <v>44938</v>
      </c>
      <c r="G1110" s="36" t="str">
        <f>IF(I1110=0,"",INT(_xlfn.MAXIFS(Raw_Recharges!$D$2:$D$3001,Raw_Recharges!$B$2:$B$3001,A1110)))</f>
        <v/>
      </c>
      <c r="H1110" s="12" t="str">
        <f>IF(I1110=0,"",RFM_Method!$C$5-G1110)</f>
        <v/>
      </c>
      <c r="I1110" s="12">
        <f>COUNTIFS(Raw_Recharges!$B$2:$B$3001,A1110)</f>
        <v>0</v>
      </c>
      <c r="J1110" s="37" t="str">
        <f>IF(I1110=0,"",SUMIFS(Raw_Recharges!$E$2:$E$3001,Raw_Recharges!$B$2:$B$3001,A1110))</f>
        <v/>
      </c>
      <c r="K1110" s="38">
        <f>IF(I1110=0,0,IF(H1110&lt;=RFM_Method!$C$22,5,IF(H1110&lt;=RFM_Method!$C$23,4,IF(H1110&lt;=RFM_Method!$C$24,3,IF(H1110&lt;=RFM_Method!$C$25,2,1)))))</f>
        <v>0</v>
      </c>
      <c r="L1110" s="38">
        <f>IF(I1110=0,0,IF(I1110&gt;=RFM_Method!$E$22,5,IF(I1110&gt;=RFM_Method!$E$23,4,IF(I1110&gt;=RFM_Method!$E$24,3,IF(I1110&gt;=RFM_Method!$E$25,2,1)))))</f>
        <v>0</v>
      </c>
      <c r="M1110" s="38">
        <f>IF(I1110=0,0,IF(J1110&gt;=RFM_Method!$D$25,5,IF(J1110&gt;=RFM_Method!$D$24,4,IF(J1110&gt;=RFM_Method!$D$23,3,IF(J1110&gt;=RFM_Method!$D$22,2,1)))))</f>
        <v>0</v>
      </c>
      <c r="N1110" s="38" t="str">
        <f t="shared" si="51"/>
        <v>000</v>
      </c>
      <c r="O1110" s="38">
        <f t="shared" si="52"/>
        <v>0</v>
      </c>
      <c r="P1110" s="38">
        <f t="shared" si="53"/>
        <v>0</v>
      </c>
      <c r="Q1110" s="12" t="str">
        <f>IF(I1110=0,"Never Recharged",INDEX(RFM_Method!$C$32:$G$36,6-K1110,P1110))</f>
        <v>Never Recharged</v>
      </c>
      <c r="R1110" s="39">
        <f>SUMIFS(Raw_DataUsage!$D$2:$D$5001,Raw_DataUsage!$B$2:$B$5001,A1110)/1024</f>
        <v>7.6422949218750009</v>
      </c>
      <c r="S1110" s="40">
        <f>SUMIFS(Raw_Calls!$D$2:$D$5001,Raw_Calls!$B$2:$B$5001,A1110)/60</f>
        <v>80.266666666666666</v>
      </c>
      <c r="T1110" s="38" t="str">
        <f>IF(COUNTIFS(Raw_Subscriptions!$B$2:$B$3001,A1110,Raw_Subscriptions!$F$2:$F$3001,"Active")&gt;0,"Yes","No")</f>
        <v>No</v>
      </c>
    </row>
    <row r="1111" spans="1:20" x14ac:dyDescent="0.3">
      <c r="A1111" s="13" t="str">
        <f>Raw_Customers!A1108</f>
        <v>C001107</v>
      </c>
      <c r="B1111" s="13" t="str">
        <f>Raw_Customers!B1108</f>
        <v>Raj Yadav</v>
      </c>
      <c r="C1111" s="13" t="str">
        <f>Raw_Customers!E1108</f>
        <v>Chennai</v>
      </c>
      <c r="D1111" s="13" t="str">
        <f>Raw_Customers!F1108</f>
        <v>Tamil Nadu</v>
      </c>
      <c r="E1111" s="13" t="str">
        <f>Raw_Customers!H1108</f>
        <v>Active</v>
      </c>
      <c r="F1111" s="35">
        <f>Raw_Customers!G1108</f>
        <v>45386</v>
      </c>
      <c r="G1111" s="36">
        <f>IF(I1111=0,"",INT(_xlfn.MAXIFS(Raw_Recharges!$D$2:$D$3001,Raw_Recharges!$B$2:$B$3001,A1111)))</f>
        <v>45865</v>
      </c>
      <c r="H1111" s="12">
        <f>IF(I1111=0,"",RFM_Method!$C$5-G1111)</f>
        <v>189</v>
      </c>
      <c r="I1111" s="12">
        <f>COUNTIFS(Raw_Recharges!$B$2:$B$3001,A1111)</f>
        <v>1</v>
      </c>
      <c r="J1111" s="37">
        <f>IF(I1111=0,"",SUMIFS(Raw_Recharges!$E$2:$E$3001,Raw_Recharges!$B$2:$B$3001,A1111))</f>
        <v>479</v>
      </c>
      <c r="K1111" s="38">
        <f>IF(I1111=0,0,IF(H1111&lt;=RFM_Method!$C$22,5,IF(H1111&lt;=RFM_Method!$C$23,4,IF(H1111&lt;=RFM_Method!$C$24,3,IF(H1111&lt;=RFM_Method!$C$25,2,1)))))</f>
        <v>2</v>
      </c>
      <c r="L1111" s="38">
        <f>IF(I1111=0,0,IF(I1111&gt;=RFM_Method!$E$22,5,IF(I1111&gt;=RFM_Method!$E$23,4,IF(I1111&gt;=RFM_Method!$E$24,3,IF(I1111&gt;=RFM_Method!$E$25,2,1)))))</f>
        <v>1</v>
      </c>
      <c r="M1111" s="38">
        <f>IF(I1111=0,0,IF(J1111&gt;=RFM_Method!$D$25,5,IF(J1111&gt;=RFM_Method!$D$24,4,IF(J1111&gt;=RFM_Method!$D$23,3,IF(J1111&gt;=RFM_Method!$D$22,2,1)))))</f>
        <v>2</v>
      </c>
      <c r="N1111" s="38" t="str">
        <f t="shared" si="51"/>
        <v>212</v>
      </c>
      <c r="O1111" s="38">
        <f t="shared" si="52"/>
        <v>5</v>
      </c>
      <c r="P1111" s="38">
        <f t="shared" si="53"/>
        <v>2</v>
      </c>
      <c r="Q1111" s="12" t="str">
        <f>IF(I1111=0,"Never Recharged",INDEX(RFM_Method!$C$32:$G$36,6-K1111,P1111))</f>
        <v>About to Sleep</v>
      </c>
      <c r="R1111" s="39">
        <f>SUMIFS(Raw_DataUsage!$D$2:$D$5001,Raw_DataUsage!$B$2:$B$5001,A1111)/1024</f>
        <v>2.7108691406250003</v>
      </c>
      <c r="S1111" s="40">
        <f>SUMIFS(Raw_Calls!$D$2:$D$5001,Raw_Calls!$B$2:$B$5001,A1111)/60</f>
        <v>219.15</v>
      </c>
      <c r="T1111" s="38" t="str">
        <f>IF(COUNTIFS(Raw_Subscriptions!$B$2:$B$3001,A1111,Raw_Subscriptions!$F$2:$F$3001,"Active")&gt;0,"Yes","No")</f>
        <v>No</v>
      </c>
    </row>
    <row r="1112" spans="1:20" x14ac:dyDescent="0.3">
      <c r="A1112" s="13" t="str">
        <f>Raw_Customers!A1109</f>
        <v>C001108</v>
      </c>
      <c r="B1112" s="13" t="str">
        <f>Raw_Customers!B1109</f>
        <v>Anita Kumar</v>
      </c>
      <c r="C1112" s="13" t="str">
        <f>Raw_Customers!E1109</f>
        <v>Delhi</v>
      </c>
      <c r="D1112" s="13" t="str">
        <f>Raw_Customers!F1109</f>
        <v>UP West</v>
      </c>
      <c r="E1112" s="13" t="str">
        <f>Raw_Customers!H1109</f>
        <v>Inactive</v>
      </c>
      <c r="F1112" s="35">
        <f>Raw_Customers!G1109</f>
        <v>44499</v>
      </c>
      <c r="G1112" s="36">
        <f>IF(I1112=0,"",INT(_xlfn.MAXIFS(Raw_Recharges!$D$2:$D$3001,Raw_Recharges!$B$2:$B$3001,A1112)))</f>
        <v>46019</v>
      </c>
      <c r="H1112" s="12">
        <f>IF(I1112=0,"",RFM_Method!$C$5-G1112)</f>
        <v>35</v>
      </c>
      <c r="I1112" s="12">
        <f>COUNTIFS(Raw_Recharges!$B$2:$B$3001,A1112)</f>
        <v>1</v>
      </c>
      <c r="J1112" s="37">
        <f>IF(I1112=0,"",SUMIFS(Raw_Recharges!$E$2:$E$3001,Raw_Recharges!$B$2:$B$3001,A1112))</f>
        <v>999</v>
      </c>
      <c r="K1112" s="38">
        <f>IF(I1112=0,0,IF(H1112&lt;=RFM_Method!$C$22,5,IF(H1112&lt;=RFM_Method!$C$23,4,IF(H1112&lt;=RFM_Method!$C$24,3,IF(H1112&lt;=RFM_Method!$C$25,2,1)))))</f>
        <v>5</v>
      </c>
      <c r="L1112" s="38">
        <f>IF(I1112=0,0,IF(I1112&gt;=RFM_Method!$E$22,5,IF(I1112&gt;=RFM_Method!$E$23,4,IF(I1112&gt;=RFM_Method!$E$24,3,IF(I1112&gt;=RFM_Method!$E$25,2,1)))))</f>
        <v>1</v>
      </c>
      <c r="M1112" s="38">
        <f>IF(I1112=0,0,IF(J1112&gt;=RFM_Method!$D$25,5,IF(J1112&gt;=RFM_Method!$D$24,4,IF(J1112&gt;=RFM_Method!$D$23,3,IF(J1112&gt;=RFM_Method!$D$22,2,1)))))</f>
        <v>3</v>
      </c>
      <c r="N1112" s="38" t="str">
        <f t="shared" si="51"/>
        <v>513</v>
      </c>
      <c r="O1112" s="38">
        <f t="shared" si="52"/>
        <v>9</v>
      </c>
      <c r="P1112" s="38">
        <f t="shared" si="53"/>
        <v>2</v>
      </c>
      <c r="Q1112" s="12" t="str">
        <f>IF(I1112=0,"Never Recharged",INDEX(RFM_Method!$C$32:$G$36,6-K1112,P1112))</f>
        <v>Promising</v>
      </c>
      <c r="R1112" s="39">
        <f>SUMIFS(Raw_DataUsage!$D$2:$D$5001,Raw_DataUsage!$B$2:$B$5001,A1112)/1024</f>
        <v>1.9339843750000001</v>
      </c>
      <c r="S1112" s="40">
        <f>SUMIFS(Raw_Calls!$D$2:$D$5001,Raw_Calls!$B$2:$B$5001,A1112)/60</f>
        <v>180.68333333333334</v>
      </c>
      <c r="T1112" s="38" t="str">
        <f>IF(COUNTIFS(Raw_Subscriptions!$B$2:$B$3001,A1112,Raw_Subscriptions!$F$2:$F$3001,"Active")&gt;0,"Yes","No")</f>
        <v>No</v>
      </c>
    </row>
    <row r="1113" spans="1:20" x14ac:dyDescent="0.3">
      <c r="A1113" s="13" t="str">
        <f>Raw_Customers!A1110</f>
        <v>C001109</v>
      </c>
      <c r="B1113" s="13" t="str">
        <f>Raw_Customers!B1110</f>
        <v>Neha Kumar</v>
      </c>
      <c r="C1113" s="13" t="str">
        <f>Raw_Customers!E1110</f>
        <v>Bangalore</v>
      </c>
      <c r="D1113" s="13" t="str">
        <f>Raw_Customers!F1110</f>
        <v>UP West</v>
      </c>
      <c r="E1113" s="13" t="str">
        <f>Raw_Customers!H1110</f>
        <v>Active</v>
      </c>
      <c r="F1113" s="35">
        <f>Raw_Customers!G1110</f>
        <v>45654</v>
      </c>
      <c r="G1113" s="36">
        <f>IF(I1113=0,"",INT(_xlfn.MAXIFS(Raw_Recharges!$D$2:$D$3001,Raw_Recharges!$B$2:$B$3001,A1113)))</f>
        <v>45819</v>
      </c>
      <c r="H1113" s="12">
        <f>IF(I1113=0,"",RFM_Method!$C$5-G1113)</f>
        <v>235</v>
      </c>
      <c r="I1113" s="12">
        <f>COUNTIFS(Raw_Recharges!$B$2:$B$3001,A1113)</f>
        <v>2</v>
      </c>
      <c r="J1113" s="37">
        <f>IF(I1113=0,"",SUMIFS(Raw_Recharges!$E$2:$E$3001,Raw_Recharges!$B$2:$B$3001,A1113))</f>
        <v>814</v>
      </c>
      <c r="K1113" s="38">
        <f>IF(I1113=0,0,IF(H1113&lt;=RFM_Method!$C$22,5,IF(H1113&lt;=RFM_Method!$C$23,4,IF(H1113&lt;=RFM_Method!$C$24,3,IF(H1113&lt;=RFM_Method!$C$25,2,1)))))</f>
        <v>1</v>
      </c>
      <c r="L1113" s="38">
        <f>IF(I1113=0,0,IF(I1113&gt;=RFM_Method!$E$22,5,IF(I1113&gt;=RFM_Method!$E$23,4,IF(I1113&gt;=RFM_Method!$E$24,3,IF(I1113&gt;=RFM_Method!$E$25,2,1)))))</f>
        <v>2</v>
      </c>
      <c r="M1113" s="38">
        <f>IF(I1113=0,0,IF(J1113&gt;=RFM_Method!$D$25,5,IF(J1113&gt;=RFM_Method!$D$24,4,IF(J1113&gt;=RFM_Method!$D$23,3,IF(J1113&gt;=RFM_Method!$D$22,2,1)))))</f>
        <v>3</v>
      </c>
      <c r="N1113" s="38" t="str">
        <f t="shared" si="51"/>
        <v>123</v>
      </c>
      <c r="O1113" s="38">
        <f t="shared" si="52"/>
        <v>6</v>
      </c>
      <c r="P1113" s="38">
        <f t="shared" si="53"/>
        <v>3</v>
      </c>
      <c r="Q1113" s="12" t="str">
        <f>IF(I1113=0,"Never Recharged",INDEX(RFM_Method!$C$32:$G$36,6-K1113,P1113))</f>
        <v>At Risk</v>
      </c>
      <c r="R1113" s="39">
        <f>SUMIFS(Raw_DataUsage!$D$2:$D$5001,Raw_DataUsage!$B$2:$B$5001,A1113)/1024</f>
        <v>1.4373046875</v>
      </c>
      <c r="S1113" s="40">
        <f>SUMIFS(Raw_Calls!$D$2:$D$5001,Raw_Calls!$B$2:$B$5001,A1113)/60</f>
        <v>219.46666666666667</v>
      </c>
      <c r="T1113" s="38" t="str">
        <f>IF(COUNTIFS(Raw_Subscriptions!$B$2:$B$3001,A1113,Raw_Subscriptions!$F$2:$F$3001,"Active")&gt;0,"Yes","No")</f>
        <v>Yes</v>
      </c>
    </row>
    <row r="1114" spans="1:20" x14ac:dyDescent="0.3">
      <c r="A1114" s="13" t="str">
        <f>Raw_Customers!A1111</f>
        <v>C001110</v>
      </c>
      <c r="B1114" s="13" t="str">
        <f>Raw_Customers!B1111</f>
        <v>Simran Kumar</v>
      </c>
      <c r="C1114" s="13" t="str">
        <f>Raw_Customers!E1111</f>
        <v>Chennai</v>
      </c>
      <c r="D1114" s="13" t="str">
        <f>Raw_Customers!F1111</f>
        <v>Telangana</v>
      </c>
      <c r="E1114" s="13" t="str">
        <f>Raw_Customers!H1111</f>
        <v>Active</v>
      </c>
      <c r="F1114" s="35">
        <f>Raw_Customers!G1111</f>
        <v>45713</v>
      </c>
      <c r="G1114" s="36">
        <f>IF(I1114=0,"",INT(_xlfn.MAXIFS(Raw_Recharges!$D$2:$D$3001,Raw_Recharges!$B$2:$B$3001,A1114)))</f>
        <v>45967</v>
      </c>
      <c r="H1114" s="12">
        <f>IF(I1114=0,"",RFM_Method!$C$5-G1114)</f>
        <v>87</v>
      </c>
      <c r="I1114" s="12">
        <f>COUNTIFS(Raw_Recharges!$B$2:$B$3001,A1114)</f>
        <v>3</v>
      </c>
      <c r="J1114" s="37">
        <f>IF(I1114=0,"",SUMIFS(Raw_Recharges!$E$2:$E$3001,Raw_Recharges!$B$2:$B$3001,A1114))</f>
        <v>1347</v>
      </c>
      <c r="K1114" s="38">
        <f>IF(I1114=0,0,IF(H1114&lt;=RFM_Method!$C$22,5,IF(H1114&lt;=RFM_Method!$C$23,4,IF(H1114&lt;=RFM_Method!$C$24,3,IF(H1114&lt;=RFM_Method!$C$25,2,1)))))</f>
        <v>3</v>
      </c>
      <c r="L1114" s="38">
        <f>IF(I1114=0,0,IF(I1114&gt;=RFM_Method!$E$22,5,IF(I1114&gt;=RFM_Method!$E$23,4,IF(I1114&gt;=RFM_Method!$E$24,3,IF(I1114&gt;=RFM_Method!$E$25,2,1)))))</f>
        <v>3</v>
      </c>
      <c r="M1114" s="38">
        <f>IF(I1114=0,0,IF(J1114&gt;=RFM_Method!$D$25,5,IF(J1114&gt;=RFM_Method!$D$24,4,IF(J1114&gt;=RFM_Method!$D$23,3,IF(J1114&gt;=RFM_Method!$D$22,2,1)))))</f>
        <v>4</v>
      </c>
      <c r="N1114" s="38" t="str">
        <f t="shared" si="51"/>
        <v>334</v>
      </c>
      <c r="O1114" s="38">
        <f t="shared" si="52"/>
        <v>10</v>
      </c>
      <c r="P1114" s="38">
        <f t="shared" si="53"/>
        <v>4</v>
      </c>
      <c r="Q1114" s="12" t="str">
        <f>IF(I1114=0,"Never Recharged",INDEX(RFM_Method!$C$32:$G$36,6-K1114,P1114))</f>
        <v>Loyal Customers</v>
      </c>
      <c r="R1114" s="39">
        <f>SUMIFS(Raw_DataUsage!$D$2:$D$5001,Raw_DataUsage!$B$2:$B$5001,A1114)/1024</f>
        <v>0</v>
      </c>
      <c r="S1114" s="40">
        <f>SUMIFS(Raw_Calls!$D$2:$D$5001,Raw_Calls!$B$2:$B$5001,A1114)/60</f>
        <v>35.483333333333334</v>
      </c>
      <c r="T1114" s="38" t="str">
        <f>IF(COUNTIFS(Raw_Subscriptions!$B$2:$B$3001,A1114,Raw_Subscriptions!$F$2:$F$3001,"Active")&gt;0,"Yes","No")</f>
        <v>Yes</v>
      </c>
    </row>
    <row r="1115" spans="1:20" x14ac:dyDescent="0.3">
      <c r="A1115" s="13" t="str">
        <f>Raw_Customers!A1112</f>
        <v>C001111</v>
      </c>
      <c r="B1115" s="13" t="str">
        <f>Raw_Customers!B1112</f>
        <v>Priya Sharma</v>
      </c>
      <c r="C1115" s="13" t="str">
        <f>Raw_Customers!E1112</f>
        <v>Bangalore</v>
      </c>
      <c r="D1115" s="13" t="str">
        <f>Raw_Customers!F1112</f>
        <v>UP West</v>
      </c>
      <c r="E1115" s="13" t="str">
        <f>Raw_Customers!H1112</f>
        <v>Inactive</v>
      </c>
      <c r="F1115" s="35">
        <f>Raw_Customers!G1112</f>
        <v>45042</v>
      </c>
      <c r="G1115" s="36">
        <f>IF(I1115=0,"",INT(_xlfn.MAXIFS(Raw_Recharges!$D$2:$D$3001,Raw_Recharges!$B$2:$B$3001,A1115)))</f>
        <v>45959</v>
      </c>
      <c r="H1115" s="12">
        <f>IF(I1115=0,"",RFM_Method!$C$5-G1115)</f>
        <v>95</v>
      </c>
      <c r="I1115" s="12">
        <f>COUNTIFS(Raw_Recharges!$B$2:$B$3001,A1115)</f>
        <v>3</v>
      </c>
      <c r="J1115" s="37">
        <f>IF(I1115=0,"",SUMIFS(Raw_Recharges!$E$2:$E$3001,Raw_Recharges!$B$2:$B$3001,A1115))</f>
        <v>1293</v>
      </c>
      <c r="K1115" s="38">
        <f>IF(I1115=0,0,IF(H1115&lt;=RFM_Method!$C$22,5,IF(H1115&lt;=RFM_Method!$C$23,4,IF(H1115&lt;=RFM_Method!$C$24,3,IF(H1115&lt;=RFM_Method!$C$25,2,1)))))</f>
        <v>3</v>
      </c>
      <c r="L1115" s="38">
        <f>IF(I1115=0,0,IF(I1115&gt;=RFM_Method!$E$22,5,IF(I1115&gt;=RFM_Method!$E$23,4,IF(I1115&gt;=RFM_Method!$E$24,3,IF(I1115&gt;=RFM_Method!$E$25,2,1)))))</f>
        <v>3</v>
      </c>
      <c r="M1115" s="38">
        <f>IF(I1115=0,0,IF(J1115&gt;=RFM_Method!$D$25,5,IF(J1115&gt;=RFM_Method!$D$24,4,IF(J1115&gt;=RFM_Method!$D$23,3,IF(J1115&gt;=RFM_Method!$D$22,2,1)))))</f>
        <v>4</v>
      </c>
      <c r="N1115" s="38" t="str">
        <f t="shared" si="51"/>
        <v>334</v>
      </c>
      <c r="O1115" s="38">
        <f t="shared" si="52"/>
        <v>10</v>
      </c>
      <c r="P1115" s="38">
        <f t="shared" si="53"/>
        <v>4</v>
      </c>
      <c r="Q1115" s="12" t="str">
        <f>IF(I1115=0,"Never Recharged",INDEX(RFM_Method!$C$32:$G$36,6-K1115,P1115))</f>
        <v>Loyal Customers</v>
      </c>
      <c r="R1115" s="39">
        <f>SUMIFS(Raw_DataUsage!$D$2:$D$5001,Raw_DataUsage!$B$2:$B$5001,A1115)/1024</f>
        <v>3.5789843750000001</v>
      </c>
      <c r="S1115" s="40">
        <f>SUMIFS(Raw_Calls!$D$2:$D$5001,Raw_Calls!$B$2:$B$5001,A1115)/60</f>
        <v>141.98333333333332</v>
      </c>
      <c r="T1115" s="38" t="str">
        <f>IF(COUNTIFS(Raw_Subscriptions!$B$2:$B$3001,A1115,Raw_Subscriptions!$F$2:$F$3001,"Active")&gt;0,"Yes","No")</f>
        <v>Yes</v>
      </c>
    </row>
    <row r="1116" spans="1:20" x14ac:dyDescent="0.3">
      <c r="A1116" s="13" t="str">
        <f>Raw_Customers!A1113</f>
        <v>C001112</v>
      </c>
      <c r="B1116" s="13" t="str">
        <f>Raw_Customers!B1113</f>
        <v>Pooja Singh</v>
      </c>
      <c r="C1116" s="13" t="str">
        <f>Raw_Customers!E1113</f>
        <v>Bangalore</v>
      </c>
      <c r="D1116" s="13" t="str">
        <f>Raw_Customers!F1113</f>
        <v>West Bengal</v>
      </c>
      <c r="E1116" s="13" t="str">
        <f>Raw_Customers!H1113</f>
        <v>Active</v>
      </c>
      <c r="F1116" s="35">
        <f>Raw_Customers!G1113</f>
        <v>44997</v>
      </c>
      <c r="G1116" s="36">
        <f>IF(I1116=0,"",INT(_xlfn.MAXIFS(Raw_Recharges!$D$2:$D$3001,Raw_Recharges!$B$2:$B$3001,A1116)))</f>
        <v>46042</v>
      </c>
      <c r="H1116" s="12">
        <f>IF(I1116=0,"",RFM_Method!$C$5-G1116)</f>
        <v>12</v>
      </c>
      <c r="I1116" s="12">
        <f>COUNTIFS(Raw_Recharges!$B$2:$B$3001,A1116)</f>
        <v>2</v>
      </c>
      <c r="J1116" s="37">
        <f>IF(I1116=0,"",SUMIFS(Raw_Recharges!$E$2:$E$3001,Raw_Recharges!$B$2:$B$3001,A1116))</f>
        <v>1665</v>
      </c>
      <c r="K1116" s="38">
        <f>IF(I1116=0,0,IF(H1116&lt;=RFM_Method!$C$22,5,IF(H1116&lt;=RFM_Method!$C$23,4,IF(H1116&lt;=RFM_Method!$C$24,3,IF(H1116&lt;=RFM_Method!$C$25,2,1)))))</f>
        <v>5</v>
      </c>
      <c r="L1116" s="38">
        <f>IF(I1116=0,0,IF(I1116&gt;=RFM_Method!$E$22,5,IF(I1116&gt;=RFM_Method!$E$23,4,IF(I1116&gt;=RFM_Method!$E$24,3,IF(I1116&gt;=RFM_Method!$E$25,2,1)))))</f>
        <v>2</v>
      </c>
      <c r="M1116" s="38">
        <f>IF(I1116=0,0,IF(J1116&gt;=RFM_Method!$D$25,5,IF(J1116&gt;=RFM_Method!$D$24,4,IF(J1116&gt;=RFM_Method!$D$23,3,IF(J1116&gt;=RFM_Method!$D$22,2,1)))))</f>
        <v>4</v>
      </c>
      <c r="N1116" s="38" t="str">
        <f t="shared" si="51"/>
        <v>524</v>
      </c>
      <c r="O1116" s="38">
        <f t="shared" si="52"/>
        <v>11</v>
      </c>
      <c r="P1116" s="38">
        <f t="shared" si="53"/>
        <v>3</v>
      </c>
      <c r="Q1116" s="12" t="str">
        <f>IF(I1116=0,"Never Recharged",INDEX(RFM_Method!$C$32:$G$36,6-K1116,P1116))</f>
        <v>Potential Loyalist</v>
      </c>
      <c r="R1116" s="39">
        <f>SUMIFS(Raw_DataUsage!$D$2:$D$5001,Raw_DataUsage!$B$2:$B$5001,A1116)/1024</f>
        <v>4.9300585937499992</v>
      </c>
      <c r="S1116" s="40">
        <f>SUMIFS(Raw_Calls!$D$2:$D$5001,Raw_Calls!$B$2:$B$5001,A1116)/60</f>
        <v>103.56666666666666</v>
      </c>
      <c r="T1116" s="38" t="str">
        <f>IF(COUNTIFS(Raw_Subscriptions!$B$2:$B$3001,A1116,Raw_Subscriptions!$F$2:$F$3001,"Active")&gt;0,"Yes","No")</f>
        <v>Yes</v>
      </c>
    </row>
    <row r="1117" spans="1:20" x14ac:dyDescent="0.3">
      <c r="A1117" s="13" t="str">
        <f>Raw_Customers!A1114</f>
        <v>C001113</v>
      </c>
      <c r="B1117" s="13" t="str">
        <f>Raw_Customers!B1114</f>
        <v>Raj Singh</v>
      </c>
      <c r="C1117" s="13" t="str">
        <f>Raw_Customers!E1114</f>
        <v>Pune</v>
      </c>
      <c r="D1117" s="13" t="str">
        <f>Raw_Customers!F1114</f>
        <v>Andhra Pradesh</v>
      </c>
      <c r="E1117" s="13" t="str">
        <f>Raw_Customers!H1114</f>
        <v>Active</v>
      </c>
      <c r="F1117" s="35">
        <f>Raw_Customers!G1114</f>
        <v>44138</v>
      </c>
      <c r="G1117" s="36">
        <f>IF(I1117=0,"",INT(_xlfn.MAXIFS(Raw_Recharges!$D$2:$D$3001,Raw_Recharges!$B$2:$B$3001,A1117)))</f>
        <v>46001</v>
      </c>
      <c r="H1117" s="12">
        <f>IF(I1117=0,"",RFM_Method!$C$5-G1117)</f>
        <v>53</v>
      </c>
      <c r="I1117" s="12">
        <f>COUNTIFS(Raw_Recharges!$B$2:$B$3001,A1117)</f>
        <v>4</v>
      </c>
      <c r="J1117" s="37">
        <f>IF(I1117=0,"",SUMIFS(Raw_Recharges!$E$2:$E$3001,Raw_Recharges!$B$2:$B$3001,A1117))</f>
        <v>2763</v>
      </c>
      <c r="K1117" s="38">
        <f>IF(I1117=0,0,IF(H1117&lt;=RFM_Method!$C$22,5,IF(H1117&lt;=RFM_Method!$C$23,4,IF(H1117&lt;=RFM_Method!$C$24,3,IF(H1117&lt;=RFM_Method!$C$25,2,1)))))</f>
        <v>4</v>
      </c>
      <c r="L1117" s="38">
        <f>IF(I1117=0,0,IF(I1117&gt;=RFM_Method!$E$22,5,IF(I1117&gt;=RFM_Method!$E$23,4,IF(I1117&gt;=RFM_Method!$E$24,3,IF(I1117&gt;=RFM_Method!$E$25,2,1)))))</f>
        <v>4</v>
      </c>
      <c r="M1117" s="38">
        <f>IF(I1117=0,0,IF(J1117&gt;=RFM_Method!$D$25,5,IF(J1117&gt;=RFM_Method!$D$24,4,IF(J1117&gt;=RFM_Method!$D$23,3,IF(J1117&gt;=RFM_Method!$D$22,2,1)))))</f>
        <v>4</v>
      </c>
      <c r="N1117" s="38" t="str">
        <f t="shared" si="51"/>
        <v>444</v>
      </c>
      <c r="O1117" s="38">
        <f t="shared" si="52"/>
        <v>12</v>
      </c>
      <c r="P1117" s="38">
        <f t="shared" si="53"/>
        <v>4</v>
      </c>
      <c r="Q1117" s="12" t="str">
        <f>IF(I1117=0,"Never Recharged",INDEX(RFM_Method!$C$32:$G$36,6-K1117,P1117))</f>
        <v>Loyal Customers</v>
      </c>
      <c r="R1117" s="39">
        <f>SUMIFS(Raw_DataUsage!$D$2:$D$5001,Raw_DataUsage!$B$2:$B$5001,A1117)/1024</f>
        <v>0.51657226562500003</v>
      </c>
      <c r="S1117" s="40">
        <f>SUMIFS(Raw_Calls!$D$2:$D$5001,Raw_Calls!$B$2:$B$5001,A1117)/60</f>
        <v>64.066666666666663</v>
      </c>
      <c r="T1117" s="38" t="str">
        <f>IF(COUNTIFS(Raw_Subscriptions!$B$2:$B$3001,A1117,Raw_Subscriptions!$F$2:$F$3001,"Active")&gt;0,"Yes","No")</f>
        <v>Yes</v>
      </c>
    </row>
    <row r="1118" spans="1:20" x14ac:dyDescent="0.3">
      <c r="A1118" s="13" t="str">
        <f>Raw_Customers!A1115</f>
        <v>C001114</v>
      </c>
      <c r="B1118" s="13" t="str">
        <f>Raw_Customers!B1115</f>
        <v>Anita Kumar</v>
      </c>
      <c r="C1118" s="13" t="str">
        <f>Raw_Customers!E1115</f>
        <v>Chennai</v>
      </c>
      <c r="D1118" s="13" t="str">
        <f>Raw_Customers!F1115</f>
        <v>Tamil Nadu</v>
      </c>
      <c r="E1118" s="13" t="str">
        <f>Raw_Customers!H1115</f>
        <v>Active</v>
      </c>
      <c r="F1118" s="35">
        <f>Raw_Customers!G1115</f>
        <v>45899</v>
      </c>
      <c r="G1118" s="36" t="str">
        <f>IF(I1118=0,"",INT(_xlfn.MAXIFS(Raw_Recharges!$D$2:$D$3001,Raw_Recharges!$B$2:$B$3001,A1118)))</f>
        <v/>
      </c>
      <c r="H1118" s="12" t="str">
        <f>IF(I1118=0,"",RFM_Method!$C$5-G1118)</f>
        <v/>
      </c>
      <c r="I1118" s="12">
        <f>COUNTIFS(Raw_Recharges!$B$2:$B$3001,A1118)</f>
        <v>0</v>
      </c>
      <c r="J1118" s="37" t="str">
        <f>IF(I1118=0,"",SUMIFS(Raw_Recharges!$E$2:$E$3001,Raw_Recharges!$B$2:$B$3001,A1118))</f>
        <v/>
      </c>
      <c r="K1118" s="38">
        <f>IF(I1118=0,0,IF(H1118&lt;=RFM_Method!$C$22,5,IF(H1118&lt;=RFM_Method!$C$23,4,IF(H1118&lt;=RFM_Method!$C$24,3,IF(H1118&lt;=RFM_Method!$C$25,2,1)))))</f>
        <v>0</v>
      </c>
      <c r="L1118" s="38">
        <f>IF(I1118=0,0,IF(I1118&gt;=RFM_Method!$E$22,5,IF(I1118&gt;=RFM_Method!$E$23,4,IF(I1118&gt;=RFM_Method!$E$24,3,IF(I1118&gt;=RFM_Method!$E$25,2,1)))))</f>
        <v>0</v>
      </c>
      <c r="M1118" s="38">
        <f>IF(I1118=0,0,IF(J1118&gt;=RFM_Method!$D$25,5,IF(J1118&gt;=RFM_Method!$D$24,4,IF(J1118&gt;=RFM_Method!$D$23,3,IF(J1118&gt;=RFM_Method!$D$22,2,1)))))</f>
        <v>0</v>
      </c>
      <c r="N1118" s="38" t="str">
        <f t="shared" si="51"/>
        <v>000</v>
      </c>
      <c r="O1118" s="38">
        <f t="shared" si="52"/>
        <v>0</v>
      </c>
      <c r="P1118" s="38">
        <f t="shared" si="53"/>
        <v>0</v>
      </c>
      <c r="Q1118" s="12" t="str">
        <f>IF(I1118=0,"Never Recharged",INDEX(RFM_Method!$C$32:$G$36,6-K1118,P1118))</f>
        <v>Never Recharged</v>
      </c>
      <c r="R1118" s="39">
        <f>SUMIFS(Raw_DataUsage!$D$2:$D$5001,Raw_DataUsage!$B$2:$B$5001,A1118)/1024</f>
        <v>2.3820312499999998</v>
      </c>
      <c r="S1118" s="40">
        <f>SUMIFS(Raw_Calls!$D$2:$D$5001,Raw_Calls!$B$2:$B$5001,A1118)/60</f>
        <v>81.966666666666669</v>
      </c>
      <c r="T1118" s="38" t="str">
        <f>IF(COUNTIFS(Raw_Subscriptions!$B$2:$B$3001,A1118,Raw_Subscriptions!$F$2:$F$3001,"Active")&gt;0,"Yes","No")</f>
        <v>No</v>
      </c>
    </row>
    <row r="1119" spans="1:20" x14ac:dyDescent="0.3">
      <c r="A1119" s="13" t="str">
        <f>Raw_Customers!A1116</f>
        <v>C001115</v>
      </c>
      <c r="B1119" s="13" t="str">
        <f>Raw_Customers!B1116</f>
        <v>Amit Gupta</v>
      </c>
      <c r="C1119" s="13" t="str">
        <f>Raw_Customers!E1116</f>
        <v>Bangalore</v>
      </c>
      <c r="D1119" s="13" t="str">
        <f>Raw_Customers!F1116</f>
        <v>UP East</v>
      </c>
      <c r="E1119" s="13" t="str">
        <f>Raw_Customers!H1116</f>
        <v>Inactive</v>
      </c>
      <c r="F1119" s="35">
        <f>Raw_Customers!G1116</f>
        <v>44508</v>
      </c>
      <c r="G1119" s="36">
        <f>IF(I1119=0,"",INT(_xlfn.MAXIFS(Raw_Recharges!$D$2:$D$3001,Raw_Recharges!$B$2:$B$3001,A1119)))</f>
        <v>45993</v>
      </c>
      <c r="H1119" s="12">
        <f>IF(I1119=0,"",RFM_Method!$C$5-G1119)</f>
        <v>61</v>
      </c>
      <c r="I1119" s="12">
        <f>COUNTIFS(Raw_Recharges!$B$2:$B$3001,A1119)</f>
        <v>4</v>
      </c>
      <c r="J1119" s="37">
        <f>IF(I1119=0,"",SUMIFS(Raw_Recharges!$E$2:$E$3001,Raw_Recharges!$B$2:$B$3001,A1119))</f>
        <v>5496</v>
      </c>
      <c r="K1119" s="38">
        <f>IF(I1119=0,0,IF(H1119&lt;=RFM_Method!$C$22,5,IF(H1119&lt;=RFM_Method!$C$23,4,IF(H1119&lt;=RFM_Method!$C$24,3,IF(H1119&lt;=RFM_Method!$C$25,2,1)))))</f>
        <v>4</v>
      </c>
      <c r="L1119" s="38">
        <f>IF(I1119=0,0,IF(I1119&gt;=RFM_Method!$E$22,5,IF(I1119&gt;=RFM_Method!$E$23,4,IF(I1119&gt;=RFM_Method!$E$24,3,IF(I1119&gt;=RFM_Method!$E$25,2,1)))))</f>
        <v>4</v>
      </c>
      <c r="M1119" s="38">
        <f>IF(I1119=0,0,IF(J1119&gt;=RFM_Method!$D$25,5,IF(J1119&gt;=RFM_Method!$D$24,4,IF(J1119&gt;=RFM_Method!$D$23,3,IF(J1119&gt;=RFM_Method!$D$22,2,1)))))</f>
        <v>5</v>
      </c>
      <c r="N1119" s="38" t="str">
        <f t="shared" si="51"/>
        <v>445</v>
      </c>
      <c r="O1119" s="38">
        <f t="shared" si="52"/>
        <v>13</v>
      </c>
      <c r="P1119" s="38">
        <f t="shared" si="53"/>
        <v>5</v>
      </c>
      <c r="Q1119" s="12" t="str">
        <f>IF(I1119=0,"Never Recharged",INDEX(RFM_Method!$C$32:$G$36,6-K1119,P1119))</f>
        <v>Champions</v>
      </c>
      <c r="R1119" s="39">
        <f>SUMIFS(Raw_DataUsage!$D$2:$D$5001,Raw_DataUsage!$B$2:$B$5001,A1119)/1024</f>
        <v>2.987568359375</v>
      </c>
      <c r="S1119" s="40">
        <f>SUMIFS(Raw_Calls!$D$2:$D$5001,Raw_Calls!$B$2:$B$5001,A1119)/60</f>
        <v>81.650000000000006</v>
      </c>
      <c r="T1119" s="38" t="str">
        <f>IF(COUNTIFS(Raw_Subscriptions!$B$2:$B$3001,A1119,Raw_Subscriptions!$F$2:$F$3001,"Active")&gt;0,"Yes","No")</f>
        <v>Yes</v>
      </c>
    </row>
    <row r="1120" spans="1:20" x14ac:dyDescent="0.3">
      <c r="A1120" s="13" t="str">
        <f>Raw_Customers!A1117</f>
        <v>C001116</v>
      </c>
      <c r="B1120" s="13" t="str">
        <f>Raw_Customers!B1117</f>
        <v>Suresh Yadav</v>
      </c>
      <c r="C1120" s="13" t="str">
        <f>Raw_Customers!E1117</f>
        <v>Mumbai</v>
      </c>
      <c r="D1120" s="13" t="str">
        <f>Raw_Customers!F1117</f>
        <v>UP East</v>
      </c>
      <c r="E1120" s="13" t="str">
        <f>Raw_Customers!H1117</f>
        <v>Active</v>
      </c>
      <c r="F1120" s="35">
        <f>Raw_Customers!G1117</f>
        <v>44840</v>
      </c>
      <c r="G1120" s="36">
        <f>IF(I1120=0,"",INT(_xlfn.MAXIFS(Raw_Recharges!$D$2:$D$3001,Raw_Recharges!$B$2:$B$3001,A1120)))</f>
        <v>46044</v>
      </c>
      <c r="H1120" s="12">
        <f>IF(I1120=0,"",RFM_Method!$C$5-G1120)</f>
        <v>10</v>
      </c>
      <c r="I1120" s="12">
        <f>COUNTIFS(Raw_Recharges!$B$2:$B$3001,A1120)</f>
        <v>3</v>
      </c>
      <c r="J1120" s="37">
        <f>IF(I1120=0,"",SUMIFS(Raw_Recharges!$E$2:$E$3001,Raw_Recharges!$B$2:$B$3001,A1120))</f>
        <v>1827</v>
      </c>
      <c r="K1120" s="38">
        <f>IF(I1120=0,0,IF(H1120&lt;=RFM_Method!$C$22,5,IF(H1120&lt;=RFM_Method!$C$23,4,IF(H1120&lt;=RFM_Method!$C$24,3,IF(H1120&lt;=RFM_Method!$C$25,2,1)))))</f>
        <v>5</v>
      </c>
      <c r="L1120" s="38">
        <f>IF(I1120=0,0,IF(I1120&gt;=RFM_Method!$E$22,5,IF(I1120&gt;=RFM_Method!$E$23,4,IF(I1120&gt;=RFM_Method!$E$24,3,IF(I1120&gt;=RFM_Method!$E$25,2,1)))))</f>
        <v>3</v>
      </c>
      <c r="M1120" s="38">
        <f>IF(I1120=0,0,IF(J1120&gt;=RFM_Method!$D$25,5,IF(J1120&gt;=RFM_Method!$D$24,4,IF(J1120&gt;=RFM_Method!$D$23,3,IF(J1120&gt;=RFM_Method!$D$22,2,1)))))</f>
        <v>4</v>
      </c>
      <c r="N1120" s="38" t="str">
        <f t="shared" si="51"/>
        <v>534</v>
      </c>
      <c r="O1120" s="38">
        <f t="shared" si="52"/>
        <v>12</v>
      </c>
      <c r="P1120" s="38">
        <f t="shared" si="53"/>
        <v>4</v>
      </c>
      <c r="Q1120" s="12" t="str">
        <f>IF(I1120=0,"Never Recharged",INDEX(RFM_Method!$C$32:$G$36,6-K1120,P1120))</f>
        <v>Loyal Customers</v>
      </c>
      <c r="R1120" s="39">
        <f>SUMIFS(Raw_DataUsage!$D$2:$D$5001,Raw_DataUsage!$B$2:$B$5001,A1120)/1024</f>
        <v>1.461416015625</v>
      </c>
      <c r="S1120" s="40">
        <f>SUMIFS(Raw_Calls!$D$2:$D$5001,Raw_Calls!$B$2:$B$5001,A1120)/60</f>
        <v>16.033333333333335</v>
      </c>
      <c r="T1120" s="38" t="str">
        <f>IF(COUNTIFS(Raw_Subscriptions!$B$2:$B$3001,A1120,Raw_Subscriptions!$F$2:$F$3001,"Active")&gt;0,"Yes","No")</f>
        <v>Yes</v>
      </c>
    </row>
    <row r="1121" spans="1:20" x14ac:dyDescent="0.3">
      <c r="A1121" s="13" t="str">
        <f>Raw_Customers!A1118</f>
        <v>C001117</v>
      </c>
      <c r="B1121" s="13" t="str">
        <f>Raw_Customers!B1118</f>
        <v>Priya Khan</v>
      </c>
      <c r="C1121" s="13" t="str">
        <f>Raw_Customers!E1118</f>
        <v>Hyderabad</v>
      </c>
      <c r="D1121" s="13" t="str">
        <f>Raw_Customers!F1118</f>
        <v>Tamil Nadu</v>
      </c>
      <c r="E1121" s="13" t="str">
        <f>Raw_Customers!H1118</f>
        <v>Active</v>
      </c>
      <c r="F1121" s="35">
        <f>Raw_Customers!G1118</f>
        <v>44552</v>
      </c>
      <c r="G1121" s="36" t="str">
        <f>IF(I1121=0,"",INT(_xlfn.MAXIFS(Raw_Recharges!$D$2:$D$3001,Raw_Recharges!$B$2:$B$3001,A1121)))</f>
        <v/>
      </c>
      <c r="H1121" s="12" t="str">
        <f>IF(I1121=0,"",RFM_Method!$C$5-G1121)</f>
        <v/>
      </c>
      <c r="I1121" s="12">
        <f>COUNTIFS(Raw_Recharges!$B$2:$B$3001,A1121)</f>
        <v>0</v>
      </c>
      <c r="J1121" s="37" t="str">
        <f>IF(I1121=0,"",SUMIFS(Raw_Recharges!$E$2:$E$3001,Raw_Recharges!$B$2:$B$3001,A1121))</f>
        <v/>
      </c>
      <c r="K1121" s="38">
        <f>IF(I1121=0,0,IF(H1121&lt;=RFM_Method!$C$22,5,IF(H1121&lt;=RFM_Method!$C$23,4,IF(H1121&lt;=RFM_Method!$C$24,3,IF(H1121&lt;=RFM_Method!$C$25,2,1)))))</f>
        <v>0</v>
      </c>
      <c r="L1121" s="38">
        <f>IF(I1121=0,0,IF(I1121&gt;=RFM_Method!$E$22,5,IF(I1121&gt;=RFM_Method!$E$23,4,IF(I1121&gt;=RFM_Method!$E$24,3,IF(I1121&gt;=RFM_Method!$E$25,2,1)))))</f>
        <v>0</v>
      </c>
      <c r="M1121" s="38">
        <f>IF(I1121=0,0,IF(J1121&gt;=RFM_Method!$D$25,5,IF(J1121&gt;=RFM_Method!$D$24,4,IF(J1121&gt;=RFM_Method!$D$23,3,IF(J1121&gt;=RFM_Method!$D$22,2,1)))))</f>
        <v>0</v>
      </c>
      <c r="N1121" s="38" t="str">
        <f t="shared" si="51"/>
        <v>000</v>
      </c>
      <c r="O1121" s="38">
        <f t="shared" si="52"/>
        <v>0</v>
      </c>
      <c r="P1121" s="38">
        <f t="shared" si="53"/>
        <v>0</v>
      </c>
      <c r="Q1121" s="12" t="str">
        <f>IF(I1121=0,"Never Recharged",INDEX(RFM_Method!$C$32:$G$36,6-K1121,P1121))</f>
        <v>Never Recharged</v>
      </c>
      <c r="R1121" s="39">
        <f>SUMIFS(Raw_DataUsage!$D$2:$D$5001,Raw_DataUsage!$B$2:$B$5001,A1121)/1024</f>
        <v>3.1913574218749998</v>
      </c>
      <c r="S1121" s="40">
        <f>SUMIFS(Raw_Calls!$D$2:$D$5001,Raw_Calls!$B$2:$B$5001,A1121)/60</f>
        <v>20.166666666666668</v>
      </c>
      <c r="T1121" s="38" t="str">
        <f>IF(COUNTIFS(Raw_Subscriptions!$B$2:$B$3001,A1121,Raw_Subscriptions!$F$2:$F$3001,"Active")&gt;0,"Yes","No")</f>
        <v>No</v>
      </c>
    </row>
    <row r="1122" spans="1:20" x14ac:dyDescent="0.3">
      <c r="A1122" s="13" t="str">
        <f>Raw_Customers!A1119</f>
        <v>C001118</v>
      </c>
      <c r="B1122" s="13" t="str">
        <f>Raw_Customers!B1119</f>
        <v>Priya Sharma</v>
      </c>
      <c r="C1122" s="13" t="str">
        <f>Raw_Customers!E1119</f>
        <v>Delhi</v>
      </c>
      <c r="D1122" s="13" t="str">
        <f>Raw_Customers!F1119</f>
        <v>UP West</v>
      </c>
      <c r="E1122" s="13" t="str">
        <f>Raw_Customers!H1119</f>
        <v>Active</v>
      </c>
      <c r="F1122" s="35">
        <f>Raw_Customers!G1119</f>
        <v>45640</v>
      </c>
      <c r="G1122" s="36" t="str">
        <f>IF(I1122=0,"",INT(_xlfn.MAXIFS(Raw_Recharges!$D$2:$D$3001,Raw_Recharges!$B$2:$B$3001,A1122)))</f>
        <v/>
      </c>
      <c r="H1122" s="12" t="str">
        <f>IF(I1122=0,"",RFM_Method!$C$5-G1122)</f>
        <v/>
      </c>
      <c r="I1122" s="12">
        <f>COUNTIFS(Raw_Recharges!$B$2:$B$3001,A1122)</f>
        <v>0</v>
      </c>
      <c r="J1122" s="37" t="str">
        <f>IF(I1122=0,"",SUMIFS(Raw_Recharges!$E$2:$E$3001,Raw_Recharges!$B$2:$B$3001,A1122))</f>
        <v/>
      </c>
      <c r="K1122" s="38">
        <f>IF(I1122=0,0,IF(H1122&lt;=RFM_Method!$C$22,5,IF(H1122&lt;=RFM_Method!$C$23,4,IF(H1122&lt;=RFM_Method!$C$24,3,IF(H1122&lt;=RFM_Method!$C$25,2,1)))))</f>
        <v>0</v>
      </c>
      <c r="L1122" s="38">
        <f>IF(I1122=0,0,IF(I1122&gt;=RFM_Method!$E$22,5,IF(I1122&gt;=RFM_Method!$E$23,4,IF(I1122&gt;=RFM_Method!$E$24,3,IF(I1122&gt;=RFM_Method!$E$25,2,1)))))</f>
        <v>0</v>
      </c>
      <c r="M1122" s="38">
        <f>IF(I1122=0,0,IF(J1122&gt;=RFM_Method!$D$25,5,IF(J1122&gt;=RFM_Method!$D$24,4,IF(J1122&gt;=RFM_Method!$D$23,3,IF(J1122&gt;=RFM_Method!$D$22,2,1)))))</f>
        <v>0</v>
      </c>
      <c r="N1122" s="38" t="str">
        <f t="shared" si="51"/>
        <v>000</v>
      </c>
      <c r="O1122" s="38">
        <f t="shared" si="52"/>
        <v>0</v>
      </c>
      <c r="P1122" s="38">
        <f t="shared" si="53"/>
        <v>0</v>
      </c>
      <c r="Q1122" s="12" t="str">
        <f>IF(I1122=0,"Never Recharged",INDEX(RFM_Method!$C$32:$G$36,6-K1122,P1122))</f>
        <v>Never Recharged</v>
      </c>
      <c r="R1122" s="39">
        <f>SUMIFS(Raw_DataUsage!$D$2:$D$5001,Raw_DataUsage!$B$2:$B$5001,A1122)/1024</f>
        <v>6.8544726562500005</v>
      </c>
      <c r="S1122" s="40">
        <f>SUMIFS(Raw_Calls!$D$2:$D$5001,Raw_Calls!$B$2:$B$5001,A1122)/60</f>
        <v>59.06666666666667</v>
      </c>
      <c r="T1122" s="38" t="str">
        <f>IF(COUNTIFS(Raw_Subscriptions!$B$2:$B$3001,A1122,Raw_Subscriptions!$F$2:$F$3001,"Active")&gt;0,"Yes","No")</f>
        <v>No</v>
      </c>
    </row>
    <row r="1123" spans="1:20" x14ac:dyDescent="0.3">
      <c r="A1123" s="13" t="str">
        <f>Raw_Customers!A1120</f>
        <v>C001119</v>
      </c>
      <c r="B1123" s="13" t="str">
        <f>Raw_Customers!B1120</f>
        <v>Amit Yadav</v>
      </c>
      <c r="C1123" s="13" t="str">
        <f>Raw_Customers!E1120</f>
        <v>Mumbai</v>
      </c>
      <c r="D1123" s="13" t="str">
        <f>Raw_Customers!F1120</f>
        <v>Punjab</v>
      </c>
      <c r="E1123" s="13" t="str">
        <f>Raw_Customers!H1120</f>
        <v>Inactive</v>
      </c>
      <c r="F1123" s="35">
        <f>Raw_Customers!G1120</f>
        <v>44107</v>
      </c>
      <c r="G1123" s="36">
        <f>IF(I1123=0,"",INT(_xlfn.MAXIFS(Raw_Recharges!$D$2:$D$3001,Raw_Recharges!$B$2:$B$3001,A1123)))</f>
        <v>45930</v>
      </c>
      <c r="H1123" s="12">
        <f>IF(I1123=0,"",RFM_Method!$C$5-G1123)</f>
        <v>124</v>
      </c>
      <c r="I1123" s="12">
        <f>COUNTIFS(Raw_Recharges!$B$2:$B$3001,A1123)</f>
        <v>1</v>
      </c>
      <c r="J1123" s="37">
        <f>IF(I1123=0,"",SUMIFS(Raw_Recharges!$E$2:$E$3001,Raw_Recharges!$B$2:$B$3001,A1123))</f>
        <v>666</v>
      </c>
      <c r="K1123" s="38">
        <f>IF(I1123=0,0,IF(H1123&lt;=RFM_Method!$C$22,5,IF(H1123&lt;=RFM_Method!$C$23,4,IF(H1123&lt;=RFM_Method!$C$24,3,IF(H1123&lt;=RFM_Method!$C$25,2,1)))))</f>
        <v>3</v>
      </c>
      <c r="L1123" s="38">
        <f>IF(I1123=0,0,IF(I1123&gt;=RFM_Method!$E$22,5,IF(I1123&gt;=RFM_Method!$E$23,4,IF(I1123&gt;=RFM_Method!$E$24,3,IF(I1123&gt;=RFM_Method!$E$25,2,1)))))</f>
        <v>1</v>
      </c>
      <c r="M1123" s="38">
        <f>IF(I1123=0,0,IF(J1123&gt;=RFM_Method!$D$25,5,IF(J1123&gt;=RFM_Method!$D$24,4,IF(J1123&gt;=RFM_Method!$D$23,3,IF(J1123&gt;=RFM_Method!$D$22,2,1)))))</f>
        <v>3</v>
      </c>
      <c r="N1123" s="38" t="str">
        <f t="shared" si="51"/>
        <v>313</v>
      </c>
      <c r="O1123" s="38">
        <f t="shared" si="52"/>
        <v>7</v>
      </c>
      <c r="P1123" s="38">
        <f t="shared" si="53"/>
        <v>2</v>
      </c>
      <c r="Q1123" s="12" t="str">
        <f>IF(I1123=0,"Never Recharged",INDEX(RFM_Method!$C$32:$G$36,6-K1123,P1123))</f>
        <v>Need Attention</v>
      </c>
      <c r="R1123" s="39">
        <f>SUMIFS(Raw_DataUsage!$D$2:$D$5001,Raw_DataUsage!$B$2:$B$5001,A1123)/1024</f>
        <v>5.3701171875</v>
      </c>
      <c r="S1123" s="40">
        <f>SUMIFS(Raw_Calls!$D$2:$D$5001,Raw_Calls!$B$2:$B$5001,A1123)/60</f>
        <v>128.4</v>
      </c>
      <c r="T1123" s="38" t="str">
        <f>IF(COUNTIFS(Raw_Subscriptions!$B$2:$B$3001,A1123,Raw_Subscriptions!$F$2:$F$3001,"Active")&gt;0,"Yes","No")</f>
        <v>Yes</v>
      </c>
    </row>
    <row r="1124" spans="1:20" x14ac:dyDescent="0.3">
      <c r="A1124" s="13" t="str">
        <f>Raw_Customers!A1121</f>
        <v>C001120</v>
      </c>
      <c r="B1124" s="13" t="str">
        <f>Raw_Customers!B1121</f>
        <v>Raj Yadav</v>
      </c>
      <c r="C1124" s="13" t="str">
        <f>Raw_Customers!E1121</f>
        <v>Chennai</v>
      </c>
      <c r="D1124" s="13" t="str">
        <f>Raw_Customers!F1121</f>
        <v>Gujarat</v>
      </c>
      <c r="E1124" s="13" t="str">
        <f>Raw_Customers!H1121</f>
        <v>Active</v>
      </c>
      <c r="F1124" s="35">
        <f>Raw_Customers!G1121</f>
        <v>44202</v>
      </c>
      <c r="G1124" s="36">
        <f>IF(I1124=0,"",INT(_xlfn.MAXIFS(Raw_Recharges!$D$2:$D$3001,Raw_Recharges!$B$2:$B$3001,A1124)))</f>
        <v>45877</v>
      </c>
      <c r="H1124" s="12">
        <f>IF(I1124=0,"",RFM_Method!$C$5-G1124)</f>
        <v>177</v>
      </c>
      <c r="I1124" s="12">
        <f>COUNTIFS(Raw_Recharges!$B$2:$B$3001,A1124)</f>
        <v>1</v>
      </c>
      <c r="J1124" s="37">
        <f>IF(I1124=0,"",SUMIFS(Raw_Recharges!$E$2:$E$3001,Raw_Recharges!$B$2:$B$3001,A1124))</f>
        <v>479</v>
      </c>
      <c r="K1124" s="38">
        <f>IF(I1124=0,0,IF(H1124&lt;=RFM_Method!$C$22,5,IF(H1124&lt;=RFM_Method!$C$23,4,IF(H1124&lt;=RFM_Method!$C$24,3,IF(H1124&lt;=RFM_Method!$C$25,2,1)))))</f>
        <v>2</v>
      </c>
      <c r="L1124" s="38">
        <f>IF(I1124=0,0,IF(I1124&gt;=RFM_Method!$E$22,5,IF(I1124&gt;=RFM_Method!$E$23,4,IF(I1124&gt;=RFM_Method!$E$24,3,IF(I1124&gt;=RFM_Method!$E$25,2,1)))))</f>
        <v>1</v>
      </c>
      <c r="M1124" s="38">
        <f>IF(I1124=0,0,IF(J1124&gt;=RFM_Method!$D$25,5,IF(J1124&gt;=RFM_Method!$D$24,4,IF(J1124&gt;=RFM_Method!$D$23,3,IF(J1124&gt;=RFM_Method!$D$22,2,1)))))</f>
        <v>2</v>
      </c>
      <c r="N1124" s="38" t="str">
        <f t="shared" si="51"/>
        <v>212</v>
      </c>
      <c r="O1124" s="38">
        <f t="shared" si="52"/>
        <v>5</v>
      </c>
      <c r="P1124" s="38">
        <f t="shared" si="53"/>
        <v>2</v>
      </c>
      <c r="Q1124" s="12" t="str">
        <f>IF(I1124=0,"Never Recharged",INDEX(RFM_Method!$C$32:$G$36,6-K1124,P1124))</f>
        <v>About to Sleep</v>
      </c>
      <c r="R1124" s="39">
        <f>SUMIFS(Raw_DataUsage!$D$2:$D$5001,Raw_DataUsage!$B$2:$B$5001,A1124)/1024</f>
        <v>7.1745703125000002</v>
      </c>
      <c r="S1124" s="40">
        <f>SUMIFS(Raw_Calls!$D$2:$D$5001,Raw_Calls!$B$2:$B$5001,A1124)/60</f>
        <v>56.216666666666669</v>
      </c>
      <c r="T1124" s="38" t="str">
        <f>IF(COUNTIFS(Raw_Subscriptions!$B$2:$B$3001,A1124,Raw_Subscriptions!$F$2:$F$3001,"Active")&gt;0,"Yes","No")</f>
        <v>No</v>
      </c>
    </row>
    <row r="1125" spans="1:20" x14ac:dyDescent="0.3">
      <c r="A1125" s="13" t="str">
        <f>Raw_Customers!A1122</f>
        <v>C001121</v>
      </c>
      <c r="B1125" s="13" t="str">
        <f>Raw_Customers!B1122</f>
        <v>Simran Singh</v>
      </c>
      <c r="C1125" s="13" t="str">
        <f>Raw_Customers!E1122</f>
        <v>Chennai</v>
      </c>
      <c r="D1125" s="13" t="str">
        <f>Raw_Customers!F1122</f>
        <v>Mumbai</v>
      </c>
      <c r="E1125" s="13" t="str">
        <f>Raw_Customers!H1122</f>
        <v>Inactive</v>
      </c>
      <c r="F1125" s="35">
        <f>Raw_Customers!G1122</f>
        <v>45687</v>
      </c>
      <c r="G1125" s="36">
        <f>IF(I1125=0,"",INT(_xlfn.MAXIFS(Raw_Recharges!$D$2:$D$3001,Raw_Recharges!$B$2:$B$3001,A1125)))</f>
        <v>46012</v>
      </c>
      <c r="H1125" s="12">
        <f>IF(I1125=0,"",RFM_Method!$C$5-G1125)</f>
        <v>42</v>
      </c>
      <c r="I1125" s="12">
        <f>COUNTIFS(Raw_Recharges!$B$2:$B$3001,A1125)</f>
        <v>2</v>
      </c>
      <c r="J1125" s="37">
        <f>IF(I1125=0,"",SUMIFS(Raw_Recharges!$E$2:$E$3001,Raw_Recharges!$B$2:$B$3001,A1125))</f>
        <v>3348</v>
      </c>
      <c r="K1125" s="38">
        <f>IF(I1125=0,0,IF(H1125&lt;=RFM_Method!$C$22,5,IF(H1125&lt;=RFM_Method!$C$23,4,IF(H1125&lt;=RFM_Method!$C$24,3,IF(H1125&lt;=RFM_Method!$C$25,2,1)))))</f>
        <v>4</v>
      </c>
      <c r="L1125" s="38">
        <f>IF(I1125=0,0,IF(I1125&gt;=RFM_Method!$E$22,5,IF(I1125&gt;=RFM_Method!$E$23,4,IF(I1125&gt;=RFM_Method!$E$24,3,IF(I1125&gt;=RFM_Method!$E$25,2,1)))))</f>
        <v>2</v>
      </c>
      <c r="M1125" s="38">
        <f>IF(I1125=0,0,IF(J1125&gt;=RFM_Method!$D$25,5,IF(J1125&gt;=RFM_Method!$D$24,4,IF(J1125&gt;=RFM_Method!$D$23,3,IF(J1125&gt;=RFM_Method!$D$22,2,1)))))</f>
        <v>5</v>
      </c>
      <c r="N1125" s="38" t="str">
        <f t="shared" si="51"/>
        <v>425</v>
      </c>
      <c r="O1125" s="38">
        <f t="shared" si="52"/>
        <v>11</v>
      </c>
      <c r="P1125" s="38">
        <f t="shared" si="53"/>
        <v>4</v>
      </c>
      <c r="Q1125" s="12" t="str">
        <f>IF(I1125=0,"Never Recharged",INDEX(RFM_Method!$C$32:$G$36,6-K1125,P1125))</f>
        <v>Loyal Customers</v>
      </c>
      <c r="R1125" s="39">
        <f>SUMIFS(Raw_DataUsage!$D$2:$D$5001,Raw_DataUsage!$B$2:$B$5001,A1125)/1024</f>
        <v>3.2112304687500002</v>
      </c>
      <c r="S1125" s="40">
        <f>SUMIFS(Raw_Calls!$D$2:$D$5001,Raw_Calls!$B$2:$B$5001,A1125)/60</f>
        <v>0</v>
      </c>
      <c r="T1125" s="38" t="str">
        <f>IF(COUNTIFS(Raw_Subscriptions!$B$2:$B$3001,A1125,Raw_Subscriptions!$F$2:$F$3001,"Active")&gt;0,"Yes","No")</f>
        <v>Yes</v>
      </c>
    </row>
    <row r="1126" spans="1:20" x14ac:dyDescent="0.3">
      <c r="A1126" s="13" t="str">
        <f>Raw_Customers!A1123</f>
        <v>C001122</v>
      </c>
      <c r="B1126" s="13" t="str">
        <f>Raw_Customers!B1123</f>
        <v>Simran Gupta</v>
      </c>
      <c r="C1126" s="13" t="str">
        <f>Raw_Customers!E1123</f>
        <v>Bangalore</v>
      </c>
      <c r="D1126" s="13" t="str">
        <f>Raw_Customers!F1123</f>
        <v>Gujarat</v>
      </c>
      <c r="E1126" s="13" t="str">
        <f>Raw_Customers!H1123</f>
        <v>Inactive</v>
      </c>
      <c r="F1126" s="35">
        <f>Raw_Customers!G1123</f>
        <v>44390</v>
      </c>
      <c r="G1126" s="36">
        <f>IF(I1126=0,"",INT(_xlfn.MAXIFS(Raw_Recharges!$D$2:$D$3001,Raw_Recharges!$B$2:$B$3001,A1126)))</f>
        <v>45965</v>
      </c>
      <c r="H1126" s="12">
        <f>IF(I1126=0,"",RFM_Method!$C$5-G1126)</f>
        <v>89</v>
      </c>
      <c r="I1126" s="12">
        <f>COUNTIFS(Raw_Recharges!$B$2:$B$3001,A1126)</f>
        <v>3</v>
      </c>
      <c r="J1126" s="37">
        <f>IF(I1126=0,"",SUMIFS(Raw_Recharges!$E$2:$E$3001,Raw_Recharges!$B$2:$B$3001,A1126))</f>
        <v>3646</v>
      </c>
      <c r="K1126" s="38">
        <f>IF(I1126=0,0,IF(H1126&lt;=RFM_Method!$C$22,5,IF(H1126&lt;=RFM_Method!$C$23,4,IF(H1126&lt;=RFM_Method!$C$24,3,IF(H1126&lt;=RFM_Method!$C$25,2,1)))))</f>
        <v>3</v>
      </c>
      <c r="L1126" s="38">
        <f>IF(I1126=0,0,IF(I1126&gt;=RFM_Method!$E$22,5,IF(I1126&gt;=RFM_Method!$E$23,4,IF(I1126&gt;=RFM_Method!$E$24,3,IF(I1126&gt;=RFM_Method!$E$25,2,1)))))</f>
        <v>3</v>
      </c>
      <c r="M1126" s="38">
        <f>IF(I1126=0,0,IF(J1126&gt;=RFM_Method!$D$25,5,IF(J1126&gt;=RFM_Method!$D$24,4,IF(J1126&gt;=RFM_Method!$D$23,3,IF(J1126&gt;=RFM_Method!$D$22,2,1)))))</f>
        <v>5</v>
      </c>
      <c r="N1126" s="38" t="str">
        <f t="shared" si="51"/>
        <v>335</v>
      </c>
      <c r="O1126" s="38">
        <f t="shared" si="52"/>
        <v>11</v>
      </c>
      <c r="P1126" s="38">
        <f t="shared" si="53"/>
        <v>4</v>
      </c>
      <c r="Q1126" s="12" t="str">
        <f>IF(I1126=0,"Never Recharged",INDEX(RFM_Method!$C$32:$G$36,6-K1126,P1126))</f>
        <v>Loyal Customers</v>
      </c>
      <c r="R1126" s="39">
        <f>SUMIFS(Raw_DataUsage!$D$2:$D$5001,Raw_DataUsage!$B$2:$B$5001,A1126)/1024</f>
        <v>1.3177050781249999</v>
      </c>
      <c r="S1126" s="40">
        <f>SUMIFS(Raw_Calls!$D$2:$D$5001,Raw_Calls!$B$2:$B$5001,A1126)/60</f>
        <v>0</v>
      </c>
      <c r="T1126" s="38" t="str">
        <f>IF(COUNTIFS(Raw_Subscriptions!$B$2:$B$3001,A1126,Raw_Subscriptions!$F$2:$F$3001,"Active")&gt;0,"Yes","No")</f>
        <v>No</v>
      </c>
    </row>
    <row r="1127" spans="1:20" x14ac:dyDescent="0.3">
      <c r="A1127" s="13" t="str">
        <f>Raw_Customers!A1124</f>
        <v>C001123</v>
      </c>
      <c r="B1127" s="13" t="str">
        <f>Raw_Customers!B1124</f>
        <v>Suresh Mishra</v>
      </c>
      <c r="C1127" s="13" t="str">
        <f>Raw_Customers!E1124</f>
        <v>Mumbai</v>
      </c>
      <c r="D1127" s="13" t="str">
        <f>Raw_Customers!F1124</f>
        <v>Tamil Nadu</v>
      </c>
      <c r="E1127" s="13" t="str">
        <f>Raw_Customers!H1124</f>
        <v>Inactive</v>
      </c>
      <c r="F1127" s="35">
        <f>Raw_Customers!G1124</f>
        <v>44440</v>
      </c>
      <c r="G1127" s="36">
        <f>IF(I1127=0,"",INT(_xlfn.MAXIFS(Raw_Recharges!$D$2:$D$3001,Raw_Recharges!$B$2:$B$3001,A1127)))</f>
        <v>46027</v>
      </c>
      <c r="H1127" s="12">
        <f>IF(I1127=0,"",RFM_Method!$C$5-G1127)</f>
        <v>27</v>
      </c>
      <c r="I1127" s="12">
        <f>COUNTIFS(Raw_Recharges!$B$2:$B$3001,A1127)</f>
        <v>2</v>
      </c>
      <c r="J1127" s="37">
        <f>IF(I1127=0,"",SUMIFS(Raw_Recharges!$E$2:$E$3001,Raw_Recharges!$B$2:$B$3001,A1127))</f>
        <v>998</v>
      </c>
      <c r="K1127" s="38">
        <f>IF(I1127=0,0,IF(H1127&lt;=RFM_Method!$C$22,5,IF(H1127&lt;=RFM_Method!$C$23,4,IF(H1127&lt;=RFM_Method!$C$24,3,IF(H1127&lt;=RFM_Method!$C$25,2,1)))))</f>
        <v>5</v>
      </c>
      <c r="L1127" s="38">
        <f>IF(I1127=0,0,IF(I1127&gt;=RFM_Method!$E$22,5,IF(I1127&gt;=RFM_Method!$E$23,4,IF(I1127&gt;=RFM_Method!$E$24,3,IF(I1127&gt;=RFM_Method!$E$25,2,1)))))</f>
        <v>2</v>
      </c>
      <c r="M1127" s="38">
        <f>IF(I1127=0,0,IF(J1127&gt;=RFM_Method!$D$25,5,IF(J1127&gt;=RFM_Method!$D$24,4,IF(J1127&gt;=RFM_Method!$D$23,3,IF(J1127&gt;=RFM_Method!$D$22,2,1)))))</f>
        <v>3</v>
      </c>
      <c r="N1127" s="38" t="str">
        <f t="shared" si="51"/>
        <v>523</v>
      </c>
      <c r="O1127" s="38">
        <f t="shared" si="52"/>
        <v>10</v>
      </c>
      <c r="P1127" s="38">
        <f t="shared" si="53"/>
        <v>3</v>
      </c>
      <c r="Q1127" s="12" t="str">
        <f>IF(I1127=0,"Never Recharged",INDEX(RFM_Method!$C$32:$G$36,6-K1127,P1127))</f>
        <v>Potential Loyalist</v>
      </c>
      <c r="R1127" s="39">
        <f>SUMIFS(Raw_DataUsage!$D$2:$D$5001,Raw_DataUsage!$B$2:$B$5001,A1127)/1024</f>
        <v>1.3882910156249999</v>
      </c>
      <c r="S1127" s="40">
        <f>SUMIFS(Raw_Calls!$D$2:$D$5001,Raw_Calls!$B$2:$B$5001,A1127)/60</f>
        <v>26.233333333333334</v>
      </c>
      <c r="T1127" s="38" t="str">
        <f>IF(COUNTIFS(Raw_Subscriptions!$B$2:$B$3001,A1127,Raw_Subscriptions!$F$2:$F$3001,"Active")&gt;0,"Yes","No")</f>
        <v>Yes</v>
      </c>
    </row>
    <row r="1128" spans="1:20" x14ac:dyDescent="0.3">
      <c r="A1128" s="13" t="str">
        <f>Raw_Customers!A1125</f>
        <v>C001124</v>
      </c>
      <c r="B1128" s="13" t="str">
        <f>Raw_Customers!B1125</f>
        <v>Suresh Kumar</v>
      </c>
      <c r="C1128" s="13" t="str">
        <f>Raw_Customers!E1125</f>
        <v>Pune</v>
      </c>
      <c r="D1128" s="13" t="str">
        <f>Raw_Customers!F1125</f>
        <v>Gujarat</v>
      </c>
      <c r="E1128" s="13" t="str">
        <f>Raw_Customers!H1125</f>
        <v>Inactive</v>
      </c>
      <c r="F1128" s="35">
        <f>Raw_Customers!G1125</f>
        <v>44219</v>
      </c>
      <c r="G1128" s="36">
        <f>IF(I1128=0,"",INT(_xlfn.MAXIFS(Raw_Recharges!$D$2:$D$3001,Raw_Recharges!$B$2:$B$3001,A1128)))</f>
        <v>45994</v>
      </c>
      <c r="H1128" s="12">
        <f>IF(I1128=0,"",RFM_Method!$C$5-G1128)</f>
        <v>60</v>
      </c>
      <c r="I1128" s="12">
        <f>COUNTIFS(Raw_Recharges!$B$2:$B$3001,A1128)</f>
        <v>1</v>
      </c>
      <c r="J1128" s="37">
        <f>IF(I1128=0,"",SUMIFS(Raw_Recharges!$E$2:$E$3001,Raw_Recharges!$B$2:$B$3001,A1128))</f>
        <v>349</v>
      </c>
      <c r="K1128" s="38">
        <f>IF(I1128=0,0,IF(H1128&lt;=RFM_Method!$C$22,5,IF(H1128&lt;=RFM_Method!$C$23,4,IF(H1128&lt;=RFM_Method!$C$24,3,IF(H1128&lt;=RFM_Method!$C$25,2,1)))))</f>
        <v>4</v>
      </c>
      <c r="L1128" s="38">
        <f>IF(I1128=0,0,IF(I1128&gt;=RFM_Method!$E$22,5,IF(I1128&gt;=RFM_Method!$E$23,4,IF(I1128&gt;=RFM_Method!$E$24,3,IF(I1128&gt;=RFM_Method!$E$25,2,1)))))</f>
        <v>1</v>
      </c>
      <c r="M1128" s="38">
        <f>IF(I1128=0,0,IF(J1128&gt;=RFM_Method!$D$25,5,IF(J1128&gt;=RFM_Method!$D$24,4,IF(J1128&gt;=RFM_Method!$D$23,3,IF(J1128&gt;=RFM_Method!$D$22,2,1)))))</f>
        <v>1</v>
      </c>
      <c r="N1128" s="38" t="str">
        <f t="shared" si="51"/>
        <v>411</v>
      </c>
      <c r="O1128" s="38">
        <f t="shared" si="52"/>
        <v>6</v>
      </c>
      <c r="P1128" s="38">
        <f t="shared" si="53"/>
        <v>1</v>
      </c>
      <c r="Q1128" s="12" t="str">
        <f>IF(I1128=0,"Never Recharged",INDEX(RFM_Method!$C$32:$G$36,6-K1128,P1128))</f>
        <v>Promising</v>
      </c>
      <c r="R1128" s="39">
        <f>SUMIFS(Raw_DataUsage!$D$2:$D$5001,Raw_DataUsage!$B$2:$B$5001,A1128)/1024</f>
        <v>5.6444921875</v>
      </c>
      <c r="S1128" s="40">
        <f>SUMIFS(Raw_Calls!$D$2:$D$5001,Raw_Calls!$B$2:$B$5001,A1128)/60</f>
        <v>169.61666666666667</v>
      </c>
      <c r="T1128" s="38" t="str">
        <f>IF(COUNTIFS(Raw_Subscriptions!$B$2:$B$3001,A1128,Raw_Subscriptions!$F$2:$F$3001,"Active")&gt;0,"Yes","No")</f>
        <v>Yes</v>
      </c>
    </row>
    <row r="1129" spans="1:20" x14ac:dyDescent="0.3">
      <c r="A1129" s="13" t="str">
        <f>Raw_Customers!A1126</f>
        <v>C001125</v>
      </c>
      <c r="B1129" s="13" t="str">
        <f>Raw_Customers!B1126</f>
        <v>Simran Jha</v>
      </c>
      <c r="C1129" s="13" t="str">
        <f>Raw_Customers!E1126</f>
        <v>Mumbai</v>
      </c>
      <c r="D1129" s="13" t="str">
        <f>Raw_Customers!F1126</f>
        <v>Maharashtra</v>
      </c>
      <c r="E1129" s="13" t="str">
        <f>Raw_Customers!H1126</f>
        <v>Inactive</v>
      </c>
      <c r="F1129" s="35">
        <f>Raw_Customers!G1126</f>
        <v>44606</v>
      </c>
      <c r="G1129" s="36">
        <f>IF(I1129=0,"",INT(_xlfn.MAXIFS(Raw_Recharges!$D$2:$D$3001,Raw_Recharges!$B$2:$B$3001,A1129)))</f>
        <v>45999</v>
      </c>
      <c r="H1129" s="12">
        <f>IF(I1129=0,"",RFM_Method!$C$5-G1129)</f>
        <v>55</v>
      </c>
      <c r="I1129" s="12">
        <f>COUNTIFS(Raw_Recharges!$B$2:$B$3001,A1129)</f>
        <v>3</v>
      </c>
      <c r="J1129" s="37">
        <f>IF(I1129=0,"",SUMIFS(Raw_Recharges!$E$2:$E$3001,Raw_Recharges!$B$2:$B$3001,A1129))</f>
        <v>1444</v>
      </c>
      <c r="K1129" s="38">
        <f>IF(I1129=0,0,IF(H1129&lt;=RFM_Method!$C$22,5,IF(H1129&lt;=RFM_Method!$C$23,4,IF(H1129&lt;=RFM_Method!$C$24,3,IF(H1129&lt;=RFM_Method!$C$25,2,1)))))</f>
        <v>4</v>
      </c>
      <c r="L1129" s="38">
        <f>IF(I1129=0,0,IF(I1129&gt;=RFM_Method!$E$22,5,IF(I1129&gt;=RFM_Method!$E$23,4,IF(I1129&gt;=RFM_Method!$E$24,3,IF(I1129&gt;=RFM_Method!$E$25,2,1)))))</f>
        <v>3</v>
      </c>
      <c r="M1129" s="38">
        <f>IF(I1129=0,0,IF(J1129&gt;=RFM_Method!$D$25,5,IF(J1129&gt;=RFM_Method!$D$24,4,IF(J1129&gt;=RFM_Method!$D$23,3,IF(J1129&gt;=RFM_Method!$D$22,2,1)))))</f>
        <v>4</v>
      </c>
      <c r="N1129" s="38" t="str">
        <f t="shared" si="51"/>
        <v>434</v>
      </c>
      <c r="O1129" s="38">
        <f t="shared" si="52"/>
        <v>11</v>
      </c>
      <c r="P1129" s="38">
        <f t="shared" si="53"/>
        <v>4</v>
      </c>
      <c r="Q1129" s="12" t="str">
        <f>IF(I1129=0,"Never Recharged",INDEX(RFM_Method!$C$32:$G$36,6-K1129,P1129))</f>
        <v>Loyal Customers</v>
      </c>
      <c r="R1129" s="39">
        <f>SUMIFS(Raw_DataUsage!$D$2:$D$5001,Raw_DataUsage!$B$2:$B$5001,A1129)/1024</f>
        <v>3.0361621093749998</v>
      </c>
      <c r="S1129" s="40">
        <f>SUMIFS(Raw_Calls!$D$2:$D$5001,Raw_Calls!$B$2:$B$5001,A1129)/60</f>
        <v>112.36666666666666</v>
      </c>
      <c r="T1129" s="38" t="str">
        <f>IF(COUNTIFS(Raw_Subscriptions!$B$2:$B$3001,A1129,Raw_Subscriptions!$F$2:$F$3001,"Active")&gt;0,"Yes","No")</f>
        <v>No</v>
      </c>
    </row>
    <row r="1130" spans="1:20" x14ac:dyDescent="0.3">
      <c r="A1130" s="13" t="str">
        <f>Raw_Customers!A1127</f>
        <v>C001126</v>
      </c>
      <c r="B1130" s="13" t="str">
        <f>Raw_Customers!B1127</f>
        <v>Amit Singh</v>
      </c>
      <c r="C1130" s="13" t="str">
        <f>Raw_Customers!E1127</f>
        <v>Bangalore</v>
      </c>
      <c r="D1130" s="13" t="str">
        <f>Raw_Customers!F1127</f>
        <v>Karnataka</v>
      </c>
      <c r="E1130" s="13" t="str">
        <f>Raw_Customers!H1127</f>
        <v>Active</v>
      </c>
      <c r="F1130" s="35">
        <f>Raw_Customers!G1127</f>
        <v>45520</v>
      </c>
      <c r="G1130" s="36" t="str">
        <f>IF(I1130=0,"",INT(_xlfn.MAXIFS(Raw_Recharges!$D$2:$D$3001,Raw_Recharges!$B$2:$B$3001,A1130)))</f>
        <v/>
      </c>
      <c r="H1130" s="12" t="str">
        <f>IF(I1130=0,"",RFM_Method!$C$5-G1130)</f>
        <v/>
      </c>
      <c r="I1130" s="12">
        <f>COUNTIFS(Raw_Recharges!$B$2:$B$3001,A1130)</f>
        <v>0</v>
      </c>
      <c r="J1130" s="37" t="str">
        <f>IF(I1130=0,"",SUMIFS(Raw_Recharges!$E$2:$E$3001,Raw_Recharges!$B$2:$B$3001,A1130))</f>
        <v/>
      </c>
      <c r="K1130" s="38">
        <f>IF(I1130=0,0,IF(H1130&lt;=RFM_Method!$C$22,5,IF(H1130&lt;=RFM_Method!$C$23,4,IF(H1130&lt;=RFM_Method!$C$24,3,IF(H1130&lt;=RFM_Method!$C$25,2,1)))))</f>
        <v>0</v>
      </c>
      <c r="L1130" s="38">
        <f>IF(I1130=0,0,IF(I1130&gt;=RFM_Method!$E$22,5,IF(I1130&gt;=RFM_Method!$E$23,4,IF(I1130&gt;=RFM_Method!$E$24,3,IF(I1130&gt;=RFM_Method!$E$25,2,1)))))</f>
        <v>0</v>
      </c>
      <c r="M1130" s="38">
        <f>IF(I1130=0,0,IF(J1130&gt;=RFM_Method!$D$25,5,IF(J1130&gt;=RFM_Method!$D$24,4,IF(J1130&gt;=RFM_Method!$D$23,3,IF(J1130&gt;=RFM_Method!$D$22,2,1)))))</f>
        <v>0</v>
      </c>
      <c r="N1130" s="38" t="str">
        <f t="shared" si="51"/>
        <v>000</v>
      </c>
      <c r="O1130" s="38">
        <f t="shared" si="52"/>
        <v>0</v>
      </c>
      <c r="P1130" s="38">
        <f t="shared" si="53"/>
        <v>0</v>
      </c>
      <c r="Q1130" s="12" t="str">
        <f>IF(I1130=0,"Never Recharged",INDEX(RFM_Method!$C$32:$G$36,6-K1130,P1130))</f>
        <v>Never Recharged</v>
      </c>
      <c r="R1130" s="39">
        <f>SUMIFS(Raw_DataUsage!$D$2:$D$5001,Raw_DataUsage!$B$2:$B$5001,A1130)/1024</f>
        <v>4.4846289062500002</v>
      </c>
      <c r="S1130" s="40">
        <f>SUMIFS(Raw_Calls!$D$2:$D$5001,Raw_Calls!$B$2:$B$5001,A1130)/60</f>
        <v>0.58333333333333337</v>
      </c>
      <c r="T1130" s="38" t="str">
        <f>IF(COUNTIFS(Raw_Subscriptions!$B$2:$B$3001,A1130,Raw_Subscriptions!$F$2:$F$3001,"Active")&gt;0,"Yes","No")</f>
        <v>No</v>
      </c>
    </row>
    <row r="1131" spans="1:20" x14ac:dyDescent="0.3">
      <c r="A1131" s="13" t="str">
        <f>Raw_Customers!A1128</f>
        <v>C001127</v>
      </c>
      <c r="B1131" s="13" t="str">
        <f>Raw_Customers!B1128</f>
        <v>Amit Singh</v>
      </c>
      <c r="C1131" s="13" t="str">
        <f>Raw_Customers!E1128</f>
        <v>Hyderabad</v>
      </c>
      <c r="D1131" s="13" t="str">
        <f>Raw_Customers!F1128</f>
        <v>Gujarat</v>
      </c>
      <c r="E1131" s="13" t="str">
        <f>Raw_Customers!H1128</f>
        <v>Inactive</v>
      </c>
      <c r="F1131" s="35">
        <f>Raw_Customers!G1128</f>
        <v>44307</v>
      </c>
      <c r="G1131" s="36">
        <f>IF(I1131=0,"",INT(_xlfn.MAXIFS(Raw_Recharges!$D$2:$D$3001,Raw_Recharges!$B$2:$B$3001,A1131)))</f>
        <v>46049</v>
      </c>
      <c r="H1131" s="12">
        <f>IF(I1131=0,"",RFM_Method!$C$5-G1131)</f>
        <v>5</v>
      </c>
      <c r="I1131" s="12">
        <f>COUNTIFS(Raw_Recharges!$B$2:$B$3001,A1131)</f>
        <v>2</v>
      </c>
      <c r="J1131" s="37">
        <f>IF(I1131=0,"",SUMIFS(Raw_Recharges!$E$2:$E$3001,Raw_Recharges!$B$2:$B$3001,A1131))</f>
        <v>765</v>
      </c>
      <c r="K1131" s="38">
        <f>IF(I1131=0,0,IF(H1131&lt;=RFM_Method!$C$22,5,IF(H1131&lt;=RFM_Method!$C$23,4,IF(H1131&lt;=RFM_Method!$C$24,3,IF(H1131&lt;=RFM_Method!$C$25,2,1)))))</f>
        <v>5</v>
      </c>
      <c r="L1131" s="38">
        <f>IF(I1131=0,0,IF(I1131&gt;=RFM_Method!$E$22,5,IF(I1131&gt;=RFM_Method!$E$23,4,IF(I1131&gt;=RFM_Method!$E$24,3,IF(I1131&gt;=RFM_Method!$E$25,2,1)))))</f>
        <v>2</v>
      </c>
      <c r="M1131" s="38">
        <f>IF(I1131=0,0,IF(J1131&gt;=RFM_Method!$D$25,5,IF(J1131&gt;=RFM_Method!$D$24,4,IF(J1131&gt;=RFM_Method!$D$23,3,IF(J1131&gt;=RFM_Method!$D$22,2,1)))))</f>
        <v>3</v>
      </c>
      <c r="N1131" s="38" t="str">
        <f t="shared" si="51"/>
        <v>523</v>
      </c>
      <c r="O1131" s="38">
        <f t="shared" si="52"/>
        <v>10</v>
      </c>
      <c r="P1131" s="38">
        <f t="shared" si="53"/>
        <v>3</v>
      </c>
      <c r="Q1131" s="12" t="str">
        <f>IF(I1131=0,"Never Recharged",INDEX(RFM_Method!$C$32:$G$36,6-K1131,P1131))</f>
        <v>Potential Loyalist</v>
      </c>
      <c r="R1131" s="39">
        <f>SUMIFS(Raw_DataUsage!$D$2:$D$5001,Raw_DataUsage!$B$2:$B$5001,A1131)/1024</f>
        <v>1.2091015624999999</v>
      </c>
      <c r="S1131" s="40">
        <f>SUMIFS(Raw_Calls!$D$2:$D$5001,Raw_Calls!$B$2:$B$5001,A1131)/60</f>
        <v>31.083333333333332</v>
      </c>
      <c r="T1131" s="38" t="str">
        <f>IF(COUNTIFS(Raw_Subscriptions!$B$2:$B$3001,A1131,Raw_Subscriptions!$F$2:$F$3001,"Active")&gt;0,"Yes","No")</f>
        <v>Yes</v>
      </c>
    </row>
    <row r="1132" spans="1:20" x14ac:dyDescent="0.3">
      <c r="A1132" s="13" t="str">
        <f>Raw_Customers!A1129</f>
        <v>C001128</v>
      </c>
      <c r="B1132" s="13" t="str">
        <f>Raw_Customers!B1129</f>
        <v>Priya Reddy</v>
      </c>
      <c r="C1132" s="13" t="str">
        <f>Raw_Customers!E1129</f>
        <v>Bangalore</v>
      </c>
      <c r="D1132" s="13" t="str">
        <f>Raw_Customers!F1129</f>
        <v>Mumbai</v>
      </c>
      <c r="E1132" s="13" t="str">
        <f>Raw_Customers!H1129</f>
        <v>Inactive</v>
      </c>
      <c r="F1132" s="35">
        <f>Raw_Customers!G1129</f>
        <v>45311</v>
      </c>
      <c r="G1132" s="36">
        <f>IF(I1132=0,"",INT(_xlfn.MAXIFS(Raw_Recharges!$D$2:$D$3001,Raw_Recharges!$B$2:$B$3001,A1132)))</f>
        <v>45855</v>
      </c>
      <c r="H1132" s="12">
        <f>IF(I1132=0,"",RFM_Method!$C$5-G1132)</f>
        <v>199</v>
      </c>
      <c r="I1132" s="12">
        <f>COUNTIFS(Raw_Recharges!$B$2:$B$3001,A1132)</f>
        <v>3</v>
      </c>
      <c r="J1132" s="37">
        <f>IF(I1132=0,"",SUMIFS(Raw_Recharges!$E$2:$E$3001,Raw_Recharges!$B$2:$B$3001,A1132))</f>
        <v>595</v>
      </c>
      <c r="K1132" s="38">
        <f>IF(I1132=0,0,IF(H1132&lt;=RFM_Method!$C$22,5,IF(H1132&lt;=RFM_Method!$C$23,4,IF(H1132&lt;=RFM_Method!$C$24,3,IF(H1132&lt;=RFM_Method!$C$25,2,1)))))</f>
        <v>2</v>
      </c>
      <c r="L1132" s="38">
        <f>IF(I1132=0,0,IF(I1132&gt;=RFM_Method!$E$22,5,IF(I1132&gt;=RFM_Method!$E$23,4,IF(I1132&gt;=RFM_Method!$E$24,3,IF(I1132&gt;=RFM_Method!$E$25,2,1)))))</f>
        <v>3</v>
      </c>
      <c r="M1132" s="38">
        <f>IF(I1132=0,0,IF(J1132&gt;=RFM_Method!$D$25,5,IF(J1132&gt;=RFM_Method!$D$24,4,IF(J1132&gt;=RFM_Method!$D$23,3,IF(J1132&gt;=RFM_Method!$D$22,2,1)))))</f>
        <v>2</v>
      </c>
      <c r="N1132" s="38" t="str">
        <f t="shared" si="51"/>
        <v>232</v>
      </c>
      <c r="O1132" s="38">
        <f t="shared" si="52"/>
        <v>7</v>
      </c>
      <c r="P1132" s="38">
        <f t="shared" si="53"/>
        <v>3</v>
      </c>
      <c r="Q1132" s="12" t="str">
        <f>IF(I1132=0,"Never Recharged",INDEX(RFM_Method!$C$32:$G$36,6-K1132,P1132))</f>
        <v>At Risk</v>
      </c>
      <c r="R1132" s="39">
        <f>SUMIFS(Raw_DataUsage!$D$2:$D$5001,Raw_DataUsage!$B$2:$B$5001,A1132)/1024</f>
        <v>1.153583984375</v>
      </c>
      <c r="S1132" s="40">
        <f>SUMIFS(Raw_Calls!$D$2:$D$5001,Raw_Calls!$B$2:$B$5001,A1132)/60</f>
        <v>105.93333333333334</v>
      </c>
      <c r="T1132" s="38" t="str">
        <f>IF(COUNTIFS(Raw_Subscriptions!$B$2:$B$3001,A1132,Raw_Subscriptions!$F$2:$F$3001,"Active")&gt;0,"Yes","No")</f>
        <v>Yes</v>
      </c>
    </row>
    <row r="1133" spans="1:20" x14ac:dyDescent="0.3">
      <c r="A1133" s="13" t="str">
        <f>Raw_Customers!A1130</f>
        <v>C001129</v>
      </c>
      <c r="B1133" s="13" t="str">
        <f>Raw_Customers!B1130</f>
        <v>Vikram Sharma</v>
      </c>
      <c r="C1133" s="13" t="str">
        <f>Raw_Customers!E1130</f>
        <v>Mumbai</v>
      </c>
      <c r="D1133" s="13" t="str">
        <f>Raw_Customers!F1130</f>
        <v>Maharashtra</v>
      </c>
      <c r="E1133" s="13" t="str">
        <f>Raw_Customers!H1130</f>
        <v>Active</v>
      </c>
      <c r="F1133" s="35">
        <f>Raw_Customers!G1130</f>
        <v>45989</v>
      </c>
      <c r="G1133" s="36">
        <f>IF(I1133=0,"",INT(_xlfn.MAXIFS(Raw_Recharges!$D$2:$D$3001,Raw_Recharges!$B$2:$B$3001,A1133)))</f>
        <v>45980</v>
      </c>
      <c r="H1133" s="12">
        <f>IF(I1133=0,"",RFM_Method!$C$5-G1133)</f>
        <v>74</v>
      </c>
      <c r="I1133" s="12">
        <f>COUNTIFS(Raw_Recharges!$B$2:$B$3001,A1133)</f>
        <v>1</v>
      </c>
      <c r="J1133" s="37">
        <f>IF(I1133=0,"",SUMIFS(Raw_Recharges!$E$2:$E$3001,Raw_Recharges!$B$2:$B$3001,A1133))</f>
        <v>499</v>
      </c>
      <c r="K1133" s="38">
        <f>IF(I1133=0,0,IF(H1133&lt;=RFM_Method!$C$22,5,IF(H1133&lt;=RFM_Method!$C$23,4,IF(H1133&lt;=RFM_Method!$C$24,3,IF(H1133&lt;=RFM_Method!$C$25,2,1)))))</f>
        <v>4</v>
      </c>
      <c r="L1133" s="38">
        <f>IF(I1133=0,0,IF(I1133&gt;=RFM_Method!$E$22,5,IF(I1133&gt;=RFM_Method!$E$23,4,IF(I1133&gt;=RFM_Method!$E$24,3,IF(I1133&gt;=RFM_Method!$E$25,2,1)))))</f>
        <v>1</v>
      </c>
      <c r="M1133" s="38">
        <f>IF(I1133=0,0,IF(J1133&gt;=RFM_Method!$D$25,5,IF(J1133&gt;=RFM_Method!$D$24,4,IF(J1133&gt;=RFM_Method!$D$23,3,IF(J1133&gt;=RFM_Method!$D$22,2,1)))))</f>
        <v>2</v>
      </c>
      <c r="N1133" s="38" t="str">
        <f t="shared" si="51"/>
        <v>412</v>
      </c>
      <c r="O1133" s="38">
        <f t="shared" si="52"/>
        <v>7</v>
      </c>
      <c r="P1133" s="38">
        <f t="shared" si="53"/>
        <v>2</v>
      </c>
      <c r="Q1133" s="12" t="str">
        <f>IF(I1133=0,"Never Recharged",INDEX(RFM_Method!$C$32:$G$36,6-K1133,P1133))</f>
        <v>Potential Loyalist</v>
      </c>
      <c r="R1133" s="39">
        <f>SUMIFS(Raw_DataUsage!$D$2:$D$5001,Raw_DataUsage!$B$2:$B$5001,A1133)/1024</f>
        <v>1.75734375</v>
      </c>
      <c r="S1133" s="40">
        <f>SUMIFS(Raw_Calls!$D$2:$D$5001,Raw_Calls!$B$2:$B$5001,A1133)/60</f>
        <v>114.13333333333334</v>
      </c>
      <c r="T1133" s="38" t="str">
        <f>IF(COUNTIFS(Raw_Subscriptions!$B$2:$B$3001,A1133,Raw_Subscriptions!$F$2:$F$3001,"Active")&gt;0,"Yes","No")</f>
        <v>No</v>
      </c>
    </row>
    <row r="1134" spans="1:20" x14ac:dyDescent="0.3">
      <c r="A1134" s="13" t="str">
        <f>Raw_Customers!A1131</f>
        <v>C001130</v>
      </c>
      <c r="B1134" s="13" t="str">
        <f>Raw_Customers!B1131</f>
        <v>Priya Patel</v>
      </c>
      <c r="C1134" s="13" t="str">
        <f>Raw_Customers!E1131</f>
        <v>Chennai</v>
      </c>
      <c r="D1134" s="13" t="str">
        <f>Raw_Customers!F1131</f>
        <v>West Bengal</v>
      </c>
      <c r="E1134" s="13" t="str">
        <f>Raw_Customers!H1131</f>
        <v>Active</v>
      </c>
      <c r="F1134" s="35">
        <f>Raw_Customers!G1131</f>
        <v>45231</v>
      </c>
      <c r="G1134" s="36">
        <f>IF(I1134=0,"",INT(_xlfn.MAXIFS(Raw_Recharges!$D$2:$D$3001,Raw_Recharges!$B$2:$B$3001,A1134)))</f>
        <v>45954</v>
      </c>
      <c r="H1134" s="12">
        <f>IF(I1134=0,"",RFM_Method!$C$5-G1134)</f>
        <v>100</v>
      </c>
      <c r="I1134" s="12">
        <f>COUNTIFS(Raw_Recharges!$B$2:$B$3001,A1134)</f>
        <v>1</v>
      </c>
      <c r="J1134" s="37">
        <f>IF(I1134=0,"",SUMIFS(Raw_Recharges!$E$2:$E$3001,Raw_Recharges!$B$2:$B$3001,A1134))</f>
        <v>666</v>
      </c>
      <c r="K1134" s="38">
        <f>IF(I1134=0,0,IF(H1134&lt;=RFM_Method!$C$22,5,IF(H1134&lt;=RFM_Method!$C$23,4,IF(H1134&lt;=RFM_Method!$C$24,3,IF(H1134&lt;=RFM_Method!$C$25,2,1)))))</f>
        <v>3</v>
      </c>
      <c r="L1134" s="38">
        <f>IF(I1134=0,0,IF(I1134&gt;=RFM_Method!$E$22,5,IF(I1134&gt;=RFM_Method!$E$23,4,IF(I1134&gt;=RFM_Method!$E$24,3,IF(I1134&gt;=RFM_Method!$E$25,2,1)))))</f>
        <v>1</v>
      </c>
      <c r="M1134" s="38">
        <f>IF(I1134=0,0,IF(J1134&gt;=RFM_Method!$D$25,5,IF(J1134&gt;=RFM_Method!$D$24,4,IF(J1134&gt;=RFM_Method!$D$23,3,IF(J1134&gt;=RFM_Method!$D$22,2,1)))))</f>
        <v>3</v>
      </c>
      <c r="N1134" s="38" t="str">
        <f t="shared" si="51"/>
        <v>313</v>
      </c>
      <c r="O1134" s="38">
        <f t="shared" si="52"/>
        <v>7</v>
      </c>
      <c r="P1134" s="38">
        <f t="shared" si="53"/>
        <v>2</v>
      </c>
      <c r="Q1134" s="12" t="str">
        <f>IF(I1134=0,"Never Recharged",INDEX(RFM_Method!$C$32:$G$36,6-K1134,P1134))</f>
        <v>Need Attention</v>
      </c>
      <c r="R1134" s="39">
        <f>SUMIFS(Raw_DataUsage!$D$2:$D$5001,Raw_DataUsage!$B$2:$B$5001,A1134)/1024</f>
        <v>6.202353515625</v>
      </c>
      <c r="S1134" s="40">
        <f>SUMIFS(Raw_Calls!$D$2:$D$5001,Raw_Calls!$B$2:$B$5001,A1134)/60</f>
        <v>121.1</v>
      </c>
      <c r="T1134" s="38" t="str">
        <f>IF(COUNTIFS(Raw_Subscriptions!$B$2:$B$3001,A1134,Raw_Subscriptions!$F$2:$F$3001,"Active")&gt;0,"Yes","No")</f>
        <v>No</v>
      </c>
    </row>
    <row r="1135" spans="1:20" x14ac:dyDescent="0.3">
      <c r="A1135" s="13" t="str">
        <f>Raw_Customers!A1132</f>
        <v>C001131</v>
      </c>
      <c r="B1135" s="13" t="str">
        <f>Raw_Customers!B1132</f>
        <v>Suresh Singh</v>
      </c>
      <c r="C1135" s="13" t="str">
        <f>Raw_Customers!E1132</f>
        <v>Pune</v>
      </c>
      <c r="D1135" s="13" t="str">
        <f>Raw_Customers!F1132</f>
        <v>Maharashtra</v>
      </c>
      <c r="E1135" s="13" t="str">
        <f>Raw_Customers!H1132</f>
        <v>Inactive</v>
      </c>
      <c r="F1135" s="35">
        <f>Raw_Customers!G1132</f>
        <v>44467</v>
      </c>
      <c r="G1135" s="36">
        <f>IF(I1135=0,"",INT(_xlfn.MAXIFS(Raw_Recharges!$D$2:$D$3001,Raw_Recharges!$B$2:$B$3001,A1135)))</f>
        <v>45957</v>
      </c>
      <c r="H1135" s="12">
        <f>IF(I1135=0,"",RFM_Method!$C$5-G1135)</f>
        <v>97</v>
      </c>
      <c r="I1135" s="12">
        <f>COUNTIFS(Raw_Recharges!$B$2:$B$3001,A1135)</f>
        <v>3</v>
      </c>
      <c r="J1135" s="37">
        <f>IF(I1135=0,"",SUMIFS(Raw_Recharges!$E$2:$E$3001,Raw_Recharges!$B$2:$B$3001,A1135))</f>
        <v>1313</v>
      </c>
      <c r="K1135" s="38">
        <f>IF(I1135=0,0,IF(H1135&lt;=RFM_Method!$C$22,5,IF(H1135&lt;=RFM_Method!$C$23,4,IF(H1135&lt;=RFM_Method!$C$24,3,IF(H1135&lt;=RFM_Method!$C$25,2,1)))))</f>
        <v>3</v>
      </c>
      <c r="L1135" s="38">
        <f>IF(I1135=0,0,IF(I1135&gt;=RFM_Method!$E$22,5,IF(I1135&gt;=RFM_Method!$E$23,4,IF(I1135&gt;=RFM_Method!$E$24,3,IF(I1135&gt;=RFM_Method!$E$25,2,1)))))</f>
        <v>3</v>
      </c>
      <c r="M1135" s="38">
        <f>IF(I1135=0,0,IF(J1135&gt;=RFM_Method!$D$25,5,IF(J1135&gt;=RFM_Method!$D$24,4,IF(J1135&gt;=RFM_Method!$D$23,3,IF(J1135&gt;=RFM_Method!$D$22,2,1)))))</f>
        <v>4</v>
      </c>
      <c r="N1135" s="38" t="str">
        <f t="shared" si="51"/>
        <v>334</v>
      </c>
      <c r="O1135" s="38">
        <f t="shared" si="52"/>
        <v>10</v>
      </c>
      <c r="P1135" s="38">
        <f t="shared" si="53"/>
        <v>4</v>
      </c>
      <c r="Q1135" s="12" t="str">
        <f>IF(I1135=0,"Never Recharged",INDEX(RFM_Method!$C$32:$G$36,6-K1135,P1135))</f>
        <v>Loyal Customers</v>
      </c>
      <c r="R1135" s="39">
        <f>SUMIFS(Raw_DataUsage!$D$2:$D$5001,Raw_DataUsage!$B$2:$B$5001,A1135)/1024</f>
        <v>2.0489550781250001</v>
      </c>
      <c r="S1135" s="40">
        <f>SUMIFS(Raw_Calls!$D$2:$D$5001,Raw_Calls!$B$2:$B$5001,A1135)/60</f>
        <v>59.233333333333334</v>
      </c>
      <c r="T1135" s="38" t="str">
        <f>IF(COUNTIFS(Raw_Subscriptions!$B$2:$B$3001,A1135,Raw_Subscriptions!$F$2:$F$3001,"Active")&gt;0,"Yes","No")</f>
        <v>No</v>
      </c>
    </row>
    <row r="1136" spans="1:20" x14ac:dyDescent="0.3">
      <c r="A1136" s="13" t="str">
        <f>Raw_Customers!A1133</f>
        <v>C001132</v>
      </c>
      <c r="B1136" s="13" t="str">
        <f>Raw_Customers!B1133</f>
        <v>Pooja Sharma</v>
      </c>
      <c r="C1136" s="13" t="str">
        <f>Raw_Customers!E1133</f>
        <v>Chennai</v>
      </c>
      <c r="D1136" s="13" t="str">
        <f>Raw_Customers!F1133</f>
        <v>Maharashtra</v>
      </c>
      <c r="E1136" s="13" t="str">
        <f>Raw_Customers!H1133</f>
        <v>Inactive</v>
      </c>
      <c r="F1136" s="35">
        <f>Raw_Customers!G1133</f>
        <v>45934</v>
      </c>
      <c r="G1136" s="36" t="str">
        <f>IF(I1136=0,"",INT(_xlfn.MAXIFS(Raw_Recharges!$D$2:$D$3001,Raw_Recharges!$B$2:$B$3001,A1136)))</f>
        <v/>
      </c>
      <c r="H1136" s="12" t="str">
        <f>IF(I1136=0,"",RFM_Method!$C$5-G1136)</f>
        <v/>
      </c>
      <c r="I1136" s="12">
        <f>COUNTIFS(Raw_Recharges!$B$2:$B$3001,A1136)</f>
        <v>0</v>
      </c>
      <c r="J1136" s="37" t="str">
        <f>IF(I1136=0,"",SUMIFS(Raw_Recharges!$E$2:$E$3001,Raw_Recharges!$B$2:$B$3001,A1136))</f>
        <v/>
      </c>
      <c r="K1136" s="38">
        <f>IF(I1136=0,0,IF(H1136&lt;=RFM_Method!$C$22,5,IF(H1136&lt;=RFM_Method!$C$23,4,IF(H1136&lt;=RFM_Method!$C$24,3,IF(H1136&lt;=RFM_Method!$C$25,2,1)))))</f>
        <v>0</v>
      </c>
      <c r="L1136" s="38">
        <f>IF(I1136=0,0,IF(I1136&gt;=RFM_Method!$E$22,5,IF(I1136&gt;=RFM_Method!$E$23,4,IF(I1136&gt;=RFM_Method!$E$24,3,IF(I1136&gt;=RFM_Method!$E$25,2,1)))))</f>
        <v>0</v>
      </c>
      <c r="M1136" s="38">
        <f>IF(I1136=0,0,IF(J1136&gt;=RFM_Method!$D$25,5,IF(J1136&gt;=RFM_Method!$D$24,4,IF(J1136&gt;=RFM_Method!$D$23,3,IF(J1136&gt;=RFM_Method!$D$22,2,1)))))</f>
        <v>0</v>
      </c>
      <c r="N1136" s="38" t="str">
        <f t="shared" si="51"/>
        <v>000</v>
      </c>
      <c r="O1136" s="38">
        <f t="shared" si="52"/>
        <v>0</v>
      </c>
      <c r="P1136" s="38">
        <f t="shared" si="53"/>
        <v>0</v>
      </c>
      <c r="Q1136" s="12" t="str">
        <f>IF(I1136=0,"Never Recharged",INDEX(RFM_Method!$C$32:$G$36,6-K1136,P1136))</f>
        <v>Never Recharged</v>
      </c>
      <c r="R1136" s="39">
        <f>SUMIFS(Raw_DataUsage!$D$2:$D$5001,Raw_DataUsage!$B$2:$B$5001,A1136)/1024</f>
        <v>4.0837109375000002</v>
      </c>
      <c r="S1136" s="40">
        <f>SUMIFS(Raw_Calls!$D$2:$D$5001,Raw_Calls!$B$2:$B$5001,A1136)/60</f>
        <v>86.666666666666671</v>
      </c>
      <c r="T1136" s="38" t="str">
        <f>IF(COUNTIFS(Raw_Subscriptions!$B$2:$B$3001,A1136,Raw_Subscriptions!$F$2:$F$3001,"Active")&gt;0,"Yes","No")</f>
        <v>No</v>
      </c>
    </row>
    <row r="1137" spans="1:20" x14ac:dyDescent="0.3">
      <c r="A1137" s="13" t="str">
        <f>Raw_Customers!A1134</f>
        <v>C001133</v>
      </c>
      <c r="B1137" s="13" t="str">
        <f>Raw_Customers!B1134</f>
        <v>Priya Mishra</v>
      </c>
      <c r="C1137" s="13" t="str">
        <f>Raw_Customers!E1134</f>
        <v>Bangalore</v>
      </c>
      <c r="D1137" s="13" t="str">
        <f>Raw_Customers!F1134</f>
        <v>Delhi NCR</v>
      </c>
      <c r="E1137" s="13" t="str">
        <f>Raw_Customers!H1134</f>
        <v>Active</v>
      </c>
      <c r="F1137" s="35">
        <f>Raw_Customers!G1134</f>
        <v>45720</v>
      </c>
      <c r="G1137" s="36">
        <f>IF(I1137=0,"",INT(_xlfn.MAXIFS(Raw_Recharges!$D$2:$D$3001,Raw_Recharges!$B$2:$B$3001,A1137)))</f>
        <v>45763</v>
      </c>
      <c r="H1137" s="12">
        <f>IF(I1137=0,"",RFM_Method!$C$5-G1137)</f>
        <v>291</v>
      </c>
      <c r="I1137" s="12">
        <f>COUNTIFS(Raw_Recharges!$B$2:$B$3001,A1137)</f>
        <v>1</v>
      </c>
      <c r="J1137" s="37">
        <f>IF(I1137=0,"",SUMIFS(Raw_Recharges!$E$2:$E$3001,Raw_Recharges!$B$2:$B$3001,A1137))</f>
        <v>148</v>
      </c>
      <c r="K1137" s="38">
        <f>IF(I1137=0,0,IF(H1137&lt;=RFM_Method!$C$22,5,IF(H1137&lt;=RFM_Method!$C$23,4,IF(H1137&lt;=RFM_Method!$C$24,3,IF(H1137&lt;=RFM_Method!$C$25,2,1)))))</f>
        <v>1</v>
      </c>
      <c r="L1137" s="38">
        <f>IF(I1137=0,0,IF(I1137&gt;=RFM_Method!$E$22,5,IF(I1137&gt;=RFM_Method!$E$23,4,IF(I1137&gt;=RFM_Method!$E$24,3,IF(I1137&gt;=RFM_Method!$E$25,2,1)))))</f>
        <v>1</v>
      </c>
      <c r="M1137" s="38">
        <f>IF(I1137=0,0,IF(J1137&gt;=RFM_Method!$D$25,5,IF(J1137&gt;=RFM_Method!$D$24,4,IF(J1137&gt;=RFM_Method!$D$23,3,IF(J1137&gt;=RFM_Method!$D$22,2,1)))))</f>
        <v>1</v>
      </c>
      <c r="N1137" s="38" t="str">
        <f t="shared" si="51"/>
        <v>111</v>
      </c>
      <c r="O1137" s="38">
        <f t="shared" si="52"/>
        <v>3</v>
      </c>
      <c r="P1137" s="38">
        <f t="shared" si="53"/>
        <v>1</v>
      </c>
      <c r="Q1137" s="12" t="str">
        <f>IF(I1137=0,"Never Recharged",INDEX(RFM_Method!$C$32:$G$36,6-K1137,P1137))</f>
        <v>Lost</v>
      </c>
      <c r="R1137" s="39">
        <f>SUMIFS(Raw_DataUsage!$D$2:$D$5001,Raw_DataUsage!$B$2:$B$5001,A1137)/1024</f>
        <v>3.1937304687500001</v>
      </c>
      <c r="S1137" s="40">
        <f>SUMIFS(Raw_Calls!$D$2:$D$5001,Raw_Calls!$B$2:$B$5001,A1137)/60</f>
        <v>93.966666666666669</v>
      </c>
      <c r="T1137" s="38" t="str">
        <f>IF(COUNTIFS(Raw_Subscriptions!$B$2:$B$3001,A1137,Raw_Subscriptions!$F$2:$F$3001,"Active")&gt;0,"Yes","No")</f>
        <v>No</v>
      </c>
    </row>
    <row r="1138" spans="1:20" x14ac:dyDescent="0.3">
      <c r="A1138" s="13" t="str">
        <f>Raw_Customers!A1135</f>
        <v>C001134</v>
      </c>
      <c r="B1138" s="13" t="str">
        <f>Raw_Customers!B1135</f>
        <v>Neha Gupta</v>
      </c>
      <c r="C1138" s="13" t="str">
        <f>Raw_Customers!E1135</f>
        <v>Mumbai</v>
      </c>
      <c r="D1138" s="13" t="str">
        <f>Raw_Customers!F1135</f>
        <v>Tamil Nadu</v>
      </c>
      <c r="E1138" s="13" t="str">
        <f>Raw_Customers!H1135</f>
        <v>Inactive</v>
      </c>
      <c r="F1138" s="35">
        <f>Raw_Customers!G1135</f>
        <v>44957</v>
      </c>
      <c r="G1138" s="36">
        <f>IF(I1138=0,"",INT(_xlfn.MAXIFS(Raw_Recharges!$D$2:$D$3001,Raw_Recharges!$B$2:$B$3001,A1138)))</f>
        <v>45702</v>
      </c>
      <c r="H1138" s="12">
        <f>IF(I1138=0,"",RFM_Method!$C$5-G1138)</f>
        <v>352</v>
      </c>
      <c r="I1138" s="12">
        <f>COUNTIFS(Raw_Recharges!$B$2:$B$3001,A1138)</f>
        <v>1</v>
      </c>
      <c r="J1138" s="37">
        <f>IF(I1138=0,"",SUMIFS(Raw_Recharges!$E$2:$E$3001,Raw_Recharges!$B$2:$B$3001,A1138))</f>
        <v>666</v>
      </c>
      <c r="K1138" s="38">
        <f>IF(I1138=0,0,IF(H1138&lt;=RFM_Method!$C$22,5,IF(H1138&lt;=RFM_Method!$C$23,4,IF(H1138&lt;=RFM_Method!$C$24,3,IF(H1138&lt;=RFM_Method!$C$25,2,1)))))</f>
        <v>1</v>
      </c>
      <c r="L1138" s="38">
        <f>IF(I1138=0,0,IF(I1138&gt;=RFM_Method!$E$22,5,IF(I1138&gt;=RFM_Method!$E$23,4,IF(I1138&gt;=RFM_Method!$E$24,3,IF(I1138&gt;=RFM_Method!$E$25,2,1)))))</f>
        <v>1</v>
      </c>
      <c r="M1138" s="38">
        <f>IF(I1138=0,0,IF(J1138&gt;=RFM_Method!$D$25,5,IF(J1138&gt;=RFM_Method!$D$24,4,IF(J1138&gt;=RFM_Method!$D$23,3,IF(J1138&gt;=RFM_Method!$D$22,2,1)))))</f>
        <v>3</v>
      </c>
      <c r="N1138" s="38" t="str">
        <f t="shared" si="51"/>
        <v>113</v>
      </c>
      <c r="O1138" s="38">
        <f t="shared" si="52"/>
        <v>5</v>
      </c>
      <c r="P1138" s="38">
        <f t="shared" si="53"/>
        <v>2</v>
      </c>
      <c r="Q1138" s="12" t="str">
        <f>IF(I1138=0,"Never Recharged",INDEX(RFM_Method!$C$32:$G$36,6-K1138,P1138))</f>
        <v>Hibernating</v>
      </c>
      <c r="R1138" s="39">
        <f>SUMIFS(Raw_DataUsage!$D$2:$D$5001,Raw_DataUsage!$B$2:$B$5001,A1138)/1024</f>
        <v>1.4137109375000001</v>
      </c>
      <c r="S1138" s="40">
        <f>SUMIFS(Raw_Calls!$D$2:$D$5001,Raw_Calls!$B$2:$B$5001,A1138)/60</f>
        <v>22.116666666666667</v>
      </c>
      <c r="T1138" s="38" t="str">
        <f>IF(COUNTIFS(Raw_Subscriptions!$B$2:$B$3001,A1138,Raw_Subscriptions!$F$2:$F$3001,"Active")&gt;0,"Yes","No")</f>
        <v>No</v>
      </c>
    </row>
    <row r="1139" spans="1:20" x14ac:dyDescent="0.3">
      <c r="A1139" s="13" t="str">
        <f>Raw_Customers!A1136</f>
        <v>C001135</v>
      </c>
      <c r="B1139" s="13" t="str">
        <f>Raw_Customers!B1136</f>
        <v>Rahul Yadav</v>
      </c>
      <c r="C1139" s="13" t="str">
        <f>Raw_Customers!E1136</f>
        <v>Mumbai</v>
      </c>
      <c r="D1139" s="13" t="str">
        <f>Raw_Customers!F1136</f>
        <v>Gujarat</v>
      </c>
      <c r="E1139" s="13" t="str">
        <f>Raw_Customers!H1136</f>
        <v>Inactive</v>
      </c>
      <c r="F1139" s="35">
        <f>Raw_Customers!G1136</f>
        <v>44647</v>
      </c>
      <c r="G1139" s="36">
        <f>IF(I1139=0,"",INT(_xlfn.MAXIFS(Raw_Recharges!$D$2:$D$3001,Raw_Recharges!$B$2:$B$3001,A1139)))</f>
        <v>45859</v>
      </c>
      <c r="H1139" s="12">
        <f>IF(I1139=0,"",RFM_Method!$C$5-G1139)</f>
        <v>195</v>
      </c>
      <c r="I1139" s="12">
        <f>COUNTIFS(Raw_Recharges!$B$2:$B$3001,A1139)</f>
        <v>1</v>
      </c>
      <c r="J1139" s="37">
        <f>IF(I1139=0,"",SUMIFS(Raw_Recharges!$E$2:$E$3001,Raw_Recharges!$B$2:$B$3001,A1139))</f>
        <v>999</v>
      </c>
      <c r="K1139" s="38">
        <f>IF(I1139=0,0,IF(H1139&lt;=RFM_Method!$C$22,5,IF(H1139&lt;=RFM_Method!$C$23,4,IF(H1139&lt;=RFM_Method!$C$24,3,IF(H1139&lt;=RFM_Method!$C$25,2,1)))))</f>
        <v>2</v>
      </c>
      <c r="L1139" s="38">
        <f>IF(I1139=0,0,IF(I1139&gt;=RFM_Method!$E$22,5,IF(I1139&gt;=RFM_Method!$E$23,4,IF(I1139&gt;=RFM_Method!$E$24,3,IF(I1139&gt;=RFM_Method!$E$25,2,1)))))</f>
        <v>1</v>
      </c>
      <c r="M1139" s="38">
        <f>IF(I1139=0,0,IF(J1139&gt;=RFM_Method!$D$25,5,IF(J1139&gt;=RFM_Method!$D$24,4,IF(J1139&gt;=RFM_Method!$D$23,3,IF(J1139&gt;=RFM_Method!$D$22,2,1)))))</f>
        <v>3</v>
      </c>
      <c r="N1139" s="38" t="str">
        <f t="shared" si="51"/>
        <v>213</v>
      </c>
      <c r="O1139" s="38">
        <f t="shared" si="52"/>
        <v>6</v>
      </c>
      <c r="P1139" s="38">
        <f t="shared" si="53"/>
        <v>2</v>
      </c>
      <c r="Q1139" s="12" t="str">
        <f>IF(I1139=0,"Never Recharged",INDEX(RFM_Method!$C$32:$G$36,6-K1139,P1139))</f>
        <v>About to Sleep</v>
      </c>
      <c r="R1139" s="39">
        <f>SUMIFS(Raw_DataUsage!$D$2:$D$5001,Raw_DataUsage!$B$2:$B$5001,A1139)/1024</f>
        <v>1.752392578125</v>
      </c>
      <c r="S1139" s="40">
        <f>SUMIFS(Raw_Calls!$D$2:$D$5001,Raw_Calls!$B$2:$B$5001,A1139)/60</f>
        <v>75.016666666666666</v>
      </c>
      <c r="T1139" s="38" t="str">
        <f>IF(COUNTIFS(Raw_Subscriptions!$B$2:$B$3001,A1139,Raw_Subscriptions!$F$2:$F$3001,"Active")&gt;0,"Yes","No")</f>
        <v>No</v>
      </c>
    </row>
    <row r="1140" spans="1:20" x14ac:dyDescent="0.3">
      <c r="A1140" s="13" t="str">
        <f>Raw_Customers!A1137</f>
        <v>C001136</v>
      </c>
      <c r="B1140" s="13" t="str">
        <f>Raw_Customers!B1137</f>
        <v>Neha Gupta</v>
      </c>
      <c r="C1140" s="13" t="str">
        <f>Raw_Customers!E1137</f>
        <v>Pune</v>
      </c>
      <c r="D1140" s="13" t="str">
        <f>Raw_Customers!F1137</f>
        <v>Gujarat</v>
      </c>
      <c r="E1140" s="13" t="str">
        <f>Raw_Customers!H1137</f>
        <v>Inactive</v>
      </c>
      <c r="F1140" s="35">
        <f>Raw_Customers!G1137</f>
        <v>44437</v>
      </c>
      <c r="G1140" s="36">
        <f>IF(I1140=0,"",INT(_xlfn.MAXIFS(Raw_Recharges!$D$2:$D$3001,Raw_Recharges!$B$2:$B$3001,A1140)))</f>
        <v>45844</v>
      </c>
      <c r="H1140" s="12">
        <f>IF(I1140=0,"",RFM_Method!$C$5-G1140)</f>
        <v>210</v>
      </c>
      <c r="I1140" s="12">
        <f>COUNTIFS(Raw_Recharges!$B$2:$B$3001,A1140)</f>
        <v>2</v>
      </c>
      <c r="J1140" s="37">
        <f>IF(I1140=0,"",SUMIFS(Raw_Recharges!$E$2:$E$3001,Raw_Recharges!$B$2:$B$3001,A1140))</f>
        <v>3665</v>
      </c>
      <c r="K1140" s="38">
        <f>IF(I1140=0,0,IF(H1140&lt;=RFM_Method!$C$22,5,IF(H1140&lt;=RFM_Method!$C$23,4,IF(H1140&lt;=RFM_Method!$C$24,3,IF(H1140&lt;=RFM_Method!$C$25,2,1)))))</f>
        <v>2</v>
      </c>
      <c r="L1140" s="38">
        <f>IF(I1140=0,0,IF(I1140&gt;=RFM_Method!$E$22,5,IF(I1140&gt;=RFM_Method!$E$23,4,IF(I1140&gt;=RFM_Method!$E$24,3,IF(I1140&gt;=RFM_Method!$E$25,2,1)))))</f>
        <v>2</v>
      </c>
      <c r="M1140" s="38">
        <f>IF(I1140=0,0,IF(J1140&gt;=RFM_Method!$D$25,5,IF(J1140&gt;=RFM_Method!$D$24,4,IF(J1140&gt;=RFM_Method!$D$23,3,IF(J1140&gt;=RFM_Method!$D$22,2,1)))))</f>
        <v>5</v>
      </c>
      <c r="N1140" s="38" t="str">
        <f t="shared" si="51"/>
        <v>225</v>
      </c>
      <c r="O1140" s="38">
        <f t="shared" si="52"/>
        <v>9</v>
      </c>
      <c r="P1140" s="38">
        <f t="shared" si="53"/>
        <v>4</v>
      </c>
      <c r="Q1140" s="12" t="str">
        <f>IF(I1140=0,"Never Recharged",INDEX(RFM_Method!$C$32:$G$36,6-K1140,P1140))</f>
        <v>At Risk</v>
      </c>
      <c r="R1140" s="39">
        <f>SUMIFS(Raw_DataUsage!$D$2:$D$5001,Raw_DataUsage!$B$2:$B$5001,A1140)/1024</f>
        <v>2.6222265624999999</v>
      </c>
      <c r="S1140" s="40">
        <f>SUMIFS(Raw_Calls!$D$2:$D$5001,Raw_Calls!$B$2:$B$5001,A1140)/60</f>
        <v>100.91666666666667</v>
      </c>
      <c r="T1140" s="38" t="str">
        <f>IF(COUNTIFS(Raw_Subscriptions!$B$2:$B$3001,A1140,Raw_Subscriptions!$F$2:$F$3001,"Active")&gt;0,"Yes","No")</f>
        <v>Yes</v>
      </c>
    </row>
    <row r="1141" spans="1:20" x14ac:dyDescent="0.3">
      <c r="A1141" s="13" t="str">
        <f>Raw_Customers!A1138</f>
        <v>C001137</v>
      </c>
      <c r="B1141" s="13" t="str">
        <f>Raw_Customers!B1138</f>
        <v>Anita Jha</v>
      </c>
      <c r="C1141" s="13" t="str">
        <f>Raw_Customers!E1138</f>
        <v>Pune</v>
      </c>
      <c r="D1141" s="13" t="str">
        <f>Raw_Customers!F1138</f>
        <v>Tamil Nadu</v>
      </c>
      <c r="E1141" s="13" t="str">
        <f>Raw_Customers!H1138</f>
        <v>Active</v>
      </c>
      <c r="F1141" s="35">
        <f>Raw_Customers!G1138</f>
        <v>44432</v>
      </c>
      <c r="G1141" s="36" t="str">
        <f>IF(I1141=0,"",INT(_xlfn.MAXIFS(Raw_Recharges!$D$2:$D$3001,Raw_Recharges!$B$2:$B$3001,A1141)))</f>
        <v/>
      </c>
      <c r="H1141" s="12" t="str">
        <f>IF(I1141=0,"",RFM_Method!$C$5-G1141)</f>
        <v/>
      </c>
      <c r="I1141" s="12">
        <f>COUNTIFS(Raw_Recharges!$B$2:$B$3001,A1141)</f>
        <v>0</v>
      </c>
      <c r="J1141" s="37" t="str">
        <f>IF(I1141=0,"",SUMIFS(Raw_Recharges!$E$2:$E$3001,Raw_Recharges!$B$2:$B$3001,A1141))</f>
        <v/>
      </c>
      <c r="K1141" s="38">
        <f>IF(I1141=0,0,IF(H1141&lt;=RFM_Method!$C$22,5,IF(H1141&lt;=RFM_Method!$C$23,4,IF(H1141&lt;=RFM_Method!$C$24,3,IF(H1141&lt;=RFM_Method!$C$25,2,1)))))</f>
        <v>0</v>
      </c>
      <c r="L1141" s="38">
        <f>IF(I1141=0,0,IF(I1141&gt;=RFM_Method!$E$22,5,IF(I1141&gt;=RFM_Method!$E$23,4,IF(I1141&gt;=RFM_Method!$E$24,3,IF(I1141&gt;=RFM_Method!$E$25,2,1)))))</f>
        <v>0</v>
      </c>
      <c r="M1141" s="38">
        <f>IF(I1141=0,0,IF(J1141&gt;=RFM_Method!$D$25,5,IF(J1141&gt;=RFM_Method!$D$24,4,IF(J1141&gt;=RFM_Method!$D$23,3,IF(J1141&gt;=RFM_Method!$D$22,2,1)))))</f>
        <v>0</v>
      </c>
      <c r="N1141" s="38" t="str">
        <f t="shared" si="51"/>
        <v>000</v>
      </c>
      <c r="O1141" s="38">
        <f t="shared" si="52"/>
        <v>0</v>
      </c>
      <c r="P1141" s="38">
        <f t="shared" si="53"/>
        <v>0</v>
      </c>
      <c r="Q1141" s="12" t="str">
        <f>IF(I1141=0,"Never Recharged",INDEX(RFM_Method!$C$32:$G$36,6-K1141,P1141))</f>
        <v>Never Recharged</v>
      </c>
      <c r="R1141" s="39">
        <f>SUMIFS(Raw_DataUsage!$D$2:$D$5001,Raw_DataUsage!$B$2:$B$5001,A1141)/1024</f>
        <v>1.4349609375000001</v>
      </c>
      <c r="S1141" s="40">
        <f>SUMIFS(Raw_Calls!$D$2:$D$5001,Raw_Calls!$B$2:$B$5001,A1141)/60</f>
        <v>3.1</v>
      </c>
      <c r="T1141" s="38" t="str">
        <f>IF(COUNTIFS(Raw_Subscriptions!$B$2:$B$3001,A1141,Raw_Subscriptions!$F$2:$F$3001,"Active")&gt;0,"Yes","No")</f>
        <v>No</v>
      </c>
    </row>
    <row r="1142" spans="1:20" x14ac:dyDescent="0.3">
      <c r="A1142" s="13" t="str">
        <f>Raw_Customers!A1139</f>
        <v>C001138</v>
      </c>
      <c r="B1142" s="13" t="str">
        <f>Raw_Customers!B1139</f>
        <v>Priya Khan</v>
      </c>
      <c r="C1142" s="13" t="str">
        <f>Raw_Customers!E1139</f>
        <v>Hyderabad</v>
      </c>
      <c r="D1142" s="13" t="str">
        <f>Raw_Customers!F1139</f>
        <v>UP West</v>
      </c>
      <c r="E1142" s="13" t="str">
        <f>Raw_Customers!H1139</f>
        <v>Active</v>
      </c>
      <c r="F1142" s="35">
        <f>Raw_Customers!G1139</f>
        <v>44470</v>
      </c>
      <c r="G1142" s="36">
        <f>IF(I1142=0,"",INT(_xlfn.MAXIFS(Raw_Recharges!$D$2:$D$3001,Raw_Recharges!$B$2:$B$3001,A1142)))</f>
        <v>46043</v>
      </c>
      <c r="H1142" s="12">
        <f>IF(I1142=0,"",RFM_Method!$C$5-G1142)</f>
        <v>11</v>
      </c>
      <c r="I1142" s="12">
        <f>COUNTIFS(Raw_Recharges!$B$2:$B$3001,A1142)</f>
        <v>5</v>
      </c>
      <c r="J1142" s="37">
        <f>IF(I1142=0,"",SUMIFS(Raw_Recharges!$E$2:$E$3001,Raw_Recharges!$B$2:$B$3001,A1142))</f>
        <v>2845</v>
      </c>
      <c r="K1142" s="38">
        <f>IF(I1142=0,0,IF(H1142&lt;=RFM_Method!$C$22,5,IF(H1142&lt;=RFM_Method!$C$23,4,IF(H1142&lt;=RFM_Method!$C$24,3,IF(H1142&lt;=RFM_Method!$C$25,2,1)))))</f>
        <v>5</v>
      </c>
      <c r="L1142" s="38">
        <f>IF(I1142=0,0,IF(I1142&gt;=RFM_Method!$E$22,5,IF(I1142&gt;=RFM_Method!$E$23,4,IF(I1142&gt;=RFM_Method!$E$24,3,IF(I1142&gt;=RFM_Method!$E$25,2,1)))))</f>
        <v>5</v>
      </c>
      <c r="M1142" s="38">
        <f>IF(I1142=0,0,IF(J1142&gt;=RFM_Method!$D$25,5,IF(J1142&gt;=RFM_Method!$D$24,4,IF(J1142&gt;=RFM_Method!$D$23,3,IF(J1142&gt;=RFM_Method!$D$22,2,1)))))</f>
        <v>4</v>
      </c>
      <c r="N1142" s="38" t="str">
        <f t="shared" si="51"/>
        <v>554</v>
      </c>
      <c r="O1142" s="38">
        <f t="shared" si="52"/>
        <v>14</v>
      </c>
      <c r="P1142" s="38">
        <f t="shared" si="53"/>
        <v>5</v>
      </c>
      <c r="Q1142" s="12" t="str">
        <f>IF(I1142=0,"Never Recharged",INDEX(RFM_Method!$C$32:$G$36,6-K1142,P1142))</f>
        <v>Champions</v>
      </c>
      <c r="R1142" s="39">
        <f>SUMIFS(Raw_DataUsage!$D$2:$D$5001,Raw_DataUsage!$B$2:$B$5001,A1142)/1024</f>
        <v>6.3701074218749998</v>
      </c>
      <c r="S1142" s="40">
        <f>SUMIFS(Raw_Calls!$D$2:$D$5001,Raw_Calls!$B$2:$B$5001,A1142)/60</f>
        <v>26.2</v>
      </c>
      <c r="T1142" s="38" t="str">
        <f>IF(COUNTIFS(Raw_Subscriptions!$B$2:$B$3001,A1142,Raw_Subscriptions!$F$2:$F$3001,"Active")&gt;0,"Yes","No")</f>
        <v>Yes</v>
      </c>
    </row>
    <row r="1143" spans="1:20" x14ac:dyDescent="0.3">
      <c r="A1143" s="13" t="str">
        <f>Raw_Customers!A1140</f>
        <v>C001139</v>
      </c>
      <c r="B1143" s="13" t="str">
        <f>Raw_Customers!B1140</f>
        <v>Priya Khan</v>
      </c>
      <c r="C1143" s="13" t="str">
        <f>Raw_Customers!E1140</f>
        <v>Hyderabad</v>
      </c>
      <c r="D1143" s="13" t="str">
        <f>Raw_Customers!F1140</f>
        <v>Telangana</v>
      </c>
      <c r="E1143" s="13" t="str">
        <f>Raw_Customers!H1140</f>
        <v>Active</v>
      </c>
      <c r="F1143" s="35">
        <f>Raw_Customers!G1140</f>
        <v>45970</v>
      </c>
      <c r="G1143" s="36">
        <f>IF(I1143=0,"",INT(_xlfn.MAXIFS(Raw_Recharges!$D$2:$D$3001,Raw_Recharges!$B$2:$B$3001,A1143)))</f>
        <v>46044</v>
      </c>
      <c r="H1143" s="12">
        <f>IF(I1143=0,"",RFM_Method!$C$5-G1143)</f>
        <v>10</v>
      </c>
      <c r="I1143" s="12">
        <f>COUNTIFS(Raw_Recharges!$B$2:$B$3001,A1143)</f>
        <v>5</v>
      </c>
      <c r="J1143" s="37">
        <f>IF(I1143=0,"",SUMIFS(Raw_Recharges!$E$2:$E$3001,Raw_Recharges!$B$2:$B$3001,A1143))</f>
        <v>2745</v>
      </c>
      <c r="K1143" s="38">
        <f>IF(I1143=0,0,IF(H1143&lt;=RFM_Method!$C$22,5,IF(H1143&lt;=RFM_Method!$C$23,4,IF(H1143&lt;=RFM_Method!$C$24,3,IF(H1143&lt;=RFM_Method!$C$25,2,1)))))</f>
        <v>5</v>
      </c>
      <c r="L1143" s="38">
        <f>IF(I1143=0,0,IF(I1143&gt;=RFM_Method!$E$22,5,IF(I1143&gt;=RFM_Method!$E$23,4,IF(I1143&gt;=RFM_Method!$E$24,3,IF(I1143&gt;=RFM_Method!$E$25,2,1)))))</f>
        <v>5</v>
      </c>
      <c r="M1143" s="38">
        <f>IF(I1143=0,0,IF(J1143&gt;=RFM_Method!$D$25,5,IF(J1143&gt;=RFM_Method!$D$24,4,IF(J1143&gt;=RFM_Method!$D$23,3,IF(J1143&gt;=RFM_Method!$D$22,2,1)))))</f>
        <v>4</v>
      </c>
      <c r="N1143" s="38" t="str">
        <f t="shared" si="51"/>
        <v>554</v>
      </c>
      <c r="O1143" s="38">
        <f t="shared" si="52"/>
        <v>14</v>
      </c>
      <c r="P1143" s="38">
        <f t="shared" si="53"/>
        <v>5</v>
      </c>
      <c r="Q1143" s="12" t="str">
        <f>IF(I1143=0,"Never Recharged",INDEX(RFM_Method!$C$32:$G$36,6-K1143,P1143))</f>
        <v>Champions</v>
      </c>
      <c r="R1143" s="39">
        <f>SUMIFS(Raw_DataUsage!$D$2:$D$5001,Raw_DataUsage!$B$2:$B$5001,A1143)/1024</f>
        <v>5.0837011718749991</v>
      </c>
      <c r="S1143" s="40">
        <f>SUMIFS(Raw_Calls!$D$2:$D$5001,Raw_Calls!$B$2:$B$5001,A1143)/60</f>
        <v>61.783333333333331</v>
      </c>
      <c r="T1143" s="38" t="str">
        <f>IF(COUNTIFS(Raw_Subscriptions!$B$2:$B$3001,A1143,Raw_Subscriptions!$F$2:$F$3001,"Active")&gt;0,"Yes","No")</f>
        <v>Yes</v>
      </c>
    </row>
    <row r="1144" spans="1:20" x14ac:dyDescent="0.3">
      <c r="A1144" s="13" t="str">
        <f>Raw_Customers!A1141</f>
        <v>C001140</v>
      </c>
      <c r="B1144" s="13" t="str">
        <f>Raw_Customers!B1141</f>
        <v>Anita Reddy</v>
      </c>
      <c r="C1144" s="13" t="str">
        <f>Raw_Customers!E1141</f>
        <v>Mumbai</v>
      </c>
      <c r="D1144" s="13" t="str">
        <f>Raw_Customers!F1141</f>
        <v>Punjab</v>
      </c>
      <c r="E1144" s="13" t="str">
        <f>Raw_Customers!H1141</f>
        <v>Inactive</v>
      </c>
      <c r="F1144" s="35">
        <f>Raw_Customers!G1141</f>
        <v>45357</v>
      </c>
      <c r="G1144" s="36">
        <f>IF(I1144=0,"",INT(_xlfn.MAXIFS(Raw_Recharges!$D$2:$D$3001,Raw_Recharges!$B$2:$B$3001,A1144)))</f>
        <v>45970</v>
      </c>
      <c r="H1144" s="12">
        <f>IF(I1144=0,"",RFM_Method!$C$5-G1144)</f>
        <v>84</v>
      </c>
      <c r="I1144" s="12">
        <f>COUNTIFS(Raw_Recharges!$B$2:$B$3001,A1144)</f>
        <v>3</v>
      </c>
      <c r="J1144" s="37">
        <f>IF(I1144=0,"",SUMIFS(Raw_Recharges!$E$2:$E$3001,Raw_Recharges!$B$2:$B$3001,A1144))</f>
        <v>1297</v>
      </c>
      <c r="K1144" s="38">
        <f>IF(I1144=0,0,IF(H1144&lt;=RFM_Method!$C$22,5,IF(H1144&lt;=RFM_Method!$C$23,4,IF(H1144&lt;=RFM_Method!$C$24,3,IF(H1144&lt;=RFM_Method!$C$25,2,1)))))</f>
        <v>3</v>
      </c>
      <c r="L1144" s="38">
        <f>IF(I1144=0,0,IF(I1144&gt;=RFM_Method!$E$22,5,IF(I1144&gt;=RFM_Method!$E$23,4,IF(I1144&gt;=RFM_Method!$E$24,3,IF(I1144&gt;=RFM_Method!$E$25,2,1)))))</f>
        <v>3</v>
      </c>
      <c r="M1144" s="38">
        <f>IF(I1144=0,0,IF(J1144&gt;=RFM_Method!$D$25,5,IF(J1144&gt;=RFM_Method!$D$24,4,IF(J1144&gt;=RFM_Method!$D$23,3,IF(J1144&gt;=RFM_Method!$D$22,2,1)))))</f>
        <v>4</v>
      </c>
      <c r="N1144" s="38" t="str">
        <f t="shared" si="51"/>
        <v>334</v>
      </c>
      <c r="O1144" s="38">
        <f t="shared" si="52"/>
        <v>10</v>
      </c>
      <c r="P1144" s="38">
        <f t="shared" si="53"/>
        <v>4</v>
      </c>
      <c r="Q1144" s="12" t="str">
        <f>IF(I1144=0,"Never Recharged",INDEX(RFM_Method!$C$32:$G$36,6-K1144,P1144))</f>
        <v>Loyal Customers</v>
      </c>
      <c r="R1144" s="39">
        <f>SUMIFS(Raw_DataUsage!$D$2:$D$5001,Raw_DataUsage!$B$2:$B$5001,A1144)/1024</f>
        <v>2.3899414062500002</v>
      </c>
      <c r="S1144" s="40">
        <f>SUMIFS(Raw_Calls!$D$2:$D$5001,Raw_Calls!$B$2:$B$5001,A1144)/60</f>
        <v>74.333333333333329</v>
      </c>
      <c r="T1144" s="38" t="str">
        <f>IF(COUNTIFS(Raw_Subscriptions!$B$2:$B$3001,A1144,Raw_Subscriptions!$F$2:$F$3001,"Active")&gt;0,"Yes","No")</f>
        <v>Yes</v>
      </c>
    </row>
    <row r="1145" spans="1:20" x14ac:dyDescent="0.3">
      <c r="A1145" s="13" t="str">
        <f>Raw_Customers!A1142</f>
        <v>C001141</v>
      </c>
      <c r="B1145" s="13" t="str">
        <f>Raw_Customers!B1142</f>
        <v>Vikram Singh</v>
      </c>
      <c r="C1145" s="13" t="str">
        <f>Raw_Customers!E1142</f>
        <v>Mumbai</v>
      </c>
      <c r="D1145" s="13" t="str">
        <f>Raw_Customers!F1142</f>
        <v>UP West</v>
      </c>
      <c r="E1145" s="13" t="str">
        <f>Raw_Customers!H1142</f>
        <v>Inactive</v>
      </c>
      <c r="F1145" s="35">
        <f>Raw_Customers!G1142</f>
        <v>44367</v>
      </c>
      <c r="G1145" s="36">
        <f>IF(I1145=0,"",INT(_xlfn.MAXIFS(Raw_Recharges!$D$2:$D$3001,Raw_Recharges!$B$2:$B$3001,A1145)))</f>
        <v>45905</v>
      </c>
      <c r="H1145" s="12">
        <f>IF(I1145=0,"",RFM_Method!$C$5-G1145)</f>
        <v>149</v>
      </c>
      <c r="I1145" s="12">
        <f>COUNTIFS(Raw_Recharges!$B$2:$B$3001,A1145)</f>
        <v>1</v>
      </c>
      <c r="J1145" s="37">
        <f>IF(I1145=0,"",SUMIFS(Raw_Recharges!$E$2:$E$3001,Raw_Recharges!$B$2:$B$3001,A1145))</f>
        <v>499</v>
      </c>
      <c r="K1145" s="38">
        <f>IF(I1145=0,0,IF(H1145&lt;=RFM_Method!$C$22,5,IF(H1145&lt;=RFM_Method!$C$23,4,IF(H1145&lt;=RFM_Method!$C$24,3,IF(H1145&lt;=RFM_Method!$C$25,2,1)))))</f>
        <v>2</v>
      </c>
      <c r="L1145" s="38">
        <f>IF(I1145=0,0,IF(I1145&gt;=RFM_Method!$E$22,5,IF(I1145&gt;=RFM_Method!$E$23,4,IF(I1145&gt;=RFM_Method!$E$24,3,IF(I1145&gt;=RFM_Method!$E$25,2,1)))))</f>
        <v>1</v>
      </c>
      <c r="M1145" s="38">
        <f>IF(I1145=0,0,IF(J1145&gt;=RFM_Method!$D$25,5,IF(J1145&gt;=RFM_Method!$D$24,4,IF(J1145&gt;=RFM_Method!$D$23,3,IF(J1145&gt;=RFM_Method!$D$22,2,1)))))</f>
        <v>2</v>
      </c>
      <c r="N1145" s="38" t="str">
        <f t="shared" si="51"/>
        <v>212</v>
      </c>
      <c r="O1145" s="38">
        <f t="shared" si="52"/>
        <v>5</v>
      </c>
      <c r="P1145" s="38">
        <f t="shared" si="53"/>
        <v>2</v>
      </c>
      <c r="Q1145" s="12" t="str">
        <f>IF(I1145=0,"Never Recharged",INDEX(RFM_Method!$C$32:$G$36,6-K1145,P1145))</f>
        <v>About to Sleep</v>
      </c>
      <c r="R1145" s="39">
        <f>SUMIFS(Raw_DataUsage!$D$2:$D$5001,Raw_DataUsage!$B$2:$B$5001,A1145)/1024</f>
        <v>3.381083984375</v>
      </c>
      <c r="S1145" s="40">
        <f>SUMIFS(Raw_Calls!$D$2:$D$5001,Raw_Calls!$B$2:$B$5001,A1145)/60</f>
        <v>60.233333333333334</v>
      </c>
      <c r="T1145" s="38" t="str">
        <f>IF(COUNTIFS(Raw_Subscriptions!$B$2:$B$3001,A1145,Raw_Subscriptions!$F$2:$F$3001,"Active")&gt;0,"Yes","No")</f>
        <v>No</v>
      </c>
    </row>
    <row r="1146" spans="1:20" x14ac:dyDescent="0.3">
      <c r="A1146" s="13" t="str">
        <f>Raw_Customers!A1143</f>
        <v>C001142</v>
      </c>
      <c r="B1146" s="13" t="str">
        <f>Raw_Customers!B1143</f>
        <v>Pooja Kumar</v>
      </c>
      <c r="C1146" s="13" t="str">
        <f>Raw_Customers!E1143</f>
        <v>Hyderabad</v>
      </c>
      <c r="D1146" s="13" t="str">
        <f>Raw_Customers!F1143</f>
        <v>Gujarat</v>
      </c>
      <c r="E1146" s="13" t="str">
        <f>Raw_Customers!H1143</f>
        <v>Inactive</v>
      </c>
      <c r="F1146" s="35">
        <f>Raw_Customers!G1143</f>
        <v>44089</v>
      </c>
      <c r="G1146" s="36" t="str">
        <f>IF(I1146=0,"",INT(_xlfn.MAXIFS(Raw_Recharges!$D$2:$D$3001,Raw_Recharges!$B$2:$B$3001,A1146)))</f>
        <v/>
      </c>
      <c r="H1146" s="12" t="str">
        <f>IF(I1146=0,"",RFM_Method!$C$5-G1146)</f>
        <v/>
      </c>
      <c r="I1146" s="12">
        <f>COUNTIFS(Raw_Recharges!$B$2:$B$3001,A1146)</f>
        <v>0</v>
      </c>
      <c r="J1146" s="37" t="str">
        <f>IF(I1146=0,"",SUMIFS(Raw_Recharges!$E$2:$E$3001,Raw_Recharges!$B$2:$B$3001,A1146))</f>
        <v/>
      </c>
      <c r="K1146" s="38">
        <f>IF(I1146=0,0,IF(H1146&lt;=RFM_Method!$C$22,5,IF(H1146&lt;=RFM_Method!$C$23,4,IF(H1146&lt;=RFM_Method!$C$24,3,IF(H1146&lt;=RFM_Method!$C$25,2,1)))))</f>
        <v>0</v>
      </c>
      <c r="L1146" s="38">
        <f>IF(I1146=0,0,IF(I1146&gt;=RFM_Method!$E$22,5,IF(I1146&gt;=RFM_Method!$E$23,4,IF(I1146&gt;=RFM_Method!$E$24,3,IF(I1146&gt;=RFM_Method!$E$25,2,1)))))</f>
        <v>0</v>
      </c>
      <c r="M1146" s="38">
        <f>IF(I1146=0,0,IF(J1146&gt;=RFM_Method!$D$25,5,IF(J1146&gt;=RFM_Method!$D$24,4,IF(J1146&gt;=RFM_Method!$D$23,3,IF(J1146&gt;=RFM_Method!$D$22,2,1)))))</f>
        <v>0</v>
      </c>
      <c r="N1146" s="38" t="str">
        <f t="shared" si="51"/>
        <v>000</v>
      </c>
      <c r="O1146" s="38">
        <f t="shared" si="52"/>
        <v>0</v>
      </c>
      <c r="P1146" s="38">
        <f t="shared" si="53"/>
        <v>0</v>
      </c>
      <c r="Q1146" s="12" t="str">
        <f>IF(I1146=0,"Never Recharged",INDEX(RFM_Method!$C$32:$G$36,6-K1146,P1146))</f>
        <v>Never Recharged</v>
      </c>
      <c r="R1146" s="39">
        <f>SUMIFS(Raw_DataUsage!$D$2:$D$5001,Raw_DataUsage!$B$2:$B$5001,A1146)/1024</f>
        <v>5.8277734374999994</v>
      </c>
      <c r="S1146" s="40">
        <f>SUMIFS(Raw_Calls!$D$2:$D$5001,Raw_Calls!$B$2:$B$5001,A1146)/60</f>
        <v>77.316666666666663</v>
      </c>
      <c r="T1146" s="38" t="str">
        <f>IF(COUNTIFS(Raw_Subscriptions!$B$2:$B$3001,A1146,Raw_Subscriptions!$F$2:$F$3001,"Active")&gt;0,"Yes","No")</f>
        <v>No</v>
      </c>
    </row>
    <row r="1147" spans="1:20" x14ac:dyDescent="0.3">
      <c r="A1147" s="13" t="str">
        <f>Raw_Customers!A1144</f>
        <v>C001143</v>
      </c>
      <c r="B1147" s="13" t="str">
        <f>Raw_Customers!B1144</f>
        <v>Neha Gupta</v>
      </c>
      <c r="C1147" s="13" t="str">
        <f>Raw_Customers!E1144</f>
        <v>Pune</v>
      </c>
      <c r="D1147" s="13" t="str">
        <f>Raw_Customers!F1144</f>
        <v>Delhi NCR</v>
      </c>
      <c r="E1147" s="13" t="str">
        <f>Raw_Customers!H1144</f>
        <v>Active</v>
      </c>
      <c r="F1147" s="35">
        <f>Raw_Customers!G1144</f>
        <v>45754</v>
      </c>
      <c r="G1147" s="36">
        <f>IF(I1147=0,"",INT(_xlfn.MAXIFS(Raw_Recharges!$D$2:$D$3001,Raw_Recharges!$B$2:$B$3001,A1147)))</f>
        <v>45993</v>
      </c>
      <c r="H1147" s="12">
        <f>IF(I1147=0,"",RFM_Method!$C$5-G1147)</f>
        <v>61</v>
      </c>
      <c r="I1147" s="12">
        <f>COUNTIFS(Raw_Recharges!$B$2:$B$3001,A1147)</f>
        <v>2</v>
      </c>
      <c r="J1147" s="37">
        <f>IF(I1147=0,"",SUMIFS(Raw_Recharges!$E$2:$E$3001,Raw_Recharges!$B$2:$B$3001,A1147))</f>
        <v>3665</v>
      </c>
      <c r="K1147" s="38">
        <f>IF(I1147=0,0,IF(H1147&lt;=RFM_Method!$C$22,5,IF(H1147&lt;=RFM_Method!$C$23,4,IF(H1147&lt;=RFM_Method!$C$24,3,IF(H1147&lt;=RFM_Method!$C$25,2,1)))))</f>
        <v>4</v>
      </c>
      <c r="L1147" s="38">
        <f>IF(I1147=0,0,IF(I1147&gt;=RFM_Method!$E$22,5,IF(I1147&gt;=RFM_Method!$E$23,4,IF(I1147&gt;=RFM_Method!$E$24,3,IF(I1147&gt;=RFM_Method!$E$25,2,1)))))</f>
        <v>2</v>
      </c>
      <c r="M1147" s="38">
        <f>IF(I1147=0,0,IF(J1147&gt;=RFM_Method!$D$25,5,IF(J1147&gt;=RFM_Method!$D$24,4,IF(J1147&gt;=RFM_Method!$D$23,3,IF(J1147&gt;=RFM_Method!$D$22,2,1)))))</f>
        <v>5</v>
      </c>
      <c r="N1147" s="38" t="str">
        <f t="shared" si="51"/>
        <v>425</v>
      </c>
      <c r="O1147" s="38">
        <f t="shared" si="52"/>
        <v>11</v>
      </c>
      <c r="P1147" s="38">
        <f t="shared" si="53"/>
        <v>4</v>
      </c>
      <c r="Q1147" s="12" t="str">
        <f>IF(I1147=0,"Never Recharged",INDEX(RFM_Method!$C$32:$G$36,6-K1147,P1147))</f>
        <v>Loyal Customers</v>
      </c>
      <c r="R1147" s="39">
        <f>SUMIFS(Raw_DataUsage!$D$2:$D$5001,Raw_DataUsage!$B$2:$B$5001,A1147)/1024</f>
        <v>0.574462890625</v>
      </c>
      <c r="S1147" s="40">
        <f>SUMIFS(Raw_Calls!$D$2:$D$5001,Raw_Calls!$B$2:$B$5001,A1147)/60</f>
        <v>28.45</v>
      </c>
      <c r="T1147" s="38" t="str">
        <f>IF(COUNTIFS(Raw_Subscriptions!$B$2:$B$3001,A1147,Raw_Subscriptions!$F$2:$F$3001,"Active")&gt;0,"Yes","No")</f>
        <v>No</v>
      </c>
    </row>
    <row r="1148" spans="1:20" x14ac:dyDescent="0.3">
      <c r="A1148" s="13" t="str">
        <f>Raw_Customers!A1145</f>
        <v>C001144</v>
      </c>
      <c r="B1148" s="13" t="str">
        <f>Raw_Customers!B1145</f>
        <v>Amit Mishra</v>
      </c>
      <c r="C1148" s="13" t="str">
        <f>Raw_Customers!E1145</f>
        <v>Mumbai</v>
      </c>
      <c r="D1148" s="13" t="str">
        <f>Raw_Customers!F1145</f>
        <v>UP West</v>
      </c>
      <c r="E1148" s="13" t="str">
        <f>Raw_Customers!H1145</f>
        <v>Active</v>
      </c>
      <c r="F1148" s="35">
        <f>Raw_Customers!G1145</f>
        <v>45895</v>
      </c>
      <c r="G1148" s="36">
        <f>IF(I1148=0,"",INT(_xlfn.MAXIFS(Raw_Recharges!$D$2:$D$3001,Raw_Recharges!$B$2:$B$3001,A1148)))</f>
        <v>46016</v>
      </c>
      <c r="H1148" s="12">
        <f>IF(I1148=0,"",RFM_Method!$C$5-G1148)</f>
        <v>38</v>
      </c>
      <c r="I1148" s="12">
        <f>COUNTIFS(Raw_Recharges!$B$2:$B$3001,A1148)</f>
        <v>4</v>
      </c>
      <c r="J1148" s="37">
        <f>IF(I1148=0,"",SUMIFS(Raw_Recharges!$E$2:$E$3001,Raw_Recharges!$B$2:$B$3001,A1148))</f>
        <v>3995</v>
      </c>
      <c r="K1148" s="38">
        <f>IF(I1148=0,0,IF(H1148&lt;=RFM_Method!$C$22,5,IF(H1148&lt;=RFM_Method!$C$23,4,IF(H1148&lt;=RFM_Method!$C$24,3,IF(H1148&lt;=RFM_Method!$C$25,2,1)))))</f>
        <v>5</v>
      </c>
      <c r="L1148" s="38">
        <f>IF(I1148=0,0,IF(I1148&gt;=RFM_Method!$E$22,5,IF(I1148&gt;=RFM_Method!$E$23,4,IF(I1148&gt;=RFM_Method!$E$24,3,IF(I1148&gt;=RFM_Method!$E$25,2,1)))))</f>
        <v>4</v>
      </c>
      <c r="M1148" s="38">
        <f>IF(I1148=0,0,IF(J1148&gt;=RFM_Method!$D$25,5,IF(J1148&gt;=RFM_Method!$D$24,4,IF(J1148&gt;=RFM_Method!$D$23,3,IF(J1148&gt;=RFM_Method!$D$22,2,1)))))</f>
        <v>5</v>
      </c>
      <c r="N1148" s="38" t="str">
        <f t="shared" si="51"/>
        <v>545</v>
      </c>
      <c r="O1148" s="38">
        <f t="shared" si="52"/>
        <v>14</v>
      </c>
      <c r="P1148" s="38">
        <f t="shared" si="53"/>
        <v>5</v>
      </c>
      <c r="Q1148" s="12" t="str">
        <f>IF(I1148=0,"Never Recharged",INDEX(RFM_Method!$C$32:$G$36,6-K1148,P1148))</f>
        <v>Champions</v>
      </c>
      <c r="R1148" s="39">
        <f>SUMIFS(Raw_DataUsage!$D$2:$D$5001,Raw_DataUsage!$B$2:$B$5001,A1148)/1024</f>
        <v>0</v>
      </c>
      <c r="S1148" s="40">
        <f>SUMIFS(Raw_Calls!$D$2:$D$5001,Raw_Calls!$B$2:$B$5001,A1148)/60</f>
        <v>57.55</v>
      </c>
      <c r="T1148" s="38" t="str">
        <f>IF(COUNTIFS(Raw_Subscriptions!$B$2:$B$3001,A1148,Raw_Subscriptions!$F$2:$F$3001,"Active")&gt;0,"Yes","No")</f>
        <v>Yes</v>
      </c>
    </row>
    <row r="1149" spans="1:20" x14ac:dyDescent="0.3">
      <c r="A1149" s="13" t="str">
        <f>Raw_Customers!A1146</f>
        <v>C001145</v>
      </c>
      <c r="B1149" s="13" t="str">
        <f>Raw_Customers!B1146</f>
        <v>Simran Mishra</v>
      </c>
      <c r="C1149" s="13" t="str">
        <f>Raw_Customers!E1146</f>
        <v>Chennai</v>
      </c>
      <c r="D1149" s="13" t="str">
        <f>Raw_Customers!F1146</f>
        <v>Gujarat</v>
      </c>
      <c r="E1149" s="13" t="str">
        <f>Raw_Customers!H1146</f>
        <v>Active</v>
      </c>
      <c r="F1149" s="35">
        <f>Raw_Customers!G1146</f>
        <v>45655</v>
      </c>
      <c r="G1149" s="36">
        <f>IF(I1149=0,"",INT(_xlfn.MAXIFS(Raw_Recharges!$D$2:$D$3001,Raw_Recharges!$B$2:$B$3001,A1149)))</f>
        <v>45804</v>
      </c>
      <c r="H1149" s="12">
        <f>IF(I1149=0,"",RFM_Method!$C$5-G1149)</f>
        <v>250</v>
      </c>
      <c r="I1149" s="12">
        <f>COUNTIFS(Raw_Recharges!$B$2:$B$3001,A1149)</f>
        <v>1</v>
      </c>
      <c r="J1149" s="37">
        <f>IF(I1149=0,"",SUMIFS(Raw_Recharges!$E$2:$E$3001,Raw_Recharges!$B$2:$B$3001,A1149))</f>
        <v>499</v>
      </c>
      <c r="K1149" s="38">
        <f>IF(I1149=0,0,IF(H1149&lt;=RFM_Method!$C$22,5,IF(H1149&lt;=RFM_Method!$C$23,4,IF(H1149&lt;=RFM_Method!$C$24,3,IF(H1149&lt;=RFM_Method!$C$25,2,1)))))</f>
        <v>1</v>
      </c>
      <c r="L1149" s="38">
        <f>IF(I1149=0,0,IF(I1149&gt;=RFM_Method!$E$22,5,IF(I1149&gt;=RFM_Method!$E$23,4,IF(I1149&gt;=RFM_Method!$E$24,3,IF(I1149&gt;=RFM_Method!$E$25,2,1)))))</f>
        <v>1</v>
      </c>
      <c r="M1149" s="38">
        <f>IF(I1149=0,0,IF(J1149&gt;=RFM_Method!$D$25,5,IF(J1149&gt;=RFM_Method!$D$24,4,IF(J1149&gt;=RFM_Method!$D$23,3,IF(J1149&gt;=RFM_Method!$D$22,2,1)))))</f>
        <v>2</v>
      </c>
      <c r="N1149" s="38" t="str">
        <f t="shared" si="51"/>
        <v>112</v>
      </c>
      <c r="O1149" s="38">
        <f t="shared" si="52"/>
        <v>4</v>
      </c>
      <c r="P1149" s="38">
        <f t="shared" si="53"/>
        <v>2</v>
      </c>
      <c r="Q1149" s="12" t="str">
        <f>IF(I1149=0,"Never Recharged",INDEX(RFM_Method!$C$32:$G$36,6-K1149,P1149))</f>
        <v>Hibernating</v>
      </c>
      <c r="R1149" s="39">
        <f>SUMIFS(Raw_DataUsage!$D$2:$D$5001,Raw_DataUsage!$B$2:$B$5001,A1149)/1024</f>
        <v>7.0928515624999999</v>
      </c>
      <c r="S1149" s="40">
        <f>SUMIFS(Raw_Calls!$D$2:$D$5001,Raw_Calls!$B$2:$B$5001,A1149)/60</f>
        <v>22.833333333333332</v>
      </c>
      <c r="T1149" s="38" t="str">
        <f>IF(COUNTIFS(Raw_Subscriptions!$B$2:$B$3001,A1149,Raw_Subscriptions!$F$2:$F$3001,"Active")&gt;0,"Yes","No")</f>
        <v>No</v>
      </c>
    </row>
    <row r="1150" spans="1:20" x14ac:dyDescent="0.3">
      <c r="A1150" s="13" t="str">
        <f>Raw_Customers!A1147</f>
        <v>C001146</v>
      </c>
      <c r="B1150" s="13" t="str">
        <f>Raw_Customers!B1147</f>
        <v>Neha Sharma</v>
      </c>
      <c r="C1150" s="13" t="str">
        <f>Raw_Customers!E1147</f>
        <v>Chennai</v>
      </c>
      <c r="D1150" s="13" t="str">
        <f>Raw_Customers!F1147</f>
        <v>Punjab</v>
      </c>
      <c r="E1150" s="13" t="str">
        <f>Raw_Customers!H1147</f>
        <v>Active</v>
      </c>
      <c r="F1150" s="35">
        <f>Raw_Customers!G1147</f>
        <v>44668</v>
      </c>
      <c r="G1150" s="36">
        <f>IF(I1150=0,"",INT(_xlfn.MAXIFS(Raw_Recharges!$D$2:$D$3001,Raw_Recharges!$B$2:$B$3001,A1150)))</f>
        <v>45957</v>
      </c>
      <c r="H1150" s="12">
        <f>IF(I1150=0,"",RFM_Method!$C$5-G1150)</f>
        <v>97</v>
      </c>
      <c r="I1150" s="12">
        <f>COUNTIFS(Raw_Recharges!$B$2:$B$3001,A1150)</f>
        <v>2</v>
      </c>
      <c r="J1150" s="37">
        <f>IF(I1150=0,"",SUMIFS(Raw_Recharges!$E$2:$E$3001,Raw_Recharges!$B$2:$B$3001,A1150))</f>
        <v>778</v>
      </c>
      <c r="K1150" s="38">
        <f>IF(I1150=0,0,IF(H1150&lt;=RFM_Method!$C$22,5,IF(H1150&lt;=RFM_Method!$C$23,4,IF(H1150&lt;=RFM_Method!$C$24,3,IF(H1150&lt;=RFM_Method!$C$25,2,1)))))</f>
        <v>3</v>
      </c>
      <c r="L1150" s="38">
        <f>IF(I1150=0,0,IF(I1150&gt;=RFM_Method!$E$22,5,IF(I1150&gt;=RFM_Method!$E$23,4,IF(I1150&gt;=RFM_Method!$E$24,3,IF(I1150&gt;=RFM_Method!$E$25,2,1)))))</f>
        <v>2</v>
      </c>
      <c r="M1150" s="38">
        <f>IF(I1150=0,0,IF(J1150&gt;=RFM_Method!$D$25,5,IF(J1150&gt;=RFM_Method!$D$24,4,IF(J1150&gt;=RFM_Method!$D$23,3,IF(J1150&gt;=RFM_Method!$D$22,2,1)))))</f>
        <v>3</v>
      </c>
      <c r="N1150" s="38" t="str">
        <f t="shared" si="51"/>
        <v>323</v>
      </c>
      <c r="O1150" s="38">
        <f t="shared" si="52"/>
        <v>8</v>
      </c>
      <c r="P1150" s="38">
        <f t="shared" si="53"/>
        <v>3</v>
      </c>
      <c r="Q1150" s="12" t="str">
        <f>IF(I1150=0,"Never Recharged",INDEX(RFM_Method!$C$32:$G$36,6-K1150,P1150))</f>
        <v>Need Attention</v>
      </c>
      <c r="R1150" s="39">
        <f>SUMIFS(Raw_DataUsage!$D$2:$D$5001,Raw_DataUsage!$B$2:$B$5001,A1150)/1024</f>
        <v>0</v>
      </c>
      <c r="S1150" s="40">
        <f>SUMIFS(Raw_Calls!$D$2:$D$5001,Raw_Calls!$B$2:$B$5001,A1150)/60</f>
        <v>0</v>
      </c>
      <c r="T1150" s="38" t="str">
        <f>IF(COUNTIFS(Raw_Subscriptions!$B$2:$B$3001,A1150,Raw_Subscriptions!$F$2:$F$3001,"Active")&gt;0,"Yes","No")</f>
        <v>Yes</v>
      </c>
    </row>
    <row r="1151" spans="1:20" x14ac:dyDescent="0.3">
      <c r="A1151" s="13" t="str">
        <f>Raw_Customers!A1148</f>
        <v>C001147</v>
      </c>
      <c r="B1151" s="13" t="str">
        <f>Raw_Customers!B1148</f>
        <v>Anita Khan</v>
      </c>
      <c r="C1151" s="13" t="str">
        <f>Raw_Customers!E1148</f>
        <v>Mumbai</v>
      </c>
      <c r="D1151" s="13" t="str">
        <f>Raw_Customers!F1148</f>
        <v>Punjab</v>
      </c>
      <c r="E1151" s="13" t="str">
        <f>Raw_Customers!H1148</f>
        <v>Active</v>
      </c>
      <c r="F1151" s="35">
        <f>Raw_Customers!G1148</f>
        <v>44559</v>
      </c>
      <c r="G1151" s="36" t="str">
        <f>IF(I1151=0,"",INT(_xlfn.MAXIFS(Raw_Recharges!$D$2:$D$3001,Raw_Recharges!$B$2:$B$3001,A1151)))</f>
        <v/>
      </c>
      <c r="H1151" s="12" t="str">
        <f>IF(I1151=0,"",RFM_Method!$C$5-G1151)</f>
        <v/>
      </c>
      <c r="I1151" s="12">
        <f>COUNTIFS(Raw_Recharges!$B$2:$B$3001,A1151)</f>
        <v>0</v>
      </c>
      <c r="J1151" s="37" t="str">
        <f>IF(I1151=0,"",SUMIFS(Raw_Recharges!$E$2:$E$3001,Raw_Recharges!$B$2:$B$3001,A1151))</f>
        <v/>
      </c>
      <c r="K1151" s="38">
        <f>IF(I1151=0,0,IF(H1151&lt;=RFM_Method!$C$22,5,IF(H1151&lt;=RFM_Method!$C$23,4,IF(H1151&lt;=RFM_Method!$C$24,3,IF(H1151&lt;=RFM_Method!$C$25,2,1)))))</f>
        <v>0</v>
      </c>
      <c r="L1151" s="38">
        <f>IF(I1151=0,0,IF(I1151&gt;=RFM_Method!$E$22,5,IF(I1151&gt;=RFM_Method!$E$23,4,IF(I1151&gt;=RFM_Method!$E$24,3,IF(I1151&gt;=RFM_Method!$E$25,2,1)))))</f>
        <v>0</v>
      </c>
      <c r="M1151" s="38">
        <f>IF(I1151=0,0,IF(J1151&gt;=RFM_Method!$D$25,5,IF(J1151&gt;=RFM_Method!$D$24,4,IF(J1151&gt;=RFM_Method!$D$23,3,IF(J1151&gt;=RFM_Method!$D$22,2,1)))))</f>
        <v>0</v>
      </c>
      <c r="N1151" s="38" t="str">
        <f t="shared" si="51"/>
        <v>000</v>
      </c>
      <c r="O1151" s="38">
        <f t="shared" si="52"/>
        <v>0</v>
      </c>
      <c r="P1151" s="38">
        <f t="shared" si="53"/>
        <v>0</v>
      </c>
      <c r="Q1151" s="12" t="str">
        <f>IF(I1151=0,"Never Recharged",INDEX(RFM_Method!$C$32:$G$36,6-K1151,P1151))</f>
        <v>Never Recharged</v>
      </c>
      <c r="R1151" s="39">
        <f>SUMIFS(Raw_DataUsage!$D$2:$D$5001,Raw_DataUsage!$B$2:$B$5001,A1151)/1024</f>
        <v>1.3726464843749999</v>
      </c>
      <c r="S1151" s="40">
        <f>SUMIFS(Raw_Calls!$D$2:$D$5001,Raw_Calls!$B$2:$B$5001,A1151)/60</f>
        <v>128.61666666666667</v>
      </c>
      <c r="T1151" s="38" t="str">
        <f>IF(COUNTIFS(Raw_Subscriptions!$B$2:$B$3001,A1151,Raw_Subscriptions!$F$2:$F$3001,"Active")&gt;0,"Yes","No")</f>
        <v>No</v>
      </c>
    </row>
    <row r="1152" spans="1:20" x14ac:dyDescent="0.3">
      <c r="A1152" s="13" t="str">
        <f>Raw_Customers!A1149</f>
        <v>C001148</v>
      </c>
      <c r="B1152" s="13" t="str">
        <f>Raw_Customers!B1149</f>
        <v>Neha Singh</v>
      </c>
      <c r="C1152" s="13" t="str">
        <f>Raw_Customers!E1149</f>
        <v>Pune</v>
      </c>
      <c r="D1152" s="13" t="str">
        <f>Raw_Customers!F1149</f>
        <v>Punjab</v>
      </c>
      <c r="E1152" s="13" t="str">
        <f>Raw_Customers!H1149</f>
        <v>Active</v>
      </c>
      <c r="F1152" s="35">
        <f>Raw_Customers!G1149</f>
        <v>44864</v>
      </c>
      <c r="G1152" s="36">
        <f>IF(I1152=0,"",INT(_xlfn.MAXIFS(Raw_Recharges!$D$2:$D$3001,Raw_Recharges!$B$2:$B$3001,A1152)))</f>
        <v>45998</v>
      </c>
      <c r="H1152" s="12">
        <f>IF(I1152=0,"",RFM_Method!$C$5-G1152)</f>
        <v>56</v>
      </c>
      <c r="I1152" s="12">
        <f>COUNTIFS(Raw_Recharges!$B$2:$B$3001,A1152)</f>
        <v>1</v>
      </c>
      <c r="J1152" s="37">
        <f>IF(I1152=0,"",SUMIFS(Raw_Recharges!$E$2:$E$3001,Raw_Recharges!$B$2:$B$3001,A1152))</f>
        <v>99</v>
      </c>
      <c r="K1152" s="38">
        <f>IF(I1152=0,0,IF(H1152&lt;=RFM_Method!$C$22,5,IF(H1152&lt;=RFM_Method!$C$23,4,IF(H1152&lt;=RFM_Method!$C$24,3,IF(H1152&lt;=RFM_Method!$C$25,2,1)))))</f>
        <v>4</v>
      </c>
      <c r="L1152" s="38">
        <f>IF(I1152=0,0,IF(I1152&gt;=RFM_Method!$E$22,5,IF(I1152&gt;=RFM_Method!$E$23,4,IF(I1152&gt;=RFM_Method!$E$24,3,IF(I1152&gt;=RFM_Method!$E$25,2,1)))))</f>
        <v>1</v>
      </c>
      <c r="M1152" s="38">
        <f>IF(I1152=0,0,IF(J1152&gt;=RFM_Method!$D$25,5,IF(J1152&gt;=RFM_Method!$D$24,4,IF(J1152&gt;=RFM_Method!$D$23,3,IF(J1152&gt;=RFM_Method!$D$22,2,1)))))</f>
        <v>1</v>
      </c>
      <c r="N1152" s="38" t="str">
        <f t="shared" si="51"/>
        <v>411</v>
      </c>
      <c r="O1152" s="38">
        <f t="shared" si="52"/>
        <v>6</v>
      </c>
      <c r="P1152" s="38">
        <f t="shared" si="53"/>
        <v>1</v>
      </c>
      <c r="Q1152" s="12" t="str">
        <f>IF(I1152=0,"Never Recharged",INDEX(RFM_Method!$C$32:$G$36,6-K1152,P1152))</f>
        <v>Promising</v>
      </c>
      <c r="R1152" s="39">
        <f>SUMIFS(Raw_DataUsage!$D$2:$D$5001,Raw_DataUsage!$B$2:$B$5001,A1152)/1024</f>
        <v>1.6423925781249999</v>
      </c>
      <c r="S1152" s="40">
        <f>SUMIFS(Raw_Calls!$D$2:$D$5001,Raw_Calls!$B$2:$B$5001,A1152)/60</f>
        <v>51.06666666666667</v>
      </c>
      <c r="T1152" s="38" t="str">
        <f>IF(COUNTIFS(Raw_Subscriptions!$B$2:$B$3001,A1152,Raw_Subscriptions!$F$2:$F$3001,"Active")&gt;0,"Yes","No")</f>
        <v>Yes</v>
      </c>
    </row>
    <row r="1153" spans="1:20" x14ac:dyDescent="0.3">
      <c r="A1153" s="13" t="str">
        <f>Raw_Customers!A1150</f>
        <v>C001149</v>
      </c>
      <c r="B1153" s="13" t="str">
        <f>Raw_Customers!B1150</f>
        <v>Vikram Kumar</v>
      </c>
      <c r="C1153" s="13" t="str">
        <f>Raw_Customers!E1150</f>
        <v>Chennai</v>
      </c>
      <c r="D1153" s="13" t="str">
        <f>Raw_Customers!F1150</f>
        <v>UP East</v>
      </c>
      <c r="E1153" s="13" t="str">
        <f>Raw_Customers!H1150</f>
        <v>Active</v>
      </c>
      <c r="F1153" s="35">
        <f>Raw_Customers!G1150</f>
        <v>44070</v>
      </c>
      <c r="G1153" s="36">
        <f>IF(I1153=0,"",INT(_xlfn.MAXIFS(Raw_Recharges!$D$2:$D$3001,Raw_Recharges!$B$2:$B$3001,A1153)))</f>
        <v>45881</v>
      </c>
      <c r="H1153" s="12">
        <f>IF(I1153=0,"",RFM_Method!$C$5-G1153)</f>
        <v>173</v>
      </c>
      <c r="I1153" s="12">
        <f>COUNTIFS(Raw_Recharges!$B$2:$B$3001,A1153)</f>
        <v>1</v>
      </c>
      <c r="J1153" s="37">
        <f>IF(I1153=0,"",SUMIFS(Raw_Recharges!$E$2:$E$3001,Raw_Recharges!$B$2:$B$3001,A1153))</f>
        <v>666</v>
      </c>
      <c r="K1153" s="38">
        <f>IF(I1153=0,0,IF(H1153&lt;=RFM_Method!$C$22,5,IF(H1153&lt;=RFM_Method!$C$23,4,IF(H1153&lt;=RFM_Method!$C$24,3,IF(H1153&lt;=RFM_Method!$C$25,2,1)))))</f>
        <v>2</v>
      </c>
      <c r="L1153" s="38">
        <f>IF(I1153=0,0,IF(I1153&gt;=RFM_Method!$E$22,5,IF(I1153&gt;=RFM_Method!$E$23,4,IF(I1153&gt;=RFM_Method!$E$24,3,IF(I1153&gt;=RFM_Method!$E$25,2,1)))))</f>
        <v>1</v>
      </c>
      <c r="M1153" s="38">
        <f>IF(I1153=0,0,IF(J1153&gt;=RFM_Method!$D$25,5,IF(J1153&gt;=RFM_Method!$D$24,4,IF(J1153&gt;=RFM_Method!$D$23,3,IF(J1153&gt;=RFM_Method!$D$22,2,1)))))</f>
        <v>3</v>
      </c>
      <c r="N1153" s="38" t="str">
        <f t="shared" si="51"/>
        <v>213</v>
      </c>
      <c r="O1153" s="38">
        <f t="shared" si="52"/>
        <v>6</v>
      </c>
      <c r="P1153" s="38">
        <f t="shared" si="53"/>
        <v>2</v>
      </c>
      <c r="Q1153" s="12" t="str">
        <f>IF(I1153=0,"Never Recharged",INDEX(RFM_Method!$C$32:$G$36,6-K1153,P1153))</f>
        <v>About to Sleep</v>
      </c>
      <c r="R1153" s="39">
        <f>SUMIFS(Raw_DataUsage!$D$2:$D$5001,Raw_DataUsage!$B$2:$B$5001,A1153)/1024</f>
        <v>2.935751953125</v>
      </c>
      <c r="S1153" s="40">
        <f>SUMIFS(Raw_Calls!$D$2:$D$5001,Raw_Calls!$B$2:$B$5001,A1153)/60</f>
        <v>0</v>
      </c>
      <c r="T1153" s="38" t="str">
        <f>IF(COUNTIFS(Raw_Subscriptions!$B$2:$B$3001,A1153,Raw_Subscriptions!$F$2:$F$3001,"Active")&gt;0,"Yes","No")</f>
        <v>No</v>
      </c>
    </row>
    <row r="1154" spans="1:20" x14ac:dyDescent="0.3">
      <c r="A1154" s="13" t="str">
        <f>Raw_Customers!A1151</f>
        <v>C001150</v>
      </c>
      <c r="B1154" s="13" t="str">
        <f>Raw_Customers!B1151</f>
        <v>Vikram Jha</v>
      </c>
      <c r="C1154" s="13" t="str">
        <f>Raw_Customers!E1151</f>
        <v>Chennai</v>
      </c>
      <c r="D1154" s="13" t="str">
        <f>Raw_Customers!F1151</f>
        <v>Mumbai</v>
      </c>
      <c r="E1154" s="13" t="str">
        <f>Raw_Customers!H1151</f>
        <v>Active</v>
      </c>
      <c r="F1154" s="35">
        <f>Raw_Customers!G1151</f>
        <v>44845</v>
      </c>
      <c r="G1154" s="36">
        <f>IF(I1154=0,"",INT(_xlfn.MAXIFS(Raw_Recharges!$D$2:$D$3001,Raw_Recharges!$B$2:$B$3001,A1154)))</f>
        <v>45726</v>
      </c>
      <c r="H1154" s="12">
        <f>IF(I1154=0,"",RFM_Method!$C$5-G1154)</f>
        <v>328</v>
      </c>
      <c r="I1154" s="12">
        <f>COUNTIFS(Raw_Recharges!$B$2:$B$3001,A1154)</f>
        <v>1</v>
      </c>
      <c r="J1154" s="37">
        <f>IF(I1154=0,"",SUMIFS(Raw_Recharges!$E$2:$E$3001,Raw_Recharges!$B$2:$B$3001,A1154))</f>
        <v>99</v>
      </c>
      <c r="K1154" s="38">
        <f>IF(I1154=0,0,IF(H1154&lt;=RFM_Method!$C$22,5,IF(H1154&lt;=RFM_Method!$C$23,4,IF(H1154&lt;=RFM_Method!$C$24,3,IF(H1154&lt;=RFM_Method!$C$25,2,1)))))</f>
        <v>1</v>
      </c>
      <c r="L1154" s="38">
        <f>IF(I1154=0,0,IF(I1154&gt;=RFM_Method!$E$22,5,IF(I1154&gt;=RFM_Method!$E$23,4,IF(I1154&gt;=RFM_Method!$E$24,3,IF(I1154&gt;=RFM_Method!$E$25,2,1)))))</f>
        <v>1</v>
      </c>
      <c r="M1154" s="38">
        <f>IF(I1154=0,0,IF(J1154&gt;=RFM_Method!$D$25,5,IF(J1154&gt;=RFM_Method!$D$24,4,IF(J1154&gt;=RFM_Method!$D$23,3,IF(J1154&gt;=RFM_Method!$D$22,2,1)))))</f>
        <v>1</v>
      </c>
      <c r="N1154" s="38" t="str">
        <f t="shared" si="51"/>
        <v>111</v>
      </c>
      <c r="O1154" s="38">
        <f t="shared" si="52"/>
        <v>3</v>
      </c>
      <c r="P1154" s="38">
        <f t="shared" si="53"/>
        <v>1</v>
      </c>
      <c r="Q1154" s="12" t="str">
        <f>IF(I1154=0,"Never Recharged",INDEX(RFM_Method!$C$32:$G$36,6-K1154,P1154))</f>
        <v>Lost</v>
      </c>
      <c r="R1154" s="39">
        <f>SUMIFS(Raw_DataUsage!$D$2:$D$5001,Raw_DataUsage!$B$2:$B$5001,A1154)/1024</f>
        <v>6.2630761718749994</v>
      </c>
      <c r="S1154" s="40">
        <f>SUMIFS(Raw_Calls!$D$2:$D$5001,Raw_Calls!$B$2:$B$5001,A1154)/60</f>
        <v>164.98333333333332</v>
      </c>
      <c r="T1154" s="38" t="str">
        <f>IF(COUNTIFS(Raw_Subscriptions!$B$2:$B$3001,A1154,Raw_Subscriptions!$F$2:$F$3001,"Active")&gt;0,"Yes","No")</f>
        <v>No</v>
      </c>
    </row>
    <row r="1155" spans="1:20" x14ac:dyDescent="0.3">
      <c r="A1155" s="13" t="str">
        <f>Raw_Customers!A1152</f>
        <v>C001151</v>
      </c>
      <c r="B1155" s="13" t="str">
        <f>Raw_Customers!B1152</f>
        <v>Raj Mishra</v>
      </c>
      <c r="C1155" s="13" t="str">
        <f>Raw_Customers!E1152</f>
        <v>Pune</v>
      </c>
      <c r="D1155" s="13" t="str">
        <f>Raw_Customers!F1152</f>
        <v>Gujarat</v>
      </c>
      <c r="E1155" s="13" t="str">
        <f>Raw_Customers!H1152</f>
        <v>Inactive</v>
      </c>
      <c r="F1155" s="35">
        <f>Raw_Customers!G1152</f>
        <v>44542</v>
      </c>
      <c r="G1155" s="36">
        <f>IF(I1155=0,"",INT(_xlfn.MAXIFS(Raw_Recharges!$D$2:$D$3001,Raw_Recharges!$B$2:$B$3001,A1155)))</f>
        <v>45979</v>
      </c>
      <c r="H1155" s="12">
        <f>IF(I1155=0,"",RFM_Method!$C$5-G1155)</f>
        <v>75</v>
      </c>
      <c r="I1155" s="12">
        <f>COUNTIFS(Raw_Recharges!$B$2:$B$3001,A1155)</f>
        <v>2</v>
      </c>
      <c r="J1155" s="37">
        <f>IF(I1155=0,"",SUMIFS(Raw_Recharges!$E$2:$E$3001,Raw_Recharges!$B$2:$B$3001,A1155))</f>
        <v>798</v>
      </c>
      <c r="K1155" s="38">
        <f>IF(I1155=0,0,IF(H1155&lt;=RFM_Method!$C$22,5,IF(H1155&lt;=RFM_Method!$C$23,4,IF(H1155&lt;=RFM_Method!$C$24,3,IF(H1155&lt;=RFM_Method!$C$25,2,1)))))</f>
        <v>4</v>
      </c>
      <c r="L1155" s="38">
        <f>IF(I1155=0,0,IF(I1155&gt;=RFM_Method!$E$22,5,IF(I1155&gt;=RFM_Method!$E$23,4,IF(I1155&gt;=RFM_Method!$E$24,3,IF(I1155&gt;=RFM_Method!$E$25,2,1)))))</f>
        <v>2</v>
      </c>
      <c r="M1155" s="38">
        <f>IF(I1155=0,0,IF(J1155&gt;=RFM_Method!$D$25,5,IF(J1155&gt;=RFM_Method!$D$24,4,IF(J1155&gt;=RFM_Method!$D$23,3,IF(J1155&gt;=RFM_Method!$D$22,2,1)))))</f>
        <v>3</v>
      </c>
      <c r="N1155" s="38" t="str">
        <f t="shared" si="51"/>
        <v>423</v>
      </c>
      <c r="O1155" s="38">
        <f t="shared" si="52"/>
        <v>9</v>
      </c>
      <c r="P1155" s="38">
        <f t="shared" si="53"/>
        <v>3</v>
      </c>
      <c r="Q1155" s="12" t="str">
        <f>IF(I1155=0,"Never Recharged",INDEX(RFM_Method!$C$32:$G$36,6-K1155,P1155))</f>
        <v>Potential Loyalist</v>
      </c>
      <c r="R1155" s="39">
        <f>SUMIFS(Raw_DataUsage!$D$2:$D$5001,Raw_DataUsage!$B$2:$B$5001,A1155)/1024</f>
        <v>6.943359375</v>
      </c>
      <c r="S1155" s="40">
        <f>SUMIFS(Raw_Calls!$D$2:$D$5001,Raw_Calls!$B$2:$B$5001,A1155)/60</f>
        <v>46.93333333333333</v>
      </c>
      <c r="T1155" s="38" t="str">
        <f>IF(COUNTIFS(Raw_Subscriptions!$B$2:$B$3001,A1155,Raw_Subscriptions!$F$2:$F$3001,"Active")&gt;0,"Yes","No")</f>
        <v>Yes</v>
      </c>
    </row>
    <row r="1156" spans="1:20" x14ac:dyDescent="0.3">
      <c r="A1156" s="13" t="str">
        <f>Raw_Customers!A1153</f>
        <v>C001152</v>
      </c>
      <c r="B1156" s="13" t="str">
        <f>Raw_Customers!B1153</f>
        <v>Priya Kumar</v>
      </c>
      <c r="C1156" s="13" t="str">
        <f>Raw_Customers!E1153</f>
        <v>Chennai</v>
      </c>
      <c r="D1156" s="13" t="str">
        <f>Raw_Customers!F1153</f>
        <v>Delhi NCR</v>
      </c>
      <c r="E1156" s="13" t="str">
        <f>Raw_Customers!H1153</f>
        <v>Active</v>
      </c>
      <c r="F1156" s="35">
        <f>Raw_Customers!G1153</f>
        <v>45811</v>
      </c>
      <c r="G1156" s="36">
        <f>IF(I1156=0,"",INT(_xlfn.MAXIFS(Raw_Recharges!$D$2:$D$3001,Raw_Recharges!$B$2:$B$3001,A1156)))</f>
        <v>45873</v>
      </c>
      <c r="H1156" s="12">
        <f>IF(I1156=0,"",RFM_Method!$C$5-G1156)</f>
        <v>181</v>
      </c>
      <c r="I1156" s="12">
        <f>COUNTIFS(Raw_Recharges!$B$2:$B$3001,A1156)</f>
        <v>1</v>
      </c>
      <c r="J1156" s="37">
        <f>IF(I1156=0,"",SUMIFS(Raw_Recharges!$E$2:$E$3001,Raw_Recharges!$B$2:$B$3001,A1156))</f>
        <v>148</v>
      </c>
      <c r="K1156" s="38">
        <f>IF(I1156=0,0,IF(H1156&lt;=RFM_Method!$C$22,5,IF(H1156&lt;=RFM_Method!$C$23,4,IF(H1156&lt;=RFM_Method!$C$24,3,IF(H1156&lt;=RFM_Method!$C$25,2,1)))))</f>
        <v>2</v>
      </c>
      <c r="L1156" s="38">
        <f>IF(I1156=0,0,IF(I1156&gt;=RFM_Method!$E$22,5,IF(I1156&gt;=RFM_Method!$E$23,4,IF(I1156&gt;=RFM_Method!$E$24,3,IF(I1156&gt;=RFM_Method!$E$25,2,1)))))</f>
        <v>1</v>
      </c>
      <c r="M1156" s="38">
        <f>IF(I1156=0,0,IF(J1156&gt;=RFM_Method!$D$25,5,IF(J1156&gt;=RFM_Method!$D$24,4,IF(J1156&gt;=RFM_Method!$D$23,3,IF(J1156&gt;=RFM_Method!$D$22,2,1)))))</f>
        <v>1</v>
      </c>
      <c r="N1156" s="38" t="str">
        <f t="shared" si="51"/>
        <v>211</v>
      </c>
      <c r="O1156" s="38">
        <f t="shared" si="52"/>
        <v>4</v>
      </c>
      <c r="P1156" s="38">
        <f t="shared" si="53"/>
        <v>1</v>
      </c>
      <c r="Q1156" s="12" t="str">
        <f>IF(I1156=0,"Never Recharged",INDEX(RFM_Method!$C$32:$G$36,6-K1156,P1156))</f>
        <v>Hibernating</v>
      </c>
      <c r="R1156" s="39">
        <f>SUMIFS(Raw_DataUsage!$D$2:$D$5001,Raw_DataUsage!$B$2:$B$5001,A1156)/1024</f>
        <v>0.39251953125</v>
      </c>
      <c r="S1156" s="40">
        <f>SUMIFS(Raw_Calls!$D$2:$D$5001,Raw_Calls!$B$2:$B$5001,A1156)/60</f>
        <v>91.63333333333334</v>
      </c>
      <c r="T1156" s="38" t="str">
        <f>IF(COUNTIFS(Raw_Subscriptions!$B$2:$B$3001,A1156,Raw_Subscriptions!$F$2:$F$3001,"Active")&gt;0,"Yes","No")</f>
        <v>No</v>
      </c>
    </row>
    <row r="1157" spans="1:20" x14ac:dyDescent="0.3">
      <c r="A1157" s="13" t="str">
        <f>Raw_Customers!A1154</f>
        <v>C001153</v>
      </c>
      <c r="B1157" s="13" t="str">
        <f>Raw_Customers!B1154</f>
        <v>Pooja Patel</v>
      </c>
      <c r="C1157" s="13" t="str">
        <f>Raw_Customers!E1154</f>
        <v>Hyderabad</v>
      </c>
      <c r="D1157" s="13" t="str">
        <f>Raw_Customers!F1154</f>
        <v>UP East</v>
      </c>
      <c r="E1157" s="13" t="str">
        <f>Raw_Customers!H1154</f>
        <v>Inactive</v>
      </c>
      <c r="F1157" s="35">
        <f>Raw_Customers!G1154</f>
        <v>44757</v>
      </c>
      <c r="G1157" s="36">
        <f>IF(I1157=0,"",INT(_xlfn.MAXIFS(Raw_Recharges!$D$2:$D$3001,Raw_Recharges!$B$2:$B$3001,A1157)))</f>
        <v>45764</v>
      </c>
      <c r="H1157" s="12">
        <f>IF(I1157=0,"",RFM_Method!$C$5-G1157)</f>
        <v>290</v>
      </c>
      <c r="I1157" s="12">
        <f>COUNTIFS(Raw_Recharges!$B$2:$B$3001,A1157)</f>
        <v>1</v>
      </c>
      <c r="J1157" s="37">
        <f>IF(I1157=0,"",SUMIFS(Raw_Recharges!$E$2:$E$3001,Raw_Recharges!$B$2:$B$3001,A1157))</f>
        <v>499</v>
      </c>
      <c r="K1157" s="38">
        <f>IF(I1157=0,0,IF(H1157&lt;=RFM_Method!$C$22,5,IF(H1157&lt;=RFM_Method!$C$23,4,IF(H1157&lt;=RFM_Method!$C$24,3,IF(H1157&lt;=RFM_Method!$C$25,2,1)))))</f>
        <v>1</v>
      </c>
      <c r="L1157" s="38">
        <f>IF(I1157=0,0,IF(I1157&gt;=RFM_Method!$E$22,5,IF(I1157&gt;=RFM_Method!$E$23,4,IF(I1157&gt;=RFM_Method!$E$24,3,IF(I1157&gt;=RFM_Method!$E$25,2,1)))))</f>
        <v>1</v>
      </c>
      <c r="M1157" s="38">
        <f>IF(I1157=0,0,IF(J1157&gt;=RFM_Method!$D$25,5,IF(J1157&gt;=RFM_Method!$D$24,4,IF(J1157&gt;=RFM_Method!$D$23,3,IF(J1157&gt;=RFM_Method!$D$22,2,1)))))</f>
        <v>2</v>
      </c>
      <c r="N1157" s="38" t="str">
        <f t="shared" ref="N1157:N1220" si="54">K1157&amp;L1157&amp;M1157</f>
        <v>112</v>
      </c>
      <c r="O1157" s="38">
        <f t="shared" ref="O1157:O1220" si="55">K1157+L1157+M1157</f>
        <v>4</v>
      </c>
      <c r="P1157" s="38">
        <f t="shared" ref="P1157:P1220" si="56">IF(I1157=0,0,ROUND((L1157+M1157)/2,0))</f>
        <v>2</v>
      </c>
      <c r="Q1157" s="12" t="str">
        <f>IF(I1157=0,"Never Recharged",INDEX(RFM_Method!$C$32:$G$36,6-K1157,P1157))</f>
        <v>Hibernating</v>
      </c>
      <c r="R1157" s="39">
        <f>SUMIFS(Raw_DataUsage!$D$2:$D$5001,Raw_DataUsage!$B$2:$B$5001,A1157)/1024</f>
        <v>5.9194628906250006</v>
      </c>
      <c r="S1157" s="40">
        <f>SUMIFS(Raw_Calls!$D$2:$D$5001,Raw_Calls!$B$2:$B$5001,A1157)/60</f>
        <v>0</v>
      </c>
      <c r="T1157" s="38" t="str">
        <f>IF(COUNTIFS(Raw_Subscriptions!$B$2:$B$3001,A1157,Raw_Subscriptions!$F$2:$F$3001,"Active")&gt;0,"Yes","No")</f>
        <v>No</v>
      </c>
    </row>
    <row r="1158" spans="1:20" x14ac:dyDescent="0.3">
      <c r="A1158" s="13" t="str">
        <f>Raw_Customers!A1155</f>
        <v>C001154</v>
      </c>
      <c r="B1158" s="13" t="str">
        <f>Raw_Customers!B1155</f>
        <v>Simran Sharma</v>
      </c>
      <c r="C1158" s="13" t="str">
        <f>Raw_Customers!E1155</f>
        <v>Delhi</v>
      </c>
      <c r="D1158" s="13" t="str">
        <f>Raw_Customers!F1155</f>
        <v>UP East</v>
      </c>
      <c r="E1158" s="13" t="str">
        <f>Raw_Customers!H1155</f>
        <v>Active</v>
      </c>
      <c r="F1158" s="35">
        <f>Raw_Customers!G1155</f>
        <v>45071</v>
      </c>
      <c r="G1158" s="36" t="str">
        <f>IF(I1158=0,"",INT(_xlfn.MAXIFS(Raw_Recharges!$D$2:$D$3001,Raw_Recharges!$B$2:$B$3001,A1158)))</f>
        <v/>
      </c>
      <c r="H1158" s="12" t="str">
        <f>IF(I1158=0,"",RFM_Method!$C$5-G1158)</f>
        <v/>
      </c>
      <c r="I1158" s="12">
        <f>COUNTIFS(Raw_Recharges!$B$2:$B$3001,A1158)</f>
        <v>0</v>
      </c>
      <c r="J1158" s="37" t="str">
        <f>IF(I1158=0,"",SUMIFS(Raw_Recharges!$E$2:$E$3001,Raw_Recharges!$B$2:$B$3001,A1158))</f>
        <v/>
      </c>
      <c r="K1158" s="38">
        <f>IF(I1158=0,0,IF(H1158&lt;=RFM_Method!$C$22,5,IF(H1158&lt;=RFM_Method!$C$23,4,IF(H1158&lt;=RFM_Method!$C$24,3,IF(H1158&lt;=RFM_Method!$C$25,2,1)))))</f>
        <v>0</v>
      </c>
      <c r="L1158" s="38">
        <f>IF(I1158=0,0,IF(I1158&gt;=RFM_Method!$E$22,5,IF(I1158&gt;=RFM_Method!$E$23,4,IF(I1158&gt;=RFM_Method!$E$24,3,IF(I1158&gt;=RFM_Method!$E$25,2,1)))))</f>
        <v>0</v>
      </c>
      <c r="M1158" s="38">
        <f>IF(I1158=0,0,IF(J1158&gt;=RFM_Method!$D$25,5,IF(J1158&gt;=RFM_Method!$D$24,4,IF(J1158&gt;=RFM_Method!$D$23,3,IF(J1158&gt;=RFM_Method!$D$22,2,1)))))</f>
        <v>0</v>
      </c>
      <c r="N1158" s="38" t="str">
        <f t="shared" si="54"/>
        <v>000</v>
      </c>
      <c r="O1158" s="38">
        <f t="shared" si="55"/>
        <v>0</v>
      </c>
      <c r="P1158" s="38">
        <f t="shared" si="56"/>
        <v>0</v>
      </c>
      <c r="Q1158" s="12" t="str">
        <f>IF(I1158=0,"Never Recharged",INDEX(RFM_Method!$C$32:$G$36,6-K1158,P1158))</f>
        <v>Never Recharged</v>
      </c>
      <c r="R1158" s="39">
        <f>SUMIFS(Raw_DataUsage!$D$2:$D$5001,Raw_DataUsage!$B$2:$B$5001,A1158)/1024</f>
        <v>2.9960253906250003</v>
      </c>
      <c r="S1158" s="40">
        <f>SUMIFS(Raw_Calls!$D$2:$D$5001,Raw_Calls!$B$2:$B$5001,A1158)/60</f>
        <v>75.7</v>
      </c>
      <c r="T1158" s="38" t="str">
        <f>IF(COUNTIFS(Raw_Subscriptions!$B$2:$B$3001,A1158,Raw_Subscriptions!$F$2:$F$3001,"Active")&gt;0,"Yes","No")</f>
        <v>No</v>
      </c>
    </row>
    <row r="1159" spans="1:20" x14ac:dyDescent="0.3">
      <c r="A1159" s="13" t="str">
        <f>Raw_Customers!A1156</f>
        <v>C001155</v>
      </c>
      <c r="B1159" s="13" t="str">
        <f>Raw_Customers!B1156</f>
        <v>Priya Singh</v>
      </c>
      <c r="C1159" s="13" t="str">
        <f>Raw_Customers!E1156</f>
        <v>Chennai</v>
      </c>
      <c r="D1159" s="13" t="str">
        <f>Raw_Customers!F1156</f>
        <v>Maharashtra</v>
      </c>
      <c r="E1159" s="13" t="str">
        <f>Raw_Customers!H1156</f>
        <v>Inactive</v>
      </c>
      <c r="F1159" s="35">
        <f>Raw_Customers!G1156</f>
        <v>45008</v>
      </c>
      <c r="G1159" s="36">
        <f>IF(I1159=0,"",INT(_xlfn.MAXIFS(Raw_Recharges!$D$2:$D$3001,Raw_Recharges!$B$2:$B$3001,A1159)))</f>
        <v>46012</v>
      </c>
      <c r="H1159" s="12">
        <f>IF(I1159=0,"",RFM_Method!$C$5-G1159)</f>
        <v>42</v>
      </c>
      <c r="I1159" s="12">
        <f>COUNTIFS(Raw_Recharges!$B$2:$B$3001,A1159)</f>
        <v>1</v>
      </c>
      <c r="J1159" s="37">
        <f>IF(I1159=0,"",SUMIFS(Raw_Recharges!$E$2:$E$3001,Raw_Recharges!$B$2:$B$3001,A1159))</f>
        <v>299</v>
      </c>
      <c r="K1159" s="38">
        <f>IF(I1159=0,0,IF(H1159&lt;=RFM_Method!$C$22,5,IF(H1159&lt;=RFM_Method!$C$23,4,IF(H1159&lt;=RFM_Method!$C$24,3,IF(H1159&lt;=RFM_Method!$C$25,2,1)))))</f>
        <v>4</v>
      </c>
      <c r="L1159" s="38">
        <f>IF(I1159=0,0,IF(I1159&gt;=RFM_Method!$E$22,5,IF(I1159&gt;=RFM_Method!$E$23,4,IF(I1159&gt;=RFM_Method!$E$24,3,IF(I1159&gt;=RFM_Method!$E$25,2,1)))))</f>
        <v>1</v>
      </c>
      <c r="M1159" s="38">
        <f>IF(I1159=0,0,IF(J1159&gt;=RFM_Method!$D$25,5,IF(J1159&gt;=RFM_Method!$D$24,4,IF(J1159&gt;=RFM_Method!$D$23,3,IF(J1159&gt;=RFM_Method!$D$22,2,1)))))</f>
        <v>1</v>
      </c>
      <c r="N1159" s="38" t="str">
        <f t="shared" si="54"/>
        <v>411</v>
      </c>
      <c r="O1159" s="38">
        <f t="shared" si="55"/>
        <v>6</v>
      </c>
      <c r="P1159" s="38">
        <f t="shared" si="56"/>
        <v>1</v>
      </c>
      <c r="Q1159" s="12" t="str">
        <f>IF(I1159=0,"Never Recharged",INDEX(RFM_Method!$C$32:$G$36,6-K1159,P1159))</f>
        <v>Promising</v>
      </c>
      <c r="R1159" s="39">
        <f>SUMIFS(Raw_DataUsage!$D$2:$D$5001,Raw_DataUsage!$B$2:$B$5001,A1159)/1024</f>
        <v>0.21798828125</v>
      </c>
      <c r="S1159" s="40">
        <f>SUMIFS(Raw_Calls!$D$2:$D$5001,Raw_Calls!$B$2:$B$5001,A1159)/60</f>
        <v>29.116666666666667</v>
      </c>
      <c r="T1159" s="38" t="str">
        <f>IF(COUNTIFS(Raw_Subscriptions!$B$2:$B$3001,A1159,Raw_Subscriptions!$F$2:$F$3001,"Active")&gt;0,"Yes","No")</f>
        <v>Yes</v>
      </c>
    </row>
    <row r="1160" spans="1:20" x14ac:dyDescent="0.3">
      <c r="A1160" s="13" t="str">
        <f>Raw_Customers!A1157</f>
        <v>C001156</v>
      </c>
      <c r="B1160" s="13" t="str">
        <f>Raw_Customers!B1157</f>
        <v>Rahul Gupta</v>
      </c>
      <c r="C1160" s="13" t="str">
        <f>Raw_Customers!E1157</f>
        <v>Chennai</v>
      </c>
      <c r="D1160" s="13" t="str">
        <f>Raw_Customers!F1157</f>
        <v>Gujarat</v>
      </c>
      <c r="E1160" s="13" t="str">
        <f>Raw_Customers!H1157</f>
        <v>Active</v>
      </c>
      <c r="F1160" s="35">
        <f>Raw_Customers!G1157</f>
        <v>45325</v>
      </c>
      <c r="G1160" s="36" t="str">
        <f>IF(I1160=0,"",INT(_xlfn.MAXIFS(Raw_Recharges!$D$2:$D$3001,Raw_Recharges!$B$2:$B$3001,A1160)))</f>
        <v/>
      </c>
      <c r="H1160" s="12" t="str">
        <f>IF(I1160=0,"",RFM_Method!$C$5-G1160)</f>
        <v/>
      </c>
      <c r="I1160" s="12">
        <f>COUNTIFS(Raw_Recharges!$B$2:$B$3001,A1160)</f>
        <v>0</v>
      </c>
      <c r="J1160" s="37" t="str">
        <f>IF(I1160=0,"",SUMIFS(Raw_Recharges!$E$2:$E$3001,Raw_Recharges!$B$2:$B$3001,A1160))</f>
        <v/>
      </c>
      <c r="K1160" s="38">
        <f>IF(I1160=0,0,IF(H1160&lt;=RFM_Method!$C$22,5,IF(H1160&lt;=RFM_Method!$C$23,4,IF(H1160&lt;=RFM_Method!$C$24,3,IF(H1160&lt;=RFM_Method!$C$25,2,1)))))</f>
        <v>0</v>
      </c>
      <c r="L1160" s="38">
        <f>IF(I1160=0,0,IF(I1160&gt;=RFM_Method!$E$22,5,IF(I1160&gt;=RFM_Method!$E$23,4,IF(I1160&gt;=RFM_Method!$E$24,3,IF(I1160&gt;=RFM_Method!$E$25,2,1)))))</f>
        <v>0</v>
      </c>
      <c r="M1160" s="38">
        <f>IF(I1160=0,0,IF(J1160&gt;=RFM_Method!$D$25,5,IF(J1160&gt;=RFM_Method!$D$24,4,IF(J1160&gt;=RFM_Method!$D$23,3,IF(J1160&gt;=RFM_Method!$D$22,2,1)))))</f>
        <v>0</v>
      </c>
      <c r="N1160" s="38" t="str">
        <f t="shared" si="54"/>
        <v>000</v>
      </c>
      <c r="O1160" s="38">
        <f t="shared" si="55"/>
        <v>0</v>
      </c>
      <c r="P1160" s="38">
        <f t="shared" si="56"/>
        <v>0</v>
      </c>
      <c r="Q1160" s="12" t="str">
        <f>IF(I1160=0,"Never Recharged",INDEX(RFM_Method!$C$32:$G$36,6-K1160,P1160))</f>
        <v>Never Recharged</v>
      </c>
      <c r="R1160" s="39">
        <f>SUMIFS(Raw_DataUsage!$D$2:$D$5001,Raw_DataUsage!$B$2:$B$5001,A1160)/1024</f>
        <v>2.9024121093749997</v>
      </c>
      <c r="S1160" s="40">
        <f>SUMIFS(Raw_Calls!$D$2:$D$5001,Raw_Calls!$B$2:$B$5001,A1160)/60</f>
        <v>129.36666666666667</v>
      </c>
      <c r="T1160" s="38" t="str">
        <f>IF(COUNTIFS(Raw_Subscriptions!$B$2:$B$3001,A1160,Raw_Subscriptions!$F$2:$F$3001,"Active")&gt;0,"Yes","No")</f>
        <v>No</v>
      </c>
    </row>
    <row r="1161" spans="1:20" x14ac:dyDescent="0.3">
      <c r="A1161" s="13" t="str">
        <f>Raw_Customers!A1158</f>
        <v>C001157</v>
      </c>
      <c r="B1161" s="13" t="str">
        <f>Raw_Customers!B1158</f>
        <v>Pooja Gupta</v>
      </c>
      <c r="C1161" s="13" t="str">
        <f>Raw_Customers!E1158</f>
        <v>Delhi</v>
      </c>
      <c r="D1161" s="13" t="str">
        <f>Raw_Customers!F1158</f>
        <v>Punjab</v>
      </c>
      <c r="E1161" s="13" t="str">
        <f>Raw_Customers!H1158</f>
        <v>Active</v>
      </c>
      <c r="F1161" s="35">
        <f>Raw_Customers!G1158</f>
        <v>45016</v>
      </c>
      <c r="G1161" s="36">
        <f>IF(I1161=0,"",INT(_xlfn.MAXIFS(Raw_Recharges!$D$2:$D$3001,Raw_Recharges!$B$2:$B$3001,A1161)))</f>
        <v>45944</v>
      </c>
      <c r="H1161" s="12">
        <f>IF(I1161=0,"",RFM_Method!$C$5-G1161)</f>
        <v>110</v>
      </c>
      <c r="I1161" s="12">
        <f>COUNTIFS(Raw_Recharges!$B$2:$B$3001,A1161)</f>
        <v>2</v>
      </c>
      <c r="J1161" s="37">
        <f>IF(I1161=0,"",SUMIFS(Raw_Recharges!$E$2:$E$3001,Raw_Recharges!$B$2:$B$3001,A1161))</f>
        <v>998</v>
      </c>
      <c r="K1161" s="38">
        <f>IF(I1161=0,0,IF(H1161&lt;=RFM_Method!$C$22,5,IF(H1161&lt;=RFM_Method!$C$23,4,IF(H1161&lt;=RFM_Method!$C$24,3,IF(H1161&lt;=RFM_Method!$C$25,2,1)))))</f>
        <v>3</v>
      </c>
      <c r="L1161" s="38">
        <f>IF(I1161=0,0,IF(I1161&gt;=RFM_Method!$E$22,5,IF(I1161&gt;=RFM_Method!$E$23,4,IF(I1161&gt;=RFM_Method!$E$24,3,IF(I1161&gt;=RFM_Method!$E$25,2,1)))))</f>
        <v>2</v>
      </c>
      <c r="M1161" s="38">
        <f>IF(I1161=0,0,IF(J1161&gt;=RFM_Method!$D$25,5,IF(J1161&gt;=RFM_Method!$D$24,4,IF(J1161&gt;=RFM_Method!$D$23,3,IF(J1161&gt;=RFM_Method!$D$22,2,1)))))</f>
        <v>3</v>
      </c>
      <c r="N1161" s="38" t="str">
        <f t="shared" si="54"/>
        <v>323</v>
      </c>
      <c r="O1161" s="38">
        <f t="shared" si="55"/>
        <v>8</v>
      </c>
      <c r="P1161" s="38">
        <f t="shared" si="56"/>
        <v>3</v>
      </c>
      <c r="Q1161" s="12" t="str">
        <f>IF(I1161=0,"Never Recharged",INDEX(RFM_Method!$C$32:$G$36,6-K1161,P1161))</f>
        <v>Need Attention</v>
      </c>
      <c r="R1161" s="39">
        <f>SUMIFS(Raw_DataUsage!$D$2:$D$5001,Raw_DataUsage!$B$2:$B$5001,A1161)/1024</f>
        <v>3.1348339843750002</v>
      </c>
      <c r="S1161" s="40">
        <f>SUMIFS(Raw_Calls!$D$2:$D$5001,Raw_Calls!$B$2:$B$5001,A1161)/60</f>
        <v>111.1</v>
      </c>
      <c r="T1161" s="38" t="str">
        <f>IF(COUNTIFS(Raw_Subscriptions!$B$2:$B$3001,A1161,Raw_Subscriptions!$F$2:$F$3001,"Active")&gt;0,"Yes","No")</f>
        <v>No</v>
      </c>
    </row>
    <row r="1162" spans="1:20" x14ac:dyDescent="0.3">
      <c r="A1162" s="13" t="str">
        <f>Raw_Customers!A1159</f>
        <v>C001158</v>
      </c>
      <c r="B1162" s="13" t="str">
        <f>Raw_Customers!B1159</f>
        <v>Vikram Yadav</v>
      </c>
      <c r="C1162" s="13" t="str">
        <f>Raw_Customers!E1159</f>
        <v>Pune</v>
      </c>
      <c r="D1162" s="13" t="str">
        <f>Raw_Customers!F1159</f>
        <v>UP West</v>
      </c>
      <c r="E1162" s="13" t="str">
        <f>Raw_Customers!H1159</f>
        <v>Inactive</v>
      </c>
      <c r="F1162" s="35">
        <f>Raw_Customers!G1159</f>
        <v>44248</v>
      </c>
      <c r="G1162" s="36" t="str">
        <f>IF(I1162=0,"",INT(_xlfn.MAXIFS(Raw_Recharges!$D$2:$D$3001,Raw_Recharges!$B$2:$B$3001,A1162)))</f>
        <v/>
      </c>
      <c r="H1162" s="12" t="str">
        <f>IF(I1162=0,"",RFM_Method!$C$5-G1162)</f>
        <v/>
      </c>
      <c r="I1162" s="12">
        <f>COUNTIFS(Raw_Recharges!$B$2:$B$3001,A1162)</f>
        <v>0</v>
      </c>
      <c r="J1162" s="37" t="str">
        <f>IF(I1162=0,"",SUMIFS(Raw_Recharges!$E$2:$E$3001,Raw_Recharges!$B$2:$B$3001,A1162))</f>
        <v/>
      </c>
      <c r="K1162" s="38">
        <f>IF(I1162=0,0,IF(H1162&lt;=RFM_Method!$C$22,5,IF(H1162&lt;=RFM_Method!$C$23,4,IF(H1162&lt;=RFM_Method!$C$24,3,IF(H1162&lt;=RFM_Method!$C$25,2,1)))))</f>
        <v>0</v>
      </c>
      <c r="L1162" s="38">
        <f>IF(I1162=0,0,IF(I1162&gt;=RFM_Method!$E$22,5,IF(I1162&gt;=RFM_Method!$E$23,4,IF(I1162&gt;=RFM_Method!$E$24,3,IF(I1162&gt;=RFM_Method!$E$25,2,1)))))</f>
        <v>0</v>
      </c>
      <c r="M1162" s="38">
        <f>IF(I1162=0,0,IF(J1162&gt;=RFM_Method!$D$25,5,IF(J1162&gt;=RFM_Method!$D$24,4,IF(J1162&gt;=RFM_Method!$D$23,3,IF(J1162&gt;=RFM_Method!$D$22,2,1)))))</f>
        <v>0</v>
      </c>
      <c r="N1162" s="38" t="str">
        <f t="shared" si="54"/>
        <v>000</v>
      </c>
      <c r="O1162" s="38">
        <f t="shared" si="55"/>
        <v>0</v>
      </c>
      <c r="P1162" s="38">
        <f t="shared" si="56"/>
        <v>0</v>
      </c>
      <c r="Q1162" s="12" t="str">
        <f>IF(I1162=0,"Never Recharged",INDEX(RFM_Method!$C$32:$G$36,6-K1162,P1162))</f>
        <v>Never Recharged</v>
      </c>
      <c r="R1162" s="39">
        <f>SUMIFS(Raw_DataUsage!$D$2:$D$5001,Raw_DataUsage!$B$2:$B$5001,A1162)/1024</f>
        <v>2.08052734375</v>
      </c>
      <c r="S1162" s="40">
        <f>SUMIFS(Raw_Calls!$D$2:$D$5001,Raw_Calls!$B$2:$B$5001,A1162)/60</f>
        <v>132.48333333333332</v>
      </c>
      <c r="T1162" s="38" t="str">
        <f>IF(COUNTIFS(Raw_Subscriptions!$B$2:$B$3001,A1162,Raw_Subscriptions!$F$2:$F$3001,"Active")&gt;0,"Yes","No")</f>
        <v>No</v>
      </c>
    </row>
    <row r="1163" spans="1:20" x14ac:dyDescent="0.3">
      <c r="A1163" s="13" t="str">
        <f>Raw_Customers!A1160</f>
        <v>C001159</v>
      </c>
      <c r="B1163" s="13" t="str">
        <f>Raw_Customers!B1160</f>
        <v>Vikram Khan</v>
      </c>
      <c r="C1163" s="13" t="str">
        <f>Raw_Customers!E1160</f>
        <v>Mumbai</v>
      </c>
      <c r="D1163" s="13" t="str">
        <f>Raw_Customers!F1160</f>
        <v>Maharashtra</v>
      </c>
      <c r="E1163" s="13" t="str">
        <f>Raw_Customers!H1160</f>
        <v>Active</v>
      </c>
      <c r="F1163" s="35">
        <f>Raw_Customers!G1160</f>
        <v>44094</v>
      </c>
      <c r="G1163" s="36" t="str">
        <f>IF(I1163=0,"",INT(_xlfn.MAXIFS(Raw_Recharges!$D$2:$D$3001,Raw_Recharges!$B$2:$B$3001,A1163)))</f>
        <v/>
      </c>
      <c r="H1163" s="12" t="str">
        <f>IF(I1163=0,"",RFM_Method!$C$5-G1163)</f>
        <v/>
      </c>
      <c r="I1163" s="12">
        <f>COUNTIFS(Raw_Recharges!$B$2:$B$3001,A1163)</f>
        <v>0</v>
      </c>
      <c r="J1163" s="37" t="str">
        <f>IF(I1163=0,"",SUMIFS(Raw_Recharges!$E$2:$E$3001,Raw_Recharges!$B$2:$B$3001,A1163))</f>
        <v/>
      </c>
      <c r="K1163" s="38">
        <f>IF(I1163=0,0,IF(H1163&lt;=RFM_Method!$C$22,5,IF(H1163&lt;=RFM_Method!$C$23,4,IF(H1163&lt;=RFM_Method!$C$24,3,IF(H1163&lt;=RFM_Method!$C$25,2,1)))))</f>
        <v>0</v>
      </c>
      <c r="L1163" s="38">
        <f>IF(I1163=0,0,IF(I1163&gt;=RFM_Method!$E$22,5,IF(I1163&gt;=RFM_Method!$E$23,4,IF(I1163&gt;=RFM_Method!$E$24,3,IF(I1163&gt;=RFM_Method!$E$25,2,1)))))</f>
        <v>0</v>
      </c>
      <c r="M1163" s="38">
        <f>IF(I1163=0,0,IF(J1163&gt;=RFM_Method!$D$25,5,IF(J1163&gt;=RFM_Method!$D$24,4,IF(J1163&gt;=RFM_Method!$D$23,3,IF(J1163&gt;=RFM_Method!$D$22,2,1)))))</f>
        <v>0</v>
      </c>
      <c r="N1163" s="38" t="str">
        <f t="shared" si="54"/>
        <v>000</v>
      </c>
      <c r="O1163" s="38">
        <f t="shared" si="55"/>
        <v>0</v>
      </c>
      <c r="P1163" s="38">
        <f t="shared" si="56"/>
        <v>0</v>
      </c>
      <c r="Q1163" s="12" t="str">
        <f>IF(I1163=0,"Never Recharged",INDEX(RFM_Method!$C$32:$G$36,6-K1163,P1163))</f>
        <v>Never Recharged</v>
      </c>
      <c r="R1163" s="39">
        <f>SUMIFS(Raw_DataUsage!$D$2:$D$5001,Raw_DataUsage!$B$2:$B$5001,A1163)/1024</f>
        <v>6.4609472656250002</v>
      </c>
      <c r="S1163" s="40">
        <f>SUMIFS(Raw_Calls!$D$2:$D$5001,Raw_Calls!$B$2:$B$5001,A1163)/60</f>
        <v>77.666666666666671</v>
      </c>
      <c r="T1163" s="38" t="str">
        <f>IF(COUNTIFS(Raw_Subscriptions!$B$2:$B$3001,A1163,Raw_Subscriptions!$F$2:$F$3001,"Active")&gt;0,"Yes","No")</f>
        <v>No</v>
      </c>
    </row>
    <row r="1164" spans="1:20" x14ac:dyDescent="0.3">
      <c r="A1164" s="13" t="str">
        <f>Raw_Customers!A1161</f>
        <v>C001160</v>
      </c>
      <c r="B1164" s="13" t="str">
        <f>Raw_Customers!B1161</f>
        <v>Neha Kumar</v>
      </c>
      <c r="C1164" s="13" t="str">
        <f>Raw_Customers!E1161</f>
        <v>Delhi</v>
      </c>
      <c r="D1164" s="13" t="str">
        <f>Raw_Customers!F1161</f>
        <v>Andhra Pradesh</v>
      </c>
      <c r="E1164" s="13" t="str">
        <f>Raw_Customers!H1161</f>
        <v>Inactive</v>
      </c>
      <c r="F1164" s="35">
        <f>Raw_Customers!G1161</f>
        <v>45682</v>
      </c>
      <c r="G1164" s="36">
        <f>IF(I1164=0,"",INT(_xlfn.MAXIFS(Raw_Recharges!$D$2:$D$3001,Raw_Recharges!$B$2:$B$3001,A1164)))</f>
        <v>45985</v>
      </c>
      <c r="H1164" s="12">
        <f>IF(I1164=0,"",RFM_Method!$C$5-G1164)</f>
        <v>69</v>
      </c>
      <c r="I1164" s="12">
        <f>COUNTIFS(Raw_Recharges!$B$2:$B$3001,A1164)</f>
        <v>3</v>
      </c>
      <c r="J1164" s="37">
        <f>IF(I1164=0,"",SUMIFS(Raw_Recharges!$E$2:$E$3001,Raw_Recharges!$B$2:$B$3001,A1164))</f>
        <v>1697</v>
      </c>
      <c r="K1164" s="38">
        <f>IF(I1164=0,0,IF(H1164&lt;=RFM_Method!$C$22,5,IF(H1164&lt;=RFM_Method!$C$23,4,IF(H1164&lt;=RFM_Method!$C$24,3,IF(H1164&lt;=RFM_Method!$C$25,2,1)))))</f>
        <v>4</v>
      </c>
      <c r="L1164" s="38">
        <f>IF(I1164=0,0,IF(I1164&gt;=RFM_Method!$E$22,5,IF(I1164&gt;=RFM_Method!$E$23,4,IF(I1164&gt;=RFM_Method!$E$24,3,IF(I1164&gt;=RFM_Method!$E$25,2,1)))))</f>
        <v>3</v>
      </c>
      <c r="M1164" s="38">
        <f>IF(I1164=0,0,IF(J1164&gt;=RFM_Method!$D$25,5,IF(J1164&gt;=RFM_Method!$D$24,4,IF(J1164&gt;=RFM_Method!$D$23,3,IF(J1164&gt;=RFM_Method!$D$22,2,1)))))</f>
        <v>4</v>
      </c>
      <c r="N1164" s="38" t="str">
        <f t="shared" si="54"/>
        <v>434</v>
      </c>
      <c r="O1164" s="38">
        <f t="shared" si="55"/>
        <v>11</v>
      </c>
      <c r="P1164" s="38">
        <f t="shared" si="56"/>
        <v>4</v>
      </c>
      <c r="Q1164" s="12" t="str">
        <f>IF(I1164=0,"Never Recharged",INDEX(RFM_Method!$C$32:$G$36,6-K1164,P1164))</f>
        <v>Loyal Customers</v>
      </c>
      <c r="R1164" s="39">
        <f>SUMIFS(Raw_DataUsage!$D$2:$D$5001,Raw_DataUsage!$B$2:$B$5001,A1164)/1024</f>
        <v>3.9308984374999998</v>
      </c>
      <c r="S1164" s="40">
        <f>SUMIFS(Raw_Calls!$D$2:$D$5001,Raw_Calls!$B$2:$B$5001,A1164)/60</f>
        <v>28.3</v>
      </c>
      <c r="T1164" s="38" t="str">
        <f>IF(COUNTIFS(Raw_Subscriptions!$B$2:$B$3001,A1164,Raw_Subscriptions!$F$2:$F$3001,"Active")&gt;0,"Yes","No")</f>
        <v>Yes</v>
      </c>
    </row>
    <row r="1165" spans="1:20" x14ac:dyDescent="0.3">
      <c r="A1165" s="13" t="str">
        <f>Raw_Customers!A1162</f>
        <v>C001161</v>
      </c>
      <c r="B1165" s="13" t="str">
        <f>Raw_Customers!B1162</f>
        <v>Raj Kumar</v>
      </c>
      <c r="C1165" s="13" t="str">
        <f>Raw_Customers!E1162</f>
        <v>Hyderabad</v>
      </c>
      <c r="D1165" s="13" t="str">
        <f>Raw_Customers!F1162</f>
        <v>Gujarat</v>
      </c>
      <c r="E1165" s="13" t="str">
        <f>Raw_Customers!H1162</f>
        <v>Inactive</v>
      </c>
      <c r="F1165" s="35">
        <f>Raw_Customers!G1162</f>
        <v>45957</v>
      </c>
      <c r="G1165" s="36" t="str">
        <f>IF(I1165=0,"",INT(_xlfn.MAXIFS(Raw_Recharges!$D$2:$D$3001,Raw_Recharges!$B$2:$B$3001,A1165)))</f>
        <v/>
      </c>
      <c r="H1165" s="12" t="str">
        <f>IF(I1165=0,"",RFM_Method!$C$5-G1165)</f>
        <v/>
      </c>
      <c r="I1165" s="12">
        <f>COUNTIFS(Raw_Recharges!$B$2:$B$3001,A1165)</f>
        <v>0</v>
      </c>
      <c r="J1165" s="37" t="str">
        <f>IF(I1165=0,"",SUMIFS(Raw_Recharges!$E$2:$E$3001,Raw_Recharges!$B$2:$B$3001,A1165))</f>
        <v/>
      </c>
      <c r="K1165" s="38">
        <f>IF(I1165=0,0,IF(H1165&lt;=RFM_Method!$C$22,5,IF(H1165&lt;=RFM_Method!$C$23,4,IF(H1165&lt;=RFM_Method!$C$24,3,IF(H1165&lt;=RFM_Method!$C$25,2,1)))))</f>
        <v>0</v>
      </c>
      <c r="L1165" s="38">
        <f>IF(I1165=0,0,IF(I1165&gt;=RFM_Method!$E$22,5,IF(I1165&gt;=RFM_Method!$E$23,4,IF(I1165&gt;=RFM_Method!$E$24,3,IF(I1165&gt;=RFM_Method!$E$25,2,1)))))</f>
        <v>0</v>
      </c>
      <c r="M1165" s="38">
        <f>IF(I1165=0,0,IF(J1165&gt;=RFM_Method!$D$25,5,IF(J1165&gt;=RFM_Method!$D$24,4,IF(J1165&gt;=RFM_Method!$D$23,3,IF(J1165&gt;=RFM_Method!$D$22,2,1)))))</f>
        <v>0</v>
      </c>
      <c r="N1165" s="38" t="str">
        <f t="shared" si="54"/>
        <v>000</v>
      </c>
      <c r="O1165" s="38">
        <f t="shared" si="55"/>
        <v>0</v>
      </c>
      <c r="P1165" s="38">
        <f t="shared" si="56"/>
        <v>0</v>
      </c>
      <c r="Q1165" s="12" t="str">
        <f>IF(I1165=0,"Never Recharged",INDEX(RFM_Method!$C$32:$G$36,6-K1165,P1165))</f>
        <v>Never Recharged</v>
      </c>
      <c r="R1165" s="39">
        <f>SUMIFS(Raw_DataUsage!$D$2:$D$5001,Raw_DataUsage!$B$2:$B$5001,A1165)/1024</f>
        <v>0.85701171875000004</v>
      </c>
      <c r="S1165" s="40">
        <f>SUMIFS(Raw_Calls!$D$2:$D$5001,Raw_Calls!$B$2:$B$5001,A1165)/60</f>
        <v>83.85</v>
      </c>
      <c r="T1165" s="38" t="str">
        <f>IF(COUNTIFS(Raw_Subscriptions!$B$2:$B$3001,A1165,Raw_Subscriptions!$F$2:$F$3001,"Active")&gt;0,"Yes","No")</f>
        <v>No</v>
      </c>
    </row>
    <row r="1166" spans="1:20" x14ac:dyDescent="0.3">
      <c r="A1166" s="13" t="str">
        <f>Raw_Customers!A1163</f>
        <v>C001162</v>
      </c>
      <c r="B1166" s="13" t="str">
        <f>Raw_Customers!B1163</f>
        <v>Pooja Gupta</v>
      </c>
      <c r="C1166" s="13" t="str">
        <f>Raw_Customers!E1163</f>
        <v>Chennai</v>
      </c>
      <c r="D1166" s="13" t="str">
        <f>Raw_Customers!F1163</f>
        <v>Mumbai</v>
      </c>
      <c r="E1166" s="13" t="str">
        <f>Raw_Customers!H1163</f>
        <v>Active</v>
      </c>
      <c r="F1166" s="35">
        <f>Raw_Customers!G1163</f>
        <v>45048</v>
      </c>
      <c r="G1166" s="36">
        <f>IF(I1166=0,"",INT(_xlfn.MAXIFS(Raw_Recharges!$D$2:$D$3001,Raw_Recharges!$B$2:$B$3001,A1166)))</f>
        <v>45729</v>
      </c>
      <c r="H1166" s="12">
        <f>IF(I1166=0,"",RFM_Method!$C$5-G1166)</f>
        <v>325</v>
      </c>
      <c r="I1166" s="12">
        <f>COUNTIFS(Raw_Recharges!$B$2:$B$3001,A1166)</f>
        <v>1</v>
      </c>
      <c r="J1166" s="37">
        <f>IF(I1166=0,"",SUMIFS(Raw_Recharges!$E$2:$E$3001,Raw_Recharges!$B$2:$B$3001,A1166))</f>
        <v>148</v>
      </c>
      <c r="K1166" s="38">
        <f>IF(I1166=0,0,IF(H1166&lt;=RFM_Method!$C$22,5,IF(H1166&lt;=RFM_Method!$C$23,4,IF(H1166&lt;=RFM_Method!$C$24,3,IF(H1166&lt;=RFM_Method!$C$25,2,1)))))</f>
        <v>1</v>
      </c>
      <c r="L1166" s="38">
        <f>IF(I1166=0,0,IF(I1166&gt;=RFM_Method!$E$22,5,IF(I1166&gt;=RFM_Method!$E$23,4,IF(I1166&gt;=RFM_Method!$E$24,3,IF(I1166&gt;=RFM_Method!$E$25,2,1)))))</f>
        <v>1</v>
      </c>
      <c r="M1166" s="38">
        <f>IF(I1166=0,0,IF(J1166&gt;=RFM_Method!$D$25,5,IF(J1166&gt;=RFM_Method!$D$24,4,IF(J1166&gt;=RFM_Method!$D$23,3,IF(J1166&gt;=RFM_Method!$D$22,2,1)))))</f>
        <v>1</v>
      </c>
      <c r="N1166" s="38" t="str">
        <f t="shared" si="54"/>
        <v>111</v>
      </c>
      <c r="O1166" s="38">
        <f t="shared" si="55"/>
        <v>3</v>
      </c>
      <c r="P1166" s="38">
        <f t="shared" si="56"/>
        <v>1</v>
      </c>
      <c r="Q1166" s="12" t="str">
        <f>IF(I1166=0,"Never Recharged",INDEX(RFM_Method!$C$32:$G$36,6-K1166,P1166))</f>
        <v>Lost</v>
      </c>
      <c r="R1166" s="39">
        <f>SUMIFS(Raw_DataUsage!$D$2:$D$5001,Raw_DataUsage!$B$2:$B$5001,A1166)/1024</f>
        <v>2.5471777343749999</v>
      </c>
      <c r="S1166" s="40">
        <f>SUMIFS(Raw_Calls!$D$2:$D$5001,Raw_Calls!$B$2:$B$5001,A1166)/60</f>
        <v>44.466666666666669</v>
      </c>
      <c r="T1166" s="38" t="str">
        <f>IF(COUNTIFS(Raw_Subscriptions!$B$2:$B$3001,A1166,Raw_Subscriptions!$F$2:$F$3001,"Active")&gt;0,"Yes","No")</f>
        <v>No</v>
      </c>
    </row>
    <row r="1167" spans="1:20" x14ac:dyDescent="0.3">
      <c r="A1167" s="13" t="str">
        <f>Raw_Customers!A1164</f>
        <v>C001163</v>
      </c>
      <c r="B1167" s="13" t="str">
        <f>Raw_Customers!B1164</f>
        <v>Anita Sharma</v>
      </c>
      <c r="C1167" s="13" t="str">
        <f>Raw_Customers!E1164</f>
        <v>Chennai</v>
      </c>
      <c r="D1167" s="13" t="str">
        <f>Raw_Customers!F1164</f>
        <v>Gujarat</v>
      </c>
      <c r="E1167" s="13" t="str">
        <f>Raw_Customers!H1164</f>
        <v>Active</v>
      </c>
      <c r="F1167" s="35">
        <f>Raw_Customers!G1164</f>
        <v>45461</v>
      </c>
      <c r="G1167" s="36">
        <f>IF(I1167=0,"",INT(_xlfn.MAXIFS(Raw_Recharges!$D$2:$D$3001,Raw_Recharges!$B$2:$B$3001,A1167)))</f>
        <v>46016</v>
      </c>
      <c r="H1167" s="12">
        <f>IF(I1167=0,"",RFM_Method!$C$5-G1167)</f>
        <v>38</v>
      </c>
      <c r="I1167" s="12">
        <f>COUNTIFS(Raw_Recharges!$B$2:$B$3001,A1167)</f>
        <v>2</v>
      </c>
      <c r="J1167" s="37">
        <f>IF(I1167=0,"",SUMIFS(Raw_Recharges!$E$2:$E$3001,Raw_Recharges!$B$2:$B$3001,A1167))</f>
        <v>398</v>
      </c>
      <c r="K1167" s="38">
        <f>IF(I1167=0,0,IF(H1167&lt;=RFM_Method!$C$22,5,IF(H1167&lt;=RFM_Method!$C$23,4,IF(H1167&lt;=RFM_Method!$C$24,3,IF(H1167&lt;=RFM_Method!$C$25,2,1)))))</f>
        <v>5</v>
      </c>
      <c r="L1167" s="38">
        <f>IF(I1167=0,0,IF(I1167&gt;=RFM_Method!$E$22,5,IF(I1167&gt;=RFM_Method!$E$23,4,IF(I1167&gt;=RFM_Method!$E$24,3,IF(I1167&gt;=RFM_Method!$E$25,2,1)))))</f>
        <v>2</v>
      </c>
      <c r="M1167" s="38">
        <f>IF(I1167=0,0,IF(J1167&gt;=RFM_Method!$D$25,5,IF(J1167&gt;=RFM_Method!$D$24,4,IF(J1167&gt;=RFM_Method!$D$23,3,IF(J1167&gt;=RFM_Method!$D$22,2,1)))))</f>
        <v>2</v>
      </c>
      <c r="N1167" s="38" t="str">
        <f t="shared" si="54"/>
        <v>522</v>
      </c>
      <c r="O1167" s="38">
        <f t="shared" si="55"/>
        <v>9</v>
      </c>
      <c r="P1167" s="38">
        <f t="shared" si="56"/>
        <v>2</v>
      </c>
      <c r="Q1167" s="12" t="str">
        <f>IF(I1167=0,"Never Recharged",INDEX(RFM_Method!$C$32:$G$36,6-K1167,P1167))</f>
        <v>Promising</v>
      </c>
      <c r="R1167" s="39">
        <f>SUMIFS(Raw_DataUsage!$D$2:$D$5001,Raw_DataUsage!$B$2:$B$5001,A1167)/1024</f>
        <v>3.8751269531250001</v>
      </c>
      <c r="S1167" s="40">
        <f>SUMIFS(Raw_Calls!$D$2:$D$5001,Raw_Calls!$B$2:$B$5001,A1167)/60</f>
        <v>118.33333333333333</v>
      </c>
      <c r="T1167" s="38" t="str">
        <f>IF(COUNTIFS(Raw_Subscriptions!$B$2:$B$3001,A1167,Raw_Subscriptions!$F$2:$F$3001,"Active")&gt;0,"Yes","No")</f>
        <v>Yes</v>
      </c>
    </row>
    <row r="1168" spans="1:20" x14ac:dyDescent="0.3">
      <c r="A1168" s="13" t="str">
        <f>Raw_Customers!A1165</f>
        <v>C001164</v>
      </c>
      <c r="B1168" s="13" t="str">
        <f>Raw_Customers!B1165</f>
        <v>Vikram Kumar</v>
      </c>
      <c r="C1168" s="13" t="str">
        <f>Raw_Customers!E1165</f>
        <v>Mumbai</v>
      </c>
      <c r="D1168" s="13" t="str">
        <f>Raw_Customers!F1165</f>
        <v>UP West</v>
      </c>
      <c r="E1168" s="13" t="str">
        <f>Raw_Customers!H1165</f>
        <v>Active</v>
      </c>
      <c r="F1168" s="35">
        <f>Raw_Customers!G1165</f>
        <v>45441</v>
      </c>
      <c r="G1168" s="36">
        <f>IF(I1168=0,"",INT(_xlfn.MAXIFS(Raw_Recharges!$D$2:$D$3001,Raw_Recharges!$B$2:$B$3001,A1168)))</f>
        <v>45913</v>
      </c>
      <c r="H1168" s="12">
        <f>IF(I1168=0,"",RFM_Method!$C$5-G1168)</f>
        <v>141</v>
      </c>
      <c r="I1168" s="12">
        <f>COUNTIFS(Raw_Recharges!$B$2:$B$3001,A1168)</f>
        <v>2</v>
      </c>
      <c r="J1168" s="37">
        <f>IF(I1168=0,"",SUMIFS(Raw_Recharges!$E$2:$E$3001,Raw_Recharges!$B$2:$B$3001,A1168))</f>
        <v>848</v>
      </c>
      <c r="K1168" s="38">
        <f>IF(I1168=0,0,IF(H1168&lt;=RFM_Method!$C$22,5,IF(H1168&lt;=RFM_Method!$C$23,4,IF(H1168&lt;=RFM_Method!$C$24,3,IF(H1168&lt;=RFM_Method!$C$25,2,1)))))</f>
        <v>3</v>
      </c>
      <c r="L1168" s="38">
        <f>IF(I1168=0,0,IF(I1168&gt;=RFM_Method!$E$22,5,IF(I1168&gt;=RFM_Method!$E$23,4,IF(I1168&gt;=RFM_Method!$E$24,3,IF(I1168&gt;=RFM_Method!$E$25,2,1)))))</f>
        <v>2</v>
      </c>
      <c r="M1168" s="38">
        <f>IF(I1168=0,0,IF(J1168&gt;=RFM_Method!$D$25,5,IF(J1168&gt;=RFM_Method!$D$24,4,IF(J1168&gt;=RFM_Method!$D$23,3,IF(J1168&gt;=RFM_Method!$D$22,2,1)))))</f>
        <v>3</v>
      </c>
      <c r="N1168" s="38" t="str">
        <f t="shared" si="54"/>
        <v>323</v>
      </c>
      <c r="O1168" s="38">
        <f t="shared" si="55"/>
        <v>8</v>
      </c>
      <c r="P1168" s="38">
        <f t="shared" si="56"/>
        <v>3</v>
      </c>
      <c r="Q1168" s="12" t="str">
        <f>IF(I1168=0,"Never Recharged",INDEX(RFM_Method!$C$32:$G$36,6-K1168,P1168))</f>
        <v>Need Attention</v>
      </c>
      <c r="R1168" s="39">
        <f>SUMIFS(Raw_DataUsage!$D$2:$D$5001,Raw_DataUsage!$B$2:$B$5001,A1168)/1024</f>
        <v>3.2950390624999999</v>
      </c>
      <c r="S1168" s="40">
        <f>SUMIFS(Raw_Calls!$D$2:$D$5001,Raw_Calls!$B$2:$B$5001,A1168)/60</f>
        <v>9.7333333333333325</v>
      </c>
      <c r="T1168" s="38" t="str">
        <f>IF(COUNTIFS(Raw_Subscriptions!$B$2:$B$3001,A1168,Raw_Subscriptions!$F$2:$F$3001,"Active")&gt;0,"Yes","No")</f>
        <v>No</v>
      </c>
    </row>
    <row r="1169" spans="1:20" x14ac:dyDescent="0.3">
      <c r="A1169" s="13" t="str">
        <f>Raw_Customers!A1166</f>
        <v>C001165</v>
      </c>
      <c r="B1169" s="13" t="str">
        <f>Raw_Customers!B1166</f>
        <v>Simran Gupta</v>
      </c>
      <c r="C1169" s="13" t="str">
        <f>Raw_Customers!E1166</f>
        <v>Delhi</v>
      </c>
      <c r="D1169" s="13" t="str">
        <f>Raw_Customers!F1166</f>
        <v>West Bengal</v>
      </c>
      <c r="E1169" s="13" t="str">
        <f>Raw_Customers!H1166</f>
        <v>Inactive</v>
      </c>
      <c r="F1169" s="35">
        <f>Raw_Customers!G1166</f>
        <v>44823</v>
      </c>
      <c r="G1169" s="36">
        <f>IF(I1169=0,"",INT(_xlfn.MAXIFS(Raw_Recharges!$D$2:$D$3001,Raw_Recharges!$B$2:$B$3001,A1169)))</f>
        <v>46005</v>
      </c>
      <c r="H1169" s="12">
        <f>IF(I1169=0,"",RFM_Method!$C$5-G1169)</f>
        <v>49</v>
      </c>
      <c r="I1169" s="12">
        <f>COUNTIFS(Raw_Recharges!$B$2:$B$3001,A1169)</f>
        <v>2</v>
      </c>
      <c r="J1169" s="37">
        <f>IF(I1169=0,"",SUMIFS(Raw_Recharges!$E$2:$E$3001,Raw_Recharges!$B$2:$B$3001,A1169))</f>
        <v>798</v>
      </c>
      <c r="K1169" s="38">
        <f>IF(I1169=0,0,IF(H1169&lt;=RFM_Method!$C$22,5,IF(H1169&lt;=RFM_Method!$C$23,4,IF(H1169&lt;=RFM_Method!$C$24,3,IF(H1169&lt;=RFM_Method!$C$25,2,1)))))</f>
        <v>4</v>
      </c>
      <c r="L1169" s="38">
        <f>IF(I1169=0,0,IF(I1169&gt;=RFM_Method!$E$22,5,IF(I1169&gt;=RFM_Method!$E$23,4,IF(I1169&gt;=RFM_Method!$E$24,3,IF(I1169&gt;=RFM_Method!$E$25,2,1)))))</f>
        <v>2</v>
      </c>
      <c r="M1169" s="38">
        <f>IF(I1169=0,0,IF(J1169&gt;=RFM_Method!$D$25,5,IF(J1169&gt;=RFM_Method!$D$24,4,IF(J1169&gt;=RFM_Method!$D$23,3,IF(J1169&gt;=RFM_Method!$D$22,2,1)))))</f>
        <v>3</v>
      </c>
      <c r="N1169" s="38" t="str">
        <f t="shared" si="54"/>
        <v>423</v>
      </c>
      <c r="O1169" s="38">
        <f t="shared" si="55"/>
        <v>9</v>
      </c>
      <c r="P1169" s="38">
        <f t="shared" si="56"/>
        <v>3</v>
      </c>
      <c r="Q1169" s="12" t="str">
        <f>IF(I1169=0,"Never Recharged",INDEX(RFM_Method!$C$32:$G$36,6-K1169,P1169))</f>
        <v>Potential Loyalist</v>
      </c>
      <c r="R1169" s="39">
        <f>SUMIFS(Raw_DataUsage!$D$2:$D$5001,Raw_DataUsage!$B$2:$B$5001,A1169)/1024</f>
        <v>0.10587890625</v>
      </c>
      <c r="S1169" s="40">
        <f>SUMIFS(Raw_Calls!$D$2:$D$5001,Raw_Calls!$B$2:$B$5001,A1169)/60</f>
        <v>163.35</v>
      </c>
      <c r="T1169" s="38" t="str">
        <f>IF(COUNTIFS(Raw_Subscriptions!$B$2:$B$3001,A1169,Raw_Subscriptions!$F$2:$F$3001,"Active")&gt;0,"Yes","No")</f>
        <v>Yes</v>
      </c>
    </row>
    <row r="1170" spans="1:20" x14ac:dyDescent="0.3">
      <c r="A1170" s="13" t="str">
        <f>Raw_Customers!A1167</f>
        <v>C001166</v>
      </c>
      <c r="B1170" s="13" t="str">
        <f>Raw_Customers!B1167</f>
        <v>Simran Jha</v>
      </c>
      <c r="C1170" s="13" t="str">
        <f>Raw_Customers!E1167</f>
        <v>Chennai</v>
      </c>
      <c r="D1170" s="13" t="str">
        <f>Raw_Customers!F1167</f>
        <v>Mumbai</v>
      </c>
      <c r="E1170" s="13" t="str">
        <f>Raw_Customers!H1167</f>
        <v>Active</v>
      </c>
      <c r="F1170" s="35">
        <f>Raw_Customers!G1167</f>
        <v>44192</v>
      </c>
      <c r="G1170" s="36" t="str">
        <f>IF(I1170=0,"",INT(_xlfn.MAXIFS(Raw_Recharges!$D$2:$D$3001,Raw_Recharges!$B$2:$B$3001,A1170)))</f>
        <v/>
      </c>
      <c r="H1170" s="12" t="str">
        <f>IF(I1170=0,"",RFM_Method!$C$5-G1170)</f>
        <v/>
      </c>
      <c r="I1170" s="12">
        <f>COUNTIFS(Raw_Recharges!$B$2:$B$3001,A1170)</f>
        <v>0</v>
      </c>
      <c r="J1170" s="37" t="str">
        <f>IF(I1170=0,"",SUMIFS(Raw_Recharges!$E$2:$E$3001,Raw_Recharges!$B$2:$B$3001,A1170))</f>
        <v/>
      </c>
      <c r="K1170" s="38">
        <f>IF(I1170=0,0,IF(H1170&lt;=RFM_Method!$C$22,5,IF(H1170&lt;=RFM_Method!$C$23,4,IF(H1170&lt;=RFM_Method!$C$24,3,IF(H1170&lt;=RFM_Method!$C$25,2,1)))))</f>
        <v>0</v>
      </c>
      <c r="L1170" s="38">
        <f>IF(I1170=0,0,IF(I1170&gt;=RFM_Method!$E$22,5,IF(I1170&gt;=RFM_Method!$E$23,4,IF(I1170&gt;=RFM_Method!$E$24,3,IF(I1170&gt;=RFM_Method!$E$25,2,1)))))</f>
        <v>0</v>
      </c>
      <c r="M1170" s="38">
        <f>IF(I1170=0,0,IF(J1170&gt;=RFM_Method!$D$25,5,IF(J1170&gt;=RFM_Method!$D$24,4,IF(J1170&gt;=RFM_Method!$D$23,3,IF(J1170&gt;=RFM_Method!$D$22,2,1)))))</f>
        <v>0</v>
      </c>
      <c r="N1170" s="38" t="str">
        <f t="shared" si="54"/>
        <v>000</v>
      </c>
      <c r="O1170" s="38">
        <f t="shared" si="55"/>
        <v>0</v>
      </c>
      <c r="P1170" s="38">
        <f t="shared" si="56"/>
        <v>0</v>
      </c>
      <c r="Q1170" s="12" t="str">
        <f>IF(I1170=0,"Never Recharged",INDEX(RFM_Method!$C$32:$G$36,6-K1170,P1170))</f>
        <v>Never Recharged</v>
      </c>
      <c r="R1170" s="39">
        <f>SUMIFS(Raw_DataUsage!$D$2:$D$5001,Raw_DataUsage!$B$2:$B$5001,A1170)/1024</f>
        <v>5.3374707031249997</v>
      </c>
      <c r="S1170" s="40">
        <f>SUMIFS(Raw_Calls!$D$2:$D$5001,Raw_Calls!$B$2:$B$5001,A1170)/60</f>
        <v>66.583333333333329</v>
      </c>
      <c r="T1170" s="38" t="str">
        <f>IF(COUNTIFS(Raw_Subscriptions!$B$2:$B$3001,A1170,Raw_Subscriptions!$F$2:$F$3001,"Active")&gt;0,"Yes","No")</f>
        <v>No</v>
      </c>
    </row>
    <row r="1171" spans="1:20" x14ac:dyDescent="0.3">
      <c r="A1171" s="13" t="str">
        <f>Raw_Customers!A1168</f>
        <v>C001167</v>
      </c>
      <c r="B1171" s="13" t="str">
        <f>Raw_Customers!B1168</f>
        <v>Rahul Gupta</v>
      </c>
      <c r="C1171" s="13" t="str">
        <f>Raw_Customers!E1168</f>
        <v>Hyderabad</v>
      </c>
      <c r="D1171" s="13" t="str">
        <f>Raw_Customers!F1168</f>
        <v>Delhi NCR</v>
      </c>
      <c r="E1171" s="13" t="str">
        <f>Raw_Customers!H1168</f>
        <v>Active</v>
      </c>
      <c r="F1171" s="35">
        <f>Raw_Customers!G1168</f>
        <v>45537</v>
      </c>
      <c r="G1171" s="36">
        <f>IF(I1171=0,"",INT(_xlfn.MAXIFS(Raw_Recharges!$D$2:$D$3001,Raw_Recharges!$B$2:$B$3001,A1171)))</f>
        <v>45993</v>
      </c>
      <c r="H1171" s="12">
        <f>IF(I1171=0,"",RFM_Method!$C$5-G1171)</f>
        <v>61</v>
      </c>
      <c r="I1171" s="12">
        <f>COUNTIFS(Raw_Recharges!$B$2:$B$3001,A1171)</f>
        <v>2</v>
      </c>
      <c r="J1171" s="37">
        <f>IF(I1171=0,"",SUMIFS(Raw_Recharges!$E$2:$E$3001,Raw_Recharges!$B$2:$B$3001,A1171))</f>
        <v>1998</v>
      </c>
      <c r="K1171" s="38">
        <f>IF(I1171=0,0,IF(H1171&lt;=RFM_Method!$C$22,5,IF(H1171&lt;=RFM_Method!$C$23,4,IF(H1171&lt;=RFM_Method!$C$24,3,IF(H1171&lt;=RFM_Method!$C$25,2,1)))))</f>
        <v>4</v>
      </c>
      <c r="L1171" s="38">
        <f>IF(I1171=0,0,IF(I1171&gt;=RFM_Method!$E$22,5,IF(I1171&gt;=RFM_Method!$E$23,4,IF(I1171&gt;=RFM_Method!$E$24,3,IF(I1171&gt;=RFM_Method!$E$25,2,1)))))</f>
        <v>2</v>
      </c>
      <c r="M1171" s="38">
        <f>IF(I1171=0,0,IF(J1171&gt;=RFM_Method!$D$25,5,IF(J1171&gt;=RFM_Method!$D$24,4,IF(J1171&gt;=RFM_Method!$D$23,3,IF(J1171&gt;=RFM_Method!$D$22,2,1)))))</f>
        <v>4</v>
      </c>
      <c r="N1171" s="38" t="str">
        <f t="shared" si="54"/>
        <v>424</v>
      </c>
      <c r="O1171" s="38">
        <f t="shared" si="55"/>
        <v>10</v>
      </c>
      <c r="P1171" s="38">
        <f t="shared" si="56"/>
        <v>3</v>
      </c>
      <c r="Q1171" s="12" t="str">
        <f>IF(I1171=0,"Never Recharged",INDEX(RFM_Method!$C$32:$G$36,6-K1171,P1171))</f>
        <v>Potential Loyalist</v>
      </c>
      <c r="R1171" s="39">
        <f>SUMIFS(Raw_DataUsage!$D$2:$D$5001,Raw_DataUsage!$B$2:$B$5001,A1171)/1024</f>
        <v>0</v>
      </c>
      <c r="S1171" s="40">
        <f>SUMIFS(Raw_Calls!$D$2:$D$5001,Raw_Calls!$B$2:$B$5001,A1171)/60</f>
        <v>83.2</v>
      </c>
      <c r="T1171" s="38" t="str">
        <f>IF(COUNTIFS(Raw_Subscriptions!$B$2:$B$3001,A1171,Raw_Subscriptions!$F$2:$F$3001,"Active")&gt;0,"Yes","No")</f>
        <v>No</v>
      </c>
    </row>
    <row r="1172" spans="1:20" x14ac:dyDescent="0.3">
      <c r="A1172" s="13" t="str">
        <f>Raw_Customers!A1169</f>
        <v>C001168</v>
      </c>
      <c r="B1172" s="13" t="str">
        <f>Raw_Customers!B1169</f>
        <v>Simran Khan</v>
      </c>
      <c r="C1172" s="13" t="str">
        <f>Raw_Customers!E1169</f>
        <v>Delhi</v>
      </c>
      <c r="D1172" s="13" t="str">
        <f>Raw_Customers!F1169</f>
        <v>Gujarat</v>
      </c>
      <c r="E1172" s="13" t="str">
        <f>Raw_Customers!H1169</f>
        <v>Active</v>
      </c>
      <c r="F1172" s="35">
        <f>Raw_Customers!G1169</f>
        <v>45111</v>
      </c>
      <c r="G1172" s="36" t="str">
        <f>IF(I1172=0,"",INT(_xlfn.MAXIFS(Raw_Recharges!$D$2:$D$3001,Raw_Recharges!$B$2:$B$3001,A1172)))</f>
        <v/>
      </c>
      <c r="H1172" s="12" t="str">
        <f>IF(I1172=0,"",RFM_Method!$C$5-G1172)</f>
        <v/>
      </c>
      <c r="I1172" s="12">
        <f>COUNTIFS(Raw_Recharges!$B$2:$B$3001,A1172)</f>
        <v>0</v>
      </c>
      <c r="J1172" s="37" t="str">
        <f>IF(I1172=0,"",SUMIFS(Raw_Recharges!$E$2:$E$3001,Raw_Recharges!$B$2:$B$3001,A1172))</f>
        <v/>
      </c>
      <c r="K1172" s="38">
        <f>IF(I1172=0,0,IF(H1172&lt;=RFM_Method!$C$22,5,IF(H1172&lt;=RFM_Method!$C$23,4,IF(H1172&lt;=RFM_Method!$C$24,3,IF(H1172&lt;=RFM_Method!$C$25,2,1)))))</f>
        <v>0</v>
      </c>
      <c r="L1172" s="38">
        <f>IF(I1172=0,0,IF(I1172&gt;=RFM_Method!$E$22,5,IF(I1172&gt;=RFM_Method!$E$23,4,IF(I1172&gt;=RFM_Method!$E$24,3,IF(I1172&gt;=RFM_Method!$E$25,2,1)))))</f>
        <v>0</v>
      </c>
      <c r="M1172" s="38">
        <f>IF(I1172=0,0,IF(J1172&gt;=RFM_Method!$D$25,5,IF(J1172&gt;=RFM_Method!$D$24,4,IF(J1172&gt;=RFM_Method!$D$23,3,IF(J1172&gt;=RFM_Method!$D$22,2,1)))))</f>
        <v>0</v>
      </c>
      <c r="N1172" s="38" t="str">
        <f t="shared" si="54"/>
        <v>000</v>
      </c>
      <c r="O1172" s="38">
        <f t="shared" si="55"/>
        <v>0</v>
      </c>
      <c r="P1172" s="38">
        <f t="shared" si="56"/>
        <v>0</v>
      </c>
      <c r="Q1172" s="12" t="str">
        <f>IF(I1172=0,"Never Recharged",INDEX(RFM_Method!$C$32:$G$36,6-K1172,P1172))</f>
        <v>Never Recharged</v>
      </c>
      <c r="R1172" s="39">
        <f>SUMIFS(Raw_DataUsage!$D$2:$D$5001,Raw_DataUsage!$B$2:$B$5001,A1172)/1024</f>
        <v>2.9187792968749999</v>
      </c>
      <c r="S1172" s="40">
        <f>SUMIFS(Raw_Calls!$D$2:$D$5001,Raw_Calls!$B$2:$B$5001,A1172)/60</f>
        <v>35.216666666666669</v>
      </c>
      <c r="T1172" s="38" t="str">
        <f>IF(COUNTIFS(Raw_Subscriptions!$B$2:$B$3001,A1172,Raw_Subscriptions!$F$2:$F$3001,"Active")&gt;0,"Yes","No")</f>
        <v>No</v>
      </c>
    </row>
    <row r="1173" spans="1:20" x14ac:dyDescent="0.3">
      <c r="A1173" s="13" t="str">
        <f>Raw_Customers!A1170</f>
        <v>C001169</v>
      </c>
      <c r="B1173" s="13" t="str">
        <f>Raw_Customers!B1170</f>
        <v>Raj Yadav</v>
      </c>
      <c r="C1173" s="13" t="str">
        <f>Raw_Customers!E1170</f>
        <v>Bangalore</v>
      </c>
      <c r="D1173" s="13" t="str">
        <f>Raw_Customers!F1170</f>
        <v>UP West</v>
      </c>
      <c r="E1173" s="13" t="str">
        <f>Raw_Customers!H1170</f>
        <v>Active</v>
      </c>
      <c r="F1173" s="35">
        <f>Raw_Customers!G1170</f>
        <v>45318</v>
      </c>
      <c r="G1173" s="36" t="str">
        <f>IF(I1173=0,"",INT(_xlfn.MAXIFS(Raw_Recharges!$D$2:$D$3001,Raw_Recharges!$B$2:$B$3001,A1173)))</f>
        <v/>
      </c>
      <c r="H1173" s="12" t="str">
        <f>IF(I1173=0,"",RFM_Method!$C$5-G1173)</f>
        <v/>
      </c>
      <c r="I1173" s="12">
        <f>COUNTIFS(Raw_Recharges!$B$2:$B$3001,A1173)</f>
        <v>0</v>
      </c>
      <c r="J1173" s="37" t="str">
        <f>IF(I1173=0,"",SUMIFS(Raw_Recharges!$E$2:$E$3001,Raw_Recharges!$B$2:$B$3001,A1173))</f>
        <v/>
      </c>
      <c r="K1173" s="38">
        <f>IF(I1173=0,0,IF(H1173&lt;=RFM_Method!$C$22,5,IF(H1173&lt;=RFM_Method!$C$23,4,IF(H1173&lt;=RFM_Method!$C$24,3,IF(H1173&lt;=RFM_Method!$C$25,2,1)))))</f>
        <v>0</v>
      </c>
      <c r="L1173" s="38">
        <f>IF(I1173=0,0,IF(I1173&gt;=RFM_Method!$E$22,5,IF(I1173&gt;=RFM_Method!$E$23,4,IF(I1173&gt;=RFM_Method!$E$24,3,IF(I1173&gt;=RFM_Method!$E$25,2,1)))))</f>
        <v>0</v>
      </c>
      <c r="M1173" s="38">
        <f>IF(I1173=0,0,IF(J1173&gt;=RFM_Method!$D$25,5,IF(J1173&gt;=RFM_Method!$D$24,4,IF(J1173&gt;=RFM_Method!$D$23,3,IF(J1173&gt;=RFM_Method!$D$22,2,1)))))</f>
        <v>0</v>
      </c>
      <c r="N1173" s="38" t="str">
        <f t="shared" si="54"/>
        <v>000</v>
      </c>
      <c r="O1173" s="38">
        <f t="shared" si="55"/>
        <v>0</v>
      </c>
      <c r="P1173" s="38">
        <f t="shared" si="56"/>
        <v>0</v>
      </c>
      <c r="Q1173" s="12" t="str">
        <f>IF(I1173=0,"Never Recharged",INDEX(RFM_Method!$C$32:$G$36,6-K1173,P1173))</f>
        <v>Never Recharged</v>
      </c>
      <c r="R1173" s="39">
        <f>SUMIFS(Raw_DataUsage!$D$2:$D$5001,Raw_DataUsage!$B$2:$B$5001,A1173)/1024</f>
        <v>0.85375000000000001</v>
      </c>
      <c r="S1173" s="40">
        <f>SUMIFS(Raw_Calls!$D$2:$D$5001,Raw_Calls!$B$2:$B$5001,A1173)/60</f>
        <v>23.766666666666666</v>
      </c>
      <c r="T1173" s="38" t="str">
        <f>IF(COUNTIFS(Raw_Subscriptions!$B$2:$B$3001,A1173,Raw_Subscriptions!$F$2:$F$3001,"Active")&gt;0,"Yes","No")</f>
        <v>No</v>
      </c>
    </row>
    <row r="1174" spans="1:20" x14ac:dyDescent="0.3">
      <c r="A1174" s="13" t="str">
        <f>Raw_Customers!A1171</f>
        <v>C001170</v>
      </c>
      <c r="B1174" s="13" t="str">
        <f>Raw_Customers!B1171</f>
        <v>Rahul Patel</v>
      </c>
      <c r="C1174" s="13" t="str">
        <f>Raw_Customers!E1171</f>
        <v>Chennai</v>
      </c>
      <c r="D1174" s="13" t="str">
        <f>Raw_Customers!F1171</f>
        <v>West Bengal</v>
      </c>
      <c r="E1174" s="13" t="str">
        <f>Raw_Customers!H1171</f>
        <v>Active</v>
      </c>
      <c r="F1174" s="35">
        <f>Raw_Customers!G1171</f>
        <v>44717</v>
      </c>
      <c r="G1174" s="36">
        <f>IF(I1174=0,"",INT(_xlfn.MAXIFS(Raw_Recharges!$D$2:$D$3001,Raw_Recharges!$B$2:$B$3001,A1174)))</f>
        <v>45919</v>
      </c>
      <c r="H1174" s="12">
        <f>IF(I1174=0,"",RFM_Method!$C$5-G1174)</f>
        <v>135</v>
      </c>
      <c r="I1174" s="12">
        <f>COUNTIFS(Raw_Recharges!$B$2:$B$3001,A1174)</f>
        <v>3</v>
      </c>
      <c r="J1174" s="37">
        <f>IF(I1174=0,"",SUMIFS(Raw_Recharges!$E$2:$E$3001,Raw_Recharges!$B$2:$B$3001,A1174))</f>
        <v>947</v>
      </c>
      <c r="K1174" s="38">
        <f>IF(I1174=0,0,IF(H1174&lt;=RFM_Method!$C$22,5,IF(H1174&lt;=RFM_Method!$C$23,4,IF(H1174&lt;=RFM_Method!$C$24,3,IF(H1174&lt;=RFM_Method!$C$25,2,1)))))</f>
        <v>3</v>
      </c>
      <c r="L1174" s="38">
        <f>IF(I1174=0,0,IF(I1174&gt;=RFM_Method!$E$22,5,IF(I1174&gt;=RFM_Method!$E$23,4,IF(I1174&gt;=RFM_Method!$E$24,3,IF(I1174&gt;=RFM_Method!$E$25,2,1)))))</f>
        <v>3</v>
      </c>
      <c r="M1174" s="38">
        <f>IF(I1174=0,0,IF(J1174&gt;=RFM_Method!$D$25,5,IF(J1174&gt;=RFM_Method!$D$24,4,IF(J1174&gt;=RFM_Method!$D$23,3,IF(J1174&gt;=RFM_Method!$D$22,2,1)))))</f>
        <v>3</v>
      </c>
      <c r="N1174" s="38" t="str">
        <f t="shared" si="54"/>
        <v>333</v>
      </c>
      <c r="O1174" s="38">
        <f t="shared" si="55"/>
        <v>9</v>
      </c>
      <c r="P1174" s="38">
        <f t="shared" si="56"/>
        <v>3</v>
      </c>
      <c r="Q1174" s="12" t="str">
        <f>IF(I1174=0,"Never Recharged",INDEX(RFM_Method!$C$32:$G$36,6-K1174,P1174))</f>
        <v>Need Attention</v>
      </c>
      <c r="R1174" s="39">
        <f>SUMIFS(Raw_DataUsage!$D$2:$D$5001,Raw_DataUsage!$B$2:$B$5001,A1174)/1024</f>
        <v>1.34107421875</v>
      </c>
      <c r="S1174" s="40">
        <f>SUMIFS(Raw_Calls!$D$2:$D$5001,Raw_Calls!$B$2:$B$5001,A1174)/60</f>
        <v>36.56666666666667</v>
      </c>
      <c r="T1174" s="38" t="str">
        <f>IF(COUNTIFS(Raw_Subscriptions!$B$2:$B$3001,A1174,Raw_Subscriptions!$F$2:$F$3001,"Active")&gt;0,"Yes","No")</f>
        <v>No</v>
      </c>
    </row>
    <row r="1175" spans="1:20" x14ac:dyDescent="0.3">
      <c r="A1175" s="13" t="str">
        <f>Raw_Customers!A1172</f>
        <v>C001171</v>
      </c>
      <c r="B1175" s="13" t="str">
        <f>Raw_Customers!B1172</f>
        <v>Anita Mishra</v>
      </c>
      <c r="C1175" s="13" t="str">
        <f>Raw_Customers!E1172</f>
        <v>Delhi</v>
      </c>
      <c r="D1175" s="13" t="str">
        <f>Raw_Customers!F1172</f>
        <v>UP West</v>
      </c>
      <c r="E1175" s="13" t="str">
        <f>Raw_Customers!H1172</f>
        <v>Inactive</v>
      </c>
      <c r="F1175" s="35">
        <f>Raw_Customers!G1172</f>
        <v>46012</v>
      </c>
      <c r="G1175" s="36">
        <f>IF(I1175=0,"",INT(_xlfn.MAXIFS(Raw_Recharges!$D$2:$D$3001,Raw_Recharges!$B$2:$B$3001,A1175)))</f>
        <v>45715</v>
      </c>
      <c r="H1175" s="12">
        <f>IF(I1175=0,"",RFM_Method!$C$5-G1175)</f>
        <v>339</v>
      </c>
      <c r="I1175" s="12">
        <f>COUNTIFS(Raw_Recharges!$B$2:$B$3001,A1175)</f>
        <v>1</v>
      </c>
      <c r="J1175" s="37">
        <f>IF(I1175=0,"",SUMIFS(Raw_Recharges!$E$2:$E$3001,Raw_Recharges!$B$2:$B$3001,A1175))</f>
        <v>499</v>
      </c>
      <c r="K1175" s="38">
        <f>IF(I1175=0,0,IF(H1175&lt;=RFM_Method!$C$22,5,IF(H1175&lt;=RFM_Method!$C$23,4,IF(H1175&lt;=RFM_Method!$C$24,3,IF(H1175&lt;=RFM_Method!$C$25,2,1)))))</f>
        <v>1</v>
      </c>
      <c r="L1175" s="38">
        <f>IF(I1175=0,0,IF(I1175&gt;=RFM_Method!$E$22,5,IF(I1175&gt;=RFM_Method!$E$23,4,IF(I1175&gt;=RFM_Method!$E$24,3,IF(I1175&gt;=RFM_Method!$E$25,2,1)))))</f>
        <v>1</v>
      </c>
      <c r="M1175" s="38">
        <f>IF(I1175=0,0,IF(J1175&gt;=RFM_Method!$D$25,5,IF(J1175&gt;=RFM_Method!$D$24,4,IF(J1175&gt;=RFM_Method!$D$23,3,IF(J1175&gt;=RFM_Method!$D$22,2,1)))))</f>
        <v>2</v>
      </c>
      <c r="N1175" s="38" t="str">
        <f t="shared" si="54"/>
        <v>112</v>
      </c>
      <c r="O1175" s="38">
        <f t="shared" si="55"/>
        <v>4</v>
      </c>
      <c r="P1175" s="38">
        <f t="shared" si="56"/>
        <v>2</v>
      </c>
      <c r="Q1175" s="12" t="str">
        <f>IF(I1175=0,"Never Recharged",INDEX(RFM_Method!$C$32:$G$36,6-K1175,P1175))</f>
        <v>Hibernating</v>
      </c>
      <c r="R1175" s="39">
        <f>SUMIFS(Raw_DataUsage!$D$2:$D$5001,Raw_DataUsage!$B$2:$B$5001,A1175)/1024</f>
        <v>0</v>
      </c>
      <c r="S1175" s="40">
        <f>SUMIFS(Raw_Calls!$D$2:$D$5001,Raw_Calls!$B$2:$B$5001,A1175)/60</f>
        <v>168.75</v>
      </c>
      <c r="T1175" s="38" t="str">
        <f>IF(COUNTIFS(Raw_Subscriptions!$B$2:$B$3001,A1175,Raw_Subscriptions!$F$2:$F$3001,"Active")&gt;0,"Yes","No")</f>
        <v>No</v>
      </c>
    </row>
    <row r="1176" spans="1:20" x14ac:dyDescent="0.3">
      <c r="A1176" s="13" t="str">
        <f>Raw_Customers!A1173</f>
        <v>C001172</v>
      </c>
      <c r="B1176" s="13" t="str">
        <f>Raw_Customers!B1173</f>
        <v>Pooja Khan</v>
      </c>
      <c r="C1176" s="13" t="str">
        <f>Raw_Customers!E1173</f>
        <v>Bangalore</v>
      </c>
      <c r="D1176" s="13" t="str">
        <f>Raw_Customers!F1173</f>
        <v>UP West</v>
      </c>
      <c r="E1176" s="13" t="str">
        <f>Raw_Customers!H1173</f>
        <v>Active</v>
      </c>
      <c r="F1176" s="35">
        <f>Raw_Customers!G1173</f>
        <v>44862</v>
      </c>
      <c r="G1176" s="36">
        <f>IF(I1176=0,"",INT(_xlfn.MAXIFS(Raw_Recharges!$D$2:$D$3001,Raw_Recharges!$B$2:$B$3001,A1176)))</f>
        <v>46026</v>
      </c>
      <c r="H1176" s="12">
        <f>IF(I1176=0,"",RFM_Method!$C$5-G1176)</f>
        <v>28</v>
      </c>
      <c r="I1176" s="12">
        <f>COUNTIFS(Raw_Recharges!$B$2:$B$3001,A1176)</f>
        <v>3</v>
      </c>
      <c r="J1176" s="37">
        <f>IF(I1176=0,"",SUMIFS(Raw_Recharges!$E$2:$E$3001,Raw_Recharges!$B$2:$B$3001,A1176))</f>
        <v>1264</v>
      </c>
      <c r="K1176" s="38">
        <f>IF(I1176=0,0,IF(H1176&lt;=RFM_Method!$C$22,5,IF(H1176&lt;=RFM_Method!$C$23,4,IF(H1176&lt;=RFM_Method!$C$24,3,IF(H1176&lt;=RFM_Method!$C$25,2,1)))))</f>
        <v>5</v>
      </c>
      <c r="L1176" s="38">
        <f>IF(I1176=0,0,IF(I1176&gt;=RFM_Method!$E$22,5,IF(I1176&gt;=RFM_Method!$E$23,4,IF(I1176&gt;=RFM_Method!$E$24,3,IF(I1176&gt;=RFM_Method!$E$25,2,1)))))</f>
        <v>3</v>
      </c>
      <c r="M1176" s="38">
        <f>IF(I1176=0,0,IF(J1176&gt;=RFM_Method!$D$25,5,IF(J1176&gt;=RFM_Method!$D$24,4,IF(J1176&gt;=RFM_Method!$D$23,3,IF(J1176&gt;=RFM_Method!$D$22,2,1)))))</f>
        <v>4</v>
      </c>
      <c r="N1176" s="38" t="str">
        <f t="shared" si="54"/>
        <v>534</v>
      </c>
      <c r="O1176" s="38">
        <f t="shared" si="55"/>
        <v>12</v>
      </c>
      <c r="P1176" s="38">
        <f t="shared" si="56"/>
        <v>4</v>
      </c>
      <c r="Q1176" s="12" t="str">
        <f>IF(I1176=0,"Never Recharged",INDEX(RFM_Method!$C$32:$G$36,6-K1176,P1176))</f>
        <v>Loyal Customers</v>
      </c>
      <c r="R1176" s="39">
        <f>SUMIFS(Raw_DataUsage!$D$2:$D$5001,Raw_DataUsage!$B$2:$B$5001,A1176)/1024</f>
        <v>2.0628906250000001</v>
      </c>
      <c r="S1176" s="40">
        <f>SUMIFS(Raw_Calls!$D$2:$D$5001,Raw_Calls!$B$2:$B$5001,A1176)/60</f>
        <v>218.1</v>
      </c>
      <c r="T1176" s="38" t="str">
        <f>IF(COUNTIFS(Raw_Subscriptions!$B$2:$B$3001,A1176,Raw_Subscriptions!$F$2:$F$3001,"Active")&gt;0,"Yes","No")</f>
        <v>Yes</v>
      </c>
    </row>
    <row r="1177" spans="1:20" x14ac:dyDescent="0.3">
      <c r="A1177" s="13" t="str">
        <f>Raw_Customers!A1174</f>
        <v>C001173</v>
      </c>
      <c r="B1177" s="13" t="str">
        <f>Raw_Customers!B1174</f>
        <v>Suresh Yadav</v>
      </c>
      <c r="C1177" s="13" t="str">
        <f>Raw_Customers!E1174</f>
        <v>Chennai</v>
      </c>
      <c r="D1177" s="13" t="str">
        <f>Raw_Customers!F1174</f>
        <v>UP West</v>
      </c>
      <c r="E1177" s="13" t="str">
        <f>Raw_Customers!H1174</f>
        <v>Active</v>
      </c>
      <c r="F1177" s="35">
        <f>Raw_Customers!G1174</f>
        <v>46042</v>
      </c>
      <c r="G1177" s="36" t="str">
        <f>IF(I1177=0,"",INT(_xlfn.MAXIFS(Raw_Recharges!$D$2:$D$3001,Raw_Recharges!$B$2:$B$3001,A1177)))</f>
        <v/>
      </c>
      <c r="H1177" s="12" t="str">
        <f>IF(I1177=0,"",RFM_Method!$C$5-G1177)</f>
        <v/>
      </c>
      <c r="I1177" s="12">
        <f>COUNTIFS(Raw_Recharges!$B$2:$B$3001,A1177)</f>
        <v>0</v>
      </c>
      <c r="J1177" s="37" t="str">
        <f>IF(I1177=0,"",SUMIFS(Raw_Recharges!$E$2:$E$3001,Raw_Recharges!$B$2:$B$3001,A1177))</f>
        <v/>
      </c>
      <c r="K1177" s="38">
        <f>IF(I1177=0,0,IF(H1177&lt;=RFM_Method!$C$22,5,IF(H1177&lt;=RFM_Method!$C$23,4,IF(H1177&lt;=RFM_Method!$C$24,3,IF(H1177&lt;=RFM_Method!$C$25,2,1)))))</f>
        <v>0</v>
      </c>
      <c r="L1177" s="38">
        <f>IF(I1177=0,0,IF(I1177&gt;=RFM_Method!$E$22,5,IF(I1177&gt;=RFM_Method!$E$23,4,IF(I1177&gt;=RFM_Method!$E$24,3,IF(I1177&gt;=RFM_Method!$E$25,2,1)))))</f>
        <v>0</v>
      </c>
      <c r="M1177" s="38">
        <f>IF(I1177=0,0,IF(J1177&gt;=RFM_Method!$D$25,5,IF(J1177&gt;=RFM_Method!$D$24,4,IF(J1177&gt;=RFM_Method!$D$23,3,IF(J1177&gt;=RFM_Method!$D$22,2,1)))))</f>
        <v>0</v>
      </c>
      <c r="N1177" s="38" t="str">
        <f t="shared" si="54"/>
        <v>000</v>
      </c>
      <c r="O1177" s="38">
        <f t="shared" si="55"/>
        <v>0</v>
      </c>
      <c r="P1177" s="38">
        <f t="shared" si="56"/>
        <v>0</v>
      </c>
      <c r="Q1177" s="12" t="str">
        <f>IF(I1177=0,"Never Recharged",INDEX(RFM_Method!$C$32:$G$36,6-K1177,P1177))</f>
        <v>Never Recharged</v>
      </c>
      <c r="R1177" s="39">
        <f>SUMIFS(Raw_DataUsage!$D$2:$D$5001,Raw_DataUsage!$B$2:$B$5001,A1177)/1024</f>
        <v>1.6484960937499999</v>
      </c>
      <c r="S1177" s="40">
        <f>SUMIFS(Raw_Calls!$D$2:$D$5001,Raw_Calls!$B$2:$B$5001,A1177)/60</f>
        <v>106.81666666666666</v>
      </c>
      <c r="T1177" s="38" t="str">
        <f>IF(COUNTIFS(Raw_Subscriptions!$B$2:$B$3001,A1177,Raw_Subscriptions!$F$2:$F$3001,"Active")&gt;0,"Yes","No")</f>
        <v>No</v>
      </c>
    </row>
    <row r="1178" spans="1:20" x14ac:dyDescent="0.3">
      <c r="A1178" s="13" t="str">
        <f>Raw_Customers!A1175</f>
        <v>C001174</v>
      </c>
      <c r="B1178" s="13" t="str">
        <f>Raw_Customers!B1175</f>
        <v>Anita Singh</v>
      </c>
      <c r="C1178" s="13" t="str">
        <f>Raw_Customers!E1175</f>
        <v>Delhi</v>
      </c>
      <c r="D1178" s="13" t="str">
        <f>Raw_Customers!F1175</f>
        <v>UP East</v>
      </c>
      <c r="E1178" s="13" t="str">
        <f>Raw_Customers!H1175</f>
        <v>Active</v>
      </c>
      <c r="F1178" s="35">
        <f>Raw_Customers!G1175</f>
        <v>45847</v>
      </c>
      <c r="G1178" s="36">
        <f>IF(I1178=0,"",INT(_xlfn.MAXIFS(Raw_Recharges!$D$2:$D$3001,Raw_Recharges!$B$2:$B$3001,A1178)))</f>
        <v>45960</v>
      </c>
      <c r="H1178" s="12">
        <f>IF(I1178=0,"",RFM_Method!$C$5-G1178)</f>
        <v>94</v>
      </c>
      <c r="I1178" s="12">
        <f>COUNTIFS(Raw_Recharges!$B$2:$B$3001,A1178)</f>
        <v>2</v>
      </c>
      <c r="J1178" s="37">
        <f>IF(I1178=0,"",SUMIFS(Raw_Recharges!$E$2:$E$3001,Raw_Recharges!$B$2:$B$3001,A1178))</f>
        <v>3098</v>
      </c>
      <c r="K1178" s="38">
        <f>IF(I1178=0,0,IF(H1178&lt;=RFM_Method!$C$22,5,IF(H1178&lt;=RFM_Method!$C$23,4,IF(H1178&lt;=RFM_Method!$C$24,3,IF(H1178&lt;=RFM_Method!$C$25,2,1)))))</f>
        <v>3</v>
      </c>
      <c r="L1178" s="38">
        <f>IF(I1178=0,0,IF(I1178&gt;=RFM_Method!$E$22,5,IF(I1178&gt;=RFM_Method!$E$23,4,IF(I1178&gt;=RFM_Method!$E$24,3,IF(I1178&gt;=RFM_Method!$E$25,2,1)))))</f>
        <v>2</v>
      </c>
      <c r="M1178" s="38">
        <f>IF(I1178=0,0,IF(J1178&gt;=RFM_Method!$D$25,5,IF(J1178&gt;=RFM_Method!$D$24,4,IF(J1178&gt;=RFM_Method!$D$23,3,IF(J1178&gt;=RFM_Method!$D$22,2,1)))))</f>
        <v>5</v>
      </c>
      <c r="N1178" s="38" t="str">
        <f t="shared" si="54"/>
        <v>325</v>
      </c>
      <c r="O1178" s="38">
        <f t="shared" si="55"/>
        <v>10</v>
      </c>
      <c r="P1178" s="38">
        <f t="shared" si="56"/>
        <v>4</v>
      </c>
      <c r="Q1178" s="12" t="str">
        <f>IF(I1178=0,"Never Recharged",INDEX(RFM_Method!$C$32:$G$36,6-K1178,P1178))</f>
        <v>Loyal Customers</v>
      </c>
      <c r="R1178" s="39">
        <f>SUMIFS(Raw_DataUsage!$D$2:$D$5001,Raw_DataUsage!$B$2:$B$5001,A1178)/1024</f>
        <v>6.2967773437499996</v>
      </c>
      <c r="S1178" s="40">
        <f>SUMIFS(Raw_Calls!$D$2:$D$5001,Raw_Calls!$B$2:$B$5001,A1178)/60</f>
        <v>107.93333333333334</v>
      </c>
      <c r="T1178" s="38" t="str">
        <f>IF(COUNTIFS(Raw_Subscriptions!$B$2:$B$3001,A1178,Raw_Subscriptions!$F$2:$F$3001,"Active")&gt;0,"Yes","No")</f>
        <v>Yes</v>
      </c>
    </row>
    <row r="1179" spans="1:20" x14ac:dyDescent="0.3">
      <c r="A1179" s="13" t="str">
        <f>Raw_Customers!A1176</f>
        <v>C001175</v>
      </c>
      <c r="B1179" s="13" t="str">
        <f>Raw_Customers!B1176</f>
        <v>Pooja Reddy</v>
      </c>
      <c r="C1179" s="13" t="str">
        <f>Raw_Customers!E1176</f>
        <v>Mumbai</v>
      </c>
      <c r="D1179" s="13" t="str">
        <f>Raw_Customers!F1176</f>
        <v>Maharashtra</v>
      </c>
      <c r="E1179" s="13" t="str">
        <f>Raw_Customers!H1176</f>
        <v>Active</v>
      </c>
      <c r="F1179" s="35">
        <f>Raw_Customers!G1176</f>
        <v>44655</v>
      </c>
      <c r="G1179" s="36">
        <f>IF(I1179=0,"",INT(_xlfn.MAXIFS(Raw_Recharges!$D$2:$D$3001,Raw_Recharges!$B$2:$B$3001,A1179)))</f>
        <v>45931</v>
      </c>
      <c r="H1179" s="12">
        <f>IF(I1179=0,"",RFM_Method!$C$5-G1179)</f>
        <v>123</v>
      </c>
      <c r="I1179" s="12">
        <f>COUNTIFS(Raw_Recharges!$B$2:$B$3001,A1179)</f>
        <v>3</v>
      </c>
      <c r="J1179" s="37">
        <f>IF(I1179=0,"",SUMIFS(Raw_Recharges!$E$2:$E$3001,Raw_Recharges!$B$2:$B$3001,A1179))</f>
        <v>6477</v>
      </c>
      <c r="K1179" s="38">
        <f>IF(I1179=0,0,IF(H1179&lt;=RFM_Method!$C$22,5,IF(H1179&lt;=RFM_Method!$C$23,4,IF(H1179&lt;=RFM_Method!$C$24,3,IF(H1179&lt;=RFM_Method!$C$25,2,1)))))</f>
        <v>3</v>
      </c>
      <c r="L1179" s="38">
        <f>IF(I1179=0,0,IF(I1179&gt;=RFM_Method!$E$22,5,IF(I1179&gt;=RFM_Method!$E$23,4,IF(I1179&gt;=RFM_Method!$E$24,3,IF(I1179&gt;=RFM_Method!$E$25,2,1)))))</f>
        <v>3</v>
      </c>
      <c r="M1179" s="38">
        <f>IF(I1179=0,0,IF(J1179&gt;=RFM_Method!$D$25,5,IF(J1179&gt;=RFM_Method!$D$24,4,IF(J1179&gt;=RFM_Method!$D$23,3,IF(J1179&gt;=RFM_Method!$D$22,2,1)))))</f>
        <v>5</v>
      </c>
      <c r="N1179" s="38" t="str">
        <f t="shared" si="54"/>
        <v>335</v>
      </c>
      <c r="O1179" s="38">
        <f t="shared" si="55"/>
        <v>11</v>
      </c>
      <c r="P1179" s="38">
        <f t="shared" si="56"/>
        <v>4</v>
      </c>
      <c r="Q1179" s="12" t="str">
        <f>IF(I1179=0,"Never Recharged",INDEX(RFM_Method!$C$32:$G$36,6-K1179,P1179))</f>
        <v>Loyal Customers</v>
      </c>
      <c r="R1179" s="39">
        <f>SUMIFS(Raw_DataUsage!$D$2:$D$5001,Raw_DataUsage!$B$2:$B$5001,A1179)/1024</f>
        <v>3.9421875000000002</v>
      </c>
      <c r="S1179" s="40">
        <f>SUMIFS(Raw_Calls!$D$2:$D$5001,Raw_Calls!$B$2:$B$5001,A1179)/60</f>
        <v>14.966666666666667</v>
      </c>
      <c r="T1179" s="38" t="str">
        <f>IF(COUNTIFS(Raw_Subscriptions!$B$2:$B$3001,A1179,Raw_Subscriptions!$F$2:$F$3001,"Active")&gt;0,"Yes","No")</f>
        <v>Yes</v>
      </c>
    </row>
    <row r="1180" spans="1:20" x14ac:dyDescent="0.3">
      <c r="A1180" s="13" t="str">
        <f>Raw_Customers!A1177</f>
        <v>C001176</v>
      </c>
      <c r="B1180" s="13" t="str">
        <f>Raw_Customers!B1177</f>
        <v>Anita Mishra</v>
      </c>
      <c r="C1180" s="13" t="str">
        <f>Raw_Customers!E1177</f>
        <v>Pune</v>
      </c>
      <c r="D1180" s="13" t="str">
        <f>Raw_Customers!F1177</f>
        <v>Punjab</v>
      </c>
      <c r="E1180" s="13" t="str">
        <f>Raw_Customers!H1177</f>
        <v>Active</v>
      </c>
      <c r="F1180" s="35">
        <f>Raw_Customers!G1177</f>
        <v>44721</v>
      </c>
      <c r="G1180" s="36">
        <f>IF(I1180=0,"",INT(_xlfn.MAXIFS(Raw_Recharges!$D$2:$D$3001,Raw_Recharges!$B$2:$B$3001,A1180)))</f>
        <v>46047</v>
      </c>
      <c r="H1180" s="12">
        <f>IF(I1180=0,"",RFM_Method!$C$5-G1180)</f>
        <v>7</v>
      </c>
      <c r="I1180" s="12">
        <f>COUNTIFS(Raw_Recharges!$B$2:$B$3001,A1180)</f>
        <v>3</v>
      </c>
      <c r="J1180" s="37">
        <f>IF(I1180=0,"",SUMIFS(Raw_Recharges!$E$2:$E$3001,Raw_Recharges!$B$2:$B$3001,A1180))</f>
        <v>595</v>
      </c>
      <c r="K1180" s="38">
        <f>IF(I1180=0,0,IF(H1180&lt;=RFM_Method!$C$22,5,IF(H1180&lt;=RFM_Method!$C$23,4,IF(H1180&lt;=RFM_Method!$C$24,3,IF(H1180&lt;=RFM_Method!$C$25,2,1)))))</f>
        <v>5</v>
      </c>
      <c r="L1180" s="38">
        <f>IF(I1180=0,0,IF(I1180&gt;=RFM_Method!$E$22,5,IF(I1180&gt;=RFM_Method!$E$23,4,IF(I1180&gt;=RFM_Method!$E$24,3,IF(I1180&gt;=RFM_Method!$E$25,2,1)))))</f>
        <v>3</v>
      </c>
      <c r="M1180" s="38">
        <f>IF(I1180=0,0,IF(J1180&gt;=RFM_Method!$D$25,5,IF(J1180&gt;=RFM_Method!$D$24,4,IF(J1180&gt;=RFM_Method!$D$23,3,IF(J1180&gt;=RFM_Method!$D$22,2,1)))))</f>
        <v>2</v>
      </c>
      <c r="N1180" s="38" t="str">
        <f t="shared" si="54"/>
        <v>532</v>
      </c>
      <c r="O1180" s="38">
        <f t="shared" si="55"/>
        <v>10</v>
      </c>
      <c r="P1180" s="38">
        <f t="shared" si="56"/>
        <v>3</v>
      </c>
      <c r="Q1180" s="12" t="str">
        <f>IF(I1180=0,"Never Recharged",INDEX(RFM_Method!$C$32:$G$36,6-K1180,P1180))</f>
        <v>Potential Loyalist</v>
      </c>
      <c r="R1180" s="39">
        <f>SUMIFS(Raw_DataUsage!$D$2:$D$5001,Raw_DataUsage!$B$2:$B$5001,A1180)/1024</f>
        <v>3.9726269531250002</v>
      </c>
      <c r="S1180" s="40">
        <f>SUMIFS(Raw_Calls!$D$2:$D$5001,Raw_Calls!$B$2:$B$5001,A1180)/60</f>
        <v>99.6</v>
      </c>
      <c r="T1180" s="38" t="str">
        <f>IF(COUNTIFS(Raw_Subscriptions!$B$2:$B$3001,A1180,Raw_Subscriptions!$F$2:$F$3001,"Active")&gt;0,"Yes","No")</f>
        <v>Yes</v>
      </c>
    </row>
    <row r="1181" spans="1:20" x14ac:dyDescent="0.3">
      <c r="A1181" s="13" t="str">
        <f>Raw_Customers!A1178</f>
        <v>C001177</v>
      </c>
      <c r="B1181" s="13" t="str">
        <f>Raw_Customers!B1178</f>
        <v>Priya Yadav</v>
      </c>
      <c r="C1181" s="13" t="str">
        <f>Raw_Customers!E1178</f>
        <v>Chennai</v>
      </c>
      <c r="D1181" s="13" t="str">
        <f>Raw_Customers!F1178</f>
        <v>West Bengal</v>
      </c>
      <c r="E1181" s="13" t="str">
        <f>Raw_Customers!H1178</f>
        <v>Active</v>
      </c>
      <c r="F1181" s="35">
        <f>Raw_Customers!G1178</f>
        <v>45863</v>
      </c>
      <c r="G1181" s="36" t="str">
        <f>IF(I1181=0,"",INT(_xlfn.MAXIFS(Raw_Recharges!$D$2:$D$3001,Raw_Recharges!$B$2:$B$3001,A1181)))</f>
        <v/>
      </c>
      <c r="H1181" s="12" t="str">
        <f>IF(I1181=0,"",RFM_Method!$C$5-G1181)</f>
        <v/>
      </c>
      <c r="I1181" s="12">
        <f>COUNTIFS(Raw_Recharges!$B$2:$B$3001,A1181)</f>
        <v>0</v>
      </c>
      <c r="J1181" s="37" t="str">
        <f>IF(I1181=0,"",SUMIFS(Raw_Recharges!$E$2:$E$3001,Raw_Recharges!$B$2:$B$3001,A1181))</f>
        <v/>
      </c>
      <c r="K1181" s="38">
        <f>IF(I1181=0,0,IF(H1181&lt;=RFM_Method!$C$22,5,IF(H1181&lt;=RFM_Method!$C$23,4,IF(H1181&lt;=RFM_Method!$C$24,3,IF(H1181&lt;=RFM_Method!$C$25,2,1)))))</f>
        <v>0</v>
      </c>
      <c r="L1181" s="38">
        <f>IF(I1181=0,0,IF(I1181&gt;=RFM_Method!$E$22,5,IF(I1181&gt;=RFM_Method!$E$23,4,IF(I1181&gt;=RFM_Method!$E$24,3,IF(I1181&gt;=RFM_Method!$E$25,2,1)))))</f>
        <v>0</v>
      </c>
      <c r="M1181" s="38">
        <f>IF(I1181=0,0,IF(J1181&gt;=RFM_Method!$D$25,5,IF(J1181&gt;=RFM_Method!$D$24,4,IF(J1181&gt;=RFM_Method!$D$23,3,IF(J1181&gt;=RFM_Method!$D$22,2,1)))))</f>
        <v>0</v>
      </c>
      <c r="N1181" s="38" t="str">
        <f t="shared" si="54"/>
        <v>000</v>
      </c>
      <c r="O1181" s="38">
        <f t="shared" si="55"/>
        <v>0</v>
      </c>
      <c r="P1181" s="38">
        <f t="shared" si="56"/>
        <v>0</v>
      </c>
      <c r="Q1181" s="12" t="str">
        <f>IF(I1181=0,"Never Recharged",INDEX(RFM_Method!$C$32:$G$36,6-K1181,P1181))</f>
        <v>Never Recharged</v>
      </c>
      <c r="R1181" s="39">
        <f>SUMIFS(Raw_DataUsage!$D$2:$D$5001,Raw_DataUsage!$B$2:$B$5001,A1181)/1024</f>
        <v>4.4589062500000001</v>
      </c>
      <c r="S1181" s="40">
        <f>SUMIFS(Raw_Calls!$D$2:$D$5001,Raw_Calls!$B$2:$B$5001,A1181)/60</f>
        <v>0</v>
      </c>
      <c r="T1181" s="38" t="str">
        <f>IF(COUNTIFS(Raw_Subscriptions!$B$2:$B$3001,A1181,Raw_Subscriptions!$F$2:$F$3001,"Active")&gt;0,"Yes","No")</f>
        <v>No</v>
      </c>
    </row>
    <row r="1182" spans="1:20" x14ac:dyDescent="0.3">
      <c r="A1182" s="13" t="str">
        <f>Raw_Customers!A1179</f>
        <v>C001178</v>
      </c>
      <c r="B1182" s="13" t="str">
        <f>Raw_Customers!B1179</f>
        <v>Raj Reddy</v>
      </c>
      <c r="C1182" s="13" t="str">
        <f>Raw_Customers!E1179</f>
        <v>Delhi</v>
      </c>
      <c r="D1182" s="13" t="str">
        <f>Raw_Customers!F1179</f>
        <v>Andhra Pradesh</v>
      </c>
      <c r="E1182" s="13" t="str">
        <f>Raw_Customers!H1179</f>
        <v>Inactive</v>
      </c>
      <c r="F1182" s="35">
        <f>Raw_Customers!G1179</f>
        <v>44242</v>
      </c>
      <c r="G1182" s="36">
        <f>IF(I1182=0,"",INT(_xlfn.MAXIFS(Raw_Recharges!$D$2:$D$3001,Raw_Recharges!$B$2:$B$3001,A1182)))</f>
        <v>45778</v>
      </c>
      <c r="H1182" s="12">
        <f>IF(I1182=0,"",RFM_Method!$C$5-G1182)</f>
        <v>276</v>
      </c>
      <c r="I1182" s="12">
        <f>COUNTIFS(Raw_Recharges!$B$2:$B$3001,A1182)</f>
        <v>2</v>
      </c>
      <c r="J1182" s="37">
        <f>IF(I1182=0,"",SUMIFS(Raw_Recharges!$E$2:$E$3001,Raw_Recharges!$B$2:$B$3001,A1182))</f>
        <v>765</v>
      </c>
      <c r="K1182" s="38">
        <f>IF(I1182=0,0,IF(H1182&lt;=RFM_Method!$C$22,5,IF(H1182&lt;=RFM_Method!$C$23,4,IF(H1182&lt;=RFM_Method!$C$24,3,IF(H1182&lt;=RFM_Method!$C$25,2,1)))))</f>
        <v>1</v>
      </c>
      <c r="L1182" s="38">
        <f>IF(I1182=0,0,IF(I1182&gt;=RFM_Method!$E$22,5,IF(I1182&gt;=RFM_Method!$E$23,4,IF(I1182&gt;=RFM_Method!$E$24,3,IF(I1182&gt;=RFM_Method!$E$25,2,1)))))</f>
        <v>2</v>
      </c>
      <c r="M1182" s="38">
        <f>IF(I1182=0,0,IF(J1182&gt;=RFM_Method!$D$25,5,IF(J1182&gt;=RFM_Method!$D$24,4,IF(J1182&gt;=RFM_Method!$D$23,3,IF(J1182&gt;=RFM_Method!$D$22,2,1)))))</f>
        <v>3</v>
      </c>
      <c r="N1182" s="38" t="str">
        <f t="shared" si="54"/>
        <v>123</v>
      </c>
      <c r="O1182" s="38">
        <f t="shared" si="55"/>
        <v>6</v>
      </c>
      <c r="P1182" s="38">
        <f t="shared" si="56"/>
        <v>3</v>
      </c>
      <c r="Q1182" s="12" t="str">
        <f>IF(I1182=0,"Never Recharged",INDEX(RFM_Method!$C$32:$G$36,6-K1182,P1182))</f>
        <v>At Risk</v>
      </c>
      <c r="R1182" s="39">
        <f>SUMIFS(Raw_DataUsage!$D$2:$D$5001,Raw_DataUsage!$B$2:$B$5001,A1182)/1024</f>
        <v>2.3740332031249998</v>
      </c>
      <c r="S1182" s="40">
        <f>SUMIFS(Raw_Calls!$D$2:$D$5001,Raw_Calls!$B$2:$B$5001,A1182)/60</f>
        <v>142.66666666666666</v>
      </c>
      <c r="T1182" s="38" t="str">
        <f>IF(COUNTIFS(Raw_Subscriptions!$B$2:$B$3001,A1182,Raw_Subscriptions!$F$2:$F$3001,"Active")&gt;0,"Yes","No")</f>
        <v>Yes</v>
      </c>
    </row>
    <row r="1183" spans="1:20" x14ac:dyDescent="0.3">
      <c r="A1183" s="13" t="str">
        <f>Raw_Customers!A1180</f>
        <v>C001179</v>
      </c>
      <c r="B1183" s="13" t="str">
        <f>Raw_Customers!B1180</f>
        <v>Anita Mishra</v>
      </c>
      <c r="C1183" s="13" t="str">
        <f>Raw_Customers!E1180</f>
        <v>Pune</v>
      </c>
      <c r="D1183" s="13" t="str">
        <f>Raw_Customers!F1180</f>
        <v>Karnataka</v>
      </c>
      <c r="E1183" s="13" t="str">
        <f>Raw_Customers!H1180</f>
        <v>Inactive</v>
      </c>
      <c r="F1183" s="35">
        <f>Raw_Customers!G1180</f>
        <v>44750</v>
      </c>
      <c r="G1183" s="36" t="str">
        <f>IF(I1183=0,"",INT(_xlfn.MAXIFS(Raw_Recharges!$D$2:$D$3001,Raw_Recharges!$B$2:$B$3001,A1183)))</f>
        <v/>
      </c>
      <c r="H1183" s="12" t="str">
        <f>IF(I1183=0,"",RFM_Method!$C$5-G1183)</f>
        <v/>
      </c>
      <c r="I1183" s="12">
        <f>COUNTIFS(Raw_Recharges!$B$2:$B$3001,A1183)</f>
        <v>0</v>
      </c>
      <c r="J1183" s="37" t="str">
        <f>IF(I1183=0,"",SUMIFS(Raw_Recharges!$E$2:$E$3001,Raw_Recharges!$B$2:$B$3001,A1183))</f>
        <v/>
      </c>
      <c r="K1183" s="38">
        <f>IF(I1183=0,0,IF(H1183&lt;=RFM_Method!$C$22,5,IF(H1183&lt;=RFM_Method!$C$23,4,IF(H1183&lt;=RFM_Method!$C$24,3,IF(H1183&lt;=RFM_Method!$C$25,2,1)))))</f>
        <v>0</v>
      </c>
      <c r="L1183" s="38">
        <f>IF(I1183=0,0,IF(I1183&gt;=RFM_Method!$E$22,5,IF(I1183&gt;=RFM_Method!$E$23,4,IF(I1183&gt;=RFM_Method!$E$24,3,IF(I1183&gt;=RFM_Method!$E$25,2,1)))))</f>
        <v>0</v>
      </c>
      <c r="M1183" s="38">
        <f>IF(I1183=0,0,IF(J1183&gt;=RFM_Method!$D$25,5,IF(J1183&gt;=RFM_Method!$D$24,4,IF(J1183&gt;=RFM_Method!$D$23,3,IF(J1183&gt;=RFM_Method!$D$22,2,1)))))</f>
        <v>0</v>
      </c>
      <c r="N1183" s="38" t="str">
        <f t="shared" si="54"/>
        <v>000</v>
      </c>
      <c r="O1183" s="38">
        <f t="shared" si="55"/>
        <v>0</v>
      </c>
      <c r="P1183" s="38">
        <f t="shared" si="56"/>
        <v>0</v>
      </c>
      <c r="Q1183" s="12" t="str">
        <f>IF(I1183=0,"Never Recharged",INDEX(RFM_Method!$C$32:$G$36,6-K1183,P1183))</f>
        <v>Never Recharged</v>
      </c>
      <c r="R1183" s="39">
        <f>SUMIFS(Raw_DataUsage!$D$2:$D$5001,Raw_DataUsage!$B$2:$B$5001,A1183)/1024</f>
        <v>3.5412304687500002</v>
      </c>
      <c r="S1183" s="40">
        <f>SUMIFS(Raw_Calls!$D$2:$D$5001,Raw_Calls!$B$2:$B$5001,A1183)/60</f>
        <v>27.4</v>
      </c>
      <c r="T1183" s="38" t="str">
        <f>IF(COUNTIFS(Raw_Subscriptions!$B$2:$B$3001,A1183,Raw_Subscriptions!$F$2:$F$3001,"Active")&gt;0,"Yes","No")</f>
        <v>No</v>
      </c>
    </row>
    <row r="1184" spans="1:20" x14ac:dyDescent="0.3">
      <c r="A1184" s="13" t="str">
        <f>Raw_Customers!A1181</f>
        <v>C001180</v>
      </c>
      <c r="B1184" s="13" t="str">
        <f>Raw_Customers!B1181</f>
        <v>Rahul Khan</v>
      </c>
      <c r="C1184" s="13" t="str">
        <f>Raw_Customers!E1181</f>
        <v>Hyderabad</v>
      </c>
      <c r="D1184" s="13" t="str">
        <f>Raw_Customers!F1181</f>
        <v>West Bengal</v>
      </c>
      <c r="E1184" s="13" t="str">
        <f>Raw_Customers!H1181</f>
        <v>Inactive</v>
      </c>
      <c r="F1184" s="35">
        <f>Raw_Customers!G1181</f>
        <v>45640</v>
      </c>
      <c r="G1184" s="36" t="str">
        <f>IF(I1184=0,"",INT(_xlfn.MAXIFS(Raw_Recharges!$D$2:$D$3001,Raw_Recharges!$B$2:$B$3001,A1184)))</f>
        <v/>
      </c>
      <c r="H1184" s="12" t="str">
        <f>IF(I1184=0,"",RFM_Method!$C$5-G1184)</f>
        <v/>
      </c>
      <c r="I1184" s="12">
        <f>COUNTIFS(Raw_Recharges!$B$2:$B$3001,A1184)</f>
        <v>0</v>
      </c>
      <c r="J1184" s="37" t="str">
        <f>IF(I1184=0,"",SUMIFS(Raw_Recharges!$E$2:$E$3001,Raw_Recharges!$B$2:$B$3001,A1184))</f>
        <v/>
      </c>
      <c r="K1184" s="38">
        <f>IF(I1184=0,0,IF(H1184&lt;=RFM_Method!$C$22,5,IF(H1184&lt;=RFM_Method!$C$23,4,IF(H1184&lt;=RFM_Method!$C$24,3,IF(H1184&lt;=RFM_Method!$C$25,2,1)))))</f>
        <v>0</v>
      </c>
      <c r="L1184" s="38">
        <f>IF(I1184=0,0,IF(I1184&gt;=RFM_Method!$E$22,5,IF(I1184&gt;=RFM_Method!$E$23,4,IF(I1184&gt;=RFM_Method!$E$24,3,IF(I1184&gt;=RFM_Method!$E$25,2,1)))))</f>
        <v>0</v>
      </c>
      <c r="M1184" s="38">
        <f>IF(I1184=0,0,IF(J1184&gt;=RFM_Method!$D$25,5,IF(J1184&gt;=RFM_Method!$D$24,4,IF(J1184&gt;=RFM_Method!$D$23,3,IF(J1184&gt;=RFM_Method!$D$22,2,1)))))</f>
        <v>0</v>
      </c>
      <c r="N1184" s="38" t="str">
        <f t="shared" si="54"/>
        <v>000</v>
      </c>
      <c r="O1184" s="38">
        <f t="shared" si="55"/>
        <v>0</v>
      </c>
      <c r="P1184" s="38">
        <f t="shared" si="56"/>
        <v>0</v>
      </c>
      <c r="Q1184" s="12" t="str">
        <f>IF(I1184=0,"Never Recharged",INDEX(RFM_Method!$C$32:$G$36,6-K1184,P1184))</f>
        <v>Never Recharged</v>
      </c>
      <c r="R1184" s="39">
        <f>SUMIFS(Raw_DataUsage!$D$2:$D$5001,Raw_DataUsage!$B$2:$B$5001,A1184)/1024</f>
        <v>3.7451953125000004</v>
      </c>
      <c r="S1184" s="40">
        <f>SUMIFS(Raw_Calls!$D$2:$D$5001,Raw_Calls!$B$2:$B$5001,A1184)/60</f>
        <v>54.133333333333333</v>
      </c>
      <c r="T1184" s="38" t="str">
        <f>IF(COUNTIFS(Raw_Subscriptions!$B$2:$B$3001,A1184,Raw_Subscriptions!$F$2:$F$3001,"Active")&gt;0,"Yes","No")</f>
        <v>No</v>
      </c>
    </row>
    <row r="1185" spans="1:20" x14ac:dyDescent="0.3">
      <c r="A1185" s="13" t="str">
        <f>Raw_Customers!A1182</f>
        <v>C001181</v>
      </c>
      <c r="B1185" s="13" t="str">
        <f>Raw_Customers!B1182</f>
        <v>Priya Reddy</v>
      </c>
      <c r="C1185" s="13" t="str">
        <f>Raw_Customers!E1182</f>
        <v>Mumbai</v>
      </c>
      <c r="D1185" s="13" t="str">
        <f>Raw_Customers!F1182</f>
        <v>Gujarat</v>
      </c>
      <c r="E1185" s="13" t="str">
        <f>Raw_Customers!H1182</f>
        <v>Inactive</v>
      </c>
      <c r="F1185" s="35">
        <f>Raw_Customers!G1182</f>
        <v>44951</v>
      </c>
      <c r="G1185" s="36" t="str">
        <f>IF(I1185=0,"",INT(_xlfn.MAXIFS(Raw_Recharges!$D$2:$D$3001,Raw_Recharges!$B$2:$B$3001,A1185)))</f>
        <v/>
      </c>
      <c r="H1185" s="12" t="str">
        <f>IF(I1185=0,"",RFM_Method!$C$5-G1185)</f>
        <v/>
      </c>
      <c r="I1185" s="12">
        <f>COUNTIFS(Raw_Recharges!$B$2:$B$3001,A1185)</f>
        <v>0</v>
      </c>
      <c r="J1185" s="37" t="str">
        <f>IF(I1185=0,"",SUMIFS(Raw_Recharges!$E$2:$E$3001,Raw_Recharges!$B$2:$B$3001,A1185))</f>
        <v/>
      </c>
      <c r="K1185" s="38">
        <f>IF(I1185=0,0,IF(H1185&lt;=RFM_Method!$C$22,5,IF(H1185&lt;=RFM_Method!$C$23,4,IF(H1185&lt;=RFM_Method!$C$24,3,IF(H1185&lt;=RFM_Method!$C$25,2,1)))))</f>
        <v>0</v>
      </c>
      <c r="L1185" s="38">
        <f>IF(I1185=0,0,IF(I1185&gt;=RFM_Method!$E$22,5,IF(I1185&gt;=RFM_Method!$E$23,4,IF(I1185&gt;=RFM_Method!$E$24,3,IF(I1185&gt;=RFM_Method!$E$25,2,1)))))</f>
        <v>0</v>
      </c>
      <c r="M1185" s="38">
        <f>IF(I1185=0,0,IF(J1185&gt;=RFM_Method!$D$25,5,IF(J1185&gt;=RFM_Method!$D$24,4,IF(J1185&gt;=RFM_Method!$D$23,3,IF(J1185&gt;=RFM_Method!$D$22,2,1)))))</f>
        <v>0</v>
      </c>
      <c r="N1185" s="38" t="str">
        <f t="shared" si="54"/>
        <v>000</v>
      </c>
      <c r="O1185" s="38">
        <f t="shared" si="55"/>
        <v>0</v>
      </c>
      <c r="P1185" s="38">
        <f t="shared" si="56"/>
        <v>0</v>
      </c>
      <c r="Q1185" s="12" t="str">
        <f>IF(I1185=0,"Never Recharged",INDEX(RFM_Method!$C$32:$G$36,6-K1185,P1185))</f>
        <v>Never Recharged</v>
      </c>
      <c r="R1185" s="39">
        <f>SUMIFS(Raw_DataUsage!$D$2:$D$5001,Raw_DataUsage!$B$2:$B$5001,A1185)/1024</f>
        <v>3.2476855468750001</v>
      </c>
      <c r="S1185" s="40">
        <f>SUMIFS(Raw_Calls!$D$2:$D$5001,Raw_Calls!$B$2:$B$5001,A1185)/60</f>
        <v>30.566666666666666</v>
      </c>
      <c r="T1185" s="38" t="str">
        <f>IF(COUNTIFS(Raw_Subscriptions!$B$2:$B$3001,A1185,Raw_Subscriptions!$F$2:$F$3001,"Active")&gt;0,"Yes","No")</f>
        <v>No</v>
      </c>
    </row>
    <row r="1186" spans="1:20" x14ac:dyDescent="0.3">
      <c r="A1186" s="13" t="str">
        <f>Raw_Customers!A1183</f>
        <v>C001182</v>
      </c>
      <c r="B1186" s="13" t="str">
        <f>Raw_Customers!B1183</f>
        <v>Neha Kumar</v>
      </c>
      <c r="C1186" s="13" t="str">
        <f>Raw_Customers!E1183</f>
        <v>Chennai</v>
      </c>
      <c r="D1186" s="13" t="str">
        <f>Raw_Customers!F1183</f>
        <v>Tamil Nadu</v>
      </c>
      <c r="E1186" s="13" t="str">
        <f>Raw_Customers!H1183</f>
        <v>Active</v>
      </c>
      <c r="F1186" s="35">
        <f>Raw_Customers!G1183</f>
        <v>44273</v>
      </c>
      <c r="G1186" s="36">
        <f>IF(I1186=0,"",INT(_xlfn.MAXIFS(Raw_Recharges!$D$2:$D$3001,Raw_Recharges!$B$2:$B$3001,A1186)))</f>
        <v>45879</v>
      </c>
      <c r="H1186" s="12">
        <f>IF(I1186=0,"",RFM_Method!$C$5-G1186)</f>
        <v>175</v>
      </c>
      <c r="I1186" s="12">
        <f>COUNTIFS(Raw_Recharges!$B$2:$B$3001,A1186)</f>
        <v>1</v>
      </c>
      <c r="J1186" s="37">
        <f>IF(I1186=0,"",SUMIFS(Raw_Recharges!$E$2:$E$3001,Raw_Recharges!$B$2:$B$3001,A1186))</f>
        <v>299</v>
      </c>
      <c r="K1186" s="38">
        <f>IF(I1186=0,0,IF(H1186&lt;=RFM_Method!$C$22,5,IF(H1186&lt;=RFM_Method!$C$23,4,IF(H1186&lt;=RFM_Method!$C$24,3,IF(H1186&lt;=RFM_Method!$C$25,2,1)))))</f>
        <v>2</v>
      </c>
      <c r="L1186" s="38">
        <f>IF(I1186=0,0,IF(I1186&gt;=RFM_Method!$E$22,5,IF(I1186&gt;=RFM_Method!$E$23,4,IF(I1186&gt;=RFM_Method!$E$24,3,IF(I1186&gt;=RFM_Method!$E$25,2,1)))))</f>
        <v>1</v>
      </c>
      <c r="M1186" s="38">
        <f>IF(I1186=0,0,IF(J1186&gt;=RFM_Method!$D$25,5,IF(J1186&gt;=RFM_Method!$D$24,4,IF(J1186&gt;=RFM_Method!$D$23,3,IF(J1186&gt;=RFM_Method!$D$22,2,1)))))</f>
        <v>1</v>
      </c>
      <c r="N1186" s="38" t="str">
        <f t="shared" si="54"/>
        <v>211</v>
      </c>
      <c r="O1186" s="38">
        <f t="shared" si="55"/>
        <v>4</v>
      </c>
      <c r="P1186" s="38">
        <f t="shared" si="56"/>
        <v>1</v>
      </c>
      <c r="Q1186" s="12" t="str">
        <f>IF(I1186=0,"Never Recharged",INDEX(RFM_Method!$C$32:$G$36,6-K1186,P1186))</f>
        <v>Hibernating</v>
      </c>
      <c r="R1186" s="39">
        <f>SUMIFS(Raw_DataUsage!$D$2:$D$5001,Raw_DataUsage!$B$2:$B$5001,A1186)/1024</f>
        <v>6.3476953125000009</v>
      </c>
      <c r="S1186" s="40">
        <f>SUMIFS(Raw_Calls!$D$2:$D$5001,Raw_Calls!$B$2:$B$5001,A1186)/60</f>
        <v>110.81666666666666</v>
      </c>
      <c r="T1186" s="38" t="str">
        <f>IF(COUNTIFS(Raw_Subscriptions!$B$2:$B$3001,A1186,Raw_Subscriptions!$F$2:$F$3001,"Active")&gt;0,"Yes","No")</f>
        <v>No</v>
      </c>
    </row>
    <row r="1187" spans="1:20" x14ac:dyDescent="0.3">
      <c r="A1187" s="13" t="str">
        <f>Raw_Customers!A1184</f>
        <v>C001183</v>
      </c>
      <c r="B1187" s="13" t="str">
        <f>Raw_Customers!B1184</f>
        <v>Anita Khan</v>
      </c>
      <c r="C1187" s="13" t="str">
        <f>Raw_Customers!E1184</f>
        <v>Hyderabad</v>
      </c>
      <c r="D1187" s="13" t="str">
        <f>Raw_Customers!F1184</f>
        <v>Punjab</v>
      </c>
      <c r="E1187" s="13" t="str">
        <f>Raw_Customers!H1184</f>
        <v>Active</v>
      </c>
      <c r="F1187" s="35">
        <f>Raw_Customers!G1184</f>
        <v>45792</v>
      </c>
      <c r="G1187" s="36">
        <f>IF(I1187=0,"",INT(_xlfn.MAXIFS(Raw_Recharges!$D$2:$D$3001,Raw_Recharges!$B$2:$B$3001,A1187)))</f>
        <v>46041</v>
      </c>
      <c r="H1187" s="12">
        <f>IF(I1187=0,"",RFM_Method!$C$5-G1187)</f>
        <v>13</v>
      </c>
      <c r="I1187" s="12">
        <f>COUNTIFS(Raw_Recharges!$B$2:$B$3001,A1187)</f>
        <v>2</v>
      </c>
      <c r="J1187" s="37">
        <f>IF(I1187=0,"",SUMIFS(Raw_Recharges!$E$2:$E$3001,Raw_Recharges!$B$2:$B$3001,A1187))</f>
        <v>1665</v>
      </c>
      <c r="K1187" s="38">
        <f>IF(I1187=0,0,IF(H1187&lt;=RFM_Method!$C$22,5,IF(H1187&lt;=RFM_Method!$C$23,4,IF(H1187&lt;=RFM_Method!$C$24,3,IF(H1187&lt;=RFM_Method!$C$25,2,1)))))</f>
        <v>5</v>
      </c>
      <c r="L1187" s="38">
        <f>IF(I1187=0,0,IF(I1187&gt;=RFM_Method!$E$22,5,IF(I1187&gt;=RFM_Method!$E$23,4,IF(I1187&gt;=RFM_Method!$E$24,3,IF(I1187&gt;=RFM_Method!$E$25,2,1)))))</f>
        <v>2</v>
      </c>
      <c r="M1187" s="38">
        <f>IF(I1187=0,0,IF(J1187&gt;=RFM_Method!$D$25,5,IF(J1187&gt;=RFM_Method!$D$24,4,IF(J1187&gt;=RFM_Method!$D$23,3,IF(J1187&gt;=RFM_Method!$D$22,2,1)))))</f>
        <v>4</v>
      </c>
      <c r="N1187" s="38" t="str">
        <f t="shared" si="54"/>
        <v>524</v>
      </c>
      <c r="O1187" s="38">
        <f t="shared" si="55"/>
        <v>11</v>
      </c>
      <c r="P1187" s="38">
        <f t="shared" si="56"/>
        <v>3</v>
      </c>
      <c r="Q1187" s="12" t="str">
        <f>IF(I1187=0,"Never Recharged",INDEX(RFM_Method!$C$32:$G$36,6-K1187,P1187))</f>
        <v>Potential Loyalist</v>
      </c>
      <c r="R1187" s="39">
        <f>SUMIFS(Raw_DataUsage!$D$2:$D$5001,Raw_DataUsage!$B$2:$B$5001,A1187)/1024</f>
        <v>2.5236230468750001</v>
      </c>
      <c r="S1187" s="40">
        <f>SUMIFS(Raw_Calls!$D$2:$D$5001,Raw_Calls!$B$2:$B$5001,A1187)/60</f>
        <v>85.283333333333331</v>
      </c>
      <c r="T1187" s="38" t="str">
        <f>IF(COUNTIFS(Raw_Subscriptions!$B$2:$B$3001,A1187,Raw_Subscriptions!$F$2:$F$3001,"Active")&gt;0,"Yes","No")</f>
        <v>Yes</v>
      </c>
    </row>
    <row r="1188" spans="1:20" x14ac:dyDescent="0.3">
      <c r="A1188" s="13" t="str">
        <f>Raw_Customers!A1185</f>
        <v>C001184</v>
      </c>
      <c r="B1188" s="13" t="str">
        <f>Raw_Customers!B1185</f>
        <v>Suresh Khan</v>
      </c>
      <c r="C1188" s="13" t="str">
        <f>Raw_Customers!E1185</f>
        <v>Pune</v>
      </c>
      <c r="D1188" s="13" t="str">
        <f>Raw_Customers!F1185</f>
        <v>UP East</v>
      </c>
      <c r="E1188" s="13" t="str">
        <f>Raw_Customers!H1185</f>
        <v>Inactive</v>
      </c>
      <c r="F1188" s="35">
        <f>Raw_Customers!G1185</f>
        <v>44587</v>
      </c>
      <c r="G1188" s="36">
        <f>IF(I1188=0,"",INT(_xlfn.MAXIFS(Raw_Recharges!$D$2:$D$3001,Raw_Recharges!$B$2:$B$3001,A1188)))</f>
        <v>45869</v>
      </c>
      <c r="H1188" s="12">
        <f>IF(I1188=0,"",RFM_Method!$C$5-G1188)</f>
        <v>185</v>
      </c>
      <c r="I1188" s="12">
        <f>COUNTIFS(Raw_Recharges!$B$2:$B$3001,A1188)</f>
        <v>2</v>
      </c>
      <c r="J1188" s="37">
        <f>IF(I1188=0,"",SUMIFS(Raw_Recharges!$E$2:$E$3001,Raw_Recharges!$B$2:$B$3001,A1188))</f>
        <v>958</v>
      </c>
      <c r="K1188" s="38">
        <f>IF(I1188=0,0,IF(H1188&lt;=RFM_Method!$C$22,5,IF(H1188&lt;=RFM_Method!$C$23,4,IF(H1188&lt;=RFM_Method!$C$24,3,IF(H1188&lt;=RFM_Method!$C$25,2,1)))))</f>
        <v>2</v>
      </c>
      <c r="L1188" s="38">
        <f>IF(I1188=0,0,IF(I1188&gt;=RFM_Method!$E$22,5,IF(I1188&gt;=RFM_Method!$E$23,4,IF(I1188&gt;=RFM_Method!$E$24,3,IF(I1188&gt;=RFM_Method!$E$25,2,1)))))</f>
        <v>2</v>
      </c>
      <c r="M1188" s="38">
        <f>IF(I1188=0,0,IF(J1188&gt;=RFM_Method!$D$25,5,IF(J1188&gt;=RFM_Method!$D$24,4,IF(J1188&gt;=RFM_Method!$D$23,3,IF(J1188&gt;=RFM_Method!$D$22,2,1)))))</f>
        <v>3</v>
      </c>
      <c r="N1188" s="38" t="str">
        <f t="shared" si="54"/>
        <v>223</v>
      </c>
      <c r="O1188" s="38">
        <f t="shared" si="55"/>
        <v>7</v>
      </c>
      <c r="P1188" s="38">
        <f t="shared" si="56"/>
        <v>3</v>
      </c>
      <c r="Q1188" s="12" t="str">
        <f>IF(I1188=0,"Never Recharged",INDEX(RFM_Method!$C$32:$G$36,6-K1188,P1188))</f>
        <v>At Risk</v>
      </c>
      <c r="R1188" s="39">
        <f>SUMIFS(Raw_DataUsage!$D$2:$D$5001,Raw_DataUsage!$B$2:$B$5001,A1188)/1024</f>
        <v>1.23755859375</v>
      </c>
      <c r="S1188" s="40">
        <f>SUMIFS(Raw_Calls!$D$2:$D$5001,Raw_Calls!$B$2:$B$5001,A1188)/60</f>
        <v>0</v>
      </c>
      <c r="T1188" s="38" t="str">
        <f>IF(COUNTIFS(Raw_Subscriptions!$B$2:$B$3001,A1188,Raw_Subscriptions!$F$2:$F$3001,"Active")&gt;0,"Yes","No")</f>
        <v>No</v>
      </c>
    </row>
    <row r="1189" spans="1:20" x14ac:dyDescent="0.3">
      <c r="A1189" s="13" t="str">
        <f>Raw_Customers!A1186</f>
        <v>C001185</v>
      </c>
      <c r="B1189" s="13" t="str">
        <f>Raw_Customers!B1186</f>
        <v>Anita Gupta</v>
      </c>
      <c r="C1189" s="13" t="str">
        <f>Raw_Customers!E1186</f>
        <v>Hyderabad</v>
      </c>
      <c r="D1189" s="13" t="str">
        <f>Raw_Customers!F1186</f>
        <v>Andhra Pradesh</v>
      </c>
      <c r="E1189" s="13" t="str">
        <f>Raw_Customers!H1186</f>
        <v>Active</v>
      </c>
      <c r="F1189" s="35">
        <f>Raw_Customers!G1186</f>
        <v>44323</v>
      </c>
      <c r="G1189" s="36">
        <f>IF(I1189=0,"",INT(_xlfn.MAXIFS(Raw_Recharges!$D$2:$D$3001,Raw_Recharges!$B$2:$B$3001,A1189)))</f>
        <v>45970</v>
      </c>
      <c r="H1189" s="12">
        <f>IF(I1189=0,"",RFM_Method!$C$5-G1189)</f>
        <v>84</v>
      </c>
      <c r="I1189" s="12">
        <f>COUNTIFS(Raw_Recharges!$B$2:$B$3001,A1189)</f>
        <v>2</v>
      </c>
      <c r="J1189" s="37">
        <f>IF(I1189=0,"",SUMIFS(Raw_Recharges!$E$2:$E$3001,Raw_Recharges!$B$2:$B$3001,A1189))</f>
        <v>1165</v>
      </c>
      <c r="K1189" s="38">
        <f>IF(I1189=0,0,IF(H1189&lt;=RFM_Method!$C$22,5,IF(H1189&lt;=RFM_Method!$C$23,4,IF(H1189&lt;=RFM_Method!$C$24,3,IF(H1189&lt;=RFM_Method!$C$25,2,1)))))</f>
        <v>3</v>
      </c>
      <c r="L1189" s="38">
        <f>IF(I1189=0,0,IF(I1189&gt;=RFM_Method!$E$22,5,IF(I1189&gt;=RFM_Method!$E$23,4,IF(I1189&gt;=RFM_Method!$E$24,3,IF(I1189&gt;=RFM_Method!$E$25,2,1)))))</f>
        <v>2</v>
      </c>
      <c r="M1189" s="38">
        <f>IF(I1189=0,0,IF(J1189&gt;=RFM_Method!$D$25,5,IF(J1189&gt;=RFM_Method!$D$24,4,IF(J1189&gt;=RFM_Method!$D$23,3,IF(J1189&gt;=RFM_Method!$D$22,2,1)))))</f>
        <v>4</v>
      </c>
      <c r="N1189" s="38" t="str">
        <f t="shared" si="54"/>
        <v>324</v>
      </c>
      <c r="O1189" s="38">
        <f t="shared" si="55"/>
        <v>9</v>
      </c>
      <c r="P1189" s="38">
        <f t="shared" si="56"/>
        <v>3</v>
      </c>
      <c r="Q1189" s="12" t="str">
        <f>IF(I1189=0,"Never Recharged",INDEX(RFM_Method!$C$32:$G$36,6-K1189,P1189))</f>
        <v>Need Attention</v>
      </c>
      <c r="R1189" s="39">
        <f>SUMIFS(Raw_DataUsage!$D$2:$D$5001,Raw_DataUsage!$B$2:$B$5001,A1189)/1024</f>
        <v>5.9042187500000001</v>
      </c>
      <c r="S1189" s="40">
        <f>SUMIFS(Raw_Calls!$D$2:$D$5001,Raw_Calls!$B$2:$B$5001,A1189)/60</f>
        <v>140.51666666666668</v>
      </c>
      <c r="T1189" s="38" t="str">
        <f>IF(COUNTIFS(Raw_Subscriptions!$B$2:$B$3001,A1189,Raw_Subscriptions!$F$2:$F$3001,"Active")&gt;0,"Yes","No")</f>
        <v>No</v>
      </c>
    </row>
    <row r="1190" spans="1:20" x14ac:dyDescent="0.3">
      <c r="A1190" s="13" t="str">
        <f>Raw_Customers!A1187</f>
        <v>C001186</v>
      </c>
      <c r="B1190" s="13" t="str">
        <f>Raw_Customers!B1187</f>
        <v>Raj Yadav</v>
      </c>
      <c r="C1190" s="13" t="str">
        <f>Raw_Customers!E1187</f>
        <v>Bangalore</v>
      </c>
      <c r="D1190" s="13" t="str">
        <f>Raw_Customers!F1187</f>
        <v>Gujarat</v>
      </c>
      <c r="E1190" s="13" t="str">
        <f>Raw_Customers!H1187</f>
        <v>Inactive</v>
      </c>
      <c r="F1190" s="35">
        <f>Raw_Customers!G1187</f>
        <v>45745</v>
      </c>
      <c r="G1190" s="36">
        <f>IF(I1190=0,"",INT(_xlfn.MAXIFS(Raw_Recharges!$D$2:$D$3001,Raw_Recharges!$B$2:$B$3001,A1190)))</f>
        <v>45826</v>
      </c>
      <c r="H1190" s="12">
        <f>IF(I1190=0,"",RFM_Method!$C$5-G1190)</f>
        <v>228</v>
      </c>
      <c r="I1190" s="12">
        <f>COUNTIFS(Raw_Recharges!$B$2:$B$3001,A1190)</f>
        <v>1</v>
      </c>
      <c r="J1190" s="37">
        <f>IF(I1190=0,"",SUMIFS(Raw_Recharges!$E$2:$E$3001,Raw_Recharges!$B$2:$B$3001,A1190))</f>
        <v>999</v>
      </c>
      <c r="K1190" s="38">
        <f>IF(I1190=0,0,IF(H1190&lt;=RFM_Method!$C$22,5,IF(H1190&lt;=RFM_Method!$C$23,4,IF(H1190&lt;=RFM_Method!$C$24,3,IF(H1190&lt;=RFM_Method!$C$25,2,1)))))</f>
        <v>2</v>
      </c>
      <c r="L1190" s="38">
        <f>IF(I1190=0,0,IF(I1190&gt;=RFM_Method!$E$22,5,IF(I1190&gt;=RFM_Method!$E$23,4,IF(I1190&gt;=RFM_Method!$E$24,3,IF(I1190&gt;=RFM_Method!$E$25,2,1)))))</f>
        <v>1</v>
      </c>
      <c r="M1190" s="38">
        <f>IF(I1190=0,0,IF(J1190&gt;=RFM_Method!$D$25,5,IF(J1190&gt;=RFM_Method!$D$24,4,IF(J1190&gt;=RFM_Method!$D$23,3,IF(J1190&gt;=RFM_Method!$D$22,2,1)))))</f>
        <v>3</v>
      </c>
      <c r="N1190" s="38" t="str">
        <f t="shared" si="54"/>
        <v>213</v>
      </c>
      <c r="O1190" s="38">
        <f t="shared" si="55"/>
        <v>6</v>
      </c>
      <c r="P1190" s="38">
        <f t="shared" si="56"/>
        <v>2</v>
      </c>
      <c r="Q1190" s="12" t="str">
        <f>IF(I1190=0,"Never Recharged",INDEX(RFM_Method!$C$32:$G$36,6-K1190,P1190))</f>
        <v>About to Sleep</v>
      </c>
      <c r="R1190" s="39">
        <f>SUMIFS(Raw_DataUsage!$D$2:$D$5001,Raw_DataUsage!$B$2:$B$5001,A1190)/1024</f>
        <v>1.8840820312500002</v>
      </c>
      <c r="S1190" s="40">
        <f>SUMIFS(Raw_Calls!$D$2:$D$5001,Raw_Calls!$B$2:$B$5001,A1190)/60</f>
        <v>86.783333333333331</v>
      </c>
      <c r="T1190" s="38" t="str">
        <f>IF(COUNTIFS(Raw_Subscriptions!$B$2:$B$3001,A1190,Raw_Subscriptions!$F$2:$F$3001,"Active")&gt;0,"Yes","No")</f>
        <v>No</v>
      </c>
    </row>
    <row r="1191" spans="1:20" x14ac:dyDescent="0.3">
      <c r="A1191" s="13" t="str">
        <f>Raw_Customers!A1188</f>
        <v>C001187</v>
      </c>
      <c r="B1191" s="13" t="str">
        <f>Raw_Customers!B1188</f>
        <v>Vikram Sharma</v>
      </c>
      <c r="C1191" s="13" t="str">
        <f>Raw_Customers!E1188</f>
        <v>Delhi</v>
      </c>
      <c r="D1191" s="13" t="str">
        <f>Raw_Customers!F1188</f>
        <v>Maharashtra</v>
      </c>
      <c r="E1191" s="13" t="str">
        <f>Raw_Customers!H1188</f>
        <v>Active</v>
      </c>
      <c r="F1191" s="35">
        <f>Raw_Customers!G1188</f>
        <v>44230</v>
      </c>
      <c r="G1191" s="36" t="str">
        <f>IF(I1191=0,"",INT(_xlfn.MAXIFS(Raw_Recharges!$D$2:$D$3001,Raw_Recharges!$B$2:$B$3001,A1191)))</f>
        <v/>
      </c>
      <c r="H1191" s="12" t="str">
        <f>IF(I1191=0,"",RFM_Method!$C$5-G1191)</f>
        <v/>
      </c>
      <c r="I1191" s="12">
        <f>COUNTIFS(Raw_Recharges!$B$2:$B$3001,A1191)</f>
        <v>0</v>
      </c>
      <c r="J1191" s="37" t="str">
        <f>IF(I1191=0,"",SUMIFS(Raw_Recharges!$E$2:$E$3001,Raw_Recharges!$B$2:$B$3001,A1191))</f>
        <v/>
      </c>
      <c r="K1191" s="38">
        <f>IF(I1191=0,0,IF(H1191&lt;=RFM_Method!$C$22,5,IF(H1191&lt;=RFM_Method!$C$23,4,IF(H1191&lt;=RFM_Method!$C$24,3,IF(H1191&lt;=RFM_Method!$C$25,2,1)))))</f>
        <v>0</v>
      </c>
      <c r="L1191" s="38">
        <f>IF(I1191=0,0,IF(I1191&gt;=RFM_Method!$E$22,5,IF(I1191&gt;=RFM_Method!$E$23,4,IF(I1191&gt;=RFM_Method!$E$24,3,IF(I1191&gt;=RFM_Method!$E$25,2,1)))))</f>
        <v>0</v>
      </c>
      <c r="M1191" s="38">
        <f>IF(I1191=0,0,IF(J1191&gt;=RFM_Method!$D$25,5,IF(J1191&gt;=RFM_Method!$D$24,4,IF(J1191&gt;=RFM_Method!$D$23,3,IF(J1191&gt;=RFM_Method!$D$22,2,1)))))</f>
        <v>0</v>
      </c>
      <c r="N1191" s="38" t="str">
        <f t="shared" si="54"/>
        <v>000</v>
      </c>
      <c r="O1191" s="38">
        <f t="shared" si="55"/>
        <v>0</v>
      </c>
      <c r="P1191" s="38">
        <f t="shared" si="56"/>
        <v>0</v>
      </c>
      <c r="Q1191" s="12" t="str">
        <f>IF(I1191=0,"Never Recharged",INDEX(RFM_Method!$C$32:$G$36,6-K1191,P1191))</f>
        <v>Never Recharged</v>
      </c>
      <c r="R1191" s="39">
        <f>SUMIFS(Raw_DataUsage!$D$2:$D$5001,Raw_DataUsage!$B$2:$B$5001,A1191)/1024</f>
        <v>4.5204980468750007</v>
      </c>
      <c r="S1191" s="40">
        <f>SUMIFS(Raw_Calls!$D$2:$D$5001,Raw_Calls!$B$2:$B$5001,A1191)/60</f>
        <v>52.68333333333333</v>
      </c>
      <c r="T1191" s="38" t="str">
        <f>IF(COUNTIFS(Raw_Subscriptions!$B$2:$B$3001,A1191,Raw_Subscriptions!$F$2:$F$3001,"Active")&gt;0,"Yes","No")</f>
        <v>No</v>
      </c>
    </row>
    <row r="1192" spans="1:20" x14ac:dyDescent="0.3">
      <c r="A1192" s="13" t="str">
        <f>Raw_Customers!A1189</f>
        <v>C001188</v>
      </c>
      <c r="B1192" s="13" t="str">
        <f>Raw_Customers!B1189</f>
        <v>Raj Khan</v>
      </c>
      <c r="C1192" s="13" t="str">
        <f>Raw_Customers!E1189</f>
        <v>Chennai</v>
      </c>
      <c r="D1192" s="13" t="str">
        <f>Raw_Customers!F1189</f>
        <v>Delhi NCR</v>
      </c>
      <c r="E1192" s="13" t="str">
        <f>Raw_Customers!H1189</f>
        <v>Inactive</v>
      </c>
      <c r="F1192" s="35">
        <f>Raw_Customers!G1189</f>
        <v>45789</v>
      </c>
      <c r="G1192" s="36" t="str">
        <f>IF(I1192=0,"",INT(_xlfn.MAXIFS(Raw_Recharges!$D$2:$D$3001,Raw_Recharges!$B$2:$B$3001,A1192)))</f>
        <v/>
      </c>
      <c r="H1192" s="12" t="str">
        <f>IF(I1192=0,"",RFM_Method!$C$5-G1192)</f>
        <v/>
      </c>
      <c r="I1192" s="12">
        <f>COUNTIFS(Raw_Recharges!$B$2:$B$3001,A1192)</f>
        <v>0</v>
      </c>
      <c r="J1192" s="37" t="str">
        <f>IF(I1192=0,"",SUMIFS(Raw_Recharges!$E$2:$E$3001,Raw_Recharges!$B$2:$B$3001,A1192))</f>
        <v/>
      </c>
      <c r="K1192" s="38">
        <f>IF(I1192=0,0,IF(H1192&lt;=RFM_Method!$C$22,5,IF(H1192&lt;=RFM_Method!$C$23,4,IF(H1192&lt;=RFM_Method!$C$24,3,IF(H1192&lt;=RFM_Method!$C$25,2,1)))))</f>
        <v>0</v>
      </c>
      <c r="L1192" s="38">
        <f>IF(I1192=0,0,IF(I1192&gt;=RFM_Method!$E$22,5,IF(I1192&gt;=RFM_Method!$E$23,4,IF(I1192&gt;=RFM_Method!$E$24,3,IF(I1192&gt;=RFM_Method!$E$25,2,1)))))</f>
        <v>0</v>
      </c>
      <c r="M1192" s="38">
        <f>IF(I1192=0,0,IF(J1192&gt;=RFM_Method!$D$25,5,IF(J1192&gt;=RFM_Method!$D$24,4,IF(J1192&gt;=RFM_Method!$D$23,3,IF(J1192&gt;=RFM_Method!$D$22,2,1)))))</f>
        <v>0</v>
      </c>
      <c r="N1192" s="38" t="str">
        <f t="shared" si="54"/>
        <v>000</v>
      </c>
      <c r="O1192" s="38">
        <f t="shared" si="55"/>
        <v>0</v>
      </c>
      <c r="P1192" s="38">
        <f t="shared" si="56"/>
        <v>0</v>
      </c>
      <c r="Q1192" s="12" t="str">
        <f>IF(I1192=0,"Never Recharged",INDEX(RFM_Method!$C$32:$G$36,6-K1192,P1192))</f>
        <v>Never Recharged</v>
      </c>
      <c r="R1192" s="39">
        <f>SUMIFS(Raw_DataUsage!$D$2:$D$5001,Raw_DataUsage!$B$2:$B$5001,A1192)/1024</f>
        <v>0.63375000000000004</v>
      </c>
      <c r="S1192" s="40">
        <f>SUMIFS(Raw_Calls!$D$2:$D$5001,Raw_Calls!$B$2:$B$5001,A1192)/60</f>
        <v>9.5500000000000007</v>
      </c>
      <c r="T1192" s="38" t="str">
        <f>IF(COUNTIFS(Raw_Subscriptions!$B$2:$B$3001,A1192,Raw_Subscriptions!$F$2:$F$3001,"Active")&gt;0,"Yes","No")</f>
        <v>No</v>
      </c>
    </row>
    <row r="1193" spans="1:20" x14ac:dyDescent="0.3">
      <c r="A1193" s="13" t="str">
        <f>Raw_Customers!A1190</f>
        <v>C001189</v>
      </c>
      <c r="B1193" s="13" t="str">
        <f>Raw_Customers!B1190</f>
        <v>Pooja Patel</v>
      </c>
      <c r="C1193" s="13" t="str">
        <f>Raw_Customers!E1190</f>
        <v>Delhi</v>
      </c>
      <c r="D1193" s="13" t="str">
        <f>Raw_Customers!F1190</f>
        <v>Tamil Nadu</v>
      </c>
      <c r="E1193" s="13" t="str">
        <f>Raw_Customers!H1190</f>
        <v>Active</v>
      </c>
      <c r="F1193" s="35">
        <f>Raw_Customers!G1190</f>
        <v>44462</v>
      </c>
      <c r="G1193" s="36">
        <f>IF(I1193=0,"",INT(_xlfn.MAXIFS(Raw_Recharges!$D$2:$D$3001,Raw_Recharges!$B$2:$B$3001,A1193)))</f>
        <v>45822</v>
      </c>
      <c r="H1193" s="12">
        <f>IF(I1193=0,"",RFM_Method!$C$5-G1193)</f>
        <v>232</v>
      </c>
      <c r="I1193" s="12">
        <f>COUNTIFS(Raw_Recharges!$B$2:$B$3001,A1193)</f>
        <v>2</v>
      </c>
      <c r="J1193" s="37">
        <f>IF(I1193=0,"",SUMIFS(Raw_Recharges!$E$2:$E$3001,Raw_Recharges!$B$2:$B$3001,A1193))</f>
        <v>1498</v>
      </c>
      <c r="K1193" s="38">
        <f>IF(I1193=0,0,IF(H1193&lt;=RFM_Method!$C$22,5,IF(H1193&lt;=RFM_Method!$C$23,4,IF(H1193&lt;=RFM_Method!$C$24,3,IF(H1193&lt;=RFM_Method!$C$25,2,1)))))</f>
        <v>1</v>
      </c>
      <c r="L1193" s="38">
        <f>IF(I1193=0,0,IF(I1193&gt;=RFM_Method!$E$22,5,IF(I1193&gt;=RFM_Method!$E$23,4,IF(I1193&gt;=RFM_Method!$E$24,3,IF(I1193&gt;=RFM_Method!$E$25,2,1)))))</f>
        <v>2</v>
      </c>
      <c r="M1193" s="38">
        <f>IF(I1193=0,0,IF(J1193&gt;=RFM_Method!$D$25,5,IF(J1193&gt;=RFM_Method!$D$24,4,IF(J1193&gt;=RFM_Method!$D$23,3,IF(J1193&gt;=RFM_Method!$D$22,2,1)))))</f>
        <v>4</v>
      </c>
      <c r="N1193" s="38" t="str">
        <f t="shared" si="54"/>
        <v>124</v>
      </c>
      <c r="O1193" s="38">
        <f t="shared" si="55"/>
        <v>7</v>
      </c>
      <c r="P1193" s="38">
        <f t="shared" si="56"/>
        <v>3</v>
      </c>
      <c r="Q1193" s="12" t="str">
        <f>IF(I1193=0,"Never Recharged",INDEX(RFM_Method!$C$32:$G$36,6-K1193,P1193))</f>
        <v>At Risk</v>
      </c>
      <c r="R1193" s="39">
        <f>SUMIFS(Raw_DataUsage!$D$2:$D$5001,Raw_DataUsage!$B$2:$B$5001,A1193)/1024</f>
        <v>3.7994628906250001</v>
      </c>
      <c r="S1193" s="40">
        <f>SUMIFS(Raw_Calls!$D$2:$D$5001,Raw_Calls!$B$2:$B$5001,A1193)/60</f>
        <v>95.15</v>
      </c>
      <c r="T1193" s="38" t="str">
        <f>IF(COUNTIFS(Raw_Subscriptions!$B$2:$B$3001,A1193,Raw_Subscriptions!$F$2:$F$3001,"Active")&gt;0,"Yes","No")</f>
        <v>Yes</v>
      </c>
    </row>
    <row r="1194" spans="1:20" x14ac:dyDescent="0.3">
      <c r="A1194" s="13" t="str">
        <f>Raw_Customers!A1191</f>
        <v>C001190</v>
      </c>
      <c r="B1194" s="13" t="str">
        <f>Raw_Customers!B1191</f>
        <v>Vikram Khan</v>
      </c>
      <c r="C1194" s="13" t="str">
        <f>Raw_Customers!E1191</f>
        <v>Bangalore</v>
      </c>
      <c r="D1194" s="13" t="str">
        <f>Raw_Customers!F1191</f>
        <v>Tamil Nadu</v>
      </c>
      <c r="E1194" s="13" t="str">
        <f>Raw_Customers!H1191</f>
        <v>Active</v>
      </c>
      <c r="F1194" s="35">
        <f>Raw_Customers!G1191</f>
        <v>45851</v>
      </c>
      <c r="G1194" s="36" t="str">
        <f>IF(I1194=0,"",INT(_xlfn.MAXIFS(Raw_Recharges!$D$2:$D$3001,Raw_Recharges!$B$2:$B$3001,A1194)))</f>
        <v/>
      </c>
      <c r="H1194" s="12" t="str">
        <f>IF(I1194=0,"",RFM_Method!$C$5-G1194)</f>
        <v/>
      </c>
      <c r="I1194" s="12">
        <f>COUNTIFS(Raw_Recharges!$B$2:$B$3001,A1194)</f>
        <v>0</v>
      </c>
      <c r="J1194" s="37" t="str">
        <f>IF(I1194=0,"",SUMIFS(Raw_Recharges!$E$2:$E$3001,Raw_Recharges!$B$2:$B$3001,A1194))</f>
        <v/>
      </c>
      <c r="K1194" s="38">
        <f>IF(I1194=0,0,IF(H1194&lt;=RFM_Method!$C$22,5,IF(H1194&lt;=RFM_Method!$C$23,4,IF(H1194&lt;=RFM_Method!$C$24,3,IF(H1194&lt;=RFM_Method!$C$25,2,1)))))</f>
        <v>0</v>
      </c>
      <c r="L1194" s="38">
        <f>IF(I1194=0,0,IF(I1194&gt;=RFM_Method!$E$22,5,IF(I1194&gt;=RFM_Method!$E$23,4,IF(I1194&gt;=RFM_Method!$E$24,3,IF(I1194&gt;=RFM_Method!$E$25,2,1)))))</f>
        <v>0</v>
      </c>
      <c r="M1194" s="38">
        <f>IF(I1194=0,0,IF(J1194&gt;=RFM_Method!$D$25,5,IF(J1194&gt;=RFM_Method!$D$24,4,IF(J1194&gt;=RFM_Method!$D$23,3,IF(J1194&gt;=RFM_Method!$D$22,2,1)))))</f>
        <v>0</v>
      </c>
      <c r="N1194" s="38" t="str">
        <f t="shared" si="54"/>
        <v>000</v>
      </c>
      <c r="O1194" s="38">
        <f t="shared" si="55"/>
        <v>0</v>
      </c>
      <c r="P1194" s="38">
        <f t="shared" si="56"/>
        <v>0</v>
      </c>
      <c r="Q1194" s="12" t="str">
        <f>IF(I1194=0,"Never Recharged",INDEX(RFM_Method!$C$32:$G$36,6-K1194,P1194))</f>
        <v>Never Recharged</v>
      </c>
      <c r="R1194" s="39">
        <f>SUMIFS(Raw_DataUsage!$D$2:$D$5001,Raw_DataUsage!$B$2:$B$5001,A1194)/1024</f>
        <v>6.2309863281249998</v>
      </c>
      <c r="S1194" s="40">
        <f>SUMIFS(Raw_Calls!$D$2:$D$5001,Raw_Calls!$B$2:$B$5001,A1194)/60</f>
        <v>74.650000000000006</v>
      </c>
      <c r="T1194" s="38" t="str">
        <f>IF(COUNTIFS(Raw_Subscriptions!$B$2:$B$3001,A1194,Raw_Subscriptions!$F$2:$F$3001,"Active")&gt;0,"Yes","No")</f>
        <v>No</v>
      </c>
    </row>
    <row r="1195" spans="1:20" x14ac:dyDescent="0.3">
      <c r="A1195" s="13" t="str">
        <f>Raw_Customers!A1192</f>
        <v>C001191</v>
      </c>
      <c r="B1195" s="13" t="str">
        <f>Raw_Customers!B1192</f>
        <v>Suresh Yadav</v>
      </c>
      <c r="C1195" s="13" t="str">
        <f>Raw_Customers!E1192</f>
        <v>Hyderabad</v>
      </c>
      <c r="D1195" s="13" t="str">
        <f>Raw_Customers!F1192</f>
        <v>Delhi NCR</v>
      </c>
      <c r="E1195" s="13" t="str">
        <f>Raw_Customers!H1192</f>
        <v>Active</v>
      </c>
      <c r="F1195" s="35">
        <f>Raw_Customers!G1192</f>
        <v>45347</v>
      </c>
      <c r="G1195" s="36">
        <f>IF(I1195=0,"",INT(_xlfn.MAXIFS(Raw_Recharges!$D$2:$D$3001,Raw_Recharges!$B$2:$B$3001,A1195)))</f>
        <v>45962</v>
      </c>
      <c r="H1195" s="12">
        <f>IF(I1195=0,"",RFM_Method!$C$5-G1195)</f>
        <v>92</v>
      </c>
      <c r="I1195" s="12">
        <f>COUNTIFS(Raw_Recharges!$B$2:$B$3001,A1195)</f>
        <v>1</v>
      </c>
      <c r="J1195" s="37">
        <f>IF(I1195=0,"",SUMIFS(Raw_Recharges!$E$2:$E$3001,Raw_Recharges!$B$2:$B$3001,A1195))</f>
        <v>999</v>
      </c>
      <c r="K1195" s="38">
        <f>IF(I1195=0,0,IF(H1195&lt;=RFM_Method!$C$22,5,IF(H1195&lt;=RFM_Method!$C$23,4,IF(H1195&lt;=RFM_Method!$C$24,3,IF(H1195&lt;=RFM_Method!$C$25,2,1)))))</f>
        <v>3</v>
      </c>
      <c r="L1195" s="38">
        <f>IF(I1195=0,0,IF(I1195&gt;=RFM_Method!$E$22,5,IF(I1195&gt;=RFM_Method!$E$23,4,IF(I1195&gt;=RFM_Method!$E$24,3,IF(I1195&gt;=RFM_Method!$E$25,2,1)))))</f>
        <v>1</v>
      </c>
      <c r="M1195" s="38">
        <f>IF(I1195=0,0,IF(J1195&gt;=RFM_Method!$D$25,5,IF(J1195&gt;=RFM_Method!$D$24,4,IF(J1195&gt;=RFM_Method!$D$23,3,IF(J1195&gt;=RFM_Method!$D$22,2,1)))))</f>
        <v>3</v>
      </c>
      <c r="N1195" s="38" t="str">
        <f t="shared" si="54"/>
        <v>313</v>
      </c>
      <c r="O1195" s="38">
        <f t="shared" si="55"/>
        <v>7</v>
      </c>
      <c r="P1195" s="38">
        <f t="shared" si="56"/>
        <v>2</v>
      </c>
      <c r="Q1195" s="12" t="str">
        <f>IF(I1195=0,"Never Recharged",INDEX(RFM_Method!$C$32:$G$36,6-K1195,P1195))</f>
        <v>Need Attention</v>
      </c>
      <c r="R1195" s="39">
        <f>SUMIFS(Raw_DataUsage!$D$2:$D$5001,Raw_DataUsage!$B$2:$B$5001,A1195)/1024</f>
        <v>0.92758789062500002</v>
      </c>
      <c r="S1195" s="40">
        <f>SUMIFS(Raw_Calls!$D$2:$D$5001,Raw_Calls!$B$2:$B$5001,A1195)/60</f>
        <v>234.65</v>
      </c>
      <c r="T1195" s="38" t="str">
        <f>IF(COUNTIFS(Raw_Subscriptions!$B$2:$B$3001,A1195,Raw_Subscriptions!$F$2:$F$3001,"Active")&gt;0,"Yes","No")</f>
        <v>No</v>
      </c>
    </row>
    <row r="1196" spans="1:20" x14ac:dyDescent="0.3">
      <c r="A1196" s="13" t="str">
        <f>Raw_Customers!A1193</f>
        <v>C001192</v>
      </c>
      <c r="B1196" s="13" t="str">
        <f>Raw_Customers!B1193</f>
        <v>Suresh Khan</v>
      </c>
      <c r="C1196" s="13" t="str">
        <f>Raw_Customers!E1193</f>
        <v>Mumbai</v>
      </c>
      <c r="D1196" s="13" t="str">
        <f>Raw_Customers!F1193</f>
        <v>Gujarat</v>
      </c>
      <c r="E1196" s="13" t="str">
        <f>Raw_Customers!H1193</f>
        <v>Active</v>
      </c>
      <c r="F1196" s="35">
        <f>Raw_Customers!G1193</f>
        <v>45360</v>
      </c>
      <c r="G1196" s="36">
        <f>IF(I1196=0,"",INT(_xlfn.MAXIFS(Raw_Recharges!$D$2:$D$3001,Raw_Recharges!$B$2:$B$3001,A1196)))</f>
        <v>46041</v>
      </c>
      <c r="H1196" s="12">
        <f>IF(I1196=0,"",RFM_Method!$C$5-G1196)</f>
        <v>13</v>
      </c>
      <c r="I1196" s="12">
        <f>COUNTIFS(Raw_Recharges!$B$2:$B$3001,A1196)</f>
        <v>3</v>
      </c>
      <c r="J1196" s="37">
        <f>IF(I1196=0,"",SUMIFS(Raw_Recharges!$E$2:$E$3001,Raw_Recharges!$B$2:$B$3001,A1196))</f>
        <v>1147</v>
      </c>
      <c r="K1196" s="38">
        <f>IF(I1196=0,0,IF(H1196&lt;=RFM_Method!$C$22,5,IF(H1196&lt;=RFM_Method!$C$23,4,IF(H1196&lt;=RFM_Method!$C$24,3,IF(H1196&lt;=RFM_Method!$C$25,2,1)))))</f>
        <v>5</v>
      </c>
      <c r="L1196" s="38">
        <f>IF(I1196=0,0,IF(I1196&gt;=RFM_Method!$E$22,5,IF(I1196&gt;=RFM_Method!$E$23,4,IF(I1196&gt;=RFM_Method!$E$24,3,IF(I1196&gt;=RFM_Method!$E$25,2,1)))))</f>
        <v>3</v>
      </c>
      <c r="M1196" s="38">
        <f>IF(I1196=0,0,IF(J1196&gt;=RFM_Method!$D$25,5,IF(J1196&gt;=RFM_Method!$D$24,4,IF(J1196&gt;=RFM_Method!$D$23,3,IF(J1196&gt;=RFM_Method!$D$22,2,1)))))</f>
        <v>4</v>
      </c>
      <c r="N1196" s="38" t="str">
        <f t="shared" si="54"/>
        <v>534</v>
      </c>
      <c r="O1196" s="38">
        <f t="shared" si="55"/>
        <v>12</v>
      </c>
      <c r="P1196" s="38">
        <f t="shared" si="56"/>
        <v>4</v>
      </c>
      <c r="Q1196" s="12" t="str">
        <f>IF(I1196=0,"Never Recharged",INDEX(RFM_Method!$C$32:$G$36,6-K1196,P1196))</f>
        <v>Loyal Customers</v>
      </c>
      <c r="R1196" s="39">
        <f>SUMIFS(Raw_DataUsage!$D$2:$D$5001,Raw_DataUsage!$B$2:$B$5001,A1196)/1024</f>
        <v>0</v>
      </c>
      <c r="S1196" s="40">
        <f>SUMIFS(Raw_Calls!$D$2:$D$5001,Raw_Calls!$B$2:$B$5001,A1196)/60</f>
        <v>147.36666666666667</v>
      </c>
      <c r="T1196" s="38" t="str">
        <f>IF(COUNTIFS(Raw_Subscriptions!$B$2:$B$3001,A1196,Raw_Subscriptions!$F$2:$F$3001,"Active")&gt;0,"Yes","No")</f>
        <v>Yes</v>
      </c>
    </row>
    <row r="1197" spans="1:20" x14ac:dyDescent="0.3">
      <c r="A1197" s="13" t="str">
        <f>Raw_Customers!A1194</f>
        <v>C001193</v>
      </c>
      <c r="B1197" s="13" t="str">
        <f>Raw_Customers!B1194</f>
        <v>Raj Patel</v>
      </c>
      <c r="C1197" s="13" t="str">
        <f>Raw_Customers!E1194</f>
        <v>Pune</v>
      </c>
      <c r="D1197" s="13" t="str">
        <f>Raw_Customers!F1194</f>
        <v>UP East</v>
      </c>
      <c r="E1197" s="13" t="str">
        <f>Raw_Customers!H1194</f>
        <v>Active</v>
      </c>
      <c r="F1197" s="35">
        <f>Raw_Customers!G1194</f>
        <v>45690</v>
      </c>
      <c r="G1197" s="36" t="str">
        <f>IF(I1197=0,"",INT(_xlfn.MAXIFS(Raw_Recharges!$D$2:$D$3001,Raw_Recharges!$B$2:$B$3001,A1197)))</f>
        <v/>
      </c>
      <c r="H1197" s="12" t="str">
        <f>IF(I1197=0,"",RFM_Method!$C$5-G1197)</f>
        <v/>
      </c>
      <c r="I1197" s="12">
        <f>COUNTIFS(Raw_Recharges!$B$2:$B$3001,A1197)</f>
        <v>0</v>
      </c>
      <c r="J1197" s="37" t="str">
        <f>IF(I1197=0,"",SUMIFS(Raw_Recharges!$E$2:$E$3001,Raw_Recharges!$B$2:$B$3001,A1197))</f>
        <v/>
      </c>
      <c r="K1197" s="38">
        <f>IF(I1197=0,0,IF(H1197&lt;=RFM_Method!$C$22,5,IF(H1197&lt;=RFM_Method!$C$23,4,IF(H1197&lt;=RFM_Method!$C$24,3,IF(H1197&lt;=RFM_Method!$C$25,2,1)))))</f>
        <v>0</v>
      </c>
      <c r="L1197" s="38">
        <f>IF(I1197=0,0,IF(I1197&gt;=RFM_Method!$E$22,5,IF(I1197&gt;=RFM_Method!$E$23,4,IF(I1197&gt;=RFM_Method!$E$24,3,IF(I1197&gt;=RFM_Method!$E$25,2,1)))))</f>
        <v>0</v>
      </c>
      <c r="M1197" s="38">
        <f>IF(I1197=0,0,IF(J1197&gt;=RFM_Method!$D$25,5,IF(J1197&gt;=RFM_Method!$D$24,4,IF(J1197&gt;=RFM_Method!$D$23,3,IF(J1197&gt;=RFM_Method!$D$22,2,1)))))</f>
        <v>0</v>
      </c>
      <c r="N1197" s="38" t="str">
        <f t="shared" si="54"/>
        <v>000</v>
      </c>
      <c r="O1197" s="38">
        <f t="shared" si="55"/>
        <v>0</v>
      </c>
      <c r="P1197" s="38">
        <f t="shared" si="56"/>
        <v>0</v>
      </c>
      <c r="Q1197" s="12" t="str">
        <f>IF(I1197=0,"Never Recharged",INDEX(RFM_Method!$C$32:$G$36,6-K1197,P1197))</f>
        <v>Never Recharged</v>
      </c>
      <c r="R1197" s="39">
        <f>SUMIFS(Raw_DataUsage!$D$2:$D$5001,Raw_DataUsage!$B$2:$B$5001,A1197)/1024</f>
        <v>1.6802246093750002</v>
      </c>
      <c r="S1197" s="40">
        <f>SUMIFS(Raw_Calls!$D$2:$D$5001,Raw_Calls!$B$2:$B$5001,A1197)/60</f>
        <v>27.466666666666665</v>
      </c>
      <c r="T1197" s="38" t="str">
        <f>IF(COUNTIFS(Raw_Subscriptions!$B$2:$B$3001,A1197,Raw_Subscriptions!$F$2:$F$3001,"Active")&gt;0,"Yes","No")</f>
        <v>No</v>
      </c>
    </row>
    <row r="1198" spans="1:20" x14ac:dyDescent="0.3">
      <c r="A1198" s="13" t="str">
        <f>Raw_Customers!A1195</f>
        <v>C001194</v>
      </c>
      <c r="B1198" s="13" t="str">
        <f>Raw_Customers!B1195</f>
        <v>Anita Khan</v>
      </c>
      <c r="C1198" s="13" t="str">
        <f>Raw_Customers!E1195</f>
        <v>Pune</v>
      </c>
      <c r="D1198" s="13" t="str">
        <f>Raw_Customers!F1195</f>
        <v>UP West</v>
      </c>
      <c r="E1198" s="13" t="str">
        <f>Raw_Customers!H1195</f>
        <v>Active</v>
      </c>
      <c r="F1198" s="35">
        <f>Raw_Customers!G1195</f>
        <v>44296</v>
      </c>
      <c r="G1198" s="36">
        <f>IF(I1198=0,"",INT(_xlfn.MAXIFS(Raw_Recharges!$D$2:$D$3001,Raw_Recharges!$B$2:$B$3001,A1198)))</f>
        <v>45699</v>
      </c>
      <c r="H1198" s="12">
        <f>IF(I1198=0,"",RFM_Method!$C$5-G1198)</f>
        <v>355</v>
      </c>
      <c r="I1198" s="12">
        <f>COUNTIFS(Raw_Recharges!$B$2:$B$3001,A1198)</f>
        <v>1</v>
      </c>
      <c r="J1198" s="37">
        <f>IF(I1198=0,"",SUMIFS(Raw_Recharges!$E$2:$E$3001,Raw_Recharges!$B$2:$B$3001,A1198))</f>
        <v>999</v>
      </c>
      <c r="K1198" s="38">
        <f>IF(I1198=0,0,IF(H1198&lt;=RFM_Method!$C$22,5,IF(H1198&lt;=RFM_Method!$C$23,4,IF(H1198&lt;=RFM_Method!$C$24,3,IF(H1198&lt;=RFM_Method!$C$25,2,1)))))</f>
        <v>1</v>
      </c>
      <c r="L1198" s="38">
        <f>IF(I1198=0,0,IF(I1198&gt;=RFM_Method!$E$22,5,IF(I1198&gt;=RFM_Method!$E$23,4,IF(I1198&gt;=RFM_Method!$E$24,3,IF(I1198&gt;=RFM_Method!$E$25,2,1)))))</f>
        <v>1</v>
      </c>
      <c r="M1198" s="38">
        <f>IF(I1198=0,0,IF(J1198&gt;=RFM_Method!$D$25,5,IF(J1198&gt;=RFM_Method!$D$24,4,IF(J1198&gt;=RFM_Method!$D$23,3,IF(J1198&gt;=RFM_Method!$D$22,2,1)))))</f>
        <v>3</v>
      </c>
      <c r="N1198" s="38" t="str">
        <f t="shared" si="54"/>
        <v>113</v>
      </c>
      <c r="O1198" s="38">
        <f t="shared" si="55"/>
        <v>5</v>
      </c>
      <c r="P1198" s="38">
        <f t="shared" si="56"/>
        <v>2</v>
      </c>
      <c r="Q1198" s="12" t="str">
        <f>IF(I1198=0,"Never Recharged",INDEX(RFM_Method!$C$32:$G$36,6-K1198,P1198))</f>
        <v>Hibernating</v>
      </c>
      <c r="R1198" s="39">
        <f>SUMIFS(Raw_DataUsage!$D$2:$D$5001,Raw_DataUsage!$B$2:$B$5001,A1198)/1024</f>
        <v>6.3162792968750008</v>
      </c>
      <c r="S1198" s="40">
        <f>SUMIFS(Raw_Calls!$D$2:$D$5001,Raw_Calls!$B$2:$B$5001,A1198)/60</f>
        <v>0</v>
      </c>
      <c r="T1198" s="38" t="str">
        <f>IF(COUNTIFS(Raw_Subscriptions!$B$2:$B$3001,A1198,Raw_Subscriptions!$F$2:$F$3001,"Active")&gt;0,"Yes","No")</f>
        <v>No</v>
      </c>
    </row>
    <row r="1199" spans="1:20" x14ac:dyDescent="0.3">
      <c r="A1199" s="13" t="str">
        <f>Raw_Customers!A1196</f>
        <v>C001195</v>
      </c>
      <c r="B1199" s="13" t="str">
        <f>Raw_Customers!B1196</f>
        <v>Priya Khan</v>
      </c>
      <c r="C1199" s="13" t="str">
        <f>Raw_Customers!E1196</f>
        <v>Mumbai</v>
      </c>
      <c r="D1199" s="13" t="str">
        <f>Raw_Customers!F1196</f>
        <v>Telangana</v>
      </c>
      <c r="E1199" s="13" t="str">
        <f>Raw_Customers!H1196</f>
        <v>Active</v>
      </c>
      <c r="F1199" s="35">
        <f>Raw_Customers!G1196</f>
        <v>45678</v>
      </c>
      <c r="G1199" s="36" t="str">
        <f>IF(I1199=0,"",INT(_xlfn.MAXIFS(Raw_Recharges!$D$2:$D$3001,Raw_Recharges!$B$2:$B$3001,A1199)))</f>
        <v/>
      </c>
      <c r="H1199" s="12" t="str">
        <f>IF(I1199=0,"",RFM_Method!$C$5-G1199)</f>
        <v/>
      </c>
      <c r="I1199" s="12">
        <f>COUNTIFS(Raw_Recharges!$B$2:$B$3001,A1199)</f>
        <v>0</v>
      </c>
      <c r="J1199" s="37" t="str">
        <f>IF(I1199=0,"",SUMIFS(Raw_Recharges!$E$2:$E$3001,Raw_Recharges!$B$2:$B$3001,A1199))</f>
        <v/>
      </c>
      <c r="K1199" s="38">
        <f>IF(I1199=0,0,IF(H1199&lt;=RFM_Method!$C$22,5,IF(H1199&lt;=RFM_Method!$C$23,4,IF(H1199&lt;=RFM_Method!$C$24,3,IF(H1199&lt;=RFM_Method!$C$25,2,1)))))</f>
        <v>0</v>
      </c>
      <c r="L1199" s="38">
        <f>IF(I1199=0,0,IF(I1199&gt;=RFM_Method!$E$22,5,IF(I1199&gt;=RFM_Method!$E$23,4,IF(I1199&gt;=RFM_Method!$E$24,3,IF(I1199&gt;=RFM_Method!$E$25,2,1)))))</f>
        <v>0</v>
      </c>
      <c r="M1199" s="38">
        <f>IF(I1199=0,0,IF(J1199&gt;=RFM_Method!$D$25,5,IF(J1199&gt;=RFM_Method!$D$24,4,IF(J1199&gt;=RFM_Method!$D$23,3,IF(J1199&gt;=RFM_Method!$D$22,2,1)))))</f>
        <v>0</v>
      </c>
      <c r="N1199" s="38" t="str">
        <f t="shared" si="54"/>
        <v>000</v>
      </c>
      <c r="O1199" s="38">
        <f t="shared" si="55"/>
        <v>0</v>
      </c>
      <c r="P1199" s="38">
        <f t="shared" si="56"/>
        <v>0</v>
      </c>
      <c r="Q1199" s="12" t="str">
        <f>IF(I1199=0,"Never Recharged",INDEX(RFM_Method!$C$32:$G$36,6-K1199,P1199))</f>
        <v>Never Recharged</v>
      </c>
      <c r="R1199" s="39">
        <f>SUMIFS(Raw_DataUsage!$D$2:$D$5001,Raw_DataUsage!$B$2:$B$5001,A1199)/1024</f>
        <v>1.0870312499999999</v>
      </c>
      <c r="S1199" s="40">
        <f>SUMIFS(Raw_Calls!$D$2:$D$5001,Raw_Calls!$B$2:$B$5001,A1199)/60</f>
        <v>1.6666666666666667</v>
      </c>
      <c r="T1199" s="38" t="str">
        <f>IF(COUNTIFS(Raw_Subscriptions!$B$2:$B$3001,A1199,Raw_Subscriptions!$F$2:$F$3001,"Active")&gt;0,"Yes","No")</f>
        <v>No</v>
      </c>
    </row>
    <row r="1200" spans="1:20" x14ac:dyDescent="0.3">
      <c r="A1200" s="13" t="str">
        <f>Raw_Customers!A1197</f>
        <v>C001196</v>
      </c>
      <c r="B1200" s="13" t="str">
        <f>Raw_Customers!B1197</f>
        <v>Vikram Mishra</v>
      </c>
      <c r="C1200" s="13" t="str">
        <f>Raw_Customers!E1197</f>
        <v>Hyderabad</v>
      </c>
      <c r="D1200" s="13" t="str">
        <f>Raw_Customers!F1197</f>
        <v>Mumbai</v>
      </c>
      <c r="E1200" s="13" t="str">
        <f>Raw_Customers!H1197</f>
        <v>Active</v>
      </c>
      <c r="F1200" s="35">
        <f>Raw_Customers!G1197</f>
        <v>44538</v>
      </c>
      <c r="G1200" s="36">
        <f>IF(I1200=0,"",INT(_xlfn.MAXIFS(Raw_Recharges!$D$2:$D$3001,Raw_Recharges!$B$2:$B$3001,A1200)))</f>
        <v>46011</v>
      </c>
      <c r="H1200" s="12">
        <f>IF(I1200=0,"",RFM_Method!$C$5-G1200)</f>
        <v>43</v>
      </c>
      <c r="I1200" s="12">
        <f>COUNTIFS(Raw_Recharges!$B$2:$B$3001,A1200)</f>
        <v>2</v>
      </c>
      <c r="J1200" s="37">
        <f>IF(I1200=0,"",SUMIFS(Raw_Recharges!$E$2:$E$3001,Raw_Recharges!$B$2:$B$3001,A1200))</f>
        <v>798</v>
      </c>
      <c r="K1200" s="38">
        <f>IF(I1200=0,0,IF(H1200&lt;=RFM_Method!$C$22,5,IF(H1200&lt;=RFM_Method!$C$23,4,IF(H1200&lt;=RFM_Method!$C$24,3,IF(H1200&lt;=RFM_Method!$C$25,2,1)))))</f>
        <v>4</v>
      </c>
      <c r="L1200" s="38">
        <f>IF(I1200=0,0,IF(I1200&gt;=RFM_Method!$E$22,5,IF(I1200&gt;=RFM_Method!$E$23,4,IF(I1200&gt;=RFM_Method!$E$24,3,IF(I1200&gt;=RFM_Method!$E$25,2,1)))))</f>
        <v>2</v>
      </c>
      <c r="M1200" s="38">
        <f>IF(I1200=0,0,IF(J1200&gt;=RFM_Method!$D$25,5,IF(J1200&gt;=RFM_Method!$D$24,4,IF(J1200&gt;=RFM_Method!$D$23,3,IF(J1200&gt;=RFM_Method!$D$22,2,1)))))</f>
        <v>3</v>
      </c>
      <c r="N1200" s="38" t="str">
        <f t="shared" si="54"/>
        <v>423</v>
      </c>
      <c r="O1200" s="38">
        <f t="shared" si="55"/>
        <v>9</v>
      </c>
      <c r="P1200" s="38">
        <f t="shared" si="56"/>
        <v>3</v>
      </c>
      <c r="Q1200" s="12" t="str">
        <f>IF(I1200=0,"Never Recharged",INDEX(RFM_Method!$C$32:$G$36,6-K1200,P1200))</f>
        <v>Potential Loyalist</v>
      </c>
      <c r="R1200" s="39">
        <f>SUMIFS(Raw_DataUsage!$D$2:$D$5001,Raw_DataUsage!$B$2:$B$5001,A1200)/1024</f>
        <v>2.0436718749999998</v>
      </c>
      <c r="S1200" s="40">
        <f>SUMIFS(Raw_Calls!$D$2:$D$5001,Raw_Calls!$B$2:$B$5001,A1200)/60</f>
        <v>124.08333333333333</v>
      </c>
      <c r="T1200" s="38" t="str">
        <f>IF(COUNTIFS(Raw_Subscriptions!$B$2:$B$3001,A1200,Raw_Subscriptions!$F$2:$F$3001,"Active")&gt;0,"Yes","No")</f>
        <v>Yes</v>
      </c>
    </row>
    <row r="1201" spans="1:20" x14ac:dyDescent="0.3">
      <c r="A1201" s="13" t="str">
        <f>Raw_Customers!A1198</f>
        <v>C001197</v>
      </c>
      <c r="B1201" s="13" t="str">
        <f>Raw_Customers!B1198</f>
        <v>Rahul Gupta</v>
      </c>
      <c r="C1201" s="13" t="str">
        <f>Raw_Customers!E1198</f>
        <v>Chennai</v>
      </c>
      <c r="D1201" s="13" t="str">
        <f>Raw_Customers!F1198</f>
        <v>UP East</v>
      </c>
      <c r="E1201" s="13" t="str">
        <f>Raw_Customers!H1198</f>
        <v>Active</v>
      </c>
      <c r="F1201" s="35">
        <f>Raw_Customers!G1198</f>
        <v>45925</v>
      </c>
      <c r="G1201" s="36">
        <f>IF(I1201=0,"",INT(_xlfn.MAXIFS(Raw_Recharges!$D$2:$D$3001,Raw_Recharges!$B$2:$B$3001,A1201)))</f>
        <v>45851</v>
      </c>
      <c r="H1201" s="12">
        <f>IF(I1201=0,"",RFM_Method!$C$5-G1201)</f>
        <v>203</v>
      </c>
      <c r="I1201" s="12">
        <f>COUNTIFS(Raw_Recharges!$B$2:$B$3001,A1201)</f>
        <v>2</v>
      </c>
      <c r="J1201" s="37">
        <f>IF(I1201=0,"",SUMIFS(Raw_Recharges!$E$2:$E$3001,Raw_Recharges!$B$2:$B$3001,A1201))</f>
        <v>1332</v>
      </c>
      <c r="K1201" s="38">
        <f>IF(I1201=0,0,IF(H1201&lt;=RFM_Method!$C$22,5,IF(H1201&lt;=RFM_Method!$C$23,4,IF(H1201&lt;=RFM_Method!$C$24,3,IF(H1201&lt;=RFM_Method!$C$25,2,1)))))</f>
        <v>2</v>
      </c>
      <c r="L1201" s="38">
        <f>IF(I1201=0,0,IF(I1201&gt;=RFM_Method!$E$22,5,IF(I1201&gt;=RFM_Method!$E$23,4,IF(I1201&gt;=RFM_Method!$E$24,3,IF(I1201&gt;=RFM_Method!$E$25,2,1)))))</f>
        <v>2</v>
      </c>
      <c r="M1201" s="38">
        <f>IF(I1201=0,0,IF(J1201&gt;=RFM_Method!$D$25,5,IF(J1201&gt;=RFM_Method!$D$24,4,IF(J1201&gt;=RFM_Method!$D$23,3,IF(J1201&gt;=RFM_Method!$D$22,2,1)))))</f>
        <v>4</v>
      </c>
      <c r="N1201" s="38" t="str">
        <f t="shared" si="54"/>
        <v>224</v>
      </c>
      <c r="O1201" s="38">
        <f t="shared" si="55"/>
        <v>8</v>
      </c>
      <c r="P1201" s="38">
        <f t="shared" si="56"/>
        <v>3</v>
      </c>
      <c r="Q1201" s="12" t="str">
        <f>IF(I1201=0,"Never Recharged",INDEX(RFM_Method!$C$32:$G$36,6-K1201,P1201))</f>
        <v>At Risk</v>
      </c>
      <c r="R1201" s="39">
        <f>SUMIFS(Raw_DataUsage!$D$2:$D$5001,Raw_DataUsage!$B$2:$B$5001,A1201)/1024</f>
        <v>2.9351660156250001</v>
      </c>
      <c r="S1201" s="40">
        <f>SUMIFS(Raw_Calls!$D$2:$D$5001,Raw_Calls!$B$2:$B$5001,A1201)/60</f>
        <v>89.85</v>
      </c>
      <c r="T1201" s="38" t="str">
        <f>IF(COUNTIFS(Raw_Subscriptions!$B$2:$B$3001,A1201,Raw_Subscriptions!$F$2:$F$3001,"Active")&gt;0,"Yes","No")</f>
        <v>Yes</v>
      </c>
    </row>
    <row r="1202" spans="1:20" x14ac:dyDescent="0.3">
      <c r="A1202" s="13" t="str">
        <f>Raw_Customers!A1199</f>
        <v>C001198</v>
      </c>
      <c r="B1202" s="13" t="str">
        <f>Raw_Customers!B1199</f>
        <v>Amit Jha</v>
      </c>
      <c r="C1202" s="13" t="str">
        <f>Raw_Customers!E1199</f>
        <v>Chennai</v>
      </c>
      <c r="D1202" s="13" t="str">
        <f>Raw_Customers!F1199</f>
        <v>Andhra Pradesh</v>
      </c>
      <c r="E1202" s="13" t="str">
        <f>Raw_Customers!H1199</f>
        <v>Inactive</v>
      </c>
      <c r="F1202" s="35">
        <f>Raw_Customers!G1199</f>
        <v>45970</v>
      </c>
      <c r="G1202" s="36">
        <f>IF(I1202=0,"",INT(_xlfn.MAXIFS(Raw_Recharges!$D$2:$D$3001,Raw_Recharges!$B$2:$B$3001,A1202)))</f>
        <v>46029</v>
      </c>
      <c r="H1202" s="12">
        <f>IF(I1202=0,"",RFM_Method!$C$5-G1202)</f>
        <v>25</v>
      </c>
      <c r="I1202" s="12">
        <f>COUNTIFS(Raw_Recharges!$B$2:$B$3001,A1202)</f>
        <v>2</v>
      </c>
      <c r="J1202" s="37">
        <f>IF(I1202=0,"",SUMIFS(Raw_Recharges!$E$2:$E$3001,Raw_Recharges!$B$2:$B$3001,A1202))</f>
        <v>998</v>
      </c>
      <c r="K1202" s="38">
        <f>IF(I1202=0,0,IF(H1202&lt;=RFM_Method!$C$22,5,IF(H1202&lt;=RFM_Method!$C$23,4,IF(H1202&lt;=RFM_Method!$C$24,3,IF(H1202&lt;=RFM_Method!$C$25,2,1)))))</f>
        <v>5</v>
      </c>
      <c r="L1202" s="38">
        <f>IF(I1202=0,0,IF(I1202&gt;=RFM_Method!$E$22,5,IF(I1202&gt;=RFM_Method!$E$23,4,IF(I1202&gt;=RFM_Method!$E$24,3,IF(I1202&gt;=RFM_Method!$E$25,2,1)))))</f>
        <v>2</v>
      </c>
      <c r="M1202" s="38">
        <f>IF(I1202=0,0,IF(J1202&gt;=RFM_Method!$D$25,5,IF(J1202&gt;=RFM_Method!$D$24,4,IF(J1202&gt;=RFM_Method!$D$23,3,IF(J1202&gt;=RFM_Method!$D$22,2,1)))))</f>
        <v>3</v>
      </c>
      <c r="N1202" s="38" t="str">
        <f t="shared" si="54"/>
        <v>523</v>
      </c>
      <c r="O1202" s="38">
        <f t="shared" si="55"/>
        <v>10</v>
      </c>
      <c r="P1202" s="38">
        <f t="shared" si="56"/>
        <v>3</v>
      </c>
      <c r="Q1202" s="12" t="str">
        <f>IF(I1202=0,"Never Recharged",INDEX(RFM_Method!$C$32:$G$36,6-K1202,P1202))</f>
        <v>Potential Loyalist</v>
      </c>
      <c r="R1202" s="39">
        <f>SUMIFS(Raw_DataUsage!$D$2:$D$5001,Raw_DataUsage!$B$2:$B$5001,A1202)/1024</f>
        <v>6.4512597656250001</v>
      </c>
      <c r="S1202" s="40">
        <f>SUMIFS(Raw_Calls!$D$2:$D$5001,Raw_Calls!$B$2:$B$5001,A1202)/60</f>
        <v>0</v>
      </c>
      <c r="T1202" s="38" t="str">
        <f>IF(COUNTIFS(Raw_Subscriptions!$B$2:$B$3001,A1202,Raw_Subscriptions!$F$2:$F$3001,"Active")&gt;0,"Yes","No")</f>
        <v>Yes</v>
      </c>
    </row>
    <row r="1203" spans="1:20" x14ac:dyDescent="0.3">
      <c r="A1203" s="13" t="str">
        <f>Raw_Customers!A1200</f>
        <v>C001199</v>
      </c>
      <c r="B1203" s="13" t="str">
        <f>Raw_Customers!B1200</f>
        <v>Priya Sharma</v>
      </c>
      <c r="C1203" s="13" t="str">
        <f>Raw_Customers!E1200</f>
        <v>Hyderabad</v>
      </c>
      <c r="D1203" s="13" t="str">
        <f>Raw_Customers!F1200</f>
        <v>Punjab</v>
      </c>
      <c r="E1203" s="13" t="str">
        <f>Raw_Customers!H1200</f>
        <v>Active</v>
      </c>
      <c r="F1203" s="35">
        <f>Raw_Customers!G1200</f>
        <v>44063</v>
      </c>
      <c r="G1203" s="36">
        <f>IF(I1203=0,"",INT(_xlfn.MAXIFS(Raw_Recharges!$D$2:$D$3001,Raw_Recharges!$B$2:$B$3001,A1203)))</f>
        <v>45748</v>
      </c>
      <c r="H1203" s="12">
        <f>IF(I1203=0,"",RFM_Method!$C$5-G1203)</f>
        <v>306</v>
      </c>
      <c r="I1203" s="12">
        <f>COUNTIFS(Raw_Recharges!$B$2:$B$3001,A1203)</f>
        <v>1</v>
      </c>
      <c r="J1203" s="37">
        <f>IF(I1203=0,"",SUMIFS(Raw_Recharges!$E$2:$E$3001,Raw_Recharges!$B$2:$B$3001,A1203))</f>
        <v>349</v>
      </c>
      <c r="K1203" s="38">
        <f>IF(I1203=0,0,IF(H1203&lt;=RFM_Method!$C$22,5,IF(H1203&lt;=RFM_Method!$C$23,4,IF(H1203&lt;=RFM_Method!$C$24,3,IF(H1203&lt;=RFM_Method!$C$25,2,1)))))</f>
        <v>1</v>
      </c>
      <c r="L1203" s="38">
        <f>IF(I1203=0,0,IF(I1203&gt;=RFM_Method!$E$22,5,IF(I1203&gt;=RFM_Method!$E$23,4,IF(I1203&gt;=RFM_Method!$E$24,3,IF(I1203&gt;=RFM_Method!$E$25,2,1)))))</f>
        <v>1</v>
      </c>
      <c r="M1203" s="38">
        <f>IF(I1203=0,0,IF(J1203&gt;=RFM_Method!$D$25,5,IF(J1203&gt;=RFM_Method!$D$24,4,IF(J1203&gt;=RFM_Method!$D$23,3,IF(J1203&gt;=RFM_Method!$D$22,2,1)))))</f>
        <v>1</v>
      </c>
      <c r="N1203" s="38" t="str">
        <f t="shared" si="54"/>
        <v>111</v>
      </c>
      <c r="O1203" s="38">
        <f t="shared" si="55"/>
        <v>3</v>
      </c>
      <c r="P1203" s="38">
        <f t="shared" si="56"/>
        <v>1</v>
      </c>
      <c r="Q1203" s="12" t="str">
        <f>IF(I1203=0,"Never Recharged",INDEX(RFM_Method!$C$32:$G$36,6-K1203,P1203))</f>
        <v>Lost</v>
      </c>
      <c r="R1203" s="39">
        <f>SUMIFS(Raw_DataUsage!$D$2:$D$5001,Raw_DataUsage!$B$2:$B$5001,A1203)/1024</f>
        <v>4.4138867187499997</v>
      </c>
      <c r="S1203" s="40">
        <f>SUMIFS(Raw_Calls!$D$2:$D$5001,Raw_Calls!$B$2:$B$5001,A1203)/60</f>
        <v>79.083333333333329</v>
      </c>
      <c r="T1203" s="38" t="str">
        <f>IF(COUNTIFS(Raw_Subscriptions!$B$2:$B$3001,A1203,Raw_Subscriptions!$F$2:$F$3001,"Active")&gt;0,"Yes","No")</f>
        <v>Yes</v>
      </c>
    </row>
    <row r="1204" spans="1:20" x14ac:dyDescent="0.3">
      <c r="A1204" s="13" t="str">
        <f>Raw_Customers!A1201</f>
        <v>C001200</v>
      </c>
      <c r="B1204" s="13" t="str">
        <f>Raw_Customers!B1201</f>
        <v>Raj Yadav</v>
      </c>
      <c r="C1204" s="13" t="str">
        <f>Raw_Customers!E1201</f>
        <v>Hyderabad</v>
      </c>
      <c r="D1204" s="13" t="str">
        <f>Raw_Customers!F1201</f>
        <v>Telangana</v>
      </c>
      <c r="E1204" s="13" t="str">
        <f>Raw_Customers!H1201</f>
        <v>Active</v>
      </c>
      <c r="F1204" s="35">
        <f>Raw_Customers!G1201</f>
        <v>44746</v>
      </c>
      <c r="G1204" s="36">
        <f>IF(I1204=0,"",INT(_xlfn.MAXIFS(Raw_Recharges!$D$2:$D$3001,Raw_Recharges!$B$2:$B$3001,A1204)))</f>
        <v>45951</v>
      </c>
      <c r="H1204" s="12">
        <f>IF(I1204=0,"",RFM_Method!$C$5-G1204)</f>
        <v>103</v>
      </c>
      <c r="I1204" s="12">
        <f>COUNTIFS(Raw_Recharges!$B$2:$B$3001,A1204)</f>
        <v>2</v>
      </c>
      <c r="J1204" s="37">
        <f>IF(I1204=0,"",SUMIFS(Raw_Recharges!$E$2:$E$3001,Raw_Recharges!$B$2:$B$3001,A1204))</f>
        <v>1998</v>
      </c>
      <c r="K1204" s="38">
        <f>IF(I1204=0,0,IF(H1204&lt;=RFM_Method!$C$22,5,IF(H1204&lt;=RFM_Method!$C$23,4,IF(H1204&lt;=RFM_Method!$C$24,3,IF(H1204&lt;=RFM_Method!$C$25,2,1)))))</f>
        <v>3</v>
      </c>
      <c r="L1204" s="38">
        <f>IF(I1204=0,0,IF(I1204&gt;=RFM_Method!$E$22,5,IF(I1204&gt;=RFM_Method!$E$23,4,IF(I1204&gt;=RFM_Method!$E$24,3,IF(I1204&gt;=RFM_Method!$E$25,2,1)))))</f>
        <v>2</v>
      </c>
      <c r="M1204" s="38">
        <f>IF(I1204=0,0,IF(J1204&gt;=RFM_Method!$D$25,5,IF(J1204&gt;=RFM_Method!$D$24,4,IF(J1204&gt;=RFM_Method!$D$23,3,IF(J1204&gt;=RFM_Method!$D$22,2,1)))))</f>
        <v>4</v>
      </c>
      <c r="N1204" s="38" t="str">
        <f t="shared" si="54"/>
        <v>324</v>
      </c>
      <c r="O1204" s="38">
        <f t="shared" si="55"/>
        <v>9</v>
      </c>
      <c r="P1204" s="38">
        <f t="shared" si="56"/>
        <v>3</v>
      </c>
      <c r="Q1204" s="12" t="str">
        <f>IF(I1204=0,"Never Recharged",INDEX(RFM_Method!$C$32:$G$36,6-K1204,P1204))</f>
        <v>Need Attention</v>
      </c>
      <c r="R1204" s="39">
        <f>SUMIFS(Raw_DataUsage!$D$2:$D$5001,Raw_DataUsage!$B$2:$B$5001,A1204)/1024</f>
        <v>2.6593164062500003</v>
      </c>
      <c r="S1204" s="40">
        <f>SUMIFS(Raw_Calls!$D$2:$D$5001,Raw_Calls!$B$2:$B$5001,A1204)/60</f>
        <v>108.1</v>
      </c>
      <c r="T1204" s="38" t="str">
        <f>IF(COUNTIFS(Raw_Subscriptions!$B$2:$B$3001,A1204,Raw_Subscriptions!$F$2:$F$3001,"Active")&gt;0,"Yes","No")</f>
        <v>No</v>
      </c>
    </row>
    <row r="1205" spans="1:20" x14ac:dyDescent="0.3">
      <c r="A1205" s="13" t="str">
        <f>Raw_Customers!A1202</f>
        <v>C001201</v>
      </c>
      <c r="B1205" s="13" t="str">
        <f>Raw_Customers!B1202</f>
        <v>Neha Gupta</v>
      </c>
      <c r="C1205" s="13" t="str">
        <f>Raw_Customers!E1202</f>
        <v>Mumbai</v>
      </c>
      <c r="D1205" s="13" t="str">
        <f>Raw_Customers!F1202</f>
        <v>Punjab</v>
      </c>
      <c r="E1205" s="13" t="str">
        <f>Raw_Customers!H1202</f>
        <v>Active</v>
      </c>
      <c r="F1205" s="35">
        <f>Raw_Customers!G1202</f>
        <v>46013</v>
      </c>
      <c r="G1205" s="36">
        <f>IF(I1205=0,"",INT(_xlfn.MAXIFS(Raw_Recharges!$D$2:$D$3001,Raw_Recharges!$B$2:$B$3001,A1205)))</f>
        <v>45852</v>
      </c>
      <c r="H1205" s="12">
        <f>IF(I1205=0,"",RFM_Method!$C$5-G1205)</f>
        <v>202</v>
      </c>
      <c r="I1205" s="12">
        <f>COUNTIFS(Raw_Recharges!$B$2:$B$3001,A1205)</f>
        <v>1</v>
      </c>
      <c r="J1205" s="37">
        <f>IF(I1205=0,"",SUMIFS(Raw_Recharges!$E$2:$E$3001,Raw_Recharges!$B$2:$B$3001,A1205))</f>
        <v>479</v>
      </c>
      <c r="K1205" s="38">
        <f>IF(I1205=0,0,IF(H1205&lt;=RFM_Method!$C$22,5,IF(H1205&lt;=RFM_Method!$C$23,4,IF(H1205&lt;=RFM_Method!$C$24,3,IF(H1205&lt;=RFM_Method!$C$25,2,1)))))</f>
        <v>2</v>
      </c>
      <c r="L1205" s="38">
        <f>IF(I1205=0,0,IF(I1205&gt;=RFM_Method!$E$22,5,IF(I1205&gt;=RFM_Method!$E$23,4,IF(I1205&gt;=RFM_Method!$E$24,3,IF(I1205&gt;=RFM_Method!$E$25,2,1)))))</f>
        <v>1</v>
      </c>
      <c r="M1205" s="38">
        <f>IF(I1205=0,0,IF(J1205&gt;=RFM_Method!$D$25,5,IF(J1205&gt;=RFM_Method!$D$24,4,IF(J1205&gt;=RFM_Method!$D$23,3,IF(J1205&gt;=RFM_Method!$D$22,2,1)))))</f>
        <v>2</v>
      </c>
      <c r="N1205" s="38" t="str">
        <f t="shared" si="54"/>
        <v>212</v>
      </c>
      <c r="O1205" s="38">
        <f t="shared" si="55"/>
        <v>5</v>
      </c>
      <c r="P1205" s="38">
        <f t="shared" si="56"/>
        <v>2</v>
      </c>
      <c r="Q1205" s="12" t="str">
        <f>IF(I1205=0,"Never Recharged",INDEX(RFM_Method!$C$32:$G$36,6-K1205,P1205))</f>
        <v>About to Sleep</v>
      </c>
      <c r="R1205" s="39">
        <f>SUMIFS(Raw_DataUsage!$D$2:$D$5001,Raw_DataUsage!$B$2:$B$5001,A1205)/1024</f>
        <v>1.9901464843749999</v>
      </c>
      <c r="S1205" s="40">
        <f>SUMIFS(Raw_Calls!$D$2:$D$5001,Raw_Calls!$B$2:$B$5001,A1205)/60</f>
        <v>54.233333333333334</v>
      </c>
      <c r="T1205" s="38" t="str">
        <f>IF(COUNTIFS(Raw_Subscriptions!$B$2:$B$3001,A1205,Raw_Subscriptions!$F$2:$F$3001,"Active")&gt;0,"Yes","No")</f>
        <v>No</v>
      </c>
    </row>
    <row r="1206" spans="1:20" x14ac:dyDescent="0.3">
      <c r="A1206" s="13" t="str">
        <f>Raw_Customers!A1203</f>
        <v>C001202</v>
      </c>
      <c r="B1206" s="13" t="str">
        <f>Raw_Customers!B1203</f>
        <v>Anita Kumar</v>
      </c>
      <c r="C1206" s="13" t="str">
        <f>Raw_Customers!E1203</f>
        <v>Bangalore</v>
      </c>
      <c r="D1206" s="13" t="str">
        <f>Raw_Customers!F1203</f>
        <v>Tamil Nadu</v>
      </c>
      <c r="E1206" s="13" t="str">
        <f>Raw_Customers!H1203</f>
        <v>Active</v>
      </c>
      <c r="F1206" s="35">
        <f>Raw_Customers!G1203</f>
        <v>45003</v>
      </c>
      <c r="G1206" s="36">
        <f>IF(I1206=0,"",INT(_xlfn.MAXIFS(Raw_Recharges!$D$2:$D$3001,Raw_Recharges!$B$2:$B$3001,A1206)))</f>
        <v>46042</v>
      </c>
      <c r="H1206" s="12">
        <f>IF(I1206=0,"",RFM_Method!$C$5-G1206)</f>
        <v>12</v>
      </c>
      <c r="I1206" s="12">
        <f>COUNTIFS(Raw_Recharges!$B$2:$B$3001,A1206)</f>
        <v>4</v>
      </c>
      <c r="J1206" s="37">
        <f>IF(I1206=0,"",SUMIFS(Raw_Recharges!$E$2:$E$3001,Raw_Recharges!$B$2:$B$3001,A1206))</f>
        <v>2143</v>
      </c>
      <c r="K1206" s="38">
        <f>IF(I1206=0,0,IF(H1206&lt;=RFM_Method!$C$22,5,IF(H1206&lt;=RFM_Method!$C$23,4,IF(H1206&lt;=RFM_Method!$C$24,3,IF(H1206&lt;=RFM_Method!$C$25,2,1)))))</f>
        <v>5</v>
      </c>
      <c r="L1206" s="38">
        <f>IF(I1206=0,0,IF(I1206&gt;=RFM_Method!$E$22,5,IF(I1206&gt;=RFM_Method!$E$23,4,IF(I1206&gt;=RFM_Method!$E$24,3,IF(I1206&gt;=RFM_Method!$E$25,2,1)))))</f>
        <v>4</v>
      </c>
      <c r="M1206" s="38">
        <f>IF(I1206=0,0,IF(J1206&gt;=RFM_Method!$D$25,5,IF(J1206&gt;=RFM_Method!$D$24,4,IF(J1206&gt;=RFM_Method!$D$23,3,IF(J1206&gt;=RFM_Method!$D$22,2,1)))))</f>
        <v>4</v>
      </c>
      <c r="N1206" s="38" t="str">
        <f t="shared" si="54"/>
        <v>544</v>
      </c>
      <c r="O1206" s="38">
        <f t="shared" si="55"/>
        <v>13</v>
      </c>
      <c r="P1206" s="38">
        <f t="shared" si="56"/>
        <v>4</v>
      </c>
      <c r="Q1206" s="12" t="str">
        <f>IF(I1206=0,"Never Recharged",INDEX(RFM_Method!$C$32:$G$36,6-K1206,P1206))</f>
        <v>Loyal Customers</v>
      </c>
      <c r="R1206" s="39">
        <f>SUMIFS(Raw_DataUsage!$D$2:$D$5001,Raw_DataUsage!$B$2:$B$5001,A1206)/1024</f>
        <v>3.5521582031249999</v>
      </c>
      <c r="S1206" s="40">
        <f>SUMIFS(Raw_Calls!$D$2:$D$5001,Raw_Calls!$B$2:$B$5001,A1206)/60</f>
        <v>11.55</v>
      </c>
      <c r="T1206" s="38" t="str">
        <f>IF(COUNTIFS(Raw_Subscriptions!$B$2:$B$3001,A1206,Raw_Subscriptions!$F$2:$F$3001,"Active")&gt;0,"Yes","No")</f>
        <v>Yes</v>
      </c>
    </row>
    <row r="1207" spans="1:20" x14ac:dyDescent="0.3">
      <c r="A1207" s="13" t="str">
        <f>Raw_Customers!A1204</f>
        <v>C001203</v>
      </c>
      <c r="B1207" s="13" t="str">
        <f>Raw_Customers!B1204</f>
        <v>Pooja Singh</v>
      </c>
      <c r="C1207" s="13" t="str">
        <f>Raw_Customers!E1204</f>
        <v>Hyderabad</v>
      </c>
      <c r="D1207" s="13" t="str">
        <f>Raw_Customers!F1204</f>
        <v>Tamil Nadu</v>
      </c>
      <c r="E1207" s="13" t="str">
        <f>Raw_Customers!H1204</f>
        <v>Active</v>
      </c>
      <c r="F1207" s="35">
        <f>Raw_Customers!G1204</f>
        <v>45195</v>
      </c>
      <c r="G1207" s="36">
        <f>IF(I1207=0,"",INT(_xlfn.MAXIFS(Raw_Recharges!$D$2:$D$3001,Raw_Recharges!$B$2:$B$3001,A1207)))</f>
        <v>45954</v>
      </c>
      <c r="H1207" s="12">
        <f>IF(I1207=0,"",RFM_Method!$C$5-G1207)</f>
        <v>100</v>
      </c>
      <c r="I1207" s="12">
        <f>COUNTIFS(Raw_Recharges!$B$2:$B$3001,A1207)</f>
        <v>3</v>
      </c>
      <c r="J1207" s="37">
        <f>IF(I1207=0,"",SUMIFS(Raw_Recharges!$E$2:$E$3001,Raw_Recharges!$B$2:$B$3001,A1207))</f>
        <v>1977</v>
      </c>
      <c r="K1207" s="38">
        <f>IF(I1207=0,0,IF(H1207&lt;=RFM_Method!$C$22,5,IF(H1207&lt;=RFM_Method!$C$23,4,IF(H1207&lt;=RFM_Method!$C$24,3,IF(H1207&lt;=RFM_Method!$C$25,2,1)))))</f>
        <v>3</v>
      </c>
      <c r="L1207" s="38">
        <f>IF(I1207=0,0,IF(I1207&gt;=RFM_Method!$E$22,5,IF(I1207&gt;=RFM_Method!$E$23,4,IF(I1207&gt;=RFM_Method!$E$24,3,IF(I1207&gt;=RFM_Method!$E$25,2,1)))))</f>
        <v>3</v>
      </c>
      <c r="M1207" s="38">
        <f>IF(I1207=0,0,IF(J1207&gt;=RFM_Method!$D$25,5,IF(J1207&gt;=RFM_Method!$D$24,4,IF(J1207&gt;=RFM_Method!$D$23,3,IF(J1207&gt;=RFM_Method!$D$22,2,1)))))</f>
        <v>4</v>
      </c>
      <c r="N1207" s="38" t="str">
        <f t="shared" si="54"/>
        <v>334</v>
      </c>
      <c r="O1207" s="38">
        <f t="shared" si="55"/>
        <v>10</v>
      </c>
      <c r="P1207" s="38">
        <f t="shared" si="56"/>
        <v>4</v>
      </c>
      <c r="Q1207" s="12" t="str">
        <f>IF(I1207=0,"Never Recharged",INDEX(RFM_Method!$C$32:$G$36,6-K1207,P1207))</f>
        <v>Loyal Customers</v>
      </c>
      <c r="R1207" s="39">
        <f>SUMIFS(Raw_DataUsage!$D$2:$D$5001,Raw_DataUsage!$B$2:$B$5001,A1207)/1024</f>
        <v>5.2665820312499996</v>
      </c>
      <c r="S1207" s="40">
        <f>SUMIFS(Raw_Calls!$D$2:$D$5001,Raw_Calls!$B$2:$B$5001,A1207)/60</f>
        <v>90.61666666666666</v>
      </c>
      <c r="T1207" s="38" t="str">
        <f>IF(COUNTIFS(Raw_Subscriptions!$B$2:$B$3001,A1207,Raw_Subscriptions!$F$2:$F$3001,"Active")&gt;0,"Yes","No")</f>
        <v>Yes</v>
      </c>
    </row>
    <row r="1208" spans="1:20" x14ac:dyDescent="0.3">
      <c r="A1208" s="13" t="str">
        <f>Raw_Customers!A1205</f>
        <v>C001204</v>
      </c>
      <c r="B1208" s="13" t="str">
        <f>Raw_Customers!B1205</f>
        <v>Suresh Mishra</v>
      </c>
      <c r="C1208" s="13" t="str">
        <f>Raw_Customers!E1205</f>
        <v>Hyderabad</v>
      </c>
      <c r="D1208" s="13" t="str">
        <f>Raw_Customers!F1205</f>
        <v>Telangana</v>
      </c>
      <c r="E1208" s="13" t="str">
        <f>Raw_Customers!H1205</f>
        <v>Active</v>
      </c>
      <c r="F1208" s="35">
        <f>Raw_Customers!G1205</f>
        <v>44726</v>
      </c>
      <c r="G1208" s="36">
        <f>IF(I1208=0,"",INT(_xlfn.MAXIFS(Raw_Recharges!$D$2:$D$3001,Raw_Recharges!$B$2:$B$3001,A1208)))</f>
        <v>45903</v>
      </c>
      <c r="H1208" s="12">
        <f>IF(I1208=0,"",RFM_Method!$C$5-G1208)</f>
        <v>151</v>
      </c>
      <c r="I1208" s="12">
        <f>COUNTIFS(Raw_Recharges!$B$2:$B$3001,A1208)</f>
        <v>2</v>
      </c>
      <c r="J1208" s="37">
        <f>IF(I1208=0,"",SUMIFS(Raw_Recharges!$E$2:$E$3001,Raw_Recharges!$B$2:$B$3001,A1208))</f>
        <v>798</v>
      </c>
      <c r="K1208" s="38">
        <f>IF(I1208=0,0,IF(H1208&lt;=RFM_Method!$C$22,5,IF(H1208&lt;=RFM_Method!$C$23,4,IF(H1208&lt;=RFM_Method!$C$24,3,IF(H1208&lt;=RFM_Method!$C$25,2,1)))))</f>
        <v>2</v>
      </c>
      <c r="L1208" s="38">
        <f>IF(I1208=0,0,IF(I1208&gt;=RFM_Method!$E$22,5,IF(I1208&gt;=RFM_Method!$E$23,4,IF(I1208&gt;=RFM_Method!$E$24,3,IF(I1208&gt;=RFM_Method!$E$25,2,1)))))</f>
        <v>2</v>
      </c>
      <c r="M1208" s="38">
        <f>IF(I1208=0,0,IF(J1208&gt;=RFM_Method!$D$25,5,IF(J1208&gt;=RFM_Method!$D$24,4,IF(J1208&gt;=RFM_Method!$D$23,3,IF(J1208&gt;=RFM_Method!$D$22,2,1)))))</f>
        <v>3</v>
      </c>
      <c r="N1208" s="38" t="str">
        <f t="shared" si="54"/>
        <v>223</v>
      </c>
      <c r="O1208" s="38">
        <f t="shared" si="55"/>
        <v>7</v>
      </c>
      <c r="P1208" s="38">
        <f t="shared" si="56"/>
        <v>3</v>
      </c>
      <c r="Q1208" s="12" t="str">
        <f>IF(I1208=0,"Never Recharged",INDEX(RFM_Method!$C$32:$G$36,6-K1208,P1208))</f>
        <v>At Risk</v>
      </c>
      <c r="R1208" s="39">
        <f>SUMIFS(Raw_DataUsage!$D$2:$D$5001,Raw_DataUsage!$B$2:$B$5001,A1208)/1024</f>
        <v>1.370341796875</v>
      </c>
      <c r="S1208" s="40">
        <f>SUMIFS(Raw_Calls!$D$2:$D$5001,Raw_Calls!$B$2:$B$5001,A1208)/60</f>
        <v>6.9333333333333336</v>
      </c>
      <c r="T1208" s="38" t="str">
        <f>IF(COUNTIFS(Raw_Subscriptions!$B$2:$B$3001,A1208,Raw_Subscriptions!$F$2:$F$3001,"Active")&gt;0,"Yes","No")</f>
        <v>No</v>
      </c>
    </row>
    <row r="1209" spans="1:20" x14ac:dyDescent="0.3">
      <c r="A1209" s="13" t="str">
        <f>Raw_Customers!A1206</f>
        <v>C001205</v>
      </c>
      <c r="B1209" s="13" t="str">
        <f>Raw_Customers!B1206</f>
        <v>Priya Sharma</v>
      </c>
      <c r="C1209" s="13" t="str">
        <f>Raw_Customers!E1206</f>
        <v>Delhi</v>
      </c>
      <c r="D1209" s="13" t="str">
        <f>Raw_Customers!F1206</f>
        <v>Maharashtra</v>
      </c>
      <c r="E1209" s="13" t="str">
        <f>Raw_Customers!H1206</f>
        <v>Active</v>
      </c>
      <c r="F1209" s="35">
        <f>Raw_Customers!G1206</f>
        <v>45709</v>
      </c>
      <c r="G1209" s="36" t="str">
        <f>IF(I1209=0,"",INT(_xlfn.MAXIFS(Raw_Recharges!$D$2:$D$3001,Raw_Recharges!$B$2:$B$3001,A1209)))</f>
        <v/>
      </c>
      <c r="H1209" s="12" t="str">
        <f>IF(I1209=0,"",RFM_Method!$C$5-G1209)</f>
        <v/>
      </c>
      <c r="I1209" s="12">
        <f>COUNTIFS(Raw_Recharges!$B$2:$B$3001,A1209)</f>
        <v>0</v>
      </c>
      <c r="J1209" s="37" t="str">
        <f>IF(I1209=0,"",SUMIFS(Raw_Recharges!$E$2:$E$3001,Raw_Recharges!$B$2:$B$3001,A1209))</f>
        <v/>
      </c>
      <c r="K1209" s="38">
        <f>IF(I1209=0,0,IF(H1209&lt;=RFM_Method!$C$22,5,IF(H1209&lt;=RFM_Method!$C$23,4,IF(H1209&lt;=RFM_Method!$C$24,3,IF(H1209&lt;=RFM_Method!$C$25,2,1)))))</f>
        <v>0</v>
      </c>
      <c r="L1209" s="38">
        <f>IF(I1209=0,0,IF(I1209&gt;=RFM_Method!$E$22,5,IF(I1209&gt;=RFM_Method!$E$23,4,IF(I1209&gt;=RFM_Method!$E$24,3,IF(I1209&gt;=RFM_Method!$E$25,2,1)))))</f>
        <v>0</v>
      </c>
      <c r="M1209" s="38">
        <f>IF(I1209=0,0,IF(J1209&gt;=RFM_Method!$D$25,5,IF(J1209&gt;=RFM_Method!$D$24,4,IF(J1209&gt;=RFM_Method!$D$23,3,IF(J1209&gt;=RFM_Method!$D$22,2,1)))))</f>
        <v>0</v>
      </c>
      <c r="N1209" s="38" t="str">
        <f t="shared" si="54"/>
        <v>000</v>
      </c>
      <c r="O1209" s="38">
        <f t="shared" si="55"/>
        <v>0</v>
      </c>
      <c r="P1209" s="38">
        <f t="shared" si="56"/>
        <v>0</v>
      </c>
      <c r="Q1209" s="12" t="str">
        <f>IF(I1209=0,"Never Recharged",INDEX(RFM_Method!$C$32:$G$36,6-K1209,P1209))</f>
        <v>Never Recharged</v>
      </c>
      <c r="R1209" s="39">
        <f>SUMIFS(Raw_DataUsage!$D$2:$D$5001,Raw_DataUsage!$B$2:$B$5001,A1209)/1024</f>
        <v>4.490439453125</v>
      </c>
      <c r="S1209" s="40">
        <f>SUMIFS(Raw_Calls!$D$2:$D$5001,Raw_Calls!$B$2:$B$5001,A1209)/60</f>
        <v>92.55</v>
      </c>
      <c r="T1209" s="38" t="str">
        <f>IF(COUNTIFS(Raw_Subscriptions!$B$2:$B$3001,A1209,Raw_Subscriptions!$F$2:$F$3001,"Active")&gt;0,"Yes","No")</f>
        <v>No</v>
      </c>
    </row>
    <row r="1210" spans="1:20" x14ac:dyDescent="0.3">
      <c r="A1210" s="13" t="str">
        <f>Raw_Customers!A1207</f>
        <v>C001206</v>
      </c>
      <c r="B1210" s="13" t="str">
        <f>Raw_Customers!B1207</f>
        <v>Pooja Mishra</v>
      </c>
      <c r="C1210" s="13" t="str">
        <f>Raw_Customers!E1207</f>
        <v>Hyderabad</v>
      </c>
      <c r="D1210" s="13" t="str">
        <f>Raw_Customers!F1207</f>
        <v>Telangana</v>
      </c>
      <c r="E1210" s="13" t="str">
        <f>Raw_Customers!H1207</f>
        <v>Inactive</v>
      </c>
      <c r="F1210" s="35">
        <f>Raw_Customers!G1207</f>
        <v>45068</v>
      </c>
      <c r="G1210" s="36">
        <f>IF(I1210=0,"",INT(_xlfn.MAXIFS(Raw_Recharges!$D$2:$D$3001,Raw_Recharges!$B$2:$B$3001,A1210)))</f>
        <v>45907</v>
      </c>
      <c r="H1210" s="12">
        <f>IF(I1210=0,"",RFM_Method!$C$5-G1210)</f>
        <v>147</v>
      </c>
      <c r="I1210" s="12">
        <f>COUNTIFS(Raw_Recharges!$B$2:$B$3001,A1210)</f>
        <v>1</v>
      </c>
      <c r="J1210" s="37">
        <f>IF(I1210=0,"",SUMIFS(Raw_Recharges!$E$2:$E$3001,Raw_Recharges!$B$2:$B$3001,A1210))</f>
        <v>2999</v>
      </c>
      <c r="K1210" s="38">
        <f>IF(I1210=0,0,IF(H1210&lt;=RFM_Method!$C$22,5,IF(H1210&lt;=RFM_Method!$C$23,4,IF(H1210&lt;=RFM_Method!$C$24,3,IF(H1210&lt;=RFM_Method!$C$25,2,1)))))</f>
        <v>2</v>
      </c>
      <c r="L1210" s="38">
        <f>IF(I1210=0,0,IF(I1210&gt;=RFM_Method!$E$22,5,IF(I1210&gt;=RFM_Method!$E$23,4,IF(I1210&gt;=RFM_Method!$E$24,3,IF(I1210&gt;=RFM_Method!$E$25,2,1)))))</f>
        <v>1</v>
      </c>
      <c r="M1210" s="38">
        <f>IF(I1210=0,0,IF(J1210&gt;=RFM_Method!$D$25,5,IF(J1210&gt;=RFM_Method!$D$24,4,IF(J1210&gt;=RFM_Method!$D$23,3,IF(J1210&gt;=RFM_Method!$D$22,2,1)))))</f>
        <v>5</v>
      </c>
      <c r="N1210" s="38" t="str">
        <f t="shared" si="54"/>
        <v>215</v>
      </c>
      <c r="O1210" s="38">
        <f t="shared" si="55"/>
        <v>8</v>
      </c>
      <c r="P1210" s="38">
        <f t="shared" si="56"/>
        <v>3</v>
      </c>
      <c r="Q1210" s="12" t="str">
        <f>IF(I1210=0,"Never Recharged",INDEX(RFM_Method!$C$32:$G$36,6-K1210,P1210))</f>
        <v>At Risk</v>
      </c>
      <c r="R1210" s="39">
        <f>SUMIFS(Raw_DataUsage!$D$2:$D$5001,Raw_DataUsage!$B$2:$B$5001,A1210)/1024</f>
        <v>0.4715625</v>
      </c>
      <c r="S1210" s="40">
        <f>SUMIFS(Raw_Calls!$D$2:$D$5001,Raw_Calls!$B$2:$B$5001,A1210)/60</f>
        <v>144.53333333333333</v>
      </c>
      <c r="T1210" s="38" t="str">
        <f>IF(COUNTIFS(Raw_Subscriptions!$B$2:$B$3001,A1210,Raw_Subscriptions!$F$2:$F$3001,"Active")&gt;0,"Yes","No")</f>
        <v>No</v>
      </c>
    </row>
    <row r="1211" spans="1:20" x14ac:dyDescent="0.3">
      <c r="A1211" s="13" t="str">
        <f>Raw_Customers!A1208</f>
        <v>C001207</v>
      </c>
      <c r="B1211" s="13" t="str">
        <f>Raw_Customers!B1208</f>
        <v>Rahul Yadav</v>
      </c>
      <c r="C1211" s="13" t="str">
        <f>Raw_Customers!E1208</f>
        <v>Mumbai</v>
      </c>
      <c r="D1211" s="13" t="str">
        <f>Raw_Customers!F1208</f>
        <v>Punjab</v>
      </c>
      <c r="E1211" s="13" t="str">
        <f>Raw_Customers!H1208</f>
        <v>Active</v>
      </c>
      <c r="F1211" s="35">
        <f>Raw_Customers!G1208</f>
        <v>45473</v>
      </c>
      <c r="G1211" s="36" t="str">
        <f>IF(I1211=0,"",INT(_xlfn.MAXIFS(Raw_Recharges!$D$2:$D$3001,Raw_Recharges!$B$2:$B$3001,A1211)))</f>
        <v/>
      </c>
      <c r="H1211" s="12" t="str">
        <f>IF(I1211=0,"",RFM_Method!$C$5-G1211)</f>
        <v/>
      </c>
      <c r="I1211" s="12">
        <f>COUNTIFS(Raw_Recharges!$B$2:$B$3001,A1211)</f>
        <v>0</v>
      </c>
      <c r="J1211" s="37" t="str">
        <f>IF(I1211=0,"",SUMIFS(Raw_Recharges!$E$2:$E$3001,Raw_Recharges!$B$2:$B$3001,A1211))</f>
        <v/>
      </c>
      <c r="K1211" s="38">
        <f>IF(I1211=0,0,IF(H1211&lt;=RFM_Method!$C$22,5,IF(H1211&lt;=RFM_Method!$C$23,4,IF(H1211&lt;=RFM_Method!$C$24,3,IF(H1211&lt;=RFM_Method!$C$25,2,1)))))</f>
        <v>0</v>
      </c>
      <c r="L1211" s="38">
        <f>IF(I1211=0,0,IF(I1211&gt;=RFM_Method!$E$22,5,IF(I1211&gt;=RFM_Method!$E$23,4,IF(I1211&gt;=RFM_Method!$E$24,3,IF(I1211&gt;=RFM_Method!$E$25,2,1)))))</f>
        <v>0</v>
      </c>
      <c r="M1211" s="38">
        <f>IF(I1211=0,0,IF(J1211&gt;=RFM_Method!$D$25,5,IF(J1211&gt;=RFM_Method!$D$24,4,IF(J1211&gt;=RFM_Method!$D$23,3,IF(J1211&gt;=RFM_Method!$D$22,2,1)))))</f>
        <v>0</v>
      </c>
      <c r="N1211" s="38" t="str">
        <f t="shared" si="54"/>
        <v>000</v>
      </c>
      <c r="O1211" s="38">
        <f t="shared" si="55"/>
        <v>0</v>
      </c>
      <c r="P1211" s="38">
        <f t="shared" si="56"/>
        <v>0</v>
      </c>
      <c r="Q1211" s="12" t="str">
        <f>IF(I1211=0,"Never Recharged",INDEX(RFM_Method!$C$32:$G$36,6-K1211,P1211))</f>
        <v>Never Recharged</v>
      </c>
      <c r="R1211" s="39">
        <f>SUMIFS(Raw_DataUsage!$D$2:$D$5001,Raw_DataUsage!$B$2:$B$5001,A1211)/1024</f>
        <v>4.7341894531250004</v>
      </c>
      <c r="S1211" s="40">
        <f>SUMIFS(Raw_Calls!$D$2:$D$5001,Raw_Calls!$B$2:$B$5001,A1211)/60</f>
        <v>34.733333333333334</v>
      </c>
      <c r="T1211" s="38" t="str">
        <f>IF(COUNTIFS(Raw_Subscriptions!$B$2:$B$3001,A1211,Raw_Subscriptions!$F$2:$F$3001,"Active")&gt;0,"Yes","No")</f>
        <v>No</v>
      </c>
    </row>
    <row r="1212" spans="1:20" x14ac:dyDescent="0.3">
      <c r="A1212" s="13" t="str">
        <f>Raw_Customers!A1209</f>
        <v>C001208</v>
      </c>
      <c r="B1212" s="13" t="str">
        <f>Raw_Customers!B1209</f>
        <v>Pooja Mishra</v>
      </c>
      <c r="C1212" s="13" t="str">
        <f>Raw_Customers!E1209</f>
        <v>Mumbai</v>
      </c>
      <c r="D1212" s="13" t="str">
        <f>Raw_Customers!F1209</f>
        <v>UP East</v>
      </c>
      <c r="E1212" s="13" t="str">
        <f>Raw_Customers!H1209</f>
        <v>Active</v>
      </c>
      <c r="F1212" s="35">
        <f>Raw_Customers!G1209</f>
        <v>45569</v>
      </c>
      <c r="G1212" s="36">
        <f>IF(I1212=0,"",INT(_xlfn.MAXIFS(Raw_Recharges!$D$2:$D$3001,Raw_Recharges!$B$2:$B$3001,A1212)))</f>
        <v>45714</v>
      </c>
      <c r="H1212" s="12">
        <f>IF(I1212=0,"",RFM_Method!$C$5-G1212)</f>
        <v>340</v>
      </c>
      <c r="I1212" s="12">
        <f>COUNTIFS(Raw_Recharges!$B$2:$B$3001,A1212)</f>
        <v>1</v>
      </c>
      <c r="J1212" s="37">
        <f>IF(I1212=0,"",SUMIFS(Raw_Recharges!$E$2:$E$3001,Raw_Recharges!$B$2:$B$3001,A1212))</f>
        <v>148</v>
      </c>
      <c r="K1212" s="38">
        <f>IF(I1212=0,0,IF(H1212&lt;=RFM_Method!$C$22,5,IF(H1212&lt;=RFM_Method!$C$23,4,IF(H1212&lt;=RFM_Method!$C$24,3,IF(H1212&lt;=RFM_Method!$C$25,2,1)))))</f>
        <v>1</v>
      </c>
      <c r="L1212" s="38">
        <f>IF(I1212=0,0,IF(I1212&gt;=RFM_Method!$E$22,5,IF(I1212&gt;=RFM_Method!$E$23,4,IF(I1212&gt;=RFM_Method!$E$24,3,IF(I1212&gt;=RFM_Method!$E$25,2,1)))))</f>
        <v>1</v>
      </c>
      <c r="M1212" s="38">
        <f>IF(I1212=0,0,IF(J1212&gt;=RFM_Method!$D$25,5,IF(J1212&gt;=RFM_Method!$D$24,4,IF(J1212&gt;=RFM_Method!$D$23,3,IF(J1212&gt;=RFM_Method!$D$22,2,1)))))</f>
        <v>1</v>
      </c>
      <c r="N1212" s="38" t="str">
        <f t="shared" si="54"/>
        <v>111</v>
      </c>
      <c r="O1212" s="38">
        <f t="shared" si="55"/>
        <v>3</v>
      </c>
      <c r="P1212" s="38">
        <f t="shared" si="56"/>
        <v>1</v>
      </c>
      <c r="Q1212" s="12" t="str">
        <f>IF(I1212=0,"Never Recharged",INDEX(RFM_Method!$C$32:$G$36,6-K1212,P1212))</f>
        <v>Lost</v>
      </c>
      <c r="R1212" s="39">
        <f>SUMIFS(Raw_DataUsage!$D$2:$D$5001,Raw_DataUsage!$B$2:$B$5001,A1212)/1024</f>
        <v>4.1077539062500001</v>
      </c>
      <c r="S1212" s="40">
        <f>SUMIFS(Raw_Calls!$D$2:$D$5001,Raw_Calls!$B$2:$B$5001,A1212)/60</f>
        <v>0</v>
      </c>
      <c r="T1212" s="38" t="str">
        <f>IF(COUNTIFS(Raw_Subscriptions!$B$2:$B$3001,A1212,Raw_Subscriptions!$F$2:$F$3001,"Active")&gt;0,"Yes","No")</f>
        <v>No</v>
      </c>
    </row>
    <row r="1213" spans="1:20" x14ac:dyDescent="0.3">
      <c r="A1213" s="13" t="str">
        <f>Raw_Customers!A1210</f>
        <v>C001209</v>
      </c>
      <c r="B1213" s="13" t="str">
        <f>Raw_Customers!B1210</f>
        <v>Neha Patel</v>
      </c>
      <c r="C1213" s="13" t="str">
        <f>Raw_Customers!E1210</f>
        <v>Delhi</v>
      </c>
      <c r="D1213" s="13" t="str">
        <f>Raw_Customers!F1210</f>
        <v>Andhra Pradesh</v>
      </c>
      <c r="E1213" s="13" t="str">
        <f>Raw_Customers!H1210</f>
        <v>Active</v>
      </c>
      <c r="F1213" s="35">
        <f>Raw_Customers!G1210</f>
        <v>44221</v>
      </c>
      <c r="G1213" s="36">
        <f>IF(I1213=0,"",INT(_xlfn.MAXIFS(Raw_Recharges!$D$2:$D$3001,Raw_Recharges!$B$2:$B$3001,A1213)))</f>
        <v>46022</v>
      </c>
      <c r="H1213" s="12">
        <f>IF(I1213=0,"",RFM_Method!$C$5-G1213)</f>
        <v>32</v>
      </c>
      <c r="I1213" s="12">
        <f>COUNTIFS(Raw_Recharges!$B$2:$B$3001,A1213)</f>
        <v>1</v>
      </c>
      <c r="J1213" s="37">
        <f>IF(I1213=0,"",SUMIFS(Raw_Recharges!$E$2:$E$3001,Raw_Recharges!$B$2:$B$3001,A1213))</f>
        <v>99</v>
      </c>
      <c r="K1213" s="38">
        <f>IF(I1213=0,0,IF(H1213&lt;=RFM_Method!$C$22,5,IF(H1213&lt;=RFM_Method!$C$23,4,IF(H1213&lt;=RFM_Method!$C$24,3,IF(H1213&lt;=RFM_Method!$C$25,2,1)))))</f>
        <v>5</v>
      </c>
      <c r="L1213" s="38">
        <f>IF(I1213=0,0,IF(I1213&gt;=RFM_Method!$E$22,5,IF(I1213&gt;=RFM_Method!$E$23,4,IF(I1213&gt;=RFM_Method!$E$24,3,IF(I1213&gt;=RFM_Method!$E$25,2,1)))))</f>
        <v>1</v>
      </c>
      <c r="M1213" s="38">
        <f>IF(I1213=0,0,IF(J1213&gt;=RFM_Method!$D$25,5,IF(J1213&gt;=RFM_Method!$D$24,4,IF(J1213&gt;=RFM_Method!$D$23,3,IF(J1213&gt;=RFM_Method!$D$22,2,1)))))</f>
        <v>1</v>
      </c>
      <c r="N1213" s="38" t="str">
        <f t="shared" si="54"/>
        <v>511</v>
      </c>
      <c r="O1213" s="38">
        <f t="shared" si="55"/>
        <v>7</v>
      </c>
      <c r="P1213" s="38">
        <f t="shared" si="56"/>
        <v>1</v>
      </c>
      <c r="Q1213" s="12" t="str">
        <f>IF(I1213=0,"Never Recharged",INDEX(RFM_Method!$C$32:$G$36,6-K1213,P1213))</f>
        <v>New Customers</v>
      </c>
      <c r="R1213" s="39">
        <f>SUMIFS(Raw_DataUsage!$D$2:$D$5001,Raw_DataUsage!$B$2:$B$5001,A1213)/1024</f>
        <v>2.1785449218749999</v>
      </c>
      <c r="S1213" s="40">
        <f>SUMIFS(Raw_Calls!$D$2:$D$5001,Raw_Calls!$B$2:$B$5001,A1213)/60</f>
        <v>0</v>
      </c>
      <c r="T1213" s="38" t="str">
        <f>IF(COUNTIFS(Raw_Subscriptions!$B$2:$B$3001,A1213,Raw_Subscriptions!$F$2:$F$3001,"Active")&gt;0,"Yes","No")</f>
        <v>Yes</v>
      </c>
    </row>
    <row r="1214" spans="1:20" x14ac:dyDescent="0.3">
      <c r="A1214" s="13" t="str">
        <f>Raw_Customers!A1211</f>
        <v>C001210</v>
      </c>
      <c r="B1214" s="13" t="str">
        <f>Raw_Customers!B1211</f>
        <v>Amit Sharma</v>
      </c>
      <c r="C1214" s="13" t="str">
        <f>Raw_Customers!E1211</f>
        <v>Mumbai</v>
      </c>
      <c r="D1214" s="13" t="str">
        <f>Raw_Customers!F1211</f>
        <v>West Bengal</v>
      </c>
      <c r="E1214" s="13" t="str">
        <f>Raw_Customers!H1211</f>
        <v>Inactive</v>
      </c>
      <c r="F1214" s="35">
        <f>Raw_Customers!G1211</f>
        <v>45350</v>
      </c>
      <c r="G1214" s="36">
        <f>IF(I1214=0,"",INT(_xlfn.MAXIFS(Raw_Recharges!$D$2:$D$3001,Raw_Recharges!$B$2:$B$3001,A1214)))</f>
        <v>45952</v>
      </c>
      <c r="H1214" s="12">
        <f>IF(I1214=0,"",RFM_Method!$C$5-G1214)</f>
        <v>102</v>
      </c>
      <c r="I1214" s="12">
        <f>COUNTIFS(Raw_Recharges!$B$2:$B$3001,A1214)</f>
        <v>2</v>
      </c>
      <c r="J1214" s="37">
        <f>IF(I1214=0,"",SUMIFS(Raw_Recharges!$E$2:$E$3001,Raw_Recharges!$B$2:$B$3001,A1214))</f>
        <v>1165</v>
      </c>
      <c r="K1214" s="38">
        <f>IF(I1214=0,0,IF(H1214&lt;=RFM_Method!$C$22,5,IF(H1214&lt;=RFM_Method!$C$23,4,IF(H1214&lt;=RFM_Method!$C$24,3,IF(H1214&lt;=RFM_Method!$C$25,2,1)))))</f>
        <v>3</v>
      </c>
      <c r="L1214" s="38">
        <f>IF(I1214=0,0,IF(I1214&gt;=RFM_Method!$E$22,5,IF(I1214&gt;=RFM_Method!$E$23,4,IF(I1214&gt;=RFM_Method!$E$24,3,IF(I1214&gt;=RFM_Method!$E$25,2,1)))))</f>
        <v>2</v>
      </c>
      <c r="M1214" s="38">
        <f>IF(I1214=0,0,IF(J1214&gt;=RFM_Method!$D$25,5,IF(J1214&gt;=RFM_Method!$D$24,4,IF(J1214&gt;=RFM_Method!$D$23,3,IF(J1214&gt;=RFM_Method!$D$22,2,1)))))</f>
        <v>4</v>
      </c>
      <c r="N1214" s="38" t="str">
        <f t="shared" si="54"/>
        <v>324</v>
      </c>
      <c r="O1214" s="38">
        <f t="shared" si="55"/>
        <v>9</v>
      </c>
      <c r="P1214" s="38">
        <f t="shared" si="56"/>
        <v>3</v>
      </c>
      <c r="Q1214" s="12" t="str">
        <f>IF(I1214=0,"Never Recharged",INDEX(RFM_Method!$C$32:$G$36,6-K1214,P1214))</f>
        <v>Need Attention</v>
      </c>
      <c r="R1214" s="39">
        <f>SUMIFS(Raw_DataUsage!$D$2:$D$5001,Raw_DataUsage!$B$2:$B$5001,A1214)/1024</f>
        <v>2.1909472656250002</v>
      </c>
      <c r="S1214" s="40">
        <f>SUMIFS(Raw_Calls!$D$2:$D$5001,Raw_Calls!$B$2:$B$5001,A1214)/60</f>
        <v>31.8</v>
      </c>
      <c r="T1214" s="38" t="str">
        <f>IF(COUNTIFS(Raw_Subscriptions!$B$2:$B$3001,A1214,Raw_Subscriptions!$F$2:$F$3001,"Active")&gt;0,"Yes","No")</f>
        <v>Yes</v>
      </c>
    </row>
    <row r="1215" spans="1:20" x14ac:dyDescent="0.3">
      <c r="A1215" s="13" t="str">
        <f>Raw_Customers!A1212</f>
        <v>C001211</v>
      </c>
      <c r="B1215" s="13" t="str">
        <f>Raw_Customers!B1212</f>
        <v>Vikram Khan</v>
      </c>
      <c r="C1215" s="13" t="str">
        <f>Raw_Customers!E1212</f>
        <v>Hyderabad</v>
      </c>
      <c r="D1215" s="13" t="str">
        <f>Raw_Customers!F1212</f>
        <v>Andhra Pradesh</v>
      </c>
      <c r="E1215" s="13" t="str">
        <f>Raw_Customers!H1212</f>
        <v>Inactive</v>
      </c>
      <c r="F1215" s="35">
        <f>Raw_Customers!G1212</f>
        <v>45059</v>
      </c>
      <c r="G1215" s="36">
        <f>IF(I1215=0,"",INT(_xlfn.MAXIFS(Raw_Recharges!$D$2:$D$3001,Raw_Recharges!$B$2:$B$3001,A1215)))</f>
        <v>45909</v>
      </c>
      <c r="H1215" s="12">
        <f>IF(I1215=0,"",RFM_Method!$C$5-G1215)</f>
        <v>145</v>
      </c>
      <c r="I1215" s="12">
        <f>COUNTIFS(Raw_Recharges!$B$2:$B$3001,A1215)</f>
        <v>1</v>
      </c>
      <c r="J1215" s="37">
        <f>IF(I1215=0,"",SUMIFS(Raw_Recharges!$E$2:$E$3001,Raw_Recharges!$B$2:$B$3001,A1215))</f>
        <v>349</v>
      </c>
      <c r="K1215" s="38">
        <f>IF(I1215=0,0,IF(H1215&lt;=RFM_Method!$C$22,5,IF(H1215&lt;=RFM_Method!$C$23,4,IF(H1215&lt;=RFM_Method!$C$24,3,IF(H1215&lt;=RFM_Method!$C$25,2,1)))))</f>
        <v>2</v>
      </c>
      <c r="L1215" s="38">
        <f>IF(I1215=0,0,IF(I1215&gt;=RFM_Method!$E$22,5,IF(I1215&gt;=RFM_Method!$E$23,4,IF(I1215&gt;=RFM_Method!$E$24,3,IF(I1215&gt;=RFM_Method!$E$25,2,1)))))</f>
        <v>1</v>
      </c>
      <c r="M1215" s="38">
        <f>IF(I1215=0,0,IF(J1215&gt;=RFM_Method!$D$25,5,IF(J1215&gt;=RFM_Method!$D$24,4,IF(J1215&gt;=RFM_Method!$D$23,3,IF(J1215&gt;=RFM_Method!$D$22,2,1)))))</f>
        <v>1</v>
      </c>
      <c r="N1215" s="38" t="str">
        <f t="shared" si="54"/>
        <v>211</v>
      </c>
      <c r="O1215" s="38">
        <f t="shared" si="55"/>
        <v>4</v>
      </c>
      <c r="P1215" s="38">
        <f t="shared" si="56"/>
        <v>1</v>
      </c>
      <c r="Q1215" s="12" t="str">
        <f>IF(I1215=0,"Never Recharged",INDEX(RFM_Method!$C$32:$G$36,6-K1215,P1215))</f>
        <v>Hibernating</v>
      </c>
      <c r="R1215" s="39">
        <f>SUMIFS(Raw_DataUsage!$D$2:$D$5001,Raw_DataUsage!$B$2:$B$5001,A1215)/1024</f>
        <v>1.2169433593750001</v>
      </c>
      <c r="S1215" s="40">
        <f>SUMIFS(Raw_Calls!$D$2:$D$5001,Raw_Calls!$B$2:$B$5001,A1215)/60</f>
        <v>35.31666666666667</v>
      </c>
      <c r="T1215" s="38" t="str">
        <f>IF(COUNTIFS(Raw_Subscriptions!$B$2:$B$3001,A1215,Raw_Subscriptions!$F$2:$F$3001,"Active")&gt;0,"Yes","No")</f>
        <v>No</v>
      </c>
    </row>
    <row r="1216" spans="1:20" x14ac:dyDescent="0.3">
      <c r="A1216" s="13" t="str">
        <f>Raw_Customers!A1213</f>
        <v>C001212</v>
      </c>
      <c r="B1216" s="13" t="str">
        <f>Raw_Customers!B1213</f>
        <v>Simran Patel</v>
      </c>
      <c r="C1216" s="13" t="str">
        <f>Raw_Customers!E1213</f>
        <v>Hyderabad</v>
      </c>
      <c r="D1216" s="13" t="str">
        <f>Raw_Customers!F1213</f>
        <v>Telangana</v>
      </c>
      <c r="E1216" s="13" t="str">
        <f>Raw_Customers!H1213</f>
        <v>Active</v>
      </c>
      <c r="F1216" s="35">
        <f>Raw_Customers!G1213</f>
        <v>45824</v>
      </c>
      <c r="G1216" s="36" t="str">
        <f>IF(I1216=0,"",INT(_xlfn.MAXIFS(Raw_Recharges!$D$2:$D$3001,Raw_Recharges!$B$2:$B$3001,A1216)))</f>
        <v/>
      </c>
      <c r="H1216" s="12" t="str">
        <f>IF(I1216=0,"",RFM_Method!$C$5-G1216)</f>
        <v/>
      </c>
      <c r="I1216" s="12">
        <f>COUNTIFS(Raw_Recharges!$B$2:$B$3001,A1216)</f>
        <v>0</v>
      </c>
      <c r="J1216" s="37" t="str">
        <f>IF(I1216=0,"",SUMIFS(Raw_Recharges!$E$2:$E$3001,Raw_Recharges!$B$2:$B$3001,A1216))</f>
        <v/>
      </c>
      <c r="K1216" s="38">
        <f>IF(I1216=0,0,IF(H1216&lt;=RFM_Method!$C$22,5,IF(H1216&lt;=RFM_Method!$C$23,4,IF(H1216&lt;=RFM_Method!$C$24,3,IF(H1216&lt;=RFM_Method!$C$25,2,1)))))</f>
        <v>0</v>
      </c>
      <c r="L1216" s="38">
        <f>IF(I1216=0,0,IF(I1216&gt;=RFM_Method!$E$22,5,IF(I1216&gt;=RFM_Method!$E$23,4,IF(I1216&gt;=RFM_Method!$E$24,3,IF(I1216&gt;=RFM_Method!$E$25,2,1)))))</f>
        <v>0</v>
      </c>
      <c r="M1216" s="38">
        <f>IF(I1216=0,0,IF(J1216&gt;=RFM_Method!$D$25,5,IF(J1216&gt;=RFM_Method!$D$24,4,IF(J1216&gt;=RFM_Method!$D$23,3,IF(J1216&gt;=RFM_Method!$D$22,2,1)))))</f>
        <v>0</v>
      </c>
      <c r="N1216" s="38" t="str">
        <f t="shared" si="54"/>
        <v>000</v>
      </c>
      <c r="O1216" s="38">
        <f t="shared" si="55"/>
        <v>0</v>
      </c>
      <c r="P1216" s="38">
        <f t="shared" si="56"/>
        <v>0</v>
      </c>
      <c r="Q1216" s="12" t="str">
        <f>IF(I1216=0,"Never Recharged",INDEX(RFM_Method!$C$32:$G$36,6-K1216,P1216))</f>
        <v>Never Recharged</v>
      </c>
      <c r="R1216" s="39">
        <f>SUMIFS(Raw_DataUsage!$D$2:$D$5001,Raw_DataUsage!$B$2:$B$5001,A1216)/1024</f>
        <v>7.0302734374999995E-2</v>
      </c>
      <c r="S1216" s="40">
        <f>SUMIFS(Raw_Calls!$D$2:$D$5001,Raw_Calls!$B$2:$B$5001,A1216)/60</f>
        <v>106.51666666666667</v>
      </c>
      <c r="T1216" s="38" t="str">
        <f>IF(COUNTIFS(Raw_Subscriptions!$B$2:$B$3001,A1216,Raw_Subscriptions!$F$2:$F$3001,"Active")&gt;0,"Yes","No")</f>
        <v>No</v>
      </c>
    </row>
    <row r="1217" spans="1:20" x14ac:dyDescent="0.3">
      <c r="A1217" s="13" t="str">
        <f>Raw_Customers!A1214</f>
        <v>C001213</v>
      </c>
      <c r="B1217" s="13" t="str">
        <f>Raw_Customers!B1214</f>
        <v>Pooja Khan</v>
      </c>
      <c r="C1217" s="13" t="str">
        <f>Raw_Customers!E1214</f>
        <v>Mumbai</v>
      </c>
      <c r="D1217" s="13" t="str">
        <f>Raw_Customers!F1214</f>
        <v>Delhi NCR</v>
      </c>
      <c r="E1217" s="13" t="str">
        <f>Raw_Customers!H1214</f>
        <v>Active</v>
      </c>
      <c r="F1217" s="35">
        <f>Raw_Customers!G1214</f>
        <v>44330</v>
      </c>
      <c r="G1217" s="36">
        <f>IF(I1217=0,"",INT(_xlfn.MAXIFS(Raw_Recharges!$D$2:$D$3001,Raw_Recharges!$B$2:$B$3001,A1217)))</f>
        <v>45913</v>
      </c>
      <c r="H1217" s="12">
        <f>IF(I1217=0,"",RFM_Method!$C$5-G1217)</f>
        <v>141</v>
      </c>
      <c r="I1217" s="12">
        <f>COUNTIFS(Raw_Recharges!$B$2:$B$3001,A1217)</f>
        <v>1</v>
      </c>
      <c r="J1217" s="37">
        <f>IF(I1217=0,"",SUMIFS(Raw_Recharges!$E$2:$E$3001,Raw_Recharges!$B$2:$B$3001,A1217))</f>
        <v>499</v>
      </c>
      <c r="K1217" s="38">
        <f>IF(I1217=0,0,IF(H1217&lt;=RFM_Method!$C$22,5,IF(H1217&lt;=RFM_Method!$C$23,4,IF(H1217&lt;=RFM_Method!$C$24,3,IF(H1217&lt;=RFM_Method!$C$25,2,1)))))</f>
        <v>3</v>
      </c>
      <c r="L1217" s="38">
        <f>IF(I1217=0,0,IF(I1217&gt;=RFM_Method!$E$22,5,IF(I1217&gt;=RFM_Method!$E$23,4,IF(I1217&gt;=RFM_Method!$E$24,3,IF(I1217&gt;=RFM_Method!$E$25,2,1)))))</f>
        <v>1</v>
      </c>
      <c r="M1217" s="38">
        <f>IF(I1217=0,0,IF(J1217&gt;=RFM_Method!$D$25,5,IF(J1217&gt;=RFM_Method!$D$24,4,IF(J1217&gt;=RFM_Method!$D$23,3,IF(J1217&gt;=RFM_Method!$D$22,2,1)))))</f>
        <v>2</v>
      </c>
      <c r="N1217" s="38" t="str">
        <f t="shared" si="54"/>
        <v>312</v>
      </c>
      <c r="O1217" s="38">
        <f t="shared" si="55"/>
        <v>6</v>
      </c>
      <c r="P1217" s="38">
        <f t="shared" si="56"/>
        <v>2</v>
      </c>
      <c r="Q1217" s="12" t="str">
        <f>IF(I1217=0,"Never Recharged",INDEX(RFM_Method!$C$32:$G$36,6-K1217,P1217))</f>
        <v>Need Attention</v>
      </c>
      <c r="R1217" s="39">
        <f>SUMIFS(Raw_DataUsage!$D$2:$D$5001,Raw_DataUsage!$B$2:$B$5001,A1217)/1024</f>
        <v>0</v>
      </c>
      <c r="S1217" s="40">
        <f>SUMIFS(Raw_Calls!$D$2:$D$5001,Raw_Calls!$B$2:$B$5001,A1217)/60</f>
        <v>45.1</v>
      </c>
      <c r="T1217" s="38" t="str">
        <f>IF(COUNTIFS(Raw_Subscriptions!$B$2:$B$3001,A1217,Raw_Subscriptions!$F$2:$F$3001,"Active")&gt;0,"Yes","No")</f>
        <v>Yes</v>
      </c>
    </row>
    <row r="1218" spans="1:20" x14ac:dyDescent="0.3">
      <c r="A1218" s="13" t="str">
        <f>Raw_Customers!A1215</f>
        <v>C001214</v>
      </c>
      <c r="B1218" s="13" t="str">
        <f>Raw_Customers!B1215</f>
        <v>Pooja Khan</v>
      </c>
      <c r="C1218" s="13" t="str">
        <f>Raw_Customers!E1215</f>
        <v>Pune</v>
      </c>
      <c r="D1218" s="13" t="str">
        <f>Raw_Customers!F1215</f>
        <v>Delhi NCR</v>
      </c>
      <c r="E1218" s="13" t="str">
        <f>Raw_Customers!H1215</f>
        <v>Inactive</v>
      </c>
      <c r="F1218" s="35">
        <f>Raw_Customers!G1215</f>
        <v>44633</v>
      </c>
      <c r="G1218" s="36">
        <f>IF(I1218=0,"",INT(_xlfn.MAXIFS(Raw_Recharges!$D$2:$D$3001,Raw_Recharges!$B$2:$B$3001,A1218)))</f>
        <v>45783</v>
      </c>
      <c r="H1218" s="12">
        <f>IF(I1218=0,"",RFM_Method!$C$5-G1218)</f>
        <v>271</v>
      </c>
      <c r="I1218" s="12">
        <f>COUNTIFS(Raw_Recharges!$B$2:$B$3001,A1218)</f>
        <v>2</v>
      </c>
      <c r="J1218" s="37">
        <f>IF(I1218=0,"",SUMIFS(Raw_Recharges!$E$2:$E$3001,Raw_Recharges!$B$2:$B$3001,A1218))</f>
        <v>778</v>
      </c>
      <c r="K1218" s="38">
        <f>IF(I1218=0,0,IF(H1218&lt;=RFM_Method!$C$22,5,IF(H1218&lt;=RFM_Method!$C$23,4,IF(H1218&lt;=RFM_Method!$C$24,3,IF(H1218&lt;=RFM_Method!$C$25,2,1)))))</f>
        <v>1</v>
      </c>
      <c r="L1218" s="38">
        <f>IF(I1218=0,0,IF(I1218&gt;=RFM_Method!$E$22,5,IF(I1218&gt;=RFM_Method!$E$23,4,IF(I1218&gt;=RFM_Method!$E$24,3,IF(I1218&gt;=RFM_Method!$E$25,2,1)))))</f>
        <v>2</v>
      </c>
      <c r="M1218" s="38">
        <f>IF(I1218=0,0,IF(J1218&gt;=RFM_Method!$D$25,5,IF(J1218&gt;=RFM_Method!$D$24,4,IF(J1218&gt;=RFM_Method!$D$23,3,IF(J1218&gt;=RFM_Method!$D$22,2,1)))))</f>
        <v>3</v>
      </c>
      <c r="N1218" s="38" t="str">
        <f t="shared" si="54"/>
        <v>123</v>
      </c>
      <c r="O1218" s="38">
        <f t="shared" si="55"/>
        <v>6</v>
      </c>
      <c r="P1218" s="38">
        <f t="shared" si="56"/>
        <v>3</v>
      </c>
      <c r="Q1218" s="12" t="str">
        <f>IF(I1218=0,"Never Recharged",INDEX(RFM_Method!$C$32:$G$36,6-K1218,P1218))</f>
        <v>At Risk</v>
      </c>
      <c r="R1218" s="39">
        <f>SUMIFS(Raw_DataUsage!$D$2:$D$5001,Raw_DataUsage!$B$2:$B$5001,A1218)/1024</f>
        <v>2.3456738281249998</v>
      </c>
      <c r="S1218" s="40">
        <f>SUMIFS(Raw_Calls!$D$2:$D$5001,Raw_Calls!$B$2:$B$5001,A1218)/60</f>
        <v>70.216666666666669</v>
      </c>
      <c r="T1218" s="38" t="str">
        <f>IF(COUNTIFS(Raw_Subscriptions!$B$2:$B$3001,A1218,Raw_Subscriptions!$F$2:$F$3001,"Active")&gt;0,"Yes","No")</f>
        <v>No</v>
      </c>
    </row>
    <row r="1219" spans="1:20" x14ac:dyDescent="0.3">
      <c r="A1219" s="13" t="str">
        <f>Raw_Customers!A1216</f>
        <v>C001215</v>
      </c>
      <c r="B1219" s="13" t="str">
        <f>Raw_Customers!B1216</f>
        <v>Priya Reddy</v>
      </c>
      <c r="C1219" s="13" t="str">
        <f>Raw_Customers!E1216</f>
        <v>Mumbai</v>
      </c>
      <c r="D1219" s="13" t="str">
        <f>Raw_Customers!F1216</f>
        <v>Gujarat</v>
      </c>
      <c r="E1219" s="13" t="str">
        <f>Raw_Customers!H1216</f>
        <v>Active</v>
      </c>
      <c r="F1219" s="35">
        <f>Raw_Customers!G1216</f>
        <v>45611</v>
      </c>
      <c r="G1219" s="36" t="str">
        <f>IF(I1219=0,"",INT(_xlfn.MAXIFS(Raw_Recharges!$D$2:$D$3001,Raw_Recharges!$B$2:$B$3001,A1219)))</f>
        <v/>
      </c>
      <c r="H1219" s="12" t="str">
        <f>IF(I1219=0,"",RFM_Method!$C$5-G1219)</f>
        <v/>
      </c>
      <c r="I1219" s="12">
        <f>COUNTIFS(Raw_Recharges!$B$2:$B$3001,A1219)</f>
        <v>0</v>
      </c>
      <c r="J1219" s="37" t="str">
        <f>IF(I1219=0,"",SUMIFS(Raw_Recharges!$E$2:$E$3001,Raw_Recharges!$B$2:$B$3001,A1219))</f>
        <v/>
      </c>
      <c r="K1219" s="38">
        <f>IF(I1219=0,0,IF(H1219&lt;=RFM_Method!$C$22,5,IF(H1219&lt;=RFM_Method!$C$23,4,IF(H1219&lt;=RFM_Method!$C$24,3,IF(H1219&lt;=RFM_Method!$C$25,2,1)))))</f>
        <v>0</v>
      </c>
      <c r="L1219" s="38">
        <f>IF(I1219=0,0,IF(I1219&gt;=RFM_Method!$E$22,5,IF(I1219&gt;=RFM_Method!$E$23,4,IF(I1219&gt;=RFM_Method!$E$24,3,IF(I1219&gt;=RFM_Method!$E$25,2,1)))))</f>
        <v>0</v>
      </c>
      <c r="M1219" s="38">
        <f>IF(I1219=0,0,IF(J1219&gt;=RFM_Method!$D$25,5,IF(J1219&gt;=RFM_Method!$D$24,4,IF(J1219&gt;=RFM_Method!$D$23,3,IF(J1219&gt;=RFM_Method!$D$22,2,1)))))</f>
        <v>0</v>
      </c>
      <c r="N1219" s="38" t="str">
        <f t="shared" si="54"/>
        <v>000</v>
      </c>
      <c r="O1219" s="38">
        <f t="shared" si="55"/>
        <v>0</v>
      </c>
      <c r="P1219" s="38">
        <f t="shared" si="56"/>
        <v>0</v>
      </c>
      <c r="Q1219" s="12" t="str">
        <f>IF(I1219=0,"Never Recharged",INDEX(RFM_Method!$C$32:$G$36,6-K1219,P1219))</f>
        <v>Never Recharged</v>
      </c>
      <c r="R1219" s="39">
        <f>SUMIFS(Raw_DataUsage!$D$2:$D$5001,Raw_DataUsage!$B$2:$B$5001,A1219)/1024</f>
        <v>0</v>
      </c>
      <c r="S1219" s="40">
        <f>SUMIFS(Raw_Calls!$D$2:$D$5001,Raw_Calls!$B$2:$B$5001,A1219)/60</f>
        <v>137.69999999999999</v>
      </c>
      <c r="T1219" s="38" t="str">
        <f>IF(COUNTIFS(Raw_Subscriptions!$B$2:$B$3001,A1219,Raw_Subscriptions!$F$2:$F$3001,"Active")&gt;0,"Yes","No")</f>
        <v>No</v>
      </c>
    </row>
    <row r="1220" spans="1:20" x14ac:dyDescent="0.3">
      <c r="A1220" s="13" t="str">
        <f>Raw_Customers!A1217</f>
        <v>C001216</v>
      </c>
      <c r="B1220" s="13" t="str">
        <f>Raw_Customers!B1217</f>
        <v>Raj Reddy</v>
      </c>
      <c r="C1220" s="13" t="str">
        <f>Raw_Customers!E1217</f>
        <v>Chennai</v>
      </c>
      <c r="D1220" s="13" t="str">
        <f>Raw_Customers!F1217</f>
        <v>UP West</v>
      </c>
      <c r="E1220" s="13" t="str">
        <f>Raw_Customers!H1217</f>
        <v>Active</v>
      </c>
      <c r="F1220" s="35">
        <f>Raw_Customers!G1217</f>
        <v>45098</v>
      </c>
      <c r="G1220" s="36">
        <f>IF(I1220=0,"",INT(_xlfn.MAXIFS(Raw_Recharges!$D$2:$D$3001,Raw_Recharges!$B$2:$B$3001,A1220)))</f>
        <v>45975</v>
      </c>
      <c r="H1220" s="12">
        <f>IF(I1220=0,"",RFM_Method!$C$5-G1220)</f>
        <v>79</v>
      </c>
      <c r="I1220" s="12">
        <f>COUNTIFS(Raw_Recharges!$B$2:$B$3001,A1220)</f>
        <v>2</v>
      </c>
      <c r="J1220" s="37">
        <f>IF(I1220=0,"",SUMIFS(Raw_Recharges!$E$2:$E$3001,Raw_Recharges!$B$2:$B$3001,A1220))</f>
        <v>598</v>
      </c>
      <c r="K1220" s="38">
        <f>IF(I1220=0,0,IF(H1220&lt;=RFM_Method!$C$22,5,IF(H1220&lt;=RFM_Method!$C$23,4,IF(H1220&lt;=RFM_Method!$C$24,3,IF(H1220&lt;=RFM_Method!$C$25,2,1)))))</f>
        <v>4</v>
      </c>
      <c r="L1220" s="38">
        <f>IF(I1220=0,0,IF(I1220&gt;=RFM_Method!$E$22,5,IF(I1220&gt;=RFM_Method!$E$23,4,IF(I1220&gt;=RFM_Method!$E$24,3,IF(I1220&gt;=RFM_Method!$E$25,2,1)))))</f>
        <v>2</v>
      </c>
      <c r="M1220" s="38">
        <f>IF(I1220=0,0,IF(J1220&gt;=RFM_Method!$D$25,5,IF(J1220&gt;=RFM_Method!$D$24,4,IF(J1220&gt;=RFM_Method!$D$23,3,IF(J1220&gt;=RFM_Method!$D$22,2,1)))))</f>
        <v>2</v>
      </c>
      <c r="N1220" s="38" t="str">
        <f t="shared" si="54"/>
        <v>422</v>
      </c>
      <c r="O1220" s="38">
        <f t="shared" si="55"/>
        <v>8</v>
      </c>
      <c r="P1220" s="38">
        <f t="shared" si="56"/>
        <v>2</v>
      </c>
      <c r="Q1220" s="12" t="str">
        <f>IF(I1220=0,"Never Recharged",INDEX(RFM_Method!$C$32:$G$36,6-K1220,P1220))</f>
        <v>Potential Loyalist</v>
      </c>
      <c r="R1220" s="39">
        <f>SUMIFS(Raw_DataUsage!$D$2:$D$5001,Raw_DataUsage!$B$2:$B$5001,A1220)/1024</f>
        <v>5.7579492187500003</v>
      </c>
      <c r="S1220" s="40">
        <f>SUMIFS(Raw_Calls!$D$2:$D$5001,Raw_Calls!$B$2:$B$5001,A1220)/60</f>
        <v>23.083333333333332</v>
      </c>
      <c r="T1220" s="38" t="str">
        <f>IF(COUNTIFS(Raw_Subscriptions!$B$2:$B$3001,A1220,Raw_Subscriptions!$F$2:$F$3001,"Active")&gt;0,"Yes","No")</f>
        <v>Yes</v>
      </c>
    </row>
    <row r="1221" spans="1:20" x14ac:dyDescent="0.3">
      <c r="A1221" s="13" t="str">
        <f>Raw_Customers!A1218</f>
        <v>C001217</v>
      </c>
      <c r="B1221" s="13" t="str">
        <f>Raw_Customers!B1218</f>
        <v>Neha Khan</v>
      </c>
      <c r="C1221" s="13" t="str">
        <f>Raw_Customers!E1218</f>
        <v>Pune</v>
      </c>
      <c r="D1221" s="13" t="str">
        <f>Raw_Customers!F1218</f>
        <v>Tamil Nadu</v>
      </c>
      <c r="E1221" s="13" t="str">
        <f>Raw_Customers!H1218</f>
        <v>Active</v>
      </c>
      <c r="F1221" s="35">
        <f>Raw_Customers!G1218</f>
        <v>45526</v>
      </c>
      <c r="G1221" s="36">
        <f>IF(I1221=0,"",INT(_xlfn.MAXIFS(Raw_Recharges!$D$2:$D$3001,Raw_Recharges!$B$2:$B$3001,A1221)))</f>
        <v>45801</v>
      </c>
      <c r="H1221" s="12">
        <f>IF(I1221=0,"",RFM_Method!$C$5-G1221)</f>
        <v>253</v>
      </c>
      <c r="I1221" s="12">
        <f>COUNTIFS(Raw_Recharges!$B$2:$B$3001,A1221)</f>
        <v>1</v>
      </c>
      <c r="J1221" s="37">
        <f>IF(I1221=0,"",SUMIFS(Raw_Recharges!$E$2:$E$3001,Raw_Recharges!$B$2:$B$3001,A1221))</f>
        <v>479</v>
      </c>
      <c r="K1221" s="38">
        <f>IF(I1221=0,0,IF(H1221&lt;=RFM_Method!$C$22,5,IF(H1221&lt;=RFM_Method!$C$23,4,IF(H1221&lt;=RFM_Method!$C$24,3,IF(H1221&lt;=RFM_Method!$C$25,2,1)))))</f>
        <v>1</v>
      </c>
      <c r="L1221" s="38">
        <f>IF(I1221=0,0,IF(I1221&gt;=RFM_Method!$E$22,5,IF(I1221&gt;=RFM_Method!$E$23,4,IF(I1221&gt;=RFM_Method!$E$24,3,IF(I1221&gt;=RFM_Method!$E$25,2,1)))))</f>
        <v>1</v>
      </c>
      <c r="M1221" s="38">
        <f>IF(I1221=0,0,IF(J1221&gt;=RFM_Method!$D$25,5,IF(J1221&gt;=RFM_Method!$D$24,4,IF(J1221&gt;=RFM_Method!$D$23,3,IF(J1221&gt;=RFM_Method!$D$22,2,1)))))</f>
        <v>2</v>
      </c>
      <c r="N1221" s="38" t="str">
        <f t="shared" ref="N1221:N1284" si="57">K1221&amp;L1221&amp;M1221</f>
        <v>112</v>
      </c>
      <c r="O1221" s="38">
        <f t="shared" ref="O1221:O1284" si="58">K1221+L1221+M1221</f>
        <v>4</v>
      </c>
      <c r="P1221" s="38">
        <f t="shared" ref="P1221:P1284" si="59">IF(I1221=0,0,ROUND((L1221+M1221)/2,0))</f>
        <v>2</v>
      </c>
      <c r="Q1221" s="12" t="str">
        <f>IF(I1221=0,"Never Recharged",INDEX(RFM_Method!$C$32:$G$36,6-K1221,P1221))</f>
        <v>Hibernating</v>
      </c>
      <c r="R1221" s="39">
        <f>SUMIFS(Raw_DataUsage!$D$2:$D$5001,Raw_DataUsage!$B$2:$B$5001,A1221)/1024</f>
        <v>3.0096093750000001</v>
      </c>
      <c r="S1221" s="40">
        <f>SUMIFS(Raw_Calls!$D$2:$D$5001,Raw_Calls!$B$2:$B$5001,A1221)/60</f>
        <v>42.216666666666669</v>
      </c>
      <c r="T1221" s="38" t="str">
        <f>IF(COUNTIFS(Raw_Subscriptions!$B$2:$B$3001,A1221,Raw_Subscriptions!$F$2:$F$3001,"Active")&gt;0,"Yes","No")</f>
        <v>No</v>
      </c>
    </row>
    <row r="1222" spans="1:20" x14ac:dyDescent="0.3">
      <c r="A1222" s="13" t="str">
        <f>Raw_Customers!A1219</f>
        <v>C001218</v>
      </c>
      <c r="B1222" s="13" t="str">
        <f>Raw_Customers!B1219</f>
        <v>Rahul Sharma</v>
      </c>
      <c r="C1222" s="13" t="str">
        <f>Raw_Customers!E1219</f>
        <v>Pune</v>
      </c>
      <c r="D1222" s="13" t="str">
        <f>Raw_Customers!F1219</f>
        <v>Punjab</v>
      </c>
      <c r="E1222" s="13" t="str">
        <f>Raw_Customers!H1219</f>
        <v>Active</v>
      </c>
      <c r="F1222" s="35">
        <f>Raw_Customers!G1219</f>
        <v>44333</v>
      </c>
      <c r="G1222" s="36">
        <f>IF(I1222=0,"",INT(_xlfn.MAXIFS(Raw_Recharges!$D$2:$D$3001,Raw_Recharges!$B$2:$B$3001,A1222)))</f>
        <v>45842</v>
      </c>
      <c r="H1222" s="12">
        <f>IF(I1222=0,"",RFM_Method!$C$5-G1222)</f>
        <v>212</v>
      </c>
      <c r="I1222" s="12">
        <f>COUNTIFS(Raw_Recharges!$B$2:$B$3001,A1222)</f>
        <v>1</v>
      </c>
      <c r="J1222" s="37">
        <f>IF(I1222=0,"",SUMIFS(Raw_Recharges!$E$2:$E$3001,Raw_Recharges!$B$2:$B$3001,A1222))</f>
        <v>499</v>
      </c>
      <c r="K1222" s="38">
        <f>IF(I1222=0,0,IF(H1222&lt;=RFM_Method!$C$22,5,IF(H1222&lt;=RFM_Method!$C$23,4,IF(H1222&lt;=RFM_Method!$C$24,3,IF(H1222&lt;=RFM_Method!$C$25,2,1)))))</f>
        <v>2</v>
      </c>
      <c r="L1222" s="38">
        <f>IF(I1222=0,0,IF(I1222&gt;=RFM_Method!$E$22,5,IF(I1222&gt;=RFM_Method!$E$23,4,IF(I1222&gt;=RFM_Method!$E$24,3,IF(I1222&gt;=RFM_Method!$E$25,2,1)))))</f>
        <v>1</v>
      </c>
      <c r="M1222" s="38">
        <f>IF(I1222=0,0,IF(J1222&gt;=RFM_Method!$D$25,5,IF(J1222&gt;=RFM_Method!$D$24,4,IF(J1222&gt;=RFM_Method!$D$23,3,IF(J1222&gt;=RFM_Method!$D$22,2,1)))))</f>
        <v>2</v>
      </c>
      <c r="N1222" s="38" t="str">
        <f t="shared" si="57"/>
        <v>212</v>
      </c>
      <c r="O1222" s="38">
        <f t="shared" si="58"/>
        <v>5</v>
      </c>
      <c r="P1222" s="38">
        <f t="shared" si="59"/>
        <v>2</v>
      </c>
      <c r="Q1222" s="12" t="str">
        <f>IF(I1222=0,"Never Recharged",INDEX(RFM_Method!$C$32:$G$36,6-K1222,P1222))</f>
        <v>About to Sleep</v>
      </c>
      <c r="R1222" s="39">
        <f>SUMIFS(Raw_DataUsage!$D$2:$D$5001,Raw_DataUsage!$B$2:$B$5001,A1222)/1024</f>
        <v>12.801533203125</v>
      </c>
      <c r="S1222" s="40">
        <f>SUMIFS(Raw_Calls!$D$2:$D$5001,Raw_Calls!$B$2:$B$5001,A1222)/60</f>
        <v>35.43333333333333</v>
      </c>
      <c r="T1222" s="38" t="str">
        <f>IF(COUNTIFS(Raw_Subscriptions!$B$2:$B$3001,A1222,Raw_Subscriptions!$F$2:$F$3001,"Active")&gt;0,"Yes","No")</f>
        <v>No</v>
      </c>
    </row>
    <row r="1223" spans="1:20" x14ac:dyDescent="0.3">
      <c r="A1223" s="13" t="str">
        <f>Raw_Customers!A1220</f>
        <v>C001219</v>
      </c>
      <c r="B1223" s="13" t="str">
        <f>Raw_Customers!B1220</f>
        <v>Neha Kumar</v>
      </c>
      <c r="C1223" s="13" t="str">
        <f>Raw_Customers!E1220</f>
        <v>Hyderabad</v>
      </c>
      <c r="D1223" s="13" t="str">
        <f>Raw_Customers!F1220</f>
        <v>Delhi NCR</v>
      </c>
      <c r="E1223" s="13" t="str">
        <f>Raw_Customers!H1220</f>
        <v>Active</v>
      </c>
      <c r="F1223" s="35">
        <f>Raw_Customers!G1220</f>
        <v>45975</v>
      </c>
      <c r="G1223" s="36">
        <f>IF(I1223=0,"",INT(_xlfn.MAXIFS(Raw_Recharges!$D$2:$D$3001,Raw_Recharges!$B$2:$B$3001,A1223)))</f>
        <v>46049</v>
      </c>
      <c r="H1223" s="12">
        <f>IF(I1223=0,"",RFM_Method!$C$5-G1223)</f>
        <v>5</v>
      </c>
      <c r="I1223" s="12">
        <f>COUNTIFS(Raw_Recharges!$B$2:$B$3001,A1223)</f>
        <v>4</v>
      </c>
      <c r="J1223" s="37">
        <f>IF(I1223=0,"",SUMIFS(Raw_Recharges!$E$2:$E$3001,Raw_Recharges!$B$2:$B$3001,A1223))</f>
        <v>1146</v>
      </c>
      <c r="K1223" s="38">
        <f>IF(I1223=0,0,IF(H1223&lt;=RFM_Method!$C$22,5,IF(H1223&lt;=RFM_Method!$C$23,4,IF(H1223&lt;=RFM_Method!$C$24,3,IF(H1223&lt;=RFM_Method!$C$25,2,1)))))</f>
        <v>5</v>
      </c>
      <c r="L1223" s="38">
        <f>IF(I1223=0,0,IF(I1223&gt;=RFM_Method!$E$22,5,IF(I1223&gt;=RFM_Method!$E$23,4,IF(I1223&gt;=RFM_Method!$E$24,3,IF(I1223&gt;=RFM_Method!$E$25,2,1)))))</f>
        <v>4</v>
      </c>
      <c r="M1223" s="38">
        <f>IF(I1223=0,0,IF(J1223&gt;=RFM_Method!$D$25,5,IF(J1223&gt;=RFM_Method!$D$24,4,IF(J1223&gt;=RFM_Method!$D$23,3,IF(J1223&gt;=RFM_Method!$D$22,2,1)))))</f>
        <v>4</v>
      </c>
      <c r="N1223" s="38" t="str">
        <f t="shared" si="57"/>
        <v>544</v>
      </c>
      <c r="O1223" s="38">
        <f t="shared" si="58"/>
        <v>13</v>
      </c>
      <c r="P1223" s="38">
        <f t="shared" si="59"/>
        <v>4</v>
      </c>
      <c r="Q1223" s="12" t="str">
        <f>IF(I1223=0,"Never Recharged",INDEX(RFM_Method!$C$32:$G$36,6-K1223,P1223))</f>
        <v>Loyal Customers</v>
      </c>
      <c r="R1223" s="39">
        <f>SUMIFS(Raw_DataUsage!$D$2:$D$5001,Raw_DataUsage!$B$2:$B$5001,A1223)/1024</f>
        <v>4.5077343750000001</v>
      </c>
      <c r="S1223" s="40">
        <f>SUMIFS(Raw_Calls!$D$2:$D$5001,Raw_Calls!$B$2:$B$5001,A1223)/60</f>
        <v>80.88333333333334</v>
      </c>
      <c r="T1223" s="38" t="str">
        <f>IF(COUNTIFS(Raw_Subscriptions!$B$2:$B$3001,A1223,Raw_Subscriptions!$F$2:$F$3001,"Active")&gt;0,"Yes","No")</f>
        <v>Yes</v>
      </c>
    </row>
    <row r="1224" spans="1:20" x14ac:dyDescent="0.3">
      <c r="A1224" s="13" t="str">
        <f>Raw_Customers!A1221</f>
        <v>C001220</v>
      </c>
      <c r="B1224" s="13" t="str">
        <f>Raw_Customers!B1221</f>
        <v>Priya Reddy</v>
      </c>
      <c r="C1224" s="13" t="str">
        <f>Raw_Customers!E1221</f>
        <v>Delhi</v>
      </c>
      <c r="D1224" s="13" t="str">
        <f>Raw_Customers!F1221</f>
        <v>Mumbai</v>
      </c>
      <c r="E1224" s="13" t="str">
        <f>Raw_Customers!H1221</f>
        <v>Active</v>
      </c>
      <c r="F1224" s="35">
        <f>Raw_Customers!G1221</f>
        <v>45463</v>
      </c>
      <c r="G1224" s="36" t="str">
        <f>IF(I1224=0,"",INT(_xlfn.MAXIFS(Raw_Recharges!$D$2:$D$3001,Raw_Recharges!$B$2:$B$3001,A1224)))</f>
        <v/>
      </c>
      <c r="H1224" s="12" t="str">
        <f>IF(I1224=0,"",RFM_Method!$C$5-G1224)</f>
        <v/>
      </c>
      <c r="I1224" s="12">
        <f>COUNTIFS(Raw_Recharges!$B$2:$B$3001,A1224)</f>
        <v>0</v>
      </c>
      <c r="J1224" s="37" t="str">
        <f>IF(I1224=0,"",SUMIFS(Raw_Recharges!$E$2:$E$3001,Raw_Recharges!$B$2:$B$3001,A1224))</f>
        <v/>
      </c>
      <c r="K1224" s="38">
        <f>IF(I1224=0,0,IF(H1224&lt;=RFM_Method!$C$22,5,IF(H1224&lt;=RFM_Method!$C$23,4,IF(H1224&lt;=RFM_Method!$C$24,3,IF(H1224&lt;=RFM_Method!$C$25,2,1)))))</f>
        <v>0</v>
      </c>
      <c r="L1224" s="38">
        <f>IF(I1224=0,0,IF(I1224&gt;=RFM_Method!$E$22,5,IF(I1224&gt;=RFM_Method!$E$23,4,IF(I1224&gt;=RFM_Method!$E$24,3,IF(I1224&gt;=RFM_Method!$E$25,2,1)))))</f>
        <v>0</v>
      </c>
      <c r="M1224" s="38">
        <f>IF(I1224=0,0,IF(J1224&gt;=RFM_Method!$D$25,5,IF(J1224&gt;=RFM_Method!$D$24,4,IF(J1224&gt;=RFM_Method!$D$23,3,IF(J1224&gt;=RFM_Method!$D$22,2,1)))))</f>
        <v>0</v>
      </c>
      <c r="N1224" s="38" t="str">
        <f t="shared" si="57"/>
        <v>000</v>
      </c>
      <c r="O1224" s="38">
        <f t="shared" si="58"/>
        <v>0</v>
      </c>
      <c r="P1224" s="38">
        <f t="shared" si="59"/>
        <v>0</v>
      </c>
      <c r="Q1224" s="12" t="str">
        <f>IF(I1224=0,"Never Recharged",INDEX(RFM_Method!$C$32:$G$36,6-K1224,P1224))</f>
        <v>Never Recharged</v>
      </c>
      <c r="R1224" s="39">
        <f>SUMIFS(Raw_DataUsage!$D$2:$D$5001,Raw_DataUsage!$B$2:$B$5001,A1224)/1024</f>
        <v>9.0555078124999984</v>
      </c>
      <c r="S1224" s="40">
        <f>SUMIFS(Raw_Calls!$D$2:$D$5001,Raw_Calls!$B$2:$B$5001,A1224)/60</f>
        <v>194.28333333333333</v>
      </c>
      <c r="T1224" s="38" t="str">
        <f>IF(COUNTIFS(Raw_Subscriptions!$B$2:$B$3001,A1224,Raw_Subscriptions!$F$2:$F$3001,"Active")&gt;0,"Yes","No")</f>
        <v>No</v>
      </c>
    </row>
    <row r="1225" spans="1:20" x14ac:dyDescent="0.3">
      <c r="A1225" s="13" t="str">
        <f>Raw_Customers!A1222</f>
        <v>C001221</v>
      </c>
      <c r="B1225" s="13" t="str">
        <f>Raw_Customers!B1222</f>
        <v>Suresh Reddy</v>
      </c>
      <c r="C1225" s="13" t="str">
        <f>Raw_Customers!E1222</f>
        <v>Mumbai</v>
      </c>
      <c r="D1225" s="13" t="str">
        <f>Raw_Customers!F1222</f>
        <v>Karnataka</v>
      </c>
      <c r="E1225" s="13" t="str">
        <f>Raw_Customers!H1222</f>
        <v>Active</v>
      </c>
      <c r="F1225" s="35">
        <f>Raw_Customers!G1222</f>
        <v>45395</v>
      </c>
      <c r="G1225" s="36" t="str">
        <f>IF(I1225=0,"",INT(_xlfn.MAXIFS(Raw_Recharges!$D$2:$D$3001,Raw_Recharges!$B$2:$B$3001,A1225)))</f>
        <v/>
      </c>
      <c r="H1225" s="12" t="str">
        <f>IF(I1225=0,"",RFM_Method!$C$5-G1225)</f>
        <v/>
      </c>
      <c r="I1225" s="12">
        <f>COUNTIFS(Raw_Recharges!$B$2:$B$3001,A1225)</f>
        <v>0</v>
      </c>
      <c r="J1225" s="37" t="str">
        <f>IF(I1225=0,"",SUMIFS(Raw_Recharges!$E$2:$E$3001,Raw_Recharges!$B$2:$B$3001,A1225))</f>
        <v/>
      </c>
      <c r="K1225" s="38">
        <f>IF(I1225=0,0,IF(H1225&lt;=RFM_Method!$C$22,5,IF(H1225&lt;=RFM_Method!$C$23,4,IF(H1225&lt;=RFM_Method!$C$24,3,IF(H1225&lt;=RFM_Method!$C$25,2,1)))))</f>
        <v>0</v>
      </c>
      <c r="L1225" s="38">
        <f>IF(I1225=0,0,IF(I1225&gt;=RFM_Method!$E$22,5,IF(I1225&gt;=RFM_Method!$E$23,4,IF(I1225&gt;=RFM_Method!$E$24,3,IF(I1225&gt;=RFM_Method!$E$25,2,1)))))</f>
        <v>0</v>
      </c>
      <c r="M1225" s="38">
        <f>IF(I1225=0,0,IF(J1225&gt;=RFM_Method!$D$25,5,IF(J1225&gt;=RFM_Method!$D$24,4,IF(J1225&gt;=RFM_Method!$D$23,3,IF(J1225&gt;=RFM_Method!$D$22,2,1)))))</f>
        <v>0</v>
      </c>
      <c r="N1225" s="38" t="str">
        <f t="shared" si="57"/>
        <v>000</v>
      </c>
      <c r="O1225" s="38">
        <f t="shared" si="58"/>
        <v>0</v>
      </c>
      <c r="P1225" s="38">
        <f t="shared" si="59"/>
        <v>0</v>
      </c>
      <c r="Q1225" s="12" t="str">
        <f>IF(I1225=0,"Never Recharged",INDEX(RFM_Method!$C$32:$G$36,6-K1225,P1225))</f>
        <v>Never Recharged</v>
      </c>
      <c r="R1225" s="39">
        <f>SUMIFS(Raw_DataUsage!$D$2:$D$5001,Raw_DataUsage!$B$2:$B$5001,A1225)/1024</f>
        <v>7.2592578124999996</v>
      </c>
      <c r="S1225" s="40">
        <f>SUMIFS(Raw_Calls!$D$2:$D$5001,Raw_Calls!$B$2:$B$5001,A1225)/60</f>
        <v>137.68333333333334</v>
      </c>
      <c r="T1225" s="38" t="str">
        <f>IF(COUNTIFS(Raw_Subscriptions!$B$2:$B$3001,A1225,Raw_Subscriptions!$F$2:$F$3001,"Active")&gt;0,"Yes","No")</f>
        <v>No</v>
      </c>
    </row>
    <row r="1226" spans="1:20" x14ac:dyDescent="0.3">
      <c r="A1226" s="13" t="str">
        <f>Raw_Customers!A1223</f>
        <v>C001222</v>
      </c>
      <c r="B1226" s="13" t="str">
        <f>Raw_Customers!B1223</f>
        <v>Rahul Singh</v>
      </c>
      <c r="C1226" s="13" t="str">
        <f>Raw_Customers!E1223</f>
        <v>Chennai</v>
      </c>
      <c r="D1226" s="13" t="str">
        <f>Raw_Customers!F1223</f>
        <v>Tamil Nadu</v>
      </c>
      <c r="E1226" s="13" t="str">
        <f>Raw_Customers!H1223</f>
        <v>Active</v>
      </c>
      <c r="F1226" s="35">
        <f>Raw_Customers!G1223</f>
        <v>45044</v>
      </c>
      <c r="G1226" s="36" t="str">
        <f>IF(I1226=0,"",INT(_xlfn.MAXIFS(Raw_Recharges!$D$2:$D$3001,Raw_Recharges!$B$2:$B$3001,A1226)))</f>
        <v/>
      </c>
      <c r="H1226" s="12" t="str">
        <f>IF(I1226=0,"",RFM_Method!$C$5-G1226)</f>
        <v/>
      </c>
      <c r="I1226" s="12">
        <f>COUNTIFS(Raw_Recharges!$B$2:$B$3001,A1226)</f>
        <v>0</v>
      </c>
      <c r="J1226" s="37" t="str">
        <f>IF(I1226=0,"",SUMIFS(Raw_Recharges!$E$2:$E$3001,Raw_Recharges!$B$2:$B$3001,A1226))</f>
        <v/>
      </c>
      <c r="K1226" s="38">
        <f>IF(I1226=0,0,IF(H1226&lt;=RFM_Method!$C$22,5,IF(H1226&lt;=RFM_Method!$C$23,4,IF(H1226&lt;=RFM_Method!$C$24,3,IF(H1226&lt;=RFM_Method!$C$25,2,1)))))</f>
        <v>0</v>
      </c>
      <c r="L1226" s="38">
        <f>IF(I1226=0,0,IF(I1226&gt;=RFM_Method!$E$22,5,IF(I1226&gt;=RFM_Method!$E$23,4,IF(I1226&gt;=RFM_Method!$E$24,3,IF(I1226&gt;=RFM_Method!$E$25,2,1)))))</f>
        <v>0</v>
      </c>
      <c r="M1226" s="38">
        <f>IF(I1226=0,0,IF(J1226&gt;=RFM_Method!$D$25,5,IF(J1226&gt;=RFM_Method!$D$24,4,IF(J1226&gt;=RFM_Method!$D$23,3,IF(J1226&gt;=RFM_Method!$D$22,2,1)))))</f>
        <v>0</v>
      </c>
      <c r="N1226" s="38" t="str">
        <f t="shared" si="57"/>
        <v>000</v>
      </c>
      <c r="O1226" s="38">
        <f t="shared" si="58"/>
        <v>0</v>
      </c>
      <c r="P1226" s="38">
        <f t="shared" si="59"/>
        <v>0</v>
      </c>
      <c r="Q1226" s="12" t="str">
        <f>IF(I1226=0,"Never Recharged",INDEX(RFM_Method!$C$32:$G$36,6-K1226,P1226))</f>
        <v>Never Recharged</v>
      </c>
      <c r="R1226" s="39">
        <f>SUMIFS(Raw_DataUsage!$D$2:$D$5001,Raw_DataUsage!$B$2:$B$5001,A1226)/1024</f>
        <v>1.7904980468749998</v>
      </c>
      <c r="S1226" s="40">
        <f>SUMIFS(Raw_Calls!$D$2:$D$5001,Raw_Calls!$B$2:$B$5001,A1226)/60</f>
        <v>183.25</v>
      </c>
      <c r="T1226" s="38" t="str">
        <f>IF(COUNTIFS(Raw_Subscriptions!$B$2:$B$3001,A1226,Raw_Subscriptions!$F$2:$F$3001,"Active")&gt;0,"Yes","No")</f>
        <v>No</v>
      </c>
    </row>
    <row r="1227" spans="1:20" x14ac:dyDescent="0.3">
      <c r="A1227" s="13" t="str">
        <f>Raw_Customers!A1224</f>
        <v>C001223</v>
      </c>
      <c r="B1227" s="13" t="str">
        <f>Raw_Customers!B1224</f>
        <v>Anita Khan</v>
      </c>
      <c r="C1227" s="13" t="str">
        <f>Raw_Customers!E1224</f>
        <v>Hyderabad</v>
      </c>
      <c r="D1227" s="13" t="str">
        <f>Raw_Customers!F1224</f>
        <v>Andhra Pradesh</v>
      </c>
      <c r="E1227" s="13" t="str">
        <f>Raw_Customers!H1224</f>
        <v>Inactive</v>
      </c>
      <c r="F1227" s="35">
        <f>Raw_Customers!G1224</f>
        <v>45689</v>
      </c>
      <c r="G1227" s="36">
        <f>IF(I1227=0,"",INT(_xlfn.MAXIFS(Raw_Recharges!$D$2:$D$3001,Raw_Recharges!$B$2:$B$3001,A1227)))</f>
        <v>45938</v>
      </c>
      <c r="H1227" s="12">
        <f>IF(I1227=0,"",RFM_Method!$C$5-G1227)</f>
        <v>116</v>
      </c>
      <c r="I1227" s="12">
        <f>COUNTIFS(Raw_Recharges!$B$2:$B$3001,A1227)</f>
        <v>1</v>
      </c>
      <c r="J1227" s="37">
        <f>IF(I1227=0,"",SUMIFS(Raw_Recharges!$E$2:$E$3001,Raw_Recharges!$B$2:$B$3001,A1227))</f>
        <v>349</v>
      </c>
      <c r="K1227" s="38">
        <f>IF(I1227=0,0,IF(H1227&lt;=RFM_Method!$C$22,5,IF(H1227&lt;=RFM_Method!$C$23,4,IF(H1227&lt;=RFM_Method!$C$24,3,IF(H1227&lt;=RFM_Method!$C$25,2,1)))))</f>
        <v>3</v>
      </c>
      <c r="L1227" s="38">
        <f>IF(I1227=0,0,IF(I1227&gt;=RFM_Method!$E$22,5,IF(I1227&gt;=RFM_Method!$E$23,4,IF(I1227&gt;=RFM_Method!$E$24,3,IF(I1227&gt;=RFM_Method!$E$25,2,1)))))</f>
        <v>1</v>
      </c>
      <c r="M1227" s="38">
        <f>IF(I1227=0,0,IF(J1227&gt;=RFM_Method!$D$25,5,IF(J1227&gt;=RFM_Method!$D$24,4,IF(J1227&gt;=RFM_Method!$D$23,3,IF(J1227&gt;=RFM_Method!$D$22,2,1)))))</f>
        <v>1</v>
      </c>
      <c r="N1227" s="38" t="str">
        <f t="shared" si="57"/>
        <v>311</v>
      </c>
      <c r="O1227" s="38">
        <f t="shared" si="58"/>
        <v>5</v>
      </c>
      <c r="P1227" s="38">
        <f t="shared" si="59"/>
        <v>1</v>
      </c>
      <c r="Q1227" s="12" t="str">
        <f>IF(I1227=0,"Never Recharged",INDEX(RFM_Method!$C$32:$G$36,6-K1227,P1227))</f>
        <v>About to Sleep</v>
      </c>
      <c r="R1227" s="39">
        <f>SUMIFS(Raw_DataUsage!$D$2:$D$5001,Raw_DataUsage!$B$2:$B$5001,A1227)/1024</f>
        <v>2.3199023437499999</v>
      </c>
      <c r="S1227" s="40">
        <f>SUMIFS(Raw_Calls!$D$2:$D$5001,Raw_Calls!$B$2:$B$5001,A1227)/60</f>
        <v>32.06666666666667</v>
      </c>
      <c r="T1227" s="38" t="str">
        <f>IF(COUNTIFS(Raw_Subscriptions!$B$2:$B$3001,A1227,Raw_Subscriptions!$F$2:$F$3001,"Active")&gt;0,"Yes","No")</f>
        <v>No</v>
      </c>
    </row>
    <row r="1228" spans="1:20" x14ac:dyDescent="0.3">
      <c r="A1228" s="13" t="str">
        <f>Raw_Customers!A1225</f>
        <v>C001224</v>
      </c>
      <c r="B1228" s="13" t="str">
        <f>Raw_Customers!B1225</f>
        <v>Priya Patel</v>
      </c>
      <c r="C1228" s="13" t="str">
        <f>Raw_Customers!E1225</f>
        <v>Chennai</v>
      </c>
      <c r="D1228" s="13" t="str">
        <f>Raw_Customers!F1225</f>
        <v>West Bengal</v>
      </c>
      <c r="E1228" s="13" t="str">
        <f>Raw_Customers!H1225</f>
        <v>Active</v>
      </c>
      <c r="F1228" s="35">
        <f>Raw_Customers!G1225</f>
        <v>44708</v>
      </c>
      <c r="G1228" s="36">
        <f>IF(I1228=0,"",INT(_xlfn.MAXIFS(Raw_Recharges!$D$2:$D$3001,Raw_Recharges!$B$2:$B$3001,A1228)))</f>
        <v>45716</v>
      </c>
      <c r="H1228" s="12">
        <f>IF(I1228=0,"",RFM_Method!$C$5-G1228)</f>
        <v>338</v>
      </c>
      <c r="I1228" s="12">
        <f>COUNTIFS(Raw_Recharges!$B$2:$B$3001,A1228)</f>
        <v>2</v>
      </c>
      <c r="J1228" s="37">
        <f>IF(I1228=0,"",SUMIFS(Raw_Recharges!$E$2:$E$3001,Raw_Recharges!$B$2:$B$3001,A1228))</f>
        <v>1015</v>
      </c>
      <c r="K1228" s="38">
        <f>IF(I1228=0,0,IF(H1228&lt;=RFM_Method!$C$22,5,IF(H1228&lt;=RFM_Method!$C$23,4,IF(H1228&lt;=RFM_Method!$C$24,3,IF(H1228&lt;=RFM_Method!$C$25,2,1)))))</f>
        <v>1</v>
      </c>
      <c r="L1228" s="38">
        <f>IF(I1228=0,0,IF(I1228&gt;=RFM_Method!$E$22,5,IF(I1228&gt;=RFM_Method!$E$23,4,IF(I1228&gt;=RFM_Method!$E$24,3,IF(I1228&gt;=RFM_Method!$E$25,2,1)))))</f>
        <v>2</v>
      </c>
      <c r="M1228" s="38">
        <f>IF(I1228=0,0,IF(J1228&gt;=RFM_Method!$D$25,5,IF(J1228&gt;=RFM_Method!$D$24,4,IF(J1228&gt;=RFM_Method!$D$23,3,IF(J1228&gt;=RFM_Method!$D$22,2,1)))))</f>
        <v>3</v>
      </c>
      <c r="N1228" s="38" t="str">
        <f t="shared" si="57"/>
        <v>123</v>
      </c>
      <c r="O1228" s="38">
        <f t="shared" si="58"/>
        <v>6</v>
      </c>
      <c r="P1228" s="38">
        <f t="shared" si="59"/>
        <v>3</v>
      </c>
      <c r="Q1228" s="12" t="str">
        <f>IF(I1228=0,"Never Recharged",INDEX(RFM_Method!$C$32:$G$36,6-K1228,P1228))</f>
        <v>At Risk</v>
      </c>
      <c r="R1228" s="39">
        <f>SUMIFS(Raw_DataUsage!$D$2:$D$5001,Raw_DataUsage!$B$2:$B$5001,A1228)/1024</f>
        <v>4.3416992187499996</v>
      </c>
      <c r="S1228" s="40">
        <f>SUMIFS(Raw_Calls!$D$2:$D$5001,Raw_Calls!$B$2:$B$5001,A1228)/60</f>
        <v>51.716666666666669</v>
      </c>
      <c r="T1228" s="38" t="str">
        <f>IF(COUNTIFS(Raw_Subscriptions!$B$2:$B$3001,A1228,Raw_Subscriptions!$F$2:$F$3001,"Active")&gt;0,"Yes","No")</f>
        <v>No</v>
      </c>
    </row>
    <row r="1229" spans="1:20" x14ac:dyDescent="0.3">
      <c r="A1229" s="13" t="str">
        <f>Raw_Customers!A1226</f>
        <v>C001225</v>
      </c>
      <c r="B1229" s="13" t="str">
        <f>Raw_Customers!B1226</f>
        <v>Neha Jha</v>
      </c>
      <c r="C1229" s="13" t="str">
        <f>Raw_Customers!E1226</f>
        <v>Chennai</v>
      </c>
      <c r="D1229" s="13" t="str">
        <f>Raw_Customers!F1226</f>
        <v>Gujarat</v>
      </c>
      <c r="E1229" s="13" t="str">
        <f>Raw_Customers!H1226</f>
        <v>Active</v>
      </c>
      <c r="F1229" s="35">
        <f>Raw_Customers!G1226</f>
        <v>44994</v>
      </c>
      <c r="G1229" s="36">
        <f>IF(I1229=0,"",INT(_xlfn.MAXIFS(Raw_Recharges!$D$2:$D$3001,Raw_Recharges!$B$2:$B$3001,A1229)))</f>
        <v>45999</v>
      </c>
      <c r="H1229" s="12">
        <f>IF(I1229=0,"",RFM_Method!$C$5-G1229)</f>
        <v>55</v>
      </c>
      <c r="I1229" s="12">
        <f>COUNTIFS(Raw_Recharges!$B$2:$B$3001,A1229)</f>
        <v>2</v>
      </c>
      <c r="J1229" s="37">
        <f>IF(I1229=0,"",SUMIFS(Raw_Recharges!$E$2:$E$3001,Raw_Recharges!$B$2:$B$3001,A1229))</f>
        <v>3498</v>
      </c>
      <c r="K1229" s="38">
        <f>IF(I1229=0,0,IF(H1229&lt;=RFM_Method!$C$22,5,IF(H1229&lt;=RFM_Method!$C$23,4,IF(H1229&lt;=RFM_Method!$C$24,3,IF(H1229&lt;=RFM_Method!$C$25,2,1)))))</f>
        <v>4</v>
      </c>
      <c r="L1229" s="38">
        <f>IF(I1229=0,0,IF(I1229&gt;=RFM_Method!$E$22,5,IF(I1229&gt;=RFM_Method!$E$23,4,IF(I1229&gt;=RFM_Method!$E$24,3,IF(I1229&gt;=RFM_Method!$E$25,2,1)))))</f>
        <v>2</v>
      </c>
      <c r="M1229" s="38">
        <f>IF(I1229=0,0,IF(J1229&gt;=RFM_Method!$D$25,5,IF(J1229&gt;=RFM_Method!$D$24,4,IF(J1229&gt;=RFM_Method!$D$23,3,IF(J1229&gt;=RFM_Method!$D$22,2,1)))))</f>
        <v>5</v>
      </c>
      <c r="N1229" s="38" t="str">
        <f t="shared" si="57"/>
        <v>425</v>
      </c>
      <c r="O1229" s="38">
        <f t="shared" si="58"/>
        <v>11</v>
      </c>
      <c r="P1229" s="38">
        <f t="shared" si="59"/>
        <v>4</v>
      </c>
      <c r="Q1229" s="12" t="str">
        <f>IF(I1229=0,"Never Recharged",INDEX(RFM_Method!$C$32:$G$36,6-K1229,P1229))</f>
        <v>Loyal Customers</v>
      </c>
      <c r="R1229" s="39">
        <f>SUMIFS(Raw_DataUsage!$D$2:$D$5001,Raw_DataUsage!$B$2:$B$5001,A1229)/1024</f>
        <v>1.1576562500000001</v>
      </c>
      <c r="S1229" s="40">
        <f>SUMIFS(Raw_Calls!$D$2:$D$5001,Raw_Calls!$B$2:$B$5001,A1229)/60</f>
        <v>126.11666666666666</v>
      </c>
      <c r="T1229" s="38" t="str">
        <f>IF(COUNTIFS(Raw_Subscriptions!$B$2:$B$3001,A1229,Raw_Subscriptions!$F$2:$F$3001,"Active")&gt;0,"Yes","No")</f>
        <v>Yes</v>
      </c>
    </row>
    <row r="1230" spans="1:20" x14ac:dyDescent="0.3">
      <c r="A1230" s="13" t="str">
        <f>Raw_Customers!A1227</f>
        <v>C001226</v>
      </c>
      <c r="B1230" s="13" t="str">
        <f>Raw_Customers!B1227</f>
        <v>Raj Jha</v>
      </c>
      <c r="C1230" s="13" t="str">
        <f>Raw_Customers!E1227</f>
        <v>Hyderabad</v>
      </c>
      <c r="D1230" s="13" t="str">
        <f>Raw_Customers!F1227</f>
        <v>Telangana</v>
      </c>
      <c r="E1230" s="13" t="str">
        <f>Raw_Customers!H1227</f>
        <v>Active</v>
      </c>
      <c r="F1230" s="35">
        <f>Raw_Customers!G1227</f>
        <v>45675</v>
      </c>
      <c r="G1230" s="36" t="str">
        <f>IF(I1230=0,"",INT(_xlfn.MAXIFS(Raw_Recharges!$D$2:$D$3001,Raw_Recharges!$B$2:$B$3001,A1230)))</f>
        <v/>
      </c>
      <c r="H1230" s="12" t="str">
        <f>IF(I1230=0,"",RFM_Method!$C$5-G1230)</f>
        <v/>
      </c>
      <c r="I1230" s="12">
        <f>COUNTIFS(Raw_Recharges!$B$2:$B$3001,A1230)</f>
        <v>0</v>
      </c>
      <c r="J1230" s="37" t="str">
        <f>IF(I1230=0,"",SUMIFS(Raw_Recharges!$E$2:$E$3001,Raw_Recharges!$B$2:$B$3001,A1230))</f>
        <v/>
      </c>
      <c r="K1230" s="38">
        <f>IF(I1230=0,0,IF(H1230&lt;=RFM_Method!$C$22,5,IF(H1230&lt;=RFM_Method!$C$23,4,IF(H1230&lt;=RFM_Method!$C$24,3,IF(H1230&lt;=RFM_Method!$C$25,2,1)))))</f>
        <v>0</v>
      </c>
      <c r="L1230" s="38">
        <f>IF(I1230=0,0,IF(I1230&gt;=RFM_Method!$E$22,5,IF(I1230&gt;=RFM_Method!$E$23,4,IF(I1230&gt;=RFM_Method!$E$24,3,IF(I1230&gt;=RFM_Method!$E$25,2,1)))))</f>
        <v>0</v>
      </c>
      <c r="M1230" s="38">
        <f>IF(I1230=0,0,IF(J1230&gt;=RFM_Method!$D$25,5,IF(J1230&gt;=RFM_Method!$D$24,4,IF(J1230&gt;=RFM_Method!$D$23,3,IF(J1230&gt;=RFM_Method!$D$22,2,1)))))</f>
        <v>0</v>
      </c>
      <c r="N1230" s="38" t="str">
        <f t="shared" si="57"/>
        <v>000</v>
      </c>
      <c r="O1230" s="38">
        <f t="shared" si="58"/>
        <v>0</v>
      </c>
      <c r="P1230" s="38">
        <f t="shared" si="59"/>
        <v>0</v>
      </c>
      <c r="Q1230" s="12" t="str">
        <f>IF(I1230=0,"Never Recharged",INDEX(RFM_Method!$C$32:$G$36,6-K1230,P1230))</f>
        <v>Never Recharged</v>
      </c>
      <c r="R1230" s="39">
        <f>SUMIFS(Raw_DataUsage!$D$2:$D$5001,Raw_DataUsage!$B$2:$B$5001,A1230)/1024</f>
        <v>1.0831249999999999</v>
      </c>
      <c r="S1230" s="40">
        <f>SUMIFS(Raw_Calls!$D$2:$D$5001,Raw_Calls!$B$2:$B$5001,A1230)/60</f>
        <v>162.15</v>
      </c>
      <c r="T1230" s="38" t="str">
        <f>IF(COUNTIFS(Raw_Subscriptions!$B$2:$B$3001,A1230,Raw_Subscriptions!$F$2:$F$3001,"Active")&gt;0,"Yes","No")</f>
        <v>No</v>
      </c>
    </row>
    <row r="1231" spans="1:20" x14ac:dyDescent="0.3">
      <c r="A1231" s="13" t="str">
        <f>Raw_Customers!A1228</f>
        <v>C001227</v>
      </c>
      <c r="B1231" s="13" t="str">
        <f>Raw_Customers!B1228</f>
        <v>Anita Reddy</v>
      </c>
      <c r="C1231" s="13" t="str">
        <f>Raw_Customers!E1228</f>
        <v>Bangalore</v>
      </c>
      <c r="D1231" s="13" t="str">
        <f>Raw_Customers!F1228</f>
        <v>UP East</v>
      </c>
      <c r="E1231" s="13" t="str">
        <f>Raw_Customers!H1228</f>
        <v>Inactive</v>
      </c>
      <c r="F1231" s="35">
        <f>Raw_Customers!G1228</f>
        <v>44562</v>
      </c>
      <c r="G1231" s="36">
        <f>IF(I1231=0,"",INT(_xlfn.MAXIFS(Raw_Recharges!$D$2:$D$3001,Raw_Recharges!$B$2:$B$3001,A1231)))</f>
        <v>45872</v>
      </c>
      <c r="H1231" s="12">
        <f>IF(I1231=0,"",RFM_Method!$C$5-G1231)</f>
        <v>182</v>
      </c>
      <c r="I1231" s="12">
        <f>COUNTIFS(Raw_Recharges!$B$2:$B$3001,A1231)</f>
        <v>2</v>
      </c>
      <c r="J1231" s="37">
        <f>IF(I1231=0,"",SUMIFS(Raw_Recharges!$E$2:$E$3001,Raw_Recharges!$B$2:$B$3001,A1231))</f>
        <v>3147</v>
      </c>
      <c r="K1231" s="38">
        <f>IF(I1231=0,0,IF(H1231&lt;=RFM_Method!$C$22,5,IF(H1231&lt;=RFM_Method!$C$23,4,IF(H1231&lt;=RFM_Method!$C$24,3,IF(H1231&lt;=RFM_Method!$C$25,2,1)))))</f>
        <v>2</v>
      </c>
      <c r="L1231" s="38">
        <f>IF(I1231=0,0,IF(I1231&gt;=RFM_Method!$E$22,5,IF(I1231&gt;=RFM_Method!$E$23,4,IF(I1231&gt;=RFM_Method!$E$24,3,IF(I1231&gt;=RFM_Method!$E$25,2,1)))))</f>
        <v>2</v>
      </c>
      <c r="M1231" s="38">
        <f>IF(I1231=0,0,IF(J1231&gt;=RFM_Method!$D$25,5,IF(J1231&gt;=RFM_Method!$D$24,4,IF(J1231&gt;=RFM_Method!$D$23,3,IF(J1231&gt;=RFM_Method!$D$22,2,1)))))</f>
        <v>5</v>
      </c>
      <c r="N1231" s="38" t="str">
        <f t="shared" si="57"/>
        <v>225</v>
      </c>
      <c r="O1231" s="38">
        <f t="shared" si="58"/>
        <v>9</v>
      </c>
      <c r="P1231" s="38">
        <f t="shared" si="59"/>
        <v>4</v>
      </c>
      <c r="Q1231" s="12" t="str">
        <f>IF(I1231=0,"Never Recharged",INDEX(RFM_Method!$C$32:$G$36,6-K1231,P1231))</f>
        <v>At Risk</v>
      </c>
      <c r="R1231" s="39">
        <f>SUMIFS(Raw_DataUsage!$D$2:$D$5001,Raw_DataUsage!$B$2:$B$5001,A1231)/1024</f>
        <v>1.3857421875</v>
      </c>
      <c r="S1231" s="40">
        <f>SUMIFS(Raw_Calls!$D$2:$D$5001,Raw_Calls!$B$2:$B$5001,A1231)/60</f>
        <v>116.18333333333334</v>
      </c>
      <c r="T1231" s="38" t="str">
        <f>IF(COUNTIFS(Raw_Subscriptions!$B$2:$B$3001,A1231,Raw_Subscriptions!$F$2:$F$3001,"Active")&gt;0,"Yes","No")</f>
        <v>Yes</v>
      </c>
    </row>
    <row r="1232" spans="1:20" x14ac:dyDescent="0.3">
      <c r="A1232" s="13" t="str">
        <f>Raw_Customers!A1229</f>
        <v>C001228</v>
      </c>
      <c r="B1232" s="13" t="str">
        <f>Raw_Customers!B1229</f>
        <v>Simran Patel</v>
      </c>
      <c r="C1232" s="13" t="str">
        <f>Raw_Customers!E1229</f>
        <v>Chennai</v>
      </c>
      <c r="D1232" s="13" t="str">
        <f>Raw_Customers!F1229</f>
        <v>Karnataka</v>
      </c>
      <c r="E1232" s="13" t="str">
        <f>Raw_Customers!H1229</f>
        <v>Active</v>
      </c>
      <c r="F1232" s="35">
        <f>Raw_Customers!G1229</f>
        <v>45440</v>
      </c>
      <c r="G1232" s="36">
        <f>IF(I1232=0,"",INT(_xlfn.MAXIFS(Raw_Recharges!$D$2:$D$3001,Raw_Recharges!$B$2:$B$3001,A1232)))</f>
        <v>45930</v>
      </c>
      <c r="H1232" s="12">
        <f>IF(I1232=0,"",RFM_Method!$C$5-G1232)</f>
        <v>124</v>
      </c>
      <c r="I1232" s="12">
        <f>COUNTIFS(Raw_Recharges!$B$2:$B$3001,A1232)</f>
        <v>1</v>
      </c>
      <c r="J1232" s="37">
        <f>IF(I1232=0,"",SUMIFS(Raw_Recharges!$E$2:$E$3001,Raw_Recharges!$B$2:$B$3001,A1232))</f>
        <v>666</v>
      </c>
      <c r="K1232" s="38">
        <f>IF(I1232=0,0,IF(H1232&lt;=RFM_Method!$C$22,5,IF(H1232&lt;=RFM_Method!$C$23,4,IF(H1232&lt;=RFM_Method!$C$24,3,IF(H1232&lt;=RFM_Method!$C$25,2,1)))))</f>
        <v>3</v>
      </c>
      <c r="L1232" s="38">
        <f>IF(I1232=0,0,IF(I1232&gt;=RFM_Method!$E$22,5,IF(I1232&gt;=RFM_Method!$E$23,4,IF(I1232&gt;=RFM_Method!$E$24,3,IF(I1232&gt;=RFM_Method!$E$25,2,1)))))</f>
        <v>1</v>
      </c>
      <c r="M1232" s="38">
        <f>IF(I1232=0,0,IF(J1232&gt;=RFM_Method!$D$25,5,IF(J1232&gt;=RFM_Method!$D$24,4,IF(J1232&gt;=RFM_Method!$D$23,3,IF(J1232&gt;=RFM_Method!$D$22,2,1)))))</f>
        <v>3</v>
      </c>
      <c r="N1232" s="38" t="str">
        <f t="shared" si="57"/>
        <v>313</v>
      </c>
      <c r="O1232" s="38">
        <f t="shared" si="58"/>
        <v>7</v>
      </c>
      <c r="P1232" s="38">
        <f t="shared" si="59"/>
        <v>2</v>
      </c>
      <c r="Q1232" s="12" t="str">
        <f>IF(I1232=0,"Never Recharged",INDEX(RFM_Method!$C$32:$G$36,6-K1232,P1232))</f>
        <v>Need Attention</v>
      </c>
      <c r="R1232" s="39">
        <f>SUMIFS(Raw_DataUsage!$D$2:$D$5001,Raw_DataUsage!$B$2:$B$5001,A1232)/1024</f>
        <v>1.8268066406250001</v>
      </c>
      <c r="S1232" s="40">
        <f>SUMIFS(Raw_Calls!$D$2:$D$5001,Raw_Calls!$B$2:$B$5001,A1232)/60</f>
        <v>71.683333333333337</v>
      </c>
      <c r="T1232" s="38" t="str">
        <f>IF(COUNTIFS(Raw_Subscriptions!$B$2:$B$3001,A1232,Raw_Subscriptions!$F$2:$F$3001,"Active")&gt;0,"Yes","No")</f>
        <v>No</v>
      </c>
    </row>
    <row r="1233" spans="1:20" x14ac:dyDescent="0.3">
      <c r="A1233" s="13" t="str">
        <f>Raw_Customers!A1230</f>
        <v>C001229</v>
      </c>
      <c r="B1233" s="13" t="str">
        <f>Raw_Customers!B1230</f>
        <v>Raj Sharma</v>
      </c>
      <c r="C1233" s="13" t="str">
        <f>Raw_Customers!E1230</f>
        <v>Delhi</v>
      </c>
      <c r="D1233" s="13" t="str">
        <f>Raw_Customers!F1230</f>
        <v>UP East</v>
      </c>
      <c r="E1233" s="13" t="str">
        <f>Raw_Customers!H1230</f>
        <v>Active</v>
      </c>
      <c r="F1233" s="35">
        <f>Raw_Customers!G1230</f>
        <v>45187</v>
      </c>
      <c r="G1233" s="36">
        <f>IF(I1233=0,"",INT(_xlfn.MAXIFS(Raw_Recharges!$D$2:$D$3001,Raw_Recharges!$B$2:$B$3001,A1233)))</f>
        <v>45701</v>
      </c>
      <c r="H1233" s="12">
        <f>IF(I1233=0,"",RFM_Method!$C$5-G1233)</f>
        <v>353</v>
      </c>
      <c r="I1233" s="12">
        <f>COUNTIFS(Raw_Recharges!$B$2:$B$3001,A1233)</f>
        <v>1</v>
      </c>
      <c r="J1233" s="37">
        <f>IF(I1233=0,"",SUMIFS(Raw_Recharges!$E$2:$E$3001,Raw_Recharges!$B$2:$B$3001,A1233))</f>
        <v>666</v>
      </c>
      <c r="K1233" s="38">
        <f>IF(I1233=0,0,IF(H1233&lt;=RFM_Method!$C$22,5,IF(H1233&lt;=RFM_Method!$C$23,4,IF(H1233&lt;=RFM_Method!$C$24,3,IF(H1233&lt;=RFM_Method!$C$25,2,1)))))</f>
        <v>1</v>
      </c>
      <c r="L1233" s="38">
        <f>IF(I1233=0,0,IF(I1233&gt;=RFM_Method!$E$22,5,IF(I1233&gt;=RFM_Method!$E$23,4,IF(I1233&gt;=RFM_Method!$E$24,3,IF(I1233&gt;=RFM_Method!$E$25,2,1)))))</f>
        <v>1</v>
      </c>
      <c r="M1233" s="38">
        <f>IF(I1233=0,0,IF(J1233&gt;=RFM_Method!$D$25,5,IF(J1233&gt;=RFM_Method!$D$24,4,IF(J1233&gt;=RFM_Method!$D$23,3,IF(J1233&gt;=RFM_Method!$D$22,2,1)))))</f>
        <v>3</v>
      </c>
      <c r="N1233" s="38" t="str">
        <f t="shared" si="57"/>
        <v>113</v>
      </c>
      <c r="O1233" s="38">
        <f t="shared" si="58"/>
        <v>5</v>
      </c>
      <c r="P1233" s="38">
        <f t="shared" si="59"/>
        <v>2</v>
      </c>
      <c r="Q1233" s="12" t="str">
        <f>IF(I1233=0,"Never Recharged",INDEX(RFM_Method!$C$32:$G$36,6-K1233,P1233))</f>
        <v>Hibernating</v>
      </c>
      <c r="R1233" s="39">
        <f>SUMIFS(Raw_DataUsage!$D$2:$D$5001,Raw_DataUsage!$B$2:$B$5001,A1233)/1024</f>
        <v>1.9516015625000001</v>
      </c>
      <c r="S1233" s="40">
        <f>SUMIFS(Raw_Calls!$D$2:$D$5001,Raw_Calls!$B$2:$B$5001,A1233)/60</f>
        <v>39.283333333333331</v>
      </c>
      <c r="T1233" s="38" t="str">
        <f>IF(COUNTIFS(Raw_Subscriptions!$B$2:$B$3001,A1233,Raw_Subscriptions!$F$2:$F$3001,"Active")&gt;0,"Yes","No")</f>
        <v>No</v>
      </c>
    </row>
    <row r="1234" spans="1:20" x14ac:dyDescent="0.3">
      <c r="A1234" s="13" t="str">
        <f>Raw_Customers!A1231</f>
        <v>C001230</v>
      </c>
      <c r="B1234" s="13" t="str">
        <f>Raw_Customers!B1231</f>
        <v>Anita Singh</v>
      </c>
      <c r="C1234" s="13" t="str">
        <f>Raw_Customers!E1231</f>
        <v>Bangalore</v>
      </c>
      <c r="D1234" s="13" t="str">
        <f>Raw_Customers!F1231</f>
        <v>Karnataka</v>
      </c>
      <c r="E1234" s="13" t="str">
        <f>Raw_Customers!H1231</f>
        <v>Active</v>
      </c>
      <c r="F1234" s="35">
        <f>Raw_Customers!G1231</f>
        <v>45121</v>
      </c>
      <c r="G1234" s="36">
        <f>IF(I1234=0,"",INT(_xlfn.MAXIFS(Raw_Recharges!$D$2:$D$3001,Raw_Recharges!$B$2:$B$3001,A1234)))</f>
        <v>45728</v>
      </c>
      <c r="H1234" s="12">
        <f>IF(I1234=0,"",RFM_Method!$C$5-G1234)</f>
        <v>326</v>
      </c>
      <c r="I1234" s="12">
        <f>COUNTIFS(Raw_Recharges!$B$2:$B$3001,A1234)</f>
        <v>1</v>
      </c>
      <c r="J1234" s="37">
        <f>IF(I1234=0,"",SUMIFS(Raw_Recharges!$E$2:$E$3001,Raw_Recharges!$B$2:$B$3001,A1234))</f>
        <v>499</v>
      </c>
      <c r="K1234" s="38">
        <f>IF(I1234=0,0,IF(H1234&lt;=RFM_Method!$C$22,5,IF(H1234&lt;=RFM_Method!$C$23,4,IF(H1234&lt;=RFM_Method!$C$24,3,IF(H1234&lt;=RFM_Method!$C$25,2,1)))))</f>
        <v>1</v>
      </c>
      <c r="L1234" s="38">
        <f>IF(I1234=0,0,IF(I1234&gt;=RFM_Method!$E$22,5,IF(I1234&gt;=RFM_Method!$E$23,4,IF(I1234&gt;=RFM_Method!$E$24,3,IF(I1234&gt;=RFM_Method!$E$25,2,1)))))</f>
        <v>1</v>
      </c>
      <c r="M1234" s="38">
        <f>IF(I1234=0,0,IF(J1234&gt;=RFM_Method!$D$25,5,IF(J1234&gt;=RFM_Method!$D$24,4,IF(J1234&gt;=RFM_Method!$D$23,3,IF(J1234&gt;=RFM_Method!$D$22,2,1)))))</f>
        <v>2</v>
      </c>
      <c r="N1234" s="38" t="str">
        <f t="shared" si="57"/>
        <v>112</v>
      </c>
      <c r="O1234" s="38">
        <f t="shared" si="58"/>
        <v>4</v>
      </c>
      <c r="P1234" s="38">
        <f t="shared" si="59"/>
        <v>2</v>
      </c>
      <c r="Q1234" s="12" t="str">
        <f>IF(I1234=0,"Never Recharged",INDEX(RFM_Method!$C$32:$G$36,6-K1234,P1234))</f>
        <v>Hibernating</v>
      </c>
      <c r="R1234" s="39">
        <f>SUMIFS(Raw_DataUsage!$D$2:$D$5001,Raw_DataUsage!$B$2:$B$5001,A1234)/1024</f>
        <v>4.4121777343749997</v>
      </c>
      <c r="S1234" s="40">
        <f>SUMIFS(Raw_Calls!$D$2:$D$5001,Raw_Calls!$B$2:$B$5001,A1234)/60</f>
        <v>59.533333333333331</v>
      </c>
      <c r="T1234" s="38" t="str">
        <f>IF(COUNTIFS(Raw_Subscriptions!$B$2:$B$3001,A1234,Raw_Subscriptions!$F$2:$F$3001,"Active")&gt;0,"Yes","No")</f>
        <v>Yes</v>
      </c>
    </row>
    <row r="1235" spans="1:20" x14ac:dyDescent="0.3">
      <c r="A1235" s="13" t="str">
        <f>Raw_Customers!A1232</f>
        <v>C001231</v>
      </c>
      <c r="B1235" s="13" t="str">
        <f>Raw_Customers!B1232</f>
        <v>Amit Yadav</v>
      </c>
      <c r="C1235" s="13" t="str">
        <f>Raw_Customers!E1232</f>
        <v>Hyderabad</v>
      </c>
      <c r="D1235" s="13" t="str">
        <f>Raw_Customers!F1232</f>
        <v>Gujarat</v>
      </c>
      <c r="E1235" s="13" t="str">
        <f>Raw_Customers!H1232</f>
        <v>Active</v>
      </c>
      <c r="F1235" s="35">
        <f>Raw_Customers!G1232</f>
        <v>46014</v>
      </c>
      <c r="G1235" s="36">
        <f>IF(I1235=0,"",INT(_xlfn.MAXIFS(Raw_Recharges!$D$2:$D$3001,Raw_Recharges!$B$2:$B$3001,A1235)))</f>
        <v>45978</v>
      </c>
      <c r="H1235" s="12">
        <f>IF(I1235=0,"",RFM_Method!$C$5-G1235)</f>
        <v>76</v>
      </c>
      <c r="I1235" s="12">
        <f>COUNTIFS(Raw_Recharges!$B$2:$B$3001,A1235)</f>
        <v>3</v>
      </c>
      <c r="J1235" s="37">
        <f>IF(I1235=0,"",SUMIFS(Raw_Recharges!$E$2:$E$3001,Raw_Recharges!$B$2:$B$3001,A1235))</f>
        <v>4146</v>
      </c>
      <c r="K1235" s="38">
        <f>IF(I1235=0,0,IF(H1235&lt;=RFM_Method!$C$22,5,IF(H1235&lt;=RFM_Method!$C$23,4,IF(H1235&lt;=RFM_Method!$C$24,3,IF(H1235&lt;=RFM_Method!$C$25,2,1)))))</f>
        <v>4</v>
      </c>
      <c r="L1235" s="38">
        <f>IF(I1235=0,0,IF(I1235&gt;=RFM_Method!$E$22,5,IF(I1235&gt;=RFM_Method!$E$23,4,IF(I1235&gt;=RFM_Method!$E$24,3,IF(I1235&gt;=RFM_Method!$E$25,2,1)))))</f>
        <v>3</v>
      </c>
      <c r="M1235" s="38">
        <f>IF(I1235=0,0,IF(J1235&gt;=RFM_Method!$D$25,5,IF(J1235&gt;=RFM_Method!$D$24,4,IF(J1235&gt;=RFM_Method!$D$23,3,IF(J1235&gt;=RFM_Method!$D$22,2,1)))))</f>
        <v>5</v>
      </c>
      <c r="N1235" s="38" t="str">
        <f t="shared" si="57"/>
        <v>435</v>
      </c>
      <c r="O1235" s="38">
        <f t="shared" si="58"/>
        <v>12</v>
      </c>
      <c r="P1235" s="38">
        <f t="shared" si="59"/>
        <v>4</v>
      </c>
      <c r="Q1235" s="12" t="str">
        <f>IF(I1235=0,"Never Recharged",INDEX(RFM_Method!$C$32:$G$36,6-K1235,P1235))</f>
        <v>Loyal Customers</v>
      </c>
      <c r="R1235" s="39">
        <f>SUMIFS(Raw_DataUsage!$D$2:$D$5001,Raw_DataUsage!$B$2:$B$5001,A1235)/1024</f>
        <v>1.7781933593749999</v>
      </c>
      <c r="S1235" s="40">
        <f>SUMIFS(Raw_Calls!$D$2:$D$5001,Raw_Calls!$B$2:$B$5001,A1235)/60</f>
        <v>50.233333333333334</v>
      </c>
      <c r="T1235" s="38" t="str">
        <f>IF(COUNTIFS(Raw_Subscriptions!$B$2:$B$3001,A1235,Raw_Subscriptions!$F$2:$F$3001,"Active")&gt;0,"Yes","No")</f>
        <v>Yes</v>
      </c>
    </row>
    <row r="1236" spans="1:20" x14ac:dyDescent="0.3">
      <c r="A1236" s="13" t="str">
        <f>Raw_Customers!A1233</f>
        <v>C001232</v>
      </c>
      <c r="B1236" s="13" t="str">
        <f>Raw_Customers!B1233</f>
        <v>Amit Mishra</v>
      </c>
      <c r="C1236" s="13" t="str">
        <f>Raw_Customers!E1233</f>
        <v>Bangalore</v>
      </c>
      <c r="D1236" s="13" t="str">
        <f>Raw_Customers!F1233</f>
        <v>Delhi NCR</v>
      </c>
      <c r="E1236" s="13" t="str">
        <f>Raw_Customers!H1233</f>
        <v>Active</v>
      </c>
      <c r="F1236" s="35">
        <f>Raw_Customers!G1233</f>
        <v>45135</v>
      </c>
      <c r="G1236" s="36">
        <f>IF(I1236=0,"",INT(_xlfn.MAXIFS(Raw_Recharges!$D$2:$D$3001,Raw_Recharges!$B$2:$B$3001,A1236)))</f>
        <v>45788</v>
      </c>
      <c r="H1236" s="12">
        <f>IF(I1236=0,"",RFM_Method!$C$5-G1236)</f>
        <v>266</v>
      </c>
      <c r="I1236" s="12">
        <f>COUNTIFS(Raw_Recharges!$B$2:$B$3001,A1236)</f>
        <v>2</v>
      </c>
      <c r="J1236" s="37">
        <f>IF(I1236=0,"",SUMIFS(Raw_Recharges!$E$2:$E$3001,Raw_Recharges!$B$2:$B$3001,A1236))</f>
        <v>978</v>
      </c>
      <c r="K1236" s="38">
        <f>IF(I1236=0,0,IF(H1236&lt;=RFM_Method!$C$22,5,IF(H1236&lt;=RFM_Method!$C$23,4,IF(H1236&lt;=RFM_Method!$C$24,3,IF(H1236&lt;=RFM_Method!$C$25,2,1)))))</f>
        <v>1</v>
      </c>
      <c r="L1236" s="38">
        <f>IF(I1236=0,0,IF(I1236&gt;=RFM_Method!$E$22,5,IF(I1236&gt;=RFM_Method!$E$23,4,IF(I1236&gt;=RFM_Method!$E$24,3,IF(I1236&gt;=RFM_Method!$E$25,2,1)))))</f>
        <v>2</v>
      </c>
      <c r="M1236" s="38">
        <f>IF(I1236=0,0,IF(J1236&gt;=RFM_Method!$D$25,5,IF(J1236&gt;=RFM_Method!$D$24,4,IF(J1236&gt;=RFM_Method!$D$23,3,IF(J1236&gt;=RFM_Method!$D$22,2,1)))))</f>
        <v>3</v>
      </c>
      <c r="N1236" s="38" t="str">
        <f t="shared" si="57"/>
        <v>123</v>
      </c>
      <c r="O1236" s="38">
        <f t="shared" si="58"/>
        <v>6</v>
      </c>
      <c r="P1236" s="38">
        <f t="shared" si="59"/>
        <v>3</v>
      </c>
      <c r="Q1236" s="12" t="str">
        <f>IF(I1236=0,"Never Recharged",INDEX(RFM_Method!$C$32:$G$36,6-K1236,P1236))</f>
        <v>At Risk</v>
      </c>
      <c r="R1236" s="39">
        <f>SUMIFS(Raw_DataUsage!$D$2:$D$5001,Raw_DataUsage!$B$2:$B$5001,A1236)/1024</f>
        <v>0</v>
      </c>
      <c r="S1236" s="40">
        <f>SUMIFS(Raw_Calls!$D$2:$D$5001,Raw_Calls!$B$2:$B$5001,A1236)/60</f>
        <v>70.55</v>
      </c>
      <c r="T1236" s="38" t="str">
        <f>IF(COUNTIFS(Raw_Subscriptions!$B$2:$B$3001,A1236,Raw_Subscriptions!$F$2:$F$3001,"Active")&gt;0,"Yes","No")</f>
        <v>No</v>
      </c>
    </row>
    <row r="1237" spans="1:20" x14ac:dyDescent="0.3">
      <c r="A1237" s="13" t="str">
        <f>Raw_Customers!A1234</f>
        <v>C001233</v>
      </c>
      <c r="B1237" s="13" t="str">
        <f>Raw_Customers!B1234</f>
        <v>Anita Sharma</v>
      </c>
      <c r="C1237" s="13" t="str">
        <f>Raw_Customers!E1234</f>
        <v>Delhi</v>
      </c>
      <c r="D1237" s="13" t="str">
        <f>Raw_Customers!F1234</f>
        <v>Karnataka</v>
      </c>
      <c r="E1237" s="13" t="str">
        <f>Raw_Customers!H1234</f>
        <v>Inactive</v>
      </c>
      <c r="F1237" s="35">
        <f>Raw_Customers!G1234</f>
        <v>45736</v>
      </c>
      <c r="G1237" s="36" t="str">
        <f>IF(I1237=0,"",INT(_xlfn.MAXIFS(Raw_Recharges!$D$2:$D$3001,Raw_Recharges!$B$2:$B$3001,A1237)))</f>
        <v/>
      </c>
      <c r="H1237" s="12" t="str">
        <f>IF(I1237=0,"",RFM_Method!$C$5-G1237)</f>
        <v/>
      </c>
      <c r="I1237" s="12">
        <f>COUNTIFS(Raw_Recharges!$B$2:$B$3001,A1237)</f>
        <v>0</v>
      </c>
      <c r="J1237" s="37" t="str">
        <f>IF(I1237=0,"",SUMIFS(Raw_Recharges!$E$2:$E$3001,Raw_Recharges!$B$2:$B$3001,A1237))</f>
        <v/>
      </c>
      <c r="K1237" s="38">
        <f>IF(I1237=0,0,IF(H1237&lt;=RFM_Method!$C$22,5,IF(H1237&lt;=RFM_Method!$C$23,4,IF(H1237&lt;=RFM_Method!$C$24,3,IF(H1237&lt;=RFM_Method!$C$25,2,1)))))</f>
        <v>0</v>
      </c>
      <c r="L1237" s="38">
        <f>IF(I1237=0,0,IF(I1237&gt;=RFM_Method!$E$22,5,IF(I1237&gt;=RFM_Method!$E$23,4,IF(I1237&gt;=RFM_Method!$E$24,3,IF(I1237&gt;=RFM_Method!$E$25,2,1)))))</f>
        <v>0</v>
      </c>
      <c r="M1237" s="38">
        <f>IF(I1237=0,0,IF(J1237&gt;=RFM_Method!$D$25,5,IF(J1237&gt;=RFM_Method!$D$24,4,IF(J1237&gt;=RFM_Method!$D$23,3,IF(J1237&gt;=RFM_Method!$D$22,2,1)))))</f>
        <v>0</v>
      </c>
      <c r="N1237" s="38" t="str">
        <f t="shared" si="57"/>
        <v>000</v>
      </c>
      <c r="O1237" s="38">
        <f t="shared" si="58"/>
        <v>0</v>
      </c>
      <c r="P1237" s="38">
        <f t="shared" si="59"/>
        <v>0</v>
      </c>
      <c r="Q1237" s="12" t="str">
        <f>IF(I1237=0,"Never Recharged",INDEX(RFM_Method!$C$32:$G$36,6-K1237,P1237))</f>
        <v>Never Recharged</v>
      </c>
      <c r="R1237" s="39">
        <f>SUMIFS(Raw_DataUsage!$D$2:$D$5001,Raw_DataUsage!$B$2:$B$5001,A1237)/1024</f>
        <v>5.0053417968749994</v>
      </c>
      <c r="S1237" s="40">
        <f>SUMIFS(Raw_Calls!$D$2:$D$5001,Raw_Calls!$B$2:$B$5001,A1237)/60</f>
        <v>124.3</v>
      </c>
      <c r="T1237" s="38" t="str">
        <f>IF(COUNTIFS(Raw_Subscriptions!$B$2:$B$3001,A1237,Raw_Subscriptions!$F$2:$F$3001,"Active")&gt;0,"Yes","No")</f>
        <v>No</v>
      </c>
    </row>
    <row r="1238" spans="1:20" x14ac:dyDescent="0.3">
      <c r="A1238" s="13" t="str">
        <f>Raw_Customers!A1235</f>
        <v>C001234</v>
      </c>
      <c r="B1238" s="13" t="str">
        <f>Raw_Customers!B1235</f>
        <v>Suresh Patel</v>
      </c>
      <c r="C1238" s="13" t="str">
        <f>Raw_Customers!E1235</f>
        <v>Mumbai</v>
      </c>
      <c r="D1238" s="13" t="str">
        <f>Raw_Customers!F1235</f>
        <v>UP East</v>
      </c>
      <c r="E1238" s="13" t="str">
        <f>Raw_Customers!H1235</f>
        <v>Inactive</v>
      </c>
      <c r="F1238" s="35">
        <f>Raw_Customers!G1235</f>
        <v>44997</v>
      </c>
      <c r="G1238" s="36">
        <f>IF(I1238=0,"",INT(_xlfn.MAXIFS(Raw_Recharges!$D$2:$D$3001,Raw_Recharges!$B$2:$B$3001,A1238)))</f>
        <v>45883</v>
      </c>
      <c r="H1238" s="12">
        <f>IF(I1238=0,"",RFM_Method!$C$5-G1238)</f>
        <v>171</v>
      </c>
      <c r="I1238" s="12">
        <f>COUNTIFS(Raw_Recharges!$B$2:$B$3001,A1238)</f>
        <v>1</v>
      </c>
      <c r="J1238" s="37">
        <f>IF(I1238=0,"",SUMIFS(Raw_Recharges!$E$2:$E$3001,Raw_Recharges!$B$2:$B$3001,A1238))</f>
        <v>499</v>
      </c>
      <c r="K1238" s="38">
        <f>IF(I1238=0,0,IF(H1238&lt;=RFM_Method!$C$22,5,IF(H1238&lt;=RFM_Method!$C$23,4,IF(H1238&lt;=RFM_Method!$C$24,3,IF(H1238&lt;=RFM_Method!$C$25,2,1)))))</f>
        <v>2</v>
      </c>
      <c r="L1238" s="38">
        <f>IF(I1238=0,0,IF(I1238&gt;=RFM_Method!$E$22,5,IF(I1238&gt;=RFM_Method!$E$23,4,IF(I1238&gt;=RFM_Method!$E$24,3,IF(I1238&gt;=RFM_Method!$E$25,2,1)))))</f>
        <v>1</v>
      </c>
      <c r="M1238" s="38">
        <f>IF(I1238=0,0,IF(J1238&gt;=RFM_Method!$D$25,5,IF(J1238&gt;=RFM_Method!$D$24,4,IF(J1238&gt;=RFM_Method!$D$23,3,IF(J1238&gt;=RFM_Method!$D$22,2,1)))))</f>
        <v>2</v>
      </c>
      <c r="N1238" s="38" t="str">
        <f t="shared" si="57"/>
        <v>212</v>
      </c>
      <c r="O1238" s="38">
        <f t="shared" si="58"/>
        <v>5</v>
      </c>
      <c r="P1238" s="38">
        <f t="shared" si="59"/>
        <v>2</v>
      </c>
      <c r="Q1238" s="12" t="str">
        <f>IF(I1238=0,"Never Recharged",INDEX(RFM_Method!$C$32:$G$36,6-K1238,P1238))</f>
        <v>About to Sleep</v>
      </c>
      <c r="R1238" s="39">
        <f>SUMIFS(Raw_DataUsage!$D$2:$D$5001,Raw_DataUsage!$B$2:$B$5001,A1238)/1024</f>
        <v>11.925332031250001</v>
      </c>
      <c r="S1238" s="40">
        <f>SUMIFS(Raw_Calls!$D$2:$D$5001,Raw_Calls!$B$2:$B$5001,A1238)/60</f>
        <v>19.600000000000001</v>
      </c>
      <c r="T1238" s="38" t="str">
        <f>IF(COUNTIFS(Raw_Subscriptions!$B$2:$B$3001,A1238,Raw_Subscriptions!$F$2:$F$3001,"Active")&gt;0,"Yes","No")</f>
        <v>No</v>
      </c>
    </row>
    <row r="1239" spans="1:20" x14ac:dyDescent="0.3">
      <c r="A1239" s="13" t="str">
        <f>Raw_Customers!A1236</f>
        <v>C001235</v>
      </c>
      <c r="B1239" s="13" t="str">
        <f>Raw_Customers!B1236</f>
        <v>Neha Jha</v>
      </c>
      <c r="C1239" s="13" t="str">
        <f>Raw_Customers!E1236</f>
        <v>Pune</v>
      </c>
      <c r="D1239" s="13" t="str">
        <f>Raw_Customers!F1236</f>
        <v>Telangana</v>
      </c>
      <c r="E1239" s="13" t="str">
        <f>Raw_Customers!H1236</f>
        <v>Active</v>
      </c>
      <c r="F1239" s="35">
        <f>Raw_Customers!G1236</f>
        <v>44908</v>
      </c>
      <c r="G1239" s="36" t="str">
        <f>IF(I1239=0,"",INT(_xlfn.MAXIFS(Raw_Recharges!$D$2:$D$3001,Raw_Recharges!$B$2:$B$3001,A1239)))</f>
        <v/>
      </c>
      <c r="H1239" s="12" t="str">
        <f>IF(I1239=0,"",RFM_Method!$C$5-G1239)</f>
        <v/>
      </c>
      <c r="I1239" s="12">
        <f>COUNTIFS(Raw_Recharges!$B$2:$B$3001,A1239)</f>
        <v>0</v>
      </c>
      <c r="J1239" s="37" t="str">
        <f>IF(I1239=0,"",SUMIFS(Raw_Recharges!$E$2:$E$3001,Raw_Recharges!$B$2:$B$3001,A1239))</f>
        <v/>
      </c>
      <c r="K1239" s="38">
        <f>IF(I1239=0,0,IF(H1239&lt;=RFM_Method!$C$22,5,IF(H1239&lt;=RFM_Method!$C$23,4,IF(H1239&lt;=RFM_Method!$C$24,3,IF(H1239&lt;=RFM_Method!$C$25,2,1)))))</f>
        <v>0</v>
      </c>
      <c r="L1239" s="38">
        <f>IF(I1239=0,0,IF(I1239&gt;=RFM_Method!$E$22,5,IF(I1239&gt;=RFM_Method!$E$23,4,IF(I1239&gt;=RFM_Method!$E$24,3,IF(I1239&gt;=RFM_Method!$E$25,2,1)))))</f>
        <v>0</v>
      </c>
      <c r="M1239" s="38">
        <f>IF(I1239=0,0,IF(J1239&gt;=RFM_Method!$D$25,5,IF(J1239&gt;=RFM_Method!$D$24,4,IF(J1239&gt;=RFM_Method!$D$23,3,IF(J1239&gt;=RFM_Method!$D$22,2,1)))))</f>
        <v>0</v>
      </c>
      <c r="N1239" s="38" t="str">
        <f t="shared" si="57"/>
        <v>000</v>
      </c>
      <c r="O1239" s="38">
        <f t="shared" si="58"/>
        <v>0</v>
      </c>
      <c r="P1239" s="38">
        <f t="shared" si="59"/>
        <v>0</v>
      </c>
      <c r="Q1239" s="12" t="str">
        <f>IF(I1239=0,"Never Recharged",INDEX(RFM_Method!$C$32:$G$36,6-K1239,P1239))</f>
        <v>Never Recharged</v>
      </c>
      <c r="R1239" s="39">
        <f>SUMIFS(Raw_DataUsage!$D$2:$D$5001,Raw_DataUsage!$B$2:$B$5001,A1239)/1024</f>
        <v>0.60079101562500004</v>
      </c>
      <c r="S1239" s="40">
        <f>SUMIFS(Raw_Calls!$D$2:$D$5001,Raw_Calls!$B$2:$B$5001,A1239)/60</f>
        <v>167.51666666666668</v>
      </c>
      <c r="T1239" s="38" t="str">
        <f>IF(COUNTIFS(Raw_Subscriptions!$B$2:$B$3001,A1239,Raw_Subscriptions!$F$2:$F$3001,"Active")&gt;0,"Yes","No")</f>
        <v>No</v>
      </c>
    </row>
    <row r="1240" spans="1:20" x14ac:dyDescent="0.3">
      <c r="A1240" s="13" t="str">
        <f>Raw_Customers!A1237</f>
        <v>C001236</v>
      </c>
      <c r="B1240" s="13" t="str">
        <f>Raw_Customers!B1237</f>
        <v>Pooja Kumar</v>
      </c>
      <c r="C1240" s="13" t="str">
        <f>Raw_Customers!E1237</f>
        <v>Bangalore</v>
      </c>
      <c r="D1240" s="13" t="str">
        <f>Raw_Customers!F1237</f>
        <v>Maharashtra</v>
      </c>
      <c r="E1240" s="13" t="str">
        <f>Raw_Customers!H1237</f>
        <v>Active</v>
      </c>
      <c r="F1240" s="35">
        <f>Raw_Customers!G1237</f>
        <v>45917</v>
      </c>
      <c r="G1240" s="36">
        <f>IF(I1240=0,"",INT(_xlfn.MAXIFS(Raw_Recharges!$D$2:$D$3001,Raw_Recharges!$B$2:$B$3001,A1240)))</f>
        <v>46004</v>
      </c>
      <c r="H1240" s="12">
        <f>IF(I1240=0,"",RFM_Method!$C$5-G1240)</f>
        <v>50</v>
      </c>
      <c r="I1240" s="12">
        <f>COUNTIFS(Raw_Recharges!$B$2:$B$3001,A1240)</f>
        <v>4</v>
      </c>
      <c r="J1240" s="37">
        <f>IF(I1240=0,"",SUMIFS(Raw_Recharges!$E$2:$E$3001,Raw_Recharges!$B$2:$B$3001,A1240))</f>
        <v>1046</v>
      </c>
      <c r="K1240" s="38">
        <f>IF(I1240=0,0,IF(H1240&lt;=RFM_Method!$C$22,5,IF(H1240&lt;=RFM_Method!$C$23,4,IF(H1240&lt;=RFM_Method!$C$24,3,IF(H1240&lt;=RFM_Method!$C$25,2,1)))))</f>
        <v>4</v>
      </c>
      <c r="L1240" s="38">
        <f>IF(I1240=0,0,IF(I1240&gt;=RFM_Method!$E$22,5,IF(I1240&gt;=RFM_Method!$E$23,4,IF(I1240&gt;=RFM_Method!$E$24,3,IF(I1240&gt;=RFM_Method!$E$25,2,1)))))</f>
        <v>4</v>
      </c>
      <c r="M1240" s="38">
        <f>IF(I1240=0,0,IF(J1240&gt;=RFM_Method!$D$25,5,IF(J1240&gt;=RFM_Method!$D$24,4,IF(J1240&gt;=RFM_Method!$D$23,3,IF(J1240&gt;=RFM_Method!$D$22,2,1)))))</f>
        <v>3</v>
      </c>
      <c r="N1240" s="38" t="str">
        <f t="shared" si="57"/>
        <v>443</v>
      </c>
      <c r="O1240" s="38">
        <f t="shared" si="58"/>
        <v>11</v>
      </c>
      <c r="P1240" s="38">
        <f t="shared" si="59"/>
        <v>4</v>
      </c>
      <c r="Q1240" s="12" t="str">
        <f>IF(I1240=0,"Never Recharged",INDEX(RFM_Method!$C$32:$G$36,6-K1240,P1240))</f>
        <v>Loyal Customers</v>
      </c>
      <c r="R1240" s="39">
        <f>SUMIFS(Raw_DataUsage!$D$2:$D$5001,Raw_DataUsage!$B$2:$B$5001,A1240)/1024</f>
        <v>3.3243261718749997</v>
      </c>
      <c r="S1240" s="40">
        <f>SUMIFS(Raw_Calls!$D$2:$D$5001,Raw_Calls!$B$2:$B$5001,A1240)/60</f>
        <v>81.416666666666671</v>
      </c>
      <c r="T1240" s="38" t="str">
        <f>IF(COUNTIFS(Raw_Subscriptions!$B$2:$B$3001,A1240,Raw_Subscriptions!$F$2:$F$3001,"Active")&gt;0,"Yes","No")</f>
        <v>Yes</v>
      </c>
    </row>
    <row r="1241" spans="1:20" x14ac:dyDescent="0.3">
      <c r="A1241" s="13" t="str">
        <f>Raw_Customers!A1238</f>
        <v>C001237</v>
      </c>
      <c r="B1241" s="13" t="str">
        <f>Raw_Customers!B1238</f>
        <v>Amit Khan</v>
      </c>
      <c r="C1241" s="13" t="str">
        <f>Raw_Customers!E1238</f>
        <v>Chennai</v>
      </c>
      <c r="D1241" s="13" t="str">
        <f>Raw_Customers!F1238</f>
        <v>UP West</v>
      </c>
      <c r="E1241" s="13" t="str">
        <f>Raw_Customers!H1238</f>
        <v>Active</v>
      </c>
      <c r="F1241" s="35">
        <f>Raw_Customers!G1238</f>
        <v>44129</v>
      </c>
      <c r="G1241" s="36">
        <f>IF(I1241=0,"",INT(_xlfn.MAXIFS(Raw_Recharges!$D$2:$D$3001,Raw_Recharges!$B$2:$B$3001,A1241)))</f>
        <v>46032</v>
      </c>
      <c r="H1241" s="12">
        <f>IF(I1241=0,"",RFM_Method!$C$5-G1241)</f>
        <v>22</v>
      </c>
      <c r="I1241" s="12">
        <f>COUNTIFS(Raw_Recharges!$B$2:$B$3001,A1241)</f>
        <v>3</v>
      </c>
      <c r="J1241" s="37">
        <f>IF(I1241=0,"",SUMIFS(Raw_Recharges!$E$2:$E$3001,Raw_Recharges!$B$2:$B$3001,A1241))</f>
        <v>1811</v>
      </c>
      <c r="K1241" s="38">
        <f>IF(I1241=0,0,IF(H1241&lt;=RFM_Method!$C$22,5,IF(H1241&lt;=RFM_Method!$C$23,4,IF(H1241&lt;=RFM_Method!$C$24,3,IF(H1241&lt;=RFM_Method!$C$25,2,1)))))</f>
        <v>5</v>
      </c>
      <c r="L1241" s="38">
        <f>IF(I1241=0,0,IF(I1241&gt;=RFM_Method!$E$22,5,IF(I1241&gt;=RFM_Method!$E$23,4,IF(I1241&gt;=RFM_Method!$E$24,3,IF(I1241&gt;=RFM_Method!$E$25,2,1)))))</f>
        <v>3</v>
      </c>
      <c r="M1241" s="38">
        <f>IF(I1241=0,0,IF(J1241&gt;=RFM_Method!$D$25,5,IF(J1241&gt;=RFM_Method!$D$24,4,IF(J1241&gt;=RFM_Method!$D$23,3,IF(J1241&gt;=RFM_Method!$D$22,2,1)))))</f>
        <v>4</v>
      </c>
      <c r="N1241" s="38" t="str">
        <f t="shared" si="57"/>
        <v>534</v>
      </c>
      <c r="O1241" s="38">
        <f t="shared" si="58"/>
        <v>12</v>
      </c>
      <c r="P1241" s="38">
        <f t="shared" si="59"/>
        <v>4</v>
      </c>
      <c r="Q1241" s="12" t="str">
        <f>IF(I1241=0,"Never Recharged",INDEX(RFM_Method!$C$32:$G$36,6-K1241,P1241))</f>
        <v>Loyal Customers</v>
      </c>
      <c r="R1241" s="39">
        <f>SUMIFS(Raw_DataUsage!$D$2:$D$5001,Raw_DataUsage!$B$2:$B$5001,A1241)/1024</f>
        <v>2.3096972656250001</v>
      </c>
      <c r="S1241" s="40">
        <f>SUMIFS(Raw_Calls!$D$2:$D$5001,Raw_Calls!$B$2:$B$5001,A1241)/60</f>
        <v>112.91666666666667</v>
      </c>
      <c r="T1241" s="38" t="str">
        <f>IF(COUNTIFS(Raw_Subscriptions!$B$2:$B$3001,A1241,Raw_Subscriptions!$F$2:$F$3001,"Active")&gt;0,"Yes","No")</f>
        <v>Yes</v>
      </c>
    </row>
    <row r="1242" spans="1:20" x14ac:dyDescent="0.3">
      <c r="A1242" s="13" t="str">
        <f>Raw_Customers!A1239</f>
        <v>C001238</v>
      </c>
      <c r="B1242" s="13" t="str">
        <f>Raw_Customers!B1239</f>
        <v>Priya Sharma</v>
      </c>
      <c r="C1242" s="13" t="str">
        <f>Raw_Customers!E1239</f>
        <v>Mumbai</v>
      </c>
      <c r="D1242" s="13" t="str">
        <f>Raw_Customers!F1239</f>
        <v>Tamil Nadu</v>
      </c>
      <c r="E1242" s="13" t="str">
        <f>Raw_Customers!H1239</f>
        <v>Active</v>
      </c>
      <c r="F1242" s="35">
        <f>Raw_Customers!G1239</f>
        <v>44351</v>
      </c>
      <c r="G1242" s="36">
        <f>IF(I1242=0,"",INT(_xlfn.MAXIFS(Raw_Recharges!$D$2:$D$3001,Raw_Recharges!$B$2:$B$3001,A1242)))</f>
        <v>46028</v>
      </c>
      <c r="H1242" s="12">
        <f>IF(I1242=0,"",RFM_Method!$C$5-G1242)</f>
        <v>26</v>
      </c>
      <c r="I1242" s="12">
        <f>COUNTIFS(Raw_Recharges!$B$2:$B$3001,A1242)</f>
        <v>3</v>
      </c>
      <c r="J1242" s="37">
        <f>IF(I1242=0,"",SUMIFS(Raw_Recharges!$E$2:$E$3001,Raw_Recharges!$B$2:$B$3001,A1242))</f>
        <v>947</v>
      </c>
      <c r="K1242" s="38">
        <f>IF(I1242=0,0,IF(H1242&lt;=RFM_Method!$C$22,5,IF(H1242&lt;=RFM_Method!$C$23,4,IF(H1242&lt;=RFM_Method!$C$24,3,IF(H1242&lt;=RFM_Method!$C$25,2,1)))))</f>
        <v>5</v>
      </c>
      <c r="L1242" s="38">
        <f>IF(I1242=0,0,IF(I1242&gt;=RFM_Method!$E$22,5,IF(I1242&gt;=RFM_Method!$E$23,4,IF(I1242&gt;=RFM_Method!$E$24,3,IF(I1242&gt;=RFM_Method!$E$25,2,1)))))</f>
        <v>3</v>
      </c>
      <c r="M1242" s="38">
        <f>IF(I1242=0,0,IF(J1242&gt;=RFM_Method!$D$25,5,IF(J1242&gt;=RFM_Method!$D$24,4,IF(J1242&gt;=RFM_Method!$D$23,3,IF(J1242&gt;=RFM_Method!$D$22,2,1)))))</f>
        <v>3</v>
      </c>
      <c r="N1242" s="38" t="str">
        <f t="shared" si="57"/>
        <v>533</v>
      </c>
      <c r="O1242" s="38">
        <f t="shared" si="58"/>
        <v>11</v>
      </c>
      <c r="P1242" s="38">
        <f t="shared" si="59"/>
        <v>3</v>
      </c>
      <c r="Q1242" s="12" t="str">
        <f>IF(I1242=0,"Never Recharged",INDEX(RFM_Method!$C$32:$G$36,6-K1242,P1242))</f>
        <v>Potential Loyalist</v>
      </c>
      <c r="R1242" s="39">
        <f>SUMIFS(Raw_DataUsage!$D$2:$D$5001,Raw_DataUsage!$B$2:$B$5001,A1242)/1024</f>
        <v>5.3115039062499996</v>
      </c>
      <c r="S1242" s="40">
        <f>SUMIFS(Raw_Calls!$D$2:$D$5001,Raw_Calls!$B$2:$B$5001,A1242)/60</f>
        <v>72.11666666666666</v>
      </c>
      <c r="T1242" s="38" t="str">
        <f>IF(COUNTIFS(Raw_Subscriptions!$B$2:$B$3001,A1242,Raw_Subscriptions!$F$2:$F$3001,"Active")&gt;0,"Yes","No")</f>
        <v>Yes</v>
      </c>
    </row>
    <row r="1243" spans="1:20" x14ac:dyDescent="0.3">
      <c r="A1243" s="13" t="str">
        <f>Raw_Customers!A1240</f>
        <v>C001239</v>
      </c>
      <c r="B1243" s="13" t="str">
        <f>Raw_Customers!B1240</f>
        <v>Pooja Reddy</v>
      </c>
      <c r="C1243" s="13" t="str">
        <f>Raw_Customers!E1240</f>
        <v>Chennai</v>
      </c>
      <c r="D1243" s="13" t="str">
        <f>Raw_Customers!F1240</f>
        <v>UP West</v>
      </c>
      <c r="E1243" s="13" t="str">
        <f>Raw_Customers!H1240</f>
        <v>Active</v>
      </c>
      <c r="F1243" s="35">
        <f>Raw_Customers!G1240</f>
        <v>44060</v>
      </c>
      <c r="G1243" s="36">
        <f>IF(I1243=0,"",INT(_xlfn.MAXIFS(Raw_Recharges!$D$2:$D$3001,Raw_Recharges!$B$2:$B$3001,A1243)))</f>
        <v>46039</v>
      </c>
      <c r="H1243" s="12">
        <f>IF(I1243=0,"",RFM_Method!$C$5-G1243)</f>
        <v>15</v>
      </c>
      <c r="I1243" s="12">
        <f>COUNTIFS(Raw_Recharges!$B$2:$B$3001,A1243)</f>
        <v>1</v>
      </c>
      <c r="J1243" s="37">
        <f>IF(I1243=0,"",SUMIFS(Raw_Recharges!$E$2:$E$3001,Raw_Recharges!$B$2:$B$3001,A1243))</f>
        <v>479</v>
      </c>
      <c r="K1243" s="38">
        <f>IF(I1243=0,0,IF(H1243&lt;=RFM_Method!$C$22,5,IF(H1243&lt;=RFM_Method!$C$23,4,IF(H1243&lt;=RFM_Method!$C$24,3,IF(H1243&lt;=RFM_Method!$C$25,2,1)))))</f>
        <v>5</v>
      </c>
      <c r="L1243" s="38">
        <f>IF(I1243=0,0,IF(I1243&gt;=RFM_Method!$E$22,5,IF(I1243&gt;=RFM_Method!$E$23,4,IF(I1243&gt;=RFM_Method!$E$24,3,IF(I1243&gt;=RFM_Method!$E$25,2,1)))))</f>
        <v>1</v>
      </c>
      <c r="M1243" s="38">
        <f>IF(I1243=0,0,IF(J1243&gt;=RFM_Method!$D$25,5,IF(J1243&gt;=RFM_Method!$D$24,4,IF(J1243&gt;=RFM_Method!$D$23,3,IF(J1243&gt;=RFM_Method!$D$22,2,1)))))</f>
        <v>2</v>
      </c>
      <c r="N1243" s="38" t="str">
        <f t="shared" si="57"/>
        <v>512</v>
      </c>
      <c r="O1243" s="38">
        <f t="shared" si="58"/>
        <v>8</v>
      </c>
      <c r="P1243" s="38">
        <f t="shared" si="59"/>
        <v>2</v>
      </c>
      <c r="Q1243" s="12" t="str">
        <f>IF(I1243=0,"Never Recharged",INDEX(RFM_Method!$C$32:$G$36,6-K1243,P1243))</f>
        <v>Promising</v>
      </c>
      <c r="R1243" s="39">
        <f>SUMIFS(Raw_DataUsage!$D$2:$D$5001,Raw_DataUsage!$B$2:$B$5001,A1243)/1024</f>
        <v>2.9050781250000002</v>
      </c>
      <c r="S1243" s="40">
        <f>SUMIFS(Raw_Calls!$D$2:$D$5001,Raw_Calls!$B$2:$B$5001,A1243)/60</f>
        <v>25.033333333333335</v>
      </c>
      <c r="T1243" s="38" t="str">
        <f>IF(COUNTIFS(Raw_Subscriptions!$B$2:$B$3001,A1243,Raw_Subscriptions!$F$2:$F$3001,"Active")&gt;0,"Yes","No")</f>
        <v>Yes</v>
      </c>
    </row>
    <row r="1244" spans="1:20" x14ac:dyDescent="0.3">
      <c r="A1244" s="13" t="str">
        <f>Raw_Customers!A1241</f>
        <v>C001240</v>
      </c>
      <c r="B1244" s="13" t="str">
        <f>Raw_Customers!B1241</f>
        <v>Raj Jha</v>
      </c>
      <c r="C1244" s="13" t="str">
        <f>Raw_Customers!E1241</f>
        <v>Hyderabad</v>
      </c>
      <c r="D1244" s="13" t="str">
        <f>Raw_Customers!F1241</f>
        <v>Delhi NCR</v>
      </c>
      <c r="E1244" s="13" t="str">
        <f>Raw_Customers!H1241</f>
        <v>Active</v>
      </c>
      <c r="F1244" s="35">
        <f>Raw_Customers!G1241</f>
        <v>45898</v>
      </c>
      <c r="G1244" s="36">
        <f>IF(I1244=0,"",INT(_xlfn.MAXIFS(Raw_Recharges!$D$2:$D$3001,Raw_Recharges!$B$2:$B$3001,A1244)))</f>
        <v>45996</v>
      </c>
      <c r="H1244" s="12">
        <f>IF(I1244=0,"",RFM_Method!$C$5-G1244)</f>
        <v>58</v>
      </c>
      <c r="I1244" s="12">
        <f>COUNTIFS(Raw_Recharges!$B$2:$B$3001,A1244)</f>
        <v>4</v>
      </c>
      <c r="J1244" s="37">
        <f>IF(I1244=0,"",SUMIFS(Raw_Recharges!$E$2:$E$3001,Raw_Recharges!$B$2:$B$3001,A1244))</f>
        <v>4125</v>
      </c>
      <c r="K1244" s="38">
        <f>IF(I1244=0,0,IF(H1244&lt;=RFM_Method!$C$22,5,IF(H1244&lt;=RFM_Method!$C$23,4,IF(H1244&lt;=RFM_Method!$C$24,3,IF(H1244&lt;=RFM_Method!$C$25,2,1)))))</f>
        <v>4</v>
      </c>
      <c r="L1244" s="38">
        <f>IF(I1244=0,0,IF(I1244&gt;=RFM_Method!$E$22,5,IF(I1244&gt;=RFM_Method!$E$23,4,IF(I1244&gt;=RFM_Method!$E$24,3,IF(I1244&gt;=RFM_Method!$E$25,2,1)))))</f>
        <v>4</v>
      </c>
      <c r="M1244" s="38">
        <f>IF(I1244=0,0,IF(J1244&gt;=RFM_Method!$D$25,5,IF(J1244&gt;=RFM_Method!$D$24,4,IF(J1244&gt;=RFM_Method!$D$23,3,IF(J1244&gt;=RFM_Method!$D$22,2,1)))))</f>
        <v>5</v>
      </c>
      <c r="N1244" s="38" t="str">
        <f t="shared" si="57"/>
        <v>445</v>
      </c>
      <c r="O1244" s="38">
        <f t="shared" si="58"/>
        <v>13</v>
      </c>
      <c r="P1244" s="38">
        <f t="shared" si="59"/>
        <v>5</v>
      </c>
      <c r="Q1244" s="12" t="str">
        <f>IF(I1244=0,"Never Recharged",INDEX(RFM_Method!$C$32:$G$36,6-K1244,P1244))</f>
        <v>Champions</v>
      </c>
      <c r="R1244" s="39">
        <f>SUMIFS(Raw_DataUsage!$D$2:$D$5001,Raw_DataUsage!$B$2:$B$5001,A1244)/1024</f>
        <v>6.8412402343749994</v>
      </c>
      <c r="S1244" s="40">
        <f>SUMIFS(Raw_Calls!$D$2:$D$5001,Raw_Calls!$B$2:$B$5001,A1244)/60</f>
        <v>56.5</v>
      </c>
      <c r="T1244" s="38" t="str">
        <f>IF(COUNTIFS(Raw_Subscriptions!$B$2:$B$3001,A1244,Raw_Subscriptions!$F$2:$F$3001,"Active")&gt;0,"Yes","No")</f>
        <v>Yes</v>
      </c>
    </row>
    <row r="1245" spans="1:20" x14ac:dyDescent="0.3">
      <c r="A1245" s="13" t="str">
        <f>Raw_Customers!A1242</f>
        <v>C001241</v>
      </c>
      <c r="B1245" s="13" t="str">
        <f>Raw_Customers!B1242</f>
        <v>Suresh Sharma</v>
      </c>
      <c r="C1245" s="13" t="str">
        <f>Raw_Customers!E1242</f>
        <v>Chennai</v>
      </c>
      <c r="D1245" s="13" t="str">
        <f>Raw_Customers!F1242</f>
        <v>Tamil Nadu</v>
      </c>
      <c r="E1245" s="13" t="str">
        <f>Raw_Customers!H1242</f>
        <v>Inactive</v>
      </c>
      <c r="F1245" s="35">
        <f>Raw_Customers!G1242</f>
        <v>45836</v>
      </c>
      <c r="G1245" s="36">
        <f>IF(I1245=0,"",INT(_xlfn.MAXIFS(Raw_Recharges!$D$2:$D$3001,Raw_Recharges!$B$2:$B$3001,A1245)))</f>
        <v>45948</v>
      </c>
      <c r="H1245" s="12">
        <f>IF(I1245=0,"",RFM_Method!$C$5-G1245)</f>
        <v>106</v>
      </c>
      <c r="I1245" s="12">
        <f>COUNTIFS(Raw_Recharges!$B$2:$B$3001,A1245)</f>
        <v>2</v>
      </c>
      <c r="J1245" s="37">
        <f>IF(I1245=0,"",SUMIFS(Raw_Recharges!$E$2:$E$3001,Raw_Recharges!$B$2:$B$3001,A1245))</f>
        <v>497</v>
      </c>
      <c r="K1245" s="38">
        <f>IF(I1245=0,0,IF(H1245&lt;=RFM_Method!$C$22,5,IF(H1245&lt;=RFM_Method!$C$23,4,IF(H1245&lt;=RFM_Method!$C$24,3,IF(H1245&lt;=RFM_Method!$C$25,2,1)))))</f>
        <v>3</v>
      </c>
      <c r="L1245" s="38">
        <f>IF(I1245=0,0,IF(I1245&gt;=RFM_Method!$E$22,5,IF(I1245&gt;=RFM_Method!$E$23,4,IF(I1245&gt;=RFM_Method!$E$24,3,IF(I1245&gt;=RFM_Method!$E$25,2,1)))))</f>
        <v>2</v>
      </c>
      <c r="M1245" s="38">
        <f>IF(I1245=0,0,IF(J1245&gt;=RFM_Method!$D$25,5,IF(J1245&gt;=RFM_Method!$D$24,4,IF(J1245&gt;=RFM_Method!$D$23,3,IF(J1245&gt;=RFM_Method!$D$22,2,1)))))</f>
        <v>2</v>
      </c>
      <c r="N1245" s="38" t="str">
        <f t="shared" si="57"/>
        <v>322</v>
      </c>
      <c r="O1245" s="38">
        <f t="shared" si="58"/>
        <v>7</v>
      </c>
      <c r="P1245" s="38">
        <f t="shared" si="59"/>
        <v>2</v>
      </c>
      <c r="Q1245" s="12" t="str">
        <f>IF(I1245=0,"Never Recharged",INDEX(RFM_Method!$C$32:$G$36,6-K1245,P1245))</f>
        <v>Need Attention</v>
      </c>
      <c r="R1245" s="39">
        <f>SUMIFS(Raw_DataUsage!$D$2:$D$5001,Raw_DataUsage!$B$2:$B$5001,A1245)/1024</f>
        <v>1.0196386718749999</v>
      </c>
      <c r="S1245" s="40">
        <f>SUMIFS(Raw_Calls!$D$2:$D$5001,Raw_Calls!$B$2:$B$5001,A1245)/60</f>
        <v>62.06666666666667</v>
      </c>
      <c r="T1245" s="38" t="str">
        <f>IF(COUNTIFS(Raw_Subscriptions!$B$2:$B$3001,A1245,Raw_Subscriptions!$F$2:$F$3001,"Active")&gt;0,"Yes","No")</f>
        <v>No</v>
      </c>
    </row>
    <row r="1246" spans="1:20" x14ac:dyDescent="0.3">
      <c r="A1246" s="13" t="str">
        <f>Raw_Customers!A1243</f>
        <v>C001242</v>
      </c>
      <c r="B1246" s="13" t="str">
        <f>Raw_Customers!B1243</f>
        <v>Priya Sharma</v>
      </c>
      <c r="C1246" s="13" t="str">
        <f>Raw_Customers!E1243</f>
        <v>Bangalore</v>
      </c>
      <c r="D1246" s="13" t="str">
        <f>Raw_Customers!F1243</f>
        <v>Telangana</v>
      </c>
      <c r="E1246" s="13" t="str">
        <f>Raw_Customers!H1243</f>
        <v>Active</v>
      </c>
      <c r="F1246" s="35">
        <f>Raw_Customers!G1243</f>
        <v>44609</v>
      </c>
      <c r="G1246" s="36">
        <f>IF(I1246=0,"",INT(_xlfn.MAXIFS(Raw_Recharges!$D$2:$D$3001,Raw_Recharges!$B$2:$B$3001,A1246)))</f>
        <v>45725</v>
      </c>
      <c r="H1246" s="12">
        <f>IF(I1246=0,"",RFM_Method!$C$5-G1246)</f>
        <v>329</v>
      </c>
      <c r="I1246" s="12">
        <f>COUNTIFS(Raw_Recharges!$B$2:$B$3001,A1246)</f>
        <v>1</v>
      </c>
      <c r="J1246" s="37">
        <f>IF(I1246=0,"",SUMIFS(Raw_Recharges!$E$2:$E$3001,Raw_Recharges!$B$2:$B$3001,A1246))</f>
        <v>499</v>
      </c>
      <c r="K1246" s="38">
        <f>IF(I1246=0,0,IF(H1246&lt;=RFM_Method!$C$22,5,IF(H1246&lt;=RFM_Method!$C$23,4,IF(H1246&lt;=RFM_Method!$C$24,3,IF(H1246&lt;=RFM_Method!$C$25,2,1)))))</f>
        <v>1</v>
      </c>
      <c r="L1246" s="38">
        <f>IF(I1246=0,0,IF(I1246&gt;=RFM_Method!$E$22,5,IF(I1246&gt;=RFM_Method!$E$23,4,IF(I1246&gt;=RFM_Method!$E$24,3,IF(I1246&gt;=RFM_Method!$E$25,2,1)))))</f>
        <v>1</v>
      </c>
      <c r="M1246" s="38">
        <f>IF(I1246=0,0,IF(J1246&gt;=RFM_Method!$D$25,5,IF(J1246&gt;=RFM_Method!$D$24,4,IF(J1246&gt;=RFM_Method!$D$23,3,IF(J1246&gt;=RFM_Method!$D$22,2,1)))))</f>
        <v>2</v>
      </c>
      <c r="N1246" s="38" t="str">
        <f t="shared" si="57"/>
        <v>112</v>
      </c>
      <c r="O1246" s="38">
        <f t="shared" si="58"/>
        <v>4</v>
      </c>
      <c r="P1246" s="38">
        <f t="shared" si="59"/>
        <v>2</v>
      </c>
      <c r="Q1246" s="12" t="str">
        <f>IF(I1246=0,"Never Recharged",INDEX(RFM_Method!$C$32:$G$36,6-K1246,P1246))</f>
        <v>Hibernating</v>
      </c>
      <c r="R1246" s="39">
        <f>SUMIFS(Raw_DataUsage!$D$2:$D$5001,Raw_DataUsage!$B$2:$B$5001,A1246)/1024</f>
        <v>5.0625</v>
      </c>
      <c r="S1246" s="40">
        <f>SUMIFS(Raw_Calls!$D$2:$D$5001,Raw_Calls!$B$2:$B$5001,A1246)/60</f>
        <v>56.6</v>
      </c>
      <c r="T1246" s="38" t="str">
        <f>IF(COUNTIFS(Raw_Subscriptions!$B$2:$B$3001,A1246,Raw_Subscriptions!$F$2:$F$3001,"Active")&gt;0,"Yes","No")</f>
        <v>No</v>
      </c>
    </row>
    <row r="1247" spans="1:20" x14ac:dyDescent="0.3">
      <c r="A1247" s="13" t="str">
        <f>Raw_Customers!A1244</f>
        <v>C001243</v>
      </c>
      <c r="B1247" s="13" t="str">
        <f>Raw_Customers!B1244</f>
        <v>Suresh Kumar</v>
      </c>
      <c r="C1247" s="13" t="str">
        <f>Raw_Customers!E1244</f>
        <v>Chennai</v>
      </c>
      <c r="D1247" s="13" t="str">
        <f>Raw_Customers!F1244</f>
        <v>Punjab</v>
      </c>
      <c r="E1247" s="13" t="str">
        <f>Raw_Customers!H1244</f>
        <v>Active</v>
      </c>
      <c r="F1247" s="35">
        <f>Raw_Customers!G1244</f>
        <v>45389</v>
      </c>
      <c r="G1247" s="36" t="str">
        <f>IF(I1247=0,"",INT(_xlfn.MAXIFS(Raw_Recharges!$D$2:$D$3001,Raw_Recharges!$B$2:$B$3001,A1247)))</f>
        <v/>
      </c>
      <c r="H1247" s="12" t="str">
        <f>IF(I1247=0,"",RFM_Method!$C$5-G1247)</f>
        <v/>
      </c>
      <c r="I1247" s="12">
        <f>COUNTIFS(Raw_Recharges!$B$2:$B$3001,A1247)</f>
        <v>0</v>
      </c>
      <c r="J1247" s="37" t="str">
        <f>IF(I1247=0,"",SUMIFS(Raw_Recharges!$E$2:$E$3001,Raw_Recharges!$B$2:$B$3001,A1247))</f>
        <v/>
      </c>
      <c r="K1247" s="38">
        <f>IF(I1247=0,0,IF(H1247&lt;=RFM_Method!$C$22,5,IF(H1247&lt;=RFM_Method!$C$23,4,IF(H1247&lt;=RFM_Method!$C$24,3,IF(H1247&lt;=RFM_Method!$C$25,2,1)))))</f>
        <v>0</v>
      </c>
      <c r="L1247" s="38">
        <f>IF(I1247=0,0,IF(I1247&gt;=RFM_Method!$E$22,5,IF(I1247&gt;=RFM_Method!$E$23,4,IF(I1247&gt;=RFM_Method!$E$24,3,IF(I1247&gt;=RFM_Method!$E$25,2,1)))))</f>
        <v>0</v>
      </c>
      <c r="M1247" s="38">
        <f>IF(I1247=0,0,IF(J1247&gt;=RFM_Method!$D$25,5,IF(J1247&gt;=RFM_Method!$D$24,4,IF(J1247&gt;=RFM_Method!$D$23,3,IF(J1247&gt;=RFM_Method!$D$22,2,1)))))</f>
        <v>0</v>
      </c>
      <c r="N1247" s="38" t="str">
        <f t="shared" si="57"/>
        <v>000</v>
      </c>
      <c r="O1247" s="38">
        <f t="shared" si="58"/>
        <v>0</v>
      </c>
      <c r="P1247" s="38">
        <f t="shared" si="59"/>
        <v>0</v>
      </c>
      <c r="Q1247" s="12" t="str">
        <f>IF(I1247=0,"Never Recharged",INDEX(RFM_Method!$C$32:$G$36,6-K1247,P1247))</f>
        <v>Never Recharged</v>
      </c>
      <c r="R1247" s="39">
        <f>SUMIFS(Raw_DataUsage!$D$2:$D$5001,Raw_DataUsage!$B$2:$B$5001,A1247)/1024</f>
        <v>3.9374902343749998</v>
      </c>
      <c r="S1247" s="40">
        <f>SUMIFS(Raw_Calls!$D$2:$D$5001,Raw_Calls!$B$2:$B$5001,A1247)/60</f>
        <v>8.0666666666666664</v>
      </c>
      <c r="T1247" s="38" t="str">
        <f>IF(COUNTIFS(Raw_Subscriptions!$B$2:$B$3001,A1247,Raw_Subscriptions!$F$2:$F$3001,"Active")&gt;0,"Yes","No")</f>
        <v>No</v>
      </c>
    </row>
    <row r="1248" spans="1:20" x14ac:dyDescent="0.3">
      <c r="A1248" s="13" t="str">
        <f>Raw_Customers!A1245</f>
        <v>C001244</v>
      </c>
      <c r="B1248" s="13" t="str">
        <f>Raw_Customers!B1245</f>
        <v>Amit Sharma</v>
      </c>
      <c r="C1248" s="13" t="str">
        <f>Raw_Customers!E1245</f>
        <v>Mumbai</v>
      </c>
      <c r="D1248" s="13" t="str">
        <f>Raw_Customers!F1245</f>
        <v>Andhra Pradesh</v>
      </c>
      <c r="E1248" s="13" t="str">
        <f>Raw_Customers!H1245</f>
        <v>Active</v>
      </c>
      <c r="F1248" s="35">
        <f>Raw_Customers!G1245</f>
        <v>44706</v>
      </c>
      <c r="G1248" s="36">
        <f>IF(I1248=0,"",INT(_xlfn.MAXIFS(Raw_Recharges!$D$2:$D$3001,Raw_Recharges!$B$2:$B$3001,A1248)))</f>
        <v>45750</v>
      </c>
      <c r="H1248" s="12">
        <f>IF(I1248=0,"",RFM_Method!$C$5-G1248)</f>
        <v>304</v>
      </c>
      <c r="I1248" s="12">
        <f>COUNTIFS(Raw_Recharges!$B$2:$B$3001,A1248)</f>
        <v>1</v>
      </c>
      <c r="J1248" s="37">
        <f>IF(I1248=0,"",SUMIFS(Raw_Recharges!$E$2:$E$3001,Raw_Recharges!$B$2:$B$3001,A1248))</f>
        <v>299</v>
      </c>
      <c r="K1248" s="38">
        <f>IF(I1248=0,0,IF(H1248&lt;=RFM_Method!$C$22,5,IF(H1248&lt;=RFM_Method!$C$23,4,IF(H1248&lt;=RFM_Method!$C$24,3,IF(H1248&lt;=RFM_Method!$C$25,2,1)))))</f>
        <v>1</v>
      </c>
      <c r="L1248" s="38">
        <f>IF(I1248=0,0,IF(I1248&gt;=RFM_Method!$E$22,5,IF(I1248&gt;=RFM_Method!$E$23,4,IF(I1248&gt;=RFM_Method!$E$24,3,IF(I1248&gt;=RFM_Method!$E$25,2,1)))))</f>
        <v>1</v>
      </c>
      <c r="M1248" s="38">
        <f>IF(I1248=0,0,IF(J1248&gt;=RFM_Method!$D$25,5,IF(J1248&gt;=RFM_Method!$D$24,4,IF(J1248&gt;=RFM_Method!$D$23,3,IF(J1248&gt;=RFM_Method!$D$22,2,1)))))</f>
        <v>1</v>
      </c>
      <c r="N1248" s="38" t="str">
        <f t="shared" si="57"/>
        <v>111</v>
      </c>
      <c r="O1248" s="38">
        <f t="shared" si="58"/>
        <v>3</v>
      </c>
      <c r="P1248" s="38">
        <f t="shared" si="59"/>
        <v>1</v>
      </c>
      <c r="Q1248" s="12" t="str">
        <f>IF(I1248=0,"Never Recharged",INDEX(RFM_Method!$C$32:$G$36,6-K1248,P1248))</f>
        <v>Lost</v>
      </c>
      <c r="R1248" s="39">
        <f>SUMIFS(Raw_DataUsage!$D$2:$D$5001,Raw_DataUsage!$B$2:$B$5001,A1248)/1024</f>
        <v>0</v>
      </c>
      <c r="S1248" s="40">
        <f>SUMIFS(Raw_Calls!$D$2:$D$5001,Raw_Calls!$B$2:$B$5001,A1248)/60</f>
        <v>173.03333333333333</v>
      </c>
      <c r="T1248" s="38" t="str">
        <f>IF(COUNTIFS(Raw_Subscriptions!$B$2:$B$3001,A1248,Raw_Subscriptions!$F$2:$F$3001,"Active")&gt;0,"Yes","No")</f>
        <v>No</v>
      </c>
    </row>
    <row r="1249" spans="1:20" x14ac:dyDescent="0.3">
      <c r="A1249" s="13" t="str">
        <f>Raw_Customers!A1246</f>
        <v>C001245</v>
      </c>
      <c r="B1249" s="13" t="str">
        <f>Raw_Customers!B1246</f>
        <v>Pooja Singh</v>
      </c>
      <c r="C1249" s="13" t="str">
        <f>Raw_Customers!E1246</f>
        <v>Pune</v>
      </c>
      <c r="D1249" s="13" t="str">
        <f>Raw_Customers!F1246</f>
        <v>Maharashtra</v>
      </c>
      <c r="E1249" s="13" t="str">
        <f>Raw_Customers!H1246</f>
        <v>Active</v>
      </c>
      <c r="F1249" s="35">
        <f>Raw_Customers!G1246</f>
        <v>44613</v>
      </c>
      <c r="G1249" s="36">
        <f>IF(I1249=0,"",INT(_xlfn.MAXIFS(Raw_Recharges!$D$2:$D$3001,Raw_Recharges!$B$2:$B$3001,A1249)))</f>
        <v>45956</v>
      </c>
      <c r="H1249" s="12">
        <f>IF(I1249=0,"",RFM_Method!$C$5-G1249)</f>
        <v>98</v>
      </c>
      <c r="I1249" s="12">
        <f>COUNTIFS(Raw_Recharges!$B$2:$B$3001,A1249)</f>
        <v>2</v>
      </c>
      <c r="J1249" s="37">
        <f>IF(I1249=0,"",SUMIFS(Raw_Recharges!$E$2:$E$3001,Raw_Recharges!$B$2:$B$3001,A1249))</f>
        <v>1478</v>
      </c>
      <c r="K1249" s="38">
        <f>IF(I1249=0,0,IF(H1249&lt;=RFM_Method!$C$22,5,IF(H1249&lt;=RFM_Method!$C$23,4,IF(H1249&lt;=RFM_Method!$C$24,3,IF(H1249&lt;=RFM_Method!$C$25,2,1)))))</f>
        <v>3</v>
      </c>
      <c r="L1249" s="38">
        <f>IF(I1249=0,0,IF(I1249&gt;=RFM_Method!$E$22,5,IF(I1249&gt;=RFM_Method!$E$23,4,IF(I1249&gt;=RFM_Method!$E$24,3,IF(I1249&gt;=RFM_Method!$E$25,2,1)))))</f>
        <v>2</v>
      </c>
      <c r="M1249" s="38">
        <f>IF(I1249=0,0,IF(J1249&gt;=RFM_Method!$D$25,5,IF(J1249&gt;=RFM_Method!$D$24,4,IF(J1249&gt;=RFM_Method!$D$23,3,IF(J1249&gt;=RFM_Method!$D$22,2,1)))))</f>
        <v>4</v>
      </c>
      <c r="N1249" s="38" t="str">
        <f t="shared" si="57"/>
        <v>324</v>
      </c>
      <c r="O1249" s="38">
        <f t="shared" si="58"/>
        <v>9</v>
      </c>
      <c r="P1249" s="38">
        <f t="shared" si="59"/>
        <v>3</v>
      </c>
      <c r="Q1249" s="12" t="str">
        <f>IF(I1249=0,"Never Recharged",INDEX(RFM_Method!$C$32:$G$36,6-K1249,P1249))</f>
        <v>Need Attention</v>
      </c>
      <c r="R1249" s="39">
        <f>SUMIFS(Raw_DataUsage!$D$2:$D$5001,Raw_DataUsage!$B$2:$B$5001,A1249)/1024</f>
        <v>6.1514648437500004</v>
      </c>
      <c r="S1249" s="40">
        <f>SUMIFS(Raw_Calls!$D$2:$D$5001,Raw_Calls!$B$2:$B$5001,A1249)/60</f>
        <v>67.433333333333337</v>
      </c>
      <c r="T1249" s="38" t="str">
        <f>IF(COUNTIFS(Raw_Subscriptions!$B$2:$B$3001,A1249,Raw_Subscriptions!$F$2:$F$3001,"Active")&gt;0,"Yes","No")</f>
        <v>No</v>
      </c>
    </row>
    <row r="1250" spans="1:20" x14ac:dyDescent="0.3">
      <c r="A1250" s="13" t="str">
        <f>Raw_Customers!A1247</f>
        <v>C001246</v>
      </c>
      <c r="B1250" s="13" t="str">
        <f>Raw_Customers!B1247</f>
        <v>Suresh Patel</v>
      </c>
      <c r="C1250" s="13" t="str">
        <f>Raw_Customers!E1247</f>
        <v>Pune</v>
      </c>
      <c r="D1250" s="13" t="str">
        <f>Raw_Customers!F1247</f>
        <v>Delhi NCR</v>
      </c>
      <c r="E1250" s="13" t="str">
        <f>Raw_Customers!H1247</f>
        <v>Active</v>
      </c>
      <c r="F1250" s="35">
        <f>Raw_Customers!G1247</f>
        <v>44515</v>
      </c>
      <c r="G1250" s="36">
        <f>IF(I1250=0,"",INT(_xlfn.MAXIFS(Raw_Recharges!$D$2:$D$3001,Raw_Recharges!$B$2:$B$3001,A1250)))</f>
        <v>46026</v>
      </c>
      <c r="H1250" s="12">
        <f>IF(I1250=0,"",RFM_Method!$C$5-G1250)</f>
        <v>28</v>
      </c>
      <c r="I1250" s="12">
        <f>COUNTIFS(Raw_Recharges!$B$2:$B$3001,A1250)</f>
        <v>2</v>
      </c>
      <c r="J1250" s="37">
        <f>IF(I1250=0,"",SUMIFS(Raw_Recharges!$E$2:$E$3001,Raw_Recharges!$B$2:$B$3001,A1250))</f>
        <v>998</v>
      </c>
      <c r="K1250" s="38">
        <f>IF(I1250=0,0,IF(H1250&lt;=RFM_Method!$C$22,5,IF(H1250&lt;=RFM_Method!$C$23,4,IF(H1250&lt;=RFM_Method!$C$24,3,IF(H1250&lt;=RFM_Method!$C$25,2,1)))))</f>
        <v>5</v>
      </c>
      <c r="L1250" s="38">
        <f>IF(I1250=0,0,IF(I1250&gt;=RFM_Method!$E$22,5,IF(I1250&gt;=RFM_Method!$E$23,4,IF(I1250&gt;=RFM_Method!$E$24,3,IF(I1250&gt;=RFM_Method!$E$25,2,1)))))</f>
        <v>2</v>
      </c>
      <c r="M1250" s="38">
        <f>IF(I1250=0,0,IF(J1250&gt;=RFM_Method!$D$25,5,IF(J1250&gt;=RFM_Method!$D$24,4,IF(J1250&gt;=RFM_Method!$D$23,3,IF(J1250&gt;=RFM_Method!$D$22,2,1)))))</f>
        <v>3</v>
      </c>
      <c r="N1250" s="38" t="str">
        <f t="shared" si="57"/>
        <v>523</v>
      </c>
      <c r="O1250" s="38">
        <f t="shared" si="58"/>
        <v>10</v>
      </c>
      <c r="P1250" s="38">
        <f t="shared" si="59"/>
        <v>3</v>
      </c>
      <c r="Q1250" s="12" t="str">
        <f>IF(I1250=0,"Never Recharged",INDEX(RFM_Method!$C$32:$G$36,6-K1250,P1250))</f>
        <v>Potential Loyalist</v>
      </c>
      <c r="R1250" s="39">
        <f>SUMIFS(Raw_DataUsage!$D$2:$D$5001,Raw_DataUsage!$B$2:$B$5001,A1250)/1024</f>
        <v>8.2925878906250006</v>
      </c>
      <c r="S1250" s="40">
        <f>SUMIFS(Raw_Calls!$D$2:$D$5001,Raw_Calls!$B$2:$B$5001,A1250)/60</f>
        <v>32.049999999999997</v>
      </c>
      <c r="T1250" s="38" t="str">
        <f>IF(COUNTIFS(Raw_Subscriptions!$B$2:$B$3001,A1250,Raw_Subscriptions!$F$2:$F$3001,"Active")&gt;0,"Yes","No")</f>
        <v>Yes</v>
      </c>
    </row>
    <row r="1251" spans="1:20" x14ac:dyDescent="0.3">
      <c r="A1251" s="13" t="str">
        <f>Raw_Customers!A1248</f>
        <v>C001247</v>
      </c>
      <c r="B1251" s="13" t="str">
        <f>Raw_Customers!B1248</f>
        <v>Priya Sharma</v>
      </c>
      <c r="C1251" s="13" t="str">
        <f>Raw_Customers!E1248</f>
        <v>Chennai</v>
      </c>
      <c r="D1251" s="13" t="str">
        <f>Raw_Customers!F1248</f>
        <v>UP East</v>
      </c>
      <c r="E1251" s="13" t="str">
        <f>Raw_Customers!H1248</f>
        <v>Active</v>
      </c>
      <c r="F1251" s="35">
        <f>Raw_Customers!G1248</f>
        <v>45227</v>
      </c>
      <c r="G1251" s="36">
        <f>IF(I1251=0,"",INT(_xlfn.MAXIFS(Raw_Recharges!$D$2:$D$3001,Raw_Recharges!$B$2:$B$3001,A1251)))</f>
        <v>45997</v>
      </c>
      <c r="H1251" s="12">
        <f>IF(I1251=0,"",RFM_Method!$C$5-G1251)</f>
        <v>57</v>
      </c>
      <c r="I1251" s="12">
        <f>COUNTIFS(Raw_Recharges!$B$2:$B$3001,A1251)</f>
        <v>3</v>
      </c>
      <c r="J1251" s="37">
        <f>IF(I1251=0,"",SUMIFS(Raw_Recharges!$E$2:$E$3001,Raw_Recharges!$B$2:$B$3001,A1251))</f>
        <v>3964</v>
      </c>
      <c r="K1251" s="38">
        <f>IF(I1251=0,0,IF(H1251&lt;=RFM_Method!$C$22,5,IF(H1251&lt;=RFM_Method!$C$23,4,IF(H1251&lt;=RFM_Method!$C$24,3,IF(H1251&lt;=RFM_Method!$C$25,2,1)))))</f>
        <v>4</v>
      </c>
      <c r="L1251" s="38">
        <f>IF(I1251=0,0,IF(I1251&gt;=RFM_Method!$E$22,5,IF(I1251&gt;=RFM_Method!$E$23,4,IF(I1251&gt;=RFM_Method!$E$24,3,IF(I1251&gt;=RFM_Method!$E$25,2,1)))))</f>
        <v>3</v>
      </c>
      <c r="M1251" s="38">
        <f>IF(I1251=0,0,IF(J1251&gt;=RFM_Method!$D$25,5,IF(J1251&gt;=RFM_Method!$D$24,4,IF(J1251&gt;=RFM_Method!$D$23,3,IF(J1251&gt;=RFM_Method!$D$22,2,1)))))</f>
        <v>5</v>
      </c>
      <c r="N1251" s="38" t="str">
        <f t="shared" si="57"/>
        <v>435</v>
      </c>
      <c r="O1251" s="38">
        <f t="shared" si="58"/>
        <v>12</v>
      </c>
      <c r="P1251" s="38">
        <f t="shared" si="59"/>
        <v>4</v>
      </c>
      <c r="Q1251" s="12" t="str">
        <f>IF(I1251=0,"Never Recharged",INDEX(RFM_Method!$C$32:$G$36,6-K1251,P1251))</f>
        <v>Loyal Customers</v>
      </c>
      <c r="R1251" s="39">
        <f>SUMIFS(Raw_DataUsage!$D$2:$D$5001,Raw_DataUsage!$B$2:$B$5001,A1251)/1024</f>
        <v>0.57333007812500003</v>
      </c>
      <c r="S1251" s="40">
        <f>SUMIFS(Raw_Calls!$D$2:$D$5001,Raw_Calls!$B$2:$B$5001,A1251)/60</f>
        <v>55.166666666666664</v>
      </c>
      <c r="T1251" s="38" t="str">
        <f>IF(COUNTIFS(Raw_Subscriptions!$B$2:$B$3001,A1251,Raw_Subscriptions!$F$2:$F$3001,"Active")&gt;0,"Yes","No")</f>
        <v>Yes</v>
      </c>
    </row>
    <row r="1252" spans="1:20" x14ac:dyDescent="0.3">
      <c r="A1252" s="13" t="str">
        <f>Raw_Customers!A1249</f>
        <v>C001248</v>
      </c>
      <c r="B1252" s="13" t="str">
        <f>Raw_Customers!B1249</f>
        <v>Pooja Jha</v>
      </c>
      <c r="C1252" s="13" t="str">
        <f>Raw_Customers!E1249</f>
        <v>Bangalore</v>
      </c>
      <c r="D1252" s="13" t="str">
        <f>Raw_Customers!F1249</f>
        <v>Maharashtra</v>
      </c>
      <c r="E1252" s="13" t="str">
        <f>Raw_Customers!H1249</f>
        <v>Active</v>
      </c>
      <c r="F1252" s="35">
        <f>Raw_Customers!G1249</f>
        <v>45323</v>
      </c>
      <c r="G1252" s="36" t="str">
        <f>IF(I1252=0,"",INT(_xlfn.MAXIFS(Raw_Recharges!$D$2:$D$3001,Raw_Recharges!$B$2:$B$3001,A1252)))</f>
        <v/>
      </c>
      <c r="H1252" s="12" t="str">
        <f>IF(I1252=0,"",RFM_Method!$C$5-G1252)</f>
        <v/>
      </c>
      <c r="I1252" s="12">
        <f>COUNTIFS(Raw_Recharges!$B$2:$B$3001,A1252)</f>
        <v>0</v>
      </c>
      <c r="J1252" s="37" t="str">
        <f>IF(I1252=0,"",SUMIFS(Raw_Recharges!$E$2:$E$3001,Raw_Recharges!$B$2:$B$3001,A1252))</f>
        <v/>
      </c>
      <c r="K1252" s="38">
        <f>IF(I1252=0,0,IF(H1252&lt;=RFM_Method!$C$22,5,IF(H1252&lt;=RFM_Method!$C$23,4,IF(H1252&lt;=RFM_Method!$C$24,3,IF(H1252&lt;=RFM_Method!$C$25,2,1)))))</f>
        <v>0</v>
      </c>
      <c r="L1252" s="38">
        <f>IF(I1252=0,0,IF(I1252&gt;=RFM_Method!$E$22,5,IF(I1252&gt;=RFM_Method!$E$23,4,IF(I1252&gt;=RFM_Method!$E$24,3,IF(I1252&gt;=RFM_Method!$E$25,2,1)))))</f>
        <v>0</v>
      </c>
      <c r="M1252" s="38">
        <f>IF(I1252=0,0,IF(J1252&gt;=RFM_Method!$D$25,5,IF(J1252&gt;=RFM_Method!$D$24,4,IF(J1252&gt;=RFM_Method!$D$23,3,IF(J1252&gt;=RFM_Method!$D$22,2,1)))))</f>
        <v>0</v>
      </c>
      <c r="N1252" s="38" t="str">
        <f t="shared" si="57"/>
        <v>000</v>
      </c>
      <c r="O1252" s="38">
        <f t="shared" si="58"/>
        <v>0</v>
      </c>
      <c r="P1252" s="38">
        <f t="shared" si="59"/>
        <v>0</v>
      </c>
      <c r="Q1252" s="12" t="str">
        <f>IF(I1252=0,"Never Recharged",INDEX(RFM_Method!$C$32:$G$36,6-K1252,P1252))</f>
        <v>Never Recharged</v>
      </c>
      <c r="R1252" s="39">
        <f>SUMIFS(Raw_DataUsage!$D$2:$D$5001,Raw_DataUsage!$B$2:$B$5001,A1252)/1024</f>
        <v>5.5230175781250006</v>
      </c>
      <c r="S1252" s="40">
        <f>SUMIFS(Raw_Calls!$D$2:$D$5001,Raw_Calls!$B$2:$B$5001,A1252)/60</f>
        <v>102.86666666666666</v>
      </c>
      <c r="T1252" s="38" t="str">
        <f>IF(COUNTIFS(Raw_Subscriptions!$B$2:$B$3001,A1252,Raw_Subscriptions!$F$2:$F$3001,"Active")&gt;0,"Yes","No")</f>
        <v>No</v>
      </c>
    </row>
    <row r="1253" spans="1:20" x14ac:dyDescent="0.3">
      <c r="A1253" s="13" t="str">
        <f>Raw_Customers!A1250</f>
        <v>C001249</v>
      </c>
      <c r="B1253" s="13" t="str">
        <f>Raw_Customers!B1250</f>
        <v>Rahul Kumar</v>
      </c>
      <c r="C1253" s="13" t="str">
        <f>Raw_Customers!E1250</f>
        <v>Hyderabad</v>
      </c>
      <c r="D1253" s="13" t="str">
        <f>Raw_Customers!F1250</f>
        <v>UP East</v>
      </c>
      <c r="E1253" s="13" t="str">
        <f>Raw_Customers!H1250</f>
        <v>Inactive</v>
      </c>
      <c r="F1253" s="35">
        <f>Raw_Customers!G1250</f>
        <v>45363</v>
      </c>
      <c r="G1253" s="36" t="str">
        <f>IF(I1253=0,"",INT(_xlfn.MAXIFS(Raw_Recharges!$D$2:$D$3001,Raw_Recharges!$B$2:$B$3001,A1253)))</f>
        <v/>
      </c>
      <c r="H1253" s="12" t="str">
        <f>IF(I1253=0,"",RFM_Method!$C$5-G1253)</f>
        <v/>
      </c>
      <c r="I1253" s="12">
        <f>COUNTIFS(Raw_Recharges!$B$2:$B$3001,A1253)</f>
        <v>0</v>
      </c>
      <c r="J1253" s="37" t="str">
        <f>IF(I1253=0,"",SUMIFS(Raw_Recharges!$E$2:$E$3001,Raw_Recharges!$B$2:$B$3001,A1253))</f>
        <v/>
      </c>
      <c r="K1253" s="38">
        <f>IF(I1253=0,0,IF(H1253&lt;=RFM_Method!$C$22,5,IF(H1253&lt;=RFM_Method!$C$23,4,IF(H1253&lt;=RFM_Method!$C$24,3,IF(H1253&lt;=RFM_Method!$C$25,2,1)))))</f>
        <v>0</v>
      </c>
      <c r="L1253" s="38">
        <f>IF(I1253=0,0,IF(I1253&gt;=RFM_Method!$E$22,5,IF(I1253&gt;=RFM_Method!$E$23,4,IF(I1253&gt;=RFM_Method!$E$24,3,IF(I1253&gt;=RFM_Method!$E$25,2,1)))))</f>
        <v>0</v>
      </c>
      <c r="M1253" s="38">
        <f>IF(I1253=0,0,IF(J1253&gt;=RFM_Method!$D$25,5,IF(J1253&gt;=RFM_Method!$D$24,4,IF(J1253&gt;=RFM_Method!$D$23,3,IF(J1253&gt;=RFM_Method!$D$22,2,1)))))</f>
        <v>0</v>
      </c>
      <c r="N1253" s="38" t="str">
        <f t="shared" si="57"/>
        <v>000</v>
      </c>
      <c r="O1253" s="38">
        <f t="shared" si="58"/>
        <v>0</v>
      </c>
      <c r="P1253" s="38">
        <f t="shared" si="59"/>
        <v>0</v>
      </c>
      <c r="Q1253" s="12" t="str">
        <f>IF(I1253=0,"Never Recharged",INDEX(RFM_Method!$C$32:$G$36,6-K1253,P1253))</f>
        <v>Never Recharged</v>
      </c>
      <c r="R1253" s="39">
        <f>SUMIFS(Raw_DataUsage!$D$2:$D$5001,Raw_DataUsage!$B$2:$B$5001,A1253)/1024</f>
        <v>3.2371582031249999</v>
      </c>
      <c r="S1253" s="40">
        <f>SUMIFS(Raw_Calls!$D$2:$D$5001,Raw_Calls!$B$2:$B$5001,A1253)/60</f>
        <v>36.266666666666666</v>
      </c>
      <c r="T1253" s="38" t="str">
        <f>IF(COUNTIFS(Raw_Subscriptions!$B$2:$B$3001,A1253,Raw_Subscriptions!$F$2:$F$3001,"Active")&gt;0,"Yes","No")</f>
        <v>No</v>
      </c>
    </row>
    <row r="1254" spans="1:20" x14ac:dyDescent="0.3">
      <c r="A1254" s="13" t="str">
        <f>Raw_Customers!A1251</f>
        <v>C001250</v>
      </c>
      <c r="B1254" s="13" t="str">
        <f>Raw_Customers!B1251</f>
        <v>Vikram Kumar</v>
      </c>
      <c r="C1254" s="13" t="str">
        <f>Raw_Customers!E1251</f>
        <v>Bangalore</v>
      </c>
      <c r="D1254" s="13" t="str">
        <f>Raw_Customers!F1251</f>
        <v>Delhi NCR</v>
      </c>
      <c r="E1254" s="13" t="str">
        <f>Raw_Customers!H1251</f>
        <v>Inactive</v>
      </c>
      <c r="F1254" s="35">
        <f>Raw_Customers!G1251</f>
        <v>44208</v>
      </c>
      <c r="G1254" s="36">
        <f>IF(I1254=0,"",INT(_xlfn.MAXIFS(Raw_Recharges!$D$2:$D$3001,Raw_Recharges!$B$2:$B$3001,A1254)))</f>
        <v>45932</v>
      </c>
      <c r="H1254" s="12">
        <f>IF(I1254=0,"",RFM_Method!$C$5-G1254)</f>
        <v>122</v>
      </c>
      <c r="I1254" s="12">
        <f>COUNTIFS(Raw_Recharges!$B$2:$B$3001,A1254)</f>
        <v>2</v>
      </c>
      <c r="J1254" s="37">
        <f>IF(I1254=0,"",SUMIFS(Raw_Recharges!$E$2:$E$3001,Raw_Recharges!$B$2:$B$3001,A1254))</f>
        <v>1165</v>
      </c>
      <c r="K1254" s="38">
        <f>IF(I1254=0,0,IF(H1254&lt;=RFM_Method!$C$22,5,IF(H1254&lt;=RFM_Method!$C$23,4,IF(H1254&lt;=RFM_Method!$C$24,3,IF(H1254&lt;=RFM_Method!$C$25,2,1)))))</f>
        <v>3</v>
      </c>
      <c r="L1254" s="38">
        <f>IF(I1254=0,0,IF(I1254&gt;=RFM_Method!$E$22,5,IF(I1254&gt;=RFM_Method!$E$23,4,IF(I1254&gt;=RFM_Method!$E$24,3,IF(I1254&gt;=RFM_Method!$E$25,2,1)))))</f>
        <v>2</v>
      </c>
      <c r="M1254" s="38">
        <f>IF(I1254=0,0,IF(J1254&gt;=RFM_Method!$D$25,5,IF(J1254&gt;=RFM_Method!$D$24,4,IF(J1254&gt;=RFM_Method!$D$23,3,IF(J1254&gt;=RFM_Method!$D$22,2,1)))))</f>
        <v>4</v>
      </c>
      <c r="N1254" s="38" t="str">
        <f t="shared" si="57"/>
        <v>324</v>
      </c>
      <c r="O1254" s="38">
        <f t="shared" si="58"/>
        <v>9</v>
      </c>
      <c r="P1254" s="38">
        <f t="shared" si="59"/>
        <v>3</v>
      </c>
      <c r="Q1254" s="12" t="str">
        <f>IF(I1254=0,"Never Recharged",INDEX(RFM_Method!$C$32:$G$36,6-K1254,P1254))</f>
        <v>Need Attention</v>
      </c>
      <c r="R1254" s="39">
        <f>SUMIFS(Raw_DataUsage!$D$2:$D$5001,Raw_DataUsage!$B$2:$B$5001,A1254)/1024</f>
        <v>6.3638964843750001</v>
      </c>
      <c r="S1254" s="40">
        <f>SUMIFS(Raw_Calls!$D$2:$D$5001,Raw_Calls!$B$2:$B$5001,A1254)/60</f>
        <v>105.05</v>
      </c>
      <c r="T1254" s="38" t="str">
        <f>IF(COUNTIFS(Raw_Subscriptions!$B$2:$B$3001,A1254,Raw_Subscriptions!$F$2:$F$3001,"Active")&gt;0,"Yes","No")</f>
        <v>No</v>
      </c>
    </row>
    <row r="1255" spans="1:20" x14ac:dyDescent="0.3">
      <c r="A1255" s="13" t="str">
        <f>Raw_Customers!A1252</f>
        <v>C001251</v>
      </c>
      <c r="B1255" s="13" t="str">
        <f>Raw_Customers!B1252</f>
        <v>Simran Sharma</v>
      </c>
      <c r="C1255" s="13" t="str">
        <f>Raw_Customers!E1252</f>
        <v>Delhi</v>
      </c>
      <c r="D1255" s="13" t="str">
        <f>Raw_Customers!F1252</f>
        <v>Punjab</v>
      </c>
      <c r="E1255" s="13" t="str">
        <f>Raw_Customers!H1252</f>
        <v>Active</v>
      </c>
      <c r="F1255" s="35">
        <f>Raw_Customers!G1252</f>
        <v>44776</v>
      </c>
      <c r="G1255" s="36">
        <f>IF(I1255=0,"",INT(_xlfn.MAXIFS(Raw_Recharges!$D$2:$D$3001,Raw_Recharges!$B$2:$B$3001,A1255)))</f>
        <v>45963</v>
      </c>
      <c r="H1255" s="12">
        <f>IF(I1255=0,"",RFM_Method!$C$5-G1255)</f>
        <v>91</v>
      </c>
      <c r="I1255" s="12">
        <f>COUNTIFS(Raw_Recharges!$B$2:$B$3001,A1255)</f>
        <v>4</v>
      </c>
      <c r="J1255" s="37">
        <f>IF(I1255=0,"",SUMIFS(Raw_Recharges!$E$2:$E$3001,Raw_Recharges!$B$2:$B$3001,A1255))</f>
        <v>6196</v>
      </c>
      <c r="K1255" s="38">
        <f>IF(I1255=0,0,IF(H1255&lt;=RFM_Method!$C$22,5,IF(H1255&lt;=RFM_Method!$C$23,4,IF(H1255&lt;=RFM_Method!$C$24,3,IF(H1255&lt;=RFM_Method!$C$25,2,1)))))</f>
        <v>3</v>
      </c>
      <c r="L1255" s="38">
        <f>IF(I1255=0,0,IF(I1255&gt;=RFM_Method!$E$22,5,IF(I1255&gt;=RFM_Method!$E$23,4,IF(I1255&gt;=RFM_Method!$E$24,3,IF(I1255&gt;=RFM_Method!$E$25,2,1)))))</f>
        <v>4</v>
      </c>
      <c r="M1255" s="38">
        <f>IF(I1255=0,0,IF(J1255&gt;=RFM_Method!$D$25,5,IF(J1255&gt;=RFM_Method!$D$24,4,IF(J1255&gt;=RFM_Method!$D$23,3,IF(J1255&gt;=RFM_Method!$D$22,2,1)))))</f>
        <v>5</v>
      </c>
      <c r="N1255" s="38" t="str">
        <f t="shared" si="57"/>
        <v>345</v>
      </c>
      <c r="O1255" s="38">
        <f t="shared" si="58"/>
        <v>12</v>
      </c>
      <c r="P1255" s="38">
        <f t="shared" si="59"/>
        <v>5</v>
      </c>
      <c r="Q1255" s="12" t="str">
        <f>IF(I1255=0,"Never Recharged",INDEX(RFM_Method!$C$32:$G$36,6-K1255,P1255))</f>
        <v>Loyal Customers</v>
      </c>
      <c r="R1255" s="39">
        <f>SUMIFS(Raw_DataUsage!$D$2:$D$5001,Raw_DataUsage!$B$2:$B$5001,A1255)/1024</f>
        <v>5.2563671875000004</v>
      </c>
      <c r="S1255" s="40">
        <f>SUMIFS(Raw_Calls!$D$2:$D$5001,Raw_Calls!$B$2:$B$5001,A1255)/60</f>
        <v>29.05</v>
      </c>
      <c r="T1255" s="38" t="str">
        <f>IF(COUNTIFS(Raw_Subscriptions!$B$2:$B$3001,A1255,Raw_Subscriptions!$F$2:$F$3001,"Active")&gt;0,"Yes","No")</f>
        <v>No</v>
      </c>
    </row>
    <row r="1256" spans="1:20" x14ac:dyDescent="0.3">
      <c r="A1256" s="13" t="str">
        <f>Raw_Customers!A1253</f>
        <v>C001252</v>
      </c>
      <c r="B1256" s="13" t="str">
        <f>Raw_Customers!B1253</f>
        <v>Amit Reddy</v>
      </c>
      <c r="C1256" s="13" t="str">
        <f>Raw_Customers!E1253</f>
        <v>Bangalore</v>
      </c>
      <c r="D1256" s="13" t="str">
        <f>Raw_Customers!F1253</f>
        <v>Mumbai</v>
      </c>
      <c r="E1256" s="13" t="str">
        <f>Raw_Customers!H1253</f>
        <v>Active</v>
      </c>
      <c r="F1256" s="35">
        <f>Raw_Customers!G1253</f>
        <v>45380</v>
      </c>
      <c r="G1256" s="36">
        <f>IF(I1256=0,"",INT(_xlfn.MAXIFS(Raw_Recharges!$D$2:$D$3001,Raw_Recharges!$B$2:$B$3001,A1256)))</f>
        <v>45864</v>
      </c>
      <c r="H1256" s="12">
        <f>IF(I1256=0,"",RFM_Method!$C$5-G1256)</f>
        <v>190</v>
      </c>
      <c r="I1256" s="12">
        <f>COUNTIFS(Raw_Recharges!$B$2:$B$3001,A1256)</f>
        <v>1</v>
      </c>
      <c r="J1256" s="37">
        <f>IF(I1256=0,"",SUMIFS(Raw_Recharges!$E$2:$E$3001,Raw_Recharges!$B$2:$B$3001,A1256))</f>
        <v>499</v>
      </c>
      <c r="K1256" s="38">
        <f>IF(I1256=0,0,IF(H1256&lt;=RFM_Method!$C$22,5,IF(H1256&lt;=RFM_Method!$C$23,4,IF(H1256&lt;=RFM_Method!$C$24,3,IF(H1256&lt;=RFM_Method!$C$25,2,1)))))</f>
        <v>2</v>
      </c>
      <c r="L1256" s="38">
        <f>IF(I1256=0,0,IF(I1256&gt;=RFM_Method!$E$22,5,IF(I1256&gt;=RFM_Method!$E$23,4,IF(I1256&gt;=RFM_Method!$E$24,3,IF(I1256&gt;=RFM_Method!$E$25,2,1)))))</f>
        <v>1</v>
      </c>
      <c r="M1256" s="38">
        <f>IF(I1256=0,0,IF(J1256&gt;=RFM_Method!$D$25,5,IF(J1256&gt;=RFM_Method!$D$24,4,IF(J1256&gt;=RFM_Method!$D$23,3,IF(J1256&gt;=RFM_Method!$D$22,2,1)))))</f>
        <v>2</v>
      </c>
      <c r="N1256" s="38" t="str">
        <f t="shared" si="57"/>
        <v>212</v>
      </c>
      <c r="O1256" s="38">
        <f t="shared" si="58"/>
        <v>5</v>
      </c>
      <c r="P1256" s="38">
        <f t="shared" si="59"/>
        <v>2</v>
      </c>
      <c r="Q1256" s="12" t="str">
        <f>IF(I1256=0,"Never Recharged",INDEX(RFM_Method!$C$32:$G$36,6-K1256,P1256))</f>
        <v>About to Sleep</v>
      </c>
      <c r="R1256" s="39">
        <f>SUMIFS(Raw_DataUsage!$D$2:$D$5001,Raw_DataUsage!$B$2:$B$5001,A1256)/1024</f>
        <v>0</v>
      </c>
      <c r="S1256" s="40">
        <f>SUMIFS(Raw_Calls!$D$2:$D$5001,Raw_Calls!$B$2:$B$5001,A1256)/60</f>
        <v>0</v>
      </c>
      <c r="T1256" s="38" t="str">
        <f>IF(COUNTIFS(Raw_Subscriptions!$B$2:$B$3001,A1256,Raw_Subscriptions!$F$2:$F$3001,"Active")&gt;0,"Yes","No")</f>
        <v>No</v>
      </c>
    </row>
    <row r="1257" spans="1:20" x14ac:dyDescent="0.3">
      <c r="A1257" s="13" t="str">
        <f>Raw_Customers!A1254</f>
        <v>C001253</v>
      </c>
      <c r="B1257" s="13" t="str">
        <f>Raw_Customers!B1254</f>
        <v>Suresh Yadav</v>
      </c>
      <c r="C1257" s="13" t="str">
        <f>Raw_Customers!E1254</f>
        <v>Mumbai</v>
      </c>
      <c r="D1257" s="13" t="str">
        <f>Raw_Customers!F1254</f>
        <v>Gujarat</v>
      </c>
      <c r="E1257" s="13" t="str">
        <f>Raw_Customers!H1254</f>
        <v>Active</v>
      </c>
      <c r="F1257" s="35">
        <f>Raw_Customers!G1254</f>
        <v>45013</v>
      </c>
      <c r="G1257" s="36">
        <f>IF(I1257=0,"",INT(_xlfn.MAXIFS(Raw_Recharges!$D$2:$D$3001,Raw_Recharges!$B$2:$B$3001,A1257)))</f>
        <v>45760</v>
      </c>
      <c r="H1257" s="12">
        <f>IF(I1257=0,"",RFM_Method!$C$5-G1257)</f>
        <v>294</v>
      </c>
      <c r="I1257" s="12">
        <f>COUNTIFS(Raw_Recharges!$B$2:$B$3001,A1257)</f>
        <v>1</v>
      </c>
      <c r="J1257" s="37">
        <f>IF(I1257=0,"",SUMIFS(Raw_Recharges!$E$2:$E$3001,Raw_Recharges!$B$2:$B$3001,A1257))</f>
        <v>148</v>
      </c>
      <c r="K1257" s="38">
        <f>IF(I1257=0,0,IF(H1257&lt;=RFM_Method!$C$22,5,IF(H1257&lt;=RFM_Method!$C$23,4,IF(H1257&lt;=RFM_Method!$C$24,3,IF(H1257&lt;=RFM_Method!$C$25,2,1)))))</f>
        <v>1</v>
      </c>
      <c r="L1257" s="38">
        <f>IF(I1257=0,0,IF(I1257&gt;=RFM_Method!$E$22,5,IF(I1257&gt;=RFM_Method!$E$23,4,IF(I1257&gt;=RFM_Method!$E$24,3,IF(I1257&gt;=RFM_Method!$E$25,2,1)))))</f>
        <v>1</v>
      </c>
      <c r="M1257" s="38">
        <f>IF(I1257=0,0,IF(J1257&gt;=RFM_Method!$D$25,5,IF(J1257&gt;=RFM_Method!$D$24,4,IF(J1257&gt;=RFM_Method!$D$23,3,IF(J1257&gt;=RFM_Method!$D$22,2,1)))))</f>
        <v>1</v>
      </c>
      <c r="N1257" s="38" t="str">
        <f t="shared" si="57"/>
        <v>111</v>
      </c>
      <c r="O1257" s="38">
        <f t="shared" si="58"/>
        <v>3</v>
      </c>
      <c r="P1257" s="38">
        <f t="shared" si="59"/>
        <v>1</v>
      </c>
      <c r="Q1257" s="12" t="str">
        <f>IF(I1257=0,"Never Recharged",INDEX(RFM_Method!$C$32:$G$36,6-K1257,P1257))</f>
        <v>Lost</v>
      </c>
      <c r="R1257" s="39">
        <f>SUMIFS(Raw_DataUsage!$D$2:$D$5001,Raw_DataUsage!$B$2:$B$5001,A1257)/1024</f>
        <v>1.8265429687500001</v>
      </c>
      <c r="S1257" s="40">
        <f>SUMIFS(Raw_Calls!$D$2:$D$5001,Raw_Calls!$B$2:$B$5001,A1257)/60</f>
        <v>114.8</v>
      </c>
      <c r="T1257" s="38" t="str">
        <f>IF(COUNTIFS(Raw_Subscriptions!$B$2:$B$3001,A1257,Raw_Subscriptions!$F$2:$F$3001,"Active")&gt;0,"Yes","No")</f>
        <v>Yes</v>
      </c>
    </row>
    <row r="1258" spans="1:20" x14ac:dyDescent="0.3">
      <c r="A1258" s="13" t="str">
        <f>Raw_Customers!A1255</f>
        <v>C001254</v>
      </c>
      <c r="B1258" s="13" t="str">
        <f>Raw_Customers!B1255</f>
        <v>Vikram Patel</v>
      </c>
      <c r="C1258" s="13" t="str">
        <f>Raw_Customers!E1255</f>
        <v>Pune</v>
      </c>
      <c r="D1258" s="13" t="str">
        <f>Raw_Customers!F1255</f>
        <v>Telangana</v>
      </c>
      <c r="E1258" s="13" t="str">
        <f>Raw_Customers!H1255</f>
        <v>Active</v>
      </c>
      <c r="F1258" s="35">
        <f>Raw_Customers!G1255</f>
        <v>45273</v>
      </c>
      <c r="G1258" s="36">
        <f>IF(I1258=0,"",INT(_xlfn.MAXIFS(Raw_Recharges!$D$2:$D$3001,Raw_Recharges!$B$2:$B$3001,A1258)))</f>
        <v>45992</v>
      </c>
      <c r="H1258" s="12">
        <f>IF(I1258=0,"",RFM_Method!$C$5-G1258)</f>
        <v>62</v>
      </c>
      <c r="I1258" s="12">
        <f>COUNTIFS(Raw_Recharges!$B$2:$B$3001,A1258)</f>
        <v>2</v>
      </c>
      <c r="J1258" s="37">
        <f>IF(I1258=0,"",SUMIFS(Raw_Recharges!$E$2:$E$3001,Raw_Recharges!$B$2:$B$3001,A1258))</f>
        <v>3147</v>
      </c>
      <c r="K1258" s="38">
        <f>IF(I1258=0,0,IF(H1258&lt;=RFM_Method!$C$22,5,IF(H1258&lt;=RFM_Method!$C$23,4,IF(H1258&lt;=RFM_Method!$C$24,3,IF(H1258&lt;=RFM_Method!$C$25,2,1)))))</f>
        <v>4</v>
      </c>
      <c r="L1258" s="38">
        <f>IF(I1258=0,0,IF(I1258&gt;=RFM_Method!$E$22,5,IF(I1258&gt;=RFM_Method!$E$23,4,IF(I1258&gt;=RFM_Method!$E$24,3,IF(I1258&gt;=RFM_Method!$E$25,2,1)))))</f>
        <v>2</v>
      </c>
      <c r="M1258" s="38">
        <f>IF(I1258=0,0,IF(J1258&gt;=RFM_Method!$D$25,5,IF(J1258&gt;=RFM_Method!$D$24,4,IF(J1258&gt;=RFM_Method!$D$23,3,IF(J1258&gt;=RFM_Method!$D$22,2,1)))))</f>
        <v>5</v>
      </c>
      <c r="N1258" s="38" t="str">
        <f t="shared" si="57"/>
        <v>425</v>
      </c>
      <c r="O1258" s="38">
        <f t="shared" si="58"/>
        <v>11</v>
      </c>
      <c r="P1258" s="38">
        <f t="shared" si="59"/>
        <v>4</v>
      </c>
      <c r="Q1258" s="12" t="str">
        <f>IF(I1258=0,"Never Recharged",INDEX(RFM_Method!$C$32:$G$36,6-K1258,P1258))</f>
        <v>Loyal Customers</v>
      </c>
      <c r="R1258" s="39">
        <f>SUMIFS(Raw_DataUsage!$D$2:$D$5001,Raw_DataUsage!$B$2:$B$5001,A1258)/1024</f>
        <v>9.6149414062500007</v>
      </c>
      <c r="S1258" s="40">
        <f>SUMIFS(Raw_Calls!$D$2:$D$5001,Raw_Calls!$B$2:$B$5001,A1258)/60</f>
        <v>47.68333333333333</v>
      </c>
      <c r="T1258" s="38" t="str">
        <f>IF(COUNTIFS(Raw_Subscriptions!$B$2:$B$3001,A1258,Raw_Subscriptions!$F$2:$F$3001,"Active")&gt;0,"Yes","No")</f>
        <v>No</v>
      </c>
    </row>
    <row r="1259" spans="1:20" x14ac:dyDescent="0.3">
      <c r="A1259" s="13" t="str">
        <f>Raw_Customers!A1256</f>
        <v>C001255</v>
      </c>
      <c r="B1259" s="13" t="str">
        <f>Raw_Customers!B1256</f>
        <v>Amit Singh</v>
      </c>
      <c r="C1259" s="13" t="str">
        <f>Raw_Customers!E1256</f>
        <v>Bangalore</v>
      </c>
      <c r="D1259" s="13" t="str">
        <f>Raw_Customers!F1256</f>
        <v>Tamil Nadu</v>
      </c>
      <c r="E1259" s="13" t="str">
        <f>Raw_Customers!H1256</f>
        <v>Active</v>
      </c>
      <c r="F1259" s="35">
        <f>Raw_Customers!G1256</f>
        <v>44222</v>
      </c>
      <c r="G1259" s="36">
        <f>IF(I1259=0,"",INT(_xlfn.MAXIFS(Raw_Recharges!$D$2:$D$3001,Raw_Recharges!$B$2:$B$3001,A1259)))</f>
        <v>46020</v>
      </c>
      <c r="H1259" s="12">
        <f>IF(I1259=0,"",RFM_Method!$C$5-G1259)</f>
        <v>34</v>
      </c>
      <c r="I1259" s="12">
        <f>COUNTIFS(Raw_Recharges!$B$2:$B$3001,A1259)</f>
        <v>1</v>
      </c>
      <c r="J1259" s="37">
        <f>IF(I1259=0,"",SUMIFS(Raw_Recharges!$E$2:$E$3001,Raw_Recharges!$B$2:$B$3001,A1259))</f>
        <v>2999</v>
      </c>
      <c r="K1259" s="38">
        <f>IF(I1259=0,0,IF(H1259&lt;=RFM_Method!$C$22,5,IF(H1259&lt;=RFM_Method!$C$23,4,IF(H1259&lt;=RFM_Method!$C$24,3,IF(H1259&lt;=RFM_Method!$C$25,2,1)))))</f>
        <v>5</v>
      </c>
      <c r="L1259" s="38">
        <f>IF(I1259=0,0,IF(I1259&gt;=RFM_Method!$E$22,5,IF(I1259&gt;=RFM_Method!$E$23,4,IF(I1259&gt;=RFM_Method!$E$24,3,IF(I1259&gt;=RFM_Method!$E$25,2,1)))))</f>
        <v>1</v>
      </c>
      <c r="M1259" s="38">
        <f>IF(I1259=0,0,IF(J1259&gt;=RFM_Method!$D$25,5,IF(J1259&gt;=RFM_Method!$D$24,4,IF(J1259&gt;=RFM_Method!$D$23,3,IF(J1259&gt;=RFM_Method!$D$22,2,1)))))</f>
        <v>5</v>
      </c>
      <c r="N1259" s="38" t="str">
        <f t="shared" si="57"/>
        <v>515</v>
      </c>
      <c r="O1259" s="38">
        <f t="shared" si="58"/>
        <v>11</v>
      </c>
      <c r="P1259" s="38">
        <f t="shared" si="59"/>
        <v>3</v>
      </c>
      <c r="Q1259" s="12" t="str">
        <f>IF(I1259=0,"Never Recharged",INDEX(RFM_Method!$C$32:$G$36,6-K1259,P1259))</f>
        <v>Potential Loyalist</v>
      </c>
      <c r="R1259" s="39">
        <f>SUMIFS(Raw_DataUsage!$D$2:$D$5001,Raw_DataUsage!$B$2:$B$5001,A1259)/1024</f>
        <v>5.3178125000000005</v>
      </c>
      <c r="S1259" s="40">
        <f>SUMIFS(Raw_Calls!$D$2:$D$5001,Raw_Calls!$B$2:$B$5001,A1259)/60</f>
        <v>81.599999999999994</v>
      </c>
      <c r="T1259" s="38" t="str">
        <f>IF(COUNTIFS(Raw_Subscriptions!$B$2:$B$3001,A1259,Raw_Subscriptions!$F$2:$F$3001,"Active")&gt;0,"Yes","No")</f>
        <v>Yes</v>
      </c>
    </row>
    <row r="1260" spans="1:20" x14ac:dyDescent="0.3">
      <c r="A1260" s="13" t="str">
        <f>Raw_Customers!A1257</f>
        <v>C001256</v>
      </c>
      <c r="B1260" s="13" t="str">
        <f>Raw_Customers!B1257</f>
        <v>Suresh Jha</v>
      </c>
      <c r="C1260" s="13" t="str">
        <f>Raw_Customers!E1257</f>
        <v>Delhi</v>
      </c>
      <c r="D1260" s="13" t="str">
        <f>Raw_Customers!F1257</f>
        <v>Gujarat</v>
      </c>
      <c r="E1260" s="13" t="str">
        <f>Raw_Customers!H1257</f>
        <v>Inactive</v>
      </c>
      <c r="F1260" s="35">
        <f>Raw_Customers!G1257</f>
        <v>44704</v>
      </c>
      <c r="G1260" s="36" t="str">
        <f>IF(I1260=0,"",INT(_xlfn.MAXIFS(Raw_Recharges!$D$2:$D$3001,Raw_Recharges!$B$2:$B$3001,A1260)))</f>
        <v/>
      </c>
      <c r="H1260" s="12" t="str">
        <f>IF(I1260=0,"",RFM_Method!$C$5-G1260)</f>
        <v/>
      </c>
      <c r="I1260" s="12">
        <f>COUNTIFS(Raw_Recharges!$B$2:$B$3001,A1260)</f>
        <v>0</v>
      </c>
      <c r="J1260" s="37" t="str">
        <f>IF(I1260=0,"",SUMIFS(Raw_Recharges!$E$2:$E$3001,Raw_Recharges!$B$2:$B$3001,A1260))</f>
        <v/>
      </c>
      <c r="K1260" s="38">
        <f>IF(I1260=0,0,IF(H1260&lt;=RFM_Method!$C$22,5,IF(H1260&lt;=RFM_Method!$C$23,4,IF(H1260&lt;=RFM_Method!$C$24,3,IF(H1260&lt;=RFM_Method!$C$25,2,1)))))</f>
        <v>0</v>
      </c>
      <c r="L1260" s="38">
        <f>IF(I1260=0,0,IF(I1260&gt;=RFM_Method!$E$22,5,IF(I1260&gt;=RFM_Method!$E$23,4,IF(I1260&gt;=RFM_Method!$E$24,3,IF(I1260&gt;=RFM_Method!$E$25,2,1)))))</f>
        <v>0</v>
      </c>
      <c r="M1260" s="38">
        <f>IF(I1260=0,0,IF(J1260&gt;=RFM_Method!$D$25,5,IF(J1260&gt;=RFM_Method!$D$24,4,IF(J1260&gt;=RFM_Method!$D$23,3,IF(J1260&gt;=RFM_Method!$D$22,2,1)))))</f>
        <v>0</v>
      </c>
      <c r="N1260" s="38" t="str">
        <f t="shared" si="57"/>
        <v>000</v>
      </c>
      <c r="O1260" s="38">
        <f t="shared" si="58"/>
        <v>0</v>
      </c>
      <c r="P1260" s="38">
        <f t="shared" si="59"/>
        <v>0</v>
      </c>
      <c r="Q1260" s="12" t="str">
        <f>IF(I1260=0,"Never Recharged",INDEX(RFM_Method!$C$32:$G$36,6-K1260,P1260))</f>
        <v>Never Recharged</v>
      </c>
      <c r="R1260" s="39">
        <f>SUMIFS(Raw_DataUsage!$D$2:$D$5001,Raw_DataUsage!$B$2:$B$5001,A1260)/1024</f>
        <v>1.8386914062499999</v>
      </c>
      <c r="S1260" s="40">
        <f>SUMIFS(Raw_Calls!$D$2:$D$5001,Raw_Calls!$B$2:$B$5001,A1260)/60</f>
        <v>65.36666666666666</v>
      </c>
      <c r="T1260" s="38" t="str">
        <f>IF(COUNTIFS(Raw_Subscriptions!$B$2:$B$3001,A1260,Raw_Subscriptions!$F$2:$F$3001,"Active")&gt;0,"Yes","No")</f>
        <v>No</v>
      </c>
    </row>
    <row r="1261" spans="1:20" x14ac:dyDescent="0.3">
      <c r="A1261" s="13" t="str">
        <f>Raw_Customers!A1258</f>
        <v>C001257</v>
      </c>
      <c r="B1261" s="13" t="str">
        <f>Raw_Customers!B1258</f>
        <v>Pooja Reddy</v>
      </c>
      <c r="C1261" s="13" t="str">
        <f>Raw_Customers!E1258</f>
        <v>Hyderabad</v>
      </c>
      <c r="D1261" s="13" t="str">
        <f>Raw_Customers!F1258</f>
        <v>Punjab</v>
      </c>
      <c r="E1261" s="13" t="str">
        <f>Raw_Customers!H1258</f>
        <v>Active</v>
      </c>
      <c r="F1261" s="35">
        <f>Raw_Customers!G1258</f>
        <v>44674</v>
      </c>
      <c r="G1261" s="36" t="str">
        <f>IF(I1261=0,"",INT(_xlfn.MAXIFS(Raw_Recharges!$D$2:$D$3001,Raw_Recharges!$B$2:$B$3001,A1261)))</f>
        <v/>
      </c>
      <c r="H1261" s="12" t="str">
        <f>IF(I1261=0,"",RFM_Method!$C$5-G1261)</f>
        <v/>
      </c>
      <c r="I1261" s="12">
        <f>COUNTIFS(Raw_Recharges!$B$2:$B$3001,A1261)</f>
        <v>0</v>
      </c>
      <c r="J1261" s="37" t="str">
        <f>IF(I1261=0,"",SUMIFS(Raw_Recharges!$E$2:$E$3001,Raw_Recharges!$B$2:$B$3001,A1261))</f>
        <v/>
      </c>
      <c r="K1261" s="38">
        <f>IF(I1261=0,0,IF(H1261&lt;=RFM_Method!$C$22,5,IF(H1261&lt;=RFM_Method!$C$23,4,IF(H1261&lt;=RFM_Method!$C$24,3,IF(H1261&lt;=RFM_Method!$C$25,2,1)))))</f>
        <v>0</v>
      </c>
      <c r="L1261" s="38">
        <f>IF(I1261=0,0,IF(I1261&gt;=RFM_Method!$E$22,5,IF(I1261&gt;=RFM_Method!$E$23,4,IF(I1261&gt;=RFM_Method!$E$24,3,IF(I1261&gt;=RFM_Method!$E$25,2,1)))))</f>
        <v>0</v>
      </c>
      <c r="M1261" s="38">
        <f>IF(I1261=0,0,IF(J1261&gt;=RFM_Method!$D$25,5,IF(J1261&gt;=RFM_Method!$D$24,4,IF(J1261&gt;=RFM_Method!$D$23,3,IF(J1261&gt;=RFM_Method!$D$22,2,1)))))</f>
        <v>0</v>
      </c>
      <c r="N1261" s="38" t="str">
        <f t="shared" si="57"/>
        <v>000</v>
      </c>
      <c r="O1261" s="38">
        <f t="shared" si="58"/>
        <v>0</v>
      </c>
      <c r="P1261" s="38">
        <f t="shared" si="59"/>
        <v>0</v>
      </c>
      <c r="Q1261" s="12" t="str">
        <f>IF(I1261=0,"Never Recharged",INDEX(RFM_Method!$C$32:$G$36,6-K1261,P1261))</f>
        <v>Never Recharged</v>
      </c>
      <c r="R1261" s="39">
        <f>SUMIFS(Raw_DataUsage!$D$2:$D$5001,Raw_DataUsage!$B$2:$B$5001,A1261)/1024</f>
        <v>2.088623046875</v>
      </c>
      <c r="S1261" s="40">
        <f>SUMIFS(Raw_Calls!$D$2:$D$5001,Raw_Calls!$B$2:$B$5001,A1261)/60</f>
        <v>117.2</v>
      </c>
      <c r="T1261" s="38" t="str">
        <f>IF(COUNTIFS(Raw_Subscriptions!$B$2:$B$3001,A1261,Raw_Subscriptions!$F$2:$F$3001,"Active")&gt;0,"Yes","No")</f>
        <v>No</v>
      </c>
    </row>
    <row r="1262" spans="1:20" x14ac:dyDescent="0.3">
      <c r="A1262" s="13" t="str">
        <f>Raw_Customers!A1259</f>
        <v>C001258</v>
      </c>
      <c r="B1262" s="13" t="str">
        <f>Raw_Customers!B1259</f>
        <v>Priya Singh</v>
      </c>
      <c r="C1262" s="13" t="str">
        <f>Raw_Customers!E1259</f>
        <v>Chennai</v>
      </c>
      <c r="D1262" s="13" t="str">
        <f>Raw_Customers!F1259</f>
        <v>Karnataka</v>
      </c>
      <c r="E1262" s="13" t="str">
        <f>Raw_Customers!H1259</f>
        <v>Active</v>
      </c>
      <c r="F1262" s="35">
        <f>Raw_Customers!G1259</f>
        <v>44651</v>
      </c>
      <c r="G1262" s="36">
        <f>IF(I1262=0,"",INT(_xlfn.MAXIFS(Raw_Recharges!$D$2:$D$3001,Raw_Recharges!$B$2:$B$3001,A1262)))</f>
        <v>46007</v>
      </c>
      <c r="H1262" s="12">
        <f>IF(I1262=0,"",RFM_Method!$C$5-G1262)</f>
        <v>47</v>
      </c>
      <c r="I1262" s="12">
        <f>COUNTIFS(Raw_Recharges!$B$2:$B$3001,A1262)</f>
        <v>4</v>
      </c>
      <c r="J1262" s="37">
        <f>IF(I1262=0,"",SUMIFS(Raw_Recharges!$E$2:$E$3001,Raw_Recharges!$B$2:$B$3001,A1262))</f>
        <v>3143</v>
      </c>
      <c r="K1262" s="38">
        <f>IF(I1262=0,0,IF(H1262&lt;=RFM_Method!$C$22,5,IF(H1262&lt;=RFM_Method!$C$23,4,IF(H1262&lt;=RFM_Method!$C$24,3,IF(H1262&lt;=RFM_Method!$C$25,2,1)))))</f>
        <v>4</v>
      </c>
      <c r="L1262" s="38">
        <f>IF(I1262=0,0,IF(I1262&gt;=RFM_Method!$E$22,5,IF(I1262&gt;=RFM_Method!$E$23,4,IF(I1262&gt;=RFM_Method!$E$24,3,IF(I1262&gt;=RFM_Method!$E$25,2,1)))))</f>
        <v>4</v>
      </c>
      <c r="M1262" s="38">
        <f>IF(I1262=0,0,IF(J1262&gt;=RFM_Method!$D$25,5,IF(J1262&gt;=RFM_Method!$D$24,4,IF(J1262&gt;=RFM_Method!$D$23,3,IF(J1262&gt;=RFM_Method!$D$22,2,1)))))</f>
        <v>5</v>
      </c>
      <c r="N1262" s="38" t="str">
        <f t="shared" si="57"/>
        <v>445</v>
      </c>
      <c r="O1262" s="38">
        <f t="shared" si="58"/>
        <v>13</v>
      </c>
      <c r="P1262" s="38">
        <f t="shared" si="59"/>
        <v>5</v>
      </c>
      <c r="Q1262" s="12" t="str">
        <f>IF(I1262=0,"Never Recharged",INDEX(RFM_Method!$C$32:$G$36,6-K1262,P1262))</f>
        <v>Champions</v>
      </c>
      <c r="R1262" s="39">
        <f>SUMIFS(Raw_DataUsage!$D$2:$D$5001,Raw_DataUsage!$B$2:$B$5001,A1262)/1024</f>
        <v>6.3160546875000003</v>
      </c>
      <c r="S1262" s="40">
        <f>SUMIFS(Raw_Calls!$D$2:$D$5001,Raw_Calls!$B$2:$B$5001,A1262)/60</f>
        <v>59.766666666666666</v>
      </c>
      <c r="T1262" s="38" t="str">
        <f>IF(COUNTIFS(Raw_Subscriptions!$B$2:$B$3001,A1262,Raw_Subscriptions!$F$2:$F$3001,"Active")&gt;0,"Yes","No")</f>
        <v>Yes</v>
      </c>
    </row>
    <row r="1263" spans="1:20" x14ac:dyDescent="0.3">
      <c r="A1263" s="13" t="str">
        <f>Raw_Customers!A1260</f>
        <v>C001259</v>
      </c>
      <c r="B1263" s="13" t="str">
        <f>Raw_Customers!B1260</f>
        <v>Amit Kumar</v>
      </c>
      <c r="C1263" s="13" t="str">
        <f>Raw_Customers!E1260</f>
        <v>Delhi</v>
      </c>
      <c r="D1263" s="13" t="str">
        <f>Raw_Customers!F1260</f>
        <v>Telangana</v>
      </c>
      <c r="E1263" s="13" t="str">
        <f>Raw_Customers!H1260</f>
        <v>Active</v>
      </c>
      <c r="F1263" s="35">
        <f>Raw_Customers!G1260</f>
        <v>44323</v>
      </c>
      <c r="G1263" s="36">
        <f>IF(I1263=0,"",INT(_xlfn.MAXIFS(Raw_Recharges!$D$2:$D$3001,Raw_Recharges!$B$2:$B$3001,A1263)))</f>
        <v>46003</v>
      </c>
      <c r="H1263" s="12">
        <f>IF(I1263=0,"",RFM_Method!$C$5-G1263)</f>
        <v>51</v>
      </c>
      <c r="I1263" s="12">
        <f>COUNTIFS(Raw_Recharges!$B$2:$B$3001,A1263)</f>
        <v>3</v>
      </c>
      <c r="J1263" s="37">
        <f>IF(I1263=0,"",SUMIFS(Raw_Recharges!$E$2:$E$3001,Raw_Recharges!$B$2:$B$3001,A1263))</f>
        <v>1847</v>
      </c>
      <c r="K1263" s="38">
        <f>IF(I1263=0,0,IF(H1263&lt;=RFM_Method!$C$22,5,IF(H1263&lt;=RFM_Method!$C$23,4,IF(H1263&lt;=RFM_Method!$C$24,3,IF(H1263&lt;=RFM_Method!$C$25,2,1)))))</f>
        <v>4</v>
      </c>
      <c r="L1263" s="38">
        <f>IF(I1263=0,0,IF(I1263&gt;=RFM_Method!$E$22,5,IF(I1263&gt;=RFM_Method!$E$23,4,IF(I1263&gt;=RFM_Method!$E$24,3,IF(I1263&gt;=RFM_Method!$E$25,2,1)))))</f>
        <v>3</v>
      </c>
      <c r="M1263" s="38">
        <f>IF(I1263=0,0,IF(J1263&gt;=RFM_Method!$D$25,5,IF(J1263&gt;=RFM_Method!$D$24,4,IF(J1263&gt;=RFM_Method!$D$23,3,IF(J1263&gt;=RFM_Method!$D$22,2,1)))))</f>
        <v>4</v>
      </c>
      <c r="N1263" s="38" t="str">
        <f t="shared" si="57"/>
        <v>434</v>
      </c>
      <c r="O1263" s="38">
        <f t="shared" si="58"/>
        <v>11</v>
      </c>
      <c r="P1263" s="38">
        <f t="shared" si="59"/>
        <v>4</v>
      </c>
      <c r="Q1263" s="12" t="str">
        <f>IF(I1263=0,"Never Recharged",INDEX(RFM_Method!$C$32:$G$36,6-K1263,P1263))</f>
        <v>Loyal Customers</v>
      </c>
      <c r="R1263" s="39">
        <f>SUMIFS(Raw_DataUsage!$D$2:$D$5001,Raw_DataUsage!$B$2:$B$5001,A1263)/1024</f>
        <v>1.9285253906249999</v>
      </c>
      <c r="S1263" s="40">
        <f>SUMIFS(Raw_Calls!$D$2:$D$5001,Raw_Calls!$B$2:$B$5001,A1263)/60</f>
        <v>42.983333333333334</v>
      </c>
      <c r="T1263" s="38" t="str">
        <f>IF(COUNTIFS(Raw_Subscriptions!$B$2:$B$3001,A1263,Raw_Subscriptions!$F$2:$F$3001,"Active")&gt;0,"Yes","No")</f>
        <v>No</v>
      </c>
    </row>
    <row r="1264" spans="1:20" x14ac:dyDescent="0.3">
      <c r="A1264" s="13" t="str">
        <f>Raw_Customers!A1261</f>
        <v>C001260</v>
      </c>
      <c r="B1264" s="13" t="str">
        <f>Raw_Customers!B1261</f>
        <v>Suresh Jha</v>
      </c>
      <c r="C1264" s="13" t="str">
        <f>Raw_Customers!E1261</f>
        <v>Delhi</v>
      </c>
      <c r="D1264" s="13" t="str">
        <f>Raw_Customers!F1261</f>
        <v>West Bengal</v>
      </c>
      <c r="E1264" s="13" t="str">
        <f>Raw_Customers!H1261</f>
        <v>Active</v>
      </c>
      <c r="F1264" s="35">
        <f>Raw_Customers!G1261</f>
        <v>45228</v>
      </c>
      <c r="G1264" s="36">
        <f>IF(I1264=0,"",INT(_xlfn.MAXIFS(Raw_Recharges!$D$2:$D$3001,Raw_Recharges!$B$2:$B$3001,A1264)))</f>
        <v>45788</v>
      </c>
      <c r="H1264" s="12">
        <f>IF(I1264=0,"",RFM_Method!$C$5-G1264)</f>
        <v>266</v>
      </c>
      <c r="I1264" s="12">
        <f>COUNTIFS(Raw_Recharges!$B$2:$B$3001,A1264)</f>
        <v>1</v>
      </c>
      <c r="J1264" s="37">
        <f>IF(I1264=0,"",SUMIFS(Raw_Recharges!$E$2:$E$3001,Raw_Recharges!$B$2:$B$3001,A1264))</f>
        <v>2999</v>
      </c>
      <c r="K1264" s="38">
        <f>IF(I1264=0,0,IF(H1264&lt;=RFM_Method!$C$22,5,IF(H1264&lt;=RFM_Method!$C$23,4,IF(H1264&lt;=RFM_Method!$C$24,3,IF(H1264&lt;=RFM_Method!$C$25,2,1)))))</f>
        <v>1</v>
      </c>
      <c r="L1264" s="38">
        <f>IF(I1264=0,0,IF(I1264&gt;=RFM_Method!$E$22,5,IF(I1264&gt;=RFM_Method!$E$23,4,IF(I1264&gt;=RFM_Method!$E$24,3,IF(I1264&gt;=RFM_Method!$E$25,2,1)))))</f>
        <v>1</v>
      </c>
      <c r="M1264" s="38">
        <f>IF(I1264=0,0,IF(J1264&gt;=RFM_Method!$D$25,5,IF(J1264&gt;=RFM_Method!$D$24,4,IF(J1264&gt;=RFM_Method!$D$23,3,IF(J1264&gt;=RFM_Method!$D$22,2,1)))))</f>
        <v>5</v>
      </c>
      <c r="N1264" s="38" t="str">
        <f t="shared" si="57"/>
        <v>115</v>
      </c>
      <c r="O1264" s="38">
        <f t="shared" si="58"/>
        <v>7</v>
      </c>
      <c r="P1264" s="38">
        <f t="shared" si="59"/>
        <v>3</v>
      </c>
      <c r="Q1264" s="12" t="str">
        <f>IF(I1264=0,"Never Recharged",INDEX(RFM_Method!$C$32:$G$36,6-K1264,P1264))</f>
        <v>At Risk</v>
      </c>
      <c r="R1264" s="39">
        <f>SUMIFS(Raw_DataUsage!$D$2:$D$5001,Raw_DataUsage!$B$2:$B$5001,A1264)/1024</f>
        <v>4.9629003906250002</v>
      </c>
      <c r="S1264" s="40">
        <f>SUMIFS(Raw_Calls!$D$2:$D$5001,Raw_Calls!$B$2:$B$5001,A1264)/60</f>
        <v>88.8</v>
      </c>
      <c r="T1264" s="38" t="str">
        <f>IF(COUNTIFS(Raw_Subscriptions!$B$2:$B$3001,A1264,Raw_Subscriptions!$F$2:$F$3001,"Active")&gt;0,"Yes","No")</f>
        <v>No</v>
      </c>
    </row>
    <row r="1265" spans="1:20" x14ac:dyDescent="0.3">
      <c r="A1265" s="13" t="str">
        <f>Raw_Customers!A1262</f>
        <v>C001261</v>
      </c>
      <c r="B1265" s="13" t="str">
        <f>Raw_Customers!B1262</f>
        <v>Pooja Patel</v>
      </c>
      <c r="C1265" s="13" t="str">
        <f>Raw_Customers!E1262</f>
        <v>Mumbai</v>
      </c>
      <c r="D1265" s="13" t="str">
        <f>Raw_Customers!F1262</f>
        <v>Maharashtra</v>
      </c>
      <c r="E1265" s="13" t="str">
        <f>Raw_Customers!H1262</f>
        <v>Active</v>
      </c>
      <c r="F1265" s="35">
        <f>Raw_Customers!G1262</f>
        <v>44412</v>
      </c>
      <c r="G1265" s="36">
        <f>IF(I1265=0,"",INT(_xlfn.MAXIFS(Raw_Recharges!$D$2:$D$3001,Raw_Recharges!$B$2:$B$3001,A1265)))</f>
        <v>45957</v>
      </c>
      <c r="H1265" s="12">
        <f>IF(I1265=0,"",RFM_Method!$C$5-G1265)</f>
        <v>97</v>
      </c>
      <c r="I1265" s="12">
        <f>COUNTIFS(Raw_Recharges!$B$2:$B$3001,A1265)</f>
        <v>2</v>
      </c>
      <c r="J1265" s="37">
        <f>IF(I1265=0,"",SUMIFS(Raw_Recharges!$E$2:$E$3001,Raw_Recharges!$B$2:$B$3001,A1265))</f>
        <v>1165</v>
      </c>
      <c r="K1265" s="38">
        <f>IF(I1265=0,0,IF(H1265&lt;=RFM_Method!$C$22,5,IF(H1265&lt;=RFM_Method!$C$23,4,IF(H1265&lt;=RFM_Method!$C$24,3,IF(H1265&lt;=RFM_Method!$C$25,2,1)))))</f>
        <v>3</v>
      </c>
      <c r="L1265" s="38">
        <f>IF(I1265=0,0,IF(I1265&gt;=RFM_Method!$E$22,5,IF(I1265&gt;=RFM_Method!$E$23,4,IF(I1265&gt;=RFM_Method!$E$24,3,IF(I1265&gt;=RFM_Method!$E$25,2,1)))))</f>
        <v>2</v>
      </c>
      <c r="M1265" s="38">
        <f>IF(I1265=0,0,IF(J1265&gt;=RFM_Method!$D$25,5,IF(J1265&gt;=RFM_Method!$D$24,4,IF(J1265&gt;=RFM_Method!$D$23,3,IF(J1265&gt;=RFM_Method!$D$22,2,1)))))</f>
        <v>4</v>
      </c>
      <c r="N1265" s="38" t="str">
        <f t="shared" si="57"/>
        <v>324</v>
      </c>
      <c r="O1265" s="38">
        <f t="shared" si="58"/>
        <v>9</v>
      </c>
      <c r="P1265" s="38">
        <f t="shared" si="59"/>
        <v>3</v>
      </c>
      <c r="Q1265" s="12" t="str">
        <f>IF(I1265=0,"Never Recharged",INDEX(RFM_Method!$C$32:$G$36,6-K1265,P1265))</f>
        <v>Need Attention</v>
      </c>
      <c r="R1265" s="39">
        <f>SUMIFS(Raw_DataUsage!$D$2:$D$5001,Raw_DataUsage!$B$2:$B$5001,A1265)/1024</f>
        <v>3.321796875</v>
      </c>
      <c r="S1265" s="40">
        <f>SUMIFS(Raw_Calls!$D$2:$D$5001,Raw_Calls!$B$2:$B$5001,A1265)/60</f>
        <v>0</v>
      </c>
      <c r="T1265" s="38" t="str">
        <f>IF(COUNTIFS(Raw_Subscriptions!$B$2:$B$3001,A1265,Raw_Subscriptions!$F$2:$F$3001,"Active")&gt;0,"Yes","No")</f>
        <v>Yes</v>
      </c>
    </row>
    <row r="1266" spans="1:20" x14ac:dyDescent="0.3">
      <c r="A1266" s="13" t="str">
        <f>Raw_Customers!A1263</f>
        <v>C001262</v>
      </c>
      <c r="B1266" s="13" t="str">
        <f>Raw_Customers!B1263</f>
        <v>Simran Khan</v>
      </c>
      <c r="C1266" s="13" t="str">
        <f>Raw_Customers!E1263</f>
        <v>Pune</v>
      </c>
      <c r="D1266" s="13" t="str">
        <f>Raw_Customers!F1263</f>
        <v>Tamil Nadu</v>
      </c>
      <c r="E1266" s="13" t="str">
        <f>Raw_Customers!H1263</f>
        <v>Active</v>
      </c>
      <c r="F1266" s="35">
        <f>Raw_Customers!G1263</f>
        <v>45742</v>
      </c>
      <c r="G1266" s="36">
        <f>IF(I1266=0,"",INT(_xlfn.MAXIFS(Raw_Recharges!$D$2:$D$3001,Raw_Recharges!$B$2:$B$3001,A1266)))</f>
        <v>45997</v>
      </c>
      <c r="H1266" s="12">
        <f>IF(I1266=0,"",RFM_Method!$C$5-G1266)</f>
        <v>57</v>
      </c>
      <c r="I1266" s="12">
        <f>COUNTIFS(Raw_Recharges!$B$2:$B$3001,A1266)</f>
        <v>1</v>
      </c>
      <c r="J1266" s="37">
        <f>IF(I1266=0,"",SUMIFS(Raw_Recharges!$E$2:$E$3001,Raw_Recharges!$B$2:$B$3001,A1266))</f>
        <v>299</v>
      </c>
      <c r="K1266" s="38">
        <f>IF(I1266=0,0,IF(H1266&lt;=RFM_Method!$C$22,5,IF(H1266&lt;=RFM_Method!$C$23,4,IF(H1266&lt;=RFM_Method!$C$24,3,IF(H1266&lt;=RFM_Method!$C$25,2,1)))))</f>
        <v>4</v>
      </c>
      <c r="L1266" s="38">
        <f>IF(I1266=0,0,IF(I1266&gt;=RFM_Method!$E$22,5,IF(I1266&gt;=RFM_Method!$E$23,4,IF(I1266&gt;=RFM_Method!$E$24,3,IF(I1266&gt;=RFM_Method!$E$25,2,1)))))</f>
        <v>1</v>
      </c>
      <c r="M1266" s="38">
        <f>IF(I1266=0,0,IF(J1266&gt;=RFM_Method!$D$25,5,IF(J1266&gt;=RFM_Method!$D$24,4,IF(J1266&gt;=RFM_Method!$D$23,3,IF(J1266&gt;=RFM_Method!$D$22,2,1)))))</f>
        <v>1</v>
      </c>
      <c r="N1266" s="38" t="str">
        <f t="shared" si="57"/>
        <v>411</v>
      </c>
      <c r="O1266" s="38">
        <f t="shared" si="58"/>
        <v>6</v>
      </c>
      <c r="P1266" s="38">
        <f t="shared" si="59"/>
        <v>1</v>
      </c>
      <c r="Q1266" s="12" t="str">
        <f>IF(I1266=0,"Never Recharged",INDEX(RFM_Method!$C$32:$G$36,6-K1266,P1266))</f>
        <v>Promising</v>
      </c>
      <c r="R1266" s="39">
        <f>SUMIFS(Raw_DataUsage!$D$2:$D$5001,Raw_DataUsage!$B$2:$B$5001,A1266)/1024</f>
        <v>1.9553125</v>
      </c>
      <c r="S1266" s="40">
        <f>SUMIFS(Raw_Calls!$D$2:$D$5001,Raw_Calls!$B$2:$B$5001,A1266)/60</f>
        <v>130.80000000000001</v>
      </c>
      <c r="T1266" s="38" t="str">
        <f>IF(COUNTIFS(Raw_Subscriptions!$B$2:$B$3001,A1266,Raw_Subscriptions!$F$2:$F$3001,"Active")&gt;0,"Yes","No")</f>
        <v>No</v>
      </c>
    </row>
    <row r="1267" spans="1:20" x14ac:dyDescent="0.3">
      <c r="A1267" s="13" t="str">
        <f>Raw_Customers!A1264</f>
        <v>C001263</v>
      </c>
      <c r="B1267" s="13" t="str">
        <f>Raw_Customers!B1264</f>
        <v>Suresh Jha</v>
      </c>
      <c r="C1267" s="13" t="str">
        <f>Raw_Customers!E1264</f>
        <v>Delhi</v>
      </c>
      <c r="D1267" s="13" t="str">
        <f>Raw_Customers!F1264</f>
        <v>Punjab</v>
      </c>
      <c r="E1267" s="13" t="str">
        <f>Raw_Customers!H1264</f>
        <v>Inactive</v>
      </c>
      <c r="F1267" s="35">
        <f>Raw_Customers!G1264</f>
        <v>45671</v>
      </c>
      <c r="G1267" s="36">
        <f>IF(I1267=0,"",INT(_xlfn.MAXIFS(Raw_Recharges!$D$2:$D$3001,Raw_Recharges!$B$2:$B$3001,A1267)))</f>
        <v>45833</v>
      </c>
      <c r="H1267" s="12">
        <f>IF(I1267=0,"",RFM_Method!$C$5-G1267)</f>
        <v>221</v>
      </c>
      <c r="I1267" s="12">
        <f>COUNTIFS(Raw_Recharges!$B$2:$B$3001,A1267)</f>
        <v>3</v>
      </c>
      <c r="J1267" s="37">
        <f>IF(I1267=0,"",SUMIFS(Raw_Recharges!$E$2:$E$3001,Raw_Recharges!$B$2:$B$3001,A1267))</f>
        <v>946</v>
      </c>
      <c r="K1267" s="38">
        <f>IF(I1267=0,0,IF(H1267&lt;=RFM_Method!$C$22,5,IF(H1267&lt;=RFM_Method!$C$23,4,IF(H1267&lt;=RFM_Method!$C$24,3,IF(H1267&lt;=RFM_Method!$C$25,2,1)))))</f>
        <v>2</v>
      </c>
      <c r="L1267" s="38">
        <f>IF(I1267=0,0,IF(I1267&gt;=RFM_Method!$E$22,5,IF(I1267&gt;=RFM_Method!$E$23,4,IF(I1267&gt;=RFM_Method!$E$24,3,IF(I1267&gt;=RFM_Method!$E$25,2,1)))))</f>
        <v>3</v>
      </c>
      <c r="M1267" s="38">
        <f>IF(I1267=0,0,IF(J1267&gt;=RFM_Method!$D$25,5,IF(J1267&gt;=RFM_Method!$D$24,4,IF(J1267&gt;=RFM_Method!$D$23,3,IF(J1267&gt;=RFM_Method!$D$22,2,1)))))</f>
        <v>3</v>
      </c>
      <c r="N1267" s="38" t="str">
        <f t="shared" si="57"/>
        <v>233</v>
      </c>
      <c r="O1267" s="38">
        <f t="shared" si="58"/>
        <v>8</v>
      </c>
      <c r="P1267" s="38">
        <f t="shared" si="59"/>
        <v>3</v>
      </c>
      <c r="Q1267" s="12" t="str">
        <f>IF(I1267=0,"Never Recharged",INDEX(RFM_Method!$C$32:$G$36,6-K1267,P1267))</f>
        <v>At Risk</v>
      </c>
      <c r="R1267" s="39">
        <f>SUMIFS(Raw_DataUsage!$D$2:$D$5001,Raw_DataUsage!$B$2:$B$5001,A1267)/1024</f>
        <v>2.2063867187500001</v>
      </c>
      <c r="S1267" s="40">
        <f>SUMIFS(Raw_Calls!$D$2:$D$5001,Raw_Calls!$B$2:$B$5001,A1267)/60</f>
        <v>0</v>
      </c>
      <c r="T1267" s="38" t="str">
        <f>IF(COUNTIFS(Raw_Subscriptions!$B$2:$B$3001,A1267,Raw_Subscriptions!$F$2:$F$3001,"Active")&gt;0,"Yes","No")</f>
        <v>Yes</v>
      </c>
    </row>
    <row r="1268" spans="1:20" x14ac:dyDescent="0.3">
      <c r="A1268" s="13" t="str">
        <f>Raw_Customers!A1265</f>
        <v>C001264</v>
      </c>
      <c r="B1268" s="13" t="str">
        <f>Raw_Customers!B1265</f>
        <v>Neha Patel</v>
      </c>
      <c r="C1268" s="13" t="str">
        <f>Raw_Customers!E1265</f>
        <v>Delhi</v>
      </c>
      <c r="D1268" s="13" t="str">
        <f>Raw_Customers!F1265</f>
        <v>Tamil Nadu</v>
      </c>
      <c r="E1268" s="13" t="str">
        <f>Raw_Customers!H1265</f>
        <v>Inactive</v>
      </c>
      <c r="F1268" s="35">
        <f>Raw_Customers!G1265</f>
        <v>45621</v>
      </c>
      <c r="G1268" s="36">
        <f>IF(I1268=0,"",INT(_xlfn.MAXIFS(Raw_Recharges!$D$2:$D$3001,Raw_Recharges!$B$2:$B$3001,A1268)))</f>
        <v>45747</v>
      </c>
      <c r="H1268" s="12">
        <f>IF(I1268=0,"",RFM_Method!$C$5-G1268)</f>
        <v>307</v>
      </c>
      <c r="I1268" s="12">
        <f>COUNTIFS(Raw_Recharges!$B$2:$B$3001,A1268)</f>
        <v>1</v>
      </c>
      <c r="J1268" s="37">
        <f>IF(I1268=0,"",SUMIFS(Raw_Recharges!$E$2:$E$3001,Raw_Recharges!$B$2:$B$3001,A1268))</f>
        <v>99</v>
      </c>
      <c r="K1268" s="38">
        <f>IF(I1268=0,0,IF(H1268&lt;=RFM_Method!$C$22,5,IF(H1268&lt;=RFM_Method!$C$23,4,IF(H1268&lt;=RFM_Method!$C$24,3,IF(H1268&lt;=RFM_Method!$C$25,2,1)))))</f>
        <v>1</v>
      </c>
      <c r="L1268" s="38">
        <f>IF(I1268=0,0,IF(I1268&gt;=RFM_Method!$E$22,5,IF(I1268&gt;=RFM_Method!$E$23,4,IF(I1268&gt;=RFM_Method!$E$24,3,IF(I1268&gt;=RFM_Method!$E$25,2,1)))))</f>
        <v>1</v>
      </c>
      <c r="M1268" s="38">
        <f>IF(I1268=0,0,IF(J1268&gt;=RFM_Method!$D$25,5,IF(J1268&gt;=RFM_Method!$D$24,4,IF(J1268&gt;=RFM_Method!$D$23,3,IF(J1268&gt;=RFM_Method!$D$22,2,1)))))</f>
        <v>1</v>
      </c>
      <c r="N1268" s="38" t="str">
        <f t="shared" si="57"/>
        <v>111</v>
      </c>
      <c r="O1268" s="38">
        <f t="shared" si="58"/>
        <v>3</v>
      </c>
      <c r="P1268" s="38">
        <f t="shared" si="59"/>
        <v>1</v>
      </c>
      <c r="Q1268" s="12" t="str">
        <f>IF(I1268=0,"Never Recharged",INDEX(RFM_Method!$C$32:$G$36,6-K1268,P1268))</f>
        <v>Lost</v>
      </c>
      <c r="R1268" s="39">
        <f>SUMIFS(Raw_DataUsage!$D$2:$D$5001,Raw_DataUsage!$B$2:$B$5001,A1268)/1024</f>
        <v>0.62987304687500001</v>
      </c>
      <c r="S1268" s="40">
        <f>SUMIFS(Raw_Calls!$D$2:$D$5001,Raw_Calls!$B$2:$B$5001,A1268)/60</f>
        <v>41.216666666666669</v>
      </c>
      <c r="T1268" s="38" t="str">
        <f>IF(COUNTIFS(Raw_Subscriptions!$B$2:$B$3001,A1268,Raw_Subscriptions!$F$2:$F$3001,"Active")&gt;0,"Yes","No")</f>
        <v>No</v>
      </c>
    </row>
    <row r="1269" spans="1:20" x14ac:dyDescent="0.3">
      <c r="A1269" s="13" t="str">
        <f>Raw_Customers!A1266</f>
        <v>C001265</v>
      </c>
      <c r="B1269" s="13" t="str">
        <f>Raw_Customers!B1266</f>
        <v>Vikram Reddy</v>
      </c>
      <c r="C1269" s="13" t="str">
        <f>Raw_Customers!E1266</f>
        <v>Hyderabad</v>
      </c>
      <c r="D1269" s="13" t="str">
        <f>Raw_Customers!F1266</f>
        <v>Andhra Pradesh</v>
      </c>
      <c r="E1269" s="13" t="str">
        <f>Raw_Customers!H1266</f>
        <v>Active</v>
      </c>
      <c r="F1269" s="35">
        <f>Raw_Customers!G1266</f>
        <v>45895</v>
      </c>
      <c r="G1269" s="36">
        <f>IF(I1269=0,"",INT(_xlfn.MAXIFS(Raw_Recharges!$D$2:$D$3001,Raw_Recharges!$B$2:$B$3001,A1269)))</f>
        <v>45919</v>
      </c>
      <c r="H1269" s="12">
        <f>IF(I1269=0,"",RFM_Method!$C$5-G1269)</f>
        <v>135</v>
      </c>
      <c r="I1269" s="12">
        <f>COUNTIFS(Raw_Recharges!$B$2:$B$3001,A1269)</f>
        <v>3</v>
      </c>
      <c r="J1269" s="37">
        <f>IF(I1269=0,"",SUMIFS(Raw_Recharges!$E$2:$E$3001,Raw_Recharges!$B$2:$B$3001,A1269))</f>
        <v>3764</v>
      </c>
      <c r="K1269" s="38">
        <f>IF(I1269=0,0,IF(H1269&lt;=RFM_Method!$C$22,5,IF(H1269&lt;=RFM_Method!$C$23,4,IF(H1269&lt;=RFM_Method!$C$24,3,IF(H1269&lt;=RFM_Method!$C$25,2,1)))))</f>
        <v>3</v>
      </c>
      <c r="L1269" s="38">
        <f>IF(I1269=0,0,IF(I1269&gt;=RFM_Method!$E$22,5,IF(I1269&gt;=RFM_Method!$E$23,4,IF(I1269&gt;=RFM_Method!$E$24,3,IF(I1269&gt;=RFM_Method!$E$25,2,1)))))</f>
        <v>3</v>
      </c>
      <c r="M1269" s="38">
        <f>IF(I1269=0,0,IF(J1269&gt;=RFM_Method!$D$25,5,IF(J1269&gt;=RFM_Method!$D$24,4,IF(J1269&gt;=RFM_Method!$D$23,3,IF(J1269&gt;=RFM_Method!$D$22,2,1)))))</f>
        <v>5</v>
      </c>
      <c r="N1269" s="38" t="str">
        <f t="shared" si="57"/>
        <v>335</v>
      </c>
      <c r="O1269" s="38">
        <f t="shared" si="58"/>
        <v>11</v>
      </c>
      <c r="P1269" s="38">
        <f t="shared" si="59"/>
        <v>4</v>
      </c>
      <c r="Q1269" s="12" t="str">
        <f>IF(I1269=0,"Never Recharged",INDEX(RFM_Method!$C$32:$G$36,6-K1269,P1269))</f>
        <v>Loyal Customers</v>
      </c>
      <c r="R1269" s="39">
        <f>SUMIFS(Raw_DataUsage!$D$2:$D$5001,Raw_DataUsage!$B$2:$B$5001,A1269)/1024</f>
        <v>1.8671386718749998</v>
      </c>
      <c r="S1269" s="40">
        <f>SUMIFS(Raw_Calls!$D$2:$D$5001,Raw_Calls!$B$2:$B$5001,A1269)/60</f>
        <v>40.75</v>
      </c>
      <c r="T1269" s="38" t="str">
        <f>IF(COUNTIFS(Raw_Subscriptions!$B$2:$B$3001,A1269,Raw_Subscriptions!$F$2:$F$3001,"Active")&gt;0,"Yes","No")</f>
        <v>No</v>
      </c>
    </row>
    <row r="1270" spans="1:20" x14ac:dyDescent="0.3">
      <c r="A1270" s="13" t="str">
        <f>Raw_Customers!A1267</f>
        <v>C001266</v>
      </c>
      <c r="B1270" s="13" t="str">
        <f>Raw_Customers!B1267</f>
        <v>Vikram Patel</v>
      </c>
      <c r="C1270" s="13" t="str">
        <f>Raw_Customers!E1267</f>
        <v>Hyderabad</v>
      </c>
      <c r="D1270" s="13" t="str">
        <f>Raw_Customers!F1267</f>
        <v>Gujarat</v>
      </c>
      <c r="E1270" s="13" t="str">
        <f>Raw_Customers!H1267</f>
        <v>Active</v>
      </c>
      <c r="F1270" s="35">
        <f>Raw_Customers!G1267</f>
        <v>45481</v>
      </c>
      <c r="G1270" s="36">
        <f>IF(I1270=0,"",INT(_xlfn.MAXIFS(Raw_Recharges!$D$2:$D$3001,Raw_Recharges!$B$2:$B$3001,A1270)))</f>
        <v>45780</v>
      </c>
      <c r="H1270" s="12">
        <f>IF(I1270=0,"",RFM_Method!$C$5-G1270)</f>
        <v>274</v>
      </c>
      <c r="I1270" s="12">
        <f>COUNTIFS(Raw_Recharges!$B$2:$B$3001,A1270)</f>
        <v>1</v>
      </c>
      <c r="J1270" s="37">
        <f>IF(I1270=0,"",SUMIFS(Raw_Recharges!$E$2:$E$3001,Raw_Recharges!$B$2:$B$3001,A1270))</f>
        <v>499</v>
      </c>
      <c r="K1270" s="38">
        <f>IF(I1270=0,0,IF(H1270&lt;=RFM_Method!$C$22,5,IF(H1270&lt;=RFM_Method!$C$23,4,IF(H1270&lt;=RFM_Method!$C$24,3,IF(H1270&lt;=RFM_Method!$C$25,2,1)))))</f>
        <v>1</v>
      </c>
      <c r="L1270" s="38">
        <f>IF(I1270=0,0,IF(I1270&gt;=RFM_Method!$E$22,5,IF(I1270&gt;=RFM_Method!$E$23,4,IF(I1270&gt;=RFM_Method!$E$24,3,IF(I1270&gt;=RFM_Method!$E$25,2,1)))))</f>
        <v>1</v>
      </c>
      <c r="M1270" s="38">
        <f>IF(I1270=0,0,IF(J1270&gt;=RFM_Method!$D$25,5,IF(J1270&gt;=RFM_Method!$D$24,4,IF(J1270&gt;=RFM_Method!$D$23,3,IF(J1270&gt;=RFM_Method!$D$22,2,1)))))</f>
        <v>2</v>
      </c>
      <c r="N1270" s="38" t="str">
        <f t="shared" si="57"/>
        <v>112</v>
      </c>
      <c r="O1270" s="38">
        <f t="shared" si="58"/>
        <v>4</v>
      </c>
      <c r="P1270" s="38">
        <f t="shared" si="59"/>
        <v>2</v>
      </c>
      <c r="Q1270" s="12" t="str">
        <f>IF(I1270=0,"Never Recharged",INDEX(RFM_Method!$C$32:$G$36,6-K1270,P1270))</f>
        <v>Hibernating</v>
      </c>
      <c r="R1270" s="39">
        <f>SUMIFS(Raw_DataUsage!$D$2:$D$5001,Raw_DataUsage!$B$2:$B$5001,A1270)/1024</f>
        <v>4.9149023437500006</v>
      </c>
      <c r="S1270" s="40">
        <f>SUMIFS(Raw_Calls!$D$2:$D$5001,Raw_Calls!$B$2:$B$5001,A1270)/60</f>
        <v>293.56666666666666</v>
      </c>
      <c r="T1270" s="38" t="str">
        <f>IF(COUNTIFS(Raw_Subscriptions!$B$2:$B$3001,A1270,Raw_Subscriptions!$F$2:$F$3001,"Active")&gt;0,"Yes","No")</f>
        <v>No</v>
      </c>
    </row>
    <row r="1271" spans="1:20" x14ac:dyDescent="0.3">
      <c r="A1271" s="13" t="str">
        <f>Raw_Customers!A1268</f>
        <v>C001267</v>
      </c>
      <c r="B1271" s="13" t="str">
        <f>Raw_Customers!B1268</f>
        <v>Raj Patel</v>
      </c>
      <c r="C1271" s="13" t="str">
        <f>Raw_Customers!E1268</f>
        <v>Delhi</v>
      </c>
      <c r="D1271" s="13" t="str">
        <f>Raw_Customers!F1268</f>
        <v>Punjab</v>
      </c>
      <c r="E1271" s="13" t="str">
        <f>Raw_Customers!H1268</f>
        <v>Inactive</v>
      </c>
      <c r="F1271" s="35">
        <f>Raw_Customers!G1268</f>
        <v>44110</v>
      </c>
      <c r="G1271" s="36">
        <f>IF(I1271=0,"",INT(_xlfn.MAXIFS(Raw_Recharges!$D$2:$D$3001,Raw_Recharges!$B$2:$B$3001,A1271)))</f>
        <v>45898</v>
      </c>
      <c r="H1271" s="12">
        <f>IF(I1271=0,"",RFM_Method!$C$5-G1271)</f>
        <v>156</v>
      </c>
      <c r="I1271" s="12">
        <f>COUNTIFS(Raw_Recharges!$B$2:$B$3001,A1271)</f>
        <v>2</v>
      </c>
      <c r="J1271" s="37">
        <f>IF(I1271=0,"",SUMIFS(Raw_Recharges!$E$2:$E$3001,Raw_Recharges!$B$2:$B$3001,A1271))</f>
        <v>647</v>
      </c>
      <c r="K1271" s="38">
        <f>IF(I1271=0,0,IF(H1271&lt;=RFM_Method!$C$22,5,IF(H1271&lt;=RFM_Method!$C$23,4,IF(H1271&lt;=RFM_Method!$C$24,3,IF(H1271&lt;=RFM_Method!$C$25,2,1)))))</f>
        <v>2</v>
      </c>
      <c r="L1271" s="38">
        <f>IF(I1271=0,0,IF(I1271&gt;=RFM_Method!$E$22,5,IF(I1271&gt;=RFM_Method!$E$23,4,IF(I1271&gt;=RFM_Method!$E$24,3,IF(I1271&gt;=RFM_Method!$E$25,2,1)))))</f>
        <v>2</v>
      </c>
      <c r="M1271" s="38">
        <f>IF(I1271=0,0,IF(J1271&gt;=RFM_Method!$D$25,5,IF(J1271&gt;=RFM_Method!$D$24,4,IF(J1271&gt;=RFM_Method!$D$23,3,IF(J1271&gt;=RFM_Method!$D$22,2,1)))))</f>
        <v>2</v>
      </c>
      <c r="N1271" s="38" t="str">
        <f t="shared" si="57"/>
        <v>222</v>
      </c>
      <c r="O1271" s="38">
        <f t="shared" si="58"/>
        <v>6</v>
      </c>
      <c r="P1271" s="38">
        <f t="shared" si="59"/>
        <v>2</v>
      </c>
      <c r="Q1271" s="12" t="str">
        <f>IF(I1271=0,"Never Recharged",INDEX(RFM_Method!$C$32:$G$36,6-K1271,P1271))</f>
        <v>About to Sleep</v>
      </c>
      <c r="R1271" s="39">
        <f>SUMIFS(Raw_DataUsage!$D$2:$D$5001,Raw_DataUsage!$B$2:$B$5001,A1271)/1024</f>
        <v>2.3245898437500001</v>
      </c>
      <c r="S1271" s="40">
        <f>SUMIFS(Raw_Calls!$D$2:$D$5001,Raw_Calls!$B$2:$B$5001,A1271)/60</f>
        <v>65.233333333333334</v>
      </c>
      <c r="T1271" s="38" t="str">
        <f>IF(COUNTIFS(Raw_Subscriptions!$B$2:$B$3001,A1271,Raw_Subscriptions!$F$2:$F$3001,"Active")&gt;0,"Yes","No")</f>
        <v>No</v>
      </c>
    </row>
    <row r="1272" spans="1:20" x14ac:dyDescent="0.3">
      <c r="A1272" s="13" t="str">
        <f>Raw_Customers!A1269</f>
        <v>C001268</v>
      </c>
      <c r="B1272" s="13" t="str">
        <f>Raw_Customers!B1269</f>
        <v>Amit Khan</v>
      </c>
      <c r="C1272" s="13" t="str">
        <f>Raw_Customers!E1269</f>
        <v>Bangalore</v>
      </c>
      <c r="D1272" s="13" t="str">
        <f>Raw_Customers!F1269</f>
        <v>Maharashtra</v>
      </c>
      <c r="E1272" s="13" t="str">
        <f>Raw_Customers!H1269</f>
        <v>Active</v>
      </c>
      <c r="F1272" s="35">
        <f>Raw_Customers!G1269</f>
        <v>44508</v>
      </c>
      <c r="G1272" s="36">
        <f>IF(I1272=0,"",INT(_xlfn.MAXIFS(Raw_Recharges!$D$2:$D$3001,Raw_Recharges!$B$2:$B$3001,A1272)))</f>
        <v>45823</v>
      </c>
      <c r="H1272" s="12">
        <f>IF(I1272=0,"",RFM_Method!$C$5-G1272)</f>
        <v>231</v>
      </c>
      <c r="I1272" s="12">
        <f>COUNTIFS(Raw_Recharges!$B$2:$B$3001,A1272)</f>
        <v>1</v>
      </c>
      <c r="J1272" s="37">
        <f>IF(I1272=0,"",SUMIFS(Raw_Recharges!$E$2:$E$3001,Raw_Recharges!$B$2:$B$3001,A1272))</f>
        <v>999</v>
      </c>
      <c r="K1272" s="38">
        <f>IF(I1272=0,0,IF(H1272&lt;=RFM_Method!$C$22,5,IF(H1272&lt;=RFM_Method!$C$23,4,IF(H1272&lt;=RFM_Method!$C$24,3,IF(H1272&lt;=RFM_Method!$C$25,2,1)))))</f>
        <v>2</v>
      </c>
      <c r="L1272" s="38">
        <f>IF(I1272=0,0,IF(I1272&gt;=RFM_Method!$E$22,5,IF(I1272&gt;=RFM_Method!$E$23,4,IF(I1272&gt;=RFM_Method!$E$24,3,IF(I1272&gt;=RFM_Method!$E$25,2,1)))))</f>
        <v>1</v>
      </c>
      <c r="M1272" s="38">
        <f>IF(I1272=0,0,IF(J1272&gt;=RFM_Method!$D$25,5,IF(J1272&gt;=RFM_Method!$D$24,4,IF(J1272&gt;=RFM_Method!$D$23,3,IF(J1272&gt;=RFM_Method!$D$22,2,1)))))</f>
        <v>3</v>
      </c>
      <c r="N1272" s="38" t="str">
        <f t="shared" si="57"/>
        <v>213</v>
      </c>
      <c r="O1272" s="38">
        <f t="shared" si="58"/>
        <v>6</v>
      </c>
      <c r="P1272" s="38">
        <f t="shared" si="59"/>
        <v>2</v>
      </c>
      <c r="Q1272" s="12" t="str">
        <f>IF(I1272=0,"Never Recharged",INDEX(RFM_Method!$C$32:$G$36,6-K1272,P1272))</f>
        <v>About to Sleep</v>
      </c>
      <c r="R1272" s="39">
        <f>SUMIFS(Raw_DataUsage!$D$2:$D$5001,Raw_DataUsage!$B$2:$B$5001,A1272)/1024</f>
        <v>0.75721679687499999</v>
      </c>
      <c r="S1272" s="40">
        <f>SUMIFS(Raw_Calls!$D$2:$D$5001,Raw_Calls!$B$2:$B$5001,A1272)/60</f>
        <v>81.63333333333334</v>
      </c>
      <c r="T1272" s="38" t="str">
        <f>IF(COUNTIFS(Raw_Subscriptions!$B$2:$B$3001,A1272,Raw_Subscriptions!$F$2:$F$3001,"Active")&gt;0,"Yes","No")</f>
        <v>No</v>
      </c>
    </row>
    <row r="1273" spans="1:20" x14ac:dyDescent="0.3">
      <c r="A1273" s="13" t="str">
        <f>Raw_Customers!A1270</f>
        <v>C001269</v>
      </c>
      <c r="B1273" s="13" t="str">
        <f>Raw_Customers!B1270</f>
        <v>Rahul Reddy</v>
      </c>
      <c r="C1273" s="13" t="str">
        <f>Raw_Customers!E1270</f>
        <v>Chennai</v>
      </c>
      <c r="D1273" s="13" t="str">
        <f>Raw_Customers!F1270</f>
        <v>Maharashtra</v>
      </c>
      <c r="E1273" s="13" t="str">
        <f>Raw_Customers!H1270</f>
        <v>Active</v>
      </c>
      <c r="F1273" s="35">
        <f>Raw_Customers!G1270</f>
        <v>45573</v>
      </c>
      <c r="G1273" s="36">
        <f>IF(I1273=0,"",INT(_xlfn.MAXIFS(Raw_Recharges!$D$2:$D$3001,Raw_Recharges!$B$2:$B$3001,A1273)))</f>
        <v>45986</v>
      </c>
      <c r="H1273" s="12">
        <f>IF(I1273=0,"",RFM_Method!$C$5-G1273)</f>
        <v>68</v>
      </c>
      <c r="I1273" s="12">
        <f>COUNTIFS(Raw_Recharges!$B$2:$B$3001,A1273)</f>
        <v>3</v>
      </c>
      <c r="J1273" s="37">
        <f>IF(I1273=0,"",SUMIFS(Raw_Recharges!$E$2:$E$3001,Raw_Recharges!$B$2:$B$3001,A1273))</f>
        <v>3847</v>
      </c>
      <c r="K1273" s="38">
        <f>IF(I1273=0,0,IF(H1273&lt;=RFM_Method!$C$22,5,IF(H1273&lt;=RFM_Method!$C$23,4,IF(H1273&lt;=RFM_Method!$C$24,3,IF(H1273&lt;=RFM_Method!$C$25,2,1)))))</f>
        <v>4</v>
      </c>
      <c r="L1273" s="38">
        <f>IF(I1273=0,0,IF(I1273&gt;=RFM_Method!$E$22,5,IF(I1273&gt;=RFM_Method!$E$23,4,IF(I1273&gt;=RFM_Method!$E$24,3,IF(I1273&gt;=RFM_Method!$E$25,2,1)))))</f>
        <v>3</v>
      </c>
      <c r="M1273" s="38">
        <f>IF(I1273=0,0,IF(J1273&gt;=RFM_Method!$D$25,5,IF(J1273&gt;=RFM_Method!$D$24,4,IF(J1273&gt;=RFM_Method!$D$23,3,IF(J1273&gt;=RFM_Method!$D$22,2,1)))))</f>
        <v>5</v>
      </c>
      <c r="N1273" s="38" t="str">
        <f t="shared" si="57"/>
        <v>435</v>
      </c>
      <c r="O1273" s="38">
        <f t="shared" si="58"/>
        <v>12</v>
      </c>
      <c r="P1273" s="38">
        <f t="shared" si="59"/>
        <v>4</v>
      </c>
      <c r="Q1273" s="12" t="str">
        <f>IF(I1273=0,"Never Recharged",INDEX(RFM_Method!$C$32:$G$36,6-K1273,P1273))</f>
        <v>Loyal Customers</v>
      </c>
      <c r="R1273" s="39">
        <f>SUMIFS(Raw_DataUsage!$D$2:$D$5001,Raw_DataUsage!$B$2:$B$5001,A1273)/1024</f>
        <v>1.004189453125</v>
      </c>
      <c r="S1273" s="40">
        <f>SUMIFS(Raw_Calls!$D$2:$D$5001,Raw_Calls!$B$2:$B$5001,A1273)/60</f>
        <v>60.1</v>
      </c>
      <c r="T1273" s="38" t="str">
        <f>IF(COUNTIFS(Raw_Subscriptions!$B$2:$B$3001,A1273,Raw_Subscriptions!$F$2:$F$3001,"Active")&gt;0,"Yes","No")</f>
        <v>Yes</v>
      </c>
    </row>
    <row r="1274" spans="1:20" x14ac:dyDescent="0.3">
      <c r="A1274" s="13" t="str">
        <f>Raw_Customers!A1271</f>
        <v>C001270</v>
      </c>
      <c r="B1274" s="13" t="str">
        <f>Raw_Customers!B1271</f>
        <v>Pooja Singh</v>
      </c>
      <c r="C1274" s="13" t="str">
        <f>Raw_Customers!E1271</f>
        <v>Pune</v>
      </c>
      <c r="D1274" s="13" t="str">
        <f>Raw_Customers!F1271</f>
        <v>Gujarat</v>
      </c>
      <c r="E1274" s="13" t="str">
        <f>Raw_Customers!H1271</f>
        <v>Active</v>
      </c>
      <c r="F1274" s="35">
        <f>Raw_Customers!G1271</f>
        <v>44666</v>
      </c>
      <c r="G1274" s="36">
        <f>IF(I1274=0,"",INT(_xlfn.MAXIFS(Raw_Recharges!$D$2:$D$3001,Raw_Recharges!$B$2:$B$3001,A1274)))</f>
        <v>45831</v>
      </c>
      <c r="H1274" s="12">
        <f>IF(I1274=0,"",RFM_Method!$C$5-G1274)</f>
        <v>223</v>
      </c>
      <c r="I1274" s="12">
        <f>COUNTIFS(Raw_Recharges!$B$2:$B$3001,A1274)</f>
        <v>1</v>
      </c>
      <c r="J1274" s="37">
        <f>IF(I1274=0,"",SUMIFS(Raw_Recharges!$E$2:$E$3001,Raw_Recharges!$B$2:$B$3001,A1274))</f>
        <v>666</v>
      </c>
      <c r="K1274" s="38">
        <f>IF(I1274=0,0,IF(H1274&lt;=RFM_Method!$C$22,5,IF(H1274&lt;=RFM_Method!$C$23,4,IF(H1274&lt;=RFM_Method!$C$24,3,IF(H1274&lt;=RFM_Method!$C$25,2,1)))))</f>
        <v>2</v>
      </c>
      <c r="L1274" s="38">
        <f>IF(I1274=0,0,IF(I1274&gt;=RFM_Method!$E$22,5,IF(I1274&gt;=RFM_Method!$E$23,4,IF(I1274&gt;=RFM_Method!$E$24,3,IF(I1274&gt;=RFM_Method!$E$25,2,1)))))</f>
        <v>1</v>
      </c>
      <c r="M1274" s="38">
        <f>IF(I1274=0,0,IF(J1274&gt;=RFM_Method!$D$25,5,IF(J1274&gt;=RFM_Method!$D$24,4,IF(J1274&gt;=RFM_Method!$D$23,3,IF(J1274&gt;=RFM_Method!$D$22,2,1)))))</f>
        <v>3</v>
      </c>
      <c r="N1274" s="38" t="str">
        <f t="shared" si="57"/>
        <v>213</v>
      </c>
      <c r="O1274" s="38">
        <f t="shared" si="58"/>
        <v>6</v>
      </c>
      <c r="P1274" s="38">
        <f t="shared" si="59"/>
        <v>2</v>
      </c>
      <c r="Q1274" s="12" t="str">
        <f>IF(I1274=0,"Never Recharged",INDEX(RFM_Method!$C$32:$G$36,6-K1274,P1274))</f>
        <v>About to Sleep</v>
      </c>
      <c r="R1274" s="39">
        <f>SUMIFS(Raw_DataUsage!$D$2:$D$5001,Raw_DataUsage!$B$2:$B$5001,A1274)/1024</f>
        <v>1.0069433593749999</v>
      </c>
      <c r="S1274" s="40">
        <f>SUMIFS(Raw_Calls!$D$2:$D$5001,Raw_Calls!$B$2:$B$5001,A1274)/60</f>
        <v>66.266666666666666</v>
      </c>
      <c r="T1274" s="38" t="str">
        <f>IF(COUNTIFS(Raw_Subscriptions!$B$2:$B$3001,A1274,Raw_Subscriptions!$F$2:$F$3001,"Active")&gt;0,"Yes","No")</f>
        <v>No</v>
      </c>
    </row>
    <row r="1275" spans="1:20" x14ac:dyDescent="0.3">
      <c r="A1275" s="13" t="str">
        <f>Raw_Customers!A1272</f>
        <v>C001271</v>
      </c>
      <c r="B1275" s="13" t="str">
        <f>Raw_Customers!B1272</f>
        <v>Pooja Yadav</v>
      </c>
      <c r="C1275" s="13" t="str">
        <f>Raw_Customers!E1272</f>
        <v>Chennai</v>
      </c>
      <c r="D1275" s="13" t="str">
        <f>Raw_Customers!F1272</f>
        <v>Punjab</v>
      </c>
      <c r="E1275" s="13" t="str">
        <f>Raw_Customers!H1272</f>
        <v>Inactive</v>
      </c>
      <c r="F1275" s="35">
        <f>Raw_Customers!G1272</f>
        <v>45827</v>
      </c>
      <c r="G1275" s="36">
        <f>IF(I1275=0,"",INT(_xlfn.MAXIFS(Raw_Recharges!$D$2:$D$3001,Raw_Recharges!$B$2:$B$3001,A1275)))</f>
        <v>45987</v>
      </c>
      <c r="H1275" s="12">
        <f>IF(I1275=0,"",RFM_Method!$C$5-G1275)</f>
        <v>67</v>
      </c>
      <c r="I1275" s="12">
        <f>COUNTIFS(Raw_Recharges!$B$2:$B$3001,A1275)</f>
        <v>4</v>
      </c>
      <c r="J1275" s="37">
        <f>IF(I1275=0,"",SUMIFS(Raw_Recharges!$E$2:$E$3001,Raw_Recharges!$B$2:$B$3001,A1275))</f>
        <v>1613</v>
      </c>
      <c r="K1275" s="38">
        <f>IF(I1275=0,0,IF(H1275&lt;=RFM_Method!$C$22,5,IF(H1275&lt;=RFM_Method!$C$23,4,IF(H1275&lt;=RFM_Method!$C$24,3,IF(H1275&lt;=RFM_Method!$C$25,2,1)))))</f>
        <v>4</v>
      </c>
      <c r="L1275" s="38">
        <f>IF(I1275=0,0,IF(I1275&gt;=RFM_Method!$E$22,5,IF(I1275&gt;=RFM_Method!$E$23,4,IF(I1275&gt;=RFM_Method!$E$24,3,IF(I1275&gt;=RFM_Method!$E$25,2,1)))))</f>
        <v>4</v>
      </c>
      <c r="M1275" s="38">
        <f>IF(I1275=0,0,IF(J1275&gt;=RFM_Method!$D$25,5,IF(J1275&gt;=RFM_Method!$D$24,4,IF(J1275&gt;=RFM_Method!$D$23,3,IF(J1275&gt;=RFM_Method!$D$22,2,1)))))</f>
        <v>4</v>
      </c>
      <c r="N1275" s="38" t="str">
        <f t="shared" si="57"/>
        <v>444</v>
      </c>
      <c r="O1275" s="38">
        <f t="shared" si="58"/>
        <v>12</v>
      </c>
      <c r="P1275" s="38">
        <f t="shared" si="59"/>
        <v>4</v>
      </c>
      <c r="Q1275" s="12" t="str">
        <f>IF(I1275=0,"Never Recharged",INDEX(RFM_Method!$C$32:$G$36,6-K1275,P1275))</f>
        <v>Loyal Customers</v>
      </c>
      <c r="R1275" s="39">
        <f>SUMIFS(Raw_DataUsage!$D$2:$D$5001,Raw_DataUsage!$B$2:$B$5001,A1275)/1024</f>
        <v>0.33281250000000001</v>
      </c>
      <c r="S1275" s="40">
        <f>SUMIFS(Raw_Calls!$D$2:$D$5001,Raw_Calls!$B$2:$B$5001,A1275)/60</f>
        <v>32.81666666666667</v>
      </c>
      <c r="T1275" s="38" t="str">
        <f>IF(COUNTIFS(Raw_Subscriptions!$B$2:$B$3001,A1275,Raw_Subscriptions!$F$2:$F$3001,"Active")&gt;0,"Yes","No")</f>
        <v>Yes</v>
      </c>
    </row>
    <row r="1276" spans="1:20" x14ac:dyDescent="0.3">
      <c r="A1276" s="13" t="str">
        <f>Raw_Customers!A1273</f>
        <v>C001272</v>
      </c>
      <c r="B1276" s="13" t="str">
        <f>Raw_Customers!B1273</f>
        <v>Amit Jha</v>
      </c>
      <c r="C1276" s="13" t="str">
        <f>Raw_Customers!E1273</f>
        <v>Delhi</v>
      </c>
      <c r="D1276" s="13" t="str">
        <f>Raw_Customers!F1273</f>
        <v>Telangana</v>
      </c>
      <c r="E1276" s="13" t="str">
        <f>Raw_Customers!H1273</f>
        <v>Active</v>
      </c>
      <c r="F1276" s="35">
        <f>Raw_Customers!G1273</f>
        <v>44836</v>
      </c>
      <c r="G1276" s="36">
        <f>IF(I1276=0,"",INT(_xlfn.MAXIFS(Raw_Recharges!$D$2:$D$3001,Raw_Recharges!$B$2:$B$3001,A1276)))</f>
        <v>45904</v>
      </c>
      <c r="H1276" s="12">
        <f>IF(I1276=0,"",RFM_Method!$C$5-G1276)</f>
        <v>150</v>
      </c>
      <c r="I1276" s="12">
        <f>COUNTIFS(Raw_Recharges!$B$2:$B$3001,A1276)</f>
        <v>2</v>
      </c>
      <c r="J1276" s="37">
        <f>IF(I1276=0,"",SUMIFS(Raw_Recharges!$E$2:$E$3001,Raw_Recharges!$B$2:$B$3001,A1276))</f>
        <v>3098</v>
      </c>
      <c r="K1276" s="38">
        <f>IF(I1276=0,0,IF(H1276&lt;=RFM_Method!$C$22,5,IF(H1276&lt;=RFM_Method!$C$23,4,IF(H1276&lt;=RFM_Method!$C$24,3,IF(H1276&lt;=RFM_Method!$C$25,2,1)))))</f>
        <v>2</v>
      </c>
      <c r="L1276" s="38">
        <f>IF(I1276=0,0,IF(I1276&gt;=RFM_Method!$E$22,5,IF(I1276&gt;=RFM_Method!$E$23,4,IF(I1276&gt;=RFM_Method!$E$24,3,IF(I1276&gt;=RFM_Method!$E$25,2,1)))))</f>
        <v>2</v>
      </c>
      <c r="M1276" s="38">
        <f>IF(I1276=0,0,IF(J1276&gt;=RFM_Method!$D$25,5,IF(J1276&gt;=RFM_Method!$D$24,4,IF(J1276&gt;=RFM_Method!$D$23,3,IF(J1276&gt;=RFM_Method!$D$22,2,1)))))</f>
        <v>5</v>
      </c>
      <c r="N1276" s="38" t="str">
        <f t="shared" si="57"/>
        <v>225</v>
      </c>
      <c r="O1276" s="38">
        <f t="shared" si="58"/>
        <v>9</v>
      </c>
      <c r="P1276" s="38">
        <f t="shared" si="59"/>
        <v>4</v>
      </c>
      <c r="Q1276" s="12" t="str">
        <f>IF(I1276=0,"Never Recharged",INDEX(RFM_Method!$C$32:$G$36,6-K1276,P1276))</f>
        <v>At Risk</v>
      </c>
      <c r="R1276" s="39">
        <f>SUMIFS(Raw_DataUsage!$D$2:$D$5001,Raw_DataUsage!$B$2:$B$5001,A1276)/1024</f>
        <v>0</v>
      </c>
      <c r="S1276" s="40">
        <f>SUMIFS(Raw_Calls!$D$2:$D$5001,Raw_Calls!$B$2:$B$5001,A1276)/60</f>
        <v>131.66666666666666</v>
      </c>
      <c r="T1276" s="38" t="str">
        <f>IF(COUNTIFS(Raw_Subscriptions!$B$2:$B$3001,A1276,Raw_Subscriptions!$F$2:$F$3001,"Active")&gt;0,"Yes","No")</f>
        <v>No</v>
      </c>
    </row>
    <row r="1277" spans="1:20" x14ac:dyDescent="0.3">
      <c r="A1277" s="13" t="str">
        <f>Raw_Customers!A1274</f>
        <v>C001273</v>
      </c>
      <c r="B1277" s="13" t="str">
        <f>Raw_Customers!B1274</f>
        <v>Pooja Gupta</v>
      </c>
      <c r="C1277" s="13" t="str">
        <f>Raw_Customers!E1274</f>
        <v>Chennai</v>
      </c>
      <c r="D1277" s="13" t="str">
        <f>Raw_Customers!F1274</f>
        <v>Gujarat</v>
      </c>
      <c r="E1277" s="13" t="str">
        <f>Raw_Customers!H1274</f>
        <v>Active</v>
      </c>
      <c r="F1277" s="35">
        <f>Raw_Customers!G1274</f>
        <v>45430</v>
      </c>
      <c r="G1277" s="36">
        <f>IF(I1277=0,"",INT(_xlfn.MAXIFS(Raw_Recharges!$D$2:$D$3001,Raw_Recharges!$B$2:$B$3001,A1277)))</f>
        <v>45719</v>
      </c>
      <c r="H1277" s="12">
        <f>IF(I1277=0,"",RFM_Method!$C$5-G1277)</f>
        <v>335</v>
      </c>
      <c r="I1277" s="12">
        <f>COUNTIFS(Raw_Recharges!$B$2:$B$3001,A1277)</f>
        <v>2</v>
      </c>
      <c r="J1277" s="37">
        <f>IF(I1277=0,"",SUMIFS(Raw_Recharges!$E$2:$E$3001,Raw_Recharges!$B$2:$B$3001,A1277))</f>
        <v>998</v>
      </c>
      <c r="K1277" s="38">
        <f>IF(I1277=0,0,IF(H1277&lt;=RFM_Method!$C$22,5,IF(H1277&lt;=RFM_Method!$C$23,4,IF(H1277&lt;=RFM_Method!$C$24,3,IF(H1277&lt;=RFM_Method!$C$25,2,1)))))</f>
        <v>1</v>
      </c>
      <c r="L1277" s="38">
        <f>IF(I1277=0,0,IF(I1277&gt;=RFM_Method!$E$22,5,IF(I1277&gt;=RFM_Method!$E$23,4,IF(I1277&gt;=RFM_Method!$E$24,3,IF(I1277&gt;=RFM_Method!$E$25,2,1)))))</f>
        <v>2</v>
      </c>
      <c r="M1277" s="38">
        <f>IF(I1277=0,0,IF(J1277&gt;=RFM_Method!$D$25,5,IF(J1277&gt;=RFM_Method!$D$24,4,IF(J1277&gt;=RFM_Method!$D$23,3,IF(J1277&gt;=RFM_Method!$D$22,2,1)))))</f>
        <v>3</v>
      </c>
      <c r="N1277" s="38" t="str">
        <f t="shared" si="57"/>
        <v>123</v>
      </c>
      <c r="O1277" s="38">
        <f t="shared" si="58"/>
        <v>6</v>
      </c>
      <c r="P1277" s="38">
        <f t="shared" si="59"/>
        <v>3</v>
      </c>
      <c r="Q1277" s="12" t="str">
        <f>IF(I1277=0,"Never Recharged",INDEX(RFM_Method!$C$32:$G$36,6-K1277,P1277))</f>
        <v>At Risk</v>
      </c>
      <c r="R1277" s="39">
        <f>SUMIFS(Raw_DataUsage!$D$2:$D$5001,Raw_DataUsage!$B$2:$B$5001,A1277)/1024</f>
        <v>3.4698535156250001</v>
      </c>
      <c r="S1277" s="40">
        <f>SUMIFS(Raw_Calls!$D$2:$D$5001,Raw_Calls!$B$2:$B$5001,A1277)/60</f>
        <v>20.216666666666665</v>
      </c>
      <c r="T1277" s="38" t="str">
        <f>IF(COUNTIFS(Raw_Subscriptions!$B$2:$B$3001,A1277,Raw_Subscriptions!$F$2:$F$3001,"Active")&gt;0,"Yes","No")</f>
        <v>No</v>
      </c>
    </row>
    <row r="1278" spans="1:20" x14ac:dyDescent="0.3">
      <c r="A1278" s="13" t="str">
        <f>Raw_Customers!A1275</f>
        <v>C001274</v>
      </c>
      <c r="B1278" s="13" t="str">
        <f>Raw_Customers!B1275</f>
        <v>Neha Sharma</v>
      </c>
      <c r="C1278" s="13" t="str">
        <f>Raw_Customers!E1275</f>
        <v>Mumbai</v>
      </c>
      <c r="D1278" s="13" t="str">
        <f>Raw_Customers!F1275</f>
        <v>Telangana</v>
      </c>
      <c r="E1278" s="13" t="str">
        <f>Raw_Customers!H1275</f>
        <v>Active</v>
      </c>
      <c r="F1278" s="35">
        <f>Raw_Customers!G1275</f>
        <v>44271</v>
      </c>
      <c r="G1278" s="36">
        <f>IF(I1278=0,"",INT(_xlfn.MAXIFS(Raw_Recharges!$D$2:$D$3001,Raw_Recharges!$B$2:$B$3001,A1278)))</f>
        <v>45793</v>
      </c>
      <c r="H1278" s="12">
        <f>IF(I1278=0,"",RFM_Method!$C$5-G1278)</f>
        <v>261</v>
      </c>
      <c r="I1278" s="12">
        <f>COUNTIFS(Raw_Recharges!$B$2:$B$3001,A1278)</f>
        <v>1</v>
      </c>
      <c r="J1278" s="37">
        <f>IF(I1278=0,"",SUMIFS(Raw_Recharges!$E$2:$E$3001,Raw_Recharges!$B$2:$B$3001,A1278))</f>
        <v>2999</v>
      </c>
      <c r="K1278" s="38">
        <f>IF(I1278=0,0,IF(H1278&lt;=RFM_Method!$C$22,5,IF(H1278&lt;=RFM_Method!$C$23,4,IF(H1278&lt;=RFM_Method!$C$24,3,IF(H1278&lt;=RFM_Method!$C$25,2,1)))))</f>
        <v>1</v>
      </c>
      <c r="L1278" s="38">
        <f>IF(I1278=0,0,IF(I1278&gt;=RFM_Method!$E$22,5,IF(I1278&gt;=RFM_Method!$E$23,4,IF(I1278&gt;=RFM_Method!$E$24,3,IF(I1278&gt;=RFM_Method!$E$25,2,1)))))</f>
        <v>1</v>
      </c>
      <c r="M1278" s="38">
        <f>IF(I1278=0,0,IF(J1278&gt;=RFM_Method!$D$25,5,IF(J1278&gt;=RFM_Method!$D$24,4,IF(J1278&gt;=RFM_Method!$D$23,3,IF(J1278&gt;=RFM_Method!$D$22,2,1)))))</f>
        <v>5</v>
      </c>
      <c r="N1278" s="38" t="str">
        <f t="shared" si="57"/>
        <v>115</v>
      </c>
      <c r="O1278" s="38">
        <f t="shared" si="58"/>
        <v>7</v>
      </c>
      <c r="P1278" s="38">
        <f t="shared" si="59"/>
        <v>3</v>
      </c>
      <c r="Q1278" s="12" t="str">
        <f>IF(I1278=0,"Never Recharged",INDEX(RFM_Method!$C$32:$G$36,6-K1278,P1278))</f>
        <v>At Risk</v>
      </c>
      <c r="R1278" s="39">
        <f>SUMIFS(Raw_DataUsage!$D$2:$D$5001,Raw_DataUsage!$B$2:$B$5001,A1278)/1024</f>
        <v>2.5499218750000003</v>
      </c>
      <c r="S1278" s="40">
        <f>SUMIFS(Raw_Calls!$D$2:$D$5001,Raw_Calls!$B$2:$B$5001,A1278)/60</f>
        <v>70.55</v>
      </c>
      <c r="T1278" s="38" t="str">
        <f>IF(COUNTIFS(Raw_Subscriptions!$B$2:$B$3001,A1278,Raw_Subscriptions!$F$2:$F$3001,"Active")&gt;0,"Yes","No")</f>
        <v>No</v>
      </c>
    </row>
    <row r="1279" spans="1:20" x14ac:dyDescent="0.3">
      <c r="A1279" s="13" t="str">
        <f>Raw_Customers!A1276</f>
        <v>C001275</v>
      </c>
      <c r="B1279" s="13" t="str">
        <f>Raw_Customers!B1276</f>
        <v>Simran Jha</v>
      </c>
      <c r="C1279" s="13" t="str">
        <f>Raw_Customers!E1276</f>
        <v>Pune</v>
      </c>
      <c r="D1279" s="13" t="str">
        <f>Raw_Customers!F1276</f>
        <v>Karnataka</v>
      </c>
      <c r="E1279" s="13" t="str">
        <f>Raw_Customers!H1276</f>
        <v>Inactive</v>
      </c>
      <c r="F1279" s="35">
        <f>Raw_Customers!G1276</f>
        <v>45176</v>
      </c>
      <c r="G1279" s="36">
        <f>IF(I1279=0,"",INT(_xlfn.MAXIFS(Raw_Recharges!$D$2:$D$3001,Raw_Recharges!$B$2:$B$3001,A1279)))</f>
        <v>45812</v>
      </c>
      <c r="H1279" s="12">
        <f>IF(I1279=0,"",RFM_Method!$C$5-G1279)</f>
        <v>242</v>
      </c>
      <c r="I1279" s="12">
        <f>COUNTIFS(Raw_Recharges!$B$2:$B$3001,A1279)</f>
        <v>1</v>
      </c>
      <c r="J1279" s="37">
        <f>IF(I1279=0,"",SUMIFS(Raw_Recharges!$E$2:$E$3001,Raw_Recharges!$B$2:$B$3001,A1279))</f>
        <v>2999</v>
      </c>
      <c r="K1279" s="38">
        <f>IF(I1279=0,0,IF(H1279&lt;=RFM_Method!$C$22,5,IF(H1279&lt;=RFM_Method!$C$23,4,IF(H1279&lt;=RFM_Method!$C$24,3,IF(H1279&lt;=RFM_Method!$C$25,2,1)))))</f>
        <v>1</v>
      </c>
      <c r="L1279" s="38">
        <f>IF(I1279=0,0,IF(I1279&gt;=RFM_Method!$E$22,5,IF(I1279&gt;=RFM_Method!$E$23,4,IF(I1279&gt;=RFM_Method!$E$24,3,IF(I1279&gt;=RFM_Method!$E$25,2,1)))))</f>
        <v>1</v>
      </c>
      <c r="M1279" s="38">
        <f>IF(I1279=0,0,IF(J1279&gt;=RFM_Method!$D$25,5,IF(J1279&gt;=RFM_Method!$D$24,4,IF(J1279&gt;=RFM_Method!$D$23,3,IF(J1279&gt;=RFM_Method!$D$22,2,1)))))</f>
        <v>5</v>
      </c>
      <c r="N1279" s="38" t="str">
        <f t="shared" si="57"/>
        <v>115</v>
      </c>
      <c r="O1279" s="38">
        <f t="shared" si="58"/>
        <v>7</v>
      </c>
      <c r="P1279" s="38">
        <f t="shared" si="59"/>
        <v>3</v>
      </c>
      <c r="Q1279" s="12" t="str">
        <f>IF(I1279=0,"Never Recharged",INDEX(RFM_Method!$C$32:$G$36,6-K1279,P1279))</f>
        <v>At Risk</v>
      </c>
      <c r="R1279" s="39">
        <f>SUMIFS(Raw_DataUsage!$D$2:$D$5001,Raw_DataUsage!$B$2:$B$5001,A1279)/1024</f>
        <v>2.6354394531250001</v>
      </c>
      <c r="S1279" s="40">
        <f>SUMIFS(Raw_Calls!$D$2:$D$5001,Raw_Calls!$B$2:$B$5001,A1279)/60</f>
        <v>137.58333333333334</v>
      </c>
      <c r="T1279" s="38" t="str">
        <f>IF(COUNTIFS(Raw_Subscriptions!$B$2:$B$3001,A1279,Raw_Subscriptions!$F$2:$F$3001,"Active")&gt;0,"Yes","No")</f>
        <v>No</v>
      </c>
    </row>
    <row r="1280" spans="1:20" x14ac:dyDescent="0.3">
      <c r="A1280" s="13" t="str">
        <f>Raw_Customers!A1277</f>
        <v>C001276</v>
      </c>
      <c r="B1280" s="13" t="str">
        <f>Raw_Customers!B1277</f>
        <v>Priya Yadav</v>
      </c>
      <c r="C1280" s="13" t="str">
        <f>Raw_Customers!E1277</f>
        <v>Hyderabad</v>
      </c>
      <c r="D1280" s="13" t="str">
        <f>Raw_Customers!F1277</f>
        <v>UP West</v>
      </c>
      <c r="E1280" s="13" t="str">
        <f>Raw_Customers!H1277</f>
        <v>Active</v>
      </c>
      <c r="F1280" s="35">
        <f>Raw_Customers!G1277</f>
        <v>44994</v>
      </c>
      <c r="G1280" s="36">
        <f>IF(I1280=0,"",INT(_xlfn.MAXIFS(Raw_Recharges!$D$2:$D$3001,Raw_Recharges!$B$2:$B$3001,A1280)))</f>
        <v>46030</v>
      </c>
      <c r="H1280" s="12">
        <f>IF(I1280=0,"",RFM_Method!$C$5-G1280)</f>
        <v>24</v>
      </c>
      <c r="I1280" s="12">
        <f>COUNTIFS(Raw_Recharges!$B$2:$B$3001,A1280)</f>
        <v>3</v>
      </c>
      <c r="J1280" s="37">
        <f>IF(I1280=0,"",SUMIFS(Raw_Recharges!$E$2:$E$3001,Raw_Recharges!$B$2:$B$3001,A1280))</f>
        <v>1813</v>
      </c>
      <c r="K1280" s="38">
        <f>IF(I1280=0,0,IF(H1280&lt;=RFM_Method!$C$22,5,IF(H1280&lt;=RFM_Method!$C$23,4,IF(H1280&lt;=RFM_Method!$C$24,3,IF(H1280&lt;=RFM_Method!$C$25,2,1)))))</f>
        <v>5</v>
      </c>
      <c r="L1280" s="38">
        <f>IF(I1280=0,0,IF(I1280&gt;=RFM_Method!$E$22,5,IF(I1280&gt;=RFM_Method!$E$23,4,IF(I1280&gt;=RFM_Method!$E$24,3,IF(I1280&gt;=RFM_Method!$E$25,2,1)))))</f>
        <v>3</v>
      </c>
      <c r="M1280" s="38">
        <f>IF(I1280=0,0,IF(J1280&gt;=RFM_Method!$D$25,5,IF(J1280&gt;=RFM_Method!$D$24,4,IF(J1280&gt;=RFM_Method!$D$23,3,IF(J1280&gt;=RFM_Method!$D$22,2,1)))))</f>
        <v>4</v>
      </c>
      <c r="N1280" s="38" t="str">
        <f t="shared" si="57"/>
        <v>534</v>
      </c>
      <c r="O1280" s="38">
        <f t="shared" si="58"/>
        <v>12</v>
      </c>
      <c r="P1280" s="38">
        <f t="shared" si="59"/>
        <v>4</v>
      </c>
      <c r="Q1280" s="12" t="str">
        <f>IF(I1280=0,"Never Recharged",INDEX(RFM_Method!$C$32:$G$36,6-K1280,P1280))</f>
        <v>Loyal Customers</v>
      </c>
      <c r="R1280" s="39">
        <f>SUMIFS(Raw_DataUsage!$D$2:$D$5001,Raw_DataUsage!$B$2:$B$5001,A1280)/1024</f>
        <v>0</v>
      </c>
      <c r="S1280" s="40">
        <f>SUMIFS(Raw_Calls!$D$2:$D$5001,Raw_Calls!$B$2:$B$5001,A1280)/60</f>
        <v>82.266666666666666</v>
      </c>
      <c r="T1280" s="38" t="str">
        <f>IF(COUNTIFS(Raw_Subscriptions!$B$2:$B$3001,A1280,Raw_Subscriptions!$F$2:$F$3001,"Active")&gt;0,"Yes","No")</f>
        <v>Yes</v>
      </c>
    </row>
    <row r="1281" spans="1:20" x14ac:dyDescent="0.3">
      <c r="A1281" s="13" t="str">
        <f>Raw_Customers!A1278</f>
        <v>C001277</v>
      </c>
      <c r="B1281" s="13" t="str">
        <f>Raw_Customers!B1278</f>
        <v>Amit Khan</v>
      </c>
      <c r="C1281" s="13" t="str">
        <f>Raw_Customers!E1278</f>
        <v>Delhi</v>
      </c>
      <c r="D1281" s="13" t="str">
        <f>Raw_Customers!F1278</f>
        <v>Gujarat</v>
      </c>
      <c r="E1281" s="13" t="str">
        <f>Raw_Customers!H1278</f>
        <v>Active</v>
      </c>
      <c r="F1281" s="35">
        <f>Raw_Customers!G1278</f>
        <v>44861</v>
      </c>
      <c r="G1281" s="36">
        <f>IF(I1281=0,"",INT(_xlfn.MAXIFS(Raw_Recharges!$D$2:$D$3001,Raw_Recharges!$B$2:$B$3001,A1281)))</f>
        <v>45796</v>
      </c>
      <c r="H1281" s="12">
        <f>IF(I1281=0,"",RFM_Method!$C$5-G1281)</f>
        <v>258</v>
      </c>
      <c r="I1281" s="12">
        <f>COUNTIFS(Raw_Recharges!$B$2:$B$3001,A1281)</f>
        <v>1</v>
      </c>
      <c r="J1281" s="37">
        <f>IF(I1281=0,"",SUMIFS(Raw_Recharges!$E$2:$E$3001,Raw_Recharges!$B$2:$B$3001,A1281))</f>
        <v>349</v>
      </c>
      <c r="K1281" s="38">
        <f>IF(I1281=0,0,IF(H1281&lt;=RFM_Method!$C$22,5,IF(H1281&lt;=RFM_Method!$C$23,4,IF(H1281&lt;=RFM_Method!$C$24,3,IF(H1281&lt;=RFM_Method!$C$25,2,1)))))</f>
        <v>1</v>
      </c>
      <c r="L1281" s="38">
        <f>IF(I1281=0,0,IF(I1281&gt;=RFM_Method!$E$22,5,IF(I1281&gt;=RFM_Method!$E$23,4,IF(I1281&gt;=RFM_Method!$E$24,3,IF(I1281&gt;=RFM_Method!$E$25,2,1)))))</f>
        <v>1</v>
      </c>
      <c r="M1281" s="38">
        <f>IF(I1281=0,0,IF(J1281&gt;=RFM_Method!$D$25,5,IF(J1281&gt;=RFM_Method!$D$24,4,IF(J1281&gt;=RFM_Method!$D$23,3,IF(J1281&gt;=RFM_Method!$D$22,2,1)))))</f>
        <v>1</v>
      </c>
      <c r="N1281" s="38" t="str">
        <f t="shared" si="57"/>
        <v>111</v>
      </c>
      <c r="O1281" s="38">
        <f t="shared" si="58"/>
        <v>3</v>
      </c>
      <c r="P1281" s="38">
        <f t="shared" si="59"/>
        <v>1</v>
      </c>
      <c r="Q1281" s="12" t="str">
        <f>IF(I1281=0,"Never Recharged",INDEX(RFM_Method!$C$32:$G$36,6-K1281,P1281))</f>
        <v>Lost</v>
      </c>
      <c r="R1281" s="39">
        <f>SUMIFS(Raw_DataUsage!$D$2:$D$5001,Raw_DataUsage!$B$2:$B$5001,A1281)/1024</f>
        <v>3.5667773437500001</v>
      </c>
      <c r="S1281" s="40">
        <f>SUMIFS(Raw_Calls!$D$2:$D$5001,Raw_Calls!$B$2:$B$5001,A1281)/60</f>
        <v>84.416666666666671</v>
      </c>
      <c r="T1281" s="38" t="str">
        <f>IF(COUNTIFS(Raw_Subscriptions!$B$2:$B$3001,A1281,Raw_Subscriptions!$F$2:$F$3001,"Active")&gt;0,"Yes","No")</f>
        <v>No</v>
      </c>
    </row>
    <row r="1282" spans="1:20" x14ac:dyDescent="0.3">
      <c r="A1282" s="13" t="str">
        <f>Raw_Customers!A1279</f>
        <v>C001278</v>
      </c>
      <c r="B1282" s="13" t="str">
        <f>Raw_Customers!B1279</f>
        <v>Priya Sharma</v>
      </c>
      <c r="C1282" s="13" t="str">
        <f>Raw_Customers!E1279</f>
        <v>Hyderabad</v>
      </c>
      <c r="D1282" s="13" t="str">
        <f>Raw_Customers!F1279</f>
        <v>Telangana</v>
      </c>
      <c r="E1282" s="13" t="str">
        <f>Raw_Customers!H1279</f>
        <v>Inactive</v>
      </c>
      <c r="F1282" s="35">
        <f>Raw_Customers!G1279</f>
        <v>45878</v>
      </c>
      <c r="G1282" s="36">
        <f>IF(I1282=0,"",INT(_xlfn.MAXIFS(Raw_Recharges!$D$2:$D$3001,Raw_Recharges!$B$2:$B$3001,A1282)))</f>
        <v>45771</v>
      </c>
      <c r="H1282" s="12">
        <f>IF(I1282=0,"",RFM_Method!$C$5-G1282)</f>
        <v>283</v>
      </c>
      <c r="I1282" s="12">
        <f>COUNTIFS(Raw_Recharges!$B$2:$B$3001,A1282)</f>
        <v>2</v>
      </c>
      <c r="J1282" s="37">
        <f>IF(I1282=0,"",SUMIFS(Raw_Recharges!$E$2:$E$3001,Raw_Recharges!$B$2:$B$3001,A1282))</f>
        <v>1478</v>
      </c>
      <c r="K1282" s="38">
        <f>IF(I1282=0,0,IF(H1282&lt;=RFM_Method!$C$22,5,IF(H1282&lt;=RFM_Method!$C$23,4,IF(H1282&lt;=RFM_Method!$C$24,3,IF(H1282&lt;=RFM_Method!$C$25,2,1)))))</f>
        <v>1</v>
      </c>
      <c r="L1282" s="38">
        <f>IF(I1282=0,0,IF(I1282&gt;=RFM_Method!$E$22,5,IF(I1282&gt;=RFM_Method!$E$23,4,IF(I1282&gt;=RFM_Method!$E$24,3,IF(I1282&gt;=RFM_Method!$E$25,2,1)))))</f>
        <v>2</v>
      </c>
      <c r="M1282" s="38">
        <f>IF(I1282=0,0,IF(J1282&gt;=RFM_Method!$D$25,5,IF(J1282&gt;=RFM_Method!$D$24,4,IF(J1282&gt;=RFM_Method!$D$23,3,IF(J1282&gt;=RFM_Method!$D$22,2,1)))))</f>
        <v>4</v>
      </c>
      <c r="N1282" s="38" t="str">
        <f t="shared" si="57"/>
        <v>124</v>
      </c>
      <c r="O1282" s="38">
        <f t="shared" si="58"/>
        <v>7</v>
      </c>
      <c r="P1282" s="38">
        <f t="shared" si="59"/>
        <v>3</v>
      </c>
      <c r="Q1282" s="12" t="str">
        <f>IF(I1282=0,"Never Recharged",INDEX(RFM_Method!$C$32:$G$36,6-K1282,P1282))</f>
        <v>At Risk</v>
      </c>
      <c r="R1282" s="39">
        <f>SUMIFS(Raw_DataUsage!$D$2:$D$5001,Raw_DataUsage!$B$2:$B$5001,A1282)/1024</f>
        <v>0.22812499999999999</v>
      </c>
      <c r="S1282" s="40">
        <f>SUMIFS(Raw_Calls!$D$2:$D$5001,Raw_Calls!$B$2:$B$5001,A1282)/60</f>
        <v>111.91666666666667</v>
      </c>
      <c r="T1282" s="38" t="str">
        <f>IF(COUNTIFS(Raw_Subscriptions!$B$2:$B$3001,A1282,Raw_Subscriptions!$F$2:$F$3001,"Active")&gt;0,"Yes","No")</f>
        <v>No</v>
      </c>
    </row>
    <row r="1283" spans="1:20" x14ac:dyDescent="0.3">
      <c r="A1283" s="13" t="str">
        <f>Raw_Customers!A1280</f>
        <v>C001279</v>
      </c>
      <c r="B1283" s="13" t="str">
        <f>Raw_Customers!B1280</f>
        <v>Priya Patel</v>
      </c>
      <c r="C1283" s="13" t="str">
        <f>Raw_Customers!E1280</f>
        <v>Pune</v>
      </c>
      <c r="D1283" s="13" t="str">
        <f>Raw_Customers!F1280</f>
        <v>West Bengal</v>
      </c>
      <c r="E1283" s="13" t="str">
        <f>Raw_Customers!H1280</f>
        <v>Active</v>
      </c>
      <c r="F1283" s="35">
        <f>Raw_Customers!G1280</f>
        <v>44603</v>
      </c>
      <c r="G1283" s="36">
        <f>IF(I1283=0,"",INT(_xlfn.MAXIFS(Raw_Recharges!$D$2:$D$3001,Raw_Recharges!$B$2:$B$3001,A1283)))</f>
        <v>46053</v>
      </c>
      <c r="H1283" s="12">
        <f>IF(I1283=0,"",RFM_Method!$C$5-G1283)</f>
        <v>1</v>
      </c>
      <c r="I1283" s="12">
        <f>COUNTIFS(Raw_Recharges!$B$2:$B$3001,A1283)</f>
        <v>2</v>
      </c>
      <c r="J1283" s="37">
        <f>IF(I1283=0,"",SUMIFS(Raw_Recharges!$E$2:$E$3001,Raw_Recharges!$B$2:$B$3001,A1283))</f>
        <v>1098</v>
      </c>
      <c r="K1283" s="38">
        <f>IF(I1283=0,0,IF(H1283&lt;=RFM_Method!$C$22,5,IF(H1283&lt;=RFM_Method!$C$23,4,IF(H1283&lt;=RFM_Method!$C$24,3,IF(H1283&lt;=RFM_Method!$C$25,2,1)))))</f>
        <v>5</v>
      </c>
      <c r="L1283" s="38">
        <f>IF(I1283=0,0,IF(I1283&gt;=RFM_Method!$E$22,5,IF(I1283&gt;=RFM_Method!$E$23,4,IF(I1283&gt;=RFM_Method!$E$24,3,IF(I1283&gt;=RFM_Method!$E$25,2,1)))))</f>
        <v>2</v>
      </c>
      <c r="M1283" s="38">
        <f>IF(I1283=0,0,IF(J1283&gt;=RFM_Method!$D$25,5,IF(J1283&gt;=RFM_Method!$D$24,4,IF(J1283&gt;=RFM_Method!$D$23,3,IF(J1283&gt;=RFM_Method!$D$22,2,1)))))</f>
        <v>3</v>
      </c>
      <c r="N1283" s="38" t="str">
        <f t="shared" si="57"/>
        <v>523</v>
      </c>
      <c r="O1283" s="38">
        <f t="shared" si="58"/>
        <v>10</v>
      </c>
      <c r="P1283" s="38">
        <f t="shared" si="59"/>
        <v>3</v>
      </c>
      <c r="Q1283" s="12" t="str">
        <f>IF(I1283=0,"Never Recharged",INDEX(RFM_Method!$C$32:$G$36,6-K1283,P1283))</f>
        <v>Potential Loyalist</v>
      </c>
      <c r="R1283" s="39">
        <f>SUMIFS(Raw_DataUsage!$D$2:$D$5001,Raw_DataUsage!$B$2:$B$5001,A1283)/1024</f>
        <v>0</v>
      </c>
      <c r="S1283" s="40">
        <f>SUMIFS(Raw_Calls!$D$2:$D$5001,Raw_Calls!$B$2:$B$5001,A1283)/60</f>
        <v>0</v>
      </c>
      <c r="T1283" s="38" t="str">
        <f>IF(COUNTIFS(Raw_Subscriptions!$B$2:$B$3001,A1283,Raw_Subscriptions!$F$2:$F$3001,"Active")&gt;0,"Yes","No")</f>
        <v>Yes</v>
      </c>
    </row>
    <row r="1284" spans="1:20" x14ac:dyDescent="0.3">
      <c r="A1284" s="13" t="str">
        <f>Raw_Customers!A1281</f>
        <v>C001280</v>
      </c>
      <c r="B1284" s="13" t="str">
        <f>Raw_Customers!B1281</f>
        <v>Raj Reddy</v>
      </c>
      <c r="C1284" s="13" t="str">
        <f>Raw_Customers!E1281</f>
        <v>Hyderabad</v>
      </c>
      <c r="D1284" s="13" t="str">
        <f>Raw_Customers!F1281</f>
        <v>Punjab</v>
      </c>
      <c r="E1284" s="13" t="str">
        <f>Raw_Customers!H1281</f>
        <v>Active</v>
      </c>
      <c r="F1284" s="35">
        <f>Raw_Customers!G1281</f>
        <v>44581</v>
      </c>
      <c r="G1284" s="36">
        <f>IF(I1284=0,"",INT(_xlfn.MAXIFS(Raw_Recharges!$D$2:$D$3001,Raw_Recharges!$B$2:$B$3001,A1284)))</f>
        <v>45717</v>
      </c>
      <c r="H1284" s="12">
        <f>IF(I1284=0,"",RFM_Method!$C$5-G1284)</f>
        <v>337</v>
      </c>
      <c r="I1284" s="12">
        <f>COUNTIFS(Raw_Recharges!$B$2:$B$3001,A1284)</f>
        <v>1</v>
      </c>
      <c r="J1284" s="37">
        <f>IF(I1284=0,"",SUMIFS(Raw_Recharges!$E$2:$E$3001,Raw_Recharges!$B$2:$B$3001,A1284))</f>
        <v>479</v>
      </c>
      <c r="K1284" s="38">
        <f>IF(I1284=0,0,IF(H1284&lt;=RFM_Method!$C$22,5,IF(H1284&lt;=RFM_Method!$C$23,4,IF(H1284&lt;=RFM_Method!$C$24,3,IF(H1284&lt;=RFM_Method!$C$25,2,1)))))</f>
        <v>1</v>
      </c>
      <c r="L1284" s="38">
        <f>IF(I1284=0,0,IF(I1284&gt;=RFM_Method!$E$22,5,IF(I1284&gt;=RFM_Method!$E$23,4,IF(I1284&gt;=RFM_Method!$E$24,3,IF(I1284&gt;=RFM_Method!$E$25,2,1)))))</f>
        <v>1</v>
      </c>
      <c r="M1284" s="38">
        <f>IF(I1284=0,0,IF(J1284&gt;=RFM_Method!$D$25,5,IF(J1284&gt;=RFM_Method!$D$24,4,IF(J1284&gt;=RFM_Method!$D$23,3,IF(J1284&gt;=RFM_Method!$D$22,2,1)))))</f>
        <v>2</v>
      </c>
      <c r="N1284" s="38" t="str">
        <f t="shared" si="57"/>
        <v>112</v>
      </c>
      <c r="O1284" s="38">
        <f t="shared" si="58"/>
        <v>4</v>
      </c>
      <c r="P1284" s="38">
        <f t="shared" si="59"/>
        <v>2</v>
      </c>
      <c r="Q1284" s="12" t="str">
        <f>IF(I1284=0,"Never Recharged",INDEX(RFM_Method!$C$32:$G$36,6-K1284,P1284))</f>
        <v>Hibernating</v>
      </c>
      <c r="R1284" s="39">
        <f>SUMIFS(Raw_DataUsage!$D$2:$D$5001,Raw_DataUsage!$B$2:$B$5001,A1284)/1024</f>
        <v>1.66869140625</v>
      </c>
      <c r="S1284" s="40">
        <f>SUMIFS(Raw_Calls!$D$2:$D$5001,Raw_Calls!$B$2:$B$5001,A1284)/60</f>
        <v>17.649999999999999</v>
      </c>
      <c r="T1284" s="38" t="str">
        <f>IF(COUNTIFS(Raw_Subscriptions!$B$2:$B$3001,A1284,Raw_Subscriptions!$F$2:$F$3001,"Active")&gt;0,"Yes","No")</f>
        <v>Yes</v>
      </c>
    </row>
    <row r="1285" spans="1:20" x14ac:dyDescent="0.3">
      <c r="A1285" s="13" t="str">
        <f>Raw_Customers!A1282</f>
        <v>C001281</v>
      </c>
      <c r="B1285" s="13" t="str">
        <f>Raw_Customers!B1282</f>
        <v>Suresh Khan</v>
      </c>
      <c r="C1285" s="13" t="str">
        <f>Raw_Customers!E1282</f>
        <v>Mumbai</v>
      </c>
      <c r="D1285" s="13" t="str">
        <f>Raw_Customers!F1282</f>
        <v>UP East</v>
      </c>
      <c r="E1285" s="13" t="str">
        <f>Raw_Customers!H1282</f>
        <v>Active</v>
      </c>
      <c r="F1285" s="35">
        <f>Raw_Customers!G1282</f>
        <v>44814</v>
      </c>
      <c r="G1285" s="36">
        <f>IF(I1285=0,"",INT(_xlfn.MAXIFS(Raw_Recharges!$D$2:$D$3001,Raw_Recharges!$B$2:$B$3001,A1285)))</f>
        <v>45823</v>
      </c>
      <c r="H1285" s="12">
        <f>IF(I1285=0,"",RFM_Method!$C$5-G1285)</f>
        <v>231</v>
      </c>
      <c r="I1285" s="12">
        <f>COUNTIFS(Raw_Recharges!$B$2:$B$3001,A1285)</f>
        <v>2</v>
      </c>
      <c r="J1285" s="37">
        <f>IF(I1285=0,"",SUMIFS(Raw_Recharges!$E$2:$E$3001,Raw_Recharges!$B$2:$B$3001,A1285))</f>
        <v>598</v>
      </c>
      <c r="K1285" s="38">
        <f>IF(I1285=0,0,IF(H1285&lt;=RFM_Method!$C$22,5,IF(H1285&lt;=RFM_Method!$C$23,4,IF(H1285&lt;=RFM_Method!$C$24,3,IF(H1285&lt;=RFM_Method!$C$25,2,1)))))</f>
        <v>2</v>
      </c>
      <c r="L1285" s="38">
        <f>IF(I1285=0,0,IF(I1285&gt;=RFM_Method!$E$22,5,IF(I1285&gt;=RFM_Method!$E$23,4,IF(I1285&gt;=RFM_Method!$E$24,3,IF(I1285&gt;=RFM_Method!$E$25,2,1)))))</f>
        <v>2</v>
      </c>
      <c r="M1285" s="38">
        <f>IF(I1285=0,0,IF(J1285&gt;=RFM_Method!$D$25,5,IF(J1285&gt;=RFM_Method!$D$24,4,IF(J1285&gt;=RFM_Method!$D$23,3,IF(J1285&gt;=RFM_Method!$D$22,2,1)))))</f>
        <v>2</v>
      </c>
      <c r="N1285" s="38" t="str">
        <f t="shared" ref="N1285:N1348" si="60">K1285&amp;L1285&amp;M1285</f>
        <v>222</v>
      </c>
      <c r="O1285" s="38">
        <f t="shared" ref="O1285:O1348" si="61">K1285+L1285+M1285</f>
        <v>6</v>
      </c>
      <c r="P1285" s="38">
        <f t="shared" ref="P1285:P1348" si="62">IF(I1285=0,0,ROUND((L1285+M1285)/2,0))</f>
        <v>2</v>
      </c>
      <c r="Q1285" s="12" t="str">
        <f>IF(I1285=0,"Never Recharged",INDEX(RFM_Method!$C$32:$G$36,6-K1285,P1285))</f>
        <v>About to Sleep</v>
      </c>
      <c r="R1285" s="39">
        <f>SUMIFS(Raw_DataUsage!$D$2:$D$5001,Raw_DataUsage!$B$2:$B$5001,A1285)/1024</f>
        <v>0</v>
      </c>
      <c r="S1285" s="40">
        <f>SUMIFS(Raw_Calls!$D$2:$D$5001,Raw_Calls!$B$2:$B$5001,A1285)/60</f>
        <v>36.166666666666664</v>
      </c>
      <c r="T1285" s="38" t="str">
        <f>IF(COUNTIFS(Raw_Subscriptions!$B$2:$B$3001,A1285,Raw_Subscriptions!$F$2:$F$3001,"Active")&gt;0,"Yes","No")</f>
        <v>No</v>
      </c>
    </row>
    <row r="1286" spans="1:20" x14ac:dyDescent="0.3">
      <c r="A1286" s="13" t="str">
        <f>Raw_Customers!A1283</f>
        <v>C001282</v>
      </c>
      <c r="B1286" s="13" t="str">
        <f>Raw_Customers!B1283</f>
        <v>Amit Khan</v>
      </c>
      <c r="C1286" s="13" t="str">
        <f>Raw_Customers!E1283</f>
        <v>Delhi</v>
      </c>
      <c r="D1286" s="13" t="str">
        <f>Raw_Customers!F1283</f>
        <v>Tamil Nadu</v>
      </c>
      <c r="E1286" s="13" t="str">
        <f>Raw_Customers!H1283</f>
        <v>Active</v>
      </c>
      <c r="F1286" s="35">
        <f>Raw_Customers!G1283</f>
        <v>44537</v>
      </c>
      <c r="G1286" s="36">
        <f>IF(I1286=0,"",INT(_xlfn.MAXIFS(Raw_Recharges!$D$2:$D$3001,Raw_Recharges!$B$2:$B$3001,A1286)))</f>
        <v>46018</v>
      </c>
      <c r="H1286" s="12">
        <f>IF(I1286=0,"",RFM_Method!$C$5-G1286)</f>
        <v>36</v>
      </c>
      <c r="I1286" s="12">
        <f>COUNTIFS(Raw_Recharges!$B$2:$B$3001,A1286)</f>
        <v>3</v>
      </c>
      <c r="J1286" s="37">
        <f>IF(I1286=0,"",SUMIFS(Raw_Recharges!$E$2:$E$3001,Raw_Recharges!$B$2:$B$3001,A1286))</f>
        <v>926</v>
      </c>
      <c r="K1286" s="38">
        <f>IF(I1286=0,0,IF(H1286&lt;=RFM_Method!$C$22,5,IF(H1286&lt;=RFM_Method!$C$23,4,IF(H1286&lt;=RFM_Method!$C$24,3,IF(H1286&lt;=RFM_Method!$C$25,2,1)))))</f>
        <v>5</v>
      </c>
      <c r="L1286" s="38">
        <f>IF(I1286=0,0,IF(I1286&gt;=RFM_Method!$E$22,5,IF(I1286&gt;=RFM_Method!$E$23,4,IF(I1286&gt;=RFM_Method!$E$24,3,IF(I1286&gt;=RFM_Method!$E$25,2,1)))))</f>
        <v>3</v>
      </c>
      <c r="M1286" s="38">
        <f>IF(I1286=0,0,IF(J1286&gt;=RFM_Method!$D$25,5,IF(J1286&gt;=RFM_Method!$D$24,4,IF(J1286&gt;=RFM_Method!$D$23,3,IF(J1286&gt;=RFM_Method!$D$22,2,1)))))</f>
        <v>3</v>
      </c>
      <c r="N1286" s="38" t="str">
        <f t="shared" si="60"/>
        <v>533</v>
      </c>
      <c r="O1286" s="38">
        <f t="shared" si="61"/>
        <v>11</v>
      </c>
      <c r="P1286" s="38">
        <f t="shared" si="62"/>
        <v>3</v>
      </c>
      <c r="Q1286" s="12" t="str">
        <f>IF(I1286=0,"Never Recharged",INDEX(RFM_Method!$C$32:$G$36,6-K1286,P1286))</f>
        <v>Potential Loyalist</v>
      </c>
      <c r="R1286" s="39">
        <f>SUMIFS(Raw_DataUsage!$D$2:$D$5001,Raw_DataUsage!$B$2:$B$5001,A1286)/1024</f>
        <v>1.2930078125</v>
      </c>
      <c r="S1286" s="40">
        <f>SUMIFS(Raw_Calls!$D$2:$D$5001,Raw_Calls!$B$2:$B$5001,A1286)/60</f>
        <v>161.56666666666666</v>
      </c>
      <c r="T1286" s="38" t="str">
        <f>IF(COUNTIFS(Raw_Subscriptions!$B$2:$B$3001,A1286,Raw_Subscriptions!$F$2:$F$3001,"Active")&gt;0,"Yes","No")</f>
        <v>No</v>
      </c>
    </row>
    <row r="1287" spans="1:20" x14ac:dyDescent="0.3">
      <c r="A1287" s="13" t="str">
        <f>Raw_Customers!A1284</f>
        <v>C001283</v>
      </c>
      <c r="B1287" s="13" t="str">
        <f>Raw_Customers!B1284</f>
        <v>Suresh Khan</v>
      </c>
      <c r="C1287" s="13" t="str">
        <f>Raw_Customers!E1284</f>
        <v>Chennai</v>
      </c>
      <c r="D1287" s="13" t="str">
        <f>Raw_Customers!F1284</f>
        <v>Tamil Nadu</v>
      </c>
      <c r="E1287" s="13" t="str">
        <f>Raw_Customers!H1284</f>
        <v>Inactive</v>
      </c>
      <c r="F1287" s="35">
        <f>Raw_Customers!G1284</f>
        <v>45466</v>
      </c>
      <c r="G1287" s="36">
        <f>IF(I1287=0,"",INT(_xlfn.MAXIFS(Raw_Recharges!$D$2:$D$3001,Raw_Recharges!$B$2:$B$3001,A1287)))</f>
        <v>45963</v>
      </c>
      <c r="H1287" s="12">
        <f>IF(I1287=0,"",RFM_Method!$C$5-G1287)</f>
        <v>91</v>
      </c>
      <c r="I1287" s="12">
        <f>COUNTIFS(Raw_Recharges!$B$2:$B$3001,A1287)</f>
        <v>2</v>
      </c>
      <c r="J1287" s="37">
        <f>IF(I1287=0,"",SUMIFS(Raw_Recharges!$E$2:$E$3001,Raw_Recharges!$B$2:$B$3001,A1287))</f>
        <v>3998</v>
      </c>
      <c r="K1287" s="38">
        <f>IF(I1287=0,0,IF(H1287&lt;=RFM_Method!$C$22,5,IF(H1287&lt;=RFM_Method!$C$23,4,IF(H1287&lt;=RFM_Method!$C$24,3,IF(H1287&lt;=RFM_Method!$C$25,2,1)))))</f>
        <v>3</v>
      </c>
      <c r="L1287" s="38">
        <f>IF(I1287=0,0,IF(I1287&gt;=RFM_Method!$E$22,5,IF(I1287&gt;=RFM_Method!$E$23,4,IF(I1287&gt;=RFM_Method!$E$24,3,IF(I1287&gt;=RFM_Method!$E$25,2,1)))))</f>
        <v>2</v>
      </c>
      <c r="M1287" s="38">
        <f>IF(I1287=0,0,IF(J1287&gt;=RFM_Method!$D$25,5,IF(J1287&gt;=RFM_Method!$D$24,4,IF(J1287&gt;=RFM_Method!$D$23,3,IF(J1287&gt;=RFM_Method!$D$22,2,1)))))</f>
        <v>5</v>
      </c>
      <c r="N1287" s="38" t="str">
        <f t="shared" si="60"/>
        <v>325</v>
      </c>
      <c r="O1287" s="38">
        <f t="shared" si="61"/>
        <v>10</v>
      </c>
      <c r="P1287" s="38">
        <f t="shared" si="62"/>
        <v>4</v>
      </c>
      <c r="Q1287" s="12" t="str">
        <f>IF(I1287=0,"Never Recharged",INDEX(RFM_Method!$C$32:$G$36,6-K1287,P1287))</f>
        <v>Loyal Customers</v>
      </c>
      <c r="R1287" s="39">
        <f>SUMIFS(Raw_DataUsage!$D$2:$D$5001,Raw_DataUsage!$B$2:$B$5001,A1287)/1024</f>
        <v>2.2798535156249997</v>
      </c>
      <c r="S1287" s="40">
        <f>SUMIFS(Raw_Calls!$D$2:$D$5001,Raw_Calls!$B$2:$B$5001,A1287)/60</f>
        <v>77.783333333333331</v>
      </c>
      <c r="T1287" s="38" t="str">
        <f>IF(COUNTIFS(Raw_Subscriptions!$B$2:$B$3001,A1287,Raw_Subscriptions!$F$2:$F$3001,"Active")&gt;0,"Yes","No")</f>
        <v>Yes</v>
      </c>
    </row>
    <row r="1288" spans="1:20" x14ac:dyDescent="0.3">
      <c r="A1288" s="13" t="str">
        <f>Raw_Customers!A1285</f>
        <v>C001284</v>
      </c>
      <c r="B1288" s="13" t="str">
        <f>Raw_Customers!B1285</f>
        <v>Simran Singh</v>
      </c>
      <c r="C1288" s="13" t="str">
        <f>Raw_Customers!E1285</f>
        <v>Hyderabad</v>
      </c>
      <c r="D1288" s="13" t="str">
        <f>Raw_Customers!F1285</f>
        <v>Maharashtra</v>
      </c>
      <c r="E1288" s="13" t="str">
        <f>Raw_Customers!H1285</f>
        <v>Inactive</v>
      </c>
      <c r="F1288" s="35">
        <f>Raw_Customers!G1285</f>
        <v>45549</v>
      </c>
      <c r="G1288" s="36">
        <f>IF(I1288=0,"",INT(_xlfn.MAXIFS(Raw_Recharges!$D$2:$D$3001,Raw_Recharges!$B$2:$B$3001,A1288)))</f>
        <v>46003</v>
      </c>
      <c r="H1288" s="12">
        <f>IF(I1288=0,"",RFM_Method!$C$5-G1288)</f>
        <v>51</v>
      </c>
      <c r="I1288" s="12">
        <f>COUNTIFS(Raw_Recharges!$B$2:$B$3001,A1288)</f>
        <v>1</v>
      </c>
      <c r="J1288" s="37">
        <f>IF(I1288=0,"",SUMIFS(Raw_Recharges!$E$2:$E$3001,Raw_Recharges!$B$2:$B$3001,A1288))</f>
        <v>666</v>
      </c>
      <c r="K1288" s="38">
        <f>IF(I1288=0,0,IF(H1288&lt;=RFM_Method!$C$22,5,IF(H1288&lt;=RFM_Method!$C$23,4,IF(H1288&lt;=RFM_Method!$C$24,3,IF(H1288&lt;=RFM_Method!$C$25,2,1)))))</f>
        <v>4</v>
      </c>
      <c r="L1288" s="38">
        <f>IF(I1288=0,0,IF(I1288&gt;=RFM_Method!$E$22,5,IF(I1288&gt;=RFM_Method!$E$23,4,IF(I1288&gt;=RFM_Method!$E$24,3,IF(I1288&gt;=RFM_Method!$E$25,2,1)))))</f>
        <v>1</v>
      </c>
      <c r="M1288" s="38">
        <f>IF(I1288=0,0,IF(J1288&gt;=RFM_Method!$D$25,5,IF(J1288&gt;=RFM_Method!$D$24,4,IF(J1288&gt;=RFM_Method!$D$23,3,IF(J1288&gt;=RFM_Method!$D$22,2,1)))))</f>
        <v>3</v>
      </c>
      <c r="N1288" s="38" t="str">
        <f t="shared" si="60"/>
        <v>413</v>
      </c>
      <c r="O1288" s="38">
        <f t="shared" si="61"/>
        <v>8</v>
      </c>
      <c r="P1288" s="38">
        <f t="shared" si="62"/>
        <v>2</v>
      </c>
      <c r="Q1288" s="12" t="str">
        <f>IF(I1288=0,"Never Recharged",INDEX(RFM_Method!$C$32:$G$36,6-K1288,P1288))</f>
        <v>Potential Loyalist</v>
      </c>
      <c r="R1288" s="39">
        <f>SUMIFS(Raw_DataUsage!$D$2:$D$5001,Raw_DataUsage!$B$2:$B$5001,A1288)/1024</f>
        <v>4.9708300781250001</v>
      </c>
      <c r="S1288" s="40">
        <f>SUMIFS(Raw_Calls!$D$2:$D$5001,Raw_Calls!$B$2:$B$5001,A1288)/60</f>
        <v>80.95</v>
      </c>
      <c r="T1288" s="38" t="str">
        <f>IF(COUNTIFS(Raw_Subscriptions!$B$2:$B$3001,A1288,Raw_Subscriptions!$F$2:$F$3001,"Active")&gt;0,"Yes","No")</f>
        <v>No</v>
      </c>
    </row>
    <row r="1289" spans="1:20" x14ac:dyDescent="0.3">
      <c r="A1289" s="13" t="str">
        <f>Raw_Customers!A1286</f>
        <v>C001285</v>
      </c>
      <c r="B1289" s="13" t="str">
        <f>Raw_Customers!B1286</f>
        <v>Suresh Singh</v>
      </c>
      <c r="C1289" s="13" t="str">
        <f>Raw_Customers!E1286</f>
        <v>Mumbai</v>
      </c>
      <c r="D1289" s="13" t="str">
        <f>Raw_Customers!F1286</f>
        <v>Maharashtra</v>
      </c>
      <c r="E1289" s="13" t="str">
        <f>Raw_Customers!H1286</f>
        <v>Active</v>
      </c>
      <c r="F1289" s="35">
        <f>Raw_Customers!G1286</f>
        <v>45440</v>
      </c>
      <c r="G1289" s="36">
        <f>IF(I1289=0,"",INT(_xlfn.MAXIFS(Raw_Recharges!$D$2:$D$3001,Raw_Recharges!$B$2:$B$3001,A1289)))</f>
        <v>45784</v>
      </c>
      <c r="H1289" s="12">
        <f>IF(I1289=0,"",RFM_Method!$C$5-G1289)</f>
        <v>270</v>
      </c>
      <c r="I1289" s="12">
        <f>COUNTIFS(Raw_Recharges!$B$2:$B$3001,A1289)</f>
        <v>2</v>
      </c>
      <c r="J1289" s="37">
        <f>IF(I1289=0,"",SUMIFS(Raw_Recharges!$E$2:$E$3001,Raw_Recharges!$B$2:$B$3001,A1289))</f>
        <v>1165</v>
      </c>
      <c r="K1289" s="38">
        <f>IF(I1289=0,0,IF(H1289&lt;=RFM_Method!$C$22,5,IF(H1289&lt;=RFM_Method!$C$23,4,IF(H1289&lt;=RFM_Method!$C$24,3,IF(H1289&lt;=RFM_Method!$C$25,2,1)))))</f>
        <v>1</v>
      </c>
      <c r="L1289" s="38">
        <f>IF(I1289=0,0,IF(I1289&gt;=RFM_Method!$E$22,5,IF(I1289&gt;=RFM_Method!$E$23,4,IF(I1289&gt;=RFM_Method!$E$24,3,IF(I1289&gt;=RFM_Method!$E$25,2,1)))))</f>
        <v>2</v>
      </c>
      <c r="M1289" s="38">
        <f>IF(I1289=0,0,IF(J1289&gt;=RFM_Method!$D$25,5,IF(J1289&gt;=RFM_Method!$D$24,4,IF(J1289&gt;=RFM_Method!$D$23,3,IF(J1289&gt;=RFM_Method!$D$22,2,1)))))</f>
        <v>4</v>
      </c>
      <c r="N1289" s="38" t="str">
        <f t="shared" si="60"/>
        <v>124</v>
      </c>
      <c r="O1289" s="38">
        <f t="shared" si="61"/>
        <v>7</v>
      </c>
      <c r="P1289" s="38">
        <f t="shared" si="62"/>
        <v>3</v>
      </c>
      <c r="Q1289" s="12" t="str">
        <f>IF(I1289=0,"Never Recharged",INDEX(RFM_Method!$C$32:$G$36,6-K1289,P1289))</f>
        <v>At Risk</v>
      </c>
      <c r="R1289" s="39">
        <f>SUMIFS(Raw_DataUsage!$D$2:$D$5001,Raw_DataUsage!$B$2:$B$5001,A1289)/1024</f>
        <v>2.1956152343749999</v>
      </c>
      <c r="S1289" s="40">
        <f>SUMIFS(Raw_Calls!$D$2:$D$5001,Raw_Calls!$B$2:$B$5001,A1289)/60</f>
        <v>127.6</v>
      </c>
      <c r="T1289" s="38" t="str">
        <f>IF(COUNTIFS(Raw_Subscriptions!$B$2:$B$3001,A1289,Raw_Subscriptions!$F$2:$F$3001,"Active")&gt;0,"Yes","No")</f>
        <v>Yes</v>
      </c>
    </row>
    <row r="1290" spans="1:20" x14ac:dyDescent="0.3">
      <c r="A1290" s="13" t="str">
        <f>Raw_Customers!A1287</f>
        <v>C001286</v>
      </c>
      <c r="B1290" s="13" t="str">
        <f>Raw_Customers!B1287</f>
        <v>Amit Yadav</v>
      </c>
      <c r="C1290" s="13" t="str">
        <f>Raw_Customers!E1287</f>
        <v>Mumbai</v>
      </c>
      <c r="D1290" s="13" t="str">
        <f>Raw_Customers!F1287</f>
        <v>West Bengal</v>
      </c>
      <c r="E1290" s="13" t="str">
        <f>Raw_Customers!H1287</f>
        <v>Active</v>
      </c>
      <c r="F1290" s="35">
        <f>Raw_Customers!G1287</f>
        <v>45429</v>
      </c>
      <c r="G1290" s="36">
        <f>IF(I1290=0,"",INT(_xlfn.MAXIFS(Raw_Recharges!$D$2:$D$3001,Raw_Recharges!$B$2:$B$3001,A1290)))</f>
        <v>46018</v>
      </c>
      <c r="H1290" s="12">
        <f>IF(I1290=0,"",RFM_Method!$C$5-G1290)</f>
        <v>36</v>
      </c>
      <c r="I1290" s="12">
        <f>COUNTIFS(Raw_Recharges!$B$2:$B$3001,A1290)</f>
        <v>1</v>
      </c>
      <c r="J1290" s="37">
        <f>IF(I1290=0,"",SUMIFS(Raw_Recharges!$E$2:$E$3001,Raw_Recharges!$B$2:$B$3001,A1290))</f>
        <v>299</v>
      </c>
      <c r="K1290" s="38">
        <f>IF(I1290=0,0,IF(H1290&lt;=RFM_Method!$C$22,5,IF(H1290&lt;=RFM_Method!$C$23,4,IF(H1290&lt;=RFM_Method!$C$24,3,IF(H1290&lt;=RFM_Method!$C$25,2,1)))))</f>
        <v>5</v>
      </c>
      <c r="L1290" s="38">
        <f>IF(I1290=0,0,IF(I1290&gt;=RFM_Method!$E$22,5,IF(I1290&gt;=RFM_Method!$E$23,4,IF(I1290&gt;=RFM_Method!$E$24,3,IF(I1290&gt;=RFM_Method!$E$25,2,1)))))</f>
        <v>1</v>
      </c>
      <c r="M1290" s="38">
        <f>IF(I1290=0,0,IF(J1290&gt;=RFM_Method!$D$25,5,IF(J1290&gt;=RFM_Method!$D$24,4,IF(J1290&gt;=RFM_Method!$D$23,3,IF(J1290&gt;=RFM_Method!$D$22,2,1)))))</f>
        <v>1</v>
      </c>
      <c r="N1290" s="38" t="str">
        <f t="shared" si="60"/>
        <v>511</v>
      </c>
      <c r="O1290" s="38">
        <f t="shared" si="61"/>
        <v>7</v>
      </c>
      <c r="P1290" s="38">
        <f t="shared" si="62"/>
        <v>1</v>
      </c>
      <c r="Q1290" s="12" t="str">
        <f>IF(I1290=0,"Never Recharged",INDEX(RFM_Method!$C$32:$G$36,6-K1290,P1290))</f>
        <v>New Customers</v>
      </c>
      <c r="R1290" s="39">
        <f>SUMIFS(Raw_DataUsage!$D$2:$D$5001,Raw_DataUsage!$B$2:$B$5001,A1290)/1024</f>
        <v>7.7787988281249998</v>
      </c>
      <c r="S1290" s="40">
        <f>SUMIFS(Raw_Calls!$D$2:$D$5001,Raw_Calls!$B$2:$B$5001,A1290)/60</f>
        <v>33.56666666666667</v>
      </c>
      <c r="T1290" s="38" t="str">
        <f>IF(COUNTIFS(Raw_Subscriptions!$B$2:$B$3001,A1290,Raw_Subscriptions!$F$2:$F$3001,"Active")&gt;0,"Yes","No")</f>
        <v>Yes</v>
      </c>
    </row>
    <row r="1291" spans="1:20" x14ac:dyDescent="0.3">
      <c r="A1291" s="13" t="str">
        <f>Raw_Customers!A1288</f>
        <v>C001287</v>
      </c>
      <c r="B1291" s="13" t="str">
        <f>Raw_Customers!B1288</f>
        <v>Priya Yadav</v>
      </c>
      <c r="C1291" s="13" t="str">
        <f>Raw_Customers!E1288</f>
        <v>Pune</v>
      </c>
      <c r="D1291" s="13" t="str">
        <f>Raw_Customers!F1288</f>
        <v>Mumbai</v>
      </c>
      <c r="E1291" s="13" t="str">
        <f>Raw_Customers!H1288</f>
        <v>Inactive</v>
      </c>
      <c r="F1291" s="35">
        <f>Raw_Customers!G1288</f>
        <v>44726</v>
      </c>
      <c r="G1291" s="36">
        <f>IF(I1291=0,"",INT(_xlfn.MAXIFS(Raw_Recharges!$D$2:$D$3001,Raw_Recharges!$B$2:$B$3001,A1291)))</f>
        <v>45969</v>
      </c>
      <c r="H1291" s="12">
        <f>IF(I1291=0,"",RFM_Method!$C$5-G1291)</f>
        <v>85</v>
      </c>
      <c r="I1291" s="12">
        <f>COUNTIFS(Raw_Recharges!$B$2:$B$3001,A1291)</f>
        <v>2</v>
      </c>
      <c r="J1291" s="37">
        <f>IF(I1291=0,"",SUMIFS(Raw_Recharges!$E$2:$E$3001,Raw_Recharges!$B$2:$B$3001,A1291))</f>
        <v>798</v>
      </c>
      <c r="K1291" s="38">
        <f>IF(I1291=0,0,IF(H1291&lt;=RFM_Method!$C$22,5,IF(H1291&lt;=RFM_Method!$C$23,4,IF(H1291&lt;=RFM_Method!$C$24,3,IF(H1291&lt;=RFM_Method!$C$25,2,1)))))</f>
        <v>3</v>
      </c>
      <c r="L1291" s="38">
        <f>IF(I1291=0,0,IF(I1291&gt;=RFM_Method!$E$22,5,IF(I1291&gt;=RFM_Method!$E$23,4,IF(I1291&gt;=RFM_Method!$E$24,3,IF(I1291&gt;=RFM_Method!$E$25,2,1)))))</f>
        <v>2</v>
      </c>
      <c r="M1291" s="38">
        <f>IF(I1291=0,0,IF(J1291&gt;=RFM_Method!$D$25,5,IF(J1291&gt;=RFM_Method!$D$24,4,IF(J1291&gt;=RFM_Method!$D$23,3,IF(J1291&gt;=RFM_Method!$D$22,2,1)))))</f>
        <v>3</v>
      </c>
      <c r="N1291" s="38" t="str">
        <f t="shared" si="60"/>
        <v>323</v>
      </c>
      <c r="O1291" s="38">
        <f t="shared" si="61"/>
        <v>8</v>
      </c>
      <c r="P1291" s="38">
        <f t="shared" si="62"/>
        <v>3</v>
      </c>
      <c r="Q1291" s="12" t="str">
        <f>IF(I1291=0,"Never Recharged",INDEX(RFM_Method!$C$32:$G$36,6-K1291,P1291))</f>
        <v>Need Attention</v>
      </c>
      <c r="R1291" s="39">
        <f>SUMIFS(Raw_DataUsage!$D$2:$D$5001,Raw_DataUsage!$B$2:$B$5001,A1291)/1024</f>
        <v>1.936767578125</v>
      </c>
      <c r="S1291" s="40">
        <f>SUMIFS(Raw_Calls!$D$2:$D$5001,Raw_Calls!$B$2:$B$5001,A1291)/60</f>
        <v>38.266666666666666</v>
      </c>
      <c r="T1291" s="38" t="str">
        <f>IF(COUNTIFS(Raw_Subscriptions!$B$2:$B$3001,A1291,Raw_Subscriptions!$F$2:$F$3001,"Active")&gt;0,"Yes","No")</f>
        <v>Yes</v>
      </c>
    </row>
    <row r="1292" spans="1:20" x14ac:dyDescent="0.3">
      <c r="A1292" s="13" t="str">
        <f>Raw_Customers!A1289</f>
        <v>C001288</v>
      </c>
      <c r="B1292" s="13" t="str">
        <f>Raw_Customers!B1289</f>
        <v>Rahul Mishra</v>
      </c>
      <c r="C1292" s="13" t="str">
        <f>Raw_Customers!E1289</f>
        <v>Delhi</v>
      </c>
      <c r="D1292" s="13" t="str">
        <f>Raw_Customers!F1289</f>
        <v>Punjab</v>
      </c>
      <c r="E1292" s="13" t="str">
        <f>Raw_Customers!H1289</f>
        <v>Active</v>
      </c>
      <c r="F1292" s="35">
        <f>Raw_Customers!G1289</f>
        <v>44867</v>
      </c>
      <c r="G1292" s="36">
        <f>IF(I1292=0,"",INT(_xlfn.MAXIFS(Raw_Recharges!$D$2:$D$3001,Raw_Recharges!$B$2:$B$3001,A1292)))</f>
        <v>45810</v>
      </c>
      <c r="H1292" s="12">
        <f>IF(I1292=0,"",RFM_Method!$C$5-G1292)</f>
        <v>244</v>
      </c>
      <c r="I1292" s="12">
        <f>COUNTIFS(Raw_Recharges!$B$2:$B$3001,A1292)</f>
        <v>1</v>
      </c>
      <c r="J1292" s="37">
        <f>IF(I1292=0,"",SUMIFS(Raw_Recharges!$E$2:$E$3001,Raw_Recharges!$B$2:$B$3001,A1292))</f>
        <v>148</v>
      </c>
      <c r="K1292" s="38">
        <f>IF(I1292=0,0,IF(H1292&lt;=RFM_Method!$C$22,5,IF(H1292&lt;=RFM_Method!$C$23,4,IF(H1292&lt;=RFM_Method!$C$24,3,IF(H1292&lt;=RFM_Method!$C$25,2,1)))))</f>
        <v>1</v>
      </c>
      <c r="L1292" s="38">
        <f>IF(I1292=0,0,IF(I1292&gt;=RFM_Method!$E$22,5,IF(I1292&gt;=RFM_Method!$E$23,4,IF(I1292&gt;=RFM_Method!$E$24,3,IF(I1292&gt;=RFM_Method!$E$25,2,1)))))</f>
        <v>1</v>
      </c>
      <c r="M1292" s="38">
        <f>IF(I1292=0,0,IF(J1292&gt;=RFM_Method!$D$25,5,IF(J1292&gt;=RFM_Method!$D$24,4,IF(J1292&gt;=RFM_Method!$D$23,3,IF(J1292&gt;=RFM_Method!$D$22,2,1)))))</f>
        <v>1</v>
      </c>
      <c r="N1292" s="38" t="str">
        <f t="shared" si="60"/>
        <v>111</v>
      </c>
      <c r="O1292" s="38">
        <f t="shared" si="61"/>
        <v>3</v>
      </c>
      <c r="P1292" s="38">
        <f t="shared" si="62"/>
        <v>1</v>
      </c>
      <c r="Q1292" s="12" t="str">
        <f>IF(I1292=0,"Never Recharged",INDEX(RFM_Method!$C$32:$G$36,6-K1292,P1292))</f>
        <v>Lost</v>
      </c>
      <c r="R1292" s="39">
        <f>SUMIFS(Raw_DataUsage!$D$2:$D$5001,Raw_DataUsage!$B$2:$B$5001,A1292)/1024</f>
        <v>0.43517578125</v>
      </c>
      <c r="S1292" s="40">
        <f>SUMIFS(Raw_Calls!$D$2:$D$5001,Raw_Calls!$B$2:$B$5001,A1292)/60</f>
        <v>80.349999999999994</v>
      </c>
      <c r="T1292" s="38" t="str">
        <f>IF(COUNTIFS(Raw_Subscriptions!$B$2:$B$3001,A1292,Raw_Subscriptions!$F$2:$F$3001,"Active")&gt;0,"Yes","No")</f>
        <v>No</v>
      </c>
    </row>
    <row r="1293" spans="1:20" x14ac:dyDescent="0.3">
      <c r="A1293" s="13" t="str">
        <f>Raw_Customers!A1290</f>
        <v>C001289</v>
      </c>
      <c r="B1293" s="13" t="str">
        <f>Raw_Customers!B1290</f>
        <v>Neha Patel</v>
      </c>
      <c r="C1293" s="13" t="str">
        <f>Raw_Customers!E1290</f>
        <v>Bangalore</v>
      </c>
      <c r="D1293" s="13" t="str">
        <f>Raw_Customers!F1290</f>
        <v>Gujarat</v>
      </c>
      <c r="E1293" s="13" t="str">
        <f>Raw_Customers!H1290</f>
        <v>Inactive</v>
      </c>
      <c r="F1293" s="35">
        <f>Raw_Customers!G1290</f>
        <v>44077</v>
      </c>
      <c r="G1293" s="36">
        <f>IF(I1293=0,"",INT(_xlfn.MAXIFS(Raw_Recharges!$D$2:$D$3001,Raw_Recharges!$B$2:$B$3001,A1293)))</f>
        <v>45795</v>
      </c>
      <c r="H1293" s="12">
        <f>IF(I1293=0,"",RFM_Method!$C$5-G1293)</f>
        <v>259</v>
      </c>
      <c r="I1293" s="12">
        <f>COUNTIFS(Raw_Recharges!$B$2:$B$3001,A1293)</f>
        <v>2</v>
      </c>
      <c r="J1293" s="37">
        <f>IF(I1293=0,"",SUMIFS(Raw_Recharges!$E$2:$E$3001,Raw_Recharges!$B$2:$B$3001,A1293))</f>
        <v>1298</v>
      </c>
      <c r="K1293" s="38">
        <f>IF(I1293=0,0,IF(H1293&lt;=RFM_Method!$C$22,5,IF(H1293&lt;=RFM_Method!$C$23,4,IF(H1293&lt;=RFM_Method!$C$24,3,IF(H1293&lt;=RFM_Method!$C$25,2,1)))))</f>
        <v>1</v>
      </c>
      <c r="L1293" s="38">
        <f>IF(I1293=0,0,IF(I1293&gt;=RFM_Method!$E$22,5,IF(I1293&gt;=RFM_Method!$E$23,4,IF(I1293&gt;=RFM_Method!$E$24,3,IF(I1293&gt;=RFM_Method!$E$25,2,1)))))</f>
        <v>2</v>
      </c>
      <c r="M1293" s="38">
        <f>IF(I1293=0,0,IF(J1293&gt;=RFM_Method!$D$25,5,IF(J1293&gt;=RFM_Method!$D$24,4,IF(J1293&gt;=RFM_Method!$D$23,3,IF(J1293&gt;=RFM_Method!$D$22,2,1)))))</f>
        <v>4</v>
      </c>
      <c r="N1293" s="38" t="str">
        <f t="shared" si="60"/>
        <v>124</v>
      </c>
      <c r="O1293" s="38">
        <f t="shared" si="61"/>
        <v>7</v>
      </c>
      <c r="P1293" s="38">
        <f t="shared" si="62"/>
        <v>3</v>
      </c>
      <c r="Q1293" s="12" t="str">
        <f>IF(I1293=0,"Never Recharged",INDEX(RFM_Method!$C$32:$G$36,6-K1293,P1293))</f>
        <v>At Risk</v>
      </c>
      <c r="R1293" s="39">
        <f>SUMIFS(Raw_DataUsage!$D$2:$D$5001,Raw_DataUsage!$B$2:$B$5001,A1293)/1024</f>
        <v>0.397587890625</v>
      </c>
      <c r="S1293" s="40">
        <f>SUMIFS(Raw_Calls!$D$2:$D$5001,Raw_Calls!$B$2:$B$5001,A1293)/60</f>
        <v>19.55</v>
      </c>
      <c r="T1293" s="38" t="str">
        <f>IF(COUNTIFS(Raw_Subscriptions!$B$2:$B$3001,A1293,Raw_Subscriptions!$F$2:$F$3001,"Active")&gt;0,"Yes","No")</f>
        <v>No</v>
      </c>
    </row>
    <row r="1294" spans="1:20" x14ac:dyDescent="0.3">
      <c r="A1294" s="13" t="str">
        <f>Raw_Customers!A1291</f>
        <v>C001290</v>
      </c>
      <c r="B1294" s="13" t="str">
        <f>Raw_Customers!B1291</f>
        <v>Anita Kumar</v>
      </c>
      <c r="C1294" s="13" t="str">
        <f>Raw_Customers!E1291</f>
        <v>Mumbai</v>
      </c>
      <c r="D1294" s="13" t="str">
        <f>Raw_Customers!F1291</f>
        <v>UP West</v>
      </c>
      <c r="E1294" s="13" t="str">
        <f>Raw_Customers!H1291</f>
        <v>Inactive</v>
      </c>
      <c r="F1294" s="35">
        <f>Raw_Customers!G1291</f>
        <v>44773</v>
      </c>
      <c r="G1294" s="36">
        <f>IF(I1294=0,"",INT(_xlfn.MAXIFS(Raw_Recharges!$D$2:$D$3001,Raw_Recharges!$B$2:$B$3001,A1294)))</f>
        <v>45956</v>
      </c>
      <c r="H1294" s="12">
        <f>IF(I1294=0,"",RFM_Method!$C$5-G1294)</f>
        <v>98</v>
      </c>
      <c r="I1294" s="12">
        <f>COUNTIFS(Raw_Recharges!$B$2:$B$3001,A1294)</f>
        <v>4</v>
      </c>
      <c r="J1294" s="37">
        <f>IF(I1294=0,"",SUMIFS(Raw_Recharges!$E$2:$E$3001,Raw_Recharges!$B$2:$B$3001,A1294))</f>
        <v>4162</v>
      </c>
      <c r="K1294" s="38">
        <f>IF(I1294=0,0,IF(H1294&lt;=RFM_Method!$C$22,5,IF(H1294&lt;=RFM_Method!$C$23,4,IF(H1294&lt;=RFM_Method!$C$24,3,IF(H1294&lt;=RFM_Method!$C$25,2,1)))))</f>
        <v>3</v>
      </c>
      <c r="L1294" s="38">
        <f>IF(I1294=0,0,IF(I1294&gt;=RFM_Method!$E$22,5,IF(I1294&gt;=RFM_Method!$E$23,4,IF(I1294&gt;=RFM_Method!$E$24,3,IF(I1294&gt;=RFM_Method!$E$25,2,1)))))</f>
        <v>4</v>
      </c>
      <c r="M1294" s="38">
        <f>IF(I1294=0,0,IF(J1294&gt;=RFM_Method!$D$25,5,IF(J1294&gt;=RFM_Method!$D$24,4,IF(J1294&gt;=RFM_Method!$D$23,3,IF(J1294&gt;=RFM_Method!$D$22,2,1)))))</f>
        <v>5</v>
      </c>
      <c r="N1294" s="38" t="str">
        <f t="shared" si="60"/>
        <v>345</v>
      </c>
      <c r="O1294" s="38">
        <f t="shared" si="61"/>
        <v>12</v>
      </c>
      <c r="P1294" s="38">
        <f t="shared" si="62"/>
        <v>5</v>
      </c>
      <c r="Q1294" s="12" t="str">
        <f>IF(I1294=0,"Never Recharged",INDEX(RFM_Method!$C$32:$G$36,6-K1294,P1294))</f>
        <v>Loyal Customers</v>
      </c>
      <c r="R1294" s="39">
        <f>SUMIFS(Raw_DataUsage!$D$2:$D$5001,Raw_DataUsage!$B$2:$B$5001,A1294)/1024</f>
        <v>4.4287792968749997</v>
      </c>
      <c r="S1294" s="40">
        <f>SUMIFS(Raw_Calls!$D$2:$D$5001,Raw_Calls!$B$2:$B$5001,A1294)/60</f>
        <v>99.05</v>
      </c>
      <c r="T1294" s="38" t="str">
        <f>IF(COUNTIFS(Raw_Subscriptions!$B$2:$B$3001,A1294,Raw_Subscriptions!$F$2:$F$3001,"Active")&gt;0,"Yes","No")</f>
        <v>No</v>
      </c>
    </row>
    <row r="1295" spans="1:20" x14ac:dyDescent="0.3">
      <c r="A1295" s="13" t="str">
        <f>Raw_Customers!A1292</f>
        <v>C001291</v>
      </c>
      <c r="B1295" s="13" t="str">
        <f>Raw_Customers!B1292</f>
        <v>Neha Khan</v>
      </c>
      <c r="C1295" s="13" t="str">
        <f>Raw_Customers!E1292</f>
        <v>Mumbai</v>
      </c>
      <c r="D1295" s="13" t="str">
        <f>Raw_Customers!F1292</f>
        <v>West Bengal</v>
      </c>
      <c r="E1295" s="13" t="str">
        <f>Raw_Customers!H1292</f>
        <v>Active</v>
      </c>
      <c r="F1295" s="35">
        <f>Raw_Customers!G1292</f>
        <v>44884</v>
      </c>
      <c r="G1295" s="36" t="str">
        <f>IF(I1295=0,"",INT(_xlfn.MAXIFS(Raw_Recharges!$D$2:$D$3001,Raw_Recharges!$B$2:$B$3001,A1295)))</f>
        <v/>
      </c>
      <c r="H1295" s="12" t="str">
        <f>IF(I1295=0,"",RFM_Method!$C$5-G1295)</f>
        <v/>
      </c>
      <c r="I1295" s="12">
        <f>COUNTIFS(Raw_Recharges!$B$2:$B$3001,A1295)</f>
        <v>0</v>
      </c>
      <c r="J1295" s="37" t="str">
        <f>IF(I1295=0,"",SUMIFS(Raw_Recharges!$E$2:$E$3001,Raw_Recharges!$B$2:$B$3001,A1295))</f>
        <v/>
      </c>
      <c r="K1295" s="38">
        <f>IF(I1295=0,0,IF(H1295&lt;=RFM_Method!$C$22,5,IF(H1295&lt;=RFM_Method!$C$23,4,IF(H1295&lt;=RFM_Method!$C$24,3,IF(H1295&lt;=RFM_Method!$C$25,2,1)))))</f>
        <v>0</v>
      </c>
      <c r="L1295" s="38">
        <f>IF(I1295=0,0,IF(I1295&gt;=RFM_Method!$E$22,5,IF(I1295&gt;=RFM_Method!$E$23,4,IF(I1295&gt;=RFM_Method!$E$24,3,IF(I1295&gt;=RFM_Method!$E$25,2,1)))))</f>
        <v>0</v>
      </c>
      <c r="M1295" s="38">
        <f>IF(I1295=0,0,IF(J1295&gt;=RFM_Method!$D$25,5,IF(J1295&gt;=RFM_Method!$D$24,4,IF(J1295&gt;=RFM_Method!$D$23,3,IF(J1295&gt;=RFM_Method!$D$22,2,1)))))</f>
        <v>0</v>
      </c>
      <c r="N1295" s="38" t="str">
        <f t="shared" si="60"/>
        <v>000</v>
      </c>
      <c r="O1295" s="38">
        <f t="shared" si="61"/>
        <v>0</v>
      </c>
      <c r="P1295" s="38">
        <f t="shared" si="62"/>
        <v>0</v>
      </c>
      <c r="Q1295" s="12" t="str">
        <f>IF(I1295=0,"Never Recharged",INDEX(RFM_Method!$C$32:$G$36,6-K1295,P1295))</f>
        <v>Never Recharged</v>
      </c>
      <c r="R1295" s="39">
        <f>SUMIFS(Raw_DataUsage!$D$2:$D$5001,Raw_DataUsage!$B$2:$B$5001,A1295)/1024</f>
        <v>3.9190527343750001</v>
      </c>
      <c r="S1295" s="40">
        <f>SUMIFS(Raw_Calls!$D$2:$D$5001,Raw_Calls!$B$2:$B$5001,A1295)/60</f>
        <v>46.983333333333334</v>
      </c>
      <c r="T1295" s="38" t="str">
        <f>IF(COUNTIFS(Raw_Subscriptions!$B$2:$B$3001,A1295,Raw_Subscriptions!$F$2:$F$3001,"Active")&gt;0,"Yes","No")</f>
        <v>No</v>
      </c>
    </row>
    <row r="1296" spans="1:20" x14ac:dyDescent="0.3">
      <c r="A1296" s="13" t="str">
        <f>Raw_Customers!A1293</f>
        <v>C001292</v>
      </c>
      <c r="B1296" s="13" t="str">
        <f>Raw_Customers!B1293</f>
        <v>Rahul Khan</v>
      </c>
      <c r="C1296" s="13" t="str">
        <f>Raw_Customers!E1293</f>
        <v>Mumbai</v>
      </c>
      <c r="D1296" s="13" t="str">
        <f>Raw_Customers!F1293</f>
        <v>Andhra Pradesh</v>
      </c>
      <c r="E1296" s="13" t="str">
        <f>Raw_Customers!H1293</f>
        <v>Active</v>
      </c>
      <c r="F1296" s="35">
        <f>Raw_Customers!G1293</f>
        <v>44730</v>
      </c>
      <c r="G1296" s="36">
        <f>IF(I1296=0,"",INT(_xlfn.MAXIFS(Raw_Recharges!$D$2:$D$3001,Raw_Recharges!$B$2:$B$3001,A1296)))</f>
        <v>46033</v>
      </c>
      <c r="H1296" s="12">
        <f>IF(I1296=0,"",RFM_Method!$C$5-G1296)</f>
        <v>21</v>
      </c>
      <c r="I1296" s="12">
        <f>COUNTIFS(Raw_Recharges!$B$2:$B$3001,A1296)</f>
        <v>2</v>
      </c>
      <c r="J1296" s="37">
        <f>IF(I1296=0,"",SUMIFS(Raw_Recharges!$E$2:$E$3001,Raw_Recharges!$B$2:$B$3001,A1296))</f>
        <v>3498</v>
      </c>
      <c r="K1296" s="38">
        <f>IF(I1296=0,0,IF(H1296&lt;=RFM_Method!$C$22,5,IF(H1296&lt;=RFM_Method!$C$23,4,IF(H1296&lt;=RFM_Method!$C$24,3,IF(H1296&lt;=RFM_Method!$C$25,2,1)))))</f>
        <v>5</v>
      </c>
      <c r="L1296" s="38">
        <f>IF(I1296=0,0,IF(I1296&gt;=RFM_Method!$E$22,5,IF(I1296&gt;=RFM_Method!$E$23,4,IF(I1296&gt;=RFM_Method!$E$24,3,IF(I1296&gt;=RFM_Method!$E$25,2,1)))))</f>
        <v>2</v>
      </c>
      <c r="M1296" s="38">
        <f>IF(I1296=0,0,IF(J1296&gt;=RFM_Method!$D$25,5,IF(J1296&gt;=RFM_Method!$D$24,4,IF(J1296&gt;=RFM_Method!$D$23,3,IF(J1296&gt;=RFM_Method!$D$22,2,1)))))</f>
        <v>5</v>
      </c>
      <c r="N1296" s="38" t="str">
        <f t="shared" si="60"/>
        <v>525</v>
      </c>
      <c r="O1296" s="38">
        <f t="shared" si="61"/>
        <v>12</v>
      </c>
      <c r="P1296" s="38">
        <f t="shared" si="62"/>
        <v>4</v>
      </c>
      <c r="Q1296" s="12" t="str">
        <f>IF(I1296=0,"Never Recharged",INDEX(RFM_Method!$C$32:$G$36,6-K1296,P1296))</f>
        <v>Loyal Customers</v>
      </c>
      <c r="R1296" s="39">
        <f>SUMIFS(Raw_DataUsage!$D$2:$D$5001,Raw_DataUsage!$B$2:$B$5001,A1296)/1024</f>
        <v>0</v>
      </c>
      <c r="S1296" s="40">
        <f>SUMIFS(Raw_Calls!$D$2:$D$5001,Raw_Calls!$B$2:$B$5001,A1296)/60</f>
        <v>32.283333333333331</v>
      </c>
      <c r="T1296" s="38" t="str">
        <f>IF(COUNTIFS(Raw_Subscriptions!$B$2:$B$3001,A1296,Raw_Subscriptions!$F$2:$F$3001,"Active")&gt;0,"Yes","No")</f>
        <v>Yes</v>
      </c>
    </row>
    <row r="1297" spans="1:20" x14ac:dyDescent="0.3">
      <c r="A1297" s="13" t="str">
        <f>Raw_Customers!A1294</f>
        <v>C001293</v>
      </c>
      <c r="B1297" s="13" t="str">
        <f>Raw_Customers!B1294</f>
        <v>Anita Khan</v>
      </c>
      <c r="C1297" s="13" t="str">
        <f>Raw_Customers!E1294</f>
        <v>Delhi</v>
      </c>
      <c r="D1297" s="13" t="str">
        <f>Raw_Customers!F1294</f>
        <v>Maharashtra</v>
      </c>
      <c r="E1297" s="13" t="str">
        <f>Raw_Customers!H1294</f>
        <v>Active</v>
      </c>
      <c r="F1297" s="35">
        <f>Raw_Customers!G1294</f>
        <v>45066</v>
      </c>
      <c r="G1297" s="36">
        <f>IF(I1297=0,"",INT(_xlfn.MAXIFS(Raw_Recharges!$D$2:$D$3001,Raw_Recharges!$B$2:$B$3001,A1297)))</f>
        <v>45893</v>
      </c>
      <c r="H1297" s="12">
        <f>IF(I1297=0,"",RFM_Method!$C$5-G1297)</f>
        <v>161</v>
      </c>
      <c r="I1297" s="12">
        <f>COUNTIFS(Raw_Recharges!$B$2:$B$3001,A1297)</f>
        <v>2</v>
      </c>
      <c r="J1297" s="37">
        <f>IF(I1297=0,"",SUMIFS(Raw_Recharges!$E$2:$E$3001,Raw_Recharges!$B$2:$B$3001,A1297))</f>
        <v>3098</v>
      </c>
      <c r="K1297" s="38">
        <f>IF(I1297=0,0,IF(H1297&lt;=RFM_Method!$C$22,5,IF(H1297&lt;=RFM_Method!$C$23,4,IF(H1297&lt;=RFM_Method!$C$24,3,IF(H1297&lt;=RFM_Method!$C$25,2,1)))))</f>
        <v>2</v>
      </c>
      <c r="L1297" s="38">
        <f>IF(I1297=0,0,IF(I1297&gt;=RFM_Method!$E$22,5,IF(I1297&gt;=RFM_Method!$E$23,4,IF(I1297&gt;=RFM_Method!$E$24,3,IF(I1297&gt;=RFM_Method!$E$25,2,1)))))</f>
        <v>2</v>
      </c>
      <c r="M1297" s="38">
        <f>IF(I1297=0,0,IF(J1297&gt;=RFM_Method!$D$25,5,IF(J1297&gt;=RFM_Method!$D$24,4,IF(J1297&gt;=RFM_Method!$D$23,3,IF(J1297&gt;=RFM_Method!$D$22,2,1)))))</f>
        <v>5</v>
      </c>
      <c r="N1297" s="38" t="str">
        <f t="shared" si="60"/>
        <v>225</v>
      </c>
      <c r="O1297" s="38">
        <f t="shared" si="61"/>
        <v>9</v>
      </c>
      <c r="P1297" s="38">
        <f t="shared" si="62"/>
        <v>4</v>
      </c>
      <c r="Q1297" s="12" t="str">
        <f>IF(I1297=0,"Never Recharged",INDEX(RFM_Method!$C$32:$G$36,6-K1297,P1297))</f>
        <v>At Risk</v>
      </c>
      <c r="R1297" s="39">
        <f>SUMIFS(Raw_DataUsage!$D$2:$D$5001,Raw_DataUsage!$B$2:$B$5001,A1297)/1024</f>
        <v>0</v>
      </c>
      <c r="S1297" s="40">
        <f>SUMIFS(Raw_Calls!$D$2:$D$5001,Raw_Calls!$B$2:$B$5001,A1297)/60</f>
        <v>34.733333333333334</v>
      </c>
      <c r="T1297" s="38" t="str">
        <f>IF(COUNTIFS(Raw_Subscriptions!$B$2:$B$3001,A1297,Raw_Subscriptions!$F$2:$F$3001,"Active")&gt;0,"Yes","No")</f>
        <v>No</v>
      </c>
    </row>
    <row r="1298" spans="1:20" x14ac:dyDescent="0.3">
      <c r="A1298" s="13" t="str">
        <f>Raw_Customers!A1295</f>
        <v>C001294</v>
      </c>
      <c r="B1298" s="13" t="str">
        <f>Raw_Customers!B1295</f>
        <v>Raj Yadav</v>
      </c>
      <c r="C1298" s="13" t="str">
        <f>Raw_Customers!E1295</f>
        <v>Pune</v>
      </c>
      <c r="D1298" s="13" t="str">
        <f>Raw_Customers!F1295</f>
        <v>Mumbai</v>
      </c>
      <c r="E1298" s="13" t="str">
        <f>Raw_Customers!H1295</f>
        <v>Inactive</v>
      </c>
      <c r="F1298" s="35">
        <f>Raw_Customers!G1295</f>
        <v>44511</v>
      </c>
      <c r="G1298" s="36">
        <f>IF(I1298=0,"",INT(_xlfn.MAXIFS(Raw_Recharges!$D$2:$D$3001,Raw_Recharges!$B$2:$B$3001,A1298)))</f>
        <v>46015</v>
      </c>
      <c r="H1298" s="12">
        <f>IF(I1298=0,"",RFM_Method!$C$5-G1298)</f>
        <v>39</v>
      </c>
      <c r="I1298" s="12">
        <f>COUNTIFS(Raw_Recharges!$B$2:$B$3001,A1298)</f>
        <v>3</v>
      </c>
      <c r="J1298" s="37">
        <f>IF(I1298=0,"",SUMIFS(Raw_Recharges!$E$2:$E$3001,Raw_Recharges!$B$2:$B$3001,A1298))</f>
        <v>2144</v>
      </c>
      <c r="K1298" s="38">
        <f>IF(I1298=0,0,IF(H1298&lt;=RFM_Method!$C$22,5,IF(H1298&lt;=RFM_Method!$C$23,4,IF(H1298&lt;=RFM_Method!$C$24,3,IF(H1298&lt;=RFM_Method!$C$25,2,1)))))</f>
        <v>4</v>
      </c>
      <c r="L1298" s="38">
        <f>IF(I1298=0,0,IF(I1298&gt;=RFM_Method!$E$22,5,IF(I1298&gt;=RFM_Method!$E$23,4,IF(I1298&gt;=RFM_Method!$E$24,3,IF(I1298&gt;=RFM_Method!$E$25,2,1)))))</f>
        <v>3</v>
      </c>
      <c r="M1298" s="38">
        <f>IF(I1298=0,0,IF(J1298&gt;=RFM_Method!$D$25,5,IF(J1298&gt;=RFM_Method!$D$24,4,IF(J1298&gt;=RFM_Method!$D$23,3,IF(J1298&gt;=RFM_Method!$D$22,2,1)))))</f>
        <v>4</v>
      </c>
      <c r="N1298" s="38" t="str">
        <f t="shared" si="60"/>
        <v>434</v>
      </c>
      <c r="O1298" s="38">
        <f t="shared" si="61"/>
        <v>11</v>
      </c>
      <c r="P1298" s="38">
        <f t="shared" si="62"/>
        <v>4</v>
      </c>
      <c r="Q1298" s="12" t="str">
        <f>IF(I1298=0,"Never Recharged",INDEX(RFM_Method!$C$32:$G$36,6-K1298,P1298))</f>
        <v>Loyal Customers</v>
      </c>
      <c r="R1298" s="39">
        <f>SUMIFS(Raw_DataUsage!$D$2:$D$5001,Raw_DataUsage!$B$2:$B$5001,A1298)/1024</f>
        <v>3.875771484375</v>
      </c>
      <c r="S1298" s="40">
        <f>SUMIFS(Raw_Calls!$D$2:$D$5001,Raw_Calls!$B$2:$B$5001,A1298)/60</f>
        <v>3.5166666666666666</v>
      </c>
      <c r="T1298" s="38" t="str">
        <f>IF(COUNTIFS(Raw_Subscriptions!$B$2:$B$3001,A1298,Raw_Subscriptions!$F$2:$F$3001,"Active")&gt;0,"Yes","No")</f>
        <v>Yes</v>
      </c>
    </row>
    <row r="1299" spans="1:20" x14ac:dyDescent="0.3">
      <c r="A1299" s="13" t="str">
        <f>Raw_Customers!A1296</f>
        <v>C001295</v>
      </c>
      <c r="B1299" s="13" t="str">
        <f>Raw_Customers!B1296</f>
        <v>Priya Reddy</v>
      </c>
      <c r="C1299" s="13" t="str">
        <f>Raw_Customers!E1296</f>
        <v>Pune</v>
      </c>
      <c r="D1299" s="13" t="str">
        <f>Raw_Customers!F1296</f>
        <v>UP West</v>
      </c>
      <c r="E1299" s="13" t="str">
        <f>Raw_Customers!H1296</f>
        <v>Active</v>
      </c>
      <c r="F1299" s="35">
        <f>Raw_Customers!G1296</f>
        <v>44514</v>
      </c>
      <c r="G1299" s="36" t="str">
        <f>IF(I1299=0,"",INT(_xlfn.MAXIFS(Raw_Recharges!$D$2:$D$3001,Raw_Recharges!$B$2:$B$3001,A1299)))</f>
        <v/>
      </c>
      <c r="H1299" s="12" t="str">
        <f>IF(I1299=0,"",RFM_Method!$C$5-G1299)</f>
        <v/>
      </c>
      <c r="I1299" s="12">
        <f>COUNTIFS(Raw_Recharges!$B$2:$B$3001,A1299)</f>
        <v>0</v>
      </c>
      <c r="J1299" s="37" t="str">
        <f>IF(I1299=0,"",SUMIFS(Raw_Recharges!$E$2:$E$3001,Raw_Recharges!$B$2:$B$3001,A1299))</f>
        <v/>
      </c>
      <c r="K1299" s="38">
        <f>IF(I1299=0,0,IF(H1299&lt;=RFM_Method!$C$22,5,IF(H1299&lt;=RFM_Method!$C$23,4,IF(H1299&lt;=RFM_Method!$C$24,3,IF(H1299&lt;=RFM_Method!$C$25,2,1)))))</f>
        <v>0</v>
      </c>
      <c r="L1299" s="38">
        <f>IF(I1299=0,0,IF(I1299&gt;=RFM_Method!$E$22,5,IF(I1299&gt;=RFM_Method!$E$23,4,IF(I1299&gt;=RFM_Method!$E$24,3,IF(I1299&gt;=RFM_Method!$E$25,2,1)))))</f>
        <v>0</v>
      </c>
      <c r="M1299" s="38">
        <f>IF(I1299=0,0,IF(J1299&gt;=RFM_Method!$D$25,5,IF(J1299&gt;=RFM_Method!$D$24,4,IF(J1299&gt;=RFM_Method!$D$23,3,IF(J1299&gt;=RFM_Method!$D$22,2,1)))))</f>
        <v>0</v>
      </c>
      <c r="N1299" s="38" t="str">
        <f t="shared" si="60"/>
        <v>000</v>
      </c>
      <c r="O1299" s="38">
        <f t="shared" si="61"/>
        <v>0</v>
      </c>
      <c r="P1299" s="38">
        <f t="shared" si="62"/>
        <v>0</v>
      </c>
      <c r="Q1299" s="12" t="str">
        <f>IF(I1299=0,"Never Recharged",INDEX(RFM_Method!$C$32:$G$36,6-K1299,P1299))</f>
        <v>Never Recharged</v>
      </c>
      <c r="R1299" s="39">
        <f>SUMIFS(Raw_DataUsage!$D$2:$D$5001,Raw_DataUsage!$B$2:$B$5001,A1299)/1024</f>
        <v>3.9635546874999998</v>
      </c>
      <c r="S1299" s="40">
        <f>SUMIFS(Raw_Calls!$D$2:$D$5001,Raw_Calls!$B$2:$B$5001,A1299)/60</f>
        <v>116</v>
      </c>
      <c r="T1299" s="38" t="str">
        <f>IF(COUNTIFS(Raw_Subscriptions!$B$2:$B$3001,A1299,Raw_Subscriptions!$F$2:$F$3001,"Active")&gt;0,"Yes","No")</f>
        <v>No</v>
      </c>
    </row>
    <row r="1300" spans="1:20" x14ac:dyDescent="0.3">
      <c r="A1300" s="13" t="str">
        <f>Raw_Customers!A1297</f>
        <v>C001296</v>
      </c>
      <c r="B1300" s="13" t="str">
        <f>Raw_Customers!B1297</f>
        <v>Suresh Mishra</v>
      </c>
      <c r="C1300" s="13" t="str">
        <f>Raw_Customers!E1297</f>
        <v>Pune</v>
      </c>
      <c r="D1300" s="13" t="str">
        <f>Raw_Customers!F1297</f>
        <v>Karnataka</v>
      </c>
      <c r="E1300" s="13" t="str">
        <f>Raw_Customers!H1297</f>
        <v>Active</v>
      </c>
      <c r="F1300" s="35">
        <f>Raw_Customers!G1297</f>
        <v>44092</v>
      </c>
      <c r="G1300" s="36">
        <f>IF(I1300=0,"",INT(_xlfn.MAXIFS(Raw_Recharges!$D$2:$D$3001,Raw_Recharges!$B$2:$B$3001,A1300)))</f>
        <v>46046</v>
      </c>
      <c r="H1300" s="12">
        <f>IF(I1300=0,"",RFM_Method!$C$5-G1300)</f>
        <v>8</v>
      </c>
      <c r="I1300" s="12">
        <f>COUNTIFS(Raw_Recharges!$B$2:$B$3001,A1300)</f>
        <v>2</v>
      </c>
      <c r="J1300" s="37">
        <f>IF(I1300=0,"",SUMIFS(Raw_Recharges!$E$2:$E$3001,Raw_Recharges!$B$2:$B$3001,A1300))</f>
        <v>1147</v>
      </c>
      <c r="K1300" s="38">
        <f>IF(I1300=0,0,IF(H1300&lt;=RFM_Method!$C$22,5,IF(H1300&lt;=RFM_Method!$C$23,4,IF(H1300&lt;=RFM_Method!$C$24,3,IF(H1300&lt;=RFM_Method!$C$25,2,1)))))</f>
        <v>5</v>
      </c>
      <c r="L1300" s="38">
        <f>IF(I1300=0,0,IF(I1300&gt;=RFM_Method!$E$22,5,IF(I1300&gt;=RFM_Method!$E$23,4,IF(I1300&gt;=RFM_Method!$E$24,3,IF(I1300&gt;=RFM_Method!$E$25,2,1)))))</f>
        <v>2</v>
      </c>
      <c r="M1300" s="38">
        <f>IF(I1300=0,0,IF(J1300&gt;=RFM_Method!$D$25,5,IF(J1300&gt;=RFM_Method!$D$24,4,IF(J1300&gt;=RFM_Method!$D$23,3,IF(J1300&gt;=RFM_Method!$D$22,2,1)))))</f>
        <v>4</v>
      </c>
      <c r="N1300" s="38" t="str">
        <f t="shared" si="60"/>
        <v>524</v>
      </c>
      <c r="O1300" s="38">
        <f t="shared" si="61"/>
        <v>11</v>
      </c>
      <c r="P1300" s="38">
        <f t="shared" si="62"/>
        <v>3</v>
      </c>
      <c r="Q1300" s="12" t="str">
        <f>IF(I1300=0,"Never Recharged",INDEX(RFM_Method!$C$32:$G$36,6-K1300,P1300))</f>
        <v>Potential Loyalist</v>
      </c>
      <c r="R1300" s="39">
        <f>SUMIFS(Raw_DataUsage!$D$2:$D$5001,Raw_DataUsage!$B$2:$B$5001,A1300)/1024</f>
        <v>4.8222558593749998</v>
      </c>
      <c r="S1300" s="40">
        <f>SUMIFS(Raw_Calls!$D$2:$D$5001,Raw_Calls!$B$2:$B$5001,A1300)/60</f>
        <v>65.13333333333334</v>
      </c>
      <c r="T1300" s="38" t="str">
        <f>IF(COUNTIFS(Raw_Subscriptions!$B$2:$B$3001,A1300,Raw_Subscriptions!$F$2:$F$3001,"Active")&gt;0,"Yes","No")</f>
        <v>Yes</v>
      </c>
    </row>
    <row r="1301" spans="1:20" x14ac:dyDescent="0.3">
      <c r="A1301" s="13" t="str">
        <f>Raw_Customers!A1298</f>
        <v>C001297</v>
      </c>
      <c r="B1301" s="13" t="str">
        <f>Raw_Customers!B1298</f>
        <v>Suresh Patel</v>
      </c>
      <c r="C1301" s="13" t="str">
        <f>Raw_Customers!E1298</f>
        <v>Pune</v>
      </c>
      <c r="D1301" s="13" t="str">
        <f>Raw_Customers!F1298</f>
        <v>Karnataka</v>
      </c>
      <c r="E1301" s="13" t="str">
        <f>Raw_Customers!H1298</f>
        <v>Active</v>
      </c>
      <c r="F1301" s="35">
        <f>Raw_Customers!G1298</f>
        <v>44308</v>
      </c>
      <c r="G1301" s="36">
        <f>IF(I1301=0,"",INT(_xlfn.MAXIFS(Raw_Recharges!$D$2:$D$3001,Raw_Recharges!$B$2:$B$3001,A1301)))</f>
        <v>45998</v>
      </c>
      <c r="H1301" s="12">
        <f>IF(I1301=0,"",RFM_Method!$C$5-G1301)</f>
        <v>56</v>
      </c>
      <c r="I1301" s="12">
        <f>COUNTIFS(Raw_Recharges!$B$2:$B$3001,A1301)</f>
        <v>3</v>
      </c>
      <c r="J1301" s="37">
        <f>IF(I1301=0,"",SUMIFS(Raw_Recharges!$E$2:$E$3001,Raw_Recharges!$B$2:$B$3001,A1301))</f>
        <v>4164</v>
      </c>
      <c r="K1301" s="38">
        <f>IF(I1301=0,0,IF(H1301&lt;=RFM_Method!$C$22,5,IF(H1301&lt;=RFM_Method!$C$23,4,IF(H1301&lt;=RFM_Method!$C$24,3,IF(H1301&lt;=RFM_Method!$C$25,2,1)))))</f>
        <v>4</v>
      </c>
      <c r="L1301" s="38">
        <f>IF(I1301=0,0,IF(I1301&gt;=RFM_Method!$E$22,5,IF(I1301&gt;=RFM_Method!$E$23,4,IF(I1301&gt;=RFM_Method!$E$24,3,IF(I1301&gt;=RFM_Method!$E$25,2,1)))))</f>
        <v>3</v>
      </c>
      <c r="M1301" s="38">
        <f>IF(I1301=0,0,IF(J1301&gt;=RFM_Method!$D$25,5,IF(J1301&gt;=RFM_Method!$D$24,4,IF(J1301&gt;=RFM_Method!$D$23,3,IF(J1301&gt;=RFM_Method!$D$22,2,1)))))</f>
        <v>5</v>
      </c>
      <c r="N1301" s="38" t="str">
        <f t="shared" si="60"/>
        <v>435</v>
      </c>
      <c r="O1301" s="38">
        <f t="shared" si="61"/>
        <v>12</v>
      </c>
      <c r="P1301" s="38">
        <f t="shared" si="62"/>
        <v>4</v>
      </c>
      <c r="Q1301" s="12" t="str">
        <f>IF(I1301=0,"Never Recharged",INDEX(RFM_Method!$C$32:$G$36,6-K1301,P1301))</f>
        <v>Loyal Customers</v>
      </c>
      <c r="R1301" s="39">
        <f>SUMIFS(Raw_DataUsage!$D$2:$D$5001,Raw_DataUsage!$B$2:$B$5001,A1301)/1024</f>
        <v>5.0145507812499996</v>
      </c>
      <c r="S1301" s="40">
        <f>SUMIFS(Raw_Calls!$D$2:$D$5001,Raw_Calls!$B$2:$B$5001,A1301)/60</f>
        <v>22.716666666666665</v>
      </c>
      <c r="T1301" s="38" t="str">
        <f>IF(COUNTIFS(Raw_Subscriptions!$B$2:$B$3001,A1301,Raw_Subscriptions!$F$2:$F$3001,"Active")&gt;0,"Yes","No")</f>
        <v>Yes</v>
      </c>
    </row>
    <row r="1302" spans="1:20" x14ac:dyDescent="0.3">
      <c r="A1302" s="13" t="str">
        <f>Raw_Customers!A1299</f>
        <v>C001298</v>
      </c>
      <c r="B1302" s="13" t="str">
        <f>Raw_Customers!B1299</f>
        <v>Pooja Mishra</v>
      </c>
      <c r="C1302" s="13" t="str">
        <f>Raw_Customers!E1299</f>
        <v>Pune</v>
      </c>
      <c r="D1302" s="13" t="str">
        <f>Raw_Customers!F1299</f>
        <v>Karnataka</v>
      </c>
      <c r="E1302" s="13" t="str">
        <f>Raw_Customers!H1299</f>
        <v>Inactive</v>
      </c>
      <c r="F1302" s="35">
        <f>Raw_Customers!G1299</f>
        <v>45734</v>
      </c>
      <c r="G1302" s="36">
        <f>IF(I1302=0,"",INT(_xlfn.MAXIFS(Raw_Recharges!$D$2:$D$3001,Raw_Recharges!$B$2:$B$3001,A1302)))</f>
        <v>46035</v>
      </c>
      <c r="H1302" s="12">
        <f>IF(I1302=0,"",RFM_Method!$C$5-G1302)</f>
        <v>19</v>
      </c>
      <c r="I1302" s="12">
        <f>COUNTIFS(Raw_Recharges!$B$2:$B$3001,A1302)</f>
        <v>4</v>
      </c>
      <c r="J1302" s="37">
        <f>IF(I1302=0,"",SUMIFS(Raw_Recharges!$E$2:$E$3001,Raw_Recharges!$B$2:$B$3001,A1302))</f>
        <v>1896</v>
      </c>
      <c r="K1302" s="38">
        <f>IF(I1302=0,0,IF(H1302&lt;=RFM_Method!$C$22,5,IF(H1302&lt;=RFM_Method!$C$23,4,IF(H1302&lt;=RFM_Method!$C$24,3,IF(H1302&lt;=RFM_Method!$C$25,2,1)))))</f>
        <v>5</v>
      </c>
      <c r="L1302" s="38">
        <f>IF(I1302=0,0,IF(I1302&gt;=RFM_Method!$E$22,5,IF(I1302&gt;=RFM_Method!$E$23,4,IF(I1302&gt;=RFM_Method!$E$24,3,IF(I1302&gt;=RFM_Method!$E$25,2,1)))))</f>
        <v>4</v>
      </c>
      <c r="M1302" s="38">
        <f>IF(I1302=0,0,IF(J1302&gt;=RFM_Method!$D$25,5,IF(J1302&gt;=RFM_Method!$D$24,4,IF(J1302&gt;=RFM_Method!$D$23,3,IF(J1302&gt;=RFM_Method!$D$22,2,1)))))</f>
        <v>4</v>
      </c>
      <c r="N1302" s="38" t="str">
        <f t="shared" si="60"/>
        <v>544</v>
      </c>
      <c r="O1302" s="38">
        <f t="shared" si="61"/>
        <v>13</v>
      </c>
      <c r="P1302" s="38">
        <f t="shared" si="62"/>
        <v>4</v>
      </c>
      <c r="Q1302" s="12" t="str">
        <f>IF(I1302=0,"Never Recharged",INDEX(RFM_Method!$C$32:$G$36,6-K1302,P1302))</f>
        <v>Loyal Customers</v>
      </c>
      <c r="R1302" s="39">
        <f>SUMIFS(Raw_DataUsage!$D$2:$D$5001,Raw_DataUsage!$B$2:$B$5001,A1302)/1024</f>
        <v>0</v>
      </c>
      <c r="S1302" s="40">
        <f>SUMIFS(Raw_Calls!$D$2:$D$5001,Raw_Calls!$B$2:$B$5001,A1302)/60</f>
        <v>51.016666666666666</v>
      </c>
      <c r="T1302" s="38" t="str">
        <f>IF(COUNTIFS(Raw_Subscriptions!$B$2:$B$3001,A1302,Raw_Subscriptions!$F$2:$F$3001,"Active")&gt;0,"Yes","No")</f>
        <v>Yes</v>
      </c>
    </row>
    <row r="1303" spans="1:20" x14ac:dyDescent="0.3">
      <c r="A1303" s="13" t="str">
        <f>Raw_Customers!A1300</f>
        <v>C001299</v>
      </c>
      <c r="B1303" s="13" t="str">
        <f>Raw_Customers!B1300</f>
        <v>Rahul Yadav</v>
      </c>
      <c r="C1303" s="13" t="str">
        <f>Raw_Customers!E1300</f>
        <v>Delhi</v>
      </c>
      <c r="D1303" s="13" t="str">
        <f>Raw_Customers!F1300</f>
        <v>Tamil Nadu</v>
      </c>
      <c r="E1303" s="13" t="str">
        <f>Raw_Customers!H1300</f>
        <v>Active</v>
      </c>
      <c r="F1303" s="35">
        <f>Raw_Customers!G1300</f>
        <v>45052</v>
      </c>
      <c r="G1303" s="36" t="str">
        <f>IF(I1303=0,"",INT(_xlfn.MAXIFS(Raw_Recharges!$D$2:$D$3001,Raw_Recharges!$B$2:$B$3001,A1303)))</f>
        <v/>
      </c>
      <c r="H1303" s="12" t="str">
        <f>IF(I1303=0,"",RFM_Method!$C$5-G1303)</f>
        <v/>
      </c>
      <c r="I1303" s="12">
        <f>COUNTIFS(Raw_Recharges!$B$2:$B$3001,A1303)</f>
        <v>0</v>
      </c>
      <c r="J1303" s="37" t="str">
        <f>IF(I1303=0,"",SUMIFS(Raw_Recharges!$E$2:$E$3001,Raw_Recharges!$B$2:$B$3001,A1303))</f>
        <v/>
      </c>
      <c r="K1303" s="38">
        <f>IF(I1303=0,0,IF(H1303&lt;=RFM_Method!$C$22,5,IF(H1303&lt;=RFM_Method!$C$23,4,IF(H1303&lt;=RFM_Method!$C$24,3,IF(H1303&lt;=RFM_Method!$C$25,2,1)))))</f>
        <v>0</v>
      </c>
      <c r="L1303" s="38">
        <f>IF(I1303=0,0,IF(I1303&gt;=RFM_Method!$E$22,5,IF(I1303&gt;=RFM_Method!$E$23,4,IF(I1303&gt;=RFM_Method!$E$24,3,IF(I1303&gt;=RFM_Method!$E$25,2,1)))))</f>
        <v>0</v>
      </c>
      <c r="M1303" s="38">
        <f>IF(I1303=0,0,IF(J1303&gt;=RFM_Method!$D$25,5,IF(J1303&gt;=RFM_Method!$D$24,4,IF(J1303&gt;=RFM_Method!$D$23,3,IF(J1303&gt;=RFM_Method!$D$22,2,1)))))</f>
        <v>0</v>
      </c>
      <c r="N1303" s="38" t="str">
        <f t="shared" si="60"/>
        <v>000</v>
      </c>
      <c r="O1303" s="38">
        <f t="shared" si="61"/>
        <v>0</v>
      </c>
      <c r="P1303" s="38">
        <f t="shared" si="62"/>
        <v>0</v>
      </c>
      <c r="Q1303" s="12" t="str">
        <f>IF(I1303=0,"Never Recharged",INDEX(RFM_Method!$C$32:$G$36,6-K1303,P1303))</f>
        <v>Never Recharged</v>
      </c>
      <c r="R1303" s="39">
        <f>SUMIFS(Raw_DataUsage!$D$2:$D$5001,Raw_DataUsage!$B$2:$B$5001,A1303)/1024</f>
        <v>5.1776562500000001</v>
      </c>
      <c r="S1303" s="40">
        <f>SUMIFS(Raw_Calls!$D$2:$D$5001,Raw_Calls!$B$2:$B$5001,A1303)/60</f>
        <v>9.8333333333333339</v>
      </c>
      <c r="T1303" s="38" t="str">
        <f>IF(COUNTIFS(Raw_Subscriptions!$B$2:$B$3001,A1303,Raw_Subscriptions!$F$2:$F$3001,"Active")&gt;0,"Yes","No")</f>
        <v>No</v>
      </c>
    </row>
    <row r="1304" spans="1:20" x14ac:dyDescent="0.3">
      <c r="A1304" s="13" t="str">
        <f>Raw_Customers!A1301</f>
        <v>C001300</v>
      </c>
      <c r="B1304" s="13" t="str">
        <f>Raw_Customers!B1301</f>
        <v>Simran Singh</v>
      </c>
      <c r="C1304" s="13" t="str">
        <f>Raw_Customers!E1301</f>
        <v>Chennai</v>
      </c>
      <c r="D1304" s="13" t="str">
        <f>Raw_Customers!F1301</f>
        <v>Gujarat</v>
      </c>
      <c r="E1304" s="13" t="str">
        <f>Raw_Customers!H1301</f>
        <v>Active</v>
      </c>
      <c r="F1304" s="35">
        <f>Raw_Customers!G1301</f>
        <v>45491</v>
      </c>
      <c r="G1304" s="36" t="str">
        <f>IF(I1304=0,"",INT(_xlfn.MAXIFS(Raw_Recharges!$D$2:$D$3001,Raw_Recharges!$B$2:$B$3001,A1304)))</f>
        <v/>
      </c>
      <c r="H1304" s="12" t="str">
        <f>IF(I1304=0,"",RFM_Method!$C$5-G1304)</f>
        <v/>
      </c>
      <c r="I1304" s="12">
        <f>COUNTIFS(Raw_Recharges!$B$2:$B$3001,A1304)</f>
        <v>0</v>
      </c>
      <c r="J1304" s="37" t="str">
        <f>IF(I1304=0,"",SUMIFS(Raw_Recharges!$E$2:$E$3001,Raw_Recharges!$B$2:$B$3001,A1304))</f>
        <v/>
      </c>
      <c r="K1304" s="38">
        <f>IF(I1304=0,0,IF(H1304&lt;=RFM_Method!$C$22,5,IF(H1304&lt;=RFM_Method!$C$23,4,IF(H1304&lt;=RFM_Method!$C$24,3,IF(H1304&lt;=RFM_Method!$C$25,2,1)))))</f>
        <v>0</v>
      </c>
      <c r="L1304" s="38">
        <f>IF(I1304=0,0,IF(I1304&gt;=RFM_Method!$E$22,5,IF(I1304&gt;=RFM_Method!$E$23,4,IF(I1304&gt;=RFM_Method!$E$24,3,IF(I1304&gt;=RFM_Method!$E$25,2,1)))))</f>
        <v>0</v>
      </c>
      <c r="M1304" s="38">
        <f>IF(I1304=0,0,IF(J1304&gt;=RFM_Method!$D$25,5,IF(J1304&gt;=RFM_Method!$D$24,4,IF(J1304&gt;=RFM_Method!$D$23,3,IF(J1304&gt;=RFM_Method!$D$22,2,1)))))</f>
        <v>0</v>
      </c>
      <c r="N1304" s="38" t="str">
        <f t="shared" si="60"/>
        <v>000</v>
      </c>
      <c r="O1304" s="38">
        <f t="shared" si="61"/>
        <v>0</v>
      </c>
      <c r="P1304" s="38">
        <f t="shared" si="62"/>
        <v>0</v>
      </c>
      <c r="Q1304" s="12" t="str">
        <f>IF(I1304=0,"Never Recharged",INDEX(RFM_Method!$C$32:$G$36,6-K1304,P1304))</f>
        <v>Never Recharged</v>
      </c>
      <c r="R1304" s="39">
        <f>SUMIFS(Raw_DataUsage!$D$2:$D$5001,Raw_DataUsage!$B$2:$B$5001,A1304)/1024</f>
        <v>2.26755859375</v>
      </c>
      <c r="S1304" s="40">
        <f>SUMIFS(Raw_Calls!$D$2:$D$5001,Raw_Calls!$B$2:$B$5001,A1304)/60</f>
        <v>110.48333333333333</v>
      </c>
      <c r="T1304" s="38" t="str">
        <f>IF(COUNTIFS(Raw_Subscriptions!$B$2:$B$3001,A1304,Raw_Subscriptions!$F$2:$F$3001,"Active")&gt;0,"Yes","No")</f>
        <v>No</v>
      </c>
    </row>
    <row r="1305" spans="1:20" x14ac:dyDescent="0.3">
      <c r="A1305" s="13" t="str">
        <f>Raw_Customers!A1302</f>
        <v>C001301</v>
      </c>
      <c r="B1305" s="13" t="str">
        <f>Raw_Customers!B1302</f>
        <v>Rahul Reddy</v>
      </c>
      <c r="C1305" s="13" t="str">
        <f>Raw_Customers!E1302</f>
        <v>Delhi</v>
      </c>
      <c r="D1305" s="13" t="str">
        <f>Raw_Customers!F1302</f>
        <v>Mumbai</v>
      </c>
      <c r="E1305" s="13" t="str">
        <f>Raw_Customers!H1302</f>
        <v>Active</v>
      </c>
      <c r="F1305" s="35">
        <f>Raw_Customers!G1302</f>
        <v>44985</v>
      </c>
      <c r="G1305" s="36">
        <f>IF(I1305=0,"",INT(_xlfn.MAXIFS(Raw_Recharges!$D$2:$D$3001,Raw_Recharges!$B$2:$B$3001,A1305)))</f>
        <v>45921</v>
      </c>
      <c r="H1305" s="12">
        <f>IF(I1305=0,"",RFM_Method!$C$5-G1305)</f>
        <v>133</v>
      </c>
      <c r="I1305" s="12">
        <f>COUNTIFS(Raw_Recharges!$B$2:$B$3001,A1305)</f>
        <v>4</v>
      </c>
      <c r="J1305" s="37">
        <f>IF(I1305=0,"",SUMIFS(Raw_Recharges!$E$2:$E$3001,Raw_Recharges!$B$2:$B$3001,A1305))</f>
        <v>776</v>
      </c>
      <c r="K1305" s="38">
        <f>IF(I1305=0,0,IF(H1305&lt;=RFM_Method!$C$22,5,IF(H1305&lt;=RFM_Method!$C$23,4,IF(H1305&lt;=RFM_Method!$C$24,3,IF(H1305&lt;=RFM_Method!$C$25,2,1)))))</f>
        <v>3</v>
      </c>
      <c r="L1305" s="38">
        <f>IF(I1305=0,0,IF(I1305&gt;=RFM_Method!$E$22,5,IF(I1305&gt;=RFM_Method!$E$23,4,IF(I1305&gt;=RFM_Method!$E$24,3,IF(I1305&gt;=RFM_Method!$E$25,2,1)))))</f>
        <v>4</v>
      </c>
      <c r="M1305" s="38">
        <f>IF(I1305=0,0,IF(J1305&gt;=RFM_Method!$D$25,5,IF(J1305&gt;=RFM_Method!$D$24,4,IF(J1305&gt;=RFM_Method!$D$23,3,IF(J1305&gt;=RFM_Method!$D$22,2,1)))))</f>
        <v>3</v>
      </c>
      <c r="N1305" s="38" t="str">
        <f t="shared" si="60"/>
        <v>343</v>
      </c>
      <c r="O1305" s="38">
        <f t="shared" si="61"/>
        <v>10</v>
      </c>
      <c r="P1305" s="38">
        <f t="shared" si="62"/>
        <v>4</v>
      </c>
      <c r="Q1305" s="12" t="str">
        <f>IF(I1305=0,"Never Recharged",INDEX(RFM_Method!$C$32:$G$36,6-K1305,P1305))</f>
        <v>Loyal Customers</v>
      </c>
      <c r="R1305" s="39">
        <f>SUMIFS(Raw_DataUsage!$D$2:$D$5001,Raw_DataUsage!$B$2:$B$5001,A1305)/1024</f>
        <v>0</v>
      </c>
      <c r="S1305" s="40">
        <f>SUMIFS(Raw_Calls!$D$2:$D$5001,Raw_Calls!$B$2:$B$5001,A1305)/60</f>
        <v>60.68333333333333</v>
      </c>
      <c r="T1305" s="38" t="str">
        <f>IF(COUNTIFS(Raw_Subscriptions!$B$2:$B$3001,A1305,Raw_Subscriptions!$F$2:$F$3001,"Active")&gt;0,"Yes","No")</f>
        <v>No</v>
      </c>
    </row>
    <row r="1306" spans="1:20" x14ac:dyDescent="0.3">
      <c r="A1306" s="13" t="str">
        <f>Raw_Customers!A1303</f>
        <v>C001302</v>
      </c>
      <c r="B1306" s="13" t="str">
        <f>Raw_Customers!B1303</f>
        <v>Priya Singh</v>
      </c>
      <c r="C1306" s="13" t="str">
        <f>Raw_Customers!E1303</f>
        <v>Hyderabad</v>
      </c>
      <c r="D1306" s="13" t="str">
        <f>Raw_Customers!F1303</f>
        <v>Telangana</v>
      </c>
      <c r="E1306" s="13" t="str">
        <f>Raw_Customers!H1303</f>
        <v>Inactive</v>
      </c>
      <c r="F1306" s="35">
        <f>Raw_Customers!G1303</f>
        <v>44476</v>
      </c>
      <c r="G1306" s="36">
        <f>IF(I1306=0,"",INT(_xlfn.MAXIFS(Raw_Recharges!$D$2:$D$3001,Raw_Recharges!$B$2:$B$3001,A1306)))</f>
        <v>46044</v>
      </c>
      <c r="H1306" s="12">
        <f>IF(I1306=0,"",RFM_Method!$C$5-G1306)</f>
        <v>10</v>
      </c>
      <c r="I1306" s="12">
        <f>COUNTIFS(Raw_Recharges!$B$2:$B$3001,A1306)</f>
        <v>2</v>
      </c>
      <c r="J1306" s="37">
        <f>IF(I1306=0,"",SUMIFS(Raw_Recharges!$E$2:$E$3001,Raw_Recharges!$B$2:$B$3001,A1306))</f>
        <v>627</v>
      </c>
      <c r="K1306" s="38">
        <f>IF(I1306=0,0,IF(H1306&lt;=RFM_Method!$C$22,5,IF(H1306&lt;=RFM_Method!$C$23,4,IF(H1306&lt;=RFM_Method!$C$24,3,IF(H1306&lt;=RFM_Method!$C$25,2,1)))))</f>
        <v>5</v>
      </c>
      <c r="L1306" s="38">
        <f>IF(I1306=0,0,IF(I1306&gt;=RFM_Method!$E$22,5,IF(I1306&gt;=RFM_Method!$E$23,4,IF(I1306&gt;=RFM_Method!$E$24,3,IF(I1306&gt;=RFM_Method!$E$25,2,1)))))</f>
        <v>2</v>
      </c>
      <c r="M1306" s="38">
        <f>IF(I1306=0,0,IF(J1306&gt;=RFM_Method!$D$25,5,IF(J1306&gt;=RFM_Method!$D$24,4,IF(J1306&gt;=RFM_Method!$D$23,3,IF(J1306&gt;=RFM_Method!$D$22,2,1)))))</f>
        <v>2</v>
      </c>
      <c r="N1306" s="38" t="str">
        <f t="shared" si="60"/>
        <v>522</v>
      </c>
      <c r="O1306" s="38">
        <f t="shared" si="61"/>
        <v>9</v>
      </c>
      <c r="P1306" s="38">
        <f t="shared" si="62"/>
        <v>2</v>
      </c>
      <c r="Q1306" s="12" t="str">
        <f>IF(I1306=0,"Never Recharged",INDEX(RFM_Method!$C$32:$G$36,6-K1306,P1306))</f>
        <v>Promising</v>
      </c>
      <c r="R1306" s="39">
        <f>SUMIFS(Raw_DataUsage!$D$2:$D$5001,Raw_DataUsage!$B$2:$B$5001,A1306)/1024</f>
        <v>2.6385937500000001</v>
      </c>
      <c r="S1306" s="40">
        <f>SUMIFS(Raw_Calls!$D$2:$D$5001,Raw_Calls!$B$2:$B$5001,A1306)/60</f>
        <v>57</v>
      </c>
      <c r="T1306" s="38" t="str">
        <f>IF(COUNTIFS(Raw_Subscriptions!$B$2:$B$3001,A1306,Raw_Subscriptions!$F$2:$F$3001,"Active")&gt;0,"Yes","No")</f>
        <v>Yes</v>
      </c>
    </row>
    <row r="1307" spans="1:20" x14ac:dyDescent="0.3">
      <c r="A1307" s="13" t="str">
        <f>Raw_Customers!A1304</f>
        <v>C001303</v>
      </c>
      <c r="B1307" s="13" t="str">
        <f>Raw_Customers!B1304</f>
        <v>Suresh Jha</v>
      </c>
      <c r="C1307" s="13" t="str">
        <f>Raw_Customers!E1304</f>
        <v>Hyderabad</v>
      </c>
      <c r="D1307" s="13" t="str">
        <f>Raw_Customers!F1304</f>
        <v>Andhra Pradesh</v>
      </c>
      <c r="E1307" s="13" t="str">
        <f>Raw_Customers!H1304</f>
        <v>Active</v>
      </c>
      <c r="F1307" s="35">
        <f>Raw_Customers!G1304</f>
        <v>44807</v>
      </c>
      <c r="G1307" s="36">
        <f>IF(I1307=0,"",INT(_xlfn.MAXIFS(Raw_Recharges!$D$2:$D$3001,Raw_Recharges!$B$2:$B$3001,A1307)))</f>
        <v>45945</v>
      </c>
      <c r="H1307" s="12">
        <f>IF(I1307=0,"",RFM_Method!$C$5-G1307)</f>
        <v>109</v>
      </c>
      <c r="I1307" s="12">
        <f>COUNTIFS(Raw_Recharges!$B$2:$B$3001,A1307)</f>
        <v>1</v>
      </c>
      <c r="J1307" s="37">
        <f>IF(I1307=0,"",SUMIFS(Raw_Recharges!$E$2:$E$3001,Raw_Recharges!$B$2:$B$3001,A1307))</f>
        <v>99</v>
      </c>
      <c r="K1307" s="38">
        <f>IF(I1307=0,0,IF(H1307&lt;=RFM_Method!$C$22,5,IF(H1307&lt;=RFM_Method!$C$23,4,IF(H1307&lt;=RFM_Method!$C$24,3,IF(H1307&lt;=RFM_Method!$C$25,2,1)))))</f>
        <v>3</v>
      </c>
      <c r="L1307" s="38">
        <f>IF(I1307=0,0,IF(I1307&gt;=RFM_Method!$E$22,5,IF(I1307&gt;=RFM_Method!$E$23,4,IF(I1307&gt;=RFM_Method!$E$24,3,IF(I1307&gt;=RFM_Method!$E$25,2,1)))))</f>
        <v>1</v>
      </c>
      <c r="M1307" s="38">
        <f>IF(I1307=0,0,IF(J1307&gt;=RFM_Method!$D$25,5,IF(J1307&gt;=RFM_Method!$D$24,4,IF(J1307&gt;=RFM_Method!$D$23,3,IF(J1307&gt;=RFM_Method!$D$22,2,1)))))</f>
        <v>1</v>
      </c>
      <c r="N1307" s="38" t="str">
        <f t="shared" si="60"/>
        <v>311</v>
      </c>
      <c r="O1307" s="38">
        <f t="shared" si="61"/>
        <v>5</v>
      </c>
      <c r="P1307" s="38">
        <f t="shared" si="62"/>
        <v>1</v>
      </c>
      <c r="Q1307" s="12" t="str">
        <f>IF(I1307=0,"Never Recharged",INDEX(RFM_Method!$C$32:$G$36,6-K1307,P1307))</f>
        <v>About to Sleep</v>
      </c>
      <c r="R1307" s="39">
        <f>SUMIFS(Raw_DataUsage!$D$2:$D$5001,Raw_DataUsage!$B$2:$B$5001,A1307)/1024</f>
        <v>0</v>
      </c>
      <c r="S1307" s="40">
        <f>SUMIFS(Raw_Calls!$D$2:$D$5001,Raw_Calls!$B$2:$B$5001,A1307)/60</f>
        <v>58.916666666666664</v>
      </c>
      <c r="T1307" s="38" t="str">
        <f>IF(COUNTIFS(Raw_Subscriptions!$B$2:$B$3001,A1307,Raw_Subscriptions!$F$2:$F$3001,"Active")&gt;0,"Yes","No")</f>
        <v>No</v>
      </c>
    </row>
    <row r="1308" spans="1:20" x14ac:dyDescent="0.3">
      <c r="A1308" s="13" t="str">
        <f>Raw_Customers!A1305</f>
        <v>C001304</v>
      </c>
      <c r="B1308" s="13" t="str">
        <f>Raw_Customers!B1305</f>
        <v>Priya Sharma</v>
      </c>
      <c r="C1308" s="13" t="str">
        <f>Raw_Customers!E1305</f>
        <v>Chennai</v>
      </c>
      <c r="D1308" s="13" t="str">
        <f>Raw_Customers!F1305</f>
        <v>Delhi NCR</v>
      </c>
      <c r="E1308" s="13" t="str">
        <f>Raw_Customers!H1305</f>
        <v>Active</v>
      </c>
      <c r="F1308" s="35">
        <f>Raw_Customers!G1305</f>
        <v>44492</v>
      </c>
      <c r="G1308" s="36" t="str">
        <f>IF(I1308=0,"",INT(_xlfn.MAXIFS(Raw_Recharges!$D$2:$D$3001,Raw_Recharges!$B$2:$B$3001,A1308)))</f>
        <v/>
      </c>
      <c r="H1308" s="12" t="str">
        <f>IF(I1308=0,"",RFM_Method!$C$5-G1308)</f>
        <v/>
      </c>
      <c r="I1308" s="12">
        <f>COUNTIFS(Raw_Recharges!$B$2:$B$3001,A1308)</f>
        <v>0</v>
      </c>
      <c r="J1308" s="37" t="str">
        <f>IF(I1308=0,"",SUMIFS(Raw_Recharges!$E$2:$E$3001,Raw_Recharges!$B$2:$B$3001,A1308))</f>
        <v/>
      </c>
      <c r="K1308" s="38">
        <f>IF(I1308=0,0,IF(H1308&lt;=RFM_Method!$C$22,5,IF(H1308&lt;=RFM_Method!$C$23,4,IF(H1308&lt;=RFM_Method!$C$24,3,IF(H1308&lt;=RFM_Method!$C$25,2,1)))))</f>
        <v>0</v>
      </c>
      <c r="L1308" s="38">
        <f>IF(I1308=0,0,IF(I1308&gt;=RFM_Method!$E$22,5,IF(I1308&gt;=RFM_Method!$E$23,4,IF(I1308&gt;=RFM_Method!$E$24,3,IF(I1308&gt;=RFM_Method!$E$25,2,1)))))</f>
        <v>0</v>
      </c>
      <c r="M1308" s="38">
        <f>IF(I1308=0,0,IF(J1308&gt;=RFM_Method!$D$25,5,IF(J1308&gt;=RFM_Method!$D$24,4,IF(J1308&gt;=RFM_Method!$D$23,3,IF(J1308&gt;=RFM_Method!$D$22,2,1)))))</f>
        <v>0</v>
      </c>
      <c r="N1308" s="38" t="str">
        <f t="shared" si="60"/>
        <v>000</v>
      </c>
      <c r="O1308" s="38">
        <f t="shared" si="61"/>
        <v>0</v>
      </c>
      <c r="P1308" s="38">
        <f t="shared" si="62"/>
        <v>0</v>
      </c>
      <c r="Q1308" s="12" t="str">
        <f>IF(I1308=0,"Never Recharged",INDEX(RFM_Method!$C$32:$G$36,6-K1308,P1308))</f>
        <v>Never Recharged</v>
      </c>
      <c r="R1308" s="39">
        <f>SUMIFS(Raw_DataUsage!$D$2:$D$5001,Raw_DataUsage!$B$2:$B$5001,A1308)/1024</f>
        <v>15.181220703125</v>
      </c>
      <c r="S1308" s="40">
        <f>SUMIFS(Raw_Calls!$D$2:$D$5001,Raw_Calls!$B$2:$B$5001,A1308)/60</f>
        <v>1.6666666666666667</v>
      </c>
      <c r="T1308" s="38" t="str">
        <f>IF(COUNTIFS(Raw_Subscriptions!$B$2:$B$3001,A1308,Raw_Subscriptions!$F$2:$F$3001,"Active")&gt;0,"Yes","No")</f>
        <v>No</v>
      </c>
    </row>
    <row r="1309" spans="1:20" x14ac:dyDescent="0.3">
      <c r="A1309" s="13" t="str">
        <f>Raw_Customers!A1306</f>
        <v>C001305</v>
      </c>
      <c r="B1309" s="13" t="str">
        <f>Raw_Customers!B1306</f>
        <v>Vikram Reddy</v>
      </c>
      <c r="C1309" s="13" t="str">
        <f>Raw_Customers!E1306</f>
        <v>Chennai</v>
      </c>
      <c r="D1309" s="13" t="str">
        <f>Raw_Customers!F1306</f>
        <v>UP East</v>
      </c>
      <c r="E1309" s="13" t="str">
        <f>Raw_Customers!H1306</f>
        <v>Active</v>
      </c>
      <c r="F1309" s="35">
        <f>Raw_Customers!G1306</f>
        <v>44295</v>
      </c>
      <c r="G1309" s="36">
        <f>IF(I1309=0,"",INT(_xlfn.MAXIFS(Raw_Recharges!$D$2:$D$3001,Raw_Recharges!$B$2:$B$3001,A1309)))</f>
        <v>45770</v>
      </c>
      <c r="H1309" s="12">
        <f>IF(I1309=0,"",RFM_Method!$C$5-G1309)</f>
        <v>284</v>
      </c>
      <c r="I1309" s="12">
        <f>COUNTIFS(Raw_Recharges!$B$2:$B$3001,A1309)</f>
        <v>1</v>
      </c>
      <c r="J1309" s="37">
        <f>IF(I1309=0,"",SUMIFS(Raw_Recharges!$E$2:$E$3001,Raw_Recharges!$B$2:$B$3001,A1309))</f>
        <v>499</v>
      </c>
      <c r="K1309" s="38">
        <f>IF(I1309=0,0,IF(H1309&lt;=RFM_Method!$C$22,5,IF(H1309&lt;=RFM_Method!$C$23,4,IF(H1309&lt;=RFM_Method!$C$24,3,IF(H1309&lt;=RFM_Method!$C$25,2,1)))))</f>
        <v>1</v>
      </c>
      <c r="L1309" s="38">
        <f>IF(I1309=0,0,IF(I1309&gt;=RFM_Method!$E$22,5,IF(I1309&gt;=RFM_Method!$E$23,4,IF(I1309&gt;=RFM_Method!$E$24,3,IF(I1309&gt;=RFM_Method!$E$25,2,1)))))</f>
        <v>1</v>
      </c>
      <c r="M1309" s="38">
        <f>IF(I1309=0,0,IF(J1309&gt;=RFM_Method!$D$25,5,IF(J1309&gt;=RFM_Method!$D$24,4,IF(J1309&gt;=RFM_Method!$D$23,3,IF(J1309&gt;=RFM_Method!$D$22,2,1)))))</f>
        <v>2</v>
      </c>
      <c r="N1309" s="38" t="str">
        <f t="shared" si="60"/>
        <v>112</v>
      </c>
      <c r="O1309" s="38">
        <f t="shared" si="61"/>
        <v>4</v>
      </c>
      <c r="P1309" s="38">
        <f t="shared" si="62"/>
        <v>2</v>
      </c>
      <c r="Q1309" s="12" t="str">
        <f>IF(I1309=0,"Never Recharged",INDEX(RFM_Method!$C$32:$G$36,6-K1309,P1309))</f>
        <v>Hibernating</v>
      </c>
      <c r="R1309" s="39">
        <f>SUMIFS(Raw_DataUsage!$D$2:$D$5001,Raw_DataUsage!$B$2:$B$5001,A1309)/1024</f>
        <v>0</v>
      </c>
      <c r="S1309" s="40">
        <f>SUMIFS(Raw_Calls!$D$2:$D$5001,Raw_Calls!$B$2:$B$5001,A1309)/60</f>
        <v>54.05</v>
      </c>
      <c r="T1309" s="38" t="str">
        <f>IF(COUNTIFS(Raw_Subscriptions!$B$2:$B$3001,A1309,Raw_Subscriptions!$F$2:$F$3001,"Active")&gt;0,"Yes","No")</f>
        <v>No</v>
      </c>
    </row>
    <row r="1310" spans="1:20" x14ac:dyDescent="0.3">
      <c r="A1310" s="13" t="str">
        <f>Raw_Customers!A1307</f>
        <v>C001306</v>
      </c>
      <c r="B1310" s="13" t="str">
        <f>Raw_Customers!B1307</f>
        <v>Priya Gupta</v>
      </c>
      <c r="C1310" s="13" t="str">
        <f>Raw_Customers!E1307</f>
        <v>Bangalore</v>
      </c>
      <c r="D1310" s="13" t="str">
        <f>Raw_Customers!F1307</f>
        <v>Maharashtra</v>
      </c>
      <c r="E1310" s="13" t="str">
        <f>Raw_Customers!H1307</f>
        <v>Inactive</v>
      </c>
      <c r="F1310" s="35">
        <f>Raw_Customers!G1307</f>
        <v>44516</v>
      </c>
      <c r="G1310" s="36">
        <f>IF(I1310=0,"",INT(_xlfn.MAXIFS(Raw_Recharges!$D$2:$D$3001,Raw_Recharges!$B$2:$B$3001,A1310)))</f>
        <v>45931</v>
      </c>
      <c r="H1310" s="12">
        <f>IF(I1310=0,"",RFM_Method!$C$5-G1310)</f>
        <v>123</v>
      </c>
      <c r="I1310" s="12">
        <f>COUNTIFS(Raw_Recharges!$B$2:$B$3001,A1310)</f>
        <v>2</v>
      </c>
      <c r="J1310" s="37">
        <f>IF(I1310=0,"",SUMIFS(Raw_Recharges!$E$2:$E$3001,Raw_Recharges!$B$2:$B$3001,A1310))</f>
        <v>627</v>
      </c>
      <c r="K1310" s="38">
        <f>IF(I1310=0,0,IF(H1310&lt;=RFM_Method!$C$22,5,IF(H1310&lt;=RFM_Method!$C$23,4,IF(H1310&lt;=RFM_Method!$C$24,3,IF(H1310&lt;=RFM_Method!$C$25,2,1)))))</f>
        <v>3</v>
      </c>
      <c r="L1310" s="38">
        <f>IF(I1310=0,0,IF(I1310&gt;=RFM_Method!$E$22,5,IF(I1310&gt;=RFM_Method!$E$23,4,IF(I1310&gt;=RFM_Method!$E$24,3,IF(I1310&gt;=RFM_Method!$E$25,2,1)))))</f>
        <v>2</v>
      </c>
      <c r="M1310" s="38">
        <f>IF(I1310=0,0,IF(J1310&gt;=RFM_Method!$D$25,5,IF(J1310&gt;=RFM_Method!$D$24,4,IF(J1310&gt;=RFM_Method!$D$23,3,IF(J1310&gt;=RFM_Method!$D$22,2,1)))))</f>
        <v>2</v>
      </c>
      <c r="N1310" s="38" t="str">
        <f t="shared" si="60"/>
        <v>322</v>
      </c>
      <c r="O1310" s="38">
        <f t="shared" si="61"/>
        <v>7</v>
      </c>
      <c r="P1310" s="38">
        <f t="shared" si="62"/>
        <v>2</v>
      </c>
      <c r="Q1310" s="12" t="str">
        <f>IF(I1310=0,"Never Recharged",INDEX(RFM_Method!$C$32:$G$36,6-K1310,P1310))</f>
        <v>Need Attention</v>
      </c>
      <c r="R1310" s="39">
        <f>SUMIFS(Raw_DataUsage!$D$2:$D$5001,Raw_DataUsage!$B$2:$B$5001,A1310)/1024</f>
        <v>4.9577832031249995</v>
      </c>
      <c r="S1310" s="40">
        <f>SUMIFS(Raw_Calls!$D$2:$D$5001,Raw_Calls!$B$2:$B$5001,A1310)/60</f>
        <v>59.266666666666666</v>
      </c>
      <c r="T1310" s="38" t="str">
        <f>IF(COUNTIFS(Raw_Subscriptions!$B$2:$B$3001,A1310,Raw_Subscriptions!$F$2:$F$3001,"Active")&gt;0,"Yes","No")</f>
        <v>Yes</v>
      </c>
    </row>
    <row r="1311" spans="1:20" x14ac:dyDescent="0.3">
      <c r="A1311" s="13" t="str">
        <f>Raw_Customers!A1308</f>
        <v>C001307</v>
      </c>
      <c r="B1311" s="13" t="str">
        <f>Raw_Customers!B1308</f>
        <v>Neha Kumar</v>
      </c>
      <c r="C1311" s="13" t="str">
        <f>Raw_Customers!E1308</f>
        <v>Pune</v>
      </c>
      <c r="D1311" s="13" t="str">
        <f>Raw_Customers!F1308</f>
        <v>Andhra Pradesh</v>
      </c>
      <c r="E1311" s="13" t="str">
        <f>Raw_Customers!H1308</f>
        <v>Active</v>
      </c>
      <c r="F1311" s="35">
        <f>Raw_Customers!G1308</f>
        <v>45020</v>
      </c>
      <c r="G1311" s="36">
        <f>IF(I1311=0,"",INT(_xlfn.MAXIFS(Raw_Recharges!$D$2:$D$3001,Raw_Recharges!$B$2:$B$3001,A1311)))</f>
        <v>46006</v>
      </c>
      <c r="H1311" s="12">
        <f>IF(I1311=0,"",RFM_Method!$C$5-G1311)</f>
        <v>48</v>
      </c>
      <c r="I1311" s="12">
        <f>COUNTIFS(Raw_Recharges!$B$2:$B$3001,A1311)</f>
        <v>3</v>
      </c>
      <c r="J1311" s="37">
        <f>IF(I1311=0,"",SUMIFS(Raw_Recharges!$E$2:$E$3001,Raw_Recharges!$B$2:$B$3001,A1311))</f>
        <v>1246</v>
      </c>
      <c r="K1311" s="38">
        <f>IF(I1311=0,0,IF(H1311&lt;=RFM_Method!$C$22,5,IF(H1311&lt;=RFM_Method!$C$23,4,IF(H1311&lt;=RFM_Method!$C$24,3,IF(H1311&lt;=RFM_Method!$C$25,2,1)))))</f>
        <v>4</v>
      </c>
      <c r="L1311" s="38">
        <f>IF(I1311=0,0,IF(I1311&gt;=RFM_Method!$E$22,5,IF(I1311&gt;=RFM_Method!$E$23,4,IF(I1311&gt;=RFM_Method!$E$24,3,IF(I1311&gt;=RFM_Method!$E$25,2,1)))))</f>
        <v>3</v>
      </c>
      <c r="M1311" s="38">
        <f>IF(I1311=0,0,IF(J1311&gt;=RFM_Method!$D$25,5,IF(J1311&gt;=RFM_Method!$D$24,4,IF(J1311&gt;=RFM_Method!$D$23,3,IF(J1311&gt;=RFM_Method!$D$22,2,1)))))</f>
        <v>4</v>
      </c>
      <c r="N1311" s="38" t="str">
        <f t="shared" si="60"/>
        <v>434</v>
      </c>
      <c r="O1311" s="38">
        <f t="shared" si="61"/>
        <v>11</v>
      </c>
      <c r="P1311" s="38">
        <f t="shared" si="62"/>
        <v>4</v>
      </c>
      <c r="Q1311" s="12" t="str">
        <f>IF(I1311=0,"Never Recharged",INDEX(RFM_Method!$C$32:$G$36,6-K1311,P1311))</f>
        <v>Loyal Customers</v>
      </c>
      <c r="R1311" s="39">
        <f>SUMIFS(Raw_DataUsage!$D$2:$D$5001,Raw_DataUsage!$B$2:$B$5001,A1311)/1024</f>
        <v>1.7981152343750002</v>
      </c>
      <c r="S1311" s="40">
        <f>SUMIFS(Raw_Calls!$D$2:$D$5001,Raw_Calls!$B$2:$B$5001,A1311)/60</f>
        <v>139.6</v>
      </c>
      <c r="T1311" s="38" t="str">
        <f>IF(COUNTIFS(Raw_Subscriptions!$B$2:$B$3001,A1311,Raw_Subscriptions!$F$2:$F$3001,"Active")&gt;0,"Yes","No")</f>
        <v>Yes</v>
      </c>
    </row>
    <row r="1312" spans="1:20" x14ac:dyDescent="0.3">
      <c r="A1312" s="13" t="str">
        <f>Raw_Customers!A1309</f>
        <v>C001308</v>
      </c>
      <c r="B1312" s="13" t="str">
        <f>Raw_Customers!B1309</f>
        <v>Pooja Reddy</v>
      </c>
      <c r="C1312" s="13" t="str">
        <f>Raw_Customers!E1309</f>
        <v>Bangalore</v>
      </c>
      <c r="D1312" s="13" t="str">
        <f>Raw_Customers!F1309</f>
        <v>Tamil Nadu</v>
      </c>
      <c r="E1312" s="13" t="str">
        <f>Raw_Customers!H1309</f>
        <v>Inactive</v>
      </c>
      <c r="F1312" s="35">
        <f>Raw_Customers!G1309</f>
        <v>45038</v>
      </c>
      <c r="G1312" s="36" t="str">
        <f>IF(I1312=0,"",INT(_xlfn.MAXIFS(Raw_Recharges!$D$2:$D$3001,Raw_Recharges!$B$2:$B$3001,A1312)))</f>
        <v/>
      </c>
      <c r="H1312" s="12" t="str">
        <f>IF(I1312=0,"",RFM_Method!$C$5-G1312)</f>
        <v/>
      </c>
      <c r="I1312" s="12">
        <f>COUNTIFS(Raw_Recharges!$B$2:$B$3001,A1312)</f>
        <v>0</v>
      </c>
      <c r="J1312" s="37" t="str">
        <f>IF(I1312=0,"",SUMIFS(Raw_Recharges!$E$2:$E$3001,Raw_Recharges!$B$2:$B$3001,A1312))</f>
        <v/>
      </c>
      <c r="K1312" s="38">
        <f>IF(I1312=0,0,IF(H1312&lt;=RFM_Method!$C$22,5,IF(H1312&lt;=RFM_Method!$C$23,4,IF(H1312&lt;=RFM_Method!$C$24,3,IF(H1312&lt;=RFM_Method!$C$25,2,1)))))</f>
        <v>0</v>
      </c>
      <c r="L1312" s="38">
        <f>IF(I1312=0,0,IF(I1312&gt;=RFM_Method!$E$22,5,IF(I1312&gt;=RFM_Method!$E$23,4,IF(I1312&gt;=RFM_Method!$E$24,3,IF(I1312&gt;=RFM_Method!$E$25,2,1)))))</f>
        <v>0</v>
      </c>
      <c r="M1312" s="38">
        <f>IF(I1312=0,0,IF(J1312&gt;=RFM_Method!$D$25,5,IF(J1312&gt;=RFM_Method!$D$24,4,IF(J1312&gt;=RFM_Method!$D$23,3,IF(J1312&gt;=RFM_Method!$D$22,2,1)))))</f>
        <v>0</v>
      </c>
      <c r="N1312" s="38" t="str">
        <f t="shared" si="60"/>
        <v>000</v>
      </c>
      <c r="O1312" s="38">
        <f t="shared" si="61"/>
        <v>0</v>
      </c>
      <c r="P1312" s="38">
        <f t="shared" si="62"/>
        <v>0</v>
      </c>
      <c r="Q1312" s="12" t="str">
        <f>IF(I1312=0,"Never Recharged",INDEX(RFM_Method!$C$32:$G$36,6-K1312,P1312))</f>
        <v>Never Recharged</v>
      </c>
      <c r="R1312" s="39">
        <f>SUMIFS(Raw_DataUsage!$D$2:$D$5001,Raw_DataUsage!$B$2:$B$5001,A1312)/1024</f>
        <v>7.1993164062499995</v>
      </c>
      <c r="S1312" s="40">
        <f>SUMIFS(Raw_Calls!$D$2:$D$5001,Raw_Calls!$B$2:$B$5001,A1312)/60</f>
        <v>58.616666666666667</v>
      </c>
      <c r="T1312" s="38" t="str">
        <f>IF(COUNTIFS(Raw_Subscriptions!$B$2:$B$3001,A1312,Raw_Subscriptions!$F$2:$F$3001,"Active")&gt;0,"Yes","No")</f>
        <v>No</v>
      </c>
    </row>
    <row r="1313" spans="1:20" x14ac:dyDescent="0.3">
      <c r="A1313" s="13" t="str">
        <f>Raw_Customers!A1310</f>
        <v>C001309</v>
      </c>
      <c r="B1313" s="13" t="str">
        <f>Raw_Customers!B1310</f>
        <v>Neha Kumar</v>
      </c>
      <c r="C1313" s="13" t="str">
        <f>Raw_Customers!E1310</f>
        <v>Pune</v>
      </c>
      <c r="D1313" s="13" t="str">
        <f>Raw_Customers!F1310</f>
        <v>Punjab</v>
      </c>
      <c r="E1313" s="13" t="str">
        <f>Raw_Customers!H1310</f>
        <v>Inactive</v>
      </c>
      <c r="F1313" s="35">
        <f>Raw_Customers!G1310</f>
        <v>44562</v>
      </c>
      <c r="G1313" s="36">
        <f>IF(I1313=0,"",INT(_xlfn.MAXIFS(Raw_Recharges!$D$2:$D$3001,Raw_Recharges!$B$2:$B$3001,A1313)))</f>
        <v>46000</v>
      </c>
      <c r="H1313" s="12">
        <f>IF(I1313=0,"",RFM_Method!$C$5-G1313)</f>
        <v>54</v>
      </c>
      <c r="I1313" s="12">
        <f>COUNTIFS(Raw_Recharges!$B$2:$B$3001,A1313)</f>
        <v>2</v>
      </c>
      <c r="J1313" s="37">
        <f>IF(I1313=0,"",SUMIFS(Raw_Recharges!$E$2:$E$3001,Raw_Recharges!$B$2:$B$3001,A1313))</f>
        <v>198</v>
      </c>
      <c r="K1313" s="38">
        <f>IF(I1313=0,0,IF(H1313&lt;=RFM_Method!$C$22,5,IF(H1313&lt;=RFM_Method!$C$23,4,IF(H1313&lt;=RFM_Method!$C$24,3,IF(H1313&lt;=RFM_Method!$C$25,2,1)))))</f>
        <v>4</v>
      </c>
      <c r="L1313" s="38">
        <f>IF(I1313=0,0,IF(I1313&gt;=RFM_Method!$E$22,5,IF(I1313&gt;=RFM_Method!$E$23,4,IF(I1313&gt;=RFM_Method!$E$24,3,IF(I1313&gt;=RFM_Method!$E$25,2,1)))))</f>
        <v>2</v>
      </c>
      <c r="M1313" s="38">
        <f>IF(I1313=0,0,IF(J1313&gt;=RFM_Method!$D$25,5,IF(J1313&gt;=RFM_Method!$D$24,4,IF(J1313&gt;=RFM_Method!$D$23,3,IF(J1313&gt;=RFM_Method!$D$22,2,1)))))</f>
        <v>1</v>
      </c>
      <c r="N1313" s="38" t="str">
        <f t="shared" si="60"/>
        <v>421</v>
      </c>
      <c r="O1313" s="38">
        <f t="shared" si="61"/>
        <v>7</v>
      </c>
      <c r="P1313" s="38">
        <f t="shared" si="62"/>
        <v>2</v>
      </c>
      <c r="Q1313" s="12" t="str">
        <f>IF(I1313=0,"Never Recharged",INDEX(RFM_Method!$C$32:$G$36,6-K1313,P1313))</f>
        <v>Potential Loyalist</v>
      </c>
      <c r="R1313" s="39">
        <f>SUMIFS(Raw_DataUsage!$D$2:$D$5001,Raw_DataUsage!$B$2:$B$5001,A1313)/1024</f>
        <v>7.2422460937500004</v>
      </c>
      <c r="S1313" s="40">
        <f>SUMIFS(Raw_Calls!$D$2:$D$5001,Raw_Calls!$B$2:$B$5001,A1313)/60</f>
        <v>74.7</v>
      </c>
      <c r="T1313" s="38" t="str">
        <f>IF(COUNTIFS(Raw_Subscriptions!$B$2:$B$3001,A1313,Raw_Subscriptions!$F$2:$F$3001,"Active")&gt;0,"Yes","No")</f>
        <v>No</v>
      </c>
    </row>
    <row r="1314" spans="1:20" x14ac:dyDescent="0.3">
      <c r="A1314" s="13" t="str">
        <f>Raw_Customers!A1311</f>
        <v>C001310</v>
      </c>
      <c r="B1314" s="13" t="str">
        <f>Raw_Customers!B1311</f>
        <v>Neha Patel</v>
      </c>
      <c r="C1314" s="13" t="str">
        <f>Raw_Customers!E1311</f>
        <v>Chennai</v>
      </c>
      <c r="D1314" s="13" t="str">
        <f>Raw_Customers!F1311</f>
        <v>Punjab</v>
      </c>
      <c r="E1314" s="13" t="str">
        <f>Raw_Customers!H1311</f>
        <v>Active</v>
      </c>
      <c r="F1314" s="35">
        <f>Raw_Customers!G1311</f>
        <v>45104</v>
      </c>
      <c r="G1314" s="36">
        <f>IF(I1314=0,"",INT(_xlfn.MAXIFS(Raw_Recharges!$D$2:$D$3001,Raw_Recharges!$B$2:$B$3001,A1314)))</f>
        <v>45688</v>
      </c>
      <c r="H1314" s="12">
        <f>IF(I1314=0,"",RFM_Method!$C$5-G1314)</f>
        <v>366</v>
      </c>
      <c r="I1314" s="12">
        <f>COUNTIFS(Raw_Recharges!$B$2:$B$3001,A1314)</f>
        <v>1</v>
      </c>
      <c r="J1314" s="37">
        <f>IF(I1314=0,"",SUMIFS(Raw_Recharges!$E$2:$E$3001,Raw_Recharges!$B$2:$B$3001,A1314))</f>
        <v>499</v>
      </c>
      <c r="K1314" s="38">
        <f>IF(I1314=0,0,IF(H1314&lt;=RFM_Method!$C$22,5,IF(H1314&lt;=RFM_Method!$C$23,4,IF(H1314&lt;=RFM_Method!$C$24,3,IF(H1314&lt;=RFM_Method!$C$25,2,1)))))</f>
        <v>1</v>
      </c>
      <c r="L1314" s="38">
        <f>IF(I1314=0,0,IF(I1314&gt;=RFM_Method!$E$22,5,IF(I1314&gt;=RFM_Method!$E$23,4,IF(I1314&gt;=RFM_Method!$E$24,3,IF(I1314&gt;=RFM_Method!$E$25,2,1)))))</f>
        <v>1</v>
      </c>
      <c r="M1314" s="38">
        <f>IF(I1314=0,0,IF(J1314&gt;=RFM_Method!$D$25,5,IF(J1314&gt;=RFM_Method!$D$24,4,IF(J1314&gt;=RFM_Method!$D$23,3,IF(J1314&gt;=RFM_Method!$D$22,2,1)))))</f>
        <v>2</v>
      </c>
      <c r="N1314" s="38" t="str">
        <f t="shared" si="60"/>
        <v>112</v>
      </c>
      <c r="O1314" s="38">
        <f t="shared" si="61"/>
        <v>4</v>
      </c>
      <c r="P1314" s="38">
        <f t="shared" si="62"/>
        <v>2</v>
      </c>
      <c r="Q1314" s="12" t="str">
        <f>IF(I1314=0,"Never Recharged",INDEX(RFM_Method!$C$32:$G$36,6-K1314,P1314))</f>
        <v>Hibernating</v>
      </c>
      <c r="R1314" s="39">
        <f>SUMIFS(Raw_DataUsage!$D$2:$D$5001,Raw_DataUsage!$B$2:$B$5001,A1314)/1024</f>
        <v>3.7891015625</v>
      </c>
      <c r="S1314" s="40">
        <f>SUMIFS(Raw_Calls!$D$2:$D$5001,Raw_Calls!$B$2:$B$5001,A1314)/60</f>
        <v>5.7166666666666668</v>
      </c>
      <c r="T1314" s="38" t="str">
        <f>IF(COUNTIFS(Raw_Subscriptions!$B$2:$B$3001,A1314,Raw_Subscriptions!$F$2:$F$3001,"Active")&gt;0,"Yes","No")</f>
        <v>No</v>
      </c>
    </row>
    <row r="1315" spans="1:20" x14ac:dyDescent="0.3">
      <c r="A1315" s="13" t="str">
        <f>Raw_Customers!A1312</f>
        <v>C001311</v>
      </c>
      <c r="B1315" s="13" t="str">
        <f>Raw_Customers!B1312</f>
        <v>Priya Patel</v>
      </c>
      <c r="C1315" s="13" t="str">
        <f>Raw_Customers!E1312</f>
        <v>Delhi</v>
      </c>
      <c r="D1315" s="13" t="str">
        <f>Raw_Customers!F1312</f>
        <v>Tamil Nadu</v>
      </c>
      <c r="E1315" s="13" t="str">
        <f>Raw_Customers!H1312</f>
        <v>Inactive</v>
      </c>
      <c r="F1315" s="35">
        <f>Raw_Customers!G1312</f>
        <v>45619</v>
      </c>
      <c r="G1315" s="36">
        <f>IF(I1315=0,"",INT(_xlfn.MAXIFS(Raw_Recharges!$D$2:$D$3001,Raw_Recharges!$B$2:$B$3001,A1315)))</f>
        <v>45870</v>
      </c>
      <c r="H1315" s="12">
        <f>IF(I1315=0,"",RFM_Method!$C$5-G1315)</f>
        <v>184</v>
      </c>
      <c r="I1315" s="12">
        <f>COUNTIFS(Raw_Recharges!$B$2:$B$3001,A1315)</f>
        <v>1</v>
      </c>
      <c r="J1315" s="37">
        <f>IF(I1315=0,"",SUMIFS(Raw_Recharges!$E$2:$E$3001,Raw_Recharges!$B$2:$B$3001,A1315))</f>
        <v>299</v>
      </c>
      <c r="K1315" s="38">
        <f>IF(I1315=0,0,IF(H1315&lt;=RFM_Method!$C$22,5,IF(H1315&lt;=RFM_Method!$C$23,4,IF(H1315&lt;=RFM_Method!$C$24,3,IF(H1315&lt;=RFM_Method!$C$25,2,1)))))</f>
        <v>2</v>
      </c>
      <c r="L1315" s="38">
        <f>IF(I1315=0,0,IF(I1315&gt;=RFM_Method!$E$22,5,IF(I1315&gt;=RFM_Method!$E$23,4,IF(I1315&gt;=RFM_Method!$E$24,3,IF(I1315&gt;=RFM_Method!$E$25,2,1)))))</f>
        <v>1</v>
      </c>
      <c r="M1315" s="38">
        <f>IF(I1315=0,0,IF(J1315&gt;=RFM_Method!$D$25,5,IF(J1315&gt;=RFM_Method!$D$24,4,IF(J1315&gt;=RFM_Method!$D$23,3,IF(J1315&gt;=RFM_Method!$D$22,2,1)))))</f>
        <v>1</v>
      </c>
      <c r="N1315" s="38" t="str">
        <f t="shared" si="60"/>
        <v>211</v>
      </c>
      <c r="O1315" s="38">
        <f t="shared" si="61"/>
        <v>4</v>
      </c>
      <c r="P1315" s="38">
        <f t="shared" si="62"/>
        <v>1</v>
      </c>
      <c r="Q1315" s="12" t="str">
        <f>IF(I1315=0,"Never Recharged",INDEX(RFM_Method!$C$32:$G$36,6-K1315,P1315))</f>
        <v>Hibernating</v>
      </c>
      <c r="R1315" s="39">
        <f>SUMIFS(Raw_DataUsage!$D$2:$D$5001,Raw_DataUsage!$B$2:$B$5001,A1315)/1024</f>
        <v>0</v>
      </c>
      <c r="S1315" s="40">
        <f>SUMIFS(Raw_Calls!$D$2:$D$5001,Raw_Calls!$B$2:$B$5001,A1315)/60</f>
        <v>66.8</v>
      </c>
      <c r="T1315" s="38" t="str">
        <f>IF(COUNTIFS(Raw_Subscriptions!$B$2:$B$3001,A1315,Raw_Subscriptions!$F$2:$F$3001,"Active")&gt;0,"Yes","No")</f>
        <v>No</v>
      </c>
    </row>
    <row r="1316" spans="1:20" x14ac:dyDescent="0.3">
      <c r="A1316" s="13" t="str">
        <f>Raw_Customers!A1313</f>
        <v>C001312</v>
      </c>
      <c r="B1316" s="13" t="str">
        <f>Raw_Customers!B1313</f>
        <v>Raj Kumar</v>
      </c>
      <c r="C1316" s="13" t="str">
        <f>Raw_Customers!E1313</f>
        <v>Pune</v>
      </c>
      <c r="D1316" s="13" t="str">
        <f>Raw_Customers!F1313</f>
        <v>West Bengal</v>
      </c>
      <c r="E1316" s="13" t="str">
        <f>Raw_Customers!H1313</f>
        <v>Active</v>
      </c>
      <c r="F1316" s="35">
        <f>Raw_Customers!G1313</f>
        <v>44158</v>
      </c>
      <c r="G1316" s="36">
        <f>IF(I1316=0,"",INT(_xlfn.MAXIFS(Raw_Recharges!$D$2:$D$3001,Raw_Recharges!$B$2:$B$3001,A1316)))</f>
        <v>45996</v>
      </c>
      <c r="H1316" s="12">
        <f>IF(I1316=0,"",RFM_Method!$C$5-G1316)</f>
        <v>58</v>
      </c>
      <c r="I1316" s="12">
        <f>COUNTIFS(Raw_Recharges!$B$2:$B$3001,A1316)</f>
        <v>4</v>
      </c>
      <c r="J1316" s="37">
        <f>IF(I1316=0,"",SUMIFS(Raw_Recharges!$E$2:$E$3001,Raw_Recharges!$B$2:$B$3001,A1316))</f>
        <v>1813</v>
      </c>
      <c r="K1316" s="38">
        <f>IF(I1316=0,0,IF(H1316&lt;=RFM_Method!$C$22,5,IF(H1316&lt;=RFM_Method!$C$23,4,IF(H1316&lt;=RFM_Method!$C$24,3,IF(H1316&lt;=RFM_Method!$C$25,2,1)))))</f>
        <v>4</v>
      </c>
      <c r="L1316" s="38">
        <f>IF(I1316=0,0,IF(I1316&gt;=RFM_Method!$E$22,5,IF(I1316&gt;=RFM_Method!$E$23,4,IF(I1316&gt;=RFM_Method!$E$24,3,IF(I1316&gt;=RFM_Method!$E$25,2,1)))))</f>
        <v>4</v>
      </c>
      <c r="M1316" s="38">
        <f>IF(I1316=0,0,IF(J1316&gt;=RFM_Method!$D$25,5,IF(J1316&gt;=RFM_Method!$D$24,4,IF(J1316&gt;=RFM_Method!$D$23,3,IF(J1316&gt;=RFM_Method!$D$22,2,1)))))</f>
        <v>4</v>
      </c>
      <c r="N1316" s="38" t="str">
        <f t="shared" si="60"/>
        <v>444</v>
      </c>
      <c r="O1316" s="38">
        <f t="shared" si="61"/>
        <v>12</v>
      </c>
      <c r="P1316" s="38">
        <f t="shared" si="62"/>
        <v>4</v>
      </c>
      <c r="Q1316" s="12" t="str">
        <f>IF(I1316=0,"Never Recharged",INDEX(RFM_Method!$C$32:$G$36,6-K1316,P1316))</f>
        <v>Loyal Customers</v>
      </c>
      <c r="R1316" s="39">
        <f>SUMIFS(Raw_DataUsage!$D$2:$D$5001,Raw_DataUsage!$B$2:$B$5001,A1316)/1024</f>
        <v>2.48193359375</v>
      </c>
      <c r="S1316" s="40">
        <f>SUMIFS(Raw_Calls!$D$2:$D$5001,Raw_Calls!$B$2:$B$5001,A1316)/60</f>
        <v>52.7</v>
      </c>
      <c r="T1316" s="38" t="str">
        <f>IF(COUNTIFS(Raw_Subscriptions!$B$2:$B$3001,A1316,Raw_Subscriptions!$F$2:$F$3001,"Active")&gt;0,"Yes","No")</f>
        <v>Yes</v>
      </c>
    </row>
    <row r="1317" spans="1:20" x14ac:dyDescent="0.3">
      <c r="A1317" s="13" t="str">
        <f>Raw_Customers!A1314</f>
        <v>C001313</v>
      </c>
      <c r="B1317" s="13" t="str">
        <f>Raw_Customers!B1314</f>
        <v>Suresh Khan</v>
      </c>
      <c r="C1317" s="13" t="str">
        <f>Raw_Customers!E1314</f>
        <v>Mumbai</v>
      </c>
      <c r="D1317" s="13" t="str">
        <f>Raw_Customers!F1314</f>
        <v>Delhi NCR</v>
      </c>
      <c r="E1317" s="13" t="str">
        <f>Raw_Customers!H1314</f>
        <v>Active</v>
      </c>
      <c r="F1317" s="35">
        <f>Raw_Customers!G1314</f>
        <v>45321</v>
      </c>
      <c r="G1317" s="36">
        <f>IF(I1317=0,"",INT(_xlfn.MAXIFS(Raw_Recharges!$D$2:$D$3001,Raw_Recharges!$B$2:$B$3001,A1317)))</f>
        <v>46036</v>
      </c>
      <c r="H1317" s="12">
        <f>IF(I1317=0,"",RFM_Method!$C$5-G1317)</f>
        <v>18</v>
      </c>
      <c r="I1317" s="12">
        <f>COUNTIFS(Raw_Recharges!$B$2:$B$3001,A1317)</f>
        <v>6</v>
      </c>
      <c r="J1317" s="37">
        <f>IF(I1317=0,"",SUMIFS(Raw_Recharges!$E$2:$E$3001,Raw_Recharges!$B$2:$B$3001,A1317))</f>
        <v>5561</v>
      </c>
      <c r="K1317" s="38">
        <f>IF(I1317=0,0,IF(H1317&lt;=RFM_Method!$C$22,5,IF(H1317&lt;=RFM_Method!$C$23,4,IF(H1317&lt;=RFM_Method!$C$24,3,IF(H1317&lt;=RFM_Method!$C$25,2,1)))))</f>
        <v>5</v>
      </c>
      <c r="L1317" s="38">
        <f>IF(I1317=0,0,IF(I1317&gt;=RFM_Method!$E$22,5,IF(I1317&gt;=RFM_Method!$E$23,4,IF(I1317&gt;=RFM_Method!$E$24,3,IF(I1317&gt;=RFM_Method!$E$25,2,1)))))</f>
        <v>5</v>
      </c>
      <c r="M1317" s="38">
        <f>IF(I1317=0,0,IF(J1317&gt;=RFM_Method!$D$25,5,IF(J1317&gt;=RFM_Method!$D$24,4,IF(J1317&gt;=RFM_Method!$D$23,3,IF(J1317&gt;=RFM_Method!$D$22,2,1)))))</f>
        <v>5</v>
      </c>
      <c r="N1317" s="38" t="str">
        <f t="shared" si="60"/>
        <v>555</v>
      </c>
      <c r="O1317" s="38">
        <f t="shared" si="61"/>
        <v>15</v>
      </c>
      <c r="P1317" s="38">
        <f t="shared" si="62"/>
        <v>5</v>
      </c>
      <c r="Q1317" s="12" t="str">
        <f>IF(I1317=0,"Never Recharged",INDEX(RFM_Method!$C$32:$G$36,6-K1317,P1317))</f>
        <v>Champions</v>
      </c>
      <c r="R1317" s="39">
        <f>SUMIFS(Raw_DataUsage!$D$2:$D$5001,Raw_DataUsage!$B$2:$B$5001,A1317)/1024</f>
        <v>2.7852441406249993</v>
      </c>
      <c r="S1317" s="40">
        <f>SUMIFS(Raw_Calls!$D$2:$D$5001,Raw_Calls!$B$2:$B$5001,A1317)/60</f>
        <v>0</v>
      </c>
      <c r="T1317" s="38" t="str">
        <f>IF(COUNTIFS(Raw_Subscriptions!$B$2:$B$3001,A1317,Raw_Subscriptions!$F$2:$F$3001,"Active")&gt;0,"Yes","No")</f>
        <v>Yes</v>
      </c>
    </row>
    <row r="1318" spans="1:20" x14ac:dyDescent="0.3">
      <c r="A1318" s="13" t="str">
        <f>Raw_Customers!A1315</f>
        <v>C001314</v>
      </c>
      <c r="B1318" s="13" t="str">
        <f>Raw_Customers!B1315</f>
        <v>Rahul Reddy</v>
      </c>
      <c r="C1318" s="13" t="str">
        <f>Raw_Customers!E1315</f>
        <v>Delhi</v>
      </c>
      <c r="D1318" s="13" t="str">
        <f>Raw_Customers!F1315</f>
        <v>Telangana</v>
      </c>
      <c r="E1318" s="13" t="str">
        <f>Raw_Customers!H1315</f>
        <v>Active</v>
      </c>
      <c r="F1318" s="35">
        <f>Raw_Customers!G1315</f>
        <v>44636</v>
      </c>
      <c r="G1318" s="36" t="str">
        <f>IF(I1318=0,"",INT(_xlfn.MAXIFS(Raw_Recharges!$D$2:$D$3001,Raw_Recharges!$B$2:$B$3001,A1318)))</f>
        <v/>
      </c>
      <c r="H1318" s="12" t="str">
        <f>IF(I1318=0,"",RFM_Method!$C$5-G1318)</f>
        <v/>
      </c>
      <c r="I1318" s="12">
        <f>COUNTIFS(Raw_Recharges!$B$2:$B$3001,A1318)</f>
        <v>0</v>
      </c>
      <c r="J1318" s="37" t="str">
        <f>IF(I1318=0,"",SUMIFS(Raw_Recharges!$E$2:$E$3001,Raw_Recharges!$B$2:$B$3001,A1318))</f>
        <v/>
      </c>
      <c r="K1318" s="38">
        <f>IF(I1318=0,0,IF(H1318&lt;=RFM_Method!$C$22,5,IF(H1318&lt;=RFM_Method!$C$23,4,IF(H1318&lt;=RFM_Method!$C$24,3,IF(H1318&lt;=RFM_Method!$C$25,2,1)))))</f>
        <v>0</v>
      </c>
      <c r="L1318" s="38">
        <f>IF(I1318=0,0,IF(I1318&gt;=RFM_Method!$E$22,5,IF(I1318&gt;=RFM_Method!$E$23,4,IF(I1318&gt;=RFM_Method!$E$24,3,IF(I1318&gt;=RFM_Method!$E$25,2,1)))))</f>
        <v>0</v>
      </c>
      <c r="M1318" s="38">
        <f>IF(I1318=0,0,IF(J1318&gt;=RFM_Method!$D$25,5,IF(J1318&gt;=RFM_Method!$D$24,4,IF(J1318&gt;=RFM_Method!$D$23,3,IF(J1318&gt;=RFM_Method!$D$22,2,1)))))</f>
        <v>0</v>
      </c>
      <c r="N1318" s="38" t="str">
        <f t="shared" si="60"/>
        <v>000</v>
      </c>
      <c r="O1318" s="38">
        <f t="shared" si="61"/>
        <v>0</v>
      </c>
      <c r="P1318" s="38">
        <f t="shared" si="62"/>
        <v>0</v>
      </c>
      <c r="Q1318" s="12" t="str">
        <f>IF(I1318=0,"Never Recharged",INDEX(RFM_Method!$C$32:$G$36,6-K1318,P1318))</f>
        <v>Never Recharged</v>
      </c>
      <c r="R1318" s="39">
        <f>SUMIFS(Raw_DataUsage!$D$2:$D$5001,Raw_DataUsage!$B$2:$B$5001,A1318)/1024</f>
        <v>4.2310742187500008</v>
      </c>
      <c r="S1318" s="40">
        <f>SUMIFS(Raw_Calls!$D$2:$D$5001,Raw_Calls!$B$2:$B$5001,A1318)/60</f>
        <v>159.33333333333334</v>
      </c>
      <c r="T1318" s="38" t="str">
        <f>IF(COUNTIFS(Raw_Subscriptions!$B$2:$B$3001,A1318,Raw_Subscriptions!$F$2:$F$3001,"Active")&gt;0,"Yes","No")</f>
        <v>No</v>
      </c>
    </row>
    <row r="1319" spans="1:20" x14ac:dyDescent="0.3">
      <c r="A1319" s="13" t="str">
        <f>Raw_Customers!A1316</f>
        <v>C001315</v>
      </c>
      <c r="B1319" s="13" t="str">
        <f>Raw_Customers!B1316</f>
        <v>Raj Reddy</v>
      </c>
      <c r="C1319" s="13" t="str">
        <f>Raw_Customers!E1316</f>
        <v>Hyderabad</v>
      </c>
      <c r="D1319" s="13" t="str">
        <f>Raw_Customers!F1316</f>
        <v>Delhi NCR</v>
      </c>
      <c r="E1319" s="13" t="str">
        <f>Raw_Customers!H1316</f>
        <v>Active</v>
      </c>
      <c r="F1319" s="35">
        <f>Raw_Customers!G1316</f>
        <v>44392</v>
      </c>
      <c r="G1319" s="36">
        <f>IF(I1319=0,"",INT(_xlfn.MAXIFS(Raw_Recharges!$D$2:$D$3001,Raw_Recharges!$B$2:$B$3001,A1319)))</f>
        <v>45917</v>
      </c>
      <c r="H1319" s="12">
        <f>IF(I1319=0,"",RFM_Method!$C$5-G1319)</f>
        <v>137</v>
      </c>
      <c r="I1319" s="12">
        <f>COUNTIFS(Raw_Recharges!$B$2:$B$3001,A1319)</f>
        <v>2</v>
      </c>
      <c r="J1319" s="37">
        <f>IF(I1319=0,"",SUMIFS(Raw_Recharges!$E$2:$E$3001,Raw_Recharges!$B$2:$B$3001,A1319))</f>
        <v>828</v>
      </c>
      <c r="K1319" s="38">
        <f>IF(I1319=0,0,IF(H1319&lt;=RFM_Method!$C$22,5,IF(H1319&lt;=RFM_Method!$C$23,4,IF(H1319&lt;=RFM_Method!$C$24,3,IF(H1319&lt;=RFM_Method!$C$25,2,1)))))</f>
        <v>3</v>
      </c>
      <c r="L1319" s="38">
        <f>IF(I1319=0,0,IF(I1319&gt;=RFM_Method!$E$22,5,IF(I1319&gt;=RFM_Method!$E$23,4,IF(I1319&gt;=RFM_Method!$E$24,3,IF(I1319&gt;=RFM_Method!$E$25,2,1)))))</f>
        <v>2</v>
      </c>
      <c r="M1319" s="38">
        <f>IF(I1319=0,0,IF(J1319&gt;=RFM_Method!$D$25,5,IF(J1319&gt;=RFM_Method!$D$24,4,IF(J1319&gt;=RFM_Method!$D$23,3,IF(J1319&gt;=RFM_Method!$D$22,2,1)))))</f>
        <v>3</v>
      </c>
      <c r="N1319" s="38" t="str">
        <f t="shared" si="60"/>
        <v>323</v>
      </c>
      <c r="O1319" s="38">
        <f t="shared" si="61"/>
        <v>8</v>
      </c>
      <c r="P1319" s="38">
        <f t="shared" si="62"/>
        <v>3</v>
      </c>
      <c r="Q1319" s="12" t="str">
        <f>IF(I1319=0,"Never Recharged",INDEX(RFM_Method!$C$32:$G$36,6-K1319,P1319))</f>
        <v>Need Attention</v>
      </c>
      <c r="R1319" s="39">
        <f>SUMIFS(Raw_DataUsage!$D$2:$D$5001,Raw_DataUsage!$B$2:$B$5001,A1319)/1024</f>
        <v>4.1153222656250001</v>
      </c>
      <c r="S1319" s="40">
        <f>SUMIFS(Raw_Calls!$D$2:$D$5001,Raw_Calls!$B$2:$B$5001,A1319)/60</f>
        <v>95.916666666666671</v>
      </c>
      <c r="T1319" s="38" t="str">
        <f>IF(COUNTIFS(Raw_Subscriptions!$B$2:$B$3001,A1319,Raw_Subscriptions!$F$2:$F$3001,"Active")&gt;0,"Yes","No")</f>
        <v>No</v>
      </c>
    </row>
    <row r="1320" spans="1:20" x14ac:dyDescent="0.3">
      <c r="A1320" s="13" t="str">
        <f>Raw_Customers!A1317</f>
        <v>C001316</v>
      </c>
      <c r="B1320" s="13" t="str">
        <f>Raw_Customers!B1317</f>
        <v>Amit Khan</v>
      </c>
      <c r="C1320" s="13" t="str">
        <f>Raw_Customers!E1317</f>
        <v>Mumbai</v>
      </c>
      <c r="D1320" s="13" t="str">
        <f>Raw_Customers!F1317</f>
        <v>Telangana</v>
      </c>
      <c r="E1320" s="13" t="str">
        <f>Raw_Customers!H1317</f>
        <v>Active</v>
      </c>
      <c r="F1320" s="35">
        <f>Raw_Customers!G1317</f>
        <v>45572</v>
      </c>
      <c r="G1320" s="36" t="str">
        <f>IF(I1320=0,"",INT(_xlfn.MAXIFS(Raw_Recharges!$D$2:$D$3001,Raw_Recharges!$B$2:$B$3001,A1320)))</f>
        <v/>
      </c>
      <c r="H1320" s="12" t="str">
        <f>IF(I1320=0,"",RFM_Method!$C$5-G1320)</f>
        <v/>
      </c>
      <c r="I1320" s="12">
        <f>COUNTIFS(Raw_Recharges!$B$2:$B$3001,A1320)</f>
        <v>0</v>
      </c>
      <c r="J1320" s="37" t="str">
        <f>IF(I1320=0,"",SUMIFS(Raw_Recharges!$E$2:$E$3001,Raw_Recharges!$B$2:$B$3001,A1320))</f>
        <v/>
      </c>
      <c r="K1320" s="38">
        <f>IF(I1320=0,0,IF(H1320&lt;=RFM_Method!$C$22,5,IF(H1320&lt;=RFM_Method!$C$23,4,IF(H1320&lt;=RFM_Method!$C$24,3,IF(H1320&lt;=RFM_Method!$C$25,2,1)))))</f>
        <v>0</v>
      </c>
      <c r="L1320" s="38">
        <f>IF(I1320=0,0,IF(I1320&gt;=RFM_Method!$E$22,5,IF(I1320&gt;=RFM_Method!$E$23,4,IF(I1320&gt;=RFM_Method!$E$24,3,IF(I1320&gt;=RFM_Method!$E$25,2,1)))))</f>
        <v>0</v>
      </c>
      <c r="M1320" s="38">
        <f>IF(I1320=0,0,IF(J1320&gt;=RFM_Method!$D$25,5,IF(J1320&gt;=RFM_Method!$D$24,4,IF(J1320&gt;=RFM_Method!$D$23,3,IF(J1320&gt;=RFM_Method!$D$22,2,1)))))</f>
        <v>0</v>
      </c>
      <c r="N1320" s="38" t="str">
        <f t="shared" si="60"/>
        <v>000</v>
      </c>
      <c r="O1320" s="38">
        <f t="shared" si="61"/>
        <v>0</v>
      </c>
      <c r="P1320" s="38">
        <f t="shared" si="62"/>
        <v>0</v>
      </c>
      <c r="Q1320" s="12" t="str">
        <f>IF(I1320=0,"Never Recharged",INDEX(RFM_Method!$C$32:$G$36,6-K1320,P1320))</f>
        <v>Never Recharged</v>
      </c>
      <c r="R1320" s="39">
        <f>SUMIFS(Raw_DataUsage!$D$2:$D$5001,Raw_DataUsage!$B$2:$B$5001,A1320)/1024</f>
        <v>3.5794238281249999</v>
      </c>
      <c r="S1320" s="40">
        <f>SUMIFS(Raw_Calls!$D$2:$D$5001,Raw_Calls!$B$2:$B$5001,A1320)/60</f>
        <v>56.25</v>
      </c>
      <c r="T1320" s="38" t="str">
        <f>IF(COUNTIFS(Raw_Subscriptions!$B$2:$B$3001,A1320,Raw_Subscriptions!$F$2:$F$3001,"Active")&gt;0,"Yes","No")</f>
        <v>No</v>
      </c>
    </row>
    <row r="1321" spans="1:20" x14ac:dyDescent="0.3">
      <c r="A1321" s="13" t="str">
        <f>Raw_Customers!A1318</f>
        <v>C001317</v>
      </c>
      <c r="B1321" s="13" t="str">
        <f>Raw_Customers!B1318</f>
        <v>Neha Patel</v>
      </c>
      <c r="C1321" s="13" t="str">
        <f>Raw_Customers!E1318</f>
        <v>Delhi</v>
      </c>
      <c r="D1321" s="13" t="str">
        <f>Raw_Customers!F1318</f>
        <v>Tamil Nadu</v>
      </c>
      <c r="E1321" s="13" t="str">
        <f>Raw_Customers!H1318</f>
        <v>Inactive</v>
      </c>
      <c r="F1321" s="35">
        <f>Raw_Customers!G1318</f>
        <v>45329</v>
      </c>
      <c r="G1321" s="36">
        <f>IF(I1321=0,"",INT(_xlfn.MAXIFS(Raw_Recharges!$D$2:$D$3001,Raw_Recharges!$B$2:$B$3001,A1321)))</f>
        <v>45929</v>
      </c>
      <c r="H1321" s="12">
        <f>IF(I1321=0,"",RFM_Method!$C$5-G1321)</f>
        <v>125</v>
      </c>
      <c r="I1321" s="12">
        <f>COUNTIFS(Raw_Recharges!$B$2:$B$3001,A1321)</f>
        <v>2</v>
      </c>
      <c r="J1321" s="37">
        <f>IF(I1321=0,"",SUMIFS(Raw_Recharges!$E$2:$E$3001,Raw_Recharges!$B$2:$B$3001,A1321))</f>
        <v>647</v>
      </c>
      <c r="K1321" s="38">
        <f>IF(I1321=0,0,IF(H1321&lt;=RFM_Method!$C$22,5,IF(H1321&lt;=RFM_Method!$C$23,4,IF(H1321&lt;=RFM_Method!$C$24,3,IF(H1321&lt;=RFM_Method!$C$25,2,1)))))</f>
        <v>3</v>
      </c>
      <c r="L1321" s="38">
        <f>IF(I1321=0,0,IF(I1321&gt;=RFM_Method!$E$22,5,IF(I1321&gt;=RFM_Method!$E$23,4,IF(I1321&gt;=RFM_Method!$E$24,3,IF(I1321&gt;=RFM_Method!$E$25,2,1)))))</f>
        <v>2</v>
      </c>
      <c r="M1321" s="38">
        <f>IF(I1321=0,0,IF(J1321&gt;=RFM_Method!$D$25,5,IF(J1321&gt;=RFM_Method!$D$24,4,IF(J1321&gt;=RFM_Method!$D$23,3,IF(J1321&gt;=RFM_Method!$D$22,2,1)))))</f>
        <v>2</v>
      </c>
      <c r="N1321" s="38" t="str">
        <f t="shared" si="60"/>
        <v>322</v>
      </c>
      <c r="O1321" s="38">
        <f t="shared" si="61"/>
        <v>7</v>
      </c>
      <c r="P1321" s="38">
        <f t="shared" si="62"/>
        <v>2</v>
      </c>
      <c r="Q1321" s="12" t="str">
        <f>IF(I1321=0,"Never Recharged",INDEX(RFM_Method!$C$32:$G$36,6-K1321,P1321))</f>
        <v>Need Attention</v>
      </c>
      <c r="R1321" s="39">
        <f>SUMIFS(Raw_DataUsage!$D$2:$D$5001,Raw_DataUsage!$B$2:$B$5001,A1321)/1024</f>
        <v>1.5128808593750001</v>
      </c>
      <c r="S1321" s="40">
        <f>SUMIFS(Raw_Calls!$D$2:$D$5001,Raw_Calls!$B$2:$B$5001,A1321)/60</f>
        <v>81.566666666666663</v>
      </c>
      <c r="T1321" s="38" t="str">
        <f>IF(COUNTIFS(Raw_Subscriptions!$B$2:$B$3001,A1321,Raw_Subscriptions!$F$2:$F$3001,"Active")&gt;0,"Yes","No")</f>
        <v>No</v>
      </c>
    </row>
    <row r="1322" spans="1:20" x14ac:dyDescent="0.3">
      <c r="A1322" s="13" t="str">
        <f>Raw_Customers!A1319</f>
        <v>C001318</v>
      </c>
      <c r="B1322" s="13" t="str">
        <f>Raw_Customers!B1319</f>
        <v>Rahul Khan</v>
      </c>
      <c r="C1322" s="13" t="str">
        <f>Raw_Customers!E1319</f>
        <v>Chennai</v>
      </c>
      <c r="D1322" s="13" t="str">
        <f>Raw_Customers!F1319</f>
        <v>Delhi NCR</v>
      </c>
      <c r="E1322" s="13" t="str">
        <f>Raw_Customers!H1319</f>
        <v>Active</v>
      </c>
      <c r="F1322" s="35">
        <f>Raw_Customers!G1319</f>
        <v>45594</v>
      </c>
      <c r="G1322" s="36">
        <f>IF(I1322=0,"",INT(_xlfn.MAXIFS(Raw_Recharges!$D$2:$D$3001,Raw_Recharges!$B$2:$B$3001,A1322)))</f>
        <v>46047</v>
      </c>
      <c r="H1322" s="12">
        <f>IF(I1322=0,"",RFM_Method!$C$5-G1322)</f>
        <v>7</v>
      </c>
      <c r="I1322" s="12">
        <f>COUNTIFS(Raw_Recharges!$B$2:$B$3001,A1322)</f>
        <v>2</v>
      </c>
      <c r="J1322" s="37">
        <f>IF(I1322=0,"",SUMIFS(Raw_Recharges!$E$2:$E$3001,Raw_Recharges!$B$2:$B$3001,A1322))</f>
        <v>1998</v>
      </c>
      <c r="K1322" s="38">
        <f>IF(I1322=0,0,IF(H1322&lt;=RFM_Method!$C$22,5,IF(H1322&lt;=RFM_Method!$C$23,4,IF(H1322&lt;=RFM_Method!$C$24,3,IF(H1322&lt;=RFM_Method!$C$25,2,1)))))</f>
        <v>5</v>
      </c>
      <c r="L1322" s="38">
        <f>IF(I1322=0,0,IF(I1322&gt;=RFM_Method!$E$22,5,IF(I1322&gt;=RFM_Method!$E$23,4,IF(I1322&gt;=RFM_Method!$E$24,3,IF(I1322&gt;=RFM_Method!$E$25,2,1)))))</f>
        <v>2</v>
      </c>
      <c r="M1322" s="38">
        <f>IF(I1322=0,0,IF(J1322&gt;=RFM_Method!$D$25,5,IF(J1322&gt;=RFM_Method!$D$24,4,IF(J1322&gt;=RFM_Method!$D$23,3,IF(J1322&gt;=RFM_Method!$D$22,2,1)))))</f>
        <v>4</v>
      </c>
      <c r="N1322" s="38" t="str">
        <f t="shared" si="60"/>
        <v>524</v>
      </c>
      <c r="O1322" s="38">
        <f t="shared" si="61"/>
        <v>11</v>
      </c>
      <c r="P1322" s="38">
        <f t="shared" si="62"/>
        <v>3</v>
      </c>
      <c r="Q1322" s="12" t="str">
        <f>IF(I1322=0,"Never Recharged",INDEX(RFM_Method!$C$32:$G$36,6-K1322,P1322))</f>
        <v>Potential Loyalist</v>
      </c>
      <c r="R1322" s="39">
        <f>SUMIFS(Raw_DataUsage!$D$2:$D$5001,Raw_DataUsage!$B$2:$B$5001,A1322)/1024</f>
        <v>7.4027050781250008</v>
      </c>
      <c r="S1322" s="40">
        <f>SUMIFS(Raw_Calls!$D$2:$D$5001,Raw_Calls!$B$2:$B$5001,A1322)/60</f>
        <v>104.56666666666666</v>
      </c>
      <c r="T1322" s="38" t="str">
        <f>IF(COUNTIFS(Raw_Subscriptions!$B$2:$B$3001,A1322,Raw_Subscriptions!$F$2:$F$3001,"Active")&gt;0,"Yes","No")</f>
        <v>Yes</v>
      </c>
    </row>
    <row r="1323" spans="1:20" x14ac:dyDescent="0.3">
      <c r="A1323" s="13" t="str">
        <f>Raw_Customers!A1320</f>
        <v>C001319</v>
      </c>
      <c r="B1323" s="13" t="str">
        <f>Raw_Customers!B1320</f>
        <v>Simran Mishra</v>
      </c>
      <c r="C1323" s="13" t="str">
        <f>Raw_Customers!E1320</f>
        <v>Pune</v>
      </c>
      <c r="D1323" s="13" t="str">
        <f>Raw_Customers!F1320</f>
        <v>UP West</v>
      </c>
      <c r="E1323" s="13" t="str">
        <f>Raw_Customers!H1320</f>
        <v>Active</v>
      </c>
      <c r="F1323" s="35">
        <f>Raw_Customers!G1320</f>
        <v>45019</v>
      </c>
      <c r="G1323" s="36" t="str">
        <f>IF(I1323=0,"",INT(_xlfn.MAXIFS(Raw_Recharges!$D$2:$D$3001,Raw_Recharges!$B$2:$B$3001,A1323)))</f>
        <v/>
      </c>
      <c r="H1323" s="12" t="str">
        <f>IF(I1323=0,"",RFM_Method!$C$5-G1323)</f>
        <v/>
      </c>
      <c r="I1323" s="12">
        <f>COUNTIFS(Raw_Recharges!$B$2:$B$3001,A1323)</f>
        <v>0</v>
      </c>
      <c r="J1323" s="37" t="str">
        <f>IF(I1323=0,"",SUMIFS(Raw_Recharges!$E$2:$E$3001,Raw_Recharges!$B$2:$B$3001,A1323))</f>
        <v/>
      </c>
      <c r="K1323" s="38">
        <f>IF(I1323=0,0,IF(H1323&lt;=RFM_Method!$C$22,5,IF(H1323&lt;=RFM_Method!$C$23,4,IF(H1323&lt;=RFM_Method!$C$24,3,IF(H1323&lt;=RFM_Method!$C$25,2,1)))))</f>
        <v>0</v>
      </c>
      <c r="L1323" s="38">
        <f>IF(I1323=0,0,IF(I1323&gt;=RFM_Method!$E$22,5,IF(I1323&gt;=RFM_Method!$E$23,4,IF(I1323&gt;=RFM_Method!$E$24,3,IF(I1323&gt;=RFM_Method!$E$25,2,1)))))</f>
        <v>0</v>
      </c>
      <c r="M1323" s="38">
        <f>IF(I1323=0,0,IF(J1323&gt;=RFM_Method!$D$25,5,IF(J1323&gt;=RFM_Method!$D$24,4,IF(J1323&gt;=RFM_Method!$D$23,3,IF(J1323&gt;=RFM_Method!$D$22,2,1)))))</f>
        <v>0</v>
      </c>
      <c r="N1323" s="38" t="str">
        <f t="shared" si="60"/>
        <v>000</v>
      </c>
      <c r="O1323" s="38">
        <f t="shared" si="61"/>
        <v>0</v>
      </c>
      <c r="P1323" s="38">
        <f t="shared" si="62"/>
        <v>0</v>
      </c>
      <c r="Q1323" s="12" t="str">
        <f>IF(I1323=0,"Never Recharged",INDEX(RFM_Method!$C$32:$G$36,6-K1323,P1323))</f>
        <v>Never Recharged</v>
      </c>
      <c r="R1323" s="39">
        <f>SUMIFS(Raw_DataUsage!$D$2:$D$5001,Raw_DataUsage!$B$2:$B$5001,A1323)/1024</f>
        <v>1.8561035156250001</v>
      </c>
      <c r="S1323" s="40">
        <f>SUMIFS(Raw_Calls!$D$2:$D$5001,Raw_Calls!$B$2:$B$5001,A1323)/60</f>
        <v>37.116666666666667</v>
      </c>
      <c r="T1323" s="38" t="str">
        <f>IF(COUNTIFS(Raw_Subscriptions!$B$2:$B$3001,A1323,Raw_Subscriptions!$F$2:$F$3001,"Active")&gt;0,"Yes","No")</f>
        <v>No</v>
      </c>
    </row>
    <row r="1324" spans="1:20" x14ac:dyDescent="0.3">
      <c r="A1324" s="13" t="str">
        <f>Raw_Customers!A1321</f>
        <v>C001320</v>
      </c>
      <c r="B1324" s="13" t="str">
        <f>Raw_Customers!B1321</f>
        <v>Pooja Mishra</v>
      </c>
      <c r="C1324" s="13" t="str">
        <f>Raw_Customers!E1321</f>
        <v>Pune</v>
      </c>
      <c r="D1324" s="13" t="str">
        <f>Raw_Customers!F1321</f>
        <v>UP West</v>
      </c>
      <c r="E1324" s="13" t="str">
        <f>Raw_Customers!H1321</f>
        <v>Active</v>
      </c>
      <c r="F1324" s="35">
        <f>Raw_Customers!G1321</f>
        <v>44222</v>
      </c>
      <c r="G1324" s="36" t="str">
        <f>IF(I1324=0,"",INT(_xlfn.MAXIFS(Raw_Recharges!$D$2:$D$3001,Raw_Recharges!$B$2:$B$3001,A1324)))</f>
        <v/>
      </c>
      <c r="H1324" s="12" t="str">
        <f>IF(I1324=0,"",RFM_Method!$C$5-G1324)</f>
        <v/>
      </c>
      <c r="I1324" s="12">
        <f>COUNTIFS(Raw_Recharges!$B$2:$B$3001,A1324)</f>
        <v>0</v>
      </c>
      <c r="J1324" s="37" t="str">
        <f>IF(I1324=0,"",SUMIFS(Raw_Recharges!$E$2:$E$3001,Raw_Recharges!$B$2:$B$3001,A1324))</f>
        <v/>
      </c>
      <c r="K1324" s="38">
        <f>IF(I1324=0,0,IF(H1324&lt;=RFM_Method!$C$22,5,IF(H1324&lt;=RFM_Method!$C$23,4,IF(H1324&lt;=RFM_Method!$C$24,3,IF(H1324&lt;=RFM_Method!$C$25,2,1)))))</f>
        <v>0</v>
      </c>
      <c r="L1324" s="38">
        <f>IF(I1324=0,0,IF(I1324&gt;=RFM_Method!$E$22,5,IF(I1324&gt;=RFM_Method!$E$23,4,IF(I1324&gt;=RFM_Method!$E$24,3,IF(I1324&gt;=RFM_Method!$E$25,2,1)))))</f>
        <v>0</v>
      </c>
      <c r="M1324" s="38">
        <f>IF(I1324=0,0,IF(J1324&gt;=RFM_Method!$D$25,5,IF(J1324&gt;=RFM_Method!$D$24,4,IF(J1324&gt;=RFM_Method!$D$23,3,IF(J1324&gt;=RFM_Method!$D$22,2,1)))))</f>
        <v>0</v>
      </c>
      <c r="N1324" s="38" t="str">
        <f t="shared" si="60"/>
        <v>000</v>
      </c>
      <c r="O1324" s="38">
        <f t="shared" si="61"/>
        <v>0</v>
      </c>
      <c r="P1324" s="38">
        <f t="shared" si="62"/>
        <v>0</v>
      </c>
      <c r="Q1324" s="12" t="str">
        <f>IF(I1324=0,"Never Recharged",INDEX(RFM_Method!$C$32:$G$36,6-K1324,P1324))</f>
        <v>Never Recharged</v>
      </c>
      <c r="R1324" s="39">
        <f>SUMIFS(Raw_DataUsage!$D$2:$D$5001,Raw_DataUsage!$B$2:$B$5001,A1324)/1024</f>
        <v>13.634609374999998</v>
      </c>
      <c r="S1324" s="40">
        <f>SUMIFS(Raw_Calls!$D$2:$D$5001,Raw_Calls!$B$2:$B$5001,A1324)/60</f>
        <v>0</v>
      </c>
      <c r="T1324" s="38" t="str">
        <f>IF(COUNTIFS(Raw_Subscriptions!$B$2:$B$3001,A1324,Raw_Subscriptions!$F$2:$F$3001,"Active")&gt;0,"Yes","No")</f>
        <v>No</v>
      </c>
    </row>
    <row r="1325" spans="1:20" x14ac:dyDescent="0.3">
      <c r="A1325" s="13" t="str">
        <f>Raw_Customers!A1322</f>
        <v>C001321</v>
      </c>
      <c r="B1325" s="13" t="str">
        <f>Raw_Customers!B1322</f>
        <v>Raj Khan</v>
      </c>
      <c r="C1325" s="13" t="str">
        <f>Raw_Customers!E1322</f>
        <v>Chennai</v>
      </c>
      <c r="D1325" s="13" t="str">
        <f>Raw_Customers!F1322</f>
        <v>UP East</v>
      </c>
      <c r="E1325" s="13" t="str">
        <f>Raw_Customers!H1322</f>
        <v>Active</v>
      </c>
      <c r="F1325" s="35">
        <f>Raw_Customers!G1322</f>
        <v>44850</v>
      </c>
      <c r="G1325" s="36">
        <f>IF(I1325=0,"",INT(_xlfn.MAXIFS(Raw_Recharges!$D$2:$D$3001,Raw_Recharges!$B$2:$B$3001,A1325)))</f>
        <v>45787</v>
      </c>
      <c r="H1325" s="12">
        <f>IF(I1325=0,"",RFM_Method!$C$5-G1325)</f>
        <v>267</v>
      </c>
      <c r="I1325" s="12">
        <f>COUNTIFS(Raw_Recharges!$B$2:$B$3001,A1325)</f>
        <v>1</v>
      </c>
      <c r="J1325" s="37">
        <f>IF(I1325=0,"",SUMIFS(Raw_Recharges!$E$2:$E$3001,Raw_Recharges!$B$2:$B$3001,A1325))</f>
        <v>148</v>
      </c>
      <c r="K1325" s="38">
        <f>IF(I1325=0,0,IF(H1325&lt;=RFM_Method!$C$22,5,IF(H1325&lt;=RFM_Method!$C$23,4,IF(H1325&lt;=RFM_Method!$C$24,3,IF(H1325&lt;=RFM_Method!$C$25,2,1)))))</f>
        <v>1</v>
      </c>
      <c r="L1325" s="38">
        <f>IF(I1325=0,0,IF(I1325&gt;=RFM_Method!$E$22,5,IF(I1325&gt;=RFM_Method!$E$23,4,IF(I1325&gt;=RFM_Method!$E$24,3,IF(I1325&gt;=RFM_Method!$E$25,2,1)))))</f>
        <v>1</v>
      </c>
      <c r="M1325" s="38">
        <f>IF(I1325=0,0,IF(J1325&gt;=RFM_Method!$D$25,5,IF(J1325&gt;=RFM_Method!$D$24,4,IF(J1325&gt;=RFM_Method!$D$23,3,IF(J1325&gt;=RFM_Method!$D$22,2,1)))))</f>
        <v>1</v>
      </c>
      <c r="N1325" s="38" t="str">
        <f t="shared" si="60"/>
        <v>111</v>
      </c>
      <c r="O1325" s="38">
        <f t="shared" si="61"/>
        <v>3</v>
      </c>
      <c r="P1325" s="38">
        <f t="shared" si="62"/>
        <v>1</v>
      </c>
      <c r="Q1325" s="12" t="str">
        <f>IF(I1325=0,"Never Recharged",INDEX(RFM_Method!$C$32:$G$36,6-K1325,P1325))</f>
        <v>Lost</v>
      </c>
      <c r="R1325" s="39">
        <f>SUMIFS(Raw_DataUsage!$D$2:$D$5001,Raw_DataUsage!$B$2:$B$5001,A1325)/1024</f>
        <v>1.9019628906250001</v>
      </c>
      <c r="S1325" s="40">
        <f>SUMIFS(Raw_Calls!$D$2:$D$5001,Raw_Calls!$B$2:$B$5001,A1325)/60</f>
        <v>159.28333333333333</v>
      </c>
      <c r="T1325" s="38" t="str">
        <f>IF(COUNTIFS(Raw_Subscriptions!$B$2:$B$3001,A1325,Raw_Subscriptions!$F$2:$F$3001,"Active")&gt;0,"Yes","No")</f>
        <v>No</v>
      </c>
    </row>
    <row r="1326" spans="1:20" x14ac:dyDescent="0.3">
      <c r="A1326" s="13" t="str">
        <f>Raw_Customers!A1323</f>
        <v>C001322</v>
      </c>
      <c r="B1326" s="13" t="str">
        <f>Raw_Customers!B1323</f>
        <v>Priya Kumar</v>
      </c>
      <c r="C1326" s="13" t="str">
        <f>Raw_Customers!E1323</f>
        <v>Delhi</v>
      </c>
      <c r="D1326" s="13" t="str">
        <f>Raw_Customers!F1323</f>
        <v>Gujarat</v>
      </c>
      <c r="E1326" s="13" t="str">
        <f>Raw_Customers!H1323</f>
        <v>Active</v>
      </c>
      <c r="F1326" s="35">
        <f>Raw_Customers!G1323</f>
        <v>44185</v>
      </c>
      <c r="G1326" s="36">
        <f>IF(I1326=0,"",INT(_xlfn.MAXIFS(Raw_Recharges!$D$2:$D$3001,Raw_Recharges!$B$2:$B$3001,A1326)))</f>
        <v>45792</v>
      </c>
      <c r="H1326" s="12">
        <f>IF(I1326=0,"",RFM_Method!$C$5-G1326)</f>
        <v>262</v>
      </c>
      <c r="I1326" s="12">
        <f>COUNTIFS(Raw_Recharges!$B$2:$B$3001,A1326)</f>
        <v>1</v>
      </c>
      <c r="J1326" s="37">
        <f>IF(I1326=0,"",SUMIFS(Raw_Recharges!$E$2:$E$3001,Raw_Recharges!$B$2:$B$3001,A1326))</f>
        <v>2999</v>
      </c>
      <c r="K1326" s="38">
        <f>IF(I1326=0,0,IF(H1326&lt;=RFM_Method!$C$22,5,IF(H1326&lt;=RFM_Method!$C$23,4,IF(H1326&lt;=RFM_Method!$C$24,3,IF(H1326&lt;=RFM_Method!$C$25,2,1)))))</f>
        <v>1</v>
      </c>
      <c r="L1326" s="38">
        <f>IF(I1326=0,0,IF(I1326&gt;=RFM_Method!$E$22,5,IF(I1326&gt;=RFM_Method!$E$23,4,IF(I1326&gt;=RFM_Method!$E$24,3,IF(I1326&gt;=RFM_Method!$E$25,2,1)))))</f>
        <v>1</v>
      </c>
      <c r="M1326" s="38">
        <f>IF(I1326=0,0,IF(J1326&gt;=RFM_Method!$D$25,5,IF(J1326&gt;=RFM_Method!$D$24,4,IF(J1326&gt;=RFM_Method!$D$23,3,IF(J1326&gt;=RFM_Method!$D$22,2,1)))))</f>
        <v>5</v>
      </c>
      <c r="N1326" s="38" t="str">
        <f t="shared" si="60"/>
        <v>115</v>
      </c>
      <c r="O1326" s="38">
        <f t="shared" si="61"/>
        <v>7</v>
      </c>
      <c r="P1326" s="38">
        <f t="shared" si="62"/>
        <v>3</v>
      </c>
      <c r="Q1326" s="12" t="str">
        <f>IF(I1326=0,"Never Recharged",INDEX(RFM_Method!$C$32:$G$36,6-K1326,P1326))</f>
        <v>At Risk</v>
      </c>
      <c r="R1326" s="39">
        <f>SUMIFS(Raw_DataUsage!$D$2:$D$5001,Raw_DataUsage!$B$2:$B$5001,A1326)/1024</f>
        <v>2.7003027343750001</v>
      </c>
      <c r="S1326" s="40">
        <f>SUMIFS(Raw_Calls!$D$2:$D$5001,Raw_Calls!$B$2:$B$5001,A1326)/60</f>
        <v>50.883333333333333</v>
      </c>
      <c r="T1326" s="38" t="str">
        <f>IF(COUNTIFS(Raw_Subscriptions!$B$2:$B$3001,A1326,Raw_Subscriptions!$F$2:$F$3001,"Active")&gt;0,"Yes","No")</f>
        <v>No</v>
      </c>
    </row>
    <row r="1327" spans="1:20" x14ac:dyDescent="0.3">
      <c r="A1327" s="13" t="str">
        <f>Raw_Customers!A1324</f>
        <v>C001323</v>
      </c>
      <c r="B1327" s="13" t="str">
        <f>Raw_Customers!B1324</f>
        <v>Amit Patel</v>
      </c>
      <c r="C1327" s="13" t="str">
        <f>Raw_Customers!E1324</f>
        <v>Hyderabad</v>
      </c>
      <c r="D1327" s="13" t="str">
        <f>Raw_Customers!F1324</f>
        <v>Maharashtra</v>
      </c>
      <c r="E1327" s="13" t="str">
        <f>Raw_Customers!H1324</f>
        <v>Active</v>
      </c>
      <c r="F1327" s="35">
        <f>Raw_Customers!G1324</f>
        <v>46036</v>
      </c>
      <c r="G1327" s="36">
        <f>IF(I1327=0,"",INT(_xlfn.MAXIFS(Raw_Recharges!$D$2:$D$3001,Raw_Recharges!$B$2:$B$3001,A1327)))</f>
        <v>46029</v>
      </c>
      <c r="H1327" s="12">
        <f>IF(I1327=0,"",RFM_Method!$C$5-G1327)</f>
        <v>25</v>
      </c>
      <c r="I1327" s="12">
        <f>COUNTIFS(Raw_Recharges!$B$2:$B$3001,A1327)</f>
        <v>4</v>
      </c>
      <c r="J1327" s="37">
        <f>IF(I1327=0,"",SUMIFS(Raw_Recharges!$E$2:$E$3001,Raw_Recharges!$B$2:$B$3001,A1327))</f>
        <v>1743</v>
      </c>
      <c r="K1327" s="38">
        <f>IF(I1327=0,0,IF(H1327&lt;=RFM_Method!$C$22,5,IF(H1327&lt;=RFM_Method!$C$23,4,IF(H1327&lt;=RFM_Method!$C$24,3,IF(H1327&lt;=RFM_Method!$C$25,2,1)))))</f>
        <v>5</v>
      </c>
      <c r="L1327" s="38">
        <f>IF(I1327=0,0,IF(I1327&gt;=RFM_Method!$E$22,5,IF(I1327&gt;=RFM_Method!$E$23,4,IF(I1327&gt;=RFM_Method!$E$24,3,IF(I1327&gt;=RFM_Method!$E$25,2,1)))))</f>
        <v>4</v>
      </c>
      <c r="M1327" s="38">
        <f>IF(I1327=0,0,IF(J1327&gt;=RFM_Method!$D$25,5,IF(J1327&gt;=RFM_Method!$D$24,4,IF(J1327&gt;=RFM_Method!$D$23,3,IF(J1327&gt;=RFM_Method!$D$22,2,1)))))</f>
        <v>4</v>
      </c>
      <c r="N1327" s="38" t="str">
        <f t="shared" si="60"/>
        <v>544</v>
      </c>
      <c r="O1327" s="38">
        <f t="shared" si="61"/>
        <v>13</v>
      </c>
      <c r="P1327" s="38">
        <f t="shared" si="62"/>
        <v>4</v>
      </c>
      <c r="Q1327" s="12" t="str">
        <f>IF(I1327=0,"Never Recharged",INDEX(RFM_Method!$C$32:$G$36,6-K1327,P1327))</f>
        <v>Loyal Customers</v>
      </c>
      <c r="R1327" s="39">
        <f>SUMIFS(Raw_DataUsage!$D$2:$D$5001,Raw_DataUsage!$B$2:$B$5001,A1327)/1024</f>
        <v>2.0288671874999999</v>
      </c>
      <c r="S1327" s="40">
        <f>SUMIFS(Raw_Calls!$D$2:$D$5001,Raw_Calls!$B$2:$B$5001,A1327)/60</f>
        <v>132.73333333333332</v>
      </c>
      <c r="T1327" s="38" t="str">
        <f>IF(COUNTIFS(Raw_Subscriptions!$B$2:$B$3001,A1327,Raw_Subscriptions!$F$2:$F$3001,"Active")&gt;0,"Yes","No")</f>
        <v>Yes</v>
      </c>
    </row>
    <row r="1328" spans="1:20" x14ac:dyDescent="0.3">
      <c r="A1328" s="13" t="str">
        <f>Raw_Customers!A1325</f>
        <v>C001324</v>
      </c>
      <c r="B1328" s="13" t="str">
        <f>Raw_Customers!B1325</f>
        <v>Pooja Jha</v>
      </c>
      <c r="C1328" s="13" t="str">
        <f>Raw_Customers!E1325</f>
        <v>Pune</v>
      </c>
      <c r="D1328" s="13" t="str">
        <f>Raw_Customers!F1325</f>
        <v>UP East</v>
      </c>
      <c r="E1328" s="13" t="str">
        <f>Raw_Customers!H1325</f>
        <v>Active</v>
      </c>
      <c r="F1328" s="35">
        <f>Raw_Customers!G1325</f>
        <v>45142</v>
      </c>
      <c r="G1328" s="36" t="str">
        <f>IF(I1328=0,"",INT(_xlfn.MAXIFS(Raw_Recharges!$D$2:$D$3001,Raw_Recharges!$B$2:$B$3001,A1328)))</f>
        <v/>
      </c>
      <c r="H1328" s="12" t="str">
        <f>IF(I1328=0,"",RFM_Method!$C$5-G1328)</f>
        <v/>
      </c>
      <c r="I1328" s="12">
        <f>COUNTIFS(Raw_Recharges!$B$2:$B$3001,A1328)</f>
        <v>0</v>
      </c>
      <c r="J1328" s="37" t="str">
        <f>IF(I1328=0,"",SUMIFS(Raw_Recharges!$E$2:$E$3001,Raw_Recharges!$B$2:$B$3001,A1328))</f>
        <v/>
      </c>
      <c r="K1328" s="38">
        <f>IF(I1328=0,0,IF(H1328&lt;=RFM_Method!$C$22,5,IF(H1328&lt;=RFM_Method!$C$23,4,IF(H1328&lt;=RFM_Method!$C$24,3,IF(H1328&lt;=RFM_Method!$C$25,2,1)))))</f>
        <v>0</v>
      </c>
      <c r="L1328" s="38">
        <f>IF(I1328=0,0,IF(I1328&gt;=RFM_Method!$E$22,5,IF(I1328&gt;=RFM_Method!$E$23,4,IF(I1328&gt;=RFM_Method!$E$24,3,IF(I1328&gt;=RFM_Method!$E$25,2,1)))))</f>
        <v>0</v>
      </c>
      <c r="M1328" s="38">
        <f>IF(I1328=0,0,IF(J1328&gt;=RFM_Method!$D$25,5,IF(J1328&gt;=RFM_Method!$D$24,4,IF(J1328&gt;=RFM_Method!$D$23,3,IF(J1328&gt;=RFM_Method!$D$22,2,1)))))</f>
        <v>0</v>
      </c>
      <c r="N1328" s="38" t="str">
        <f t="shared" si="60"/>
        <v>000</v>
      </c>
      <c r="O1328" s="38">
        <f t="shared" si="61"/>
        <v>0</v>
      </c>
      <c r="P1328" s="38">
        <f t="shared" si="62"/>
        <v>0</v>
      </c>
      <c r="Q1328" s="12" t="str">
        <f>IF(I1328=0,"Never Recharged",INDEX(RFM_Method!$C$32:$G$36,6-K1328,P1328))</f>
        <v>Never Recharged</v>
      </c>
      <c r="R1328" s="39">
        <f>SUMIFS(Raw_DataUsage!$D$2:$D$5001,Raw_DataUsage!$B$2:$B$5001,A1328)/1024</f>
        <v>2.1872265625000002</v>
      </c>
      <c r="S1328" s="40">
        <f>SUMIFS(Raw_Calls!$D$2:$D$5001,Raw_Calls!$B$2:$B$5001,A1328)/60</f>
        <v>102.96666666666667</v>
      </c>
      <c r="T1328" s="38" t="str">
        <f>IF(COUNTIFS(Raw_Subscriptions!$B$2:$B$3001,A1328,Raw_Subscriptions!$F$2:$F$3001,"Active")&gt;0,"Yes","No")</f>
        <v>No</v>
      </c>
    </row>
    <row r="1329" spans="1:20" x14ac:dyDescent="0.3">
      <c r="A1329" s="13" t="str">
        <f>Raw_Customers!A1326</f>
        <v>C001325</v>
      </c>
      <c r="B1329" s="13" t="str">
        <f>Raw_Customers!B1326</f>
        <v>Vikram Yadav</v>
      </c>
      <c r="C1329" s="13" t="str">
        <f>Raw_Customers!E1326</f>
        <v>Delhi</v>
      </c>
      <c r="D1329" s="13" t="str">
        <f>Raw_Customers!F1326</f>
        <v>Maharashtra</v>
      </c>
      <c r="E1329" s="13" t="str">
        <f>Raw_Customers!H1326</f>
        <v>Active</v>
      </c>
      <c r="F1329" s="35">
        <f>Raw_Customers!G1326</f>
        <v>44489</v>
      </c>
      <c r="G1329" s="36" t="str">
        <f>IF(I1329=0,"",INT(_xlfn.MAXIFS(Raw_Recharges!$D$2:$D$3001,Raw_Recharges!$B$2:$B$3001,A1329)))</f>
        <v/>
      </c>
      <c r="H1329" s="12" t="str">
        <f>IF(I1329=0,"",RFM_Method!$C$5-G1329)</f>
        <v/>
      </c>
      <c r="I1329" s="12">
        <f>COUNTIFS(Raw_Recharges!$B$2:$B$3001,A1329)</f>
        <v>0</v>
      </c>
      <c r="J1329" s="37" t="str">
        <f>IF(I1329=0,"",SUMIFS(Raw_Recharges!$E$2:$E$3001,Raw_Recharges!$B$2:$B$3001,A1329))</f>
        <v/>
      </c>
      <c r="K1329" s="38">
        <f>IF(I1329=0,0,IF(H1329&lt;=RFM_Method!$C$22,5,IF(H1329&lt;=RFM_Method!$C$23,4,IF(H1329&lt;=RFM_Method!$C$24,3,IF(H1329&lt;=RFM_Method!$C$25,2,1)))))</f>
        <v>0</v>
      </c>
      <c r="L1329" s="38">
        <f>IF(I1329=0,0,IF(I1329&gt;=RFM_Method!$E$22,5,IF(I1329&gt;=RFM_Method!$E$23,4,IF(I1329&gt;=RFM_Method!$E$24,3,IF(I1329&gt;=RFM_Method!$E$25,2,1)))))</f>
        <v>0</v>
      </c>
      <c r="M1329" s="38">
        <f>IF(I1329=0,0,IF(J1329&gt;=RFM_Method!$D$25,5,IF(J1329&gt;=RFM_Method!$D$24,4,IF(J1329&gt;=RFM_Method!$D$23,3,IF(J1329&gt;=RFM_Method!$D$22,2,1)))))</f>
        <v>0</v>
      </c>
      <c r="N1329" s="38" t="str">
        <f t="shared" si="60"/>
        <v>000</v>
      </c>
      <c r="O1329" s="38">
        <f t="shared" si="61"/>
        <v>0</v>
      </c>
      <c r="P1329" s="38">
        <f t="shared" si="62"/>
        <v>0</v>
      </c>
      <c r="Q1329" s="12" t="str">
        <f>IF(I1329=0,"Never Recharged",INDEX(RFM_Method!$C$32:$G$36,6-K1329,P1329))</f>
        <v>Never Recharged</v>
      </c>
      <c r="R1329" s="39">
        <f>SUMIFS(Raw_DataUsage!$D$2:$D$5001,Raw_DataUsage!$B$2:$B$5001,A1329)/1024</f>
        <v>3.2838671875000003</v>
      </c>
      <c r="S1329" s="40">
        <f>SUMIFS(Raw_Calls!$D$2:$D$5001,Raw_Calls!$B$2:$B$5001,A1329)/60</f>
        <v>82.13333333333334</v>
      </c>
      <c r="T1329" s="38" t="str">
        <f>IF(COUNTIFS(Raw_Subscriptions!$B$2:$B$3001,A1329,Raw_Subscriptions!$F$2:$F$3001,"Active")&gt;0,"Yes","No")</f>
        <v>No</v>
      </c>
    </row>
    <row r="1330" spans="1:20" x14ac:dyDescent="0.3">
      <c r="A1330" s="13" t="str">
        <f>Raw_Customers!A1327</f>
        <v>C001326</v>
      </c>
      <c r="B1330" s="13" t="str">
        <f>Raw_Customers!B1327</f>
        <v>Priya Khan</v>
      </c>
      <c r="C1330" s="13" t="str">
        <f>Raw_Customers!E1327</f>
        <v>Bangalore</v>
      </c>
      <c r="D1330" s="13" t="str">
        <f>Raw_Customers!F1327</f>
        <v>Tamil Nadu</v>
      </c>
      <c r="E1330" s="13" t="str">
        <f>Raw_Customers!H1327</f>
        <v>Active</v>
      </c>
      <c r="F1330" s="35">
        <f>Raw_Customers!G1327</f>
        <v>44182</v>
      </c>
      <c r="G1330" s="36">
        <f>IF(I1330=0,"",INT(_xlfn.MAXIFS(Raw_Recharges!$D$2:$D$3001,Raw_Recharges!$B$2:$B$3001,A1330)))</f>
        <v>46039</v>
      </c>
      <c r="H1330" s="12">
        <f>IF(I1330=0,"",RFM_Method!$C$5-G1330)</f>
        <v>15</v>
      </c>
      <c r="I1330" s="12">
        <f>COUNTIFS(Raw_Recharges!$B$2:$B$3001,A1330)</f>
        <v>2</v>
      </c>
      <c r="J1330" s="37">
        <f>IF(I1330=0,"",SUMIFS(Raw_Recharges!$E$2:$E$3001,Raw_Recharges!$B$2:$B$3001,A1330))</f>
        <v>1478</v>
      </c>
      <c r="K1330" s="38">
        <f>IF(I1330=0,0,IF(H1330&lt;=RFM_Method!$C$22,5,IF(H1330&lt;=RFM_Method!$C$23,4,IF(H1330&lt;=RFM_Method!$C$24,3,IF(H1330&lt;=RFM_Method!$C$25,2,1)))))</f>
        <v>5</v>
      </c>
      <c r="L1330" s="38">
        <f>IF(I1330=0,0,IF(I1330&gt;=RFM_Method!$E$22,5,IF(I1330&gt;=RFM_Method!$E$23,4,IF(I1330&gt;=RFM_Method!$E$24,3,IF(I1330&gt;=RFM_Method!$E$25,2,1)))))</f>
        <v>2</v>
      </c>
      <c r="M1330" s="38">
        <f>IF(I1330=0,0,IF(J1330&gt;=RFM_Method!$D$25,5,IF(J1330&gt;=RFM_Method!$D$24,4,IF(J1330&gt;=RFM_Method!$D$23,3,IF(J1330&gt;=RFM_Method!$D$22,2,1)))))</f>
        <v>4</v>
      </c>
      <c r="N1330" s="38" t="str">
        <f t="shared" si="60"/>
        <v>524</v>
      </c>
      <c r="O1330" s="38">
        <f t="shared" si="61"/>
        <v>11</v>
      </c>
      <c r="P1330" s="38">
        <f t="shared" si="62"/>
        <v>3</v>
      </c>
      <c r="Q1330" s="12" t="str">
        <f>IF(I1330=0,"Never Recharged",INDEX(RFM_Method!$C$32:$G$36,6-K1330,P1330))</f>
        <v>Potential Loyalist</v>
      </c>
      <c r="R1330" s="39">
        <f>SUMIFS(Raw_DataUsage!$D$2:$D$5001,Raw_DataUsage!$B$2:$B$5001,A1330)/1024</f>
        <v>0.86302734375000001</v>
      </c>
      <c r="S1330" s="40">
        <f>SUMIFS(Raw_Calls!$D$2:$D$5001,Raw_Calls!$B$2:$B$5001,A1330)/60</f>
        <v>34.1</v>
      </c>
      <c r="T1330" s="38" t="str">
        <f>IF(COUNTIFS(Raw_Subscriptions!$B$2:$B$3001,A1330,Raw_Subscriptions!$F$2:$F$3001,"Active")&gt;0,"Yes","No")</f>
        <v>Yes</v>
      </c>
    </row>
    <row r="1331" spans="1:20" x14ac:dyDescent="0.3">
      <c r="A1331" s="13" t="str">
        <f>Raw_Customers!A1328</f>
        <v>C001327</v>
      </c>
      <c r="B1331" s="13" t="str">
        <f>Raw_Customers!B1328</f>
        <v>Suresh Jha</v>
      </c>
      <c r="C1331" s="13" t="str">
        <f>Raw_Customers!E1328</f>
        <v>Hyderabad</v>
      </c>
      <c r="D1331" s="13" t="str">
        <f>Raw_Customers!F1328</f>
        <v>Tamil Nadu</v>
      </c>
      <c r="E1331" s="13" t="str">
        <f>Raw_Customers!H1328</f>
        <v>Active</v>
      </c>
      <c r="F1331" s="35">
        <f>Raw_Customers!G1328</f>
        <v>44317</v>
      </c>
      <c r="G1331" s="36" t="str">
        <f>IF(I1331=0,"",INT(_xlfn.MAXIFS(Raw_Recharges!$D$2:$D$3001,Raw_Recharges!$B$2:$B$3001,A1331)))</f>
        <v/>
      </c>
      <c r="H1331" s="12" t="str">
        <f>IF(I1331=0,"",RFM_Method!$C$5-G1331)</f>
        <v/>
      </c>
      <c r="I1331" s="12">
        <f>COUNTIFS(Raw_Recharges!$B$2:$B$3001,A1331)</f>
        <v>0</v>
      </c>
      <c r="J1331" s="37" t="str">
        <f>IF(I1331=0,"",SUMIFS(Raw_Recharges!$E$2:$E$3001,Raw_Recharges!$B$2:$B$3001,A1331))</f>
        <v/>
      </c>
      <c r="K1331" s="38">
        <f>IF(I1331=0,0,IF(H1331&lt;=RFM_Method!$C$22,5,IF(H1331&lt;=RFM_Method!$C$23,4,IF(H1331&lt;=RFM_Method!$C$24,3,IF(H1331&lt;=RFM_Method!$C$25,2,1)))))</f>
        <v>0</v>
      </c>
      <c r="L1331" s="38">
        <f>IF(I1331=0,0,IF(I1331&gt;=RFM_Method!$E$22,5,IF(I1331&gt;=RFM_Method!$E$23,4,IF(I1331&gt;=RFM_Method!$E$24,3,IF(I1331&gt;=RFM_Method!$E$25,2,1)))))</f>
        <v>0</v>
      </c>
      <c r="M1331" s="38">
        <f>IF(I1331=0,0,IF(J1331&gt;=RFM_Method!$D$25,5,IF(J1331&gt;=RFM_Method!$D$24,4,IF(J1331&gt;=RFM_Method!$D$23,3,IF(J1331&gt;=RFM_Method!$D$22,2,1)))))</f>
        <v>0</v>
      </c>
      <c r="N1331" s="38" t="str">
        <f t="shared" si="60"/>
        <v>000</v>
      </c>
      <c r="O1331" s="38">
        <f t="shared" si="61"/>
        <v>0</v>
      </c>
      <c r="P1331" s="38">
        <f t="shared" si="62"/>
        <v>0</v>
      </c>
      <c r="Q1331" s="12" t="str">
        <f>IF(I1331=0,"Never Recharged",INDEX(RFM_Method!$C$32:$G$36,6-K1331,P1331))</f>
        <v>Never Recharged</v>
      </c>
      <c r="R1331" s="39">
        <f>SUMIFS(Raw_DataUsage!$D$2:$D$5001,Raw_DataUsage!$B$2:$B$5001,A1331)/1024</f>
        <v>8.5475585937499989</v>
      </c>
      <c r="S1331" s="40">
        <f>SUMIFS(Raw_Calls!$D$2:$D$5001,Raw_Calls!$B$2:$B$5001,A1331)/60</f>
        <v>94.033333333333331</v>
      </c>
      <c r="T1331" s="38" t="str">
        <f>IF(COUNTIFS(Raw_Subscriptions!$B$2:$B$3001,A1331,Raw_Subscriptions!$F$2:$F$3001,"Active")&gt;0,"Yes","No")</f>
        <v>No</v>
      </c>
    </row>
    <row r="1332" spans="1:20" x14ac:dyDescent="0.3">
      <c r="A1332" s="13" t="str">
        <f>Raw_Customers!A1329</f>
        <v>C001328</v>
      </c>
      <c r="B1332" s="13" t="str">
        <f>Raw_Customers!B1329</f>
        <v>Rahul Gupta</v>
      </c>
      <c r="C1332" s="13" t="str">
        <f>Raw_Customers!E1329</f>
        <v>Chennai</v>
      </c>
      <c r="D1332" s="13" t="str">
        <f>Raw_Customers!F1329</f>
        <v>Maharashtra</v>
      </c>
      <c r="E1332" s="13" t="str">
        <f>Raw_Customers!H1329</f>
        <v>Active</v>
      </c>
      <c r="F1332" s="35">
        <f>Raw_Customers!G1329</f>
        <v>44200</v>
      </c>
      <c r="G1332" s="36">
        <f>IF(I1332=0,"",INT(_xlfn.MAXIFS(Raw_Recharges!$D$2:$D$3001,Raw_Recharges!$B$2:$B$3001,A1332)))</f>
        <v>45702</v>
      </c>
      <c r="H1332" s="12">
        <f>IF(I1332=0,"",RFM_Method!$C$5-G1332)</f>
        <v>352</v>
      </c>
      <c r="I1332" s="12">
        <f>COUNTIFS(Raw_Recharges!$B$2:$B$3001,A1332)</f>
        <v>1</v>
      </c>
      <c r="J1332" s="37">
        <f>IF(I1332=0,"",SUMIFS(Raw_Recharges!$E$2:$E$3001,Raw_Recharges!$B$2:$B$3001,A1332))</f>
        <v>148</v>
      </c>
      <c r="K1332" s="38">
        <f>IF(I1332=0,0,IF(H1332&lt;=RFM_Method!$C$22,5,IF(H1332&lt;=RFM_Method!$C$23,4,IF(H1332&lt;=RFM_Method!$C$24,3,IF(H1332&lt;=RFM_Method!$C$25,2,1)))))</f>
        <v>1</v>
      </c>
      <c r="L1332" s="38">
        <f>IF(I1332=0,0,IF(I1332&gt;=RFM_Method!$E$22,5,IF(I1332&gt;=RFM_Method!$E$23,4,IF(I1332&gt;=RFM_Method!$E$24,3,IF(I1332&gt;=RFM_Method!$E$25,2,1)))))</f>
        <v>1</v>
      </c>
      <c r="M1332" s="38">
        <f>IF(I1332=0,0,IF(J1332&gt;=RFM_Method!$D$25,5,IF(J1332&gt;=RFM_Method!$D$24,4,IF(J1332&gt;=RFM_Method!$D$23,3,IF(J1332&gt;=RFM_Method!$D$22,2,1)))))</f>
        <v>1</v>
      </c>
      <c r="N1332" s="38" t="str">
        <f t="shared" si="60"/>
        <v>111</v>
      </c>
      <c r="O1332" s="38">
        <f t="shared" si="61"/>
        <v>3</v>
      </c>
      <c r="P1332" s="38">
        <f t="shared" si="62"/>
        <v>1</v>
      </c>
      <c r="Q1332" s="12" t="str">
        <f>IF(I1332=0,"Never Recharged",INDEX(RFM_Method!$C$32:$G$36,6-K1332,P1332))</f>
        <v>Lost</v>
      </c>
      <c r="R1332" s="39">
        <f>SUMIFS(Raw_DataUsage!$D$2:$D$5001,Raw_DataUsage!$B$2:$B$5001,A1332)/1024</f>
        <v>2.1732910156249998</v>
      </c>
      <c r="S1332" s="40">
        <f>SUMIFS(Raw_Calls!$D$2:$D$5001,Raw_Calls!$B$2:$B$5001,A1332)/60</f>
        <v>170.51666666666668</v>
      </c>
      <c r="T1332" s="38" t="str">
        <f>IF(COUNTIFS(Raw_Subscriptions!$B$2:$B$3001,A1332,Raw_Subscriptions!$F$2:$F$3001,"Active")&gt;0,"Yes","No")</f>
        <v>Yes</v>
      </c>
    </row>
    <row r="1333" spans="1:20" x14ac:dyDescent="0.3">
      <c r="A1333" s="13" t="str">
        <f>Raw_Customers!A1330</f>
        <v>C001329</v>
      </c>
      <c r="B1333" s="13" t="str">
        <f>Raw_Customers!B1330</f>
        <v>Amit Reddy</v>
      </c>
      <c r="C1333" s="13" t="str">
        <f>Raw_Customers!E1330</f>
        <v>Chennai</v>
      </c>
      <c r="D1333" s="13" t="str">
        <f>Raw_Customers!F1330</f>
        <v>Punjab</v>
      </c>
      <c r="E1333" s="13" t="str">
        <f>Raw_Customers!H1330</f>
        <v>Active</v>
      </c>
      <c r="F1333" s="35">
        <f>Raw_Customers!G1330</f>
        <v>45234</v>
      </c>
      <c r="G1333" s="36">
        <f>IF(I1333=0,"",INT(_xlfn.MAXIFS(Raw_Recharges!$D$2:$D$3001,Raw_Recharges!$B$2:$B$3001,A1333)))</f>
        <v>45730</v>
      </c>
      <c r="H1333" s="12">
        <f>IF(I1333=0,"",RFM_Method!$C$5-G1333)</f>
        <v>324</v>
      </c>
      <c r="I1333" s="12">
        <f>COUNTIFS(Raw_Recharges!$B$2:$B$3001,A1333)</f>
        <v>1</v>
      </c>
      <c r="J1333" s="37">
        <f>IF(I1333=0,"",SUMIFS(Raw_Recharges!$E$2:$E$3001,Raw_Recharges!$B$2:$B$3001,A1333))</f>
        <v>499</v>
      </c>
      <c r="K1333" s="38">
        <f>IF(I1333=0,0,IF(H1333&lt;=RFM_Method!$C$22,5,IF(H1333&lt;=RFM_Method!$C$23,4,IF(H1333&lt;=RFM_Method!$C$24,3,IF(H1333&lt;=RFM_Method!$C$25,2,1)))))</f>
        <v>1</v>
      </c>
      <c r="L1333" s="38">
        <f>IF(I1333=0,0,IF(I1333&gt;=RFM_Method!$E$22,5,IF(I1333&gt;=RFM_Method!$E$23,4,IF(I1333&gt;=RFM_Method!$E$24,3,IF(I1333&gt;=RFM_Method!$E$25,2,1)))))</f>
        <v>1</v>
      </c>
      <c r="M1333" s="38">
        <f>IF(I1333=0,0,IF(J1333&gt;=RFM_Method!$D$25,5,IF(J1333&gt;=RFM_Method!$D$24,4,IF(J1333&gt;=RFM_Method!$D$23,3,IF(J1333&gt;=RFM_Method!$D$22,2,1)))))</f>
        <v>2</v>
      </c>
      <c r="N1333" s="38" t="str">
        <f t="shared" si="60"/>
        <v>112</v>
      </c>
      <c r="O1333" s="38">
        <f t="shared" si="61"/>
        <v>4</v>
      </c>
      <c r="P1333" s="38">
        <f t="shared" si="62"/>
        <v>2</v>
      </c>
      <c r="Q1333" s="12" t="str">
        <f>IF(I1333=0,"Never Recharged",INDEX(RFM_Method!$C$32:$G$36,6-K1333,P1333))</f>
        <v>Hibernating</v>
      </c>
      <c r="R1333" s="39">
        <f>SUMIFS(Raw_DataUsage!$D$2:$D$5001,Raw_DataUsage!$B$2:$B$5001,A1333)/1024</f>
        <v>2.3626953125000001</v>
      </c>
      <c r="S1333" s="40">
        <f>SUMIFS(Raw_Calls!$D$2:$D$5001,Raw_Calls!$B$2:$B$5001,A1333)/60</f>
        <v>35.68333333333333</v>
      </c>
      <c r="T1333" s="38" t="str">
        <f>IF(COUNTIFS(Raw_Subscriptions!$B$2:$B$3001,A1333,Raw_Subscriptions!$F$2:$F$3001,"Active")&gt;0,"Yes","No")</f>
        <v>No</v>
      </c>
    </row>
    <row r="1334" spans="1:20" x14ac:dyDescent="0.3">
      <c r="A1334" s="13" t="str">
        <f>Raw_Customers!A1331</f>
        <v>C001330</v>
      </c>
      <c r="B1334" s="13" t="str">
        <f>Raw_Customers!B1331</f>
        <v>Rahul Sharma</v>
      </c>
      <c r="C1334" s="13" t="str">
        <f>Raw_Customers!E1331</f>
        <v>Chennai</v>
      </c>
      <c r="D1334" s="13" t="str">
        <f>Raw_Customers!F1331</f>
        <v>Karnataka</v>
      </c>
      <c r="E1334" s="13" t="str">
        <f>Raw_Customers!H1331</f>
        <v>Active</v>
      </c>
      <c r="F1334" s="35">
        <f>Raw_Customers!G1331</f>
        <v>44987</v>
      </c>
      <c r="G1334" s="36">
        <f>IF(I1334=0,"",INT(_xlfn.MAXIFS(Raw_Recharges!$D$2:$D$3001,Raw_Recharges!$B$2:$B$3001,A1334)))</f>
        <v>45896</v>
      </c>
      <c r="H1334" s="12">
        <f>IF(I1334=0,"",RFM_Method!$C$5-G1334)</f>
        <v>158</v>
      </c>
      <c r="I1334" s="12">
        <f>COUNTIFS(Raw_Recharges!$B$2:$B$3001,A1334)</f>
        <v>1</v>
      </c>
      <c r="J1334" s="37">
        <f>IF(I1334=0,"",SUMIFS(Raw_Recharges!$E$2:$E$3001,Raw_Recharges!$B$2:$B$3001,A1334))</f>
        <v>99</v>
      </c>
      <c r="K1334" s="38">
        <f>IF(I1334=0,0,IF(H1334&lt;=RFM_Method!$C$22,5,IF(H1334&lt;=RFM_Method!$C$23,4,IF(H1334&lt;=RFM_Method!$C$24,3,IF(H1334&lt;=RFM_Method!$C$25,2,1)))))</f>
        <v>2</v>
      </c>
      <c r="L1334" s="38">
        <f>IF(I1334=0,0,IF(I1334&gt;=RFM_Method!$E$22,5,IF(I1334&gt;=RFM_Method!$E$23,4,IF(I1334&gt;=RFM_Method!$E$24,3,IF(I1334&gt;=RFM_Method!$E$25,2,1)))))</f>
        <v>1</v>
      </c>
      <c r="M1334" s="38">
        <f>IF(I1334=0,0,IF(J1334&gt;=RFM_Method!$D$25,5,IF(J1334&gt;=RFM_Method!$D$24,4,IF(J1334&gt;=RFM_Method!$D$23,3,IF(J1334&gt;=RFM_Method!$D$22,2,1)))))</f>
        <v>1</v>
      </c>
      <c r="N1334" s="38" t="str">
        <f t="shared" si="60"/>
        <v>211</v>
      </c>
      <c r="O1334" s="38">
        <f t="shared" si="61"/>
        <v>4</v>
      </c>
      <c r="P1334" s="38">
        <f t="shared" si="62"/>
        <v>1</v>
      </c>
      <c r="Q1334" s="12" t="str">
        <f>IF(I1334=0,"Never Recharged",INDEX(RFM_Method!$C$32:$G$36,6-K1334,P1334))</f>
        <v>Hibernating</v>
      </c>
      <c r="R1334" s="39">
        <f>SUMIFS(Raw_DataUsage!$D$2:$D$5001,Raw_DataUsage!$B$2:$B$5001,A1334)/1024</f>
        <v>2.6943945312499999</v>
      </c>
      <c r="S1334" s="40">
        <f>SUMIFS(Raw_Calls!$D$2:$D$5001,Raw_Calls!$B$2:$B$5001,A1334)/60</f>
        <v>37.65</v>
      </c>
      <c r="T1334" s="38" t="str">
        <f>IF(COUNTIFS(Raw_Subscriptions!$B$2:$B$3001,A1334,Raw_Subscriptions!$F$2:$F$3001,"Active")&gt;0,"Yes","No")</f>
        <v>No</v>
      </c>
    </row>
    <row r="1335" spans="1:20" x14ac:dyDescent="0.3">
      <c r="A1335" s="13" t="str">
        <f>Raw_Customers!A1332</f>
        <v>C001331</v>
      </c>
      <c r="B1335" s="13" t="str">
        <f>Raw_Customers!B1332</f>
        <v>Rahul Khan</v>
      </c>
      <c r="C1335" s="13" t="str">
        <f>Raw_Customers!E1332</f>
        <v>Chennai</v>
      </c>
      <c r="D1335" s="13" t="str">
        <f>Raw_Customers!F1332</f>
        <v>Mumbai</v>
      </c>
      <c r="E1335" s="13" t="str">
        <f>Raw_Customers!H1332</f>
        <v>Active</v>
      </c>
      <c r="F1335" s="35">
        <f>Raw_Customers!G1332</f>
        <v>45212</v>
      </c>
      <c r="G1335" s="36">
        <f>IF(I1335=0,"",INT(_xlfn.MAXIFS(Raw_Recharges!$D$2:$D$3001,Raw_Recharges!$B$2:$B$3001,A1335)))</f>
        <v>45811</v>
      </c>
      <c r="H1335" s="12">
        <f>IF(I1335=0,"",RFM_Method!$C$5-G1335)</f>
        <v>243</v>
      </c>
      <c r="I1335" s="12">
        <f>COUNTIFS(Raw_Recharges!$B$2:$B$3001,A1335)</f>
        <v>2</v>
      </c>
      <c r="J1335" s="37">
        <f>IF(I1335=0,"",SUMIFS(Raw_Recharges!$E$2:$E$3001,Raw_Recharges!$B$2:$B$3001,A1335))</f>
        <v>998</v>
      </c>
      <c r="K1335" s="38">
        <f>IF(I1335=0,0,IF(H1335&lt;=RFM_Method!$C$22,5,IF(H1335&lt;=RFM_Method!$C$23,4,IF(H1335&lt;=RFM_Method!$C$24,3,IF(H1335&lt;=RFM_Method!$C$25,2,1)))))</f>
        <v>1</v>
      </c>
      <c r="L1335" s="38">
        <f>IF(I1335=0,0,IF(I1335&gt;=RFM_Method!$E$22,5,IF(I1335&gt;=RFM_Method!$E$23,4,IF(I1335&gt;=RFM_Method!$E$24,3,IF(I1335&gt;=RFM_Method!$E$25,2,1)))))</f>
        <v>2</v>
      </c>
      <c r="M1335" s="38">
        <f>IF(I1335=0,0,IF(J1335&gt;=RFM_Method!$D$25,5,IF(J1335&gt;=RFM_Method!$D$24,4,IF(J1335&gt;=RFM_Method!$D$23,3,IF(J1335&gt;=RFM_Method!$D$22,2,1)))))</f>
        <v>3</v>
      </c>
      <c r="N1335" s="38" t="str">
        <f t="shared" si="60"/>
        <v>123</v>
      </c>
      <c r="O1335" s="38">
        <f t="shared" si="61"/>
        <v>6</v>
      </c>
      <c r="P1335" s="38">
        <f t="shared" si="62"/>
        <v>3</v>
      </c>
      <c r="Q1335" s="12" t="str">
        <f>IF(I1335=0,"Never Recharged",INDEX(RFM_Method!$C$32:$G$36,6-K1335,P1335))</f>
        <v>At Risk</v>
      </c>
      <c r="R1335" s="39">
        <f>SUMIFS(Raw_DataUsage!$D$2:$D$5001,Raw_DataUsage!$B$2:$B$5001,A1335)/1024</f>
        <v>2.4067089843750002</v>
      </c>
      <c r="S1335" s="40">
        <f>SUMIFS(Raw_Calls!$D$2:$D$5001,Raw_Calls!$B$2:$B$5001,A1335)/60</f>
        <v>53.43333333333333</v>
      </c>
      <c r="T1335" s="38" t="str">
        <f>IF(COUNTIFS(Raw_Subscriptions!$B$2:$B$3001,A1335,Raw_Subscriptions!$F$2:$F$3001,"Active")&gt;0,"Yes","No")</f>
        <v>No</v>
      </c>
    </row>
    <row r="1336" spans="1:20" x14ac:dyDescent="0.3">
      <c r="A1336" s="13" t="str">
        <f>Raw_Customers!A1333</f>
        <v>C001332</v>
      </c>
      <c r="B1336" s="13" t="str">
        <f>Raw_Customers!B1333</f>
        <v>Suresh Patel</v>
      </c>
      <c r="C1336" s="13" t="str">
        <f>Raw_Customers!E1333</f>
        <v>Mumbai</v>
      </c>
      <c r="D1336" s="13" t="str">
        <f>Raw_Customers!F1333</f>
        <v>West Bengal</v>
      </c>
      <c r="E1336" s="13" t="str">
        <f>Raw_Customers!H1333</f>
        <v>Active</v>
      </c>
      <c r="F1336" s="35">
        <f>Raw_Customers!G1333</f>
        <v>44267</v>
      </c>
      <c r="G1336" s="36">
        <f>IF(I1336=0,"",INT(_xlfn.MAXIFS(Raw_Recharges!$D$2:$D$3001,Raw_Recharges!$B$2:$B$3001,A1336)))</f>
        <v>45709</v>
      </c>
      <c r="H1336" s="12">
        <f>IF(I1336=0,"",RFM_Method!$C$5-G1336)</f>
        <v>345</v>
      </c>
      <c r="I1336" s="12">
        <f>COUNTIFS(Raw_Recharges!$B$2:$B$3001,A1336)</f>
        <v>1</v>
      </c>
      <c r="J1336" s="37">
        <f>IF(I1336=0,"",SUMIFS(Raw_Recharges!$E$2:$E$3001,Raw_Recharges!$B$2:$B$3001,A1336))</f>
        <v>999</v>
      </c>
      <c r="K1336" s="38">
        <f>IF(I1336=0,0,IF(H1336&lt;=RFM_Method!$C$22,5,IF(H1336&lt;=RFM_Method!$C$23,4,IF(H1336&lt;=RFM_Method!$C$24,3,IF(H1336&lt;=RFM_Method!$C$25,2,1)))))</f>
        <v>1</v>
      </c>
      <c r="L1336" s="38">
        <f>IF(I1336=0,0,IF(I1336&gt;=RFM_Method!$E$22,5,IF(I1336&gt;=RFM_Method!$E$23,4,IF(I1336&gt;=RFM_Method!$E$24,3,IF(I1336&gt;=RFM_Method!$E$25,2,1)))))</f>
        <v>1</v>
      </c>
      <c r="M1336" s="38">
        <f>IF(I1336=0,0,IF(J1336&gt;=RFM_Method!$D$25,5,IF(J1336&gt;=RFM_Method!$D$24,4,IF(J1336&gt;=RFM_Method!$D$23,3,IF(J1336&gt;=RFM_Method!$D$22,2,1)))))</f>
        <v>3</v>
      </c>
      <c r="N1336" s="38" t="str">
        <f t="shared" si="60"/>
        <v>113</v>
      </c>
      <c r="O1336" s="38">
        <f t="shared" si="61"/>
        <v>5</v>
      </c>
      <c r="P1336" s="38">
        <f t="shared" si="62"/>
        <v>2</v>
      </c>
      <c r="Q1336" s="12" t="str">
        <f>IF(I1336=0,"Never Recharged",INDEX(RFM_Method!$C$32:$G$36,6-K1336,P1336))</f>
        <v>Hibernating</v>
      </c>
      <c r="R1336" s="39">
        <f>SUMIFS(Raw_DataUsage!$D$2:$D$5001,Raw_DataUsage!$B$2:$B$5001,A1336)/1024</f>
        <v>8.7225097656250004</v>
      </c>
      <c r="S1336" s="40">
        <f>SUMIFS(Raw_Calls!$D$2:$D$5001,Raw_Calls!$B$2:$B$5001,A1336)/60</f>
        <v>27.25</v>
      </c>
      <c r="T1336" s="38" t="str">
        <f>IF(COUNTIFS(Raw_Subscriptions!$B$2:$B$3001,A1336,Raw_Subscriptions!$F$2:$F$3001,"Active")&gt;0,"Yes","No")</f>
        <v>No</v>
      </c>
    </row>
    <row r="1337" spans="1:20" x14ac:dyDescent="0.3">
      <c r="A1337" s="13" t="str">
        <f>Raw_Customers!A1334</f>
        <v>C001333</v>
      </c>
      <c r="B1337" s="13" t="str">
        <f>Raw_Customers!B1334</f>
        <v>Raj Yadav</v>
      </c>
      <c r="C1337" s="13" t="str">
        <f>Raw_Customers!E1334</f>
        <v>Chennai</v>
      </c>
      <c r="D1337" s="13" t="str">
        <f>Raw_Customers!F1334</f>
        <v>Tamil Nadu</v>
      </c>
      <c r="E1337" s="13" t="str">
        <f>Raw_Customers!H1334</f>
        <v>Active</v>
      </c>
      <c r="F1337" s="35">
        <f>Raw_Customers!G1334</f>
        <v>44819</v>
      </c>
      <c r="G1337" s="36">
        <f>IF(I1337=0,"",INT(_xlfn.MAXIFS(Raw_Recharges!$D$2:$D$3001,Raw_Recharges!$B$2:$B$3001,A1337)))</f>
        <v>45917</v>
      </c>
      <c r="H1337" s="12">
        <f>IF(I1337=0,"",RFM_Method!$C$5-G1337)</f>
        <v>137</v>
      </c>
      <c r="I1337" s="12">
        <f>COUNTIFS(Raw_Recharges!$B$2:$B$3001,A1337)</f>
        <v>2</v>
      </c>
      <c r="J1337" s="37">
        <f>IF(I1337=0,"",SUMIFS(Raw_Recharges!$E$2:$E$3001,Raw_Recharges!$B$2:$B$3001,A1337))</f>
        <v>765</v>
      </c>
      <c r="K1337" s="38">
        <f>IF(I1337=0,0,IF(H1337&lt;=RFM_Method!$C$22,5,IF(H1337&lt;=RFM_Method!$C$23,4,IF(H1337&lt;=RFM_Method!$C$24,3,IF(H1337&lt;=RFM_Method!$C$25,2,1)))))</f>
        <v>3</v>
      </c>
      <c r="L1337" s="38">
        <f>IF(I1337=0,0,IF(I1337&gt;=RFM_Method!$E$22,5,IF(I1337&gt;=RFM_Method!$E$23,4,IF(I1337&gt;=RFM_Method!$E$24,3,IF(I1337&gt;=RFM_Method!$E$25,2,1)))))</f>
        <v>2</v>
      </c>
      <c r="M1337" s="38">
        <f>IF(I1337=0,0,IF(J1337&gt;=RFM_Method!$D$25,5,IF(J1337&gt;=RFM_Method!$D$24,4,IF(J1337&gt;=RFM_Method!$D$23,3,IF(J1337&gt;=RFM_Method!$D$22,2,1)))))</f>
        <v>3</v>
      </c>
      <c r="N1337" s="38" t="str">
        <f t="shared" si="60"/>
        <v>323</v>
      </c>
      <c r="O1337" s="38">
        <f t="shared" si="61"/>
        <v>8</v>
      </c>
      <c r="P1337" s="38">
        <f t="shared" si="62"/>
        <v>3</v>
      </c>
      <c r="Q1337" s="12" t="str">
        <f>IF(I1337=0,"Never Recharged",INDEX(RFM_Method!$C$32:$G$36,6-K1337,P1337))</f>
        <v>Need Attention</v>
      </c>
      <c r="R1337" s="39">
        <f>SUMIFS(Raw_DataUsage!$D$2:$D$5001,Raw_DataUsage!$B$2:$B$5001,A1337)/1024</f>
        <v>1.9859570312499999</v>
      </c>
      <c r="S1337" s="40">
        <f>SUMIFS(Raw_Calls!$D$2:$D$5001,Raw_Calls!$B$2:$B$5001,A1337)/60</f>
        <v>122.76666666666667</v>
      </c>
      <c r="T1337" s="38" t="str">
        <f>IF(COUNTIFS(Raw_Subscriptions!$B$2:$B$3001,A1337,Raw_Subscriptions!$F$2:$F$3001,"Active")&gt;0,"Yes","No")</f>
        <v>No</v>
      </c>
    </row>
    <row r="1338" spans="1:20" x14ac:dyDescent="0.3">
      <c r="A1338" s="13" t="str">
        <f>Raw_Customers!A1335</f>
        <v>C001334</v>
      </c>
      <c r="B1338" s="13" t="str">
        <f>Raw_Customers!B1335</f>
        <v>Suresh Yadav</v>
      </c>
      <c r="C1338" s="13" t="str">
        <f>Raw_Customers!E1335</f>
        <v>Bangalore</v>
      </c>
      <c r="D1338" s="13" t="str">
        <f>Raw_Customers!F1335</f>
        <v>UP West</v>
      </c>
      <c r="E1338" s="13" t="str">
        <f>Raw_Customers!H1335</f>
        <v>Active</v>
      </c>
      <c r="F1338" s="35">
        <f>Raw_Customers!G1335</f>
        <v>44810</v>
      </c>
      <c r="G1338" s="36">
        <f>IF(I1338=0,"",INT(_xlfn.MAXIFS(Raw_Recharges!$D$2:$D$3001,Raw_Recharges!$B$2:$B$3001,A1338)))</f>
        <v>45837</v>
      </c>
      <c r="H1338" s="12">
        <f>IF(I1338=0,"",RFM_Method!$C$5-G1338)</f>
        <v>217</v>
      </c>
      <c r="I1338" s="12">
        <f>COUNTIFS(Raw_Recharges!$B$2:$B$3001,A1338)</f>
        <v>2</v>
      </c>
      <c r="J1338" s="37">
        <f>IF(I1338=0,"",SUMIFS(Raw_Recharges!$E$2:$E$3001,Raw_Recharges!$B$2:$B$3001,A1338))</f>
        <v>3478</v>
      </c>
      <c r="K1338" s="38">
        <f>IF(I1338=0,0,IF(H1338&lt;=RFM_Method!$C$22,5,IF(H1338&lt;=RFM_Method!$C$23,4,IF(H1338&lt;=RFM_Method!$C$24,3,IF(H1338&lt;=RFM_Method!$C$25,2,1)))))</f>
        <v>2</v>
      </c>
      <c r="L1338" s="38">
        <f>IF(I1338=0,0,IF(I1338&gt;=RFM_Method!$E$22,5,IF(I1338&gt;=RFM_Method!$E$23,4,IF(I1338&gt;=RFM_Method!$E$24,3,IF(I1338&gt;=RFM_Method!$E$25,2,1)))))</f>
        <v>2</v>
      </c>
      <c r="M1338" s="38">
        <f>IF(I1338=0,0,IF(J1338&gt;=RFM_Method!$D$25,5,IF(J1338&gt;=RFM_Method!$D$24,4,IF(J1338&gt;=RFM_Method!$D$23,3,IF(J1338&gt;=RFM_Method!$D$22,2,1)))))</f>
        <v>5</v>
      </c>
      <c r="N1338" s="38" t="str">
        <f t="shared" si="60"/>
        <v>225</v>
      </c>
      <c r="O1338" s="38">
        <f t="shared" si="61"/>
        <v>9</v>
      </c>
      <c r="P1338" s="38">
        <f t="shared" si="62"/>
        <v>4</v>
      </c>
      <c r="Q1338" s="12" t="str">
        <f>IF(I1338=0,"Never Recharged",INDEX(RFM_Method!$C$32:$G$36,6-K1338,P1338))</f>
        <v>At Risk</v>
      </c>
      <c r="R1338" s="39">
        <f>SUMIFS(Raw_DataUsage!$D$2:$D$5001,Raw_DataUsage!$B$2:$B$5001,A1338)/1024</f>
        <v>0</v>
      </c>
      <c r="S1338" s="40">
        <f>SUMIFS(Raw_Calls!$D$2:$D$5001,Raw_Calls!$B$2:$B$5001,A1338)/60</f>
        <v>82.15</v>
      </c>
      <c r="T1338" s="38" t="str">
        <f>IF(COUNTIFS(Raw_Subscriptions!$B$2:$B$3001,A1338,Raw_Subscriptions!$F$2:$F$3001,"Active")&gt;0,"Yes","No")</f>
        <v>No</v>
      </c>
    </row>
    <row r="1339" spans="1:20" x14ac:dyDescent="0.3">
      <c r="A1339" s="13" t="str">
        <f>Raw_Customers!A1336</f>
        <v>C001335</v>
      </c>
      <c r="B1339" s="13" t="str">
        <f>Raw_Customers!B1336</f>
        <v>Pooja Yadav</v>
      </c>
      <c r="C1339" s="13" t="str">
        <f>Raw_Customers!E1336</f>
        <v>Chennai</v>
      </c>
      <c r="D1339" s="13" t="str">
        <f>Raw_Customers!F1336</f>
        <v>UP East</v>
      </c>
      <c r="E1339" s="13" t="str">
        <f>Raw_Customers!H1336</f>
        <v>Inactive</v>
      </c>
      <c r="F1339" s="35">
        <f>Raw_Customers!G1336</f>
        <v>45495</v>
      </c>
      <c r="G1339" s="36">
        <f>IF(I1339=0,"",INT(_xlfn.MAXIFS(Raw_Recharges!$D$2:$D$3001,Raw_Recharges!$B$2:$B$3001,A1339)))</f>
        <v>45863</v>
      </c>
      <c r="H1339" s="12">
        <f>IF(I1339=0,"",RFM_Method!$C$5-G1339)</f>
        <v>191</v>
      </c>
      <c r="I1339" s="12">
        <f>COUNTIFS(Raw_Recharges!$B$2:$B$3001,A1339)</f>
        <v>3</v>
      </c>
      <c r="J1339" s="37">
        <f>IF(I1339=0,"",SUMIFS(Raw_Recharges!$E$2:$E$3001,Raw_Recharges!$B$2:$B$3001,A1339))</f>
        <v>3597</v>
      </c>
      <c r="K1339" s="38">
        <f>IF(I1339=0,0,IF(H1339&lt;=RFM_Method!$C$22,5,IF(H1339&lt;=RFM_Method!$C$23,4,IF(H1339&lt;=RFM_Method!$C$24,3,IF(H1339&lt;=RFM_Method!$C$25,2,1)))))</f>
        <v>2</v>
      </c>
      <c r="L1339" s="38">
        <f>IF(I1339=0,0,IF(I1339&gt;=RFM_Method!$E$22,5,IF(I1339&gt;=RFM_Method!$E$23,4,IF(I1339&gt;=RFM_Method!$E$24,3,IF(I1339&gt;=RFM_Method!$E$25,2,1)))))</f>
        <v>3</v>
      </c>
      <c r="M1339" s="38">
        <f>IF(I1339=0,0,IF(J1339&gt;=RFM_Method!$D$25,5,IF(J1339&gt;=RFM_Method!$D$24,4,IF(J1339&gt;=RFM_Method!$D$23,3,IF(J1339&gt;=RFM_Method!$D$22,2,1)))))</f>
        <v>5</v>
      </c>
      <c r="N1339" s="38" t="str">
        <f t="shared" si="60"/>
        <v>235</v>
      </c>
      <c r="O1339" s="38">
        <f t="shared" si="61"/>
        <v>10</v>
      </c>
      <c r="P1339" s="38">
        <f t="shared" si="62"/>
        <v>4</v>
      </c>
      <c r="Q1339" s="12" t="str">
        <f>IF(I1339=0,"Never Recharged",INDEX(RFM_Method!$C$32:$G$36,6-K1339,P1339))</f>
        <v>At Risk</v>
      </c>
      <c r="R1339" s="39">
        <f>SUMIFS(Raw_DataUsage!$D$2:$D$5001,Raw_DataUsage!$B$2:$B$5001,A1339)/1024</f>
        <v>5.4529589843749999</v>
      </c>
      <c r="S1339" s="40">
        <f>SUMIFS(Raw_Calls!$D$2:$D$5001,Raw_Calls!$B$2:$B$5001,A1339)/60</f>
        <v>52.166666666666664</v>
      </c>
      <c r="T1339" s="38" t="str">
        <f>IF(COUNTIFS(Raw_Subscriptions!$B$2:$B$3001,A1339,Raw_Subscriptions!$F$2:$F$3001,"Active")&gt;0,"Yes","No")</f>
        <v>Yes</v>
      </c>
    </row>
    <row r="1340" spans="1:20" x14ac:dyDescent="0.3">
      <c r="A1340" s="13" t="str">
        <f>Raw_Customers!A1337</f>
        <v>C001336</v>
      </c>
      <c r="B1340" s="13" t="str">
        <f>Raw_Customers!B1337</f>
        <v>Amit Sharma</v>
      </c>
      <c r="C1340" s="13" t="str">
        <f>Raw_Customers!E1337</f>
        <v>Pune</v>
      </c>
      <c r="D1340" s="13" t="str">
        <f>Raw_Customers!F1337</f>
        <v>Mumbai</v>
      </c>
      <c r="E1340" s="13" t="str">
        <f>Raw_Customers!H1337</f>
        <v>Inactive</v>
      </c>
      <c r="F1340" s="35">
        <f>Raw_Customers!G1337</f>
        <v>44969</v>
      </c>
      <c r="G1340" s="36" t="str">
        <f>IF(I1340=0,"",INT(_xlfn.MAXIFS(Raw_Recharges!$D$2:$D$3001,Raw_Recharges!$B$2:$B$3001,A1340)))</f>
        <v/>
      </c>
      <c r="H1340" s="12" t="str">
        <f>IF(I1340=0,"",RFM_Method!$C$5-G1340)</f>
        <v/>
      </c>
      <c r="I1340" s="12">
        <f>COUNTIFS(Raw_Recharges!$B$2:$B$3001,A1340)</f>
        <v>0</v>
      </c>
      <c r="J1340" s="37" t="str">
        <f>IF(I1340=0,"",SUMIFS(Raw_Recharges!$E$2:$E$3001,Raw_Recharges!$B$2:$B$3001,A1340))</f>
        <v/>
      </c>
      <c r="K1340" s="38">
        <f>IF(I1340=0,0,IF(H1340&lt;=RFM_Method!$C$22,5,IF(H1340&lt;=RFM_Method!$C$23,4,IF(H1340&lt;=RFM_Method!$C$24,3,IF(H1340&lt;=RFM_Method!$C$25,2,1)))))</f>
        <v>0</v>
      </c>
      <c r="L1340" s="38">
        <f>IF(I1340=0,0,IF(I1340&gt;=RFM_Method!$E$22,5,IF(I1340&gt;=RFM_Method!$E$23,4,IF(I1340&gt;=RFM_Method!$E$24,3,IF(I1340&gt;=RFM_Method!$E$25,2,1)))))</f>
        <v>0</v>
      </c>
      <c r="M1340" s="38">
        <f>IF(I1340=0,0,IF(J1340&gt;=RFM_Method!$D$25,5,IF(J1340&gt;=RFM_Method!$D$24,4,IF(J1340&gt;=RFM_Method!$D$23,3,IF(J1340&gt;=RFM_Method!$D$22,2,1)))))</f>
        <v>0</v>
      </c>
      <c r="N1340" s="38" t="str">
        <f t="shared" si="60"/>
        <v>000</v>
      </c>
      <c r="O1340" s="38">
        <f t="shared" si="61"/>
        <v>0</v>
      </c>
      <c r="P1340" s="38">
        <f t="shared" si="62"/>
        <v>0</v>
      </c>
      <c r="Q1340" s="12" t="str">
        <f>IF(I1340=0,"Never Recharged",INDEX(RFM_Method!$C$32:$G$36,6-K1340,P1340))</f>
        <v>Never Recharged</v>
      </c>
      <c r="R1340" s="39">
        <f>SUMIFS(Raw_DataUsage!$D$2:$D$5001,Raw_DataUsage!$B$2:$B$5001,A1340)/1024</f>
        <v>0</v>
      </c>
      <c r="S1340" s="40">
        <f>SUMIFS(Raw_Calls!$D$2:$D$5001,Raw_Calls!$B$2:$B$5001,A1340)/60</f>
        <v>64.5</v>
      </c>
      <c r="T1340" s="38" t="str">
        <f>IF(COUNTIFS(Raw_Subscriptions!$B$2:$B$3001,A1340,Raw_Subscriptions!$F$2:$F$3001,"Active")&gt;0,"Yes","No")</f>
        <v>No</v>
      </c>
    </row>
    <row r="1341" spans="1:20" x14ac:dyDescent="0.3">
      <c r="A1341" s="13" t="str">
        <f>Raw_Customers!A1338</f>
        <v>C001337</v>
      </c>
      <c r="B1341" s="13" t="str">
        <f>Raw_Customers!B1338</f>
        <v>Rahul Mishra</v>
      </c>
      <c r="C1341" s="13" t="str">
        <f>Raw_Customers!E1338</f>
        <v>Pune</v>
      </c>
      <c r="D1341" s="13" t="str">
        <f>Raw_Customers!F1338</f>
        <v>Gujarat</v>
      </c>
      <c r="E1341" s="13" t="str">
        <f>Raw_Customers!H1338</f>
        <v>Active</v>
      </c>
      <c r="F1341" s="35">
        <f>Raw_Customers!G1338</f>
        <v>44542</v>
      </c>
      <c r="G1341" s="36">
        <f>IF(I1341=0,"",INT(_xlfn.MAXIFS(Raw_Recharges!$D$2:$D$3001,Raw_Recharges!$B$2:$B$3001,A1341)))</f>
        <v>45852</v>
      </c>
      <c r="H1341" s="12">
        <f>IF(I1341=0,"",RFM_Method!$C$5-G1341)</f>
        <v>202</v>
      </c>
      <c r="I1341" s="12">
        <f>COUNTIFS(Raw_Recharges!$B$2:$B$3001,A1341)</f>
        <v>3</v>
      </c>
      <c r="J1341" s="37">
        <f>IF(I1341=0,"",SUMIFS(Raw_Recharges!$E$2:$E$3001,Raw_Recharges!$B$2:$B$3001,A1341))</f>
        <v>1797</v>
      </c>
      <c r="K1341" s="38">
        <f>IF(I1341=0,0,IF(H1341&lt;=RFM_Method!$C$22,5,IF(H1341&lt;=RFM_Method!$C$23,4,IF(H1341&lt;=RFM_Method!$C$24,3,IF(H1341&lt;=RFM_Method!$C$25,2,1)))))</f>
        <v>2</v>
      </c>
      <c r="L1341" s="38">
        <f>IF(I1341=0,0,IF(I1341&gt;=RFM_Method!$E$22,5,IF(I1341&gt;=RFM_Method!$E$23,4,IF(I1341&gt;=RFM_Method!$E$24,3,IF(I1341&gt;=RFM_Method!$E$25,2,1)))))</f>
        <v>3</v>
      </c>
      <c r="M1341" s="38">
        <f>IF(I1341=0,0,IF(J1341&gt;=RFM_Method!$D$25,5,IF(J1341&gt;=RFM_Method!$D$24,4,IF(J1341&gt;=RFM_Method!$D$23,3,IF(J1341&gt;=RFM_Method!$D$22,2,1)))))</f>
        <v>4</v>
      </c>
      <c r="N1341" s="38" t="str">
        <f t="shared" si="60"/>
        <v>234</v>
      </c>
      <c r="O1341" s="38">
        <f t="shared" si="61"/>
        <v>9</v>
      </c>
      <c r="P1341" s="38">
        <f t="shared" si="62"/>
        <v>4</v>
      </c>
      <c r="Q1341" s="12" t="str">
        <f>IF(I1341=0,"Never Recharged",INDEX(RFM_Method!$C$32:$G$36,6-K1341,P1341))</f>
        <v>At Risk</v>
      </c>
      <c r="R1341" s="39">
        <f>SUMIFS(Raw_DataUsage!$D$2:$D$5001,Raw_DataUsage!$B$2:$B$5001,A1341)/1024</f>
        <v>6.4769238281249999</v>
      </c>
      <c r="S1341" s="40">
        <f>SUMIFS(Raw_Calls!$D$2:$D$5001,Raw_Calls!$B$2:$B$5001,A1341)/60</f>
        <v>122.5</v>
      </c>
      <c r="T1341" s="38" t="str">
        <f>IF(COUNTIFS(Raw_Subscriptions!$B$2:$B$3001,A1341,Raw_Subscriptions!$F$2:$F$3001,"Active")&gt;0,"Yes","No")</f>
        <v>No</v>
      </c>
    </row>
    <row r="1342" spans="1:20" x14ac:dyDescent="0.3">
      <c r="A1342" s="13" t="str">
        <f>Raw_Customers!A1339</f>
        <v>C001338</v>
      </c>
      <c r="B1342" s="13" t="str">
        <f>Raw_Customers!B1339</f>
        <v>Pooja Gupta</v>
      </c>
      <c r="C1342" s="13" t="str">
        <f>Raw_Customers!E1339</f>
        <v>Pune</v>
      </c>
      <c r="D1342" s="13" t="str">
        <f>Raw_Customers!F1339</f>
        <v>Telangana</v>
      </c>
      <c r="E1342" s="13" t="str">
        <f>Raw_Customers!H1339</f>
        <v>Inactive</v>
      </c>
      <c r="F1342" s="35">
        <f>Raw_Customers!G1339</f>
        <v>44977</v>
      </c>
      <c r="G1342" s="36">
        <f>IF(I1342=0,"",INT(_xlfn.MAXIFS(Raw_Recharges!$D$2:$D$3001,Raw_Recharges!$B$2:$B$3001,A1342)))</f>
        <v>45841</v>
      </c>
      <c r="H1342" s="12">
        <f>IF(I1342=0,"",RFM_Method!$C$5-G1342)</f>
        <v>213</v>
      </c>
      <c r="I1342" s="12">
        <f>COUNTIFS(Raw_Recharges!$B$2:$B$3001,A1342)</f>
        <v>1</v>
      </c>
      <c r="J1342" s="37">
        <f>IF(I1342=0,"",SUMIFS(Raw_Recharges!$E$2:$E$3001,Raw_Recharges!$B$2:$B$3001,A1342))</f>
        <v>99</v>
      </c>
      <c r="K1342" s="38">
        <f>IF(I1342=0,0,IF(H1342&lt;=RFM_Method!$C$22,5,IF(H1342&lt;=RFM_Method!$C$23,4,IF(H1342&lt;=RFM_Method!$C$24,3,IF(H1342&lt;=RFM_Method!$C$25,2,1)))))</f>
        <v>2</v>
      </c>
      <c r="L1342" s="38">
        <f>IF(I1342=0,0,IF(I1342&gt;=RFM_Method!$E$22,5,IF(I1342&gt;=RFM_Method!$E$23,4,IF(I1342&gt;=RFM_Method!$E$24,3,IF(I1342&gt;=RFM_Method!$E$25,2,1)))))</f>
        <v>1</v>
      </c>
      <c r="M1342" s="38">
        <f>IF(I1342=0,0,IF(J1342&gt;=RFM_Method!$D$25,5,IF(J1342&gt;=RFM_Method!$D$24,4,IF(J1342&gt;=RFM_Method!$D$23,3,IF(J1342&gt;=RFM_Method!$D$22,2,1)))))</f>
        <v>1</v>
      </c>
      <c r="N1342" s="38" t="str">
        <f t="shared" si="60"/>
        <v>211</v>
      </c>
      <c r="O1342" s="38">
        <f t="shared" si="61"/>
        <v>4</v>
      </c>
      <c r="P1342" s="38">
        <f t="shared" si="62"/>
        <v>1</v>
      </c>
      <c r="Q1342" s="12" t="str">
        <f>IF(I1342=0,"Never Recharged",INDEX(RFM_Method!$C$32:$G$36,6-K1342,P1342))</f>
        <v>Hibernating</v>
      </c>
      <c r="R1342" s="39">
        <f>SUMIFS(Raw_DataUsage!$D$2:$D$5001,Raw_DataUsage!$B$2:$B$5001,A1342)/1024</f>
        <v>0.51140624999999995</v>
      </c>
      <c r="S1342" s="40">
        <f>SUMIFS(Raw_Calls!$D$2:$D$5001,Raw_Calls!$B$2:$B$5001,A1342)/60</f>
        <v>79.7</v>
      </c>
      <c r="T1342" s="38" t="str">
        <f>IF(COUNTIFS(Raw_Subscriptions!$B$2:$B$3001,A1342,Raw_Subscriptions!$F$2:$F$3001,"Active")&gt;0,"Yes","No")</f>
        <v>Yes</v>
      </c>
    </row>
    <row r="1343" spans="1:20" x14ac:dyDescent="0.3">
      <c r="A1343" s="13" t="str">
        <f>Raw_Customers!A1340</f>
        <v>C001339</v>
      </c>
      <c r="B1343" s="13" t="str">
        <f>Raw_Customers!B1340</f>
        <v>Neha Patel</v>
      </c>
      <c r="C1343" s="13" t="str">
        <f>Raw_Customers!E1340</f>
        <v>Chennai</v>
      </c>
      <c r="D1343" s="13" t="str">
        <f>Raw_Customers!F1340</f>
        <v>Mumbai</v>
      </c>
      <c r="E1343" s="13" t="str">
        <f>Raw_Customers!H1340</f>
        <v>Inactive</v>
      </c>
      <c r="F1343" s="35">
        <f>Raw_Customers!G1340</f>
        <v>45822</v>
      </c>
      <c r="G1343" s="36" t="str">
        <f>IF(I1343=0,"",INT(_xlfn.MAXIFS(Raw_Recharges!$D$2:$D$3001,Raw_Recharges!$B$2:$B$3001,A1343)))</f>
        <v/>
      </c>
      <c r="H1343" s="12" t="str">
        <f>IF(I1343=0,"",RFM_Method!$C$5-G1343)</f>
        <v/>
      </c>
      <c r="I1343" s="12">
        <f>COUNTIFS(Raw_Recharges!$B$2:$B$3001,A1343)</f>
        <v>0</v>
      </c>
      <c r="J1343" s="37" t="str">
        <f>IF(I1343=0,"",SUMIFS(Raw_Recharges!$E$2:$E$3001,Raw_Recharges!$B$2:$B$3001,A1343))</f>
        <v/>
      </c>
      <c r="K1343" s="38">
        <f>IF(I1343=0,0,IF(H1343&lt;=RFM_Method!$C$22,5,IF(H1343&lt;=RFM_Method!$C$23,4,IF(H1343&lt;=RFM_Method!$C$24,3,IF(H1343&lt;=RFM_Method!$C$25,2,1)))))</f>
        <v>0</v>
      </c>
      <c r="L1343" s="38">
        <f>IF(I1343=0,0,IF(I1343&gt;=RFM_Method!$E$22,5,IF(I1343&gt;=RFM_Method!$E$23,4,IF(I1343&gt;=RFM_Method!$E$24,3,IF(I1343&gt;=RFM_Method!$E$25,2,1)))))</f>
        <v>0</v>
      </c>
      <c r="M1343" s="38">
        <f>IF(I1343=0,0,IF(J1343&gt;=RFM_Method!$D$25,5,IF(J1343&gt;=RFM_Method!$D$24,4,IF(J1343&gt;=RFM_Method!$D$23,3,IF(J1343&gt;=RFM_Method!$D$22,2,1)))))</f>
        <v>0</v>
      </c>
      <c r="N1343" s="38" t="str">
        <f t="shared" si="60"/>
        <v>000</v>
      </c>
      <c r="O1343" s="38">
        <f t="shared" si="61"/>
        <v>0</v>
      </c>
      <c r="P1343" s="38">
        <f t="shared" si="62"/>
        <v>0</v>
      </c>
      <c r="Q1343" s="12" t="str">
        <f>IF(I1343=0,"Never Recharged",INDEX(RFM_Method!$C$32:$G$36,6-K1343,P1343))</f>
        <v>Never Recharged</v>
      </c>
      <c r="R1343" s="39">
        <f>SUMIFS(Raw_DataUsage!$D$2:$D$5001,Raw_DataUsage!$B$2:$B$5001,A1343)/1024</f>
        <v>1.0087207031250001</v>
      </c>
      <c r="S1343" s="40">
        <f>SUMIFS(Raw_Calls!$D$2:$D$5001,Raw_Calls!$B$2:$B$5001,A1343)/60</f>
        <v>0</v>
      </c>
      <c r="T1343" s="38" t="str">
        <f>IF(COUNTIFS(Raw_Subscriptions!$B$2:$B$3001,A1343,Raw_Subscriptions!$F$2:$F$3001,"Active")&gt;0,"Yes","No")</f>
        <v>No</v>
      </c>
    </row>
    <row r="1344" spans="1:20" x14ac:dyDescent="0.3">
      <c r="A1344" s="13" t="str">
        <f>Raw_Customers!A1341</f>
        <v>C001340</v>
      </c>
      <c r="B1344" s="13" t="str">
        <f>Raw_Customers!B1341</f>
        <v>Pooja Mishra</v>
      </c>
      <c r="C1344" s="13" t="str">
        <f>Raw_Customers!E1341</f>
        <v>Mumbai</v>
      </c>
      <c r="D1344" s="13" t="str">
        <f>Raw_Customers!F1341</f>
        <v>West Bengal</v>
      </c>
      <c r="E1344" s="13" t="str">
        <f>Raw_Customers!H1341</f>
        <v>Inactive</v>
      </c>
      <c r="F1344" s="35">
        <f>Raw_Customers!G1341</f>
        <v>44106</v>
      </c>
      <c r="G1344" s="36">
        <f>IF(I1344=0,"",INT(_xlfn.MAXIFS(Raw_Recharges!$D$2:$D$3001,Raw_Recharges!$B$2:$B$3001,A1344)))</f>
        <v>45914</v>
      </c>
      <c r="H1344" s="12">
        <f>IF(I1344=0,"",RFM_Method!$C$5-G1344)</f>
        <v>140</v>
      </c>
      <c r="I1344" s="12">
        <f>COUNTIFS(Raw_Recharges!$B$2:$B$3001,A1344)</f>
        <v>1</v>
      </c>
      <c r="J1344" s="37">
        <f>IF(I1344=0,"",SUMIFS(Raw_Recharges!$E$2:$E$3001,Raw_Recharges!$B$2:$B$3001,A1344))</f>
        <v>99</v>
      </c>
      <c r="K1344" s="38">
        <f>IF(I1344=0,0,IF(H1344&lt;=RFM_Method!$C$22,5,IF(H1344&lt;=RFM_Method!$C$23,4,IF(H1344&lt;=RFM_Method!$C$24,3,IF(H1344&lt;=RFM_Method!$C$25,2,1)))))</f>
        <v>3</v>
      </c>
      <c r="L1344" s="38">
        <f>IF(I1344=0,0,IF(I1344&gt;=RFM_Method!$E$22,5,IF(I1344&gt;=RFM_Method!$E$23,4,IF(I1344&gt;=RFM_Method!$E$24,3,IF(I1344&gt;=RFM_Method!$E$25,2,1)))))</f>
        <v>1</v>
      </c>
      <c r="M1344" s="38">
        <f>IF(I1344=0,0,IF(J1344&gt;=RFM_Method!$D$25,5,IF(J1344&gt;=RFM_Method!$D$24,4,IF(J1344&gt;=RFM_Method!$D$23,3,IF(J1344&gt;=RFM_Method!$D$22,2,1)))))</f>
        <v>1</v>
      </c>
      <c r="N1344" s="38" t="str">
        <f t="shared" si="60"/>
        <v>311</v>
      </c>
      <c r="O1344" s="38">
        <f t="shared" si="61"/>
        <v>5</v>
      </c>
      <c r="P1344" s="38">
        <f t="shared" si="62"/>
        <v>1</v>
      </c>
      <c r="Q1344" s="12" t="str">
        <f>IF(I1344=0,"Never Recharged",INDEX(RFM_Method!$C$32:$G$36,6-K1344,P1344))</f>
        <v>About to Sleep</v>
      </c>
      <c r="R1344" s="39">
        <f>SUMIFS(Raw_DataUsage!$D$2:$D$5001,Raw_DataUsage!$B$2:$B$5001,A1344)/1024</f>
        <v>2.8829199218749997</v>
      </c>
      <c r="S1344" s="40">
        <f>SUMIFS(Raw_Calls!$D$2:$D$5001,Raw_Calls!$B$2:$B$5001,A1344)/60</f>
        <v>129</v>
      </c>
      <c r="T1344" s="38" t="str">
        <f>IF(COUNTIFS(Raw_Subscriptions!$B$2:$B$3001,A1344,Raw_Subscriptions!$F$2:$F$3001,"Active")&gt;0,"Yes","No")</f>
        <v>Yes</v>
      </c>
    </row>
    <row r="1345" spans="1:20" x14ac:dyDescent="0.3">
      <c r="A1345" s="13" t="str">
        <f>Raw_Customers!A1342</f>
        <v>C001341</v>
      </c>
      <c r="B1345" s="13" t="str">
        <f>Raw_Customers!B1342</f>
        <v>Raj Khan</v>
      </c>
      <c r="C1345" s="13" t="str">
        <f>Raw_Customers!E1342</f>
        <v>Mumbai</v>
      </c>
      <c r="D1345" s="13" t="str">
        <f>Raw_Customers!F1342</f>
        <v>Gujarat</v>
      </c>
      <c r="E1345" s="13" t="str">
        <f>Raw_Customers!H1342</f>
        <v>Active</v>
      </c>
      <c r="F1345" s="35">
        <f>Raw_Customers!G1342</f>
        <v>45321</v>
      </c>
      <c r="G1345" s="36">
        <f>IF(I1345=0,"",INT(_xlfn.MAXIFS(Raw_Recharges!$D$2:$D$3001,Raw_Recharges!$B$2:$B$3001,A1345)))</f>
        <v>45993</v>
      </c>
      <c r="H1345" s="12">
        <f>IF(I1345=0,"",RFM_Method!$C$5-G1345)</f>
        <v>61</v>
      </c>
      <c r="I1345" s="12">
        <f>COUNTIFS(Raw_Recharges!$B$2:$B$3001,A1345)</f>
        <v>1</v>
      </c>
      <c r="J1345" s="37">
        <f>IF(I1345=0,"",SUMIFS(Raw_Recharges!$E$2:$E$3001,Raw_Recharges!$B$2:$B$3001,A1345))</f>
        <v>299</v>
      </c>
      <c r="K1345" s="38">
        <f>IF(I1345=0,0,IF(H1345&lt;=RFM_Method!$C$22,5,IF(H1345&lt;=RFM_Method!$C$23,4,IF(H1345&lt;=RFM_Method!$C$24,3,IF(H1345&lt;=RFM_Method!$C$25,2,1)))))</f>
        <v>4</v>
      </c>
      <c r="L1345" s="38">
        <f>IF(I1345=0,0,IF(I1345&gt;=RFM_Method!$E$22,5,IF(I1345&gt;=RFM_Method!$E$23,4,IF(I1345&gt;=RFM_Method!$E$24,3,IF(I1345&gt;=RFM_Method!$E$25,2,1)))))</f>
        <v>1</v>
      </c>
      <c r="M1345" s="38">
        <f>IF(I1345=0,0,IF(J1345&gt;=RFM_Method!$D$25,5,IF(J1345&gt;=RFM_Method!$D$24,4,IF(J1345&gt;=RFM_Method!$D$23,3,IF(J1345&gt;=RFM_Method!$D$22,2,1)))))</f>
        <v>1</v>
      </c>
      <c r="N1345" s="38" t="str">
        <f t="shared" si="60"/>
        <v>411</v>
      </c>
      <c r="O1345" s="38">
        <f t="shared" si="61"/>
        <v>6</v>
      </c>
      <c r="P1345" s="38">
        <f t="shared" si="62"/>
        <v>1</v>
      </c>
      <c r="Q1345" s="12" t="str">
        <f>IF(I1345=0,"Never Recharged",INDEX(RFM_Method!$C$32:$G$36,6-K1345,P1345))</f>
        <v>Promising</v>
      </c>
      <c r="R1345" s="39">
        <f>SUMIFS(Raw_DataUsage!$D$2:$D$5001,Raw_DataUsage!$B$2:$B$5001,A1345)/1024</f>
        <v>3.0147363281250001</v>
      </c>
      <c r="S1345" s="40">
        <f>SUMIFS(Raw_Calls!$D$2:$D$5001,Raw_Calls!$B$2:$B$5001,A1345)/60</f>
        <v>0</v>
      </c>
      <c r="T1345" s="38" t="str">
        <f>IF(COUNTIFS(Raw_Subscriptions!$B$2:$B$3001,A1345,Raw_Subscriptions!$F$2:$F$3001,"Active")&gt;0,"Yes","No")</f>
        <v>No</v>
      </c>
    </row>
    <row r="1346" spans="1:20" x14ac:dyDescent="0.3">
      <c r="A1346" s="13" t="str">
        <f>Raw_Customers!A1343</f>
        <v>C001342</v>
      </c>
      <c r="B1346" s="13" t="str">
        <f>Raw_Customers!B1343</f>
        <v>Simran Sharma</v>
      </c>
      <c r="C1346" s="13" t="str">
        <f>Raw_Customers!E1343</f>
        <v>Bangalore</v>
      </c>
      <c r="D1346" s="13" t="str">
        <f>Raw_Customers!F1343</f>
        <v>Gujarat</v>
      </c>
      <c r="E1346" s="13" t="str">
        <f>Raw_Customers!H1343</f>
        <v>Active</v>
      </c>
      <c r="F1346" s="35">
        <f>Raw_Customers!G1343</f>
        <v>44918</v>
      </c>
      <c r="G1346" s="36">
        <f>IF(I1346=0,"",INT(_xlfn.MAXIFS(Raw_Recharges!$D$2:$D$3001,Raw_Recharges!$B$2:$B$3001,A1346)))</f>
        <v>46038</v>
      </c>
      <c r="H1346" s="12">
        <f>IF(I1346=0,"",RFM_Method!$C$5-G1346)</f>
        <v>16</v>
      </c>
      <c r="I1346" s="12">
        <f>COUNTIFS(Raw_Recharges!$B$2:$B$3001,A1346)</f>
        <v>2</v>
      </c>
      <c r="J1346" s="37">
        <f>IF(I1346=0,"",SUMIFS(Raw_Recharges!$E$2:$E$3001,Raw_Recharges!$B$2:$B$3001,A1346))</f>
        <v>1498</v>
      </c>
      <c r="K1346" s="38">
        <f>IF(I1346=0,0,IF(H1346&lt;=RFM_Method!$C$22,5,IF(H1346&lt;=RFM_Method!$C$23,4,IF(H1346&lt;=RFM_Method!$C$24,3,IF(H1346&lt;=RFM_Method!$C$25,2,1)))))</f>
        <v>5</v>
      </c>
      <c r="L1346" s="38">
        <f>IF(I1346=0,0,IF(I1346&gt;=RFM_Method!$E$22,5,IF(I1346&gt;=RFM_Method!$E$23,4,IF(I1346&gt;=RFM_Method!$E$24,3,IF(I1346&gt;=RFM_Method!$E$25,2,1)))))</f>
        <v>2</v>
      </c>
      <c r="M1346" s="38">
        <f>IF(I1346=0,0,IF(J1346&gt;=RFM_Method!$D$25,5,IF(J1346&gt;=RFM_Method!$D$24,4,IF(J1346&gt;=RFM_Method!$D$23,3,IF(J1346&gt;=RFM_Method!$D$22,2,1)))))</f>
        <v>4</v>
      </c>
      <c r="N1346" s="38" t="str">
        <f t="shared" si="60"/>
        <v>524</v>
      </c>
      <c r="O1346" s="38">
        <f t="shared" si="61"/>
        <v>11</v>
      </c>
      <c r="P1346" s="38">
        <f t="shared" si="62"/>
        <v>3</v>
      </c>
      <c r="Q1346" s="12" t="str">
        <f>IF(I1346=0,"Never Recharged",INDEX(RFM_Method!$C$32:$G$36,6-K1346,P1346))</f>
        <v>Potential Loyalist</v>
      </c>
      <c r="R1346" s="39">
        <f>SUMIFS(Raw_DataUsage!$D$2:$D$5001,Raw_DataUsage!$B$2:$B$5001,A1346)/1024</f>
        <v>3.8620019531250001</v>
      </c>
      <c r="S1346" s="40">
        <f>SUMIFS(Raw_Calls!$D$2:$D$5001,Raw_Calls!$B$2:$B$5001,A1346)/60</f>
        <v>55.783333333333331</v>
      </c>
      <c r="T1346" s="38" t="str">
        <f>IF(COUNTIFS(Raw_Subscriptions!$B$2:$B$3001,A1346,Raw_Subscriptions!$F$2:$F$3001,"Active")&gt;0,"Yes","No")</f>
        <v>Yes</v>
      </c>
    </row>
    <row r="1347" spans="1:20" x14ac:dyDescent="0.3">
      <c r="A1347" s="13" t="str">
        <f>Raw_Customers!A1344</f>
        <v>C001343</v>
      </c>
      <c r="B1347" s="13" t="str">
        <f>Raw_Customers!B1344</f>
        <v>Neha Gupta</v>
      </c>
      <c r="C1347" s="13" t="str">
        <f>Raw_Customers!E1344</f>
        <v>Chennai</v>
      </c>
      <c r="D1347" s="13" t="str">
        <f>Raw_Customers!F1344</f>
        <v>Gujarat</v>
      </c>
      <c r="E1347" s="13" t="str">
        <f>Raw_Customers!H1344</f>
        <v>Active</v>
      </c>
      <c r="F1347" s="35">
        <f>Raw_Customers!G1344</f>
        <v>45219</v>
      </c>
      <c r="G1347" s="36">
        <f>IF(I1347=0,"",INT(_xlfn.MAXIFS(Raw_Recharges!$D$2:$D$3001,Raw_Recharges!$B$2:$B$3001,A1347)))</f>
        <v>45947</v>
      </c>
      <c r="H1347" s="12">
        <f>IF(I1347=0,"",RFM_Method!$C$5-G1347)</f>
        <v>107</v>
      </c>
      <c r="I1347" s="12">
        <f>COUNTIFS(Raw_Recharges!$B$2:$B$3001,A1347)</f>
        <v>3</v>
      </c>
      <c r="J1347" s="37">
        <f>IF(I1347=0,"",SUMIFS(Raw_Recharges!$E$2:$E$3001,Raw_Recharges!$B$2:$B$3001,A1347))</f>
        <v>1147</v>
      </c>
      <c r="K1347" s="38">
        <f>IF(I1347=0,0,IF(H1347&lt;=RFM_Method!$C$22,5,IF(H1347&lt;=RFM_Method!$C$23,4,IF(H1347&lt;=RFM_Method!$C$24,3,IF(H1347&lt;=RFM_Method!$C$25,2,1)))))</f>
        <v>3</v>
      </c>
      <c r="L1347" s="38">
        <f>IF(I1347=0,0,IF(I1347&gt;=RFM_Method!$E$22,5,IF(I1347&gt;=RFM_Method!$E$23,4,IF(I1347&gt;=RFM_Method!$E$24,3,IF(I1347&gt;=RFM_Method!$E$25,2,1)))))</f>
        <v>3</v>
      </c>
      <c r="M1347" s="38">
        <f>IF(I1347=0,0,IF(J1347&gt;=RFM_Method!$D$25,5,IF(J1347&gt;=RFM_Method!$D$24,4,IF(J1347&gt;=RFM_Method!$D$23,3,IF(J1347&gt;=RFM_Method!$D$22,2,1)))))</f>
        <v>4</v>
      </c>
      <c r="N1347" s="38" t="str">
        <f t="shared" si="60"/>
        <v>334</v>
      </c>
      <c r="O1347" s="38">
        <f t="shared" si="61"/>
        <v>10</v>
      </c>
      <c r="P1347" s="38">
        <f t="shared" si="62"/>
        <v>4</v>
      </c>
      <c r="Q1347" s="12" t="str">
        <f>IF(I1347=0,"Never Recharged",INDEX(RFM_Method!$C$32:$G$36,6-K1347,P1347))</f>
        <v>Loyal Customers</v>
      </c>
      <c r="R1347" s="39">
        <f>SUMIFS(Raw_DataUsage!$D$2:$D$5001,Raw_DataUsage!$B$2:$B$5001,A1347)/1024</f>
        <v>5.0991699218749993</v>
      </c>
      <c r="S1347" s="40">
        <f>SUMIFS(Raw_Calls!$D$2:$D$5001,Raw_Calls!$B$2:$B$5001,A1347)/60</f>
        <v>0</v>
      </c>
      <c r="T1347" s="38" t="str">
        <f>IF(COUNTIFS(Raw_Subscriptions!$B$2:$B$3001,A1347,Raw_Subscriptions!$F$2:$F$3001,"Active")&gt;0,"Yes","No")</f>
        <v>No</v>
      </c>
    </row>
    <row r="1348" spans="1:20" x14ac:dyDescent="0.3">
      <c r="A1348" s="13" t="str">
        <f>Raw_Customers!A1345</f>
        <v>C001344</v>
      </c>
      <c r="B1348" s="13" t="str">
        <f>Raw_Customers!B1345</f>
        <v>Neha Yadav</v>
      </c>
      <c r="C1348" s="13" t="str">
        <f>Raw_Customers!E1345</f>
        <v>Bangalore</v>
      </c>
      <c r="D1348" s="13" t="str">
        <f>Raw_Customers!F1345</f>
        <v>Telangana</v>
      </c>
      <c r="E1348" s="13" t="str">
        <f>Raw_Customers!H1345</f>
        <v>Inactive</v>
      </c>
      <c r="F1348" s="35">
        <f>Raw_Customers!G1345</f>
        <v>44466</v>
      </c>
      <c r="G1348" s="36">
        <f>IF(I1348=0,"",INT(_xlfn.MAXIFS(Raw_Recharges!$D$2:$D$3001,Raw_Recharges!$B$2:$B$3001,A1348)))</f>
        <v>45928</v>
      </c>
      <c r="H1348" s="12">
        <f>IF(I1348=0,"",RFM_Method!$C$5-G1348)</f>
        <v>126</v>
      </c>
      <c r="I1348" s="12">
        <f>COUNTIFS(Raw_Recharges!$B$2:$B$3001,A1348)</f>
        <v>1</v>
      </c>
      <c r="J1348" s="37">
        <f>IF(I1348=0,"",SUMIFS(Raw_Recharges!$E$2:$E$3001,Raw_Recharges!$B$2:$B$3001,A1348))</f>
        <v>499</v>
      </c>
      <c r="K1348" s="38">
        <f>IF(I1348=0,0,IF(H1348&lt;=RFM_Method!$C$22,5,IF(H1348&lt;=RFM_Method!$C$23,4,IF(H1348&lt;=RFM_Method!$C$24,3,IF(H1348&lt;=RFM_Method!$C$25,2,1)))))</f>
        <v>3</v>
      </c>
      <c r="L1348" s="38">
        <f>IF(I1348=0,0,IF(I1348&gt;=RFM_Method!$E$22,5,IF(I1348&gt;=RFM_Method!$E$23,4,IF(I1348&gt;=RFM_Method!$E$24,3,IF(I1348&gt;=RFM_Method!$E$25,2,1)))))</f>
        <v>1</v>
      </c>
      <c r="M1348" s="38">
        <f>IF(I1348=0,0,IF(J1348&gt;=RFM_Method!$D$25,5,IF(J1348&gt;=RFM_Method!$D$24,4,IF(J1348&gt;=RFM_Method!$D$23,3,IF(J1348&gt;=RFM_Method!$D$22,2,1)))))</f>
        <v>2</v>
      </c>
      <c r="N1348" s="38" t="str">
        <f t="shared" si="60"/>
        <v>312</v>
      </c>
      <c r="O1348" s="38">
        <f t="shared" si="61"/>
        <v>6</v>
      </c>
      <c r="P1348" s="38">
        <f t="shared" si="62"/>
        <v>2</v>
      </c>
      <c r="Q1348" s="12" t="str">
        <f>IF(I1348=0,"Never Recharged",INDEX(RFM_Method!$C$32:$G$36,6-K1348,P1348))</f>
        <v>Need Attention</v>
      </c>
      <c r="R1348" s="39">
        <f>SUMIFS(Raw_DataUsage!$D$2:$D$5001,Raw_DataUsage!$B$2:$B$5001,A1348)/1024</f>
        <v>3.6269824218750002</v>
      </c>
      <c r="S1348" s="40">
        <f>SUMIFS(Raw_Calls!$D$2:$D$5001,Raw_Calls!$B$2:$B$5001,A1348)/60</f>
        <v>65.316666666666663</v>
      </c>
      <c r="T1348" s="38" t="str">
        <f>IF(COUNTIFS(Raw_Subscriptions!$B$2:$B$3001,A1348,Raw_Subscriptions!$F$2:$F$3001,"Active")&gt;0,"Yes","No")</f>
        <v>No</v>
      </c>
    </row>
    <row r="1349" spans="1:20" x14ac:dyDescent="0.3">
      <c r="A1349" s="13" t="str">
        <f>Raw_Customers!A1346</f>
        <v>C001345</v>
      </c>
      <c r="B1349" s="13" t="str">
        <f>Raw_Customers!B1346</f>
        <v>Suresh Jha</v>
      </c>
      <c r="C1349" s="13" t="str">
        <f>Raw_Customers!E1346</f>
        <v>Bangalore</v>
      </c>
      <c r="D1349" s="13" t="str">
        <f>Raw_Customers!F1346</f>
        <v>Punjab</v>
      </c>
      <c r="E1349" s="13" t="str">
        <f>Raw_Customers!H1346</f>
        <v>Active</v>
      </c>
      <c r="F1349" s="35">
        <f>Raw_Customers!G1346</f>
        <v>44209</v>
      </c>
      <c r="G1349" s="36">
        <f>IF(I1349=0,"",INT(_xlfn.MAXIFS(Raw_Recharges!$D$2:$D$3001,Raw_Recharges!$B$2:$B$3001,A1349)))</f>
        <v>45989</v>
      </c>
      <c r="H1349" s="12">
        <f>IF(I1349=0,"",RFM_Method!$C$5-G1349)</f>
        <v>65</v>
      </c>
      <c r="I1349" s="12">
        <f>COUNTIFS(Raw_Recharges!$B$2:$B$3001,A1349)</f>
        <v>4</v>
      </c>
      <c r="J1349" s="37">
        <f>IF(I1349=0,"",SUMIFS(Raw_Recharges!$E$2:$E$3001,Raw_Recharges!$B$2:$B$3001,A1349))</f>
        <v>1613</v>
      </c>
      <c r="K1349" s="38">
        <f>IF(I1349=0,0,IF(H1349&lt;=RFM_Method!$C$22,5,IF(H1349&lt;=RFM_Method!$C$23,4,IF(H1349&lt;=RFM_Method!$C$24,3,IF(H1349&lt;=RFM_Method!$C$25,2,1)))))</f>
        <v>4</v>
      </c>
      <c r="L1349" s="38">
        <f>IF(I1349=0,0,IF(I1349&gt;=RFM_Method!$E$22,5,IF(I1349&gt;=RFM_Method!$E$23,4,IF(I1349&gt;=RFM_Method!$E$24,3,IF(I1349&gt;=RFM_Method!$E$25,2,1)))))</f>
        <v>4</v>
      </c>
      <c r="M1349" s="38">
        <f>IF(I1349=0,0,IF(J1349&gt;=RFM_Method!$D$25,5,IF(J1349&gt;=RFM_Method!$D$24,4,IF(J1349&gt;=RFM_Method!$D$23,3,IF(J1349&gt;=RFM_Method!$D$22,2,1)))))</f>
        <v>4</v>
      </c>
      <c r="N1349" s="38" t="str">
        <f t="shared" ref="N1349:N1412" si="63">K1349&amp;L1349&amp;M1349</f>
        <v>444</v>
      </c>
      <c r="O1349" s="38">
        <f t="shared" ref="O1349:O1412" si="64">K1349+L1349+M1349</f>
        <v>12</v>
      </c>
      <c r="P1349" s="38">
        <f t="shared" ref="P1349:P1412" si="65">IF(I1349=0,0,ROUND((L1349+M1349)/2,0))</f>
        <v>4</v>
      </c>
      <c r="Q1349" s="12" t="str">
        <f>IF(I1349=0,"Never Recharged",INDEX(RFM_Method!$C$32:$G$36,6-K1349,P1349))</f>
        <v>Loyal Customers</v>
      </c>
      <c r="R1349" s="39">
        <f>SUMIFS(Raw_DataUsage!$D$2:$D$5001,Raw_DataUsage!$B$2:$B$5001,A1349)/1024</f>
        <v>1.7285253906250002</v>
      </c>
      <c r="S1349" s="40">
        <f>SUMIFS(Raw_Calls!$D$2:$D$5001,Raw_Calls!$B$2:$B$5001,A1349)/60</f>
        <v>122.98333333333333</v>
      </c>
      <c r="T1349" s="38" t="str">
        <f>IF(COUNTIFS(Raw_Subscriptions!$B$2:$B$3001,A1349,Raw_Subscriptions!$F$2:$F$3001,"Active")&gt;0,"Yes","No")</f>
        <v>Yes</v>
      </c>
    </row>
    <row r="1350" spans="1:20" x14ac:dyDescent="0.3">
      <c r="A1350" s="13" t="str">
        <f>Raw_Customers!A1347</f>
        <v>C001346</v>
      </c>
      <c r="B1350" s="13" t="str">
        <f>Raw_Customers!B1347</f>
        <v>Raj Mishra</v>
      </c>
      <c r="C1350" s="13" t="str">
        <f>Raw_Customers!E1347</f>
        <v>Mumbai</v>
      </c>
      <c r="D1350" s="13" t="str">
        <f>Raw_Customers!F1347</f>
        <v>UP East</v>
      </c>
      <c r="E1350" s="13" t="str">
        <f>Raw_Customers!H1347</f>
        <v>Active</v>
      </c>
      <c r="F1350" s="35">
        <f>Raw_Customers!G1347</f>
        <v>44703</v>
      </c>
      <c r="G1350" s="36">
        <f>IF(I1350=0,"",INT(_xlfn.MAXIFS(Raw_Recharges!$D$2:$D$3001,Raw_Recharges!$B$2:$B$3001,A1350)))</f>
        <v>45832</v>
      </c>
      <c r="H1350" s="12">
        <f>IF(I1350=0,"",RFM_Method!$C$5-G1350)</f>
        <v>222</v>
      </c>
      <c r="I1350" s="12">
        <f>COUNTIFS(Raw_Recharges!$B$2:$B$3001,A1350)</f>
        <v>2</v>
      </c>
      <c r="J1350" s="37">
        <f>IF(I1350=0,"",SUMIFS(Raw_Recharges!$E$2:$E$3001,Raw_Recharges!$B$2:$B$3001,A1350))</f>
        <v>647</v>
      </c>
      <c r="K1350" s="38">
        <f>IF(I1350=0,0,IF(H1350&lt;=RFM_Method!$C$22,5,IF(H1350&lt;=RFM_Method!$C$23,4,IF(H1350&lt;=RFM_Method!$C$24,3,IF(H1350&lt;=RFM_Method!$C$25,2,1)))))</f>
        <v>2</v>
      </c>
      <c r="L1350" s="38">
        <f>IF(I1350=0,0,IF(I1350&gt;=RFM_Method!$E$22,5,IF(I1350&gt;=RFM_Method!$E$23,4,IF(I1350&gt;=RFM_Method!$E$24,3,IF(I1350&gt;=RFM_Method!$E$25,2,1)))))</f>
        <v>2</v>
      </c>
      <c r="M1350" s="38">
        <f>IF(I1350=0,0,IF(J1350&gt;=RFM_Method!$D$25,5,IF(J1350&gt;=RFM_Method!$D$24,4,IF(J1350&gt;=RFM_Method!$D$23,3,IF(J1350&gt;=RFM_Method!$D$22,2,1)))))</f>
        <v>2</v>
      </c>
      <c r="N1350" s="38" t="str">
        <f t="shared" si="63"/>
        <v>222</v>
      </c>
      <c r="O1350" s="38">
        <f t="shared" si="64"/>
        <v>6</v>
      </c>
      <c r="P1350" s="38">
        <f t="shared" si="65"/>
        <v>2</v>
      </c>
      <c r="Q1350" s="12" t="str">
        <f>IF(I1350=0,"Never Recharged",INDEX(RFM_Method!$C$32:$G$36,6-K1350,P1350))</f>
        <v>About to Sleep</v>
      </c>
      <c r="R1350" s="39">
        <f>SUMIFS(Raw_DataUsage!$D$2:$D$5001,Raw_DataUsage!$B$2:$B$5001,A1350)/1024</f>
        <v>3.39990234375</v>
      </c>
      <c r="S1350" s="40">
        <f>SUMIFS(Raw_Calls!$D$2:$D$5001,Raw_Calls!$B$2:$B$5001,A1350)/60</f>
        <v>62.116666666666667</v>
      </c>
      <c r="T1350" s="38" t="str">
        <f>IF(COUNTIFS(Raw_Subscriptions!$B$2:$B$3001,A1350,Raw_Subscriptions!$F$2:$F$3001,"Active")&gt;0,"Yes","No")</f>
        <v>No</v>
      </c>
    </row>
    <row r="1351" spans="1:20" x14ac:dyDescent="0.3">
      <c r="A1351" s="13" t="str">
        <f>Raw_Customers!A1348</f>
        <v>C001347</v>
      </c>
      <c r="B1351" s="13" t="str">
        <f>Raw_Customers!B1348</f>
        <v>Pooja Khan</v>
      </c>
      <c r="C1351" s="13" t="str">
        <f>Raw_Customers!E1348</f>
        <v>Bangalore</v>
      </c>
      <c r="D1351" s="13" t="str">
        <f>Raw_Customers!F1348</f>
        <v>Telangana</v>
      </c>
      <c r="E1351" s="13" t="str">
        <f>Raw_Customers!H1348</f>
        <v>Active</v>
      </c>
      <c r="F1351" s="35">
        <f>Raw_Customers!G1348</f>
        <v>45744</v>
      </c>
      <c r="G1351" s="36">
        <f>IF(I1351=0,"",INT(_xlfn.MAXIFS(Raw_Recharges!$D$2:$D$3001,Raw_Recharges!$B$2:$B$3001,A1351)))</f>
        <v>45698</v>
      </c>
      <c r="H1351" s="12">
        <f>IF(I1351=0,"",RFM_Method!$C$5-G1351)</f>
        <v>356</v>
      </c>
      <c r="I1351" s="12">
        <f>COUNTIFS(Raw_Recharges!$B$2:$B$3001,A1351)</f>
        <v>1</v>
      </c>
      <c r="J1351" s="37">
        <f>IF(I1351=0,"",SUMIFS(Raw_Recharges!$E$2:$E$3001,Raw_Recharges!$B$2:$B$3001,A1351))</f>
        <v>299</v>
      </c>
      <c r="K1351" s="38">
        <f>IF(I1351=0,0,IF(H1351&lt;=RFM_Method!$C$22,5,IF(H1351&lt;=RFM_Method!$C$23,4,IF(H1351&lt;=RFM_Method!$C$24,3,IF(H1351&lt;=RFM_Method!$C$25,2,1)))))</f>
        <v>1</v>
      </c>
      <c r="L1351" s="38">
        <f>IF(I1351=0,0,IF(I1351&gt;=RFM_Method!$E$22,5,IF(I1351&gt;=RFM_Method!$E$23,4,IF(I1351&gt;=RFM_Method!$E$24,3,IF(I1351&gt;=RFM_Method!$E$25,2,1)))))</f>
        <v>1</v>
      </c>
      <c r="M1351" s="38">
        <f>IF(I1351=0,0,IF(J1351&gt;=RFM_Method!$D$25,5,IF(J1351&gt;=RFM_Method!$D$24,4,IF(J1351&gt;=RFM_Method!$D$23,3,IF(J1351&gt;=RFM_Method!$D$22,2,1)))))</f>
        <v>1</v>
      </c>
      <c r="N1351" s="38" t="str">
        <f t="shared" si="63"/>
        <v>111</v>
      </c>
      <c r="O1351" s="38">
        <f t="shared" si="64"/>
        <v>3</v>
      </c>
      <c r="P1351" s="38">
        <f t="shared" si="65"/>
        <v>1</v>
      </c>
      <c r="Q1351" s="12" t="str">
        <f>IF(I1351=0,"Never Recharged",INDEX(RFM_Method!$C$32:$G$36,6-K1351,P1351))</f>
        <v>Lost</v>
      </c>
      <c r="R1351" s="39">
        <f>SUMIFS(Raw_DataUsage!$D$2:$D$5001,Raw_DataUsage!$B$2:$B$5001,A1351)/1024</f>
        <v>4.7989746093749996</v>
      </c>
      <c r="S1351" s="40">
        <f>SUMIFS(Raw_Calls!$D$2:$D$5001,Raw_Calls!$B$2:$B$5001,A1351)/60</f>
        <v>7.8666666666666663</v>
      </c>
      <c r="T1351" s="38" t="str">
        <f>IF(COUNTIFS(Raw_Subscriptions!$B$2:$B$3001,A1351,Raw_Subscriptions!$F$2:$F$3001,"Active")&gt;0,"Yes","No")</f>
        <v>No</v>
      </c>
    </row>
    <row r="1352" spans="1:20" x14ac:dyDescent="0.3">
      <c r="A1352" s="13" t="str">
        <f>Raw_Customers!A1349</f>
        <v>C001348</v>
      </c>
      <c r="B1352" s="13" t="str">
        <f>Raw_Customers!B1349</f>
        <v>Suresh Jha</v>
      </c>
      <c r="C1352" s="13" t="str">
        <f>Raw_Customers!E1349</f>
        <v>Delhi</v>
      </c>
      <c r="D1352" s="13" t="str">
        <f>Raw_Customers!F1349</f>
        <v>West Bengal</v>
      </c>
      <c r="E1352" s="13" t="str">
        <f>Raw_Customers!H1349</f>
        <v>Inactive</v>
      </c>
      <c r="F1352" s="35">
        <f>Raw_Customers!G1349</f>
        <v>44631</v>
      </c>
      <c r="G1352" s="36" t="str">
        <f>IF(I1352=0,"",INT(_xlfn.MAXIFS(Raw_Recharges!$D$2:$D$3001,Raw_Recharges!$B$2:$B$3001,A1352)))</f>
        <v/>
      </c>
      <c r="H1352" s="12" t="str">
        <f>IF(I1352=0,"",RFM_Method!$C$5-G1352)</f>
        <v/>
      </c>
      <c r="I1352" s="12">
        <f>COUNTIFS(Raw_Recharges!$B$2:$B$3001,A1352)</f>
        <v>0</v>
      </c>
      <c r="J1352" s="37" t="str">
        <f>IF(I1352=0,"",SUMIFS(Raw_Recharges!$E$2:$E$3001,Raw_Recharges!$B$2:$B$3001,A1352))</f>
        <v/>
      </c>
      <c r="K1352" s="38">
        <f>IF(I1352=0,0,IF(H1352&lt;=RFM_Method!$C$22,5,IF(H1352&lt;=RFM_Method!$C$23,4,IF(H1352&lt;=RFM_Method!$C$24,3,IF(H1352&lt;=RFM_Method!$C$25,2,1)))))</f>
        <v>0</v>
      </c>
      <c r="L1352" s="38">
        <f>IF(I1352=0,0,IF(I1352&gt;=RFM_Method!$E$22,5,IF(I1352&gt;=RFM_Method!$E$23,4,IF(I1352&gt;=RFM_Method!$E$24,3,IF(I1352&gt;=RFM_Method!$E$25,2,1)))))</f>
        <v>0</v>
      </c>
      <c r="M1352" s="38">
        <f>IF(I1352=0,0,IF(J1352&gt;=RFM_Method!$D$25,5,IF(J1352&gt;=RFM_Method!$D$24,4,IF(J1352&gt;=RFM_Method!$D$23,3,IF(J1352&gt;=RFM_Method!$D$22,2,1)))))</f>
        <v>0</v>
      </c>
      <c r="N1352" s="38" t="str">
        <f t="shared" si="63"/>
        <v>000</v>
      </c>
      <c r="O1352" s="38">
        <f t="shared" si="64"/>
        <v>0</v>
      </c>
      <c r="P1352" s="38">
        <f t="shared" si="65"/>
        <v>0</v>
      </c>
      <c r="Q1352" s="12" t="str">
        <f>IF(I1352=0,"Never Recharged",INDEX(RFM_Method!$C$32:$G$36,6-K1352,P1352))</f>
        <v>Never Recharged</v>
      </c>
      <c r="R1352" s="39">
        <f>SUMIFS(Raw_DataUsage!$D$2:$D$5001,Raw_DataUsage!$B$2:$B$5001,A1352)/1024</f>
        <v>3.3206152343750004</v>
      </c>
      <c r="S1352" s="40">
        <f>SUMIFS(Raw_Calls!$D$2:$D$5001,Raw_Calls!$B$2:$B$5001,A1352)/60</f>
        <v>138.81666666666666</v>
      </c>
      <c r="T1352" s="38" t="str">
        <f>IF(COUNTIFS(Raw_Subscriptions!$B$2:$B$3001,A1352,Raw_Subscriptions!$F$2:$F$3001,"Active")&gt;0,"Yes","No")</f>
        <v>No</v>
      </c>
    </row>
    <row r="1353" spans="1:20" x14ac:dyDescent="0.3">
      <c r="A1353" s="13" t="str">
        <f>Raw_Customers!A1350</f>
        <v>C001349</v>
      </c>
      <c r="B1353" s="13" t="str">
        <f>Raw_Customers!B1350</f>
        <v>Rahul Jha</v>
      </c>
      <c r="C1353" s="13" t="str">
        <f>Raw_Customers!E1350</f>
        <v>Hyderabad</v>
      </c>
      <c r="D1353" s="13" t="str">
        <f>Raw_Customers!F1350</f>
        <v>Karnataka</v>
      </c>
      <c r="E1353" s="13" t="str">
        <f>Raw_Customers!H1350</f>
        <v>Active</v>
      </c>
      <c r="F1353" s="35">
        <f>Raw_Customers!G1350</f>
        <v>44826</v>
      </c>
      <c r="G1353" s="36">
        <f>IF(I1353=0,"",INT(_xlfn.MAXIFS(Raw_Recharges!$D$2:$D$3001,Raw_Recharges!$B$2:$B$3001,A1353)))</f>
        <v>45970</v>
      </c>
      <c r="H1353" s="12">
        <f>IF(I1353=0,"",RFM_Method!$C$5-G1353)</f>
        <v>84</v>
      </c>
      <c r="I1353" s="12">
        <f>COUNTIFS(Raw_Recharges!$B$2:$B$3001,A1353)</f>
        <v>2</v>
      </c>
      <c r="J1353" s="37">
        <f>IF(I1353=0,"",SUMIFS(Raw_Recharges!$E$2:$E$3001,Raw_Recharges!$B$2:$B$3001,A1353))</f>
        <v>998</v>
      </c>
      <c r="K1353" s="38">
        <f>IF(I1353=0,0,IF(H1353&lt;=RFM_Method!$C$22,5,IF(H1353&lt;=RFM_Method!$C$23,4,IF(H1353&lt;=RFM_Method!$C$24,3,IF(H1353&lt;=RFM_Method!$C$25,2,1)))))</f>
        <v>3</v>
      </c>
      <c r="L1353" s="38">
        <f>IF(I1353=0,0,IF(I1353&gt;=RFM_Method!$E$22,5,IF(I1353&gt;=RFM_Method!$E$23,4,IF(I1353&gt;=RFM_Method!$E$24,3,IF(I1353&gt;=RFM_Method!$E$25,2,1)))))</f>
        <v>2</v>
      </c>
      <c r="M1353" s="38">
        <f>IF(I1353=0,0,IF(J1353&gt;=RFM_Method!$D$25,5,IF(J1353&gt;=RFM_Method!$D$24,4,IF(J1353&gt;=RFM_Method!$D$23,3,IF(J1353&gt;=RFM_Method!$D$22,2,1)))))</f>
        <v>3</v>
      </c>
      <c r="N1353" s="38" t="str">
        <f t="shared" si="63"/>
        <v>323</v>
      </c>
      <c r="O1353" s="38">
        <f t="shared" si="64"/>
        <v>8</v>
      </c>
      <c r="P1353" s="38">
        <f t="shared" si="65"/>
        <v>3</v>
      </c>
      <c r="Q1353" s="12" t="str">
        <f>IF(I1353=0,"Never Recharged",INDEX(RFM_Method!$C$32:$G$36,6-K1353,P1353))</f>
        <v>Need Attention</v>
      </c>
      <c r="R1353" s="39">
        <f>SUMIFS(Raw_DataUsage!$D$2:$D$5001,Raw_DataUsage!$B$2:$B$5001,A1353)/1024</f>
        <v>0</v>
      </c>
      <c r="S1353" s="40">
        <f>SUMIFS(Raw_Calls!$D$2:$D$5001,Raw_Calls!$B$2:$B$5001,A1353)/60</f>
        <v>50.85</v>
      </c>
      <c r="T1353" s="38" t="str">
        <f>IF(COUNTIFS(Raw_Subscriptions!$B$2:$B$3001,A1353,Raw_Subscriptions!$F$2:$F$3001,"Active")&gt;0,"Yes","No")</f>
        <v>No</v>
      </c>
    </row>
    <row r="1354" spans="1:20" x14ac:dyDescent="0.3">
      <c r="A1354" s="13" t="str">
        <f>Raw_Customers!A1351</f>
        <v>C001350</v>
      </c>
      <c r="B1354" s="13" t="str">
        <f>Raw_Customers!B1351</f>
        <v>Simran Sharma</v>
      </c>
      <c r="C1354" s="13" t="str">
        <f>Raw_Customers!E1351</f>
        <v>Delhi</v>
      </c>
      <c r="D1354" s="13" t="str">
        <f>Raw_Customers!F1351</f>
        <v>Punjab</v>
      </c>
      <c r="E1354" s="13" t="str">
        <f>Raw_Customers!H1351</f>
        <v>Active</v>
      </c>
      <c r="F1354" s="35">
        <f>Raw_Customers!G1351</f>
        <v>45208</v>
      </c>
      <c r="G1354" s="36">
        <f>IF(I1354=0,"",INT(_xlfn.MAXIFS(Raw_Recharges!$D$2:$D$3001,Raw_Recharges!$B$2:$B$3001,A1354)))</f>
        <v>45942</v>
      </c>
      <c r="H1354" s="12">
        <f>IF(I1354=0,"",RFM_Method!$C$5-G1354)</f>
        <v>112</v>
      </c>
      <c r="I1354" s="12">
        <f>COUNTIFS(Raw_Recharges!$B$2:$B$3001,A1354)</f>
        <v>2</v>
      </c>
      <c r="J1354" s="37">
        <f>IF(I1354=0,"",SUMIFS(Raw_Recharges!$E$2:$E$3001,Raw_Recharges!$B$2:$B$3001,A1354))</f>
        <v>3998</v>
      </c>
      <c r="K1354" s="38">
        <f>IF(I1354=0,0,IF(H1354&lt;=RFM_Method!$C$22,5,IF(H1354&lt;=RFM_Method!$C$23,4,IF(H1354&lt;=RFM_Method!$C$24,3,IF(H1354&lt;=RFM_Method!$C$25,2,1)))))</f>
        <v>3</v>
      </c>
      <c r="L1354" s="38">
        <f>IF(I1354=0,0,IF(I1354&gt;=RFM_Method!$E$22,5,IF(I1354&gt;=RFM_Method!$E$23,4,IF(I1354&gt;=RFM_Method!$E$24,3,IF(I1354&gt;=RFM_Method!$E$25,2,1)))))</f>
        <v>2</v>
      </c>
      <c r="M1354" s="38">
        <f>IF(I1354=0,0,IF(J1354&gt;=RFM_Method!$D$25,5,IF(J1354&gt;=RFM_Method!$D$24,4,IF(J1354&gt;=RFM_Method!$D$23,3,IF(J1354&gt;=RFM_Method!$D$22,2,1)))))</f>
        <v>5</v>
      </c>
      <c r="N1354" s="38" t="str">
        <f t="shared" si="63"/>
        <v>325</v>
      </c>
      <c r="O1354" s="38">
        <f t="shared" si="64"/>
        <v>10</v>
      </c>
      <c r="P1354" s="38">
        <f t="shared" si="65"/>
        <v>4</v>
      </c>
      <c r="Q1354" s="12" t="str">
        <f>IF(I1354=0,"Never Recharged",INDEX(RFM_Method!$C$32:$G$36,6-K1354,P1354))</f>
        <v>Loyal Customers</v>
      </c>
      <c r="R1354" s="39">
        <f>SUMIFS(Raw_DataUsage!$D$2:$D$5001,Raw_DataUsage!$B$2:$B$5001,A1354)/1024</f>
        <v>4.8720800781250002</v>
      </c>
      <c r="S1354" s="40">
        <f>SUMIFS(Raw_Calls!$D$2:$D$5001,Raw_Calls!$B$2:$B$5001,A1354)/60</f>
        <v>97.4</v>
      </c>
      <c r="T1354" s="38" t="str">
        <f>IF(COUNTIFS(Raw_Subscriptions!$B$2:$B$3001,A1354,Raw_Subscriptions!$F$2:$F$3001,"Active")&gt;0,"Yes","No")</f>
        <v>Yes</v>
      </c>
    </row>
    <row r="1355" spans="1:20" x14ac:dyDescent="0.3">
      <c r="A1355" s="13" t="str">
        <f>Raw_Customers!A1352</f>
        <v>C001351</v>
      </c>
      <c r="B1355" s="13" t="str">
        <f>Raw_Customers!B1352</f>
        <v>Raj Sharma</v>
      </c>
      <c r="C1355" s="13" t="str">
        <f>Raw_Customers!E1352</f>
        <v>Delhi</v>
      </c>
      <c r="D1355" s="13" t="str">
        <f>Raw_Customers!F1352</f>
        <v>Karnataka</v>
      </c>
      <c r="E1355" s="13" t="str">
        <f>Raw_Customers!H1352</f>
        <v>Active</v>
      </c>
      <c r="F1355" s="35">
        <f>Raw_Customers!G1352</f>
        <v>45127</v>
      </c>
      <c r="G1355" s="36">
        <f>IF(I1355=0,"",INT(_xlfn.MAXIFS(Raw_Recharges!$D$2:$D$3001,Raw_Recharges!$B$2:$B$3001,A1355)))</f>
        <v>45751</v>
      </c>
      <c r="H1355" s="12">
        <f>IF(I1355=0,"",RFM_Method!$C$5-G1355)</f>
        <v>303</v>
      </c>
      <c r="I1355" s="12">
        <f>COUNTIFS(Raw_Recharges!$B$2:$B$3001,A1355)</f>
        <v>1</v>
      </c>
      <c r="J1355" s="37">
        <f>IF(I1355=0,"",SUMIFS(Raw_Recharges!$E$2:$E$3001,Raw_Recharges!$B$2:$B$3001,A1355))</f>
        <v>299</v>
      </c>
      <c r="K1355" s="38">
        <f>IF(I1355=0,0,IF(H1355&lt;=RFM_Method!$C$22,5,IF(H1355&lt;=RFM_Method!$C$23,4,IF(H1355&lt;=RFM_Method!$C$24,3,IF(H1355&lt;=RFM_Method!$C$25,2,1)))))</f>
        <v>1</v>
      </c>
      <c r="L1355" s="38">
        <f>IF(I1355=0,0,IF(I1355&gt;=RFM_Method!$E$22,5,IF(I1355&gt;=RFM_Method!$E$23,4,IF(I1355&gt;=RFM_Method!$E$24,3,IF(I1355&gt;=RFM_Method!$E$25,2,1)))))</f>
        <v>1</v>
      </c>
      <c r="M1355" s="38">
        <f>IF(I1355=0,0,IF(J1355&gt;=RFM_Method!$D$25,5,IF(J1355&gt;=RFM_Method!$D$24,4,IF(J1355&gt;=RFM_Method!$D$23,3,IF(J1355&gt;=RFM_Method!$D$22,2,1)))))</f>
        <v>1</v>
      </c>
      <c r="N1355" s="38" t="str">
        <f t="shared" si="63"/>
        <v>111</v>
      </c>
      <c r="O1355" s="38">
        <f t="shared" si="64"/>
        <v>3</v>
      </c>
      <c r="P1355" s="38">
        <f t="shared" si="65"/>
        <v>1</v>
      </c>
      <c r="Q1355" s="12" t="str">
        <f>IF(I1355=0,"Never Recharged",INDEX(RFM_Method!$C$32:$G$36,6-K1355,P1355))</f>
        <v>Lost</v>
      </c>
      <c r="R1355" s="39">
        <f>SUMIFS(Raw_DataUsage!$D$2:$D$5001,Raw_DataUsage!$B$2:$B$5001,A1355)/1024</f>
        <v>0</v>
      </c>
      <c r="S1355" s="40">
        <f>SUMIFS(Raw_Calls!$D$2:$D$5001,Raw_Calls!$B$2:$B$5001,A1355)/60</f>
        <v>207.86666666666667</v>
      </c>
      <c r="T1355" s="38" t="str">
        <f>IF(COUNTIFS(Raw_Subscriptions!$B$2:$B$3001,A1355,Raw_Subscriptions!$F$2:$F$3001,"Active")&gt;0,"Yes","No")</f>
        <v>Yes</v>
      </c>
    </row>
    <row r="1356" spans="1:20" x14ac:dyDescent="0.3">
      <c r="A1356" s="13" t="str">
        <f>Raw_Customers!A1353</f>
        <v>C001352</v>
      </c>
      <c r="B1356" s="13" t="str">
        <f>Raw_Customers!B1353</f>
        <v>Anita Reddy</v>
      </c>
      <c r="C1356" s="13" t="str">
        <f>Raw_Customers!E1353</f>
        <v>Bangalore</v>
      </c>
      <c r="D1356" s="13" t="str">
        <f>Raw_Customers!F1353</f>
        <v>Tamil Nadu</v>
      </c>
      <c r="E1356" s="13" t="str">
        <f>Raw_Customers!H1353</f>
        <v>Active</v>
      </c>
      <c r="F1356" s="35">
        <f>Raw_Customers!G1353</f>
        <v>45100</v>
      </c>
      <c r="G1356" s="36" t="str">
        <f>IF(I1356=0,"",INT(_xlfn.MAXIFS(Raw_Recharges!$D$2:$D$3001,Raw_Recharges!$B$2:$B$3001,A1356)))</f>
        <v/>
      </c>
      <c r="H1356" s="12" t="str">
        <f>IF(I1356=0,"",RFM_Method!$C$5-G1356)</f>
        <v/>
      </c>
      <c r="I1356" s="12">
        <f>COUNTIFS(Raw_Recharges!$B$2:$B$3001,A1356)</f>
        <v>0</v>
      </c>
      <c r="J1356" s="37" t="str">
        <f>IF(I1356=0,"",SUMIFS(Raw_Recharges!$E$2:$E$3001,Raw_Recharges!$B$2:$B$3001,A1356))</f>
        <v/>
      </c>
      <c r="K1356" s="38">
        <f>IF(I1356=0,0,IF(H1356&lt;=RFM_Method!$C$22,5,IF(H1356&lt;=RFM_Method!$C$23,4,IF(H1356&lt;=RFM_Method!$C$24,3,IF(H1356&lt;=RFM_Method!$C$25,2,1)))))</f>
        <v>0</v>
      </c>
      <c r="L1356" s="38">
        <f>IF(I1356=0,0,IF(I1356&gt;=RFM_Method!$E$22,5,IF(I1356&gt;=RFM_Method!$E$23,4,IF(I1356&gt;=RFM_Method!$E$24,3,IF(I1356&gt;=RFM_Method!$E$25,2,1)))))</f>
        <v>0</v>
      </c>
      <c r="M1356" s="38">
        <f>IF(I1356=0,0,IF(J1356&gt;=RFM_Method!$D$25,5,IF(J1356&gt;=RFM_Method!$D$24,4,IF(J1356&gt;=RFM_Method!$D$23,3,IF(J1356&gt;=RFM_Method!$D$22,2,1)))))</f>
        <v>0</v>
      </c>
      <c r="N1356" s="38" t="str">
        <f t="shared" si="63"/>
        <v>000</v>
      </c>
      <c r="O1356" s="38">
        <f t="shared" si="64"/>
        <v>0</v>
      </c>
      <c r="P1356" s="38">
        <f t="shared" si="65"/>
        <v>0</v>
      </c>
      <c r="Q1356" s="12" t="str">
        <f>IF(I1356=0,"Never Recharged",INDEX(RFM_Method!$C$32:$G$36,6-K1356,P1356))</f>
        <v>Never Recharged</v>
      </c>
      <c r="R1356" s="39">
        <f>SUMIFS(Raw_DataUsage!$D$2:$D$5001,Raw_DataUsage!$B$2:$B$5001,A1356)/1024</f>
        <v>2.1035742187499999</v>
      </c>
      <c r="S1356" s="40">
        <f>SUMIFS(Raw_Calls!$D$2:$D$5001,Raw_Calls!$B$2:$B$5001,A1356)/60</f>
        <v>49.05</v>
      </c>
      <c r="T1356" s="38" t="str">
        <f>IF(COUNTIFS(Raw_Subscriptions!$B$2:$B$3001,A1356,Raw_Subscriptions!$F$2:$F$3001,"Active")&gt;0,"Yes","No")</f>
        <v>No</v>
      </c>
    </row>
    <row r="1357" spans="1:20" x14ac:dyDescent="0.3">
      <c r="A1357" s="13" t="str">
        <f>Raw_Customers!A1354</f>
        <v>C001353</v>
      </c>
      <c r="B1357" s="13" t="str">
        <f>Raw_Customers!B1354</f>
        <v>Vikram Jha</v>
      </c>
      <c r="C1357" s="13" t="str">
        <f>Raw_Customers!E1354</f>
        <v>Mumbai</v>
      </c>
      <c r="D1357" s="13" t="str">
        <f>Raw_Customers!F1354</f>
        <v>UP East</v>
      </c>
      <c r="E1357" s="13" t="str">
        <f>Raw_Customers!H1354</f>
        <v>Active</v>
      </c>
      <c r="F1357" s="35">
        <f>Raw_Customers!G1354</f>
        <v>45778</v>
      </c>
      <c r="G1357" s="36" t="str">
        <f>IF(I1357=0,"",INT(_xlfn.MAXIFS(Raw_Recharges!$D$2:$D$3001,Raw_Recharges!$B$2:$B$3001,A1357)))</f>
        <v/>
      </c>
      <c r="H1357" s="12" t="str">
        <f>IF(I1357=0,"",RFM_Method!$C$5-G1357)</f>
        <v/>
      </c>
      <c r="I1357" s="12">
        <f>COUNTIFS(Raw_Recharges!$B$2:$B$3001,A1357)</f>
        <v>0</v>
      </c>
      <c r="J1357" s="37" t="str">
        <f>IF(I1357=0,"",SUMIFS(Raw_Recharges!$E$2:$E$3001,Raw_Recharges!$B$2:$B$3001,A1357))</f>
        <v/>
      </c>
      <c r="K1357" s="38">
        <f>IF(I1357=0,0,IF(H1357&lt;=RFM_Method!$C$22,5,IF(H1357&lt;=RFM_Method!$C$23,4,IF(H1357&lt;=RFM_Method!$C$24,3,IF(H1357&lt;=RFM_Method!$C$25,2,1)))))</f>
        <v>0</v>
      </c>
      <c r="L1357" s="38">
        <f>IF(I1357=0,0,IF(I1357&gt;=RFM_Method!$E$22,5,IF(I1357&gt;=RFM_Method!$E$23,4,IF(I1357&gt;=RFM_Method!$E$24,3,IF(I1357&gt;=RFM_Method!$E$25,2,1)))))</f>
        <v>0</v>
      </c>
      <c r="M1357" s="38">
        <f>IF(I1357=0,0,IF(J1357&gt;=RFM_Method!$D$25,5,IF(J1357&gt;=RFM_Method!$D$24,4,IF(J1357&gt;=RFM_Method!$D$23,3,IF(J1357&gt;=RFM_Method!$D$22,2,1)))))</f>
        <v>0</v>
      </c>
      <c r="N1357" s="38" t="str">
        <f t="shared" si="63"/>
        <v>000</v>
      </c>
      <c r="O1357" s="38">
        <f t="shared" si="64"/>
        <v>0</v>
      </c>
      <c r="P1357" s="38">
        <f t="shared" si="65"/>
        <v>0</v>
      </c>
      <c r="Q1357" s="12" t="str">
        <f>IF(I1357=0,"Never Recharged",INDEX(RFM_Method!$C$32:$G$36,6-K1357,P1357))</f>
        <v>Never Recharged</v>
      </c>
      <c r="R1357" s="39">
        <f>SUMIFS(Raw_DataUsage!$D$2:$D$5001,Raw_DataUsage!$B$2:$B$5001,A1357)/1024</f>
        <v>1.6895214843750002</v>
      </c>
      <c r="S1357" s="40">
        <f>SUMIFS(Raw_Calls!$D$2:$D$5001,Raw_Calls!$B$2:$B$5001,A1357)/60</f>
        <v>86.316666666666663</v>
      </c>
      <c r="T1357" s="38" t="str">
        <f>IF(COUNTIFS(Raw_Subscriptions!$B$2:$B$3001,A1357,Raw_Subscriptions!$F$2:$F$3001,"Active")&gt;0,"Yes","No")</f>
        <v>No</v>
      </c>
    </row>
    <row r="1358" spans="1:20" x14ac:dyDescent="0.3">
      <c r="A1358" s="13" t="str">
        <f>Raw_Customers!A1355</f>
        <v>C001354</v>
      </c>
      <c r="B1358" s="13" t="str">
        <f>Raw_Customers!B1355</f>
        <v>Amit Reddy</v>
      </c>
      <c r="C1358" s="13" t="str">
        <f>Raw_Customers!E1355</f>
        <v>Delhi</v>
      </c>
      <c r="D1358" s="13" t="str">
        <f>Raw_Customers!F1355</f>
        <v>Punjab</v>
      </c>
      <c r="E1358" s="13" t="str">
        <f>Raw_Customers!H1355</f>
        <v>Active</v>
      </c>
      <c r="F1358" s="35">
        <f>Raw_Customers!G1355</f>
        <v>44790</v>
      </c>
      <c r="G1358" s="36">
        <f>IF(I1358=0,"",INT(_xlfn.MAXIFS(Raw_Recharges!$D$2:$D$3001,Raw_Recharges!$B$2:$B$3001,A1358)))</f>
        <v>45985</v>
      </c>
      <c r="H1358" s="12">
        <f>IF(I1358=0,"",RFM_Method!$C$5-G1358)</f>
        <v>69</v>
      </c>
      <c r="I1358" s="12">
        <f>COUNTIFS(Raw_Recharges!$B$2:$B$3001,A1358)</f>
        <v>4</v>
      </c>
      <c r="J1358" s="37">
        <f>IF(I1358=0,"",SUMIFS(Raw_Recharges!$E$2:$E$3001,Raw_Recharges!$B$2:$B$3001,A1358))</f>
        <v>4326</v>
      </c>
      <c r="K1358" s="38">
        <f>IF(I1358=0,0,IF(H1358&lt;=RFM_Method!$C$22,5,IF(H1358&lt;=RFM_Method!$C$23,4,IF(H1358&lt;=RFM_Method!$C$24,3,IF(H1358&lt;=RFM_Method!$C$25,2,1)))))</f>
        <v>4</v>
      </c>
      <c r="L1358" s="38">
        <f>IF(I1358=0,0,IF(I1358&gt;=RFM_Method!$E$22,5,IF(I1358&gt;=RFM_Method!$E$23,4,IF(I1358&gt;=RFM_Method!$E$24,3,IF(I1358&gt;=RFM_Method!$E$25,2,1)))))</f>
        <v>4</v>
      </c>
      <c r="M1358" s="38">
        <f>IF(I1358=0,0,IF(J1358&gt;=RFM_Method!$D$25,5,IF(J1358&gt;=RFM_Method!$D$24,4,IF(J1358&gt;=RFM_Method!$D$23,3,IF(J1358&gt;=RFM_Method!$D$22,2,1)))))</f>
        <v>5</v>
      </c>
      <c r="N1358" s="38" t="str">
        <f t="shared" si="63"/>
        <v>445</v>
      </c>
      <c r="O1358" s="38">
        <f t="shared" si="64"/>
        <v>13</v>
      </c>
      <c r="P1358" s="38">
        <f t="shared" si="65"/>
        <v>5</v>
      </c>
      <c r="Q1358" s="12" t="str">
        <f>IF(I1358=0,"Never Recharged",INDEX(RFM_Method!$C$32:$G$36,6-K1358,P1358))</f>
        <v>Champions</v>
      </c>
      <c r="R1358" s="39">
        <f>SUMIFS(Raw_DataUsage!$D$2:$D$5001,Raw_DataUsage!$B$2:$B$5001,A1358)/1024</f>
        <v>6.5960742187499992</v>
      </c>
      <c r="S1358" s="40">
        <f>SUMIFS(Raw_Calls!$D$2:$D$5001,Raw_Calls!$B$2:$B$5001,A1358)/60</f>
        <v>1.5166666666666666</v>
      </c>
      <c r="T1358" s="38" t="str">
        <f>IF(COUNTIFS(Raw_Subscriptions!$B$2:$B$3001,A1358,Raw_Subscriptions!$F$2:$F$3001,"Active")&gt;0,"Yes","No")</f>
        <v>Yes</v>
      </c>
    </row>
    <row r="1359" spans="1:20" x14ac:dyDescent="0.3">
      <c r="A1359" s="13" t="str">
        <f>Raw_Customers!A1356</f>
        <v>C001355</v>
      </c>
      <c r="B1359" s="13" t="str">
        <f>Raw_Customers!B1356</f>
        <v>Amit Mishra</v>
      </c>
      <c r="C1359" s="13" t="str">
        <f>Raw_Customers!E1356</f>
        <v>Bangalore</v>
      </c>
      <c r="D1359" s="13" t="str">
        <f>Raw_Customers!F1356</f>
        <v>Karnataka</v>
      </c>
      <c r="E1359" s="13" t="str">
        <f>Raw_Customers!H1356</f>
        <v>Active</v>
      </c>
      <c r="F1359" s="35">
        <f>Raw_Customers!G1356</f>
        <v>45745</v>
      </c>
      <c r="G1359" s="36" t="str">
        <f>IF(I1359=0,"",INT(_xlfn.MAXIFS(Raw_Recharges!$D$2:$D$3001,Raw_Recharges!$B$2:$B$3001,A1359)))</f>
        <v/>
      </c>
      <c r="H1359" s="12" t="str">
        <f>IF(I1359=0,"",RFM_Method!$C$5-G1359)</f>
        <v/>
      </c>
      <c r="I1359" s="12">
        <f>COUNTIFS(Raw_Recharges!$B$2:$B$3001,A1359)</f>
        <v>0</v>
      </c>
      <c r="J1359" s="37" t="str">
        <f>IF(I1359=0,"",SUMIFS(Raw_Recharges!$E$2:$E$3001,Raw_Recharges!$B$2:$B$3001,A1359))</f>
        <v/>
      </c>
      <c r="K1359" s="38">
        <f>IF(I1359=0,0,IF(H1359&lt;=RFM_Method!$C$22,5,IF(H1359&lt;=RFM_Method!$C$23,4,IF(H1359&lt;=RFM_Method!$C$24,3,IF(H1359&lt;=RFM_Method!$C$25,2,1)))))</f>
        <v>0</v>
      </c>
      <c r="L1359" s="38">
        <f>IF(I1359=0,0,IF(I1359&gt;=RFM_Method!$E$22,5,IF(I1359&gt;=RFM_Method!$E$23,4,IF(I1359&gt;=RFM_Method!$E$24,3,IF(I1359&gt;=RFM_Method!$E$25,2,1)))))</f>
        <v>0</v>
      </c>
      <c r="M1359" s="38">
        <f>IF(I1359=0,0,IF(J1359&gt;=RFM_Method!$D$25,5,IF(J1359&gt;=RFM_Method!$D$24,4,IF(J1359&gt;=RFM_Method!$D$23,3,IF(J1359&gt;=RFM_Method!$D$22,2,1)))))</f>
        <v>0</v>
      </c>
      <c r="N1359" s="38" t="str">
        <f t="shared" si="63"/>
        <v>000</v>
      </c>
      <c r="O1359" s="38">
        <f t="shared" si="64"/>
        <v>0</v>
      </c>
      <c r="P1359" s="38">
        <f t="shared" si="65"/>
        <v>0</v>
      </c>
      <c r="Q1359" s="12" t="str">
        <f>IF(I1359=0,"Never Recharged",INDEX(RFM_Method!$C$32:$G$36,6-K1359,P1359))</f>
        <v>Never Recharged</v>
      </c>
      <c r="R1359" s="39">
        <f>SUMIFS(Raw_DataUsage!$D$2:$D$5001,Raw_DataUsage!$B$2:$B$5001,A1359)/1024</f>
        <v>5.2864257812500002</v>
      </c>
      <c r="S1359" s="40">
        <f>SUMIFS(Raw_Calls!$D$2:$D$5001,Raw_Calls!$B$2:$B$5001,A1359)/60</f>
        <v>96.483333333333334</v>
      </c>
      <c r="T1359" s="38" t="str">
        <f>IF(COUNTIFS(Raw_Subscriptions!$B$2:$B$3001,A1359,Raw_Subscriptions!$F$2:$F$3001,"Active")&gt;0,"Yes","No")</f>
        <v>No</v>
      </c>
    </row>
    <row r="1360" spans="1:20" x14ac:dyDescent="0.3">
      <c r="A1360" s="13" t="str">
        <f>Raw_Customers!A1357</f>
        <v>C001356</v>
      </c>
      <c r="B1360" s="13" t="str">
        <f>Raw_Customers!B1357</f>
        <v>Priya Singh</v>
      </c>
      <c r="C1360" s="13" t="str">
        <f>Raw_Customers!E1357</f>
        <v>Pune</v>
      </c>
      <c r="D1360" s="13" t="str">
        <f>Raw_Customers!F1357</f>
        <v>Telangana</v>
      </c>
      <c r="E1360" s="13" t="str">
        <f>Raw_Customers!H1357</f>
        <v>Inactive</v>
      </c>
      <c r="F1360" s="35">
        <f>Raw_Customers!G1357</f>
        <v>45444</v>
      </c>
      <c r="G1360" s="36">
        <f>IF(I1360=0,"",INT(_xlfn.MAXIFS(Raw_Recharges!$D$2:$D$3001,Raw_Recharges!$B$2:$B$3001,A1360)))</f>
        <v>46053</v>
      </c>
      <c r="H1360" s="12">
        <f>IF(I1360=0,"",RFM_Method!$C$5-G1360)</f>
        <v>1</v>
      </c>
      <c r="I1360" s="12">
        <f>COUNTIFS(Raw_Recharges!$B$2:$B$3001,A1360)</f>
        <v>6</v>
      </c>
      <c r="J1360" s="37">
        <f>IF(I1360=0,"",SUMIFS(Raw_Recharges!$E$2:$E$3001,Raw_Recharges!$B$2:$B$3001,A1360))</f>
        <v>5770</v>
      </c>
      <c r="K1360" s="38">
        <f>IF(I1360=0,0,IF(H1360&lt;=RFM_Method!$C$22,5,IF(H1360&lt;=RFM_Method!$C$23,4,IF(H1360&lt;=RFM_Method!$C$24,3,IF(H1360&lt;=RFM_Method!$C$25,2,1)))))</f>
        <v>5</v>
      </c>
      <c r="L1360" s="38">
        <f>IF(I1360=0,0,IF(I1360&gt;=RFM_Method!$E$22,5,IF(I1360&gt;=RFM_Method!$E$23,4,IF(I1360&gt;=RFM_Method!$E$24,3,IF(I1360&gt;=RFM_Method!$E$25,2,1)))))</f>
        <v>5</v>
      </c>
      <c r="M1360" s="38">
        <f>IF(I1360=0,0,IF(J1360&gt;=RFM_Method!$D$25,5,IF(J1360&gt;=RFM_Method!$D$24,4,IF(J1360&gt;=RFM_Method!$D$23,3,IF(J1360&gt;=RFM_Method!$D$22,2,1)))))</f>
        <v>5</v>
      </c>
      <c r="N1360" s="38" t="str">
        <f t="shared" si="63"/>
        <v>555</v>
      </c>
      <c r="O1360" s="38">
        <f t="shared" si="64"/>
        <v>15</v>
      </c>
      <c r="P1360" s="38">
        <f t="shared" si="65"/>
        <v>5</v>
      </c>
      <c r="Q1360" s="12" t="str">
        <f>IF(I1360=0,"Never Recharged",INDEX(RFM_Method!$C$32:$G$36,6-K1360,P1360))</f>
        <v>Champions</v>
      </c>
      <c r="R1360" s="39">
        <f>SUMIFS(Raw_DataUsage!$D$2:$D$5001,Raw_DataUsage!$B$2:$B$5001,A1360)/1024</f>
        <v>2.5706445312500001</v>
      </c>
      <c r="S1360" s="40">
        <f>SUMIFS(Raw_Calls!$D$2:$D$5001,Raw_Calls!$B$2:$B$5001,A1360)/60</f>
        <v>54.75</v>
      </c>
      <c r="T1360" s="38" t="str">
        <f>IF(COUNTIFS(Raw_Subscriptions!$B$2:$B$3001,A1360,Raw_Subscriptions!$F$2:$F$3001,"Active")&gt;0,"Yes","No")</f>
        <v>Yes</v>
      </c>
    </row>
    <row r="1361" spans="1:20" x14ac:dyDescent="0.3">
      <c r="A1361" s="13" t="str">
        <f>Raw_Customers!A1358</f>
        <v>C001357</v>
      </c>
      <c r="B1361" s="13" t="str">
        <f>Raw_Customers!B1358</f>
        <v>Amit Patel</v>
      </c>
      <c r="C1361" s="13" t="str">
        <f>Raw_Customers!E1358</f>
        <v>Pune</v>
      </c>
      <c r="D1361" s="13" t="str">
        <f>Raw_Customers!F1358</f>
        <v>Delhi NCR</v>
      </c>
      <c r="E1361" s="13" t="str">
        <f>Raw_Customers!H1358</f>
        <v>Active</v>
      </c>
      <c r="F1361" s="35">
        <f>Raw_Customers!G1358</f>
        <v>44880</v>
      </c>
      <c r="G1361" s="36">
        <f>IF(I1361=0,"",INT(_xlfn.MAXIFS(Raw_Recharges!$D$2:$D$3001,Raw_Recharges!$B$2:$B$3001,A1361)))</f>
        <v>46021</v>
      </c>
      <c r="H1361" s="12">
        <f>IF(I1361=0,"",RFM_Method!$C$5-G1361)</f>
        <v>33</v>
      </c>
      <c r="I1361" s="12">
        <f>COUNTIFS(Raw_Recharges!$B$2:$B$3001,A1361)</f>
        <v>2</v>
      </c>
      <c r="J1361" s="37">
        <f>IF(I1361=0,"",SUMIFS(Raw_Recharges!$E$2:$E$3001,Raw_Recharges!$B$2:$B$3001,A1361))</f>
        <v>598</v>
      </c>
      <c r="K1361" s="38">
        <f>IF(I1361=0,0,IF(H1361&lt;=RFM_Method!$C$22,5,IF(H1361&lt;=RFM_Method!$C$23,4,IF(H1361&lt;=RFM_Method!$C$24,3,IF(H1361&lt;=RFM_Method!$C$25,2,1)))))</f>
        <v>5</v>
      </c>
      <c r="L1361" s="38">
        <f>IF(I1361=0,0,IF(I1361&gt;=RFM_Method!$E$22,5,IF(I1361&gt;=RFM_Method!$E$23,4,IF(I1361&gt;=RFM_Method!$E$24,3,IF(I1361&gt;=RFM_Method!$E$25,2,1)))))</f>
        <v>2</v>
      </c>
      <c r="M1361" s="38">
        <f>IF(I1361=0,0,IF(J1361&gt;=RFM_Method!$D$25,5,IF(J1361&gt;=RFM_Method!$D$24,4,IF(J1361&gt;=RFM_Method!$D$23,3,IF(J1361&gt;=RFM_Method!$D$22,2,1)))))</f>
        <v>2</v>
      </c>
      <c r="N1361" s="38" t="str">
        <f t="shared" si="63"/>
        <v>522</v>
      </c>
      <c r="O1361" s="38">
        <f t="shared" si="64"/>
        <v>9</v>
      </c>
      <c r="P1361" s="38">
        <f t="shared" si="65"/>
        <v>2</v>
      </c>
      <c r="Q1361" s="12" t="str">
        <f>IF(I1361=0,"Never Recharged",INDEX(RFM_Method!$C$32:$G$36,6-K1361,P1361))</f>
        <v>Promising</v>
      </c>
      <c r="R1361" s="39">
        <f>SUMIFS(Raw_DataUsage!$D$2:$D$5001,Raw_DataUsage!$B$2:$B$5001,A1361)/1024</f>
        <v>0</v>
      </c>
      <c r="S1361" s="40">
        <f>SUMIFS(Raw_Calls!$D$2:$D$5001,Raw_Calls!$B$2:$B$5001,A1361)/60</f>
        <v>62.43333333333333</v>
      </c>
      <c r="T1361" s="38" t="str">
        <f>IF(COUNTIFS(Raw_Subscriptions!$B$2:$B$3001,A1361,Raw_Subscriptions!$F$2:$F$3001,"Active")&gt;0,"Yes","No")</f>
        <v>Yes</v>
      </c>
    </row>
    <row r="1362" spans="1:20" x14ac:dyDescent="0.3">
      <c r="A1362" s="13" t="str">
        <f>Raw_Customers!A1359</f>
        <v>C001358</v>
      </c>
      <c r="B1362" s="13" t="str">
        <f>Raw_Customers!B1359</f>
        <v>Raj Singh</v>
      </c>
      <c r="C1362" s="13" t="str">
        <f>Raw_Customers!E1359</f>
        <v>Mumbai</v>
      </c>
      <c r="D1362" s="13" t="str">
        <f>Raw_Customers!F1359</f>
        <v>Maharashtra</v>
      </c>
      <c r="E1362" s="13" t="str">
        <f>Raw_Customers!H1359</f>
        <v>Inactive</v>
      </c>
      <c r="F1362" s="35">
        <f>Raw_Customers!G1359</f>
        <v>45004</v>
      </c>
      <c r="G1362" s="36">
        <f>IF(I1362=0,"",INT(_xlfn.MAXIFS(Raw_Recharges!$D$2:$D$3001,Raw_Recharges!$B$2:$B$3001,A1362)))</f>
        <v>45938</v>
      </c>
      <c r="H1362" s="12">
        <f>IF(I1362=0,"",RFM_Method!$C$5-G1362)</f>
        <v>116</v>
      </c>
      <c r="I1362" s="12">
        <f>COUNTIFS(Raw_Recharges!$B$2:$B$3001,A1362)</f>
        <v>3</v>
      </c>
      <c r="J1362" s="37">
        <f>IF(I1362=0,"",SUMIFS(Raw_Recharges!$E$2:$E$3001,Raw_Recharges!$B$2:$B$3001,A1362))</f>
        <v>1497</v>
      </c>
      <c r="K1362" s="38">
        <f>IF(I1362=0,0,IF(H1362&lt;=RFM_Method!$C$22,5,IF(H1362&lt;=RFM_Method!$C$23,4,IF(H1362&lt;=RFM_Method!$C$24,3,IF(H1362&lt;=RFM_Method!$C$25,2,1)))))</f>
        <v>3</v>
      </c>
      <c r="L1362" s="38">
        <f>IF(I1362=0,0,IF(I1362&gt;=RFM_Method!$E$22,5,IF(I1362&gt;=RFM_Method!$E$23,4,IF(I1362&gt;=RFM_Method!$E$24,3,IF(I1362&gt;=RFM_Method!$E$25,2,1)))))</f>
        <v>3</v>
      </c>
      <c r="M1362" s="38">
        <f>IF(I1362=0,0,IF(J1362&gt;=RFM_Method!$D$25,5,IF(J1362&gt;=RFM_Method!$D$24,4,IF(J1362&gt;=RFM_Method!$D$23,3,IF(J1362&gt;=RFM_Method!$D$22,2,1)))))</f>
        <v>4</v>
      </c>
      <c r="N1362" s="38" t="str">
        <f t="shared" si="63"/>
        <v>334</v>
      </c>
      <c r="O1362" s="38">
        <f t="shared" si="64"/>
        <v>10</v>
      </c>
      <c r="P1362" s="38">
        <f t="shared" si="65"/>
        <v>4</v>
      </c>
      <c r="Q1362" s="12" t="str">
        <f>IF(I1362=0,"Never Recharged",INDEX(RFM_Method!$C$32:$G$36,6-K1362,P1362))</f>
        <v>Loyal Customers</v>
      </c>
      <c r="R1362" s="39">
        <f>SUMIFS(Raw_DataUsage!$D$2:$D$5001,Raw_DataUsage!$B$2:$B$5001,A1362)/1024</f>
        <v>1.0462304687499999</v>
      </c>
      <c r="S1362" s="40">
        <f>SUMIFS(Raw_Calls!$D$2:$D$5001,Raw_Calls!$B$2:$B$5001,A1362)/60</f>
        <v>120.86666666666666</v>
      </c>
      <c r="T1362" s="38" t="str">
        <f>IF(COUNTIFS(Raw_Subscriptions!$B$2:$B$3001,A1362,Raw_Subscriptions!$F$2:$F$3001,"Active")&gt;0,"Yes","No")</f>
        <v>No</v>
      </c>
    </row>
    <row r="1363" spans="1:20" x14ac:dyDescent="0.3">
      <c r="A1363" s="13" t="str">
        <f>Raw_Customers!A1360</f>
        <v>C001359</v>
      </c>
      <c r="B1363" s="13" t="str">
        <f>Raw_Customers!B1360</f>
        <v>Vikram Mishra</v>
      </c>
      <c r="C1363" s="13" t="str">
        <f>Raw_Customers!E1360</f>
        <v>Hyderabad</v>
      </c>
      <c r="D1363" s="13" t="str">
        <f>Raw_Customers!F1360</f>
        <v>West Bengal</v>
      </c>
      <c r="E1363" s="13" t="str">
        <f>Raw_Customers!H1360</f>
        <v>Active</v>
      </c>
      <c r="F1363" s="35">
        <f>Raw_Customers!G1360</f>
        <v>45618</v>
      </c>
      <c r="G1363" s="36">
        <f>IF(I1363=0,"",INT(_xlfn.MAXIFS(Raw_Recharges!$D$2:$D$3001,Raw_Recharges!$B$2:$B$3001,A1363)))</f>
        <v>45898</v>
      </c>
      <c r="H1363" s="12">
        <f>IF(I1363=0,"",RFM_Method!$C$5-G1363)</f>
        <v>156</v>
      </c>
      <c r="I1363" s="12">
        <f>COUNTIFS(Raw_Recharges!$B$2:$B$3001,A1363)</f>
        <v>1</v>
      </c>
      <c r="J1363" s="37">
        <f>IF(I1363=0,"",SUMIFS(Raw_Recharges!$E$2:$E$3001,Raw_Recharges!$B$2:$B$3001,A1363))</f>
        <v>2999</v>
      </c>
      <c r="K1363" s="38">
        <f>IF(I1363=0,0,IF(H1363&lt;=RFM_Method!$C$22,5,IF(H1363&lt;=RFM_Method!$C$23,4,IF(H1363&lt;=RFM_Method!$C$24,3,IF(H1363&lt;=RFM_Method!$C$25,2,1)))))</f>
        <v>2</v>
      </c>
      <c r="L1363" s="38">
        <f>IF(I1363=0,0,IF(I1363&gt;=RFM_Method!$E$22,5,IF(I1363&gt;=RFM_Method!$E$23,4,IF(I1363&gt;=RFM_Method!$E$24,3,IF(I1363&gt;=RFM_Method!$E$25,2,1)))))</f>
        <v>1</v>
      </c>
      <c r="M1363" s="38">
        <f>IF(I1363=0,0,IF(J1363&gt;=RFM_Method!$D$25,5,IF(J1363&gt;=RFM_Method!$D$24,4,IF(J1363&gt;=RFM_Method!$D$23,3,IF(J1363&gt;=RFM_Method!$D$22,2,1)))))</f>
        <v>5</v>
      </c>
      <c r="N1363" s="38" t="str">
        <f t="shared" si="63"/>
        <v>215</v>
      </c>
      <c r="O1363" s="38">
        <f t="shared" si="64"/>
        <v>8</v>
      </c>
      <c r="P1363" s="38">
        <f t="shared" si="65"/>
        <v>3</v>
      </c>
      <c r="Q1363" s="12" t="str">
        <f>IF(I1363=0,"Never Recharged",INDEX(RFM_Method!$C$32:$G$36,6-K1363,P1363))</f>
        <v>At Risk</v>
      </c>
      <c r="R1363" s="39">
        <f>SUMIFS(Raw_DataUsage!$D$2:$D$5001,Raw_DataUsage!$B$2:$B$5001,A1363)/1024</f>
        <v>9.3510546874999996</v>
      </c>
      <c r="S1363" s="40">
        <f>SUMIFS(Raw_Calls!$D$2:$D$5001,Raw_Calls!$B$2:$B$5001,A1363)/60</f>
        <v>41.016666666666666</v>
      </c>
      <c r="T1363" s="38" t="str">
        <f>IF(COUNTIFS(Raw_Subscriptions!$B$2:$B$3001,A1363,Raw_Subscriptions!$F$2:$F$3001,"Active")&gt;0,"Yes","No")</f>
        <v>No</v>
      </c>
    </row>
    <row r="1364" spans="1:20" x14ac:dyDescent="0.3">
      <c r="A1364" s="13" t="str">
        <f>Raw_Customers!A1361</f>
        <v>C001360</v>
      </c>
      <c r="B1364" s="13" t="str">
        <f>Raw_Customers!B1361</f>
        <v>Suresh Sharma</v>
      </c>
      <c r="C1364" s="13" t="str">
        <f>Raw_Customers!E1361</f>
        <v>Hyderabad</v>
      </c>
      <c r="D1364" s="13" t="str">
        <f>Raw_Customers!F1361</f>
        <v>Gujarat</v>
      </c>
      <c r="E1364" s="13" t="str">
        <f>Raw_Customers!H1361</f>
        <v>Active</v>
      </c>
      <c r="F1364" s="35">
        <f>Raw_Customers!G1361</f>
        <v>45070</v>
      </c>
      <c r="G1364" s="36" t="str">
        <f>IF(I1364=0,"",INT(_xlfn.MAXIFS(Raw_Recharges!$D$2:$D$3001,Raw_Recharges!$B$2:$B$3001,A1364)))</f>
        <v/>
      </c>
      <c r="H1364" s="12" t="str">
        <f>IF(I1364=0,"",RFM_Method!$C$5-G1364)</f>
        <v/>
      </c>
      <c r="I1364" s="12">
        <f>COUNTIFS(Raw_Recharges!$B$2:$B$3001,A1364)</f>
        <v>0</v>
      </c>
      <c r="J1364" s="37" t="str">
        <f>IF(I1364=0,"",SUMIFS(Raw_Recharges!$E$2:$E$3001,Raw_Recharges!$B$2:$B$3001,A1364))</f>
        <v/>
      </c>
      <c r="K1364" s="38">
        <f>IF(I1364=0,0,IF(H1364&lt;=RFM_Method!$C$22,5,IF(H1364&lt;=RFM_Method!$C$23,4,IF(H1364&lt;=RFM_Method!$C$24,3,IF(H1364&lt;=RFM_Method!$C$25,2,1)))))</f>
        <v>0</v>
      </c>
      <c r="L1364" s="38">
        <f>IF(I1364=0,0,IF(I1364&gt;=RFM_Method!$E$22,5,IF(I1364&gt;=RFM_Method!$E$23,4,IF(I1364&gt;=RFM_Method!$E$24,3,IF(I1364&gt;=RFM_Method!$E$25,2,1)))))</f>
        <v>0</v>
      </c>
      <c r="M1364" s="38">
        <f>IF(I1364=0,0,IF(J1364&gt;=RFM_Method!$D$25,5,IF(J1364&gt;=RFM_Method!$D$24,4,IF(J1364&gt;=RFM_Method!$D$23,3,IF(J1364&gt;=RFM_Method!$D$22,2,1)))))</f>
        <v>0</v>
      </c>
      <c r="N1364" s="38" t="str">
        <f t="shared" si="63"/>
        <v>000</v>
      </c>
      <c r="O1364" s="38">
        <f t="shared" si="64"/>
        <v>0</v>
      </c>
      <c r="P1364" s="38">
        <f t="shared" si="65"/>
        <v>0</v>
      </c>
      <c r="Q1364" s="12" t="str">
        <f>IF(I1364=0,"Never Recharged",INDEX(RFM_Method!$C$32:$G$36,6-K1364,P1364))</f>
        <v>Never Recharged</v>
      </c>
      <c r="R1364" s="39">
        <f>SUMIFS(Raw_DataUsage!$D$2:$D$5001,Raw_DataUsage!$B$2:$B$5001,A1364)/1024</f>
        <v>2.9726269531249998</v>
      </c>
      <c r="S1364" s="40">
        <f>SUMIFS(Raw_Calls!$D$2:$D$5001,Raw_Calls!$B$2:$B$5001,A1364)/60</f>
        <v>0.4</v>
      </c>
      <c r="T1364" s="38" t="str">
        <f>IF(COUNTIFS(Raw_Subscriptions!$B$2:$B$3001,A1364,Raw_Subscriptions!$F$2:$F$3001,"Active")&gt;0,"Yes","No")</f>
        <v>No</v>
      </c>
    </row>
    <row r="1365" spans="1:20" x14ac:dyDescent="0.3">
      <c r="A1365" s="13" t="str">
        <f>Raw_Customers!A1362</f>
        <v>C001361</v>
      </c>
      <c r="B1365" s="13" t="str">
        <f>Raw_Customers!B1362</f>
        <v>Anita Mishra</v>
      </c>
      <c r="C1365" s="13" t="str">
        <f>Raw_Customers!E1362</f>
        <v>Mumbai</v>
      </c>
      <c r="D1365" s="13" t="str">
        <f>Raw_Customers!F1362</f>
        <v>Gujarat</v>
      </c>
      <c r="E1365" s="13" t="str">
        <f>Raw_Customers!H1362</f>
        <v>Active</v>
      </c>
      <c r="F1365" s="35">
        <f>Raw_Customers!G1362</f>
        <v>45754</v>
      </c>
      <c r="G1365" s="36">
        <f>IF(I1365=0,"",INT(_xlfn.MAXIFS(Raw_Recharges!$D$2:$D$3001,Raw_Recharges!$B$2:$B$3001,A1365)))</f>
        <v>45924</v>
      </c>
      <c r="H1365" s="12">
        <f>IF(I1365=0,"",RFM_Method!$C$5-G1365)</f>
        <v>130</v>
      </c>
      <c r="I1365" s="12">
        <f>COUNTIFS(Raw_Recharges!$B$2:$B$3001,A1365)</f>
        <v>1</v>
      </c>
      <c r="J1365" s="37">
        <f>IF(I1365=0,"",SUMIFS(Raw_Recharges!$E$2:$E$3001,Raw_Recharges!$B$2:$B$3001,A1365))</f>
        <v>479</v>
      </c>
      <c r="K1365" s="38">
        <f>IF(I1365=0,0,IF(H1365&lt;=RFM_Method!$C$22,5,IF(H1365&lt;=RFM_Method!$C$23,4,IF(H1365&lt;=RFM_Method!$C$24,3,IF(H1365&lt;=RFM_Method!$C$25,2,1)))))</f>
        <v>3</v>
      </c>
      <c r="L1365" s="38">
        <f>IF(I1365=0,0,IF(I1365&gt;=RFM_Method!$E$22,5,IF(I1365&gt;=RFM_Method!$E$23,4,IF(I1365&gt;=RFM_Method!$E$24,3,IF(I1365&gt;=RFM_Method!$E$25,2,1)))))</f>
        <v>1</v>
      </c>
      <c r="M1365" s="38">
        <f>IF(I1365=0,0,IF(J1365&gt;=RFM_Method!$D$25,5,IF(J1365&gt;=RFM_Method!$D$24,4,IF(J1365&gt;=RFM_Method!$D$23,3,IF(J1365&gt;=RFM_Method!$D$22,2,1)))))</f>
        <v>2</v>
      </c>
      <c r="N1365" s="38" t="str">
        <f t="shared" si="63"/>
        <v>312</v>
      </c>
      <c r="O1365" s="38">
        <f t="shared" si="64"/>
        <v>6</v>
      </c>
      <c r="P1365" s="38">
        <f t="shared" si="65"/>
        <v>2</v>
      </c>
      <c r="Q1365" s="12" t="str">
        <f>IF(I1365=0,"Never Recharged",INDEX(RFM_Method!$C$32:$G$36,6-K1365,P1365))</f>
        <v>Need Attention</v>
      </c>
      <c r="R1365" s="39">
        <f>SUMIFS(Raw_DataUsage!$D$2:$D$5001,Raw_DataUsage!$B$2:$B$5001,A1365)/1024</f>
        <v>1.0459960937500001</v>
      </c>
      <c r="S1365" s="40">
        <f>SUMIFS(Raw_Calls!$D$2:$D$5001,Raw_Calls!$B$2:$B$5001,A1365)/60</f>
        <v>179.5</v>
      </c>
      <c r="T1365" s="38" t="str">
        <f>IF(COUNTIFS(Raw_Subscriptions!$B$2:$B$3001,A1365,Raw_Subscriptions!$F$2:$F$3001,"Active")&gt;0,"Yes","No")</f>
        <v>No</v>
      </c>
    </row>
    <row r="1366" spans="1:20" x14ac:dyDescent="0.3">
      <c r="A1366" s="13" t="str">
        <f>Raw_Customers!A1363</f>
        <v>C001362</v>
      </c>
      <c r="B1366" s="13" t="str">
        <f>Raw_Customers!B1363</f>
        <v>Simran Reddy</v>
      </c>
      <c r="C1366" s="13" t="str">
        <f>Raw_Customers!E1363</f>
        <v>Bangalore</v>
      </c>
      <c r="D1366" s="13" t="str">
        <f>Raw_Customers!F1363</f>
        <v>UP East</v>
      </c>
      <c r="E1366" s="13" t="str">
        <f>Raw_Customers!H1363</f>
        <v>Active</v>
      </c>
      <c r="F1366" s="35">
        <f>Raw_Customers!G1363</f>
        <v>45199</v>
      </c>
      <c r="G1366" s="36" t="str">
        <f>IF(I1366=0,"",INT(_xlfn.MAXIFS(Raw_Recharges!$D$2:$D$3001,Raw_Recharges!$B$2:$B$3001,A1366)))</f>
        <v/>
      </c>
      <c r="H1366" s="12" t="str">
        <f>IF(I1366=0,"",RFM_Method!$C$5-G1366)</f>
        <v/>
      </c>
      <c r="I1366" s="12">
        <f>COUNTIFS(Raw_Recharges!$B$2:$B$3001,A1366)</f>
        <v>0</v>
      </c>
      <c r="J1366" s="37" t="str">
        <f>IF(I1366=0,"",SUMIFS(Raw_Recharges!$E$2:$E$3001,Raw_Recharges!$B$2:$B$3001,A1366))</f>
        <v/>
      </c>
      <c r="K1366" s="38">
        <f>IF(I1366=0,0,IF(H1366&lt;=RFM_Method!$C$22,5,IF(H1366&lt;=RFM_Method!$C$23,4,IF(H1366&lt;=RFM_Method!$C$24,3,IF(H1366&lt;=RFM_Method!$C$25,2,1)))))</f>
        <v>0</v>
      </c>
      <c r="L1366" s="38">
        <f>IF(I1366=0,0,IF(I1366&gt;=RFM_Method!$E$22,5,IF(I1366&gt;=RFM_Method!$E$23,4,IF(I1366&gt;=RFM_Method!$E$24,3,IF(I1366&gt;=RFM_Method!$E$25,2,1)))))</f>
        <v>0</v>
      </c>
      <c r="M1366" s="38">
        <f>IF(I1366=0,0,IF(J1366&gt;=RFM_Method!$D$25,5,IF(J1366&gt;=RFM_Method!$D$24,4,IF(J1366&gt;=RFM_Method!$D$23,3,IF(J1366&gt;=RFM_Method!$D$22,2,1)))))</f>
        <v>0</v>
      </c>
      <c r="N1366" s="38" t="str">
        <f t="shared" si="63"/>
        <v>000</v>
      </c>
      <c r="O1366" s="38">
        <f t="shared" si="64"/>
        <v>0</v>
      </c>
      <c r="P1366" s="38">
        <f t="shared" si="65"/>
        <v>0</v>
      </c>
      <c r="Q1366" s="12" t="str">
        <f>IF(I1366=0,"Never Recharged",INDEX(RFM_Method!$C$32:$G$36,6-K1366,P1366))</f>
        <v>Never Recharged</v>
      </c>
      <c r="R1366" s="39">
        <f>SUMIFS(Raw_DataUsage!$D$2:$D$5001,Raw_DataUsage!$B$2:$B$5001,A1366)/1024</f>
        <v>0</v>
      </c>
      <c r="S1366" s="40">
        <f>SUMIFS(Raw_Calls!$D$2:$D$5001,Raw_Calls!$B$2:$B$5001,A1366)/60</f>
        <v>0</v>
      </c>
      <c r="T1366" s="38" t="str">
        <f>IF(COUNTIFS(Raw_Subscriptions!$B$2:$B$3001,A1366,Raw_Subscriptions!$F$2:$F$3001,"Active")&gt;0,"Yes","No")</f>
        <v>No</v>
      </c>
    </row>
    <row r="1367" spans="1:20" x14ac:dyDescent="0.3">
      <c r="A1367" s="13" t="str">
        <f>Raw_Customers!A1364</f>
        <v>C001363</v>
      </c>
      <c r="B1367" s="13" t="str">
        <f>Raw_Customers!B1364</f>
        <v>Priya Mishra</v>
      </c>
      <c r="C1367" s="13" t="str">
        <f>Raw_Customers!E1364</f>
        <v>Bangalore</v>
      </c>
      <c r="D1367" s="13" t="str">
        <f>Raw_Customers!F1364</f>
        <v>Tamil Nadu</v>
      </c>
      <c r="E1367" s="13" t="str">
        <f>Raw_Customers!H1364</f>
        <v>Active</v>
      </c>
      <c r="F1367" s="35">
        <f>Raw_Customers!G1364</f>
        <v>44333</v>
      </c>
      <c r="G1367" s="36">
        <f>IF(I1367=0,"",INT(_xlfn.MAXIFS(Raw_Recharges!$D$2:$D$3001,Raw_Recharges!$B$2:$B$3001,A1367)))</f>
        <v>45824</v>
      </c>
      <c r="H1367" s="12">
        <f>IF(I1367=0,"",RFM_Method!$C$5-G1367)</f>
        <v>230</v>
      </c>
      <c r="I1367" s="12">
        <f>COUNTIFS(Raw_Recharges!$B$2:$B$3001,A1367)</f>
        <v>1</v>
      </c>
      <c r="J1367" s="37">
        <f>IF(I1367=0,"",SUMIFS(Raw_Recharges!$E$2:$E$3001,Raw_Recharges!$B$2:$B$3001,A1367))</f>
        <v>499</v>
      </c>
      <c r="K1367" s="38">
        <f>IF(I1367=0,0,IF(H1367&lt;=RFM_Method!$C$22,5,IF(H1367&lt;=RFM_Method!$C$23,4,IF(H1367&lt;=RFM_Method!$C$24,3,IF(H1367&lt;=RFM_Method!$C$25,2,1)))))</f>
        <v>2</v>
      </c>
      <c r="L1367" s="38">
        <f>IF(I1367=0,0,IF(I1367&gt;=RFM_Method!$E$22,5,IF(I1367&gt;=RFM_Method!$E$23,4,IF(I1367&gt;=RFM_Method!$E$24,3,IF(I1367&gt;=RFM_Method!$E$25,2,1)))))</f>
        <v>1</v>
      </c>
      <c r="M1367" s="38">
        <f>IF(I1367=0,0,IF(J1367&gt;=RFM_Method!$D$25,5,IF(J1367&gt;=RFM_Method!$D$24,4,IF(J1367&gt;=RFM_Method!$D$23,3,IF(J1367&gt;=RFM_Method!$D$22,2,1)))))</f>
        <v>2</v>
      </c>
      <c r="N1367" s="38" t="str">
        <f t="shared" si="63"/>
        <v>212</v>
      </c>
      <c r="O1367" s="38">
        <f t="shared" si="64"/>
        <v>5</v>
      </c>
      <c r="P1367" s="38">
        <f t="shared" si="65"/>
        <v>2</v>
      </c>
      <c r="Q1367" s="12" t="str">
        <f>IF(I1367=0,"Never Recharged",INDEX(RFM_Method!$C$32:$G$36,6-K1367,P1367))</f>
        <v>About to Sleep</v>
      </c>
      <c r="R1367" s="39">
        <f>SUMIFS(Raw_DataUsage!$D$2:$D$5001,Raw_DataUsage!$B$2:$B$5001,A1367)/1024</f>
        <v>4.03853515625</v>
      </c>
      <c r="S1367" s="40">
        <f>SUMIFS(Raw_Calls!$D$2:$D$5001,Raw_Calls!$B$2:$B$5001,A1367)/60</f>
        <v>0</v>
      </c>
      <c r="T1367" s="38" t="str">
        <f>IF(COUNTIFS(Raw_Subscriptions!$B$2:$B$3001,A1367,Raw_Subscriptions!$F$2:$F$3001,"Active")&gt;0,"Yes","No")</f>
        <v>Yes</v>
      </c>
    </row>
    <row r="1368" spans="1:20" x14ac:dyDescent="0.3">
      <c r="A1368" s="13" t="str">
        <f>Raw_Customers!A1365</f>
        <v>C001364</v>
      </c>
      <c r="B1368" s="13" t="str">
        <f>Raw_Customers!B1365</f>
        <v>Simran Mishra</v>
      </c>
      <c r="C1368" s="13" t="str">
        <f>Raw_Customers!E1365</f>
        <v>Delhi</v>
      </c>
      <c r="D1368" s="13" t="str">
        <f>Raw_Customers!F1365</f>
        <v>Mumbai</v>
      </c>
      <c r="E1368" s="13" t="str">
        <f>Raw_Customers!H1365</f>
        <v>Active</v>
      </c>
      <c r="F1368" s="35">
        <f>Raw_Customers!G1365</f>
        <v>44611</v>
      </c>
      <c r="G1368" s="36">
        <f>IF(I1368=0,"",INT(_xlfn.MAXIFS(Raw_Recharges!$D$2:$D$3001,Raw_Recharges!$B$2:$B$3001,A1368)))</f>
        <v>45775</v>
      </c>
      <c r="H1368" s="12">
        <f>IF(I1368=0,"",RFM_Method!$C$5-G1368)</f>
        <v>279</v>
      </c>
      <c r="I1368" s="12">
        <f>COUNTIFS(Raw_Recharges!$B$2:$B$3001,A1368)</f>
        <v>1</v>
      </c>
      <c r="J1368" s="37">
        <f>IF(I1368=0,"",SUMIFS(Raw_Recharges!$E$2:$E$3001,Raw_Recharges!$B$2:$B$3001,A1368))</f>
        <v>999</v>
      </c>
      <c r="K1368" s="38">
        <f>IF(I1368=0,0,IF(H1368&lt;=RFM_Method!$C$22,5,IF(H1368&lt;=RFM_Method!$C$23,4,IF(H1368&lt;=RFM_Method!$C$24,3,IF(H1368&lt;=RFM_Method!$C$25,2,1)))))</f>
        <v>1</v>
      </c>
      <c r="L1368" s="38">
        <f>IF(I1368=0,0,IF(I1368&gt;=RFM_Method!$E$22,5,IF(I1368&gt;=RFM_Method!$E$23,4,IF(I1368&gt;=RFM_Method!$E$24,3,IF(I1368&gt;=RFM_Method!$E$25,2,1)))))</f>
        <v>1</v>
      </c>
      <c r="M1368" s="38">
        <f>IF(I1368=0,0,IF(J1368&gt;=RFM_Method!$D$25,5,IF(J1368&gt;=RFM_Method!$D$24,4,IF(J1368&gt;=RFM_Method!$D$23,3,IF(J1368&gt;=RFM_Method!$D$22,2,1)))))</f>
        <v>3</v>
      </c>
      <c r="N1368" s="38" t="str">
        <f t="shared" si="63"/>
        <v>113</v>
      </c>
      <c r="O1368" s="38">
        <f t="shared" si="64"/>
        <v>5</v>
      </c>
      <c r="P1368" s="38">
        <f t="shared" si="65"/>
        <v>2</v>
      </c>
      <c r="Q1368" s="12" t="str">
        <f>IF(I1368=0,"Never Recharged",INDEX(RFM_Method!$C$32:$G$36,6-K1368,P1368))</f>
        <v>Hibernating</v>
      </c>
      <c r="R1368" s="39">
        <f>SUMIFS(Raw_DataUsage!$D$2:$D$5001,Raw_DataUsage!$B$2:$B$5001,A1368)/1024</f>
        <v>3.6107519531249999</v>
      </c>
      <c r="S1368" s="40">
        <f>SUMIFS(Raw_Calls!$D$2:$D$5001,Raw_Calls!$B$2:$B$5001,A1368)/60</f>
        <v>45.133333333333333</v>
      </c>
      <c r="T1368" s="38" t="str">
        <f>IF(COUNTIFS(Raw_Subscriptions!$B$2:$B$3001,A1368,Raw_Subscriptions!$F$2:$F$3001,"Active")&gt;0,"Yes","No")</f>
        <v>No</v>
      </c>
    </row>
    <row r="1369" spans="1:20" x14ac:dyDescent="0.3">
      <c r="A1369" s="13" t="str">
        <f>Raw_Customers!A1366</f>
        <v>C001365</v>
      </c>
      <c r="B1369" s="13" t="str">
        <f>Raw_Customers!B1366</f>
        <v>Pooja Jha</v>
      </c>
      <c r="C1369" s="13" t="str">
        <f>Raw_Customers!E1366</f>
        <v>Bangalore</v>
      </c>
      <c r="D1369" s="13" t="str">
        <f>Raw_Customers!F1366</f>
        <v>UP West</v>
      </c>
      <c r="E1369" s="13" t="str">
        <f>Raw_Customers!H1366</f>
        <v>Active</v>
      </c>
      <c r="F1369" s="35">
        <f>Raw_Customers!G1366</f>
        <v>44479</v>
      </c>
      <c r="G1369" s="36">
        <f>IF(I1369=0,"",INT(_xlfn.MAXIFS(Raw_Recharges!$D$2:$D$3001,Raw_Recharges!$B$2:$B$3001,A1369)))</f>
        <v>46012</v>
      </c>
      <c r="H1369" s="12">
        <f>IF(I1369=0,"",RFM_Method!$C$5-G1369)</f>
        <v>42</v>
      </c>
      <c r="I1369" s="12">
        <f>COUNTIFS(Raw_Recharges!$B$2:$B$3001,A1369)</f>
        <v>3</v>
      </c>
      <c r="J1369" s="37">
        <f>IF(I1369=0,"",SUMIFS(Raw_Recharges!$E$2:$E$3001,Raw_Recharges!$B$2:$B$3001,A1369))</f>
        <v>3597</v>
      </c>
      <c r="K1369" s="38">
        <f>IF(I1369=0,0,IF(H1369&lt;=RFM_Method!$C$22,5,IF(H1369&lt;=RFM_Method!$C$23,4,IF(H1369&lt;=RFM_Method!$C$24,3,IF(H1369&lt;=RFM_Method!$C$25,2,1)))))</f>
        <v>4</v>
      </c>
      <c r="L1369" s="38">
        <f>IF(I1369=0,0,IF(I1369&gt;=RFM_Method!$E$22,5,IF(I1369&gt;=RFM_Method!$E$23,4,IF(I1369&gt;=RFM_Method!$E$24,3,IF(I1369&gt;=RFM_Method!$E$25,2,1)))))</f>
        <v>3</v>
      </c>
      <c r="M1369" s="38">
        <f>IF(I1369=0,0,IF(J1369&gt;=RFM_Method!$D$25,5,IF(J1369&gt;=RFM_Method!$D$24,4,IF(J1369&gt;=RFM_Method!$D$23,3,IF(J1369&gt;=RFM_Method!$D$22,2,1)))))</f>
        <v>5</v>
      </c>
      <c r="N1369" s="38" t="str">
        <f t="shared" si="63"/>
        <v>435</v>
      </c>
      <c r="O1369" s="38">
        <f t="shared" si="64"/>
        <v>12</v>
      </c>
      <c r="P1369" s="38">
        <f t="shared" si="65"/>
        <v>4</v>
      </c>
      <c r="Q1369" s="12" t="str">
        <f>IF(I1369=0,"Never Recharged",INDEX(RFM_Method!$C$32:$G$36,6-K1369,P1369))</f>
        <v>Loyal Customers</v>
      </c>
      <c r="R1369" s="39">
        <f>SUMIFS(Raw_DataUsage!$D$2:$D$5001,Raw_DataUsage!$B$2:$B$5001,A1369)/1024</f>
        <v>2.1164843749999998</v>
      </c>
      <c r="S1369" s="40">
        <f>SUMIFS(Raw_Calls!$D$2:$D$5001,Raw_Calls!$B$2:$B$5001,A1369)/60</f>
        <v>0</v>
      </c>
      <c r="T1369" s="38" t="str">
        <f>IF(COUNTIFS(Raw_Subscriptions!$B$2:$B$3001,A1369,Raw_Subscriptions!$F$2:$F$3001,"Active")&gt;0,"Yes","No")</f>
        <v>Yes</v>
      </c>
    </row>
    <row r="1370" spans="1:20" x14ac:dyDescent="0.3">
      <c r="A1370" s="13" t="str">
        <f>Raw_Customers!A1367</f>
        <v>C001366</v>
      </c>
      <c r="B1370" s="13" t="str">
        <f>Raw_Customers!B1367</f>
        <v>Suresh Khan</v>
      </c>
      <c r="C1370" s="13" t="str">
        <f>Raw_Customers!E1367</f>
        <v>Delhi</v>
      </c>
      <c r="D1370" s="13" t="str">
        <f>Raw_Customers!F1367</f>
        <v>Karnataka</v>
      </c>
      <c r="E1370" s="13" t="str">
        <f>Raw_Customers!H1367</f>
        <v>Inactive</v>
      </c>
      <c r="F1370" s="35">
        <f>Raw_Customers!G1367</f>
        <v>45075</v>
      </c>
      <c r="G1370" s="36">
        <f>IF(I1370=0,"",INT(_xlfn.MAXIFS(Raw_Recharges!$D$2:$D$3001,Raw_Recharges!$B$2:$B$3001,A1370)))</f>
        <v>45970</v>
      </c>
      <c r="H1370" s="12">
        <f>IF(I1370=0,"",RFM_Method!$C$5-G1370)</f>
        <v>84</v>
      </c>
      <c r="I1370" s="12">
        <f>COUNTIFS(Raw_Recharges!$B$2:$B$3001,A1370)</f>
        <v>1</v>
      </c>
      <c r="J1370" s="37">
        <f>IF(I1370=0,"",SUMIFS(Raw_Recharges!$E$2:$E$3001,Raw_Recharges!$B$2:$B$3001,A1370))</f>
        <v>2999</v>
      </c>
      <c r="K1370" s="38">
        <f>IF(I1370=0,0,IF(H1370&lt;=RFM_Method!$C$22,5,IF(H1370&lt;=RFM_Method!$C$23,4,IF(H1370&lt;=RFM_Method!$C$24,3,IF(H1370&lt;=RFM_Method!$C$25,2,1)))))</f>
        <v>3</v>
      </c>
      <c r="L1370" s="38">
        <f>IF(I1370=0,0,IF(I1370&gt;=RFM_Method!$E$22,5,IF(I1370&gt;=RFM_Method!$E$23,4,IF(I1370&gt;=RFM_Method!$E$24,3,IF(I1370&gt;=RFM_Method!$E$25,2,1)))))</f>
        <v>1</v>
      </c>
      <c r="M1370" s="38">
        <f>IF(I1370=0,0,IF(J1370&gt;=RFM_Method!$D$25,5,IF(J1370&gt;=RFM_Method!$D$24,4,IF(J1370&gt;=RFM_Method!$D$23,3,IF(J1370&gt;=RFM_Method!$D$22,2,1)))))</f>
        <v>5</v>
      </c>
      <c r="N1370" s="38" t="str">
        <f t="shared" si="63"/>
        <v>315</v>
      </c>
      <c r="O1370" s="38">
        <f t="shared" si="64"/>
        <v>9</v>
      </c>
      <c r="P1370" s="38">
        <f t="shared" si="65"/>
        <v>3</v>
      </c>
      <c r="Q1370" s="12" t="str">
        <f>IF(I1370=0,"Never Recharged",INDEX(RFM_Method!$C$32:$G$36,6-K1370,P1370))</f>
        <v>Need Attention</v>
      </c>
      <c r="R1370" s="39">
        <f>SUMIFS(Raw_DataUsage!$D$2:$D$5001,Raw_DataUsage!$B$2:$B$5001,A1370)/1024</f>
        <v>2.1722363281249999</v>
      </c>
      <c r="S1370" s="40">
        <f>SUMIFS(Raw_Calls!$D$2:$D$5001,Raw_Calls!$B$2:$B$5001,A1370)/60</f>
        <v>60.18333333333333</v>
      </c>
      <c r="T1370" s="38" t="str">
        <f>IF(COUNTIFS(Raw_Subscriptions!$B$2:$B$3001,A1370,Raw_Subscriptions!$F$2:$F$3001,"Active")&gt;0,"Yes","No")</f>
        <v>No</v>
      </c>
    </row>
    <row r="1371" spans="1:20" x14ac:dyDescent="0.3">
      <c r="A1371" s="13" t="str">
        <f>Raw_Customers!A1368</f>
        <v>C001367</v>
      </c>
      <c r="B1371" s="13" t="str">
        <f>Raw_Customers!B1368</f>
        <v>Simran Jha</v>
      </c>
      <c r="C1371" s="13" t="str">
        <f>Raw_Customers!E1368</f>
        <v>Mumbai</v>
      </c>
      <c r="D1371" s="13" t="str">
        <f>Raw_Customers!F1368</f>
        <v>Andhra Pradesh</v>
      </c>
      <c r="E1371" s="13" t="str">
        <f>Raw_Customers!H1368</f>
        <v>Active</v>
      </c>
      <c r="F1371" s="35">
        <f>Raw_Customers!G1368</f>
        <v>44769</v>
      </c>
      <c r="G1371" s="36" t="str">
        <f>IF(I1371=0,"",INT(_xlfn.MAXIFS(Raw_Recharges!$D$2:$D$3001,Raw_Recharges!$B$2:$B$3001,A1371)))</f>
        <v/>
      </c>
      <c r="H1371" s="12" t="str">
        <f>IF(I1371=0,"",RFM_Method!$C$5-G1371)</f>
        <v/>
      </c>
      <c r="I1371" s="12">
        <f>COUNTIFS(Raw_Recharges!$B$2:$B$3001,A1371)</f>
        <v>0</v>
      </c>
      <c r="J1371" s="37" t="str">
        <f>IF(I1371=0,"",SUMIFS(Raw_Recharges!$E$2:$E$3001,Raw_Recharges!$B$2:$B$3001,A1371))</f>
        <v/>
      </c>
      <c r="K1371" s="38">
        <f>IF(I1371=0,0,IF(H1371&lt;=RFM_Method!$C$22,5,IF(H1371&lt;=RFM_Method!$C$23,4,IF(H1371&lt;=RFM_Method!$C$24,3,IF(H1371&lt;=RFM_Method!$C$25,2,1)))))</f>
        <v>0</v>
      </c>
      <c r="L1371" s="38">
        <f>IF(I1371=0,0,IF(I1371&gt;=RFM_Method!$E$22,5,IF(I1371&gt;=RFM_Method!$E$23,4,IF(I1371&gt;=RFM_Method!$E$24,3,IF(I1371&gt;=RFM_Method!$E$25,2,1)))))</f>
        <v>0</v>
      </c>
      <c r="M1371" s="38">
        <f>IF(I1371=0,0,IF(J1371&gt;=RFM_Method!$D$25,5,IF(J1371&gt;=RFM_Method!$D$24,4,IF(J1371&gt;=RFM_Method!$D$23,3,IF(J1371&gt;=RFM_Method!$D$22,2,1)))))</f>
        <v>0</v>
      </c>
      <c r="N1371" s="38" t="str">
        <f t="shared" si="63"/>
        <v>000</v>
      </c>
      <c r="O1371" s="38">
        <f t="shared" si="64"/>
        <v>0</v>
      </c>
      <c r="P1371" s="38">
        <f t="shared" si="65"/>
        <v>0</v>
      </c>
      <c r="Q1371" s="12" t="str">
        <f>IF(I1371=0,"Never Recharged",INDEX(RFM_Method!$C$32:$G$36,6-K1371,P1371))</f>
        <v>Never Recharged</v>
      </c>
      <c r="R1371" s="39">
        <f>SUMIFS(Raw_DataUsage!$D$2:$D$5001,Raw_DataUsage!$B$2:$B$5001,A1371)/1024</f>
        <v>4.0422949218750004</v>
      </c>
      <c r="S1371" s="40">
        <f>SUMIFS(Raw_Calls!$D$2:$D$5001,Raw_Calls!$B$2:$B$5001,A1371)/60</f>
        <v>0</v>
      </c>
      <c r="T1371" s="38" t="str">
        <f>IF(COUNTIFS(Raw_Subscriptions!$B$2:$B$3001,A1371,Raw_Subscriptions!$F$2:$F$3001,"Active")&gt;0,"Yes","No")</f>
        <v>No</v>
      </c>
    </row>
    <row r="1372" spans="1:20" x14ac:dyDescent="0.3">
      <c r="A1372" s="13" t="str">
        <f>Raw_Customers!A1369</f>
        <v>C001368</v>
      </c>
      <c r="B1372" s="13" t="str">
        <f>Raw_Customers!B1369</f>
        <v>Rahul Gupta</v>
      </c>
      <c r="C1372" s="13" t="str">
        <f>Raw_Customers!E1369</f>
        <v>Hyderabad</v>
      </c>
      <c r="D1372" s="13" t="str">
        <f>Raw_Customers!F1369</f>
        <v>Maharashtra</v>
      </c>
      <c r="E1372" s="13" t="str">
        <f>Raw_Customers!H1369</f>
        <v>Inactive</v>
      </c>
      <c r="F1372" s="35">
        <f>Raw_Customers!G1369</f>
        <v>45101</v>
      </c>
      <c r="G1372" s="36">
        <f>IF(I1372=0,"",INT(_xlfn.MAXIFS(Raw_Recharges!$D$2:$D$3001,Raw_Recharges!$B$2:$B$3001,A1372)))</f>
        <v>45834</v>
      </c>
      <c r="H1372" s="12">
        <f>IF(I1372=0,"",RFM_Method!$C$5-G1372)</f>
        <v>220</v>
      </c>
      <c r="I1372" s="12">
        <f>COUNTIFS(Raw_Recharges!$B$2:$B$3001,A1372)</f>
        <v>4</v>
      </c>
      <c r="J1372" s="37">
        <f>IF(I1372=0,"",SUMIFS(Raw_Recharges!$E$2:$E$3001,Raw_Recharges!$B$2:$B$3001,A1372))</f>
        <v>3925</v>
      </c>
      <c r="K1372" s="38">
        <f>IF(I1372=0,0,IF(H1372&lt;=RFM_Method!$C$22,5,IF(H1372&lt;=RFM_Method!$C$23,4,IF(H1372&lt;=RFM_Method!$C$24,3,IF(H1372&lt;=RFM_Method!$C$25,2,1)))))</f>
        <v>2</v>
      </c>
      <c r="L1372" s="38">
        <f>IF(I1372=0,0,IF(I1372&gt;=RFM_Method!$E$22,5,IF(I1372&gt;=RFM_Method!$E$23,4,IF(I1372&gt;=RFM_Method!$E$24,3,IF(I1372&gt;=RFM_Method!$E$25,2,1)))))</f>
        <v>4</v>
      </c>
      <c r="M1372" s="38">
        <f>IF(I1372=0,0,IF(J1372&gt;=RFM_Method!$D$25,5,IF(J1372&gt;=RFM_Method!$D$24,4,IF(J1372&gt;=RFM_Method!$D$23,3,IF(J1372&gt;=RFM_Method!$D$22,2,1)))))</f>
        <v>5</v>
      </c>
      <c r="N1372" s="38" t="str">
        <f t="shared" si="63"/>
        <v>245</v>
      </c>
      <c r="O1372" s="38">
        <f t="shared" si="64"/>
        <v>11</v>
      </c>
      <c r="P1372" s="38">
        <f t="shared" si="65"/>
        <v>5</v>
      </c>
      <c r="Q1372" s="12" t="str">
        <f>IF(I1372=0,"Never Recharged",INDEX(RFM_Method!$C$32:$G$36,6-K1372,P1372))</f>
        <v>Can't Lose Them</v>
      </c>
      <c r="R1372" s="39">
        <f>SUMIFS(Raw_DataUsage!$D$2:$D$5001,Raw_DataUsage!$B$2:$B$5001,A1372)/1024</f>
        <v>4.9620410156250001</v>
      </c>
      <c r="S1372" s="40">
        <f>SUMIFS(Raw_Calls!$D$2:$D$5001,Raw_Calls!$B$2:$B$5001,A1372)/60</f>
        <v>50.15</v>
      </c>
      <c r="T1372" s="38" t="str">
        <f>IF(COUNTIFS(Raw_Subscriptions!$B$2:$B$3001,A1372,Raw_Subscriptions!$F$2:$F$3001,"Active")&gt;0,"Yes","No")</f>
        <v>Yes</v>
      </c>
    </row>
    <row r="1373" spans="1:20" x14ac:dyDescent="0.3">
      <c r="A1373" s="13" t="str">
        <f>Raw_Customers!A1370</f>
        <v>C001369</v>
      </c>
      <c r="B1373" s="13" t="str">
        <f>Raw_Customers!B1370</f>
        <v>Raj Mishra</v>
      </c>
      <c r="C1373" s="13" t="str">
        <f>Raw_Customers!E1370</f>
        <v>Delhi</v>
      </c>
      <c r="D1373" s="13" t="str">
        <f>Raw_Customers!F1370</f>
        <v>Andhra Pradesh</v>
      </c>
      <c r="E1373" s="13" t="str">
        <f>Raw_Customers!H1370</f>
        <v>Active</v>
      </c>
      <c r="F1373" s="35">
        <f>Raw_Customers!G1370</f>
        <v>45424</v>
      </c>
      <c r="G1373" s="36">
        <f>IF(I1373=0,"",INT(_xlfn.MAXIFS(Raw_Recharges!$D$2:$D$3001,Raw_Recharges!$B$2:$B$3001,A1373)))</f>
        <v>46005</v>
      </c>
      <c r="H1373" s="12">
        <f>IF(I1373=0,"",RFM_Method!$C$5-G1373)</f>
        <v>49</v>
      </c>
      <c r="I1373" s="12">
        <f>COUNTIFS(Raw_Recharges!$B$2:$B$3001,A1373)</f>
        <v>1</v>
      </c>
      <c r="J1373" s="37">
        <f>IF(I1373=0,"",SUMIFS(Raw_Recharges!$E$2:$E$3001,Raw_Recharges!$B$2:$B$3001,A1373))</f>
        <v>666</v>
      </c>
      <c r="K1373" s="38">
        <f>IF(I1373=0,0,IF(H1373&lt;=RFM_Method!$C$22,5,IF(H1373&lt;=RFM_Method!$C$23,4,IF(H1373&lt;=RFM_Method!$C$24,3,IF(H1373&lt;=RFM_Method!$C$25,2,1)))))</f>
        <v>4</v>
      </c>
      <c r="L1373" s="38">
        <f>IF(I1373=0,0,IF(I1373&gt;=RFM_Method!$E$22,5,IF(I1373&gt;=RFM_Method!$E$23,4,IF(I1373&gt;=RFM_Method!$E$24,3,IF(I1373&gt;=RFM_Method!$E$25,2,1)))))</f>
        <v>1</v>
      </c>
      <c r="M1373" s="38">
        <f>IF(I1373=0,0,IF(J1373&gt;=RFM_Method!$D$25,5,IF(J1373&gt;=RFM_Method!$D$24,4,IF(J1373&gt;=RFM_Method!$D$23,3,IF(J1373&gt;=RFM_Method!$D$22,2,1)))))</f>
        <v>3</v>
      </c>
      <c r="N1373" s="38" t="str">
        <f t="shared" si="63"/>
        <v>413</v>
      </c>
      <c r="O1373" s="38">
        <f t="shared" si="64"/>
        <v>8</v>
      </c>
      <c r="P1373" s="38">
        <f t="shared" si="65"/>
        <v>2</v>
      </c>
      <c r="Q1373" s="12" t="str">
        <f>IF(I1373=0,"Never Recharged",INDEX(RFM_Method!$C$32:$G$36,6-K1373,P1373))</f>
        <v>Potential Loyalist</v>
      </c>
      <c r="R1373" s="39">
        <f>SUMIFS(Raw_DataUsage!$D$2:$D$5001,Raw_DataUsage!$B$2:$B$5001,A1373)/1024</f>
        <v>5.8361132812500003</v>
      </c>
      <c r="S1373" s="40">
        <f>SUMIFS(Raw_Calls!$D$2:$D$5001,Raw_Calls!$B$2:$B$5001,A1373)/60</f>
        <v>156.5</v>
      </c>
      <c r="T1373" s="38" t="str">
        <f>IF(COUNTIFS(Raw_Subscriptions!$B$2:$B$3001,A1373,Raw_Subscriptions!$F$2:$F$3001,"Active")&gt;0,"Yes","No")</f>
        <v>Yes</v>
      </c>
    </row>
    <row r="1374" spans="1:20" x14ac:dyDescent="0.3">
      <c r="A1374" s="13" t="str">
        <f>Raw_Customers!A1371</f>
        <v>C001370</v>
      </c>
      <c r="B1374" s="13" t="str">
        <f>Raw_Customers!B1371</f>
        <v>Rahul Jha</v>
      </c>
      <c r="C1374" s="13" t="str">
        <f>Raw_Customers!E1371</f>
        <v>Hyderabad</v>
      </c>
      <c r="D1374" s="13" t="str">
        <f>Raw_Customers!F1371</f>
        <v>Gujarat</v>
      </c>
      <c r="E1374" s="13" t="str">
        <f>Raw_Customers!H1371</f>
        <v>Active</v>
      </c>
      <c r="F1374" s="35">
        <f>Raw_Customers!G1371</f>
        <v>44521</v>
      </c>
      <c r="G1374" s="36">
        <f>IF(I1374=0,"",INT(_xlfn.MAXIFS(Raw_Recharges!$D$2:$D$3001,Raw_Recharges!$B$2:$B$3001,A1374)))</f>
        <v>46046</v>
      </c>
      <c r="H1374" s="12">
        <f>IF(I1374=0,"",RFM_Method!$C$5-G1374)</f>
        <v>8</v>
      </c>
      <c r="I1374" s="12">
        <f>COUNTIFS(Raw_Recharges!$B$2:$B$3001,A1374)</f>
        <v>6</v>
      </c>
      <c r="J1374" s="37">
        <f>IF(I1374=0,"",SUMIFS(Raw_Recharges!$E$2:$E$3001,Raw_Recharges!$B$2:$B$3001,A1374))</f>
        <v>4094</v>
      </c>
      <c r="K1374" s="38">
        <f>IF(I1374=0,0,IF(H1374&lt;=RFM_Method!$C$22,5,IF(H1374&lt;=RFM_Method!$C$23,4,IF(H1374&lt;=RFM_Method!$C$24,3,IF(H1374&lt;=RFM_Method!$C$25,2,1)))))</f>
        <v>5</v>
      </c>
      <c r="L1374" s="38">
        <f>IF(I1374=0,0,IF(I1374&gt;=RFM_Method!$E$22,5,IF(I1374&gt;=RFM_Method!$E$23,4,IF(I1374&gt;=RFM_Method!$E$24,3,IF(I1374&gt;=RFM_Method!$E$25,2,1)))))</f>
        <v>5</v>
      </c>
      <c r="M1374" s="38">
        <f>IF(I1374=0,0,IF(J1374&gt;=RFM_Method!$D$25,5,IF(J1374&gt;=RFM_Method!$D$24,4,IF(J1374&gt;=RFM_Method!$D$23,3,IF(J1374&gt;=RFM_Method!$D$22,2,1)))))</f>
        <v>5</v>
      </c>
      <c r="N1374" s="38" t="str">
        <f t="shared" si="63"/>
        <v>555</v>
      </c>
      <c r="O1374" s="38">
        <f t="shared" si="64"/>
        <v>15</v>
      </c>
      <c r="P1374" s="38">
        <f t="shared" si="65"/>
        <v>5</v>
      </c>
      <c r="Q1374" s="12" t="str">
        <f>IF(I1374=0,"Never Recharged",INDEX(RFM_Method!$C$32:$G$36,6-K1374,P1374))</f>
        <v>Champions</v>
      </c>
      <c r="R1374" s="39">
        <f>SUMIFS(Raw_DataUsage!$D$2:$D$5001,Raw_DataUsage!$B$2:$B$5001,A1374)/1024</f>
        <v>5.3482226562499999</v>
      </c>
      <c r="S1374" s="40">
        <f>SUMIFS(Raw_Calls!$D$2:$D$5001,Raw_Calls!$B$2:$B$5001,A1374)/60</f>
        <v>168.06666666666666</v>
      </c>
      <c r="T1374" s="38" t="str">
        <f>IF(COUNTIFS(Raw_Subscriptions!$B$2:$B$3001,A1374,Raw_Subscriptions!$F$2:$F$3001,"Active")&gt;0,"Yes","No")</f>
        <v>Yes</v>
      </c>
    </row>
    <row r="1375" spans="1:20" x14ac:dyDescent="0.3">
      <c r="A1375" s="13" t="str">
        <f>Raw_Customers!A1372</f>
        <v>C001371</v>
      </c>
      <c r="B1375" s="13" t="str">
        <f>Raw_Customers!B1372</f>
        <v>Priya Gupta</v>
      </c>
      <c r="C1375" s="13" t="str">
        <f>Raw_Customers!E1372</f>
        <v>Delhi</v>
      </c>
      <c r="D1375" s="13" t="str">
        <f>Raw_Customers!F1372</f>
        <v>Gujarat</v>
      </c>
      <c r="E1375" s="13" t="str">
        <f>Raw_Customers!H1372</f>
        <v>Active</v>
      </c>
      <c r="F1375" s="35">
        <f>Raw_Customers!G1372</f>
        <v>45935</v>
      </c>
      <c r="G1375" s="36">
        <f>IF(I1375=0,"",INT(_xlfn.MAXIFS(Raw_Recharges!$D$2:$D$3001,Raw_Recharges!$B$2:$B$3001,A1375)))</f>
        <v>45787</v>
      </c>
      <c r="H1375" s="12">
        <f>IF(I1375=0,"",RFM_Method!$C$5-G1375)</f>
        <v>267</v>
      </c>
      <c r="I1375" s="12">
        <f>COUNTIFS(Raw_Recharges!$B$2:$B$3001,A1375)</f>
        <v>1</v>
      </c>
      <c r="J1375" s="37">
        <f>IF(I1375=0,"",SUMIFS(Raw_Recharges!$E$2:$E$3001,Raw_Recharges!$B$2:$B$3001,A1375))</f>
        <v>2999</v>
      </c>
      <c r="K1375" s="38">
        <f>IF(I1375=0,0,IF(H1375&lt;=RFM_Method!$C$22,5,IF(H1375&lt;=RFM_Method!$C$23,4,IF(H1375&lt;=RFM_Method!$C$24,3,IF(H1375&lt;=RFM_Method!$C$25,2,1)))))</f>
        <v>1</v>
      </c>
      <c r="L1375" s="38">
        <f>IF(I1375=0,0,IF(I1375&gt;=RFM_Method!$E$22,5,IF(I1375&gt;=RFM_Method!$E$23,4,IF(I1375&gt;=RFM_Method!$E$24,3,IF(I1375&gt;=RFM_Method!$E$25,2,1)))))</f>
        <v>1</v>
      </c>
      <c r="M1375" s="38">
        <f>IF(I1375=0,0,IF(J1375&gt;=RFM_Method!$D$25,5,IF(J1375&gt;=RFM_Method!$D$24,4,IF(J1375&gt;=RFM_Method!$D$23,3,IF(J1375&gt;=RFM_Method!$D$22,2,1)))))</f>
        <v>5</v>
      </c>
      <c r="N1375" s="38" t="str">
        <f t="shared" si="63"/>
        <v>115</v>
      </c>
      <c r="O1375" s="38">
        <f t="shared" si="64"/>
        <v>7</v>
      </c>
      <c r="P1375" s="38">
        <f t="shared" si="65"/>
        <v>3</v>
      </c>
      <c r="Q1375" s="12" t="str">
        <f>IF(I1375=0,"Never Recharged",INDEX(RFM_Method!$C$32:$G$36,6-K1375,P1375))</f>
        <v>At Risk</v>
      </c>
      <c r="R1375" s="39">
        <f>SUMIFS(Raw_DataUsage!$D$2:$D$5001,Raw_DataUsage!$B$2:$B$5001,A1375)/1024</f>
        <v>1.7039160156249999</v>
      </c>
      <c r="S1375" s="40">
        <f>SUMIFS(Raw_Calls!$D$2:$D$5001,Raw_Calls!$B$2:$B$5001,A1375)/60</f>
        <v>85.516666666666666</v>
      </c>
      <c r="T1375" s="38" t="str">
        <f>IF(COUNTIFS(Raw_Subscriptions!$B$2:$B$3001,A1375,Raw_Subscriptions!$F$2:$F$3001,"Active")&gt;0,"Yes","No")</f>
        <v>No</v>
      </c>
    </row>
    <row r="1376" spans="1:20" x14ac:dyDescent="0.3">
      <c r="A1376" s="13" t="str">
        <f>Raw_Customers!A1373</f>
        <v>C001372</v>
      </c>
      <c r="B1376" s="13" t="str">
        <f>Raw_Customers!B1373</f>
        <v>Vikram Sharma</v>
      </c>
      <c r="C1376" s="13" t="str">
        <f>Raw_Customers!E1373</f>
        <v>Hyderabad</v>
      </c>
      <c r="D1376" s="13" t="str">
        <f>Raw_Customers!F1373</f>
        <v>UP West</v>
      </c>
      <c r="E1376" s="13" t="str">
        <f>Raw_Customers!H1373</f>
        <v>Active</v>
      </c>
      <c r="F1376" s="35">
        <f>Raw_Customers!G1373</f>
        <v>44843</v>
      </c>
      <c r="G1376" s="36" t="str">
        <f>IF(I1376=0,"",INT(_xlfn.MAXIFS(Raw_Recharges!$D$2:$D$3001,Raw_Recharges!$B$2:$B$3001,A1376)))</f>
        <v/>
      </c>
      <c r="H1376" s="12" t="str">
        <f>IF(I1376=0,"",RFM_Method!$C$5-G1376)</f>
        <v/>
      </c>
      <c r="I1376" s="12">
        <f>COUNTIFS(Raw_Recharges!$B$2:$B$3001,A1376)</f>
        <v>0</v>
      </c>
      <c r="J1376" s="37" t="str">
        <f>IF(I1376=0,"",SUMIFS(Raw_Recharges!$E$2:$E$3001,Raw_Recharges!$B$2:$B$3001,A1376))</f>
        <v/>
      </c>
      <c r="K1376" s="38">
        <f>IF(I1376=0,0,IF(H1376&lt;=RFM_Method!$C$22,5,IF(H1376&lt;=RFM_Method!$C$23,4,IF(H1376&lt;=RFM_Method!$C$24,3,IF(H1376&lt;=RFM_Method!$C$25,2,1)))))</f>
        <v>0</v>
      </c>
      <c r="L1376" s="38">
        <f>IF(I1376=0,0,IF(I1376&gt;=RFM_Method!$E$22,5,IF(I1376&gt;=RFM_Method!$E$23,4,IF(I1376&gt;=RFM_Method!$E$24,3,IF(I1376&gt;=RFM_Method!$E$25,2,1)))))</f>
        <v>0</v>
      </c>
      <c r="M1376" s="38">
        <f>IF(I1376=0,0,IF(J1376&gt;=RFM_Method!$D$25,5,IF(J1376&gt;=RFM_Method!$D$24,4,IF(J1376&gt;=RFM_Method!$D$23,3,IF(J1376&gt;=RFM_Method!$D$22,2,1)))))</f>
        <v>0</v>
      </c>
      <c r="N1376" s="38" t="str">
        <f t="shared" si="63"/>
        <v>000</v>
      </c>
      <c r="O1376" s="38">
        <f t="shared" si="64"/>
        <v>0</v>
      </c>
      <c r="P1376" s="38">
        <f t="shared" si="65"/>
        <v>0</v>
      </c>
      <c r="Q1376" s="12" t="str">
        <f>IF(I1376=0,"Never Recharged",INDEX(RFM_Method!$C$32:$G$36,6-K1376,P1376))</f>
        <v>Never Recharged</v>
      </c>
      <c r="R1376" s="39">
        <f>SUMIFS(Raw_DataUsage!$D$2:$D$5001,Raw_DataUsage!$B$2:$B$5001,A1376)/1024</f>
        <v>3.2482226562500003</v>
      </c>
      <c r="S1376" s="40">
        <f>SUMIFS(Raw_Calls!$D$2:$D$5001,Raw_Calls!$B$2:$B$5001,A1376)/60</f>
        <v>81.55</v>
      </c>
      <c r="T1376" s="38" t="str">
        <f>IF(COUNTIFS(Raw_Subscriptions!$B$2:$B$3001,A1376,Raw_Subscriptions!$F$2:$F$3001,"Active")&gt;0,"Yes","No")</f>
        <v>No</v>
      </c>
    </row>
    <row r="1377" spans="1:20" x14ac:dyDescent="0.3">
      <c r="A1377" s="13" t="str">
        <f>Raw_Customers!A1374</f>
        <v>C001373</v>
      </c>
      <c r="B1377" s="13" t="str">
        <f>Raw_Customers!B1374</f>
        <v>Neha Singh</v>
      </c>
      <c r="C1377" s="13" t="str">
        <f>Raw_Customers!E1374</f>
        <v>Hyderabad</v>
      </c>
      <c r="D1377" s="13" t="str">
        <f>Raw_Customers!F1374</f>
        <v>Mumbai</v>
      </c>
      <c r="E1377" s="13" t="str">
        <f>Raw_Customers!H1374</f>
        <v>Active</v>
      </c>
      <c r="F1377" s="35">
        <f>Raw_Customers!G1374</f>
        <v>45951</v>
      </c>
      <c r="G1377" s="36">
        <f>IF(I1377=0,"",INT(_xlfn.MAXIFS(Raw_Recharges!$D$2:$D$3001,Raw_Recharges!$B$2:$B$3001,A1377)))</f>
        <v>46011</v>
      </c>
      <c r="H1377" s="12">
        <f>IF(I1377=0,"",RFM_Method!$C$5-G1377)</f>
        <v>43</v>
      </c>
      <c r="I1377" s="12">
        <f>COUNTIFS(Raw_Recharges!$B$2:$B$3001,A1377)</f>
        <v>2</v>
      </c>
      <c r="J1377" s="37">
        <f>IF(I1377=0,"",SUMIFS(Raw_Recharges!$E$2:$E$3001,Raw_Recharges!$B$2:$B$3001,A1377))</f>
        <v>448</v>
      </c>
      <c r="K1377" s="38">
        <f>IF(I1377=0,0,IF(H1377&lt;=RFM_Method!$C$22,5,IF(H1377&lt;=RFM_Method!$C$23,4,IF(H1377&lt;=RFM_Method!$C$24,3,IF(H1377&lt;=RFM_Method!$C$25,2,1)))))</f>
        <v>4</v>
      </c>
      <c r="L1377" s="38">
        <f>IF(I1377=0,0,IF(I1377&gt;=RFM_Method!$E$22,5,IF(I1377&gt;=RFM_Method!$E$23,4,IF(I1377&gt;=RFM_Method!$E$24,3,IF(I1377&gt;=RFM_Method!$E$25,2,1)))))</f>
        <v>2</v>
      </c>
      <c r="M1377" s="38">
        <f>IF(I1377=0,0,IF(J1377&gt;=RFM_Method!$D$25,5,IF(J1377&gt;=RFM_Method!$D$24,4,IF(J1377&gt;=RFM_Method!$D$23,3,IF(J1377&gt;=RFM_Method!$D$22,2,1)))))</f>
        <v>2</v>
      </c>
      <c r="N1377" s="38" t="str">
        <f t="shared" si="63"/>
        <v>422</v>
      </c>
      <c r="O1377" s="38">
        <f t="shared" si="64"/>
        <v>8</v>
      </c>
      <c r="P1377" s="38">
        <f t="shared" si="65"/>
        <v>2</v>
      </c>
      <c r="Q1377" s="12" t="str">
        <f>IF(I1377=0,"Never Recharged",INDEX(RFM_Method!$C$32:$G$36,6-K1377,P1377))</f>
        <v>Potential Loyalist</v>
      </c>
      <c r="R1377" s="39">
        <f>SUMIFS(Raw_DataUsage!$D$2:$D$5001,Raw_DataUsage!$B$2:$B$5001,A1377)/1024</f>
        <v>2.2317871093749999</v>
      </c>
      <c r="S1377" s="40">
        <f>SUMIFS(Raw_Calls!$D$2:$D$5001,Raw_Calls!$B$2:$B$5001,A1377)/60</f>
        <v>54.983333333333334</v>
      </c>
      <c r="T1377" s="38" t="str">
        <f>IF(COUNTIFS(Raw_Subscriptions!$B$2:$B$3001,A1377,Raw_Subscriptions!$F$2:$F$3001,"Active")&gt;0,"Yes","No")</f>
        <v>Yes</v>
      </c>
    </row>
    <row r="1378" spans="1:20" x14ac:dyDescent="0.3">
      <c r="A1378" s="13" t="str">
        <f>Raw_Customers!A1375</f>
        <v>C001374</v>
      </c>
      <c r="B1378" s="13" t="str">
        <f>Raw_Customers!B1375</f>
        <v>Suresh Jha</v>
      </c>
      <c r="C1378" s="13" t="str">
        <f>Raw_Customers!E1375</f>
        <v>Chennai</v>
      </c>
      <c r="D1378" s="13" t="str">
        <f>Raw_Customers!F1375</f>
        <v>Andhra Pradesh</v>
      </c>
      <c r="E1378" s="13" t="str">
        <f>Raw_Customers!H1375</f>
        <v>Inactive</v>
      </c>
      <c r="F1378" s="35">
        <f>Raw_Customers!G1375</f>
        <v>45435</v>
      </c>
      <c r="G1378" s="36">
        <f>IF(I1378=0,"",INT(_xlfn.MAXIFS(Raw_Recharges!$D$2:$D$3001,Raw_Recharges!$B$2:$B$3001,A1378)))</f>
        <v>46021</v>
      </c>
      <c r="H1378" s="12">
        <f>IF(I1378=0,"",RFM_Method!$C$5-G1378)</f>
        <v>33</v>
      </c>
      <c r="I1378" s="12">
        <f>COUNTIFS(Raw_Recharges!$B$2:$B$3001,A1378)</f>
        <v>3</v>
      </c>
      <c r="J1378" s="37">
        <f>IF(I1378=0,"",SUMIFS(Raw_Recharges!$E$2:$E$3001,Raw_Recharges!$B$2:$B$3001,A1378))</f>
        <v>3764</v>
      </c>
      <c r="K1378" s="38">
        <f>IF(I1378=0,0,IF(H1378&lt;=RFM_Method!$C$22,5,IF(H1378&lt;=RFM_Method!$C$23,4,IF(H1378&lt;=RFM_Method!$C$24,3,IF(H1378&lt;=RFM_Method!$C$25,2,1)))))</f>
        <v>5</v>
      </c>
      <c r="L1378" s="38">
        <f>IF(I1378=0,0,IF(I1378&gt;=RFM_Method!$E$22,5,IF(I1378&gt;=RFM_Method!$E$23,4,IF(I1378&gt;=RFM_Method!$E$24,3,IF(I1378&gt;=RFM_Method!$E$25,2,1)))))</f>
        <v>3</v>
      </c>
      <c r="M1378" s="38">
        <f>IF(I1378=0,0,IF(J1378&gt;=RFM_Method!$D$25,5,IF(J1378&gt;=RFM_Method!$D$24,4,IF(J1378&gt;=RFM_Method!$D$23,3,IF(J1378&gt;=RFM_Method!$D$22,2,1)))))</f>
        <v>5</v>
      </c>
      <c r="N1378" s="38" t="str">
        <f t="shared" si="63"/>
        <v>535</v>
      </c>
      <c r="O1378" s="38">
        <f t="shared" si="64"/>
        <v>13</v>
      </c>
      <c r="P1378" s="38">
        <f t="shared" si="65"/>
        <v>4</v>
      </c>
      <c r="Q1378" s="12" t="str">
        <f>IF(I1378=0,"Never Recharged",INDEX(RFM_Method!$C$32:$G$36,6-K1378,P1378))</f>
        <v>Loyal Customers</v>
      </c>
      <c r="R1378" s="39">
        <f>SUMIFS(Raw_DataUsage!$D$2:$D$5001,Raw_DataUsage!$B$2:$B$5001,A1378)/1024</f>
        <v>5.3512304687499999</v>
      </c>
      <c r="S1378" s="40">
        <f>SUMIFS(Raw_Calls!$D$2:$D$5001,Raw_Calls!$B$2:$B$5001,A1378)/60</f>
        <v>213.45</v>
      </c>
      <c r="T1378" s="38" t="str">
        <f>IF(COUNTIFS(Raw_Subscriptions!$B$2:$B$3001,A1378,Raw_Subscriptions!$F$2:$F$3001,"Active")&gt;0,"Yes","No")</f>
        <v>Yes</v>
      </c>
    </row>
    <row r="1379" spans="1:20" x14ac:dyDescent="0.3">
      <c r="A1379" s="13" t="str">
        <f>Raw_Customers!A1376</f>
        <v>C001375</v>
      </c>
      <c r="B1379" s="13" t="str">
        <f>Raw_Customers!B1376</f>
        <v>Anita Patel</v>
      </c>
      <c r="C1379" s="13" t="str">
        <f>Raw_Customers!E1376</f>
        <v>Mumbai</v>
      </c>
      <c r="D1379" s="13" t="str">
        <f>Raw_Customers!F1376</f>
        <v>Mumbai</v>
      </c>
      <c r="E1379" s="13" t="str">
        <f>Raw_Customers!H1376</f>
        <v>Active</v>
      </c>
      <c r="F1379" s="35">
        <f>Raw_Customers!G1376</f>
        <v>45898</v>
      </c>
      <c r="G1379" s="36">
        <f>IF(I1379=0,"",INT(_xlfn.MAXIFS(Raw_Recharges!$D$2:$D$3001,Raw_Recharges!$B$2:$B$3001,A1379)))</f>
        <v>46037</v>
      </c>
      <c r="H1379" s="12">
        <f>IF(I1379=0,"",RFM_Method!$C$5-G1379)</f>
        <v>17</v>
      </c>
      <c r="I1379" s="12">
        <f>COUNTIFS(Raw_Recharges!$B$2:$B$3001,A1379)</f>
        <v>2</v>
      </c>
      <c r="J1379" s="37">
        <f>IF(I1379=0,"",SUMIFS(Raw_Recharges!$E$2:$E$3001,Raw_Recharges!$B$2:$B$3001,A1379))</f>
        <v>598</v>
      </c>
      <c r="K1379" s="38">
        <f>IF(I1379=0,0,IF(H1379&lt;=RFM_Method!$C$22,5,IF(H1379&lt;=RFM_Method!$C$23,4,IF(H1379&lt;=RFM_Method!$C$24,3,IF(H1379&lt;=RFM_Method!$C$25,2,1)))))</f>
        <v>5</v>
      </c>
      <c r="L1379" s="38">
        <f>IF(I1379=0,0,IF(I1379&gt;=RFM_Method!$E$22,5,IF(I1379&gt;=RFM_Method!$E$23,4,IF(I1379&gt;=RFM_Method!$E$24,3,IF(I1379&gt;=RFM_Method!$E$25,2,1)))))</f>
        <v>2</v>
      </c>
      <c r="M1379" s="38">
        <f>IF(I1379=0,0,IF(J1379&gt;=RFM_Method!$D$25,5,IF(J1379&gt;=RFM_Method!$D$24,4,IF(J1379&gt;=RFM_Method!$D$23,3,IF(J1379&gt;=RFM_Method!$D$22,2,1)))))</f>
        <v>2</v>
      </c>
      <c r="N1379" s="38" t="str">
        <f t="shared" si="63"/>
        <v>522</v>
      </c>
      <c r="O1379" s="38">
        <f t="shared" si="64"/>
        <v>9</v>
      </c>
      <c r="P1379" s="38">
        <f t="shared" si="65"/>
        <v>2</v>
      </c>
      <c r="Q1379" s="12" t="str">
        <f>IF(I1379=0,"Never Recharged",INDEX(RFM_Method!$C$32:$G$36,6-K1379,P1379))</f>
        <v>Promising</v>
      </c>
      <c r="R1379" s="39">
        <f>SUMIFS(Raw_DataUsage!$D$2:$D$5001,Raw_DataUsage!$B$2:$B$5001,A1379)/1024</f>
        <v>4.1005761718749998</v>
      </c>
      <c r="S1379" s="40">
        <f>SUMIFS(Raw_Calls!$D$2:$D$5001,Raw_Calls!$B$2:$B$5001,A1379)/60</f>
        <v>46.3</v>
      </c>
      <c r="T1379" s="38" t="str">
        <f>IF(COUNTIFS(Raw_Subscriptions!$B$2:$B$3001,A1379,Raw_Subscriptions!$F$2:$F$3001,"Active")&gt;0,"Yes","No")</f>
        <v>Yes</v>
      </c>
    </row>
    <row r="1380" spans="1:20" x14ac:dyDescent="0.3">
      <c r="A1380" s="13" t="str">
        <f>Raw_Customers!A1377</f>
        <v>C001376</v>
      </c>
      <c r="B1380" s="13" t="str">
        <f>Raw_Customers!B1377</f>
        <v>Vikram Reddy</v>
      </c>
      <c r="C1380" s="13" t="str">
        <f>Raw_Customers!E1377</f>
        <v>Delhi</v>
      </c>
      <c r="D1380" s="13" t="str">
        <f>Raw_Customers!F1377</f>
        <v>West Bengal</v>
      </c>
      <c r="E1380" s="13" t="str">
        <f>Raw_Customers!H1377</f>
        <v>Active</v>
      </c>
      <c r="F1380" s="35">
        <f>Raw_Customers!G1377</f>
        <v>45950</v>
      </c>
      <c r="G1380" s="36" t="str">
        <f>IF(I1380=0,"",INT(_xlfn.MAXIFS(Raw_Recharges!$D$2:$D$3001,Raw_Recharges!$B$2:$B$3001,A1380)))</f>
        <v/>
      </c>
      <c r="H1380" s="12" t="str">
        <f>IF(I1380=0,"",RFM_Method!$C$5-G1380)</f>
        <v/>
      </c>
      <c r="I1380" s="12">
        <f>COUNTIFS(Raw_Recharges!$B$2:$B$3001,A1380)</f>
        <v>0</v>
      </c>
      <c r="J1380" s="37" t="str">
        <f>IF(I1380=0,"",SUMIFS(Raw_Recharges!$E$2:$E$3001,Raw_Recharges!$B$2:$B$3001,A1380))</f>
        <v/>
      </c>
      <c r="K1380" s="38">
        <f>IF(I1380=0,0,IF(H1380&lt;=RFM_Method!$C$22,5,IF(H1380&lt;=RFM_Method!$C$23,4,IF(H1380&lt;=RFM_Method!$C$24,3,IF(H1380&lt;=RFM_Method!$C$25,2,1)))))</f>
        <v>0</v>
      </c>
      <c r="L1380" s="38">
        <f>IF(I1380=0,0,IF(I1380&gt;=RFM_Method!$E$22,5,IF(I1380&gt;=RFM_Method!$E$23,4,IF(I1380&gt;=RFM_Method!$E$24,3,IF(I1380&gt;=RFM_Method!$E$25,2,1)))))</f>
        <v>0</v>
      </c>
      <c r="M1380" s="38">
        <f>IF(I1380=0,0,IF(J1380&gt;=RFM_Method!$D$25,5,IF(J1380&gt;=RFM_Method!$D$24,4,IF(J1380&gt;=RFM_Method!$D$23,3,IF(J1380&gt;=RFM_Method!$D$22,2,1)))))</f>
        <v>0</v>
      </c>
      <c r="N1380" s="38" t="str">
        <f t="shared" si="63"/>
        <v>000</v>
      </c>
      <c r="O1380" s="38">
        <f t="shared" si="64"/>
        <v>0</v>
      </c>
      <c r="P1380" s="38">
        <f t="shared" si="65"/>
        <v>0</v>
      </c>
      <c r="Q1380" s="12" t="str">
        <f>IF(I1380=0,"Never Recharged",INDEX(RFM_Method!$C$32:$G$36,6-K1380,P1380))</f>
        <v>Never Recharged</v>
      </c>
      <c r="R1380" s="39">
        <f>SUMIFS(Raw_DataUsage!$D$2:$D$5001,Raw_DataUsage!$B$2:$B$5001,A1380)/1024</f>
        <v>2.7453906249999998</v>
      </c>
      <c r="S1380" s="40">
        <f>SUMIFS(Raw_Calls!$D$2:$D$5001,Raw_Calls!$B$2:$B$5001,A1380)/60</f>
        <v>105.3</v>
      </c>
      <c r="T1380" s="38" t="str">
        <f>IF(COUNTIFS(Raw_Subscriptions!$B$2:$B$3001,A1380,Raw_Subscriptions!$F$2:$F$3001,"Active")&gt;0,"Yes","No")</f>
        <v>No</v>
      </c>
    </row>
    <row r="1381" spans="1:20" x14ac:dyDescent="0.3">
      <c r="A1381" s="13" t="str">
        <f>Raw_Customers!A1378</f>
        <v>C001377</v>
      </c>
      <c r="B1381" s="13" t="str">
        <f>Raw_Customers!B1378</f>
        <v>Neha Khan</v>
      </c>
      <c r="C1381" s="13" t="str">
        <f>Raw_Customers!E1378</f>
        <v>Bangalore</v>
      </c>
      <c r="D1381" s="13" t="str">
        <f>Raw_Customers!F1378</f>
        <v>Delhi NCR</v>
      </c>
      <c r="E1381" s="13" t="str">
        <f>Raw_Customers!H1378</f>
        <v>Active</v>
      </c>
      <c r="F1381" s="35">
        <f>Raw_Customers!G1378</f>
        <v>45475</v>
      </c>
      <c r="G1381" s="36">
        <f>IF(I1381=0,"",INT(_xlfn.MAXIFS(Raw_Recharges!$D$2:$D$3001,Raw_Recharges!$B$2:$B$3001,A1381)))</f>
        <v>46050</v>
      </c>
      <c r="H1381" s="12">
        <f>IF(I1381=0,"",RFM_Method!$C$5-G1381)</f>
        <v>4</v>
      </c>
      <c r="I1381" s="12">
        <f>COUNTIFS(Raw_Recharges!$B$2:$B$3001,A1381)</f>
        <v>4</v>
      </c>
      <c r="J1381" s="37">
        <f>IF(I1381=0,"",SUMIFS(Raw_Recharges!$E$2:$E$3001,Raw_Recharges!$B$2:$B$3001,A1381))</f>
        <v>4796</v>
      </c>
      <c r="K1381" s="38">
        <f>IF(I1381=0,0,IF(H1381&lt;=RFM_Method!$C$22,5,IF(H1381&lt;=RFM_Method!$C$23,4,IF(H1381&lt;=RFM_Method!$C$24,3,IF(H1381&lt;=RFM_Method!$C$25,2,1)))))</f>
        <v>5</v>
      </c>
      <c r="L1381" s="38">
        <f>IF(I1381=0,0,IF(I1381&gt;=RFM_Method!$E$22,5,IF(I1381&gt;=RFM_Method!$E$23,4,IF(I1381&gt;=RFM_Method!$E$24,3,IF(I1381&gt;=RFM_Method!$E$25,2,1)))))</f>
        <v>4</v>
      </c>
      <c r="M1381" s="38">
        <f>IF(I1381=0,0,IF(J1381&gt;=RFM_Method!$D$25,5,IF(J1381&gt;=RFM_Method!$D$24,4,IF(J1381&gt;=RFM_Method!$D$23,3,IF(J1381&gt;=RFM_Method!$D$22,2,1)))))</f>
        <v>5</v>
      </c>
      <c r="N1381" s="38" t="str">
        <f t="shared" si="63"/>
        <v>545</v>
      </c>
      <c r="O1381" s="38">
        <f t="shared" si="64"/>
        <v>14</v>
      </c>
      <c r="P1381" s="38">
        <f t="shared" si="65"/>
        <v>5</v>
      </c>
      <c r="Q1381" s="12" t="str">
        <f>IF(I1381=0,"Never Recharged",INDEX(RFM_Method!$C$32:$G$36,6-K1381,P1381))</f>
        <v>Champions</v>
      </c>
      <c r="R1381" s="39">
        <f>SUMIFS(Raw_DataUsage!$D$2:$D$5001,Raw_DataUsage!$B$2:$B$5001,A1381)/1024</f>
        <v>5.0429199218750007</v>
      </c>
      <c r="S1381" s="40">
        <f>SUMIFS(Raw_Calls!$D$2:$D$5001,Raw_Calls!$B$2:$B$5001,A1381)/60</f>
        <v>51.516666666666666</v>
      </c>
      <c r="T1381" s="38" t="str">
        <f>IF(COUNTIFS(Raw_Subscriptions!$B$2:$B$3001,A1381,Raw_Subscriptions!$F$2:$F$3001,"Active")&gt;0,"Yes","No")</f>
        <v>Yes</v>
      </c>
    </row>
    <row r="1382" spans="1:20" x14ac:dyDescent="0.3">
      <c r="A1382" s="13" t="str">
        <f>Raw_Customers!A1379</f>
        <v>C001378</v>
      </c>
      <c r="B1382" s="13" t="str">
        <f>Raw_Customers!B1379</f>
        <v>Anita Gupta</v>
      </c>
      <c r="C1382" s="13" t="str">
        <f>Raw_Customers!E1379</f>
        <v>Chennai</v>
      </c>
      <c r="D1382" s="13" t="str">
        <f>Raw_Customers!F1379</f>
        <v>Gujarat</v>
      </c>
      <c r="E1382" s="13" t="str">
        <f>Raw_Customers!H1379</f>
        <v>Active</v>
      </c>
      <c r="F1382" s="35">
        <f>Raw_Customers!G1379</f>
        <v>46015</v>
      </c>
      <c r="G1382" s="36">
        <f>IF(I1382=0,"",INT(_xlfn.MAXIFS(Raw_Recharges!$D$2:$D$3001,Raw_Recharges!$B$2:$B$3001,A1382)))</f>
        <v>45977</v>
      </c>
      <c r="H1382" s="12">
        <f>IF(I1382=0,"",RFM_Method!$C$5-G1382)</f>
        <v>77</v>
      </c>
      <c r="I1382" s="12">
        <f>COUNTIFS(Raw_Recharges!$B$2:$B$3001,A1382)</f>
        <v>1</v>
      </c>
      <c r="J1382" s="37">
        <f>IF(I1382=0,"",SUMIFS(Raw_Recharges!$E$2:$E$3001,Raw_Recharges!$B$2:$B$3001,A1382))</f>
        <v>99</v>
      </c>
      <c r="K1382" s="38">
        <f>IF(I1382=0,0,IF(H1382&lt;=RFM_Method!$C$22,5,IF(H1382&lt;=RFM_Method!$C$23,4,IF(H1382&lt;=RFM_Method!$C$24,3,IF(H1382&lt;=RFM_Method!$C$25,2,1)))))</f>
        <v>4</v>
      </c>
      <c r="L1382" s="38">
        <f>IF(I1382=0,0,IF(I1382&gt;=RFM_Method!$E$22,5,IF(I1382&gt;=RFM_Method!$E$23,4,IF(I1382&gt;=RFM_Method!$E$24,3,IF(I1382&gt;=RFM_Method!$E$25,2,1)))))</f>
        <v>1</v>
      </c>
      <c r="M1382" s="38">
        <f>IF(I1382=0,0,IF(J1382&gt;=RFM_Method!$D$25,5,IF(J1382&gt;=RFM_Method!$D$24,4,IF(J1382&gt;=RFM_Method!$D$23,3,IF(J1382&gt;=RFM_Method!$D$22,2,1)))))</f>
        <v>1</v>
      </c>
      <c r="N1382" s="38" t="str">
        <f t="shared" si="63"/>
        <v>411</v>
      </c>
      <c r="O1382" s="38">
        <f t="shared" si="64"/>
        <v>6</v>
      </c>
      <c r="P1382" s="38">
        <f t="shared" si="65"/>
        <v>1</v>
      </c>
      <c r="Q1382" s="12" t="str">
        <f>IF(I1382=0,"Never Recharged",INDEX(RFM_Method!$C$32:$G$36,6-K1382,P1382))</f>
        <v>Promising</v>
      </c>
      <c r="R1382" s="39">
        <f>SUMIFS(Raw_DataUsage!$D$2:$D$5001,Raw_DataUsage!$B$2:$B$5001,A1382)/1024</f>
        <v>0.22586914062499999</v>
      </c>
      <c r="S1382" s="40">
        <f>SUMIFS(Raw_Calls!$D$2:$D$5001,Raw_Calls!$B$2:$B$5001,A1382)/60</f>
        <v>60.93333333333333</v>
      </c>
      <c r="T1382" s="38" t="str">
        <f>IF(COUNTIFS(Raw_Subscriptions!$B$2:$B$3001,A1382,Raw_Subscriptions!$F$2:$F$3001,"Active")&gt;0,"Yes","No")</f>
        <v>No</v>
      </c>
    </row>
    <row r="1383" spans="1:20" x14ac:dyDescent="0.3">
      <c r="A1383" s="13" t="str">
        <f>Raw_Customers!A1380</f>
        <v>C001379</v>
      </c>
      <c r="B1383" s="13" t="str">
        <f>Raw_Customers!B1380</f>
        <v>Vikram Jha</v>
      </c>
      <c r="C1383" s="13" t="str">
        <f>Raw_Customers!E1380</f>
        <v>Chennai</v>
      </c>
      <c r="D1383" s="13" t="str">
        <f>Raw_Customers!F1380</f>
        <v>Maharashtra</v>
      </c>
      <c r="E1383" s="13" t="str">
        <f>Raw_Customers!H1380</f>
        <v>Active</v>
      </c>
      <c r="F1383" s="35">
        <f>Raw_Customers!G1380</f>
        <v>45467</v>
      </c>
      <c r="G1383" s="36" t="str">
        <f>IF(I1383=0,"",INT(_xlfn.MAXIFS(Raw_Recharges!$D$2:$D$3001,Raw_Recharges!$B$2:$B$3001,A1383)))</f>
        <v/>
      </c>
      <c r="H1383" s="12" t="str">
        <f>IF(I1383=0,"",RFM_Method!$C$5-G1383)</f>
        <v/>
      </c>
      <c r="I1383" s="12">
        <f>COUNTIFS(Raw_Recharges!$B$2:$B$3001,A1383)</f>
        <v>0</v>
      </c>
      <c r="J1383" s="37" t="str">
        <f>IF(I1383=0,"",SUMIFS(Raw_Recharges!$E$2:$E$3001,Raw_Recharges!$B$2:$B$3001,A1383))</f>
        <v/>
      </c>
      <c r="K1383" s="38">
        <f>IF(I1383=0,0,IF(H1383&lt;=RFM_Method!$C$22,5,IF(H1383&lt;=RFM_Method!$C$23,4,IF(H1383&lt;=RFM_Method!$C$24,3,IF(H1383&lt;=RFM_Method!$C$25,2,1)))))</f>
        <v>0</v>
      </c>
      <c r="L1383" s="38">
        <f>IF(I1383=0,0,IF(I1383&gt;=RFM_Method!$E$22,5,IF(I1383&gt;=RFM_Method!$E$23,4,IF(I1383&gt;=RFM_Method!$E$24,3,IF(I1383&gt;=RFM_Method!$E$25,2,1)))))</f>
        <v>0</v>
      </c>
      <c r="M1383" s="38">
        <f>IF(I1383=0,0,IF(J1383&gt;=RFM_Method!$D$25,5,IF(J1383&gt;=RFM_Method!$D$24,4,IF(J1383&gt;=RFM_Method!$D$23,3,IF(J1383&gt;=RFM_Method!$D$22,2,1)))))</f>
        <v>0</v>
      </c>
      <c r="N1383" s="38" t="str">
        <f t="shared" si="63"/>
        <v>000</v>
      </c>
      <c r="O1383" s="38">
        <f t="shared" si="64"/>
        <v>0</v>
      </c>
      <c r="P1383" s="38">
        <f t="shared" si="65"/>
        <v>0</v>
      </c>
      <c r="Q1383" s="12" t="str">
        <f>IF(I1383=0,"Never Recharged",INDEX(RFM_Method!$C$32:$G$36,6-K1383,P1383))</f>
        <v>Never Recharged</v>
      </c>
      <c r="R1383" s="39">
        <f>SUMIFS(Raw_DataUsage!$D$2:$D$5001,Raw_DataUsage!$B$2:$B$5001,A1383)/1024</f>
        <v>2.8204589843749996</v>
      </c>
      <c r="S1383" s="40">
        <f>SUMIFS(Raw_Calls!$D$2:$D$5001,Raw_Calls!$B$2:$B$5001,A1383)/60</f>
        <v>92.766666666666666</v>
      </c>
      <c r="T1383" s="38" t="str">
        <f>IF(COUNTIFS(Raw_Subscriptions!$B$2:$B$3001,A1383,Raw_Subscriptions!$F$2:$F$3001,"Active")&gt;0,"Yes","No")</f>
        <v>No</v>
      </c>
    </row>
    <row r="1384" spans="1:20" x14ac:dyDescent="0.3">
      <c r="A1384" s="13" t="str">
        <f>Raw_Customers!A1381</f>
        <v>C001380</v>
      </c>
      <c r="B1384" s="13" t="str">
        <f>Raw_Customers!B1381</f>
        <v>Priya Singh</v>
      </c>
      <c r="C1384" s="13" t="str">
        <f>Raw_Customers!E1381</f>
        <v>Delhi</v>
      </c>
      <c r="D1384" s="13" t="str">
        <f>Raw_Customers!F1381</f>
        <v>UP East</v>
      </c>
      <c r="E1384" s="13" t="str">
        <f>Raw_Customers!H1381</f>
        <v>Active</v>
      </c>
      <c r="F1384" s="35">
        <f>Raw_Customers!G1381</f>
        <v>45192</v>
      </c>
      <c r="G1384" s="36">
        <f>IF(I1384=0,"",INT(_xlfn.MAXIFS(Raw_Recharges!$D$2:$D$3001,Raw_Recharges!$B$2:$B$3001,A1384)))</f>
        <v>45988</v>
      </c>
      <c r="H1384" s="12">
        <f>IF(I1384=0,"",RFM_Method!$C$5-G1384)</f>
        <v>66</v>
      </c>
      <c r="I1384" s="12">
        <f>COUNTIFS(Raw_Recharges!$B$2:$B$3001,A1384)</f>
        <v>2</v>
      </c>
      <c r="J1384" s="37">
        <f>IF(I1384=0,"",SUMIFS(Raw_Recharges!$E$2:$E$3001,Raw_Recharges!$B$2:$B$3001,A1384))</f>
        <v>198</v>
      </c>
      <c r="K1384" s="38">
        <f>IF(I1384=0,0,IF(H1384&lt;=RFM_Method!$C$22,5,IF(H1384&lt;=RFM_Method!$C$23,4,IF(H1384&lt;=RFM_Method!$C$24,3,IF(H1384&lt;=RFM_Method!$C$25,2,1)))))</f>
        <v>4</v>
      </c>
      <c r="L1384" s="38">
        <f>IF(I1384=0,0,IF(I1384&gt;=RFM_Method!$E$22,5,IF(I1384&gt;=RFM_Method!$E$23,4,IF(I1384&gt;=RFM_Method!$E$24,3,IF(I1384&gt;=RFM_Method!$E$25,2,1)))))</f>
        <v>2</v>
      </c>
      <c r="M1384" s="38">
        <f>IF(I1384=0,0,IF(J1384&gt;=RFM_Method!$D$25,5,IF(J1384&gt;=RFM_Method!$D$24,4,IF(J1384&gt;=RFM_Method!$D$23,3,IF(J1384&gt;=RFM_Method!$D$22,2,1)))))</f>
        <v>1</v>
      </c>
      <c r="N1384" s="38" t="str">
        <f t="shared" si="63"/>
        <v>421</v>
      </c>
      <c r="O1384" s="38">
        <f t="shared" si="64"/>
        <v>7</v>
      </c>
      <c r="P1384" s="38">
        <f t="shared" si="65"/>
        <v>2</v>
      </c>
      <c r="Q1384" s="12" t="str">
        <f>IF(I1384=0,"Never Recharged",INDEX(RFM_Method!$C$32:$G$36,6-K1384,P1384))</f>
        <v>Potential Loyalist</v>
      </c>
      <c r="R1384" s="39">
        <f>SUMIFS(Raw_DataUsage!$D$2:$D$5001,Raw_DataUsage!$B$2:$B$5001,A1384)/1024</f>
        <v>2.0107714843750002</v>
      </c>
      <c r="S1384" s="40">
        <f>SUMIFS(Raw_Calls!$D$2:$D$5001,Raw_Calls!$B$2:$B$5001,A1384)/60</f>
        <v>59</v>
      </c>
      <c r="T1384" s="38" t="str">
        <f>IF(COUNTIFS(Raw_Subscriptions!$B$2:$B$3001,A1384,Raw_Subscriptions!$F$2:$F$3001,"Active")&gt;0,"Yes","No")</f>
        <v>No</v>
      </c>
    </row>
    <row r="1385" spans="1:20" x14ac:dyDescent="0.3">
      <c r="A1385" s="13" t="str">
        <f>Raw_Customers!A1382</f>
        <v>C001381</v>
      </c>
      <c r="B1385" s="13" t="str">
        <f>Raw_Customers!B1382</f>
        <v>Amit Yadav</v>
      </c>
      <c r="C1385" s="13" t="str">
        <f>Raw_Customers!E1382</f>
        <v>Chennai</v>
      </c>
      <c r="D1385" s="13" t="str">
        <f>Raw_Customers!F1382</f>
        <v>Tamil Nadu</v>
      </c>
      <c r="E1385" s="13" t="str">
        <f>Raw_Customers!H1382</f>
        <v>Active</v>
      </c>
      <c r="F1385" s="35">
        <f>Raw_Customers!G1382</f>
        <v>45656</v>
      </c>
      <c r="G1385" s="36">
        <f>IF(I1385=0,"",INT(_xlfn.MAXIFS(Raw_Recharges!$D$2:$D$3001,Raw_Recharges!$B$2:$B$3001,A1385)))</f>
        <v>46000</v>
      </c>
      <c r="H1385" s="12">
        <f>IF(I1385=0,"",RFM_Method!$C$5-G1385)</f>
        <v>54</v>
      </c>
      <c r="I1385" s="12">
        <f>COUNTIFS(Raw_Recharges!$B$2:$B$3001,A1385)</f>
        <v>2</v>
      </c>
      <c r="J1385" s="37">
        <f>IF(I1385=0,"",SUMIFS(Raw_Recharges!$E$2:$E$3001,Raw_Recharges!$B$2:$B$3001,A1385))</f>
        <v>1998</v>
      </c>
      <c r="K1385" s="38">
        <f>IF(I1385=0,0,IF(H1385&lt;=RFM_Method!$C$22,5,IF(H1385&lt;=RFM_Method!$C$23,4,IF(H1385&lt;=RFM_Method!$C$24,3,IF(H1385&lt;=RFM_Method!$C$25,2,1)))))</f>
        <v>4</v>
      </c>
      <c r="L1385" s="38">
        <f>IF(I1385=0,0,IF(I1385&gt;=RFM_Method!$E$22,5,IF(I1385&gt;=RFM_Method!$E$23,4,IF(I1385&gt;=RFM_Method!$E$24,3,IF(I1385&gt;=RFM_Method!$E$25,2,1)))))</f>
        <v>2</v>
      </c>
      <c r="M1385" s="38">
        <f>IF(I1385=0,0,IF(J1385&gt;=RFM_Method!$D$25,5,IF(J1385&gt;=RFM_Method!$D$24,4,IF(J1385&gt;=RFM_Method!$D$23,3,IF(J1385&gt;=RFM_Method!$D$22,2,1)))))</f>
        <v>4</v>
      </c>
      <c r="N1385" s="38" t="str">
        <f t="shared" si="63"/>
        <v>424</v>
      </c>
      <c r="O1385" s="38">
        <f t="shared" si="64"/>
        <v>10</v>
      </c>
      <c r="P1385" s="38">
        <f t="shared" si="65"/>
        <v>3</v>
      </c>
      <c r="Q1385" s="12" t="str">
        <f>IF(I1385=0,"Never Recharged",INDEX(RFM_Method!$C$32:$G$36,6-K1385,P1385))</f>
        <v>Potential Loyalist</v>
      </c>
      <c r="R1385" s="39">
        <f>SUMIFS(Raw_DataUsage!$D$2:$D$5001,Raw_DataUsage!$B$2:$B$5001,A1385)/1024</f>
        <v>0.56944335937500001</v>
      </c>
      <c r="S1385" s="40">
        <f>SUMIFS(Raw_Calls!$D$2:$D$5001,Raw_Calls!$B$2:$B$5001,A1385)/60</f>
        <v>89.25</v>
      </c>
      <c r="T1385" s="38" t="str">
        <f>IF(COUNTIFS(Raw_Subscriptions!$B$2:$B$3001,A1385,Raw_Subscriptions!$F$2:$F$3001,"Active")&gt;0,"Yes","No")</f>
        <v>No</v>
      </c>
    </row>
    <row r="1386" spans="1:20" x14ac:dyDescent="0.3">
      <c r="A1386" s="13" t="str">
        <f>Raw_Customers!A1383</f>
        <v>C001382</v>
      </c>
      <c r="B1386" s="13" t="str">
        <f>Raw_Customers!B1383</f>
        <v>Anita Sharma</v>
      </c>
      <c r="C1386" s="13" t="str">
        <f>Raw_Customers!E1383</f>
        <v>Bangalore</v>
      </c>
      <c r="D1386" s="13" t="str">
        <f>Raw_Customers!F1383</f>
        <v>Tamil Nadu</v>
      </c>
      <c r="E1386" s="13" t="str">
        <f>Raw_Customers!H1383</f>
        <v>Active</v>
      </c>
      <c r="F1386" s="35">
        <f>Raw_Customers!G1383</f>
        <v>44784</v>
      </c>
      <c r="G1386" s="36">
        <f>IF(I1386=0,"",INT(_xlfn.MAXIFS(Raw_Recharges!$D$2:$D$3001,Raw_Recharges!$B$2:$B$3001,A1386)))</f>
        <v>46043</v>
      </c>
      <c r="H1386" s="12">
        <f>IF(I1386=0,"",RFM_Method!$C$5-G1386)</f>
        <v>11</v>
      </c>
      <c r="I1386" s="12">
        <f>COUNTIFS(Raw_Recharges!$B$2:$B$3001,A1386)</f>
        <v>3</v>
      </c>
      <c r="J1386" s="37">
        <f>IF(I1386=0,"",SUMIFS(Raw_Recharges!$E$2:$E$3001,Raw_Recharges!$B$2:$B$3001,A1386))</f>
        <v>1847</v>
      </c>
      <c r="K1386" s="38">
        <f>IF(I1386=0,0,IF(H1386&lt;=RFM_Method!$C$22,5,IF(H1386&lt;=RFM_Method!$C$23,4,IF(H1386&lt;=RFM_Method!$C$24,3,IF(H1386&lt;=RFM_Method!$C$25,2,1)))))</f>
        <v>5</v>
      </c>
      <c r="L1386" s="38">
        <f>IF(I1386=0,0,IF(I1386&gt;=RFM_Method!$E$22,5,IF(I1386&gt;=RFM_Method!$E$23,4,IF(I1386&gt;=RFM_Method!$E$24,3,IF(I1386&gt;=RFM_Method!$E$25,2,1)))))</f>
        <v>3</v>
      </c>
      <c r="M1386" s="38">
        <f>IF(I1386=0,0,IF(J1386&gt;=RFM_Method!$D$25,5,IF(J1386&gt;=RFM_Method!$D$24,4,IF(J1386&gt;=RFM_Method!$D$23,3,IF(J1386&gt;=RFM_Method!$D$22,2,1)))))</f>
        <v>4</v>
      </c>
      <c r="N1386" s="38" t="str">
        <f t="shared" si="63"/>
        <v>534</v>
      </c>
      <c r="O1386" s="38">
        <f t="shared" si="64"/>
        <v>12</v>
      </c>
      <c r="P1386" s="38">
        <f t="shared" si="65"/>
        <v>4</v>
      </c>
      <c r="Q1386" s="12" t="str">
        <f>IF(I1386=0,"Never Recharged",INDEX(RFM_Method!$C$32:$G$36,6-K1386,P1386))</f>
        <v>Loyal Customers</v>
      </c>
      <c r="R1386" s="39">
        <f>SUMIFS(Raw_DataUsage!$D$2:$D$5001,Raw_DataUsage!$B$2:$B$5001,A1386)/1024</f>
        <v>0</v>
      </c>
      <c r="S1386" s="40">
        <f>SUMIFS(Raw_Calls!$D$2:$D$5001,Raw_Calls!$B$2:$B$5001,A1386)/60</f>
        <v>182.25</v>
      </c>
      <c r="T1386" s="38" t="str">
        <f>IF(COUNTIFS(Raw_Subscriptions!$B$2:$B$3001,A1386,Raw_Subscriptions!$F$2:$F$3001,"Active")&gt;0,"Yes","No")</f>
        <v>Yes</v>
      </c>
    </row>
    <row r="1387" spans="1:20" x14ac:dyDescent="0.3">
      <c r="A1387" s="13" t="str">
        <f>Raw_Customers!A1384</f>
        <v>C001383</v>
      </c>
      <c r="B1387" s="13" t="str">
        <f>Raw_Customers!B1384</f>
        <v>Simran Mishra</v>
      </c>
      <c r="C1387" s="13" t="str">
        <f>Raw_Customers!E1384</f>
        <v>Mumbai</v>
      </c>
      <c r="D1387" s="13" t="str">
        <f>Raw_Customers!F1384</f>
        <v>Tamil Nadu</v>
      </c>
      <c r="E1387" s="13" t="str">
        <f>Raw_Customers!H1384</f>
        <v>Active</v>
      </c>
      <c r="F1387" s="35">
        <f>Raw_Customers!G1384</f>
        <v>44093</v>
      </c>
      <c r="G1387" s="36">
        <f>IF(I1387=0,"",INT(_xlfn.MAXIFS(Raw_Recharges!$D$2:$D$3001,Raw_Recharges!$B$2:$B$3001,A1387)))</f>
        <v>45804</v>
      </c>
      <c r="H1387" s="12">
        <f>IF(I1387=0,"",RFM_Method!$C$5-G1387)</f>
        <v>250</v>
      </c>
      <c r="I1387" s="12">
        <f>COUNTIFS(Raw_Recharges!$B$2:$B$3001,A1387)</f>
        <v>1</v>
      </c>
      <c r="J1387" s="37">
        <f>IF(I1387=0,"",SUMIFS(Raw_Recharges!$E$2:$E$3001,Raw_Recharges!$B$2:$B$3001,A1387))</f>
        <v>2999</v>
      </c>
      <c r="K1387" s="38">
        <f>IF(I1387=0,0,IF(H1387&lt;=RFM_Method!$C$22,5,IF(H1387&lt;=RFM_Method!$C$23,4,IF(H1387&lt;=RFM_Method!$C$24,3,IF(H1387&lt;=RFM_Method!$C$25,2,1)))))</f>
        <v>1</v>
      </c>
      <c r="L1387" s="38">
        <f>IF(I1387=0,0,IF(I1387&gt;=RFM_Method!$E$22,5,IF(I1387&gt;=RFM_Method!$E$23,4,IF(I1387&gt;=RFM_Method!$E$24,3,IF(I1387&gt;=RFM_Method!$E$25,2,1)))))</f>
        <v>1</v>
      </c>
      <c r="M1387" s="38">
        <f>IF(I1387=0,0,IF(J1387&gt;=RFM_Method!$D$25,5,IF(J1387&gt;=RFM_Method!$D$24,4,IF(J1387&gt;=RFM_Method!$D$23,3,IF(J1387&gt;=RFM_Method!$D$22,2,1)))))</f>
        <v>5</v>
      </c>
      <c r="N1387" s="38" t="str">
        <f t="shared" si="63"/>
        <v>115</v>
      </c>
      <c r="O1387" s="38">
        <f t="shared" si="64"/>
        <v>7</v>
      </c>
      <c r="P1387" s="38">
        <f t="shared" si="65"/>
        <v>3</v>
      </c>
      <c r="Q1387" s="12" t="str">
        <f>IF(I1387=0,"Never Recharged",INDEX(RFM_Method!$C$32:$G$36,6-K1387,P1387))</f>
        <v>At Risk</v>
      </c>
      <c r="R1387" s="39">
        <f>SUMIFS(Raw_DataUsage!$D$2:$D$5001,Raw_DataUsage!$B$2:$B$5001,A1387)/1024</f>
        <v>3.4158984375000001</v>
      </c>
      <c r="S1387" s="40">
        <f>SUMIFS(Raw_Calls!$D$2:$D$5001,Raw_Calls!$B$2:$B$5001,A1387)/60</f>
        <v>54.8</v>
      </c>
      <c r="T1387" s="38" t="str">
        <f>IF(COUNTIFS(Raw_Subscriptions!$B$2:$B$3001,A1387,Raw_Subscriptions!$F$2:$F$3001,"Active")&gt;0,"Yes","No")</f>
        <v>No</v>
      </c>
    </row>
    <row r="1388" spans="1:20" x14ac:dyDescent="0.3">
      <c r="A1388" s="13" t="str">
        <f>Raw_Customers!A1385</f>
        <v>C001384</v>
      </c>
      <c r="B1388" s="13" t="str">
        <f>Raw_Customers!B1385</f>
        <v>Suresh Singh</v>
      </c>
      <c r="C1388" s="13" t="str">
        <f>Raw_Customers!E1385</f>
        <v>Mumbai</v>
      </c>
      <c r="D1388" s="13" t="str">
        <f>Raw_Customers!F1385</f>
        <v>Maharashtra</v>
      </c>
      <c r="E1388" s="13" t="str">
        <f>Raw_Customers!H1385</f>
        <v>Active</v>
      </c>
      <c r="F1388" s="35">
        <f>Raw_Customers!G1385</f>
        <v>44677</v>
      </c>
      <c r="G1388" s="36" t="str">
        <f>IF(I1388=0,"",INT(_xlfn.MAXIFS(Raw_Recharges!$D$2:$D$3001,Raw_Recharges!$B$2:$B$3001,A1388)))</f>
        <v/>
      </c>
      <c r="H1388" s="12" t="str">
        <f>IF(I1388=0,"",RFM_Method!$C$5-G1388)</f>
        <v/>
      </c>
      <c r="I1388" s="12">
        <f>COUNTIFS(Raw_Recharges!$B$2:$B$3001,A1388)</f>
        <v>0</v>
      </c>
      <c r="J1388" s="37" t="str">
        <f>IF(I1388=0,"",SUMIFS(Raw_Recharges!$E$2:$E$3001,Raw_Recharges!$B$2:$B$3001,A1388))</f>
        <v/>
      </c>
      <c r="K1388" s="38">
        <f>IF(I1388=0,0,IF(H1388&lt;=RFM_Method!$C$22,5,IF(H1388&lt;=RFM_Method!$C$23,4,IF(H1388&lt;=RFM_Method!$C$24,3,IF(H1388&lt;=RFM_Method!$C$25,2,1)))))</f>
        <v>0</v>
      </c>
      <c r="L1388" s="38">
        <f>IF(I1388=0,0,IF(I1388&gt;=RFM_Method!$E$22,5,IF(I1388&gt;=RFM_Method!$E$23,4,IF(I1388&gt;=RFM_Method!$E$24,3,IF(I1388&gt;=RFM_Method!$E$25,2,1)))))</f>
        <v>0</v>
      </c>
      <c r="M1388" s="38">
        <f>IF(I1388=0,0,IF(J1388&gt;=RFM_Method!$D$25,5,IF(J1388&gt;=RFM_Method!$D$24,4,IF(J1388&gt;=RFM_Method!$D$23,3,IF(J1388&gt;=RFM_Method!$D$22,2,1)))))</f>
        <v>0</v>
      </c>
      <c r="N1388" s="38" t="str">
        <f t="shared" si="63"/>
        <v>000</v>
      </c>
      <c r="O1388" s="38">
        <f t="shared" si="64"/>
        <v>0</v>
      </c>
      <c r="P1388" s="38">
        <f t="shared" si="65"/>
        <v>0</v>
      </c>
      <c r="Q1388" s="12" t="str">
        <f>IF(I1388=0,"Never Recharged",INDEX(RFM_Method!$C$32:$G$36,6-K1388,P1388))</f>
        <v>Never Recharged</v>
      </c>
      <c r="R1388" s="39">
        <f>SUMIFS(Raw_DataUsage!$D$2:$D$5001,Raw_DataUsage!$B$2:$B$5001,A1388)/1024</f>
        <v>2.3828417968750002</v>
      </c>
      <c r="S1388" s="40">
        <f>SUMIFS(Raw_Calls!$D$2:$D$5001,Raw_Calls!$B$2:$B$5001,A1388)/60</f>
        <v>208.9</v>
      </c>
      <c r="T1388" s="38" t="str">
        <f>IF(COUNTIFS(Raw_Subscriptions!$B$2:$B$3001,A1388,Raw_Subscriptions!$F$2:$F$3001,"Active")&gt;0,"Yes","No")</f>
        <v>No</v>
      </c>
    </row>
    <row r="1389" spans="1:20" x14ac:dyDescent="0.3">
      <c r="A1389" s="13" t="str">
        <f>Raw_Customers!A1386</f>
        <v>C001385</v>
      </c>
      <c r="B1389" s="13" t="str">
        <f>Raw_Customers!B1386</f>
        <v>Neha Khan</v>
      </c>
      <c r="C1389" s="13" t="str">
        <f>Raw_Customers!E1386</f>
        <v>Bangalore</v>
      </c>
      <c r="D1389" s="13" t="str">
        <f>Raw_Customers!F1386</f>
        <v>Delhi NCR</v>
      </c>
      <c r="E1389" s="13" t="str">
        <f>Raw_Customers!H1386</f>
        <v>Inactive</v>
      </c>
      <c r="F1389" s="35">
        <f>Raw_Customers!G1386</f>
        <v>44888</v>
      </c>
      <c r="G1389" s="36">
        <f>IF(I1389=0,"",INT(_xlfn.MAXIFS(Raw_Recharges!$D$2:$D$3001,Raw_Recharges!$B$2:$B$3001,A1389)))</f>
        <v>45986</v>
      </c>
      <c r="H1389" s="12">
        <f>IF(I1389=0,"",RFM_Method!$C$5-G1389)</f>
        <v>68</v>
      </c>
      <c r="I1389" s="12">
        <f>COUNTIFS(Raw_Recharges!$B$2:$B$3001,A1389)</f>
        <v>3</v>
      </c>
      <c r="J1389" s="37">
        <f>IF(I1389=0,"",SUMIFS(Raw_Recharges!$E$2:$E$3001,Raw_Recharges!$B$2:$B$3001,A1389))</f>
        <v>946</v>
      </c>
      <c r="K1389" s="38">
        <f>IF(I1389=0,0,IF(H1389&lt;=RFM_Method!$C$22,5,IF(H1389&lt;=RFM_Method!$C$23,4,IF(H1389&lt;=RFM_Method!$C$24,3,IF(H1389&lt;=RFM_Method!$C$25,2,1)))))</f>
        <v>4</v>
      </c>
      <c r="L1389" s="38">
        <f>IF(I1389=0,0,IF(I1389&gt;=RFM_Method!$E$22,5,IF(I1389&gt;=RFM_Method!$E$23,4,IF(I1389&gt;=RFM_Method!$E$24,3,IF(I1389&gt;=RFM_Method!$E$25,2,1)))))</f>
        <v>3</v>
      </c>
      <c r="M1389" s="38">
        <f>IF(I1389=0,0,IF(J1389&gt;=RFM_Method!$D$25,5,IF(J1389&gt;=RFM_Method!$D$24,4,IF(J1389&gt;=RFM_Method!$D$23,3,IF(J1389&gt;=RFM_Method!$D$22,2,1)))))</f>
        <v>3</v>
      </c>
      <c r="N1389" s="38" t="str">
        <f t="shared" si="63"/>
        <v>433</v>
      </c>
      <c r="O1389" s="38">
        <f t="shared" si="64"/>
        <v>10</v>
      </c>
      <c r="P1389" s="38">
        <f t="shared" si="65"/>
        <v>3</v>
      </c>
      <c r="Q1389" s="12" t="str">
        <f>IF(I1389=0,"Never Recharged",INDEX(RFM_Method!$C$32:$G$36,6-K1389,P1389))</f>
        <v>Potential Loyalist</v>
      </c>
      <c r="R1389" s="39">
        <f>SUMIFS(Raw_DataUsage!$D$2:$D$5001,Raw_DataUsage!$B$2:$B$5001,A1389)/1024</f>
        <v>4.5805957031250006</v>
      </c>
      <c r="S1389" s="40">
        <f>SUMIFS(Raw_Calls!$D$2:$D$5001,Raw_Calls!$B$2:$B$5001,A1389)/60</f>
        <v>97.016666666666666</v>
      </c>
      <c r="T1389" s="38" t="str">
        <f>IF(COUNTIFS(Raw_Subscriptions!$B$2:$B$3001,A1389,Raw_Subscriptions!$F$2:$F$3001,"Active")&gt;0,"Yes","No")</f>
        <v>Yes</v>
      </c>
    </row>
    <row r="1390" spans="1:20" x14ac:dyDescent="0.3">
      <c r="A1390" s="13" t="str">
        <f>Raw_Customers!A1387</f>
        <v>C001386</v>
      </c>
      <c r="B1390" s="13" t="str">
        <f>Raw_Customers!B1387</f>
        <v>Amit Jha</v>
      </c>
      <c r="C1390" s="13" t="str">
        <f>Raw_Customers!E1387</f>
        <v>Bangalore</v>
      </c>
      <c r="D1390" s="13" t="str">
        <f>Raw_Customers!F1387</f>
        <v>Punjab</v>
      </c>
      <c r="E1390" s="13" t="str">
        <f>Raw_Customers!H1387</f>
        <v>Active</v>
      </c>
      <c r="F1390" s="35">
        <f>Raw_Customers!G1387</f>
        <v>44296</v>
      </c>
      <c r="G1390" s="36">
        <f>IF(I1390=0,"",INT(_xlfn.MAXIFS(Raw_Recharges!$D$2:$D$3001,Raw_Recharges!$B$2:$B$3001,A1390)))</f>
        <v>46033</v>
      </c>
      <c r="H1390" s="12">
        <f>IF(I1390=0,"",RFM_Method!$C$5-G1390)</f>
        <v>21</v>
      </c>
      <c r="I1390" s="12">
        <f>COUNTIFS(Raw_Recharges!$B$2:$B$3001,A1390)</f>
        <v>1</v>
      </c>
      <c r="J1390" s="37">
        <f>IF(I1390=0,"",SUMIFS(Raw_Recharges!$E$2:$E$3001,Raw_Recharges!$B$2:$B$3001,A1390))</f>
        <v>349</v>
      </c>
      <c r="K1390" s="38">
        <f>IF(I1390=0,0,IF(H1390&lt;=RFM_Method!$C$22,5,IF(H1390&lt;=RFM_Method!$C$23,4,IF(H1390&lt;=RFM_Method!$C$24,3,IF(H1390&lt;=RFM_Method!$C$25,2,1)))))</f>
        <v>5</v>
      </c>
      <c r="L1390" s="38">
        <f>IF(I1390=0,0,IF(I1390&gt;=RFM_Method!$E$22,5,IF(I1390&gt;=RFM_Method!$E$23,4,IF(I1390&gt;=RFM_Method!$E$24,3,IF(I1390&gt;=RFM_Method!$E$25,2,1)))))</f>
        <v>1</v>
      </c>
      <c r="M1390" s="38">
        <f>IF(I1390=0,0,IF(J1390&gt;=RFM_Method!$D$25,5,IF(J1390&gt;=RFM_Method!$D$24,4,IF(J1390&gt;=RFM_Method!$D$23,3,IF(J1390&gt;=RFM_Method!$D$22,2,1)))))</f>
        <v>1</v>
      </c>
      <c r="N1390" s="38" t="str">
        <f t="shared" si="63"/>
        <v>511</v>
      </c>
      <c r="O1390" s="38">
        <f t="shared" si="64"/>
        <v>7</v>
      </c>
      <c r="P1390" s="38">
        <f t="shared" si="65"/>
        <v>1</v>
      </c>
      <c r="Q1390" s="12" t="str">
        <f>IF(I1390=0,"Never Recharged",INDEX(RFM_Method!$C$32:$G$36,6-K1390,P1390))</f>
        <v>New Customers</v>
      </c>
      <c r="R1390" s="39">
        <f>SUMIFS(Raw_DataUsage!$D$2:$D$5001,Raw_DataUsage!$B$2:$B$5001,A1390)/1024</f>
        <v>6.3099707031250007</v>
      </c>
      <c r="S1390" s="40">
        <f>SUMIFS(Raw_Calls!$D$2:$D$5001,Raw_Calls!$B$2:$B$5001,A1390)/60</f>
        <v>55.68333333333333</v>
      </c>
      <c r="T1390" s="38" t="str">
        <f>IF(COUNTIFS(Raw_Subscriptions!$B$2:$B$3001,A1390,Raw_Subscriptions!$F$2:$F$3001,"Active")&gt;0,"Yes","No")</f>
        <v>Yes</v>
      </c>
    </row>
    <row r="1391" spans="1:20" x14ac:dyDescent="0.3">
      <c r="A1391" s="13" t="str">
        <f>Raw_Customers!A1388</f>
        <v>C001387</v>
      </c>
      <c r="B1391" s="13" t="str">
        <f>Raw_Customers!B1388</f>
        <v>Suresh Jha</v>
      </c>
      <c r="C1391" s="13" t="str">
        <f>Raw_Customers!E1388</f>
        <v>Delhi</v>
      </c>
      <c r="D1391" s="13" t="str">
        <f>Raw_Customers!F1388</f>
        <v>Gujarat</v>
      </c>
      <c r="E1391" s="13" t="str">
        <f>Raw_Customers!H1388</f>
        <v>Active</v>
      </c>
      <c r="F1391" s="35">
        <f>Raw_Customers!G1388</f>
        <v>44154</v>
      </c>
      <c r="G1391" s="36">
        <f>IF(I1391=0,"",INT(_xlfn.MAXIFS(Raw_Recharges!$D$2:$D$3001,Raw_Recharges!$B$2:$B$3001,A1391)))</f>
        <v>45702</v>
      </c>
      <c r="H1391" s="12">
        <f>IF(I1391=0,"",RFM_Method!$C$5-G1391)</f>
        <v>352</v>
      </c>
      <c r="I1391" s="12">
        <f>COUNTIFS(Raw_Recharges!$B$2:$B$3001,A1391)</f>
        <v>1</v>
      </c>
      <c r="J1391" s="37">
        <f>IF(I1391=0,"",SUMIFS(Raw_Recharges!$E$2:$E$3001,Raw_Recharges!$B$2:$B$3001,A1391))</f>
        <v>666</v>
      </c>
      <c r="K1391" s="38">
        <f>IF(I1391=0,0,IF(H1391&lt;=RFM_Method!$C$22,5,IF(H1391&lt;=RFM_Method!$C$23,4,IF(H1391&lt;=RFM_Method!$C$24,3,IF(H1391&lt;=RFM_Method!$C$25,2,1)))))</f>
        <v>1</v>
      </c>
      <c r="L1391" s="38">
        <f>IF(I1391=0,0,IF(I1391&gt;=RFM_Method!$E$22,5,IF(I1391&gt;=RFM_Method!$E$23,4,IF(I1391&gt;=RFM_Method!$E$24,3,IF(I1391&gt;=RFM_Method!$E$25,2,1)))))</f>
        <v>1</v>
      </c>
      <c r="M1391" s="38">
        <f>IF(I1391=0,0,IF(J1391&gt;=RFM_Method!$D$25,5,IF(J1391&gt;=RFM_Method!$D$24,4,IF(J1391&gt;=RFM_Method!$D$23,3,IF(J1391&gt;=RFM_Method!$D$22,2,1)))))</f>
        <v>3</v>
      </c>
      <c r="N1391" s="38" t="str">
        <f t="shared" si="63"/>
        <v>113</v>
      </c>
      <c r="O1391" s="38">
        <f t="shared" si="64"/>
        <v>5</v>
      </c>
      <c r="P1391" s="38">
        <f t="shared" si="65"/>
        <v>2</v>
      </c>
      <c r="Q1391" s="12" t="str">
        <f>IF(I1391=0,"Never Recharged",INDEX(RFM_Method!$C$32:$G$36,6-K1391,P1391))</f>
        <v>Hibernating</v>
      </c>
      <c r="R1391" s="39">
        <f>SUMIFS(Raw_DataUsage!$D$2:$D$5001,Raw_DataUsage!$B$2:$B$5001,A1391)/1024</f>
        <v>6.0640624999999995</v>
      </c>
      <c r="S1391" s="40">
        <f>SUMIFS(Raw_Calls!$D$2:$D$5001,Raw_Calls!$B$2:$B$5001,A1391)/60</f>
        <v>21.516666666666666</v>
      </c>
      <c r="T1391" s="38" t="str">
        <f>IF(COUNTIFS(Raw_Subscriptions!$B$2:$B$3001,A1391,Raw_Subscriptions!$F$2:$F$3001,"Active")&gt;0,"Yes","No")</f>
        <v>Yes</v>
      </c>
    </row>
    <row r="1392" spans="1:20" x14ac:dyDescent="0.3">
      <c r="A1392" s="13" t="str">
        <f>Raw_Customers!A1389</f>
        <v>C001388</v>
      </c>
      <c r="B1392" s="13" t="str">
        <f>Raw_Customers!B1389</f>
        <v>Neha Singh</v>
      </c>
      <c r="C1392" s="13" t="str">
        <f>Raw_Customers!E1389</f>
        <v>Chennai</v>
      </c>
      <c r="D1392" s="13" t="str">
        <f>Raw_Customers!F1389</f>
        <v>Delhi NCR</v>
      </c>
      <c r="E1392" s="13" t="str">
        <f>Raw_Customers!H1389</f>
        <v>Inactive</v>
      </c>
      <c r="F1392" s="35">
        <f>Raw_Customers!G1389</f>
        <v>44545</v>
      </c>
      <c r="G1392" s="36" t="str">
        <f>IF(I1392=0,"",INT(_xlfn.MAXIFS(Raw_Recharges!$D$2:$D$3001,Raw_Recharges!$B$2:$B$3001,A1392)))</f>
        <v/>
      </c>
      <c r="H1392" s="12" t="str">
        <f>IF(I1392=0,"",RFM_Method!$C$5-G1392)</f>
        <v/>
      </c>
      <c r="I1392" s="12">
        <f>COUNTIFS(Raw_Recharges!$B$2:$B$3001,A1392)</f>
        <v>0</v>
      </c>
      <c r="J1392" s="37" t="str">
        <f>IF(I1392=0,"",SUMIFS(Raw_Recharges!$E$2:$E$3001,Raw_Recharges!$B$2:$B$3001,A1392))</f>
        <v/>
      </c>
      <c r="K1392" s="38">
        <f>IF(I1392=0,0,IF(H1392&lt;=RFM_Method!$C$22,5,IF(H1392&lt;=RFM_Method!$C$23,4,IF(H1392&lt;=RFM_Method!$C$24,3,IF(H1392&lt;=RFM_Method!$C$25,2,1)))))</f>
        <v>0</v>
      </c>
      <c r="L1392" s="38">
        <f>IF(I1392=0,0,IF(I1392&gt;=RFM_Method!$E$22,5,IF(I1392&gt;=RFM_Method!$E$23,4,IF(I1392&gt;=RFM_Method!$E$24,3,IF(I1392&gt;=RFM_Method!$E$25,2,1)))))</f>
        <v>0</v>
      </c>
      <c r="M1392" s="38">
        <f>IF(I1392=0,0,IF(J1392&gt;=RFM_Method!$D$25,5,IF(J1392&gt;=RFM_Method!$D$24,4,IF(J1392&gt;=RFM_Method!$D$23,3,IF(J1392&gt;=RFM_Method!$D$22,2,1)))))</f>
        <v>0</v>
      </c>
      <c r="N1392" s="38" t="str">
        <f t="shared" si="63"/>
        <v>000</v>
      </c>
      <c r="O1392" s="38">
        <f t="shared" si="64"/>
        <v>0</v>
      </c>
      <c r="P1392" s="38">
        <f t="shared" si="65"/>
        <v>0</v>
      </c>
      <c r="Q1392" s="12" t="str">
        <f>IF(I1392=0,"Never Recharged",INDEX(RFM_Method!$C$32:$G$36,6-K1392,P1392))</f>
        <v>Never Recharged</v>
      </c>
      <c r="R1392" s="39">
        <f>SUMIFS(Raw_DataUsage!$D$2:$D$5001,Raw_DataUsage!$B$2:$B$5001,A1392)/1024</f>
        <v>1.7752734374999999</v>
      </c>
      <c r="S1392" s="40">
        <f>SUMIFS(Raw_Calls!$D$2:$D$5001,Raw_Calls!$B$2:$B$5001,A1392)/60</f>
        <v>260.11666666666667</v>
      </c>
      <c r="T1392" s="38" t="str">
        <f>IF(COUNTIFS(Raw_Subscriptions!$B$2:$B$3001,A1392,Raw_Subscriptions!$F$2:$F$3001,"Active")&gt;0,"Yes","No")</f>
        <v>No</v>
      </c>
    </row>
    <row r="1393" spans="1:20" x14ac:dyDescent="0.3">
      <c r="A1393" s="13" t="str">
        <f>Raw_Customers!A1390</f>
        <v>C001389</v>
      </c>
      <c r="B1393" s="13" t="str">
        <f>Raw_Customers!B1390</f>
        <v>Vikram Yadav</v>
      </c>
      <c r="C1393" s="13" t="str">
        <f>Raw_Customers!E1390</f>
        <v>Delhi</v>
      </c>
      <c r="D1393" s="13" t="str">
        <f>Raw_Customers!F1390</f>
        <v>Gujarat</v>
      </c>
      <c r="E1393" s="13" t="str">
        <f>Raw_Customers!H1390</f>
        <v>Inactive</v>
      </c>
      <c r="F1393" s="35">
        <f>Raw_Customers!G1390</f>
        <v>45052</v>
      </c>
      <c r="G1393" s="36" t="str">
        <f>IF(I1393=0,"",INT(_xlfn.MAXIFS(Raw_Recharges!$D$2:$D$3001,Raw_Recharges!$B$2:$B$3001,A1393)))</f>
        <v/>
      </c>
      <c r="H1393" s="12" t="str">
        <f>IF(I1393=0,"",RFM_Method!$C$5-G1393)</f>
        <v/>
      </c>
      <c r="I1393" s="12">
        <f>COUNTIFS(Raw_Recharges!$B$2:$B$3001,A1393)</f>
        <v>0</v>
      </c>
      <c r="J1393" s="37" t="str">
        <f>IF(I1393=0,"",SUMIFS(Raw_Recharges!$E$2:$E$3001,Raw_Recharges!$B$2:$B$3001,A1393))</f>
        <v/>
      </c>
      <c r="K1393" s="38">
        <f>IF(I1393=0,0,IF(H1393&lt;=RFM_Method!$C$22,5,IF(H1393&lt;=RFM_Method!$C$23,4,IF(H1393&lt;=RFM_Method!$C$24,3,IF(H1393&lt;=RFM_Method!$C$25,2,1)))))</f>
        <v>0</v>
      </c>
      <c r="L1393" s="38">
        <f>IF(I1393=0,0,IF(I1393&gt;=RFM_Method!$E$22,5,IF(I1393&gt;=RFM_Method!$E$23,4,IF(I1393&gt;=RFM_Method!$E$24,3,IF(I1393&gt;=RFM_Method!$E$25,2,1)))))</f>
        <v>0</v>
      </c>
      <c r="M1393" s="38">
        <f>IF(I1393=0,0,IF(J1393&gt;=RFM_Method!$D$25,5,IF(J1393&gt;=RFM_Method!$D$24,4,IF(J1393&gt;=RFM_Method!$D$23,3,IF(J1393&gt;=RFM_Method!$D$22,2,1)))))</f>
        <v>0</v>
      </c>
      <c r="N1393" s="38" t="str">
        <f t="shared" si="63"/>
        <v>000</v>
      </c>
      <c r="O1393" s="38">
        <f t="shared" si="64"/>
        <v>0</v>
      </c>
      <c r="P1393" s="38">
        <f t="shared" si="65"/>
        <v>0</v>
      </c>
      <c r="Q1393" s="12" t="str">
        <f>IF(I1393=0,"Never Recharged",INDEX(RFM_Method!$C$32:$G$36,6-K1393,P1393))</f>
        <v>Never Recharged</v>
      </c>
      <c r="R1393" s="39">
        <f>SUMIFS(Raw_DataUsage!$D$2:$D$5001,Raw_DataUsage!$B$2:$B$5001,A1393)/1024</f>
        <v>3.9005468749999999</v>
      </c>
      <c r="S1393" s="40">
        <f>SUMIFS(Raw_Calls!$D$2:$D$5001,Raw_Calls!$B$2:$B$5001,A1393)/60</f>
        <v>16.716666666666665</v>
      </c>
      <c r="T1393" s="38" t="str">
        <f>IF(COUNTIFS(Raw_Subscriptions!$B$2:$B$3001,A1393,Raw_Subscriptions!$F$2:$F$3001,"Active")&gt;0,"Yes","No")</f>
        <v>No</v>
      </c>
    </row>
    <row r="1394" spans="1:20" x14ac:dyDescent="0.3">
      <c r="A1394" s="13" t="str">
        <f>Raw_Customers!A1391</f>
        <v>C001390</v>
      </c>
      <c r="B1394" s="13" t="str">
        <f>Raw_Customers!B1391</f>
        <v>Vikram Gupta</v>
      </c>
      <c r="C1394" s="13" t="str">
        <f>Raw_Customers!E1391</f>
        <v>Pune</v>
      </c>
      <c r="D1394" s="13" t="str">
        <f>Raw_Customers!F1391</f>
        <v>Maharashtra</v>
      </c>
      <c r="E1394" s="13" t="str">
        <f>Raw_Customers!H1391</f>
        <v>Active</v>
      </c>
      <c r="F1394" s="35">
        <f>Raw_Customers!G1391</f>
        <v>45282</v>
      </c>
      <c r="G1394" s="36">
        <f>IF(I1394=0,"",INT(_xlfn.MAXIFS(Raw_Recharges!$D$2:$D$3001,Raw_Recharges!$B$2:$B$3001,A1394)))</f>
        <v>46021</v>
      </c>
      <c r="H1394" s="12">
        <f>IF(I1394=0,"",RFM_Method!$C$5-G1394)</f>
        <v>33</v>
      </c>
      <c r="I1394" s="12">
        <f>COUNTIFS(Raw_Recharges!$B$2:$B$3001,A1394)</f>
        <v>3</v>
      </c>
      <c r="J1394" s="37">
        <f>IF(I1394=0,"",SUMIFS(Raw_Recharges!$E$2:$E$3001,Raw_Recharges!$B$2:$B$3001,A1394))</f>
        <v>947</v>
      </c>
      <c r="K1394" s="38">
        <f>IF(I1394=0,0,IF(H1394&lt;=RFM_Method!$C$22,5,IF(H1394&lt;=RFM_Method!$C$23,4,IF(H1394&lt;=RFM_Method!$C$24,3,IF(H1394&lt;=RFM_Method!$C$25,2,1)))))</f>
        <v>5</v>
      </c>
      <c r="L1394" s="38">
        <f>IF(I1394=0,0,IF(I1394&gt;=RFM_Method!$E$22,5,IF(I1394&gt;=RFM_Method!$E$23,4,IF(I1394&gt;=RFM_Method!$E$24,3,IF(I1394&gt;=RFM_Method!$E$25,2,1)))))</f>
        <v>3</v>
      </c>
      <c r="M1394" s="38">
        <f>IF(I1394=0,0,IF(J1394&gt;=RFM_Method!$D$25,5,IF(J1394&gt;=RFM_Method!$D$24,4,IF(J1394&gt;=RFM_Method!$D$23,3,IF(J1394&gt;=RFM_Method!$D$22,2,1)))))</f>
        <v>3</v>
      </c>
      <c r="N1394" s="38" t="str">
        <f t="shared" si="63"/>
        <v>533</v>
      </c>
      <c r="O1394" s="38">
        <f t="shared" si="64"/>
        <v>11</v>
      </c>
      <c r="P1394" s="38">
        <f t="shared" si="65"/>
        <v>3</v>
      </c>
      <c r="Q1394" s="12" t="str">
        <f>IF(I1394=0,"Never Recharged",INDEX(RFM_Method!$C$32:$G$36,6-K1394,P1394))</f>
        <v>Potential Loyalist</v>
      </c>
      <c r="R1394" s="39">
        <f>SUMIFS(Raw_DataUsage!$D$2:$D$5001,Raw_DataUsage!$B$2:$B$5001,A1394)/1024</f>
        <v>2.8579980468750001</v>
      </c>
      <c r="S1394" s="40">
        <f>SUMIFS(Raw_Calls!$D$2:$D$5001,Raw_Calls!$B$2:$B$5001,A1394)/60</f>
        <v>63.416666666666664</v>
      </c>
      <c r="T1394" s="38" t="str">
        <f>IF(COUNTIFS(Raw_Subscriptions!$B$2:$B$3001,A1394,Raw_Subscriptions!$F$2:$F$3001,"Active")&gt;0,"Yes","No")</f>
        <v>Yes</v>
      </c>
    </row>
    <row r="1395" spans="1:20" x14ac:dyDescent="0.3">
      <c r="A1395" s="13" t="str">
        <f>Raw_Customers!A1392</f>
        <v>C001391</v>
      </c>
      <c r="B1395" s="13" t="str">
        <f>Raw_Customers!B1392</f>
        <v>Pooja Gupta</v>
      </c>
      <c r="C1395" s="13" t="str">
        <f>Raw_Customers!E1392</f>
        <v>Chennai</v>
      </c>
      <c r="D1395" s="13" t="str">
        <f>Raw_Customers!F1392</f>
        <v>Maharashtra</v>
      </c>
      <c r="E1395" s="13" t="str">
        <f>Raw_Customers!H1392</f>
        <v>Active</v>
      </c>
      <c r="F1395" s="35">
        <f>Raw_Customers!G1392</f>
        <v>45796</v>
      </c>
      <c r="G1395" s="36">
        <f>IF(I1395=0,"",INT(_xlfn.MAXIFS(Raw_Recharges!$D$2:$D$3001,Raw_Recharges!$B$2:$B$3001,A1395)))</f>
        <v>45862</v>
      </c>
      <c r="H1395" s="12">
        <f>IF(I1395=0,"",RFM_Method!$C$5-G1395)</f>
        <v>192</v>
      </c>
      <c r="I1395" s="12">
        <f>COUNTIFS(Raw_Recharges!$B$2:$B$3001,A1395)</f>
        <v>1</v>
      </c>
      <c r="J1395" s="37">
        <f>IF(I1395=0,"",SUMIFS(Raw_Recharges!$E$2:$E$3001,Raw_Recharges!$B$2:$B$3001,A1395))</f>
        <v>499</v>
      </c>
      <c r="K1395" s="38">
        <f>IF(I1395=0,0,IF(H1395&lt;=RFM_Method!$C$22,5,IF(H1395&lt;=RFM_Method!$C$23,4,IF(H1395&lt;=RFM_Method!$C$24,3,IF(H1395&lt;=RFM_Method!$C$25,2,1)))))</f>
        <v>2</v>
      </c>
      <c r="L1395" s="38">
        <f>IF(I1395=0,0,IF(I1395&gt;=RFM_Method!$E$22,5,IF(I1395&gt;=RFM_Method!$E$23,4,IF(I1395&gt;=RFM_Method!$E$24,3,IF(I1395&gt;=RFM_Method!$E$25,2,1)))))</f>
        <v>1</v>
      </c>
      <c r="M1395" s="38">
        <f>IF(I1395=0,0,IF(J1395&gt;=RFM_Method!$D$25,5,IF(J1395&gt;=RFM_Method!$D$24,4,IF(J1395&gt;=RFM_Method!$D$23,3,IF(J1395&gt;=RFM_Method!$D$22,2,1)))))</f>
        <v>2</v>
      </c>
      <c r="N1395" s="38" t="str">
        <f t="shared" si="63"/>
        <v>212</v>
      </c>
      <c r="O1395" s="38">
        <f t="shared" si="64"/>
        <v>5</v>
      </c>
      <c r="P1395" s="38">
        <f t="shared" si="65"/>
        <v>2</v>
      </c>
      <c r="Q1395" s="12" t="str">
        <f>IF(I1395=0,"Never Recharged",INDEX(RFM_Method!$C$32:$G$36,6-K1395,P1395))</f>
        <v>About to Sleep</v>
      </c>
      <c r="R1395" s="39">
        <f>SUMIFS(Raw_DataUsage!$D$2:$D$5001,Raw_DataUsage!$B$2:$B$5001,A1395)/1024</f>
        <v>2.2342187500000001</v>
      </c>
      <c r="S1395" s="40">
        <f>SUMIFS(Raw_Calls!$D$2:$D$5001,Raw_Calls!$B$2:$B$5001,A1395)/60</f>
        <v>49.6</v>
      </c>
      <c r="T1395" s="38" t="str">
        <f>IF(COUNTIFS(Raw_Subscriptions!$B$2:$B$3001,A1395,Raw_Subscriptions!$F$2:$F$3001,"Active")&gt;0,"Yes","No")</f>
        <v>No</v>
      </c>
    </row>
    <row r="1396" spans="1:20" x14ac:dyDescent="0.3">
      <c r="A1396" s="13" t="str">
        <f>Raw_Customers!A1393</f>
        <v>C001392</v>
      </c>
      <c r="B1396" s="13" t="str">
        <f>Raw_Customers!B1393</f>
        <v>Priya Mishra</v>
      </c>
      <c r="C1396" s="13" t="str">
        <f>Raw_Customers!E1393</f>
        <v>Hyderabad</v>
      </c>
      <c r="D1396" s="13" t="str">
        <f>Raw_Customers!F1393</f>
        <v>Gujarat</v>
      </c>
      <c r="E1396" s="13" t="str">
        <f>Raw_Customers!H1393</f>
        <v>Inactive</v>
      </c>
      <c r="F1396" s="35">
        <f>Raw_Customers!G1393</f>
        <v>45220</v>
      </c>
      <c r="G1396" s="36">
        <f>IF(I1396=0,"",INT(_xlfn.MAXIFS(Raw_Recharges!$D$2:$D$3001,Raw_Recharges!$B$2:$B$3001,A1396)))</f>
        <v>46044</v>
      </c>
      <c r="H1396" s="12">
        <f>IF(I1396=0,"",RFM_Method!$C$5-G1396)</f>
        <v>10</v>
      </c>
      <c r="I1396" s="12">
        <f>COUNTIFS(Raw_Recharges!$B$2:$B$3001,A1396)</f>
        <v>3</v>
      </c>
      <c r="J1396" s="37">
        <f>IF(I1396=0,"",SUMIFS(Raw_Recharges!$E$2:$E$3001,Raw_Recharges!$B$2:$B$3001,A1396))</f>
        <v>3246</v>
      </c>
      <c r="K1396" s="38">
        <f>IF(I1396=0,0,IF(H1396&lt;=RFM_Method!$C$22,5,IF(H1396&lt;=RFM_Method!$C$23,4,IF(H1396&lt;=RFM_Method!$C$24,3,IF(H1396&lt;=RFM_Method!$C$25,2,1)))))</f>
        <v>5</v>
      </c>
      <c r="L1396" s="38">
        <f>IF(I1396=0,0,IF(I1396&gt;=RFM_Method!$E$22,5,IF(I1396&gt;=RFM_Method!$E$23,4,IF(I1396&gt;=RFM_Method!$E$24,3,IF(I1396&gt;=RFM_Method!$E$25,2,1)))))</f>
        <v>3</v>
      </c>
      <c r="M1396" s="38">
        <f>IF(I1396=0,0,IF(J1396&gt;=RFM_Method!$D$25,5,IF(J1396&gt;=RFM_Method!$D$24,4,IF(J1396&gt;=RFM_Method!$D$23,3,IF(J1396&gt;=RFM_Method!$D$22,2,1)))))</f>
        <v>5</v>
      </c>
      <c r="N1396" s="38" t="str">
        <f t="shared" si="63"/>
        <v>535</v>
      </c>
      <c r="O1396" s="38">
        <f t="shared" si="64"/>
        <v>13</v>
      </c>
      <c r="P1396" s="38">
        <f t="shared" si="65"/>
        <v>4</v>
      </c>
      <c r="Q1396" s="12" t="str">
        <f>IF(I1396=0,"Never Recharged",INDEX(RFM_Method!$C$32:$G$36,6-K1396,P1396))</f>
        <v>Loyal Customers</v>
      </c>
      <c r="R1396" s="39">
        <f>SUMIFS(Raw_DataUsage!$D$2:$D$5001,Raw_DataUsage!$B$2:$B$5001,A1396)/1024</f>
        <v>6.2065527343750002</v>
      </c>
      <c r="S1396" s="40">
        <f>SUMIFS(Raw_Calls!$D$2:$D$5001,Raw_Calls!$B$2:$B$5001,A1396)/60</f>
        <v>98.86666666666666</v>
      </c>
      <c r="T1396" s="38" t="str">
        <f>IF(COUNTIFS(Raw_Subscriptions!$B$2:$B$3001,A1396,Raw_Subscriptions!$F$2:$F$3001,"Active")&gt;0,"Yes","No")</f>
        <v>Yes</v>
      </c>
    </row>
    <row r="1397" spans="1:20" x14ac:dyDescent="0.3">
      <c r="A1397" s="13" t="str">
        <f>Raw_Customers!A1394</f>
        <v>C001393</v>
      </c>
      <c r="B1397" s="13" t="str">
        <f>Raw_Customers!B1394</f>
        <v>Amit Jha</v>
      </c>
      <c r="C1397" s="13" t="str">
        <f>Raw_Customers!E1394</f>
        <v>Hyderabad</v>
      </c>
      <c r="D1397" s="13" t="str">
        <f>Raw_Customers!F1394</f>
        <v>Gujarat</v>
      </c>
      <c r="E1397" s="13" t="str">
        <f>Raw_Customers!H1394</f>
        <v>Inactive</v>
      </c>
      <c r="F1397" s="35">
        <f>Raw_Customers!G1394</f>
        <v>44844</v>
      </c>
      <c r="G1397" s="36">
        <f>IF(I1397=0,"",INT(_xlfn.MAXIFS(Raw_Recharges!$D$2:$D$3001,Raw_Recharges!$B$2:$B$3001,A1397)))</f>
        <v>45971</v>
      </c>
      <c r="H1397" s="12">
        <f>IF(I1397=0,"",RFM_Method!$C$5-G1397)</f>
        <v>83</v>
      </c>
      <c r="I1397" s="12">
        <f>COUNTIFS(Raw_Recharges!$B$2:$B$3001,A1397)</f>
        <v>2</v>
      </c>
      <c r="J1397" s="37">
        <f>IF(I1397=0,"",SUMIFS(Raw_Recharges!$E$2:$E$3001,Raw_Recharges!$B$2:$B$3001,A1397))</f>
        <v>1145</v>
      </c>
      <c r="K1397" s="38">
        <f>IF(I1397=0,0,IF(H1397&lt;=RFM_Method!$C$22,5,IF(H1397&lt;=RFM_Method!$C$23,4,IF(H1397&lt;=RFM_Method!$C$24,3,IF(H1397&lt;=RFM_Method!$C$25,2,1)))))</f>
        <v>4</v>
      </c>
      <c r="L1397" s="38">
        <f>IF(I1397=0,0,IF(I1397&gt;=RFM_Method!$E$22,5,IF(I1397&gt;=RFM_Method!$E$23,4,IF(I1397&gt;=RFM_Method!$E$24,3,IF(I1397&gt;=RFM_Method!$E$25,2,1)))))</f>
        <v>2</v>
      </c>
      <c r="M1397" s="38">
        <f>IF(I1397=0,0,IF(J1397&gt;=RFM_Method!$D$25,5,IF(J1397&gt;=RFM_Method!$D$24,4,IF(J1397&gt;=RFM_Method!$D$23,3,IF(J1397&gt;=RFM_Method!$D$22,2,1)))))</f>
        <v>4</v>
      </c>
      <c r="N1397" s="38" t="str">
        <f t="shared" si="63"/>
        <v>424</v>
      </c>
      <c r="O1397" s="38">
        <f t="shared" si="64"/>
        <v>10</v>
      </c>
      <c r="P1397" s="38">
        <f t="shared" si="65"/>
        <v>3</v>
      </c>
      <c r="Q1397" s="12" t="str">
        <f>IF(I1397=0,"Never Recharged",INDEX(RFM_Method!$C$32:$G$36,6-K1397,P1397))</f>
        <v>Potential Loyalist</v>
      </c>
      <c r="R1397" s="39">
        <f>SUMIFS(Raw_DataUsage!$D$2:$D$5001,Raw_DataUsage!$B$2:$B$5001,A1397)/1024</f>
        <v>2.2242382812499999</v>
      </c>
      <c r="S1397" s="40">
        <f>SUMIFS(Raw_Calls!$D$2:$D$5001,Raw_Calls!$B$2:$B$5001,A1397)/60</f>
        <v>0</v>
      </c>
      <c r="T1397" s="38" t="str">
        <f>IF(COUNTIFS(Raw_Subscriptions!$B$2:$B$3001,A1397,Raw_Subscriptions!$F$2:$F$3001,"Active")&gt;0,"Yes","No")</f>
        <v>No</v>
      </c>
    </row>
    <row r="1398" spans="1:20" x14ac:dyDescent="0.3">
      <c r="A1398" s="13" t="str">
        <f>Raw_Customers!A1395</f>
        <v>C001394</v>
      </c>
      <c r="B1398" s="13" t="str">
        <f>Raw_Customers!B1395</f>
        <v>Vikram Patel</v>
      </c>
      <c r="C1398" s="13" t="str">
        <f>Raw_Customers!E1395</f>
        <v>Delhi</v>
      </c>
      <c r="D1398" s="13" t="str">
        <f>Raw_Customers!F1395</f>
        <v>Karnataka</v>
      </c>
      <c r="E1398" s="13" t="str">
        <f>Raw_Customers!H1395</f>
        <v>Active</v>
      </c>
      <c r="F1398" s="35">
        <f>Raw_Customers!G1395</f>
        <v>44975</v>
      </c>
      <c r="G1398" s="36">
        <f>IF(I1398=0,"",INT(_xlfn.MAXIFS(Raw_Recharges!$D$2:$D$3001,Raw_Recharges!$B$2:$B$3001,A1398)))</f>
        <v>45980</v>
      </c>
      <c r="H1398" s="12">
        <f>IF(I1398=0,"",RFM_Method!$C$5-G1398)</f>
        <v>74</v>
      </c>
      <c r="I1398" s="12">
        <f>COUNTIFS(Raw_Recharges!$B$2:$B$3001,A1398)</f>
        <v>3</v>
      </c>
      <c r="J1398" s="37">
        <f>IF(I1398=0,"",SUMIFS(Raw_Recharges!$E$2:$E$3001,Raw_Recharges!$B$2:$B$3001,A1398))</f>
        <v>1464</v>
      </c>
      <c r="K1398" s="38">
        <f>IF(I1398=0,0,IF(H1398&lt;=RFM_Method!$C$22,5,IF(H1398&lt;=RFM_Method!$C$23,4,IF(H1398&lt;=RFM_Method!$C$24,3,IF(H1398&lt;=RFM_Method!$C$25,2,1)))))</f>
        <v>4</v>
      </c>
      <c r="L1398" s="38">
        <f>IF(I1398=0,0,IF(I1398&gt;=RFM_Method!$E$22,5,IF(I1398&gt;=RFM_Method!$E$23,4,IF(I1398&gt;=RFM_Method!$E$24,3,IF(I1398&gt;=RFM_Method!$E$25,2,1)))))</f>
        <v>3</v>
      </c>
      <c r="M1398" s="38">
        <f>IF(I1398=0,0,IF(J1398&gt;=RFM_Method!$D$25,5,IF(J1398&gt;=RFM_Method!$D$24,4,IF(J1398&gt;=RFM_Method!$D$23,3,IF(J1398&gt;=RFM_Method!$D$22,2,1)))))</f>
        <v>4</v>
      </c>
      <c r="N1398" s="38" t="str">
        <f t="shared" si="63"/>
        <v>434</v>
      </c>
      <c r="O1398" s="38">
        <f t="shared" si="64"/>
        <v>11</v>
      </c>
      <c r="P1398" s="38">
        <f t="shared" si="65"/>
        <v>4</v>
      </c>
      <c r="Q1398" s="12" t="str">
        <f>IF(I1398=0,"Never Recharged",INDEX(RFM_Method!$C$32:$G$36,6-K1398,P1398))</f>
        <v>Loyal Customers</v>
      </c>
      <c r="R1398" s="39">
        <f>SUMIFS(Raw_DataUsage!$D$2:$D$5001,Raw_DataUsage!$B$2:$B$5001,A1398)/1024</f>
        <v>1.45458984375</v>
      </c>
      <c r="S1398" s="40">
        <f>SUMIFS(Raw_Calls!$D$2:$D$5001,Raw_Calls!$B$2:$B$5001,A1398)/60</f>
        <v>15.683333333333334</v>
      </c>
      <c r="T1398" s="38" t="str">
        <f>IF(COUNTIFS(Raw_Subscriptions!$B$2:$B$3001,A1398,Raw_Subscriptions!$F$2:$F$3001,"Active")&gt;0,"Yes","No")</f>
        <v>Yes</v>
      </c>
    </row>
    <row r="1399" spans="1:20" x14ac:dyDescent="0.3">
      <c r="A1399" s="13" t="str">
        <f>Raw_Customers!A1396</f>
        <v>C001395</v>
      </c>
      <c r="B1399" s="13" t="str">
        <f>Raw_Customers!B1396</f>
        <v>Pooja Yadav</v>
      </c>
      <c r="C1399" s="13" t="str">
        <f>Raw_Customers!E1396</f>
        <v>Chennai</v>
      </c>
      <c r="D1399" s="13" t="str">
        <f>Raw_Customers!F1396</f>
        <v>Delhi NCR</v>
      </c>
      <c r="E1399" s="13" t="str">
        <f>Raw_Customers!H1396</f>
        <v>Active</v>
      </c>
      <c r="F1399" s="35">
        <f>Raw_Customers!G1396</f>
        <v>45981</v>
      </c>
      <c r="G1399" s="36">
        <f>IF(I1399=0,"",INT(_xlfn.MAXIFS(Raw_Recharges!$D$2:$D$3001,Raw_Recharges!$B$2:$B$3001,A1399)))</f>
        <v>45954</v>
      </c>
      <c r="H1399" s="12">
        <f>IF(I1399=0,"",RFM_Method!$C$5-G1399)</f>
        <v>100</v>
      </c>
      <c r="I1399" s="12">
        <f>COUNTIFS(Raw_Recharges!$B$2:$B$3001,A1399)</f>
        <v>1</v>
      </c>
      <c r="J1399" s="37">
        <f>IF(I1399=0,"",SUMIFS(Raw_Recharges!$E$2:$E$3001,Raw_Recharges!$B$2:$B$3001,A1399))</f>
        <v>499</v>
      </c>
      <c r="K1399" s="38">
        <f>IF(I1399=0,0,IF(H1399&lt;=RFM_Method!$C$22,5,IF(H1399&lt;=RFM_Method!$C$23,4,IF(H1399&lt;=RFM_Method!$C$24,3,IF(H1399&lt;=RFM_Method!$C$25,2,1)))))</f>
        <v>3</v>
      </c>
      <c r="L1399" s="38">
        <f>IF(I1399=0,0,IF(I1399&gt;=RFM_Method!$E$22,5,IF(I1399&gt;=RFM_Method!$E$23,4,IF(I1399&gt;=RFM_Method!$E$24,3,IF(I1399&gt;=RFM_Method!$E$25,2,1)))))</f>
        <v>1</v>
      </c>
      <c r="M1399" s="38">
        <f>IF(I1399=0,0,IF(J1399&gt;=RFM_Method!$D$25,5,IF(J1399&gt;=RFM_Method!$D$24,4,IF(J1399&gt;=RFM_Method!$D$23,3,IF(J1399&gt;=RFM_Method!$D$22,2,1)))))</f>
        <v>2</v>
      </c>
      <c r="N1399" s="38" t="str">
        <f t="shared" si="63"/>
        <v>312</v>
      </c>
      <c r="O1399" s="38">
        <f t="shared" si="64"/>
        <v>6</v>
      </c>
      <c r="P1399" s="38">
        <f t="shared" si="65"/>
        <v>2</v>
      </c>
      <c r="Q1399" s="12" t="str">
        <f>IF(I1399=0,"Never Recharged",INDEX(RFM_Method!$C$32:$G$36,6-K1399,P1399))</f>
        <v>Need Attention</v>
      </c>
      <c r="R1399" s="39">
        <f>SUMIFS(Raw_DataUsage!$D$2:$D$5001,Raw_DataUsage!$B$2:$B$5001,A1399)/1024</f>
        <v>0.89711914062499998</v>
      </c>
      <c r="S1399" s="40">
        <f>SUMIFS(Raw_Calls!$D$2:$D$5001,Raw_Calls!$B$2:$B$5001,A1399)/60</f>
        <v>52.1</v>
      </c>
      <c r="T1399" s="38" t="str">
        <f>IF(COUNTIFS(Raw_Subscriptions!$B$2:$B$3001,A1399,Raw_Subscriptions!$F$2:$F$3001,"Active")&gt;0,"Yes","No")</f>
        <v>No</v>
      </c>
    </row>
    <row r="1400" spans="1:20" x14ac:dyDescent="0.3">
      <c r="A1400" s="13" t="str">
        <f>Raw_Customers!A1397</f>
        <v>C001396</v>
      </c>
      <c r="B1400" s="13" t="str">
        <f>Raw_Customers!B1397</f>
        <v>Amit Reddy</v>
      </c>
      <c r="C1400" s="13" t="str">
        <f>Raw_Customers!E1397</f>
        <v>Delhi</v>
      </c>
      <c r="D1400" s="13" t="str">
        <f>Raw_Customers!F1397</f>
        <v>Mumbai</v>
      </c>
      <c r="E1400" s="13" t="str">
        <f>Raw_Customers!H1397</f>
        <v>Active</v>
      </c>
      <c r="F1400" s="35">
        <f>Raw_Customers!G1397</f>
        <v>45095</v>
      </c>
      <c r="G1400" s="36">
        <f>IF(I1400=0,"",INT(_xlfn.MAXIFS(Raw_Recharges!$D$2:$D$3001,Raw_Recharges!$B$2:$B$3001,A1400)))</f>
        <v>45901</v>
      </c>
      <c r="H1400" s="12">
        <f>IF(I1400=0,"",RFM_Method!$C$5-G1400)</f>
        <v>153</v>
      </c>
      <c r="I1400" s="12">
        <f>COUNTIFS(Raw_Recharges!$B$2:$B$3001,A1400)</f>
        <v>2</v>
      </c>
      <c r="J1400" s="37">
        <f>IF(I1400=0,"",SUMIFS(Raw_Recharges!$E$2:$E$3001,Raw_Recharges!$B$2:$B$3001,A1400))</f>
        <v>978</v>
      </c>
      <c r="K1400" s="38">
        <f>IF(I1400=0,0,IF(H1400&lt;=RFM_Method!$C$22,5,IF(H1400&lt;=RFM_Method!$C$23,4,IF(H1400&lt;=RFM_Method!$C$24,3,IF(H1400&lt;=RFM_Method!$C$25,2,1)))))</f>
        <v>2</v>
      </c>
      <c r="L1400" s="38">
        <f>IF(I1400=0,0,IF(I1400&gt;=RFM_Method!$E$22,5,IF(I1400&gt;=RFM_Method!$E$23,4,IF(I1400&gt;=RFM_Method!$E$24,3,IF(I1400&gt;=RFM_Method!$E$25,2,1)))))</f>
        <v>2</v>
      </c>
      <c r="M1400" s="38">
        <f>IF(I1400=0,0,IF(J1400&gt;=RFM_Method!$D$25,5,IF(J1400&gt;=RFM_Method!$D$24,4,IF(J1400&gt;=RFM_Method!$D$23,3,IF(J1400&gt;=RFM_Method!$D$22,2,1)))))</f>
        <v>3</v>
      </c>
      <c r="N1400" s="38" t="str">
        <f t="shared" si="63"/>
        <v>223</v>
      </c>
      <c r="O1400" s="38">
        <f t="shared" si="64"/>
        <v>7</v>
      </c>
      <c r="P1400" s="38">
        <f t="shared" si="65"/>
        <v>3</v>
      </c>
      <c r="Q1400" s="12" t="str">
        <f>IF(I1400=0,"Never Recharged",INDEX(RFM_Method!$C$32:$G$36,6-K1400,P1400))</f>
        <v>At Risk</v>
      </c>
      <c r="R1400" s="39">
        <f>SUMIFS(Raw_DataUsage!$D$2:$D$5001,Raw_DataUsage!$B$2:$B$5001,A1400)/1024</f>
        <v>9.6645312500000014</v>
      </c>
      <c r="S1400" s="40">
        <f>SUMIFS(Raw_Calls!$D$2:$D$5001,Raw_Calls!$B$2:$B$5001,A1400)/60</f>
        <v>133.88333333333333</v>
      </c>
      <c r="T1400" s="38" t="str">
        <f>IF(COUNTIFS(Raw_Subscriptions!$B$2:$B$3001,A1400,Raw_Subscriptions!$F$2:$F$3001,"Active")&gt;0,"Yes","No")</f>
        <v>Yes</v>
      </c>
    </row>
    <row r="1401" spans="1:20" x14ac:dyDescent="0.3">
      <c r="A1401" s="13" t="str">
        <f>Raw_Customers!A1398</f>
        <v>C001397</v>
      </c>
      <c r="B1401" s="13" t="str">
        <f>Raw_Customers!B1398</f>
        <v>Raj Jha</v>
      </c>
      <c r="C1401" s="13" t="str">
        <f>Raw_Customers!E1398</f>
        <v>Hyderabad</v>
      </c>
      <c r="D1401" s="13" t="str">
        <f>Raw_Customers!F1398</f>
        <v>UP East</v>
      </c>
      <c r="E1401" s="13" t="str">
        <f>Raw_Customers!H1398</f>
        <v>Active</v>
      </c>
      <c r="F1401" s="35">
        <f>Raw_Customers!G1398</f>
        <v>44491</v>
      </c>
      <c r="G1401" s="36">
        <f>IF(I1401=0,"",INT(_xlfn.MAXIFS(Raw_Recharges!$D$2:$D$3001,Raw_Recharges!$B$2:$B$3001,A1401)))</f>
        <v>45951</v>
      </c>
      <c r="H1401" s="12">
        <f>IF(I1401=0,"",RFM_Method!$C$5-G1401)</f>
        <v>103</v>
      </c>
      <c r="I1401" s="12">
        <f>COUNTIFS(Raw_Recharges!$B$2:$B$3001,A1401)</f>
        <v>3</v>
      </c>
      <c r="J1401" s="37">
        <f>IF(I1401=0,"",SUMIFS(Raw_Recharges!$E$2:$E$3001,Raw_Recharges!$B$2:$B$3001,A1401))</f>
        <v>3496</v>
      </c>
      <c r="K1401" s="38">
        <f>IF(I1401=0,0,IF(H1401&lt;=RFM_Method!$C$22,5,IF(H1401&lt;=RFM_Method!$C$23,4,IF(H1401&lt;=RFM_Method!$C$24,3,IF(H1401&lt;=RFM_Method!$C$25,2,1)))))</f>
        <v>3</v>
      </c>
      <c r="L1401" s="38">
        <f>IF(I1401=0,0,IF(I1401&gt;=RFM_Method!$E$22,5,IF(I1401&gt;=RFM_Method!$E$23,4,IF(I1401&gt;=RFM_Method!$E$24,3,IF(I1401&gt;=RFM_Method!$E$25,2,1)))))</f>
        <v>3</v>
      </c>
      <c r="M1401" s="38">
        <f>IF(I1401=0,0,IF(J1401&gt;=RFM_Method!$D$25,5,IF(J1401&gt;=RFM_Method!$D$24,4,IF(J1401&gt;=RFM_Method!$D$23,3,IF(J1401&gt;=RFM_Method!$D$22,2,1)))))</f>
        <v>5</v>
      </c>
      <c r="N1401" s="38" t="str">
        <f t="shared" si="63"/>
        <v>335</v>
      </c>
      <c r="O1401" s="38">
        <f t="shared" si="64"/>
        <v>11</v>
      </c>
      <c r="P1401" s="38">
        <f t="shared" si="65"/>
        <v>4</v>
      </c>
      <c r="Q1401" s="12" t="str">
        <f>IF(I1401=0,"Never Recharged",INDEX(RFM_Method!$C$32:$G$36,6-K1401,P1401))</f>
        <v>Loyal Customers</v>
      </c>
      <c r="R1401" s="39">
        <f>SUMIFS(Raw_DataUsage!$D$2:$D$5001,Raw_DataUsage!$B$2:$B$5001,A1401)/1024</f>
        <v>2.1234277343749999</v>
      </c>
      <c r="S1401" s="40">
        <f>SUMIFS(Raw_Calls!$D$2:$D$5001,Raw_Calls!$B$2:$B$5001,A1401)/60</f>
        <v>47.45</v>
      </c>
      <c r="T1401" s="38" t="str">
        <f>IF(COUNTIFS(Raw_Subscriptions!$B$2:$B$3001,A1401,Raw_Subscriptions!$F$2:$F$3001,"Active")&gt;0,"Yes","No")</f>
        <v>No</v>
      </c>
    </row>
    <row r="1402" spans="1:20" x14ac:dyDescent="0.3">
      <c r="A1402" s="13" t="str">
        <f>Raw_Customers!A1399</f>
        <v>C001398</v>
      </c>
      <c r="B1402" s="13" t="str">
        <f>Raw_Customers!B1399</f>
        <v>Priya Reddy</v>
      </c>
      <c r="C1402" s="13" t="str">
        <f>Raw_Customers!E1399</f>
        <v>Chennai</v>
      </c>
      <c r="D1402" s="13" t="str">
        <f>Raw_Customers!F1399</f>
        <v>Andhra Pradesh</v>
      </c>
      <c r="E1402" s="13" t="str">
        <f>Raw_Customers!H1399</f>
        <v>Active</v>
      </c>
      <c r="F1402" s="35">
        <f>Raw_Customers!G1399</f>
        <v>45200</v>
      </c>
      <c r="G1402" s="36">
        <f>IF(I1402=0,"",INT(_xlfn.MAXIFS(Raw_Recharges!$D$2:$D$3001,Raw_Recharges!$B$2:$B$3001,A1402)))</f>
        <v>46043</v>
      </c>
      <c r="H1402" s="12">
        <f>IF(I1402=0,"",RFM_Method!$C$5-G1402)</f>
        <v>11</v>
      </c>
      <c r="I1402" s="12">
        <f>COUNTIFS(Raw_Recharges!$B$2:$B$3001,A1402)</f>
        <v>3</v>
      </c>
      <c r="J1402" s="37">
        <f>IF(I1402=0,"",SUMIFS(Raw_Recharges!$E$2:$E$3001,Raw_Recharges!$B$2:$B$3001,A1402))</f>
        <v>726</v>
      </c>
      <c r="K1402" s="38">
        <f>IF(I1402=0,0,IF(H1402&lt;=RFM_Method!$C$22,5,IF(H1402&lt;=RFM_Method!$C$23,4,IF(H1402&lt;=RFM_Method!$C$24,3,IF(H1402&lt;=RFM_Method!$C$25,2,1)))))</f>
        <v>5</v>
      </c>
      <c r="L1402" s="38">
        <f>IF(I1402=0,0,IF(I1402&gt;=RFM_Method!$E$22,5,IF(I1402&gt;=RFM_Method!$E$23,4,IF(I1402&gt;=RFM_Method!$E$24,3,IF(I1402&gt;=RFM_Method!$E$25,2,1)))))</f>
        <v>3</v>
      </c>
      <c r="M1402" s="38">
        <f>IF(I1402=0,0,IF(J1402&gt;=RFM_Method!$D$25,5,IF(J1402&gt;=RFM_Method!$D$24,4,IF(J1402&gt;=RFM_Method!$D$23,3,IF(J1402&gt;=RFM_Method!$D$22,2,1)))))</f>
        <v>3</v>
      </c>
      <c r="N1402" s="38" t="str">
        <f t="shared" si="63"/>
        <v>533</v>
      </c>
      <c r="O1402" s="38">
        <f t="shared" si="64"/>
        <v>11</v>
      </c>
      <c r="P1402" s="38">
        <f t="shared" si="65"/>
        <v>3</v>
      </c>
      <c r="Q1402" s="12" t="str">
        <f>IF(I1402=0,"Never Recharged",INDEX(RFM_Method!$C$32:$G$36,6-K1402,P1402))</f>
        <v>Potential Loyalist</v>
      </c>
      <c r="R1402" s="39">
        <f>SUMIFS(Raw_DataUsage!$D$2:$D$5001,Raw_DataUsage!$B$2:$B$5001,A1402)/1024</f>
        <v>1.226337890625</v>
      </c>
      <c r="S1402" s="40">
        <f>SUMIFS(Raw_Calls!$D$2:$D$5001,Raw_Calls!$B$2:$B$5001,A1402)/60</f>
        <v>59.333333333333336</v>
      </c>
      <c r="T1402" s="38" t="str">
        <f>IF(COUNTIFS(Raw_Subscriptions!$B$2:$B$3001,A1402,Raw_Subscriptions!$F$2:$F$3001,"Active")&gt;0,"Yes","No")</f>
        <v>Yes</v>
      </c>
    </row>
    <row r="1403" spans="1:20" x14ac:dyDescent="0.3">
      <c r="A1403" s="13" t="str">
        <f>Raw_Customers!A1400</f>
        <v>C001399</v>
      </c>
      <c r="B1403" s="13" t="str">
        <f>Raw_Customers!B1400</f>
        <v>Priya Sharma</v>
      </c>
      <c r="C1403" s="13" t="str">
        <f>Raw_Customers!E1400</f>
        <v>Delhi</v>
      </c>
      <c r="D1403" s="13" t="str">
        <f>Raw_Customers!F1400</f>
        <v>West Bengal</v>
      </c>
      <c r="E1403" s="13" t="str">
        <f>Raw_Customers!H1400</f>
        <v>Active</v>
      </c>
      <c r="F1403" s="35">
        <f>Raw_Customers!G1400</f>
        <v>46012</v>
      </c>
      <c r="G1403" s="36" t="str">
        <f>IF(I1403=0,"",INT(_xlfn.MAXIFS(Raw_Recharges!$D$2:$D$3001,Raw_Recharges!$B$2:$B$3001,A1403)))</f>
        <v/>
      </c>
      <c r="H1403" s="12" t="str">
        <f>IF(I1403=0,"",RFM_Method!$C$5-G1403)</f>
        <v/>
      </c>
      <c r="I1403" s="12">
        <f>COUNTIFS(Raw_Recharges!$B$2:$B$3001,A1403)</f>
        <v>0</v>
      </c>
      <c r="J1403" s="37" t="str">
        <f>IF(I1403=0,"",SUMIFS(Raw_Recharges!$E$2:$E$3001,Raw_Recharges!$B$2:$B$3001,A1403))</f>
        <v/>
      </c>
      <c r="K1403" s="38">
        <f>IF(I1403=0,0,IF(H1403&lt;=RFM_Method!$C$22,5,IF(H1403&lt;=RFM_Method!$C$23,4,IF(H1403&lt;=RFM_Method!$C$24,3,IF(H1403&lt;=RFM_Method!$C$25,2,1)))))</f>
        <v>0</v>
      </c>
      <c r="L1403" s="38">
        <f>IF(I1403=0,0,IF(I1403&gt;=RFM_Method!$E$22,5,IF(I1403&gt;=RFM_Method!$E$23,4,IF(I1403&gt;=RFM_Method!$E$24,3,IF(I1403&gt;=RFM_Method!$E$25,2,1)))))</f>
        <v>0</v>
      </c>
      <c r="M1403" s="38">
        <f>IF(I1403=0,0,IF(J1403&gt;=RFM_Method!$D$25,5,IF(J1403&gt;=RFM_Method!$D$24,4,IF(J1403&gt;=RFM_Method!$D$23,3,IF(J1403&gt;=RFM_Method!$D$22,2,1)))))</f>
        <v>0</v>
      </c>
      <c r="N1403" s="38" t="str">
        <f t="shared" si="63"/>
        <v>000</v>
      </c>
      <c r="O1403" s="38">
        <f t="shared" si="64"/>
        <v>0</v>
      </c>
      <c r="P1403" s="38">
        <f t="shared" si="65"/>
        <v>0</v>
      </c>
      <c r="Q1403" s="12" t="str">
        <f>IF(I1403=0,"Never Recharged",INDEX(RFM_Method!$C$32:$G$36,6-K1403,P1403))</f>
        <v>Never Recharged</v>
      </c>
      <c r="R1403" s="39">
        <f>SUMIFS(Raw_DataUsage!$D$2:$D$5001,Raw_DataUsage!$B$2:$B$5001,A1403)/1024</f>
        <v>3.2199804687499998</v>
      </c>
      <c r="S1403" s="40">
        <f>SUMIFS(Raw_Calls!$D$2:$D$5001,Raw_Calls!$B$2:$B$5001,A1403)/60</f>
        <v>83.86666666666666</v>
      </c>
      <c r="T1403" s="38" t="str">
        <f>IF(COUNTIFS(Raw_Subscriptions!$B$2:$B$3001,A1403,Raw_Subscriptions!$F$2:$F$3001,"Active")&gt;0,"Yes","No")</f>
        <v>No</v>
      </c>
    </row>
    <row r="1404" spans="1:20" x14ac:dyDescent="0.3">
      <c r="A1404" s="13" t="str">
        <f>Raw_Customers!A1401</f>
        <v>C001400</v>
      </c>
      <c r="B1404" s="13" t="str">
        <f>Raw_Customers!B1401</f>
        <v>Amit Sharma</v>
      </c>
      <c r="C1404" s="13" t="str">
        <f>Raw_Customers!E1401</f>
        <v>Delhi</v>
      </c>
      <c r="D1404" s="13" t="str">
        <f>Raw_Customers!F1401</f>
        <v>Punjab</v>
      </c>
      <c r="E1404" s="13" t="str">
        <f>Raw_Customers!H1401</f>
        <v>Active</v>
      </c>
      <c r="F1404" s="35">
        <f>Raw_Customers!G1401</f>
        <v>44359</v>
      </c>
      <c r="G1404" s="36">
        <f>IF(I1404=0,"",INT(_xlfn.MAXIFS(Raw_Recharges!$D$2:$D$3001,Raw_Recharges!$B$2:$B$3001,A1404)))</f>
        <v>46034</v>
      </c>
      <c r="H1404" s="12">
        <f>IF(I1404=0,"",RFM_Method!$C$5-G1404)</f>
        <v>20</v>
      </c>
      <c r="I1404" s="12">
        <f>COUNTIFS(Raw_Recharges!$B$2:$B$3001,A1404)</f>
        <v>2</v>
      </c>
      <c r="J1404" s="37">
        <f>IF(I1404=0,"",SUMIFS(Raw_Recharges!$E$2:$E$3001,Raw_Recharges!$B$2:$B$3001,A1404))</f>
        <v>3147</v>
      </c>
      <c r="K1404" s="38">
        <f>IF(I1404=0,0,IF(H1404&lt;=RFM_Method!$C$22,5,IF(H1404&lt;=RFM_Method!$C$23,4,IF(H1404&lt;=RFM_Method!$C$24,3,IF(H1404&lt;=RFM_Method!$C$25,2,1)))))</f>
        <v>5</v>
      </c>
      <c r="L1404" s="38">
        <f>IF(I1404=0,0,IF(I1404&gt;=RFM_Method!$E$22,5,IF(I1404&gt;=RFM_Method!$E$23,4,IF(I1404&gt;=RFM_Method!$E$24,3,IF(I1404&gt;=RFM_Method!$E$25,2,1)))))</f>
        <v>2</v>
      </c>
      <c r="M1404" s="38">
        <f>IF(I1404=0,0,IF(J1404&gt;=RFM_Method!$D$25,5,IF(J1404&gt;=RFM_Method!$D$24,4,IF(J1404&gt;=RFM_Method!$D$23,3,IF(J1404&gt;=RFM_Method!$D$22,2,1)))))</f>
        <v>5</v>
      </c>
      <c r="N1404" s="38" t="str">
        <f t="shared" si="63"/>
        <v>525</v>
      </c>
      <c r="O1404" s="38">
        <f t="shared" si="64"/>
        <v>12</v>
      </c>
      <c r="P1404" s="38">
        <f t="shared" si="65"/>
        <v>4</v>
      </c>
      <c r="Q1404" s="12" t="str">
        <f>IF(I1404=0,"Never Recharged",INDEX(RFM_Method!$C$32:$G$36,6-K1404,P1404))</f>
        <v>Loyal Customers</v>
      </c>
      <c r="R1404" s="39">
        <f>SUMIFS(Raw_DataUsage!$D$2:$D$5001,Raw_DataUsage!$B$2:$B$5001,A1404)/1024</f>
        <v>0</v>
      </c>
      <c r="S1404" s="40">
        <f>SUMIFS(Raw_Calls!$D$2:$D$5001,Raw_Calls!$B$2:$B$5001,A1404)/60</f>
        <v>73.349999999999994</v>
      </c>
      <c r="T1404" s="38" t="str">
        <f>IF(COUNTIFS(Raw_Subscriptions!$B$2:$B$3001,A1404,Raw_Subscriptions!$F$2:$F$3001,"Active")&gt;0,"Yes","No")</f>
        <v>Yes</v>
      </c>
    </row>
    <row r="1405" spans="1:20" x14ac:dyDescent="0.3">
      <c r="A1405" s="13" t="str">
        <f>Raw_Customers!A1402</f>
        <v>C001401</v>
      </c>
      <c r="B1405" s="13" t="str">
        <f>Raw_Customers!B1402</f>
        <v>Vikram Kumar</v>
      </c>
      <c r="C1405" s="13" t="str">
        <f>Raw_Customers!E1402</f>
        <v>Pune</v>
      </c>
      <c r="D1405" s="13" t="str">
        <f>Raw_Customers!F1402</f>
        <v>Karnataka</v>
      </c>
      <c r="E1405" s="13" t="str">
        <f>Raw_Customers!H1402</f>
        <v>Active</v>
      </c>
      <c r="F1405" s="35">
        <f>Raw_Customers!G1402</f>
        <v>44426</v>
      </c>
      <c r="G1405" s="36">
        <f>IF(I1405=0,"",INT(_xlfn.MAXIFS(Raw_Recharges!$D$2:$D$3001,Raw_Recharges!$B$2:$B$3001,A1405)))</f>
        <v>45792</v>
      </c>
      <c r="H1405" s="12">
        <f>IF(I1405=0,"",RFM_Method!$C$5-G1405)</f>
        <v>262</v>
      </c>
      <c r="I1405" s="12">
        <f>COUNTIFS(Raw_Recharges!$B$2:$B$3001,A1405)</f>
        <v>1</v>
      </c>
      <c r="J1405" s="37">
        <f>IF(I1405=0,"",SUMIFS(Raw_Recharges!$E$2:$E$3001,Raw_Recharges!$B$2:$B$3001,A1405))</f>
        <v>349</v>
      </c>
      <c r="K1405" s="38">
        <f>IF(I1405=0,0,IF(H1405&lt;=RFM_Method!$C$22,5,IF(H1405&lt;=RFM_Method!$C$23,4,IF(H1405&lt;=RFM_Method!$C$24,3,IF(H1405&lt;=RFM_Method!$C$25,2,1)))))</f>
        <v>1</v>
      </c>
      <c r="L1405" s="38">
        <f>IF(I1405=0,0,IF(I1405&gt;=RFM_Method!$E$22,5,IF(I1405&gt;=RFM_Method!$E$23,4,IF(I1405&gt;=RFM_Method!$E$24,3,IF(I1405&gt;=RFM_Method!$E$25,2,1)))))</f>
        <v>1</v>
      </c>
      <c r="M1405" s="38">
        <f>IF(I1405=0,0,IF(J1405&gt;=RFM_Method!$D$25,5,IF(J1405&gt;=RFM_Method!$D$24,4,IF(J1405&gt;=RFM_Method!$D$23,3,IF(J1405&gt;=RFM_Method!$D$22,2,1)))))</f>
        <v>1</v>
      </c>
      <c r="N1405" s="38" t="str">
        <f t="shared" si="63"/>
        <v>111</v>
      </c>
      <c r="O1405" s="38">
        <f t="shared" si="64"/>
        <v>3</v>
      </c>
      <c r="P1405" s="38">
        <f t="shared" si="65"/>
        <v>1</v>
      </c>
      <c r="Q1405" s="12" t="str">
        <f>IF(I1405=0,"Never Recharged",INDEX(RFM_Method!$C$32:$G$36,6-K1405,P1405))</f>
        <v>Lost</v>
      </c>
      <c r="R1405" s="39">
        <f>SUMIFS(Raw_DataUsage!$D$2:$D$5001,Raw_DataUsage!$B$2:$B$5001,A1405)/1024</f>
        <v>1.5897070312500001</v>
      </c>
      <c r="S1405" s="40">
        <f>SUMIFS(Raw_Calls!$D$2:$D$5001,Raw_Calls!$B$2:$B$5001,A1405)/60</f>
        <v>111.61666666666666</v>
      </c>
      <c r="T1405" s="38" t="str">
        <f>IF(COUNTIFS(Raw_Subscriptions!$B$2:$B$3001,A1405,Raw_Subscriptions!$F$2:$F$3001,"Active")&gt;0,"Yes","No")</f>
        <v>No</v>
      </c>
    </row>
    <row r="1406" spans="1:20" x14ac:dyDescent="0.3">
      <c r="A1406" s="13" t="str">
        <f>Raw_Customers!A1403</f>
        <v>C001402</v>
      </c>
      <c r="B1406" s="13" t="str">
        <f>Raw_Customers!B1403</f>
        <v>Raj Khan</v>
      </c>
      <c r="C1406" s="13" t="str">
        <f>Raw_Customers!E1403</f>
        <v>Delhi</v>
      </c>
      <c r="D1406" s="13" t="str">
        <f>Raw_Customers!F1403</f>
        <v>UP West</v>
      </c>
      <c r="E1406" s="13" t="str">
        <f>Raw_Customers!H1403</f>
        <v>Active</v>
      </c>
      <c r="F1406" s="35">
        <f>Raw_Customers!G1403</f>
        <v>45125</v>
      </c>
      <c r="G1406" s="36">
        <f>IF(I1406=0,"",INT(_xlfn.MAXIFS(Raw_Recharges!$D$2:$D$3001,Raw_Recharges!$B$2:$B$3001,A1406)))</f>
        <v>45853</v>
      </c>
      <c r="H1406" s="12">
        <f>IF(I1406=0,"",RFM_Method!$C$5-G1406)</f>
        <v>201</v>
      </c>
      <c r="I1406" s="12">
        <f>COUNTIFS(Raw_Recharges!$B$2:$B$3001,A1406)</f>
        <v>1</v>
      </c>
      <c r="J1406" s="37">
        <f>IF(I1406=0,"",SUMIFS(Raw_Recharges!$E$2:$E$3001,Raw_Recharges!$B$2:$B$3001,A1406))</f>
        <v>299</v>
      </c>
      <c r="K1406" s="38">
        <f>IF(I1406=0,0,IF(H1406&lt;=RFM_Method!$C$22,5,IF(H1406&lt;=RFM_Method!$C$23,4,IF(H1406&lt;=RFM_Method!$C$24,3,IF(H1406&lt;=RFM_Method!$C$25,2,1)))))</f>
        <v>2</v>
      </c>
      <c r="L1406" s="38">
        <f>IF(I1406=0,0,IF(I1406&gt;=RFM_Method!$E$22,5,IF(I1406&gt;=RFM_Method!$E$23,4,IF(I1406&gt;=RFM_Method!$E$24,3,IF(I1406&gt;=RFM_Method!$E$25,2,1)))))</f>
        <v>1</v>
      </c>
      <c r="M1406" s="38">
        <f>IF(I1406=0,0,IF(J1406&gt;=RFM_Method!$D$25,5,IF(J1406&gt;=RFM_Method!$D$24,4,IF(J1406&gt;=RFM_Method!$D$23,3,IF(J1406&gt;=RFM_Method!$D$22,2,1)))))</f>
        <v>1</v>
      </c>
      <c r="N1406" s="38" t="str">
        <f t="shared" si="63"/>
        <v>211</v>
      </c>
      <c r="O1406" s="38">
        <f t="shared" si="64"/>
        <v>4</v>
      </c>
      <c r="P1406" s="38">
        <f t="shared" si="65"/>
        <v>1</v>
      </c>
      <c r="Q1406" s="12" t="str">
        <f>IF(I1406=0,"Never Recharged",INDEX(RFM_Method!$C$32:$G$36,6-K1406,P1406))</f>
        <v>Hibernating</v>
      </c>
      <c r="R1406" s="39">
        <f>SUMIFS(Raw_DataUsage!$D$2:$D$5001,Raw_DataUsage!$B$2:$B$5001,A1406)/1024</f>
        <v>1.968974609375</v>
      </c>
      <c r="S1406" s="40">
        <f>SUMIFS(Raw_Calls!$D$2:$D$5001,Raw_Calls!$B$2:$B$5001,A1406)/60</f>
        <v>60.75</v>
      </c>
      <c r="T1406" s="38" t="str">
        <f>IF(COUNTIFS(Raw_Subscriptions!$B$2:$B$3001,A1406,Raw_Subscriptions!$F$2:$F$3001,"Active")&gt;0,"Yes","No")</f>
        <v>No</v>
      </c>
    </row>
    <row r="1407" spans="1:20" x14ac:dyDescent="0.3">
      <c r="A1407" s="13" t="str">
        <f>Raw_Customers!A1404</f>
        <v>C001403</v>
      </c>
      <c r="B1407" s="13" t="str">
        <f>Raw_Customers!B1404</f>
        <v>Rahul Khan</v>
      </c>
      <c r="C1407" s="13" t="str">
        <f>Raw_Customers!E1404</f>
        <v>Hyderabad</v>
      </c>
      <c r="D1407" s="13" t="str">
        <f>Raw_Customers!F1404</f>
        <v>Telangana</v>
      </c>
      <c r="E1407" s="13" t="str">
        <f>Raw_Customers!H1404</f>
        <v>Active</v>
      </c>
      <c r="F1407" s="35">
        <f>Raw_Customers!G1404</f>
        <v>44548</v>
      </c>
      <c r="G1407" s="36" t="str">
        <f>IF(I1407=0,"",INT(_xlfn.MAXIFS(Raw_Recharges!$D$2:$D$3001,Raw_Recharges!$B$2:$B$3001,A1407)))</f>
        <v/>
      </c>
      <c r="H1407" s="12" t="str">
        <f>IF(I1407=0,"",RFM_Method!$C$5-G1407)</f>
        <v/>
      </c>
      <c r="I1407" s="12">
        <f>COUNTIFS(Raw_Recharges!$B$2:$B$3001,A1407)</f>
        <v>0</v>
      </c>
      <c r="J1407" s="37" t="str">
        <f>IF(I1407=0,"",SUMIFS(Raw_Recharges!$E$2:$E$3001,Raw_Recharges!$B$2:$B$3001,A1407))</f>
        <v/>
      </c>
      <c r="K1407" s="38">
        <f>IF(I1407=0,0,IF(H1407&lt;=RFM_Method!$C$22,5,IF(H1407&lt;=RFM_Method!$C$23,4,IF(H1407&lt;=RFM_Method!$C$24,3,IF(H1407&lt;=RFM_Method!$C$25,2,1)))))</f>
        <v>0</v>
      </c>
      <c r="L1407" s="38">
        <f>IF(I1407=0,0,IF(I1407&gt;=RFM_Method!$E$22,5,IF(I1407&gt;=RFM_Method!$E$23,4,IF(I1407&gt;=RFM_Method!$E$24,3,IF(I1407&gt;=RFM_Method!$E$25,2,1)))))</f>
        <v>0</v>
      </c>
      <c r="M1407" s="38">
        <f>IF(I1407=0,0,IF(J1407&gt;=RFM_Method!$D$25,5,IF(J1407&gt;=RFM_Method!$D$24,4,IF(J1407&gt;=RFM_Method!$D$23,3,IF(J1407&gt;=RFM_Method!$D$22,2,1)))))</f>
        <v>0</v>
      </c>
      <c r="N1407" s="38" t="str">
        <f t="shared" si="63"/>
        <v>000</v>
      </c>
      <c r="O1407" s="38">
        <f t="shared" si="64"/>
        <v>0</v>
      </c>
      <c r="P1407" s="38">
        <f t="shared" si="65"/>
        <v>0</v>
      </c>
      <c r="Q1407" s="12" t="str">
        <f>IF(I1407=0,"Never Recharged",INDEX(RFM_Method!$C$32:$G$36,6-K1407,P1407))</f>
        <v>Never Recharged</v>
      </c>
      <c r="R1407" s="39">
        <f>SUMIFS(Raw_DataUsage!$D$2:$D$5001,Raw_DataUsage!$B$2:$B$5001,A1407)/1024</f>
        <v>2.1708398437500001</v>
      </c>
      <c r="S1407" s="40">
        <f>SUMIFS(Raw_Calls!$D$2:$D$5001,Raw_Calls!$B$2:$B$5001,A1407)/60</f>
        <v>51.43333333333333</v>
      </c>
      <c r="T1407" s="38" t="str">
        <f>IF(COUNTIFS(Raw_Subscriptions!$B$2:$B$3001,A1407,Raw_Subscriptions!$F$2:$F$3001,"Active")&gt;0,"Yes","No")</f>
        <v>No</v>
      </c>
    </row>
    <row r="1408" spans="1:20" x14ac:dyDescent="0.3">
      <c r="A1408" s="13" t="str">
        <f>Raw_Customers!A1405</f>
        <v>C001404</v>
      </c>
      <c r="B1408" s="13" t="str">
        <f>Raw_Customers!B1405</f>
        <v>Neha Singh</v>
      </c>
      <c r="C1408" s="13" t="str">
        <f>Raw_Customers!E1405</f>
        <v>Mumbai</v>
      </c>
      <c r="D1408" s="13" t="str">
        <f>Raw_Customers!F1405</f>
        <v>West Bengal</v>
      </c>
      <c r="E1408" s="13" t="str">
        <f>Raw_Customers!H1405</f>
        <v>Active</v>
      </c>
      <c r="F1408" s="35">
        <f>Raw_Customers!G1405</f>
        <v>45550</v>
      </c>
      <c r="G1408" s="36">
        <f>IF(I1408=0,"",INT(_xlfn.MAXIFS(Raw_Recharges!$D$2:$D$3001,Raw_Recharges!$B$2:$B$3001,A1408)))</f>
        <v>45825</v>
      </c>
      <c r="H1408" s="12">
        <f>IF(I1408=0,"",RFM_Method!$C$5-G1408)</f>
        <v>229</v>
      </c>
      <c r="I1408" s="12">
        <f>COUNTIFS(Raw_Recharges!$B$2:$B$3001,A1408)</f>
        <v>2</v>
      </c>
      <c r="J1408" s="37">
        <f>IF(I1408=0,"",SUMIFS(Raw_Recharges!$E$2:$E$3001,Raw_Recharges!$B$2:$B$3001,A1408))</f>
        <v>998</v>
      </c>
      <c r="K1408" s="38">
        <f>IF(I1408=0,0,IF(H1408&lt;=RFM_Method!$C$22,5,IF(H1408&lt;=RFM_Method!$C$23,4,IF(H1408&lt;=RFM_Method!$C$24,3,IF(H1408&lt;=RFM_Method!$C$25,2,1)))))</f>
        <v>2</v>
      </c>
      <c r="L1408" s="38">
        <f>IF(I1408=0,0,IF(I1408&gt;=RFM_Method!$E$22,5,IF(I1408&gt;=RFM_Method!$E$23,4,IF(I1408&gt;=RFM_Method!$E$24,3,IF(I1408&gt;=RFM_Method!$E$25,2,1)))))</f>
        <v>2</v>
      </c>
      <c r="M1408" s="38">
        <f>IF(I1408=0,0,IF(J1408&gt;=RFM_Method!$D$25,5,IF(J1408&gt;=RFM_Method!$D$24,4,IF(J1408&gt;=RFM_Method!$D$23,3,IF(J1408&gt;=RFM_Method!$D$22,2,1)))))</f>
        <v>3</v>
      </c>
      <c r="N1408" s="38" t="str">
        <f t="shared" si="63"/>
        <v>223</v>
      </c>
      <c r="O1408" s="38">
        <f t="shared" si="64"/>
        <v>7</v>
      </c>
      <c r="P1408" s="38">
        <f t="shared" si="65"/>
        <v>3</v>
      </c>
      <c r="Q1408" s="12" t="str">
        <f>IF(I1408=0,"Never Recharged",INDEX(RFM_Method!$C$32:$G$36,6-K1408,P1408))</f>
        <v>At Risk</v>
      </c>
      <c r="R1408" s="39">
        <f>SUMIFS(Raw_DataUsage!$D$2:$D$5001,Raw_DataUsage!$B$2:$B$5001,A1408)/1024</f>
        <v>2.3218847656250001</v>
      </c>
      <c r="S1408" s="40">
        <f>SUMIFS(Raw_Calls!$D$2:$D$5001,Raw_Calls!$B$2:$B$5001,A1408)/60</f>
        <v>68.583333333333329</v>
      </c>
      <c r="T1408" s="38" t="str">
        <f>IF(COUNTIFS(Raw_Subscriptions!$B$2:$B$3001,A1408,Raw_Subscriptions!$F$2:$F$3001,"Active")&gt;0,"Yes","No")</f>
        <v>No</v>
      </c>
    </row>
    <row r="1409" spans="1:20" x14ac:dyDescent="0.3">
      <c r="A1409" s="13" t="str">
        <f>Raw_Customers!A1406</f>
        <v>C001405</v>
      </c>
      <c r="B1409" s="13" t="str">
        <f>Raw_Customers!B1406</f>
        <v>Rahul Kumar</v>
      </c>
      <c r="C1409" s="13" t="str">
        <f>Raw_Customers!E1406</f>
        <v>Delhi</v>
      </c>
      <c r="D1409" s="13" t="str">
        <f>Raw_Customers!F1406</f>
        <v>Punjab</v>
      </c>
      <c r="E1409" s="13" t="str">
        <f>Raw_Customers!H1406</f>
        <v>Active</v>
      </c>
      <c r="F1409" s="35">
        <f>Raw_Customers!G1406</f>
        <v>44274</v>
      </c>
      <c r="G1409" s="36" t="str">
        <f>IF(I1409=0,"",INT(_xlfn.MAXIFS(Raw_Recharges!$D$2:$D$3001,Raw_Recharges!$B$2:$B$3001,A1409)))</f>
        <v/>
      </c>
      <c r="H1409" s="12" t="str">
        <f>IF(I1409=0,"",RFM_Method!$C$5-G1409)</f>
        <v/>
      </c>
      <c r="I1409" s="12">
        <f>COUNTIFS(Raw_Recharges!$B$2:$B$3001,A1409)</f>
        <v>0</v>
      </c>
      <c r="J1409" s="37" t="str">
        <f>IF(I1409=0,"",SUMIFS(Raw_Recharges!$E$2:$E$3001,Raw_Recharges!$B$2:$B$3001,A1409))</f>
        <v/>
      </c>
      <c r="K1409" s="38">
        <f>IF(I1409=0,0,IF(H1409&lt;=RFM_Method!$C$22,5,IF(H1409&lt;=RFM_Method!$C$23,4,IF(H1409&lt;=RFM_Method!$C$24,3,IF(H1409&lt;=RFM_Method!$C$25,2,1)))))</f>
        <v>0</v>
      </c>
      <c r="L1409" s="38">
        <f>IF(I1409=0,0,IF(I1409&gt;=RFM_Method!$E$22,5,IF(I1409&gt;=RFM_Method!$E$23,4,IF(I1409&gt;=RFM_Method!$E$24,3,IF(I1409&gt;=RFM_Method!$E$25,2,1)))))</f>
        <v>0</v>
      </c>
      <c r="M1409" s="38">
        <f>IF(I1409=0,0,IF(J1409&gt;=RFM_Method!$D$25,5,IF(J1409&gt;=RFM_Method!$D$24,4,IF(J1409&gt;=RFM_Method!$D$23,3,IF(J1409&gt;=RFM_Method!$D$22,2,1)))))</f>
        <v>0</v>
      </c>
      <c r="N1409" s="38" t="str">
        <f t="shared" si="63"/>
        <v>000</v>
      </c>
      <c r="O1409" s="38">
        <f t="shared" si="64"/>
        <v>0</v>
      </c>
      <c r="P1409" s="38">
        <f t="shared" si="65"/>
        <v>0</v>
      </c>
      <c r="Q1409" s="12" t="str">
        <f>IF(I1409=0,"Never Recharged",INDEX(RFM_Method!$C$32:$G$36,6-K1409,P1409))</f>
        <v>Never Recharged</v>
      </c>
      <c r="R1409" s="39">
        <f>SUMIFS(Raw_DataUsage!$D$2:$D$5001,Raw_DataUsage!$B$2:$B$5001,A1409)/1024</f>
        <v>6.0452832031249999</v>
      </c>
      <c r="S1409" s="40">
        <f>SUMIFS(Raw_Calls!$D$2:$D$5001,Raw_Calls!$B$2:$B$5001,A1409)/60</f>
        <v>118.1</v>
      </c>
      <c r="T1409" s="38" t="str">
        <f>IF(COUNTIFS(Raw_Subscriptions!$B$2:$B$3001,A1409,Raw_Subscriptions!$F$2:$F$3001,"Active")&gt;0,"Yes","No")</f>
        <v>No</v>
      </c>
    </row>
    <row r="1410" spans="1:20" x14ac:dyDescent="0.3">
      <c r="A1410" s="13" t="str">
        <f>Raw_Customers!A1407</f>
        <v>C001406</v>
      </c>
      <c r="B1410" s="13" t="str">
        <f>Raw_Customers!B1407</f>
        <v>Anita Patel</v>
      </c>
      <c r="C1410" s="13" t="str">
        <f>Raw_Customers!E1407</f>
        <v>Mumbai</v>
      </c>
      <c r="D1410" s="13" t="str">
        <f>Raw_Customers!F1407</f>
        <v>Tamil Nadu</v>
      </c>
      <c r="E1410" s="13" t="str">
        <f>Raw_Customers!H1407</f>
        <v>Inactive</v>
      </c>
      <c r="F1410" s="35">
        <f>Raw_Customers!G1407</f>
        <v>45061</v>
      </c>
      <c r="G1410" s="36">
        <f>IF(I1410=0,"",INT(_xlfn.MAXIFS(Raw_Recharges!$D$2:$D$3001,Raw_Recharges!$B$2:$B$3001,A1410)))</f>
        <v>45768</v>
      </c>
      <c r="H1410" s="12">
        <f>IF(I1410=0,"",RFM_Method!$C$5-G1410)</f>
        <v>286</v>
      </c>
      <c r="I1410" s="12">
        <f>COUNTIFS(Raw_Recharges!$B$2:$B$3001,A1410)</f>
        <v>1</v>
      </c>
      <c r="J1410" s="37">
        <f>IF(I1410=0,"",SUMIFS(Raw_Recharges!$E$2:$E$3001,Raw_Recharges!$B$2:$B$3001,A1410))</f>
        <v>2999</v>
      </c>
      <c r="K1410" s="38">
        <f>IF(I1410=0,0,IF(H1410&lt;=RFM_Method!$C$22,5,IF(H1410&lt;=RFM_Method!$C$23,4,IF(H1410&lt;=RFM_Method!$C$24,3,IF(H1410&lt;=RFM_Method!$C$25,2,1)))))</f>
        <v>1</v>
      </c>
      <c r="L1410" s="38">
        <f>IF(I1410=0,0,IF(I1410&gt;=RFM_Method!$E$22,5,IF(I1410&gt;=RFM_Method!$E$23,4,IF(I1410&gt;=RFM_Method!$E$24,3,IF(I1410&gt;=RFM_Method!$E$25,2,1)))))</f>
        <v>1</v>
      </c>
      <c r="M1410" s="38">
        <f>IF(I1410=0,0,IF(J1410&gt;=RFM_Method!$D$25,5,IF(J1410&gt;=RFM_Method!$D$24,4,IF(J1410&gt;=RFM_Method!$D$23,3,IF(J1410&gt;=RFM_Method!$D$22,2,1)))))</f>
        <v>5</v>
      </c>
      <c r="N1410" s="38" t="str">
        <f t="shared" si="63"/>
        <v>115</v>
      </c>
      <c r="O1410" s="38">
        <f t="shared" si="64"/>
        <v>7</v>
      </c>
      <c r="P1410" s="38">
        <f t="shared" si="65"/>
        <v>3</v>
      </c>
      <c r="Q1410" s="12" t="str">
        <f>IF(I1410=0,"Never Recharged",INDEX(RFM_Method!$C$32:$G$36,6-K1410,P1410))</f>
        <v>At Risk</v>
      </c>
      <c r="R1410" s="39">
        <f>SUMIFS(Raw_DataUsage!$D$2:$D$5001,Raw_DataUsage!$B$2:$B$5001,A1410)/1024</f>
        <v>1.46822265625</v>
      </c>
      <c r="S1410" s="40">
        <f>SUMIFS(Raw_Calls!$D$2:$D$5001,Raw_Calls!$B$2:$B$5001,A1410)/60</f>
        <v>104.85</v>
      </c>
      <c r="T1410" s="38" t="str">
        <f>IF(COUNTIFS(Raw_Subscriptions!$B$2:$B$3001,A1410,Raw_Subscriptions!$F$2:$F$3001,"Active")&gt;0,"Yes","No")</f>
        <v>No</v>
      </c>
    </row>
    <row r="1411" spans="1:20" x14ac:dyDescent="0.3">
      <c r="A1411" s="13" t="str">
        <f>Raw_Customers!A1408</f>
        <v>C001407</v>
      </c>
      <c r="B1411" s="13" t="str">
        <f>Raw_Customers!B1408</f>
        <v>Pooja Sharma</v>
      </c>
      <c r="C1411" s="13" t="str">
        <f>Raw_Customers!E1408</f>
        <v>Delhi</v>
      </c>
      <c r="D1411" s="13" t="str">
        <f>Raw_Customers!F1408</f>
        <v>Mumbai</v>
      </c>
      <c r="E1411" s="13" t="str">
        <f>Raw_Customers!H1408</f>
        <v>Active</v>
      </c>
      <c r="F1411" s="35">
        <f>Raw_Customers!G1408</f>
        <v>45586</v>
      </c>
      <c r="G1411" s="36">
        <f>IF(I1411=0,"",INT(_xlfn.MAXIFS(Raw_Recharges!$D$2:$D$3001,Raw_Recharges!$B$2:$B$3001,A1411)))</f>
        <v>45713</v>
      </c>
      <c r="H1411" s="12">
        <f>IF(I1411=0,"",RFM_Method!$C$5-G1411)</f>
        <v>341</v>
      </c>
      <c r="I1411" s="12">
        <f>COUNTIFS(Raw_Recharges!$B$2:$B$3001,A1411)</f>
        <v>1</v>
      </c>
      <c r="J1411" s="37">
        <f>IF(I1411=0,"",SUMIFS(Raw_Recharges!$E$2:$E$3001,Raw_Recharges!$B$2:$B$3001,A1411))</f>
        <v>666</v>
      </c>
      <c r="K1411" s="38">
        <f>IF(I1411=0,0,IF(H1411&lt;=RFM_Method!$C$22,5,IF(H1411&lt;=RFM_Method!$C$23,4,IF(H1411&lt;=RFM_Method!$C$24,3,IF(H1411&lt;=RFM_Method!$C$25,2,1)))))</f>
        <v>1</v>
      </c>
      <c r="L1411" s="38">
        <f>IF(I1411=0,0,IF(I1411&gt;=RFM_Method!$E$22,5,IF(I1411&gt;=RFM_Method!$E$23,4,IF(I1411&gt;=RFM_Method!$E$24,3,IF(I1411&gt;=RFM_Method!$E$25,2,1)))))</f>
        <v>1</v>
      </c>
      <c r="M1411" s="38">
        <f>IF(I1411=0,0,IF(J1411&gt;=RFM_Method!$D$25,5,IF(J1411&gt;=RFM_Method!$D$24,4,IF(J1411&gt;=RFM_Method!$D$23,3,IF(J1411&gt;=RFM_Method!$D$22,2,1)))))</f>
        <v>3</v>
      </c>
      <c r="N1411" s="38" t="str">
        <f t="shared" si="63"/>
        <v>113</v>
      </c>
      <c r="O1411" s="38">
        <f t="shared" si="64"/>
        <v>5</v>
      </c>
      <c r="P1411" s="38">
        <f t="shared" si="65"/>
        <v>2</v>
      </c>
      <c r="Q1411" s="12" t="str">
        <f>IF(I1411=0,"Never Recharged",INDEX(RFM_Method!$C$32:$G$36,6-K1411,P1411))</f>
        <v>Hibernating</v>
      </c>
      <c r="R1411" s="39">
        <f>SUMIFS(Raw_DataUsage!$D$2:$D$5001,Raw_DataUsage!$B$2:$B$5001,A1411)/1024</f>
        <v>4.9749511718750004</v>
      </c>
      <c r="S1411" s="40">
        <f>SUMIFS(Raw_Calls!$D$2:$D$5001,Raw_Calls!$B$2:$B$5001,A1411)/60</f>
        <v>3.4166666666666665</v>
      </c>
      <c r="T1411" s="38" t="str">
        <f>IF(COUNTIFS(Raw_Subscriptions!$B$2:$B$3001,A1411,Raw_Subscriptions!$F$2:$F$3001,"Active")&gt;0,"Yes","No")</f>
        <v>No</v>
      </c>
    </row>
    <row r="1412" spans="1:20" x14ac:dyDescent="0.3">
      <c r="A1412" s="13" t="str">
        <f>Raw_Customers!A1409</f>
        <v>C001408</v>
      </c>
      <c r="B1412" s="13" t="str">
        <f>Raw_Customers!B1409</f>
        <v>Raj Mishra</v>
      </c>
      <c r="C1412" s="13" t="str">
        <f>Raw_Customers!E1409</f>
        <v>Pune</v>
      </c>
      <c r="D1412" s="13" t="str">
        <f>Raw_Customers!F1409</f>
        <v>Telangana</v>
      </c>
      <c r="E1412" s="13" t="str">
        <f>Raw_Customers!H1409</f>
        <v>Active</v>
      </c>
      <c r="F1412" s="35">
        <f>Raw_Customers!G1409</f>
        <v>44631</v>
      </c>
      <c r="G1412" s="36">
        <f>IF(I1412=0,"",INT(_xlfn.MAXIFS(Raw_Recharges!$D$2:$D$3001,Raw_Recharges!$B$2:$B$3001,A1412)))</f>
        <v>45954</v>
      </c>
      <c r="H1412" s="12">
        <f>IF(I1412=0,"",RFM_Method!$C$5-G1412)</f>
        <v>100</v>
      </c>
      <c r="I1412" s="12">
        <f>COUNTIFS(Raw_Recharges!$B$2:$B$3001,A1412)</f>
        <v>2</v>
      </c>
      <c r="J1412" s="37">
        <f>IF(I1412=0,"",SUMIFS(Raw_Recharges!$E$2:$E$3001,Raw_Recharges!$B$2:$B$3001,A1412))</f>
        <v>647</v>
      </c>
      <c r="K1412" s="38">
        <f>IF(I1412=0,0,IF(H1412&lt;=RFM_Method!$C$22,5,IF(H1412&lt;=RFM_Method!$C$23,4,IF(H1412&lt;=RFM_Method!$C$24,3,IF(H1412&lt;=RFM_Method!$C$25,2,1)))))</f>
        <v>3</v>
      </c>
      <c r="L1412" s="38">
        <f>IF(I1412=0,0,IF(I1412&gt;=RFM_Method!$E$22,5,IF(I1412&gt;=RFM_Method!$E$23,4,IF(I1412&gt;=RFM_Method!$E$24,3,IF(I1412&gt;=RFM_Method!$E$25,2,1)))))</f>
        <v>2</v>
      </c>
      <c r="M1412" s="38">
        <f>IF(I1412=0,0,IF(J1412&gt;=RFM_Method!$D$25,5,IF(J1412&gt;=RFM_Method!$D$24,4,IF(J1412&gt;=RFM_Method!$D$23,3,IF(J1412&gt;=RFM_Method!$D$22,2,1)))))</f>
        <v>2</v>
      </c>
      <c r="N1412" s="38" t="str">
        <f t="shared" si="63"/>
        <v>322</v>
      </c>
      <c r="O1412" s="38">
        <f t="shared" si="64"/>
        <v>7</v>
      </c>
      <c r="P1412" s="38">
        <f t="shared" si="65"/>
        <v>2</v>
      </c>
      <c r="Q1412" s="12" t="str">
        <f>IF(I1412=0,"Never Recharged",INDEX(RFM_Method!$C$32:$G$36,6-K1412,P1412))</f>
        <v>Need Attention</v>
      </c>
      <c r="R1412" s="39">
        <f>SUMIFS(Raw_DataUsage!$D$2:$D$5001,Raw_DataUsage!$B$2:$B$5001,A1412)/1024</f>
        <v>3.5330566406250004</v>
      </c>
      <c r="S1412" s="40">
        <f>SUMIFS(Raw_Calls!$D$2:$D$5001,Raw_Calls!$B$2:$B$5001,A1412)/60</f>
        <v>87.55</v>
      </c>
      <c r="T1412" s="38" t="str">
        <f>IF(COUNTIFS(Raw_Subscriptions!$B$2:$B$3001,A1412,Raw_Subscriptions!$F$2:$F$3001,"Active")&gt;0,"Yes","No")</f>
        <v>No</v>
      </c>
    </row>
    <row r="1413" spans="1:20" x14ac:dyDescent="0.3">
      <c r="A1413" s="13" t="str">
        <f>Raw_Customers!A1410</f>
        <v>C001409</v>
      </c>
      <c r="B1413" s="13" t="str">
        <f>Raw_Customers!B1410</f>
        <v>Pooja Khan</v>
      </c>
      <c r="C1413" s="13" t="str">
        <f>Raw_Customers!E1410</f>
        <v>Delhi</v>
      </c>
      <c r="D1413" s="13" t="str">
        <f>Raw_Customers!F1410</f>
        <v>Gujarat</v>
      </c>
      <c r="E1413" s="13" t="str">
        <f>Raw_Customers!H1410</f>
        <v>Active</v>
      </c>
      <c r="F1413" s="35">
        <f>Raw_Customers!G1410</f>
        <v>44948</v>
      </c>
      <c r="G1413" s="36">
        <f>IF(I1413=0,"",INT(_xlfn.MAXIFS(Raw_Recharges!$D$2:$D$3001,Raw_Recharges!$B$2:$B$3001,A1413)))</f>
        <v>45745</v>
      </c>
      <c r="H1413" s="12">
        <f>IF(I1413=0,"",RFM_Method!$C$5-G1413)</f>
        <v>309</v>
      </c>
      <c r="I1413" s="12">
        <f>COUNTIFS(Raw_Recharges!$B$2:$B$3001,A1413)</f>
        <v>1</v>
      </c>
      <c r="J1413" s="37">
        <f>IF(I1413=0,"",SUMIFS(Raw_Recharges!$E$2:$E$3001,Raw_Recharges!$B$2:$B$3001,A1413))</f>
        <v>499</v>
      </c>
      <c r="K1413" s="38">
        <f>IF(I1413=0,0,IF(H1413&lt;=RFM_Method!$C$22,5,IF(H1413&lt;=RFM_Method!$C$23,4,IF(H1413&lt;=RFM_Method!$C$24,3,IF(H1413&lt;=RFM_Method!$C$25,2,1)))))</f>
        <v>1</v>
      </c>
      <c r="L1413" s="38">
        <f>IF(I1413=0,0,IF(I1413&gt;=RFM_Method!$E$22,5,IF(I1413&gt;=RFM_Method!$E$23,4,IF(I1413&gt;=RFM_Method!$E$24,3,IF(I1413&gt;=RFM_Method!$E$25,2,1)))))</f>
        <v>1</v>
      </c>
      <c r="M1413" s="38">
        <f>IF(I1413=0,0,IF(J1413&gt;=RFM_Method!$D$25,5,IF(J1413&gt;=RFM_Method!$D$24,4,IF(J1413&gt;=RFM_Method!$D$23,3,IF(J1413&gt;=RFM_Method!$D$22,2,1)))))</f>
        <v>2</v>
      </c>
      <c r="N1413" s="38" t="str">
        <f t="shared" ref="N1413:N1476" si="66">K1413&amp;L1413&amp;M1413</f>
        <v>112</v>
      </c>
      <c r="O1413" s="38">
        <f t="shared" ref="O1413:O1476" si="67">K1413+L1413+M1413</f>
        <v>4</v>
      </c>
      <c r="P1413" s="38">
        <f t="shared" ref="P1413:P1476" si="68">IF(I1413=0,0,ROUND((L1413+M1413)/2,0))</f>
        <v>2</v>
      </c>
      <c r="Q1413" s="12" t="str">
        <f>IF(I1413=0,"Never Recharged",INDEX(RFM_Method!$C$32:$G$36,6-K1413,P1413))</f>
        <v>Hibernating</v>
      </c>
      <c r="R1413" s="39">
        <f>SUMIFS(Raw_DataUsage!$D$2:$D$5001,Raw_DataUsage!$B$2:$B$5001,A1413)/1024</f>
        <v>3.8822558593750003</v>
      </c>
      <c r="S1413" s="40">
        <f>SUMIFS(Raw_Calls!$D$2:$D$5001,Raw_Calls!$B$2:$B$5001,A1413)/60</f>
        <v>101.45</v>
      </c>
      <c r="T1413" s="38" t="str">
        <f>IF(COUNTIFS(Raw_Subscriptions!$B$2:$B$3001,A1413,Raw_Subscriptions!$F$2:$F$3001,"Active")&gt;0,"Yes","No")</f>
        <v>No</v>
      </c>
    </row>
    <row r="1414" spans="1:20" x14ac:dyDescent="0.3">
      <c r="A1414" s="13" t="str">
        <f>Raw_Customers!A1411</f>
        <v>C001410</v>
      </c>
      <c r="B1414" s="13" t="str">
        <f>Raw_Customers!B1411</f>
        <v>Priya Yadav</v>
      </c>
      <c r="C1414" s="13" t="str">
        <f>Raw_Customers!E1411</f>
        <v>Pune</v>
      </c>
      <c r="D1414" s="13" t="str">
        <f>Raw_Customers!F1411</f>
        <v>Delhi NCR</v>
      </c>
      <c r="E1414" s="13" t="str">
        <f>Raw_Customers!H1411</f>
        <v>Active</v>
      </c>
      <c r="F1414" s="35">
        <f>Raw_Customers!G1411</f>
        <v>44624</v>
      </c>
      <c r="G1414" s="36">
        <f>IF(I1414=0,"",INT(_xlfn.MAXIFS(Raw_Recharges!$D$2:$D$3001,Raw_Recharges!$B$2:$B$3001,A1414)))</f>
        <v>45752</v>
      </c>
      <c r="H1414" s="12">
        <f>IF(I1414=0,"",RFM_Method!$C$5-G1414)</f>
        <v>302</v>
      </c>
      <c r="I1414" s="12">
        <f>COUNTIFS(Raw_Recharges!$B$2:$B$3001,A1414)</f>
        <v>1</v>
      </c>
      <c r="J1414" s="37">
        <f>IF(I1414=0,"",SUMIFS(Raw_Recharges!$E$2:$E$3001,Raw_Recharges!$B$2:$B$3001,A1414))</f>
        <v>2999</v>
      </c>
      <c r="K1414" s="38">
        <f>IF(I1414=0,0,IF(H1414&lt;=RFM_Method!$C$22,5,IF(H1414&lt;=RFM_Method!$C$23,4,IF(H1414&lt;=RFM_Method!$C$24,3,IF(H1414&lt;=RFM_Method!$C$25,2,1)))))</f>
        <v>1</v>
      </c>
      <c r="L1414" s="38">
        <f>IF(I1414=0,0,IF(I1414&gt;=RFM_Method!$E$22,5,IF(I1414&gt;=RFM_Method!$E$23,4,IF(I1414&gt;=RFM_Method!$E$24,3,IF(I1414&gt;=RFM_Method!$E$25,2,1)))))</f>
        <v>1</v>
      </c>
      <c r="M1414" s="38">
        <f>IF(I1414=0,0,IF(J1414&gt;=RFM_Method!$D$25,5,IF(J1414&gt;=RFM_Method!$D$24,4,IF(J1414&gt;=RFM_Method!$D$23,3,IF(J1414&gt;=RFM_Method!$D$22,2,1)))))</f>
        <v>5</v>
      </c>
      <c r="N1414" s="38" t="str">
        <f t="shared" si="66"/>
        <v>115</v>
      </c>
      <c r="O1414" s="38">
        <f t="shared" si="67"/>
        <v>7</v>
      </c>
      <c r="P1414" s="38">
        <f t="shared" si="68"/>
        <v>3</v>
      </c>
      <c r="Q1414" s="12" t="str">
        <f>IF(I1414=0,"Never Recharged",INDEX(RFM_Method!$C$32:$G$36,6-K1414,P1414))</f>
        <v>At Risk</v>
      </c>
      <c r="R1414" s="39">
        <f>SUMIFS(Raw_DataUsage!$D$2:$D$5001,Raw_DataUsage!$B$2:$B$5001,A1414)/1024</f>
        <v>1.385712890625</v>
      </c>
      <c r="S1414" s="40">
        <f>SUMIFS(Raw_Calls!$D$2:$D$5001,Raw_Calls!$B$2:$B$5001,A1414)/60</f>
        <v>79.466666666666669</v>
      </c>
      <c r="T1414" s="38" t="str">
        <f>IF(COUNTIFS(Raw_Subscriptions!$B$2:$B$3001,A1414,Raw_Subscriptions!$F$2:$F$3001,"Active")&gt;0,"Yes","No")</f>
        <v>No</v>
      </c>
    </row>
    <row r="1415" spans="1:20" x14ac:dyDescent="0.3">
      <c r="A1415" s="13" t="str">
        <f>Raw_Customers!A1412</f>
        <v>C001411</v>
      </c>
      <c r="B1415" s="13" t="str">
        <f>Raw_Customers!B1412</f>
        <v>Suresh Singh</v>
      </c>
      <c r="C1415" s="13" t="str">
        <f>Raw_Customers!E1412</f>
        <v>Bangalore</v>
      </c>
      <c r="D1415" s="13" t="str">
        <f>Raw_Customers!F1412</f>
        <v>Delhi NCR</v>
      </c>
      <c r="E1415" s="13" t="str">
        <f>Raw_Customers!H1412</f>
        <v>Active</v>
      </c>
      <c r="F1415" s="35">
        <f>Raw_Customers!G1412</f>
        <v>45438</v>
      </c>
      <c r="G1415" s="36">
        <f>IF(I1415=0,"",INT(_xlfn.MAXIFS(Raw_Recharges!$D$2:$D$3001,Raw_Recharges!$B$2:$B$3001,A1415)))</f>
        <v>45906</v>
      </c>
      <c r="H1415" s="12">
        <f>IF(I1415=0,"",RFM_Method!$C$5-G1415)</f>
        <v>148</v>
      </c>
      <c r="I1415" s="12">
        <f>COUNTIFS(Raw_Recharges!$B$2:$B$3001,A1415)</f>
        <v>1</v>
      </c>
      <c r="J1415" s="37">
        <f>IF(I1415=0,"",SUMIFS(Raw_Recharges!$E$2:$E$3001,Raw_Recharges!$B$2:$B$3001,A1415))</f>
        <v>666</v>
      </c>
      <c r="K1415" s="38">
        <f>IF(I1415=0,0,IF(H1415&lt;=RFM_Method!$C$22,5,IF(H1415&lt;=RFM_Method!$C$23,4,IF(H1415&lt;=RFM_Method!$C$24,3,IF(H1415&lt;=RFM_Method!$C$25,2,1)))))</f>
        <v>2</v>
      </c>
      <c r="L1415" s="38">
        <f>IF(I1415=0,0,IF(I1415&gt;=RFM_Method!$E$22,5,IF(I1415&gt;=RFM_Method!$E$23,4,IF(I1415&gt;=RFM_Method!$E$24,3,IF(I1415&gt;=RFM_Method!$E$25,2,1)))))</f>
        <v>1</v>
      </c>
      <c r="M1415" s="38">
        <f>IF(I1415=0,0,IF(J1415&gt;=RFM_Method!$D$25,5,IF(J1415&gt;=RFM_Method!$D$24,4,IF(J1415&gt;=RFM_Method!$D$23,3,IF(J1415&gt;=RFM_Method!$D$22,2,1)))))</f>
        <v>3</v>
      </c>
      <c r="N1415" s="38" t="str">
        <f t="shared" si="66"/>
        <v>213</v>
      </c>
      <c r="O1415" s="38">
        <f t="shared" si="67"/>
        <v>6</v>
      </c>
      <c r="P1415" s="38">
        <f t="shared" si="68"/>
        <v>2</v>
      </c>
      <c r="Q1415" s="12" t="str">
        <f>IF(I1415=0,"Never Recharged",INDEX(RFM_Method!$C$32:$G$36,6-K1415,P1415))</f>
        <v>About to Sleep</v>
      </c>
      <c r="R1415" s="39">
        <f>SUMIFS(Raw_DataUsage!$D$2:$D$5001,Raw_DataUsage!$B$2:$B$5001,A1415)/1024</f>
        <v>0</v>
      </c>
      <c r="S1415" s="40">
        <f>SUMIFS(Raw_Calls!$D$2:$D$5001,Raw_Calls!$B$2:$B$5001,A1415)/60</f>
        <v>53.3</v>
      </c>
      <c r="T1415" s="38" t="str">
        <f>IF(COUNTIFS(Raw_Subscriptions!$B$2:$B$3001,A1415,Raw_Subscriptions!$F$2:$F$3001,"Active")&gt;0,"Yes","No")</f>
        <v>Yes</v>
      </c>
    </row>
    <row r="1416" spans="1:20" x14ac:dyDescent="0.3">
      <c r="A1416" s="13" t="str">
        <f>Raw_Customers!A1413</f>
        <v>C001412</v>
      </c>
      <c r="B1416" s="13" t="str">
        <f>Raw_Customers!B1413</f>
        <v>Rahul Reddy</v>
      </c>
      <c r="C1416" s="13" t="str">
        <f>Raw_Customers!E1413</f>
        <v>Delhi</v>
      </c>
      <c r="D1416" s="13" t="str">
        <f>Raw_Customers!F1413</f>
        <v>Maharashtra</v>
      </c>
      <c r="E1416" s="13" t="str">
        <f>Raw_Customers!H1413</f>
        <v>Active</v>
      </c>
      <c r="F1416" s="35">
        <f>Raw_Customers!G1413</f>
        <v>45317</v>
      </c>
      <c r="G1416" s="36">
        <f>IF(I1416=0,"",INT(_xlfn.MAXIFS(Raw_Recharges!$D$2:$D$3001,Raw_Recharges!$B$2:$B$3001,A1416)))</f>
        <v>46021</v>
      </c>
      <c r="H1416" s="12">
        <f>IF(I1416=0,"",RFM_Method!$C$5-G1416)</f>
        <v>33</v>
      </c>
      <c r="I1416" s="12">
        <f>COUNTIFS(Raw_Recharges!$B$2:$B$3001,A1416)</f>
        <v>2</v>
      </c>
      <c r="J1416" s="37">
        <f>IF(I1416=0,"",SUMIFS(Raw_Recharges!$E$2:$E$3001,Raw_Recharges!$B$2:$B$3001,A1416))</f>
        <v>3665</v>
      </c>
      <c r="K1416" s="38">
        <f>IF(I1416=0,0,IF(H1416&lt;=RFM_Method!$C$22,5,IF(H1416&lt;=RFM_Method!$C$23,4,IF(H1416&lt;=RFM_Method!$C$24,3,IF(H1416&lt;=RFM_Method!$C$25,2,1)))))</f>
        <v>5</v>
      </c>
      <c r="L1416" s="38">
        <f>IF(I1416=0,0,IF(I1416&gt;=RFM_Method!$E$22,5,IF(I1416&gt;=RFM_Method!$E$23,4,IF(I1416&gt;=RFM_Method!$E$24,3,IF(I1416&gt;=RFM_Method!$E$25,2,1)))))</f>
        <v>2</v>
      </c>
      <c r="M1416" s="38">
        <f>IF(I1416=0,0,IF(J1416&gt;=RFM_Method!$D$25,5,IF(J1416&gt;=RFM_Method!$D$24,4,IF(J1416&gt;=RFM_Method!$D$23,3,IF(J1416&gt;=RFM_Method!$D$22,2,1)))))</f>
        <v>5</v>
      </c>
      <c r="N1416" s="38" t="str">
        <f t="shared" si="66"/>
        <v>525</v>
      </c>
      <c r="O1416" s="38">
        <f t="shared" si="67"/>
        <v>12</v>
      </c>
      <c r="P1416" s="38">
        <f t="shared" si="68"/>
        <v>4</v>
      </c>
      <c r="Q1416" s="12" t="str">
        <f>IF(I1416=0,"Never Recharged",INDEX(RFM_Method!$C$32:$G$36,6-K1416,P1416))</f>
        <v>Loyal Customers</v>
      </c>
      <c r="R1416" s="39">
        <f>SUMIFS(Raw_DataUsage!$D$2:$D$5001,Raw_DataUsage!$B$2:$B$5001,A1416)/1024</f>
        <v>3.1935351562500003</v>
      </c>
      <c r="S1416" s="40">
        <f>SUMIFS(Raw_Calls!$D$2:$D$5001,Raw_Calls!$B$2:$B$5001,A1416)/60</f>
        <v>54.333333333333336</v>
      </c>
      <c r="T1416" s="38" t="str">
        <f>IF(COUNTIFS(Raw_Subscriptions!$B$2:$B$3001,A1416,Raw_Subscriptions!$F$2:$F$3001,"Active")&gt;0,"Yes","No")</f>
        <v>No</v>
      </c>
    </row>
    <row r="1417" spans="1:20" x14ac:dyDescent="0.3">
      <c r="A1417" s="13" t="str">
        <f>Raw_Customers!A1414</f>
        <v>C001413</v>
      </c>
      <c r="B1417" s="13" t="str">
        <f>Raw_Customers!B1414</f>
        <v>Suresh Khan</v>
      </c>
      <c r="C1417" s="13" t="str">
        <f>Raw_Customers!E1414</f>
        <v>Bangalore</v>
      </c>
      <c r="D1417" s="13" t="str">
        <f>Raw_Customers!F1414</f>
        <v>Tamil Nadu</v>
      </c>
      <c r="E1417" s="13" t="str">
        <f>Raw_Customers!H1414</f>
        <v>Active</v>
      </c>
      <c r="F1417" s="35">
        <f>Raw_Customers!G1414</f>
        <v>45457</v>
      </c>
      <c r="G1417" s="36">
        <f>IF(I1417=0,"",INT(_xlfn.MAXIFS(Raw_Recharges!$D$2:$D$3001,Raw_Recharges!$B$2:$B$3001,A1417)))</f>
        <v>45994</v>
      </c>
      <c r="H1417" s="12">
        <f>IF(I1417=0,"",RFM_Method!$C$5-G1417)</f>
        <v>60</v>
      </c>
      <c r="I1417" s="12">
        <f>COUNTIFS(Raw_Recharges!$B$2:$B$3001,A1417)</f>
        <v>3</v>
      </c>
      <c r="J1417" s="37">
        <f>IF(I1417=0,"",SUMIFS(Raw_Recharges!$E$2:$E$3001,Raw_Recharges!$B$2:$B$3001,A1417))</f>
        <v>1777</v>
      </c>
      <c r="K1417" s="38">
        <f>IF(I1417=0,0,IF(H1417&lt;=RFM_Method!$C$22,5,IF(H1417&lt;=RFM_Method!$C$23,4,IF(H1417&lt;=RFM_Method!$C$24,3,IF(H1417&lt;=RFM_Method!$C$25,2,1)))))</f>
        <v>4</v>
      </c>
      <c r="L1417" s="38">
        <f>IF(I1417=0,0,IF(I1417&gt;=RFM_Method!$E$22,5,IF(I1417&gt;=RFM_Method!$E$23,4,IF(I1417&gt;=RFM_Method!$E$24,3,IF(I1417&gt;=RFM_Method!$E$25,2,1)))))</f>
        <v>3</v>
      </c>
      <c r="M1417" s="38">
        <f>IF(I1417=0,0,IF(J1417&gt;=RFM_Method!$D$25,5,IF(J1417&gt;=RFM_Method!$D$24,4,IF(J1417&gt;=RFM_Method!$D$23,3,IF(J1417&gt;=RFM_Method!$D$22,2,1)))))</f>
        <v>4</v>
      </c>
      <c r="N1417" s="38" t="str">
        <f t="shared" si="66"/>
        <v>434</v>
      </c>
      <c r="O1417" s="38">
        <f t="shared" si="67"/>
        <v>11</v>
      </c>
      <c r="P1417" s="38">
        <f t="shared" si="68"/>
        <v>4</v>
      </c>
      <c r="Q1417" s="12" t="str">
        <f>IF(I1417=0,"Never Recharged",INDEX(RFM_Method!$C$32:$G$36,6-K1417,P1417))</f>
        <v>Loyal Customers</v>
      </c>
      <c r="R1417" s="39">
        <f>SUMIFS(Raw_DataUsage!$D$2:$D$5001,Raw_DataUsage!$B$2:$B$5001,A1417)/1024</f>
        <v>2.6144628906249996</v>
      </c>
      <c r="S1417" s="40">
        <f>SUMIFS(Raw_Calls!$D$2:$D$5001,Raw_Calls!$B$2:$B$5001,A1417)/60</f>
        <v>109.91666666666667</v>
      </c>
      <c r="T1417" s="38" t="str">
        <f>IF(COUNTIFS(Raw_Subscriptions!$B$2:$B$3001,A1417,Raw_Subscriptions!$F$2:$F$3001,"Active")&gt;0,"Yes","No")</f>
        <v>Yes</v>
      </c>
    </row>
    <row r="1418" spans="1:20" x14ac:dyDescent="0.3">
      <c r="A1418" s="13" t="str">
        <f>Raw_Customers!A1415</f>
        <v>C001414</v>
      </c>
      <c r="B1418" s="13" t="str">
        <f>Raw_Customers!B1415</f>
        <v>Priya Gupta</v>
      </c>
      <c r="C1418" s="13" t="str">
        <f>Raw_Customers!E1415</f>
        <v>Delhi</v>
      </c>
      <c r="D1418" s="13" t="str">
        <f>Raw_Customers!F1415</f>
        <v>Andhra Pradesh</v>
      </c>
      <c r="E1418" s="13" t="str">
        <f>Raw_Customers!H1415</f>
        <v>Active</v>
      </c>
      <c r="F1418" s="35">
        <f>Raw_Customers!G1415</f>
        <v>45439</v>
      </c>
      <c r="G1418" s="36">
        <f>IF(I1418=0,"",INT(_xlfn.MAXIFS(Raw_Recharges!$D$2:$D$3001,Raw_Recharges!$B$2:$B$3001,A1418)))</f>
        <v>46017</v>
      </c>
      <c r="H1418" s="12">
        <f>IF(I1418=0,"",RFM_Method!$C$5-G1418)</f>
        <v>37</v>
      </c>
      <c r="I1418" s="12">
        <f>COUNTIFS(Raw_Recharges!$B$2:$B$3001,A1418)</f>
        <v>2</v>
      </c>
      <c r="J1418" s="37">
        <f>IF(I1418=0,"",SUMIFS(Raw_Recharges!$E$2:$E$3001,Raw_Recharges!$B$2:$B$3001,A1418))</f>
        <v>598</v>
      </c>
      <c r="K1418" s="38">
        <f>IF(I1418=0,0,IF(H1418&lt;=RFM_Method!$C$22,5,IF(H1418&lt;=RFM_Method!$C$23,4,IF(H1418&lt;=RFM_Method!$C$24,3,IF(H1418&lt;=RFM_Method!$C$25,2,1)))))</f>
        <v>5</v>
      </c>
      <c r="L1418" s="38">
        <f>IF(I1418=0,0,IF(I1418&gt;=RFM_Method!$E$22,5,IF(I1418&gt;=RFM_Method!$E$23,4,IF(I1418&gt;=RFM_Method!$E$24,3,IF(I1418&gt;=RFM_Method!$E$25,2,1)))))</f>
        <v>2</v>
      </c>
      <c r="M1418" s="38">
        <f>IF(I1418=0,0,IF(J1418&gt;=RFM_Method!$D$25,5,IF(J1418&gt;=RFM_Method!$D$24,4,IF(J1418&gt;=RFM_Method!$D$23,3,IF(J1418&gt;=RFM_Method!$D$22,2,1)))))</f>
        <v>2</v>
      </c>
      <c r="N1418" s="38" t="str">
        <f t="shared" si="66"/>
        <v>522</v>
      </c>
      <c r="O1418" s="38">
        <f t="shared" si="67"/>
        <v>9</v>
      </c>
      <c r="P1418" s="38">
        <f t="shared" si="68"/>
        <v>2</v>
      </c>
      <c r="Q1418" s="12" t="str">
        <f>IF(I1418=0,"Never Recharged",INDEX(RFM_Method!$C$32:$G$36,6-K1418,P1418))</f>
        <v>Promising</v>
      </c>
      <c r="R1418" s="39">
        <f>SUMIFS(Raw_DataUsage!$D$2:$D$5001,Raw_DataUsage!$B$2:$B$5001,A1418)/1024</f>
        <v>1.4603808593749998</v>
      </c>
      <c r="S1418" s="40">
        <f>SUMIFS(Raw_Calls!$D$2:$D$5001,Raw_Calls!$B$2:$B$5001,A1418)/60</f>
        <v>62.81666666666667</v>
      </c>
      <c r="T1418" s="38" t="str">
        <f>IF(COUNTIFS(Raw_Subscriptions!$B$2:$B$3001,A1418,Raw_Subscriptions!$F$2:$F$3001,"Active")&gt;0,"Yes","No")</f>
        <v>Yes</v>
      </c>
    </row>
    <row r="1419" spans="1:20" x14ac:dyDescent="0.3">
      <c r="A1419" s="13" t="str">
        <f>Raw_Customers!A1416</f>
        <v>C001415</v>
      </c>
      <c r="B1419" s="13" t="str">
        <f>Raw_Customers!B1416</f>
        <v>Neha Yadav</v>
      </c>
      <c r="C1419" s="13" t="str">
        <f>Raw_Customers!E1416</f>
        <v>Mumbai</v>
      </c>
      <c r="D1419" s="13" t="str">
        <f>Raw_Customers!F1416</f>
        <v>Telangana</v>
      </c>
      <c r="E1419" s="13" t="str">
        <f>Raw_Customers!H1416</f>
        <v>Inactive</v>
      </c>
      <c r="F1419" s="35">
        <f>Raw_Customers!G1416</f>
        <v>45737</v>
      </c>
      <c r="G1419" s="36" t="str">
        <f>IF(I1419=0,"",INT(_xlfn.MAXIFS(Raw_Recharges!$D$2:$D$3001,Raw_Recharges!$B$2:$B$3001,A1419)))</f>
        <v/>
      </c>
      <c r="H1419" s="12" t="str">
        <f>IF(I1419=0,"",RFM_Method!$C$5-G1419)</f>
        <v/>
      </c>
      <c r="I1419" s="12">
        <f>COUNTIFS(Raw_Recharges!$B$2:$B$3001,A1419)</f>
        <v>0</v>
      </c>
      <c r="J1419" s="37" t="str">
        <f>IF(I1419=0,"",SUMIFS(Raw_Recharges!$E$2:$E$3001,Raw_Recharges!$B$2:$B$3001,A1419))</f>
        <v/>
      </c>
      <c r="K1419" s="38">
        <f>IF(I1419=0,0,IF(H1419&lt;=RFM_Method!$C$22,5,IF(H1419&lt;=RFM_Method!$C$23,4,IF(H1419&lt;=RFM_Method!$C$24,3,IF(H1419&lt;=RFM_Method!$C$25,2,1)))))</f>
        <v>0</v>
      </c>
      <c r="L1419" s="38">
        <f>IF(I1419=0,0,IF(I1419&gt;=RFM_Method!$E$22,5,IF(I1419&gt;=RFM_Method!$E$23,4,IF(I1419&gt;=RFM_Method!$E$24,3,IF(I1419&gt;=RFM_Method!$E$25,2,1)))))</f>
        <v>0</v>
      </c>
      <c r="M1419" s="38">
        <f>IF(I1419=0,0,IF(J1419&gt;=RFM_Method!$D$25,5,IF(J1419&gt;=RFM_Method!$D$24,4,IF(J1419&gt;=RFM_Method!$D$23,3,IF(J1419&gt;=RFM_Method!$D$22,2,1)))))</f>
        <v>0</v>
      </c>
      <c r="N1419" s="38" t="str">
        <f t="shared" si="66"/>
        <v>000</v>
      </c>
      <c r="O1419" s="38">
        <f t="shared" si="67"/>
        <v>0</v>
      </c>
      <c r="P1419" s="38">
        <f t="shared" si="68"/>
        <v>0</v>
      </c>
      <c r="Q1419" s="12" t="str">
        <f>IF(I1419=0,"Never Recharged",INDEX(RFM_Method!$C$32:$G$36,6-K1419,P1419))</f>
        <v>Never Recharged</v>
      </c>
      <c r="R1419" s="39">
        <f>SUMIFS(Raw_DataUsage!$D$2:$D$5001,Raw_DataUsage!$B$2:$B$5001,A1419)/1024</f>
        <v>4.4453320312499995</v>
      </c>
      <c r="S1419" s="40">
        <f>SUMIFS(Raw_Calls!$D$2:$D$5001,Raw_Calls!$B$2:$B$5001,A1419)/60</f>
        <v>0</v>
      </c>
      <c r="T1419" s="38" t="str">
        <f>IF(COUNTIFS(Raw_Subscriptions!$B$2:$B$3001,A1419,Raw_Subscriptions!$F$2:$F$3001,"Active")&gt;0,"Yes","No")</f>
        <v>No</v>
      </c>
    </row>
    <row r="1420" spans="1:20" x14ac:dyDescent="0.3">
      <c r="A1420" s="13" t="str">
        <f>Raw_Customers!A1417</f>
        <v>C001416</v>
      </c>
      <c r="B1420" s="13" t="str">
        <f>Raw_Customers!B1417</f>
        <v>Suresh Khan</v>
      </c>
      <c r="C1420" s="13" t="str">
        <f>Raw_Customers!E1417</f>
        <v>Delhi</v>
      </c>
      <c r="D1420" s="13" t="str">
        <f>Raw_Customers!F1417</f>
        <v>West Bengal</v>
      </c>
      <c r="E1420" s="13" t="str">
        <f>Raw_Customers!H1417</f>
        <v>Inactive</v>
      </c>
      <c r="F1420" s="35">
        <f>Raw_Customers!G1417</f>
        <v>44334</v>
      </c>
      <c r="G1420" s="36" t="str">
        <f>IF(I1420=0,"",INT(_xlfn.MAXIFS(Raw_Recharges!$D$2:$D$3001,Raw_Recharges!$B$2:$B$3001,A1420)))</f>
        <v/>
      </c>
      <c r="H1420" s="12" t="str">
        <f>IF(I1420=0,"",RFM_Method!$C$5-G1420)</f>
        <v/>
      </c>
      <c r="I1420" s="12">
        <f>COUNTIFS(Raw_Recharges!$B$2:$B$3001,A1420)</f>
        <v>0</v>
      </c>
      <c r="J1420" s="37" t="str">
        <f>IF(I1420=0,"",SUMIFS(Raw_Recharges!$E$2:$E$3001,Raw_Recharges!$B$2:$B$3001,A1420))</f>
        <v/>
      </c>
      <c r="K1420" s="38">
        <f>IF(I1420=0,0,IF(H1420&lt;=RFM_Method!$C$22,5,IF(H1420&lt;=RFM_Method!$C$23,4,IF(H1420&lt;=RFM_Method!$C$24,3,IF(H1420&lt;=RFM_Method!$C$25,2,1)))))</f>
        <v>0</v>
      </c>
      <c r="L1420" s="38">
        <f>IF(I1420=0,0,IF(I1420&gt;=RFM_Method!$E$22,5,IF(I1420&gt;=RFM_Method!$E$23,4,IF(I1420&gt;=RFM_Method!$E$24,3,IF(I1420&gt;=RFM_Method!$E$25,2,1)))))</f>
        <v>0</v>
      </c>
      <c r="M1420" s="38">
        <f>IF(I1420=0,0,IF(J1420&gt;=RFM_Method!$D$25,5,IF(J1420&gt;=RFM_Method!$D$24,4,IF(J1420&gt;=RFM_Method!$D$23,3,IF(J1420&gt;=RFM_Method!$D$22,2,1)))))</f>
        <v>0</v>
      </c>
      <c r="N1420" s="38" t="str">
        <f t="shared" si="66"/>
        <v>000</v>
      </c>
      <c r="O1420" s="38">
        <f t="shared" si="67"/>
        <v>0</v>
      </c>
      <c r="P1420" s="38">
        <f t="shared" si="68"/>
        <v>0</v>
      </c>
      <c r="Q1420" s="12" t="str">
        <f>IF(I1420=0,"Never Recharged",INDEX(RFM_Method!$C$32:$G$36,6-K1420,P1420))</f>
        <v>Never Recharged</v>
      </c>
      <c r="R1420" s="39">
        <f>SUMIFS(Raw_DataUsage!$D$2:$D$5001,Raw_DataUsage!$B$2:$B$5001,A1420)/1024</f>
        <v>3.185302734375</v>
      </c>
      <c r="S1420" s="40">
        <f>SUMIFS(Raw_Calls!$D$2:$D$5001,Raw_Calls!$B$2:$B$5001,A1420)/60</f>
        <v>94.333333333333329</v>
      </c>
      <c r="T1420" s="38" t="str">
        <f>IF(COUNTIFS(Raw_Subscriptions!$B$2:$B$3001,A1420,Raw_Subscriptions!$F$2:$F$3001,"Active")&gt;0,"Yes","No")</f>
        <v>No</v>
      </c>
    </row>
    <row r="1421" spans="1:20" x14ac:dyDescent="0.3">
      <c r="A1421" s="13" t="str">
        <f>Raw_Customers!A1418</f>
        <v>C001417</v>
      </c>
      <c r="B1421" s="13" t="str">
        <f>Raw_Customers!B1418</f>
        <v>Simran Jha</v>
      </c>
      <c r="C1421" s="13" t="str">
        <f>Raw_Customers!E1418</f>
        <v>Hyderabad</v>
      </c>
      <c r="D1421" s="13" t="str">
        <f>Raw_Customers!F1418</f>
        <v>Punjab</v>
      </c>
      <c r="E1421" s="13" t="str">
        <f>Raw_Customers!H1418</f>
        <v>Active</v>
      </c>
      <c r="F1421" s="35">
        <f>Raw_Customers!G1418</f>
        <v>45588</v>
      </c>
      <c r="G1421" s="36">
        <f>IF(I1421=0,"",INT(_xlfn.MAXIFS(Raw_Recharges!$D$2:$D$3001,Raw_Recharges!$B$2:$B$3001,A1421)))</f>
        <v>46023</v>
      </c>
      <c r="H1421" s="12">
        <f>IF(I1421=0,"",RFM_Method!$C$5-G1421)</f>
        <v>31</v>
      </c>
      <c r="I1421" s="12">
        <f>COUNTIFS(Raw_Recharges!$B$2:$B$3001,A1421)</f>
        <v>3</v>
      </c>
      <c r="J1421" s="37">
        <f>IF(I1421=0,"",SUMIFS(Raw_Recharges!$E$2:$E$3001,Raw_Recharges!$B$2:$B$3001,A1421))</f>
        <v>2497</v>
      </c>
      <c r="K1421" s="38">
        <f>IF(I1421=0,0,IF(H1421&lt;=RFM_Method!$C$22,5,IF(H1421&lt;=RFM_Method!$C$23,4,IF(H1421&lt;=RFM_Method!$C$24,3,IF(H1421&lt;=RFM_Method!$C$25,2,1)))))</f>
        <v>5</v>
      </c>
      <c r="L1421" s="38">
        <f>IF(I1421=0,0,IF(I1421&gt;=RFM_Method!$E$22,5,IF(I1421&gt;=RFM_Method!$E$23,4,IF(I1421&gt;=RFM_Method!$E$24,3,IF(I1421&gt;=RFM_Method!$E$25,2,1)))))</f>
        <v>3</v>
      </c>
      <c r="M1421" s="38">
        <f>IF(I1421=0,0,IF(J1421&gt;=RFM_Method!$D$25,5,IF(J1421&gt;=RFM_Method!$D$24,4,IF(J1421&gt;=RFM_Method!$D$23,3,IF(J1421&gt;=RFM_Method!$D$22,2,1)))))</f>
        <v>4</v>
      </c>
      <c r="N1421" s="38" t="str">
        <f t="shared" si="66"/>
        <v>534</v>
      </c>
      <c r="O1421" s="38">
        <f t="shared" si="67"/>
        <v>12</v>
      </c>
      <c r="P1421" s="38">
        <f t="shared" si="68"/>
        <v>4</v>
      </c>
      <c r="Q1421" s="12" t="str">
        <f>IF(I1421=0,"Never Recharged",INDEX(RFM_Method!$C$32:$G$36,6-K1421,P1421))</f>
        <v>Loyal Customers</v>
      </c>
      <c r="R1421" s="39">
        <f>SUMIFS(Raw_DataUsage!$D$2:$D$5001,Raw_DataUsage!$B$2:$B$5001,A1421)/1024</f>
        <v>2.2681445312499999</v>
      </c>
      <c r="S1421" s="40">
        <f>SUMIFS(Raw_Calls!$D$2:$D$5001,Raw_Calls!$B$2:$B$5001,A1421)/60</f>
        <v>73.566666666666663</v>
      </c>
      <c r="T1421" s="38" t="str">
        <f>IF(COUNTIFS(Raw_Subscriptions!$B$2:$B$3001,A1421,Raw_Subscriptions!$F$2:$F$3001,"Active")&gt;0,"Yes","No")</f>
        <v>Yes</v>
      </c>
    </row>
    <row r="1422" spans="1:20" x14ac:dyDescent="0.3">
      <c r="A1422" s="13" t="str">
        <f>Raw_Customers!A1419</f>
        <v>C001418</v>
      </c>
      <c r="B1422" s="13" t="str">
        <f>Raw_Customers!B1419</f>
        <v>Simran Yadav</v>
      </c>
      <c r="C1422" s="13" t="str">
        <f>Raw_Customers!E1419</f>
        <v>Bangalore</v>
      </c>
      <c r="D1422" s="13" t="str">
        <f>Raw_Customers!F1419</f>
        <v>West Bengal</v>
      </c>
      <c r="E1422" s="13" t="str">
        <f>Raw_Customers!H1419</f>
        <v>Inactive</v>
      </c>
      <c r="F1422" s="35">
        <f>Raw_Customers!G1419</f>
        <v>44817</v>
      </c>
      <c r="G1422" s="36" t="str">
        <f>IF(I1422=0,"",INT(_xlfn.MAXIFS(Raw_Recharges!$D$2:$D$3001,Raw_Recharges!$B$2:$B$3001,A1422)))</f>
        <v/>
      </c>
      <c r="H1422" s="12" t="str">
        <f>IF(I1422=0,"",RFM_Method!$C$5-G1422)</f>
        <v/>
      </c>
      <c r="I1422" s="12">
        <f>COUNTIFS(Raw_Recharges!$B$2:$B$3001,A1422)</f>
        <v>0</v>
      </c>
      <c r="J1422" s="37" t="str">
        <f>IF(I1422=0,"",SUMIFS(Raw_Recharges!$E$2:$E$3001,Raw_Recharges!$B$2:$B$3001,A1422))</f>
        <v/>
      </c>
      <c r="K1422" s="38">
        <f>IF(I1422=0,0,IF(H1422&lt;=RFM_Method!$C$22,5,IF(H1422&lt;=RFM_Method!$C$23,4,IF(H1422&lt;=RFM_Method!$C$24,3,IF(H1422&lt;=RFM_Method!$C$25,2,1)))))</f>
        <v>0</v>
      </c>
      <c r="L1422" s="38">
        <f>IF(I1422=0,0,IF(I1422&gt;=RFM_Method!$E$22,5,IF(I1422&gt;=RFM_Method!$E$23,4,IF(I1422&gt;=RFM_Method!$E$24,3,IF(I1422&gt;=RFM_Method!$E$25,2,1)))))</f>
        <v>0</v>
      </c>
      <c r="M1422" s="38">
        <f>IF(I1422=0,0,IF(J1422&gt;=RFM_Method!$D$25,5,IF(J1422&gt;=RFM_Method!$D$24,4,IF(J1422&gt;=RFM_Method!$D$23,3,IF(J1422&gt;=RFM_Method!$D$22,2,1)))))</f>
        <v>0</v>
      </c>
      <c r="N1422" s="38" t="str">
        <f t="shared" si="66"/>
        <v>000</v>
      </c>
      <c r="O1422" s="38">
        <f t="shared" si="67"/>
        <v>0</v>
      </c>
      <c r="P1422" s="38">
        <f t="shared" si="68"/>
        <v>0</v>
      </c>
      <c r="Q1422" s="12" t="str">
        <f>IF(I1422=0,"Never Recharged",INDEX(RFM_Method!$C$32:$G$36,6-K1422,P1422))</f>
        <v>Never Recharged</v>
      </c>
      <c r="R1422" s="39">
        <f>SUMIFS(Raw_DataUsage!$D$2:$D$5001,Raw_DataUsage!$B$2:$B$5001,A1422)/1024</f>
        <v>1.465048828125</v>
      </c>
      <c r="S1422" s="40">
        <f>SUMIFS(Raw_Calls!$D$2:$D$5001,Raw_Calls!$B$2:$B$5001,A1422)/60</f>
        <v>153.16666666666666</v>
      </c>
      <c r="T1422" s="38" t="str">
        <f>IF(COUNTIFS(Raw_Subscriptions!$B$2:$B$3001,A1422,Raw_Subscriptions!$F$2:$F$3001,"Active")&gt;0,"Yes","No")</f>
        <v>No</v>
      </c>
    </row>
    <row r="1423" spans="1:20" x14ac:dyDescent="0.3">
      <c r="A1423" s="13" t="str">
        <f>Raw_Customers!A1420</f>
        <v>C001419</v>
      </c>
      <c r="B1423" s="13" t="str">
        <f>Raw_Customers!B1420</f>
        <v>Vikram Khan</v>
      </c>
      <c r="C1423" s="13" t="str">
        <f>Raw_Customers!E1420</f>
        <v>Bangalore</v>
      </c>
      <c r="D1423" s="13" t="str">
        <f>Raw_Customers!F1420</f>
        <v>Delhi NCR</v>
      </c>
      <c r="E1423" s="13" t="str">
        <f>Raw_Customers!H1420</f>
        <v>Active</v>
      </c>
      <c r="F1423" s="35">
        <f>Raw_Customers!G1420</f>
        <v>45166</v>
      </c>
      <c r="G1423" s="36" t="str">
        <f>IF(I1423=0,"",INT(_xlfn.MAXIFS(Raw_Recharges!$D$2:$D$3001,Raw_Recharges!$B$2:$B$3001,A1423)))</f>
        <v/>
      </c>
      <c r="H1423" s="12" t="str">
        <f>IF(I1423=0,"",RFM_Method!$C$5-G1423)</f>
        <v/>
      </c>
      <c r="I1423" s="12">
        <f>COUNTIFS(Raw_Recharges!$B$2:$B$3001,A1423)</f>
        <v>0</v>
      </c>
      <c r="J1423" s="37" t="str">
        <f>IF(I1423=0,"",SUMIFS(Raw_Recharges!$E$2:$E$3001,Raw_Recharges!$B$2:$B$3001,A1423))</f>
        <v/>
      </c>
      <c r="K1423" s="38">
        <f>IF(I1423=0,0,IF(H1423&lt;=RFM_Method!$C$22,5,IF(H1423&lt;=RFM_Method!$C$23,4,IF(H1423&lt;=RFM_Method!$C$24,3,IF(H1423&lt;=RFM_Method!$C$25,2,1)))))</f>
        <v>0</v>
      </c>
      <c r="L1423" s="38">
        <f>IF(I1423=0,0,IF(I1423&gt;=RFM_Method!$E$22,5,IF(I1423&gt;=RFM_Method!$E$23,4,IF(I1423&gt;=RFM_Method!$E$24,3,IF(I1423&gt;=RFM_Method!$E$25,2,1)))))</f>
        <v>0</v>
      </c>
      <c r="M1423" s="38">
        <f>IF(I1423=0,0,IF(J1423&gt;=RFM_Method!$D$25,5,IF(J1423&gt;=RFM_Method!$D$24,4,IF(J1423&gt;=RFM_Method!$D$23,3,IF(J1423&gt;=RFM_Method!$D$22,2,1)))))</f>
        <v>0</v>
      </c>
      <c r="N1423" s="38" t="str">
        <f t="shared" si="66"/>
        <v>000</v>
      </c>
      <c r="O1423" s="38">
        <f t="shared" si="67"/>
        <v>0</v>
      </c>
      <c r="P1423" s="38">
        <f t="shared" si="68"/>
        <v>0</v>
      </c>
      <c r="Q1423" s="12" t="str">
        <f>IF(I1423=0,"Never Recharged",INDEX(RFM_Method!$C$32:$G$36,6-K1423,P1423))</f>
        <v>Never Recharged</v>
      </c>
      <c r="R1423" s="39">
        <f>SUMIFS(Raw_DataUsage!$D$2:$D$5001,Raw_DataUsage!$B$2:$B$5001,A1423)/1024</f>
        <v>1.648203125</v>
      </c>
      <c r="S1423" s="40">
        <f>SUMIFS(Raw_Calls!$D$2:$D$5001,Raw_Calls!$B$2:$B$5001,A1423)/60</f>
        <v>50.2</v>
      </c>
      <c r="T1423" s="38" t="str">
        <f>IF(COUNTIFS(Raw_Subscriptions!$B$2:$B$3001,A1423,Raw_Subscriptions!$F$2:$F$3001,"Active")&gt;0,"Yes","No")</f>
        <v>No</v>
      </c>
    </row>
    <row r="1424" spans="1:20" x14ac:dyDescent="0.3">
      <c r="A1424" s="13" t="str">
        <f>Raw_Customers!A1421</f>
        <v>C001420</v>
      </c>
      <c r="B1424" s="13" t="str">
        <f>Raw_Customers!B1421</f>
        <v>Raj Mishra</v>
      </c>
      <c r="C1424" s="13" t="str">
        <f>Raw_Customers!E1421</f>
        <v>Delhi</v>
      </c>
      <c r="D1424" s="13" t="str">
        <f>Raw_Customers!F1421</f>
        <v>West Bengal</v>
      </c>
      <c r="E1424" s="13" t="str">
        <f>Raw_Customers!H1421</f>
        <v>Inactive</v>
      </c>
      <c r="F1424" s="35">
        <f>Raw_Customers!G1421</f>
        <v>44700</v>
      </c>
      <c r="G1424" s="36">
        <f>IF(I1424=0,"",INT(_xlfn.MAXIFS(Raw_Recharges!$D$2:$D$3001,Raw_Recharges!$B$2:$B$3001,A1424)))</f>
        <v>45930</v>
      </c>
      <c r="H1424" s="12">
        <f>IF(I1424=0,"",RFM_Method!$C$5-G1424)</f>
        <v>124</v>
      </c>
      <c r="I1424" s="12">
        <f>COUNTIFS(Raw_Recharges!$B$2:$B$3001,A1424)</f>
        <v>3</v>
      </c>
      <c r="J1424" s="37">
        <f>IF(I1424=0,"",SUMIFS(Raw_Recharges!$E$2:$E$3001,Raw_Recharges!$B$2:$B$3001,A1424))</f>
        <v>2331</v>
      </c>
      <c r="K1424" s="38">
        <f>IF(I1424=0,0,IF(H1424&lt;=RFM_Method!$C$22,5,IF(H1424&lt;=RFM_Method!$C$23,4,IF(H1424&lt;=RFM_Method!$C$24,3,IF(H1424&lt;=RFM_Method!$C$25,2,1)))))</f>
        <v>3</v>
      </c>
      <c r="L1424" s="38">
        <f>IF(I1424=0,0,IF(I1424&gt;=RFM_Method!$E$22,5,IF(I1424&gt;=RFM_Method!$E$23,4,IF(I1424&gt;=RFM_Method!$E$24,3,IF(I1424&gt;=RFM_Method!$E$25,2,1)))))</f>
        <v>3</v>
      </c>
      <c r="M1424" s="38">
        <f>IF(I1424=0,0,IF(J1424&gt;=RFM_Method!$D$25,5,IF(J1424&gt;=RFM_Method!$D$24,4,IF(J1424&gt;=RFM_Method!$D$23,3,IF(J1424&gt;=RFM_Method!$D$22,2,1)))))</f>
        <v>4</v>
      </c>
      <c r="N1424" s="38" t="str">
        <f t="shared" si="66"/>
        <v>334</v>
      </c>
      <c r="O1424" s="38">
        <f t="shared" si="67"/>
        <v>10</v>
      </c>
      <c r="P1424" s="38">
        <f t="shared" si="68"/>
        <v>4</v>
      </c>
      <c r="Q1424" s="12" t="str">
        <f>IF(I1424=0,"Never Recharged",INDEX(RFM_Method!$C$32:$G$36,6-K1424,P1424))</f>
        <v>Loyal Customers</v>
      </c>
      <c r="R1424" s="39">
        <f>SUMIFS(Raw_DataUsage!$D$2:$D$5001,Raw_DataUsage!$B$2:$B$5001,A1424)/1024</f>
        <v>1.8399804687500001</v>
      </c>
      <c r="S1424" s="40">
        <f>SUMIFS(Raw_Calls!$D$2:$D$5001,Raw_Calls!$B$2:$B$5001,A1424)/60</f>
        <v>243.23333333333332</v>
      </c>
      <c r="T1424" s="38" t="str">
        <f>IF(COUNTIFS(Raw_Subscriptions!$B$2:$B$3001,A1424,Raw_Subscriptions!$F$2:$F$3001,"Active")&gt;0,"Yes","No")</f>
        <v>Yes</v>
      </c>
    </row>
    <row r="1425" spans="1:20" x14ac:dyDescent="0.3">
      <c r="A1425" s="13" t="str">
        <f>Raw_Customers!A1422</f>
        <v>C001421</v>
      </c>
      <c r="B1425" s="13" t="str">
        <f>Raw_Customers!B1422</f>
        <v>Anita Reddy</v>
      </c>
      <c r="C1425" s="13" t="str">
        <f>Raw_Customers!E1422</f>
        <v>Hyderabad</v>
      </c>
      <c r="D1425" s="13" t="str">
        <f>Raw_Customers!F1422</f>
        <v>Punjab</v>
      </c>
      <c r="E1425" s="13" t="str">
        <f>Raw_Customers!H1422</f>
        <v>Active</v>
      </c>
      <c r="F1425" s="35">
        <f>Raw_Customers!G1422</f>
        <v>45220</v>
      </c>
      <c r="G1425" s="36">
        <f>IF(I1425=0,"",INT(_xlfn.MAXIFS(Raw_Recharges!$D$2:$D$3001,Raw_Recharges!$B$2:$B$3001,A1425)))</f>
        <v>45832</v>
      </c>
      <c r="H1425" s="12">
        <f>IF(I1425=0,"",RFM_Method!$C$5-G1425)</f>
        <v>222</v>
      </c>
      <c r="I1425" s="12">
        <f>COUNTIFS(Raw_Recharges!$B$2:$B$3001,A1425)</f>
        <v>2</v>
      </c>
      <c r="J1425" s="37">
        <f>IF(I1425=0,"",SUMIFS(Raw_Recharges!$E$2:$E$3001,Raw_Recharges!$B$2:$B$3001,A1425))</f>
        <v>848</v>
      </c>
      <c r="K1425" s="38">
        <f>IF(I1425=0,0,IF(H1425&lt;=RFM_Method!$C$22,5,IF(H1425&lt;=RFM_Method!$C$23,4,IF(H1425&lt;=RFM_Method!$C$24,3,IF(H1425&lt;=RFM_Method!$C$25,2,1)))))</f>
        <v>2</v>
      </c>
      <c r="L1425" s="38">
        <f>IF(I1425=0,0,IF(I1425&gt;=RFM_Method!$E$22,5,IF(I1425&gt;=RFM_Method!$E$23,4,IF(I1425&gt;=RFM_Method!$E$24,3,IF(I1425&gt;=RFM_Method!$E$25,2,1)))))</f>
        <v>2</v>
      </c>
      <c r="M1425" s="38">
        <f>IF(I1425=0,0,IF(J1425&gt;=RFM_Method!$D$25,5,IF(J1425&gt;=RFM_Method!$D$24,4,IF(J1425&gt;=RFM_Method!$D$23,3,IF(J1425&gt;=RFM_Method!$D$22,2,1)))))</f>
        <v>3</v>
      </c>
      <c r="N1425" s="38" t="str">
        <f t="shared" si="66"/>
        <v>223</v>
      </c>
      <c r="O1425" s="38">
        <f t="shared" si="67"/>
        <v>7</v>
      </c>
      <c r="P1425" s="38">
        <f t="shared" si="68"/>
        <v>3</v>
      </c>
      <c r="Q1425" s="12" t="str">
        <f>IF(I1425=0,"Never Recharged",INDEX(RFM_Method!$C$32:$G$36,6-K1425,P1425))</f>
        <v>At Risk</v>
      </c>
      <c r="R1425" s="39">
        <f>SUMIFS(Raw_DataUsage!$D$2:$D$5001,Raw_DataUsage!$B$2:$B$5001,A1425)/1024</f>
        <v>4.6831933593750001</v>
      </c>
      <c r="S1425" s="40">
        <f>SUMIFS(Raw_Calls!$D$2:$D$5001,Raw_Calls!$B$2:$B$5001,A1425)/60</f>
        <v>67.900000000000006</v>
      </c>
      <c r="T1425" s="38" t="str">
        <f>IF(COUNTIFS(Raw_Subscriptions!$B$2:$B$3001,A1425,Raw_Subscriptions!$F$2:$F$3001,"Active")&gt;0,"Yes","No")</f>
        <v>No</v>
      </c>
    </row>
    <row r="1426" spans="1:20" x14ac:dyDescent="0.3">
      <c r="A1426" s="13" t="str">
        <f>Raw_Customers!A1423</f>
        <v>C001422</v>
      </c>
      <c r="B1426" s="13" t="str">
        <f>Raw_Customers!B1423</f>
        <v>Suresh Khan</v>
      </c>
      <c r="C1426" s="13" t="str">
        <f>Raw_Customers!E1423</f>
        <v>Mumbai</v>
      </c>
      <c r="D1426" s="13" t="str">
        <f>Raw_Customers!F1423</f>
        <v>Delhi NCR</v>
      </c>
      <c r="E1426" s="13" t="str">
        <f>Raw_Customers!H1423</f>
        <v>Active</v>
      </c>
      <c r="F1426" s="35">
        <f>Raw_Customers!G1423</f>
        <v>44173</v>
      </c>
      <c r="G1426" s="36">
        <f>IF(I1426=0,"",INT(_xlfn.MAXIFS(Raw_Recharges!$D$2:$D$3001,Raw_Recharges!$B$2:$B$3001,A1426)))</f>
        <v>45993</v>
      </c>
      <c r="H1426" s="12">
        <f>IF(I1426=0,"",RFM_Method!$C$5-G1426)</f>
        <v>61</v>
      </c>
      <c r="I1426" s="12">
        <f>COUNTIFS(Raw_Recharges!$B$2:$B$3001,A1426)</f>
        <v>2</v>
      </c>
      <c r="J1426" s="37">
        <f>IF(I1426=0,"",SUMIFS(Raw_Recharges!$E$2:$E$3001,Raw_Recharges!$B$2:$B$3001,A1426))</f>
        <v>5998</v>
      </c>
      <c r="K1426" s="38">
        <f>IF(I1426=0,0,IF(H1426&lt;=RFM_Method!$C$22,5,IF(H1426&lt;=RFM_Method!$C$23,4,IF(H1426&lt;=RFM_Method!$C$24,3,IF(H1426&lt;=RFM_Method!$C$25,2,1)))))</f>
        <v>4</v>
      </c>
      <c r="L1426" s="38">
        <f>IF(I1426=0,0,IF(I1426&gt;=RFM_Method!$E$22,5,IF(I1426&gt;=RFM_Method!$E$23,4,IF(I1426&gt;=RFM_Method!$E$24,3,IF(I1426&gt;=RFM_Method!$E$25,2,1)))))</f>
        <v>2</v>
      </c>
      <c r="M1426" s="38">
        <f>IF(I1426=0,0,IF(J1426&gt;=RFM_Method!$D$25,5,IF(J1426&gt;=RFM_Method!$D$24,4,IF(J1426&gt;=RFM_Method!$D$23,3,IF(J1426&gt;=RFM_Method!$D$22,2,1)))))</f>
        <v>5</v>
      </c>
      <c r="N1426" s="38" t="str">
        <f t="shared" si="66"/>
        <v>425</v>
      </c>
      <c r="O1426" s="38">
        <f t="shared" si="67"/>
        <v>11</v>
      </c>
      <c r="P1426" s="38">
        <f t="shared" si="68"/>
        <v>4</v>
      </c>
      <c r="Q1426" s="12" t="str">
        <f>IF(I1426=0,"Never Recharged",INDEX(RFM_Method!$C$32:$G$36,6-K1426,P1426))</f>
        <v>Loyal Customers</v>
      </c>
      <c r="R1426" s="39">
        <f>SUMIFS(Raw_DataUsage!$D$2:$D$5001,Raw_DataUsage!$B$2:$B$5001,A1426)/1024</f>
        <v>2.1930175781249996</v>
      </c>
      <c r="S1426" s="40">
        <f>SUMIFS(Raw_Calls!$D$2:$D$5001,Raw_Calls!$B$2:$B$5001,A1426)/60</f>
        <v>106.71666666666667</v>
      </c>
      <c r="T1426" s="38" t="str">
        <f>IF(COUNTIFS(Raw_Subscriptions!$B$2:$B$3001,A1426,Raw_Subscriptions!$F$2:$F$3001,"Active")&gt;0,"Yes","No")</f>
        <v>Yes</v>
      </c>
    </row>
    <row r="1427" spans="1:20" x14ac:dyDescent="0.3">
      <c r="A1427" s="13" t="str">
        <f>Raw_Customers!A1424</f>
        <v>C001423</v>
      </c>
      <c r="B1427" s="13" t="str">
        <f>Raw_Customers!B1424</f>
        <v>Priya Patel</v>
      </c>
      <c r="C1427" s="13" t="str">
        <f>Raw_Customers!E1424</f>
        <v>Hyderabad</v>
      </c>
      <c r="D1427" s="13" t="str">
        <f>Raw_Customers!F1424</f>
        <v>UP East</v>
      </c>
      <c r="E1427" s="13" t="str">
        <f>Raw_Customers!H1424</f>
        <v>Active</v>
      </c>
      <c r="F1427" s="35">
        <f>Raw_Customers!G1424</f>
        <v>45045</v>
      </c>
      <c r="G1427" s="36">
        <f>IF(I1427=0,"",INT(_xlfn.MAXIFS(Raw_Recharges!$D$2:$D$3001,Raw_Recharges!$B$2:$B$3001,A1427)))</f>
        <v>45765</v>
      </c>
      <c r="H1427" s="12">
        <f>IF(I1427=0,"",RFM_Method!$C$5-G1427)</f>
        <v>289</v>
      </c>
      <c r="I1427" s="12">
        <f>COUNTIFS(Raw_Recharges!$B$2:$B$3001,A1427)</f>
        <v>1</v>
      </c>
      <c r="J1427" s="37">
        <f>IF(I1427=0,"",SUMIFS(Raw_Recharges!$E$2:$E$3001,Raw_Recharges!$B$2:$B$3001,A1427))</f>
        <v>479</v>
      </c>
      <c r="K1427" s="38">
        <f>IF(I1427=0,0,IF(H1427&lt;=RFM_Method!$C$22,5,IF(H1427&lt;=RFM_Method!$C$23,4,IF(H1427&lt;=RFM_Method!$C$24,3,IF(H1427&lt;=RFM_Method!$C$25,2,1)))))</f>
        <v>1</v>
      </c>
      <c r="L1427" s="38">
        <f>IF(I1427=0,0,IF(I1427&gt;=RFM_Method!$E$22,5,IF(I1427&gt;=RFM_Method!$E$23,4,IF(I1427&gt;=RFM_Method!$E$24,3,IF(I1427&gt;=RFM_Method!$E$25,2,1)))))</f>
        <v>1</v>
      </c>
      <c r="M1427" s="38">
        <f>IF(I1427=0,0,IF(J1427&gt;=RFM_Method!$D$25,5,IF(J1427&gt;=RFM_Method!$D$24,4,IF(J1427&gt;=RFM_Method!$D$23,3,IF(J1427&gt;=RFM_Method!$D$22,2,1)))))</f>
        <v>2</v>
      </c>
      <c r="N1427" s="38" t="str">
        <f t="shared" si="66"/>
        <v>112</v>
      </c>
      <c r="O1427" s="38">
        <f t="shared" si="67"/>
        <v>4</v>
      </c>
      <c r="P1427" s="38">
        <f t="shared" si="68"/>
        <v>2</v>
      </c>
      <c r="Q1427" s="12" t="str">
        <f>IF(I1427=0,"Never Recharged",INDEX(RFM_Method!$C$32:$G$36,6-K1427,P1427))</f>
        <v>Hibernating</v>
      </c>
      <c r="R1427" s="39">
        <f>SUMIFS(Raw_DataUsage!$D$2:$D$5001,Raw_DataUsage!$B$2:$B$5001,A1427)/1024</f>
        <v>2.2792089843749999</v>
      </c>
      <c r="S1427" s="40">
        <f>SUMIFS(Raw_Calls!$D$2:$D$5001,Raw_Calls!$B$2:$B$5001,A1427)/60</f>
        <v>67.349999999999994</v>
      </c>
      <c r="T1427" s="38" t="str">
        <f>IF(COUNTIFS(Raw_Subscriptions!$B$2:$B$3001,A1427,Raw_Subscriptions!$F$2:$F$3001,"Active")&gt;0,"Yes","No")</f>
        <v>No</v>
      </c>
    </row>
    <row r="1428" spans="1:20" x14ac:dyDescent="0.3">
      <c r="A1428" s="13" t="str">
        <f>Raw_Customers!A1425</f>
        <v>C001424</v>
      </c>
      <c r="B1428" s="13" t="str">
        <f>Raw_Customers!B1425</f>
        <v>Priya Gupta</v>
      </c>
      <c r="C1428" s="13" t="str">
        <f>Raw_Customers!E1425</f>
        <v>Mumbai</v>
      </c>
      <c r="D1428" s="13" t="str">
        <f>Raw_Customers!F1425</f>
        <v>Andhra Pradesh</v>
      </c>
      <c r="E1428" s="13" t="str">
        <f>Raw_Customers!H1425</f>
        <v>Active</v>
      </c>
      <c r="F1428" s="35">
        <f>Raw_Customers!G1425</f>
        <v>44276</v>
      </c>
      <c r="G1428" s="36">
        <f>IF(I1428=0,"",INT(_xlfn.MAXIFS(Raw_Recharges!$D$2:$D$3001,Raw_Recharges!$B$2:$B$3001,A1428)))</f>
        <v>46031</v>
      </c>
      <c r="H1428" s="12">
        <f>IF(I1428=0,"",RFM_Method!$C$5-G1428)</f>
        <v>23</v>
      </c>
      <c r="I1428" s="12">
        <f>COUNTIFS(Raw_Recharges!$B$2:$B$3001,A1428)</f>
        <v>1</v>
      </c>
      <c r="J1428" s="37">
        <f>IF(I1428=0,"",SUMIFS(Raw_Recharges!$E$2:$E$3001,Raw_Recharges!$B$2:$B$3001,A1428))</f>
        <v>349</v>
      </c>
      <c r="K1428" s="38">
        <f>IF(I1428=0,0,IF(H1428&lt;=RFM_Method!$C$22,5,IF(H1428&lt;=RFM_Method!$C$23,4,IF(H1428&lt;=RFM_Method!$C$24,3,IF(H1428&lt;=RFM_Method!$C$25,2,1)))))</f>
        <v>5</v>
      </c>
      <c r="L1428" s="38">
        <f>IF(I1428=0,0,IF(I1428&gt;=RFM_Method!$E$22,5,IF(I1428&gt;=RFM_Method!$E$23,4,IF(I1428&gt;=RFM_Method!$E$24,3,IF(I1428&gt;=RFM_Method!$E$25,2,1)))))</f>
        <v>1</v>
      </c>
      <c r="M1428" s="38">
        <f>IF(I1428=0,0,IF(J1428&gt;=RFM_Method!$D$25,5,IF(J1428&gt;=RFM_Method!$D$24,4,IF(J1428&gt;=RFM_Method!$D$23,3,IF(J1428&gt;=RFM_Method!$D$22,2,1)))))</f>
        <v>1</v>
      </c>
      <c r="N1428" s="38" t="str">
        <f t="shared" si="66"/>
        <v>511</v>
      </c>
      <c r="O1428" s="38">
        <f t="shared" si="67"/>
        <v>7</v>
      </c>
      <c r="P1428" s="38">
        <f t="shared" si="68"/>
        <v>1</v>
      </c>
      <c r="Q1428" s="12" t="str">
        <f>IF(I1428=0,"Never Recharged",INDEX(RFM_Method!$C$32:$G$36,6-K1428,P1428))</f>
        <v>New Customers</v>
      </c>
      <c r="R1428" s="39">
        <f>SUMIFS(Raw_DataUsage!$D$2:$D$5001,Raw_DataUsage!$B$2:$B$5001,A1428)/1024</f>
        <v>2.0001464843750001</v>
      </c>
      <c r="S1428" s="40">
        <f>SUMIFS(Raw_Calls!$D$2:$D$5001,Raw_Calls!$B$2:$B$5001,A1428)/60</f>
        <v>70.2</v>
      </c>
      <c r="T1428" s="38" t="str">
        <f>IF(COUNTIFS(Raw_Subscriptions!$B$2:$B$3001,A1428,Raw_Subscriptions!$F$2:$F$3001,"Active")&gt;0,"Yes","No")</f>
        <v>Yes</v>
      </c>
    </row>
    <row r="1429" spans="1:20" x14ac:dyDescent="0.3">
      <c r="A1429" s="13" t="str">
        <f>Raw_Customers!A1426</f>
        <v>C001425</v>
      </c>
      <c r="B1429" s="13" t="str">
        <f>Raw_Customers!B1426</f>
        <v>Suresh Reddy</v>
      </c>
      <c r="C1429" s="13" t="str">
        <f>Raw_Customers!E1426</f>
        <v>Bangalore</v>
      </c>
      <c r="D1429" s="13" t="str">
        <f>Raw_Customers!F1426</f>
        <v>Karnataka</v>
      </c>
      <c r="E1429" s="13" t="str">
        <f>Raw_Customers!H1426</f>
        <v>Inactive</v>
      </c>
      <c r="F1429" s="35">
        <f>Raw_Customers!G1426</f>
        <v>44822</v>
      </c>
      <c r="G1429" s="36">
        <f>IF(I1429=0,"",INT(_xlfn.MAXIFS(Raw_Recharges!$D$2:$D$3001,Raw_Recharges!$B$2:$B$3001,A1429)))</f>
        <v>45895</v>
      </c>
      <c r="H1429" s="12">
        <f>IF(I1429=0,"",RFM_Method!$C$5-G1429)</f>
        <v>159</v>
      </c>
      <c r="I1429" s="12">
        <f>COUNTIFS(Raw_Recharges!$B$2:$B$3001,A1429)</f>
        <v>3</v>
      </c>
      <c r="J1429" s="37">
        <f>IF(I1429=0,"",SUMIFS(Raw_Recharges!$E$2:$E$3001,Raw_Recharges!$B$2:$B$3001,A1429))</f>
        <v>1347</v>
      </c>
      <c r="K1429" s="38">
        <f>IF(I1429=0,0,IF(H1429&lt;=RFM_Method!$C$22,5,IF(H1429&lt;=RFM_Method!$C$23,4,IF(H1429&lt;=RFM_Method!$C$24,3,IF(H1429&lt;=RFM_Method!$C$25,2,1)))))</f>
        <v>2</v>
      </c>
      <c r="L1429" s="38">
        <f>IF(I1429=0,0,IF(I1429&gt;=RFM_Method!$E$22,5,IF(I1429&gt;=RFM_Method!$E$23,4,IF(I1429&gt;=RFM_Method!$E$24,3,IF(I1429&gt;=RFM_Method!$E$25,2,1)))))</f>
        <v>3</v>
      </c>
      <c r="M1429" s="38">
        <f>IF(I1429=0,0,IF(J1429&gt;=RFM_Method!$D$25,5,IF(J1429&gt;=RFM_Method!$D$24,4,IF(J1429&gt;=RFM_Method!$D$23,3,IF(J1429&gt;=RFM_Method!$D$22,2,1)))))</f>
        <v>4</v>
      </c>
      <c r="N1429" s="38" t="str">
        <f t="shared" si="66"/>
        <v>234</v>
      </c>
      <c r="O1429" s="38">
        <f t="shared" si="67"/>
        <v>9</v>
      </c>
      <c r="P1429" s="38">
        <f t="shared" si="68"/>
        <v>4</v>
      </c>
      <c r="Q1429" s="12" t="str">
        <f>IF(I1429=0,"Never Recharged",INDEX(RFM_Method!$C$32:$G$36,6-K1429,P1429))</f>
        <v>At Risk</v>
      </c>
      <c r="R1429" s="39">
        <f>SUMIFS(Raw_DataUsage!$D$2:$D$5001,Raw_DataUsage!$B$2:$B$5001,A1429)/1024</f>
        <v>2.10642578125</v>
      </c>
      <c r="S1429" s="40">
        <f>SUMIFS(Raw_Calls!$D$2:$D$5001,Raw_Calls!$B$2:$B$5001,A1429)/60</f>
        <v>22.016666666666666</v>
      </c>
      <c r="T1429" s="38" t="str">
        <f>IF(COUNTIFS(Raw_Subscriptions!$B$2:$B$3001,A1429,Raw_Subscriptions!$F$2:$F$3001,"Active")&gt;0,"Yes","No")</f>
        <v>No</v>
      </c>
    </row>
    <row r="1430" spans="1:20" x14ac:dyDescent="0.3">
      <c r="A1430" s="13" t="str">
        <f>Raw_Customers!A1427</f>
        <v>C001426</v>
      </c>
      <c r="B1430" s="13" t="str">
        <f>Raw_Customers!B1427</f>
        <v>Anita Patel</v>
      </c>
      <c r="C1430" s="13" t="str">
        <f>Raw_Customers!E1427</f>
        <v>Delhi</v>
      </c>
      <c r="D1430" s="13" t="str">
        <f>Raw_Customers!F1427</f>
        <v>UP West</v>
      </c>
      <c r="E1430" s="13" t="str">
        <f>Raw_Customers!H1427</f>
        <v>Active</v>
      </c>
      <c r="F1430" s="35">
        <f>Raw_Customers!G1427</f>
        <v>45486</v>
      </c>
      <c r="G1430" s="36" t="str">
        <f>IF(I1430=0,"",INT(_xlfn.MAXIFS(Raw_Recharges!$D$2:$D$3001,Raw_Recharges!$B$2:$B$3001,A1430)))</f>
        <v/>
      </c>
      <c r="H1430" s="12" t="str">
        <f>IF(I1430=0,"",RFM_Method!$C$5-G1430)</f>
        <v/>
      </c>
      <c r="I1430" s="12">
        <f>COUNTIFS(Raw_Recharges!$B$2:$B$3001,A1430)</f>
        <v>0</v>
      </c>
      <c r="J1430" s="37" t="str">
        <f>IF(I1430=0,"",SUMIFS(Raw_Recharges!$E$2:$E$3001,Raw_Recharges!$B$2:$B$3001,A1430))</f>
        <v/>
      </c>
      <c r="K1430" s="38">
        <f>IF(I1430=0,0,IF(H1430&lt;=RFM_Method!$C$22,5,IF(H1430&lt;=RFM_Method!$C$23,4,IF(H1430&lt;=RFM_Method!$C$24,3,IF(H1430&lt;=RFM_Method!$C$25,2,1)))))</f>
        <v>0</v>
      </c>
      <c r="L1430" s="38">
        <f>IF(I1430=0,0,IF(I1430&gt;=RFM_Method!$E$22,5,IF(I1430&gt;=RFM_Method!$E$23,4,IF(I1430&gt;=RFM_Method!$E$24,3,IF(I1430&gt;=RFM_Method!$E$25,2,1)))))</f>
        <v>0</v>
      </c>
      <c r="M1430" s="38">
        <f>IF(I1430=0,0,IF(J1430&gt;=RFM_Method!$D$25,5,IF(J1430&gt;=RFM_Method!$D$24,4,IF(J1430&gt;=RFM_Method!$D$23,3,IF(J1430&gt;=RFM_Method!$D$22,2,1)))))</f>
        <v>0</v>
      </c>
      <c r="N1430" s="38" t="str">
        <f t="shared" si="66"/>
        <v>000</v>
      </c>
      <c r="O1430" s="38">
        <f t="shared" si="67"/>
        <v>0</v>
      </c>
      <c r="P1430" s="38">
        <f t="shared" si="68"/>
        <v>0</v>
      </c>
      <c r="Q1430" s="12" t="str">
        <f>IF(I1430=0,"Never Recharged",INDEX(RFM_Method!$C$32:$G$36,6-K1430,P1430))</f>
        <v>Never Recharged</v>
      </c>
      <c r="R1430" s="39">
        <f>SUMIFS(Raw_DataUsage!$D$2:$D$5001,Raw_DataUsage!$B$2:$B$5001,A1430)/1024</f>
        <v>10.093447265625</v>
      </c>
      <c r="S1430" s="40">
        <f>SUMIFS(Raw_Calls!$D$2:$D$5001,Raw_Calls!$B$2:$B$5001,A1430)/60</f>
        <v>77.966666666666669</v>
      </c>
      <c r="T1430" s="38" t="str">
        <f>IF(COUNTIFS(Raw_Subscriptions!$B$2:$B$3001,A1430,Raw_Subscriptions!$F$2:$F$3001,"Active")&gt;0,"Yes","No")</f>
        <v>No</v>
      </c>
    </row>
    <row r="1431" spans="1:20" x14ac:dyDescent="0.3">
      <c r="A1431" s="13" t="str">
        <f>Raw_Customers!A1428</f>
        <v>C001427</v>
      </c>
      <c r="B1431" s="13" t="str">
        <f>Raw_Customers!B1428</f>
        <v>Pooja Patel</v>
      </c>
      <c r="C1431" s="13" t="str">
        <f>Raw_Customers!E1428</f>
        <v>Pune</v>
      </c>
      <c r="D1431" s="13" t="str">
        <f>Raw_Customers!F1428</f>
        <v>Telangana</v>
      </c>
      <c r="E1431" s="13" t="str">
        <f>Raw_Customers!H1428</f>
        <v>Inactive</v>
      </c>
      <c r="F1431" s="35">
        <f>Raw_Customers!G1428</f>
        <v>45617</v>
      </c>
      <c r="G1431" s="36">
        <f>IF(I1431=0,"",INT(_xlfn.MAXIFS(Raw_Recharges!$D$2:$D$3001,Raw_Recharges!$B$2:$B$3001,A1431)))</f>
        <v>45772</v>
      </c>
      <c r="H1431" s="12">
        <f>IF(I1431=0,"",RFM_Method!$C$5-G1431)</f>
        <v>282</v>
      </c>
      <c r="I1431" s="12">
        <f>COUNTIFS(Raw_Recharges!$B$2:$B$3001,A1431)</f>
        <v>2</v>
      </c>
      <c r="J1431" s="37">
        <f>IF(I1431=0,"",SUMIFS(Raw_Recharges!$E$2:$E$3001,Raw_Recharges!$B$2:$B$3001,A1431))</f>
        <v>1098</v>
      </c>
      <c r="K1431" s="38">
        <f>IF(I1431=0,0,IF(H1431&lt;=RFM_Method!$C$22,5,IF(H1431&lt;=RFM_Method!$C$23,4,IF(H1431&lt;=RFM_Method!$C$24,3,IF(H1431&lt;=RFM_Method!$C$25,2,1)))))</f>
        <v>1</v>
      </c>
      <c r="L1431" s="38">
        <f>IF(I1431=0,0,IF(I1431&gt;=RFM_Method!$E$22,5,IF(I1431&gt;=RFM_Method!$E$23,4,IF(I1431&gt;=RFM_Method!$E$24,3,IF(I1431&gt;=RFM_Method!$E$25,2,1)))))</f>
        <v>2</v>
      </c>
      <c r="M1431" s="38">
        <f>IF(I1431=0,0,IF(J1431&gt;=RFM_Method!$D$25,5,IF(J1431&gt;=RFM_Method!$D$24,4,IF(J1431&gt;=RFM_Method!$D$23,3,IF(J1431&gt;=RFM_Method!$D$22,2,1)))))</f>
        <v>3</v>
      </c>
      <c r="N1431" s="38" t="str">
        <f t="shared" si="66"/>
        <v>123</v>
      </c>
      <c r="O1431" s="38">
        <f t="shared" si="67"/>
        <v>6</v>
      </c>
      <c r="P1431" s="38">
        <f t="shared" si="68"/>
        <v>3</v>
      </c>
      <c r="Q1431" s="12" t="str">
        <f>IF(I1431=0,"Never Recharged",INDEX(RFM_Method!$C$32:$G$36,6-K1431,P1431))</f>
        <v>At Risk</v>
      </c>
      <c r="R1431" s="39">
        <f>SUMIFS(Raw_DataUsage!$D$2:$D$5001,Raw_DataUsage!$B$2:$B$5001,A1431)/1024</f>
        <v>3.637470703125</v>
      </c>
      <c r="S1431" s="40">
        <f>SUMIFS(Raw_Calls!$D$2:$D$5001,Raw_Calls!$B$2:$B$5001,A1431)/60</f>
        <v>11.983333333333333</v>
      </c>
      <c r="T1431" s="38" t="str">
        <f>IF(COUNTIFS(Raw_Subscriptions!$B$2:$B$3001,A1431,Raw_Subscriptions!$F$2:$F$3001,"Active")&gt;0,"Yes","No")</f>
        <v>No</v>
      </c>
    </row>
    <row r="1432" spans="1:20" x14ac:dyDescent="0.3">
      <c r="A1432" s="13" t="str">
        <f>Raw_Customers!A1429</f>
        <v>C001428</v>
      </c>
      <c r="B1432" s="13" t="str">
        <f>Raw_Customers!B1429</f>
        <v>Raj Yadav</v>
      </c>
      <c r="C1432" s="13" t="str">
        <f>Raw_Customers!E1429</f>
        <v>Chennai</v>
      </c>
      <c r="D1432" s="13" t="str">
        <f>Raw_Customers!F1429</f>
        <v>Punjab</v>
      </c>
      <c r="E1432" s="13" t="str">
        <f>Raw_Customers!H1429</f>
        <v>Active</v>
      </c>
      <c r="F1432" s="35">
        <f>Raw_Customers!G1429</f>
        <v>45020</v>
      </c>
      <c r="G1432" s="36">
        <f>IF(I1432=0,"",INT(_xlfn.MAXIFS(Raw_Recharges!$D$2:$D$3001,Raw_Recharges!$B$2:$B$3001,A1432)))</f>
        <v>45862</v>
      </c>
      <c r="H1432" s="12">
        <f>IF(I1432=0,"",RFM_Method!$C$5-G1432)</f>
        <v>192</v>
      </c>
      <c r="I1432" s="12">
        <f>COUNTIFS(Raw_Recharges!$B$2:$B$3001,A1432)</f>
        <v>1</v>
      </c>
      <c r="J1432" s="37">
        <f>IF(I1432=0,"",SUMIFS(Raw_Recharges!$E$2:$E$3001,Raw_Recharges!$B$2:$B$3001,A1432))</f>
        <v>499</v>
      </c>
      <c r="K1432" s="38">
        <f>IF(I1432=0,0,IF(H1432&lt;=RFM_Method!$C$22,5,IF(H1432&lt;=RFM_Method!$C$23,4,IF(H1432&lt;=RFM_Method!$C$24,3,IF(H1432&lt;=RFM_Method!$C$25,2,1)))))</f>
        <v>2</v>
      </c>
      <c r="L1432" s="38">
        <f>IF(I1432=0,0,IF(I1432&gt;=RFM_Method!$E$22,5,IF(I1432&gt;=RFM_Method!$E$23,4,IF(I1432&gt;=RFM_Method!$E$24,3,IF(I1432&gt;=RFM_Method!$E$25,2,1)))))</f>
        <v>1</v>
      </c>
      <c r="M1432" s="38">
        <f>IF(I1432=0,0,IF(J1432&gt;=RFM_Method!$D$25,5,IF(J1432&gt;=RFM_Method!$D$24,4,IF(J1432&gt;=RFM_Method!$D$23,3,IF(J1432&gt;=RFM_Method!$D$22,2,1)))))</f>
        <v>2</v>
      </c>
      <c r="N1432" s="38" t="str">
        <f t="shared" si="66"/>
        <v>212</v>
      </c>
      <c r="O1432" s="38">
        <f t="shared" si="67"/>
        <v>5</v>
      </c>
      <c r="P1432" s="38">
        <f t="shared" si="68"/>
        <v>2</v>
      </c>
      <c r="Q1432" s="12" t="str">
        <f>IF(I1432=0,"Never Recharged",INDEX(RFM_Method!$C$32:$G$36,6-K1432,P1432))</f>
        <v>About to Sleep</v>
      </c>
      <c r="R1432" s="39">
        <f>SUMIFS(Raw_DataUsage!$D$2:$D$5001,Raw_DataUsage!$B$2:$B$5001,A1432)/1024</f>
        <v>3.0426660156250001</v>
      </c>
      <c r="S1432" s="40">
        <f>SUMIFS(Raw_Calls!$D$2:$D$5001,Raw_Calls!$B$2:$B$5001,A1432)/60</f>
        <v>54.85</v>
      </c>
      <c r="T1432" s="38" t="str">
        <f>IF(COUNTIFS(Raw_Subscriptions!$B$2:$B$3001,A1432,Raw_Subscriptions!$F$2:$F$3001,"Active")&gt;0,"Yes","No")</f>
        <v>No</v>
      </c>
    </row>
    <row r="1433" spans="1:20" x14ac:dyDescent="0.3">
      <c r="A1433" s="13" t="str">
        <f>Raw_Customers!A1430</f>
        <v>C001429</v>
      </c>
      <c r="B1433" s="13" t="str">
        <f>Raw_Customers!B1430</f>
        <v>Raj Sharma</v>
      </c>
      <c r="C1433" s="13" t="str">
        <f>Raw_Customers!E1430</f>
        <v>Pune</v>
      </c>
      <c r="D1433" s="13" t="str">
        <f>Raw_Customers!F1430</f>
        <v>West Bengal</v>
      </c>
      <c r="E1433" s="13" t="str">
        <f>Raw_Customers!H1430</f>
        <v>Active</v>
      </c>
      <c r="F1433" s="35">
        <f>Raw_Customers!G1430</f>
        <v>45269</v>
      </c>
      <c r="G1433" s="36" t="str">
        <f>IF(I1433=0,"",INT(_xlfn.MAXIFS(Raw_Recharges!$D$2:$D$3001,Raw_Recharges!$B$2:$B$3001,A1433)))</f>
        <v/>
      </c>
      <c r="H1433" s="12" t="str">
        <f>IF(I1433=0,"",RFM_Method!$C$5-G1433)</f>
        <v/>
      </c>
      <c r="I1433" s="12">
        <f>COUNTIFS(Raw_Recharges!$B$2:$B$3001,A1433)</f>
        <v>0</v>
      </c>
      <c r="J1433" s="37" t="str">
        <f>IF(I1433=0,"",SUMIFS(Raw_Recharges!$E$2:$E$3001,Raw_Recharges!$B$2:$B$3001,A1433))</f>
        <v/>
      </c>
      <c r="K1433" s="38">
        <f>IF(I1433=0,0,IF(H1433&lt;=RFM_Method!$C$22,5,IF(H1433&lt;=RFM_Method!$C$23,4,IF(H1433&lt;=RFM_Method!$C$24,3,IF(H1433&lt;=RFM_Method!$C$25,2,1)))))</f>
        <v>0</v>
      </c>
      <c r="L1433" s="38">
        <f>IF(I1433=0,0,IF(I1433&gt;=RFM_Method!$E$22,5,IF(I1433&gt;=RFM_Method!$E$23,4,IF(I1433&gt;=RFM_Method!$E$24,3,IF(I1433&gt;=RFM_Method!$E$25,2,1)))))</f>
        <v>0</v>
      </c>
      <c r="M1433" s="38">
        <f>IF(I1433=0,0,IF(J1433&gt;=RFM_Method!$D$25,5,IF(J1433&gt;=RFM_Method!$D$24,4,IF(J1433&gt;=RFM_Method!$D$23,3,IF(J1433&gt;=RFM_Method!$D$22,2,1)))))</f>
        <v>0</v>
      </c>
      <c r="N1433" s="38" t="str">
        <f t="shared" si="66"/>
        <v>000</v>
      </c>
      <c r="O1433" s="38">
        <f t="shared" si="67"/>
        <v>0</v>
      </c>
      <c r="P1433" s="38">
        <f t="shared" si="68"/>
        <v>0</v>
      </c>
      <c r="Q1433" s="12" t="str">
        <f>IF(I1433=0,"Never Recharged",INDEX(RFM_Method!$C$32:$G$36,6-K1433,P1433))</f>
        <v>Never Recharged</v>
      </c>
      <c r="R1433" s="39">
        <f>SUMIFS(Raw_DataUsage!$D$2:$D$5001,Raw_DataUsage!$B$2:$B$5001,A1433)/1024</f>
        <v>0.34144531249999999</v>
      </c>
      <c r="S1433" s="40">
        <f>SUMIFS(Raw_Calls!$D$2:$D$5001,Raw_Calls!$B$2:$B$5001,A1433)/60</f>
        <v>13.05</v>
      </c>
      <c r="T1433" s="38" t="str">
        <f>IF(COUNTIFS(Raw_Subscriptions!$B$2:$B$3001,A1433,Raw_Subscriptions!$F$2:$F$3001,"Active")&gt;0,"Yes","No")</f>
        <v>No</v>
      </c>
    </row>
    <row r="1434" spans="1:20" x14ac:dyDescent="0.3">
      <c r="A1434" s="13" t="str">
        <f>Raw_Customers!A1431</f>
        <v>C001430</v>
      </c>
      <c r="B1434" s="13" t="str">
        <f>Raw_Customers!B1431</f>
        <v>Simran Patel</v>
      </c>
      <c r="C1434" s="13" t="str">
        <f>Raw_Customers!E1431</f>
        <v>Pune</v>
      </c>
      <c r="D1434" s="13" t="str">
        <f>Raw_Customers!F1431</f>
        <v>Punjab</v>
      </c>
      <c r="E1434" s="13" t="str">
        <f>Raw_Customers!H1431</f>
        <v>Active</v>
      </c>
      <c r="F1434" s="35">
        <f>Raw_Customers!G1431</f>
        <v>45190</v>
      </c>
      <c r="G1434" s="36">
        <f>IF(I1434=0,"",INT(_xlfn.MAXIFS(Raw_Recharges!$D$2:$D$3001,Raw_Recharges!$B$2:$B$3001,A1434)))</f>
        <v>45721</v>
      </c>
      <c r="H1434" s="12">
        <f>IF(I1434=0,"",RFM_Method!$C$5-G1434)</f>
        <v>333</v>
      </c>
      <c r="I1434" s="12">
        <f>COUNTIFS(Raw_Recharges!$B$2:$B$3001,A1434)</f>
        <v>2</v>
      </c>
      <c r="J1434" s="37">
        <f>IF(I1434=0,"",SUMIFS(Raw_Recharges!$E$2:$E$3001,Raw_Recharges!$B$2:$B$3001,A1434))</f>
        <v>965</v>
      </c>
      <c r="K1434" s="38">
        <f>IF(I1434=0,0,IF(H1434&lt;=RFM_Method!$C$22,5,IF(H1434&lt;=RFM_Method!$C$23,4,IF(H1434&lt;=RFM_Method!$C$24,3,IF(H1434&lt;=RFM_Method!$C$25,2,1)))))</f>
        <v>1</v>
      </c>
      <c r="L1434" s="38">
        <f>IF(I1434=0,0,IF(I1434&gt;=RFM_Method!$E$22,5,IF(I1434&gt;=RFM_Method!$E$23,4,IF(I1434&gt;=RFM_Method!$E$24,3,IF(I1434&gt;=RFM_Method!$E$25,2,1)))))</f>
        <v>2</v>
      </c>
      <c r="M1434" s="38">
        <f>IF(I1434=0,0,IF(J1434&gt;=RFM_Method!$D$25,5,IF(J1434&gt;=RFM_Method!$D$24,4,IF(J1434&gt;=RFM_Method!$D$23,3,IF(J1434&gt;=RFM_Method!$D$22,2,1)))))</f>
        <v>3</v>
      </c>
      <c r="N1434" s="38" t="str">
        <f t="shared" si="66"/>
        <v>123</v>
      </c>
      <c r="O1434" s="38">
        <f t="shared" si="67"/>
        <v>6</v>
      </c>
      <c r="P1434" s="38">
        <f t="shared" si="68"/>
        <v>3</v>
      </c>
      <c r="Q1434" s="12" t="str">
        <f>IF(I1434=0,"Never Recharged",INDEX(RFM_Method!$C$32:$G$36,6-K1434,P1434))</f>
        <v>At Risk</v>
      </c>
      <c r="R1434" s="39">
        <f>SUMIFS(Raw_DataUsage!$D$2:$D$5001,Raw_DataUsage!$B$2:$B$5001,A1434)/1024</f>
        <v>3.6644140625000001</v>
      </c>
      <c r="S1434" s="40">
        <f>SUMIFS(Raw_Calls!$D$2:$D$5001,Raw_Calls!$B$2:$B$5001,A1434)/60</f>
        <v>78.75</v>
      </c>
      <c r="T1434" s="38" t="str">
        <f>IF(COUNTIFS(Raw_Subscriptions!$B$2:$B$3001,A1434,Raw_Subscriptions!$F$2:$F$3001,"Active")&gt;0,"Yes","No")</f>
        <v>Yes</v>
      </c>
    </row>
    <row r="1435" spans="1:20" x14ac:dyDescent="0.3">
      <c r="A1435" s="13" t="str">
        <f>Raw_Customers!A1432</f>
        <v>C001431</v>
      </c>
      <c r="B1435" s="13" t="str">
        <f>Raw_Customers!B1432</f>
        <v>Anita Patel</v>
      </c>
      <c r="C1435" s="13" t="str">
        <f>Raw_Customers!E1432</f>
        <v>Bangalore</v>
      </c>
      <c r="D1435" s="13" t="str">
        <f>Raw_Customers!F1432</f>
        <v>Andhra Pradesh</v>
      </c>
      <c r="E1435" s="13" t="str">
        <f>Raw_Customers!H1432</f>
        <v>Active</v>
      </c>
      <c r="F1435" s="35">
        <f>Raw_Customers!G1432</f>
        <v>44877</v>
      </c>
      <c r="G1435" s="36">
        <f>IF(I1435=0,"",INT(_xlfn.MAXIFS(Raw_Recharges!$D$2:$D$3001,Raw_Recharges!$B$2:$B$3001,A1435)))</f>
        <v>45752</v>
      </c>
      <c r="H1435" s="12">
        <f>IF(I1435=0,"",RFM_Method!$C$5-G1435)</f>
        <v>302</v>
      </c>
      <c r="I1435" s="12">
        <f>COUNTIFS(Raw_Recharges!$B$2:$B$3001,A1435)</f>
        <v>1</v>
      </c>
      <c r="J1435" s="37">
        <f>IF(I1435=0,"",SUMIFS(Raw_Recharges!$E$2:$E$3001,Raw_Recharges!$B$2:$B$3001,A1435))</f>
        <v>499</v>
      </c>
      <c r="K1435" s="38">
        <f>IF(I1435=0,0,IF(H1435&lt;=RFM_Method!$C$22,5,IF(H1435&lt;=RFM_Method!$C$23,4,IF(H1435&lt;=RFM_Method!$C$24,3,IF(H1435&lt;=RFM_Method!$C$25,2,1)))))</f>
        <v>1</v>
      </c>
      <c r="L1435" s="38">
        <f>IF(I1435=0,0,IF(I1435&gt;=RFM_Method!$E$22,5,IF(I1435&gt;=RFM_Method!$E$23,4,IF(I1435&gt;=RFM_Method!$E$24,3,IF(I1435&gt;=RFM_Method!$E$25,2,1)))))</f>
        <v>1</v>
      </c>
      <c r="M1435" s="38">
        <f>IF(I1435=0,0,IF(J1435&gt;=RFM_Method!$D$25,5,IF(J1435&gt;=RFM_Method!$D$24,4,IF(J1435&gt;=RFM_Method!$D$23,3,IF(J1435&gt;=RFM_Method!$D$22,2,1)))))</f>
        <v>2</v>
      </c>
      <c r="N1435" s="38" t="str">
        <f t="shared" si="66"/>
        <v>112</v>
      </c>
      <c r="O1435" s="38">
        <f t="shared" si="67"/>
        <v>4</v>
      </c>
      <c r="P1435" s="38">
        <f t="shared" si="68"/>
        <v>2</v>
      </c>
      <c r="Q1435" s="12" t="str">
        <f>IF(I1435=0,"Never Recharged",INDEX(RFM_Method!$C$32:$G$36,6-K1435,P1435))</f>
        <v>Hibernating</v>
      </c>
      <c r="R1435" s="39">
        <f>SUMIFS(Raw_DataUsage!$D$2:$D$5001,Raw_DataUsage!$B$2:$B$5001,A1435)/1024</f>
        <v>6.776650390625</v>
      </c>
      <c r="S1435" s="40">
        <f>SUMIFS(Raw_Calls!$D$2:$D$5001,Raw_Calls!$B$2:$B$5001,A1435)/60</f>
        <v>185.81666666666666</v>
      </c>
      <c r="T1435" s="38" t="str">
        <f>IF(COUNTIFS(Raw_Subscriptions!$B$2:$B$3001,A1435,Raw_Subscriptions!$F$2:$F$3001,"Active")&gt;0,"Yes","No")</f>
        <v>No</v>
      </c>
    </row>
    <row r="1436" spans="1:20" x14ac:dyDescent="0.3">
      <c r="A1436" s="13" t="str">
        <f>Raw_Customers!A1433</f>
        <v>C001432</v>
      </c>
      <c r="B1436" s="13" t="str">
        <f>Raw_Customers!B1433</f>
        <v>Rahul Khan</v>
      </c>
      <c r="C1436" s="13" t="str">
        <f>Raw_Customers!E1433</f>
        <v>Mumbai</v>
      </c>
      <c r="D1436" s="13" t="str">
        <f>Raw_Customers!F1433</f>
        <v>Telangana</v>
      </c>
      <c r="E1436" s="13" t="str">
        <f>Raw_Customers!H1433</f>
        <v>Active</v>
      </c>
      <c r="F1436" s="35">
        <f>Raw_Customers!G1433</f>
        <v>45468</v>
      </c>
      <c r="G1436" s="36">
        <f>IF(I1436=0,"",INT(_xlfn.MAXIFS(Raw_Recharges!$D$2:$D$3001,Raw_Recharges!$B$2:$B$3001,A1436)))</f>
        <v>46008</v>
      </c>
      <c r="H1436" s="12">
        <f>IF(I1436=0,"",RFM_Method!$C$5-G1436)</f>
        <v>46</v>
      </c>
      <c r="I1436" s="12">
        <f>COUNTIFS(Raw_Recharges!$B$2:$B$3001,A1436)</f>
        <v>2</v>
      </c>
      <c r="J1436" s="37">
        <f>IF(I1436=0,"",SUMIFS(Raw_Recharges!$E$2:$E$3001,Raw_Recharges!$B$2:$B$3001,A1436))</f>
        <v>1498</v>
      </c>
      <c r="K1436" s="38">
        <f>IF(I1436=0,0,IF(H1436&lt;=RFM_Method!$C$22,5,IF(H1436&lt;=RFM_Method!$C$23,4,IF(H1436&lt;=RFM_Method!$C$24,3,IF(H1436&lt;=RFM_Method!$C$25,2,1)))))</f>
        <v>4</v>
      </c>
      <c r="L1436" s="38">
        <f>IF(I1436=0,0,IF(I1436&gt;=RFM_Method!$E$22,5,IF(I1436&gt;=RFM_Method!$E$23,4,IF(I1436&gt;=RFM_Method!$E$24,3,IF(I1436&gt;=RFM_Method!$E$25,2,1)))))</f>
        <v>2</v>
      </c>
      <c r="M1436" s="38">
        <f>IF(I1436=0,0,IF(J1436&gt;=RFM_Method!$D$25,5,IF(J1436&gt;=RFM_Method!$D$24,4,IF(J1436&gt;=RFM_Method!$D$23,3,IF(J1436&gt;=RFM_Method!$D$22,2,1)))))</f>
        <v>4</v>
      </c>
      <c r="N1436" s="38" t="str">
        <f t="shared" si="66"/>
        <v>424</v>
      </c>
      <c r="O1436" s="38">
        <f t="shared" si="67"/>
        <v>10</v>
      </c>
      <c r="P1436" s="38">
        <f t="shared" si="68"/>
        <v>3</v>
      </c>
      <c r="Q1436" s="12" t="str">
        <f>IF(I1436=0,"Never Recharged",INDEX(RFM_Method!$C$32:$G$36,6-K1436,P1436))</f>
        <v>Potential Loyalist</v>
      </c>
      <c r="R1436" s="39">
        <f>SUMIFS(Raw_DataUsage!$D$2:$D$5001,Raw_DataUsage!$B$2:$B$5001,A1436)/1024</f>
        <v>0</v>
      </c>
      <c r="S1436" s="40">
        <f>SUMIFS(Raw_Calls!$D$2:$D$5001,Raw_Calls!$B$2:$B$5001,A1436)/60</f>
        <v>11.1</v>
      </c>
      <c r="T1436" s="38" t="str">
        <f>IF(COUNTIFS(Raw_Subscriptions!$B$2:$B$3001,A1436,Raw_Subscriptions!$F$2:$F$3001,"Active")&gt;0,"Yes","No")</f>
        <v>Yes</v>
      </c>
    </row>
    <row r="1437" spans="1:20" x14ac:dyDescent="0.3">
      <c r="A1437" s="13" t="str">
        <f>Raw_Customers!A1434</f>
        <v>C001433</v>
      </c>
      <c r="B1437" s="13" t="str">
        <f>Raw_Customers!B1434</f>
        <v>Rahul Yadav</v>
      </c>
      <c r="C1437" s="13" t="str">
        <f>Raw_Customers!E1434</f>
        <v>Hyderabad</v>
      </c>
      <c r="D1437" s="13" t="str">
        <f>Raw_Customers!F1434</f>
        <v>UP East</v>
      </c>
      <c r="E1437" s="13" t="str">
        <f>Raw_Customers!H1434</f>
        <v>Active</v>
      </c>
      <c r="F1437" s="35">
        <f>Raw_Customers!G1434</f>
        <v>44209</v>
      </c>
      <c r="G1437" s="36">
        <f>IF(I1437=0,"",INT(_xlfn.MAXIFS(Raw_Recharges!$D$2:$D$3001,Raw_Recharges!$B$2:$B$3001,A1437)))</f>
        <v>46007</v>
      </c>
      <c r="H1437" s="12">
        <f>IF(I1437=0,"",RFM_Method!$C$5-G1437)</f>
        <v>47</v>
      </c>
      <c r="I1437" s="12">
        <f>COUNTIFS(Raw_Recharges!$B$2:$B$3001,A1437)</f>
        <v>1</v>
      </c>
      <c r="J1437" s="37">
        <f>IF(I1437=0,"",SUMIFS(Raw_Recharges!$E$2:$E$3001,Raw_Recharges!$B$2:$B$3001,A1437))</f>
        <v>148</v>
      </c>
      <c r="K1437" s="38">
        <f>IF(I1437=0,0,IF(H1437&lt;=RFM_Method!$C$22,5,IF(H1437&lt;=RFM_Method!$C$23,4,IF(H1437&lt;=RFM_Method!$C$24,3,IF(H1437&lt;=RFM_Method!$C$25,2,1)))))</f>
        <v>4</v>
      </c>
      <c r="L1437" s="38">
        <f>IF(I1437=0,0,IF(I1437&gt;=RFM_Method!$E$22,5,IF(I1437&gt;=RFM_Method!$E$23,4,IF(I1437&gt;=RFM_Method!$E$24,3,IF(I1437&gt;=RFM_Method!$E$25,2,1)))))</f>
        <v>1</v>
      </c>
      <c r="M1437" s="38">
        <f>IF(I1437=0,0,IF(J1437&gt;=RFM_Method!$D$25,5,IF(J1437&gt;=RFM_Method!$D$24,4,IF(J1437&gt;=RFM_Method!$D$23,3,IF(J1437&gt;=RFM_Method!$D$22,2,1)))))</f>
        <v>1</v>
      </c>
      <c r="N1437" s="38" t="str">
        <f t="shared" si="66"/>
        <v>411</v>
      </c>
      <c r="O1437" s="38">
        <f t="shared" si="67"/>
        <v>6</v>
      </c>
      <c r="P1437" s="38">
        <f t="shared" si="68"/>
        <v>1</v>
      </c>
      <c r="Q1437" s="12" t="str">
        <f>IF(I1437=0,"Never Recharged",INDEX(RFM_Method!$C$32:$G$36,6-K1437,P1437))</f>
        <v>Promising</v>
      </c>
      <c r="R1437" s="39">
        <f>SUMIFS(Raw_DataUsage!$D$2:$D$5001,Raw_DataUsage!$B$2:$B$5001,A1437)/1024</f>
        <v>2.1492968750000001</v>
      </c>
      <c r="S1437" s="40">
        <f>SUMIFS(Raw_Calls!$D$2:$D$5001,Raw_Calls!$B$2:$B$5001,A1437)/60</f>
        <v>132.88333333333333</v>
      </c>
      <c r="T1437" s="38" t="str">
        <f>IF(COUNTIFS(Raw_Subscriptions!$B$2:$B$3001,A1437,Raw_Subscriptions!$F$2:$F$3001,"Active")&gt;0,"Yes","No")</f>
        <v>Yes</v>
      </c>
    </row>
    <row r="1438" spans="1:20" x14ac:dyDescent="0.3">
      <c r="A1438" s="13" t="str">
        <f>Raw_Customers!A1435</f>
        <v>C001434</v>
      </c>
      <c r="B1438" s="13" t="str">
        <f>Raw_Customers!B1435</f>
        <v>Vikram Khan</v>
      </c>
      <c r="C1438" s="13" t="str">
        <f>Raw_Customers!E1435</f>
        <v>Mumbai</v>
      </c>
      <c r="D1438" s="13" t="str">
        <f>Raw_Customers!F1435</f>
        <v>Gujarat</v>
      </c>
      <c r="E1438" s="13" t="str">
        <f>Raw_Customers!H1435</f>
        <v>Active</v>
      </c>
      <c r="F1438" s="35">
        <f>Raw_Customers!G1435</f>
        <v>45477</v>
      </c>
      <c r="G1438" s="36">
        <f>IF(I1438=0,"",INT(_xlfn.MAXIFS(Raw_Recharges!$D$2:$D$3001,Raw_Recharges!$B$2:$B$3001,A1438)))</f>
        <v>45958</v>
      </c>
      <c r="H1438" s="12">
        <f>IF(I1438=0,"",RFM_Method!$C$5-G1438)</f>
        <v>96</v>
      </c>
      <c r="I1438" s="12">
        <f>COUNTIFS(Raw_Recharges!$B$2:$B$3001,A1438)</f>
        <v>2</v>
      </c>
      <c r="J1438" s="37">
        <f>IF(I1438=0,"",SUMIFS(Raw_Recharges!$E$2:$E$3001,Raw_Recharges!$B$2:$B$3001,A1438))</f>
        <v>1015</v>
      </c>
      <c r="K1438" s="38">
        <f>IF(I1438=0,0,IF(H1438&lt;=RFM_Method!$C$22,5,IF(H1438&lt;=RFM_Method!$C$23,4,IF(H1438&lt;=RFM_Method!$C$24,3,IF(H1438&lt;=RFM_Method!$C$25,2,1)))))</f>
        <v>3</v>
      </c>
      <c r="L1438" s="38">
        <f>IF(I1438=0,0,IF(I1438&gt;=RFM_Method!$E$22,5,IF(I1438&gt;=RFM_Method!$E$23,4,IF(I1438&gt;=RFM_Method!$E$24,3,IF(I1438&gt;=RFM_Method!$E$25,2,1)))))</f>
        <v>2</v>
      </c>
      <c r="M1438" s="38">
        <f>IF(I1438=0,0,IF(J1438&gt;=RFM_Method!$D$25,5,IF(J1438&gt;=RFM_Method!$D$24,4,IF(J1438&gt;=RFM_Method!$D$23,3,IF(J1438&gt;=RFM_Method!$D$22,2,1)))))</f>
        <v>3</v>
      </c>
      <c r="N1438" s="38" t="str">
        <f t="shared" si="66"/>
        <v>323</v>
      </c>
      <c r="O1438" s="38">
        <f t="shared" si="67"/>
        <v>8</v>
      </c>
      <c r="P1438" s="38">
        <f t="shared" si="68"/>
        <v>3</v>
      </c>
      <c r="Q1438" s="12" t="str">
        <f>IF(I1438=0,"Never Recharged",INDEX(RFM_Method!$C$32:$G$36,6-K1438,P1438))</f>
        <v>Need Attention</v>
      </c>
      <c r="R1438" s="39">
        <f>SUMIFS(Raw_DataUsage!$D$2:$D$5001,Raw_DataUsage!$B$2:$B$5001,A1438)/1024</f>
        <v>0</v>
      </c>
      <c r="S1438" s="40">
        <f>SUMIFS(Raw_Calls!$D$2:$D$5001,Raw_Calls!$B$2:$B$5001,A1438)/60</f>
        <v>0</v>
      </c>
      <c r="T1438" s="38" t="str">
        <f>IF(COUNTIFS(Raw_Subscriptions!$B$2:$B$3001,A1438,Raw_Subscriptions!$F$2:$F$3001,"Active")&gt;0,"Yes","No")</f>
        <v>No</v>
      </c>
    </row>
    <row r="1439" spans="1:20" x14ac:dyDescent="0.3">
      <c r="A1439" s="13" t="str">
        <f>Raw_Customers!A1436</f>
        <v>C001435</v>
      </c>
      <c r="B1439" s="13" t="str">
        <f>Raw_Customers!B1436</f>
        <v>Suresh Sharma</v>
      </c>
      <c r="C1439" s="13" t="str">
        <f>Raw_Customers!E1436</f>
        <v>Hyderabad</v>
      </c>
      <c r="D1439" s="13" t="str">
        <f>Raw_Customers!F1436</f>
        <v>UP East</v>
      </c>
      <c r="E1439" s="13" t="str">
        <f>Raw_Customers!H1436</f>
        <v>Active</v>
      </c>
      <c r="F1439" s="35">
        <f>Raw_Customers!G1436</f>
        <v>44592</v>
      </c>
      <c r="G1439" s="36">
        <f>IF(I1439=0,"",INT(_xlfn.MAXIFS(Raw_Recharges!$D$2:$D$3001,Raw_Recharges!$B$2:$B$3001,A1439)))</f>
        <v>45721</v>
      </c>
      <c r="H1439" s="12">
        <f>IF(I1439=0,"",RFM_Method!$C$5-G1439)</f>
        <v>333</v>
      </c>
      <c r="I1439" s="12">
        <f>COUNTIFS(Raw_Recharges!$B$2:$B$3001,A1439)</f>
        <v>1</v>
      </c>
      <c r="J1439" s="37">
        <f>IF(I1439=0,"",SUMIFS(Raw_Recharges!$E$2:$E$3001,Raw_Recharges!$B$2:$B$3001,A1439))</f>
        <v>2999</v>
      </c>
      <c r="K1439" s="38">
        <f>IF(I1439=0,0,IF(H1439&lt;=RFM_Method!$C$22,5,IF(H1439&lt;=RFM_Method!$C$23,4,IF(H1439&lt;=RFM_Method!$C$24,3,IF(H1439&lt;=RFM_Method!$C$25,2,1)))))</f>
        <v>1</v>
      </c>
      <c r="L1439" s="38">
        <f>IF(I1439=0,0,IF(I1439&gt;=RFM_Method!$E$22,5,IF(I1439&gt;=RFM_Method!$E$23,4,IF(I1439&gt;=RFM_Method!$E$24,3,IF(I1439&gt;=RFM_Method!$E$25,2,1)))))</f>
        <v>1</v>
      </c>
      <c r="M1439" s="38">
        <f>IF(I1439=0,0,IF(J1439&gt;=RFM_Method!$D$25,5,IF(J1439&gt;=RFM_Method!$D$24,4,IF(J1439&gt;=RFM_Method!$D$23,3,IF(J1439&gt;=RFM_Method!$D$22,2,1)))))</f>
        <v>5</v>
      </c>
      <c r="N1439" s="38" t="str">
        <f t="shared" si="66"/>
        <v>115</v>
      </c>
      <c r="O1439" s="38">
        <f t="shared" si="67"/>
        <v>7</v>
      </c>
      <c r="P1439" s="38">
        <f t="shared" si="68"/>
        <v>3</v>
      </c>
      <c r="Q1439" s="12" t="str">
        <f>IF(I1439=0,"Never Recharged",INDEX(RFM_Method!$C$32:$G$36,6-K1439,P1439))</f>
        <v>At Risk</v>
      </c>
      <c r="R1439" s="39">
        <f>SUMIFS(Raw_DataUsage!$D$2:$D$5001,Raw_DataUsage!$B$2:$B$5001,A1439)/1024</f>
        <v>1.633525390625</v>
      </c>
      <c r="S1439" s="40">
        <f>SUMIFS(Raw_Calls!$D$2:$D$5001,Raw_Calls!$B$2:$B$5001,A1439)/60</f>
        <v>151.78333333333333</v>
      </c>
      <c r="T1439" s="38" t="str">
        <f>IF(COUNTIFS(Raw_Subscriptions!$B$2:$B$3001,A1439,Raw_Subscriptions!$F$2:$F$3001,"Active")&gt;0,"Yes","No")</f>
        <v>No</v>
      </c>
    </row>
    <row r="1440" spans="1:20" x14ac:dyDescent="0.3">
      <c r="A1440" s="13" t="str">
        <f>Raw_Customers!A1437</f>
        <v>C001436</v>
      </c>
      <c r="B1440" s="13" t="str">
        <f>Raw_Customers!B1437</f>
        <v>Pooja Singh</v>
      </c>
      <c r="C1440" s="13" t="str">
        <f>Raw_Customers!E1437</f>
        <v>Chennai</v>
      </c>
      <c r="D1440" s="13" t="str">
        <f>Raw_Customers!F1437</f>
        <v>UP East</v>
      </c>
      <c r="E1440" s="13" t="str">
        <f>Raw_Customers!H1437</f>
        <v>Active</v>
      </c>
      <c r="F1440" s="35">
        <f>Raw_Customers!G1437</f>
        <v>44702</v>
      </c>
      <c r="G1440" s="36">
        <f>IF(I1440=0,"",INT(_xlfn.MAXIFS(Raw_Recharges!$D$2:$D$3001,Raw_Recharges!$B$2:$B$3001,A1440)))</f>
        <v>45937</v>
      </c>
      <c r="H1440" s="12">
        <f>IF(I1440=0,"",RFM_Method!$C$5-G1440)</f>
        <v>117</v>
      </c>
      <c r="I1440" s="12">
        <f>COUNTIFS(Raw_Recharges!$B$2:$B$3001,A1440)</f>
        <v>1</v>
      </c>
      <c r="J1440" s="37">
        <f>IF(I1440=0,"",SUMIFS(Raw_Recharges!$E$2:$E$3001,Raw_Recharges!$B$2:$B$3001,A1440))</f>
        <v>479</v>
      </c>
      <c r="K1440" s="38">
        <f>IF(I1440=0,0,IF(H1440&lt;=RFM_Method!$C$22,5,IF(H1440&lt;=RFM_Method!$C$23,4,IF(H1440&lt;=RFM_Method!$C$24,3,IF(H1440&lt;=RFM_Method!$C$25,2,1)))))</f>
        <v>3</v>
      </c>
      <c r="L1440" s="38">
        <f>IF(I1440=0,0,IF(I1440&gt;=RFM_Method!$E$22,5,IF(I1440&gt;=RFM_Method!$E$23,4,IF(I1440&gt;=RFM_Method!$E$24,3,IF(I1440&gt;=RFM_Method!$E$25,2,1)))))</f>
        <v>1</v>
      </c>
      <c r="M1440" s="38">
        <f>IF(I1440=0,0,IF(J1440&gt;=RFM_Method!$D$25,5,IF(J1440&gt;=RFM_Method!$D$24,4,IF(J1440&gt;=RFM_Method!$D$23,3,IF(J1440&gt;=RFM_Method!$D$22,2,1)))))</f>
        <v>2</v>
      </c>
      <c r="N1440" s="38" t="str">
        <f t="shared" si="66"/>
        <v>312</v>
      </c>
      <c r="O1440" s="38">
        <f t="shared" si="67"/>
        <v>6</v>
      </c>
      <c r="P1440" s="38">
        <f t="shared" si="68"/>
        <v>2</v>
      </c>
      <c r="Q1440" s="12" t="str">
        <f>IF(I1440=0,"Never Recharged",INDEX(RFM_Method!$C$32:$G$36,6-K1440,P1440))</f>
        <v>Need Attention</v>
      </c>
      <c r="R1440" s="39">
        <f>SUMIFS(Raw_DataUsage!$D$2:$D$5001,Raw_DataUsage!$B$2:$B$5001,A1440)/1024</f>
        <v>2.9345410156250002</v>
      </c>
      <c r="S1440" s="40">
        <f>SUMIFS(Raw_Calls!$D$2:$D$5001,Raw_Calls!$B$2:$B$5001,A1440)/60</f>
        <v>0</v>
      </c>
      <c r="T1440" s="38" t="str">
        <f>IF(COUNTIFS(Raw_Subscriptions!$B$2:$B$3001,A1440,Raw_Subscriptions!$F$2:$F$3001,"Active")&gt;0,"Yes","No")</f>
        <v>No</v>
      </c>
    </row>
    <row r="1441" spans="1:20" x14ac:dyDescent="0.3">
      <c r="A1441" s="13" t="str">
        <f>Raw_Customers!A1438</f>
        <v>C001437</v>
      </c>
      <c r="B1441" s="13" t="str">
        <f>Raw_Customers!B1438</f>
        <v>Amit Khan</v>
      </c>
      <c r="C1441" s="13" t="str">
        <f>Raw_Customers!E1438</f>
        <v>Hyderabad</v>
      </c>
      <c r="D1441" s="13" t="str">
        <f>Raw_Customers!F1438</f>
        <v>Delhi NCR</v>
      </c>
      <c r="E1441" s="13" t="str">
        <f>Raw_Customers!H1438</f>
        <v>Active</v>
      </c>
      <c r="F1441" s="35">
        <f>Raw_Customers!G1438</f>
        <v>45658</v>
      </c>
      <c r="G1441" s="36">
        <f>IF(I1441=0,"",INT(_xlfn.MAXIFS(Raw_Recharges!$D$2:$D$3001,Raw_Recharges!$B$2:$B$3001,A1441)))</f>
        <v>45918</v>
      </c>
      <c r="H1441" s="12">
        <f>IF(I1441=0,"",RFM_Method!$C$5-G1441)</f>
        <v>136</v>
      </c>
      <c r="I1441" s="12">
        <f>COUNTIFS(Raw_Recharges!$B$2:$B$3001,A1441)</f>
        <v>4</v>
      </c>
      <c r="J1441" s="37">
        <f>IF(I1441=0,"",SUMIFS(Raw_Recharges!$E$2:$E$3001,Raw_Recharges!$B$2:$B$3001,A1441))</f>
        <v>4826</v>
      </c>
      <c r="K1441" s="38">
        <f>IF(I1441=0,0,IF(H1441&lt;=RFM_Method!$C$22,5,IF(H1441&lt;=RFM_Method!$C$23,4,IF(H1441&lt;=RFM_Method!$C$24,3,IF(H1441&lt;=RFM_Method!$C$25,2,1)))))</f>
        <v>3</v>
      </c>
      <c r="L1441" s="38">
        <f>IF(I1441=0,0,IF(I1441&gt;=RFM_Method!$E$22,5,IF(I1441&gt;=RFM_Method!$E$23,4,IF(I1441&gt;=RFM_Method!$E$24,3,IF(I1441&gt;=RFM_Method!$E$25,2,1)))))</f>
        <v>4</v>
      </c>
      <c r="M1441" s="38">
        <f>IF(I1441=0,0,IF(J1441&gt;=RFM_Method!$D$25,5,IF(J1441&gt;=RFM_Method!$D$24,4,IF(J1441&gt;=RFM_Method!$D$23,3,IF(J1441&gt;=RFM_Method!$D$22,2,1)))))</f>
        <v>5</v>
      </c>
      <c r="N1441" s="38" t="str">
        <f t="shared" si="66"/>
        <v>345</v>
      </c>
      <c r="O1441" s="38">
        <f t="shared" si="67"/>
        <v>12</v>
      </c>
      <c r="P1441" s="38">
        <f t="shared" si="68"/>
        <v>5</v>
      </c>
      <c r="Q1441" s="12" t="str">
        <f>IF(I1441=0,"Never Recharged",INDEX(RFM_Method!$C$32:$G$36,6-K1441,P1441))</f>
        <v>Loyal Customers</v>
      </c>
      <c r="R1441" s="39">
        <f>SUMIFS(Raw_DataUsage!$D$2:$D$5001,Raw_DataUsage!$B$2:$B$5001,A1441)/1024</f>
        <v>4.0168945312500002</v>
      </c>
      <c r="S1441" s="40">
        <f>SUMIFS(Raw_Calls!$D$2:$D$5001,Raw_Calls!$B$2:$B$5001,A1441)/60</f>
        <v>67.016666666666666</v>
      </c>
      <c r="T1441" s="38" t="str">
        <f>IF(COUNTIFS(Raw_Subscriptions!$B$2:$B$3001,A1441,Raw_Subscriptions!$F$2:$F$3001,"Active")&gt;0,"Yes","No")</f>
        <v>No</v>
      </c>
    </row>
    <row r="1442" spans="1:20" x14ac:dyDescent="0.3">
      <c r="A1442" s="13" t="str">
        <f>Raw_Customers!A1439</f>
        <v>C001438</v>
      </c>
      <c r="B1442" s="13" t="str">
        <f>Raw_Customers!B1439</f>
        <v>Pooja Jha</v>
      </c>
      <c r="C1442" s="13" t="str">
        <f>Raw_Customers!E1439</f>
        <v>Delhi</v>
      </c>
      <c r="D1442" s="13" t="str">
        <f>Raw_Customers!F1439</f>
        <v>UP East</v>
      </c>
      <c r="E1442" s="13" t="str">
        <f>Raw_Customers!H1439</f>
        <v>Inactive</v>
      </c>
      <c r="F1442" s="35">
        <f>Raw_Customers!G1439</f>
        <v>45857</v>
      </c>
      <c r="G1442" s="36">
        <f>IF(I1442=0,"",INT(_xlfn.MAXIFS(Raw_Recharges!$D$2:$D$3001,Raw_Recharges!$B$2:$B$3001,A1442)))</f>
        <v>45782</v>
      </c>
      <c r="H1442" s="12">
        <f>IF(I1442=0,"",RFM_Method!$C$5-G1442)</f>
        <v>272</v>
      </c>
      <c r="I1442" s="12">
        <f>COUNTIFS(Raw_Recharges!$B$2:$B$3001,A1442)</f>
        <v>3</v>
      </c>
      <c r="J1442" s="37">
        <f>IF(I1442=0,"",SUMIFS(Raw_Recharges!$E$2:$E$3001,Raw_Recharges!$B$2:$B$3001,A1442))</f>
        <v>1077</v>
      </c>
      <c r="K1442" s="38">
        <f>IF(I1442=0,0,IF(H1442&lt;=RFM_Method!$C$22,5,IF(H1442&lt;=RFM_Method!$C$23,4,IF(H1442&lt;=RFM_Method!$C$24,3,IF(H1442&lt;=RFM_Method!$C$25,2,1)))))</f>
        <v>1</v>
      </c>
      <c r="L1442" s="38">
        <f>IF(I1442=0,0,IF(I1442&gt;=RFM_Method!$E$22,5,IF(I1442&gt;=RFM_Method!$E$23,4,IF(I1442&gt;=RFM_Method!$E$24,3,IF(I1442&gt;=RFM_Method!$E$25,2,1)))))</f>
        <v>3</v>
      </c>
      <c r="M1442" s="38">
        <f>IF(I1442=0,0,IF(J1442&gt;=RFM_Method!$D$25,5,IF(J1442&gt;=RFM_Method!$D$24,4,IF(J1442&gt;=RFM_Method!$D$23,3,IF(J1442&gt;=RFM_Method!$D$22,2,1)))))</f>
        <v>3</v>
      </c>
      <c r="N1442" s="38" t="str">
        <f t="shared" si="66"/>
        <v>133</v>
      </c>
      <c r="O1442" s="38">
        <f t="shared" si="67"/>
        <v>7</v>
      </c>
      <c r="P1442" s="38">
        <f t="shared" si="68"/>
        <v>3</v>
      </c>
      <c r="Q1442" s="12" t="str">
        <f>IF(I1442=0,"Never Recharged",INDEX(RFM_Method!$C$32:$G$36,6-K1442,P1442))</f>
        <v>At Risk</v>
      </c>
      <c r="R1442" s="39">
        <f>SUMIFS(Raw_DataUsage!$D$2:$D$5001,Raw_DataUsage!$B$2:$B$5001,A1442)/1024</f>
        <v>0</v>
      </c>
      <c r="S1442" s="40">
        <f>SUMIFS(Raw_Calls!$D$2:$D$5001,Raw_Calls!$B$2:$B$5001,A1442)/60</f>
        <v>86.63333333333334</v>
      </c>
      <c r="T1442" s="38" t="str">
        <f>IF(COUNTIFS(Raw_Subscriptions!$B$2:$B$3001,A1442,Raw_Subscriptions!$F$2:$F$3001,"Active")&gt;0,"Yes","No")</f>
        <v>Yes</v>
      </c>
    </row>
    <row r="1443" spans="1:20" x14ac:dyDescent="0.3">
      <c r="A1443" s="13" t="str">
        <f>Raw_Customers!A1440</f>
        <v>C001439</v>
      </c>
      <c r="B1443" s="13" t="str">
        <f>Raw_Customers!B1440</f>
        <v>Amit Reddy</v>
      </c>
      <c r="C1443" s="13" t="str">
        <f>Raw_Customers!E1440</f>
        <v>Hyderabad</v>
      </c>
      <c r="D1443" s="13" t="str">
        <f>Raw_Customers!F1440</f>
        <v>Mumbai</v>
      </c>
      <c r="E1443" s="13" t="str">
        <f>Raw_Customers!H1440</f>
        <v>Active</v>
      </c>
      <c r="F1443" s="35">
        <f>Raw_Customers!G1440</f>
        <v>44322</v>
      </c>
      <c r="G1443" s="36">
        <f>IF(I1443=0,"",INT(_xlfn.MAXIFS(Raw_Recharges!$D$2:$D$3001,Raw_Recharges!$B$2:$B$3001,A1443)))</f>
        <v>45818</v>
      </c>
      <c r="H1443" s="12">
        <f>IF(I1443=0,"",RFM_Method!$C$5-G1443)</f>
        <v>236</v>
      </c>
      <c r="I1443" s="12">
        <f>COUNTIFS(Raw_Recharges!$B$2:$B$3001,A1443)</f>
        <v>2</v>
      </c>
      <c r="J1443" s="37">
        <f>IF(I1443=0,"",SUMIFS(Raw_Recharges!$E$2:$E$3001,Raw_Recharges!$B$2:$B$3001,A1443))</f>
        <v>3478</v>
      </c>
      <c r="K1443" s="38">
        <f>IF(I1443=0,0,IF(H1443&lt;=RFM_Method!$C$22,5,IF(H1443&lt;=RFM_Method!$C$23,4,IF(H1443&lt;=RFM_Method!$C$24,3,IF(H1443&lt;=RFM_Method!$C$25,2,1)))))</f>
        <v>1</v>
      </c>
      <c r="L1443" s="38">
        <f>IF(I1443=0,0,IF(I1443&gt;=RFM_Method!$E$22,5,IF(I1443&gt;=RFM_Method!$E$23,4,IF(I1443&gt;=RFM_Method!$E$24,3,IF(I1443&gt;=RFM_Method!$E$25,2,1)))))</f>
        <v>2</v>
      </c>
      <c r="M1443" s="38">
        <f>IF(I1443=0,0,IF(J1443&gt;=RFM_Method!$D$25,5,IF(J1443&gt;=RFM_Method!$D$24,4,IF(J1443&gt;=RFM_Method!$D$23,3,IF(J1443&gt;=RFM_Method!$D$22,2,1)))))</f>
        <v>5</v>
      </c>
      <c r="N1443" s="38" t="str">
        <f t="shared" si="66"/>
        <v>125</v>
      </c>
      <c r="O1443" s="38">
        <f t="shared" si="67"/>
        <v>8</v>
      </c>
      <c r="P1443" s="38">
        <f t="shared" si="68"/>
        <v>4</v>
      </c>
      <c r="Q1443" s="12" t="str">
        <f>IF(I1443=0,"Never Recharged",INDEX(RFM_Method!$C$32:$G$36,6-K1443,P1443))</f>
        <v>Can't Lose Them</v>
      </c>
      <c r="R1443" s="39">
        <f>SUMIFS(Raw_DataUsage!$D$2:$D$5001,Raw_DataUsage!$B$2:$B$5001,A1443)/1024</f>
        <v>3.9860253906250001</v>
      </c>
      <c r="S1443" s="40">
        <f>SUMIFS(Raw_Calls!$D$2:$D$5001,Raw_Calls!$B$2:$B$5001,A1443)/60</f>
        <v>59.85</v>
      </c>
      <c r="T1443" s="38" t="str">
        <f>IF(COUNTIFS(Raw_Subscriptions!$B$2:$B$3001,A1443,Raw_Subscriptions!$F$2:$F$3001,"Active")&gt;0,"Yes","No")</f>
        <v>No</v>
      </c>
    </row>
    <row r="1444" spans="1:20" x14ac:dyDescent="0.3">
      <c r="A1444" s="13" t="str">
        <f>Raw_Customers!A1441</f>
        <v>C001440</v>
      </c>
      <c r="B1444" s="13" t="str">
        <f>Raw_Customers!B1441</f>
        <v>Vikram Gupta</v>
      </c>
      <c r="C1444" s="13" t="str">
        <f>Raw_Customers!E1441</f>
        <v>Hyderabad</v>
      </c>
      <c r="D1444" s="13" t="str">
        <f>Raw_Customers!F1441</f>
        <v>Maharashtra</v>
      </c>
      <c r="E1444" s="13" t="str">
        <f>Raw_Customers!H1441</f>
        <v>Active</v>
      </c>
      <c r="F1444" s="35">
        <f>Raw_Customers!G1441</f>
        <v>44153</v>
      </c>
      <c r="G1444" s="36" t="str">
        <f>IF(I1444=0,"",INT(_xlfn.MAXIFS(Raw_Recharges!$D$2:$D$3001,Raw_Recharges!$B$2:$B$3001,A1444)))</f>
        <v/>
      </c>
      <c r="H1444" s="12" t="str">
        <f>IF(I1444=0,"",RFM_Method!$C$5-G1444)</f>
        <v/>
      </c>
      <c r="I1444" s="12">
        <f>COUNTIFS(Raw_Recharges!$B$2:$B$3001,A1444)</f>
        <v>0</v>
      </c>
      <c r="J1444" s="37" t="str">
        <f>IF(I1444=0,"",SUMIFS(Raw_Recharges!$E$2:$E$3001,Raw_Recharges!$B$2:$B$3001,A1444))</f>
        <v/>
      </c>
      <c r="K1444" s="38">
        <f>IF(I1444=0,0,IF(H1444&lt;=RFM_Method!$C$22,5,IF(H1444&lt;=RFM_Method!$C$23,4,IF(H1444&lt;=RFM_Method!$C$24,3,IF(H1444&lt;=RFM_Method!$C$25,2,1)))))</f>
        <v>0</v>
      </c>
      <c r="L1444" s="38">
        <f>IF(I1444=0,0,IF(I1444&gt;=RFM_Method!$E$22,5,IF(I1444&gt;=RFM_Method!$E$23,4,IF(I1444&gt;=RFM_Method!$E$24,3,IF(I1444&gt;=RFM_Method!$E$25,2,1)))))</f>
        <v>0</v>
      </c>
      <c r="M1444" s="38">
        <f>IF(I1444=0,0,IF(J1444&gt;=RFM_Method!$D$25,5,IF(J1444&gt;=RFM_Method!$D$24,4,IF(J1444&gt;=RFM_Method!$D$23,3,IF(J1444&gt;=RFM_Method!$D$22,2,1)))))</f>
        <v>0</v>
      </c>
      <c r="N1444" s="38" t="str">
        <f t="shared" si="66"/>
        <v>000</v>
      </c>
      <c r="O1444" s="38">
        <f t="shared" si="67"/>
        <v>0</v>
      </c>
      <c r="P1444" s="38">
        <f t="shared" si="68"/>
        <v>0</v>
      </c>
      <c r="Q1444" s="12" t="str">
        <f>IF(I1444=0,"Never Recharged",INDEX(RFM_Method!$C$32:$G$36,6-K1444,P1444))</f>
        <v>Never Recharged</v>
      </c>
      <c r="R1444" s="39">
        <f>SUMIFS(Raw_DataUsage!$D$2:$D$5001,Raw_DataUsage!$B$2:$B$5001,A1444)/1024</f>
        <v>2.048603515625</v>
      </c>
      <c r="S1444" s="40">
        <f>SUMIFS(Raw_Calls!$D$2:$D$5001,Raw_Calls!$B$2:$B$5001,A1444)/60</f>
        <v>114.35</v>
      </c>
      <c r="T1444" s="38" t="str">
        <f>IF(COUNTIFS(Raw_Subscriptions!$B$2:$B$3001,A1444,Raw_Subscriptions!$F$2:$F$3001,"Active")&gt;0,"Yes","No")</f>
        <v>No</v>
      </c>
    </row>
    <row r="1445" spans="1:20" x14ac:dyDescent="0.3">
      <c r="A1445" s="13" t="str">
        <f>Raw_Customers!A1442</f>
        <v>C001441</v>
      </c>
      <c r="B1445" s="13" t="str">
        <f>Raw_Customers!B1442</f>
        <v>Priya Jha</v>
      </c>
      <c r="C1445" s="13" t="str">
        <f>Raw_Customers!E1442</f>
        <v>Chennai</v>
      </c>
      <c r="D1445" s="13" t="str">
        <f>Raw_Customers!F1442</f>
        <v>Telangana</v>
      </c>
      <c r="E1445" s="13" t="str">
        <f>Raw_Customers!H1442</f>
        <v>Active</v>
      </c>
      <c r="F1445" s="35">
        <f>Raw_Customers!G1442</f>
        <v>44709</v>
      </c>
      <c r="G1445" s="36">
        <f>IF(I1445=0,"",INT(_xlfn.MAXIFS(Raw_Recharges!$D$2:$D$3001,Raw_Recharges!$B$2:$B$3001,A1445)))</f>
        <v>46043</v>
      </c>
      <c r="H1445" s="12">
        <f>IF(I1445=0,"",RFM_Method!$C$5-G1445)</f>
        <v>11</v>
      </c>
      <c r="I1445" s="12">
        <f>COUNTIFS(Raw_Recharges!$B$2:$B$3001,A1445)</f>
        <v>2</v>
      </c>
      <c r="J1445" s="37">
        <f>IF(I1445=0,"",SUMIFS(Raw_Recharges!$E$2:$E$3001,Raw_Recharges!$B$2:$B$3001,A1445))</f>
        <v>1332</v>
      </c>
      <c r="K1445" s="38">
        <f>IF(I1445=0,0,IF(H1445&lt;=RFM_Method!$C$22,5,IF(H1445&lt;=RFM_Method!$C$23,4,IF(H1445&lt;=RFM_Method!$C$24,3,IF(H1445&lt;=RFM_Method!$C$25,2,1)))))</f>
        <v>5</v>
      </c>
      <c r="L1445" s="38">
        <f>IF(I1445=0,0,IF(I1445&gt;=RFM_Method!$E$22,5,IF(I1445&gt;=RFM_Method!$E$23,4,IF(I1445&gt;=RFM_Method!$E$24,3,IF(I1445&gt;=RFM_Method!$E$25,2,1)))))</f>
        <v>2</v>
      </c>
      <c r="M1445" s="38">
        <f>IF(I1445=0,0,IF(J1445&gt;=RFM_Method!$D$25,5,IF(J1445&gt;=RFM_Method!$D$24,4,IF(J1445&gt;=RFM_Method!$D$23,3,IF(J1445&gt;=RFM_Method!$D$22,2,1)))))</f>
        <v>4</v>
      </c>
      <c r="N1445" s="38" t="str">
        <f t="shared" si="66"/>
        <v>524</v>
      </c>
      <c r="O1445" s="38">
        <f t="shared" si="67"/>
        <v>11</v>
      </c>
      <c r="P1445" s="38">
        <f t="shared" si="68"/>
        <v>3</v>
      </c>
      <c r="Q1445" s="12" t="str">
        <f>IF(I1445=0,"Never Recharged",INDEX(RFM_Method!$C$32:$G$36,6-K1445,P1445))</f>
        <v>Potential Loyalist</v>
      </c>
      <c r="R1445" s="39">
        <f>SUMIFS(Raw_DataUsage!$D$2:$D$5001,Raw_DataUsage!$B$2:$B$5001,A1445)/1024</f>
        <v>2.8575488281250001</v>
      </c>
      <c r="S1445" s="40">
        <f>SUMIFS(Raw_Calls!$D$2:$D$5001,Raw_Calls!$B$2:$B$5001,A1445)/60</f>
        <v>79.61666666666666</v>
      </c>
      <c r="T1445" s="38" t="str">
        <f>IF(COUNTIFS(Raw_Subscriptions!$B$2:$B$3001,A1445,Raw_Subscriptions!$F$2:$F$3001,"Active")&gt;0,"Yes","No")</f>
        <v>Yes</v>
      </c>
    </row>
    <row r="1446" spans="1:20" x14ac:dyDescent="0.3">
      <c r="A1446" s="13" t="str">
        <f>Raw_Customers!A1443</f>
        <v>C001442</v>
      </c>
      <c r="B1446" s="13" t="str">
        <f>Raw_Customers!B1443</f>
        <v>Pooja Gupta</v>
      </c>
      <c r="C1446" s="13" t="str">
        <f>Raw_Customers!E1443</f>
        <v>Bangalore</v>
      </c>
      <c r="D1446" s="13" t="str">
        <f>Raw_Customers!F1443</f>
        <v>UP East</v>
      </c>
      <c r="E1446" s="13" t="str">
        <f>Raw_Customers!H1443</f>
        <v>Active</v>
      </c>
      <c r="F1446" s="35">
        <f>Raw_Customers!G1443</f>
        <v>45412</v>
      </c>
      <c r="G1446" s="36">
        <f>IF(I1446=0,"",INT(_xlfn.MAXIFS(Raw_Recharges!$D$2:$D$3001,Raw_Recharges!$B$2:$B$3001,A1446)))</f>
        <v>45785</v>
      </c>
      <c r="H1446" s="12">
        <f>IF(I1446=0,"",RFM_Method!$C$5-G1446)</f>
        <v>269</v>
      </c>
      <c r="I1446" s="12">
        <f>COUNTIFS(Raw_Recharges!$B$2:$B$3001,A1446)</f>
        <v>2</v>
      </c>
      <c r="J1446" s="37">
        <f>IF(I1446=0,"",SUMIFS(Raw_Recharges!$E$2:$E$3001,Raw_Recharges!$B$2:$B$3001,A1446))</f>
        <v>3998</v>
      </c>
      <c r="K1446" s="38">
        <f>IF(I1446=0,0,IF(H1446&lt;=RFM_Method!$C$22,5,IF(H1446&lt;=RFM_Method!$C$23,4,IF(H1446&lt;=RFM_Method!$C$24,3,IF(H1446&lt;=RFM_Method!$C$25,2,1)))))</f>
        <v>1</v>
      </c>
      <c r="L1446" s="38">
        <f>IF(I1446=0,0,IF(I1446&gt;=RFM_Method!$E$22,5,IF(I1446&gt;=RFM_Method!$E$23,4,IF(I1446&gt;=RFM_Method!$E$24,3,IF(I1446&gt;=RFM_Method!$E$25,2,1)))))</f>
        <v>2</v>
      </c>
      <c r="M1446" s="38">
        <f>IF(I1446=0,0,IF(J1446&gt;=RFM_Method!$D$25,5,IF(J1446&gt;=RFM_Method!$D$24,4,IF(J1446&gt;=RFM_Method!$D$23,3,IF(J1446&gt;=RFM_Method!$D$22,2,1)))))</f>
        <v>5</v>
      </c>
      <c r="N1446" s="38" t="str">
        <f t="shared" si="66"/>
        <v>125</v>
      </c>
      <c r="O1446" s="38">
        <f t="shared" si="67"/>
        <v>8</v>
      </c>
      <c r="P1446" s="38">
        <f t="shared" si="68"/>
        <v>4</v>
      </c>
      <c r="Q1446" s="12" t="str">
        <f>IF(I1446=0,"Never Recharged",INDEX(RFM_Method!$C$32:$G$36,6-K1446,P1446))</f>
        <v>Can't Lose Them</v>
      </c>
      <c r="R1446" s="39">
        <f>SUMIFS(Raw_DataUsage!$D$2:$D$5001,Raw_DataUsage!$B$2:$B$5001,A1446)/1024</f>
        <v>2.7945507812499999</v>
      </c>
      <c r="S1446" s="40">
        <f>SUMIFS(Raw_Calls!$D$2:$D$5001,Raw_Calls!$B$2:$B$5001,A1446)/60</f>
        <v>92.45</v>
      </c>
      <c r="T1446" s="38" t="str">
        <f>IF(COUNTIFS(Raw_Subscriptions!$B$2:$B$3001,A1446,Raw_Subscriptions!$F$2:$F$3001,"Active")&gt;0,"Yes","No")</f>
        <v>No</v>
      </c>
    </row>
    <row r="1447" spans="1:20" x14ac:dyDescent="0.3">
      <c r="A1447" s="13" t="str">
        <f>Raw_Customers!A1444</f>
        <v>C001443</v>
      </c>
      <c r="B1447" s="13" t="str">
        <f>Raw_Customers!B1444</f>
        <v>Raj Jha</v>
      </c>
      <c r="C1447" s="13" t="str">
        <f>Raw_Customers!E1444</f>
        <v>Delhi</v>
      </c>
      <c r="D1447" s="13" t="str">
        <f>Raw_Customers!F1444</f>
        <v>Karnataka</v>
      </c>
      <c r="E1447" s="13" t="str">
        <f>Raw_Customers!H1444</f>
        <v>Active</v>
      </c>
      <c r="F1447" s="35">
        <f>Raw_Customers!G1444</f>
        <v>45833</v>
      </c>
      <c r="G1447" s="36">
        <f>IF(I1447=0,"",INT(_xlfn.MAXIFS(Raw_Recharges!$D$2:$D$3001,Raw_Recharges!$B$2:$B$3001,A1447)))</f>
        <v>45997</v>
      </c>
      <c r="H1447" s="12">
        <f>IF(I1447=0,"",RFM_Method!$C$5-G1447)</f>
        <v>57</v>
      </c>
      <c r="I1447" s="12">
        <f>COUNTIFS(Raw_Recharges!$B$2:$B$3001,A1447)</f>
        <v>1</v>
      </c>
      <c r="J1447" s="37">
        <f>IF(I1447=0,"",SUMIFS(Raw_Recharges!$E$2:$E$3001,Raw_Recharges!$B$2:$B$3001,A1447))</f>
        <v>999</v>
      </c>
      <c r="K1447" s="38">
        <f>IF(I1447=0,0,IF(H1447&lt;=RFM_Method!$C$22,5,IF(H1447&lt;=RFM_Method!$C$23,4,IF(H1447&lt;=RFM_Method!$C$24,3,IF(H1447&lt;=RFM_Method!$C$25,2,1)))))</f>
        <v>4</v>
      </c>
      <c r="L1447" s="38">
        <f>IF(I1447=0,0,IF(I1447&gt;=RFM_Method!$E$22,5,IF(I1447&gt;=RFM_Method!$E$23,4,IF(I1447&gt;=RFM_Method!$E$24,3,IF(I1447&gt;=RFM_Method!$E$25,2,1)))))</f>
        <v>1</v>
      </c>
      <c r="M1447" s="38">
        <f>IF(I1447=0,0,IF(J1447&gt;=RFM_Method!$D$25,5,IF(J1447&gt;=RFM_Method!$D$24,4,IF(J1447&gt;=RFM_Method!$D$23,3,IF(J1447&gt;=RFM_Method!$D$22,2,1)))))</f>
        <v>3</v>
      </c>
      <c r="N1447" s="38" t="str">
        <f t="shared" si="66"/>
        <v>413</v>
      </c>
      <c r="O1447" s="38">
        <f t="shared" si="67"/>
        <v>8</v>
      </c>
      <c r="P1447" s="38">
        <f t="shared" si="68"/>
        <v>2</v>
      </c>
      <c r="Q1447" s="12" t="str">
        <f>IF(I1447=0,"Never Recharged",INDEX(RFM_Method!$C$32:$G$36,6-K1447,P1447))</f>
        <v>Potential Loyalist</v>
      </c>
      <c r="R1447" s="39">
        <f>SUMIFS(Raw_DataUsage!$D$2:$D$5001,Raw_DataUsage!$B$2:$B$5001,A1447)/1024</f>
        <v>0.88823242187499996</v>
      </c>
      <c r="S1447" s="40">
        <f>SUMIFS(Raw_Calls!$D$2:$D$5001,Raw_Calls!$B$2:$B$5001,A1447)/60</f>
        <v>21.4</v>
      </c>
      <c r="T1447" s="38" t="str">
        <f>IF(COUNTIFS(Raw_Subscriptions!$B$2:$B$3001,A1447,Raw_Subscriptions!$F$2:$F$3001,"Active")&gt;0,"Yes","No")</f>
        <v>No</v>
      </c>
    </row>
    <row r="1448" spans="1:20" x14ac:dyDescent="0.3">
      <c r="A1448" s="13" t="str">
        <f>Raw_Customers!A1445</f>
        <v>C001444</v>
      </c>
      <c r="B1448" s="13" t="str">
        <f>Raw_Customers!B1445</f>
        <v>Suresh Reddy</v>
      </c>
      <c r="C1448" s="13" t="str">
        <f>Raw_Customers!E1445</f>
        <v>Pune</v>
      </c>
      <c r="D1448" s="13" t="str">
        <f>Raw_Customers!F1445</f>
        <v>Mumbai</v>
      </c>
      <c r="E1448" s="13" t="str">
        <f>Raw_Customers!H1445</f>
        <v>Active</v>
      </c>
      <c r="F1448" s="35">
        <f>Raw_Customers!G1445</f>
        <v>45505</v>
      </c>
      <c r="G1448" s="36">
        <f>IF(I1448=0,"",INT(_xlfn.MAXIFS(Raw_Recharges!$D$2:$D$3001,Raw_Recharges!$B$2:$B$3001,A1448)))</f>
        <v>46011</v>
      </c>
      <c r="H1448" s="12">
        <f>IF(I1448=0,"",RFM_Method!$C$5-G1448)</f>
        <v>43</v>
      </c>
      <c r="I1448" s="12">
        <f>COUNTIFS(Raw_Recharges!$B$2:$B$3001,A1448)</f>
        <v>5</v>
      </c>
      <c r="J1448" s="37">
        <f>IF(I1448=0,"",SUMIFS(Raw_Recharges!$E$2:$E$3001,Raw_Recharges!$B$2:$B$3001,A1448))</f>
        <v>2196</v>
      </c>
      <c r="K1448" s="38">
        <f>IF(I1448=0,0,IF(H1448&lt;=RFM_Method!$C$22,5,IF(H1448&lt;=RFM_Method!$C$23,4,IF(H1448&lt;=RFM_Method!$C$24,3,IF(H1448&lt;=RFM_Method!$C$25,2,1)))))</f>
        <v>4</v>
      </c>
      <c r="L1448" s="38">
        <f>IF(I1448=0,0,IF(I1448&gt;=RFM_Method!$E$22,5,IF(I1448&gt;=RFM_Method!$E$23,4,IF(I1448&gt;=RFM_Method!$E$24,3,IF(I1448&gt;=RFM_Method!$E$25,2,1)))))</f>
        <v>5</v>
      </c>
      <c r="M1448" s="38">
        <f>IF(I1448=0,0,IF(J1448&gt;=RFM_Method!$D$25,5,IF(J1448&gt;=RFM_Method!$D$24,4,IF(J1448&gt;=RFM_Method!$D$23,3,IF(J1448&gt;=RFM_Method!$D$22,2,1)))))</f>
        <v>4</v>
      </c>
      <c r="N1448" s="38" t="str">
        <f t="shared" si="66"/>
        <v>454</v>
      </c>
      <c r="O1448" s="38">
        <f t="shared" si="67"/>
        <v>13</v>
      </c>
      <c r="P1448" s="38">
        <f t="shared" si="68"/>
        <v>5</v>
      </c>
      <c r="Q1448" s="12" t="str">
        <f>IF(I1448=0,"Never Recharged",INDEX(RFM_Method!$C$32:$G$36,6-K1448,P1448))</f>
        <v>Champions</v>
      </c>
      <c r="R1448" s="39">
        <f>SUMIFS(Raw_DataUsage!$D$2:$D$5001,Raw_DataUsage!$B$2:$B$5001,A1448)/1024</f>
        <v>3.0677636718750003</v>
      </c>
      <c r="S1448" s="40">
        <f>SUMIFS(Raw_Calls!$D$2:$D$5001,Raw_Calls!$B$2:$B$5001,A1448)/60</f>
        <v>84.85</v>
      </c>
      <c r="T1448" s="38" t="str">
        <f>IF(COUNTIFS(Raw_Subscriptions!$B$2:$B$3001,A1448,Raw_Subscriptions!$F$2:$F$3001,"Active")&gt;0,"Yes","No")</f>
        <v>Yes</v>
      </c>
    </row>
    <row r="1449" spans="1:20" x14ac:dyDescent="0.3">
      <c r="A1449" s="13" t="str">
        <f>Raw_Customers!A1446</f>
        <v>C001445</v>
      </c>
      <c r="B1449" s="13" t="str">
        <f>Raw_Customers!B1446</f>
        <v>Pooja Kumar</v>
      </c>
      <c r="C1449" s="13" t="str">
        <f>Raw_Customers!E1446</f>
        <v>Chennai</v>
      </c>
      <c r="D1449" s="13" t="str">
        <f>Raw_Customers!F1446</f>
        <v>Mumbai</v>
      </c>
      <c r="E1449" s="13" t="str">
        <f>Raw_Customers!H1446</f>
        <v>Active</v>
      </c>
      <c r="F1449" s="35">
        <f>Raw_Customers!G1446</f>
        <v>45199</v>
      </c>
      <c r="G1449" s="36">
        <f>IF(I1449=0,"",INT(_xlfn.MAXIFS(Raw_Recharges!$D$2:$D$3001,Raw_Recharges!$B$2:$B$3001,A1449)))</f>
        <v>45944</v>
      </c>
      <c r="H1449" s="12">
        <f>IF(I1449=0,"",RFM_Method!$C$5-G1449)</f>
        <v>110</v>
      </c>
      <c r="I1449" s="12">
        <f>COUNTIFS(Raw_Recharges!$B$2:$B$3001,A1449)</f>
        <v>1</v>
      </c>
      <c r="J1449" s="37">
        <f>IF(I1449=0,"",SUMIFS(Raw_Recharges!$E$2:$E$3001,Raw_Recharges!$B$2:$B$3001,A1449))</f>
        <v>2999</v>
      </c>
      <c r="K1449" s="38">
        <f>IF(I1449=0,0,IF(H1449&lt;=RFM_Method!$C$22,5,IF(H1449&lt;=RFM_Method!$C$23,4,IF(H1449&lt;=RFM_Method!$C$24,3,IF(H1449&lt;=RFM_Method!$C$25,2,1)))))</f>
        <v>3</v>
      </c>
      <c r="L1449" s="38">
        <f>IF(I1449=0,0,IF(I1449&gt;=RFM_Method!$E$22,5,IF(I1449&gt;=RFM_Method!$E$23,4,IF(I1449&gt;=RFM_Method!$E$24,3,IF(I1449&gt;=RFM_Method!$E$25,2,1)))))</f>
        <v>1</v>
      </c>
      <c r="M1449" s="38">
        <f>IF(I1449=0,0,IF(J1449&gt;=RFM_Method!$D$25,5,IF(J1449&gt;=RFM_Method!$D$24,4,IF(J1449&gt;=RFM_Method!$D$23,3,IF(J1449&gt;=RFM_Method!$D$22,2,1)))))</f>
        <v>5</v>
      </c>
      <c r="N1449" s="38" t="str">
        <f t="shared" si="66"/>
        <v>315</v>
      </c>
      <c r="O1449" s="38">
        <f t="shared" si="67"/>
        <v>9</v>
      </c>
      <c r="P1449" s="38">
        <f t="shared" si="68"/>
        <v>3</v>
      </c>
      <c r="Q1449" s="12" t="str">
        <f>IF(I1449=0,"Never Recharged",INDEX(RFM_Method!$C$32:$G$36,6-K1449,P1449))</f>
        <v>Need Attention</v>
      </c>
      <c r="R1449" s="39">
        <f>SUMIFS(Raw_DataUsage!$D$2:$D$5001,Raw_DataUsage!$B$2:$B$5001,A1449)/1024</f>
        <v>1.0358007812499999</v>
      </c>
      <c r="S1449" s="40">
        <f>SUMIFS(Raw_Calls!$D$2:$D$5001,Raw_Calls!$B$2:$B$5001,A1449)/60</f>
        <v>20.100000000000001</v>
      </c>
      <c r="T1449" s="38" t="str">
        <f>IF(COUNTIFS(Raw_Subscriptions!$B$2:$B$3001,A1449,Raw_Subscriptions!$F$2:$F$3001,"Active")&gt;0,"Yes","No")</f>
        <v>No</v>
      </c>
    </row>
    <row r="1450" spans="1:20" x14ac:dyDescent="0.3">
      <c r="A1450" s="13" t="str">
        <f>Raw_Customers!A1447</f>
        <v>C001446</v>
      </c>
      <c r="B1450" s="13" t="str">
        <f>Raw_Customers!B1447</f>
        <v>Rahul Sharma</v>
      </c>
      <c r="C1450" s="13" t="str">
        <f>Raw_Customers!E1447</f>
        <v>Chennai</v>
      </c>
      <c r="D1450" s="13" t="str">
        <f>Raw_Customers!F1447</f>
        <v>Delhi NCR</v>
      </c>
      <c r="E1450" s="13" t="str">
        <f>Raw_Customers!H1447</f>
        <v>Active</v>
      </c>
      <c r="F1450" s="35">
        <f>Raw_Customers!G1447</f>
        <v>45311</v>
      </c>
      <c r="G1450" s="36">
        <f>IF(I1450=0,"",INT(_xlfn.MAXIFS(Raw_Recharges!$D$2:$D$3001,Raw_Recharges!$B$2:$B$3001,A1450)))</f>
        <v>45733</v>
      </c>
      <c r="H1450" s="12">
        <f>IF(I1450=0,"",RFM_Method!$C$5-G1450)</f>
        <v>321</v>
      </c>
      <c r="I1450" s="12">
        <f>COUNTIFS(Raw_Recharges!$B$2:$B$3001,A1450)</f>
        <v>2</v>
      </c>
      <c r="J1450" s="37">
        <f>IF(I1450=0,"",SUMIFS(Raw_Recharges!$E$2:$E$3001,Raw_Recharges!$B$2:$B$3001,A1450))</f>
        <v>398</v>
      </c>
      <c r="K1450" s="38">
        <f>IF(I1450=0,0,IF(H1450&lt;=RFM_Method!$C$22,5,IF(H1450&lt;=RFM_Method!$C$23,4,IF(H1450&lt;=RFM_Method!$C$24,3,IF(H1450&lt;=RFM_Method!$C$25,2,1)))))</f>
        <v>1</v>
      </c>
      <c r="L1450" s="38">
        <f>IF(I1450=0,0,IF(I1450&gt;=RFM_Method!$E$22,5,IF(I1450&gt;=RFM_Method!$E$23,4,IF(I1450&gt;=RFM_Method!$E$24,3,IF(I1450&gt;=RFM_Method!$E$25,2,1)))))</f>
        <v>2</v>
      </c>
      <c r="M1450" s="38">
        <f>IF(I1450=0,0,IF(J1450&gt;=RFM_Method!$D$25,5,IF(J1450&gt;=RFM_Method!$D$24,4,IF(J1450&gt;=RFM_Method!$D$23,3,IF(J1450&gt;=RFM_Method!$D$22,2,1)))))</f>
        <v>2</v>
      </c>
      <c r="N1450" s="38" t="str">
        <f t="shared" si="66"/>
        <v>122</v>
      </c>
      <c r="O1450" s="38">
        <f t="shared" si="67"/>
        <v>5</v>
      </c>
      <c r="P1450" s="38">
        <f t="shared" si="68"/>
        <v>2</v>
      </c>
      <c r="Q1450" s="12" t="str">
        <f>IF(I1450=0,"Never Recharged",INDEX(RFM_Method!$C$32:$G$36,6-K1450,P1450))</f>
        <v>Hibernating</v>
      </c>
      <c r="R1450" s="39">
        <f>SUMIFS(Raw_DataUsage!$D$2:$D$5001,Raw_DataUsage!$B$2:$B$5001,A1450)/1024</f>
        <v>2.8839355468750001</v>
      </c>
      <c r="S1450" s="40">
        <f>SUMIFS(Raw_Calls!$D$2:$D$5001,Raw_Calls!$B$2:$B$5001,A1450)/60</f>
        <v>3.45</v>
      </c>
      <c r="T1450" s="38" t="str">
        <f>IF(COUNTIFS(Raw_Subscriptions!$B$2:$B$3001,A1450,Raw_Subscriptions!$F$2:$F$3001,"Active")&gt;0,"Yes","No")</f>
        <v>No</v>
      </c>
    </row>
    <row r="1451" spans="1:20" x14ac:dyDescent="0.3">
      <c r="A1451" s="13" t="str">
        <f>Raw_Customers!A1448</f>
        <v>C001447</v>
      </c>
      <c r="B1451" s="13" t="str">
        <f>Raw_Customers!B1448</f>
        <v>Vikram Mishra</v>
      </c>
      <c r="C1451" s="13" t="str">
        <f>Raw_Customers!E1448</f>
        <v>Mumbai</v>
      </c>
      <c r="D1451" s="13" t="str">
        <f>Raw_Customers!F1448</f>
        <v>Delhi NCR</v>
      </c>
      <c r="E1451" s="13" t="str">
        <f>Raw_Customers!H1448</f>
        <v>Active</v>
      </c>
      <c r="F1451" s="35">
        <f>Raw_Customers!G1448</f>
        <v>44775</v>
      </c>
      <c r="G1451" s="36">
        <f>IF(I1451=0,"",INT(_xlfn.MAXIFS(Raw_Recharges!$D$2:$D$3001,Raw_Recharges!$B$2:$B$3001,A1451)))</f>
        <v>45969</v>
      </c>
      <c r="H1451" s="12">
        <f>IF(I1451=0,"",RFM_Method!$C$5-G1451)</f>
        <v>85</v>
      </c>
      <c r="I1451" s="12">
        <f>COUNTIFS(Raw_Recharges!$B$2:$B$3001,A1451)</f>
        <v>4</v>
      </c>
      <c r="J1451" s="37">
        <f>IF(I1451=0,"",SUMIFS(Raw_Recharges!$E$2:$E$3001,Raw_Recharges!$B$2:$B$3001,A1451))</f>
        <v>1543</v>
      </c>
      <c r="K1451" s="38">
        <f>IF(I1451=0,0,IF(H1451&lt;=RFM_Method!$C$22,5,IF(H1451&lt;=RFM_Method!$C$23,4,IF(H1451&lt;=RFM_Method!$C$24,3,IF(H1451&lt;=RFM_Method!$C$25,2,1)))))</f>
        <v>3</v>
      </c>
      <c r="L1451" s="38">
        <f>IF(I1451=0,0,IF(I1451&gt;=RFM_Method!$E$22,5,IF(I1451&gt;=RFM_Method!$E$23,4,IF(I1451&gt;=RFM_Method!$E$24,3,IF(I1451&gt;=RFM_Method!$E$25,2,1)))))</f>
        <v>4</v>
      </c>
      <c r="M1451" s="38">
        <f>IF(I1451=0,0,IF(J1451&gt;=RFM_Method!$D$25,5,IF(J1451&gt;=RFM_Method!$D$24,4,IF(J1451&gt;=RFM_Method!$D$23,3,IF(J1451&gt;=RFM_Method!$D$22,2,1)))))</f>
        <v>4</v>
      </c>
      <c r="N1451" s="38" t="str">
        <f t="shared" si="66"/>
        <v>344</v>
      </c>
      <c r="O1451" s="38">
        <f t="shared" si="67"/>
        <v>11</v>
      </c>
      <c r="P1451" s="38">
        <f t="shared" si="68"/>
        <v>4</v>
      </c>
      <c r="Q1451" s="12" t="str">
        <f>IF(I1451=0,"Never Recharged",INDEX(RFM_Method!$C$32:$G$36,6-K1451,P1451))</f>
        <v>Loyal Customers</v>
      </c>
      <c r="R1451" s="39">
        <f>SUMIFS(Raw_DataUsage!$D$2:$D$5001,Raw_DataUsage!$B$2:$B$5001,A1451)/1024</f>
        <v>2.1037109374999998</v>
      </c>
      <c r="S1451" s="40">
        <f>SUMIFS(Raw_Calls!$D$2:$D$5001,Raw_Calls!$B$2:$B$5001,A1451)/60</f>
        <v>162.86666666666667</v>
      </c>
      <c r="T1451" s="38" t="str">
        <f>IF(COUNTIFS(Raw_Subscriptions!$B$2:$B$3001,A1451,Raw_Subscriptions!$F$2:$F$3001,"Active")&gt;0,"Yes","No")</f>
        <v>Yes</v>
      </c>
    </row>
    <row r="1452" spans="1:20" x14ac:dyDescent="0.3">
      <c r="A1452" s="13" t="str">
        <f>Raw_Customers!A1449</f>
        <v>C001448</v>
      </c>
      <c r="B1452" s="13" t="str">
        <f>Raw_Customers!B1449</f>
        <v>Pooja Kumar</v>
      </c>
      <c r="C1452" s="13" t="str">
        <f>Raw_Customers!E1449</f>
        <v>Mumbai</v>
      </c>
      <c r="D1452" s="13" t="str">
        <f>Raw_Customers!F1449</f>
        <v>Andhra Pradesh</v>
      </c>
      <c r="E1452" s="13" t="str">
        <f>Raw_Customers!H1449</f>
        <v>Active</v>
      </c>
      <c r="F1452" s="35">
        <f>Raw_Customers!G1449</f>
        <v>44162</v>
      </c>
      <c r="G1452" s="36">
        <f>IF(I1452=0,"",INT(_xlfn.MAXIFS(Raw_Recharges!$D$2:$D$3001,Raw_Recharges!$B$2:$B$3001,A1452)))</f>
        <v>45802</v>
      </c>
      <c r="H1452" s="12">
        <f>IF(I1452=0,"",RFM_Method!$C$5-G1452)</f>
        <v>252</v>
      </c>
      <c r="I1452" s="12">
        <f>COUNTIFS(Raw_Recharges!$B$2:$B$3001,A1452)</f>
        <v>1</v>
      </c>
      <c r="J1452" s="37">
        <f>IF(I1452=0,"",SUMIFS(Raw_Recharges!$E$2:$E$3001,Raw_Recharges!$B$2:$B$3001,A1452))</f>
        <v>666</v>
      </c>
      <c r="K1452" s="38">
        <f>IF(I1452=0,0,IF(H1452&lt;=RFM_Method!$C$22,5,IF(H1452&lt;=RFM_Method!$C$23,4,IF(H1452&lt;=RFM_Method!$C$24,3,IF(H1452&lt;=RFM_Method!$C$25,2,1)))))</f>
        <v>1</v>
      </c>
      <c r="L1452" s="38">
        <f>IF(I1452=0,0,IF(I1452&gt;=RFM_Method!$E$22,5,IF(I1452&gt;=RFM_Method!$E$23,4,IF(I1452&gt;=RFM_Method!$E$24,3,IF(I1452&gt;=RFM_Method!$E$25,2,1)))))</f>
        <v>1</v>
      </c>
      <c r="M1452" s="38">
        <f>IF(I1452=0,0,IF(J1452&gt;=RFM_Method!$D$25,5,IF(J1452&gt;=RFM_Method!$D$24,4,IF(J1452&gt;=RFM_Method!$D$23,3,IF(J1452&gt;=RFM_Method!$D$22,2,1)))))</f>
        <v>3</v>
      </c>
      <c r="N1452" s="38" t="str">
        <f t="shared" si="66"/>
        <v>113</v>
      </c>
      <c r="O1452" s="38">
        <f t="shared" si="67"/>
        <v>5</v>
      </c>
      <c r="P1452" s="38">
        <f t="shared" si="68"/>
        <v>2</v>
      </c>
      <c r="Q1452" s="12" t="str">
        <f>IF(I1452=0,"Never Recharged",INDEX(RFM_Method!$C$32:$G$36,6-K1452,P1452))</f>
        <v>Hibernating</v>
      </c>
      <c r="R1452" s="39">
        <f>SUMIFS(Raw_DataUsage!$D$2:$D$5001,Raw_DataUsage!$B$2:$B$5001,A1452)/1024</f>
        <v>5.5104394531250005</v>
      </c>
      <c r="S1452" s="40">
        <f>SUMIFS(Raw_Calls!$D$2:$D$5001,Raw_Calls!$B$2:$B$5001,A1452)/60</f>
        <v>81.216666666666669</v>
      </c>
      <c r="T1452" s="38" t="str">
        <f>IF(COUNTIFS(Raw_Subscriptions!$B$2:$B$3001,A1452,Raw_Subscriptions!$F$2:$F$3001,"Active")&gt;0,"Yes","No")</f>
        <v>No</v>
      </c>
    </row>
    <row r="1453" spans="1:20" x14ac:dyDescent="0.3">
      <c r="A1453" s="13" t="str">
        <f>Raw_Customers!A1450</f>
        <v>C001449</v>
      </c>
      <c r="B1453" s="13" t="str">
        <f>Raw_Customers!B1450</f>
        <v>Simran Singh</v>
      </c>
      <c r="C1453" s="13" t="str">
        <f>Raw_Customers!E1450</f>
        <v>Mumbai</v>
      </c>
      <c r="D1453" s="13" t="str">
        <f>Raw_Customers!F1450</f>
        <v>UP West</v>
      </c>
      <c r="E1453" s="13" t="str">
        <f>Raw_Customers!H1450</f>
        <v>Inactive</v>
      </c>
      <c r="F1453" s="35">
        <f>Raw_Customers!G1450</f>
        <v>44400</v>
      </c>
      <c r="G1453" s="36">
        <f>IF(I1453=0,"",INT(_xlfn.MAXIFS(Raw_Recharges!$D$2:$D$3001,Raw_Recharges!$B$2:$B$3001,A1453)))</f>
        <v>45941</v>
      </c>
      <c r="H1453" s="12">
        <f>IF(I1453=0,"",RFM_Method!$C$5-G1453)</f>
        <v>113</v>
      </c>
      <c r="I1453" s="12">
        <f>COUNTIFS(Raw_Recharges!$B$2:$B$3001,A1453)</f>
        <v>3</v>
      </c>
      <c r="J1453" s="37">
        <f>IF(I1453=0,"",SUMIFS(Raw_Recharges!$E$2:$E$3001,Raw_Recharges!$B$2:$B$3001,A1453))</f>
        <v>775</v>
      </c>
      <c r="K1453" s="38">
        <f>IF(I1453=0,0,IF(H1453&lt;=RFM_Method!$C$22,5,IF(H1453&lt;=RFM_Method!$C$23,4,IF(H1453&lt;=RFM_Method!$C$24,3,IF(H1453&lt;=RFM_Method!$C$25,2,1)))))</f>
        <v>3</v>
      </c>
      <c r="L1453" s="38">
        <f>IF(I1453=0,0,IF(I1453&gt;=RFM_Method!$E$22,5,IF(I1453&gt;=RFM_Method!$E$23,4,IF(I1453&gt;=RFM_Method!$E$24,3,IF(I1453&gt;=RFM_Method!$E$25,2,1)))))</f>
        <v>3</v>
      </c>
      <c r="M1453" s="38">
        <f>IF(I1453=0,0,IF(J1453&gt;=RFM_Method!$D$25,5,IF(J1453&gt;=RFM_Method!$D$24,4,IF(J1453&gt;=RFM_Method!$D$23,3,IF(J1453&gt;=RFM_Method!$D$22,2,1)))))</f>
        <v>3</v>
      </c>
      <c r="N1453" s="38" t="str">
        <f t="shared" si="66"/>
        <v>333</v>
      </c>
      <c r="O1453" s="38">
        <f t="shared" si="67"/>
        <v>9</v>
      </c>
      <c r="P1453" s="38">
        <f t="shared" si="68"/>
        <v>3</v>
      </c>
      <c r="Q1453" s="12" t="str">
        <f>IF(I1453=0,"Never Recharged",INDEX(RFM_Method!$C$32:$G$36,6-K1453,P1453))</f>
        <v>Need Attention</v>
      </c>
      <c r="R1453" s="39">
        <f>SUMIFS(Raw_DataUsage!$D$2:$D$5001,Raw_DataUsage!$B$2:$B$5001,A1453)/1024</f>
        <v>1.503369140625</v>
      </c>
      <c r="S1453" s="40">
        <f>SUMIFS(Raw_Calls!$D$2:$D$5001,Raw_Calls!$B$2:$B$5001,A1453)/60</f>
        <v>10.75</v>
      </c>
      <c r="T1453" s="38" t="str">
        <f>IF(COUNTIFS(Raw_Subscriptions!$B$2:$B$3001,A1453,Raw_Subscriptions!$F$2:$F$3001,"Active")&gt;0,"Yes","No")</f>
        <v>No</v>
      </c>
    </row>
    <row r="1454" spans="1:20" x14ac:dyDescent="0.3">
      <c r="A1454" s="13" t="str">
        <f>Raw_Customers!A1451</f>
        <v>C001450</v>
      </c>
      <c r="B1454" s="13" t="str">
        <f>Raw_Customers!B1451</f>
        <v>Rahul Kumar</v>
      </c>
      <c r="C1454" s="13" t="str">
        <f>Raw_Customers!E1451</f>
        <v>Hyderabad</v>
      </c>
      <c r="D1454" s="13" t="str">
        <f>Raw_Customers!F1451</f>
        <v>Mumbai</v>
      </c>
      <c r="E1454" s="13" t="str">
        <f>Raw_Customers!H1451</f>
        <v>Active</v>
      </c>
      <c r="F1454" s="35">
        <f>Raw_Customers!G1451</f>
        <v>45461</v>
      </c>
      <c r="G1454" s="36">
        <f>IF(I1454=0,"",INT(_xlfn.MAXIFS(Raw_Recharges!$D$2:$D$3001,Raw_Recharges!$B$2:$B$3001,A1454)))</f>
        <v>45790</v>
      </c>
      <c r="H1454" s="12">
        <f>IF(I1454=0,"",RFM_Method!$C$5-G1454)</f>
        <v>264</v>
      </c>
      <c r="I1454" s="12">
        <f>COUNTIFS(Raw_Recharges!$B$2:$B$3001,A1454)</f>
        <v>1</v>
      </c>
      <c r="J1454" s="37">
        <f>IF(I1454=0,"",SUMIFS(Raw_Recharges!$E$2:$E$3001,Raw_Recharges!$B$2:$B$3001,A1454))</f>
        <v>999</v>
      </c>
      <c r="K1454" s="38">
        <f>IF(I1454=0,0,IF(H1454&lt;=RFM_Method!$C$22,5,IF(H1454&lt;=RFM_Method!$C$23,4,IF(H1454&lt;=RFM_Method!$C$24,3,IF(H1454&lt;=RFM_Method!$C$25,2,1)))))</f>
        <v>1</v>
      </c>
      <c r="L1454" s="38">
        <f>IF(I1454=0,0,IF(I1454&gt;=RFM_Method!$E$22,5,IF(I1454&gt;=RFM_Method!$E$23,4,IF(I1454&gt;=RFM_Method!$E$24,3,IF(I1454&gt;=RFM_Method!$E$25,2,1)))))</f>
        <v>1</v>
      </c>
      <c r="M1454" s="38">
        <f>IF(I1454=0,0,IF(J1454&gt;=RFM_Method!$D$25,5,IF(J1454&gt;=RFM_Method!$D$24,4,IF(J1454&gt;=RFM_Method!$D$23,3,IF(J1454&gt;=RFM_Method!$D$22,2,1)))))</f>
        <v>3</v>
      </c>
      <c r="N1454" s="38" t="str">
        <f t="shared" si="66"/>
        <v>113</v>
      </c>
      <c r="O1454" s="38">
        <f t="shared" si="67"/>
        <v>5</v>
      </c>
      <c r="P1454" s="38">
        <f t="shared" si="68"/>
        <v>2</v>
      </c>
      <c r="Q1454" s="12" t="str">
        <f>IF(I1454=0,"Never Recharged",INDEX(RFM_Method!$C$32:$G$36,6-K1454,P1454))</f>
        <v>Hibernating</v>
      </c>
      <c r="R1454" s="39">
        <f>SUMIFS(Raw_DataUsage!$D$2:$D$5001,Raw_DataUsage!$B$2:$B$5001,A1454)/1024</f>
        <v>0.70137695312500004</v>
      </c>
      <c r="S1454" s="40">
        <f>SUMIFS(Raw_Calls!$D$2:$D$5001,Raw_Calls!$B$2:$B$5001,A1454)/60</f>
        <v>116.65</v>
      </c>
      <c r="T1454" s="38" t="str">
        <f>IF(COUNTIFS(Raw_Subscriptions!$B$2:$B$3001,A1454,Raw_Subscriptions!$F$2:$F$3001,"Active")&gt;0,"Yes","No")</f>
        <v>No</v>
      </c>
    </row>
    <row r="1455" spans="1:20" x14ac:dyDescent="0.3">
      <c r="A1455" s="13" t="str">
        <f>Raw_Customers!A1452</f>
        <v>C001451</v>
      </c>
      <c r="B1455" s="13" t="str">
        <f>Raw_Customers!B1452</f>
        <v>Rahul Gupta</v>
      </c>
      <c r="C1455" s="13" t="str">
        <f>Raw_Customers!E1452</f>
        <v>Chennai</v>
      </c>
      <c r="D1455" s="13" t="str">
        <f>Raw_Customers!F1452</f>
        <v>UP West</v>
      </c>
      <c r="E1455" s="13" t="str">
        <f>Raw_Customers!H1452</f>
        <v>Active</v>
      </c>
      <c r="F1455" s="35">
        <f>Raw_Customers!G1452</f>
        <v>45927</v>
      </c>
      <c r="G1455" s="36">
        <f>IF(I1455=0,"",INT(_xlfn.MAXIFS(Raw_Recharges!$D$2:$D$3001,Raw_Recharges!$B$2:$B$3001,A1455)))</f>
        <v>45937</v>
      </c>
      <c r="H1455" s="12">
        <f>IF(I1455=0,"",RFM_Method!$C$5-G1455)</f>
        <v>117</v>
      </c>
      <c r="I1455" s="12">
        <f>COUNTIFS(Raw_Recharges!$B$2:$B$3001,A1455)</f>
        <v>1</v>
      </c>
      <c r="J1455" s="37">
        <f>IF(I1455=0,"",SUMIFS(Raw_Recharges!$E$2:$E$3001,Raw_Recharges!$B$2:$B$3001,A1455))</f>
        <v>666</v>
      </c>
      <c r="K1455" s="38">
        <f>IF(I1455=0,0,IF(H1455&lt;=RFM_Method!$C$22,5,IF(H1455&lt;=RFM_Method!$C$23,4,IF(H1455&lt;=RFM_Method!$C$24,3,IF(H1455&lt;=RFM_Method!$C$25,2,1)))))</f>
        <v>3</v>
      </c>
      <c r="L1455" s="38">
        <f>IF(I1455=0,0,IF(I1455&gt;=RFM_Method!$E$22,5,IF(I1455&gt;=RFM_Method!$E$23,4,IF(I1455&gt;=RFM_Method!$E$24,3,IF(I1455&gt;=RFM_Method!$E$25,2,1)))))</f>
        <v>1</v>
      </c>
      <c r="M1455" s="38">
        <f>IF(I1455=0,0,IF(J1455&gt;=RFM_Method!$D$25,5,IF(J1455&gt;=RFM_Method!$D$24,4,IF(J1455&gt;=RFM_Method!$D$23,3,IF(J1455&gt;=RFM_Method!$D$22,2,1)))))</f>
        <v>3</v>
      </c>
      <c r="N1455" s="38" t="str">
        <f t="shared" si="66"/>
        <v>313</v>
      </c>
      <c r="O1455" s="38">
        <f t="shared" si="67"/>
        <v>7</v>
      </c>
      <c r="P1455" s="38">
        <f t="shared" si="68"/>
        <v>2</v>
      </c>
      <c r="Q1455" s="12" t="str">
        <f>IF(I1455=0,"Never Recharged",INDEX(RFM_Method!$C$32:$G$36,6-K1455,P1455))</f>
        <v>Need Attention</v>
      </c>
      <c r="R1455" s="39">
        <f>SUMIFS(Raw_DataUsage!$D$2:$D$5001,Raw_DataUsage!$B$2:$B$5001,A1455)/1024</f>
        <v>3.0035449218750001</v>
      </c>
      <c r="S1455" s="40">
        <f>SUMIFS(Raw_Calls!$D$2:$D$5001,Raw_Calls!$B$2:$B$5001,A1455)/60</f>
        <v>72.733333333333334</v>
      </c>
      <c r="T1455" s="38" t="str">
        <f>IF(COUNTIFS(Raw_Subscriptions!$B$2:$B$3001,A1455,Raw_Subscriptions!$F$2:$F$3001,"Active")&gt;0,"Yes","No")</f>
        <v>Yes</v>
      </c>
    </row>
    <row r="1456" spans="1:20" x14ac:dyDescent="0.3">
      <c r="A1456" s="13" t="str">
        <f>Raw_Customers!A1453</f>
        <v>C001452</v>
      </c>
      <c r="B1456" s="13" t="str">
        <f>Raw_Customers!B1453</f>
        <v>Pooja Mishra</v>
      </c>
      <c r="C1456" s="13" t="str">
        <f>Raw_Customers!E1453</f>
        <v>Chennai</v>
      </c>
      <c r="D1456" s="13" t="str">
        <f>Raw_Customers!F1453</f>
        <v>Delhi NCR</v>
      </c>
      <c r="E1456" s="13" t="str">
        <f>Raw_Customers!H1453</f>
        <v>Active</v>
      </c>
      <c r="F1456" s="35">
        <f>Raw_Customers!G1453</f>
        <v>45533</v>
      </c>
      <c r="G1456" s="36" t="str">
        <f>IF(I1456=0,"",INT(_xlfn.MAXIFS(Raw_Recharges!$D$2:$D$3001,Raw_Recharges!$B$2:$B$3001,A1456)))</f>
        <v/>
      </c>
      <c r="H1456" s="12" t="str">
        <f>IF(I1456=0,"",RFM_Method!$C$5-G1456)</f>
        <v/>
      </c>
      <c r="I1456" s="12">
        <f>COUNTIFS(Raw_Recharges!$B$2:$B$3001,A1456)</f>
        <v>0</v>
      </c>
      <c r="J1456" s="37" t="str">
        <f>IF(I1456=0,"",SUMIFS(Raw_Recharges!$E$2:$E$3001,Raw_Recharges!$B$2:$B$3001,A1456))</f>
        <v/>
      </c>
      <c r="K1456" s="38">
        <f>IF(I1456=0,0,IF(H1456&lt;=RFM_Method!$C$22,5,IF(H1456&lt;=RFM_Method!$C$23,4,IF(H1456&lt;=RFM_Method!$C$24,3,IF(H1456&lt;=RFM_Method!$C$25,2,1)))))</f>
        <v>0</v>
      </c>
      <c r="L1456" s="38">
        <f>IF(I1456=0,0,IF(I1456&gt;=RFM_Method!$E$22,5,IF(I1456&gt;=RFM_Method!$E$23,4,IF(I1456&gt;=RFM_Method!$E$24,3,IF(I1456&gt;=RFM_Method!$E$25,2,1)))))</f>
        <v>0</v>
      </c>
      <c r="M1456" s="38">
        <f>IF(I1456=0,0,IF(J1456&gt;=RFM_Method!$D$25,5,IF(J1456&gt;=RFM_Method!$D$24,4,IF(J1456&gt;=RFM_Method!$D$23,3,IF(J1456&gt;=RFM_Method!$D$22,2,1)))))</f>
        <v>0</v>
      </c>
      <c r="N1456" s="38" t="str">
        <f t="shared" si="66"/>
        <v>000</v>
      </c>
      <c r="O1456" s="38">
        <f t="shared" si="67"/>
        <v>0</v>
      </c>
      <c r="P1456" s="38">
        <f t="shared" si="68"/>
        <v>0</v>
      </c>
      <c r="Q1456" s="12" t="str">
        <f>IF(I1456=0,"Never Recharged",INDEX(RFM_Method!$C$32:$G$36,6-K1456,P1456))</f>
        <v>Never Recharged</v>
      </c>
      <c r="R1456" s="39">
        <f>SUMIFS(Raw_DataUsage!$D$2:$D$5001,Raw_DataUsage!$B$2:$B$5001,A1456)/1024</f>
        <v>0.13771484374999998</v>
      </c>
      <c r="S1456" s="40">
        <f>SUMIFS(Raw_Calls!$D$2:$D$5001,Raw_Calls!$B$2:$B$5001,A1456)/60</f>
        <v>36.583333333333336</v>
      </c>
      <c r="T1456" s="38" t="str">
        <f>IF(COUNTIFS(Raw_Subscriptions!$B$2:$B$3001,A1456,Raw_Subscriptions!$F$2:$F$3001,"Active")&gt;0,"Yes","No")</f>
        <v>No</v>
      </c>
    </row>
    <row r="1457" spans="1:20" x14ac:dyDescent="0.3">
      <c r="A1457" s="13" t="str">
        <f>Raw_Customers!A1454</f>
        <v>C001453</v>
      </c>
      <c r="B1457" s="13" t="str">
        <f>Raw_Customers!B1454</f>
        <v>Priya Sharma</v>
      </c>
      <c r="C1457" s="13" t="str">
        <f>Raw_Customers!E1454</f>
        <v>Pune</v>
      </c>
      <c r="D1457" s="13" t="str">
        <f>Raw_Customers!F1454</f>
        <v>Telangana</v>
      </c>
      <c r="E1457" s="13" t="str">
        <f>Raw_Customers!H1454</f>
        <v>Active</v>
      </c>
      <c r="F1457" s="35">
        <f>Raw_Customers!G1454</f>
        <v>44198</v>
      </c>
      <c r="G1457" s="36">
        <f>IF(I1457=0,"",INT(_xlfn.MAXIFS(Raw_Recharges!$D$2:$D$3001,Raw_Recharges!$B$2:$B$3001,A1457)))</f>
        <v>46027</v>
      </c>
      <c r="H1457" s="12">
        <f>IF(I1457=0,"",RFM_Method!$C$5-G1457)</f>
        <v>27</v>
      </c>
      <c r="I1457" s="12">
        <f>COUNTIFS(Raw_Recharges!$B$2:$B$3001,A1457)</f>
        <v>2</v>
      </c>
      <c r="J1457" s="37">
        <f>IF(I1457=0,"",SUMIFS(Raw_Recharges!$E$2:$E$3001,Raw_Recharges!$B$2:$B$3001,A1457))</f>
        <v>3147</v>
      </c>
      <c r="K1457" s="38">
        <f>IF(I1457=0,0,IF(H1457&lt;=RFM_Method!$C$22,5,IF(H1457&lt;=RFM_Method!$C$23,4,IF(H1457&lt;=RFM_Method!$C$24,3,IF(H1457&lt;=RFM_Method!$C$25,2,1)))))</f>
        <v>5</v>
      </c>
      <c r="L1457" s="38">
        <f>IF(I1457=0,0,IF(I1457&gt;=RFM_Method!$E$22,5,IF(I1457&gt;=RFM_Method!$E$23,4,IF(I1457&gt;=RFM_Method!$E$24,3,IF(I1457&gt;=RFM_Method!$E$25,2,1)))))</f>
        <v>2</v>
      </c>
      <c r="M1457" s="38">
        <f>IF(I1457=0,0,IF(J1457&gt;=RFM_Method!$D$25,5,IF(J1457&gt;=RFM_Method!$D$24,4,IF(J1457&gt;=RFM_Method!$D$23,3,IF(J1457&gt;=RFM_Method!$D$22,2,1)))))</f>
        <v>5</v>
      </c>
      <c r="N1457" s="38" t="str">
        <f t="shared" si="66"/>
        <v>525</v>
      </c>
      <c r="O1457" s="38">
        <f t="shared" si="67"/>
        <v>12</v>
      </c>
      <c r="P1457" s="38">
        <f t="shared" si="68"/>
        <v>4</v>
      </c>
      <c r="Q1457" s="12" t="str">
        <f>IF(I1457=0,"Never Recharged",INDEX(RFM_Method!$C$32:$G$36,6-K1457,P1457))</f>
        <v>Loyal Customers</v>
      </c>
      <c r="R1457" s="39">
        <f>SUMIFS(Raw_DataUsage!$D$2:$D$5001,Raw_DataUsage!$B$2:$B$5001,A1457)/1024</f>
        <v>6.6520703125000011</v>
      </c>
      <c r="S1457" s="40">
        <f>SUMIFS(Raw_Calls!$D$2:$D$5001,Raw_Calls!$B$2:$B$5001,A1457)/60</f>
        <v>88.266666666666666</v>
      </c>
      <c r="T1457" s="38" t="str">
        <f>IF(COUNTIFS(Raw_Subscriptions!$B$2:$B$3001,A1457,Raw_Subscriptions!$F$2:$F$3001,"Active")&gt;0,"Yes","No")</f>
        <v>Yes</v>
      </c>
    </row>
    <row r="1458" spans="1:20" x14ac:dyDescent="0.3">
      <c r="A1458" s="13" t="str">
        <f>Raw_Customers!A1455</f>
        <v>C001454</v>
      </c>
      <c r="B1458" s="13" t="str">
        <f>Raw_Customers!B1455</f>
        <v>Pooja Yadav</v>
      </c>
      <c r="C1458" s="13" t="str">
        <f>Raw_Customers!E1455</f>
        <v>Chennai</v>
      </c>
      <c r="D1458" s="13" t="str">
        <f>Raw_Customers!F1455</f>
        <v>Tamil Nadu</v>
      </c>
      <c r="E1458" s="13" t="str">
        <f>Raw_Customers!H1455</f>
        <v>Active</v>
      </c>
      <c r="F1458" s="35">
        <f>Raw_Customers!G1455</f>
        <v>44139</v>
      </c>
      <c r="G1458" s="36">
        <f>IF(I1458=0,"",INT(_xlfn.MAXIFS(Raw_Recharges!$D$2:$D$3001,Raw_Recharges!$B$2:$B$3001,A1458)))</f>
        <v>46015</v>
      </c>
      <c r="H1458" s="12">
        <f>IF(I1458=0,"",RFM_Method!$C$5-G1458)</f>
        <v>39</v>
      </c>
      <c r="I1458" s="12">
        <f>COUNTIFS(Raw_Recharges!$B$2:$B$3001,A1458)</f>
        <v>2</v>
      </c>
      <c r="J1458" s="37">
        <f>IF(I1458=0,"",SUMIFS(Raw_Recharges!$E$2:$E$3001,Raw_Recharges!$B$2:$B$3001,A1458))</f>
        <v>296</v>
      </c>
      <c r="K1458" s="38">
        <f>IF(I1458=0,0,IF(H1458&lt;=RFM_Method!$C$22,5,IF(H1458&lt;=RFM_Method!$C$23,4,IF(H1458&lt;=RFM_Method!$C$24,3,IF(H1458&lt;=RFM_Method!$C$25,2,1)))))</f>
        <v>4</v>
      </c>
      <c r="L1458" s="38">
        <f>IF(I1458=0,0,IF(I1458&gt;=RFM_Method!$E$22,5,IF(I1458&gt;=RFM_Method!$E$23,4,IF(I1458&gt;=RFM_Method!$E$24,3,IF(I1458&gt;=RFM_Method!$E$25,2,1)))))</f>
        <v>2</v>
      </c>
      <c r="M1458" s="38">
        <f>IF(I1458=0,0,IF(J1458&gt;=RFM_Method!$D$25,5,IF(J1458&gt;=RFM_Method!$D$24,4,IF(J1458&gt;=RFM_Method!$D$23,3,IF(J1458&gt;=RFM_Method!$D$22,2,1)))))</f>
        <v>1</v>
      </c>
      <c r="N1458" s="38" t="str">
        <f t="shared" si="66"/>
        <v>421</v>
      </c>
      <c r="O1458" s="38">
        <f t="shared" si="67"/>
        <v>7</v>
      </c>
      <c r="P1458" s="38">
        <f t="shared" si="68"/>
        <v>2</v>
      </c>
      <c r="Q1458" s="12" t="str">
        <f>IF(I1458=0,"Never Recharged",INDEX(RFM_Method!$C$32:$G$36,6-K1458,P1458))</f>
        <v>Potential Loyalist</v>
      </c>
      <c r="R1458" s="39">
        <f>SUMIFS(Raw_DataUsage!$D$2:$D$5001,Raw_DataUsage!$B$2:$B$5001,A1458)/1024</f>
        <v>4.5170019531249999</v>
      </c>
      <c r="S1458" s="40">
        <f>SUMIFS(Raw_Calls!$D$2:$D$5001,Raw_Calls!$B$2:$B$5001,A1458)/60</f>
        <v>0</v>
      </c>
      <c r="T1458" s="38" t="str">
        <f>IF(COUNTIFS(Raw_Subscriptions!$B$2:$B$3001,A1458,Raw_Subscriptions!$F$2:$F$3001,"Active")&gt;0,"Yes","No")</f>
        <v>Yes</v>
      </c>
    </row>
    <row r="1459" spans="1:20" x14ac:dyDescent="0.3">
      <c r="A1459" s="13" t="str">
        <f>Raw_Customers!A1456</f>
        <v>C001455</v>
      </c>
      <c r="B1459" s="13" t="str">
        <f>Raw_Customers!B1456</f>
        <v>Neha Jha</v>
      </c>
      <c r="C1459" s="13" t="str">
        <f>Raw_Customers!E1456</f>
        <v>Bangalore</v>
      </c>
      <c r="D1459" s="13" t="str">
        <f>Raw_Customers!F1456</f>
        <v>Delhi NCR</v>
      </c>
      <c r="E1459" s="13" t="str">
        <f>Raw_Customers!H1456</f>
        <v>Active</v>
      </c>
      <c r="F1459" s="35">
        <f>Raw_Customers!G1456</f>
        <v>44390</v>
      </c>
      <c r="G1459" s="36">
        <f>IF(I1459=0,"",INT(_xlfn.MAXIFS(Raw_Recharges!$D$2:$D$3001,Raw_Recharges!$B$2:$B$3001,A1459)))</f>
        <v>45868</v>
      </c>
      <c r="H1459" s="12">
        <f>IF(I1459=0,"",RFM_Method!$C$5-G1459)</f>
        <v>186</v>
      </c>
      <c r="I1459" s="12">
        <f>COUNTIFS(Raw_Recharges!$B$2:$B$3001,A1459)</f>
        <v>1</v>
      </c>
      <c r="J1459" s="37">
        <f>IF(I1459=0,"",SUMIFS(Raw_Recharges!$E$2:$E$3001,Raw_Recharges!$B$2:$B$3001,A1459))</f>
        <v>666</v>
      </c>
      <c r="K1459" s="38">
        <f>IF(I1459=0,0,IF(H1459&lt;=RFM_Method!$C$22,5,IF(H1459&lt;=RFM_Method!$C$23,4,IF(H1459&lt;=RFM_Method!$C$24,3,IF(H1459&lt;=RFM_Method!$C$25,2,1)))))</f>
        <v>2</v>
      </c>
      <c r="L1459" s="38">
        <f>IF(I1459=0,0,IF(I1459&gt;=RFM_Method!$E$22,5,IF(I1459&gt;=RFM_Method!$E$23,4,IF(I1459&gt;=RFM_Method!$E$24,3,IF(I1459&gt;=RFM_Method!$E$25,2,1)))))</f>
        <v>1</v>
      </c>
      <c r="M1459" s="38">
        <f>IF(I1459=0,0,IF(J1459&gt;=RFM_Method!$D$25,5,IF(J1459&gt;=RFM_Method!$D$24,4,IF(J1459&gt;=RFM_Method!$D$23,3,IF(J1459&gt;=RFM_Method!$D$22,2,1)))))</f>
        <v>3</v>
      </c>
      <c r="N1459" s="38" t="str">
        <f t="shared" si="66"/>
        <v>213</v>
      </c>
      <c r="O1459" s="38">
        <f t="shared" si="67"/>
        <v>6</v>
      </c>
      <c r="P1459" s="38">
        <f t="shared" si="68"/>
        <v>2</v>
      </c>
      <c r="Q1459" s="12" t="str">
        <f>IF(I1459=0,"Never Recharged",INDEX(RFM_Method!$C$32:$G$36,6-K1459,P1459))</f>
        <v>About to Sleep</v>
      </c>
      <c r="R1459" s="39">
        <f>SUMIFS(Raw_DataUsage!$D$2:$D$5001,Raw_DataUsage!$B$2:$B$5001,A1459)/1024</f>
        <v>0</v>
      </c>
      <c r="S1459" s="40">
        <f>SUMIFS(Raw_Calls!$D$2:$D$5001,Raw_Calls!$B$2:$B$5001,A1459)/60</f>
        <v>105.83333333333333</v>
      </c>
      <c r="T1459" s="38" t="str">
        <f>IF(COUNTIFS(Raw_Subscriptions!$B$2:$B$3001,A1459,Raw_Subscriptions!$F$2:$F$3001,"Active")&gt;0,"Yes","No")</f>
        <v>No</v>
      </c>
    </row>
    <row r="1460" spans="1:20" x14ac:dyDescent="0.3">
      <c r="A1460" s="13" t="str">
        <f>Raw_Customers!A1457</f>
        <v>C001456</v>
      </c>
      <c r="B1460" s="13" t="str">
        <f>Raw_Customers!B1457</f>
        <v>Raj Singh</v>
      </c>
      <c r="C1460" s="13" t="str">
        <f>Raw_Customers!E1457</f>
        <v>Delhi</v>
      </c>
      <c r="D1460" s="13" t="str">
        <f>Raw_Customers!F1457</f>
        <v>Andhra Pradesh</v>
      </c>
      <c r="E1460" s="13" t="str">
        <f>Raw_Customers!H1457</f>
        <v>Active</v>
      </c>
      <c r="F1460" s="35">
        <f>Raw_Customers!G1457</f>
        <v>44306</v>
      </c>
      <c r="G1460" s="36">
        <f>IF(I1460=0,"",INT(_xlfn.MAXIFS(Raw_Recharges!$D$2:$D$3001,Raw_Recharges!$B$2:$B$3001,A1460)))</f>
        <v>45889</v>
      </c>
      <c r="H1460" s="12">
        <f>IF(I1460=0,"",RFM_Method!$C$5-G1460)</f>
        <v>165</v>
      </c>
      <c r="I1460" s="12">
        <f>COUNTIFS(Raw_Recharges!$B$2:$B$3001,A1460)</f>
        <v>1</v>
      </c>
      <c r="J1460" s="37">
        <f>IF(I1460=0,"",SUMIFS(Raw_Recharges!$E$2:$E$3001,Raw_Recharges!$B$2:$B$3001,A1460))</f>
        <v>479</v>
      </c>
      <c r="K1460" s="38">
        <f>IF(I1460=0,0,IF(H1460&lt;=RFM_Method!$C$22,5,IF(H1460&lt;=RFM_Method!$C$23,4,IF(H1460&lt;=RFM_Method!$C$24,3,IF(H1460&lt;=RFM_Method!$C$25,2,1)))))</f>
        <v>2</v>
      </c>
      <c r="L1460" s="38">
        <f>IF(I1460=0,0,IF(I1460&gt;=RFM_Method!$E$22,5,IF(I1460&gt;=RFM_Method!$E$23,4,IF(I1460&gt;=RFM_Method!$E$24,3,IF(I1460&gt;=RFM_Method!$E$25,2,1)))))</f>
        <v>1</v>
      </c>
      <c r="M1460" s="38">
        <f>IF(I1460=0,0,IF(J1460&gt;=RFM_Method!$D$25,5,IF(J1460&gt;=RFM_Method!$D$24,4,IF(J1460&gt;=RFM_Method!$D$23,3,IF(J1460&gt;=RFM_Method!$D$22,2,1)))))</f>
        <v>2</v>
      </c>
      <c r="N1460" s="38" t="str">
        <f t="shared" si="66"/>
        <v>212</v>
      </c>
      <c r="O1460" s="38">
        <f t="shared" si="67"/>
        <v>5</v>
      </c>
      <c r="P1460" s="38">
        <f t="shared" si="68"/>
        <v>2</v>
      </c>
      <c r="Q1460" s="12" t="str">
        <f>IF(I1460=0,"Never Recharged",INDEX(RFM_Method!$C$32:$G$36,6-K1460,P1460))</f>
        <v>About to Sleep</v>
      </c>
      <c r="R1460" s="39">
        <f>SUMIFS(Raw_DataUsage!$D$2:$D$5001,Raw_DataUsage!$B$2:$B$5001,A1460)/1024</f>
        <v>8.4054980468749996</v>
      </c>
      <c r="S1460" s="40">
        <f>SUMIFS(Raw_Calls!$D$2:$D$5001,Raw_Calls!$B$2:$B$5001,A1460)/60</f>
        <v>55.55</v>
      </c>
      <c r="T1460" s="38" t="str">
        <f>IF(COUNTIFS(Raw_Subscriptions!$B$2:$B$3001,A1460,Raw_Subscriptions!$F$2:$F$3001,"Active")&gt;0,"Yes","No")</f>
        <v>Yes</v>
      </c>
    </row>
    <row r="1461" spans="1:20" x14ac:dyDescent="0.3">
      <c r="A1461" s="13" t="str">
        <f>Raw_Customers!A1458</f>
        <v>C001457</v>
      </c>
      <c r="B1461" s="13" t="str">
        <f>Raw_Customers!B1458</f>
        <v>Raj Singh</v>
      </c>
      <c r="C1461" s="13" t="str">
        <f>Raw_Customers!E1458</f>
        <v>Hyderabad</v>
      </c>
      <c r="D1461" s="13" t="str">
        <f>Raw_Customers!F1458</f>
        <v>Punjab</v>
      </c>
      <c r="E1461" s="13" t="str">
        <f>Raw_Customers!H1458</f>
        <v>Active</v>
      </c>
      <c r="F1461" s="35">
        <f>Raw_Customers!G1458</f>
        <v>45842</v>
      </c>
      <c r="G1461" s="36">
        <f>IF(I1461=0,"",INT(_xlfn.MAXIFS(Raw_Recharges!$D$2:$D$3001,Raw_Recharges!$B$2:$B$3001,A1461)))</f>
        <v>45984</v>
      </c>
      <c r="H1461" s="12">
        <f>IF(I1461=0,"",RFM_Method!$C$5-G1461)</f>
        <v>70</v>
      </c>
      <c r="I1461" s="12">
        <f>COUNTIFS(Raw_Recharges!$B$2:$B$3001,A1461)</f>
        <v>1</v>
      </c>
      <c r="J1461" s="37">
        <f>IF(I1461=0,"",SUMIFS(Raw_Recharges!$E$2:$E$3001,Raw_Recharges!$B$2:$B$3001,A1461))</f>
        <v>499</v>
      </c>
      <c r="K1461" s="38">
        <f>IF(I1461=0,0,IF(H1461&lt;=RFM_Method!$C$22,5,IF(H1461&lt;=RFM_Method!$C$23,4,IF(H1461&lt;=RFM_Method!$C$24,3,IF(H1461&lt;=RFM_Method!$C$25,2,1)))))</f>
        <v>4</v>
      </c>
      <c r="L1461" s="38">
        <f>IF(I1461=0,0,IF(I1461&gt;=RFM_Method!$E$22,5,IF(I1461&gt;=RFM_Method!$E$23,4,IF(I1461&gt;=RFM_Method!$E$24,3,IF(I1461&gt;=RFM_Method!$E$25,2,1)))))</f>
        <v>1</v>
      </c>
      <c r="M1461" s="38">
        <f>IF(I1461=0,0,IF(J1461&gt;=RFM_Method!$D$25,5,IF(J1461&gt;=RFM_Method!$D$24,4,IF(J1461&gt;=RFM_Method!$D$23,3,IF(J1461&gt;=RFM_Method!$D$22,2,1)))))</f>
        <v>2</v>
      </c>
      <c r="N1461" s="38" t="str">
        <f t="shared" si="66"/>
        <v>412</v>
      </c>
      <c r="O1461" s="38">
        <f t="shared" si="67"/>
        <v>7</v>
      </c>
      <c r="P1461" s="38">
        <f t="shared" si="68"/>
        <v>2</v>
      </c>
      <c r="Q1461" s="12" t="str">
        <f>IF(I1461=0,"Never Recharged",INDEX(RFM_Method!$C$32:$G$36,6-K1461,P1461))</f>
        <v>Potential Loyalist</v>
      </c>
      <c r="R1461" s="39">
        <f>SUMIFS(Raw_DataUsage!$D$2:$D$5001,Raw_DataUsage!$B$2:$B$5001,A1461)/1024</f>
        <v>5.5794042968749995</v>
      </c>
      <c r="S1461" s="40">
        <f>SUMIFS(Raw_Calls!$D$2:$D$5001,Raw_Calls!$B$2:$B$5001,A1461)/60</f>
        <v>122.51666666666667</v>
      </c>
      <c r="T1461" s="38" t="str">
        <f>IF(COUNTIFS(Raw_Subscriptions!$B$2:$B$3001,A1461,Raw_Subscriptions!$F$2:$F$3001,"Active")&gt;0,"Yes","No")</f>
        <v>No</v>
      </c>
    </row>
    <row r="1462" spans="1:20" x14ac:dyDescent="0.3">
      <c r="A1462" s="13" t="str">
        <f>Raw_Customers!A1459</f>
        <v>C001458</v>
      </c>
      <c r="B1462" s="13" t="str">
        <f>Raw_Customers!B1459</f>
        <v>Vikram Khan</v>
      </c>
      <c r="C1462" s="13" t="str">
        <f>Raw_Customers!E1459</f>
        <v>Mumbai</v>
      </c>
      <c r="D1462" s="13" t="str">
        <f>Raw_Customers!F1459</f>
        <v>Delhi NCR</v>
      </c>
      <c r="E1462" s="13" t="str">
        <f>Raw_Customers!H1459</f>
        <v>Active</v>
      </c>
      <c r="F1462" s="35">
        <f>Raw_Customers!G1459</f>
        <v>45860</v>
      </c>
      <c r="G1462" s="36" t="str">
        <f>IF(I1462=0,"",INT(_xlfn.MAXIFS(Raw_Recharges!$D$2:$D$3001,Raw_Recharges!$B$2:$B$3001,A1462)))</f>
        <v/>
      </c>
      <c r="H1462" s="12" t="str">
        <f>IF(I1462=0,"",RFM_Method!$C$5-G1462)</f>
        <v/>
      </c>
      <c r="I1462" s="12">
        <f>COUNTIFS(Raw_Recharges!$B$2:$B$3001,A1462)</f>
        <v>0</v>
      </c>
      <c r="J1462" s="37" t="str">
        <f>IF(I1462=0,"",SUMIFS(Raw_Recharges!$E$2:$E$3001,Raw_Recharges!$B$2:$B$3001,A1462))</f>
        <v/>
      </c>
      <c r="K1462" s="38">
        <f>IF(I1462=0,0,IF(H1462&lt;=RFM_Method!$C$22,5,IF(H1462&lt;=RFM_Method!$C$23,4,IF(H1462&lt;=RFM_Method!$C$24,3,IF(H1462&lt;=RFM_Method!$C$25,2,1)))))</f>
        <v>0</v>
      </c>
      <c r="L1462" s="38">
        <f>IF(I1462=0,0,IF(I1462&gt;=RFM_Method!$E$22,5,IF(I1462&gt;=RFM_Method!$E$23,4,IF(I1462&gt;=RFM_Method!$E$24,3,IF(I1462&gt;=RFM_Method!$E$25,2,1)))))</f>
        <v>0</v>
      </c>
      <c r="M1462" s="38">
        <f>IF(I1462=0,0,IF(J1462&gt;=RFM_Method!$D$25,5,IF(J1462&gt;=RFM_Method!$D$24,4,IF(J1462&gt;=RFM_Method!$D$23,3,IF(J1462&gt;=RFM_Method!$D$22,2,1)))))</f>
        <v>0</v>
      </c>
      <c r="N1462" s="38" t="str">
        <f t="shared" si="66"/>
        <v>000</v>
      </c>
      <c r="O1462" s="38">
        <f t="shared" si="67"/>
        <v>0</v>
      </c>
      <c r="P1462" s="38">
        <f t="shared" si="68"/>
        <v>0</v>
      </c>
      <c r="Q1462" s="12" t="str">
        <f>IF(I1462=0,"Never Recharged",INDEX(RFM_Method!$C$32:$G$36,6-K1462,P1462))</f>
        <v>Never Recharged</v>
      </c>
      <c r="R1462" s="39">
        <f>SUMIFS(Raw_DataUsage!$D$2:$D$5001,Raw_DataUsage!$B$2:$B$5001,A1462)/1024</f>
        <v>0.66702148437499997</v>
      </c>
      <c r="S1462" s="40">
        <f>SUMIFS(Raw_Calls!$D$2:$D$5001,Raw_Calls!$B$2:$B$5001,A1462)/60</f>
        <v>9.5</v>
      </c>
      <c r="T1462" s="38" t="str">
        <f>IF(COUNTIFS(Raw_Subscriptions!$B$2:$B$3001,A1462,Raw_Subscriptions!$F$2:$F$3001,"Active")&gt;0,"Yes","No")</f>
        <v>No</v>
      </c>
    </row>
    <row r="1463" spans="1:20" x14ac:dyDescent="0.3">
      <c r="A1463" s="13" t="str">
        <f>Raw_Customers!A1460</f>
        <v>C001459</v>
      </c>
      <c r="B1463" s="13" t="str">
        <f>Raw_Customers!B1460</f>
        <v>Suresh Gupta</v>
      </c>
      <c r="C1463" s="13" t="str">
        <f>Raw_Customers!E1460</f>
        <v>Hyderabad</v>
      </c>
      <c r="D1463" s="13" t="str">
        <f>Raw_Customers!F1460</f>
        <v>UP West</v>
      </c>
      <c r="E1463" s="13" t="str">
        <f>Raw_Customers!H1460</f>
        <v>Active</v>
      </c>
      <c r="F1463" s="35">
        <f>Raw_Customers!G1460</f>
        <v>44334</v>
      </c>
      <c r="G1463" s="36">
        <f>IF(I1463=0,"",INT(_xlfn.MAXIFS(Raw_Recharges!$D$2:$D$3001,Raw_Recharges!$B$2:$B$3001,A1463)))</f>
        <v>46041</v>
      </c>
      <c r="H1463" s="12">
        <f>IF(I1463=0,"",RFM_Method!$C$5-G1463)</f>
        <v>13</v>
      </c>
      <c r="I1463" s="12">
        <f>COUNTIFS(Raw_Recharges!$B$2:$B$3001,A1463)</f>
        <v>1</v>
      </c>
      <c r="J1463" s="37">
        <f>IF(I1463=0,"",SUMIFS(Raw_Recharges!$E$2:$E$3001,Raw_Recharges!$B$2:$B$3001,A1463))</f>
        <v>148</v>
      </c>
      <c r="K1463" s="38">
        <f>IF(I1463=0,0,IF(H1463&lt;=RFM_Method!$C$22,5,IF(H1463&lt;=RFM_Method!$C$23,4,IF(H1463&lt;=RFM_Method!$C$24,3,IF(H1463&lt;=RFM_Method!$C$25,2,1)))))</f>
        <v>5</v>
      </c>
      <c r="L1463" s="38">
        <f>IF(I1463=0,0,IF(I1463&gt;=RFM_Method!$E$22,5,IF(I1463&gt;=RFM_Method!$E$23,4,IF(I1463&gt;=RFM_Method!$E$24,3,IF(I1463&gt;=RFM_Method!$E$25,2,1)))))</f>
        <v>1</v>
      </c>
      <c r="M1463" s="38">
        <f>IF(I1463=0,0,IF(J1463&gt;=RFM_Method!$D$25,5,IF(J1463&gt;=RFM_Method!$D$24,4,IF(J1463&gt;=RFM_Method!$D$23,3,IF(J1463&gt;=RFM_Method!$D$22,2,1)))))</f>
        <v>1</v>
      </c>
      <c r="N1463" s="38" t="str">
        <f t="shared" si="66"/>
        <v>511</v>
      </c>
      <c r="O1463" s="38">
        <f t="shared" si="67"/>
        <v>7</v>
      </c>
      <c r="P1463" s="38">
        <f t="shared" si="68"/>
        <v>1</v>
      </c>
      <c r="Q1463" s="12" t="str">
        <f>IF(I1463=0,"Never Recharged",INDEX(RFM_Method!$C$32:$G$36,6-K1463,P1463))</f>
        <v>New Customers</v>
      </c>
      <c r="R1463" s="39">
        <f>SUMIFS(Raw_DataUsage!$D$2:$D$5001,Raw_DataUsage!$B$2:$B$5001,A1463)/1024</f>
        <v>0</v>
      </c>
      <c r="S1463" s="40">
        <f>SUMIFS(Raw_Calls!$D$2:$D$5001,Raw_Calls!$B$2:$B$5001,A1463)/60</f>
        <v>101.13333333333334</v>
      </c>
      <c r="T1463" s="38" t="str">
        <f>IF(COUNTIFS(Raw_Subscriptions!$B$2:$B$3001,A1463,Raw_Subscriptions!$F$2:$F$3001,"Active")&gt;0,"Yes","No")</f>
        <v>Yes</v>
      </c>
    </row>
    <row r="1464" spans="1:20" x14ac:dyDescent="0.3">
      <c r="A1464" s="13" t="str">
        <f>Raw_Customers!A1461</f>
        <v>C001460</v>
      </c>
      <c r="B1464" s="13" t="str">
        <f>Raw_Customers!B1461</f>
        <v>Raj Jha</v>
      </c>
      <c r="C1464" s="13" t="str">
        <f>Raw_Customers!E1461</f>
        <v>Pune</v>
      </c>
      <c r="D1464" s="13" t="str">
        <f>Raw_Customers!F1461</f>
        <v>Karnataka</v>
      </c>
      <c r="E1464" s="13" t="str">
        <f>Raw_Customers!H1461</f>
        <v>Active</v>
      </c>
      <c r="F1464" s="35">
        <f>Raw_Customers!G1461</f>
        <v>46014</v>
      </c>
      <c r="G1464" s="36">
        <f>IF(I1464=0,"",INT(_xlfn.MAXIFS(Raw_Recharges!$D$2:$D$3001,Raw_Recharges!$B$2:$B$3001,A1464)))</f>
        <v>45913</v>
      </c>
      <c r="H1464" s="12">
        <f>IF(I1464=0,"",RFM_Method!$C$5-G1464)</f>
        <v>141</v>
      </c>
      <c r="I1464" s="12">
        <f>COUNTIFS(Raw_Recharges!$B$2:$B$3001,A1464)</f>
        <v>2</v>
      </c>
      <c r="J1464" s="37">
        <f>IF(I1464=0,"",SUMIFS(Raw_Recharges!$E$2:$E$3001,Raw_Recharges!$B$2:$B$3001,A1464))</f>
        <v>598</v>
      </c>
      <c r="K1464" s="38">
        <f>IF(I1464=0,0,IF(H1464&lt;=RFM_Method!$C$22,5,IF(H1464&lt;=RFM_Method!$C$23,4,IF(H1464&lt;=RFM_Method!$C$24,3,IF(H1464&lt;=RFM_Method!$C$25,2,1)))))</f>
        <v>3</v>
      </c>
      <c r="L1464" s="38">
        <f>IF(I1464=0,0,IF(I1464&gt;=RFM_Method!$E$22,5,IF(I1464&gt;=RFM_Method!$E$23,4,IF(I1464&gt;=RFM_Method!$E$24,3,IF(I1464&gt;=RFM_Method!$E$25,2,1)))))</f>
        <v>2</v>
      </c>
      <c r="M1464" s="38">
        <f>IF(I1464=0,0,IF(J1464&gt;=RFM_Method!$D$25,5,IF(J1464&gt;=RFM_Method!$D$24,4,IF(J1464&gt;=RFM_Method!$D$23,3,IF(J1464&gt;=RFM_Method!$D$22,2,1)))))</f>
        <v>2</v>
      </c>
      <c r="N1464" s="38" t="str">
        <f t="shared" si="66"/>
        <v>322</v>
      </c>
      <c r="O1464" s="38">
        <f t="shared" si="67"/>
        <v>7</v>
      </c>
      <c r="P1464" s="38">
        <f t="shared" si="68"/>
        <v>2</v>
      </c>
      <c r="Q1464" s="12" t="str">
        <f>IF(I1464=0,"Never Recharged",INDEX(RFM_Method!$C$32:$G$36,6-K1464,P1464))</f>
        <v>Need Attention</v>
      </c>
      <c r="R1464" s="39">
        <f>SUMIFS(Raw_DataUsage!$D$2:$D$5001,Raw_DataUsage!$B$2:$B$5001,A1464)/1024</f>
        <v>0.79547851562500005</v>
      </c>
      <c r="S1464" s="40">
        <f>SUMIFS(Raw_Calls!$D$2:$D$5001,Raw_Calls!$B$2:$B$5001,A1464)/60</f>
        <v>54.116666666666667</v>
      </c>
      <c r="T1464" s="38" t="str">
        <f>IF(COUNTIFS(Raw_Subscriptions!$B$2:$B$3001,A1464,Raw_Subscriptions!$F$2:$F$3001,"Active")&gt;0,"Yes","No")</f>
        <v>Yes</v>
      </c>
    </row>
    <row r="1465" spans="1:20" x14ac:dyDescent="0.3">
      <c r="A1465" s="13" t="str">
        <f>Raw_Customers!A1462</f>
        <v>C001461</v>
      </c>
      <c r="B1465" s="13" t="str">
        <f>Raw_Customers!B1462</f>
        <v>Anita Sharma</v>
      </c>
      <c r="C1465" s="13" t="str">
        <f>Raw_Customers!E1462</f>
        <v>Chennai</v>
      </c>
      <c r="D1465" s="13" t="str">
        <f>Raw_Customers!F1462</f>
        <v>Mumbai</v>
      </c>
      <c r="E1465" s="13" t="str">
        <f>Raw_Customers!H1462</f>
        <v>Active</v>
      </c>
      <c r="F1465" s="35">
        <f>Raw_Customers!G1462</f>
        <v>44756</v>
      </c>
      <c r="G1465" s="36" t="str">
        <f>IF(I1465=0,"",INT(_xlfn.MAXIFS(Raw_Recharges!$D$2:$D$3001,Raw_Recharges!$B$2:$B$3001,A1465)))</f>
        <v/>
      </c>
      <c r="H1465" s="12" t="str">
        <f>IF(I1465=0,"",RFM_Method!$C$5-G1465)</f>
        <v/>
      </c>
      <c r="I1465" s="12">
        <f>COUNTIFS(Raw_Recharges!$B$2:$B$3001,A1465)</f>
        <v>0</v>
      </c>
      <c r="J1465" s="37" t="str">
        <f>IF(I1465=0,"",SUMIFS(Raw_Recharges!$E$2:$E$3001,Raw_Recharges!$B$2:$B$3001,A1465))</f>
        <v/>
      </c>
      <c r="K1465" s="38">
        <f>IF(I1465=0,0,IF(H1465&lt;=RFM_Method!$C$22,5,IF(H1465&lt;=RFM_Method!$C$23,4,IF(H1465&lt;=RFM_Method!$C$24,3,IF(H1465&lt;=RFM_Method!$C$25,2,1)))))</f>
        <v>0</v>
      </c>
      <c r="L1465" s="38">
        <f>IF(I1465=0,0,IF(I1465&gt;=RFM_Method!$E$22,5,IF(I1465&gt;=RFM_Method!$E$23,4,IF(I1465&gt;=RFM_Method!$E$24,3,IF(I1465&gt;=RFM_Method!$E$25,2,1)))))</f>
        <v>0</v>
      </c>
      <c r="M1465" s="38">
        <f>IF(I1465=0,0,IF(J1465&gt;=RFM_Method!$D$25,5,IF(J1465&gt;=RFM_Method!$D$24,4,IF(J1465&gt;=RFM_Method!$D$23,3,IF(J1465&gt;=RFM_Method!$D$22,2,1)))))</f>
        <v>0</v>
      </c>
      <c r="N1465" s="38" t="str">
        <f t="shared" si="66"/>
        <v>000</v>
      </c>
      <c r="O1465" s="38">
        <f t="shared" si="67"/>
        <v>0</v>
      </c>
      <c r="P1465" s="38">
        <f t="shared" si="68"/>
        <v>0</v>
      </c>
      <c r="Q1465" s="12" t="str">
        <f>IF(I1465=0,"Never Recharged",INDEX(RFM_Method!$C$32:$G$36,6-K1465,P1465))</f>
        <v>Never Recharged</v>
      </c>
      <c r="R1465" s="39">
        <f>SUMIFS(Raw_DataUsage!$D$2:$D$5001,Raw_DataUsage!$B$2:$B$5001,A1465)/1024</f>
        <v>8.2561523437499993</v>
      </c>
      <c r="S1465" s="40">
        <f>SUMIFS(Raw_Calls!$D$2:$D$5001,Raw_Calls!$B$2:$B$5001,A1465)/60</f>
        <v>93.833333333333329</v>
      </c>
      <c r="T1465" s="38" t="str">
        <f>IF(COUNTIFS(Raw_Subscriptions!$B$2:$B$3001,A1465,Raw_Subscriptions!$F$2:$F$3001,"Active")&gt;0,"Yes","No")</f>
        <v>No</v>
      </c>
    </row>
    <row r="1466" spans="1:20" x14ac:dyDescent="0.3">
      <c r="A1466" s="13" t="str">
        <f>Raw_Customers!A1463</f>
        <v>C001462</v>
      </c>
      <c r="B1466" s="13" t="str">
        <f>Raw_Customers!B1463</f>
        <v>Raj Reddy</v>
      </c>
      <c r="C1466" s="13" t="str">
        <f>Raw_Customers!E1463</f>
        <v>Hyderabad</v>
      </c>
      <c r="D1466" s="13" t="str">
        <f>Raw_Customers!F1463</f>
        <v>UP West</v>
      </c>
      <c r="E1466" s="13" t="str">
        <f>Raw_Customers!H1463</f>
        <v>Active</v>
      </c>
      <c r="F1466" s="35">
        <f>Raw_Customers!G1463</f>
        <v>45349</v>
      </c>
      <c r="G1466" s="36">
        <f>IF(I1466=0,"",INT(_xlfn.MAXIFS(Raw_Recharges!$D$2:$D$3001,Raw_Recharges!$B$2:$B$3001,A1466)))</f>
        <v>45931</v>
      </c>
      <c r="H1466" s="12">
        <f>IF(I1466=0,"",RFM_Method!$C$5-G1466)</f>
        <v>123</v>
      </c>
      <c r="I1466" s="12">
        <f>COUNTIFS(Raw_Recharges!$B$2:$B$3001,A1466)</f>
        <v>3</v>
      </c>
      <c r="J1466" s="37">
        <f>IF(I1466=0,"",SUMIFS(Raw_Recharges!$E$2:$E$3001,Raw_Recharges!$B$2:$B$3001,A1466))</f>
        <v>746</v>
      </c>
      <c r="K1466" s="38">
        <f>IF(I1466=0,0,IF(H1466&lt;=RFM_Method!$C$22,5,IF(H1466&lt;=RFM_Method!$C$23,4,IF(H1466&lt;=RFM_Method!$C$24,3,IF(H1466&lt;=RFM_Method!$C$25,2,1)))))</f>
        <v>3</v>
      </c>
      <c r="L1466" s="38">
        <f>IF(I1466=0,0,IF(I1466&gt;=RFM_Method!$E$22,5,IF(I1466&gt;=RFM_Method!$E$23,4,IF(I1466&gt;=RFM_Method!$E$24,3,IF(I1466&gt;=RFM_Method!$E$25,2,1)))))</f>
        <v>3</v>
      </c>
      <c r="M1466" s="38">
        <f>IF(I1466=0,0,IF(J1466&gt;=RFM_Method!$D$25,5,IF(J1466&gt;=RFM_Method!$D$24,4,IF(J1466&gt;=RFM_Method!$D$23,3,IF(J1466&gt;=RFM_Method!$D$22,2,1)))))</f>
        <v>3</v>
      </c>
      <c r="N1466" s="38" t="str">
        <f t="shared" si="66"/>
        <v>333</v>
      </c>
      <c r="O1466" s="38">
        <f t="shared" si="67"/>
        <v>9</v>
      </c>
      <c r="P1466" s="38">
        <f t="shared" si="68"/>
        <v>3</v>
      </c>
      <c r="Q1466" s="12" t="str">
        <f>IF(I1466=0,"Never Recharged",INDEX(RFM_Method!$C$32:$G$36,6-K1466,P1466))</f>
        <v>Need Attention</v>
      </c>
      <c r="R1466" s="39">
        <f>SUMIFS(Raw_DataUsage!$D$2:$D$5001,Raw_DataUsage!$B$2:$B$5001,A1466)/1024</f>
        <v>4.5977539062500004</v>
      </c>
      <c r="S1466" s="40">
        <f>SUMIFS(Raw_Calls!$D$2:$D$5001,Raw_Calls!$B$2:$B$5001,A1466)/60</f>
        <v>191.7</v>
      </c>
      <c r="T1466" s="38" t="str">
        <f>IF(COUNTIFS(Raw_Subscriptions!$B$2:$B$3001,A1466,Raw_Subscriptions!$F$2:$F$3001,"Active")&gt;0,"Yes","No")</f>
        <v>Yes</v>
      </c>
    </row>
    <row r="1467" spans="1:20" x14ac:dyDescent="0.3">
      <c r="A1467" s="13" t="str">
        <f>Raw_Customers!A1464</f>
        <v>C001463</v>
      </c>
      <c r="B1467" s="13" t="str">
        <f>Raw_Customers!B1464</f>
        <v>Suresh Kumar</v>
      </c>
      <c r="C1467" s="13" t="str">
        <f>Raw_Customers!E1464</f>
        <v>Delhi</v>
      </c>
      <c r="D1467" s="13" t="str">
        <f>Raw_Customers!F1464</f>
        <v>Gujarat</v>
      </c>
      <c r="E1467" s="13" t="str">
        <f>Raw_Customers!H1464</f>
        <v>Active</v>
      </c>
      <c r="F1467" s="35">
        <f>Raw_Customers!G1464</f>
        <v>44098</v>
      </c>
      <c r="G1467" s="36">
        <f>IF(I1467=0,"",INT(_xlfn.MAXIFS(Raw_Recharges!$D$2:$D$3001,Raw_Recharges!$B$2:$B$3001,A1467)))</f>
        <v>46000</v>
      </c>
      <c r="H1467" s="12">
        <f>IF(I1467=0,"",RFM_Method!$C$5-G1467)</f>
        <v>54</v>
      </c>
      <c r="I1467" s="12">
        <f>COUNTIFS(Raw_Recharges!$B$2:$B$3001,A1467)</f>
        <v>4</v>
      </c>
      <c r="J1467" s="37">
        <f>IF(I1467=0,"",SUMIFS(Raw_Recharges!$E$2:$E$3001,Raw_Recharges!$B$2:$B$3001,A1467))</f>
        <v>3796</v>
      </c>
      <c r="K1467" s="38">
        <f>IF(I1467=0,0,IF(H1467&lt;=RFM_Method!$C$22,5,IF(H1467&lt;=RFM_Method!$C$23,4,IF(H1467&lt;=RFM_Method!$C$24,3,IF(H1467&lt;=RFM_Method!$C$25,2,1)))))</f>
        <v>4</v>
      </c>
      <c r="L1467" s="38">
        <f>IF(I1467=0,0,IF(I1467&gt;=RFM_Method!$E$22,5,IF(I1467&gt;=RFM_Method!$E$23,4,IF(I1467&gt;=RFM_Method!$E$24,3,IF(I1467&gt;=RFM_Method!$E$25,2,1)))))</f>
        <v>4</v>
      </c>
      <c r="M1467" s="38">
        <f>IF(I1467=0,0,IF(J1467&gt;=RFM_Method!$D$25,5,IF(J1467&gt;=RFM_Method!$D$24,4,IF(J1467&gt;=RFM_Method!$D$23,3,IF(J1467&gt;=RFM_Method!$D$22,2,1)))))</f>
        <v>5</v>
      </c>
      <c r="N1467" s="38" t="str">
        <f t="shared" si="66"/>
        <v>445</v>
      </c>
      <c r="O1467" s="38">
        <f t="shared" si="67"/>
        <v>13</v>
      </c>
      <c r="P1467" s="38">
        <f t="shared" si="68"/>
        <v>5</v>
      </c>
      <c r="Q1467" s="12" t="str">
        <f>IF(I1467=0,"Never Recharged",INDEX(RFM_Method!$C$32:$G$36,6-K1467,P1467))</f>
        <v>Champions</v>
      </c>
      <c r="R1467" s="39">
        <f>SUMIFS(Raw_DataUsage!$D$2:$D$5001,Raw_DataUsage!$B$2:$B$5001,A1467)/1024</f>
        <v>1.0787109374999999</v>
      </c>
      <c r="S1467" s="40">
        <f>SUMIFS(Raw_Calls!$D$2:$D$5001,Raw_Calls!$B$2:$B$5001,A1467)/60</f>
        <v>6.7333333333333334</v>
      </c>
      <c r="T1467" s="38" t="str">
        <f>IF(COUNTIFS(Raw_Subscriptions!$B$2:$B$3001,A1467,Raw_Subscriptions!$F$2:$F$3001,"Active")&gt;0,"Yes","No")</f>
        <v>Yes</v>
      </c>
    </row>
    <row r="1468" spans="1:20" x14ac:dyDescent="0.3">
      <c r="A1468" s="13" t="str">
        <f>Raw_Customers!A1465</f>
        <v>C001464</v>
      </c>
      <c r="B1468" s="13" t="str">
        <f>Raw_Customers!B1465</f>
        <v>Anita Gupta</v>
      </c>
      <c r="C1468" s="13" t="str">
        <f>Raw_Customers!E1465</f>
        <v>Delhi</v>
      </c>
      <c r="D1468" s="13" t="str">
        <f>Raw_Customers!F1465</f>
        <v>Andhra Pradesh</v>
      </c>
      <c r="E1468" s="13" t="str">
        <f>Raw_Customers!H1465</f>
        <v>Inactive</v>
      </c>
      <c r="F1468" s="35">
        <f>Raw_Customers!G1465</f>
        <v>45767</v>
      </c>
      <c r="G1468" s="36">
        <f>IF(I1468=0,"",INT(_xlfn.MAXIFS(Raw_Recharges!$D$2:$D$3001,Raw_Recharges!$B$2:$B$3001,A1468)))</f>
        <v>46001</v>
      </c>
      <c r="H1468" s="12">
        <f>IF(I1468=0,"",RFM_Method!$C$5-G1468)</f>
        <v>53</v>
      </c>
      <c r="I1468" s="12">
        <f>COUNTIFS(Raw_Recharges!$B$2:$B$3001,A1468)</f>
        <v>2</v>
      </c>
      <c r="J1468" s="37">
        <f>IF(I1468=0,"",SUMIFS(Raw_Recharges!$E$2:$E$3001,Raw_Recharges!$B$2:$B$3001,A1468))</f>
        <v>1348</v>
      </c>
      <c r="K1468" s="38">
        <f>IF(I1468=0,0,IF(H1468&lt;=RFM_Method!$C$22,5,IF(H1468&lt;=RFM_Method!$C$23,4,IF(H1468&lt;=RFM_Method!$C$24,3,IF(H1468&lt;=RFM_Method!$C$25,2,1)))))</f>
        <v>4</v>
      </c>
      <c r="L1468" s="38">
        <f>IF(I1468=0,0,IF(I1468&gt;=RFM_Method!$E$22,5,IF(I1468&gt;=RFM_Method!$E$23,4,IF(I1468&gt;=RFM_Method!$E$24,3,IF(I1468&gt;=RFM_Method!$E$25,2,1)))))</f>
        <v>2</v>
      </c>
      <c r="M1468" s="38">
        <f>IF(I1468=0,0,IF(J1468&gt;=RFM_Method!$D$25,5,IF(J1468&gt;=RFM_Method!$D$24,4,IF(J1468&gt;=RFM_Method!$D$23,3,IF(J1468&gt;=RFM_Method!$D$22,2,1)))))</f>
        <v>4</v>
      </c>
      <c r="N1468" s="38" t="str">
        <f t="shared" si="66"/>
        <v>424</v>
      </c>
      <c r="O1468" s="38">
        <f t="shared" si="67"/>
        <v>10</v>
      </c>
      <c r="P1468" s="38">
        <f t="shared" si="68"/>
        <v>3</v>
      </c>
      <c r="Q1468" s="12" t="str">
        <f>IF(I1468=0,"Never Recharged",INDEX(RFM_Method!$C$32:$G$36,6-K1468,P1468))</f>
        <v>Potential Loyalist</v>
      </c>
      <c r="R1468" s="39">
        <f>SUMIFS(Raw_DataUsage!$D$2:$D$5001,Raw_DataUsage!$B$2:$B$5001,A1468)/1024</f>
        <v>6.9531445312500004</v>
      </c>
      <c r="S1468" s="40">
        <f>SUMIFS(Raw_Calls!$D$2:$D$5001,Raw_Calls!$B$2:$B$5001,A1468)/60</f>
        <v>63.81666666666667</v>
      </c>
      <c r="T1468" s="38" t="str">
        <f>IF(COUNTIFS(Raw_Subscriptions!$B$2:$B$3001,A1468,Raw_Subscriptions!$F$2:$F$3001,"Active")&gt;0,"Yes","No")</f>
        <v>Yes</v>
      </c>
    </row>
    <row r="1469" spans="1:20" x14ac:dyDescent="0.3">
      <c r="A1469" s="13" t="str">
        <f>Raw_Customers!A1466</f>
        <v>C001465</v>
      </c>
      <c r="B1469" s="13" t="str">
        <f>Raw_Customers!B1466</f>
        <v>Rahul Reddy</v>
      </c>
      <c r="C1469" s="13" t="str">
        <f>Raw_Customers!E1466</f>
        <v>Hyderabad</v>
      </c>
      <c r="D1469" s="13" t="str">
        <f>Raw_Customers!F1466</f>
        <v>UP East</v>
      </c>
      <c r="E1469" s="13" t="str">
        <f>Raw_Customers!H1466</f>
        <v>Active</v>
      </c>
      <c r="F1469" s="35">
        <f>Raw_Customers!G1466</f>
        <v>45994</v>
      </c>
      <c r="G1469" s="36">
        <f>IF(I1469=0,"",INT(_xlfn.MAXIFS(Raw_Recharges!$D$2:$D$3001,Raw_Recharges!$B$2:$B$3001,A1469)))</f>
        <v>46007</v>
      </c>
      <c r="H1469" s="12">
        <f>IF(I1469=0,"",RFM_Method!$C$5-G1469)</f>
        <v>47</v>
      </c>
      <c r="I1469" s="12">
        <f>COUNTIFS(Raw_Recharges!$B$2:$B$3001,A1469)</f>
        <v>3</v>
      </c>
      <c r="J1469" s="37">
        <f>IF(I1469=0,"",SUMIFS(Raw_Recharges!$E$2:$E$3001,Raw_Recharges!$B$2:$B$3001,A1469))</f>
        <v>3597</v>
      </c>
      <c r="K1469" s="38">
        <f>IF(I1469=0,0,IF(H1469&lt;=RFM_Method!$C$22,5,IF(H1469&lt;=RFM_Method!$C$23,4,IF(H1469&lt;=RFM_Method!$C$24,3,IF(H1469&lt;=RFM_Method!$C$25,2,1)))))</f>
        <v>4</v>
      </c>
      <c r="L1469" s="38">
        <f>IF(I1469=0,0,IF(I1469&gt;=RFM_Method!$E$22,5,IF(I1469&gt;=RFM_Method!$E$23,4,IF(I1469&gt;=RFM_Method!$E$24,3,IF(I1469&gt;=RFM_Method!$E$25,2,1)))))</f>
        <v>3</v>
      </c>
      <c r="M1469" s="38">
        <f>IF(I1469=0,0,IF(J1469&gt;=RFM_Method!$D$25,5,IF(J1469&gt;=RFM_Method!$D$24,4,IF(J1469&gt;=RFM_Method!$D$23,3,IF(J1469&gt;=RFM_Method!$D$22,2,1)))))</f>
        <v>5</v>
      </c>
      <c r="N1469" s="38" t="str">
        <f t="shared" si="66"/>
        <v>435</v>
      </c>
      <c r="O1469" s="38">
        <f t="shared" si="67"/>
        <v>12</v>
      </c>
      <c r="P1469" s="38">
        <f t="shared" si="68"/>
        <v>4</v>
      </c>
      <c r="Q1469" s="12" t="str">
        <f>IF(I1469=0,"Never Recharged",INDEX(RFM_Method!$C$32:$G$36,6-K1469,P1469))</f>
        <v>Loyal Customers</v>
      </c>
      <c r="R1469" s="39">
        <f>SUMIFS(Raw_DataUsage!$D$2:$D$5001,Raw_DataUsage!$B$2:$B$5001,A1469)/1024</f>
        <v>8.8159375000000004</v>
      </c>
      <c r="S1469" s="40">
        <f>SUMIFS(Raw_Calls!$D$2:$D$5001,Raw_Calls!$B$2:$B$5001,A1469)/60</f>
        <v>223.13333333333333</v>
      </c>
      <c r="T1469" s="38" t="str">
        <f>IF(COUNTIFS(Raw_Subscriptions!$B$2:$B$3001,A1469,Raw_Subscriptions!$F$2:$F$3001,"Active")&gt;0,"Yes","No")</f>
        <v>Yes</v>
      </c>
    </row>
    <row r="1470" spans="1:20" x14ac:dyDescent="0.3">
      <c r="A1470" s="13" t="str">
        <f>Raw_Customers!A1467</f>
        <v>C001466</v>
      </c>
      <c r="B1470" s="13" t="str">
        <f>Raw_Customers!B1467</f>
        <v>Raj Singh</v>
      </c>
      <c r="C1470" s="13" t="str">
        <f>Raw_Customers!E1467</f>
        <v>Delhi</v>
      </c>
      <c r="D1470" s="13" t="str">
        <f>Raw_Customers!F1467</f>
        <v>West Bengal</v>
      </c>
      <c r="E1470" s="13" t="str">
        <f>Raw_Customers!H1467</f>
        <v>Active</v>
      </c>
      <c r="F1470" s="35">
        <f>Raw_Customers!G1467</f>
        <v>44467</v>
      </c>
      <c r="G1470" s="36">
        <f>IF(I1470=0,"",INT(_xlfn.MAXIFS(Raw_Recharges!$D$2:$D$3001,Raw_Recharges!$B$2:$B$3001,A1470)))</f>
        <v>45801</v>
      </c>
      <c r="H1470" s="12">
        <f>IF(I1470=0,"",RFM_Method!$C$5-G1470)</f>
        <v>253</v>
      </c>
      <c r="I1470" s="12">
        <f>COUNTIFS(Raw_Recharges!$B$2:$B$3001,A1470)</f>
        <v>2</v>
      </c>
      <c r="J1470" s="37">
        <f>IF(I1470=0,"",SUMIFS(Raw_Recharges!$E$2:$E$3001,Raw_Recharges!$B$2:$B$3001,A1470))</f>
        <v>1298</v>
      </c>
      <c r="K1470" s="38">
        <f>IF(I1470=0,0,IF(H1470&lt;=RFM_Method!$C$22,5,IF(H1470&lt;=RFM_Method!$C$23,4,IF(H1470&lt;=RFM_Method!$C$24,3,IF(H1470&lt;=RFM_Method!$C$25,2,1)))))</f>
        <v>1</v>
      </c>
      <c r="L1470" s="38">
        <f>IF(I1470=0,0,IF(I1470&gt;=RFM_Method!$E$22,5,IF(I1470&gt;=RFM_Method!$E$23,4,IF(I1470&gt;=RFM_Method!$E$24,3,IF(I1470&gt;=RFM_Method!$E$25,2,1)))))</f>
        <v>2</v>
      </c>
      <c r="M1470" s="38">
        <f>IF(I1470=0,0,IF(J1470&gt;=RFM_Method!$D$25,5,IF(J1470&gt;=RFM_Method!$D$24,4,IF(J1470&gt;=RFM_Method!$D$23,3,IF(J1470&gt;=RFM_Method!$D$22,2,1)))))</f>
        <v>4</v>
      </c>
      <c r="N1470" s="38" t="str">
        <f t="shared" si="66"/>
        <v>124</v>
      </c>
      <c r="O1470" s="38">
        <f t="shared" si="67"/>
        <v>7</v>
      </c>
      <c r="P1470" s="38">
        <f t="shared" si="68"/>
        <v>3</v>
      </c>
      <c r="Q1470" s="12" t="str">
        <f>IF(I1470=0,"Never Recharged",INDEX(RFM_Method!$C$32:$G$36,6-K1470,P1470))</f>
        <v>At Risk</v>
      </c>
      <c r="R1470" s="39">
        <f>SUMIFS(Raw_DataUsage!$D$2:$D$5001,Raw_DataUsage!$B$2:$B$5001,A1470)/1024</f>
        <v>4.6338769531250001</v>
      </c>
      <c r="S1470" s="40">
        <f>SUMIFS(Raw_Calls!$D$2:$D$5001,Raw_Calls!$B$2:$B$5001,A1470)/60</f>
        <v>63.016666666666666</v>
      </c>
      <c r="T1470" s="38" t="str">
        <f>IF(COUNTIFS(Raw_Subscriptions!$B$2:$B$3001,A1470,Raw_Subscriptions!$F$2:$F$3001,"Active")&gt;0,"Yes","No")</f>
        <v>No</v>
      </c>
    </row>
    <row r="1471" spans="1:20" x14ac:dyDescent="0.3">
      <c r="A1471" s="13" t="str">
        <f>Raw_Customers!A1468</f>
        <v>C001467</v>
      </c>
      <c r="B1471" s="13" t="str">
        <f>Raw_Customers!B1468</f>
        <v>Neha Khan</v>
      </c>
      <c r="C1471" s="13" t="str">
        <f>Raw_Customers!E1468</f>
        <v>Mumbai</v>
      </c>
      <c r="D1471" s="13" t="str">
        <f>Raw_Customers!F1468</f>
        <v>West Bengal</v>
      </c>
      <c r="E1471" s="13" t="str">
        <f>Raw_Customers!H1468</f>
        <v>Active</v>
      </c>
      <c r="F1471" s="35">
        <f>Raw_Customers!G1468</f>
        <v>45556</v>
      </c>
      <c r="G1471" s="36">
        <f>IF(I1471=0,"",INT(_xlfn.MAXIFS(Raw_Recharges!$D$2:$D$3001,Raw_Recharges!$B$2:$B$3001,A1471)))</f>
        <v>45992</v>
      </c>
      <c r="H1471" s="12">
        <f>IF(I1471=0,"",RFM_Method!$C$5-G1471)</f>
        <v>62</v>
      </c>
      <c r="I1471" s="12">
        <f>COUNTIFS(Raw_Recharges!$B$2:$B$3001,A1471)</f>
        <v>1</v>
      </c>
      <c r="J1471" s="37">
        <f>IF(I1471=0,"",SUMIFS(Raw_Recharges!$E$2:$E$3001,Raw_Recharges!$B$2:$B$3001,A1471))</f>
        <v>148</v>
      </c>
      <c r="K1471" s="38">
        <f>IF(I1471=0,0,IF(H1471&lt;=RFM_Method!$C$22,5,IF(H1471&lt;=RFM_Method!$C$23,4,IF(H1471&lt;=RFM_Method!$C$24,3,IF(H1471&lt;=RFM_Method!$C$25,2,1)))))</f>
        <v>4</v>
      </c>
      <c r="L1471" s="38">
        <f>IF(I1471=0,0,IF(I1471&gt;=RFM_Method!$E$22,5,IF(I1471&gt;=RFM_Method!$E$23,4,IF(I1471&gt;=RFM_Method!$E$24,3,IF(I1471&gt;=RFM_Method!$E$25,2,1)))))</f>
        <v>1</v>
      </c>
      <c r="M1471" s="38">
        <f>IF(I1471=0,0,IF(J1471&gt;=RFM_Method!$D$25,5,IF(J1471&gt;=RFM_Method!$D$24,4,IF(J1471&gt;=RFM_Method!$D$23,3,IF(J1471&gt;=RFM_Method!$D$22,2,1)))))</f>
        <v>1</v>
      </c>
      <c r="N1471" s="38" t="str">
        <f t="shared" si="66"/>
        <v>411</v>
      </c>
      <c r="O1471" s="38">
        <f t="shared" si="67"/>
        <v>6</v>
      </c>
      <c r="P1471" s="38">
        <f t="shared" si="68"/>
        <v>1</v>
      </c>
      <c r="Q1471" s="12" t="str">
        <f>IF(I1471=0,"Never Recharged",INDEX(RFM_Method!$C$32:$G$36,6-K1471,P1471))</f>
        <v>Promising</v>
      </c>
      <c r="R1471" s="39">
        <f>SUMIFS(Raw_DataUsage!$D$2:$D$5001,Raw_DataUsage!$B$2:$B$5001,A1471)/1024</f>
        <v>2.1124511718750001</v>
      </c>
      <c r="S1471" s="40">
        <f>SUMIFS(Raw_Calls!$D$2:$D$5001,Raw_Calls!$B$2:$B$5001,A1471)/60</f>
        <v>40.916666666666664</v>
      </c>
      <c r="T1471" s="38" t="str">
        <f>IF(COUNTIFS(Raw_Subscriptions!$B$2:$B$3001,A1471,Raw_Subscriptions!$F$2:$F$3001,"Active")&gt;0,"Yes","No")</f>
        <v>Yes</v>
      </c>
    </row>
    <row r="1472" spans="1:20" x14ac:dyDescent="0.3">
      <c r="A1472" s="13" t="str">
        <f>Raw_Customers!A1469</f>
        <v>C001468</v>
      </c>
      <c r="B1472" s="13" t="str">
        <f>Raw_Customers!B1469</f>
        <v>Pooja Patel</v>
      </c>
      <c r="C1472" s="13" t="str">
        <f>Raw_Customers!E1469</f>
        <v>Chennai</v>
      </c>
      <c r="D1472" s="13" t="str">
        <f>Raw_Customers!F1469</f>
        <v>Andhra Pradesh</v>
      </c>
      <c r="E1472" s="13" t="str">
        <f>Raw_Customers!H1469</f>
        <v>Active</v>
      </c>
      <c r="F1472" s="35">
        <f>Raw_Customers!G1469</f>
        <v>44163</v>
      </c>
      <c r="G1472" s="36" t="str">
        <f>IF(I1472=0,"",INT(_xlfn.MAXIFS(Raw_Recharges!$D$2:$D$3001,Raw_Recharges!$B$2:$B$3001,A1472)))</f>
        <v/>
      </c>
      <c r="H1472" s="12" t="str">
        <f>IF(I1472=0,"",RFM_Method!$C$5-G1472)</f>
        <v/>
      </c>
      <c r="I1472" s="12">
        <f>COUNTIFS(Raw_Recharges!$B$2:$B$3001,A1472)</f>
        <v>0</v>
      </c>
      <c r="J1472" s="37" t="str">
        <f>IF(I1472=0,"",SUMIFS(Raw_Recharges!$E$2:$E$3001,Raw_Recharges!$B$2:$B$3001,A1472))</f>
        <v/>
      </c>
      <c r="K1472" s="38">
        <f>IF(I1472=0,0,IF(H1472&lt;=RFM_Method!$C$22,5,IF(H1472&lt;=RFM_Method!$C$23,4,IF(H1472&lt;=RFM_Method!$C$24,3,IF(H1472&lt;=RFM_Method!$C$25,2,1)))))</f>
        <v>0</v>
      </c>
      <c r="L1472" s="38">
        <f>IF(I1472=0,0,IF(I1472&gt;=RFM_Method!$E$22,5,IF(I1472&gt;=RFM_Method!$E$23,4,IF(I1472&gt;=RFM_Method!$E$24,3,IF(I1472&gt;=RFM_Method!$E$25,2,1)))))</f>
        <v>0</v>
      </c>
      <c r="M1472" s="38">
        <f>IF(I1472=0,0,IF(J1472&gt;=RFM_Method!$D$25,5,IF(J1472&gt;=RFM_Method!$D$24,4,IF(J1472&gt;=RFM_Method!$D$23,3,IF(J1472&gt;=RFM_Method!$D$22,2,1)))))</f>
        <v>0</v>
      </c>
      <c r="N1472" s="38" t="str">
        <f t="shared" si="66"/>
        <v>000</v>
      </c>
      <c r="O1472" s="38">
        <f t="shared" si="67"/>
        <v>0</v>
      </c>
      <c r="P1472" s="38">
        <f t="shared" si="68"/>
        <v>0</v>
      </c>
      <c r="Q1472" s="12" t="str">
        <f>IF(I1472=0,"Never Recharged",INDEX(RFM_Method!$C$32:$G$36,6-K1472,P1472))</f>
        <v>Never Recharged</v>
      </c>
      <c r="R1472" s="39">
        <f>SUMIFS(Raw_DataUsage!$D$2:$D$5001,Raw_DataUsage!$B$2:$B$5001,A1472)/1024</f>
        <v>0.46840820312499998</v>
      </c>
      <c r="S1472" s="40">
        <f>SUMIFS(Raw_Calls!$D$2:$D$5001,Raw_Calls!$B$2:$B$5001,A1472)/60</f>
        <v>35.25</v>
      </c>
      <c r="T1472" s="38" t="str">
        <f>IF(COUNTIFS(Raw_Subscriptions!$B$2:$B$3001,A1472,Raw_Subscriptions!$F$2:$F$3001,"Active")&gt;0,"Yes","No")</f>
        <v>No</v>
      </c>
    </row>
    <row r="1473" spans="1:20" x14ac:dyDescent="0.3">
      <c r="A1473" s="13" t="str">
        <f>Raw_Customers!A1470</f>
        <v>C001469</v>
      </c>
      <c r="B1473" s="13" t="str">
        <f>Raw_Customers!B1470</f>
        <v>Priya Khan</v>
      </c>
      <c r="C1473" s="13" t="str">
        <f>Raw_Customers!E1470</f>
        <v>Pune</v>
      </c>
      <c r="D1473" s="13" t="str">
        <f>Raw_Customers!F1470</f>
        <v>UP East</v>
      </c>
      <c r="E1473" s="13" t="str">
        <f>Raw_Customers!H1470</f>
        <v>Active</v>
      </c>
      <c r="F1473" s="35">
        <f>Raw_Customers!G1470</f>
        <v>45909</v>
      </c>
      <c r="G1473" s="36">
        <f>IF(I1473=0,"",INT(_xlfn.MAXIFS(Raw_Recharges!$D$2:$D$3001,Raw_Recharges!$B$2:$B$3001,A1473)))</f>
        <v>45952</v>
      </c>
      <c r="H1473" s="12">
        <f>IF(I1473=0,"",RFM_Method!$C$5-G1473)</f>
        <v>102</v>
      </c>
      <c r="I1473" s="12">
        <f>COUNTIFS(Raw_Recharges!$B$2:$B$3001,A1473)</f>
        <v>1</v>
      </c>
      <c r="J1473" s="37">
        <f>IF(I1473=0,"",SUMIFS(Raw_Recharges!$E$2:$E$3001,Raw_Recharges!$B$2:$B$3001,A1473))</f>
        <v>479</v>
      </c>
      <c r="K1473" s="38">
        <f>IF(I1473=0,0,IF(H1473&lt;=RFM_Method!$C$22,5,IF(H1473&lt;=RFM_Method!$C$23,4,IF(H1473&lt;=RFM_Method!$C$24,3,IF(H1473&lt;=RFM_Method!$C$25,2,1)))))</f>
        <v>3</v>
      </c>
      <c r="L1473" s="38">
        <f>IF(I1473=0,0,IF(I1473&gt;=RFM_Method!$E$22,5,IF(I1473&gt;=RFM_Method!$E$23,4,IF(I1473&gt;=RFM_Method!$E$24,3,IF(I1473&gt;=RFM_Method!$E$25,2,1)))))</f>
        <v>1</v>
      </c>
      <c r="M1473" s="38">
        <f>IF(I1473=0,0,IF(J1473&gt;=RFM_Method!$D$25,5,IF(J1473&gt;=RFM_Method!$D$24,4,IF(J1473&gt;=RFM_Method!$D$23,3,IF(J1473&gt;=RFM_Method!$D$22,2,1)))))</f>
        <v>2</v>
      </c>
      <c r="N1473" s="38" t="str">
        <f t="shared" si="66"/>
        <v>312</v>
      </c>
      <c r="O1473" s="38">
        <f t="shared" si="67"/>
        <v>6</v>
      </c>
      <c r="P1473" s="38">
        <f t="shared" si="68"/>
        <v>2</v>
      </c>
      <c r="Q1473" s="12" t="str">
        <f>IF(I1473=0,"Never Recharged",INDEX(RFM_Method!$C$32:$G$36,6-K1473,P1473))</f>
        <v>Need Attention</v>
      </c>
      <c r="R1473" s="39">
        <f>SUMIFS(Raw_DataUsage!$D$2:$D$5001,Raw_DataUsage!$B$2:$B$5001,A1473)/1024</f>
        <v>1.6145117187500002</v>
      </c>
      <c r="S1473" s="40">
        <f>SUMIFS(Raw_Calls!$D$2:$D$5001,Raw_Calls!$B$2:$B$5001,A1473)/60</f>
        <v>40.450000000000003</v>
      </c>
      <c r="T1473" s="38" t="str">
        <f>IF(COUNTIFS(Raw_Subscriptions!$B$2:$B$3001,A1473,Raw_Subscriptions!$F$2:$F$3001,"Active")&gt;0,"Yes","No")</f>
        <v>No</v>
      </c>
    </row>
    <row r="1474" spans="1:20" x14ac:dyDescent="0.3">
      <c r="A1474" s="13" t="str">
        <f>Raw_Customers!A1471</f>
        <v>C001470</v>
      </c>
      <c r="B1474" s="13" t="str">
        <f>Raw_Customers!B1471</f>
        <v>Suresh Khan</v>
      </c>
      <c r="C1474" s="13" t="str">
        <f>Raw_Customers!E1471</f>
        <v>Pune</v>
      </c>
      <c r="D1474" s="13" t="str">
        <f>Raw_Customers!F1471</f>
        <v>Mumbai</v>
      </c>
      <c r="E1474" s="13" t="str">
        <f>Raw_Customers!H1471</f>
        <v>Inactive</v>
      </c>
      <c r="F1474" s="35">
        <f>Raw_Customers!G1471</f>
        <v>44670</v>
      </c>
      <c r="G1474" s="36">
        <f>IF(I1474=0,"",INT(_xlfn.MAXIFS(Raw_Recharges!$D$2:$D$3001,Raw_Recharges!$B$2:$B$3001,A1474)))</f>
        <v>45895</v>
      </c>
      <c r="H1474" s="12">
        <f>IF(I1474=0,"",RFM_Method!$C$5-G1474)</f>
        <v>159</v>
      </c>
      <c r="I1474" s="12">
        <f>COUNTIFS(Raw_Recharges!$B$2:$B$3001,A1474)</f>
        <v>2</v>
      </c>
      <c r="J1474" s="37">
        <f>IF(I1474=0,"",SUMIFS(Raw_Recharges!$E$2:$E$3001,Raw_Recharges!$B$2:$B$3001,A1474))</f>
        <v>998</v>
      </c>
      <c r="K1474" s="38">
        <f>IF(I1474=0,0,IF(H1474&lt;=RFM_Method!$C$22,5,IF(H1474&lt;=RFM_Method!$C$23,4,IF(H1474&lt;=RFM_Method!$C$24,3,IF(H1474&lt;=RFM_Method!$C$25,2,1)))))</f>
        <v>2</v>
      </c>
      <c r="L1474" s="38">
        <f>IF(I1474=0,0,IF(I1474&gt;=RFM_Method!$E$22,5,IF(I1474&gt;=RFM_Method!$E$23,4,IF(I1474&gt;=RFM_Method!$E$24,3,IF(I1474&gt;=RFM_Method!$E$25,2,1)))))</f>
        <v>2</v>
      </c>
      <c r="M1474" s="38">
        <f>IF(I1474=0,0,IF(J1474&gt;=RFM_Method!$D$25,5,IF(J1474&gt;=RFM_Method!$D$24,4,IF(J1474&gt;=RFM_Method!$D$23,3,IF(J1474&gt;=RFM_Method!$D$22,2,1)))))</f>
        <v>3</v>
      </c>
      <c r="N1474" s="38" t="str">
        <f t="shared" si="66"/>
        <v>223</v>
      </c>
      <c r="O1474" s="38">
        <f t="shared" si="67"/>
        <v>7</v>
      </c>
      <c r="P1474" s="38">
        <f t="shared" si="68"/>
        <v>3</v>
      </c>
      <c r="Q1474" s="12" t="str">
        <f>IF(I1474=0,"Never Recharged",INDEX(RFM_Method!$C$32:$G$36,6-K1474,P1474))</f>
        <v>At Risk</v>
      </c>
      <c r="R1474" s="39">
        <f>SUMIFS(Raw_DataUsage!$D$2:$D$5001,Raw_DataUsage!$B$2:$B$5001,A1474)/1024</f>
        <v>3.7015234375000001</v>
      </c>
      <c r="S1474" s="40">
        <f>SUMIFS(Raw_Calls!$D$2:$D$5001,Raw_Calls!$B$2:$B$5001,A1474)/60</f>
        <v>33.299999999999997</v>
      </c>
      <c r="T1474" s="38" t="str">
        <f>IF(COUNTIFS(Raw_Subscriptions!$B$2:$B$3001,A1474,Raw_Subscriptions!$F$2:$F$3001,"Active")&gt;0,"Yes","No")</f>
        <v>No</v>
      </c>
    </row>
    <row r="1475" spans="1:20" x14ac:dyDescent="0.3">
      <c r="A1475" s="13" t="str">
        <f>Raw_Customers!A1472</f>
        <v>C001471</v>
      </c>
      <c r="B1475" s="13" t="str">
        <f>Raw_Customers!B1472</f>
        <v>Rahul Jha</v>
      </c>
      <c r="C1475" s="13" t="str">
        <f>Raw_Customers!E1472</f>
        <v>Hyderabad</v>
      </c>
      <c r="D1475" s="13" t="str">
        <f>Raw_Customers!F1472</f>
        <v>UP East</v>
      </c>
      <c r="E1475" s="13" t="str">
        <f>Raw_Customers!H1472</f>
        <v>Active</v>
      </c>
      <c r="F1475" s="35">
        <f>Raw_Customers!G1472</f>
        <v>45292</v>
      </c>
      <c r="G1475" s="36">
        <f>IF(I1475=0,"",INT(_xlfn.MAXIFS(Raw_Recharges!$D$2:$D$3001,Raw_Recharges!$B$2:$B$3001,A1475)))</f>
        <v>45998</v>
      </c>
      <c r="H1475" s="12">
        <f>IF(I1475=0,"",RFM_Method!$C$5-G1475)</f>
        <v>56</v>
      </c>
      <c r="I1475" s="12">
        <f>COUNTIFS(Raw_Recharges!$B$2:$B$3001,A1475)</f>
        <v>2</v>
      </c>
      <c r="J1475" s="37">
        <f>IF(I1475=0,"",SUMIFS(Raw_Recharges!$E$2:$E$3001,Raw_Recharges!$B$2:$B$3001,A1475))</f>
        <v>247</v>
      </c>
      <c r="K1475" s="38">
        <f>IF(I1475=0,0,IF(H1475&lt;=RFM_Method!$C$22,5,IF(H1475&lt;=RFM_Method!$C$23,4,IF(H1475&lt;=RFM_Method!$C$24,3,IF(H1475&lt;=RFM_Method!$C$25,2,1)))))</f>
        <v>4</v>
      </c>
      <c r="L1475" s="38">
        <f>IF(I1475=0,0,IF(I1475&gt;=RFM_Method!$E$22,5,IF(I1475&gt;=RFM_Method!$E$23,4,IF(I1475&gt;=RFM_Method!$E$24,3,IF(I1475&gt;=RFM_Method!$E$25,2,1)))))</f>
        <v>2</v>
      </c>
      <c r="M1475" s="38">
        <f>IF(I1475=0,0,IF(J1475&gt;=RFM_Method!$D$25,5,IF(J1475&gt;=RFM_Method!$D$24,4,IF(J1475&gt;=RFM_Method!$D$23,3,IF(J1475&gt;=RFM_Method!$D$22,2,1)))))</f>
        <v>1</v>
      </c>
      <c r="N1475" s="38" t="str">
        <f t="shared" si="66"/>
        <v>421</v>
      </c>
      <c r="O1475" s="38">
        <f t="shared" si="67"/>
        <v>7</v>
      </c>
      <c r="P1475" s="38">
        <f t="shared" si="68"/>
        <v>2</v>
      </c>
      <c r="Q1475" s="12" t="str">
        <f>IF(I1475=0,"Never Recharged",INDEX(RFM_Method!$C$32:$G$36,6-K1475,P1475))</f>
        <v>Potential Loyalist</v>
      </c>
      <c r="R1475" s="39">
        <f>SUMIFS(Raw_DataUsage!$D$2:$D$5001,Raw_DataUsage!$B$2:$B$5001,A1475)/1024</f>
        <v>3.8224804687500002</v>
      </c>
      <c r="S1475" s="40">
        <f>SUMIFS(Raw_Calls!$D$2:$D$5001,Raw_Calls!$B$2:$B$5001,A1475)/60</f>
        <v>89.5</v>
      </c>
      <c r="T1475" s="38" t="str">
        <f>IF(COUNTIFS(Raw_Subscriptions!$B$2:$B$3001,A1475,Raw_Subscriptions!$F$2:$F$3001,"Active")&gt;0,"Yes","No")</f>
        <v>Yes</v>
      </c>
    </row>
    <row r="1476" spans="1:20" x14ac:dyDescent="0.3">
      <c r="A1476" s="13" t="str">
        <f>Raw_Customers!A1473</f>
        <v>C001472</v>
      </c>
      <c r="B1476" s="13" t="str">
        <f>Raw_Customers!B1473</f>
        <v>Priya Yadav</v>
      </c>
      <c r="C1476" s="13" t="str">
        <f>Raw_Customers!E1473</f>
        <v>Hyderabad</v>
      </c>
      <c r="D1476" s="13" t="str">
        <f>Raw_Customers!F1473</f>
        <v>Telangana</v>
      </c>
      <c r="E1476" s="13" t="str">
        <f>Raw_Customers!H1473</f>
        <v>Inactive</v>
      </c>
      <c r="F1476" s="35">
        <f>Raw_Customers!G1473</f>
        <v>45515</v>
      </c>
      <c r="G1476" s="36">
        <f>IF(I1476=0,"",INT(_xlfn.MAXIFS(Raw_Recharges!$D$2:$D$3001,Raw_Recharges!$B$2:$B$3001,A1476)))</f>
        <v>46026</v>
      </c>
      <c r="H1476" s="12">
        <f>IF(I1476=0,"",RFM_Method!$C$5-G1476)</f>
        <v>28</v>
      </c>
      <c r="I1476" s="12">
        <f>COUNTIFS(Raw_Recharges!$B$2:$B$3001,A1476)</f>
        <v>3</v>
      </c>
      <c r="J1476" s="37">
        <f>IF(I1476=0,"",SUMIFS(Raw_Recharges!$E$2:$E$3001,Raw_Recharges!$B$2:$B$3001,A1476))</f>
        <v>3597</v>
      </c>
      <c r="K1476" s="38">
        <f>IF(I1476=0,0,IF(H1476&lt;=RFM_Method!$C$22,5,IF(H1476&lt;=RFM_Method!$C$23,4,IF(H1476&lt;=RFM_Method!$C$24,3,IF(H1476&lt;=RFM_Method!$C$25,2,1)))))</f>
        <v>5</v>
      </c>
      <c r="L1476" s="38">
        <f>IF(I1476=0,0,IF(I1476&gt;=RFM_Method!$E$22,5,IF(I1476&gt;=RFM_Method!$E$23,4,IF(I1476&gt;=RFM_Method!$E$24,3,IF(I1476&gt;=RFM_Method!$E$25,2,1)))))</f>
        <v>3</v>
      </c>
      <c r="M1476" s="38">
        <f>IF(I1476=0,0,IF(J1476&gt;=RFM_Method!$D$25,5,IF(J1476&gt;=RFM_Method!$D$24,4,IF(J1476&gt;=RFM_Method!$D$23,3,IF(J1476&gt;=RFM_Method!$D$22,2,1)))))</f>
        <v>5</v>
      </c>
      <c r="N1476" s="38" t="str">
        <f t="shared" si="66"/>
        <v>535</v>
      </c>
      <c r="O1476" s="38">
        <f t="shared" si="67"/>
        <v>13</v>
      </c>
      <c r="P1476" s="38">
        <f t="shared" si="68"/>
        <v>4</v>
      </c>
      <c r="Q1476" s="12" t="str">
        <f>IF(I1476=0,"Never Recharged",INDEX(RFM_Method!$C$32:$G$36,6-K1476,P1476))</f>
        <v>Loyal Customers</v>
      </c>
      <c r="R1476" s="39">
        <f>SUMIFS(Raw_DataUsage!$D$2:$D$5001,Raw_DataUsage!$B$2:$B$5001,A1476)/1024</f>
        <v>0</v>
      </c>
      <c r="S1476" s="40">
        <f>SUMIFS(Raw_Calls!$D$2:$D$5001,Raw_Calls!$B$2:$B$5001,A1476)/60</f>
        <v>17.166666666666668</v>
      </c>
      <c r="T1476" s="38" t="str">
        <f>IF(COUNTIFS(Raw_Subscriptions!$B$2:$B$3001,A1476,Raw_Subscriptions!$F$2:$F$3001,"Active")&gt;0,"Yes","No")</f>
        <v>Yes</v>
      </c>
    </row>
    <row r="1477" spans="1:20" x14ac:dyDescent="0.3">
      <c r="A1477" s="13" t="str">
        <f>Raw_Customers!A1474</f>
        <v>C001473</v>
      </c>
      <c r="B1477" s="13" t="str">
        <f>Raw_Customers!B1474</f>
        <v>Anita Gupta</v>
      </c>
      <c r="C1477" s="13" t="str">
        <f>Raw_Customers!E1474</f>
        <v>Hyderabad</v>
      </c>
      <c r="D1477" s="13" t="str">
        <f>Raw_Customers!F1474</f>
        <v>Maharashtra</v>
      </c>
      <c r="E1477" s="13" t="str">
        <f>Raw_Customers!H1474</f>
        <v>Active</v>
      </c>
      <c r="F1477" s="35">
        <f>Raw_Customers!G1474</f>
        <v>44566</v>
      </c>
      <c r="G1477" s="36">
        <f>IF(I1477=0,"",INT(_xlfn.MAXIFS(Raw_Recharges!$D$2:$D$3001,Raw_Recharges!$B$2:$B$3001,A1477)))</f>
        <v>45881</v>
      </c>
      <c r="H1477" s="12">
        <f>IF(I1477=0,"",RFM_Method!$C$5-G1477)</f>
        <v>173</v>
      </c>
      <c r="I1477" s="12">
        <f>COUNTIFS(Raw_Recharges!$B$2:$B$3001,A1477)</f>
        <v>2</v>
      </c>
      <c r="J1477" s="37">
        <f>IF(I1477=0,"",SUMIFS(Raw_Recharges!$E$2:$E$3001,Raw_Recharges!$B$2:$B$3001,A1477))</f>
        <v>765</v>
      </c>
      <c r="K1477" s="38">
        <f>IF(I1477=0,0,IF(H1477&lt;=RFM_Method!$C$22,5,IF(H1477&lt;=RFM_Method!$C$23,4,IF(H1477&lt;=RFM_Method!$C$24,3,IF(H1477&lt;=RFM_Method!$C$25,2,1)))))</f>
        <v>2</v>
      </c>
      <c r="L1477" s="38">
        <f>IF(I1477=0,0,IF(I1477&gt;=RFM_Method!$E$22,5,IF(I1477&gt;=RFM_Method!$E$23,4,IF(I1477&gt;=RFM_Method!$E$24,3,IF(I1477&gt;=RFM_Method!$E$25,2,1)))))</f>
        <v>2</v>
      </c>
      <c r="M1477" s="38">
        <f>IF(I1477=0,0,IF(J1477&gt;=RFM_Method!$D$25,5,IF(J1477&gt;=RFM_Method!$D$24,4,IF(J1477&gt;=RFM_Method!$D$23,3,IF(J1477&gt;=RFM_Method!$D$22,2,1)))))</f>
        <v>3</v>
      </c>
      <c r="N1477" s="38" t="str">
        <f t="shared" ref="N1477:N1540" si="69">K1477&amp;L1477&amp;M1477</f>
        <v>223</v>
      </c>
      <c r="O1477" s="38">
        <f t="shared" ref="O1477:O1540" si="70">K1477+L1477+M1477</f>
        <v>7</v>
      </c>
      <c r="P1477" s="38">
        <f t="shared" ref="P1477:P1540" si="71">IF(I1477=0,0,ROUND((L1477+M1477)/2,0))</f>
        <v>3</v>
      </c>
      <c r="Q1477" s="12" t="str">
        <f>IF(I1477=0,"Never Recharged",INDEX(RFM_Method!$C$32:$G$36,6-K1477,P1477))</f>
        <v>At Risk</v>
      </c>
      <c r="R1477" s="39">
        <f>SUMIFS(Raw_DataUsage!$D$2:$D$5001,Raw_DataUsage!$B$2:$B$5001,A1477)/1024</f>
        <v>6.2756933593749986</v>
      </c>
      <c r="S1477" s="40">
        <f>SUMIFS(Raw_Calls!$D$2:$D$5001,Raw_Calls!$B$2:$B$5001,A1477)/60</f>
        <v>44.416666666666664</v>
      </c>
      <c r="T1477" s="38" t="str">
        <f>IF(COUNTIFS(Raw_Subscriptions!$B$2:$B$3001,A1477,Raw_Subscriptions!$F$2:$F$3001,"Active")&gt;0,"Yes","No")</f>
        <v>No</v>
      </c>
    </row>
    <row r="1478" spans="1:20" x14ac:dyDescent="0.3">
      <c r="A1478" s="13" t="str">
        <f>Raw_Customers!A1475</f>
        <v>C001474</v>
      </c>
      <c r="B1478" s="13" t="str">
        <f>Raw_Customers!B1475</f>
        <v>Anita Singh</v>
      </c>
      <c r="C1478" s="13" t="str">
        <f>Raw_Customers!E1475</f>
        <v>Chennai</v>
      </c>
      <c r="D1478" s="13" t="str">
        <f>Raw_Customers!F1475</f>
        <v>Karnataka</v>
      </c>
      <c r="E1478" s="13" t="str">
        <f>Raw_Customers!H1475</f>
        <v>Active</v>
      </c>
      <c r="F1478" s="35">
        <f>Raw_Customers!G1475</f>
        <v>45295</v>
      </c>
      <c r="G1478" s="36">
        <f>IF(I1478=0,"",INT(_xlfn.MAXIFS(Raw_Recharges!$D$2:$D$3001,Raw_Recharges!$B$2:$B$3001,A1478)))</f>
        <v>45734</v>
      </c>
      <c r="H1478" s="12">
        <f>IF(I1478=0,"",RFM_Method!$C$5-G1478)</f>
        <v>320</v>
      </c>
      <c r="I1478" s="12">
        <f>COUNTIFS(Raw_Recharges!$B$2:$B$3001,A1478)</f>
        <v>1</v>
      </c>
      <c r="J1478" s="37">
        <f>IF(I1478=0,"",SUMIFS(Raw_Recharges!$E$2:$E$3001,Raw_Recharges!$B$2:$B$3001,A1478))</f>
        <v>666</v>
      </c>
      <c r="K1478" s="38">
        <f>IF(I1478=0,0,IF(H1478&lt;=RFM_Method!$C$22,5,IF(H1478&lt;=RFM_Method!$C$23,4,IF(H1478&lt;=RFM_Method!$C$24,3,IF(H1478&lt;=RFM_Method!$C$25,2,1)))))</f>
        <v>1</v>
      </c>
      <c r="L1478" s="38">
        <f>IF(I1478=0,0,IF(I1478&gt;=RFM_Method!$E$22,5,IF(I1478&gt;=RFM_Method!$E$23,4,IF(I1478&gt;=RFM_Method!$E$24,3,IF(I1478&gt;=RFM_Method!$E$25,2,1)))))</f>
        <v>1</v>
      </c>
      <c r="M1478" s="38">
        <f>IF(I1478=0,0,IF(J1478&gt;=RFM_Method!$D$25,5,IF(J1478&gt;=RFM_Method!$D$24,4,IF(J1478&gt;=RFM_Method!$D$23,3,IF(J1478&gt;=RFM_Method!$D$22,2,1)))))</f>
        <v>3</v>
      </c>
      <c r="N1478" s="38" t="str">
        <f t="shared" si="69"/>
        <v>113</v>
      </c>
      <c r="O1478" s="38">
        <f t="shared" si="70"/>
        <v>5</v>
      </c>
      <c r="P1478" s="38">
        <f t="shared" si="71"/>
        <v>2</v>
      </c>
      <c r="Q1478" s="12" t="str">
        <f>IF(I1478=0,"Never Recharged",INDEX(RFM_Method!$C$32:$G$36,6-K1478,P1478))</f>
        <v>Hibernating</v>
      </c>
      <c r="R1478" s="39">
        <f>SUMIFS(Raw_DataUsage!$D$2:$D$5001,Raw_DataUsage!$B$2:$B$5001,A1478)/1024</f>
        <v>1.122080078125</v>
      </c>
      <c r="S1478" s="40">
        <f>SUMIFS(Raw_Calls!$D$2:$D$5001,Raw_Calls!$B$2:$B$5001,A1478)/60</f>
        <v>124.58333333333333</v>
      </c>
      <c r="T1478" s="38" t="str">
        <f>IF(COUNTIFS(Raw_Subscriptions!$B$2:$B$3001,A1478,Raw_Subscriptions!$F$2:$F$3001,"Active")&gt;0,"Yes","No")</f>
        <v>Yes</v>
      </c>
    </row>
    <row r="1479" spans="1:20" x14ac:dyDescent="0.3">
      <c r="A1479" s="13" t="str">
        <f>Raw_Customers!A1476</f>
        <v>C001475</v>
      </c>
      <c r="B1479" s="13" t="str">
        <f>Raw_Customers!B1476</f>
        <v>Anita Patel</v>
      </c>
      <c r="C1479" s="13" t="str">
        <f>Raw_Customers!E1476</f>
        <v>Bangalore</v>
      </c>
      <c r="D1479" s="13" t="str">
        <f>Raw_Customers!F1476</f>
        <v>Maharashtra</v>
      </c>
      <c r="E1479" s="13" t="str">
        <f>Raw_Customers!H1476</f>
        <v>Inactive</v>
      </c>
      <c r="F1479" s="35">
        <f>Raw_Customers!G1476</f>
        <v>44335</v>
      </c>
      <c r="G1479" s="36">
        <f>IF(I1479=0,"",INT(_xlfn.MAXIFS(Raw_Recharges!$D$2:$D$3001,Raw_Recharges!$B$2:$B$3001,A1479)))</f>
        <v>45749</v>
      </c>
      <c r="H1479" s="12">
        <f>IF(I1479=0,"",RFM_Method!$C$5-G1479)</f>
        <v>305</v>
      </c>
      <c r="I1479" s="12">
        <f>COUNTIFS(Raw_Recharges!$B$2:$B$3001,A1479)</f>
        <v>1</v>
      </c>
      <c r="J1479" s="37">
        <f>IF(I1479=0,"",SUMIFS(Raw_Recharges!$E$2:$E$3001,Raw_Recharges!$B$2:$B$3001,A1479))</f>
        <v>99</v>
      </c>
      <c r="K1479" s="38">
        <f>IF(I1479=0,0,IF(H1479&lt;=RFM_Method!$C$22,5,IF(H1479&lt;=RFM_Method!$C$23,4,IF(H1479&lt;=RFM_Method!$C$24,3,IF(H1479&lt;=RFM_Method!$C$25,2,1)))))</f>
        <v>1</v>
      </c>
      <c r="L1479" s="38">
        <f>IF(I1479=0,0,IF(I1479&gt;=RFM_Method!$E$22,5,IF(I1479&gt;=RFM_Method!$E$23,4,IF(I1479&gt;=RFM_Method!$E$24,3,IF(I1479&gt;=RFM_Method!$E$25,2,1)))))</f>
        <v>1</v>
      </c>
      <c r="M1479" s="38">
        <f>IF(I1479=0,0,IF(J1479&gt;=RFM_Method!$D$25,5,IF(J1479&gt;=RFM_Method!$D$24,4,IF(J1479&gt;=RFM_Method!$D$23,3,IF(J1479&gt;=RFM_Method!$D$22,2,1)))))</f>
        <v>1</v>
      </c>
      <c r="N1479" s="38" t="str">
        <f t="shared" si="69"/>
        <v>111</v>
      </c>
      <c r="O1479" s="38">
        <f t="shared" si="70"/>
        <v>3</v>
      </c>
      <c r="P1479" s="38">
        <f t="shared" si="71"/>
        <v>1</v>
      </c>
      <c r="Q1479" s="12" t="str">
        <f>IF(I1479=0,"Never Recharged",INDEX(RFM_Method!$C$32:$G$36,6-K1479,P1479))</f>
        <v>Lost</v>
      </c>
      <c r="R1479" s="39">
        <f>SUMIFS(Raw_DataUsage!$D$2:$D$5001,Raw_DataUsage!$B$2:$B$5001,A1479)/1024</f>
        <v>2.6855761718749998</v>
      </c>
      <c r="S1479" s="40">
        <f>SUMIFS(Raw_Calls!$D$2:$D$5001,Raw_Calls!$B$2:$B$5001,A1479)/60</f>
        <v>40.416666666666664</v>
      </c>
      <c r="T1479" s="38" t="str">
        <f>IF(COUNTIFS(Raw_Subscriptions!$B$2:$B$3001,A1479,Raw_Subscriptions!$F$2:$F$3001,"Active")&gt;0,"Yes","No")</f>
        <v>No</v>
      </c>
    </row>
    <row r="1480" spans="1:20" x14ac:dyDescent="0.3">
      <c r="A1480" s="13" t="str">
        <f>Raw_Customers!A1477</f>
        <v>C001476</v>
      </c>
      <c r="B1480" s="13" t="str">
        <f>Raw_Customers!B1477</f>
        <v>Rahul Patel</v>
      </c>
      <c r="C1480" s="13" t="str">
        <f>Raw_Customers!E1477</f>
        <v>Chennai</v>
      </c>
      <c r="D1480" s="13" t="str">
        <f>Raw_Customers!F1477</f>
        <v>Punjab</v>
      </c>
      <c r="E1480" s="13" t="str">
        <f>Raw_Customers!H1477</f>
        <v>Active</v>
      </c>
      <c r="F1480" s="35">
        <f>Raw_Customers!G1477</f>
        <v>44369</v>
      </c>
      <c r="G1480" s="36">
        <f>IF(I1480=0,"",INT(_xlfn.MAXIFS(Raw_Recharges!$D$2:$D$3001,Raw_Recharges!$B$2:$B$3001,A1480)))</f>
        <v>46028</v>
      </c>
      <c r="H1480" s="12">
        <f>IF(I1480=0,"",RFM_Method!$C$5-G1480)</f>
        <v>26</v>
      </c>
      <c r="I1480" s="12">
        <f>COUNTIFS(Raw_Recharges!$B$2:$B$3001,A1480)</f>
        <v>3</v>
      </c>
      <c r="J1480" s="37">
        <f>IF(I1480=0,"",SUMIFS(Raw_Recharges!$E$2:$E$3001,Raw_Recharges!$B$2:$B$3001,A1480))</f>
        <v>3397</v>
      </c>
      <c r="K1480" s="38">
        <f>IF(I1480=0,0,IF(H1480&lt;=RFM_Method!$C$22,5,IF(H1480&lt;=RFM_Method!$C$23,4,IF(H1480&lt;=RFM_Method!$C$24,3,IF(H1480&lt;=RFM_Method!$C$25,2,1)))))</f>
        <v>5</v>
      </c>
      <c r="L1480" s="38">
        <f>IF(I1480=0,0,IF(I1480&gt;=RFM_Method!$E$22,5,IF(I1480&gt;=RFM_Method!$E$23,4,IF(I1480&gt;=RFM_Method!$E$24,3,IF(I1480&gt;=RFM_Method!$E$25,2,1)))))</f>
        <v>3</v>
      </c>
      <c r="M1480" s="38">
        <f>IF(I1480=0,0,IF(J1480&gt;=RFM_Method!$D$25,5,IF(J1480&gt;=RFM_Method!$D$24,4,IF(J1480&gt;=RFM_Method!$D$23,3,IF(J1480&gt;=RFM_Method!$D$22,2,1)))))</f>
        <v>5</v>
      </c>
      <c r="N1480" s="38" t="str">
        <f t="shared" si="69"/>
        <v>535</v>
      </c>
      <c r="O1480" s="38">
        <f t="shared" si="70"/>
        <v>13</v>
      </c>
      <c r="P1480" s="38">
        <f t="shared" si="71"/>
        <v>4</v>
      </c>
      <c r="Q1480" s="12" t="str">
        <f>IF(I1480=0,"Never Recharged",INDEX(RFM_Method!$C$32:$G$36,6-K1480,P1480))</f>
        <v>Loyal Customers</v>
      </c>
      <c r="R1480" s="39">
        <f>SUMIFS(Raw_DataUsage!$D$2:$D$5001,Raw_DataUsage!$B$2:$B$5001,A1480)/1024</f>
        <v>3.5687109374999997</v>
      </c>
      <c r="S1480" s="40">
        <f>SUMIFS(Raw_Calls!$D$2:$D$5001,Raw_Calls!$B$2:$B$5001,A1480)/60</f>
        <v>11.883333333333333</v>
      </c>
      <c r="T1480" s="38" t="str">
        <f>IF(COUNTIFS(Raw_Subscriptions!$B$2:$B$3001,A1480,Raw_Subscriptions!$F$2:$F$3001,"Active")&gt;0,"Yes","No")</f>
        <v>Yes</v>
      </c>
    </row>
    <row r="1481" spans="1:20" x14ac:dyDescent="0.3">
      <c r="A1481" s="13" t="str">
        <f>Raw_Customers!A1478</f>
        <v>C001477</v>
      </c>
      <c r="B1481" s="13" t="str">
        <f>Raw_Customers!B1478</f>
        <v>Vikram Mishra</v>
      </c>
      <c r="C1481" s="13" t="str">
        <f>Raw_Customers!E1478</f>
        <v>Delhi</v>
      </c>
      <c r="D1481" s="13" t="str">
        <f>Raw_Customers!F1478</f>
        <v>Punjab</v>
      </c>
      <c r="E1481" s="13" t="str">
        <f>Raw_Customers!H1478</f>
        <v>Inactive</v>
      </c>
      <c r="F1481" s="35">
        <f>Raw_Customers!G1478</f>
        <v>45494</v>
      </c>
      <c r="G1481" s="36" t="str">
        <f>IF(I1481=0,"",INT(_xlfn.MAXIFS(Raw_Recharges!$D$2:$D$3001,Raw_Recharges!$B$2:$B$3001,A1481)))</f>
        <v/>
      </c>
      <c r="H1481" s="12" t="str">
        <f>IF(I1481=0,"",RFM_Method!$C$5-G1481)</f>
        <v/>
      </c>
      <c r="I1481" s="12">
        <f>COUNTIFS(Raw_Recharges!$B$2:$B$3001,A1481)</f>
        <v>0</v>
      </c>
      <c r="J1481" s="37" t="str">
        <f>IF(I1481=0,"",SUMIFS(Raw_Recharges!$E$2:$E$3001,Raw_Recharges!$B$2:$B$3001,A1481))</f>
        <v/>
      </c>
      <c r="K1481" s="38">
        <f>IF(I1481=0,0,IF(H1481&lt;=RFM_Method!$C$22,5,IF(H1481&lt;=RFM_Method!$C$23,4,IF(H1481&lt;=RFM_Method!$C$24,3,IF(H1481&lt;=RFM_Method!$C$25,2,1)))))</f>
        <v>0</v>
      </c>
      <c r="L1481" s="38">
        <f>IF(I1481=0,0,IF(I1481&gt;=RFM_Method!$E$22,5,IF(I1481&gt;=RFM_Method!$E$23,4,IF(I1481&gt;=RFM_Method!$E$24,3,IF(I1481&gt;=RFM_Method!$E$25,2,1)))))</f>
        <v>0</v>
      </c>
      <c r="M1481" s="38">
        <f>IF(I1481=0,0,IF(J1481&gt;=RFM_Method!$D$25,5,IF(J1481&gt;=RFM_Method!$D$24,4,IF(J1481&gt;=RFM_Method!$D$23,3,IF(J1481&gt;=RFM_Method!$D$22,2,1)))))</f>
        <v>0</v>
      </c>
      <c r="N1481" s="38" t="str">
        <f t="shared" si="69"/>
        <v>000</v>
      </c>
      <c r="O1481" s="38">
        <f t="shared" si="70"/>
        <v>0</v>
      </c>
      <c r="P1481" s="38">
        <f t="shared" si="71"/>
        <v>0</v>
      </c>
      <c r="Q1481" s="12" t="str">
        <f>IF(I1481=0,"Never Recharged",INDEX(RFM_Method!$C$32:$G$36,6-K1481,P1481))</f>
        <v>Never Recharged</v>
      </c>
      <c r="R1481" s="39">
        <f>SUMIFS(Raw_DataUsage!$D$2:$D$5001,Raw_DataUsage!$B$2:$B$5001,A1481)/1024</f>
        <v>2.8869042968750001</v>
      </c>
      <c r="S1481" s="40">
        <f>SUMIFS(Raw_Calls!$D$2:$D$5001,Raw_Calls!$B$2:$B$5001,A1481)/60</f>
        <v>89.5</v>
      </c>
      <c r="T1481" s="38" t="str">
        <f>IF(COUNTIFS(Raw_Subscriptions!$B$2:$B$3001,A1481,Raw_Subscriptions!$F$2:$F$3001,"Active")&gt;0,"Yes","No")</f>
        <v>No</v>
      </c>
    </row>
    <row r="1482" spans="1:20" x14ac:dyDescent="0.3">
      <c r="A1482" s="13" t="str">
        <f>Raw_Customers!A1479</f>
        <v>C001478</v>
      </c>
      <c r="B1482" s="13" t="str">
        <f>Raw_Customers!B1479</f>
        <v>Pooja Reddy</v>
      </c>
      <c r="C1482" s="13" t="str">
        <f>Raw_Customers!E1479</f>
        <v>Chennai</v>
      </c>
      <c r="D1482" s="13" t="str">
        <f>Raw_Customers!F1479</f>
        <v>Maharashtra</v>
      </c>
      <c r="E1482" s="13" t="str">
        <f>Raw_Customers!H1479</f>
        <v>Active</v>
      </c>
      <c r="F1482" s="35">
        <f>Raw_Customers!G1479</f>
        <v>44643</v>
      </c>
      <c r="G1482" s="36" t="str">
        <f>IF(I1482=0,"",INT(_xlfn.MAXIFS(Raw_Recharges!$D$2:$D$3001,Raw_Recharges!$B$2:$B$3001,A1482)))</f>
        <v/>
      </c>
      <c r="H1482" s="12" t="str">
        <f>IF(I1482=0,"",RFM_Method!$C$5-G1482)</f>
        <v/>
      </c>
      <c r="I1482" s="12">
        <f>COUNTIFS(Raw_Recharges!$B$2:$B$3001,A1482)</f>
        <v>0</v>
      </c>
      <c r="J1482" s="37" t="str">
        <f>IF(I1482=0,"",SUMIFS(Raw_Recharges!$E$2:$E$3001,Raw_Recharges!$B$2:$B$3001,A1482))</f>
        <v/>
      </c>
      <c r="K1482" s="38">
        <f>IF(I1482=0,0,IF(H1482&lt;=RFM_Method!$C$22,5,IF(H1482&lt;=RFM_Method!$C$23,4,IF(H1482&lt;=RFM_Method!$C$24,3,IF(H1482&lt;=RFM_Method!$C$25,2,1)))))</f>
        <v>0</v>
      </c>
      <c r="L1482" s="38">
        <f>IF(I1482=0,0,IF(I1482&gt;=RFM_Method!$E$22,5,IF(I1482&gt;=RFM_Method!$E$23,4,IF(I1482&gt;=RFM_Method!$E$24,3,IF(I1482&gt;=RFM_Method!$E$25,2,1)))))</f>
        <v>0</v>
      </c>
      <c r="M1482" s="38">
        <f>IF(I1482=0,0,IF(J1482&gt;=RFM_Method!$D$25,5,IF(J1482&gt;=RFM_Method!$D$24,4,IF(J1482&gt;=RFM_Method!$D$23,3,IF(J1482&gt;=RFM_Method!$D$22,2,1)))))</f>
        <v>0</v>
      </c>
      <c r="N1482" s="38" t="str">
        <f t="shared" si="69"/>
        <v>000</v>
      </c>
      <c r="O1482" s="38">
        <f t="shared" si="70"/>
        <v>0</v>
      </c>
      <c r="P1482" s="38">
        <f t="shared" si="71"/>
        <v>0</v>
      </c>
      <c r="Q1482" s="12" t="str">
        <f>IF(I1482=0,"Never Recharged",INDEX(RFM_Method!$C$32:$G$36,6-K1482,P1482))</f>
        <v>Never Recharged</v>
      </c>
      <c r="R1482" s="39">
        <f>SUMIFS(Raw_DataUsage!$D$2:$D$5001,Raw_DataUsage!$B$2:$B$5001,A1482)/1024</f>
        <v>9.188359375000001</v>
      </c>
      <c r="S1482" s="40">
        <f>SUMIFS(Raw_Calls!$D$2:$D$5001,Raw_Calls!$B$2:$B$5001,A1482)/60</f>
        <v>0</v>
      </c>
      <c r="T1482" s="38" t="str">
        <f>IF(COUNTIFS(Raw_Subscriptions!$B$2:$B$3001,A1482,Raw_Subscriptions!$F$2:$F$3001,"Active")&gt;0,"Yes","No")</f>
        <v>No</v>
      </c>
    </row>
    <row r="1483" spans="1:20" x14ac:dyDescent="0.3">
      <c r="A1483" s="13" t="str">
        <f>Raw_Customers!A1480</f>
        <v>C001479</v>
      </c>
      <c r="B1483" s="13" t="str">
        <f>Raw_Customers!B1480</f>
        <v>Suresh Jha</v>
      </c>
      <c r="C1483" s="13" t="str">
        <f>Raw_Customers!E1480</f>
        <v>Pune</v>
      </c>
      <c r="D1483" s="13" t="str">
        <f>Raw_Customers!F1480</f>
        <v>UP East</v>
      </c>
      <c r="E1483" s="13" t="str">
        <f>Raw_Customers!H1480</f>
        <v>Active</v>
      </c>
      <c r="F1483" s="35">
        <f>Raw_Customers!G1480</f>
        <v>44141</v>
      </c>
      <c r="G1483" s="36">
        <f>IF(I1483=0,"",INT(_xlfn.MAXIFS(Raw_Recharges!$D$2:$D$3001,Raw_Recharges!$B$2:$B$3001,A1483)))</f>
        <v>45750</v>
      </c>
      <c r="H1483" s="12">
        <f>IF(I1483=0,"",RFM_Method!$C$5-G1483)</f>
        <v>304</v>
      </c>
      <c r="I1483" s="12">
        <f>COUNTIFS(Raw_Recharges!$B$2:$B$3001,A1483)</f>
        <v>1</v>
      </c>
      <c r="J1483" s="37">
        <f>IF(I1483=0,"",SUMIFS(Raw_Recharges!$E$2:$E$3001,Raw_Recharges!$B$2:$B$3001,A1483))</f>
        <v>499</v>
      </c>
      <c r="K1483" s="38">
        <f>IF(I1483=0,0,IF(H1483&lt;=RFM_Method!$C$22,5,IF(H1483&lt;=RFM_Method!$C$23,4,IF(H1483&lt;=RFM_Method!$C$24,3,IF(H1483&lt;=RFM_Method!$C$25,2,1)))))</f>
        <v>1</v>
      </c>
      <c r="L1483" s="38">
        <f>IF(I1483=0,0,IF(I1483&gt;=RFM_Method!$E$22,5,IF(I1483&gt;=RFM_Method!$E$23,4,IF(I1483&gt;=RFM_Method!$E$24,3,IF(I1483&gt;=RFM_Method!$E$25,2,1)))))</f>
        <v>1</v>
      </c>
      <c r="M1483" s="38">
        <f>IF(I1483=0,0,IF(J1483&gt;=RFM_Method!$D$25,5,IF(J1483&gt;=RFM_Method!$D$24,4,IF(J1483&gt;=RFM_Method!$D$23,3,IF(J1483&gt;=RFM_Method!$D$22,2,1)))))</f>
        <v>2</v>
      </c>
      <c r="N1483" s="38" t="str">
        <f t="shared" si="69"/>
        <v>112</v>
      </c>
      <c r="O1483" s="38">
        <f t="shared" si="70"/>
        <v>4</v>
      </c>
      <c r="P1483" s="38">
        <f t="shared" si="71"/>
        <v>2</v>
      </c>
      <c r="Q1483" s="12" t="str">
        <f>IF(I1483=0,"Never Recharged",INDEX(RFM_Method!$C$32:$G$36,6-K1483,P1483))</f>
        <v>Hibernating</v>
      </c>
      <c r="R1483" s="39">
        <f>SUMIFS(Raw_DataUsage!$D$2:$D$5001,Raw_DataUsage!$B$2:$B$5001,A1483)/1024</f>
        <v>5.4028808593750002</v>
      </c>
      <c r="S1483" s="40">
        <f>SUMIFS(Raw_Calls!$D$2:$D$5001,Raw_Calls!$B$2:$B$5001,A1483)/60</f>
        <v>1.6</v>
      </c>
      <c r="T1483" s="38" t="str">
        <f>IF(COUNTIFS(Raw_Subscriptions!$B$2:$B$3001,A1483,Raw_Subscriptions!$F$2:$F$3001,"Active")&gt;0,"Yes","No")</f>
        <v>No</v>
      </c>
    </row>
    <row r="1484" spans="1:20" x14ac:dyDescent="0.3">
      <c r="A1484" s="13" t="str">
        <f>Raw_Customers!A1481</f>
        <v>C001480</v>
      </c>
      <c r="B1484" s="13" t="str">
        <f>Raw_Customers!B1481</f>
        <v>Raj Jha</v>
      </c>
      <c r="C1484" s="13" t="str">
        <f>Raw_Customers!E1481</f>
        <v>Hyderabad</v>
      </c>
      <c r="D1484" s="13" t="str">
        <f>Raw_Customers!F1481</f>
        <v>Andhra Pradesh</v>
      </c>
      <c r="E1484" s="13" t="str">
        <f>Raw_Customers!H1481</f>
        <v>Active</v>
      </c>
      <c r="F1484" s="35">
        <f>Raw_Customers!G1481</f>
        <v>44279</v>
      </c>
      <c r="G1484" s="36">
        <f>IF(I1484=0,"",INT(_xlfn.MAXIFS(Raw_Recharges!$D$2:$D$3001,Raw_Recharges!$B$2:$B$3001,A1484)))</f>
        <v>45953</v>
      </c>
      <c r="H1484" s="12">
        <f>IF(I1484=0,"",RFM_Method!$C$5-G1484)</f>
        <v>101</v>
      </c>
      <c r="I1484" s="12">
        <f>COUNTIFS(Raw_Recharges!$B$2:$B$3001,A1484)</f>
        <v>2</v>
      </c>
      <c r="J1484" s="37">
        <f>IF(I1484=0,"",SUMIFS(Raw_Recharges!$E$2:$E$3001,Raw_Recharges!$B$2:$B$3001,A1484))</f>
        <v>3665</v>
      </c>
      <c r="K1484" s="38">
        <f>IF(I1484=0,0,IF(H1484&lt;=RFM_Method!$C$22,5,IF(H1484&lt;=RFM_Method!$C$23,4,IF(H1484&lt;=RFM_Method!$C$24,3,IF(H1484&lt;=RFM_Method!$C$25,2,1)))))</f>
        <v>3</v>
      </c>
      <c r="L1484" s="38">
        <f>IF(I1484=0,0,IF(I1484&gt;=RFM_Method!$E$22,5,IF(I1484&gt;=RFM_Method!$E$23,4,IF(I1484&gt;=RFM_Method!$E$24,3,IF(I1484&gt;=RFM_Method!$E$25,2,1)))))</f>
        <v>2</v>
      </c>
      <c r="M1484" s="38">
        <f>IF(I1484=0,0,IF(J1484&gt;=RFM_Method!$D$25,5,IF(J1484&gt;=RFM_Method!$D$24,4,IF(J1484&gt;=RFM_Method!$D$23,3,IF(J1484&gt;=RFM_Method!$D$22,2,1)))))</f>
        <v>5</v>
      </c>
      <c r="N1484" s="38" t="str">
        <f t="shared" si="69"/>
        <v>325</v>
      </c>
      <c r="O1484" s="38">
        <f t="shared" si="70"/>
        <v>10</v>
      </c>
      <c r="P1484" s="38">
        <f t="shared" si="71"/>
        <v>4</v>
      </c>
      <c r="Q1484" s="12" t="str">
        <f>IF(I1484=0,"Never Recharged",INDEX(RFM_Method!$C$32:$G$36,6-K1484,P1484))</f>
        <v>Loyal Customers</v>
      </c>
      <c r="R1484" s="39">
        <f>SUMIFS(Raw_DataUsage!$D$2:$D$5001,Raw_DataUsage!$B$2:$B$5001,A1484)/1024</f>
        <v>3.0594433593750003</v>
      </c>
      <c r="S1484" s="40">
        <f>SUMIFS(Raw_Calls!$D$2:$D$5001,Raw_Calls!$B$2:$B$5001,A1484)/60</f>
        <v>54.06666666666667</v>
      </c>
      <c r="T1484" s="38" t="str">
        <f>IF(COUNTIFS(Raw_Subscriptions!$B$2:$B$3001,A1484,Raw_Subscriptions!$F$2:$F$3001,"Active")&gt;0,"Yes","No")</f>
        <v>Yes</v>
      </c>
    </row>
    <row r="1485" spans="1:20" x14ac:dyDescent="0.3">
      <c r="A1485" s="13" t="str">
        <f>Raw_Customers!A1482</f>
        <v>C001481</v>
      </c>
      <c r="B1485" s="13" t="str">
        <f>Raw_Customers!B1482</f>
        <v>Suresh Mishra</v>
      </c>
      <c r="C1485" s="13" t="str">
        <f>Raw_Customers!E1482</f>
        <v>Delhi</v>
      </c>
      <c r="D1485" s="13" t="str">
        <f>Raw_Customers!F1482</f>
        <v>West Bengal</v>
      </c>
      <c r="E1485" s="13" t="str">
        <f>Raw_Customers!H1482</f>
        <v>Active</v>
      </c>
      <c r="F1485" s="35">
        <f>Raw_Customers!G1482</f>
        <v>44088</v>
      </c>
      <c r="G1485" s="36">
        <f>IF(I1485=0,"",INT(_xlfn.MAXIFS(Raw_Recharges!$D$2:$D$3001,Raw_Recharges!$B$2:$B$3001,A1485)))</f>
        <v>45906</v>
      </c>
      <c r="H1485" s="12">
        <f>IF(I1485=0,"",RFM_Method!$C$5-G1485)</f>
        <v>148</v>
      </c>
      <c r="I1485" s="12">
        <f>COUNTIFS(Raw_Recharges!$B$2:$B$3001,A1485)</f>
        <v>3</v>
      </c>
      <c r="J1485" s="37">
        <f>IF(I1485=0,"",SUMIFS(Raw_Recharges!$E$2:$E$3001,Raw_Recharges!$B$2:$B$3001,A1485))</f>
        <v>1497</v>
      </c>
      <c r="K1485" s="38">
        <f>IF(I1485=0,0,IF(H1485&lt;=RFM_Method!$C$22,5,IF(H1485&lt;=RFM_Method!$C$23,4,IF(H1485&lt;=RFM_Method!$C$24,3,IF(H1485&lt;=RFM_Method!$C$25,2,1)))))</f>
        <v>2</v>
      </c>
      <c r="L1485" s="38">
        <f>IF(I1485=0,0,IF(I1485&gt;=RFM_Method!$E$22,5,IF(I1485&gt;=RFM_Method!$E$23,4,IF(I1485&gt;=RFM_Method!$E$24,3,IF(I1485&gt;=RFM_Method!$E$25,2,1)))))</f>
        <v>3</v>
      </c>
      <c r="M1485" s="38">
        <f>IF(I1485=0,0,IF(J1485&gt;=RFM_Method!$D$25,5,IF(J1485&gt;=RFM_Method!$D$24,4,IF(J1485&gt;=RFM_Method!$D$23,3,IF(J1485&gt;=RFM_Method!$D$22,2,1)))))</f>
        <v>4</v>
      </c>
      <c r="N1485" s="38" t="str">
        <f t="shared" si="69"/>
        <v>234</v>
      </c>
      <c r="O1485" s="38">
        <f t="shared" si="70"/>
        <v>9</v>
      </c>
      <c r="P1485" s="38">
        <f t="shared" si="71"/>
        <v>4</v>
      </c>
      <c r="Q1485" s="12" t="str">
        <f>IF(I1485=0,"Never Recharged",INDEX(RFM_Method!$C$32:$G$36,6-K1485,P1485))</f>
        <v>At Risk</v>
      </c>
      <c r="R1485" s="39">
        <f>SUMIFS(Raw_DataUsage!$D$2:$D$5001,Raw_DataUsage!$B$2:$B$5001,A1485)/1024</f>
        <v>4.8907910156250001</v>
      </c>
      <c r="S1485" s="40">
        <f>SUMIFS(Raw_Calls!$D$2:$D$5001,Raw_Calls!$B$2:$B$5001,A1485)/60</f>
        <v>131.4</v>
      </c>
      <c r="T1485" s="38" t="str">
        <f>IF(COUNTIFS(Raw_Subscriptions!$B$2:$B$3001,A1485,Raw_Subscriptions!$F$2:$F$3001,"Active")&gt;0,"Yes","No")</f>
        <v>No</v>
      </c>
    </row>
    <row r="1486" spans="1:20" x14ac:dyDescent="0.3">
      <c r="A1486" s="13" t="str">
        <f>Raw_Customers!A1483</f>
        <v>C001482</v>
      </c>
      <c r="B1486" s="13" t="str">
        <f>Raw_Customers!B1483</f>
        <v>Simran Yadav</v>
      </c>
      <c r="C1486" s="13" t="str">
        <f>Raw_Customers!E1483</f>
        <v>Hyderabad</v>
      </c>
      <c r="D1486" s="13" t="str">
        <f>Raw_Customers!F1483</f>
        <v>Mumbai</v>
      </c>
      <c r="E1486" s="13" t="str">
        <f>Raw_Customers!H1483</f>
        <v>Active</v>
      </c>
      <c r="F1486" s="35">
        <f>Raw_Customers!G1483</f>
        <v>45570</v>
      </c>
      <c r="G1486" s="36" t="str">
        <f>IF(I1486=0,"",INT(_xlfn.MAXIFS(Raw_Recharges!$D$2:$D$3001,Raw_Recharges!$B$2:$B$3001,A1486)))</f>
        <v/>
      </c>
      <c r="H1486" s="12" t="str">
        <f>IF(I1486=0,"",RFM_Method!$C$5-G1486)</f>
        <v/>
      </c>
      <c r="I1486" s="12">
        <f>COUNTIFS(Raw_Recharges!$B$2:$B$3001,A1486)</f>
        <v>0</v>
      </c>
      <c r="J1486" s="37" t="str">
        <f>IF(I1486=0,"",SUMIFS(Raw_Recharges!$E$2:$E$3001,Raw_Recharges!$B$2:$B$3001,A1486))</f>
        <v/>
      </c>
      <c r="K1486" s="38">
        <f>IF(I1486=0,0,IF(H1486&lt;=RFM_Method!$C$22,5,IF(H1486&lt;=RFM_Method!$C$23,4,IF(H1486&lt;=RFM_Method!$C$24,3,IF(H1486&lt;=RFM_Method!$C$25,2,1)))))</f>
        <v>0</v>
      </c>
      <c r="L1486" s="38">
        <f>IF(I1486=0,0,IF(I1486&gt;=RFM_Method!$E$22,5,IF(I1486&gt;=RFM_Method!$E$23,4,IF(I1486&gt;=RFM_Method!$E$24,3,IF(I1486&gt;=RFM_Method!$E$25,2,1)))))</f>
        <v>0</v>
      </c>
      <c r="M1486" s="38">
        <f>IF(I1486=0,0,IF(J1486&gt;=RFM_Method!$D$25,5,IF(J1486&gt;=RFM_Method!$D$24,4,IF(J1486&gt;=RFM_Method!$D$23,3,IF(J1486&gt;=RFM_Method!$D$22,2,1)))))</f>
        <v>0</v>
      </c>
      <c r="N1486" s="38" t="str">
        <f t="shared" si="69"/>
        <v>000</v>
      </c>
      <c r="O1486" s="38">
        <f t="shared" si="70"/>
        <v>0</v>
      </c>
      <c r="P1486" s="38">
        <f t="shared" si="71"/>
        <v>0</v>
      </c>
      <c r="Q1486" s="12" t="str">
        <f>IF(I1486=0,"Never Recharged",INDEX(RFM_Method!$C$32:$G$36,6-K1486,P1486))</f>
        <v>Never Recharged</v>
      </c>
      <c r="R1486" s="39">
        <f>SUMIFS(Raw_DataUsage!$D$2:$D$5001,Raw_DataUsage!$B$2:$B$5001,A1486)/1024</f>
        <v>1.5383886718749999</v>
      </c>
      <c r="S1486" s="40">
        <f>SUMIFS(Raw_Calls!$D$2:$D$5001,Raw_Calls!$B$2:$B$5001,A1486)/60</f>
        <v>43.233333333333334</v>
      </c>
      <c r="T1486" s="38" t="str">
        <f>IF(COUNTIFS(Raw_Subscriptions!$B$2:$B$3001,A1486,Raw_Subscriptions!$F$2:$F$3001,"Active")&gt;0,"Yes","No")</f>
        <v>No</v>
      </c>
    </row>
    <row r="1487" spans="1:20" x14ac:dyDescent="0.3">
      <c r="A1487" s="13" t="str">
        <f>Raw_Customers!A1484</f>
        <v>C001483</v>
      </c>
      <c r="B1487" s="13" t="str">
        <f>Raw_Customers!B1484</f>
        <v>Neha Kumar</v>
      </c>
      <c r="C1487" s="13" t="str">
        <f>Raw_Customers!E1484</f>
        <v>Pune</v>
      </c>
      <c r="D1487" s="13" t="str">
        <f>Raw_Customers!F1484</f>
        <v>Punjab</v>
      </c>
      <c r="E1487" s="13" t="str">
        <f>Raw_Customers!H1484</f>
        <v>Active</v>
      </c>
      <c r="F1487" s="35">
        <f>Raw_Customers!G1484</f>
        <v>45781</v>
      </c>
      <c r="G1487" s="36">
        <f>IF(I1487=0,"",INT(_xlfn.MAXIFS(Raw_Recharges!$D$2:$D$3001,Raw_Recharges!$B$2:$B$3001,A1487)))</f>
        <v>46024</v>
      </c>
      <c r="H1487" s="12">
        <f>IF(I1487=0,"",RFM_Method!$C$5-G1487)</f>
        <v>30</v>
      </c>
      <c r="I1487" s="12">
        <f>COUNTIFS(Raw_Recharges!$B$2:$B$3001,A1487)</f>
        <v>1</v>
      </c>
      <c r="J1487" s="37">
        <f>IF(I1487=0,"",SUMIFS(Raw_Recharges!$E$2:$E$3001,Raw_Recharges!$B$2:$B$3001,A1487))</f>
        <v>666</v>
      </c>
      <c r="K1487" s="38">
        <f>IF(I1487=0,0,IF(H1487&lt;=RFM_Method!$C$22,5,IF(H1487&lt;=RFM_Method!$C$23,4,IF(H1487&lt;=RFM_Method!$C$24,3,IF(H1487&lt;=RFM_Method!$C$25,2,1)))))</f>
        <v>5</v>
      </c>
      <c r="L1487" s="38">
        <f>IF(I1487=0,0,IF(I1487&gt;=RFM_Method!$E$22,5,IF(I1487&gt;=RFM_Method!$E$23,4,IF(I1487&gt;=RFM_Method!$E$24,3,IF(I1487&gt;=RFM_Method!$E$25,2,1)))))</f>
        <v>1</v>
      </c>
      <c r="M1487" s="38">
        <f>IF(I1487=0,0,IF(J1487&gt;=RFM_Method!$D$25,5,IF(J1487&gt;=RFM_Method!$D$24,4,IF(J1487&gt;=RFM_Method!$D$23,3,IF(J1487&gt;=RFM_Method!$D$22,2,1)))))</f>
        <v>3</v>
      </c>
      <c r="N1487" s="38" t="str">
        <f t="shared" si="69"/>
        <v>513</v>
      </c>
      <c r="O1487" s="38">
        <f t="shared" si="70"/>
        <v>9</v>
      </c>
      <c r="P1487" s="38">
        <f t="shared" si="71"/>
        <v>2</v>
      </c>
      <c r="Q1487" s="12" t="str">
        <f>IF(I1487=0,"Never Recharged",INDEX(RFM_Method!$C$32:$G$36,6-K1487,P1487))</f>
        <v>Promising</v>
      </c>
      <c r="R1487" s="39">
        <f>SUMIFS(Raw_DataUsage!$D$2:$D$5001,Raw_DataUsage!$B$2:$B$5001,A1487)/1024</f>
        <v>2.1258496093749999</v>
      </c>
      <c r="S1487" s="40">
        <f>SUMIFS(Raw_Calls!$D$2:$D$5001,Raw_Calls!$B$2:$B$5001,A1487)/60</f>
        <v>0</v>
      </c>
      <c r="T1487" s="38" t="str">
        <f>IF(COUNTIFS(Raw_Subscriptions!$B$2:$B$3001,A1487,Raw_Subscriptions!$F$2:$F$3001,"Active")&gt;0,"Yes","No")</f>
        <v>No</v>
      </c>
    </row>
    <row r="1488" spans="1:20" x14ac:dyDescent="0.3">
      <c r="A1488" s="13" t="str">
        <f>Raw_Customers!A1485</f>
        <v>C001484</v>
      </c>
      <c r="B1488" s="13" t="str">
        <f>Raw_Customers!B1485</f>
        <v>Simran Gupta</v>
      </c>
      <c r="C1488" s="13" t="str">
        <f>Raw_Customers!E1485</f>
        <v>Bangalore</v>
      </c>
      <c r="D1488" s="13" t="str">
        <f>Raw_Customers!F1485</f>
        <v>Karnataka</v>
      </c>
      <c r="E1488" s="13" t="str">
        <f>Raw_Customers!H1485</f>
        <v>Active</v>
      </c>
      <c r="F1488" s="35">
        <f>Raw_Customers!G1485</f>
        <v>44358</v>
      </c>
      <c r="G1488" s="36">
        <f>IF(I1488=0,"",INT(_xlfn.MAXIFS(Raw_Recharges!$D$2:$D$3001,Raw_Recharges!$B$2:$B$3001,A1488)))</f>
        <v>45963</v>
      </c>
      <c r="H1488" s="12">
        <f>IF(I1488=0,"",RFM_Method!$C$5-G1488)</f>
        <v>91</v>
      </c>
      <c r="I1488" s="12">
        <f>COUNTIFS(Raw_Recharges!$B$2:$B$3001,A1488)</f>
        <v>1</v>
      </c>
      <c r="J1488" s="37">
        <f>IF(I1488=0,"",SUMIFS(Raw_Recharges!$E$2:$E$3001,Raw_Recharges!$B$2:$B$3001,A1488))</f>
        <v>299</v>
      </c>
      <c r="K1488" s="38">
        <f>IF(I1488=0,0,IF(H1488&lt;=RFM_Method!$C$22,5,IF(H1488&lt;=RFM_Method!$C$23,4,IF(H1488&lt;=RFM_Method!$C$24,3,IF(H1488&lt;=RFM_Method!$C$25,2,1)))))</f>
        <v>3</v>
      </c>
      <c r="L1488" s="38">
        <f>IF(I1488=0,0,IF(I1488&gt;=RFM_Method!$E$22,5,IF(I1488&gt;=RFM_Method!$E$23,4,IF(I1488&gt;=RFM_Method!$E$24,3,IF(I1488&gt;=RFM_Method!$E$25,2,1)))))</f>
        <v>1</v>
      </c>
      <c r="M1488" s="38">
        <f>IF(I1488=0,0,IF(J1488&gt;=RFM_Method!$D$25,5,IF(J1488&gt;=RFM_Method!$D$24,4,IF(J1488&gt;=RFM_Method!$D$23,3,IF(J1488&gt;=RFM_Method!$D$22,2,1)))))</f>
        <v>1</v>
      </c>
      <c r="N1488" s="38" t="str">
        <f t="shared" si="69"/>
        <v>311</v>
      </c>
      <c r="O1488" s="38">
        <f t="shared" si="70"/>
        <v>5</v>
      </c>
      <c r="P1488" s="38">
        <f t="shared" si="71"/>
        <v>1</v>
      </c>
      <c r="Q1488" s="12" t="str">
        <f>IF(I1488=0,"Never Recharged",INDEX(RFM_Method!$C$32:$G$36,6-K1488,P1488))</f>
        <v>About to Sleep</v>
      </c>
      <c r="R1488" s="39">
        <f>SUMIFS(Raw_DataUsage!$D$2:$D$5001,Raw_DataUsage!$B$2:$B$5001,A1488)/1024</f>
        <v>4.0066992187499997</v>
      </c>
      <c r="S1488" s="40">
        <f>SUMIFS(Raw_Calls!$D$2:$D$5001,Raw_Calls!$B$2:$B$5001,A1488)/60</f>
        <v>97.2</v>
      </c>
      <c r="T1488" s="38" t="str">
        <f>IF(COUNTIFS(Raw_Subscriptions!$B$2:$B$3001,A1488,Raw_Subscriptions!$F$2:$F$3001,"Active")&gt;0,"Yes","No")</f>
        <v>No</v>
      </c>
    </row>
    <row r="1489" spans="1:20" x14ac:dyDescent="0.3">
      <c r="A1489" s="13" t="str">
        <f>Raw_Customers!A1486</f>
        <v>C001485</v>
      </c>
      <c r="B1489" s="13" t="str">
        <f>Raw_Customers!B1486</f>
        <v>Anita Singh</v>
      </c>
      <c r="C1489" s="13" t="str">
        <f>Raw_Customers!E1486</f>
        <v>Hyderabad</v>
      </c>
      <c r="D1489" s="13" t="str">
        <f>Raw_Customers!F1486</f>
        <v>Andhra Pradesh</v>
      </c>
      <c r="E1489" s="13" t="str">
        <f>Raw_Customers!H1486</f>
        <v>Active</v>
      </c>
      <c r="F1489" s="35">
        <f>Raw_Customers!G1486</f>
        <v>44395</v>
      </c>
      <c r="G1489" s="36">
        <f>IF(I1489=0,"",INT(_xlfn.MAXIFS(Raw_Recharges!$D$2:$D$3001,Raw_Recharges!$B$2:$B$3001,A1489)))</f>
        <v>45781</v>
      </c>
      <c r="H1489" s="12">
        <f>IF(I1489=0,"",RFM_Method!$C$5-G1489)</f>
        <v>273</v>
      </c>
      <c r="I1489" s="12">
        <f>COUNTIFS(Raw_Recharges!$B$2:$B$3001,A1489)</f>
        <v>2</v>
      </c>
      <c r="J1489" s="37">
        <f>IF(I1489=0,"",SUMIFS(Raw_Recharges!$E$2:$E$3001,Raw_Recharges!$B$2:$B$3001,A1489))</f>
        <v>598</v>
      </c>
      <c r="K1489" s="38">
        <f>IF(I1489=0,0,IF(H1489&lt;=RFM_Method!$C$22,5,IF(H1489&lt;=RFM_Method!$C$23,4,IF(H1489&lt;=RFM_Method!$C$24,3,IF(H1489&lt;=RFM_Method!$C$25,2,1)))))</f>
        <v>1</v>
      </c>
      <c r="L1489" s="38">
        <f>IF(I1489=0,0,IF(I1489&gt;=RFM_Method!$E$22,5,IF(I1489&gt;=RFM_Method!$E$23,4,IF(I1489&gt;=RFM_Method!$E$24,3,IF(I1489&gt;=RFM_Method!$E$25,2,1)))))</f>
        <v>2</v>
      </c>
      <c r="M1489" s="38">
        <f>IF(I1489=0,0,IF(J1489&gt;=RFM_Method!$D$25,5,IF(J1489&gt;=RFM_Method!$D$24,4,IF(J1489&gt;=RFM_Method!$D$23,3,IF(J1489&gt;=RFM_Method!$D$22,2,1)))))</f>
        <v>2</v>
      </c>
      <c r="N1489" s="38" t="str">
        <f t="shared" si="69"/>
        <v>122</v>
      </c>
      <c r="O1489" s="38">
        <f t="shared" si="70"/>
        <v>5</v>
      </c>
      <c r="P1489" s="38">
        <f t="shared" si="71"/>
        <v>2</v>
      </c>
      <c r="Q1489" s="12" t="str">
        <f>IF(I1489=0,"Never Recharged",INDEX(RFM_Method!$C$32:$G$36,6-K1489,P1489))</f>
        <v>Hibernating</v>
      </c>
      <c r="R1489" s="39">
        <f>SUMIFS(Raw_DataUsage!$D$2:$D$5001,Raw_DataUsage!$B$2:$B$5001,A1489)/1024</f>
        <v>6.5069921874999999</v>
      </c>
      <c r="S1489" s="40">
        <f>SUMIFS(Raw_Calls!$D$2:$D$5001,Raw_Calls!$B$2:$B$5001,A1489)/60</f>
        <v>62.983333333333334</v>
      </c>
      <c r="T1489" s="38" t="str">
        <f>IF(COUNTIFS(Raw_Subscriptions!$B$2:$B$3001,A1489,Raw_Subscriptions!$F$2:$F$3001,"Active")&gt;0,"Yes","No")</f>
        <v>No</v>
      </c>
    </row>
    <row r="1490" spans="1:20" x14ac:dyDescent="0.3">
      <c r="A1490" s="13" t="str">
        <f>Raw_Customers!A1487</f>
        <v>C001486</v>
      </c>
      <c r="B1490" s="13" t="str">
        <f>Raw_Customers!B1487</f>
        <v>Suresh Patel</v>
      </c>
      <c r="C1490" s="13" t="str">
        <f>Raw_Customers!E1487</f>
        <v>Chennai</v>
      </c>
      <c r="D1490" s="13" t="str">
        <f>Raw_Customers!F1487</f>
        <v>Punjab</v>
      </c>
      <c r="E1490" s="13" t="str">
        <f>Raw_Customers!H1487</f>
        <v>Active</v>
      </c>
      <c r="F1490" s="35">
        <f>Raw_Customers!G1487</f>
        <v>45429</v>
      </c>
      <c r="G1490" s="36">
        <f>IF(I1490=0,"",INT(_xlfn.MAXIFS(Raw_Recharges!$D$2:$D$3001,Raw_Recharges!$B$2:$B$3001,A1490)))</f>
        <v>45927</v>
      </c>
      <c r="H1490" s="12">
        <f>IF(I1490=0,"",RFM_Method!$C$5-G1490)</f>
        <v>127</v>
      </c>
      <c r="I1490" s="12">
        <f>COUNTIFS(Raw_Recharges!$B$2:$B$3001,A1490)</f>
        <v>2</v>
      </c>
      <c r="J1490" s="37">
        <f>IF(I1490=0,"",SUMIFS(Raw_Recharges!$E$2:$E$3001,Raw_Recharges!$B$2:$B$3001,A1490))</f>
        <v>1298</v>
      </c>
      <c r="K1490" s="38">
        <f>IF(I1490=0,0,IF(H1490&lt;=RFM_Method!$C$22,5,IF(H1490&lt;=RFM_Method!$C$23,4,IF(H1490&lt;=RFM_Method!$C$24,3,IF(H1490&lt;=RFM_Method!$C$25,2,1)))))</f>
        <v>3</v>
      </c>
      <c r="L1490" s="38">
        <f>IF(I1490=0,0,IF(I1490&gt;=RFM_Method!$E$22,5,IF(I1490&gt;=RFM_Method!$E$23,4,IF(I1490&gt;=RFM_Method!$E$24,3,IF(I1490&gt;=RFM_Method!$E$25,2,1)))))</f>
        <v>2</v>
      </c>
      <c r="M1490" s="38">
        <f>IF(I1490=0,0,IF(J1490&gt;=RFM_Method!$D$25,5,IF(J1490&gt;=RFM_Method!$D$24,4,IF(J1490&gt;=RFM_Method!$D$23,3,IF(J1490&gt;=RFM_Method!$D$22,2,1)))))</f>
        <v>4</v>
      </c>
      <c r="N1490" s="38" t="str">
        <f t="shared" si="69"/>
        <v>324</v>
      </c>
      <c r="O1490" s="38">
        <f t="shared" si="70"/>
        <v>9</v>
      </c>
      <c r="P1490" s="38">
        <f t="shared" si="71"/>
        <v>3</v>
      </c>
      <c r="Q1490" s="12" t="str">
        <f>IF(I1490=0,"Never Recharged",INDEX(RFM_Method!$C$32:$G$36,6-K1490,P1490))</f>
        <v>Need Attention</v>
      </c>
      <c r="R1490" s="39">
        <f>SUMIFS(Raw_DataUsage!$D$2:$D$5001,Raw_DataUsage!$B$2:$B$5001,A1490)/1024</f>
        <v>3.2757812499999996</v>
      </c>
      <c r="S1490" s="40">
        <f>SUMIFS(Raw_Calls!$D$2:$D$5001,Raw_Calls!$B$2:$B$5001,A1490)/60</f>
        <v>32.083333333333336</v>
      </c>
      <c r="T1490" s="38" t="str">
        <f>IF(COUNTIFS(Raw_Subscriptions!$B$2:$B$3001,A1490,Raw_Subscriptions!$F$2:$F$3001,"Active")&gt;0,"Yes","No")</f>
        <v>No</v>
      </c>
    </row>
    <row r="1491" spans="1:20" x14ac:dyDescent="0.3">
      <c r="A1491" s="13" t="str">
        <f>Raw_Customers!A1488</f>
        <v>C001487</v>
      </c>
      <c r="B1491" s="13" t="str">
        <f>Raw_Customers!B1488</f>
        <v>Simran Jha</v>
      </c>
      <c r="C1491" s="13" t="str">
        <f>Raw_Customers!E1488</f>
        <v>Mumbai</v>
      </c>
      <c r="D1491" s="13" t="str">
        <f>Raw_Customers!F1488</f>
        <v>Maharashtra</v>
      </c>
      <c r="E1491" s="13" t="str">
        <f>Raw_Customers!H1488</f>
        <v>Inactive</v>
      </c>
      <c r="F1491" s="35">
        <f>Raw_Customers!G1488</f>
        <v>44944</v>
      </c>
      <c r="G1491" s="36">
        <f>IF(I1491=0,"",INT(_xlfn.MAXIFS(Raw_Recharges!$D$2:$D$3001,Raw_Recharges!$B$2:$B$3001,A1491)))</f>
        <v>45752</v>
      </c>
      <c r="H1491" s="12">
        <f>IF(I1491=0,"",RFM_Method!$C$5-G1491)</f>
        <v>302</v>
      </c>
      <c r="I1491" s="12">
        <f>COUNTIFS(Raw_Recharges!$B$2:$B$3001,A1491)</f>
        <v>1</v>
      </c>
      <c r="J1491" s="37">
        <f>IF(I1491=0,"",SUMIFS(Raw_Recharges!$E$2:$E$3001,Raw_Recharges!$B$2:$B$3001,A1491))</f>
        <v>349</v>
      </c>
      <c r="K1491" s="38">
        <f>IF(I1491=0,0,IF(H1491&lt;=RFM_Method!$C$22,5,IF(H1491&lt;=RFM_Method!$C$23,4,IF(H1491&lt;=RFM_Method!$C$24,3,IF(H1491&lt;=RFM_Method!$C$25,2,1)))))</f>
        <v>1</v>
      </c>
      <c r="L1491" s="38">
        <f>IF(I1491=0,0,IF(I1491&gt;=RFM_Method!$E$22,5,IF(I1491&gt;=RFM_Method!$E$23,4,IF(I1491&gt;=RFM_Method!$E$24,3,IF(I1491&gt;=RFM_Method!$E$25,2,1)))))</f>
        <v>1</v>
      </c>
      <c r="M1491" s="38">
        <f>IF(I1491=0,0,IF(J1491&gt;=RFM_Method!$D$25,5,IF(J1491&gt;=RFM_Method!$D$24,4,IF(J1491&gt;=RFM_Method!$D$23,3,IF(J1491&gt;=RFM_Method!$D$22,2,1)))))</f>
        <v>1</v>
      </c>
      <c r="N1491" s="38" t="str">
        <f t="shared" si="69"/>
        <v>111</v>
      </c>
      <c r="O1491" s="38">
        <f t="shared" si="70"/>
        <v>3</v>
      </c>
      <c r="P1491" s="38">
        <f t="shared" si="71"/>
        <v>1</v>
      </c>
      <c r="Q1491" s="12" t="str">
        <f>IF(I1491=0,"Never Recharged",INDEX(RFM_Method!$C$32:$G$36,6-K1491,P1491))</f>
        <v>Lost</v>
      </c>
      <c r="R1491" s="39">
        <f>SUMIFS(Raw_DataUsage!$D$2:$D$5001,Raw_DataUsage!$B$2:$B$5001,A1491)/1024</f>
        <v>3.2790429687499998</v>
      </c>
      <c r="S1491" s="40">
        <f>SUMIFS(Raw_Calls!$D$2:$D$5001,Raw_Calls!$B$2:$B$5001,A1491)/60</f>
        <v>110.95</v>
      </c>
      <c r="T1491" s="38" t="str">
        <f>IF(COUNTIFS(Raw_Subscriptions!$B$2:$B$3001,A1491,Raw_Subscriptions!$F$2:$F$3001,"Active")&gt;0,"Yes","No")</f>
        <v>Yes</v>
      </c>
    </row>
    <row r="1492" spans="1:20" x14ac:dyDescent="0.3">
      <c r="A1492" s="13" t="str">
        <f>Raw_Customers!A1489</f>
        <v>C001488</v>
      </c>
      <c r="B1492" s="13" t="str">
        <f>Raw_Customers!B1489</f>
        <v>Simran Reddy</v>
      </c>
      <c r="C1492" s="13" t="str">
        <f>Raw_Customers!E1489</f>
        <v>Hyderabad</v>
      </c>
      <c r="D1492" s="13" t="str">
        <f>Raw_Customers!F1489</f>
        <v>Tamil Nadu</v>
      </c>
      <c r="E1492" s="13" t="str">
        <f>Raw_Customers!H1489</f>
        <v>Inactive</v>
      </c>
      <c r="F1492" s="35">
        <f>Raw_Customers!G1489</f>
        <v>45181</v>
      </c>
      <c r="G1492" s="36" t="str">
        <f>IF(I1492=0,"",INT(_xlfn.MAXIFS(Raw_Recharges!$D$2:$D$3001,Raw_Recharges!$B$2:$B$3001,A1492)))</f>
        <v/>
      </c>
      <c r="H1492" s="12" t="str">
        <f>IF(I1492=0,"",RFM_Method!$C$5-G1492)</f>
        <v/>
      </c>
      <c r="I1492" s="12">
        <f>COUNTIFS(Raw_Recharges!$B$2:$B$3001,A1492)</f>
        <v>0</v>
      </c>
      <c r="J1492" s="37" t="str">
        <f>IF(I1492=0,"",SUMIFS(Raw_Recharges!$E$2:$E$3001,Raw_Recharges!$B$2:$B$3001,A1492))</f>
        <v/>
      </c>
      <c r="K1492" s="38">
        <f>IF(I1492=0,0,IF(H1492&lt;=RFM_Method!$C$22,5,IF(H1492&lt;=RFM_Method!$C$23,4,IF(H1492&lt;=RFM_Method!$C$24,3,IF(H1492&lt;=RFM_Method!$C$25,2,1)))))</f>
        <v>0</v>
      </c>
      <c r="L1492" s="38">
        <f>IF(I1492=0,0,IF(I1492&gt;=RFM_Method!$E$22,5,IF(I1492&gt;=RFM_Method!$E$23,4,IF(I1492&gt;=RFM_Method!$E$24,3,IF(I1492&gt;=RFM_Method!$E$25,2,1)))))</f>
        <v>0</v>
      </c>
      <c r="M1492" s="38">
        <f>IF(I1492=0,0,IF(J1492&gt;=RFM_Method!$D$25,5,IF(J1492&gt;=RFM_Method!$D$24,4,IF(J1492&gt;=RFM_Method!$D$23,3,IF(J1492&gt;=RFM_Method!$D$22,2,1)))))</f>
        <v>0</v>
      </c>
      <c r="N1492" s="38" t="str">
        <f t="shared" si="69"/>
        <v>000</v>
      </c>
      <c r="O1492" s="38">
        <f t="shared" si="70"/>
        <v>0</v>
      </c>
      <c r="P1492" s="38">
        <f t="shared" si="71"/>
        <v>0</v>
      </c>
      <c r="Q1492" s="12" t="str">
        <f>IF(I1492=0,"Never Recharged",INDEX(RFM_Method!$C$32:$G$36,6-K1492,P1492))</f>
        <v>Never Recharged</v>
      </c>
      <c r="R1492" s="39">
        <f>SUMIFS(Raw_DataUsage!$D$2:$D$5001,Raw_DataUsage!$B$2:$B$5001,A1492)/1024</f>
        <v>0</v>
      </c>
      <c r="S1492" s="40">
        <f>SUMIFS(Raw_Calls!$D$2:$D$5001,Raw_Calls!$B$2:$B$5001,A1492)/60</f>
        <v>46.466666666666669</v>
      </c>
      <c r="T1492" s="38" t="str">
        <f>IF(COUNTIFS(Raw_Subscriptions!$B$2:$B$3001,A1492,Raw_Subscriptions!$F$2:$F$3001,"Active")&gt;0,"Yes","No")</f>
        <v>No</v>
      </c>
    </row>
    <row r="1493" spans="1:20" x14ac:dyDescent="0.3">
      <c r="A1493" s="13" t="str">
        <f>Raw_Customers!A1490</f>
        <v>C001489</v>
      </c>
      <c r="B1493" s="13" t="str">
        <f>Raw_Customers!B1490</f>
        <v>Amit Mishra</v>
      </c>
      <c r="C1493" s="13" t="str">
        <f>Raw_Customers!E1490</f>
        <v>Mumbai</v>
      </c>
      <c r="D1493" s="13" t="str">
        <f>Raw_Customers!F1490</f>
        <v>Punjab</v>
      </c>
      <c r="E1493" s="13" t="str">
        <f>Raw_Customers!H1490</f>
        <v>Active</v>
      </c>
      <c r="F1493" s="35">
        <f>Raw_Customers!G1490</f>
        <v>44779</v>
      </c>
      <c r="G1493" s="36">
        <f>IF(I1493=0,"",INT(_xlfn.MAXIFS(Raw_Recharges!$D$2:$D$3001,Raw_Recharges!$B$2:$B$3001,A1493)))</f>
        <v>45957</v>
      </c>
      <c r="H1493" s="12">
        <f>IF(I1493=0,"",RFM_Method!$C$5-G1493)</f>
        <v>97</v>
      </c>
      <c r="I1493" s="12">
        <f>COUNTIFS(Raw_Recharges!$B$2:$B$3001,A1493)</f>
        <v>3</v>
      </c>
      <c r="J1493" s="37">
        <f>IF(I1493=0,"",SUMIFS(Raw_Recharges!$E$2:$E$3001,Raw_Recharges!$B$2:$B$3001,A1493))</f>
        <v>6477</v>
      </c>
      <c r="K1493" s="38">
        <f>IF(I1493=0,0,IF(H1493&lt;=RFM_Method!$C$22,5,IF(H1493&lt;=RFM_Method!$C$23,4,IF(H1493&lt;=RFM_Method!$C$24,3,IF(H1493&lt;=RFM_Method!$C$25,2,1)))))</f>
        <v>3</v>
      </c>
      <c r="L1493" s="38">
        <f>IF(I1493=0,0,IF(I1493&gt;=RFM_Method!$E$22,5,IF(I1493&gt;=RFM_Method!$E$23,4,IF(I1493&gt;=RFM_Method!$E$24,3,IF(I1493&gt;=RFM_Method!$E$25,2,1)))))</f>
        <v>3</v>
      </c>
      <c r="M1493" s="38">
        <f>IF(I1493=0,0,IF(J1493&gt;=RFM_Method!$D$25,5,IF(J1493&gt;=RFM_Method!$D$24,4,IF(J1493&gt;=RFM_Method!$D$23,3,IF(J1493&gt;=RFM_Method!$D$22,2,1)))))</f>
        <v>5</v>
      </c>
      <c r="N1493" s="38" t="str">
        <f t="shared" si="69"/>
        <v>335</v>
      </c>
      <c r="O1493" s="38">
        <f t="shared" si="70"/>
        <v>11</v>
      </c>
      <c r="P1493" s="38">
        <f t="shared" si="71"/>
        <v>4</v>
      </c>
      <c r="Q1493" s="12" t="str">
        <f>IF(I1493=0,"Never Recharged",INDEX(RFM_Method!$C$32:$G$36,6-K1493,P1493))</f>
        <v>Loyal Customers</v>
      </c>
      <c r="R1493" s="39">
        <f>SUMIFS(Raw_DataUsage!$D$2:$D$5001,Raw_DataUsage!$B$2:$B$5001,A1493)/1024</f>
        <v>8.2445898437499991</v>
      </c>
      <c r="S1493" s="40">
        <f>SUMIFS(Raw_Calls!$D$2:$D$5001,Raw_Calls!$B$2:$B$5001,A1493)/60</f>
        <v>15.666666666666666</v>
      </c>
      <c r="T1493" s="38" t="str">
        <f>IF(COUNTIFS(Raw_Subscriptions!$B$2:$B$3001,A1493,Raw_Subscriptions!$F$2:$F$3001,"Active")&gt;0,"Yes","No")</f>
        <v>Yes</v>
      </c>
    </row>
    <row r="1494" spans="1:20" x14ac:dyDescent="0.3">
      <c r="A1494" s="13" t="str">
        <f>Raw_Customers!A1491</f>
        <v>C001490</v>
      </c>
      <c r="B1494" s="13" t="str">
        <f>Raw_Customers!B1491</f>
        <v>Neha Patel</v>
      </c>
      <c r="C1494" s="13" t="str">
        <f>Raw_Customers!E1491</f>
        <v>Chennai</v>
      </c>
      <c r="D1494" s="13" t="str">
        <f>Raw_Customers!F1491</f>
        <v>Tamil Nadu</v>
      </c>
      <c r="E1494" s="13" t="str">
        <f>Raw_Customers!H1491</f>
        <v>Active</v>
      </c>
      <c r="F1494" s="35">
        <f>Raw_Customers!G1491</f>
        <v>44911</v>
      </c>
      <c r="G1494" s="36" t="str">
        <f>IF(I1494=0,"",INT(_xlfn.MAXIFS(Raw_Recharges!$D$2:$D$3001,Raw_Recharges!$B$2:$B$3001,A1494)))</f>
        <v/>
      </c>
      <c r="H1494" s="12" t="str">
        <f>IF(I1494=0,"",RFM_Method!$C$5-G1494)</f>
        <v/>
      </c>
      <c r="I1494" s="12">
        <f>COUNTIFS(Raw_Recharges!$B$2:$B$3001,A1494)</f>
        <v>0</v>
      </c>
      <c r="J1494" s="37" t="str">
        <f>IF(I1494=0,"",SUMIFS(Raw_Recharges!$E$2:$E$3001,Raw_Recharges!$B$2:$B$3001,A1494))</f>
        <v/>
      </c>
      <c r="K1494" s="38">
        <f>IF(I1494=0,0,IF(H1494&lt;=RFM_Method!$C$22,5,IF(H1494&lt;=RFM_Method!$C$23,4,IF(H1494&lt;=RFM_Method!$C$24,3,IF(H1494&lt;=RFM_Method!$C$25,2,1)))))</f>
        <v>0</v>
      </c>
      <c r="L1494" s="38">
        <f>IF(I1494=0,0,IF(I1494&gt;=RFM_Method!$E$22,5,IF(I1494&gt;=RFM_Method!$E$23,4,IF(I1494&gt;=RFM_Method!$E$24,3,IF(I1494&gt;=RFM_Method!$E$25,2,1)))))</f>
        <v>0</v>
      </c>
      <c r="M1494" s="38">
        <f>IF(I1494=0,0,IF(J1494&gt;=RFM_Method!$D$25,5,IF(J1494&gt;=RFM_Method!$D$24,4,IF(J1494&gt;=RFM_Method!$D$23,3,IF(J1494&gt;=RFM_Method!$D$22,2,1)))))</f>
        <v>0</v>
      </c>
      <c r="N1494" s="38" t="str">
        <f t="shared" si="69"/>
        <v>000</v>
      </c>
      <c r="O1494" s="38">
        <f t="shared" si="70"/>
        <v>0</v>
      </c>
      <c r="P1494" s="38">
        <f t="shared" si="71"/>
        <v>0</v>
      </c>
      <c r="Q1494" s="12" t="str">
        <f>IF(I1494=0,"Never Recharged",INDEX(RFM_Method!$C$32:$G$36,6-K1494,P1494))</f>
        <v>Never Recharged</v>
      </c>
      <c r="R1494" s="39">
        <f>SUMIFS(Raw_DataUsage!$D$2:$D$5001,Raw_DataUsage!$B$2:$B$5001,A1494)/1024</f>
        <v>0</v>
      </c>
      <c r="S1494" s="40">
        <f>SUMIFS(Raw_Calls!$D$2:$D$5001,Raw_Calls!$B$2:$B$5001,A1494)/60</f>
        <v>59.966666666666669</v>
      </c>
      <c r="T1494" s="38" t="str">
        <f>IF(COUNTIFS(Raw_Subscriptions!$B$2:$B$3001,A1494,Raw_Subscriptions!$F$2:$F$3001,"Active")&gt;0,"Yes","No")</f>
        <v>No</v>
      </c>
    </row>
    <row r="1495" spans="1:20" x14ac:dyDescent="0.3">
      <c r="A1495" s="13" t="str">
        <f>Raw_Customers!A1492</f>
        <v>C001491</v>
      </c>
      <c r="B1495" s="13" t="str">
        <f>Raw_Customers!B1492</f>
        <v>Suresh Singh</v>
      </c>
      <c r="C1495" s="13" t="str">
        <f>Raw_Customers!E1492</f>
        <v>Mumbai</v>
      </c>
      <c r="D1495" s="13" t="str">
        <f>Raw_Customers!F1492</f>
        <v>Andhra Pradesh</v>
      </c>
      <c r="E1495" s="13" t="str">
        <f>Raw_Customers!H1492</f>
        <v>Inactive</v>
      </c>
      <c r="F1495" s="35">
        <f>Raw_Customers!G1492</f>
        <v>44345</v>
      </c>
      <c r="G1495" s="36">
        <f>IF(I1495=0,"",INT(_xlfn.MAXIFS(Raw_Recharges!$D$2:$D$3001,Raw_Recharges!$B$2:$B$3001,A1495)))</f>
        <v>45761</v>
      </c>
      <c r="H1495" s="12">
        <f>IF(I1495=0,"",RFM_Method!$C$5-G1495)</f>
        <v>293</v>
      </c>
      <c r="I1495" s="12">
        <f>COUNTIFS(Raw_Recharges!$B$2:$B$3001,A1495)</f>
        <v>1</v>
      </c>
      <c r="J1495" s="37">
        <f>IF(I1495=0,"",SUMIFS(Raw_Recharges!$E$2:$E$3001,Raw_Recharges!$B$2:$B$3001,A1495))</f>
        <v>299</v>
      </c>
      <c r="K1495" s="38">
        <f>IF(I1495=0,0,IF(H1495&lt;=RFM_Method!$C$22,5,IF(H1495&lt;=RFM_Method!$C$23,4,IF(H1495&lt;=RFM_Method!$C$24,3,IF(H1495&lt;=RFM_Method!$C$25,2,1)))))</f>
        <v>1</v>
      </c>
      <c r="L1495" s="38">
        <f>IF(I1495=0,0,IF(I1495&gt;=RFM_Method!$E$22,5,IF(I1495&gt;=RFM_Method!$E$23,4,IF(I1495&gt;=RFM_Method!$E$24,3,IF(I1495&gt;=RFM_Method!$E$25,2,1)))))</f>
        <v>1</v>
      </c>
      <c r="M1495" s="38">
        <f>IF(I1495=0,0,IF(J1495&gt;=RFM_Method!$D$25,5,IF(J1495&gt;=RFM_Method!$D$24,4,IF(J1495&gt;=RFM_Method!$D$23,3,IF(J1495&gt;=RFM_Method!$D$22,2,1)))))</f>
        <v>1</v>
      </c>
      <c r="N1495" s="38" t="str">
        <f t="shared" si="69"/>
        <v>111</v>
      </c>
      <c r="O1495" s="38">
        <f t="shared" si="70"/>
        <v>3</v>
      </c>
      <c r="P1495" s="38">
        <f t="shared" si="71"/>
        <v>1</v>
      </c>
      <c r="Q1495" s="12" t="str">
        <f>IF(I1495=0,"Never Recharged",INDEX(RFM_Method!$C$32:$G$36,6-K1495,P1495))</f>
        <v>Lost</v>
      </c>
      <c r="R1495" s="39">
        <f>SUMIFS(Raw_DataUsage!$D$2:$D$5001,Raw_DataUsage!$B$2:$B$5001,A1495)/1024</f>
        <v>4.3102929687499998</v>
      </c>
      <c r="S1495" s="40">
        <f>SUMIFS(Raw_Calls!$D$2:$D$5001,Raw_Calls!$B$2:$B$5001,A1495)/60</f>
        <v>83.86666666666666</v>
      </c>
      <c r="T1495" s="38" t="str">
        <f>IF(COUNTIFS(Raw_Subscriptions!$B$2:$B$3001,A1495,Raw_Subscriptions!$F$2:$F$3001,"Active")&gt;0,"Yes","No")</f>
        <v>Yes</v>
      </c>
    </row>
    <row r="1496" spans="1:20" x14ac:dyDescent="0.3">
      <c r="A1496" s="13" t="str">
        <f>Raw_Customers!A1493</f>
        <v>C001492</v>
      </c>
      <c r="B1496" s="13" t="str">
        <f>Raw_Customers!B1493</f>
        <v>Rahul Jha</v>
      </c>
      <c r="C1496" s="13" t="str">
        <f>Raw_Customers!E1493</f>
        <v>Mumbai</v>
      </c>
      <c r="D1496" s="13" t="str">
        <f>Raw_Customers!F1493</f>
        <v>Punjab</v>
      </c>
      <c r="E1496" s="13" t="str">
        <f>Raw_Customers!H1493</f>
        <v>Inactive</v>
      </c>
      <c r="F1496" s="35">
        <f>Raw_Customers!G1493</f>
        <v>44547</v>
      </c>
      <c r="G1496" s="36">
        <f>IF(I1496=0,"",INT(_xlfn.MAXIFS(Raw_Recharges!$D$2:$D$3001,Raw_Recharges!$B$2:$B$3001,A1496)))</f>
        <v>46049</v>
      </c>
      <c r="H1496" s="12">
        <f>IF(I1496=0,"",RFM_Method!$C$5-G1496)</f>
        <v>5</v>
      </c>
      <c r="I1496" s="12">
        <f>COUNTIFS(Raw_Recharges!$B$2:$B$3001,A1496)</f>
        <v>1</v>
      </c>
      <c r="J1496" s="37">
        <f>IF(I1496=0,"",SUMIFS(Raw_Recharges!$E$2:$E$3001,Raw_Recharges!$B$2:$B$3001,A1496))</f>
        <v>499</v>
      </c>
      <c r="K1496" s="38">
        <f>IF(I1496=0,0,IF(H1496&lt;=RFM_Method!$C$22,5,IF(H1496&lt;=RFM_Method!$C$23,4,IF(H1496&lt;=RFM_Method!$C$24,3,IF(H1496&lt;=RFM_Method!$C$25,2,1)))))</f>
        <v>5</v>
      </c>
      <c r="L1496" s="38">
        <f>IF(I1496=0,0,IF(I1496&gt;=RFM_Method!$E$22,5,IF(I1496&gt;=RFM_Method!$E$23,4,IF(I1496&gt;=RFM_Method!$E$24,3,IF(I1496&gt;=RFM_Method!$E$25,2,1)))))</f>
        <v>1</v>
      </c>
      <c r="M1496" s="38">
        <f>IF(I1496=0,0,IF(J1496&gt;=RFM_Method!$D$25,5,IF(J1496&gt;=RFM_Method!$D$24,4,IF(J1496&gt;=RFM_Method!$D$23,3,IF(J1496&gt;=RFM_Method!$D$22,2,1)))))</f>
        <v>2</v>
      </c>
      <c r="N1496" s="38" t="str">
        <f t="shared" si="69"/>
        <v>512</v>
      </c>
      <c r="O1496" s="38">
        <f t="shared" si="70"/>
        <v>8</v>
      </c>
      <c r="P1496" s="38">
        <f t="shared" si="71"/>
        <v>2</v>
      </c>
      <c r="Q1496" s="12" t="str">
        <f>IF(I1496=0,"Never Recharged",INDEX(RFM_Method!$C$32:$G$36,6-K1496,P1496))</f>
        <v>Promising</v>
      </c>
      <c r="R1496" s="39">
        <f>SUMIFS(Raw_DataUsage!$D$2:$D$5001,Raw_DataUsage!$B$2:$B$5001,A1496)/1024</f>
        <v>2.981201171875</v>
      </c>
      <c r="S1496" s="40">
        <f>SUMIFS(Raw_Calls!$D$2:$D$5001,Raw_Calls!$B$2:$B$5001,A1496)/60</f>
        <v>47.55</v>
      </c>
      <c r="T1496" s="38" t="str">
        <f>IF(COUNTIFS(Raw_Subscriptions!$B$2:$B$3001,A1496,Raw_Subscriptions!$F$2:$F$3001,"Active")&gt;0,"Yes","No")</f>
        <v>Yes</v>
      </c>
    </row>
    <row r="1497" spans="1:20" x14ac:dyDescent="0.3">
      <c r="A1497" s="13" t="str">
        <f>Raw_Customers!A1494</f>
        <v>C001493</v>
      </c>
      <c r="B1497" s="13" t="str">
        <f>Raw_Customers!B1494</f>
        <v>Priya Khan</v>
      </c>
      <c r="C1497" s="13" t="str">
        <f>Raw_Customers!E1494</f>
        <v>Pune</v>
      </c>
      <c r="D1497" s="13" t="str">
        <f>Raw_Customers!F1494</f>
        <v>Tamil Nadu</v>
      </c>
      <c r="E1497" s="13" t="str">
        <f>Raw_Customers!H1494</f>
        <v>Active</v>
      </c>
      <c r="F1497" s="35">
        <f>Raw_Customers!G1494</f>
        <v>45218</v>
      </c>
      <c r="G1497" s="36">
        <f>IF(I1497=0,"",INT(_xlfn.MAXIFS(Raw_Recharges!$D$2:$D$3001,Raw_Recharges!$B$2:$B$3001,A1497)))</f>
        <v>45930</v>
      </c>
      <c r="H1497" s="12">
        <f>IF(I1497=0,"",RFM_Method!$C$5-G1497)</f>
        <v>124</v>
      </c>
      <c r="I1497" s="12">
        <f>COUNTIFS(Raw_Recharges!$B$2:$B$3001,A1497)</f>
        <v>3</v>
      </c>
      <c r="J1497" s="37">
        <f>IF(I1497=0,"",SUMIFS(Raw_Recharges!$E$2:$E$3001,Raw_Recharges!$B$2:$B$3001,A1497))</f>
        <v>4497</v>
      </c>
      <c r="K1497" s="38">
        <f>IF(I1497=0,0,IF(H1497&lt;=RFM_Method!$C$22,5,IF(H1497&lt;=RFM_Method!$C$23,4,IF(H1497&lt;=RFM_Method!$C$24,3,IF(H1497&lt;=RFM_Method!$C$25,2,1)))))</f>
        <v>3</v>
      </c>
      <c r="L1497" s="38">
        <f>IF(I1497=0,0,IF(I1497&gt;=RFM_Method!$E$22,5,IF(I1497&gt;=RFM_Method!$E$23,4,IF(I1497&gt;=RFM_Method!$E$24,3,IF(I1497&gt;=RFM_Method!$E$25,2,1)))))</f>
        <v>3</v>
      </c>
      <c r="M1497" s="38">
        <f>IF(I1497=0,0,IF(J1497&gt;=RFM_Method!$D$25,5,IF(J1497&gt;=RFM_Method!$D$24,4,IF(J1497&gt;=RFM_Method!$D$23,3,IF(J1497&gt;=RFM_Method!$D$22,2,1)))))</f>
        <v>5</v>
      </c>
      <c r="N1497" s="38" t="str">
        <f t="shared" si="69"/>
        <v>335</v>
      </c>
      <c r="O1497" s="38">
        <f t="shared" si="70"/>
        <v>11</v>
      </c>
      <c r="P1497" s="38">
        <f t="shared" si="71"/>
        <v>4</v>
      </c>
      <c r="Q1497" s="12" t="str">
        <f>IF(I1497=0,"Never Recharged",INDEX(RFM_Method!$C$32:$G$36,6-K1497,P1497))</f>
        <v>Loyal Customers</v>
      </c>
      <c r="R1497" s="39">
        <f>SUMIFS(Raw_DataUsage!$D$2:$D$5001,Raw_DataUsage!$B$2:$B$5001,A1497)/1024</f>
        <v>4.669921875E-2</v>
      </c>
      <c r="S1497" s="40">
        <f>SUMIFS(Raw_Calls!$D$2:$D$5001,Raw_Calls!$B$2:$B$5001,A1497)/60</f>
        <v>39.583333333333336</v>
      </c>
      <c r="T1497" s="38" t="str">
        <f>IF(COUNTIFS(Raw_Subscriptions!$B$2:$B$3001,A1497,Raw_Subscriptions!$F$2:$F$3001,"Active")&gt;0,"Yes","No")</f>
        <v>No</v>
      </c>
    </row>
    <row r="1498" spans="1:20" x14ac:dyDescent="0.3">
      <c r="A1498" s="13" t="str">
        <f>Raw_Customers!A1495</f>
        <v>C001494</v>
      </c>
      <c r="B1498" s="13" t="str">
        <f>Raw_Customers!B1495</f>
        <v>Priya Yadav</v>
      </c>
      <c r="C1498" s="13" t="str">
        <f>Raw_Customers!E1495</f>
        <v>Bangalore</v>
      </c>
      <c r="D1498" s="13" t="str">
        <f>Raw_Customers!F1495</f>
        <v>Tamil Nadu</v>
      </c>
      <c r="E1498" s="13" t="str">
        <f>Raw_Customers!H1495</f>
        <v>Active</v>
      </c>
      <c r="F1498" s="35">
        <f>Raw_Customers!G1495</f>
        <v>45849</v>
      </c>
      <c r="G1498" s="36">
        <f>IF(I1498=0,"",INT(_xlfn.MAXIFS(Raw_Recharges!$D$2:$D$3001,Raw_Recharges!$B$2:$B$3001,A1498)))</f>
        <v>45745</v>
      </c>
      <c r="H1498" s="12">
        <f>IF(I1498=0,"",RFM_Method!$C$5-G1498)</f>
        <v>309</v>
      </c>
      <c r="I1498" s="12">
        <f>COUNTIFS(Raw_Recharges!$B$2:$B$3001,A1498)</f>
        <v>1</v>
      </c>
      <c r="J1498" s="37">
        <f>IF(I1498=0,"",SUMIFS(Raw_Recharges!$E$2:$E$3001,Raw_Recharges!$B$2:$B$3001,A1498))</f>
        <v>479</v>
      </c>
      <c r="K1498" s="38">
        <f>IF(I1498=0,0,IF(H1498&lt;=RFM_Method!$C$22,5,IF(H1498&lt;=RFM_Method!$C$23,4,IF(H1498&lt;=RFM_Method!$C$24,3,IF(H1498&lt;=RFM_Method!$C$25,2,1)))))</f>
        <v>1</v>
      </c>
      <c r="L1498" s="38">
        <f>IF(I1498=0,0,IF(I1498&gt;=RFM_Method!$E$22,5,IF(I1498&gt;=RFM_Method!$E$23,4,IF(I1498&gt;=RFM_Method!$E$24,3,IF(I1498&gt;=RFM_Method!$E$25,2,1)))))</f>
        <v>1</v>
      </c>
      <c r="M1498" s="38">
        <f>IF(I1498=0,0,IF(J1498&gt;=RFM_Method!$D$25,5,IF(J1498&gt;=RFM_Method!$D$24,4,IF(J1498&gt;=RFM_Method!$D$23,3,IF(J1498&gt;=RFM_Method!$D$22,2,1)))))</f>
        <v>2</v>
      </c>
      <c r="N1498" s="38" t="str">
        <f t="shared" si="69"/>
        <v>112</v>
      </c>
      <c r="O1498" s="38">
        <f t="shared" si="70"/>
        <v>4</v>
      </c>
      <c r="P1498" s="38">
        <f t="shared" si="71"/>
        <v>2</v>
      </c>
      <c r="Q1498" s="12" t="str">
        <f>IF(I1498=0,"Never Recharged",INDEX(RFM_Method!$C$32:$G$36,6-K1498,P1498))</f>
        <v>Hibernating</v>
      </c>
      <c r="R1498" s="39">
        <f>SUMIFS(Raw_DataUsage!$D$2:$D$5001,Raw_DataUsage!$B$2:$B$5001,A1498)/1024</f>
        <v>0</v>
      </c>
      <c r="S1498" s="40">
        <f>SUMIFS(Raw_Calls!$D$2:$D$5001,Raw_Calls!$B$2:$B$5001,A1498)/60</f>
        <v>100.78333333333333</v>
      </c>
      <c r="T1498" s="38" t="str">
        <f>IF(COUNTIFS(Raw_Subscriptions!$B$2:$B$3001,A1498,Raw_Subscriptions!$F$2:$F$3001,"Active")&gt;0,"Yes","No")</f>
        <v>No</v>
      </c>
    </row>
    <row r="1499" spans="1:20" x14ac:dyDescent="0.3">
      <c r="A1499" s="13" t="str">
        <f>Raw_Customers!A1496</f>
        <v>C001495</v>
      </c>
      <c r="B1499" s="13" t="str">
        <f>Raw_Customers!B1496</f>
        <v>Raj Sharma</v>
      </c>
      <c r="C1499" s="13" t="str">
        <f>Raw_Customers!E1496</f>
        <v>Hyderabad</v>
      </c>
      <c r="D1499" s="13" t="str">
        <f>Raw_Customers!F1496</f>
        <v>Karnataka</v>
      </c>
      <c r="E1499" s="13" t="str">
        <f>Raw_Customers!H1496</f>
        <v>Active</v>
      </c>
      <c r="F1499" s="35">
        <f>Raw_Customers!G1496</f>
        <v>44445</v>
      </c>
      <c r="G1499" s="36">
        <f>IF(I1499=0,"",INT(_xlfn.MAXIFS(Raw_Recharges!$D$2:$D$3001,Raw_Recharges!$B$2:$B$3001,A1499)))</f>
        <v>45981</v>
      </c>
      <c r="H1499" s="12">
        <f>IF(I1499=0,"",RFM_Method!$C$5-G1499)</f>
        <v>73</v>
      </c>
      <c r="I1499" s="12">
        <f>COUNTIFS(Raw_Recharges!$B$2:$B$3001,A1499)</f>
        <v>4</v>
      </c>
      <c r="J1499" s="37">
        <f>IF(I1499=0,"",SUMIFS(Raw_Recharges!$E$2:$E$3001,Raw_Recharges!$B$2:$B$3001,A1499))</f>
        <v>7496</v>
      </c>
      <c r="K1499" s="38">
        <f>IF(I1499=0,0,IF(H1499&lt;=RFM_Method!$C$22,5,IF(H1499&lt;=RFM_Method!$C$23,4,IF(H1499&lt;=RFM_Method!$C$24,3,IF(H1499&lt;=RFM_Method!$C$25,2,1)))))</f>
        <v>4</v>
      </c>
      <c r="L1499" s="38">
        <f>IF(I1499=0,0,IF(I1499&gt;=RFM_Method!$E$22,5,IF(I1499&gt;=RFM_Method!$E$23,4,IF(I1499&gt;=RFM_Method!$E$24,3,IF(I1499&gt;=RFM_Method!$E$25,2,1)))))</f>
        <v>4</v>
      </c>
      <c r="M1499" s="38">
        <f>IF(I1499=0,0,IF(J1499&gt;=RFM_Method!$D$25,5,IF(J1499&gt;=RFM_Method!$D$24,4,IF(J1499&gt;=RFM_Method!$D$23,3,IF(J1499&gt;=RFM_Method!$D$22,2,1)))))</f>
        <v>5</v>
      </c>
      <c r="N1499" s="38" t="str">
        <f t="shared" si="69"/>
        <v>445</v>
      </c>
      <c r="O1499" s="38">
        <f t="shared" si="70"/>
        <v>13</v>
      </c>
      <c r="P1499" s="38">
        <f t="shared" si="71"/>
        <v>5</v>
      </c>
      <c r="Q1499" s="12" t="str">
        <f>IF(I1499=0,"Never Recharged",INDEX(RFM_Method!$C$32:$G$36,6-K1499,P1499))</f>
        <v>Champions</v>
      </c>
      <c r="R1499" s="39">
        <f>SUMIFS(Raw_DataUsage!$D$2:$D$5001,Raw_DataUsage!$B$2:$B$5001,A1499)/1024</f>
        <v>2.0838964843750003</v>
      </c>
      <c r="S1499" s="40">
        <f>SUMIFS(Raw_Calls!$D$2:$D$5001,Raw_Calls!$B$2:$B$5001,A1499)/60</f>
        <v>0</v>
      </c>
      <c r="T1499" s="38" t="str">
        <f>IF(COUNTIFS(Raw_Subscriptions!$B$2:$B$3001,A1499,Raw_Subscriptions!$F$2:$F$3001,"Active")&gt;0,"Yes","No")</f>
        <v>Yes</v>
      </c>
    </row>
    <row r="1500" spans="1:20" x14ac:dyDescent="0.3">
      <c r="A1500" s="13" t="str">
        <f>Raw_Customers!A1497</f>
        <v>C001496</v>
      </c>
      <c r="B1500" s="13" t="str">
        <f>Raw_Customers!B1497</f>
        <v>Anita Sharma</v>
      </c>
      <c r="C1500" s="13" t="str">
        <f>Raw_Customers!E1497</f>
        <v>Delhi</v>
      </c>
      <c r="D1500" s="13" t="str">
        <f>Raw_Customers!F1497</f>
        <v>UP West</v>
      </c>
      <c r="E1500" s="13" t="str">
        <f>Raw_Customers!H1497</f>
        <v>Inactive</v>
      </c>
      <c r="F1500" s="35">
        <f>Raw_Customers!G1497</f>
        <v>45410</v>
      </c>
      <c r="G1500" s="36">
        <f>IF(I1500=0,"",INT(_xlfn.MAXIFS(Raw_Recharges!$D$2:$D$3001,Raw_Recharges!$B$2:$B$3001,A1500)))</f>
        <v>45911</v>
      </c>
      <c r="H1500" s="12">
        <f>IF(I1500=0,"",RFM_Method!$C$5-G1500)</f>
        <v>143</v>
      </c>
      <c r="I1500" s="12">
        <f>COUNTIFS(Raw_Recharges!$B$2:$B$3001,A1500)</f>
        <v>2</v>
      </c>
      <c r="J1500" s="37">
        <f>IF(I1500=0,"",SUMIFS(Raw_Recharges!$E$2:$E$3001,Raw_Recharges!$B$2:$B$3001,A1500))</f>
        <v>398</v>
      </c>
      <c r="K1500" s="38">
        <f>IF(I1500=0,0,IF(H1500&lt;=RFM_Method!$C$22,5,IF(H1500&lt;=RFM_Method!$C$23,4,IF(H1500&lt;=RFM_Method!$C$24,3,IF(H1500&lt;=RFM_Method!$C$25,2,1)))))</f>
        <v>2</v>
      </c>
      <c r="L1500" s="38">
        <f>IF(I1500=0,0,IF(I1500&gt;=RFM_Method!$E$22,5,IF(I1500&gt;=RFM_Method!$E$23,4,IF(I1500&gt;=RFM_Method!$E$24,3,IF(I1500&gt;=RFM_Method!$E$25,2,1)))))</f>
        <v>2</v>
      </c>
      <c r="M1500" s="38">
        <f>IF(I1500=0,0,IF(J1500&gt;=RFM_Method!$D$25,5,IF(J1500&gt;=RFM_Method!$D$24,4,IF(J1500&gt;=RFM_Method!$D$23,3,IF(J1500&gt;=RFM_Method!$D$22,2,1)))))</f>
        <v>2</v>
      </c>
      <c r="N1500" s="38" t="str">
        <f t="shared" si="69"/>
        <v>222</v>
      </c>
      <c r="O1500" s="38">
        <f t="shared" si="70"/>
        <v>6</v>
      </c>
      <c r="P1500" s="38">
        <f t="shared" si="71"/>
        <v>2</v>
      </c>
      <c r="Q1500" s="12" t="str">
        <f>IF(I1500=0,"Never Recharged",INDEX(RFM_Method!$C$32:$G$36,6-K1500,P1500))</f>
        <v>About to Sleep</v>
      </c>
      <c r="R1500" s="39">
        <f>SUMIFS(Raw_DataUsage!$D$2:$D$5001,Raw_DataUsage!$B$2:$B$5001,A1500)/1024</f>
        <v>1.1092871093750001</v>
      </c>
      <c r="S1500" s="40">
        <f>SUMIFS(Raw_Calls!$D$2:$D$5001,Raw_Calls!$B$2:$B$5001,A1500)/60</f>
        <v>0</v>
      </c>
      <c r="T1500" s="38" t="str">
        <f>IF(COUNTIFS(Raw_Subscriptions!$B$2:$B$3001,A1500,Raw_Subscriptions!$F$2:$F$3001,"Active")&gt;0,"Yes","No")</f>
        <v>No</v>
      </c>
    </row>
    <row r="1501" spans="1:20" x14ac:dyDescent="0.3">
      <c r="A1501" s="13" t="str">
        <f>Raw_Customers!A1498</f>
        <v>C001497</v>
      </c>
      <c r="B1501" s="13" t="str">
        <f>Raw_Customers!B1498</f>
        <v>Simran Mishra</v>
      </c>
      <c r="C1501" s="13" t="str">
        <f>Raw_Customers!E1498</f>
        <v>Bangalore</v>
      </c>
      <c r="D1501" s="13" t="str">
        <f>Raw_Customers!F1498</f>
        <v>Delhi NCR</v>
      </c>
      <c r="E1501" s="13" t="str">
        <f>Raw_Customers!H1498</f>
        <v>Inactive</v>
      </c>
      <c r="F1501" s="35">
        <f>Raw_Customers!G1498</f>
        <v>45643</v>
      </c>
      <c r="G1501" s="36" t="str">
        <f>IF(I1501=0,"",INT(_xlfn.MAXIFS(Raw_Recharges!$D$2:$D$3001,Raw_Recharges!$B$2:$B$3001,A1501)))</f>
        <v/>
      </c>
      <c r="H1501" s="12" t="str">
        <f>IF(I1501=0,"",RFM_Method!$C$5-G1501)</f>
        <v/>
      </c>
      <c r="I1501" s="12">
        <f>COUNTIFS(Raw_Recharges!$B$2:$B$3001,A1501)</f>
        <v>0</v>
      </c>
      <c r="J1501" s="37" t="str">
        <f>IF(I1501=0,"",SUMIFS(Raw_Recharges!$E$2:$E$3001,Raw_Recharges!$B$2:$B$3001,A1501))</f>
        <v/>
      </c>
      <c r="K1501" s="38">
        <f>IF(I1501=0,0,IF(H1501&lt;=RFM_Method!$C$22,5,IF(H1501&lt;=RFM_Method!$C$23,4,IF(H1501&lt;=RFM_Method!$C$24,3,IF(H1501&lt;=RFM_Method!$C$25,2,1)))))</f>
        <v>0</v>
      </c>
      <c r="L1501" s="38">
        <f>IF(I1501=0,0,IF(I1501&gt;=RFM_Method!$E$22,5,IF(I1501&gt;=RFM_Method!$E$23,4,IF(I1501&gt;=RFM_Method!$E$24,3,IF(I1501&gt;=RFM_Method!$E$25,2,1)))))</f>
        <v>0</v>
      </c>
      <c r="M1501" s="38">
        <f>IF(I1501=0,0,IF(J1501&gt;=RFM_Method!$D$25,5,IF(J1501&gt;=RFM_Method!$D$24,4,IF(J1501&gt;=RFM_Method!$D$23,3,IF(J1501&gt;=RFM_Method!$D$22,2,1)))))</f>
        <v>0</v>
      </c>
      <c r="N1501" s="38" t="str">
        <f t="shared" si="69"/>
        <v>000</v>
      </c>
      <c r="O1501" s="38">
        <f t="shared" si="70"/>
        <v>0</v>
      </c>
      <c r="P1501" s="38">
        <f t="shared" si="71"/>
        <v>0</v>
      </c>
      <c r="Q1501" s="12" t="str">
        <f>IF(I1501=0,"Never Recharged",INDEX(RFM_Method!$C$32:$G$36,6-K1501,P1501))</f>
        <v>Never Recharged</v>
      </c>
      <c r="R1501" s="39">
        <f>SUMIFS(Raw_DataUsage!$D$2:$D$5001,Raw_DataUsage!$B$2:$B$5001,A1501)/1024</f>
        <v>7.9020898437499998</v>
      </c>
      <c r="S1501" s="40">
        <f>SUMIFS(Raw_Calls!$D$2:$D$5001,Raw_Calls!$B$2:$B$5001,A1501)/60</f>
        <v>96.85</v>
      </c>
      <c r="T1501" s="38" t="str">
        <f>IF(COUNTIFS(Raw_Subscriptions!$B$2:$B$3001,A1501,Raw_Subscriptions!$F$2:$F$3001,"Active")&gt;0,"Yes","No")</f>
        <v>No</v>
      </c>
    </row>
    <row r="1502" spans="1:20" x14ac:dyDescent="0.3">
      <c r="A1502" s="13" t="str">
        <f>Raw_Customers!A1499</f>
        <v>C001498</v>
      </c>
      <c r="B1502" s="13" t="str">
        <f>Raw_Customers!B1499</f>
        <v>Anita Khan</v>
      </c>
      <c r="C1502" s="13" t="str">
        <f>Raw_Customers!E1499</f>
        <v>Pune</v>
      </c>
      <c r="D1502" s="13" t="str">
        <f>Raw_Customers!F1499</f>
        <v>West Bengal</v>
      </c>
      <c r="E1502" s="13" t="str">
        <f>Raw_Customers!H1499</f>
        <v>Active</v>
      </c>
      <c r="F1502" s="35">
        <f>Raw_Customers!G1499</f>
        <v>44753</v>
      </c>
      <c r="G1502" s="36" t="str">
        <f>IF(I1502=0,"",INT(_xlfn.MAXIFS(Raw_Recharges!$D$2:$D$3001,Raw_Recharges!$B$2:$B$3001,A1502)))</f>
        <v/>
      </c>
      <c r="H1502" s="12" t="str">
        <f>IF(I1502=0,"",RFM_Method!$C$5-G1502)</f>
        <v/>
      </c>
      <c r="I1502" s="12">
        <f>COUNTIFS(Raw_Recharges!$B$2:$B$3001,A1502)</f>
        <v>0</v>
      </c>
      <c r="J1502" s="37" t="str">
        <f>IF(I1502=0,"",SUMIFS(Raw_Recharges!$E$2:$E$3001,Raw_Recharges!$B$2:$B$3001,A1502))</f>
        <v/>
      </c>
      <c r="K1502" s="38">
        <f>IF(I1502=0,0,IF(H1502&lt;=RFM_Method!$C$22,5,IF(H1502&lt;=RFM_Method!$C$23,4,IF(H1502&lt;=RFM_Method!$C$24,3,IF(H1502&lt;=RFM_Method!$C$25,2,1)))))</f>
        <v>0</v>
      </c>
      <c r="L1502" s="38">
        <f>IF(I1502=0,0,IF(I1502&gt;=RFM_Method!$E$22,5,IF(I1502&gt;=RFM_Method!$E$23,4,IF(I1502&gt;=RFM_Method!$E$24,3,IF(I1502&gt;=RFM_Method!$E$25,2,1)))))</f>
        <v>0</v>
      </c>
      <c r="M1502" s="38">
        <f>IF(I1502=0,0,IF(J1502&gt;=RFM_Method!$D$25,5,IF(J1502&gt;=RFM_Method!$D$24,4,IF(J1502&gt;=RFM_Method!$D$23,3,IF(J1502&gt;=RFM_Method!$D$22,2,1)))))</f>
        <v>0</v>
      </c>
      <c r="N1502" s="38" t="str">
        <f t="shared" si="69"/>
        <v>000</v>
      </c>
      <c r="O1502" s="38">
        <f t="shared" si="70"/>
        <v>0</v>
      </c>
      <c r="P1502" s="38">
        <f t="shared" si="71"/>
        <v>0</v>
      </c>
      <c r="Q1502" s="12" t="str">
        <f>IF(I1502=0,"Never Recharged",INDEX(RFM_Method!$C$32:$G$36,6-K1502,P1502))</f>
        <v>Never Recharged</v>
      </c>
      <c r="R1502" s="39">
        <f>SUMIFS(Raw_DataUsage!$D$2:$D$5001,Raw_DataUsage!$B$2:$B$5001,A1502)/1024</f>
        <v>2.1971289062500001</v>
      </c>
      <c r="S1502" s="40">
        <f>SUMIFS(Raw_Calls!$D$2:$D$5001,Raw_Calls!$B$2:$B$5001,A1502)/60</f>
        <v>46.983333333333334</v>
      </c>
      <c r="T1502" s="38" t="str">
        <f>IF(COUNTIFS(Raw_Subscriptions!$B$2:$B$3001,A1502,Raw_Subscriptions!$F$2:$F$3001,"Active")&gt;0,"Yes","No")</f>
        <v>No</v>
      </c>
    </row>
    <row r="1503" spans="1:20" x14ac:dyDescent="0.3">
      <c r="A1503" s="13" t="str">
        <f>Raw_Customers!A1500</f>
        <v>C001499</v>
      </c>
      <c r="B1503" s="13" t="str">
        <f>Raw_Customers!B1500</f>
        <v>Pooja Kumar</v>
      </c>
      <c r="C1503" s="13" t="str">
        <f>Raw_Customers!E1500</f>
        <v>Mumbai</v>
      </c>
      <c r="D1503" s="13" t="str">
        <f>Raw_Customers!F1500</f>
        <v>Delhi NCR</v>
      </c>
      <c r="E1503" s="13" t="str">
        <f>Raw_Customers!H1500</f>
        <v>Active</v>
      </c>
      <c r="F1503" s="35">
        <f>Raw_Customers!G1500</f>
        <v>44778</v>
      </c>
      <c r="G1503" s="36" t="str">
        <f>IF(I1503=0,"",INT(_xlfn.MAXIFS(Raw_Recharges!$D$2:$D$3001,Raw_Recharges!$B$2:$B$3001,A1503)))</f>
        <v/>
      </c>
      <c r="H1503" s="12" t="str">
        <f>IF(I1503=0,"",RFM_Method!$C$5-G1503)</f>
        <v/>
      </c>
      <c r="I1503" s="12">
        <f>COUNTIFS(Raw_Recharges!$B$2:$B$3001,A1503)</f>
        <v>0</v>
      </c>
      <c r="J1503" s="37" t="str">
        <f>IF(I1503=0,"",SUMIFS(Raw_Recharges!$E$2:$E$3001,Raw_Recharges!$B$2:$B$3001,A1503))</f>
        <v/>
      </c>
      <c r="K1503" s="38">
        <f>IF(I1503=0,0,IF(H1503&lt;=RFM_Method!$C$22,5,IF(H1503&lt;=RFM_Method!$C$23,4,IF(H1503&lt;=RFM_Method!$C$24,3,IF(H1503&lt;=RFM_Method!$C$25,2,1)))))</f>
        <v>0</v>
      </c>
      <c r="L1503" s="38">
        <f>IF(I1503=0,0,IF(I1503&gt;=RFM_Method!$E$22,5,IF(I1503&gt;=RFM_Method!$E$23,4,IF(I1503&gt;=RFM_Method!$E$24,3,IF(I1503&gt;=RFM_Method!$E$25,2,1)))))</f>
        <v>0</v>
      </c>
      <c r="M1503" s="38">
        <f>IF(I1503=0,0,IF(J1503&gt;=RFM_Method!$D$25,5,IF(J1503&gt;=RFM_Method!$D$24,4,IF(J1503&gt;=RFM_Method!$D$23,3,IF(J1503&gt;=RFM_Method!$D$22,2,1)))))</f>
        <v>0</v>
      </c>
      <c r="N1503" s="38" t="str">
        <f t="shared" si="69"/>
        <v>000</v>
      </c>
      <c r="O1503" s="38">
        <f t="shared" si="70"/>
        <v>0</v>
      </c>
      <c r="P1503" s="38">
        <f t="shared" si="71"/>
        <v>0</v>
      </c>
      <c r="Q1503" s="12" t="str">
        <f>IF(I1503=0,"Never Recharged",INDEX(RFM_Method!$C$32:$G$36,6-K1503,P1503))</f>
        <v>Never Recharged</v>
      </c>
      <c r="R1503" s="39">
        <f>SUMIFS(Raw_DataUsage!$D$2:$D$5001,Raw_DataUsage!$B$2:$B$5001,A1503)/1024</f>
        <v>3.1488281250000001</v>
      </c>
      <c r="S1503" s="40">
        <f>SUMIFS(Raw_Calls!$D$2:$D$5001,Raw_Calls!$B$2:$B$5001,A1503)/60</f>
        <v>60.383333333333333</v>
      </c>
      <c r="T1503" s="38" t="str">
        <f>IF(COUNTIFS(Raw_Subscriptions!$B$2:$B$3001,A1503,Raw_Subscriptions!$F$2:$F$3001,"Active")&gt;0,"Yes","No")</f>
        <v>No</v>
      </c>
    </row>
    <row r="1504" spans="1:20" x14ac:dyDescent="0.3">
      <c r="A1504" s="13" t="str">
        <f>Raw_Customers!A1501</f>
        <v>C001500</v>
      </c>
      <c r="B1504" s="13" t="str">
        <f>Raw_Customers!B1501</f>
        <v>Suresh Jha</v>
      </c>
      <c r="C1504" s="13" t="str">
        <f>Raw_Customers!E1501</f>
        <v>Mumbai</v>
      </c>
      <c r="D1504" s="13" t="str">
        <f>Raw_Customers!F1501</f>
        <v>Mumbai</v>
      </c>
      <c r="E1504" s="13" t="str">
        <f>Raw_Customers!H1501</f>
        <v>Active</v>
      </c>
      <c r="F1504" s="35">
        <f>Raw_Customers!G1501</f>
        <v>45556</v>
      </c>
      <c r="G1504" s="36">
        <f>IF(I1504=0,"",INT(_xlfn.MAXIFS(Raw_Recharges!$D$2:$D$3001,Raw_Recharges!$B$2:$B$3001,A1504)))</f>
        <v>46053</v>
      </c>
      <c r="H1504" s="12">
        <f>IF(I1504=0,"",RFM_Method!$C$5-G1504)</f>
        <v>1</v>
      </c>
      <c r="I1504" s="12">
        <f>COUNTIFS(Raw_Recharges!$B$2:$B$3001,A1504)</f>
        <v>3</v>
      </c>
      <c r="J1504" s="37">
        <f>IF(I1504=0,"",SUMIFS(Raw_Recharges!$E$2:$E$3001,Raw_Recharges!$B$2:$B$3001,A1504))</f>
        <v>3626</v>
      </c>
      <c r="K1504" s="38">
        <f>IF(I1504=0,0,IF(H1504&lt;=RFM_Method!$C$22,5,IF(H1504&lt;=RFM_Method!$C$23,4,IF(H1504&lt;=RFM_Method!$C$24,3,IF(H1504&lt;=RFM_Method!$C$25,2,1)))))</f>
        <v>5</v>
      </c>
      <c r="L1504" s="38">
        <f>IF(I1504=0,0,IF(I1504&gt;=RFM_Method!$E$22,5,IF(I1504&gt;=RFM_Method!$E$23,4,IF(I1504&gt;=RFM_Method!$E$24,3,IF(I1504&gt;=RFM_Method!$E$25,2,1)))))</f>
        <v>3</v>
      </c>
      <c r="M1504" s="38">
        <f>IF(I1504=0,0,IF(J1504&gt;=RFM_Method!$D$25,5,IF(J1504&gt;=RFM_Method!$D$24,4,IF(J1504&gt;=RFM_Method!$D$23,3,IF(J1504&gt;=RFM_Method!$D$22,2,1)))))</f>
        <v>5</v>
      </c>
      <c r="N1504" s="38" t="str">
        <f t="shared" si="69"/>
        <v>535</v>
      </c>
      <c r="O1504" s="38">
        <f t="shared" si="70"/>
        <v>13</v>
      </c>
      <c r="P1504" s="38">
        <f t="shared" si="71"/>
        <v>4</v>
      </c>
      <c r="Q1504" s="12" t="str">
        <f>IF(I1504=0,"Never Recharged",INDEX(RFM_Method!$C$32:$G$36,6-K1504,P1504))</f>
        <v>Loyal Customers</v>
      </c>
      <c r="R1504" s="39">
        <f>SUMIFS(Raw_DataUsage!$D$2:$D$5001,Raw_DataUsage!$B$2:$B$5001,A1504)/1024</f>
        <v>0.27274414062500002</v>
      </c>
      <c r="S1504" s="40">
        <f>SUMIFS(Raw_Calls!$D$2:$D$5001,Raw_Calls!$B$2:$B$5001,A1504)/60</f>
        <v>14</v>
      </c>
      <c r="T1504" s="38" t="str">
        <f>IF(COUNTIFS(Raw_Subscriptions!$B$2:$B$3001,A1504,Raw_Subscriptions!$F$2:$F$3001,"Active")&gt;0,"Yes","No")</f>
        <v>Yes</v>
      </c>
    </row>
    <row r="1505" spans="1:20" x14ac:dyDescent="0.3">
      <c r="A1505" s="13" t="str">
        <f>Raw_Customers!A1502</f>
        <v>C001501</v>
      </c>
      <c r="B1505" s="13" t="str">
        <f>Raw_Customers!B1502</f>
        <v>Vikram Patel</v>
      </c>
      <c r="C1505" s="13" t="str">
        <f>Raw_Customers!E1502</f>
        <v>Hyderabad</v>
      </c>
      <c r="D1505" s="13" t="str">
        <f>Raw_Customers!F1502</f>
        <v>Karnataka</v>
      </c>
      <c r="E1505" s="13" t="str">
        <f>Raw_Customers!H1502</f>
        <v>Active</v>
      </c>
      <c r="F1505" s="35">
        <f>Raw_Customers!G1502</f>
        <v>44566</v>
      </c>
      <c r="G1505" s="36">
        <f>IF(I1505=0,"",INT(_xlfn.MAXIFS(Raw_Recharges!$D$2:$D$3001,Raw_Recharges!$B$2:$B$3001,A1505)))</f>
        <v>45879</v>
      </c>
      <c r="H1505" s="12">
        <f>IF(I1505=0,"",RFM_Method!$C$5-G1505)</f>
        <v>175</v>
      </c>
      <c r="I1505" s="12">
        <f>COUNTIFS(Raw_Recharges!$B$2:$B$3001,A1505)</f>
        <v>2</v>
      </c>
      <c r="J1505" s="37">
        <f>IF(I1505=0,"",SUMIFS(Raw_Recharges!$E$2:$E$3001,Raw_Recharges!$B$2:$B$3001,A1505))</f>
        <v>978</v>
      </c>
      <c r="K1505" s="38">
        <f>IF(I1505=0,0,IF(H1505&lt;=RFM_Method!$C$22,5,IF(H1505&lt;=RFM_Method!$C$23,4,IF(H1505&lt;=RFM_Method!$C$24,3,IF(H1505&lt;=RFM_Method!$C$25,2,1)))))</f>
        <v>2</v>
      </c>
      <c r="L1505" s="38">
        <f>IF(I1505=0,0,IF(I1505&gt;=RFM_Method!$E$22,5,IF(I1505&gt;=RFM_Method!$E$23,4,IF(I1505&gt;=RFM_Method!$E$24,3,IF(I1505&gt;=RFM_Method!$E$25,2,1)))))</f>
        <v>2</v>
      </c>
      <c r="M1505" s="38">
        <f>IF(I1505=0,0,IF(J1505&gt;=RFM_Method!$D$25,5,IF(J1505&gt;=RFM_Method!$D$24,4,IF(J1505&gt;=RFM_Method!$D$23,3,IF(J1505&gt;=RFM_Method!$D$22,2,1)))))</f>
        <v>3</v>
      </c>
      <c r="N1505" s="38" t="str">
        <f t="shared" si="69"/>
        <v>223</v>
      </c>
      <c r="O1505" s="38">
        <f t="shared" si="70"/>
        <v>7</v>
      </c>
      <c r="P1505" s="38">
        <f t="shared" si="71"/>
        <v>3</v>
      </c>
      <c r="Q1505" s="12" t="str">
        <f>IF(I1505=0,"Never Recharged",INDEX(RFM_Method!$C$32:$G$36,6-K1505,P1505))</f>
        <v>At Risk</v>
      </c>
      <c r="R1505" s="39">
        <f>SUMIFS(Raw_DataUsage!$D$2:$D$5001,Raw_DataUsage!$B$2:$B$5001,A1505)/1024</f>
        <v>3.2362011718749999</v>
      </c>
      <c r="S1505" s="40">
        <f>SUMIFS(Raw_Calls!$D$2:$D$5001,Raw_Calls!$B$2:$B$5001,A1505)/60</f>
        <v>104.81666666666666</v>
      </c>
      <c r="T1505" s="38" t="str">
        <f>IF(COUNTIFS(Raw_Subscriptions!$B$2:$B$3001,A1505,Raw_Subscriptions!$F$2:$F$3001,"Active")&gt;0,"Yes","No")</f>
        <v>No</v>
      </c>
    </row>
    <row r="1506" spans="1:20" x14ac:dyDescent="0.3">
      <c r="A1506" s="13" t="str">
        <f>Raw_Customers!A1503</f>
        <v>C001502</v>
      </c>
      <c r="B1506" s="13" t="str">
        <f>Raw_Customers!B1503</f>
        <v>Vikram Gupta</v>
      </c>
      <c r="C1506" s="13" t="str">
        <f>Raw_Customers!E1503</f>
        <v>Delhi</v>
      </c>
      <c r="D1506" s="13" t="str">
        <f>Raw_Customers!F1503</f>
        <v>Tamil Nadu</v>
      </c>
      <c r="E1506" s="13" t="str">
        <f>Raw_Customers!H1503</f>
        <v>Active</v>
      </c>
      <c r="F1506" s="35">
        <f>Raw_Customers!G1503</f>
        <v>45485</v>
      </c>
      <c r="G1506" s="36">
        <f>IF(I1506=0,"",INT(_xlfn.MAXIFS(Raw_Recharges!$D$2:$D$3001,Raw_Recharges!$B$2:$B$3001,A1506)))</f>
        <v>45955</v>
      </c>
      <c r="H1506" s="12">
        <f>IF(I1506=0,"",RFM_Method!$C$5-G1506)</f>
        <v>99</v>
      </c>
      <c r="I1506" s="12">
        <f>COUNTIFS(Raw_Recharges!$B$2:$B$3001,A1506)</f>
        <v>3</v>
      </c>
      <c r="J1506" s="37">
        <f>IF(I1506=0,"",SUMIFS(Raw_Recharges!$E$2:$E$3001,Raw_Recharges!$B$2:$B$3001,A1506))</f>
        <v>3597</v>
      </c>
      <c r="K1506" s="38">
        <f>IF(I1506=0,0,IF(H1506&lt;=RFM_Method!$C$22,5,IF(H1506&lt;=RFM_Method!$C$23,4,IF(H1506&lt;=RFM_Method!$C$24,3,IF(H1506&lt;=RFM_Method!$C$25,2,1)))))</f>
        <v>3</v>
      </c>
      <c r="L1506" s="38">
        <f>IF(I1506=0,0,IF(I1506&gt;=RFM_Method!$E$22,5,IF(I1506&gt;=RFM_Method!$E$23,4,IF(I1506&gt;=RFM_Method!$E$24,3,IF(I1506&gt;=RFM_Method!$E$25,2,1)))))</f>
        <v>3</v>
      </c>
      <c r="M1506" s="38">
        <f>IF(I1506=0,0,IF(J1506&gt;=RFM_Method!$D$25,5,IF(J1506&gt;=RFM_Method!$D$24,4,IF(J1506&gt;=RFM_Method!$D$23,3,IF(J1506&gt;=RFM_Method!$D$22,2,1)))))</f>
        <v>5</v>
      </c>
      <c r="N1506" s="38" t="str">
        <f t="shared" si="69"/>
        <v>335</v>
      </c>
      <c r="O1506" s="38">
        <f t="shared" si="70"/>
        <v>11</v>
      </c>
      <c r="P1506" s="38">
        <f t="shared" si="71"/>
        <v>4</v>
      </c>
      <c r="Q1506" s="12" t="str">
        <f>IF(I1506=0,"Never Recharged",INDEX(RFM_Method!$C$32:$G$36,6-K1506,P1506))</f>
        <v>Loyal Customers</v>
      </c>
      <c r="R1506" s="39">
        <f>SUMIFS(Raw_DataUsage!$D$2:$D$5001,Raw_DataUsage!$B$2:$B$5001,A1506)/1024</f>
        <v>2.3160449218750001</v>
      </c>
      <c r="S1506" s="40">
        <f>SUMIFS(Raw_Calls!$D$2:$D$5001,Raw_Calls!$B$2:$B$5001,A1506)/60</f>
        <v>125.91666666666667</v>
      </c>
      <c r="T1506" s="38" t="str">
        <f>IF(COUNTIFS(Raw_Subscriptions!$B$2:$B$3001,A1506,Raw_Subscriptions!$F$2:$F$3001,"Active")&gt;0,"Yes","No")</f>
        <v>Yes</v>
      </c>
    </row>
    <row r="1507" spans="1:20" x14ac:dyDescent="0.3">
      <c r="A1507" s="13" t="str">
        <f>Raw_Customers!A1504</f>
        <v>C001503</v>
      </c>
      <c r="B1507" s="13" t="str">
        <f>Raw_Customers!B1504</f>
        <v>Rahul Jha</v>
      </c>
      <c r="C1507" s="13" t="str">
        <f>Raw_Customers!E1504</f>
        <v>Mumbai</v>
      </c>
      <c r="D1507" s="13" t="str">
        <f>Raw_Customers!F1504</f>
        <v>UP East</v>
      </c>
      <c r="E1507" s="13" t="str">
        <f>Raw_Customers!H1504</f>
        <v>Active</v>
      </c>
      <c r="F1507" s="35">
        <f>Raw_Customers!G1504</f>
        <v>44203</v>
      </c>
      <c r="G1507" s="36">
        <f>IF(I1507=0,"",INT(_xlfn.MAXIFS(Raw_Recharges!$D$2:$D$3001,Raw_Recharges!$B$2:$B$3001,A1507)))</f>
        <v>46047</v>
      </c>
      <c r="H1507" s="12">
        <f>IF(I1507=0,"",RFM_Method!$C$5-G1507)</f>
        <v>7</v>
      </c>
      <c r="I1507" s="12">
        <f>COUNTIFS(Raw_Recharges!$B$2:$B$3001,A1507)</f>
        <v>1</v>
      </c>
      <c r="J1507" s="37">
        <f>IF(I1507=0,"",SUMIFS(Raw_Recharges!$E$2:$E$3001,Raw_Recharges!$B$2:$B$3001,A1507))</f>
        <v>479</v>
      </c>
      <c r="K1507" s="38">
        <f>IF(I1507=0,0,IF(H1507&lt;=RFM_Method!$C$22,5,IF(H1507&lt;=RFM_Method!$C$23,4,IF(H1507&lt;=RFM_Method!$C$24,3,IF(H1507&lt;=RFM_Method!$C$25,2,1)))))</f>
        <v>5</v>
      </c>
      <c r="L1507" s="38">
        <f>IF(I1507=0,0,IF(I1507&gt;=RFM_Method!$E$22,5,IF(I1507&gt;=RFM_Method!$E$23,4,IF(I1507&gt;=RFM_Method!$E$24,3,IF(I1507&gt;=RFM_Method!$E$25,2,1)))))</f>
        <v>1</v>
      </c>
      <c r="M1507" s="38">
        <f>IF(I1507=0,0,IF(J1507&gt;=RFM_Method!$D$25,5,IF(J1507&gt;=RFM_Method!$D$24,4,IF(J1507&gt;=RFM_Method!$D$23,3,IF(J1507&gt;=RFM_Method!$D$22,2,1)))))</f>
        <v>2</v>
      </c>
      <c r="N1507" s="38" t="str">
        <f t="shared" si="69"/>
        <v>512</v>
      </c>
      <c r="O1507" s="38">
        <f t="shared" si="70"/>
        <v>8</v>
      </c>
      <c r="P1507" s="38">
        <f t="shared" si="71"/>
        <v>2</v>
      </c>
      <c r="Q1507" s="12" t="str">
        <f>IF(I1507=0,"Never Recharged",INDEX(RFM_Method!$C$32:$G$36,6-K1507,P1507))</f>
        <v>Promising</v>
      </c>
      <c r="R1507" s="39">
        <f>SUMIFS(Raw_DataUsage!$D$2:$D$5001,Raw_DataUsage!$B$2:$B$5001,A1507)/1024</f>
        <v>2.7106835937499998</v>
      </c>
      <c r="S1507" s="40">
        <f>SUMIFS(Raw_Calls!$D$2:$D$5001,Raw_Calls!$B$2:$B$5001,A1507)/60</f>
        <v>76.483333333333334</v>
      </c>
      <c r="T1507" s="38" t="str">
        <f>IF(COUNTIFS(Raw_Subscriptions!$B$2:$B$3001,A1507,Raw_Subscriptions!$F$2:$F$3001,"Active")&gt;0,"Yes","No")</f>
        <v>Yes</v>
      </c>
    </row>
    <row r="1508" spans="1:20" x14ac:dyDescent="0.3">
      <c r="A1508" s="13" t="str">
        <f>Raw_Customers!A1505</f>
        <v>C001504</v>
      </c>
      <c r="B1508" s="13" t="str">
        <f>Raw_Customers!B1505</f>
        <v>Pooja Yadav</v>
      </c>
      <c r="C1508" s="13" t="str">
        <f>Raw_Customers!E1505</f>
        <v>Chennai</v>
      </c>
      <c r="D1508" s="13" t="str">
        <f>Raw_Customers!F1505</f>
        <v>Telangana</v>
      </c>
      <c r="E1508" s="13" t="str">
        <f>Raw_Customers!H1505</f>
        <v>Active</v>
      </c>
      <c r="F1508" s="35">
        <f>Raw_Customers!G1505</f>
        <v>45471</v>
      </c>
      <c r="G1508" s="36" t="str">
        <f>IF(I1508=0,"",INT(_xlfn.MAXIFS(Raw_Recharges!$D$2:$D$3001,Raw_Recharges!$B$2:$B$3001,A1508)))</f>
        <v/>
      </c>
      <c r="H1508" s="12" t="str">
        <f>IF(I1508=0,"",RFM_Method!$C$5-G1508)</f>
        <v/>
      </c>
      <c r="I1508" s="12">
        <f>COUNTIFS(Raw_Recharges!$B$2:$B$3001,A1508)</f>
        <v>0</v>
      </c>
      <c r="J1508" s="37" t="str">
        <f>IF(I1508=0,"",SUMIFS(Raw_Recharges!$E$2:$E$3001,Raw_Recharges!$B$2:$B$3001,A1508))</f>
        <v/>
      </c>
      <c r="K1508" s="38">
        <f>IF(I1508=0,0,IF(H1508&lt;=RFM_Method!$C$22,5,IF(H1508&lt;=RFM_Method!$C$23,4,IF(H1508&lt;=RFM_Method!$C$24,3,IF(H1508&lt;=RFM_Method!$C$25,2,1)))))</f>
        <v>0</v>
      </c>
      <c r="L1508" s="38">
        <f>IF(I1508=0,0,IF(I1508&gt;=RFM_Method!$E$22,5,IF(I1508&gt;=RFM_Method!$E$23,4,IF(I1508&gt;=RFM_Method!$E$24,3,IF(I1508&gt;=RFM_Method!$E$25,2,1)))))</f>
        <v>0</v>
      </c>
      <c r="M1508" s="38">
        <f>IF(I1508=0,0,IF(J1508&gt;=RFM_Method!$D$25,5,IF(J1508&gt;=RFM_Method!$D$24,4,IF(J1508&gt;=RFM_Method!$D$23,3,IF(J1508&gt;=RFM_Method!$D$22,2,1)))))</f>
        <v>0</v>
      </c>
      <c r="N1508" s="38" t="str">
        <f t="shared" si="69"/>
        <v>000</v>
      </c>
      <c r="O1508" s="38">
        <f t="shared" si="70"/>
        <v>0</v>
      </c>
      <c r="P1508" s="38">
        <f t="shared" si="71"/>
        <v>0</v>
      </c>
      <c r="Q1508" s="12" t="str">
        <f>IF(I1508=0,"Never Recharged",INDEX(RFM_Method!$C$32:$G$36,6-K1508,P1508))</f>
        <v>Never Recharged</v>
      </c>
      <c r="R1508" s="39">
        <f>SUMIFS(Raw_DataUsage!$D$2:$D$5001,Raw_DataUsage!$B$2:$B$5001,A1508)/1024</f>
        <v>4.0718554687499999</v>
      </c>
      <c r="S1508" s="40">
        <f>SUMIFS(Raw_Calls!$D$2:$D$5001,Raw_Calls!$B$2:$B$5001,A1508)/60</f>
        <v>58.966666666666669</v>
      </c>
      <c r="T1508" s="38" t="str">
        <f>IF(COUNTIFS(Raw_Subscriptions!$B$2:$B$3001,A1508,Raw_Subscriptions!$F$2:$F$3001,"Active")&gt;0,"Yes","No")</f>
        <v>No</v>
      </c>
    </row>
    <row r="1509" spans="1:20" x14ac:dyDescent="0.3">
      <c r="A1509" s="13" t="str">
        <f>Raw_Customers!A1506</f>
        <v>C001505</v>
      </c>
      <c r="B1509" s="13" t="str">
        <f>Raw_Customers!B1506</f>
        <v>Pooja Gupta</v>
      </c>
      <c r="C1509" s="13" t="str">
        <f>Raw_Customers!E1506</f>
        <v>Mumbai</v>
      </c>
      <c r="D1509" s="13" t="str">
        <f>Raw_Customers!F1506</f>
        <v>Punjab</v>
      </c>
      <c r="E1509" s="13" t="str">
        <f>Raw_Customers!H1506</f>
        <v>Active</v>
      </c>
      <c r="F1509" s="35">
        <f>Raw_Customers!G1506</f>
        <v>45148</v>
      </c>
      <c r="G1509" s="36">
        <f>IF(I1509=0,"",INT(_xlfn.MAXIFS(Raw_Recharges!$D$2:$D$3001,Raw_Recharges!$B$2:$B$3001,A1509)))</f>
        <v>45898</v>
      </c>
      <c r="H1509" s="12">
        <f>IF(I1509=0,"",RFM_Method!$C$5-G1509)</f>
        <v>156</v>
      </c>
      <c r="I1509" s="12">
        <f>COUNTIFS(Raw_Recharges!$B$2:$B$3001,A1509)</f>
        <v>1</v>
      </c>
      <c r="J1509" s="37">
        <f>IF(I1509=0,"",SUMIFS(Raw_Recharges!$E$2:$E$3001,Raw_Recharges!$B$2:$B$3001,A1509))</f>
        <v>666</v>
      </c>
      <c r="K1509" s="38">
        <f>IF(I1509=0,0,IF(H1509&lt;=RFM_Method!$C$22,5,IF(H1509&lt;=RFM_Method!$C$23,4,IF(H1509&lt;=RFM_Method!$C$24,3,IF(H1509&lt;=RFM_Method!$C$25,2,1)))))</f>
        <v>2</v>
      </c>
      <c r="L1509" s="38">
        <f>IF(I1509=0,0,IF(I1509&gt;=RFM_Method!$E$22,5,IF(I1509&gt;=RFM_Method!$E$23,4,IF(I1509&gt;=RFM_Method!$E$24,3,IF(I1509&gt;=RFM_Method!$E$25,2,1)))))</f>
        <v>1</v>
      </c>
      <c r="M1509" s="38">
        <f>IF(I1509=0,0,IF(J1509&gt;=RFM_Method!$D$25,5,IF(J1509&gt;=RFM_Method!$D$24,4,IF(J1509&gt;=RFM_Method!$D$23,3,IF(J1509&gt;=RFM_Method!$D$22,2,1)))))</f>
        <v>3</v>
      </c>
      <c r="N1509" s="38" t="str">
        <f t="shared" si="69"/>
        <v>213</v>
      </c>
      <c r="O1509" s="38">
        <f t="shared" si="70"/>
        <v>6</v>
      </c>
      <c r="P1509" s="38">
        <f t="shared" si="71"/>
        <v>2</v>
      </c>
      <c r="Q1509" s="12" t="str">
        <f>IF(I1509=0,"Never Recharged",INDEX(RFM_Method!$C$32:$G$36,6-K1509,P1509))</f>
        <v>About to Sleep</v>
      </c>
      <c r="R1509" s="39">
        <f>SUMIFS(Raw_DataUsage!$D$2:$D$5001,Raw_DataUsage!$B$2:$B$5001,A1509)/1024</f>
        <v>1.966826171875</v>
      </c>
      <c r="S1509" s="40">
        <f>SUMIFS(Raw_Calls!$D$2:$D$5001,Raw_Calls!$B$2:$B$5001,A1509)/60</f>
        <v>51.483333333333334</v>
      </c>
      <c r="T1509" s="38" t="str">
        <f>IF(COUNTIFS(Raw_Subscriptions!$B$2:$B$3001,A1509,Raw_Subscriptions!$F$2:$F$3001,"Active")&gt;0,"Yes","No")</f>
        <v>No</v>
      </c>
    </row>
    <row r="1510" spans="1:20" x14ac:dyDescent="0.3">
      <c r="A1510" s="13" t="str">
        <f>Raw_Customers!A1507</f>
        <v>C001506</v>
      </c>
      <c r="B1510" s="13" t="str">
        <f>Raw_Customers!B1507</f>
        <v>Neha Mishra</v>
      </c>
      <c r="C1510" s="13" t="str">
        <f>Raw_Customers!E1507</f>
        <v>Bangalore</v>
      </c>
      <c r="D1510" s="13" t="str">
        <f>Raw_Customers!F1507</f>
        <v>Mumbai</v>
      </c>
      <c r="E1510" s="13" t="str">
        <f>Raw_Customers!H1507</f>
        <v>Inactive</v>
      </c>
      <c r="F1510" s="35">
        <f>Raw_Customers!G1507</f>
        <v>45924</v>
      </c>
      <c r="G1510" s="36">
        <f>IF(I1510=0,"",INT(_xlfn.MAXIFS(Raw_Recharges!$D$2:$D$3001,Raw_Recharges!$B$2:$B$3001,A1510)))</f>
        <v>45834</v>
      </c>
      <c r="H1510" s="12">
        <f>IF(I1510=0,"",RFM_Method!$C$5-G1510)</f>
        <v>220</v>
      </c>
      <c r="I1510" s="12">
        <f>COUNTIFS(Raw_Recharges!$B$2:$B$3001,A1510)</f>
        <v>4</v>
      </c>
      <c r="J1510" s="37">
        <f>IF(I1510=0,"",SUMIFS(Raw_Recharges!$E$2:$E$3001,Raw_Recharges!$B$2:$B$3001,A1510))</f>
        <v>6826</v>
      </c>
      <c r="K1510" s="38">
        <f>IF(I1510=0,0,IF(H1510&lt;=RFM_Method!$C$22,5,IF(H1510&lt;=RFM_Method!$C$23,4,IF(H1510&lt;=RFM_Method!$C$24,3,IF(H1510&lt;=RFM_Method!$C$25,2,1)))))</f>
        <v>2</v>
      </c>
      <c r="L1510" s="38">
        <f>IF(I1510=0,0,IF(I1510&gt;=RFM_Method!$E$22,5,IF(I1510&gt;=RFM_Method!$E$23,4,IF(I1510&gt;=RFM_Method!$E$24,3,IF(I1510&gt;=RFM_Method!$E$25,2,1)))))</f>
        <v>4</v>
      </c>
      <c r="M1510" s="38">
        <f>IF(I1510=0,0,IF(J1510&gt;=RFM_Method!$D$25,5,IF(J1510&gt;=RFM_Method!$D$24,4,IF(J1510&gt;=RFM_Method!$D$23,3,IF(J1510&gt;=RFM_Method!$D$22,2,1)))))</f>
        <v>5</v>
      </c>
      <c r="N1510" s="38" t="str">
        <f t="shared" si="69"/>
        <v>245</v>
      </c>
      <c r="O1510" s="38">
        <f t="shared" si="70"/>
        <v>11</v>
      </c>
      <c r="P1510" s="38">
        <f t="shared" si="71"/>
        <v>5</v>
      </c>
      <c r="Q1510" s="12" t="str">
        <f>IF(I1510=0,"Never Recharged",INDEX(RFM_Method!$C$32:$G$36,6-K1510,P1510))</f>
        <v>Can't Lose Them</v>
      </c>
      <c r="R1510" s="39">
        <f>SUMIFS(Raw_DataUsage!$D$2:$D$5001,Raw_DataUsage!$B$2:$B$5001,A1510)/1024</f>
        <v>5.4010253906249996</v>
      </c>
      <c r="S1510" s="40">
        <f>SUMIFS(Raw_Calls!$D$2:$D$5001,Raw_Calls!$B$2:$B$5001,A1510)/60</f>
        <v>109.93333333333334</v>
      </c>
      <c r="T1510" s="38" t="str">
        <f>IF(COUNTIFS(Raw_Subscriptions!$B$2:$B$3001,A1510,Raw_Subscriptions!$F$2:$F$3001,"Active")&gt;0,"Yes","No")</f>
        <v>Yes</v>
      </c>
    </row>
    <row r="1511" spans="1:20" x14ac:dyDescent="0.3">
      <c r="A1511" s="13" t="str">
        <f>Raw_Customers!A1508</f>
        <v>C001507</v>
      </c>
      <c r="B1511" s="13" t="str">
        <f>Raw_Customers!B1508</f>
        <v>Suresh Singh</v>
      </c>
      <c r="C1511" s="13" t="str">
        <f>Raw_Customers!E1508</f>
        <v>Mumbai</v>
      </c>
      <c r="D1511" s="13" t="str">
        <f>Raw_Customers!F1508</f>
        <v>Karnataka</v>
      </c>
      <c r="E1511" s="13" t="str">
        <f>Raw_Customers!H1508</f>
        <v>Active</v>
      </c>
      <c r="F1511" s="35">
        <f>Raw_Customers!G1508</f>
        <v>45129</v>
      </c>
      <c r="G1511" s="36">
        <f>IF(I1511=0,"",INT(_xlfn.MAXIFS(Raw_Recharges!$D$2:$D$3001,Raw_Recharges!$B$2:$B$3001,A1511)))</f>
        <v>46013</v>
      </c>
      <c r="H1511" s="12">
        <f>IF(I1511=0,"",RFM_Method!$C$5-G1511)</f>
        <v>41</v>
      </c>
      <c r="I1511" s="12">
        <f>COUNTIFS(Raw_Recharges!$B$2:$B$3001,A1511)</f>
        <v>2</v>
      </c>
      <c r="J1511" s="37">
        <f>IF(I1511=0,"",SUMIFS(Raw_Recharges!$E$2:$E$3001,Raw_Recharges!$B$2:$B$3001,A1511))</f>
        <v>648</v>
      </c>
      <c r="K1511" s="38">
        <f>IF(I1511=0,0,IF(H1511&lt;=RFM_Method!$C$22,5,IF(H1511&lt;=RFM_Method!$C$23,4,IF(H1511&lt;=RFM_Method!$C$24,3,IF(H1511&lt;=RFM_Method!$C$25,2,1)))))</f>
        <v>4</v>
      </c>
      <c r="L1511" s="38">
        <f>IF(I1511=0,0,IF(I1511&gt;=RFM_Method!$E$22,5,IF(I1511&gt;=RFM_Method!$E$23,4,IF(I1511&gt;=RFM_Method!$E$24,3,IF(I1511&gt;=RFM_Method!$E$25,2,1)))))</f>
        <v>2</v>
      </c>
      <c r="M1511" s="38">
        <f>IF(I1511=0,0,IF(J1511&gt;=RFM_Method!$D$25,5,IF(J1511&gt;=RFM_Method!$D$24,4,IF(J1511&gt;=RFM_Method!$D$23,3,IF(J1511&gt;=RFM_Method!$D$22,2,1)))))</f>
        <v>2</v>
      </c>
      <c r="N1511" s="38" t="str">
        <f t="shared" si="69"/>
        <v>422</v>
      </c>
      <c r="O1511" s="38">
        <f t="shared" si="70"/>
        <v>8</v>
      </c>
      <c r="P1511" s="38">
        <f t="shared" si="71"/>
        <v>2</v>
      </c>
      <c r="Q1511" s="12" t="str">
        <f>IF(I1511=0,"Never Recharged",INDEX(RFM_Method!$C$32:$G$36,6-K1511,P1511))</f>
        <v>Potential Loyalist</v>
      </c>
      <c r="R1511" s="39">
        <f>SUMIFS(Raw_DataUsage!$D$2:$D$5001,Raw_DataUsage!$B$2:$B$5001,A1511)/1024</f>
        <v>4.504638671875</v>
      </c>
      <c r="S1511" s="40">
        <f>SUMIFS(Raw_Calls!$D$2:$D$5001,Raw_Calls!$B$2:$B$5001,A1511)/60</f>
        <v>102.41666666666667</v>
      </c>
      <c r="T1511" s="38" t="str">
        <f>IF(COUNTIFS(Raw_Subscriptions!$B$2:$B$3001,A1511,Raw_Subscriptions!$F$2:$F$3001,"Active")&gt;0,"Yes","No")</f>
        <v>Yes</v>
      </c>
    </row>
    <row r="1512" spans="1:20" x14ac:dyDescent="0.3">
      <c r="A1512" s="13" t="str">
        <f>Raw_Customers!A1509</f>
        <v>C001508</v>
      </c>
      <c r="B1512" s="13" t="str">
        <f>Raw_Customers!B1509</f>
        <v>Neha Singh</v>
      </c>
      <c r="C1512" s="13" t="str">
        <f>Raw_Customers!E1509</f>
        <v>Chennai</v>
      </c>
      <c r="D1512" s="13" t="str">
        <f>Raw_Customers!F1509</f>
        <v>Tamil Nadu</v>
      </c>
      <c r="E1512" s="13" t="str">
        <f>Raw_Customers!H1509</f>
        <v>Active</v>
      </c>
      <c r="F1512" s="35">
        <f>Raw_Customers!G1509</f>
        <v>45248</v>
      </c>
      <c r="G1512" s="36" t="str">
        <f>IF(I1512=0,"",INT(_xlfn.MAXIFS(Raw_Recharges!$D$2:$D$3001,Raw_Recharges!$B$2:$B$3001,A1512)))</f>
        <v/>
      </c>
      <c r="H1512" s="12" t="str">
        <f>IF(I1512=0,"",RFM_Method!$C$5-G1512)</f>
        <v/>
      </c>
      <c r="I1512" s="12">
        <f>COUNTIFS(Raw_Recharges!$B$2:$B$3001,A1512)</f>
        <v>0</v>
      </c>
      <c r="J1512" s="37" t="str">
        <f>IF(I1512=0,"",SUMIFS(Raw_Recharges!$E$2:$E$3001,Raw_Recharges!$B$2:$B$3001,A1512))</f>
        <v/>
      </c>
      <c r="K1512" s="38">
        <f>IF(I1512=0,0,IF(H1512&lt;=RFM_Method!$C$22,5,IF(H1512&lt;=RFM_Method!$C$23,4,IF(H1512&lt;=RFM_Method!$C$24,3,IF(H1512&lt;=RFM_Method!$C$25,2,1)))))</f>
        <v>0</v>
      </c>
      <c r="L1512" s="38">
        <f>IF(I1512=0,0,IF(I1512&gt;=RFM_Method!$E$22,5,IF(I1512&gt;=RFM_Method!$E$23,4,IF(I1512&gt;=RFM_Method!$E$24,3,IF(I1512&gt;=RFM_Method!$E$25,2,1)))))</f>
        <v>0</v>
      </c>
      <c r="M1512" s="38">
        <f>IF(I1512=0,0,IF(J1512&gt;=RFM_Method!$D$25,5,IF(J1512&gt;=RFM_Method!$D$24,4,IF(J1512&gt;=RFM_Method!$D$23,3,IF(J1512&gt;=RFM_Method!$D$22,2,1)))))</f>
        <v>0</v>
      </c>
      <c r="N1512" s="38" t="str">
        <f t="shared" si="69"/>
        <v>000</v>
      </c>
      <c r="O1512" s="38">
        <f t="shared" si="70"/>
        <v>0</v>
      </c>
      <c r="P1512" s="38">
        <f t="shared" si="71"/>
        <v>0</v>
      </c>
      <c r="Q1512" s="12" t="str">
        <f>IF(I1512=0,"Never Recharged",INDEX(RFM_Method!$C$32:$G$36,6-K1512,P1512))</f>
        <v>Never Recharged</v>
      </c>
      <c r="R1512" s="39">
        <f>SUMIFS(Raw_DataUsage!$D$2:$D$5001,Raw_DataUsage!$B$2:$B$5001,A1512)/1024</f>
        <v>5.4342480468750001</v>
      </c>
      <c r="S1512" s="40">
        <f>SUMIFS(Raw_Calls!$D$2:$D$5001,Raw_Calls!$B$2:$B$5001,A1512)/60</f>
        <v>134.48333333333332</v>
      </c>
      <c r="T1512" s="38" t="str">
        <f>IF(COUNTIFS(Raw_Subscriptions!$B$2:$B$3001,A1512,Raw_Subscriptions!$F$2:$F$3001,"Active")&gt;0,"Yes","No")</f>
        <v>No</v>
      </c>
    </row>
    <row r="1513" spans="1:20" x14ac:dyDescent="0.3">
      <c r="A1513" s="13" t="str">
        <f>Raw_Customers!A1510</f>
        <v>C001509</v>
      </c>
      <c r="B1513" s="13" t="str">
        <f>Raw_Customers!B1510</f>
        <v>Neha Gupta</v>
      </c>
      <c r="C1513" s="13" t="str">
        <f>Raw_Customers!E1510</f>
        <v>Chennai</v>
      </c>
      <c r="D1513" s="13" t="str">
        <f>Raw_Customers!F1510</f>
        <v>Telangana</v>
      </c>
      <c r="E1513" s="13" t="str">
        <f>Raw_Customers!H1510</f>
        <v>Active</v>
      </c>
      <c r="F1513" s="35">
        <f>Raw_Customers!G1510</f>
        <v>44851</v>
      </c>
      <c r="G1513" s="36">
        <f>IF(I1513=0,"",INT(_xlfn.MAXIFS(Raw_Recharges!$D$2:$D$3001,Raw_Recharges!$B$2:$B$3001,A1513)))</f>
        <v>45816</v>
      </c>
      <c r="H1513" s="12">
        <f>IF(I1513=0,"",RFM_Method!$C$5-G1513)</f>
        <v>238</v>
      </c>
      <c r="I1513" s="12">
        <f>COUNTIFS(Raw_Recharges!$B$2:$B$3001,A1513)</f>
        <v>1</v>
      </c>
      <c r="J1513" s="37">
        <f>IF(I1513=0,"",SUMIFS(Raw_Recharges!$E$2:$E$3001,Raw_Recharges!$B$2:$B$3001,A1513))</f>
        <v>349</v>
      </c>
      <c r="K1513" s="38">
        <f>IF(I1513=0,0,IF(H1513&lt;=RFM_Method!$C$22,5,IF(H1513&lt;=RFM_Method!$C$23,4,IF(H1513&lt;=RFM_Method!$C$24,3,IF(H1513&lt;=RFM_Method!$C$25,2,1)))))</f>
        <v>1</v>
      </c>
      <c r="L1513" s="38">
        <f>IF(I1513=0,0,IF(I1513&gt;=RFM_Method!$E$22,5,IF(I1513&gt;=RFM_Method!$E$23,4,IF(I1513&gt;=RFM_Method!$E$24,3,IF(I1513&gt;=RFM_Method!$E$25,2,1)))))</f>
        <v>1</v>
      </c>
      <c r="M1513" s="38">
        <f>IF(I1513=0,0,IF(J1513&gt;=RFM_Method!$D$25,5,IF(J1513&gt;=RFM_Method!$D$24,4,IF(J1513&gt;=RFM_Method!$D$23,3,IF(J1513&gt;=RFM_Method!$D$22,2,1)))))</f>
        <v>1</v>
      </c>
      <c r="N1513" s="38" t="str">
        <f t="shared" si="69"/>
        <v>111</v>
      </c>
      <c r="O1513" s="38">
        <f t="shared" si="70"/>
        <v>3</v>
      </c>
      <c r="P1513" s="38">
        <f t="shared" si="71"/>
        <v>1</v>
      </c>
      <c r="Q1513" s="12" t="str">
        <f>IF(I1513=0,"Never Recharged",INDEX(RFM_Method!$C$32:$G$36,6-K1513,P1513))</f>
        <v>Lost</v>
      </c>
      <c r="R1513" s="39">
        <f>SUMIFS(Raw_DataUsage!$D$2:$D$5001,Raw_DataUsage!$B$2:$B$5001,A1513)/1024</f>
        <v>1.97314453125</v>
      </c>
      <c r="S1513" s="40">
        <f>SUMIFS(Raw_Calls!$D$2:$D$5001,Raw_Calls!$B$2:$B$5001,A1513)/60</f>
        <v>155.93333333333334</v>
      </c>
      <c r="T1513" s="38" t="str">
        <f>IF(COUNTIFS(Raw_Subscriptions!$B$2:$B$3001,A1513,Raw_Subscriptions!$F$2:$F$3001,"Active")&gt;0,"Yes","No")</f>
        <v>No</v>
      </c>
    </row>
    <row r="1514" spans="1:20" x14ac:dyDescent="0.3">
      <c r="A1514" s="13" t="str">
        <f>Raw_Customers!A1511</f>
        <v>C001510</v>
      </c>
      <c r="B1514" s="13" t="str">
        <f>Raw_Customers!B1511</f>
        <v>Simran Jha</v>
      </c>
      <c r="C1514" s="13" t="str">
        <f>Raw_Customers!E1511</f>
        <v>Bangalore</v>
      </c>
      <c r="D1514" s="13" t="str">
        <f>Raw_Customers!F1511</f>
        <v>Telangana</v>
      </c>
      <c r="E1514" s="13" t="str">
        <f>Raw_Customers!H1511</f>
        <v>Active</v>
      </c>
      <c r="F1514" s="35">
        <f>Raw_Customers!G1511</f>
        <v>44698</v>
      </c>
      <c r="G1514" s="36" t="str">
        <f>IF(I1514=0,"",INT(_xlfn.MAXIFS(Raw_Recharges!$D$2:$D$3001,Raw_Recharges!$B$2:$B$3001,A1514)))</f>
        <v/>
      </c>
      <c r="H1514" s="12" t="str">
        <f>IF(I1514=0,"",RFM_Method!$C$5-G1514)</f>
        <v/>
      </c>
      <c r="I1514" s="12">
        <f>COUNTIFS(Raw_Recharges!$B$2:$B$3001,A1514)</f>
        <v>0</v>
      </c>
      <c r="J1514" s="37" t="str">
        <f>IF(I1514=0,"",SUMIFS(Raw_Recharges!$E$2:$E$3001,Raw_Recharges!$B$2:$B$3001,A1514))</f>
        <v/>
      </c>
      <c r="K1514" s="38">
        <f>IF(I1514=0,0,IF(H1514&lt;=RFM_Method!$C$22,5,IF(H1514&lt;=RFM_Method!$C$23,4,IF(H1514&lt;=RFM_Method!$C$24,3,IF(H1514&lt;=RFM_Method!$C$25,2,1)))))</f>
        <v>0</v>
      </c>
      <c r="L1514" s="38">
        <f>IF(I1514=0,0,IF(I1514&gt;=RFM_Method!$E$22,5,IF(I1514&gt;=RFM_Method!$E$23,4,IF(I1514&gt;=RFM_Method!$E$24,3,IF(I1514&gt;=RFM_Method!$E$25,2,1)))))</f>
        <v>0</v>
      </c>
      <c r="M1514" s="38">
        <f>IF(I1514=0,0,IF(J1514&gt;=RFM_Method!$D$25,5,IF(J1514&gt;=RFM_Method!$D$24,4,IF(J1514&gt;=RFM_Method!$D$23,3,IF(J1514&gt;=RFM_Method!$D$22,2,1)))))</f>
        <v>0</v>
      </c>
      <c r="N1514" s="38" t="str">
        <f t="shared" si="69"/>
        <v>000</v>
      </c>
      <c r="O1514" s="38">
        <f t="shared" si="70"/>
        <v>0</v>
      </c>
      <c r="P1514" s="38">
        <f t="shared" si="71"/>
        <v>0</v>
      </c>
      <c r="Q1514" s="12" t="str">
        <f>IF(I1514=0,"Never Recharged",INDEX(RFM_Method!$C$32:$G$36,6-K1514,P1514))</f>
        <v>Never Recharged</v>
      </c>
      <c r="R1514" s="39">
        <f>SUMIFS(Raw_DataUsage!$D$2:$D$5001,Raw_DataUsage!$B$2:$B$5001,A1514)/1024</f>
        <v>0</v>
      </c>
      <c r="S1514" s="40">
        <f>SUMIFS(Raw_Calls!$D$2:$D$5001,Raw_Calls!$B$2:$B$5001,A1514)/60</f>
        <v>109.03333333333333</v>
      </c>
      <c r="T1514" s="38" t="str">
        <f>IF(COUNTIFS(Raw_Subscriptions!$B$2:$B$3001,A1514,Raw_Subscriptions!$F$2:$F$3001,"Active")&gt;0,"Yes","No")</f>
        <v>No</v>
      </c>
    </row>
    <row r="1515" spans="1:20" x14ac:dyDescent="0.3">
      <c r="A1515" s="13" t="str">
        <f>Raw_Customers!A1512</f>
        <v>C001511</v>
      </c>
      <c r="B1515" s="13" t="str">
        <f>Raw_Customers!B1512</f>
        <v>Pooja Yadav</v>
      </c>
      <c r="C1515" s="13" t="str">
        <f>Raw_Customers!E1512</f>
        <v>Bangalore</v>
      </c>
      <c r="D1515" s="13" t="str">
        <f>Raw_Customers!F1512</f>
        <v>Delhi NCR</v>
      </c>
      <c r="E1515" s="13" t="str">
        <f>Raw_Customers!H1512</f>
        <v>Active</v>
      </c>
      <c r="F1515" s="35">
        <f>Raw_Customers!G1512</f>
        <v>45524</v>
      </c>
      <c r="G1515" s="36">
        <f>IF(I1515=0,"",INT(_xlfn.MAXIFS(Raw_Recharges!$D$2:$D$3001,Raw_Recharges!$B$2:$B$3001,A1515)))</f>
        <v>45860</v>
      </c>
      <c r="H1515" s="12">
        <f>IF(I1515=0,"",RFM_Method!$C$5-G1515)</f>
        <v>194</v>
      </c>
      <c r="I1515" s="12">
        <f>COUNTIFS(Raw_Recharges!$B$2:$B$3001,A1515)</f>
        <v>2</v>
      </c>
      <c r="J1515" s="37">
        <f>IF(I1515=0,"",SUMIFS(Raw_Recharges!$E$2:$E$3001,Raw_Recharges!$B$2:$B$3001,A1515))</f>
        <v>447</v>
      </c>
      <c r="K1515" s="38">
        <f>IF(I1515=0,0,IF(H1515&lt;=RFM_Method!$C$22,5,IF(H1515&lt;=RFM_Method!$C$23,4,IF(H1515&lt;=RFM_Method!$C$24,3,IF(H1515&lt;=RFM_Method!$C$25,2,1)))))</f>
        <v>2</v>
      </c>
      <c r="L1515" s="38">
        <f>IF(I1515=0,0,IF(I1515&gt;=RFM_Method!$E$22,5,IF(I1515&gt;=RFM_Method!$E$23,4,IF(I1515&gt;=RFM_Method!$E$24,3,IF(I1515&gt;=RFM_Method!$E$25,2,1)))))</f>
        <v>2</v>
      </c>
      <c r="M1515" s="38">
        <f>IF(I1515=0,0,IF(J1515&gt;=RFM_Method!$D$25,5,IF(J1515&gt;=RFM_Method!$D$24,4,IF(J1515&gt;=RFM_Method!$D$23,3,IF(J1515&gt;=RFM_Method!$D$22,2,1)))))</f>
        <v>2</v>
      </c>
      <c r="N1515" s="38" t="str">
        <f t="shared" si="69"/>
        <v>222</v>
      </c>
      <c r="O1515" s="38">
        <f t="shared" si="70"/>
        <v>6</v>
      </c>
      <c r="P1515" s="38">
        <f t="shared" si="71"/>
        <v>2</v>
      </c>
      <c r="Q1515" s="12" t="str">
        <f>IF(I1515=0,"Never Recharged",INDEX(RFM_Method!$C$32:$G$36,6-K1515,P1515))</f>
        <v>About to Sleep</v>
      </c>
      <c r="R1515" s="39">
        <f>SUMIFS(Raw_DataUsage!$D$2:$D$5001,Raw_DataUsage!$B$2:$B$5001,A1515)/1024</f>
        <v>0.62678710937500004</v>
      </c>
      <c r="S1515" s="40">
        <f>SUMIFS(Raw_Calls!$D$2:$D$5001,Raw_Calls!$B$2:$B$5001,A1515)/60</f>
        <v>83.45</v>
      </c>
      <c r="T1515" s="38" t="str">
        <f>IF(COUNTIFS(Raw_Subscriptions!$B$2:$B$3001,A1515,Raw_Subscriptions!$F$2:$F$3001,"Active")&gt;0,"Yes","No")</f>
        <v>No</v>
      </c>
    </row>
    <row r="1516" spans="1:20" x14ac:dyDescent="0.3">
      <c r="A1516" s="13" t="str">
        <f>Raw_Customers!A1513</f>
        <v>C001512</v>
      </c>
      <c r="B1516" s="13" t="str">
        <f>Raw_Customers!B1513</f>
        <v>Amit Kumar</v>
      </c>
      <c r="C1516" s="13" t="str">
        <f>Raw_Customers!E1513</f>
        <v>Mumbai</v>
      </c>
      <c r="D1516" s="13" t="str">
        <f>Raw_Customers!F1513</f>
        <v>Punjab</v>
      </c>
      <c r="E1516" s="13" t="str">
        <f>Raw_Customers!H1513</f>
        <v>Active</v>
      </c>
      <c r="F1516" s="35">
        <f>Raw_Customers!G1513</f>
        <v>44221</v>
      </c>
      <c r="G1516" s="36">
        <f>IF(I1516=0,"",INT(_xlfn.MAXIFS(Raw_Recharges!$D$2:$D$3001,Raw_Recharges!$B$2:$B$3001,A1516)))</f>
        <v>45893</v>
      </c>
      <c r="H1516" s="12">
        <f>IF(I1516=0,"",RFM_Method!$C$5-G1516)</f>
        <v>161</v>
      </c>
      <c r="I1516" s="12">
        <f>COUNTIFS(Raw_Recharges!$B$2:$B$3001,A1516)</f>
        <v>1</v>
      </c>
      <c r="J1516" s="37">
        <f>IF(I1516=0,"",SUMIFS(Raw_Recharges!$E$2:$E$3001,Raw_Recharges!$B$2:$B$3001,A1516))</f>
        <v>349</v>
      </c>
      <c r="K1516" s="38">
        <f>IF(I1516=0,0,IF(H1516&lt;=RFM_Method!$C$22,5,IF(H1516&lt;=RFM_Method!$C$23,4,IF(H1516&lt;=RFM_Method!$C$24,3,IF(H1516&lt;=RFM_Method!$C$25,2,1)))))</f>
        <v>2</v>
      </c>
      <c r="L1516" s="38">
        <f>IF(I1516=0,0,IF(I1516&gt;=RFM_Method!$E$22,5,IF(I1516&gt;=RFM_Method!$E$23,4,IF(I1516&gt;=RFM_Method!$E$24,3,IF(I1516&gt;=RFM_Method!$E$25,2,1)))))</f>
        <v>1</v>
      </c>
      <c r="M1516" s="38">
        <f>IF(I1516=0,0,IF(J1516&gt;=RFM_Method!$D$25,5,IF(J1516&gt;=RFM_Method!$D$24,4,IF(J1516&gt;=RFM_Method!$D$23,3,IF(J1516&gt;=RFM_Method!$D$22,2,1)))))</f>
        <v>1</v>
      </c>
      <c r="N1516" s="38" t="str">
        <f t="shared" si="69"/>
        <v>211</v>
      </c>
      <c r="O1516" s="38">
        <f t="shared" si="70"/>
        <v>4</v>
      </c>
      <c r="P1516" s="38">
        <f t="shared" si="71"/>
        <v>1</v>
      </c>
      <c r="Q1516" s="12" t="str">
        <f>IF(I1516=0,"Never Recharged",INDEX(RFM_Method!$C$32:$G$36,6-K1516,P1516))</f>
        <v>Hibernating</v>
      </c>
      <c r="R1516" s="39">
        <f>SUMIFS(Raw_DataUsage!$D$2:$D$5001,Raw_DataUsage!$B$2:$B$5001,A1516)/1024</f>
        <v>11.862626953125</v>
      </c>
      <c r="S1516" s="40">
        <f>SUMIFS(Raw_Calls!$D$2:$D$5001,Raw_Calls!$B$2:$B$5001,A1516)/60</f>
        <v>0</v>
      </c>
      <c r="T1516" s="38" t="str">
        <f>IF(COUNTIFS(Raw_Subscriptions!$B$2:$B$3001,A1516,Raw_Subscriptions!$F$2:$F$3001,"Active")&gt;0,"Yes","No")</f>
        <v>No</v>
      </c>
    </row>
    <row r="1517" spans="1:20" x14ac:dyDescent="0.3">
      <c r="A1517" s="13" t="str">
        <f>Raw_Customers!A1514</f>
        <v>C001513</v>
      </c>
      <c r="B1517" s="13" t="str">
        <f>Raw_Customers!B1514</f>
        <v>Raj Jha</v>
      </c>
      <c r="C1517" s="13" t="str">
        <f>Raw_Customers!E1514</f>
        <v>Bangalore</v>
      </c>
      <c r="D1517" s="13" t="str">
        <f>Raw_Customers!F1514</f>
        <v>Maharashtra</v>
      </c>
      <c r="E1517" s="13" t="str">
        <f>Raw_Customers!H1514</f>
        <v>Active</v>
      </c>
      <c r="F1517" s="35">
        <f>Raw_Customers!G1514</f>
        <v>45123</v>
      </c>
      <c r="G1517" s="36">
        <f>IF(I1517=0,"",INT(_xlfn.MAXIFS(Raw_Recharges!$D$2:$D$3001,Raw_Recharges!$B$2:$B$3001,A1517)))</f>
        <v>45817</v>
      </c>
      <c r="H1517" s="12">
        <f>IF(I1517=0,"",RFM_Method!$C$5-G1517)</f>
        <v>237</v>
      </c>
      <c r="I1517" s="12">
        <f>COUNTIFS(Raw_Recharges!$B$2:$B$3001,A1517)</f>
        <v>2</v>
      </c>
      <c r="J1517" s="37">
        <f>IF(I1517=0,"",SUMIFS(Raw_Recharges!$E$2:$E$3001,Raw_Recharges!$B$2:$B$3001,A1517))</f>
        <v>3478</v>
      </c>
      <c r="K1517" s="38">
        <f>IF(I1517=0,0,IF(H1517&lt;=RFM_Method!$C$22,5,IF(H1517&lt;=RFM_Method!$C$23,4,IF(H1517&lt;=RFM_Method!$C$24,3,IF(H1517&lt;=RFM_Method!$C$25,2,1)))))</f>
        <v>1</v>
      </c>
      <c r="L1517" s="38">
        <f>IF(I1517=0,0,IF(I1517&gt;=RFM_Method!$E$22,5,IF(I1517&gt;=RFM_Method!$E$23,4,IF(I1517&gt;=RFM_Method!$E$24,3,IF(I1517&gt;=RFM_Method!$E$25,2,1)))))</f>
        <v>2</v>
      </c>
      <c r="M1517" s="38">
        <f>IF(I1517=0,0,IF(J1517&gt;=RFM_Method!$D$25,5,IF(J1517&gt;=RFM_Method!$D$24,4,IF(J1517&gt;=RFM_Method!$D$23,3,IF(J1517&gt;=RFM_Method!$D$22,2,1)))))</f>
        <v>5</v>
      </c>
      <c r="N1517" s="38" t="str">
        <f t="shared" si="69"/>
        <v>125</v>
      </c>
      <c r="O1517" s="38">
        <f t="shared" si="70"/>
        <v>8</v>
      </c>
      <c r="P1517" s="38">
        <f t="shared" si="71"/>
        <v>4</v>
      </c>
      <c r="Q1517" s="12" t="str">
        <f>IF(I1517=0,"Never Recharged",INDEX(RFM_Method!$C$32:$G$36,6-K1517,P1517))</f>
        <v>Can't Lose Them</v>
      </c>
      <c r="R1517" s="39">
        <f>SUMIFS(Raw_DataUsage!$D$2:$D$5001,Raw_DataUsage!$B$2:$B$5001,A1517)/1024</f>
        <v>1.5057226562499999</v>
      </c>
      <c r="S1517" s="40">
        <f>SUMIFS(Raw_Calls!$D$2:$D$5001,Raw_Calls!$B$2:$B$5001,A1517)/60</f>
        <v>73.13333333333334</v>
      </c>
      <c r="T1517" s="38" t="str">
        <f>IF(COUNTIFS(Raw_Subscriptions!$B$2:$B$3001,A1517,Raw_Subscriptions!$F$2:$F$3001,"Active")&gt;0,"Yes","No")</f>
        <v>No</v>
      </c>
    </row>
    <row r="1518" spans="1:20" x14ac:dyDescent="0.3">
      <c r="A1518" s="13" t="str">
        <f>Raw_Customers!A1515</f>
        <v>C001514</v>
      </c>
      <c r="B1518" s="13" t="str">
        <f>Raw_Customers!B1515</f>
        <v>Raj Jha</v>
      </c>
      <c r="C1518" s="13" t="str">
        <f>Raw_Customers!E1515</f>
        <v>Mumbai</v>
      </c>
      <c r="D1518" s="13" t="str">
        <f>Raw_Customers!F1515</f>
        <v>Tamil Nadu</v>
      </c>
      <c r="E1518" s="13" t="str">
        <f>Raw_Customers!H1515</f>
        <v>Active</v>
      </c>
      <c r="F1518" s="35">
        <f>Raw_Customers!G1515</f>
        <v>44355</v>
      </c>
      <c r="G1518" s="36">
        <f>IF(I1518=0,"",INT(_xlfn.MAXIFS(Raw_Recharges!$D$2:$D$3001,Raw_Recharges!$B$2:$B$3001,A1518)))</f>
        <v>46011</v>
      </c>
      <c r="H1518" s="12">
        <f>IF(I1518=0,"",RFM_Method!$C$5-G1518)</f>
        <v>43</v>
      </c>
      <c r="I1518" s="12">
        <f>COUNTIFS(Raw_Recharges!$B$2:$B$3001,A1518)</f>
        <v>1</v>
      </c>
      <c r="J1518" s="37">
        <f>IF(I1518=0,"",SUMIFS(Raw_Recharges!$E$2:$E$3001,Raw_Recharges!$B$2:$B$3001,A1518))</f>
        <v>99</v>
      </c>
      <c r="K1518" s="38">
        <f>IF(I1518=0,0,IF(H1518&lt;=RFM_Method!$C$22,5,IF(H1518&lt;=RFM_Method!$C$23,4,IF(H1518&lt;=RFM_Method!$C$24,3,IF(H1518&lt;=RFM_Method!$C$25,2,1)))))</f>
        <v>4</v>
      </c>
      <c r="L1518" s="38">
        <f>IF(I1518=0,0,IF(I1518&gt;=RFM_Method!$E$22,5,IF(I1518&gt;=RFM_Method!$E$23,4,IF(I1518&gt;=RFM_Method!$E$24,3,IF(I1518&gt;=RFM_Method!$E$25,2,1)))))</f>
        <v>1</v>
      </c>
      <c r="M1518" s="38">
        <f>IF(I1518=0,0,IF(J1518&gt;=RFM_Method!$D$25,5,IF(J1518&gt;=RFM_Method!$D$24,4,IF(J1518&gt;=RFM_Method!$D$23,3,IF(J1518&gt;=RFM_Method!$D$22,2,1)))))</f>
        <v>1</v>
      </c>
      <c r="N1518" s="38" t="str">
        <f t="shared" si="69"/>
        <v>411</v>
      </c>
      <c r="O1518" s="38">
        <f t="shared" si="70"/>
        <v>6</v>
      </c>
      <c r="P1518" s="38">
        <f t="shared" si="71"/>
        <v>1</v>
      </c>
      <c r="Q1518" s="12" t="str">
        <f>IF(I1518=0,"Never Recharged",INDEX(RFM_Method!$C$32:$G$36,6-K1518,P1518))</f>
        <v>Promising</v>
      </c>
      <c r="R1518" s="39">
        <f>SUMIFS(Raw_DataUsage!$D$2:$D$5001,Raw_DataUsage!$B$2:$B$5001,A1518)/1024</f>
        <v>3.9422949218749999</v>
      </c>
      <c r="S1518" s="40">
        <f>SUMIFS(Raw_Calls!$D$2:$D$5001,Raw_Calls!$B$2:$B$5001,A1518)/60</f>
        <v>37.85</v>
      </c>
      <c r="T1518" s="38" t="str">
        <f>IF(COUNTIFS(Raw_Subscriptions!$B$2:$B$3001,A1518,Raw_Subscriptions!$F$2:$F$3001,"Active")&gt;0,"Yes","No")</f>
        <v>Yes</v>
      </c>
    </row>
    <row r="1519" spans="1:20" x14ac:dyDescent="0.3">
      <c r="A1519" s="13" t="str">
        <f>Raw_Customers!A1516</f>
        <v>C001515</v>
      </c>
      <c r="B1519" s="13" t="str">
        <f>Raw_Customers!B1516</f>
        <v>Suresh Patel</v>
      </c>
      <c r="C1519" s="13" t="str">
        <f>Raw_Customers!E1516</f>
        <v>Delhi</v>
      </c>
      <c r="D1519" s="13" t="str">
        <f>Raw_Customers!F1516</f>
        <v>Karnataka</v>
      </c>
      <c r="E1519" s="13" t="str">
        <f>Raw_Customers!H1516</f>
        <v>Active</v>
      </c>
      <c r="F1519" s="35">
        <f>Raw_Customers!G1516</f>
        <v>45259</v>
      </c>
      <c r="G1519" s="36">
        <f>IF(I1519=0,"",INT(_xlfn.MAXIFS(Raw_Recharges!$D$2:$D$3001,Raw_Recharges!$B$2:$B$3001,A1519)))</f>
        <v>46019</v>
      </c>
      <c r="H1519" s="12">
        <f>IF(I1519=0,"",RFM_Method!$C$5-G1519)</f>
        <v>35</v>
      </c>
      <c r="I1519" s="12">
        <f>COUNTIFS(Raw_Recharges!$B$2:$B$3001,A1519)</f>
        <v>4</v>
      </c>
      <c r="J1519" s="37">
        <f>IF(I1519=0,"",SUMIFS(Raw_Recharges!$E$2:$E$3001,Raw_Recharges!$B$2:$B$3001,A1519))</f>
        <v>2763</v>
      </c>
      <c r="K1519" s="38">
        <f>IF(I1519=0,0,IF(H1519&lt;=RFM_Method!$C$22,5,IF(H1519&lt;=RFM_Method!$C$23,4,IF(H1519&lt;=RFM_Method!$C$24,3,IF(H1519&lt;=RFM_Method!$C$25,2,1)))))</f>
        <v>5</v>
      </c>
      <c r="L1519" s="38">
        <f>IF(I1519=0,0,IF(I1519&gt;=RFM_Method!$E$22,5,IF(I1519&gt;=RFM_Method!$E$23,4,IF(I1519&gt;=RFM_Method!$E$24,3,IF(I1519&gt;=RFM_Method!$E$25,2,1)))))</f>
        <v>4</v>
      </c>
      <c r="M1519" s="38">
        <f>IF(I1519=0,0,IF(J1519&gt;=RFM_Method!$D$25,5,IF(J1519&gt;=RFM_Method!$D$24,4,IF(J1519&gt;=RFM_Method!$D$23,3,IF(J1519&gt;=RFM_Method!$D$22,2,1)))))</f>
        <v>4</v>
      </c>
      <c r="N1519" s="38" t="str">
        <f t="shared" si="69"/>
        <v>544</v>
      </c>
      <c r="O1519" s="38">
        <f t="shared" si="70"/>
        <v>13</v>
      </c>
      <c r="P1519" s="38">
        <f t="shared" si="71"/>
        <v>4</v>
      </c>
      <c r="Q1519" s="12" t="str">
        <f>IF(I1519=0,"Never Recharged",INDEX(RFM_Method!$C$32:$G$36,6-K1519,P1519))</f>
        <v>Loyal Customers</v>
      </c>
      <c r="R1519" s="39">
        <f>SUMIFS(Raw_DataUsage!$D$2:$D$5001,Raw_DataUsage!$B$2:$B$5001,A1519)/1024</f>
        <v>0</v>
      </c>
      <c r="S1519" s="40">
        <f>SUMIFS(Raw_Calls!$D$2:$D$5001,Raw_Calls!$B$2:$B$5001,A1519)/60</f>
        <v>18.716666666666665</v>
      </c>
      <c r="T1519" s="38" t="str">
        <f>IF(COUNTIFS(Raw_Subscriptions!$B$2:$B$3001,A1519,Raw_Subscriptions!$F$2:$F$3001,"Active")&gt;0,"Yes","No")</f>
        <v>Yes</v>
      </c>
    </row>
    <row r="1520" spans="1:20" x14ac:dyDescent="0.3">
      <c r="A1520" s="13" t="str">
        <f>Raw_Customers!A1517</f>
        <v>C001516</v>
      </c>
      <c r="B1520" s="13" t="str">
        <f>Raw_Customers!B1517</f>
        <v>Neha Gupta</v>
      </c>
      <c r="C1520" s="13" t="str">
        <f>Raw_Customers!E1517</f>
        <v>Chennai</v>
      </c>
      <c r="D1520" s="13" t="str">
        <f>Raw_Customers!F1517</f>
        <v>Telangana</v>
      </c>
      <c r="E1520" s="13" t="str">
        <f>Raw_Customers!H1517</f>
        <v>Inactive</v>
      </c>
      <c r="F1520" s="35">
        <f>Raw_Customers!G1517</f>
        <v>44317</v>
      </c>
      <c r="G1520" s="36">
        <f>IF(I1520=0,"",INT(_xlfn.MAXIFS(Raw_Recharges!$D$2:$D$3001,Raw_Recharges!$B$2:$B$3001,A1520)))</f>
        <v>46014</v>
      </c>
      <c r="H1520" s="12">
        <f>IF(I1520=0,"",RFM_Method!$C$5-G1520)</f>
        <v>40</v>
      </c>
      <c r="I1520" s="12">
        <f>COUNTIFS(Raw_Recharges!$B$2:$B$3001,A1520)</f>
        <v>6</v>
      </c>
      <c r="J1520" s="37">
        <f>IF(I1520=0,"",SUMIFS(Raw_Recharges!$E$2:$E$3001,Raw_Recharges!$B$2:$B$3001,A1520))</f>
        <v>5453</v>
      </c>
      <c r="K1520" s="38">
        <f>IF(I1520=0,0,IF(H1520&lt;=RFM_Method!$C$22,5,IF(H1520&lt;=RFM_Method!$C$23,4,IF(H1520&lt;=RFM_Method!$C$24,3,IF(H1520&lt;=RFM_Method!$C$25,2,1)))))</f>
        <v>4</v>
      </c>
      <c r="L1520" s="38">
        <f>IF(I1520=0,0,IF(I1520&gt;=RFM_Method!$E$22,5,IF(I1520&gt;=RFM_Method!$E$23,4,IF(I1520&gt;=RFM_Method!$E$24,3,IF(I1520&gt;=RFM_Method!$E$25,2,1)))))</f>
        <v>5</v>
      </c>
      <c r="M1520" s="38">
        <f>IF(I1520=0,0,IF(J1520&gt;=RFM_Method!$D$25,5,IF(J1520&gt;=RFM_Method!$D$24,4,IF(J1520&gt;=RFM_Method!$D$23,3,IF(J1520&gt;=RFM_Method!$D$22,2,1)))))</f>
        <v>5</v>
      </c>
      <c r="N1520" s="38" t="str">
        <f t="shared" si="69"/>
        <v>455</v>
      </c>
      <c r="O1520" s="38">
        <f t="shared" si="70"/>
        <v>14</v>
      </c>
      <c r="P1520" s="38">
        <f t="shared" si="71"/>
        <v>5</v>
      </c>
      <c r="Q1520" s="12" t="str">
        <f>IF(I1520=0,"Never Recharged",INDEX(RFM_Method!$C$32:$G$36,6-K1520,P1520))</f>
        <v>Champions</v>
      </c>
      <c r="R1520" s="39">
        <f>SUMIFS(Raw_DataUsage!$D$2:$D$5001,Raw_DataUsage!$B$2:$B$5001,A1520)/1024</f>
        <v>1.777822265625</v>
      </c>
      <c r="S1520" s="40">
        <f>SUMIFS(Raw_Calls!$D$2:$D$5001,Raw_Calls!$B$2:$B$5001,A1520)/60</f>
        <v>153.76666666666668</v>
      </c>
      <c r="T1520" s="38" t="str">
        <f>IF(COUNTIFS(Raw_Subscriptions!$B$2:$B$3001,A1520,Raw_Subscriptions!$F$2:$F$3001,"Active")&gt;0,"Yes","No")</f>
        <v>No</v>
      </c>
    </row>
    <row r="1521" spans="1:20" x14ac:dyDescent="0.3">
      <c r="A1521" s="13" t="str">
        <f>Raw_Customers!A1518</f>
        <v>C001517</v>
      </c>
      <c r="B1521" s="13" t="str">
        <f>Raw_Customers!B1518</f>
        <v>Amit Sharma</v>
      </c>
      <c r="C1521" s="13" t="str">
        <f>Raw_Customers!E1518</f>
        <v>Mumbai</v>
      </c>
      <c r="D1521" s="13" t="str">
        <f>Raw_Customers!F1518</f>
        <v>Maharashtra</v>
      </c>
      <c r="E1521" s="13" t="str">
        <f>Raw_Customers!H1518</f>
        <v>Inactive</v>
      </c>
      <c r="F1521" s="35">
        <f>Raw_Customers!G1518</f>
        <v>45462</v>
      </c>
      <c r="G1521" s="36" t="str">
        <f>IF(I1521=0,"",INT(_xlfn.MAXIFS(Raw_Recharges!$D$2:$D$3001,Raw_Recharges!$B$2:$B$3001,A1521)))</f>
        <v/>
      </c>
      <c r="H1521" s="12" t="str">
        <f>IF(I1521=0,"",RFM_Method!$C$5-G1521)</f>
        <v/>
      </c>
      <c r="I1521" s="12">
        <f>COUNTIFS(Raw_Recharges!$B$2:$B$3001,A1521)</f>
        <v>0</v>
      </c>
      <c r="J1521" s="37" t="str">
        <f>IF(I1521=0,"",SUMIFS(Raw_Recharges!$E$2:$E$3001,Raw_Recharges!$B$2:$B$3001,A1521))</f>
        <v/>
      </c>
      <c r="K1521" s="38">
        <f>IF(I1521=0,0,IF(H1521&lt;=RFM_Method!$C$22,5,IF(H1521&lt;=RFM_Method!$C$23,4,IF(H1521&lt;=RFM_Method!$C$24,3,IF(H1521&lt;=RFM_Method!$C$25,2,1)))))</f>
        <v>0</v>
      </c>
      <c r="L1521" s="38">
        <f>IF(I1521=0,0,IF(I1521&gt;=RFM_Method!$E$22,5,IF(I1521&gt;=RFM_Method!$E$23,4,IF(I1521&gt;=RFM_Method!$E$24,3,IF(I1521&gt;=RFM_Method!$E$25,2,1)))))</f>
        <v>0</v>
      </c>
      <c r="M1521" s="38">
        <f>IF(I1521=0,0,IF(J1521&gt;=RFM_Method!$D$25,5,IF(J1521&gt;=RFM_Method!$D$24,4,IF(J1521&gt;=RFM_Method!$D$23,3,IF(J1521&gt;=RFM_Method!$D$22,2,1)))))</f>
        <v>0</v>
      </c>
      <c r="N1521" s="38" t="str">
        <f t="shared" si="69"/>
        <v>000</v>
      </c>
      <c r="O1521" s="38">
        <f t="shared" si="70"/>
        <v>0</v>
      </c>
      <c r="P1521" s="38">
        <f t="shared" si="71"/>
        <v>0</v>
      </c>
      <c r="Q1521" s="12" t="str">
        <f>IF(I1521=0,"Never Recharged",INDEX(RFM_Method!$C$32:$G$36,6-K1521,P1521))</f>
        <v>Never Recharged</v>
      </c>
      <c r="R1521" s="39">
        <f>SUMIFS(Raw_DataUsage!$D$2:$D$5001,Raw_DataUsage!$B$2:$B$5001,A1521)/1024</f>
        <v>1.71830078125</v>
      </c>
      <c r="S1521" s="40">
        <f>SUMIFS(Raw_Calls!$D$2:$D$5001,Raw_Calls!$B$2:$B$5001,A1521)/60</f>
        <v>110.93333333333334</v>
      </c>
      <c r="T1521" s="38" t="str">
        <f>IF(COUNTIFS(Raw_Subscriptions!$B$2:$B$3001,A1521,Raw_Subscriptions!$F$2:$F$3001,"Active")&gt;0,"Yes","No")</f>
        <v>No</v>
      </c>
    </row>
    <row r="1522" spans="1:20" x14ac:dyDescent="0.3">
      <c r="A1522" s="13" t="str">
        <f>Raw_Customers!A1519</f>
        <v>C001518</v>
      </c>
      <c r="B1522" s="13" t="str">
        <f>Raw_Customers!B1519</f>
        <v>Anita Reddy</v>
      </c>
      <c r="C1522" s="13" t="str">
        <f>Raw_Customers!E1519</f>
        <v>Mumbai</v>
      </c>
      <c r="D1522" s="13" t="str">
        <f>Raw_Customers!F1519</f>
        <v>Telangana</v>
      </c>
      <c r="E1522" s="13" t="str">
        <f>Raw_Customers!H1519</f>
        <v>Inactive</v>
      </c>
      <c r="F1522" s="35">
        <f>Raw_Customers!G1519</f>
        <v>45046</v>
      </c>
      <c r="G1522" s="36">
        <f>IF(I1522=0,"",INT(_xlfn.MAXIFS(Raw_Recharges!$D$2:$D$3001,Raw_Recharges!$B$2:$B$3001,A1522)))</f>
        <v>46036</v>
      </c>
      <c r="H1522" s="12">
        <f>IF(I1522=0,"",RFM_Method!$C$5-G1522)</f>
        <v>18</v>
      </c>
      <c r="I1522" s="12">
        <f>COUNTIFS(Raw_Recharges!$B$2:$B$3001,A1522)</f>
        <v>2</v>
      </c>
      <c r="J1522" s="37">
        <f>IF(I1522=0,"",SUMIFS(Raw_Recharges!$E$2:$E$3001,Raw_Recharges!$B$2:$B$3001,A1522))</f>
        <v>1098</v>
      </c>
      <c r="K1522" s="38">
        <f>IF(I1522=0,0,IF(H1522&lt;=RFM_Method!$C$22,5,IF(H1522&lt;=RFM_Method!$C$23,4,IF(H1522&lt;=RFM_Method!$C$24,3,IF(H1522&lt;=RFM_Method!$C$25,2,1)))))</f>
        <v>5</v>
      </c>
      <c r="L1522" s="38">
        <f>IF(I1522=0,0,IF(I1522&gt;=RFM_Method!$E$22,5,IF(I1522&gt;=RFM_Method!$E$23,4,IF(I1522&gt;=RFM_Method!$E$24,3,IF(I1522&gt;=RFM_Method!$E$25,2,1)))))</f>
        <v>2</v>
      </c>
      <c r="M1522" s="38">
        <f>IF(I1522=0,0,IF(J1522&gt;=RFM_Method!$D$25,5,IF(J1522&gt;=RFM_Method!$D$24,4,IF(J1522&gt;=RFM_Method!$D$23,3,IF(J1522&gt;=RFM_Method!$D$22,2,1)))))</f>
        <v>3</v>
      </c>
      <c r="N1522" s="38" t="str">
        <f t="shared" si="69"/>
        <v>523</v>
      </c>
      <c r="O1522" s="38">
        <f t="shared" si="70"/>
        <v>10</v>
      </c>
      <c r="P1522" s="38">
        <f t="shared" si="71"/>
        <v>3</v>
      </c>
      <c r="Q1522" s="12" t="str">
        <f>IF(I1522=0,"Never Recharged",INDEX(RFM_Method!$C$32:$G$36,6-K1522,P1522))</f>
        <v>Potential Loyalist</v>
      </c>
      <c r="R1522" s="39">
        <f>SUMIFS(Raw_DataUsage!$D$2:$D$5001,Raw_DataUsage!$B$2:$B$5001,A1522)/1024</f>
        <v>0.103056640625</v>
      </c>
      <c r="S1522" s="40">
        <f>SUMIFS(Raw_Calls!$D$2:$D$5001,Raw_Calls!$B$2:$B$5001,A1522)/60</f>
        <v>78.216666666666669</v>
      </c>
      <c r="T1522" s="38" t="str">
        <f>IF(COUNTIFS(Raw_Subscriptions!$B$2:$B$3001,A1522,Raw_Subscriptions!$F$2:$F$3001,"Active")&gt;0,"Yes","No")</f>
        <v>Yes</v>
      </c>
    </row>
    <row r="1523" spans="1:20" x14ac:dyDescent="0.3">
      <c r="A1523" s="13" t="str">
        <f>Raw_Customers!A1520</f>
        <v>C001519</v>
      </c>
      <c r="B1523" s="13" t="str">
        <f>Raw_Customers!B1520</f>
        <v>Anita Mishra</v>
      </c>
      <c r="C1523" s="13" t="str">
        <f>Raw_Customers!E1520</f>
        <v>Chennai</v>
      </c>
      <c r="D1523" s="13" t="str">
        <f>Raw_Customers!F1520</f>
        <v>Andhra Pradesh</v>
      </c>
      <c r="E1523" s="13" t="str">
        <f>Raw_Customers!H1520</f>
        <v>Active</v>
      </c>
      <c r="F1523" s="35">
        <f>Raw_Customers!G1520</f>
        <v>45302</v>
      </c>
      <c r="G1523" s="36">
        <f>IF(I1523=0,"",INT(_xlfn.MAXIFS(Raw_Recharges!$D$2:$D$3001,Raw_Recharges!$B$2:$B$3001,A1523)))</f>
        <v>46047</v>
      </c>
      <c r="H1523" s="12">
        <f>IF(I1523=0,"",RFM_Method!$C$5-G1523)</f>
        <v>7</v>
      </c>
      <c r="I1523" s="12">
        <f>COUNTIFS(Raw_Recharges!$B$2:$B$3001,A1523)</f>
        <v>3</v>
      </c>
      <c r="J1523" s="37">
        <f>IF(I1523=0,"",SUMIFS(Raw_Recharges!$E$2:$E$3001,Raw_Recharges!$B$2:$B$3001,A1523))</f>
        <v>927</v>
      </c>
      <c r="K1523" s="38">
        <f>IF(I1523=0,0,IF(H1523&lt;=RFM_Method!$C$22,5,IF(H1523&lt;=RFM_Method!$C$23,4,IF(H1523&lt;=RFM_Method!$C$24,3,IF(H1523&lt;=RFM_Method!$C$25,2,1)))))</f>
        <v>5</v>
      </c>
      <c r="L1523" s="38">
        <f>IF(I1523=0,0,IF(I1523&gt;=RFM_Method!$E$22,5,IF(I1523&gt;=RFM_Method!$E$23,4,IF(I1523&gt;=RFM_Method!$E$24,3,IF(I1523&gt;=RFM_Method!$E$25,2,1)))))</f>
        <v>3</v>
      </c>
      <c r="M1523" s="38">
        <f>IF(I1523=0,0,IF(J1523&gt;=RFM_Method!$D$25,5,IF(J1523&gt;=RFM_Method!$D$24,4,IF(J1523&gt;=RFM_Method!$D$23,3,IF(J1523&gt;=RFM_Method!$D$22,2,1)))))</f>
        <v>3</v>
      </c>
      <c r="N1523" s="38" t="str">
        <f t="shared" si="69"/>
        <v>533</v>
      </c>
      <c r="O1523" s="38">
        <f t="shared" si="70"/>
        <v>11</v>
      </c>
      <c r="P1523" s="38">
        <f t="shared" si="71"/>
        <v>3</v>
      </c>
      <c r="Q1523" s="12" t="str">
        <f>IF(I1523=0,"Never Recharged",INDEX(RFM_Method!$C$32:$G$36,6-K1523,P1523))</f>
        <v>Potential Loyalist</v>
      </c>
      <c r="R1523" s="39">
        <f>SUMIFS(Raw_DataUsage!$D$2:$D$5001,Raw_DataUsage!$B$2:$B$5001,A1523)/1024</f>
        <v>1.4632812500000001</v>
      </c>
      <c r="S1523" s="40">
        <f>SUMIFS(Raw_Calls!$D$2:$D$5001,Raw_Calls!$B$2:$B$5001,A1523)/60</f>
        <v>58.5</v>
      </c>
      <c r="T1523" s="38" t="str">
        <f>IF(COUNTIFS(Raw_Subscriptions!$B$2:$B$3001,A1523,Raw_Subscriptions!$F$2:$F$3001,"Active")&gt;0,"Yes","No")</f>
        <v>Yes</v>
      </c>
    </row>
    <row r="1524" spans="1:20" x14ac:dyDescent="0.3">
      <c r="A1524" s="13" t="str">
        <f>Raw_Customers!A1521</f>
        <v>C001520</v>
      </c>
      <c r="B1524" s="13" t="str">
        <f>Raw_Customers!B1521</f>
        <v>Pooja Patel</v>
      </c>
      <c r="C1524" s="13" t="str">
        <f>Raw_Customers!E1521</f>
        <v>Hyderabad</v>
      </c>
      <c r="D1524" s="13" t="str">
        <f>Raw_Customers!F1521</f>
        <v>Telangana</v>
      </c>
      <c r="E1524" s="13" t="str">
        <f>Raw_Customers!H1521</f>
        <v>Active</v>
      </c>
      <c r="F1524" s="35">
        <f>Raw_Customers!G1521</f>
        <v>44367</v>
      </c>
      <c r="G1524" s="36">
        <f>IF(I1524=0,"",INT(_xlfn.MAXIFS(Raw_Recharges!$D$2:$D$3001,Raw_Recharges!$B$2:$B$3001,A1524)))</f>
        <v>45995</v>
      </c>
      <c r="H1524" s="12">
        <f>IF(I1524=0,"",RFM_Method!$C$5-G1524)</f>
        <v>59</v>
      </c>
      <c r="I1524" s="12">
        <f>COUNTIFS(Raw_Recharges!$B$2:$B$3001,A1524)</f>
        <v>3</v>
      </c>
      <c r="J1524" s="37">
        <f>IF(I1524=0,"",SUMIFS(Raw_Recharges!$E$2:$E$3001,Raw_Recharges!$B$2:$B$3001,A1524))</f>
        <v>1277</v>
      </c>
      <c r="K1524" s="38">
        <f>IF(I1524=0,0,IF(H1524&lt;=RFM_Method!$C$22,5,IF(H1524&lt;=RFM_Method!$C$23,4,IF(H1524&lt;=RFM_Method!$C$24,3,IF(H1524&lt;=RFM_Method!$C$25,2,1)))))</f>
        <v>4</v>
      </c>
      <c r="L1524" s="38">
        <f>IF(I1524=0,0,IF(I1524&gt;=RFM_Method!$E$22,5,IF(I1524&gt;=RFM_Method!$E$23,4,IF(I1524&gt;=RFM_Method!$E$24,3,IF(I1524&gt;=RFM_Method!$E$25,2,1)))))</f>
        <v>3</v>
      </c>
      <c r="M1524" s="38">
        <f>IF(I1524=0,0,IF(J1524&gt;=RFM_Method!$D$25,5,IF(J1524&gt;=RFM_Method!$D$24,4,IF(J1524&gt;=RFM_Method!$D$23,3,IF(J1524&gt;=RFM_Method!$D$22,2,1)))))</f>
        <v>4</v>
      </c>
      <c r="N1524" s="38" t="str">
        <f t="shared" si="69"/>
        <v>434</v>
      </c>
      <c r="O1524" s="38">
        <f t="shared" si="70"/>
        <v>11</v>
      </c>
      <c r="P1524" s="38">
        <f t="shared" si="71"/>
        <v>4</v>
      </c>
      <c r="Q1524" s="12" t="str">
        <f>IF(I1524=0,"Never Recharged",INDEX(RFM_Method!$C$32:$G$36,6-K1524,P1524))</f>
        <v>Loyal Customers</v>
      </c>
      <c r="R1524" s="39">
        <f>SUMIFS(Raw_DataUsage!$D$2:$D$5001,Raw_DataUsage!$B$2:$B$5001,A1524)/1024</f>
        <v>2.1371386718750003</v>
      </c>
      <c r="S1524" s="40">
        <f>SUMIFS(Raw_Calls!$D$2:$D$5001,Raw_Calls!$B$2:$B$5001,A1524)/60</f>
        <v>0</v>
      </c>
      <c r="T1524" s="38" t="str">
        <f>IF(COUNTIFS(Raw_Subscriptions!$B$2:$B$3001,A1524,Raw_Subscriptions!$F$2:$F$3001,"Active")&gt;0,"Yes","No")</f>
        <v>Yes</v>
      </c>
    </row>
    <row r="1525" spans="1:20" x14ac:dyDescent="0.3">
      <c r="A1525" s="13" t="str">
        <f>Raw_Customers!A1522</f>
        <v>C001521</v>
      </c>
      <c r="B1525" s="13" t="str">
        <f>Raw_Customers!B1522</f>
        <v>Suresh Khan</v>
      </c>
      <c r="C1525" s="13" t="str">
        <f>Raw_Customers!E1522</f>
        <v>Chennai</v>
      </c>
      <c r="D1525" s="13" t="str">
        <f>Raw_Customers!F1522</f>
        <v>Punjab</v>
      </c>
      <c r="E1525" s="13" t="str">
        <f>Raw_Customers!H1522</f>
        <v>Active</v>
      </c>
      <c r="F1525" s="35">
        <f>Raw_Customers!G1522</f>
        <v>44965</v>
      </c>
      <c r="G1525" s="36">
        <f>IF(I1525=0,"",INT(_xlfn.MAXIFS(Raw_Recharges!$D$2:$D$3001,Raw_Recharges!$B$2:$B$3001,A1525)))</f>
        <v>45886</v>
      </c>
      <c r="H1525" s="12">
        <f>IF(I1525=0,"",RFM_Method!$C$5-G1525)</f>
        <v>168</v>
      </c>
      <c r="I1525" s="12">
        <f>COUNTIFS(Raw_Recharges!$B$2:$B$3001,A1525)</f>
        <v>1</v>
      </c>
      <c r="J1525" s="37">
        <f>IF(I1525=0,"",SUMIFS(Raw_Recharges!$E$2:$E$3001,Raw_Recharges!$B$2:$B$3001,A1525))</f>
        <v>2999</v>
      </c>
      <c r="K1525" s="38">
        <f>IF(I1525=0,0,IF(H1525&lt;=RFM_Method!$C$22,5,IF(H1525&lt;=RFM_Method!$C$23,4,IF(H1525&lt;=RFM_Method!$C$24,3,IF(H1525&lt;=RFM_Method!$C$25,2,1)))))</f>
        <v>2</v>
      </c>
      <c r="L1525" s="38">
        <f>IF(I1525=0,0,IF(I1525&gt;=RFM_Method!$E$22,5,IF(I1525&gt;=RFM_Method!$E$23,4,IF(I1525&gt;=RFM_Method!$E$24,3,IF(I1525&gt;=RFM_Method!$E$25,2,1)))))</f>
        <v>1</v>
      </c>
      <c r="M1525" s="38">
        <f>IF(I1525=0,0,IF(J1525&gt;=RFM_Method!$D$25,5,IF(J1525&gt;=RFM_Method!$D$24,4,IF(J1525&gt;=RFM_Method!$D$23,3,IF(J1525&gt;=RFM_Method!$D$22,2,1)))))</f>
        <v>5</v>
      </c>
      <c r="N1525" s="38" t="str">
        <f t="shared" si="69"/>
        <v>215</v>
      </c>
      <c r="O1525" s="38">
        <f t="shared" si="70"/>
        <v>8</v>
      </c>
      <c r="P1525" s="38">
        <f t="shared" si="71"/>
        <v>3</v>
      </c>
      <c r="Q1525" s="12" t="str">
        <f>IF(I1525=0,"Never Recharged",INDEX(RFM_Method!$C$32:$G$36,6-K1525,P1525))</f>
        <v>At Risk</v>
      </c>
      <c r="R1525" s="39">
        <f>SUMIFS(Raw_DataUsage!$D$2:$D$5001,Raw_DataUsage!$B$2:$B$5001,A1525)/1024</f>
        <v>0.94815429687499997</v>
      </c>
      <c r="S1525" s="40">
        <f>SUMIFS(Raw_Calls!$D$2:$D$5001,Raw_Calls!$B$2:$B$5001,A1525)/60</f>
        <v>108.15</v>
      </c>
      <c r="T1525" s="38" t="str">
        <f>IF(COUNTIFS(Raw_Subscriptions!$B$2:$B$3001,A1525,Raw_Subscriptions!$F$2:$F$3001,"Active")&gt;0,"Yes","No")</f>
        <v>No</v>
      </c>
    </row>
    <row r="1526" spans="1:20" x14ac:dyDescent="0.3">
      <c r="A1526" s="13" t="str">
        <f>Raw_Customers!A1523</f>
        <v>C001522</v>
      </c>
      <c r="B1526" s="13" t="str">
        <f>Raw_Customers!B1523</f>
        <v>Amit Patel</v>
      </c>
      <c r="C1526" s="13" t="str">
        <f>Raw_Customers!E1523</f>
        <v>Mumbai</v>
      </c>
      <c r="D1526" s="13" t="str">
        <f>Raw_Customers!F1523</f>
        <v>Maharashtra</v>
      </c>
      <c r="E1526" s="13" t="str">
        <f>Raw_Customers!H1523</f>
        <v>Active</v>
      </c>
      <c r="F1526" s="35">
        <f>Raw_Customers!G1523</f>
        <v>44278</v>
      </c>
      <c r="G1526" s="36">
        <f>IF(I1526=0,"",INT(_xlfn.MAXIFS(Raw_Recharges!$D$2:$D$3001,Raw_Recharges!$B$2:$B$3001,A1526)))</f>
        <v>45722</v>
      </c>
      <c r="H1526" s="12">
        <f>IF(I1526=0,"",RFM_Method!$C$5-G1526)</f>
        <v>332</v>
      </c>
      <c r="I1526" s="12">
        <f>COUNTIFS(Raw_Recharges!$B$2:$B$3001,A1526)</f>
        <v>1</v>
      </c>
      <c r="J1526" s="37">
        <f>IF(I1526=0,"",SUMIFS(Raw_Recharges!$E$2:$E$3001,Raw_Recharges!$B$2:$B$3001,A1526))</f>
        <v>666</v>
      </c>
      <c r="K1526" s="38">
        <f>IF(I1526=0,0,IF(H1526&lt;=RFM_Method!$C$22,5,IF(H1526&lt;=RFM_Method!$C$23,4,IF(H1526&lt;=RFM_Method!$C$24,3,IF(H1526&lt;=RFM_Method!$C$25,2,1)))))</f>
        <v>1</v>
      </c>
      <c r="L1526" s="38">
        <f>IF(I1526=0,0,IF(I1526&gt;=RFM_Method!$E$22,5,IF(I1526&gt;=RFM_Method!$E$23,4,IF(I1526&gt;=RFM_Method!$E$24,3,IF(I1526&gt;=RFM_Method!$E$25,2,1)))))</f>
        <v>1</v>
      </c>
      <c r="M1526" s="38">
        <f>IF(I1526=0,0,IF(J1526&gt;=RFM_Method!$D$25,5,IF(J1526&gt;=RFM_Method!$D$24,4,IF(J1526&gt;=RFM_Method!$D$23,3,IF(J1526&gt;=RFM_Method!$D$22,2,1)))))</f>
        <v>3</v>
      </c>
      <c r="N1526" s="38" t="str">
        <f t="shared" si="69"/>
        <v>113</v>
      </c>
      <c r="O1526" s="38">
        <f t="shared" si="70"/>
        <v>5</v>
      </c>
      <c r="P1526" s="38">
        <f t="shared" si="71"/>
        <v>2</v>
      </c>
      <c r="Q1526" s="12" t="str">
        <f>IF(I1526=0,"Never Recharged",INDEX(RFM_Method!$C$32:$G$36,6-K1526,P1526))</f>
        <v>Hibernating</v>
      </c>
      <c r="R1526" s="39">
        <f>SUMIFS(Raw_DataUsage!$D$2:$D$5001,Raw_DataUsage!$B$2:$B$5001,A1526)/1024</f>
        <v>1.9631640625</v>
      </c>
      <c r="S1526" s="40">
        <f>SUMIFS(Raw_Calls!$D$2:$D$5001,Raw_Calls!$B$2:$B$5001,A1526)/60</f>
        <v>39.516666666666666</v>
      </c>
      <c r="T1526" s="38" t="str">
        <f>IF(COUNTIFS(Raw_Subscriptions!$B$2:$B$3001,A1526,Raw_Subscriptions!$F$2:$F$3001,"Active")&gt;0,"Yes","No")</f>
        <v>No</v>
      </c>
    </row>
    <row r="1527" spans="1:20" x14ac:dyDescent="0.3">
      <c r="A1527" s="13" t="str">
        <f>Raw_Customers!A1524</f>
        <v>C001523</v>
      </c>
      <c r="B1527" s="13" t="str">
        <f>Raw_Customers!B1524</f>
        <v>Simran Singh</v>
      </c>
      <c r="C1527" s="13" t="str">
        <f>Raw_Customers!E1524</f>
        <v>Chennai</v>
      </c>
      <c r="D1527" s="13" t="str">
        <f>Raw_Customers!F1524</f>
        <v>UP East</v>
      </c>
      <c r="E1527" s="13" t="str">
        <f>Raw_Customers!H1524</f>
        <v>Active</v>
      </c>
      <c r="F1527" s="35">
        <f>Raw_Customers!G1524</f>
        <v>45991</v>
      </c>
      <c r="G1527" s="36">
        <f>IF(I1527=0,"",INT(_xlfn.MAXIFS(Raw_Recharges!$D$2:$D$3001,Raw_Recharges!$B$2:$B$3001,A1527)))</f>
        <v>45731</v>
      </c>
      <c r="H1527" s="12">
        <f>IF(I1527=0,"",RFM_Method!$C$5-G1527)</f>
        <v>323</v>
      </c>
      <c r="I1527" s="12">
        <f>COUNTIFS(Raw_Recharges!$B$2:$B$3001,A1527)</f>
        <v>1</v>
      </c>
      <c r="J1527" s="37">
        <f>IF(I1527=0,"",SUMIFS(Raw_Recharges!$E$2:$E$3001,Raw_Recharges!$B$2:$B$3001,A1527))</f>
        <v>349</v>
      </c>
      <c r="K1527" s="38">
        <f>IF(I1527=0,0,IF(H1527&lt;=RFM_Method!$C$22,5,IF(H1527&lt;=RFM_Method!$C$23,4,IF(H1527&lt;=RFM_Method!$C$24,3,IF(H1527&lt;=RFM_Method!$C$25,2,1)))))</f>
        <v>1</v>
      </c>
      <c r="L1527" s="38">
        <f>IF(I1527=0,0,IF(I1527&gt;=RFM_Method!$E$22,5,IF(I1527&gt;=RFM_Method!$E$23,4,IF(I1527&gt;=RFM_Method!$E$24,3,IF(I1527&gt;=RFM_Method!$E$25,2,1)))))</f>
        <v>1</v>
      </c>
      <c r="M1527" s="38">
        <f>IF(I1527=0,0,IF(J1527&gt;=RFM_Method!$D$25,5,IF(J1527&gt;=RFM_Method!$D$24,4,IF(J1527&gt;=RFM_Method!$D$23,3,IF(J1527&gt;=RFM_Method!$D$22,2,1)))))</f>
        <v>1</v>
      </c>
      <c r="N1527" s="38" t="str">
        <f t="shared" si="69"/>
        <v>111</v>
      </c>
      <c r="O1527" s="38">
        <f t="shared" si="70"/>
        <v>3</v>
      </c>
      <c r="P1527" s="38">
        <f t="shared" si="71"/>
        <v>1</v>
      </c>
      <c r="Q1527" s="12" t="str">
        <f>IF(I1527=0,"Never Recharged",INDEX(RFM_Method!$C$32:$G$36,6-K1527,P1527))</f>
        <v>Lost</v>
      </c>
      <c r="R1527" s="39">
        <f>SUMIFS(Raw_DataUsage!$D$2:$D$5001,Raw_DataUsage!$B$2:$B$5001,A1527)/1024</f>
        <v>6.0727343749999996</v>
      </c>
      <c r="S1527" s="40">
        <f>SUMIFS(Raw_Calls!$D$2:$D$5001,Raw_Calls!$B$2:$B$5001,A1527)/60</f>
        <v>92.61666666666666</v>
      </c>
      <c r="T1527" s="38" t="str">
        <f>IF(COUNTIFS(Raw_Subscriptions!$B$2:$B$3001,A1527,Raw_Subscriptions!$F$2:$F$3001,"Active")&gt;0,"Yes","No")</f>
        <v>No</v>
      </c>
    </row>
    <row r="1528" spans="1:20" x14ac:dyDescent="0.3">
      <c r="A1528" s="13" t="str">
        <f>Raw_Customers!A1525</f>
        <v>C001524</v>
      </c>
      <c r="B1528" s="13" t="str">
        <f>Raw_Customers!B1525</f>
        <v>Pooja Sharma</v>
      </c>
      <c r="C1528" s="13" t="str">
        <f>Raw_Customers!E1525</f>
        <v>Hyderabad</v>
      </c>
      <c r="D1528" s="13" t="str">
        <f>Raw_Customers!F1525</f>
        <v>Delhi NCR</v>
      </c>
      <c r="E1528" s="13" t="str">
        <f>Raw_Customers!H1525</f>
        <v>Active</v>
      </c>
      <c r="F1528" s="35">
        <f>Raw_Customers!G1525</f>
        <v>45102</v>
      </c>
      <c r="G1528" s="36" t="str">
        <f>IF(I1528=0,"",INT(_xlfn.MAXIFS(Raw_Recharges!$D$2:$D$3001,Raw_Recharges!$B$2:$B$3001,A1528)))</f>
        <v/>
      </c>
      <c r="H1528" s="12" t="str">
        <f>IF(I1528=0,"",RFM_Method!$C$5-G1528)</f>
        <v/>
      </c>
      <c r="I1528" s="12">
        <f>COUNTIFS(Raw_Recharges!$B$2:$B$3001,A1528)</f>
        <v>0</v>
      </c>
      <c r="J1528" s="37" t="str">
        <f>IF(I1528=0,"",SUMIFS(Raw_Recharges!$E$2:$E$3001,Raw_Recharges!$B$2:$B$3001,A1528))</f>
        <v/>
      </c>
      <c r="K1528" s="38">
        <f>IF(I1528=0,0,IF(H1528&lt;=RFM_Method!$C$22,5,IF(H1528&lt;=RFM_Method!$C$23,4,IF(H1528&lt;=RFM_Method!$C$24,3,IF(H1528&lt;=RFM_Method!$C$25,2,1)))))</f>
        <v>0</v>
      </c>
      <c r="L1528" s="38">
        <f>IF(I1528=0,0,IF(I1528&gt;=RFM_Method!$E$22,5,IF(I1528&gt;=RFM_Method!$E$23,4,IF(I1528&gt;=RFM_Method!$E$24,3,IF(I1528&gt;=RFM_Method!$E$25,2,1)))))</f>
        <v>0</v>
      </c>
      <c r="M1528" s="38">
        <f>IF(I1528=0,0,IF(J1528&gt;=RFM_Method!$D$25,5,IF(J1528&gt;=RFM_Method!$D$24,4,IF(J1528&gt;=RFM_Method!$D$23,3,IF(J1528&gt;=RFM_Method!$D$22,2,1)))))</f>
        <v>0</v>
      </c>
      <c r="N1528" s="38" t="str">
        <f t="shared" si="69"/>
        <v>000</v>
      </c>
      <c r="O1528" s="38">
        <f t="shared" si="70"/>
        <v>0</v>
      </c>
      <c r="P1528" s="38">
        <f t="shared" si="71"/>
        <v>0</v>
      </c>
      <c r="Q1528" s="12" t="str">
        <f>IF(I1528=0,"Never Recharged",INDEX(RFM_Method!$C$32:$G$36,6-K1528,P1528))</f>
        <v>Never Recharged</v>
      </c>
      <c r="R1528" s="39">
        <f>SUMIFS(Raw_DataUsage!$D$2:$D$5001,Raw_DataUsage!$B$2:$B$5001,A1528)/1024</f>
        <v>3.0528320312499999</v>
      </c>
      <c r="S1528" s="40">
        <f>SUMIFS(Raw_Calls!$D$2:$D$5001,Raw_Calls!$B$2:$B$5001,A1528)/60</f>
        <v>116.4</v>
      </c>
      <c r="T1528" s="38" t="str">
        <f>IF(COUNTIFS(Raw_Subscriptions!$B$2:$B$3001,A1528,Raw_Subscriptions!$F$2:$F$3001,"Active")&gt;0,"Yes","No")</f>
        <v>No</v>
      </c>
    </row>
    <row r="1529" spans="1:20" x14ac:dyDescent="0.3">
      <c r="A1529" s="13" t="str">
        <f>Raw_Customers!A1526</f>
        <v>C001525</v>
      </c>
      <c r="B1529" s="13" t="str">
        <f>Raw_Customers!B1526</f>
        <v>Raj Reddy</v>
      </c>
      <c r="C1529" s="13" t="str">
        <f>Raw_Customers!E1526</f>
        <v>Pune</v>
      </c>
      <c r="D1529" s="13" t="str">
        <f>Raw_Customers!F1526</f>
        <v>West Bengal</v>
      </c>
      <c r="E1529" s="13" t="str">
        <f>Raw_Customers!H1526</f>
        <v>Active</v>
      </c>
      <c r="F1529" s="35">
        <f>Raw_Customers!G1526</f>
        <v>44297</v>
      </c>
      <c r="G1529" s="36" t="str">
        <f>IF(I1529=0,"",INT(_xlfn.MAXIFS(Raw_Recharges!$D$2:$D$3001,Raw_Recharges!$B$2:$B$3001,A1529)))</f>
        <v/>
      </c>
      <c r="H1529" s="12" t="str">
        <f>IF(I1529=0,"",RFM_Method!$C$5-G1529)</f>
        <v/>
      </c>
      <c r="I1529" s="12">
        <f>COUNTIFS(Raw_Recharges!$B$2:$B$3001,A1529)</f>
        <v>0</v>
      </c>
      <c r="J1529" s="37" t="str">
        <f>IF(I1529=0,"",SUMIFS(Raw_Recharges!$E$2:$E$3001,Raw_Recharges!$B$2:$B$3001,A1529))</f>
        <v/>
      </c>
      <c r="K1529" s="38">
        <f>IF(I1529=0,0,IF(H1529&lt;=RFM_Method!$C$22,5,IF(H1529&lt;=RFM_Method!$C$23,4,IF(H1529&lt;=RFM_Method!$C$24,3,IF(H1529&lt;=RFM_Method!$C$25,2,1)))))</f>
        <v>0</v>
      </c>
      <c r="L1529" s="38">
        <f>IF(I1529=0,0,IF(I1529&gt;=RFM_Method!$E$22,5,IF(I1529&gt;=RFM_Method!$E$23,4,IF(I1529&gt;=RFM_Method!$E$24,3,IF(I1529&gt;=RFM_Method!$E$25,2,1)))))</f>
        <v>0</v>
      </c>
      <c r="M1529" s="38">
        <f>IF(I1529=0,0,IF(J1529&gt;=RFM_Method!$D$25,5,IF(J1529&gt;=RFM_Method!$D$24,4,IF(J1529&gt;=RFM_Method!$D$23,3,IF(J1529&gt;=RFM_Method!$D$22,2,1)))))</f>
        <v>0</v>
      </c>
      <c r="N1529" s="38" t="str">
        <f t="shared" si="69"/>
        <v>000</v>
      </c>
      <c r="O1529" s="38">
        <f t="shared" si="70"/>
        <v>0</v>
      </c>
      <c r="P1529" s="38">
        <f t="shared" si="71"/>
        <v>0</v>
      </c>
      <c r="Q1529" s="12" t="str">
        <f>IF(I1529=0,"Never Recharged",INDEX(RFM_Method!$C$32:$G$36,6-K1529,P1529))</f>
        <v>Never Recharged</v>
      </c>
      <c r="R1529" s="39">
        <f>SUMIFS(Raw_DataUsage!$D$2:$D$5001,Raw_DataUsage!$B$2:$B$5001,A1529)/1024</f>
        <v>1.7469726562500001</v>
      </c>
      <c r="S1529" s="40">
        <f>SUMIFS(Raw_Calls!$D$2:$D$5001,Raw_Calls!$B$2:$B$5001,A1529)/60</f>
        <v>22.833333333333332</v>
      </c>
      <c r="T1529" s="38" t="str">
        <f>IF(COUNTIFS(Raw_Subscriptions!$B$2:$B$3001,A1529,Raw_Subscriptions!$F$2:$F$3001,"Active")&gt;0,"Yes","No")</f>
        <v>No</v>
      </c>
    </row>
    <row r="1530" spans="1:20" x14ac:dyDescent="0.3">
      <c r="A1530" s="13" t="str">
        <f>Raw_Customers!A1527</f>
        <v>C001526</v>
      </c>
      <c r="B1530" s="13" t="str">
        <f>Raw_Customers!B1527</f>
        <v>Vikram Gupta</v>
      </c>
      <c r="C1530" s="13" t="str">
        <f>Raw_Customers!E1527</f>
        <v>Delhi</v>
      </c>
      <c r="D1530" s="13" t="str">
        <f>Raw_Customers!F1527</f>
        <v>Tamil Nadu</v>
      </c>
      <c r="E1530" s="13" t="str">
        <f>Raw_Customers!H1527</f>
        <v>Inactive</v>
      </c>
      <c r="F1530" s="35">
        <f>Raw_Customers!G1527</f>
        <v>44555</v>
      </c>
      <c r="G1530" s="36">
        <f>IF(I1530=0,"",INT(_xlfn.MAXIFS(Raw_Recharges!$D$2:$D$3001,Raw_Recharges!$B$2:$B$3001,A1530)))</f>
        <v>45944</v>
      </c>
      <c r="H1530" s="12">
        <f>IF(I1530=0,"",RFM_Method!$C$5-G1530)</f>
        <v>110</v>
      </c>
      <c r="I1530" s="12">
        <f>COUNTIFS(Raw_Recharges!$B$2:$B$3001,A1530)</f>
        <v>3</v>
      </c>
      <c r="J1530" s="37">
        <f>IF(I1530=0,"",SUMIFS(Raw_Recharges!$E$2:$E$3001,Raw_Recharges!$B$2:$B$3001,A1530))</f>
        <v>913</v>
      </c>
      <c r="K1530" s="38">
        <f>IF(I1530=0,0,IF(H1530&lt;=RFM_Method!$C$22,5,IF(H1530&lt;=RFM_Method!$C$23,4,IF(H1530&lt;=RFM_Method!$C$24,3,IF(H1530&lt;=RFM_Method!$C$25,2,1)))))</f>
        <v>3</v>
      </c>
      <c r="L1530" s="38">
        <f>IF(I1530=0,0,IF(I1530&gt;=RFM_Method!$E$22,5,IF(I1530&gt;=RFM_Method!$E$23,4,IF(I1530&gt;=RFM_Method!$E$24,3,IF(I1530&gt;=RFM_Method!$E$25,2,1)))))</f>
        <v>3</v>
      </c>
      <c r="M1530" s="38">
        <f>IF(I1530=0,0,IF(J1530&gt;=RFM_Method!$D$25,5,IF(J1530&gt;=RFM_Method!$D$24,4,IF(J1530&gt;=RFM_Method!$D$23,3,IF(J1530&gt;=RFM_Method!$D$22,2,1)))))</f>
        <v>3</v>
      </c>
      <c r="N1530" s="38" t="str">
        <f t="shared" si="69"/>
        <v>333</v>
      </c>
      <c r="O1530" s="38">
        <f t="shared" si="70"/>
        <v>9</v>
      </c>
      <c r="P1530" s="38">
        <f t="shared" si="71"/>
        <v>3</v>
      </c>
      <c r="Q1530" s="12" t="str">
        <f>IF(I1530=0,"Never Recharged",INDEX(RFM_Method!$C$32:$G$36,6-K1530,P1530))</f>
        <v>Need Attention</v>
      </c>
      <c r="R1530" s="39">
        <f>SUMIFS(Raw_DataUsage!$D$2:$D$5001,Raw_DataUsage!$B$2:$B$5001,A1530)/1024</f>
        <v>3.7442382812500004</v>
      </c>
      <c r="S1530" s="40">
        <f>SUMIFS(Raw_Calls!$D$2:$D$5001,Raw_Calls!$B$2:$B$5001,A1530)/60</f>
        <v>31.066666666666666</v>
      </c>
      <c r="T1530" s="38" t="str">
        <f>IF(COUNTIFS(Raw_Subscriptions!$B$2:$B$3001,A1530,Raw_Subscriptions!$F$2:$F$3001,"Active")&gt;0,"Yes","No")</f>
        <v>Yes</v>
      </c>
    </row>
    <row r="1531" spans="1:20" x14ac:dyDescent="0.3">
      <c r="A1531" s="13" t="str">
        <f>Raw_Customers!A1528</f>
        <v>C001527</v>
      </c>
      <c r="B1531" s="13" t="str">
        <f>Raw_Customers!B1528</f>
        <v>Amit Patel</v>
      </c>
      <c r="C1531" s="13" t="str">
        <f>Raw_Customers!E1528</f>
        <v>Bangalore</v>
      </c>
      <c r="D1531" s="13" t="str">
        <f>Raw_Customers!F1528</f>
        <v>Tamil Nadu</v>
      </c>
      <c r="E1531" s="13" t="str">
        <f>Raw_Customers!H1528</f>
        <v>Inactive</v>
      </c>
      <c r="F1531" s="35">
        <f>Raw_Customers!G1528</f>
        <v>45875</v>
      </c>
      <c r="G1531" s="36" t="str">
        <f>IF(I1531=0,"",INT(_xlfn.MAXIFS(Raw_Recharges!$D$2:$D$3001,Raw_Recharges!$B$2:$B$3001,A1531)))</f>
        <v/>
      </c>
      <c r="H1531" s="12" t="str">
        <f>IF(I1531=0,"",RFM_Method!$C$5-G1531)</f>
        <v/>
      </c>
      <c r="I1531" s="12">
        <f>COUNTIFS(Raw_Recharges!$B$2:$B$3001,A1531)</f>
        <v>0</v>
      </c>
      <c r="J1531" s="37" t="str">
        <f>IF(I1531=0,"",SUMIFS(Raw_Recharges!$E$2:$E$3001,Raw_Recharges!$B$2:$B$3001,A1531))</f>
        <v/>
      </c>
      <c r="K1531" s="38">
        <f>IF(I1531=0,0,IF(H1531&lt;=RFM_Method!$C$22,5,IF(H1531&lt;=RFM_Method!$C$23,4,IF(H1531&lt;=RFM_Method!$C$24,3,IF(H1531&lt;=RFM_Method!$C$25,2,1)))))</f>
        <v>0</v>
      </c>
      <c r="L1531" s="38">
        <f>IF(I1531=0,0,IF(I1531&gt;=RFM_Method!$E$22,5,IF(I1531&gt;=RFM_Method!$E$23,4,IF(I1531&gt;=RFM_Method!$E$24,3,IF(I1531&gt;=RFM_Method!$E$25,2,1)))))</f>
        <v>0</v>
      </c>
      <c r="M1531" s="38">
        <f>IF(I1531=0,0,IF(J1531&gt;=RFM_Method!$D$25,5,IF(J1531&gt;=RFM_Method!$D$24,4,IF(J1531&gt;=RFM_Method!$D$23,3,IF(J1531&gt;=RFM_Method!$D$22,2,1)))))</f>
        <v>0</v>
      </c>
      <c r="N1531" s="38" t="str">
        <f t="shared" si="69"/>
        <v>000</v>
      </c>
      <c r="O1531" s="38">
        <f t="shared" si="70"/>
        <v>0</v>
      </c>
      <c r="P1531" s="38">
        <f t="shared" si="71"/>
        <v>0</v>
      </c>
      <c r="Q1531" s="12" t="str">
        <f>IF(I1531=0,"Never Recharged",INDEX(RFM_Method!$C$32:$G$36,6-K1531,P1531))</f>
        <v>Never Recharged</v>
      </c>
      <c r="R1531" s="39">
        <f>SUMIFS(Raw_DataUsage!$D$2:$D$5001,Raw_DataUsage!$B$2:$B$5001,A1531)/1024</f>
        <v>2.2618652343750001</v>
      </c>
      <c r="S1531" s="40">
        <f>SUMIFS(Raw_Calls!$D$2:$D$5001,Raw_Calls!$B$2:$B$5001,A1531)/60</f>
        <v>53.18333333333333</v>
      </c>
      <c r="T1531" s="38" t="str">
        <f>IF(COUNTIFS(Raw_Subscriptions!$B$2:$B$3001,A1531,Raw_Subscriptions!$F$2:$F$3001,"Active")&gt;0,"Yes","No")</f>
        <v>No</v>
      </c>
    </row>
    <row r="1532" spans="1:20" x14ac:dyDescent="0.3">
      <c r="A1532" s="13" t="str">
        <f>Raw_Customers!A1529</f>
        <v>C001528</v>
      </c>
      <c r="B1532" s="13" t="str">
        <f>Raw_Customers!B1529</f>
        <v>Amit Kumar</v>
      </c>
      <c r="C1532" s="13" t="str">
        <f>Raw_Customers!E1529</f>
        <v>Pune</v>
      </c>
      <c r="D1532" s="13" t="str">
        <f>Raw_Customers!F1529</f>
        <v>Gujarat</v>
      </c>
      <c r="E1532" s="13" t="str">
        <f>Raw_Customers!H1529</f>
        <v>Active</v>
      </c>
      <c r="F1532" s="35">
        <f>Raw_Customers!G1529</f>
        <v>45577</v>
      </c>
      <c r="G1532" s="36" t="str">
        <f>IF(I1532=0,"",INT(_xlfn.MAXIFS(Raw_Recharges!$D$2:$D$3001,Raw_Recharges!$B$2:$B$3001,A1532)))</f>
        <v/>
      </c>
      <c r="H1532" s="12" t="str">
        <f>IF(I1532=0,"",RFM_Method!$C$5-G1532)</f>
        <v/>
      </c>
      <c r="I1532" s="12">
        <f>COUNTIFS(Raw_Recharges!$B$2:$B$3001,A1532)</f>
        <v>0</v>
      </c>
      <c r="J1532" s="37" t="str">
        <f>IF(I1532=0,"",SUMIFS(Raw_Recharges!$E$2:$E$3001,Raw_Recharges!$B$2:$B$3001,A1532))</f>
        <v/>
      </c>
      <c r="K1532" s="38">
        <f>IF(I1532=0,0,IF(H1532&lt;=RFM_Method!$C$22,5,IF(H1532&lt;=RFM_Method!$C$23,4,IF(H1532&lt;=RFM_Method!$C$24,3,IF(H1532&lt;=RFM_Method!$C$25,2,1)))))</f>
        <v>0</v>
      </c>
      <c r="L1532" s="38">
        <f>IF(I1532=0,0,IF(I1532&gt;=RFM_Method!$E$22,5,IF(I1532&gt;=RFM_Method!$E$23,4,IF(I1532&gt;=RFM_Method!$E$24,3,IF(I1532&gt;=RFM_Method!$E$25,2,1)))))</f>
        <v>0</v>
      </c>
      <c r="M1532" s="38">
        <f>IF(I1532=0,0,IF(J1532&gt;=RFM_Method!$D$25,5,IF(J1532&gt;=RFM_Method!$D$24,4,IF(J1532&gt;=RFM_Method!$D$23,3,IF(J1532&gt;=RFM_Method!$D$22,2,1)))))</f>
        <v>0</v>
      </c>
      <c r="N1532" s="38" t="str">
        <f t="shared" si="69"/>
        <v>000</v>
      </c>
      <c r="O1532" s="38">
        <f t="shared" si="70"/>
        <v>0</v>
      </c>
      <c r="P1532" s="38">
        <f t="shared" si="71"/>
        <v>0</v>
      </c>
      <c r="Q1532" s="12" t="str">
        <f>IF(I1532=0,"Never Recharged",INDEX(RFM_Method!$C$32:$G$36,6-K1532,P1532))</f>
        <v>Never Recharged</v>
      </c>
      <c r="R1532" s="39">
        <f>SUMIFS(Raw_DataUsage!$D$2:$D$5001,Raw_DataUsage!$B$2:$B$5001,A1532)/1024</f>
        <v>1.1607910156250001</v>
      </c>
      <c r="S1532" s="40">
        <f>SUMIFS(Raw_Calls!$D$2:$D$5001,Raw_Calls!$B$2:$B$5001,A1532)/60</f>
        <v>52.4</v>
      </c>
      <c r="T1532" s="38" t="str">
        <f>IF(COUNTIFS(Raw_Subscriptions!$B$2:$B$3001,A1532,Raw_Subscriptions!$F$2:$F$3001,"Active")&gt;0,"Yes","No")</f>
        <v>No</v>
      </c>
    </row>
    <row r="1533" spans="1:20" x14ac:dyDescent="0.3">
      <c r="A1533" s="13" t="str">
        <f>Raw_Customers!A1530</f>
        <v>C001529</v>
      </c>
      <c r="B1533" s="13" t="str">
        <f>Raw_Customers!B1530</f>
        <v>Neha Mishra</v>
      </c>
      <c r="C1533" s="13" t="str">
        <f>Raw_Customers!E1530</f>
        <v>Delhi</v>
      </c>
      <c r="D1533" s="13" t="str">
        <f>Raw_Customers!F1530</f>
        <v>Telangana</v>
      </c>
      <c r="E1533" s="13" t="str">
        <f>Raw_Customers!H1530</f>
        <v>Active</v>
      </c>
      <c r="F1533" s="35">
        <f>Raw_Customers!G1530</f>
        <v>44214</v>
      </c>
      <c r="G1533" s="36">
        <f>IF(I1533=0,"",INT(_xlfn.MAXIFS(Raw_Recharges!$D$2:$D$3001,Raw_Recharges!$B$2:$B$3001,A1533)))</f>
        <v>45998</v>
      </c>
      <c r="H1533" s="12">
        <f>IF(I1533=0,"",RFM_Method!$C$5-G1533)</f>
        <v>56</v>
      </c>
      <c r="I1533" s="12">
        <f>COUNTIFS(Raw_Recharges!$B$2:$B$3001,A1533)</f>
        <v>3</v>
      </c>
      <c r="J1533" s="37">
        <f>IF(I1533=0,"",SUMIFS(Raw_Recharges!$E$2:$E$3001,Raw_Recharges!$B$2:$B$3001,A1533))</f>
        <v>1197</v>
      </c>
      <c r="K1533" s="38">
        <f>IF(I1533=0,0,IF(H1533&lt;=RFM_Method!$C$22,5,IF(H1533&lt;=RFM_Method!$C$23,4,IF(H1533&lt;=RFM_Method!$C$24,3,IF(H1533&lt;=RFM_Method!$C$25,2,1)))))</f>
        <v>4</v>
      </c>
      <c r="L1533" s="38">
        <f>IF(I1533=0,0,IF(I1533&gt;=RFM_Method!$E$22,5,IF(I1533&gt;=RFM_Method!$E$23,4,IF(I1533&gt;=RFM_Method!$E$24,3,IF(I1533&gt;=RFM_Method!$E$25,2,1)))))</f>
        <v>3</v>
      </c>
      <c r="M1533" s="38">
        <f>IF(I1533=0,0,IF(J1533&gt;=RFM_Method!$D$25,5,IF(J1533&gt;=RFM_Method!$D$24,4,IF(J1533&gt;=RFM_Method!$D$23,3,IF(J1533&gt;=RFM_Method!$D$22,2,1)))))</f>
        <v>4</v>
      </c>
      <c r="N1533" s="38" t="str">
        <f t="shared" si="69"/>
        <v>434</v>
      </c>
      <c r="O1533" s="38">
        <f t="shared" si="70"/>
        <v>11</v>
      </c>
      <c r="P1533" s="38">
        <f t="shared" si="71"/>
        <v>4</v>
      </c>
      <c r="Q1533" s="12" t="str">
        <f>IF(I1533=0,"Never Recharged",INDEX(RFM_Method!$C$32:$G$36,6-K1533,P1533))</f>
        <v>Loyal Customers</v>
      </c>
      <c r="R1533" s="39">
        <f>SUMIFS(Raw_DataUsage!$D$2:$D$5001,Raw_DataUsage!$B$2:$B$5001,A1533)/1024</f>
        <v>0</v>
      </c>
      <c r="S1533" s="40">
        <f>SUMIFS(Raw_Calls!$D$2:$D$5001,Raw_Calls!$B$2:$B$5001,A1533)/60</f>
        <v>96.783333333333331</v>
      </c>
      <c r="T1533" s="38" t="str">
        <f>IF(COUNTIFS(Raw_Subscriptions!$B$2:$B$3001,A1533,Raw_Subscriptions!$F$2:$F$3001,"Active")&gt;0,"Yes","No")</f>
        <v>Yes</v>
      </c>
    </row>
    <row r="1534" spans="1:20" x14ac:dyDescent="0.3">
      <c r="A1534" s="13" t="str">
        <f>Raw_Customers!A1531</f>
        <v>C001530</v>
      </c>
      <c r="B1534" s="13" t="str">
        <f>Raw_Customers!B1531</f>
        <v>Rahul Singh</v>
      </c>
      <c r="C1534" s="13" t="str">
        <f>Raw_Customers!E1531</f>
        <v>Bangalore</v>
      </c>
      <c r="D1534" s="13" t="str">
        <f>Raw_Customers!F1531</f>
        <v>Delhi NCR</v>
      </c>
      <c r="E1534" s="13" t="str">
        <f>Raw_Customers!H1531</f>
        <v>Active</v>
      </c>
      <c r="F1534" s="35">
        <f>Raw_Customers!G1531</f>
        <v>45471</v>
      </c>
      <c r="G1534" s="36">
        <f>IF(I1534=0,"",INT(_xlfn.MAXIFS(Raw_Recharges!$D$2:$D$3001,Raw_Recharges!$B$2:$B$3001,A1534)))</f>
        <v>45721</v>
      </c>
      <c r="H1534" s="12">
        <f>IF(I1534=0,"",RFM_Method!$C$5-G1534)</f>
        <v>333</v>
      </c>
      <c r="I1534" s="12">
        <f>COUNTIFS(Raw_Recharges!$B$2:$B$3001,A1534)</f>
        <v>1</v>
      </c>
      <c r="J1534" s="37">
        <f>IF(I1534=0,"",SUMIFS(Raw_Recharges!$E$2:$E$3001,Raw_Recharges!$B$2:$B$3001,A1534))</f>
        <v>349</v>
      </c>
      <c r="K1534" s="38">
        <f>IF(I1534=0,0,IF(H1534&lt;=RFM_Method!$C$22,5,IF(H1534&lt;=RFM_Method!$C$23,4,IF(H1534&lt;=RFM_Method!$C$24,3,IF(H1534&lt;=RFM_Method!$C$25,2,1)))))</f>
        <v>1</v>
      </c>
      <c r="L1534" s="38">
        <f>IF(I1534=0,0,IF(I1534&gt;=RFM_Method!$E$22,5,IF(I1534&gt;=RFM_Method!$E$23,4,IF(I1534&gt;=RFM_Method!$E$24,3,IF(I1534&gt;=RFM_Method!$E$25,2,1)))))</f>
        <v>1</v>
      </c>
      <c r="M1534" s="38">
        <f>IF(I1534=0,0,IF(J1534&gt;=RFM_Method!$D$25,5,IF(J1534&gt;=RFM_Method!$D$24,4,IF(J1534&gt;=RFM_Method!$D$23,3,IF(J1534&gt;=RFM_Method!$D$22,2,1)))))</f>
        <v>1</v>
      </c>
      <c r="N1534" s="38" t="str">
        <f t="shared" si="69"/>
        <v>111</v>
      </c>
      <c r="O1534" s="38">
        <f t="shared" si="70"/>
        <v>3</v>
      </c>
      <c r="P1534" s="38">
        <f t="shared" si="71"/>
        <v>1</v>
      </c>
      <c r="Q1534" s="12" t="str">
        <f>IF(I1534=0,"Never Recharged",INDEX(RFM_Method!$C$32:$G$36,6-K1534,P1534))</f>
        <v>Lost</v>
      </c>
      <c r="R1534" s="39">
        <f>SUMIFS(Raw_DataUsage!$D$2:$D$5001,Raw_DataUsage!$B$2:$B$5001,A1534)/1024</f>
        <v>1.4569335937500001</v>
      </c>
      <c r="S1534" s="40">
        <f>SUMIFS(Raw_Calls!$D$2:$D$5001,Raw_Calls!$B$2:$B$5001,A1534)/60</f>
        <v>37.18333333333333</v>
      </c>
      <c r="T1534" s="38" t="str">
        <f>IF(COUNTIFS(Raw_Subscriptions!$B$2:$B$3001,A1534,Raw_Subscriptions!$F$2:$F$3001,"Active")&gt;0,"Yes","No")</f>
        <v>No</v>
      </c>
    </row>
    <row r="1535" spans="1:20" x14ac:dyDescent="0.3">
      <c r="A1535" s="13" t="str">
        <f>Raw_Customers!A1532</f>
        <v>C001531</v>
      </c>
      <c r="B1535" s="13" t="str">
        <f>Raw_Customers!B1532</f>
        <v>Raj Khan</v>
      </c>
      <c r="C1535" s="13" t="str">
        <f>Raw_Customers!E1532</f>
        <v>Chennai</v>
      </c>
      <c r="D1535" s="13" t="str">
        <f>Raw_Customers!F1532</f>
        <v>Delhi NCR</v>
      </c>
      <c r="E1535" s="13" t="str">
        <f>Raw_Customers!H1532</f>
        <v>Active</v>
      </c>
      <c r="F1535" s="35">
        <f>Raw_Customers!G1532</f>
        <v>45463</v>
      </c>
      <c r="G1535" s="36">
        <f>IF(I1535=0,"",INT(_xlfn.MAXIFS(Raw_Recharges!$D$2:$D$3001,Raw_Recharges!$B$2:$B$3001,A1535)))</f>
        <v>46027</v>
      </c>
      <c r="H1535" s="12">
        <f>IF(I1535=0,"",RFM_Method!$C$5-G1535)</f>
        <v>27</v>
      </c>
      <c r="I1535" s="12">
        <f>COUNTIFS(Raw_Recharges!$B$2:$B$3001,A1535)</f>
        <v>1</v>
      </c>
      <c r="J1535" s="37">
        <f>IF(I1535=0,"",SUMIFS(Raw_Recharges!$E$2:$E$3001,Raw_Recharges!$B$2:$B$3001,A1535))</f>
        <v>2999</v>
      </c>
      <c r="K1535" s="38">
        <f>IF(I1535=0,0,IF(H1535&lt;=RFM_Method!$C$22,5,IF(H1535&lt;=RFM_Method!$C$23,4,IF(H1535&lt;=RFM_Method!$C$24,3,IF(H1535&lt;=RFM_Method!$C$25,2,1)))))</f>
        <v>5</v>
      </c>
      <c r="L1535" s="38">
        <f>IF(I1535=0,0,IF(I1535&gt;=RFM_Method!$E$22,5,IF(I1535&gt;=RFM_Method!$E$23,4,IF(I1535&gt;=RFM_Method!$E$24,3,IF(I1535&gt;=RFM_Method!$E$25,2,1)))))</f>
        <v>1</v>
      </c>
      <c r="M1535" s="38">
        <f>IF(I1535=0,0,IF(J1535&gt;=RFM_Method!$D$25,5,IF(J1535&gt;=RFM_Method!$D$24,4,IF(J1535&gt;=RFM_Method!$D$23,3,IF(J1535&gt;=RFM_Method!$D$22,2,1)))))</f>
        <v>5</v>
      </c>
      <c r="N1535" s="38" t="str">
        <f t="shared" si="69"/>
        <v>515</v>
      </c>
      <c r="O1535" s="38">
        <f t="shared" si="70"/>
        <v>11</v>
      </c>
      <c r="P1535" s="38">
        <f t="shared" si="71"/>
        <v>3</v>
      </c>
      <c r="Q1535" s="12" t="str">
        <f>IF(I1535=0,"Never Recharged",INDEX(RFM_Method!$C$32:$G$36,6-K1535,P1535))</f>
        <v>Potential Loyalist</v>
      </c>
      <c r="R1535" s="39">
        <f>SUMIFS(Raw_DataUsage!$D$2:$D$5001,Raw_DataUsage!$B$2:$B$5001,A1535)/1024</f>
        <v>2.1757226562500001</v>
      </c>
      <c r="S1535" s="40">
        <f>SUMIFS(Raw_Calls!$D$2:$D$5001,Raw_Calls!$B$2:$B$5001,A1535)/60</f>
        <v>106.61666666666666</v>
      </c>
      <c r="T1535" s="38" t="str">
        <f>IF(COUNTIFS(Raw_Subscriptions!$B$2:$B$3001,A1535,Raw_Subscriptions!$F$2:$F$3001,"Active")&gt;0,"Yes","No")</f>
        <v>Yes</v>
      </c>
    </row>
    <row r="1536" spans="1:20" x14ac:dyDescent="0.3">
      <c r="A1536" s="13" t="str">
        <f>Raw_Customers!A1533</f>
        <v>C001532</v>
      </c>
      <c r="B1536" s="13" t="str">
        <f>Raw_Customers!B1533</f>
        <v>Simran Singh</v>
      </c>
      <c r="C1536" s="13" t="str">
        <f>Raw_Customers!E1533</f>
        <v>Delhi</v>
      </c>
      <c r="D1536" s="13" t="str">
        <f>Raw_Customers!F1533</f>
        <v>Maharashtra</v>
      </c>
      <c r="E1536" s="13" t="str">
        <f>Raw_Customers!H1533</f>
        <v>Active</v>
      </c>
      <c r="F1536" s="35">
        <f>Raw_Customers!G1533</f>
        <v>44312</v>
      </c>
      <c r="G1536" s="36">
        <f>IF(I1536=0,"",INT(_xlfn.MAXIFS(Raw_Recharges!$D$2:$D$3001,Raw_Recharges!$B$2:$B$3001,A1536)))</f>
        <v>46051</v>
      </c>
      <c r="H1536" s="12">
        <f>IF(I1536=0,"",RFM_Method!$C$5-G1536)</f>
        <v>3</v>
      </c>
      <c r="I1536" s="12">
        <f>COUNTIFS(Raw_Recharges!$B$2:$B$3001,A1536)</f>
        <v>4</v>
      </c>
      <c r="J1536" s="37">
        <f>IF(I1536=0,"",SUMIFS(Raw_Recharges!$E$2:$E$3001,Raw_Recharges!$B$2:$B$3001,A1536))</f>
        <v>4263</v>
      </c>
      <c r="K1536" s="38">
        <f>IF(I1536=0,0,IF(H1536&lt;=RFM_Method!$C$22,5,IF(H1536&lt;=RFM_Method!$C$23,4,IF(H1536&lt;=RFM_Method!$C$24,3,IF(H1536&lt;=RFM_Method!$C$25,2,1)))))</f>
        <v>5</v>
      </c>
      <c r="L1536" s="38">
        <f>IF(I1536=0,0,IF(I1536&gt;=RFM_Method!$E$22,5,IF(I1536&gt;=RFM_Method!$E$23,4,IF(I1536&gt;=RFM_Method!$E$24,3,IF(I1536&gt;=RFM_Method!$E$25,2,1)))))</f>
        <v>4</v>
      </c>
      <c r="M1536" s="38">
        <f>IF(I1536=0,0,IF(J1536&gt;=RFM_Method!$D$25,5,IF(J1536&gt;=RFM_Method!$D$24,4,IF(J1536&gt;=RFM_Method!$D$23,3,IF(J1536&gt;=RFM_Method!$D$22,2,1)))))</f>
        <v>5</v>
      </c>
      <c r="N1536" s="38" t="str">
        <f t="shared" si="69"/>
        <v>545</v>
      </c>
      <c r="O1536" s="38">
        <f t="shared" si="70"/>
        <v>14</v>
      </c>
      <c r="P1536" s="38">
        <f t="shared" si="71"/>
        <v>5</v>
      </c>
      <c r="Q1536" s="12" t="str">
        <f>IF(I1536=0,"Never Recharged",INDEX(RFM_Method!$C$32:$G$36,6-K1536,P1536))</f>
        <v>Champions</v>
      </c>
      <c r="R1536" s="39">
        <f>SUMIFS(Raw_DataUsage!$D$2:$D$5001,Raw_DataUsage!$B$2:$B$5001,A1536)/1024</f>
        <v>5.9667285156250003</v>
      </c>
      <c r="S1536" s="40">
        <f>SUMIFS(Raw_Calls!$D$2:$D$5001,Raw_Calls!$B$2:$B$5001,A1536)/60</f>
        <v>197.45</v>
      </c>
      <c r="T1536" s="38" t="str">
        <f>IF(COUNTIFS(Raw_Subscriptions!$B$2:$B$3001,A1536,Raw_Subscriptions!$F$2:$F$3001,"Active")&gt;0,"Yes","No")</f>
        <v>Yes</v>
      </c>
    </row>
    <row r="1537" spans="1:20" x14ac:dyDescent="0.3">
      <c r="A1537" s="13" t="str">
        <f>Raw_Customers!A1534</f>
        <v>C001533</v>
      </c>
      <c r="B1537" s="13" t="str">
        <f>Raw_Customers!B1534</f>
        <v>Simran Mishra</v>
      </c>
      <c r="C1537" s="13" t="str">
        <f>Raw_Customers!E1534</f>
        <v>Pune</v>
      </c>
      <c r="D1537" s="13" t="str">
        <f>Raw_Customers!F1534</f>
        <v>West Bengal</v>
      </c>
      <c r="E1537" s="13" t="str">
        <f>Raw_Customers!H1534</f>
        <v>Active</v>
      </c>
      <c r="F1537" s="35">
        <f>Raw_Customers!G1534</f>
        <v>45198</v>
      </c>
      <c r="G1537" s="36" t="str">
        <f>IF(I1537=0,"",INT(_xlfn.MAXIFS(Raw_Recharges!$D$2:$D$3001,Raw_Recharges!$B$2:$B$3001,A1537)))</f>
        <v/>
      </c>
      <c r="H1537" s="12" t="str">
        <f>IF(I1537=0,"",RFM_Method!$C$5-G1537)</f>
        <v/>
      </c>
      <c r="I1537" s="12">
        <f>COUNTIFS(Raw_Recharges!$B$2:$B$3001,A1537)</f>
        <v>0</v>
      </c>
      <c r="J1537" s="37" t="str">
        <f>IF(I1537=0,"",SUMIFS(Raw_Recharges!$E$2:$E$3001,Raw_Recharges!$B$2:$B$3001,A1537))</f>
        <v/>
      </c>
      <c r="K1537" s="38">
        <f>IF(I1537=0,0,IF(H1537&lt;=RFM_Method!$C$22,5,IF(H1537&lt;=RFM_Method!$C$23,4,IF(H1537&lt;=RFM_Method!$C$24,3,IF(H1537&lt;=RFM_Method!$C$25,2,1)))))</f>
        <v>0</v>
      </c>
      <c r="L1537" s="38">
        <f>IF(I1537=0,0,IF(I1537&gt;=RFM_Method!$E$22,5,IF(I1537&gt;=RFM_Method!$E$23,4,IF(I1537&gt;=RFM_Method!$E$24,3,IF(I1537&gt;=RFM_Method!$E$25,2,1)))))</f>
        <v>0</v>
      </c>
      <c r="M1537" s="38">
        <f>IF(I1537=0,0,IF(J1537&gt;=RFM_Method!$D$25,5,IF(J1537&gt;=RFM_Method!$D$24,4,IF(J1537&gt;=RFM_Method!$D$23,3,IF(J1537&gt;=RFM_Method!$D$22,2,1)))))</f>
        <v>0</v>
      </c>
      <c r="N1537" s="38" t="str">
        <f t="shared" si="69"/>
        <v>000</v>
      </c>
      <c r="O1537" s="38">
        <f t="shared" si="70"/>
        <v>0</v>
      </c>
      <c r="P1537" s="38">
        <f t="shared" si="71"/>
        <v>0</v>
      </c>
      <c r="Q1537" s="12" t="str">
        <f>IF(I1537=0,"Never Recharged",INDEX(RFM_Method!$C$32:$G$36,6-K1537,P1537))</f>
        <v>Never Recharged</v>
      </c>
      <c r="R1537" s="39">
        <f>SUMIFS(Raw_DataUsage!$D$2:$D$5001,Raw_DataUsage!$B$2:$B$5001,A1537)/1024</f>
        <v>3.4205175781249997</v>
      </c>
      <c r="S1537" s="40">
        <f>SUMIFS(Raw_Calls!$D$2:$D$5001,Raw_Calls!$B$2:$B$5001,A1537)/60</f>
        <v>152.69999999999999</v>
      </c>
      <c r="T1537" s="38" t="str">
        <f>IF(COUNTIFS(Raw_Subscriptions!$B$2:$B$3001,A1537,Raw_Subscriptions!$F$2:$F$3001,"Active")&gt;0,"Yes","No")</f>
        <v>No</v>
      </c>
    </row>
    <row r="1538" spans="1:20" x14ac:dyDescent="0.3">
      <c r="A1538" s="13" t="str">
        <f>Raw_Customers!A1535</f>
        <v>C001534</v>
      </c>
      <c r="B1538" s="13" t="str">
        <f>Raw_Customers!B1535</f>
        <v>Raj Sharma</v>
      </c>
      <c r="C1538" s="13" t="str">
        <f>Raw_Customers!E1535</f>
        <v>Hyderabad</v>
      </c>
      <c r="D1538" s="13" t="str">
        <f>Raw_Customers!F1535</f>
        <v>Mumbai</v>
      </c>
      <c r="E1538" s="13" t="str">
        <f>Raw_Customers!H1535</f>
        <v>Active</v>
      </c>
      <c r="F1538" s="35">
        <f>Raw_Customers!G1535</f>
        <v>45631</v>
      </c>
      <c r="G1538" s="36">
        <f>IF(I1538=0,"",INT(_xlfn.MAXIFS(Raw_Recharges!$D$2:$D$3001,Raw_Recharges!$B$2:$B$3001,A1538)))</f>
        <v>45994</v>
      </c>
      <c r="H1538" s="12">
        <f>IF(I1538=0,"",RFM_Method!$C$5-G1538)</f>
        <v>60</v>
      </c>
      <c r="I1538" s="12">
        <f>COUNTIFS(Raw_Recharges!$B$2:$B$3001,A1538)</f>
        <v>1</v>
      </c>
      <c r="J1538" s="37">
        <f>IF(I1538=0,"",SUMIFS(Raw_Recharges!$E$2:$E$3001,Raw_Recharges!$B$2:$B$3001,A1538))</f>
        <v>299</v>
      </c>
      <c r="K1538" s="38">
        <f>IF(I1538=0,0,IF(H1538&lt;=RFM_Method!$C$22,5,IF(H1538&lt;=RFM_Method!$C$23,4,IF(H1538&lt;=RFM_Method!$C$24,3,IF(H1538&lt;=RFM_Method!$C$25,2,1)))))</f>
        <v>4</v>
      </c>
      <c r="L1538" s="38">
        <f>IF(I1538=0,0,IF(I1538&gt;=RFM_Method!$E$22,5,IF(I1538&gt;=RFM_Method!$E$23,4,IF(I1538&gt;=RFM_Method!$E$24,3,IF(I1538&gt;=RFM_Method!$E$25,2,1)))))</f>
        <v>1</v>
      </c>
      <c r="M1538" s="38">
        <f>IF(I1538=0,0,IF(J1538&gt;=RFM_Method!$D$25,5,IF(J1538&gt;=RFM_Method!$D$24,4,IF(J1538&gt;=RFM_Method!$D$23,3,IF(J1538&gt;=RFM_Method!$D$22,2,1)))))</f>
        <v>1</v>
      </c>
      <c r="N1538" s="38" t="str">
        <f t="shared" si="69"/>
        <v>411</v>
      </c>
      <c r="O1538" s="38">
        <f t="shared" si="70"/>
        <v>6</v>
      </c>
      <c r="P1538" s="38">
        <f t="shared" si="71"/>
        <v>1</v>
      </c>
      <c r="Q1538" s="12" t="str">
        <f>IF(I1538=0,"Never Recharged",INDEX(RFM_Method!$C$32:$G$36,6-K1538,P1538))</f>
        <v>Promising</v>
      </c>
      <c r="R1538" s="39">
        <f>SUMIFS(Raw_DataUsage!$D$2:$D$5001,Raw_DataUsage!$B$2:$B$5001,A1538)/1024</f>
        <v>0.51519531249999995</v>
      </c>
      <c r="S1538" s="40">
        <f>SUMIFS(Raw_Calls!$D$2:$D$5001,Raw_Calls!$B$2:$B$5001,A1538)/60</f>
        <v>31.816666666666666</v>
      </c>
      <c r="T1538" s="38" t="str">
        <f>IF(COUNTIFS(Raw_Subscriptions!$B$2:$B$3001,A1538,Raw_Subscriptions!$F$2:$F$3001,"Active")&gt;0,"Yes","No")</f>
        <v>No</v>
      </c>
    </row>
    <row r="1539" spans="1:20" x14ac:dyDescent="0.3">
      <c r="A1539" s="13" t="str">
        <f>Raw_Customers!A1536</f>
        <v>C001535</v>
      </c>
      <c r="B1539" s="13" t="str">
        <f>Raw_Customers!B1536</f>
        <v>Priya Kumar</v>
      </c>
      <c r="C1539" s="13" t="str">
        <f>Raw_Customers!E1536</f>
        <v>Delhi</v>
      </c>
      <c r="D1539" s="13" t="str">
        <f>Raw_Customers!F1536</f>
        <v>Delhi NCR</v>
      </c>
      <c r="E1539" s="13" t="str">
        <f>Raw_Customers!H1536</f>
        <v>Active</v>
      </c>
      <c r="F1539" s="35">
        <f>Raw_Customers!G1536</f>
        <v>45301</v>
      </c>
      <c r="G1539" s="36">
        <f>IF(I1539=0,"",INT(_xlfn.MAXIFS(Raw_Recharges!$D$2:$D$3001,Raw_Recharges!$B$2:$B$3001,A1539)))</f>
        <v>45872</v>
      </c>
      <c r="H1539" s="12">
        <f>IF(I1539=0,"",RFM_Method!$C$5-G1539)</f>
        <v>182</v>
      </c>
      <c r="I1539" s="12">
        <f>COUNTIFS(Raw_Recharges!$B$2:$B$3001,A1539)</f>
        <v>2</v>
      </c>
      <c r="J1539" s="37">
        <f>IF(I1539=0,"",SUMIFS(Raw_Recharges!$E$2:$E$3001,Raw_Recharges!$B$2:$B$3001,A1539))</f>
        <v>1098</v>
      </c>
      <c r="K1539" s="38">
        <f>IF(I1539=0,0,IF(H1539&lt;=RFM_Method!$C$22,5,IF(H1539&lt;=RFM_Method!$C$23,4,IF(H1539&lt;=RFM_Method!$C$24,3,IF(H1539&lt;=RFM_Method!$C$25,2,1)))))</f>
        <v>2</v>
      </c>
      <c r="L1539" s="38">
        <f>IF(I1539=0,0,IF(I1539&gt;=RFM_Method!$E$22,5,IF(I1539&gt;=RFM_Method!$E$23,4,IF(I1539&gt;=RFM_Method!$E$24,3,IF(I1539&gt;=RFM_Method!$E$25,2,1)))))</f>
        <v>2</v>
      </c>
      <c r="M1539" s="38">
        <f>IF(I1539=0,0,IF(J1539&gt;=RFM_Method!$D$25,5,IF(J1539&gt;=RFM_Method!$D$24,4,IF(J1539&gt;=RFM_Method!$D$23,3,IF(J1539&gt;=RFM_Method!$D$22,2,1)))))</f>
        <v>3</v>
      </c>
      <c r="N1539" s="38" t="str">
        <f t="shared" si="69"/>
        <v>223</v>
      </c>
      <c r="O1539" s="38">
        <f t="shared" si="70"/>
        <v>7</v>
      </c>
      <c r="P1539" s="38">
        <f t="shared" si="71"/>
        <v>3</v>
      </c>
      <c r="Q1539" s="12" t="str">
        <f>IF(I1539=0,"Never Recharged",INDEX(RFM_Method!$C$32:$G$36,6-K1539,P1539))</f>
        <v>At Risk</v>
      </c>
      <c r="R1539" s="39">
        <f>SUMIFS(Raw_DataUsage!$D$2:$D$5001,Raw_DataUsage!$B$2:$B$5001,A1539)/1024</f>
        <v>4.2773144531249994</v>
      </c>
      <c r="S1539" s="40">
        <f>SUMIFS(Raw_Calls!$D$2:$D$5001,Raw_Calls!$B$2:$B$5001,A1539)/60</f>
        <v>83.166666666666671</v>
      </c>
      <c r="T1539" s="38" t="str">
        <f>IF(COUNTIFS(Raw_Subscriptions!$B$2:$B$3001,A1539,Raw_Subscriptions!$F$2:$F$3001,"Active")&gt;0,"Yes","No")</f>
        <v>No</v>
      </c>
    </row>
    <row r="1540" spans="1:20" x14ac:dyDescent="0.3">
      <c r="A1540" s="13" t="str">
        <f>Raw_Customers!A1537</f>
        <v>C001536</v>
      </c>
      <c r="B1540" s="13" t="str">
        <f>Raw_Customers!B1537</f>
        <v>Rahul Patel</v>
      </c>
      <c r="C1540" s="13" t="str">
        <f>Raw_Customers!E1537</f>
        <v>Pune</v>
      </c>
      <c r="D1540" s="13" t="str">
        <f>Raw_Customers!F1537</f>
        <v>Maharashtra</v>
      </c>
      <c r="E1540" s="13" t="str">
        <f>Raw_Customers!H1537</f>
        <v>Active</v>
      </c>
      <c r="F1540" s="35">
        <f>Raw_Customers!G1537</f>
        <v>44160</v>
      </c>
      <c r="G1540" s="36">
        <f>IF(I1540=0,"",INT(_xlfn.MAXIFS(Raw_Recharges!$D$2:$D$3001,Raw_Recharges!$B$2:$B$3001,A1540)))</f>
        <v>45706</v>
      </c>
      <c r="H1540" s="12">
        <f>IF(I1540=0,"",RFM_Method!$C$5-G1540)</f>
        <v>348</v>
      </c>
      <c r="I1540" s="12">
        <f>COUNTIFS(Raw_Recharges!$B$2:$B$3001,A1540)</f>
        <v>1</v>
      </c>
      <c r="J1540" s="37">
        <f>IF(I1540=0,"",SUMIFS(Raw_Recharges!$E$2:$E$3001,Raw_Recharges!$B$2:$B$3001,A1540))</f>
        <v>2999</v>
      </c>
      <c r="K1540" s="38">
        <f>IF(I1540=0,0,IF(H1540&lt;=RFM_Method!$C$22,5,IF(H1540&lt;=RFM_Method!$C$23,4,IF(H1540&lt;=RFM_Method!$C$24,3,IF(H1540&lt;=RFM_Method!$C$25,2,1)))))</f>
        <v>1</v>
      </c>
      <c r="L1540" s="38">
        <f>IF(I1540=0,0,IF(I1540&gt;=RFM_Method!$E$22,5,IF(I1540&gt;=RFM_Method!$E$23,4,IF(I1540&gt;=RFM_Method!$E$24,3,IF(I1540&gt;=RFM_Method!$E$25,2,1)))))</f>
        <v>1</v>
      </c>
      <c r="M1540" s="38">
        <f>IF(I1540=0,0,IF(J1540&gt;=RFM_Method!$D$25,5,IF(J1540&gt;=RFM_Method!$D$24,4,IF(J1540&gt;=RFM_Method!$D$23,3,IF(J1540&gt;=RFM_Method!$D$22,2,1)))))</f>
        <v>5</v>
      </c>
      <c r="N1540" s="38" t="str">
        <f t="shared" si="69"/>
        <v>115</v>
      </c>
      <c r="O1540" s="38">
        <f t="shared" si="70"/>
        <v>7</v>
      </c>
      <c r="P1540" s="38">
        <f t="shared" si="71"/>
        <v>3</v>
      </c>
      <c r="Q1540" s="12" t="str">
        <f>IF(I1540=0,"Never Recharged",INDEX(RFM_Method!$C$32:$G$36,6-K1540,P1540))</f>
        <v>At Risk</v>
      </c>
      <c r="R1540" s="39">
        <f>SUMIFS(Raw_DataUsage!$D$2:$D$5001,Raw_DataUsage!$B$2:$B$5001,A1540)/1024</f>
        <v>6.5595507812499996</v>
      </c>
      <c r="S1540" s="40">
        <f>SUMIFS(Raw_Calls!$D$2:$D$5001,Raw_Calls!$B$2:$B$5001,A1540)/60</f>
        <v>69.183333333333337</v>
      </c>
      <c r="T1540" s="38" t="str">
        <f>IF(COUNTIFS(Raw_Subscriptions!$B$2:$B$3001,A1540,Raw_Subscriptions!$F$2:$F$3001,"Active")&gt;0,"Yes","No")</f>
        <v>No</v>
      </c>
    </row>
    <row r="1541" spans="1:20" x14ac:dyDescent="0.3">
      <c r="A1541" s="13" t="str">
        <f>Raw_Customers!A1538</f>
        <v>C001537</v>
      </c>
      <c r="B1541" s="13" t="str">
        <f>Raw_Customers!B1538</f>
        <v>Raj Jha</v>
      </c>
      <c r="C1541" s="13" t="str">
        <f>Raw_Customers!E1538</f>
        <v>Pune</v>
      </c>
      <c r="D1541" s="13" t="str">
        <f>Raw_Customers!F1538</f>
        <v>Andhra Pradesh</v>
      </c>
      <c r="E1541" s="13" t="str">
        <f>Raw_Customers!H1538</f>
        <v>Active</v>
      </c>
      <c r="F1541" s="35">
        <f>Raw_Customers!G1538</f>
        <v>45090</v>
      </c>
      <c r="G1541" s="36">
        <f>IF(I1541=0,"",INT(_xlfn.MAXIFS(Raw_Recharges!$D$2:$D$3001,Raw_Recharges!$B$2:$B$3001,A1541)))</f>
        <v>45919</v>
      </c>
      <c r="H1541" s="12">
        <f>IF(I1541=0,"",RFM_Method!$C$5-G1541)</f>
        <v>135</v>
      </c>
      <c r="I1541" s="12">
        <f>COUNTIFS(Raw_Recharges!$B$2:$B$3001,A1541)</f>
        <v>2</v>
      </c>
      <c r="J1541" s="37">
        <f>IF(I1541=0,"",SUMIFS(Raw_Recharges!$E$2:$E$3001,Raw_Recharges!$B$2:$B$3001,A1541))</f>
        <v>3498</v>
      </c>
      <c r="K1541" s="38">
        <f>IF(I1541=0,0,IF(H1541&lt;=RFM_Method!$C$22,5,IF(H1541&lt;=RFM_Method!$C$23,4,IF(H1541&lt;=RFM_Method!$C$24,3,IF(H1541&lt;=RFM_Method!$C$25,2,1)))))</f>
        <v>3</v>
      </c>
      <c r="L1541" s="38">
        <f>IF(I1541=0,0,IF(I1541&gt;=RFM_Method!$E$22,5,IF(I1541&gt;=RFM_Method!$E$23,4,IF(I1541&gt;=RFM_Method!$E$24,3,IF(I1541&gt;=RFM_Method!$E$25,2,1)))))</f>
        <v>2</v>
      </c>
      <c r="M1541" s="38">
        <f>IF(I1541=0,0,IF(J1541&gt;=RFM_Method!$D$25,5,IF(J1541&gt;=RFM_Method!$D$24,4,IF(J1541&gt;=RFM_Method!$D$23,3,IF(J1541&gt;=RFM_Method!$D$22,2,1)))))</f>
        <v>5</v>
      </c>
      <c r="N1541" s="38" t="str">
        <f t="shared" ref="N1541:N1604" si="72">K1541&amp;L1541&amp;M1541</f>
        <v>325</v>
      </c>
      <c r="O1541" s="38">
        <f t="shared" ref="O1541:O1604" si="73">K1541+L1541+M1541</f>
        <v>10</v>
      </c>
      <c r="P1541" s="38">
        <f t="shared" ref="P1541:P1604" si="74">IF(I1541=0,0,ROUND((L1541+M1541)/2,0))</f>
        <v>4</v>
      </c>
      <c r="Q1541" s="12" t="str">
        <f>IF(I1541=0,"Never Recharged",INDEX(RFM_Method!$C$32:$G$36,6-K1541,P1541))</f>
        <v>Loyal Customers</v>
      </c>
      <c r="R1541" s="39">
        <f>SUMIFS(Raw_DataUsage!$D$2:$D$5001,Raw_DataUsage!$B$2:$B$5001,A1541)/1024</f>
        <v>2.6684667968750002</v>
      </c>
      <c r="S1541" s="40">
        <f>SUMIFS(Raw_Calls!$D$2:$D$5001,Raw_Calls!$B$2:$B$5001,A1541)/60</f>
        <v>217</v>
      </c>
      <c r="T1541" s="38" t="str">
        <f>IF(COUNTIFS(Raw_Subscriptions!$B$2:$B$3001,A1541,Raw_Subscriptions!$F$2:$F$3001,"Active")&gt;0,"Yes","No")</f>
        <v>No</v>
      </c>
    </row>
    <row r="1542" spans="1:20" x14ac:dyDescent="0.3">
      <c r="A1542" s="13" t="str">
        <f>Raw_Customers!A1539</f>
        <v>C001538</v>
      </c>
      <c r="B1542" s="13" t="str">
        <f>Raw_Customers!B1539</f>
        <v>Simran Khan</v>
      </c>
      <c r="C1542" s="13" t="str">
        <f>Raw_Customers!E1539</f>
        <v>Mumbai</v>
      </c>
      <c r="D1542" s="13" t="str">
        <f>Raw_Customers!F1539</f>
        <v>Andhra Pradesh</v>
      </c>
      <c r="E1542" s="13" t="str">
        <f>Raw_Customers!H1539</f>
        <v>Active</v>
      </c>
      <c r="F1542" s="35">
        <f>Raw_Customers!G1539</f>
        <v>44698</v>
      </c>
      <c r="G1542" s="36">
        <f>IF(I1542=0,"",INT(_xlfn.MAXIFS(Raw_Recharges!$D$2:$D$3001,Raw_Recharges!$B$2:$B$3001,A1542)))</f>
        <v>45958</v>
      </c>
      <c r="H1542" s="12">
        <f>IF(I1542=0,"",RFM_Method!$C$5-G1542)</f>
        <v>96</v>
      </c>
      <c r="I1542" s="12">
        <f>COUNTIFS(Raw_Recharges!$B$2:$B$3001,A1542)</f>
        <v>1</v>
      </c>
      <c r="J1542" s="37">
        <f>IF(I1542=0,"",SUMIFS(Raw_Recharges!$E$2:$E$3001,Raw_Recharges!$B$2:$B$3001,A1542))</f>
        <v>499</v>
      </c>
      <c r="K1542" s="38">
        <f>IF(I1542=0,0,IF(H1542&lt;=RFM_Method!$C$22,5,IF(H1542&lt;=RFM_Method!$C$23,4,IF(H1542&lt;=RFM_Method!$C$24,3,IF(H1542&lt;=RFM_Method!$C$25,2,1)))))</f>
        <v>3</v>
      </c>
      <c r="L1542" s="38">
        <f>IF(I1542=0,0,IF(I1542&gt;=RFM_Method!$E$22,5,IF(I1542&gt;=RFM_Method!$E$23,4,IF(I1542&gt;=RFM_Method!$E$24,3,IF(I1542&gt;=RFM_Method!$E$25,2,1)))))</f>
        <v>1</v>
      </c>
      <c r="M1542" s="38">
        <f>IF(I1542=0,0,IF(J1542&gt;=RFM_Method!$D$25,5,IF(J1542&gt;=RFM_Method!$D$24,4,IF(J1542&gt;=RFM_Method!$D$23,3,IF(J1542&gt;=RFM_Method!$D$22,2,1)))))</f>
        <v>2</v>
      </c>
      <c r="N1542" s="38" t="str">
        <f t="shared" si="72"/>
        <v>312</v>
      </c>
      <c r="O1542" s="38">
        <f t="shared" si="73"/>
        <v>6</v>
      </c>
      <c r="P1542" s="38">
        <f t="shared" si="74"/>
        <v>2</v>
      </c>
      <c r="Q1542" s="12" t="str">
        <f>IF(I1542=0,"Never Recharged",INDEX(RFM_Method!$C$32:$G$36,6-K1542,P1542))</f>
        <v>Need Attention</v>
      </c>
      <c r="R1542" s="39">
        <f>SUMIFS(Raw_DataUsage!$D$2:$D$5001,Raw_DataUsage!$B$2:$B$5001,A1542)/1024</f>
        <v>4.7160449218750005</v>
      </c>
      <c r="S1542" s="40">
        <f>SUMIFS(Raw_Calls!$D$2:$D$5001,Raw_Calls!$B$2:$B$5001,A1542)/60</f>
        <v>117.91666666666667</v>
      </c>
      <c r="T1542" s="38" t="str">
        <f>IF(COUNTIFS(Raw_Subscriptions!$B$2:$B$3001,A1542,Raw_Subscriptions!$F$2:$F$3001,"Active")&gt;0,"Yes","No")</f>
        <v>No</v>
      </c>
    </row>
    <row r="1543" spans="1:20" x14ac:dyDescent="0.3">
      <c r="A1543" s="13" t="str">
        <f>Raw_Customers!A1540</f>
        <v>C001539</v>
      </c>
      <c r="B1543" s="13" t="str">
        <f>Raw_Customers!B1540</f>
        <v>Raj Khan</v>
      </c>
      <c r="C1543" s="13" t="str">
        <f>Raw_Customers!E1540</f>
        <v>Mumbai</v>
      </c>
      <c r="D1543" s="13" t="str">
        <f>Raw_Customers!F1540</f>
        <v>Delhi NCR</v>
      </c>
      <c r="E1543" s="13" t="str">
        <f>Raw_Customers!H1540</f>
        <v>Inactive</v>
      </c>
      <c r="F1543" s="35">
        <f>Raw_Customers!G1540</f>
        <v>45140</v>
      </c>
      <c r="G1543" s="36" t="str">
        <f>IF(I1543=0,"",INT(_xlfn.MAXIFS(Raw_Recharges!$D$2:$D$3001,Raw_Recharges!$B$2:$B$3001,A1543)))</f>
        <v/>
      </c>
      <c r="H1543" s="12" t="str">
        <f>IF(I1543=0,"",RFM_Method!$C$5-G1543)</f>
        <v/>
      </c>
      <c r="I1543" s="12">
        <f>COUNTIFS(Raw_Recharges!$B$2:$B$3001,A1543)</f>
        <v>0</v>
      </c>
      <c r="J1543" s="37" t="str">
        <f>IF(I1543=0,"",SUMIFS(Raw_Recharges!$E$2:$E$3001,Raw_Recharges!$B$2:$B$3001,A1543))</f>
        <v/>
      </c>
      <c r="K1543" s="38">
        <f>IF(I1543=0,0,IF(H1543&lt;=RFM_Method!$C$22,5,IF(H1543&lt;=RFM_Method!$C$23,4,IF(H1543&lt;=RFM_Method!$C$24,3,IF(H1543&lt;=RFM_Method!$C$25,2,1)))))</f>
        <v>0</v>
      </c>
      <c r="L1543" s="38">
        <f>IF(I1543=0,0,IF(I1543&gt;=RFM_Method!$E$22,5,IF(I1543&gt;=RFM_Method!$E$23,4,IF(I1543&gt;=RFM_Method!$E$24,3,IF(I1543&gt;=RFM_Method!$E$25,2,1)))))</f>
        <v>0</v>
      </c>
      <c r="M1543" s="38">
        <f>IF(I1543=0,0,IF(J1543&gt;=RFM_Method!$D$25,5,IF(J1543&gt;=RFM_Method!$D$24,4,IF(J1543&gt;=RFM_Method!$D$23,3,IF(J1543&gt;=RFM_Method!$D$22,2,1)))))</f>
        <v>0</v>
      </c>
      <c r="N1543" s="38" t="str">
        <f t="shared" si="72"/>
        <v>000</v>
      </c>
      <c r="O1543" s="38">
        <f t="shared" si="73"/>
        <v>0</v>
      </c>
      <c r="P1543" s="38">
        <f t="shared" si="74"/>
        <v>0</v>
      </c>
      <c r="Q1543" s="12" t="str">
        <f>IF(I1543=0,"Never Recharged",INDEX(RFM_Method!$C$32:$G$36,6-K1543,P1543))</f>
        <v>Never Recharged</v>
      </c>
      <c r="R1543" s="39">
        <f>SUMIFS(Raw_DataUsage!$D$2:$D$5001,Raw_DataUsage!$B$2:$B$5001,A1543)/1024</f>
        <v>3.2378222656249998</v>
      </c>
      <c r="S1543" s="40">
        <f>SUMIFS(Raw_Calls!$D$2:$D$5001,Raw_Calls!$B$2:$B$5001,A1543)/60</f>
        <v>92.516666666666666</v>
      </c>
      <c r="T1543" s="38" t="str">
        <f>IF(COUNTIFS(Raw_Subscriptions!$B$2:$B$3001,A1543,Raw_Subscriptions!$F$2:$F$3001,"Active")&gt;0,"Yes","No")</f>
        <v>No</v>
      </c>
    </row>
    <row r="1544" spans="1:20" x14ac:dyDescent="0.3">
      <c r="A1544" s="13" t="str">
        <f>Raw_Customers!A1541</f>
        <v>C001540</v>
      </c>
      <c r="B1544" s="13" t="str">
        <f>Raw_Customers!B1541</f>
        <v>Raj Yadav</v>
      </c>
      <c r="C1544" s="13" t="str">
        <f>Raw_Customers!E1541</f>
        <v>Bangalore</v>
      </c>
      <c r="D1544" s="13" t="str">
        <f>Raw_Customers!F1541</f>
        <v>Punjab</v>
      </c>
      <c r="E1544" s="13" t="str">
        <f>Raw_Customers!H1541</f>
        <v>Inactive</v>
      </c>
      <c r="F1544" s="35">
        <f>Raw_Customers!G1541</f>
        <v>45560</v>
      </c>
      <c r="G1544" s="36">
        <f>IF(I1544=0,"",INT(_xlfn.MAXIFS(Raw_Recharges!$D$2:$D$3001,Raw_Recharges!$B$2:$B$3001,A1544)))</f>
        <v>45979</v>
      </c>
      <c r="H1544" s="12">
        <f>IF(I1544=0,"",RFM_Method!$C$5-G1544)</f>
        <v>75</v>
      </c>
      <c r="I1544" s="12">
        <f>COUNTIFS(Raw_Recharges!$B$2:$B$3001,A1544)</f>
        <v>5</v>
      </c>
      <c r="J1544" s="37">
        <f>IF(I1544=0,"",SUMIFS(Raw_Recharges!$E$2:$E$3001,Raw_Recharges!$B$2:$B$3001,A1544))</f>
        <v>1553</v>
      </c>
      <c r="K1544" s="38">
        <f>IF(I1544=0,0,IF(H1544&lt;=RFM_Method!$C$22,5,IF(H1544&lt;=RFM_Method!$C$23,4,IF(H1544&lt;=RFM_Method!$C$24,3,IF(H1544&lt;=RFM_Method!$C$25,2,1)))))</f>
        <v>4</v>
      </c>
      <c r="L1544" s="38">
        <f>IF(I1544=0,0,IF(I1544&gt;=RFM_Method!$E$22,5,IF(I1544&gt;=RFM_Method!$E$23,4,IF(I1544&gt;=RFM_Method!$E$24,3,IF(I1544&gt;=RFM_Method!$E$25,2,1)))))</f>
        <v>5</v>
      </c>
      <c r="M1544" s="38">
        <f>IF(I1544=0,0,IF(J1544&gt;=RFM_Method!$D$25,5,IF(J1544&gt;=RFM_Method!$D$24,4,IF(J1544&gt;=RFM_Method!$D$23,3,IF(J1544&gt;=RFM_Method!$D$22,2,1)))))</f>
        <v>4</v>
      </c>
      <c r="N1544" s="38" t="str">
        <f t="shared" si="72"/>
        <v>454</v>
      </c>
      <c r="O1544" s="38">
        <f t="shared" si="73"/>
        <v>13</v>
      </c>
      <c r="P1544" s="38">
        <f t="shared" si="74"/>
        <v>5</v>
      </c>
      <c r="Q1544" s="12" t="str">
        <f>IF(I1544=0,"Never Recharged",INDEX(RFM_Method!$C$32:$G$36,6-K1544,P1544))</f>
        <v>Champions</v>
      </c>
      <c r="R1544" s="39">
        <f>SUMIFS(Raw_DataUsage!$D$2:$D$5001,Raw_DataUsage!$B$2:$B$5001,A1544)/1024</f>
        <v>3.1768457031249997</v>
      </c>
      <c r="S1544" s="40">
        <f>SUMIFS(Raw_Calls!$D$2:$D$5001,Raw_Calls!$B$2:$B$5001,A1544)/60</f>
        <v>134.65</v>
      </c>
      <c r="T1544" s="38" t="str">
        <f>IF(COUNTIFS(Raw_Subscriptions!$B$2:$B$3001,A1544,Raw_Subscriptions!$F$2:$F$3001,"Active")&gt;0,"Yes","No")</f>
        <v>Yes</v>
      </c>
    </row>
    <row r="1545" spans="1:20" x14ac:dyDescent="0.3">
      <c r="A1545" s="13" t="str">
        <f>Raw_Customers!A1542</f>
        <v>C001541</v>
      </c>
      <c r="B1545" s="13" t="str">
        <f>Raw_Customers!B1542</f>
        <v>Pooja Gupta</v>
      </c>
      <c r="C1545" s="13" t="str">
        <f>Raw_Customers!E1542</f>
        <v>Hyderabad</v>
      </c>
      <c r="D1545" s="13" t="str">
        <f>Raw_Customers!F1542</f>
        <v>UP West</v>
      </c>
      <c r="E1545" s="13" t="str">
        <f>Raw_Customers!H1542</f>
        <v>Active</v>
      </c>
      <c r="F1545" s="35">
        <f>Raw_Customers!G1542</f>
        <v>46047</v>
      </c>
      <c r="G1545" s="36">
        <f>IF(I1545=0,"",INT(_xlfn.MAXIFS(Raw_Recharges!$D$2:$D$3001,Raw_Recharges!$B$2:$B$3001,A1545)))</f>
        <v>45955</v>
      </c>
      <c r="H1545" s="12">
        <f>IF(I1545=0,"",RFM_Method!$C$5-G1545)</f>
        <v>99</v>
      </c>
      <c r="I1545" s="12">
        <f>COUNTIFS(Raw_Recharges!$B$2:$B$3001,A1545)</f>
        <v>3</v>
      </c>
      <c r="J1545" s="37">
        <f>IF(I1545=0,"",SUMIFS(Raw_Recharges!$E$2:$E$3001,Raw_Recharges!$B$2:$B$3001,A1545))</f>
        <v>1597</v>
      </c>
      <c r="K1545" s="38">
        <f>IF(I1545=0,0,IF(H1545&lt;=RFM_Method!$C$22,5,IF(H1545&lt;=RFM_Method!$C$23,4,IF(H1545&lt;=RFM_Method!$C$24,3,IF(H1545&lt;=RFM_Method!$C$25,2,1)))))</f>
        <v>3</v>
      </c>
      <c r="L1545" s="38">
        <f>IF(I1545=0,0,IF(I1545&gt;=RFM_Method!$E$22,5,IF(I1545&gt;=RFM_Method!$E$23,4,IF(I1545&gt;=RFM_Method!$E$24,3,IF(I1545&gt;=RFM_Method!$E$25,2,1)))))</f>
        <v>3</v>
      </c>
      <c r="M1545" s="38">
        <f>IF(I1545=0,0,IF(J1545&gt;=RFM_Method!$D$25,5,IF(J1545&gt;=RFM_Method!$D$24,4,IF(J1545&gt;=RFM_Method!$D$23,3,IF(J1545&gt;=RFM_Method!$D$22,2,1)))))</f>
        <v>4</v>
      </c>
      <c r="N1545" s="38" t="str">
        <f t="shared" si="72"/>
        <v>334</v>
      </c>
      <c r="O1545" s="38">
        <f t="shared" si="73"/>
        <v>10</v>
      </c>
      <c r="P1545" s="38">
        <f t="shared" si="74"/>
        <v>4</v>
      </c>
      <c r="Q1545" s="12" t="str">
        <f>IF(I1545=0,"Never Recharged",INDEX(RFM_Method!$C$32:$G$36,6-K1545,P1545))</f>
        <v>Loyal Customers</v>
      </c>
      <c r="R1545" s="39">
        <f>SUMIFS(Raw_DataUsage!$D$2:$D$5001,Raw_DataUsage!$B$2:$B$5001,A1545)/1024</f>
        <v>0.2176171875</v>
      </c>
      <c r="S1545" s="40">
        <f>SUMIFS(Raw_Calls!$D$2:$D$5001,Raw_Calls!$B$2:$B$5001,A1545)/60</f>
        <v>26.233333333333334</v>
      </c>
      <c r="T1545" s="38" t="str">
        <f>IF(COUNTIFS(Raw_Subscriptions!$B$2:$B$3001,A1545,Raw_Subscriptions!$F$2:$F$3001,"Active")&gt;0,"Yes","No")</f>
        <v>Yes</v>
      </c>
    </row>
    <row r="1546" spans="1:20" x14ac:dyDescent="0.3">
      <c r="A1546" s="13" t="str">
        <f>Raw_Customers!A1543</f>
        <v>C001542</v>
      </c>
      <c r="B1546" s="13" t="str">
        <f>Raw_Customers!B1543</f>
        <v>Suresh Gupta</v>
      </c>
      <c r="C1546" s="13" t="str">
        <f>Raw_Customers!E1543</f>
        <v>Pune</v>
      </c>
      <c r="D1546" s="13" t="str">
        <f>Raw_Customers!F1543</f>
        <v>Maharashtra</v>
      </c>
      <c r="E1546" s="13" t="str">
        <f>Raw_Customers!H1543</f>
        <v>Active</v>
      </c>
      <c r="F1546" s="35">
        <f>Raw_Customers!G1543</f>
        <v>45270</v>
      </c>
      <c r="G1546" s="36">
        <f>IF(I1546=0,"",INT(_xlfn.MAXIFS(Raw_Recharges!$D$2:$D$3001,Raw_Recharges!$B$2:$B$3001,A1546)))</f>
        <v>45853</v>
      </c>
      <c r="H1546" s="12">
        <f>IF(I1546=0,"",RFM_Method!$C$5-G1546)</f>
        <v>201</v>
      </c>
      <c r="I1546" s="12">
        <f>COUNTIFS(Raw_Recharges!$B$2:$B$3001,A1546)</f>
        <v>1</v>
      </c>
      <c r="J1546" s="37">
        <f>IF(I1546=0,"",SUMIFS(Raw_Recharges!$E$2:$E$3001,Raw_Recharges!$B$2:$B$3001,A1546))</f>
        <v>666</v>
      </c>
      <c r="K1546" s="38">
        <f>IF(I1546=0,0,IF(H1546&lt;=RFM_Method!$C$22,5,IF(H1546&lt;=RFM_Method!$C$23,4,IF(H1546&lt;=RFM_Method!$C$24,3,IF(H1546&lt;=RFM_Method!$C$25,2,1)))))</f>
        <v>2</v>
      </c>
      <c r="L1546" s="38">
        <f>IF(I1546=0,0,IF(I1546&gt;=RFM_Method!$E$22,5,IF(I1546&gt;=RFM_Method!$E$23,4,IF(I1546&gt;=RFM_Method!$E$24,3,IF(I1546&gt;=RFM_Method!$E$25,2,1)))))</f>
        <v>1</v>
      </c>
      <c r="M1546" s="38">
        <f>IF(I1546=0,0,IF(J1546&gt;=RFM_Method!$D$25,5,IF(J1546&gt;=RFM_Method!$D$24,4,IF(J1546&gt;=RFM_Method!$D$23,3,IF(J1546&gt;=RFM_Method!$D$22,2,1)))))</f>
        <v>3</v>
      </c>
      <c r="N1546" s="38" t="str">
        <f t="shared" si="72"/>
        <v>213</v>
      </c>
      <c r="O1546" s="38">
        <f t="shared" si="73"/>
        <v>6</v>
      </c>
      <c r="P1546" s="38">
        <f t="shared" si="74"/>
        <v>2</v>
      </c>
      <c r="Q1546" s="12" t="str">
        <f>IF(I1546=0,"Never Recharged",INDEX(RFM_Method!$C$32:$G$36,6-K1546,P1546))</f>
        <v>About to Sleep</v>
      </c>
      <c r="R1546" s="39">
        <f>SUMIFS(Raw_DataUsage!$D$2:$D$5001,Raw_DataUsage!$B$2:$B$5001,A1546)/1024</f>
        <v>0</v>
      </c>
      <c r="S1546" s="40">
        <f>SUMIFS(Raw_Calls!$D$2:$D$5001,Raw_Calls!$B$2:$B$5001,A1546)/60</f>
        <v>117.3</v>
      </c>
      <c r="T1546" s="38" t="str">
        <f>IF(COUNTIFS(Raw_Subscriptions!$B$2:$B$3001,A1546,Raw_Subscriptions!$F$2:$F$3001,"Active")&gt;0,"Yes","No")</f>
        <v>Yes</v>
      </c>
    </row>
    <row r="1547" spans="1:20" x14ac:dyDescent="0.3">
      <c r="A1547" s="13" t="str">
        <f>Raw_Customers!A1544</f>
        <v>C001543</v>
      </c>
      <c r="B1547" s="13" t="str">
        <f>Raw_Customers!B1544</f>
        <v>Neha Kumar</v>
      </c>
      <c r="C1547" s="13" t="str">
        <f>Raw_Customers!E1544</f>
        <v>Pune</v>
      </c>
      <c r="D1547" s="13" t="str">
        <f>Raw_Customers!F1544</f>
        <v>Tamil Nadu</v>
      </c>
      <c r="E1547" s="13" t="str">
        <f>Raw_Customers!H1544</f>
        <v>Inactive</v>
      </c>
      <c r="F1547" s="35">
        <f>Raw_Customers!G1544</f>
        <v>45325</v>
      </c>
      <c r="G1547" s="36">
        <f>IF(I1547=0,"",INT(_xlfn.MAXIFS(Raw_Recharges!$D$2:$D$3001,Raw_Recharges!$B$2:$B$3001,A1547)))</f>
        <v>46020</v>
      </c>
      <c r="H1547" s="12">
        <f>IF(I1547=0,"",RFM_Method!$C$5-G1547)</f>
        <v>34</v>
      </c>
      <c r="I1547" s="12">
        <f>COUNTIFS(Raw_Recharges!$B$2:$B$3001,A1547)</f>
        <v>2</v>
      </c>
      <c r="J1547" s="37">
        <f>IF(I1547=0,"",SUMIFS(Raw_Recharges!$E$2:$E$3001,Raw_Recharges!$B$2:$B$3001,A1547))</f>
        <v>3498</v>
      </c>
      <c r="K1547" s="38">
        <f>IF(I1547=0,0,IF(H1547&lt;=RFM_Method!$C$22,5,IF(H1547&lt;=RFM_Method!$C$23,4,IF(H1547&lt;=RFM_Method!$C$24,3,IF(H1547&lt;=RFM_Method!$C$25,2,1)))))</f>
        <v>5</v>
      </c>
      <c r="L1547" s="38">
        <f>IF(I1547=0,0,IF(I1547&gt;=RFM_Method!$E$22,5,IF(I1547&gt;=RFM_Method!$E$23,4,IF(I1547&gt;=RFM_Method!$E$24,3,IF(I1547&gt;=RFM_Method!$E$25,2,1)))))</f>
        <v>2</v>
      </c>
      <c r="M1547" s="38">
        <f>IF(I1547=0,0,IF(J1547&gt;=RFM_Method!$D$25,5,IF(J1547&gt;=RFM_Method!$D$24,4,IF(J1547&gt;=RFM_Method!$D$23,3,IF(J1547&gt;=RFM_Method!$D$22,2,1)))))</f>
        <v>5</v>
      </c>
      <c r="N1547" s="38" t="str">
        <f t="shared" si="72"/>
        <v>525</v>
      </c>
      <c r="O1547" s="38">
        <f t="shared" si="73"/>
        <v>12</v>
      </c>
      <c r="P1547" s="38">
        <f t="shared" si="74"/>
        <v>4</v>
      </c>
      <c r="Q1547" s="12" t="str">
        <f>IF(I1547=0,"Never Recharged",INDEX(RFM_Method!$C$32:$G$36,6-K1547,P1547))</f>
        <v>Loyal Customers</v>
      </c>
      <c r="R1547" s="39">
        <f>SUMIFS(Raw_DataUsage!$D$2:$D$5001,Raw_DataUsage!$B$2:$B$5001,A1547)/1024</f>
        <v>5.9494433593749996</v>
      </c>
      <c r="S1547" s="40">
        <f>SUMIFS(Raw_Calls!$D$2:$D$5001,Raw_Calls!$B$2:$B$5001,A1547)/60</f>
        <v>108.93333333333334</v>
      </c>
      <c r="T1547" s="38" t="str">
        <f>IF(COUNTIFS(Raw_Subscriptions!$B$2:$B$3001,A1547,Raw_Subscriptions!$F$2:$F$3001,"Active")&gt;0,"Yes","No")</f>
        <v>Yes</v>
      </c>
    </row>
    <row r="1548" spans="1:20" x14ac:dyDescent="0.3">
      <c r="A1548" s="13" t="str">
        <f>Raw_Customers!A1545</f>
        <v>C001544</v>
      </c>
      <c r="B1548" s="13" t="str">
        <f>Raw_Customers!B1545</f>
        <v>Amit Khan</v>
      </c>
      <c r="C1548" s="13" t="str">
        <f>Raw_Customers!E1545</f>
        <v>Chennai</v>
      </c>
      <c r="D1548" s="13" t="str">
        <f>Raw_Customers!F1545</f>
        <v>Delhi NCR</v>
      </c>
      <c r="E1548" s="13" t="str">
        <f>Raw_Customers!H1545</f>
        <v>Active</v>
      </c>
      <c r="F1548" s="35">
        <f>Raw_Customers!G1545</f>
        <v>45672</v>
      </c>
      <c r="G1548" s="36">
        <f>IF(I1548=0,"",INT(_xlfn.MAXIFS(Raw_Recharges!$D$2:$D$3001,Raw_Recharges!$B$2:$B$3001,A1548)))</f>
        <v>45825</v>
      </c>
      <c r="H1548" s="12">
        <f>IF(I1548=0,"",RFM_Method!$C$5-G1548)</f>
        <v>229</v>
      </c>
      <c r="I1548" s="12">
        <f>COUNTIFS(Raw_Recharges!$B$2:$B$3001,A1548)</f>
        <v>1</v>
      </c>
      <c r="J1548" s="37">
        <f>IF(I1548=0,"",SUMIFS(Raw_Recharges!$E$2:$E$3001,Raw_Recharges!$B$2:$B$3001,A1548))</f>
        <v>499</v>
      </c>
      <c r="K1548" s="38">
        <f>IF(I1548=0,0,IF(H1548&lt;=RFM_Method!$C$22,5,IF(H1548&lt;=RFM_Method!$C$23,4,IF(H1548&lt;=RFM_Method!$C$24,3,IF(H1548&lt;=RFM_Method!$C$25,2,1)))))</f>
        <v>2</v>
      </c>
      <c r="L1548" s="38">
        <f>IF(I1548=0,0,IF(I1548&gt;=RFM_Method!$E$22,5,IF(I1548&gt;=RFM_Method!$E$23,4,IF(I1548&gt;=RFM_Method!$E$24,3,IF(I1548&gt;=RFM_Method!$E$25,2,1)))))</f>
        <v>1</v>
      </c>
      <c r="M1548" s="38">
        <f>IF(I1548=0,0,IF(J1548&gt;=RFM_Method!$D$25,5,IF(J1548&gt;=RFM_Method!$D$24,4,IF(J1548&gt;=RFM_Method!$D$23,3,IF(J1548&gt;=RFM_Method!$D$22,2,1)))))</f>
        <v>2</v>
      </c>
      <c r="N1548" s="38" t="str">
        <f t="shared" si="72"/>
        <v>212</v>
      </c>
      <c r="O1548" s="38">
        <f t="shared" si="73"/>
        <v>5</v>
      </c>
      <c r="P1548" s="38">
        <f t="shared" si="74"/>
        <v>2</v>
      </c>
      <c r="Q1548" s="12" t="str">
        <f>IF(I1548=0,"Never Recharged",INDEX(RFM_Method!$C$32:$G$36,6-K1548,P1548))</f>
        <v>About to Sleep</v>
      </c>
      <c r="R1548" s="39">
        <f>SUMIFS(Raw_DataUsage!$D$2:$D$5001,Raw_DataUsage!$B$2:$B$5001,A1548)/1024</f>
        <v>4.7069824218749998</v>
      </c>
      <c r="S1548" s="40">
        <f>SUMIFS(Raw_Calls!$D$2:$D$5001,Raw_Calls!$B$2:$B$5001,A1548)/60</f>
        <v>0</v>
      </c>
      <c r="T1548" s="38" t="str">
        <f>IF(COUNTIFS(Raw_Subscriptions!$B$2:$B$3001,A1548,Raw_Subscriptions!$F$2:$F$3001,"Active")&gt;0,"Yes","No")</f>
        <v>No</v>
      </c>
    </row>
    <row r="1549" spans="1:20" x14ac:dyDescent="0.3">
      <c r="A1549" s="13" t="str">
        <f>Raw_Customers!A1546</f>
        <v>C001545</v>
      </c>
      <c r="B1549" s="13" t="str">
        <f>Raw_Customers!B1546</f>
        <v>Raj Singh</v>
      </c>
      <c r="C1549" s="13" t="str">
        <f>Raw_Customers!E1546</f>
        <v>Mumbai</v>
      </c>
      <c r="D1549" s="13" t="str">
        <f>Raw_Customers!F1546</f>
        <v>Maharashtra</v>
      </c>
      <c r="E1549" s="13" t="str">
        <f>Raw_Customers!H1546</f>
        <v>Active</v>
      </c>
      <c r="F1549" s="35">
        <f>Raw_Customers!G1546</f>
        <v>44333</v>
      </c>
      <c r="G1549" s="36" t="str">
        <f>IF(I1549=0,"",INT(_xlfn.MAXIFS(Raw_Recharges!$D$2:$D$3001,Raw_Recharges!$B$2:$B$3001,A1549)))</f>
        <v/>
      </c>
      <c r="H1549" s="12" t="str">
        <f>IF(I1549=0,"",RFM_Method!$C$5-G1549)</f>
        <v/>
      </c>
      <c r="I1549" s="12">
        <f>COUNTIFS(Raw_Recharges!$B$2:$B$3001,A1549)</f>
        <v>0</v>
      </c>
      <c r="J1549" s="37" t="str">
        <f>IF(I1549=0,"",SUMIFS(Raw_Recharges!$E$2:$E$3001,Raw_Recharges!$B$2:$B$3001,A1549))</f>
        <v/>
      </c>
      <c r="K1549" s="38">
        <f>IF(I1549=0,0,IF(H1549&lt;=RFM_Method!$C$22,5,IF(H1549&lt;=RFM_Method!$C$23,4,IF(H1549&lt;=RFM_Method!$C$24,3,IF(H1549&lt;=RFM_Method!$C$25,2,1)))))</f>
        <v>0</v>
      </c>
      <c r="L1549" s="38">
        <f>IF(I1549=0,0,IF(I1549&gt;=RFM_Method!$E$22,5,IF(I1549&gt;=RFM_Method!$E$23,4,IF(I1549&gt;=RFM_Method!$E$24,3,IF(I1549&gt;=RFM_Method!$E$25,2,1)))))</f>
        <v>0</v>
      </c>
      <c r="M1549" s="38">
        <f>IF(I1549=0,0,IF(J1549&gt;=RFM_Method!$D$25,5,IF(J1549&gt;=RFM_Method!$D$24,4,IF(J1549&gt;=RFM_Method!$D$23,3,IF(J1549&gt;=RFM_Method!$D$22,2,1)))))</f>
        <v>0</v>
      </c>
      <c r="N1549" s="38" t="str">
        <f t="shared" si="72"/>
        <v>000</v>
      </c>
      <c r="O1549" s="38">
        <f t="shared" si="73"/>
        <v>0</v>
      </c>
      <c r="P1549" s="38">
        <f t="shared" si="74"/>
        <v>0</v>
      </c>
      <c r="Q1549" s="12" t="str">
        <f>IF(I1549=0,"Never Recharged",INDEX(RFM_Method!$C$32:$G$36,6-K1549,P1549))</f>
        <v>Never Recharged</v>
      </c>
      <c r="R1549" s="39">
        <f>SUMIFS(Raw_DataUsage!$D$2:$D$5001,Raw_DataUsage!$B$2:$B$5001,A1549)/1024</f>
        <v>3.6585644531249999</v>
      </c>
      <c r="S1549" s="40">
        <f>SUMIFS(Raw_Calls!$D$2:$D$5001,Raw_Calls!$B$2:$B$5001,A1549)/60</f>
        <v>0</v>
      </c>
      <c r="T1549" s="38" t="str">
        <f>IF(COUNTIFS(Raw_Subscriptions!$B$2:$B$3001,A1549,Raw_Subscriptions!$F$2:$F$3001,"Active")&gt;0,"Yes","No")</f>
        <v>No</v>
      </c>
    </row>
    <row r="1550" spans="1:20" x14ac:dyDescent="0.3">
      <c r="A1550" s="13" t="str">
        <f>Raw_Customers!A1547</f>
        <v>C001546</v>
      </c>
      <c r="B1550" s="13" t="str">
        <f>Raw_Customers!B1547</f>
        <v>Rahul Yadav</v>
      </c>
      <c r="C1550" s="13" t="str">
        <f>Raw_Customers!E1547</f>
        <v>Chennai</v>
      </c>
      <c r="D1550" s="13" t="str">
        <f>Raw_Customers!F1547</f>
        <v>UP East</v>
      </c>
      <c r="E1550" s="13" t="str">
        <f>Raw_Customers!H1547</f>
        <v>Active</v>
      </c>
      <c r="F1550" s="35">
        <f>Raw_Customers!G1547</f>
        <v>45331</v>
      </c>
      <c r="G1550" s="36" t="str">
        <f>IF(I1550=0,"",INT(_xlfn.MAXIFS(Raw_Recharges!$D$2:$D$3001,Raw_Recharges!$B$2:$B$3001,A1550)))</f>
        <v/>
      </c>
      <c r="H1550" s="12" t="str">
        <f>IF(I1550=0,"",RFM_Method!$C$5-G1550)</f>
        <v/>
      </c>
      <c r="I1550" s="12">
        <f>COUNTIFS(Raw_Recharges!$B$2:$B$3001,A1550)</f>
        <v>0</v>
      </c>
      <c r="J1550" s="37" t="str">
        <f>IF(I1550=0,"",SUMIFS(Raw_Recharges!$E$2:$E$3001,Raw_Recharges!$B$2:$B$3001,A1550))</f>
        <v/>
      </c>
      <c r="K1550" s="38">
        <f>IF(I1550=0,0,IF(H1550&lt;=RFM_Method!$C$22,5,IF(H1550&lt;=RFM_Method!$C$23,4,IF(H1550&lt;=RFM_Method!$C$24,3,IF(H1550&lt;=RFM_Method!$C$25,2,1)))))</f>
        <v>0</v>
      </c>
      <c r="L1550" s="38">
        <f>IF(I1550=0,0,IF(I1550&gt;=RFM_Method!$E$22,5,IF(I1550&gt;=RFM_Method!$E$23,4,IF(I1550&gt;=RFM_Method!$E$24,3,IF(I1550&gt;=RFM_Method!$E$25,2,1)))))</f>
        <v>0</v>
      </c>
      <c r="M1550" s="38">
        <f>IF(I1550=0,0,IF(J1550&gt;=RFM_Method!$D$25,5,IF(J1550&gt;=RFM_Method!$D$24,4,IF(J1550&gt;=RFM_Method!$D$23,3,IF(J1550&gt;=RFM_Method!$D$22,2,1)))))</f>
        <v>0</v>
      </c>
      <c r="N1550" s="38" t="str">
        <f t="shared" si="72"/>
        <v>000</v>
      </c>
      <c r="O1550" s="38">
        <f t="shared" si="73"/>
        <v>0</v>
      </c>
      <c r="P1550" s="38">
        <f t="shared" si="74"/>
        <v>0</v>
      </c>
      <c r="Q1550" s="12" t="str">
        <f>IF(I1550=0,"Never Recharged",INDEX(RFM_Method!$C$32:$G$36,6-K1550,P1550))</f>
        <v>Never Recharged</v>
      </c>
      <c r="R1550" s="39">
        <f>SUMIFS(Raw_DataUsage!$D$2:$D$5001,Raw_DataUsage!$B$2:$B$5001,A1550)/1024</f>
        <v>5.8444433593749991</v>
      </c>
      <c r="S1550" s="40">
        <f>SUMIFS(Raw_Calls!$D$2:$D$5001,Raw_Calls!$B$2:$B$5001,A1550)/60</f>
        <v>124.68333333333334</v>
      </c>
      <c r="T1550" s="38" t="str">
        <f>IF(COUNTIFS(Raw_Subscriptions!$B$2:$B$3001,A1550,Raw_Subscriptions!$F$2:$F$3001,"Active")&gt;0,"Yes","No")</f>
        <v>No</v>
      </c>
    </row>
    <row r="1551" spans="1:20" x14ac:dyDescent="0.3">
      <c r="A1551" s="13" t="str">
        <f>Raw_Customers!A1548</f>
        <v>C001547</v>
      </c>
      <c r="B1551" s="13" t="str">
        <f>Raw_Customers!B1548</f>
        <v>Priya Jha</v>
      </c>
      <c r="C1551" s="13" t="str">
        <f>Raw_Customers!E1548</f>
        <v>Pune</v>
      </c>
      <c r="D1551" s="13" t="str">
        <f>Raw_Customers!F1548</f>
        <v>Mumbai</v>
      </c>
      <c r="E1551" s="13" t="str">
        <f>Raw_Customers!H1548</f>
        <v>Active</v>
      </c>
      <c r="F1551" s="35">
        <f>Raw_Customers!G1548</f>
        <v>45028</v>
      </c>
      <c r="G1551" s="36">
        <f>IF(I1551=0,"",INT(_xlfn.MAXIFS(Raw_Recharges!$D$2:$D$3001,Raw_Recharges!$B$2:$B$3001,A1551)))</f>
        <v>45977</v>
      </c>
      <c r="H1551" s="12">
        <f>IF(I1551=0,"",RFM_Method!$C$5-G1551)</f>
        <v>77</v>
      </c>
      <c r="I1551" s="12">
        <f>COUNTIFS(Raw_Recharges!$B$2:$B$3001,A1551)</f>
        <v>2</v>
      </c>
      <c r="J1551" s="37">
        <f>IF(I1551=0,"",SUMIFS(Raw_Recharges!$E$2:$E$3001,Raw_Recharges!$B$2:$B$3001,A1551))</f>
        <v>965</v>
      </c>
      <c r="K1551" s="38">
        <f>IF(I1551=0,0,IF(H1551&lt;=RFM_Method!$C$22,5,IF(H1551&lt;=RFM_Method!$C$23,4,IF(H1551&lt;=RFM_Method!$C$24,3,IF(H1551&lt;=RFM_Method!$C$25,2,1)))))</f>
        <v>4</v>
      </c>
      <c r="L1551" s="38">
        <f>IF(I1551=0,0,IF(I1551&gt;=RFM_Method!$E$22,5,IF(I1551&gt;=RFM_Method!$E$23,4,IF(I1551&gt;=RFM_Method!$E$24,3,IF(I1551&gt;=RFM_Method!$E$25,2,1)))))</f>
        <v>2</v>
      </c>
      <c r="M1551" s="38">
        <f>IF(I1551=0,0,IF(J1551&gt;=RFM_Method!$D$25,5,IF(J1551&gt;=RFM_Method!$D$24,4,IF(J1551&gt;=RFM_Method!$D$23,3,IF(J1551&gt;=RFM_Method!$D$22,2,1)))))</f>
        <v>3</v>
      </c>
      <c r="N1551" s="38" t="str">
        <f t="shared" si="72"/>
        <v>423</v>
      </c>
      <c r="O1551" s="38">
        <f t="shared" si="73"/>
        <v>9</v>
      </c>
      <c r="P1551" s="38">
        <f t="shared" si="74"/>
        <v>3</v>
      </c>
      <c r="Q1551" s="12" t="str">
        <f>IF(I1551=0,"Never Recharged",INDEX(RFM_Method!$C$32:$G$36,6-K1551,P1551))</f>
        <v>Potential Loyalist</v>
      </c>
      <c r="R1551" s="39">
        <f>SUMIFS(Raw_DataUsage!$D$2:$D$5001,Raw_DataUsage!$B$2:$B$5001,A1551)/1024</f>
        <v>2.7386132812500001</v>
      </c>
      <c r="S1551" s="40">
        <f>SUMIFS(Raw_Calls!$D$2:$D$5001,Raw_Calls!$B$2:$B$5001,A1551)/60</f>
        <v>51.7</v>
      </c>
      <c r="T1551" s="38" t="str">
        <f>IF(COUNTIFS(Raw_Subscriptions!$B$2:$B$3001,A1551,Raw_Subscriptions!$F$2:$F$3001,"Active")&gt;0,"Yes","No")</f>
        <v>No</v>
      </c>
    </row>
    <row r="1552" spans="1:20" x14ac:dyDescent="0.3">
      <c r="A1552" s="13" t="str">
        <f>Raw_Customers!A1549</f>
        <v>C001548</v>
      </c>
      <c r="B1552" s="13" t="str">
        <f>Raw_Customers!B1549</f>
        <v>Raj Reddy</v>
      </c>
      <c r="C1552" s="13" t="str">
        <f>Raw_Customers!E1549</f>
        <v>Delhi</v>
      </c>
      <c r="D1552" s="13" t="str">
        <f>Raw_Customers!F1549</f>
        <v>Telangana</v>
      </c>
      <c r="E1552" s="13" t="str">
        <f>Raw_Customers!H1549</f>
        <v>Active</v>
      </c>
      <c r="F1552" s="35">
        <f>Raw_Customers!G1549</f>
        <v>45594</v>
      </c>
      <c r="G1552" s="36" t="str">
        <f>IF(I1552=0,"",INT(_xlfn.MAXIFS(Raw_Recharges!$D$2:$D$3001,Raw_Recharges!$B$2:$B$3001,A1552)))</f>
        <v/>
      </c>
      <c r="H1552" s="12" t="str">
        <f>IF(I1552=0,"",RFM_Method!$C$5-G1552)</f>
        <v/>
      </c>
      <c r="I1552" s="12">
        <f>COUNTIFS(Raw_Recharges!$B$2:$B$3001,A1552)</f>
        <v>0</v>
      </c>
      <c r="J1552" s="37" t="str">
        <f>IF(I1552=0,"",SUMIFS(Raw_Recharges!$E$2:$E$3001,Raw_Recharges!$B$2:$B$3001,A1552))</f>
        <v/>
      </c>
      <c r="K1552" s="38">
        <f>IF(I1552=0,0,IF(H1552&lt;=RFM_Method!$C$22,5,IF(H1552&lt;=RFM_Method!$C$23,4,IF(H1552&lt;=RFM_Method!$C$24,3,IF(H1552&lt;=RFM_Method!$C$25,2,1)))))</f>
        <v>0</v>
      </c>
      <c r="L1552" s="38">
        <f>IF(I1552=0,0,IF(I1552&gt;=RFM_Method!$E$22,5,IF(I1552&gt;=RFM_Method!$E$23,4,IF(I1552&gt;=RFM_Method!$E$24,3,IF(I1552&gt;=RFM_Method!$E$25,2,1)))))</f>
        <v>0</v>
      </c>
      <c r="M1552" s="38">
        <f>IF(I1552=0,0,IF(J1552&gt;=RFM_Method!$D$25,5,IF(J1552&gt;=RFM_Method!$D$24,4,IF(J1552&gt;=RFM_Method!$D$23,3,IF(J1552&gt;=RFM_Method!$D$22,2,1)))))</f>
        <v>0</v>
      </c>
      <c r="N1552" s="38" t="str">
        <f t="shared" si="72"/>
        <v>000</v>
      </c>
      <c r="O1552" s="38">
        <f t="shared" si="73"/>
        <v>0</v>
      </c>
      <c r="P1552" s="38">
        <f t="shared" si="74"/>
        <v>0</v>
      </c>
      <c r="Q1552" s="12" t="str">
        <f>IF(I1552=0,"Never Recharged",INDEX(RFM_Method!$C$32:$G$36,6-K1552,P1552))</f>
        <v>Never Recharged</v>
      </c>
      <c r="R1552" s="39">
        <f>SUMIFS(Raw_DataUsage!$D$2:$D$5001,Raw_DataUsage!$B$2:$B$5001,A1552)/1024</f>
        <v>7.181396484375</v>
      </c>
      <c r="S1552" s="40">
        <f>SUMIFS(Raw_Calls!$D$2:$D$5001,Raw_Calls!$B$2:$B$5001,A1552)/60</f>
        <v>161</v>
      </c>
      <c r="T1552" s="38" t="str">
        <f>IF(COUNTIFS(Raw_Subscriptions!$B$2:$B$3001,A1552,Raw_Subscriptions!$F$2:$F$3001,"Active")&gt;0,"Yes","No")</f>
        <v>No</v>
      </c>
    </row>
    <row r="1553" spans="1:20" x14ac:dyDescent="0.3">
      <c r="A1553" s="13" t="str">
        <f>Raw_Customers!A1550</f>
        <v>C001549</v>
      </c>
      <c r="B1553" s="13" t="str">
        <f>Raw_Customers!B1550</f>
        <v>Pooja Yadav</v>
      </c>
      <c r="C1553" s="13" t="str">
        <f>Raw_Customers!E1550</f>
        <v>Hyderabad</v>
      </c>
      <c r="D1553" s="13" t="str">
        <f>Raw_Customers!F1550</f>
        <v>Punjab</v>
      </c>
      <c r="E1553" s="13" t="str">
        <f>Raw_Customers!H1550</f>
        <v>Active</v>
      </c>
      <c r="F1553" s="35">
        <f>Raw_Customers!G1550</f>
        <v>44113</v>
      </c>
      <c r="G1553" s="36">
        <f>IF(I1553=0,"",INT(_xlfn.MAXIFS(Raw_Recharges!$D$2:$D$3001,Raw_Recharges!$B$2:$B$3001,A1553)))</f>
        <v>45834</v>
      </c>
      <c r="H1553" s="12">
        <f>IF(I1553=0,"",RFM_Method!$C$5-G1553)</f>
        <v>220</v>
      </c>
      <c r="I1553" s="12">
        <f>COUNTIFS(Raw_Recharges!$B$2:$B$3001,A1553)</f>
        <v>2</v>
      </c>
      <c r="J1553" s="37">
        <f>IF(I1553=0,"",SUMIFS(Raw_Recharges!$E$2:$E$3001,Raw_Recharges!$B$2:$B$3001,A1553))</f>
        <v>965</v>
      </c>
      <c r="K1553" s="38">
        <f>IF(I1553=0,0,IF(H1553&lt;=RFM_Method!$C$22,5,IF(H1553&lt;=RFM_Method!$C$23,4,IF(H1553&lt;=RFM_Method!$C$24,3,IF(H1553&lt;=RFM_Method!$C$25,2,1)))))</f>
        <v>2</v>
      </c>
      <c r="L1553" s="38">
        <f>IF(I1553=0,0,IF(I1553&gt;=RFM_Method!$E$22,5,IF(I1553&gt;=RFM_Method!$E$23,4,IF(I1553&gt;=RFM_Method!$E$24,3,IF(I1553&gt;=RFM_Method!$E$25,2,1)))))</f>
        <v>2</v>
      </c>
      <c r="M1553" s="38">
        <f>IF(I1553=0,0,IF(J1553&gt;=RFM_Method!$D$25,5,IF(J1553&gt;=RFM_Method!$D$24,4,IF(J1553&gt;=RFM_Method!$D$23,3,IF(J1553&gt;=RFM_Method!$D$22,2,1)))))</f>
        <v>3</v>
      </c>
      <c r="N1553" s="38" t="str">
        <f t="shared" si="72"/>
        <v>223</v>
      </c>
      <c r="O1553" s="38">
        <f t="shared" si="73"/>
        <v>7</v>
      </c>
      <c r="P1553" s="38">
        <f t="shared" si="74"/>
        <v>3</v>
      </c>
      <c r="Q1553" s="12" t="str">
        <f>IF(I1553=0,"Never Recharged",INDEX(RFM_Method!$C$32:$G$36,6-K1553,P1553))</f>
        <v>At Risk</v>
      </c>
      <c r="R1553" s="39">
        <f>SUMIFS(Raw_DataUsage!$D$2:$D$5001,Raw_DataUsage!$B$2:$B$5001,A1553)/1024</f>
        <v>0</v>
      </c>
      <c r="S1553" s="40">
        <f>SUMIFS(Raw_Calls!$D$2:$D$5001,Raw_Calls!$B$2:$B$5001,A1553)/60</f>
        <v>49.466666666666669</v>
      </c>
      <c r="T1553" s="38" t="str">
        <f>IF(COUNTIFS(Raw_Subscriptions!$B$2:$B$3001,A1553,Raw_Subscriptions!$F$2:$F$3001,"Active")&gt;0,"Yes","No")</f>
        <v>No</v>
      </c>
    </row>
    <row r="1554" spans="1:20" x14ac:dyDescent="0.3">
      <c r="A1554" s="13" t="str">
        <f>Raw_Customers!A1551</f>
        <v>C001550</v>
      </c>
      <c r="B1554" s="13" t="str">
        <f>Raw_Customers!B1551</f>
        <v>Priya Khan</v>
      </c>
      <c r="C1554" s="13" t="str">
        <f>Raw_Customers!E1551</f>
        <v>Mumbai</v>
      </c>
      <c r="D1554" s="13" t="str">
        <f>Raw_Customers!F1551</f>
        <v>Tamil Nadu</v>
      </c>
      <c r="E1554" s="13" t="str">
        <f>Raw_Customers!H1551</f>
        <v>Inactive</v>
      </c>
      <c r="F1554" s="35">
        <f>Raw_Customers!G1551</f>
        <v>45691</v>
      </c>
      <c r="G1554" s="36">
        <f>IF(I1554=0,"",INT(_xlfn.MAXIFS(Raw_Recharges!$D$2:$D$3001,Raw_Recharges!$B$2:$B$3001,A1554)))</f>
        <v>46015</v>
      </c>
      <c r="H1554" s="12">
        <f>IF(I1554=0,"",RFM_Method!$C$5-G1554)</f>
        <v>39</v>
      </c>
      <c r="I1554" s="12">
        <f>COUNTIFS(Raw_Recharges!$B$2:$B$3001,A1554)</f>
        <v>2</v>
      </c>
      <c r="J1554" s="37">
        <f>IF(I1554=0,"",SUMIFS(Raw_Recharges!$E$2:$E$3001,Raw_Recharges!$B$2:$B$3001,A1554))</f>
        <v>1348</v>
      </c>
      <c r="K1554" s="38">
        <f>IF(I1554=0,0,IF(H1554&lt;=RFM_Method!$C$22,5,IF(H1554&lt;=RFM_Method!$C$23,4,IF(H1554&lt;=RFM_Method!$C$24,3,IF(H1554&lt;=RFM_Method!$C$25,2,1)))))</f>
        <v>4</v>
      </c>
      <c r="L1554" s="38">
        <f>IF(I1554=0,0,IF(I1554&gt;=RFM_Method!$E$22,5,IF(I1554&gt;=RFM_Method!$E$23,4,IF(I1554&gt;=RFM_Method!$E$24,3,IF(I1554&gt;=RFM_Method!$E$25,2,1)))))</f>
        <v>2</v>
      </c>
      <c r="M1554" s="38">
        <f>IF(I1554=0,0,IF(J1554&gt;=RFM_Method!$D$25,5,IF(J1554&gt;=RFM_Method!$D$24,4,IF(J1554&gt;=RFM_Method!$D$23,3,IF(J1554&gt;=RFM_Method!$D$22,2,1)))))</f>
        <v>4</v>
      </c>
      <c r="N1554" s="38" t="str">
        <f t="shared" si="72"/>
        <v>424</v>
      </c>
      <c r="O1554" s="38">
        <f t="shared" si="73"/>
        <v>10</v>
      </c>
      <c r="P1554" s="38">
        <f t="shared" si="74"/>
        <v>3</v>
      </c>
      <c r="Q1554" s="12" t="str">
        <f>IF(I1554=0,"Never Recharged",INDEX(RFM_Method!$C$32:$G$36,6-K1554,P1554))</f>
        <v>Potential Loyalist</v>
      </c>
      <c r="R1554" s="39">
        <f>SUMIFS(Raw_DataUsage!$D$2:$D$5001,Raw_DataUsage!$B$2:$B$5001,A1554)/1024</f>
        <v>2.73244140625</v>
      </c>
      <c r="S1554" s="40">
        <f>SUMIFS(Raw_Calls!$D$2:$D$5001,Raw_Calls!$B$2:$B$5001,A1554)/60</f>
        <v>59.5</v>
      </c>
      <c r="T1554" s="38" t="str">
        <f>IF(COUNTIFS(Raw_Subscriptions!$B$2:$B$3001,A1554,Raw_Subscriptions!$F$2:$F$3001,"Active")&gt;0,"Yes","No")</f>
        <v>No</v>
      </c>
    </row>
    <row r="1555" spans="1:20" x14ac:dyDescent="0.3">
      <c r="A1555" s="13" t="str">
        <f>Raw_Customers!A1552</f>
        <v>C001551</v>
      </c>
      <c r="B1555" s="13" t="str">
        <f>Raw_Customers!B1552</f>
        <v>Neha Patel</v>
      </c>
      <c r="C1555" s="13" t="str">
        <f>Raw_Customers!E1552</f>
        <v>Hyderabad</v>
      </c>
      <c r="D1555" s="13" t="str">
        <f>Raw_Customers!F1552</f>
        <v>Tamil Nadu</v>
      </c>
      <c r="E1555" s="13" t="str">
        <f>Raw_Customers!H1552</f>
        <v>Active</v>
      </c>
      <c r="F1555" s="35">
        <f>Raw_Customers!G1552</f>
        <v>45372</v>
      </c>
      <c r="G1555" s="36">
        <f>IF(I1555=0,"",INT(_xlfn.MAXIFS(Raw_Recharges!$D$2:$D$3001,Raw_Recharges!$B$2:$B$3001,A1555)))</f>
        <v>45998</v>
      </c>
      <c r="H1555" s="12">
        <f>IF(I1555=0,"",RFM_Method!$C$5-G1555)</f>
        <v>56</v>
      </c>
      <c r="I1555" s="12">
        <f>COUNTIFS(Raw_Recharges!$B$2:$B$3001,A1555)</f>
        <v>2</v>
      </c>
      <c r="J1555" s="37">
        <f>IF(I1555=0,"",SUMIFS(Raw_Recharges!$E$2:$E$3001,Raw_Recharges!$B$2:$B$3001,A1555))</f>
        <v>998</v>
      </c>
      <c r="K1555" s="38">
        <f>IF(I1555=0,0,IF(H1555&lt;=RFM_Method!$C$22,5,IF(H1555&lt;=RFM_Method!$C$23,4,IF(H1555&lt;=RFM_Method!$C$24,3,IF(H1555&lt;=RFM_Method!$C$25,2,1)))))</f>
        <v>4</v>
      </c>
      <c r="L1555" s="38">
        <f>IF(I1555=0,0,IF(I1555&gt;=RFM_Method!$E$22,5,IF(I1555&gt;=RFM_Method!$E$23,4,IF(I1555&gt;=RFM_Method!$E$24,3,IF(I1555&gt;=RFM_Method!$E$25,2,1)))))</f>
        <v>2</v>
      </c>
      <c r="M1555" s="38">
        <f>IF(I1555=0,0,IF(J1555&gt;=RFM_Method!$D$25,5,IF(J1555&gt;=RFM_Method!$D$24,4,IF(J1555&gt;=RFM_Method!$D$23,3,IF(J1555&gt;=RFM_Method!$D$22,2,1)))))</f>
        <v>3</v>
      </c>
      <c r="N1555" s="38" t="str">
        <f t="shared" si="72"/>
        <v>423</v>
      </c>
      <c r="O1555" s="38">
        <f t="shared" si="73"/>
        <v>9</v>
      </c>
      <c r="P1555" s="38">
        <f t="shared" si="74"/>
        <v>3</v>
      </c>
      <c r="Q1555" s="12" t="str">
        <f>IF(I1555=0,"Never Recharged",INDEX(RFM_Method!$C$32:$G$36,6-K1555,P1555))</f>
        <v>Potential Loyalist</v>
      </c>
      <c r="R1555" s="39">
        <f>SUMIFS(Raw_DataUsage!$D$2:$D$5001,Raw_DataUsage!$B$2:$B$5001,A1555)/1024</f>
        <v>3.0244238281250002</v>
      </c>
      <c r="S1555" s="40">
        <f>SUMIFS(Raw_Calls!$D$2:$D$5001,Raw_Calls!$B$2:$B$5001,A1555)/60</f>
        <v>56.93333333333333</v>
      </c>
      <c r="T1555" s="38" t="str">
        <f>IF(COUNTIFS(Raw_Subscriptions!$B$2:$B$3001,A1555,Raw_Subscriptions!$F$2:$F$3001,"Active")&gt;0,"Yes","No")</f>
        <v>Yes</v>
      </c>
    </row>
    <row r="1556" spans="1:20" x14ac:dyDescent="0.3">
      <c r="A1556" s="13" t="str">
        <f>Raw_Customers!A1553</f>
        <v>C001552</v>
      </c>
      <c r="B1556" s="13" t="str">
        <f>Raw_Customers!B1553</f>
        <v>Raj Singh</v>
      </c>
      <c r="C1556" s="13" t="str">
        <f>Raw_Customers!E1553</f>
        <v>Chennai</v>
      </c>
      <c r="D1556" s="13" t="str">
        <f>Raw_Customers!F1553</f>
        <v>Telangana</v>
      </c>
      <c r="E1556" s="13" t="str">
        <f>Raw_Customers!H1553</f>
        <v>Active</v>
      </c>
      <c r="F1556" s="35">
        <f>Raw_Customers!G1553</f>
        <v>44155</v>
      </c>
      <c r="G1556" s="36">
        <f>IF(I1556=0,"",INT(_xlfn.MAXIFS(Raw_Recharges!$D$2:$D$3001,Raw_Recharges!$B$2:$B$3001,A1556)))</f>
        <v>45997</v>
      </c>
      <c r="H1556" s="12">
        <f>IF(I1556=0,"",RFM_Method!$C$5-G1556)</f>
        <v>57</v>
      </c>
      <c r="I1556" s="12">
        <f>COUNTIFS(Raw_Recharges!$B$2:$B$3001,A1556)</f>
        <v>1</v>
      </c>
      <c r="J1556" s="37">
        <f>IF(I1556=0,"",SUMIFS(Raw_Recharges!$E$2:$E$3001,Raw_Recharges!$B$2:$B$3001,A1556))</f>
        <v>299</v>
      </c>
      <c r="K1556" s="38">
        <f>IF(I1556=0,0,IF(H1556&lt;=RFM_Method!$C$22,5,IF(H1556&lt;=RFM_Method!$C$23,4,IF(H1556&lt;=RFM_Method!$C$24,3,IF(H1556&lt;=RFM_Method!$C$25,2,1)))))</f>
        <v>4</v>
      </c>
      <c r="L1556" s="38">
        <f>IF(I1556=0,0,IF(I1556&gt;=RFM_Method!$E$22,5,IF(I1556&gt;=RFM_Method!$E$23,4,IF(I1556&gt;=RFM_Method!$E$24,3,IF(I1556&gt;=RFM_Method!$E$25,2,1)))))</f>
        <v>1</v>
      </c>
      <c r="M1556" s="38">
        <f>IF(I1556=0,0,IF(J1556&gt;=RFM_Method!$D$25,5,IF(J1556&gt;=RFM_Method!$D$24,4,IF(J1556&gt;=RFM_Method!$D$23,3,IF(J1556&gt;=RFM_Method!$D$22,2,1)))))</f>
        <v>1</v>
      </c>
      <c r="N1556" s="38" t="str">
        <f t="shared" si="72"/>
        <v>411</v>
      </c>
      <c r="O1556" s="38">
        <f t="shared" si="73"/>
        <v>6</v>
      </c>
      <c r="P1556" s="38">
        <f t="shared" si="74"/>
        <v>1</v>
      </c>
      <c r="Q1556" s="12" t="str">
        <f>IF(I1556=0,"Never Recharged",INDEX(RFM_Method!$C$32:$G$36,6-K1556,P1556))</f>
        <v>Promising</v>
      </c>
      <c r="R1556" s="39">
        <f>SUMIFS(Raw_DataUsage!$D$2:$D$5001,Raw_DataUsage!$B$2:$B$5001,A1556)/1024</f>
        <v>2.0077246093749999</v>
      </c>
      <c r="S1556" s="40">
        <f>SUMIFS(Raw_Calls!$D$2:$D$5001,Raw_Calls!$B$2:$B$5001,A1556)/60</f>
        <v>96.283333333333331</v>
      </c>
      <c r="T1556" s="38" t="str">
        <f>IF(COUNTIFS(Raw_Subscriptions!$B$2:$B$3001,A1556,Raw_Subscriptions!$F$2:$F$3001,"Active")&gt;0,"Yes","No")</f>
        <v>Yes</v>
      </c>
    </row>
    <row r="1557" spans="1:20" x14ac:dyDescent="0.3">
      <c r="A1557" s="13" t="str">
        <f>Raw_Customers!A1554</f>
        <v>C001553</v>
      </c>
      <c r="B1557" s="13" t="str">
        <f>Raw_Customers!B1554</f>
        <v>Anita Kumar</v>
      </c>
      <c r="C1557" s="13" t="str">
        <f>Raw_Customers!E1554</f>
        <v>Delhi</v>
      </c>
      <c r="D1557" s="13" t="str">
        <f>Raw_Customers!F1554</f>
        <v>Telangana</v>
      </c>
      <c r="E1557" s="13" t="str">
        <f>Raw_Customers!H1554</f>
        <v>Active</v>
      </c>
      <c r="F1557" s="35">
        <f>Raw_Customers!G1554</f>
        <v>45300</v>
      </c>
      <c r="G1557" s="36">
        <f>IF(I1557=0,"",INT(_xlfn.MAXIFS(Raw_Recharges!$D$2:$D$3001,Raw_Recharges!$B$2:$B$3001,A1557)))</f>
        <v>46004</v>
      </c>
      <c r="H1557" s="12">
        <f>IF(I1557=0,"",RFM_Method!$C$5-G1557)</f>
        <v>50</v>
      </c>
      <c r="I1557" s="12">
        <f>COUNTIFS(Raw_Recharges!$B$2:$B$3001,A1557)</f>
        <v>2</v>
      </c>
      <c r="J1557" s="37">
        <f>IF(I1557=0,"",SUMIFS(Raw_Recharges!$E$2:$E$3001,Raw_Recharges!$B$2:$B$3001,A1557))</f>
        <v>3498</v>
      </c>
      <c r="K1557" s="38">
        <f>IF(I1557=0,0,IF(H1557&lt;=RFM_Method!$C$22,5,IF(H1557&lt;=RFM_Method!$C$23,4,IF(H1557&lt;=RFM_Method!$C$24,3,IF(H1557&lt;=RFM_Method!$C$25,2,1)))))</f>
        <v>4</v>
      </c>
      <c r="L1557" s="38">
        <f>IF(I1557=0,0,IF(I1557&gt;=RFM_Method!$E$22,5,IF(I1557&gt;=RFM_Method!$E$23,4,IF(I1557&gt;=RFM_Method!$E$24,3,IF(I1557&gt;=RFM_Method!$E$25,2,1)))))</f>
        <v>2</v>
      </c>
      <c r="M1557" s="38">
        <f>IF(I1557=0,0,IF(J1557&gt;=RFM_Method!$D$25,5,IF(J1557&gt;=RFM_Method!$D$24,4,IF(J1557&gt;=RFM_Method!$D$23,3,IF(J1557&gt;=RFM_Method!$D$22,2,1)))))</f>
        <v>5</v>
      </c>
      <c r="N1557" s="38" t="str">
        <f t="shared" si="72"/>
        <v>425</v>
      </c>
      <c r="O1557" s="38">
        <f t="shared" si="73"/>
        <v>11</v>
      </c>
      <c r="P1557" s="38">
        <f t="shared" si="74"/>
        <v>4</v>
      </c>
      <c r="Q1557" s="12" t="str">
        <f>IF(I1557=0,"Never Recharged",INDEX(RFM_Method!$C$32:$G$36,6-K1557,P1557))</f>
        <v>Loyal Customers</v>
      </c>
      <c r="R1557" s="39">
        <f>SUMIFS(Raw_DataUsage!$D$2:$D$5001,Raw_DataUsage!$B$2:$B$5001,A1557)/1024</f>
        <v>4.4668164062499995</v>
      </c>
      <c r="S1557" s="40">
        <f>SUMIFS(Raw_Calls!$D$2:$D$5001,Raw_Calls!$B$2:$B$5001,A1557)/60</f>
        <v>10.25</v>
      </c>
      <c r="T1557" s="38" t="str">
        <f>IF(COUNTIFS(Raw_Subscriptions!$B$2:$B$3001,A1557,Raw_Subscriptions!$F$2:$F$3001,"Active")&gt;0,"Yes","No")</f>
        <v>Yes</v>
      </c>
    </row>
    <row r="1558" spans="1:20" x14ac:dyDescent="0.3">
      <c r="A1558" s="13" t="str">
        <f>Raw_Customers!A1555</f>
        <v>C001554</v>
      </c>
      <c r="B1558" s="13" t="str">
        <f>Raw_Customers!B1555</f>
        <v>Suresh Yadav</v>
      </c>
      <c r="C1558" s="13" t="str">
        <f>Raw_Customers!E1555</f>
        <v>Delhi</v>
      </c>
      <c r="D1558" s="13" t="str">
        <f>Raw_Customers!F1555</f>
        <v>Punjab</v>
      </c>
      <c r="E1558" s="13" t="str">
        <f>Raw_Customers!H1555</f>
        <v>Active</v>
      </c>
      <c r="F1558" s="35">
        <f>Raw_Customers!G1555</f>
        <v>44425</v>
      </c>
      <c r="G1558" s="36">
        <f>IF(I1558=0,"",INT(_xlfn.MAXIFS(Raw_Recharges!$D$2:$D$3001,Raw_Recharges!$B$2:$B$3001,A1558)))</f>
        <v>45990</v>
      </c>
      <c r="H1558" s="12">
        <f>IF(I1558=0,"",RFM_Method!$C$5-G1558)</f>
        <v>64</v>
      </c>
      <c r="I1558" s="12">
        <f>COUNTIFS(Raw_Recharges!$B$2:$B$3001,A1558)</f>
        <v>1</v>
      </c>
      <c r="J1558" s="37">
        <f>IF(I1558=0,"",SUMIFS(Raw_Recharges!$E$2:$E$3001,Raw_Recharges!$B$2:$B$3001,A1558))</f>
        <v>349</v>
      </c>
      <c r="K1558" s="38">
        <f>IF(I1558=0,0,IF(H1558&lt;=RFM_Method!$C$22,5,IF(H1558&lt;=RFM_Method!$C$23,4,IF(H1558&lt;=RFM_Method!$C$24,3,IF(H1558&lt;=RFM_Method!$C$25,2,1)))))</f>
        <v>4</v>
      </c>
      <c r="L1558" s="38">
        <f>IF(I1558=0,0,IF(I1558&gt;=RFM_Method!$E$22,5,IF(I1558&gt;=RFM_Method!$E$23,4,IF(I1558&gt;=RFM_Method!$E$24,3,IF(I1558&gt;=RFM_Method!$E$25,2,1)))))</f>
        <v>1</v>
      </c>
      <c r="M1558" s="38">
        <f>IF(I1558=0,0,IF(J1558&gt;=RFM_Method!$D$25,5,IF(J1558&gt;=RFM_Method!$D$24,4,IF(J1558&gt;=RFM_Method!$D$23,3,IF(J1558&gt;=RFM_Method!$D$22,2,1)))))</f>
        <v>1</v>
      </c>
      <c r="N1558" s="38" t="str">
        <f t="shared" si="72"/>
        <v>411</v>
      </c>
      <c r="O1558" s="38">
        <f t="shared" si="73"/>
        <v>6</v>
      </c>
      <c r="P1558" s="38">
        <f t="shared" si="74"/>
        <v>1</v>
      </c>
      <c r="Q1558" s="12" t="str">
        <f>IF(I1558=0,"Never Recharged",INDEX(RFM_Method!$C$32:$G$36,6-K1558,P1558))</f>
        <v>Promising</v>
      </c>
      <c r="R1558" s="39">
        <f>SUMIFS(Raw_DataUsage!$D$2:$D$5001,Raw_DataUsage!$B$2:$B$5001,A1558)/1024</f>
        <v>2.785439453125</v>
      </c>
      <c r="S1558" s="40">
        <f>SUMIFS(Raw_Calls!$D$2:$D$5001,Raw_Calls!$B$2:$B$5001,A1558)/60</f>
        <v>44.583333333333336</v>
      </c>
      <c r="T1558" s="38" t="str">
        <f>IF(COUNTIFS(Raw_Subscriptions!$B$2:$B$3001,A1558,Raw_Subscriptions!$F$2:$F$3001,"Active")&gt;0,"Yes","No")</f>
        <v>Yes</v>
      </c>
    </row>
    <row r="1559" spans="1:20" x14ac:dyDescent="0.3">
      <c r="A1559" s="13" t="str">
        <f>Raw_Customers!A1556</f>
        <v>C001555</v>
      </c>
      <c r="B1559" s="13" t="str">
        <f>Raw_Customers!B1556</f>
        <v>Suresh Gupta</v>
      </c>
      <c r="C1559" s="13" t="str">
        <f>Raw_Customers!E1556</f>
        <v>Delhi</v>
      </c>
      <c r="D1559" s="13" t="str">
        <f>Raw_Customers!F1556</f>
        <v>Delhi NCR</v>
      </c>
      <c r="E1559" s="13" t="str">
        <f>Raw_Customers!H1556</f>
        <v>Active</v>
      </c>
      <c r="F1559" s="35">
        <f>Raw_Customers!G1556</f>
        <v>45871</v>
      </c>
      <c r="G1559" s="36">
        <f>IF(I1559=0,"",INT(_xlfn.MAXIFS(Raw_Recharges!$D$2:$D$3001,Raw_Recharges!$B$2:$B$3001,A1559)))</f>
        <v>45964</v>
      </c>
      <c r="H1559" s="12">
        <f>IF(I1559=0,"",RFM_Method!$C$5-G1559)</f>
        <v>90</v>
      </c>
      <c r="I1559" s="12">
        <f>COUNTIFS(Raw_Recharges!$B$2:$B$3001,A1559)</f>
        <v>1</v>
      </c>
      <c r="J1559" s="37">
        <f>IF(I1559=0,"",SUMIFS(Raw_Recharges!$E$2:$E$3001,Raw_Recharges!$B$2:$B$3001,A1559))</f>
        <v>479</v>
      </c>
      <c r="K1559" s="38">
        <f>IF(I1559=0,0,IF(H1559&lt;=RFM_Method!$C$22,5,IF(H1559&lt;=RFM_Method!$C$23,4,IF(H1559&lt;=RFM_Method!$C$24,3,IF(H1559&lt;=RFM_Method!$C$25,2,1)))))</f>
        <v>3</v>
      </c>
      <c r="L1559" s="38">
        <f>IF(I1559=0,0,IF(I1559&gt;=RFM_Method!$E$22,5,IF(I1559&gt;=RFM_Method!$E$23,4,IF(I1559&gt;=RFM_Method!$E$24,3,IF(I1559&gt;=RFM_Method!$E$25,2,1)))))</f>
        <v>1</v>
      </c>
      <c r="M1559" s="38">
        <f>IF(I1559=0,0,IF(J1559&gt;=RFM_Method!$D$25,5,IF(J1559&gt;=RFM_Method!$D$24,4,IF(J1559&gt;=RFM_Method!$D$23,3,IF(J1559&gt;=RFM_Method!$D$22,2,1)))))</f>
        <v>2</v>
      </c>
      <c r="N1559" s="38" t="str">
        <f t="shared" si="72"/>
        <v>312</v>
      </c>
      <c r="O1559" s="38">
        <f t="shared" si="73"/>
        <v>6</v>
      </c>
      <c r="P1559" s="38">
        <f t="shared" si="74"/>
        <v>2</v>
      </c>
      <c r="Q1559" s="12" t="str">
        <f>IF(I1559=0,"Never Recharged",INDEX(RFM_Method!$C$32:$G$36,6-K1559,P1559))</f>
        <v>Need Attention</v>
      </c>
      <c r="R1559" s="39">
        <f>SUMIFS(Raw_DataUsage!$D$2:$D$5001,Raw_DataUsage!$B$2:$B$5001,A1559)/1024</f>
        <v>5.7642871093750001</v>
      </c>
      <c r="S1559" s="40">
        <f>SUMIFS(Raw_Calls!$D$2:$D$5001,Raw_Calls!$B$2:$B$5001,A1559)/60</f>
        <v>134.38333333333333</v>
      </c>
      <c r="T1559" s="38" t="str">
        <f>IF(COUNTIFS(Raw_Subscriptions!$B$2:$B$3001,A1559,Raw_Subscriptions!$F$2:$F$3001,"Active")&gt;0,"Yes","No")</f>
        <v>No</v>
      </c>
    </row>
    <row r="1560" spans="1:20" x14ac:dyDescent="0.3">
      <c r="A1560" s="13" t="str">
        <f>Raw_Customers!A1557</f>
        <v>C001556</v>
      </c>
      <c r="B1560" s="13" t="str">
        <f>Raw_Customers!B1557</f>
        <v>Raj Sharma</v>
      </c>
      <c r="C1560" s="13" t="str">
        <f>Raw_Customers!E1557</f>
        <v>Mumbai</v>
      </c>
      <c r="D1560" s="13" t="str">
        <f>Raw_Customers!F1557</f>
        <v>UP West</v>
      </c>
      <c r="E1560" s="13" t="str">
        <f>Raw_Customers!H1557</f>
        <v>Active</v>
      </c>
      <c r="F1560" s="35">
        <f>Raw_Customers!G1557</f>
        <v>45952</v>
      </c>
      <c r="G1560" s="36">
        <f>IF(I1560=0,"",INT(_xlfn.MAXIFS(Raw_Recharges!$D$2:$D$3001,Raw_Recharges!$B$2:$B$3001,A1560)))</f>
        <v>45984</v>
      </c>
      <c r="H1560" s="12">
        <f>IF(I1560=0,"",RFM_Method!$C$5-G1560)</f>
        <v>70</v>
      </c>
      <c r="I1560" s="12">
        <f>COUNTIFS(Raw_Recharges!$B$2:$B$3001,A1560)</f>
        <v>3</v>
      </c>
      <c r="J1560" s="37">
        <f>IF(I1560=0,"",SUMIFS(Raw_Recharges!$E$2:$E$3001,Raw_Recharges!$B$2:$B$3001,A1560))</f>
        <v>1147</v>
      </c>
      <c r="K1560" s="38">
        <f>IF(I1560=0,0,IF(H1560&lt;=RFM_Method!$C$22,5,IF(H1560&lt;=RFM_Method!$C$23,4,IF(H1560&lt;=RFM_Method!$C$24,3,IF(H1560&lt;=RFM_Method!$C$25,2,1)))))</f>
        <v>4</v>
      </c>
      <c r="L1560" s="38">
        <f>IF(I1560=0,0,IF(I1560&gt;=RFM_Method!$E$22,5,IF(I1560&gt;=RFM_Method!$E$23,4,IF(I1560&gt;=RFM_Method!$E$24,3,IF(I1560&gt;=RFM_Method!$E$25,2,1)))))</f>
        <v>3</v>
      </c>
      <c r="M1560" s="38">
        <f>IF(I1560=0,0,IF(J1560&gt;=RFM_Method!$D$25,5,IF(J1560&gt;=RFM_Method!$D$24,4,IF(J1560&gt;=RFM_Method!$D$23,3,IF(J1560&gt;=RFM_Method!$D$22,2,1)))))</f>
        <v>4</v>
      </c>
      <c r="N1560" s="38" t="str">
        <f t="shared" si="72"/>
        <v>434</v>
      </c>
      <c r="O1560" s="38">
        <f t="shared" si="73"/>
        <v>11</v>
      </c>
      <c r="P1560" s="38">
        <f t="shared" si="74"/>
        <v>4</v>
      </c>
      <c r="Q1560" s="12" t="str">
        <f>IF(I1560=0,"Never Recharged",INDEX(RFM_Method!$C$32:$G$36,6-K1560,P1560))</f>
        <v>Loyal Customers</v>
      </c>
      <c r="R1560" s="39">
        <f>SUMIFS(Raw_DataUsage!$D$2:$D$5001,Raw_DataUsage!$B$2:$B$5001,A1560)/1024</f>
        <v>4.0234375000000003E-2</v>
      </c>
      <c r="S1560" s="40">
        <f>SUMIFS(Raw_Calls!$D$2:$D$5001,Raw_Calls!$B$2:$B$5001,A1560)/60</f>
        <v>81.61666666666666</v>
      </c>
      <c r="T1560" s="38" t="str">
        <f>IF(COUNTIFS(Raw_Subscriptions!$B$2:$B$3001,A1560,Raw_Subscriptions!$F$2:$F$3001,"Active")&gt;0,"Yes","No")</f>
        <v>Yes</v>
      </c>
    </row>
    <row r="1561" spans="1:20" x14ac:dyDescent="0.3">
      <c r="A1561" s="13" t="str">
        <f>Raw_Customers!A1558</f>
        <v>C001557</v>
      </c>
      <c r="B1561" s="13" t="str">
        <f>Raw_Customers!B1558</f>
        <v>Rahul Yadav</v>
      </c>
      <c r="C1561" s="13" t="str">
        <f>Raw_Customers!E1558</f>
        <v>Delhi</v>
      </c>
      <c r="D1561" s="13" t="str">
        <f>Raw_Customers!F1558</f>
        <v>Mumbai</v>
      </c>
      <c r="E1561" s="13" t="str">
        <f>Raw_Customers!H1558</f>
        <v>Active</v>
      </c>
      <c r="F1561" s="35">
        <f>Raw_Customers!G1558</f>
        <v>45586</v>
      </c>
      <c r="G1561" s="36">
        <f>IF(I1561=0,"",INT(_xlfn.MAXIFS(Raw_Recharges!$D$2:$D$3001,Raw_Recharges!$B$2:$B$3001,A1561)))</f>
        <v>46016</v>
      </c>
      <c r="H1561" s="12">
        <f>IF(I1561=0,"",RFM_Method!$C$5-G1561)</f>
        <v>38</v>
      </c>
      <c r="I1561" s="12">
        <f>COUNTIFS(Raw_Recharges!$B$2:$B$3001,A1561)</f>
        <v>3</v>
      </c>
      <c r="J1561" s="37">
        <f>IF(I1561=0,"",SUMIFS(Raw_Recharges!$E$2:$E$3001,Raw_Recharges!$B$2:$B$3001,A1561))</f>
        <v>1197</v>
      </c>
      <c r="K1561" s="38">
        <f>IF(I1561=0,0,IF(H1561&lt;=RFM_Method!$C$22,5,IF(H1561&lt;=RFM_Method!$C$23,4,IF(H1561&lt;=RFM_Method!$C$24,3,IF(H1561&lt;=RFM_Method!$C$25,2,1)))))</f>
        <v>5</v>
      </c>
      <c r="L1561" s="38">
        <f>IF(I1561=0,0,IF(I1561&gt;=RFM_Method!$E$22,5,IF(I1561&gt;=RFM_Method!$E$23,4,IF(I1561&gt;=RFM_Method!$E$24,3,IF(I1561&gt;=RFM_Method!$E$25,2,1)))))</f>
        <v>3</v>
      </c>
      <c r="M1561" s="38">
        <f>IF(I1561=0,0,IF(J1561&gt;=RFM_Method!$D$25,5,IF(J1561&gt;=RFM_Method!$D$24,4,IF(J1561&gt;=RFM_Method!$D$23,3,IF(J1561&gt;=RFM_Method!$D$22,2,1)))))</f>
        <v>4</v>
      </c>
      <c r="N1561" s="38" t="str">
        <f t="shared" si="72"/>
        <v>534</v>
      </c>
      <c r="O1561" s="38">
        <f t="shared" si="73"/>
        <v>12</v>
      </c>
      <c r="P1561" s="38">
        <f t="shared" si="74"/>
        <v>4</v>
      </c>
      <c r="Q1561" s="12" t="str">
        <f>IF(I1561=0,"Never Recharged",INDEX(RFM_Method!$C$32:$G$36,6-K1561,P1561))</f>
        <v>Loyal Customers</v>
      </c>
      <c r="R1561" s="39">
        <f>SUMIFS(Raw_DataUsage!$D$2:$D$5001,Raw_DataUsage!$B$2:$B$5001,A1561)/1024</f>
        <v>2.0875878906250001</v>
      </c>
      <c r="S1561" s="40">
        <f>SUMIFS(Raw_Calls!$D$2:$D$5001,Raw_Calls!$B$2:$B$5001,A1561)/60</f>
        <v>100.55</v>
      </c>
      <c r="T1561" s="38" t="str">
        <f>IF(COUNTIFS(Raw_Subscriptions!$B$2:$B$3001,A1561,Raw_Subscriptions!$F$2:$F$3001,"Active")&gt;0,"Yes","No")</f>
        <v>No</v>
      </c>
    </row>
    <row r="1562" spans="1:20" x14ac:dyDescent="0.3">
      <c r="A1562" s="13" t="str">
        <f>Raw_Customers!A1559</f>
        <v>C001558</v>
      </c>
      <c r="B1562" s="13" t="str">
        <f>Raw_Customers!B1559</f>
        <v>Neha Kumar</v>
      </c>
      <c r="C1562" s="13" t="str">
        <f>Raw_Customers!E1559</f>
        <v>Delhi</v>
      </c>
      <c r="D1562" s="13" t="str">
        <f>Raw_Customers!F1559</f>
        <v>Tamil Nadu</v>
      </c>
      <c r="E1562" s="13" t="str">
        <f>Raw_Customers!H1559</f>
        <v>Inactive</v>
      </c>
      <c r="F1562" s="35">
        <f>Raw_Customers!G1559</f>
        <v>44401</v>
      </c>
      <c r="G1562" s="36">
        <f>IF(I1562=0,"",INT(_xlfn.MAXIFS(Raw_Recharges!$D$2:$D$3001,Raw_Recharges!$B$2:$B$3001,A1562)))</f>
        <v>45793</v>
      </c>
      <c r="H1562" s="12">
        <f>IF(I1562=0,"",RFM_Method!$C$5-G1562)</f>
        <v>261</v>
      </c>
      <c r="I1562" s="12">
        <f>COUNTIFS(Raw_Recharges!$B$2:$B$3001,A1562)</f>
        <v>1</v>
      </c>
      <c r="J1562" s="37">
        <f>IF(I1562=0,"",SUMIFS(Raw_Recharges!$E$2:$E$3001,Raw_Recharges!$B$2:$B$3001,A1562))</f>
        <v>999</v>
      </c>
      <c r="K1562" s="38">
        <f>IF(I1562=0,0,IF(H1562&lt;=RFM_Method!$C$22,5,IF(H1562&lt;=RFM_Method!$C$23,4,IF(H1562&lt;=RFM_Method!$C$24,3,IF(H1562&lt;=RFM_Method!$C$25,2,1)))))</f>
        <v>1</v>
      </c>
      <c r="L1562" s="38">
        <f>IF(I1562=0,0,IF(I1562&gt;=RFM_Method!$E$22,5,IF(I1562&gt;=RFM_Method!$E$23,4,IF(I1562&gt;=RFM_Method!$E$24,3,IF(I1562&gt;=RFM_Method!$E$25,2,1)))))</f>
        <v>1</v>
      </c>
      <c r="M1562" s="38">
        <f>IF(I1562=0,0,IF(J1562&gt;=RFM_Method!$D$25,5,IF(J1562&gt;=RFM_Method!$D$24,4,IF(J1562&gt;=RFM_Method!$D$23,3,IF(J1562&gt;=RFM_Method!$D$22,2,1)))))</f>
        <v>3</v>
      </c>
      <c r="N1562" s="38" t="str">
        <f t="shared" si="72"/>
        <v>113</v>
      </c>
      <c r="O1562" s="38">
        <f t="shared" si="73"/>
        <v>5</v>
      </c>
      <c r="P1562" s="38">
        <f t="shared" si="74"/>
        <v>2</v>
      </c>
      <c r="Q1562" s="12" t="str">
        <f>IF(I1562=0,"Never Recharged",INDEX(RFM_Method!$C$32:$G$36,6-K1562,P1562))</f>
        <v>Hibernating</v>
      </c>
      <c r="R1562" s="39">
        <f>SUMIFS(Raw_DataUsage!$D$2:$D$5001,Raw_DataUsage!$B$2:$B$5001,A1562)/1024</f>
        <v>1.5599023437499999</v>
      </c>
      <c r="S1562" s="40">
        <f>SUMIFS(Raw_Calls!$D$2:$D$5001,Raw_Calls!$B$2:$B$5001,A1562)/60</f>
        <v>47.56666666666667</v>
      </c>
      <c r="T1562" s="38" t="str">
        <f>IF(COUNTIFS(Raw_Subscriptions!$B$2:$B$3001,A1562,Raw_Subscriptions!$F$2:$F$3001,"Active")&gt;0,"Yes","No")</f>
        <v>No</v>
      </c>
    </row>
    <row r="1563" spans="1:20" x14ac:dyDescent="0.3">
      <c r="A1563" s="13" t="str">
        <f>Raw_Customers!A1560</f>
        <v>C001559</v>
      </c>
      <c r="B1563" s="13" t="str">
        <f>Raw_Customers!B1560</f>
        <v>Priya Kumar</v>
      </c>
      <c r="C1563" s="13" t="str">
        <f>Raw_Customers!E1560</f>
        <v>Chennai</v>
      </c>
      <c r="D1563" s="13" t="str">
        <f>Raw_Customers!F1560</f>
        <v>Karnataka</v>
      </c>
      <c r="E1563" s="13" t="str">
        <f>Raw_Customers!H1560</f>
        <v>Active</v>
      </c>
      <c r="F1563" s="35">
        <f>Raw_Customers!G1560</f>
        <v>44464</v>
      </c>
      <c r="G1563" s="36" t="str">
        <f>IF(I1563=0,"",INT(_xlfn.MAXIFS(Raw_Recharges!$D$2:$D$3001,Raw_Recharges!$B$2:$B$3001,A1563)))</f>
        <v/>
      </c>
      <c r="H1563" s="12" t="str">
        <f>IF(I1563=0,"",RFM_Method!$C$5-G1563)</f>
        <v/>
      </c>
      <c r="I1563" s="12">
        <f>COUNTIFS(Raw_Recharges!$B$2:$B$3001,A1563)</f>
        <v>0</v>
      </c>
      <c r="J1563" s="37" t="str">
        <f>IF(I1563=0,"",SUMIFS(Raw_Recharges!$E$2:$E$3001,Raw_Recharges!$B$2:$B$3001,A1563))</f>
        <v/>
      </c>
      <c r="K1563" s="38">
        <f>IF(I1563=0,0,IF(H1563&lt;=RFM_Method!$C$22,5,IF(H1563&lt;=RFM_Method!$C$23,4,IF(H1563&lt;=RFM_Method!$C$24,3,IF(H1563&lt;=RFM_Method!$C$25,2,1)))))</f>
        <v>0</v>
      </c>
      <c r="L1563" s="38">
        <f>IF(I1563=0,0,IF(I1563&gt;=RFM_Method!$E$22,5,IF(I1563&gt;=RFM_Method!$E$23,4,IF(I1563&gt;=RFM_Method!$E$24,3,IF(I1563&gt;=RFM_Method!$E$25,2,1)))))</f>
        <v>0</v>
      </c>
      <c r="M1563" s="38">
        <f>IF(I1563=0,0,IF(J1563&gt;=RFM_Method!$D$25,5,IF(J1563&gt;=RFM_Method!$D$24,4,IF(J1563&gt;=RFM_Method!$D$23,3,IF(J1563&gt;=RFM_Method!$D$22,2,1)))))</f>
        <v>0</v>
      </c>
      <c r="N1563" s="38" t="str">
        <f t="shared" si="72"/>
        <v>000</v>
      </c>
      <c r="O1563" s="38">
        <f t="shared" si="73"/>
        <v>0</v>
      </c>
      <c r="P1563" s="38">
        <f t="shared" si="74"/>
        <v>0</v>
      </c>
      <c r="Q1563" s="12" t="str">
        <f>IF(I1563=0,"Never Recharged",INDEX(RFM_Method!$C$32:$G$36,6-K1563,P1563))</f>
        <v>Never Recharged</v>
      </c>
      <c r="R1563" s="39">
        <f>SUMIFS(Raw_DataUsage!$D$2:$D$5001,Raw_DataUsage!$B$2:$B$5001,A1563)/1024</f>
        <v>5.0946093749999992</v>
      </c>
      <c r="S1563" s="40">
        <f>SUMIFS(Raw_Calls!$D$2:$D$5001,Raw_Calls!$B$2:$B$5001,A1563)/60</f>
        <v>62.06666666666667</v>
      </c>
      <c r="T1563" s="38" t="str">
        <f>IF(COUNTIFS(Raw_Subscriptions!$B$2:$B$3001,A1563,Raw_Subscriptions!$F$2:$F$3001,"Active")&gt;0,"Yes","No")</f>
        <v>No</v>
      </c>
    </row>
    <row r="1564" spans="1:20" x14ac:dyDescent="0.3">
      <c r="A1564" s="13" t="str">
        <f>Raw_Customers!A1561</f>
        <v>C001560</v>
      </c>
      <c r="B1564" s="13" t="str">
        <f>Raw_Customers!B1561</f>
        <v>Raj Patel</v>
      </c>
      <c r="C1564" s="13" t="str">
        <f>Raw_Customers!E1561</f>
        <v>Delhi</v>
      </c>
      <c r="D1564" s="13" t="str">
        <f>Raw_Customers!F1561</f>
        <v>Karnataka</v>
      </c>
      <c r="E1564" s="13" t="str">
        <f>Raw_Customers!H1561</f>
        <v>Active</v>
      </c>
      <c r="F1564" s="35">
        <f>Raw_Customers!G1561</f>
        <v>44173</v>
      </c>
      <c r="G1564" s="36">
        <f>IF(I1564=0,"",INT(_xlfn.MAXIFS(Raw_Recharges!$D$2:$D$3001,Raw_Recharges!$B$2:$B$3001,A1564)))</f>
        <v>45864</v>
      </c>
      <c r="H1564" s="12">
        <f>IF(I1564=0,"",RFM_Method!$C$5-G1564)</f>
        <v>190</v>
      </c>
      <c r="I1564" s="12">
        <f>COUNTIFS(Raw_Recharges!$B$2:$B$3001,A1564)</f>
        <v>4</v>
      </c>
      <c r="J1564" s="37">
        <f>IF(I1564=0,"",SUMIFS(Raw_Recharges!$E$2:$E$3001,Raw_Recharges!$B$2:$B$3001,A1564))</f>
        <v>5476</v>
      </c>
      <c r="K1564" s="38">
        <f>IF(I1564=0,0,IF(H1564&lt;=RFM_Method!$C$22,5,IF(H1564&lt;=RFM_Method!$C$23,4,IF(H1564&lt;=RFM_Method!$C$24,3,IF(H1564&lt;=RFM_Method!$C$25,2,1)))))</f>
        <v>2</v>
      </c>
      <c r="L1564" s="38">
        <f>IF(I1564=0,0,IF(I1564&gt;=RFM_Method!$E$22,5,IF(I1564&gt;=RFM_Method!$E$23,4,IF(I1564&gt;=RFM_Method!$E$24,3,IF(I1564&gt;=RFM_Method!$E$25,2,1)))))</f>
        <v>4</v>
      </c>
      <c r="M1564" s="38">
        <f>IF(I1564=0,0,IF(J1564&gt;=RFM_Method!$D$25,5,IF(J1564&gt;=RFM_Method!$D$24,4,IF(J1564&gt;=RFM_Method!$D$23,3,IF(J1564&gt;=RFM_Method!$D$22,2,1)))))</f>
        <v>5</v>
      </c>
      <c r="N1564" s="38" t="str">
        <f t="shared" si="72"/>
        <v>245</v>
      </c>
      <c r="O1564" s="38">
        <f t="shared" si="73"/>
        <v>11</v>
      </c>
      <c r="P1564" s="38">
        <f t="shared" si="74"/>
        <v>5</v>
      </c>
      <c r="Q1564" s="12" t="str">
        <f>IF(I1564=0,"Never Recharged",INDEX(RFM_Method!$C$32:$G$36,6-K1564,P1564))</f>
        <v>Can't Lose Them</v>
      </c>
      <c r="R1564" s="39">
        <f>SUMIFS(Raw_DataUsage!$D$2:$D$5001,Raw_DataUsage!$B$2:$B$5001,A1564)/1024</f>
        <v>1.6199609375000001</v>
      </c>
      <c r="S1564" s="40">
        <f>SUMIFS(Raw_Calls!$D$2:$D$5001,Raw_Calls!$B$2:$B$5001,A1564)/60</f>
        <v>112.3</v>
      </c>
      <c r="T1564" s="38" t="str">
        <f>IF(COUNTIFS(Raw_Subscriptions!$B$2:$B$3001,A1564,Raw_Subscriptions!$F$2:$F$3001,"Active")&gt;0,"Yes","No")</f>
        <v>Yes</v>
      </c>
    </row>
    <row r="1565" spans="1:20" x14ac:dyDescent="0.3">
      <c r="A1565" s="13" t="str">
        <f>Raw_Customers!A1562</f>
        <v>C001561</v>
      </c>
      <c r="B1565" s="13" t="str">
        <f>Raw_Customers!B1562</f>
        <v>Simran Reddy</v>
      </c>
      <c r="C1565" s="13" t="str">
        <f>Raw_Customers!E1562</f>
        <v>Mumbai</v>
      </c>
      <c r="D1565" s="13" t="str">
        <f>Raw_Customers!F1562</f>
        <v>Gujarat</v>
      </c>
      <c r="E1565" s="13" t="str">
        <f>Raw_Customers!H1562</f>
        <v>Active</v>
      </c>
      <c r="F1565" s="35">
        <f>Raw_Customers!G1562</f>
        <v>44366</v>
      </c>
      <c r="G1565" s="36">
        <f>IF(I1565=0,"",INT(_xlfn.MAXIFS(Raw_Recharges!$D$2:$D$3001,Raw_Recharges!$B$2:$B$3001,A1565)))</f>
        <v>46000</v>
      </c>
      <c r="H1565" s="12">
        <f>IF(I1565=0,"",RFM_Method!$C$5-G1565)</f>
        <v>54</v>
      </c>
      <c r="I1565" s="12">
        <f>COUNTIFS(Raw_Recharges!$B$2:$B$3001,A1565)</f>
        <v>2</v>
      </c>
      <c r="J1565" s="37">
        <f>IF(I1565=0,"",SUMIFS(Raw_Recharges!$E$2:$E$3001,Raw_Recharges!$B$2:$B$3001,A1565))</f>
        <v>1098</v>
      </c>
      <c r="K1565" s="38">
        <f>IF(I1565=0,0,IF(H1565&lt;=RFM_Method!$C$22,5,IF(H1565&lt;=RFM_Method!$C$23,4,IF(H1565&lt;=RFM_Method!$C$24,3,IF(H1565&lt;=RFM_Method!$C$25,2,1)))))</f>
        <v>4</v>
      </c>
      <c r="L1565" s="38">
        <f>IF(I1565=0,0,IF(I1565&gt;=RFM_Method!$E$22,5,IF(I1565&gt;=RFM_Method!$E$23,4,IF(I1565&gt;=RFM_Method!$E$24,3,IF(I1565&gt;=RFM_Method!$E$25,2,1)))))</f>
        <v>2</v>
      </c>
      <c r="M1565" s="38">
        <f>IF(I1565=0,0,IF(J1565&gt;=RFM_Method!$D$25,5,IF(J1565&gt;=RFM_Method!$D$24,4,IF(J1565&gt;=RFM_Method!$D$23,3,IF(J1565&gt;=RFM_Method!$D$22,2,1)))))</f>
        <v>3</v>
      </c>
      <c r="N1565" s="38" t="str">
        <f t="shared" si="72"/>
        <v>423</v>
      </c>
      <c r="O1565" s="38">
        <f t="shared" si="73"/>
        <v>9</v>
      </c>
      <c r="P1565" s="38">
        <f t="shared" si="74"/>
        <v>3</v>
      </c>
      <c r="Q1565" s="12" t="str">
        <f>IF(I1565=0,"Never Recharged",INDEX(RFM_Method!$C$32:$G$36,6-K1565,P1565))</f>
        <v>Potential Loyalist</v>
      </c>
      <c r="R1565" s="39">
        <f>SUMIFS(Raw_DataUsage!$D$2:$D$5001,Raw_DataUsage!$B$2:$B$5001,A1565)/1024</f>
        <v>0</v>
      </c>
      <c r="S1565" s="40">
        <f>SUMIFS(Raw_Calls!$D$2:$D$5001,Raw_Calls!$B$2:$B$5001,A1565)/60</f>
        <v>0</v>
      </c>
      <c r="T1565" s="38" t="str">
        <f>IF(COUNTIFS(Raw_Subscriptions!$B$2:$B$3001,A1565,Raw_Subscriptions!$F$2:$F$3001,"Active")&gt;0,"Yes","No")</f>
        <v>Yes</v>
      </c>
    </row>
    <row r="1566" spans="1:20" x14ac:dyDescent="0.3">
      <c r="A1566" s="13" t="str">
        <f>Raw_Customers!A1563</f>
        <v>C001562</v>
      </c>
      <c r="B1566" s="13" t="str">
        <f>Raw_Customers!B1563</f>
        <v>Suresh Khan</v>
      </c>
      <c r="C1566" s="13" t="str">
        <f>Raw_Customers!E1563</f>
        <v>Delhi</v>
      </c>
      <c r="D1566" s="13" t="str">
        <f>Raw_Customers!F1563</f>
        <v>Delhi NCR</v>
      </c>
      <c r="E1566" s="13" t="str">
        <f>Raw_Customers!H1563</f>
        <v>Active</v>
      </c>
      <c r="F1566" s="35">
        <f>Raw_Customers!G1563</f>
        <v>45462</v>
      </c>
      <c r="G1566" s="36">
        <f>IF(I1566=0,"",INT(_xlfn.MAXIFS(Raw_Recharges!$D$2:$D$3001,Raw_Recharges!$B$2:$B$3001,A1566)))</f>
        <v>45822</v>
      </c>
      <c r="H1566" s="12">
        <f>IF(I1566=0,"",RFM_Method!$C$5-G1566)</f>
        <v>232</v>
      </c>
      <c r="I1566" s="12">
        <f>COUNTIFS(Raw_Recharges!$B$2:$B$3001,A1566)</f>
        <v>1</v>
      </c>
      <c r="J1566" s="37">
        <f>IF(I1566=0,"",SUMIFS(Raw_Recharges!$E$2:$E$3001,Raw_Recharges!$B$2:$B$3001,A1566))</f>
        <v>479</v>
      </c>
      <c r="K1566" s="38">
        <f>IF(I1566=0,0,IF(H1566&lt;=RFM_Method!$C$22,5,IF(H1566&lt;=RFM_Method!$C$23,4,IF(H1566&lt;=RFM_Method!$C$24,3,IF(H1566&lt;=RFM_Method!$C$25,2,1)))))</f>
        <v>1</v>
      </c>
      <c r="L1566" s="38">
        <f>IF(I1566=0,0,IF(I1566&gt;=RFM_Method!$E$22,5,IF(I1566&gt;=RFM_Method!$E$23,4,IF(I1566&gt;=RFM_Method!$E$24,3,IF(I1566&gt;=RFM_Method!$E$25,2,1)))))</f>
        <v>1</v>
      </c>
      <c r="M1566" s="38">
        <f>IF(I1566=0,0,IF(J1566&gt;=RFM_Method!$D$25,5,IF(J1566&gt;=RFM_Method!$D$24,4,IF(J1566&gt;=RFM_Method!$D$23,3,IF(J1566&gt;=RFM_Method!$D$22,2,1)))))</f>
        <v>2</v>
      </c>
      <c r="N1566" s="38" t="str">
        <f t="shared" si="72"/>
        <v>112</v>
      </c>
      <c r="O1566" s="38">
        <f t="shared" si="73"/>
        <v>4</v>
      </c>
      <c r="P1566" s="38">
        <f t="shared" si="74"/>
        <v>2</v>
      </c>
      <c r="Q1566" s="12" t="str">
        <f>IF(I1566=0,"Never Recharged",INDEX(RFM_Method!$C$32:$G$36,6-K1566,P1566))</f>
        <v>Hibernating</v>
      </c>
      <c r="R1566" s="39">
        <f>SUMIFS(Raw_DataUsage!$D$2:$D$5001,Raw_DataUsage!$B$2:$B$5001,A1566)/1024</f>
        <v>6.7291796875000012</v>
      </c>
      <c r="S1566" s="40">
        <f>SUMIFS(Raw_Calls!$D$2:$D$5001,Raw_Calls!$B$2:$B$5001,A1566)/60</f>
        <v>35.916666666666664</v>
      </c>
      <c r="T1566" s="38" t="str">
        <f>IF(COUNTIFS(Raw_Subscriptions!$B$2:$B$3001,A1566,Raw_Subscriptions!$F$2:$F$3001,"Active")&gt;0,"Yes","No")</f>
        <v>No</v>
      </c>
    </row>
    <row r="1567" spans="1:20" x14ac:dyDescent="0.3">
      <c r="A1567" s="13" t="str">
        <f>Raw_Customers!A1564</f>
        <v>C001563</v>
      </c>
      <c r="B1567" s="13" t="str">
        <f>Raw_Customers!B1564</f>
        <v>Rahul Jha</v>
      </c>
      <c r="C1567" s="13" t="str">
        <f>Raw_Customers!E1564</f>
        <v>Mumbai</v>
      </c>
      <c r="D1567" s="13" t="str">
        <f>Raw_Customers!F1564</f>
        <v>UP West</v>
      </c>
      <c r="E1567" s="13" t="str">
        <f>Raw_Customers!H1564</f>
        <v>Active</v>
      </c>
      <c r="F1567" s="35">
        <f>Raw_Customers!G1564</f>
        <v>44336</v>
      </c>
      <c r="G1567" s="36">
        <f>IF(I1567=0,"",INT(_xlfn.MAXIFS(Raw_Recharges!$D$2:$D$3001,Raw_Recharges!$B$2:$B$3001,A1567)))</f>
        <v>46026</v>
      </c>
      <c r="H1567" s="12">
        <f>IF(I1567=0,"",RFM_Method!$C$5-G1567)</f>
        <v>28</v>
      </c>
      <c r="I1567" s="12">
        <f>COUNTIFS(Raw_Recharges!$B$2:$B$3001,A1567)</f>
        <v>2</v>
      </c>
      <c r="J1567" s="37">
        <f>IF(I1567=0,"",SUMIFS(Raw_Recharges!$E$2:$E$3001,Raw_Recharges!$B$2:$B$3001,A1567))</f>
        <v>1165</v>
      </c>
      <c r="K1567" s="38">
        <f>IF(I1567=0,0,IF(H1567&lt;=RFM_Method!$C$22,5,IF(H1567&lt;=RFM_Method!$C$23,4,IF(H1567&lt;=RFM_Method!$C$24,3,IF(H1567&lt;=RFM_Method!$C$25,2,1)))))</f>
        <v>5</v>
      </c>
      <c r="L1567" s="38">
        <f>IF(I1567=0,0,IF(I1567&gt;=RFM_Method!$E$22,5,IF(I1567&gt;=RFM_Method!$E$23,4,IF(I1567&gt;=RFM_Method!$E$24,3,IF(I1567&gt;=RFM_Method!$E$25,2,1)))))</f>
        <v>2</v>
      </c>
      <c r="M1567" s="38">
        <f>IF(I1567=0,0,IF(J1567&gt;=RFM_Method!$D$25,5,IF(J1567&gt;=RFM_Method!$D$24,4,IF(J1567&gt;=RFM_Method!$D$23,3,IF(J1567&gt;=RFM_Method!$D$22,2,1)))))</f>
        <v>4</v>
      </c>
      <c r="N1567" s="38" t="str">
        <f t="shared" si="72"/>
        <v>524</v>
      </c>
      <c r="O1567" s="38">
        <f t="shared" si="73"/>
        <v>11</v>
      </c>
      <c r="P1567" s="38">
        <f t="shared" si="74"/>
        <v>3</v>
      </c>
      <c r="Q1567" s="12" t="str">
        <f>IF(I1567=0,"Never Recharged",INDEX(RFM_Method!$C$32:$G$36,6-K1567,P1567))</f>
        <v>Potential Loyalist</v>
      </c>
      <c r="R1567" s="39">
        <f>SUMIFS(Raw_DataUsage!$D$2:$D$5001,Raw_DataUsage!$B$2:$B$5001,A1567)/1024</f>
        <v>6.4159863281250002</v>
      </c>
      <c r="S1567" s="40">
        <f>SUMIFS(Raw_Calls!$D$2:$D$5001,Raw_Calls!$B$2:$B$5001,A1567)/60</f>
        <v>171.85</v>
      </c>
      <c r="T1567" s="38" t="str">
        <f>IF(COUNTIFS(Raw_Subscriptions!$B$2:$B$3001,A1567,Raw_Subscriptions!$F$2:$F$3001,"Active")&gt;0,"Yes","No")</f>
        <v>Yes</v>
      </c>
    </row>
    <row r="1568" spans="1:20" x14ac:dyDescent="0.3">
      <c r="A1568" s="13" t="str">
        <f>Raw_Customers!A1565</f>
        <v>C001564</v>
      </c>
      <c r="B1568" s="13" t="str">
        <f>Raw_Customers!B1565</f>
        <v>Suresh Khan</v>
      </c>
      <c r="C1568" s="13" t="str">
        <f>Raw_Customers!E1565</f>
        <v>Pune</v>
      </c>
      <c r="D1568" s="13" t="str">
        <f>Raw_Customers!F1565</f>
        <v>Punjab</v>
      </c>
      <c r="E1568" s="13" t="str">
        <f>Raw_Customers!H1565</f>
        <v>Active</v>
      </c>
      <c r="F1568" s="35">
        <f>Raw_Customers!G1565</f>
        <v>45294</v>
      </c>
      <c r="G1568" s="36">
        <f>IF(I1568=0,"",INT(_xlfn.MAXIFS(Raw_Recharges!$D$2:$D$3001,Raw_Recharges!$B$2:$B$3001,A1568)))</f>
        <v>46000</v>
      </c>
      <c r="H1568" s="12">
        <f>IF(I1568=0,"",RFM_Method!$C$5-G1568)</f>
        <v>54</v>
      </c>
      <c r="I1568" s="12">
        <f>COUNTIFS(Raw_Recharges!$B$2:$B$3001,A1568)</f>
        <v>2</v>
      </c>
      <c r="J1568" s="37">
        <f>IF(I1568=0,"",SUMIFS(Raw_Recharges!$E$2:$E$3001,Raw_Recharges!$B$2:$B$3001,A1568))</f>
        <v>998</v>
      </c>
      <c r="K1568" s="38">
        <f>IF(I1568=0,0,IF(H1568&lt;=RFM_Method!$C$22,5,IF(H1568&lt;=RFM_Method!$C$23,4,IF(H1568&lt;=RFM_Method!$C$24,3,IF(H1568&lt;=RFM_Method!$C$25,2,1)))))</f>
        <v>4</v>
      </c>
      <c r="L1568" s="38">
        <f>IF(I1568=0,0,IF(I1568&gt;=RFM_Method!$E$22,5,IF(I1568&gt;=RFM_Method!$E$23,4,IF(I1568&gt;=RFM_Method!$E$24,3,IF(I1568&gt;=RFM_Method!$E$25,2,1)))))</f>
        <v>2</v>
      </c>
      <c r="M1568" s="38">
        <f>IF(I1568=0,0,IF(J1568&gt;=RFM_Method!$D$25,5,IF(J1568&gt;=RFM_Method!$D$24,4,IF(J1568&gt;=RFM_Method!$D$23,3,IF(J1568&gt;=RFM_Method!$D$22,2,1)))))</f>
        <v>3</v>
      </c>
      <c r="N1568" s="38" t="str">
        <f t="shared" si="72"/>
        <v>423</v>
      </c>
      <c r="O1568" s="38">
        <f t="shared" si="73"/>
        <v>9</v>
      </c>
      <c r="P1568" s="38">
        <f t="shared" si="74"/>
        <v>3</v>
      </c>
      <c r="Q1568" s="12" t="str">
        <f>IF(I1568=0,"Never Recharged",INDEX(RFM_Method!$C$32:$G$36,6-K1568,P1568))</f>
        <v>Potential Loyalist</v>
      </c>
      <c r="R1568" s="39">
        <f>SUMIFS(Raw_DataUsage!$D$2:$D$5001,Raw_DataUsage!$B$2:$B$5001,A1568)/1024</f>
        <v>1.9136621093750001</v>
      </c>
      <c r="S1568" s="40">
        <f>SUMIFS(Raw_Calls!$D$2:$D$5001,Raw_Calls!$B$2:$B$5001,A1568)/60</f>
        <v>0</v>
      </c>
      <c r="T1568" s="38" t="str">
        <f>IF(COUNTIFS(Raw_Subscriptions!$B$2:$B$3001,A1568,Raw_Subscriptions!$F$2:$F$3001,"Active")&gt;0,"Yes","No")</f>
        <v>Yes</v>
      </c>
    </row>
    <row r="1569" spans="1:20" x14ac:dyDescent="0.3">
      <c r="A1569" s="13" t="str">
        <f>Raw_Customers!A1566</f>
        <v>C001565</v>
      </c>
      <c r="B1569" s="13" t="str">
        <f>Raw_Customers!B1566</f>
        <v>Simran Kumar</v>
      </c>
      <c r="C1569" s="13" t="str">
        <f>Raw_Customers!E1566</f>
        <v>Delhi</v>
      </c>
      <c r="D1569" s="13" t="str">
        <f>Raw_Customers!F1566</f>
        <v>Gujarat</v>
      </c>
      <c r="E1569" s="13" t="str">
        <f>Raw_Customers!H1566</f>
        <v>Inactive</v>
      </c>
      <c r="F1569" s="35">
        <f>Raw_Customers!G1566</f>
        <v>45093</v>
      </c>
      <c r="G1569" s="36">
        <f>IF(I1569=0,"",INT(_xlfn.MAXIFS(Raw_Recharges!$D$2:$D$3001,Raw_Recharges!$B$2:$B$3001,A1569)))</f>
        <v>45917</v>
      </c>
      <c r="H1569" s="12">
        <f>IF(I1569=0,"",RFM_Method!$C$5-G1569)</f>
        <v>137</v>
      </c>
      <c r="I1569" s="12">
        <f>COUNTIFS(Raw_Recharges!$B$2:$B$3001,A1569)</f>
        <v>3</v>
      </c>
      <c r="J1569" s="37">
        <f>IF(I1569=0,"",SUMIFS(Raw_Recharges!$E$2:$E$3001,Raw_Recharges!$B$2:$B$3001,A1569))</f>
        <v>3957</v>
      </c>
      <c r="K1569" s="38">
        <f>IF(I1569=0,0,IF(H1569&lt;=RFM_Method!$C$22,5,IF(H1569&lt;=RFM_Method!$C$23,4,IF(H1569&lt;=RFM_Method!$C$24,3,IF(H1569&lt;=RFM_Method!$C$25,2,1)))))</f>
        <v>3</v>
      </c>
      <c r="L1569" s="38">
        <f>IF(I1569=0,0,IF(I1569&gt;=RFM_Method!$E$22,5,IF(I1569&gt;=RFM_Method!$E$23,4,IF(I1569&gt;=RFM_Method!$E$24,3,IF(I1569&gt;=RFM_Method!$E$25,2,1)))))</f>
        <v>3</v>
      </c>
      <c r="M1569" s="38">
        <f>IF(I1569=0,0,IF(J1569&gt;=RFM_Method!$D$25,5,IF(J1569&gt;=RFM_Method!$D$24,4,IF(J1569&gt;=RFM_Method!$D$23,3,IF(J1569&gt;=RFM_Method!$D$22,2,1)))))</f>
        <v>5</v>
      </c>
      <c r="N1569" s="38" t="str">
        <f t="shared" si="72"/>
        <v>335</v>
      </c>
      <c r="O1569" s="38">
        <f t="shared" si="73"/>
        <v>11</v>
      </c>
      <c r="P1569" s="38">
        <f t="shared" si="74"/>
        <v>4</v>
      </c>
      <c r="Q1569" s="12" t="str">
        <f>IF(I1569=0,"Never Recharged",INDEX(RFM_Method!$C$32:$G$36,6-K1569,P1569))</f>
        <v>Loyal Customers</v>
      </c>
      <c r="R1569" s="39">
        <f>SUMIFS(Raw_DataUsage!$D$2:$D$5001,Raw_DataUsage!$B$2:$B$5001,A1569)/1024</f>
        <v>5.1480957031249996</v>
      </c>
      <c r="S1569" s="40">
        <f>SUMIFS(Raw_Calls!$D$2:$D$5001,Raw_Calls!$B$2:$B$5001,A1569)/60</f>
        <v>72.766666666666666</v>
      </c>
      <c r="T1569" s="38" t="str">
        <f>IF(COUNTIFS(Raw_Subscriptions!$B$2:$B$3001,A1569,Raw_Subscriptions!$F$2:$F$3001,"Active")&gt;0,"Yes","No")</f>
        <v>No</v>
      </c>
    </row>
    <row r="1570" spans="1:20" x14ac:dyDescent="0.3">
      <c r="A1570" s="13" t="str">
        <f>Raw_Customers!A1567</f>
        <v>C001566</v>
      </c>
      <c r="B1570" s="13" t="str">
        <f>Raw_Customers!B1567</f>
        <v>Neha Jha</v>
      </c>
      <c r="C1570" s="13" t="str">
        <f>Raw_Customers!E1567</f>
        <v>Chennai</v>
      </c>
      <c r="D1570" s="13" t="str">
        <f>Raw_Customers!F1567</f>
        <v>Tamil Nadu</v>
      </c>
      <c r="E1570" s="13" t="str">
        <f>Raw_Customers!H1567</f>
        <v>Inactive</v>
      </c>
      <c r="F1570" s="35">
        <f>Raw_Customers!G1567</f>
        <v>45363</v>
      </c>
      <c r="G1570" s="36" t="str">
        <f>IF(I1570=0,"",INT(_xlfn.MAXIFS(Raw_Recharges!$D$2:$D$3001,Raw_Recharges!$B$2:$B$3001,A1570)))</f>
        <v/>
      </c>
      <c r="H1570" s="12" t="str">
        <f>IF(I1570=0,"",RFM_Method!$C$5-G1570)</f>
        <v/>
      </c>
      <c r="I1570" s="12">
        <f>COUNTIFS(Raw_Recharges!$B$2:$B$3001,A1570)</f>
        <v>0</v>
      </c>
      <c r="J1570" s="37" t="str">
        <f>IF(I1570=0,"",SUMIFS(Raw_Recharges!$E$2:$E$3001,Raw_Recharges!$B$2:$B$3001,A1570))</f>
        <v/>
      </c>
      <c r="K1570" s="38">
        <f>IF(I1570=0,0,IF(H1570&lt;=RFM_Method!$C$22,5,IF(H1570&lt;=RFM_Method!$C$23,4,IF(H1570&lt;=RFM_Method!$C$24,3,IF(H1570&lt;=RFM_Method!$C$25,2,1)))))</f>
        <v>0</v>
      </c>
      <c r="L1570" s="38">
        <f>IF(I1570=0,0,IF(I1570&gt;=RFM_Method!$E$22,5,IF(I1570&gt;=RFM_Method!$E$23,4,IF(I1570&gt;=RFM_Method!$E$24,3,IF(I1570&gt;=RFM_Method!$E$25,2,1)))))</f>
        <v>0</v>
      </c>
      <c r="M1570" s="38">
        <f>IF(I1570=0,0,IF(J1570&gt;=RFM_Method!$D$25,5,IF(J1570&gt;=RFM_Method!$D$24,4,IF(J1570&gt;=RFM_Method!$D$23,3,IF(J1570&gt;=RFM_Method!$D$22,2,1)))))</f>
        <v>0</v>
      </c>
      <c r="N1570" s="38" t="str">
        <f t="shared" si="72"/>
        <v>000</v>
      </c>
      <c r="O1570" s="38">
        <f t="shared" si="73"/>
        <v>0</v>
      </c>
      <c r="P1570" s="38">
        <f t="shared" si="74"/>
        <v>0</v>
      </c>
      <c r="Q1570" s="12" t="str">
        <f>IF(I1570=0,"Never Recharged",INDEX(RFM_Method!$C$32:$G$36,6-K1570,P1570))</f>
        <v>Never Recharged</v>
      </c>
      <c r="R1570" s="39">
        <f>SUMIFS(Raw_DataUsage!$D$2:$D$5001,Raw_DataUsage!$B$2:$B$5001,A1570)/1024</f>
        <v>1.7265527343749998</v>
      </c>
      <c r="S1570" s="40">
        <f>SUMIFS(Raw_Calls!$D$2:$D$5001,Raw_Calls!$B$2:$B$5001,A1570)/60</f>
        <v>152.4</v>
      </c>
      <c r="T1570" s="38" t="str">
        <f>IF(COUNTIFS(Raw_Subscriptions!$B$2:$B$3001,A1570,Raw_Subscriptions!$F$2:$F$3001,"Active")&gt;0,"Yes","No")</f>
        <v>No</v>
      </c>
    </row>
    <row r="1571" spans="1:20" x14ac:dyDescent="0.3">
      <c r="A1571" s="13" t="str">
        <f>Raw_Customers!A1568</f>
        <v>C001567</v>
      </c>
      <c r="B1571" s="13" t="str">
        <f>Raw_Customers!B1568</f>
        <v>Neha Reddy</v>
      </c>
      <c r="C1571" s="13" t="str">
        <f>Raw_Customers!E1568</f>
        <v>Hyderabad</v>
      </c>
      <c r="D1571" s="13" t="str">
        <f>Raw_Customers!F1568</f>
        <v>Delhi NCR</v>
      </c>
      <c r="E1571" s="13" t="str">
        <f>Raw_Customers!H1568</f>
        <v>Inactive</v>
      </c>
      <c r="F1571" s="35">
        <f>Raw_Customers!G1568</f>
        <v>44119</v>
      </c>
      <c r="G1571" s="36">
        <f>IF(I1571=0,"",INT(_xlfn.MAXIFS(Raw_Recharges!$D$2:$D$3001,Raw_Recharges!$B$2:$B$3001,A1571)))</f>
        <v>46051</v>
      </c>
      <c r="H1571" s="12">
        <f>IF(I1571=0,"",RFM_Method!$C$5-G1571)</f>
        <v>3</v>
      </c>
      <c r="I1571" s="12">
        <f>COUNTIFS(Raw_Recharges!$B$2:$B$3001,A1571)</f>
        <v>1</v>
      </c>
      <c r="J1571" s="37">
        <f>IF(I1571=0,"",SUMIFS(Raw_Recharges!$E$2:$E$3001,Raw_Recharges!$B$2:$B$3001,A1571))</f>
        <v>299</v>
      </c>
      <c r="K1571" s="38">
        <f>IF(I1571=0,0,IF(H1571&lt;=RFM_Method!$C$22,5,IF(H1571&lt;=RFM_Method!$C$23,4,IF(H1571&lt;=RFM_Method!$C$24,3,IF(H1571&lt;=RFM_Method!$C$25,2,1)))))</f>
        <v>5</v>
      </c>
      <c r="L1571" s="38">
        <f>IF(I1571=0,0,IF(I1571&gt;=RFM_Method!$E$22,5,IF(I1571&gt;=RFM_Method!$E$23,4,IF(I1571&gt;=RFM_Method!$E$24,3,IF(I1571&gt;=RFM_Method!$E$25,2,1)))))</f>
        <v>1</v>
      </c>
      <c r="M1571" s="38">
        <f>IF(I1571=0,0,IF(J1571&gt;=RFM_Method!$D$25,5,IF(J1571&gt;=RFM_Method!$D$24,4,IF(J1571&gt;=RFM_Method!$D$23,3,IF(J1571&gt;=RFM_Method!$D$22,2,1)))))</f>
        <v>1</v>
      </c>
      <c r="N1571" s="38" t="str">
        <f t="shared" si="72"/>
        <v>511</v>
      </c>
      <c r="O1571" s="38">
        <f t="shared" si="73"/>
        <v>7</v>
      </c>
      <c r="P1571" s="38">
        <f t="shared" si="74"/>
        <v>1</v>
      </c>
      <c r="Q1571" s="12" t="str">
        <f>IF(I1571=0,"Never Recharged",INDEX(RFM_Method!$C$32:$G$36,6-K1571,P1571))</f>
        <v>New Customers</v>
      </c>
      <c r="R1571" s="39">
        <f>SUMIFS(Raw_DataUsage!$D$2:$D$5001,Raw_DataUsage!$B$2:$B$5001,A1571)/1024</f>
        <v>4.7324511718749998</v>
      </c>
      <c r="S1571" s="40">
        <f>SUMIFS(Raw_Calls!$D$2:$D$5001,Raw_Calls!$B$2:$B$5001,A1571)/60</f>
        <v>84</v>
      </c>
      <c r="T1571" s="38" t="str">
        <f>IF(COUNTIFS(Raw_Subscriptions!$B$2:$B$3001,A1571,Raw_Subscriptions!$F$2:$F$3001,"Active")&gt;0,"Yes","No")</f>
        <v>Yes</v>
      </c>
    </row>
    <row r="1572" spans="1:20" x14ac:dyDescent="0.3">
      <c r="A1572" s="13" t="str">
        <f>Raw_Customers!A1569</f>
        <v>C001568</v>
      </c>
      <c r="B1572" s="13" t="str">
        <f>Raw_Customers!B1569</f>
        <v>Pooja Patel</v>
      </c>
      <c r="C1572" s="13" t="str">
        <f>Raw_Customers!E1569</f>
        <v>Hyderabad</v>
      </c>
      <c r="D1572" s="13" t="str">
        <f>Raw_Customers!F1569</f>
        <v>Andhra Pradesh</v>
      </c>
      <c r="E1572" s="13" t="str">
        <f>Raw_Customers!H1569</f>
        <v>Active</v>
      </c>
      <c r="F1572" s="35">
        <f>Raw_Customers!G1569</f>
        <v>44319</v>
      </c>
      <c r="G1572" s="36">
        <f>IF(I1572=0,"",INT(_xlfn.MAXIFS(Raw_Recharges!$D$2:$D$3001,Raw_Recharges!$B$2:$B$3001,A1572)))</f>
        <v>45977</v>
      </c>
      <c r="H1572" s="12">
        <f>IF(I1572=0,"",RFM_Method!$C$5-G1572)</f>
        <v>77</v>
      </c>
      <c r="I1572" s="12">
        <f>COUNTIFS(Raw_Recharges!$B$2:$B$3001,A1572)</f>
        <v>4</v>
      </c>
      <c r="J1572" s="37">
        <f>IF(I1572=0,"",SUMIFS(Raw_Recharges!$E$2:$E$3001,Raw_Recharges!$B$2:$B$3001,A1572))</f>
        <v>3926</v>
      </c>
      <c r="K1572" s="38">
        <f>IF(I1572=0,0,IF(H1572&lt;=RFM_Method!$C$22,5,IF(H1572&lt;=RFM_Method!$C$23,4,IF(H1572&lt;=RFM_Method!$C$24,3,IF(H1572&lt;=RFM_Method!$C$25,2,1)))))</f>
        <v>4</v>
      </c>
      <c r="L1572" s="38">
        <f>IF(I1572=0,0,IF(I1572&gt;=RFM_Method!$E$22,5,IF(I1572&gt;=RFM_Method!$E$23,4,IF(I1572&gt;=RFM_Method!$E$24,3,IF(I1572&gt;=RFM_Method!$E$25,2,1)))))</f>
        <v>4</v>
      </c>
      <c r="M1572" s="38">
        <f>IF(I1572=0,0,IF(J1572&gt;=RFM_Method!$D$25,5,IF(J1572&gt;=RFM_Method!$D$24,4,IF(J1572&gt;=RFM_Method!$D$23,3,IF(J1572&gt;=RFM_Method!$D$22,2,1)))))</f>
        <v>5</v>
      </c>
      <c r="N1572" s="38" t="str">
        <f t="shared" si="72"/>
        <v>445</v>
      </c>
      <c r="O1572" s="38">
        <f t="shared" si="73"/>
        <v>13</v>
      </c>
      <c r="P1572" s="38">
        <f t="shared" si="74"/>
        <v>5</v>
      </c>
      <c r="Q1572" s="12" t="str">
        <f>IF(I1572=0,"Never Recharged",INDEX(RFM_Method!$C$32:$G$36,6-K1572,P1572))</f>
        <v>Champions</v>
      </c>
      <c r="R1572" s="39">
        <f>SUMIFS(Raw_DataUsage!$D$2:$D$5001,Raw_DataUsage!$B$2:$B$5001,A1572)/1024</f>
        <v>4.5087207031250003</v>
      </c>
      <c r="S1572" s="40">
        <f>SUMIFS(Raw_Calls!$D$2:$D$5001,Raw_Calls!$B$2:$B$5001,A1572)/60</f>
        <v>125.4</v>
      </c>
      <c r="T1572" s="38" t="str">
        <f>IF(COUNTIFS(Raw_Subscriptions!$B$2:$B$3001,A1572,Raw_Subscriptions!$F$2:$F$3001,"Active")&gt;0,"Yes","No")</f>
        <v>Yes</v>
      </c>
    </row>
    <row r="1573" spans="1:20" x14ac:dyDescent="0.3">
      <c r="A1573" s="13" t="str">
        <f>Raw_Customers!A1570</f>
        <v>C001569</v>
      </c>
      <c r="B1573" s="13" t="str">
        <f>Raw_Customers!B1570</f>
        <v>Suresh Reddy</v>
      </c>
      <c r="C1573" s="13" t="str">
        <f>Raw_Customers!E1570</f>
        <v>Bangalore</v>
      </c>
      <c r="D1573" s="13" t="str">
        <f>Raw_Customers!F1570</f>
        <v>UP East</v>
      </c>
      <c r="E1573" s="13" t="str">
        <f>Raw_Customers!H1570</f>
        <v>Active</v>
      </c>
      <c r="F1573" s="35">
        <f>Raw_Customers!G1570</f>
        <v>44970</v>
      </c>
      <c r="G1573" s="36">
        <f>IF(I1573=0,"",INT(_xlfn.MAXIFS(Raw_Recharges!$D$2:$D$3001,Raw_Recharges!$B$2:$B$3001,A1573)))</f>
        <v>45758</v>
      </c>
      <c r="H1573" s="12">
        <f>IF(I1573=0,"",RFM_Method!$C$5-G1573)</f>
        <v>296</v>
      </c>
      <c r="I1573" s="12">
        <f>COUNTIFS(Raw_Recharges!$B$2:$B$3001,A1573)</f>
        <v>1</v>
      </c>
      <c r="J1573" s="37">
        <f>IF(I1573=0,"",SUMIFS(Raw_Recharges!$E$2:$E$3001,Raw_Recharges!$B$2:$B$3001,A1573))</f>
        <v>99</v>
      </c>
      <c r="K1573" s="38">
        <f>IF(I1573=0,0,IF(H1573&lt;=RFM_Method!$C$22,5,IF(H1573&lt;=RFM_Method!$C$23,4,IF(H1573&lt;=RFM_Method!$C$24,3,IF(H1573&lt;=RFM_Method!$C$25,2,1)))))</f>
        <v>1</v>
      </c>
      <c r="L1573" s="38">
        <f>IF(I1573=0,0,IF(I1573&gt;=RFM_Method!$E$22,5,IF(I1573&gt;=RFM_Method!$E$23,4,IF(I1573&gt;=RFM_Method!$E$24,3,IF(I1573&gt;=RFM_Method!$E$25,2,1)))))</f>
        <v>1</v>
      </c>
      <c r="M1573" s="38">
        <f>IF(I1573=0,0,IF(J1573&gt;=RFM_Method!$D$25,5,IF(J1573&gt;=RFM_Method!$D$24,4,IF(J1573&gt;=RFM_Method!$D$23,3,IF(J1573&gt;=RFM_Method!$D$22,2,1)))))</f>
        <v>1</v>
      </c>
      <c r="N1573" s="38" t="str">
        <f t="shared" si="72"/>
        <v>111</v>
      </c>
      <c r="O1573" s="38">
        <f t="shared" si="73"/>
        <v>3</v>
      </c>
      <c r="P1573" s="38">
        <f t="shared" si="74"/>
        <v>1</v>
      </c>
      <c r="Q1573" s="12" t="str">
        <f>IF(I1573=0,"Never Recharged",INDEX(RFM_Method!$C$32:$G$36,6-K1573,P1573))</f>
        <v>Lost</v>
      </c>
      <c r="R1573" s="39">
        <f>SUMIFS(Raw_DataUsage!$D$2:$D$5001,Raw_DataUsage!$B$2:$B$5001,A1573)/1024</f>
        <v>0.641357421875</v>
      </c>
      <c r="S1573" s="40">
        <f>SUMIFS(Raw_Calls!$D$2:$D$5001,Raw_Calls!$B$2:$B$5001,A1573)/60</f>
        <v>124.7</v>
      </c>
      <c r="T1573" s="38" t="str">
        <f>IF(COUNTIFS(Raw_Subscriptions!$B$2:$B$3001,A1573,Raw_Subscriptions!$F$2:$F$3001,"Active")&gt;0,"Yes","No")</f>
        <v>Yes</v>
      </c>
    </row>
    <row r="1574" spans="1:20" x14ac:dyDescent="0.3">
      <c r="A1574" s="13" t="str">
        <f>Raw_Customers!A1571</f>
        <v>C001570</v>
      </c>
      <c r="B1574" s="13" t="str">
        <f>Raw_Customers!B1571</f>
        <v>Raj Yadav</v>
      </c>
      <c r="C1574" s="13" t="str">
        <f>Raw_Customers!E1571</f>
        <v>Delhi</v>
      </c>
      <c r="D1574" s="13" t="str">
        <f>Raw_Customers!F1571</f>
        <v>West Bengal</v>
      </c>
      <c r="E1574" s="13" t="str">
        <f>Raw_Customers!H1571</f>
        <v>Active</v>
      </c>
      <c r="F1574" s="35">
        <f>Raw_Customers!G1571</f>
        <v>44082</v>
      </c>
      <c r="G1574" s="36">
        <f>IF(I1574=0,"",INT(_xlfn.MAXIFS(Raw_Recharges!$D$2:$D$3001,Raw_Recharges!$B$2:$B$3001,A1574)))</f>
        <v>45975</v>
      </c>
      <c r="H1574" s="12">
        <f>IF(I1574=0,"",RFM_Method!$C$5-G1574)</f>
        <v>79</v>
      </c>
      <c r="I1574" s="12">
        <f>COUNTIFS(Raw_Recharges!$B$2:$B$3001,A1574)</f>
        <v>2</v>
      </c>
      <c r="J1574" s="37">
        <f>IF(I1574=0,"",SUMIFS(Raw_Recharges!$E$2:$E$3001,Raw_Recharges!$B$2:$B$3001,A1574))</f>
        <v>648</v>
      </c>
      <c r="K1574" s="38">
        <f>IF(I1574=0,0,IF(H1574&lt;=RFM_Method!$C$22,5,IF(H1574&lt;=RFM_Method!$C$23,4,IF(H1574&lt;=RFM_Method!$C$24,3,IF(H1574&lt;=RFM_Method!$C$25,2,1)))))</f>
        <v>4</v>
      </c>
      <c r="L1574" s="38">
        <f>IF(I1574=0,0,IF(I1574&gt;=RFM_Method!$E$22,5,IF(I1574&gt;=RFM_Method!$E$23,4,IF(I1574&gt;=RFM_Method!$E$24,3,IF(I1574&gt;=RFM_Method!$E$25,2,1)))))</f>
        <v>2</v>
      </c>
      <c r="M1574" s="38">
        <f>IF(I1574=0,0,IF(J1574&gt;=RFM_Method!$D$25,5,IF(J1574&gt;=RFM_Method!$D$24,4,IF(J1574&gt;=RFM_Method!$D$23,3,IF(J1574&gt;=RFM_Method!$D$22,2,1)))))</f>
        <v>2</v>
      </c>
      <c r="N1574" s="38" t="str">
        <f t="shared" si="72"/>
        <v>422</v>
      </c>
      <c r="O1574" s="38">
        <f t="shared" si="73"/>
        <v>8</v>
      </c>
      <c r="P1574" s="38">
        <f t="shared" si="74"/>
        <v>2</v>
      </c>
      <c r="Q1574" s="12" t="str">
        <f>IF(I1574=0,"Never Recharged",INDEX(RFM_Method!$C$32:$G$36,6-K1574,P1574))</f>
        <v>Potential Loyalist</v>
      </c>
      <c r="R1574" s="39">
        <f>SUMIFS(Raw_DataUsage!$D$2:$D$5001,Raw_DataUsage!$B$2:$B$5001,A1574)/1024</f>
        <v>2.7687011718750001</v>
      </c>
      <c r="S1574" s="40">
        <f>SUMIFS(Raw_Calls!$D$2:$D$5001,Raw_Calls!$B$2:$B$5001,A1574)/60</f>
        <v>12.85</v>
      </c>
      <c r="T1574" s="38" t="str">
        <f>IF(COUNTIFS(Raw_Subscriptions!$B$2:$B$3001,A1574,Raw_Subscriptions!$F$2:$F$3001,"Active")&gt;0,"Yes","No")</f>
        <v>No</v>
      </c>
    </row>
    <row r="1575" spans="1:20" x14ac:dyDescent="0.3">
      <c r="A1575" s="13" t="str">
        <f>Raw_Customers!A1572</f>
        <v>C001571</v>
      </c>
      <c r="B1575" s="13" t="str">
        <f>Raw_Customers!B1572</f>
        <v>Raj Mishra</v>
      </c>
      <c r="C1575" s="13" t="str">
        <f>Raw_Customers!E1572</f>
        <v>Delhi</v>
      </c>
      <c r="D1575" s="13" t="str">
        <f>Raw_Customers!F1572</f>
        <v>Mumbai</v>
      </c>
      <c r="E1575" s="13" t="str">
        <f>Raw_Customers!H1572</f>
        <v>Active</v>
      </c>
      <c r="F1575" s="35">
        <f>Raw_Customers!G1572</f>
        <v>45109</v>
      </c>
      <c r="G1575" s="36">
        <f>IF(I1575=0,"",INT(_xlfn.MAXIFS(Raw_Recharges!$D$2:$D$3001,Raw_Recharges!$B$2:$B$3001,A1575)))</f>
        <v>45880</v>
      </c>
      <c r="H1575" s="12">
        <f>IF(I1575=0,"",RFM_Method!$C$5-G1575)</f>
        <v>174</v>
      </c>
      <c r="I1575" s="12">
        <f>COUNTIFS(Raw_Recharges!$B$2:$B$3001,A1575)</f>
        <v>1</v>
      </c>
      <c r="J1575" s="37">
        <f>IF(I1575=0,"",SUMIFS(Raw_Recharges!$E$2:$E$3001,Raw_Recharges!$B$2:$B$3001,A1575))</f>
        <v>499</v>
      </c>
      <c r="K1575" s="38">
        <f>IF(I1575=0,0,IF(H1575&lt;=RFM_Method!$C$22,5,IF(H1575&lt;=RFM_Method!$C$23,4,IF(H1575&lt;=RFM_Method!$C$24,3,IF(H1575&lt;=RFM_Method!$C$25,2,1)))))</f>
        <v>2</v>
      </c>
      <c r="L1575" s="38">
        <f>IF(I1575=0,0,IF(I1575&gt;=RFM_Method!$E$22,5,IF(I1575&gt;=RFM_Method!$E$23,4,IF(I1575&gt;=RFM_Method!$E$24,3,IF(I1575&gt;=RFM_Method!$E$25,2,1)))))</f>
        <v>1</v>
      </c>
      <c r="M1575" s="38">
        <f>IF(I1575=0,0,IF(J1575&gt;=RFM_Method!$D$25,5,IF(J1575&gt;=RFM_Method!$D$24,4,IF(J1575&gt;=RFM_Method!$D$23,3,IF(J1575&gt;=RFM_Method!$D$22,2,1)))))</f>
        <v>2</v>
      </c>
      <c r="N1575" s="38" t="str">
        <f t="shared" si="72"/>
        <v>212</v>
      </c>
      <c r="O1575" s="38">
        <f t="shared" si="73"/>
        <v>5</v>
      </c>
      <c r="P1575" s="38">
        <f t="shared" si="74"/>
        <v>2</v>
      </c>
      <c r="Q1575" s="12" t="str">
        <f>IF(I1575=0,"Never Recharged",INDEX(RFM_Method!$C$32:$G$36,6-K1575,P1575))</f>
        <v>About to Sleep</v>
      </c>
      <c r="R1575" s="39">
        <f>SUMIFS(Raw_DataUsage!$D$2:$D$5001,Raw_DataUsage!$B$2:$B$5001,A1575)/1024</f>
        <v>6.1099511718750001</v>
      </c>
      <c r="S1575" s="40">
        <f>SUMIFS(Raw_Calls!$D$2:$D$5001,Raw_Calls!$B$2:$B$5001,A1575)/60</f>
        <v>103.65</v>
      </c>
      <c r="T1575" s="38" t="str">
        <f>IF(COUNTIFS(Raw_Subscriptions!$B$2:$B$3001,A1575,Raw_Subscriptions!$F$2:$F$3001,"Active")&gt;0,"Yes","No")</f>
        <v>No</v>
      </c>
    </row>
    <row r="1576" spans="1:20" x14ac:dyDescent="0.3">
      <c r="A1576" s="13" t="str">
        <f>Raw_Customers!A1573</f>
        <v>C001572</v>
      </c>
      <c r="B1576" s="13" t="str">
        <f>Raw_Customers!B1573</f>
        <v>Amit Khan</v>
      </c>
      <c r="C1576" s="13" t="str">
        <f>Raw_Customers!E1573</f>
        <v>Hyderabad</v>
      </c>
      <c r="D1576" s="13" t="str">
        <f>Raw_Customers!F1573</f>
        <v>Delhi NCR</v>
      </c>
      <c r="E1576" s="13" t="str">
        <f>Raw_Customers!H1573</f>
        <v>Active</v>
      </c>
      <c r="F1576" s="35">
        <f>Raw_Customers!G1573</f>
        <v>45848</v>
      </c>
      <c r="G1576" s="36">
        <f>IF(I1576=0,"",INT(_xlfn.MAXIFS(Raw_Recharges!$D$2:$D$3001,Raw_Recharges!$B$2:$B$3001,A1576)))</f>
        <v>45725</v>
      </c>
      <c r="H1576" s="12">
        <f>IF(I1576=0,"",RFM_Method!$C$5-G1576)</f>
        <v>329</v>
      </c>
      <c r="I1576" s="12">
        <f>COUNTIFS(Raw_Recharges!$B$2:$B$3001,A1576)</f>
        <v>1</v>
      </c>
      <c r="J1576" s="37">
        <f>IF(I1576=0,"",SUMIFS(Raw_Recharges!$E$2:$E$3001,Raw_Recharges!$B$2:$B$3001,A1576))</f>
        <v>2999</v>
      </c>
      <c r="K1576" s="38">
        <f>IF(I1576=0,0,IF(H1576&lt;=RFM_Method!$C$22,5,IF(H1576&lt;=RFM_Method!$C$23,4,IF(H1576&lt;=RFM_Method!$C$24,3,IF(H1576&lt;=RFM_Method!$C$25,2,1)))))</f>
        <v>1</v>
      </c>
      <c r="L1576" s="38">
        <f>IF(I1576=0,0,IF(I1576&gt;=RFM_Method!$E$22,5,IF(I1576&gt;=RFM_Method!$E$23,4,IF(I1576&gt;=RFM_Method!$E$24,3,IF(I1576&gt;=RFM_Method!$E$25,2,1)))))</f>
        <v>1</v>
      </c>
      <c r="M1576" s="38">
        <f>IF(I1576=0,0,IF(J1576&gt;=RFM_Method!$D$25,5,IF(J1576&gt;=RFM_Method!$D$24,4,IF(J1576&gt;=RFM_Method!$D$23,3,IF(J1576&gt;=RFM_Method!$D$22,2,1)))))</f>
        <v>5</v>
      </c>
      <c r="N1576" s="38" t="str">
        <f t="shared" si="72"/>
        <v>115</v>
      </c>
      <c r="O1576" s="38">
        <f t="shared" si="73"/>
        <v>7</v>
      </c>
      <c r="P1576" s="38">
        <f t="shared" si="74"/>
        <v>3</v>
      </c>
      <c r="Q1576" s="12" t="str">
        <f>IF(I1576=0,"Never Recharged",INDEX(RFM_Method!$C$32:$G$36,6-K1576,P1576))</f>
        <v>At Risk</v>
      </c>
      <c r="R1576" s="39">
        <f>SUMIFS(Raw_DataUsage!$D$2:$D$5001,Raw_DataUsage!$B$2:$B$5001,A1576)/1024</f>
        <v>0.65476562500000002</v>
      </c>
      <c r="S1576" s="40">
        <f>SUMIFS(Raw_Calls!$D$2:$D$5001,Raw_Calls!$B$2:$B$5001,A1576)/60</f>
        <v>49.483333333333334</v>
      </c>
      <c r="T1576" s="38" t="str">
        <f>IF(COUNTIFS(Raw_Subscriptions!$B$2:$B$3001,A1576,Raw_Subscriptions!$F$2:$F$3001,"Active")&gt;0,"Yes","No")</f>
        <v>No</v>
      </c>
    </row>
    <row r="1577" spans="1:20" x14ac:dyDescent="0.3">
      <c r="A1577" s="13" t="str">
        <f>Raw_Customers!A1574</f>
        <v>C001573</v>
      </c>
      <c r="B1577" s="13" t="str">
        <f>Raw_Customers!B1574</f>
        <v>Suresh Khan</v>
      </c>
      <c r="C1577" s="13" t="str">
        <f>Raw_Customers!E1574</f>
        <v>Pune</v>
      </c>
      <c r="D1577" s="13" t="str">
        <f>Raw_Customers!F1574</f>
        <v>Punjab</v>
      </c>
      <c r="E1577" s="13" t="str">
        <f>Raw_Customers!H1574</f>
        <v>Active</v>
      </c>
      <c r="F1577" s="35">
        <f>Raw_Customers!G1574</f>
        <v>44275</v>
      </c>
      <c r="G1577" s="36">
        <f>IF(I1577=0,"",INT(_xlfn.MAXIFS(Raw_Recharges!$D$2:$D$3001,Raw_Recharges!$B$2:$B$3001,A1577)))</f>
        <v>45857</v>
      </c>
      <c r="H1577" s="12">
        <f>IF(I1577=0,"",RFM_Method!$C$5-G1577)</f>
        <v>197</v>
      </c>
      <c r="I1577" s="12">
        <f>COUNTIFS(Raw_Recharges!$B$2:$B$3001,A1577)</f>
        <v>1</v>
      </c>
      <c r="J1577" s="37">
        <f>IF(I1577=0,"",SUMIFS(Raw_Recharges!$E$2:$E$3001,Raw_Recharges!$B$2:$B$3001,A1577))</f>
        <v>148</v>
      </c>
      <c r="K1577" s="38">
        <f>IF(I1577=0,0,IF(H1577&lt;=RFM_Method!$C$22,5,IF(H1577&lt;=RFM_Method!$C$23,4,IF(H1577&lt;=RFM_Method!$C$24,3,IF(H1577&lt;=RFM_Method!$C$25,2,1)))))</f>
        <v>2</v>
      </c>
      <c r="L1577" s="38">
        <f>IF(I1577=0,0,IF(I1577&gt;=RFM_Method!$E$22,5,IF(I1577&gt;=RFM_Method!$E$23,4,IF(I1577&gt;=RFM_Method!$E$24,3,IF(I1577&gt;=RFM_Method!$E$25,2,1)))))</f>
        <v>1</v>
      </c>
      <c r="M1577" s="38">
        <f>IF(I1577=0,0,IF(J1577&gt;=RFM_Method!$D$25,5,IF(J1577&gt;=RFM_Method!$D$24,4,IF(J1577&gt;=RFM_Method!$D$23,3,IF(J1577&gt;=RFM_Method!$D$22,2,1)))))</f>
        <v>1</v>
      </c>
      <c r="N1577" s="38" t="str">
        <f t="shared" si="72"/>
        <v>211</v>
      </c>
      <c r="O1577" s="38">
        <f t="shared" si="73"/>
        <v>4</v>
      </c>
      <c r="P1577" s="38">
        <f t="shared" si="74"/>
        <v>1</v>
      </c>
      <c r="Q1577" s="12" t="str">
        <f>IF(I1577=0,"Never Recharged",INDEX(RFM_Method!$C$32:$G$36,6-K1577,P1577))</f>
        <v>Hibernating</v>
      </c>
      <c r="R1577" s="39">
        <f>SUMIFS(Raw_DataUsage!$D$2:$D$5001,Raw_DataUsage!$B$2:$B$5001,A1577)/1024</f>
        <v>4.9736425781250002</v>
      </c>
      <c r="S1577" s="40">
        <f>SUMIFS(Raw_Calls!$D$2:$D$5001,Raw_Calls!$B$2:$B$5001,A1577)/60</f>
        <v>89.7</v>
      </c>
      <c r="T1577" s="38" t="str">
        <f>IF(COUNTIFS(Raw_Subscriptions!$B$2:$B$3001,A1577,Raw_Subscriptions!$F$2:$F$3001,"Active")&gt;0,"Yes","No")</f>
        <v>No</v>
      </c>
    </row>
    <row r="1578" spans="1:20" x14ac:dyDescent="0.3">
      <c r="A1578" s="13" t="str">
        <f>Raw_Customers!A1575</f>
        <v>C001574</v>
      </c>
      <c r="B1578" s="13" t="str">
        <f>Raw_Customers!B1575</f>
        <v>Anita Jha</v>
      </c>
      <c r="C1578" s="13" t="str">
        <f>Raw_Customers!E1575</f>
        <v>Chennai</v>
      </c>
      <c r="D1578" s="13" t="str">
        <f>Raw_Customers!F1575</f>
        <v>Maharashtra</v>
      </c>
      <c r="E1578" s="13" t="str">
        <f>Raw_Customers!H1575</f>
        <v>Active</v>
      </c>
      <c r="F1578" s="35">
        <f>Raw_Customers!G1575</f>
        <v>45283</v>
      </c>
      <c r="G1578" s="36">
        <f>IF(I1578=0,"",INT(_xlfn.MAXIFS(Raw_Recharges!$D$2:$D$3001,Raw_Recharges!$B$2:$B$3001,A1578)))</f>
        <v>45844</v>
      </c>
      <c r="H1578" s="12">
        <f>IF(I1578=0,"",RFM_Method!$C$5-G1578)</f>
        <v>210</v>
      </c>
      <c r="I1578" s="12">
        <f>COUNTIFS(Raw_Recharges!$B$2:$B$3001,A1578)</f>
        <v>1</v>
      </c>
      <c r="J1578" s="37">
        <f>IF(I1578=0,"",SUMIFS(Raw_Recharges!$E$2:$E$3001,Raw_Recharges!$B$2:$B$3001,A1578))</f>
        <v>479</v>
      </c>
      <c r="K1578" s="38">
        <f>IF(I1578=0,0,IF(H1578&lt;=RFM_Method!$C$22,5,IF(H1578&lt;=RFM_Method!$C$23,4,IF(H1578&lt;=RFM_Method!$C$24,3,IF(H1578&lt;=RFM_Method!$C$25,2,1)))))</f>
        <v>2</v>
      </c>
      <c r="L1578" s="38">
        <f>IF(I1578=0,0,IF(I1578&gt;=RFM_Method!$E$22,5,IF(I1578&gt;=RFM_Method!$E$23,4,IF(I1578&gt;=RFM_Method!$E$24,3,IF(I1578&gt;=RFM_Method!$E$25,2,1)))))</f>
        <v>1</v>
      </c>
      <c r="M1578" s="38">
        <f>IF(I1578=0,0,IF(J1578&gt;=RFM_Method!$D$25,5,IF(J1578&gt;=RFM_Method!$D$24,4,IF(J1578&gt;=RFM_Method!$D$23,3,IF(J1578&gt;=RFM_Method!$D$22,2,1)))))</f>
        <v>2</v>
      </c>
      <c r="N1578" s="38" t="str">
        <f t="shared" si="72"/>
        <v>212</v>
      </c>
      <c r="O1578" s="38">
        <f t="shared" si="73"/>
        <v>5</v>
      </c>
      <c r="P1578" s="38">
        <f t="shared" si="74"/>
        <v>2</v>
      </c>
      <c r="Q1578" s="12" t="str">
        <f>IF(I1578=0,"Never Recharged",INDEX(RFM_Method!$C$32:$G$36,6-K1578,P1578))</f>
        <v>About to Sleep</v>
      </c>
      <c r="R1578" s="39">
        <f>SUMIFS(Raw_DataUsage!$D$2:$D$5001,Raw_DataUsage!$B$2:$B$5001,A1578)/1024</f>
        <v>0.80833007812500002</v>
      </c>
      <c r="S1578" s="40">
        <f>SUMIFS(Raw_Calls!$D$2:$D$5001,Raw_Calls!$B$2:$B$5001,A1578)/60</f>
        <v>9.4666666666666668</v>
      </c>
      <c r="T1578" s="38" t="str">
        <f>IF(COUNTIFS(Raw_Subscriptions!$B$2:$B$3001,A1578,Raw_Subscriptions!$F$2:$F$3001,"Active")&gt;0,"Yes","No")</f>
        <v>No</v>
      </c>
    </row>
    <row r="1579" spans="1:20" x14ac:dyDescent="0.3">
      <c r="A1579" s="13" t="str">
        <f>Raw_Customers!A1576</f>
        <v>C001575</v>
      </c>
      <c r="B1579" s="13" t="str">
        <f>Raw_Customers!B1576</f>
        <v>Vikram Yadav</v>
      </c>
      <c r="C1579" s="13" t="str">
        <f>Raw_Customers!E1576</f>
        <v>Delhi</v>
      </c>
      <c r="D1579" s="13" t="str">
        <f>Raw_Customers!F1576</f>
        <v>Andhra Pradesh</v>
      </c>
      <c r="E1579" s="13" t="str">
        <f>Raw_Customers!H1576</f>
        <v>Active</v>
      </c>
      <c r="F1579" s="35">
        <f>Raw_Customers!G1576</f>
        <v>44364</v>
      </c>
      <c r="G1579" s="36" t="str">
        <f>IF(I1579=0,"",INT(_xlfn.MAXIFS(Raw_Recharges!$D$2:$D$3001,Raw_Recharges!$B$2:$B$3001,A1579)))</f>
        <v/>
      </c>
      <c r="H1579" s="12" t="str">
        <f>IF(I1579=0,"",RFM_Method!$C$5-G1579)</f>
        <v/>
      </c>
      <c r="I1579" s="12">
        <f>COUNTIFS(Raw_Recharges!$B$2:$B$3001,A1579)</f>
        <v>0</v>
      </c>
      <c r="J1579" s="37" t="str">
        <f>IF(I1579=0,"",SUMIFS(Raw_Recharges!$E$2:$E$3001,Raw_Recharges!$B$2:$B$3001,A1579))</f>
        <v/>
      </c>
      <c r="K1579" s="38">
        <f>IF(I1579=0,0,IF(H1579&lt;=RFM_Method!$C$22,5,IF(H1579&lt;=RFM_Method!$C$23,4,IF(H1579&lt;=RFM_Method!$C$24,3,IF(H1579&lt;=RFM_Method!$C$25,2,1)))))</f>
        <v>0</v>
      </c>
      <c r="L1579" s="38">
        <f>IF(I1579=0,0,IF(I1579&gt;=RFM_Method!$E$22,5,IF(I1579&gt;=RFM_Method!$E$23,4,IF(I1579&gt;=RFM_Method!$E$24,3,IF(I1579&gt;=RFM_Method!$E$25,2,1)))))</f>
        <v>0</v>
      </c>
      <c r="M1579" s="38">
        <f>IF(I1579=0,0,IF(J1579&gt;=RFM_Method!$D$25,5,IF(J1579&gt;=RFM_Method!$D$24,4,IF(J1579&gt;=RFM_Method!$D$23,3,IF(J1579&gt;=RFM_Method!$D$22,2,1)))))</f>
        <v>0</v>
      </c>
      <c r="N1579" s="38" t="str">
        <f t="shared" si="72"/>
        <v>000</v>
      </c>
      <c r="O1579" s="38">
        <f t="shared" si="73"/>
        <v>0</v>
      </c>
      <c r="P1579" s="38">
        <f t="shared" si="74"/>
        <v>0</v>
      </c>
      <c r="Q1579" s="12" t="str">
        <f>IF(I1579=0,"Never Recharged",INDEX(RFM_Method!$C$32:$G$36,6-K1579,P1579))</f>
        <v>Never Recharged</v>
      </c>
      <c r="R1579" s="39">
        <f>SUMIFS(Raw_DataUsage!$D$2:$D$5001,Raw_DataUsage!$B$2:$B$5001,A1579)/1024</f>
        <v>0</v>
      </c>
      <c r="S1579" s="40">
        <f>SUMIFS(Raw_Calls!$D$2:$D$5001,Raw_Calls!$B$2:$B$5001,A1579)/60</f>
        <v>112.96666666666667</v>
      </c>
      <c r="T1579" s="38" t="str">
        <f>IF(COUNTIFS(Raw_Subscriptions!$B$2:$B$3001,A1579,Raw_Subscriptions!$F$2:$F$3001,"Active")&gt;0,"Yes","No")</f>
        <v>No</v>
      </c>
    </row>
    <row r="1580" spans="1:20" x14ac:dyDescent="0.3">
      <c r="A1580" s="13" t="str">
        <f>Raw_Customers!A1577</f>
        <v>C001576</v>
      </c>
      <c r="B1580" s="13" t="str">
        <f>Raw_Customers!B1577</f>
        <v>Suresh Patel</v>
      </c>
      <c r="C1580" s="13" t="str">
        <f>Raw_Customers!E1577</f>
        <v>Mumbai</v>
      </c>
      <c r="D1580" s="13" t="str">
        <f>Raw_Customers!F1577</f>
        <v>Maharashtra</v>
      </c>
      <c r="E1580" s="13" t="str">
        <f>Raw_Customers!H1577</f>
        <v>Active</v>
      </c>
      <c r="F1580" s="35">
        <f>Raw_Customers!G1577</f>
        <v>45857</v>
      </c>
      <c r="G1580" s="36">
        <f>IF(I1580=0,"",INT(_xlfn.MAXIFS(Raw_Recharges!$D$2:$D$3001,Raw_Recharges!$B$2:$B$3001,A1580)))</f>
        <v>45801</v>
      </c>
      <c r="H1580" s="12">
        <f>IF(I1580=0,"",RFM_Method!$C$5-G1580)</f>
        <v>253</v>
      </c>
      <c r="I1580" s="12">
        <f>COUNTIFS(Raw_Recharges!$B$2:$B$3001,A1580)</f>
        <v>1</v>
      </c>
      <c r="J1580" s="37">
        <f>IF(I1580=0,"",SUMIFS(Raw_Recharges!$E$2:$E$3001,Raw_Recharges!$B$2:$B$3001,A1580))</f>
        <v>99</v>
      </c>
      <c r="K1580" s="38">
        <f>IF(I1580=0,0,IF(H1580&lt;=RFM_Method!$C$22,5,IF(H1580&lt;=RFM_Method!$C$23,4,IF(H1580&lt;=RFM_Method!$C$24,3,IF(H1580&lt;=RFM_Method!$C$25,2,1)))))</f>
        <v>1</v>
      </c>
      <c r="L1580" s="38">
        <f>IF(I1580=0,0,IF(I1580&gt;=RFM_Method!$E$22,5,IF(I1580&gt;=RFM_Method!$E$23,4,IF(I1580&gt;=RFM_Method!$E$24,3,IF(I1580&gt;=RFM_Method!$E$25,2,1)))))</f>
        <v>1</v>
      </c>
      <c r="M1580" s="38">
        <f>IF(I1580=0,0,IF(J1580&gt;=RFM_Method!$D$25,5,IF(J1580&gt;=RFM_Method!$D$24,4,IF(J1580&gt;=RFM_Method!$D$23,3,IF(J1580&gt;=RFM_Method!$D$22,2,1)))))</f>
        <v>1</v>
      </c>
      <c r="N1580" s="38" t="str">
        <f t="shared" si="72"/>
        <v>111</v>
      </c>
      <c r="O1580" s="38">
        <f t="shared" si="73"/>
        <v>3</v>
      </c>
      <c r="P1580" s="38">
        <f t="shared" si="74"/>
        <v>1</v>
      </c>
      <c r="Q1580" s="12" t="str">
        <f>IF(I1580=0,"Never Recharged",INDEX(RFM_Method!$C$32:$G$36,6-K1580,P1580))</f>
        <v>Lost</v>
      </c>
      <c r="R1580" s="39">
        <f>SUMIFS(Raw_DataUsage!$D$2:$D$5001,Raw_DataUsage!$B$2:$B$5001,A1580)/1024</f>
        <v>3.8133300781250004</v>
      </c>
      <c r="S1580" s="40">
        <f>SUMIFS(Raw_Calls!$D$2:$D$5001,Raw_Calls!$B$2:$B$5001,A1580)/60</f>
        <v>58.333333333333336</v>
      </c>
      <c r="T1580" s="38" t="str">
        <f>IF(COUNTIFS(Raw_Subscriptions!$B$2:$B$3001,A1580,Raw_Subscriptions!$F$2:$F$3001,"Active")&gt;0,"Yes","No")</f>
        <v>No</v>
      </c>
    </row>
    <row r="1581" spans="1:20" x14ac:dyDescent="0.3">
      <c r="A1581" s="13" t="str">
        <f>Raw_Customers!A1578</f>
        <v>C001577</v>
      </c>
      <c r="B1581" s="13" t="str">
        <f>Raw_Customers!B1578</f>
        <v>Amit Yadav</v>
      </c>
      <c r="C1581" s="13" t="str">
        <f>Raw_Customers!E1578</f>
        <v>Chennai</v>
      </c>
      <c r="D1581" s="13" t="str">
        <f>Raw_Customers!F1578</f>
        <v>UP West</v>
      </c>
      <c r="E1581" s="13" t="str">
        <f>Raw_Customers!H1578</f>
        <v>Active</v>
      </c>
      <c r="F1581" s="35">
        <f>Raw_Customers!G1578</f>
        <v>45976</v>
      </c>
      <c r="G1581" s="36" t="str">
        <f>IF(I1581=0,"",INT(_xlfn.MAXIFS(Raw_Recharges!$D$2:$D$3001,Raw_Recharges!$B$2:$B$3001,A1581)))</f>
        <v/>
      </c>
      <c r="H1581" s="12" t="str">
        <f>IF(I1581=0,"",RFM_Method!$C$5-G1581)</f>
        <v/>
      </c>
      <c r="I1581" s="12">
        <f>COUNTIFS(Raw_Recharges!$B$2:$B$3001,A1581)</f>
        <v>0</v>
      </c>
      <c r="J1581" s="37" t="str">
        <f>IF(I1581=0,"",SUMIFS(Raw_Recharges!$E$2:$E$3001,Raw_Recharges!$B$2:$B$3001,A1581))</f>
        <v/>
      </c>
      <c r="K1581" s="38">
        <f>IF(I1581=0,0,IF(H1581&lt;=RFM_Method!$C$22,5,IF(H1581&lt;=RFM_Method!$C$23,4,IF(H1581&lt;=RFM_Method!$C$24,3,IF(H1581&lt;=RFM_Method!$C$25,2,1)))))</f>
        <v>0</v>
      </c>
      <c r="L1581" s="38">
        <f>IF(I1581=0,0,IF(I1581&gt;=RFM_Method!$E$22,5,IF(I1581&gt;=RFM_Method!$E$23,4,IF(I1581&gt;=RFM_Method!$E$24,3,IF(I1581&gt;=RFM_Method!$E$25,2,1)))))</f>
        <v>0</v>
      </c>
      <c r="M1581" s="38">
        <f>IF(I1581=0,0,IF(J1581&gt;=RFM_Method!$D$25,5,IF(J1581&gt;=RFM_Method!$D$24,4,IF(J1581&gt;=RFM_Method!$D$23,3,IF(J1581&gt;=RFM_Method!$D$22,2,1)))))</f>
        <v>0</v>
      </c>
      <c r="N1581" s="38" t="str">
        <f t="shared" si="72"/>
        <v>000</v>
      </c>
      <c r="O1581" s="38">
        <f t="shared" si="73"/>
        <v>0</v>
      </c>
      <c r="P1581" s="38">
        <f t="shared" si="74"/>
        <v>0</v>
      </c>
      <c r="Q1581" s="12" t="str">
        <f>IF(I1581=0,"Never Recharged",INDEX(RFM_Method!$C$32:$G$36,6-K1581,P1581))</f>
        <v>Never Recharged</v>
      </c>
      <c r="R1581" s="39">
        <f>SUMIFS(Raw_DataUsage!$D$2:$D$5001,Raw_DataUsage!$B$2:$B$5001,A1581)/1024</f>
        <v>1.7760253906250001</v>
      </c>
      <c r="S1581" s="40">
        <f>SUMIFS(Raw_Calls!$D$2:$D$5001,Raw_Calls!$B$2:$B$5001,A1581)/60</f>
        <v>70.7</v>
      </c>
      <c r="T1581" s="38" t="str">
        <f>IF(COUNTIFS(Raw_Subscriptions!$B$2:$B$3001,A1581,Raw_Subscriptions!$F$2:$F$3001,"Active")&gt;0,"Yes","No")</f>
        <v>No</v>
      </c>
    </row>
    <row r="1582" spans="1:20" x14ac:dyDescent="0.3">
      <c r="A1582" s="13" t="str">
        <f>Raw_Customers!A1579</f>
        <v>C001578</v>
      </c>
      <c r="B1582" s="13" t="str">
        <f>Raw_Customers!B1579</f>
        <v>Suresh Kumar</v>
      </c>
      <c r="C1582" s="13" t="str">
        <f>Raw_Customers!E1579</f>
        <v>Delhi</v>
      </c>
      <c r="D1582" s="13" t="str">
        <f>Raw_Customers!F1579</f>
        <v>Punjab</v>
      </c>
      <c r="E1582" s="13" t="str">
        <f>Raw_Customers!H1579</f>
        <v>Active</v>
      </c>
      <c r="F1582" s="35">
        <f>Raw_Customers!G1579</f>
        <v>45224</v>
      </c>
      <c r="G1582" s="36">
        <f>IF(I1582=0,"",INT(_xlfn.MAXIFS(Raw_Recharges!$D$2:$D$3001,Raw_Recharges!$B$2:$B$3001,A1582)))</f>
        <v>45847</v>
      </c>
      <c r="H1582" s="12">
        <f>IF(I1582=0,"",RFM_Method!$C$5-G1582)</f>
        <v>207</v>
      </c>
      <c r="I1582" s="12">
        <f>COUNTIFS(Raw_Recharges!$B$2:$B$3001,A1582)</f>
        <v>1</v>
      </c>
      <c r="J1582" s="37">
        <f>IF(I1582=0,"",SUMIFS(Raw_Recharges!$E$2:$E$3001,Raw_Recharges!$B$2:$B$3001,A1582))</f>
        <v>666</v>
      </c>
      <c r="K1582" s="38">
        <f>IF(I1582=0,0,IF(H1582&lt;=RFM_Method!$C$22,5,IF(H1582&lt;=RFM_Method!$C$23,4,IF(H1582&lt;=RFM_Method!$C$24,3,IF(H1582&lt;=RFM_Method!$C$25,2,1)))))</f>
        <v>2</v>
      </c>
      <c r="L1582" s="38">
        <f>IF(I1582=0,0,IF(I1582&gt;=RFM_Method!$E$22,5,IF(I1582&gt;=RFM_Method!$E$23,4,IF(I1582&gt;=RFM_Method!$E$24,3,IF(I1582&gt;=RFM_Method!$E$25,2,1)))))</f>
        <v>1</v>
      </c>
      <c r="M1582" s="38">
        <f>IF(I1582=0,0,IF(J1582&gt;=RFM_Method!$D$25,5,IF(J1582&gt;=RFM_Method!$D$24,4,IF(J1582&gt;=RFM_Method!$D$23,3,IF(J1582&gt;=RFM_Method!$D$22,2,1)))))</f>
        <v>3</v>
      </c>
      <c r="N1582" s="38" t="str">
        <f t="shared" si="72"/>
        <v>213</v>
      </c>
      <c r="O1582" s="38">
        <f t="shared" si="73"/>
        <v>6</v>
      </c>
      <c r="P1582" s="38">
        <f t="shared" si="74"/>
        <v>2</v>
      </c>
      <c r="Q1582" s="12" t="str">
        <f>IF(I1582=0,"Never Recharged",INDEX(RFM_Method!$C$32:$G$36,6-K1582,P1582))</f>
        <v>About to Sleep</v>
      </c>
      <c r="R1582" s="39">
        <f>SUMIFS(Raw_DataUsage!$D$2:$D$5001,Raw_DataUsage!$B$2:$B$5001,A1582)/1024</f>
        <v>5.921142578125</v>
      </c>
      <c r="S1582" s="40">
        <f>SUMIFS(Raw_Calls!$D$2:$D$5001,Raw_Calls!$B$2:$B$5001,A1582)/60</f>
        <v>41.116666666666667</v>
      </c>
      <c r="T1582" s="38" t="str">
        <f>IF(COUNTIFS(Raw_Subscriptions!$B$2:$B$3001,A1582,Raw_Subscriptions!$F$2:$F$3001,"Active")&gt;0,"Yes","No")</f>
        <v>No</v>
      </c>
    </row>
    <row r="1583" spans="1:20" x14ac:dyDescent="0.3">
      <c r="A1583" s="13" t="str">
        <f>Raw_Customers!A1580</f>
        <v>C001579</v>
      </c>
      <c r="B1583" s="13" t="str">
        <f>Raw_Customers!B1580</f>
        <v>Raj Kumar</v>
      </c>
      <c r="C1583" s="13" t="str">
        <f>Raw_Customers!E1580</f>
        <v>Delhi</v>
      </c>
      <c r="D1583" s="13" t="str">
        <f>Raw_Customers!F1580</f>
        <v>Tamil Nadu</v>
      </c>
      <c r="E1583" s="13" t="str">
        <f>Raw_Customers!H1580</f>
        <v>Active</v>
      </c>
      <c r="F1583" s="35">
        <f>Raw_Customers!G1580</f>
        <v>45641</v>
      </c>
      <c r="G1583" s="36">
        <f>IF(I1583=0,"",INT(_xlfn.MAXIFS(Raw_Recharges!$D$2:$D$3001,Raw_Recharges!$B$2:$B$3001,A1583)))</f>
        <v>45914</v>
      </c>
      <c r="H1583" s="12">
        <f>IF(I1583=0,"",RFM_Method!$C$5-G1583)</f>
        <v>140</v>
      </c>
      <c r="I1583" s="12">
        <f>COUNTIFS(Raw_Recharges!$B$2:$B$3001,A1583)</f>
        <v>2</v>
      </c>
      <c r="J1583" s="37">
        <f>IF(I1583=0,"",SUMIFS(Raw_Recharges!$E$2:$E$3001,Raw_Recharges!$B$2:$B$3001,A1583))</f>
        <v>1165</v>
      </c>
      <c r="K1583" s="38">
        <f>IF(I1583=0,0,IF(H1583&lt;=RFM_Method!$C$22,5,IF(H1583&lt;=RFM_Method!$C$23,4,IF(H1583&lt;=RFM_Method!$C$24,3,IF(H1583&lt;=RFM_Method!$C$25,2,1)))))</f>
        <v>3</v>
      </c>
      <c r="L1583" s="38">
        <f>IF(I1583=0,0,IF(I1583&gt;=RFM_Method!$E$22,5,IF(I1583&gt;=RFM_Method!$E$23,4,IF(I1583&gt;=RFM_Method!$E$24,3,IF(I1583&gt;=RFM_Method!$E$25,2,1)))))</f>
        <v>2</v>
      </c>
      <c r="M1583" s="38">
        <f>IF(I1583=0,0,IF(J1583&gt;=RFM_Method!$D$25,5,IF(J1583&gt;=RFM_Method!$D$24,4,IF(J1583&gt;=RFM_Method!$D$23,3,IF(J1583&gt;=RFM_Method!$D$22,2,1)))))</f>
        <v>4</v>
      </c>
      <c r="N1583" s="38" t="str">
        <f t="shared" si="72"/>
        <v>324</v>
      </c>
      <c r="O1583" s="38">
        <f t="shared" si="73"/>
        <v>9</v>
      </c>
      <c r="P1583" s="38">
        <f t="shared" si="74"/>
        <v>3</v>
      </c>
      <c r="Q1583" s="12" t="str">
        <f>IF(I1583=0,"Never Recharged",INDEX(RFM_Method!$C$32:$G$36,6-K1583,P1583))</f>
        <v>Need Attention</v>
      </c>
      <c r="R1583" s="39">
        <f>SUMIFS(Raw_DataUsage!$D$2:$D$5001,Raw_DataUsage!$B$2:$B$5001,A1583)/1024</f>
        <v>4.403564453125</v>
      </c>
      <c r="S1583" s="40">
        <f>SUMIFS(Raw_Calls!$D$2:$D$5001,Raw_Calls!$B$2:$B$5001,A1583)/60</f>
        <v>24.933333333333334</v>
      </c>
      <c r="T1583" s="38" t="str">
        <f>IF(COUNTIFS(Raw_Subscriptions!$B$2:$B$3001,A1583,Raw_Subscriptions!$F$2:$F$3001,"Active")&gt;0,"Yes","No")</f>
        <v>No</v>
      </c>
    </row>
    <row r="1584" spans="1:20" x14ac:dyDescent="0.3">
      <c r="A1584" s="13" t="str">
        <f>Raw_Customers!A1581</f>
        <v>C001580</v>
      </c>
      <c r="B1584" s="13" t="str">
        <f>Raw_Customers!B1581</f>
        <v>Amit Reddy</v>
      </c>
      <c r="C1584" s="13" t="str">
        <f>Raw_Customers!E1581</f>
        <v>Delhi</v>
      </c>
      <c r="D1584" s="13" t="str">
        <f>Raw_Customers!F1581</f>
        <v>Maharashtra</v>
      </c>
      <c r="E1584" s="13" t="str">
        <f>Raw_Customers!H1581</f>
        <v>Active</v>
      </c>
      <c r="F1584" s="35">
        <f>Raw_Customers!G1581</f>
        <v>45554</v>
      </c>
      <c r="G1584" s="36">
        <f>IF(I1584=0,"",INT(_xlfn.MAXIFS(Raw_Recharges!$D$2:$D$3001,Raw_Recharges!$B$2:$B$3001,A1584)))</f>
        <v>45994</v>
      </c>
      <c r="H1584" s="12">
        <f>IF(I1584=0,"",RFM_Method!$C$5-G1584)</f>
        <v>60</v>
      </c>
      <c r="I1584" s="12">
        <f>COUNTIFS(Raw_Recharges!$B$2:$B$3001,A1584)</f>
        <v>4</v>
      </c>
      <c r="J1584" s="37">
        <f>IF(I1584=0,"",SUMIFS(Raw_Recharges!$E$2:$E$3001,Raw_Recharges!$B$2:$B$3001,A1584))</f>
        <v>1376</v>
      </c>
      <c r="K1584" s="38">
        <f>IF(I1584=0,0,IF(H1584&lt;=RFM_Method!$C$22,5,IF(H1584&lt;=RFM_Method!$C$23,4,IF(H1584&lt;=RFM_Method!$C$24,3,IF(H1584&lt;=RFM_Method!$C$25,2,1)))))</f>
        <v>4</v>
      </c>
      <c r="L1584" s="38">
        <f>IF(I1584=0,0,IF(I1584&gt;=RFM_Method!$E$22,5,IF(I1584&gt;=RFM_Method!$E$23,4,IF(I1584&gt;=RFM_Method!$E$24,3,IF(I1584&gt;=RFM_Method!$E$25,2,1)))))</f>
        <v>4</v>
      </c>
      <c r="M1584" s="38">
        <f>IF(I1584=0,0,IF(J1584&gt;=RFM_Method!$D$25,5,IF(J1584&gt;=RFM_Method!$D$24,4,IF(J1584&gt;=RFM_Method!$D$23,3,IF(J1584&gt;=RFM_Method!$D$22,2,1)))))</f>
        <v>4</v>
      </c>
      <c r="N1584" s="38" t="str">
        <f t="shared" si="72"/>
        <v>444</v>
      </c>
      <c r="O1584" s="38">
        <f t="shared" si="73"/>
        <v>12</v>
      </c>
      <c r="P1584" s="38">
        <f t="shared" si="74"/>
        <v>4</v>
      </c>
      <c r="Q1584" s="12" t="str">
        <f>IF(I1584=0,"Never Recharged",INDEX(RFM_Method!$C$32:$G$36,6-K1584,P1584))</f>
        <v>Loyal Customers</v>
      </c>
      <c r="R1584" s="39">
        <f>SUMIFS(Raw_DataUsage!$D$2:$D$5001,Raw_DataUsage!$B$2:$B$5001,A1584)/1024</f>
        <v>1.6644140625000001</v>
      </c>
      <c r="S1584" s="40">
        <f>SUMIFS(Raw_Calls!$D$2:$D$5001,Raw_Calls!$B$2:$B$5001,A1584)/60</f>
        <v>139.58333333333334</v>
      </c>
      <c r="T1584" s="38" t="str">
        <f>IF(COUNTIFS(Raw_Subscriptions!$B$2:$B$3001,A1584,Raw_Subscriptions!$F$2:$F$3001,"Active")&gt;0,"Yes","No")</f>
        <v>Yes</v>
      </c>
    </row>
    <row r="1585" spans="1:20" x14ac:dyDescent="0.3">
      <c r="A1585" s="13" t="str">
        <f>Raw_Customers!A1582</f>
        <v>C001581</v>
      </c>
      <c r="B1585" s="13" t="str">
        <f>Raw_Customers!B1582</f>
        <v>Simran Khan</v>
      </c>
      <c r="C1585" s="13" t="str">
        <f>Raw_Customers!E1582</f>
        <v>Bangalore</v>
      </c>
      <c r="D1585" s="13" t="str">
        <f>Raw_Customers!F1582</f>
        <v>Punjab</v>
      </c>
      <c r="E1585" s="13" t="str">
        <f>Raw_Customers!H1582</f>
        <v>Active</v>
      </c>
      <c r="F1585" s="35">
        <f>Raw_Customers!G1582</f>
        <v>45824</v>
      </c>
      <c r="G1585" s="36">
        <f>IF(I1585=0,"",INT(_xlfn.MAXIFS(Raw_Recharges!$D$2:$D$3001,Raw_Recharges!$B$2:$B$3001,A1585)))</f>
        <v>45782</v>
      </c>
      <c r="H1585" s="12">
        <f>IF(I1585=0,"",RFM_Method!$C$5-G1585)</f>
        <v>272</v>
      </c>
      <c r="I1585" s="12">
        <f>COUNTIFS(Raw_Recharges!$B$2:$B$3001,A1585)</f>
        <v>1</v>
      </c>
      <c r="J1585" s="37">
        <f>IF(I1585=0,"",SUMIFS(Raw_Recharges!$E$2:$E$3001,Raw_Recharges!$B$2:$B$3001,A1585))</f>
        <v>349</v>
      </c>
      <c r="K1585" s="38">
        <f>IF(I1585=0,0,IF(H1585&lt;=RFM_Method!$C$22,5,IF(H1585&lt;=RFM_Method!$C$23,4,IF(H1585&lt;=RFM_Method!$C$24,3,IF(H1585&lt;=RFM_Method!$C$25,2,1)))))</f>
        <v>1</v>
      </c>
      <c r="L1585" s="38">
        <f>IF(I1585=0,0,IF(I1585&gt;=RFM_Method!$E$22,5,IF(I1585&gt;=RFM_Method!$E$23,4,IF(I1585&gt;=RFM_Method!$E$24,3,IF(I1585&gt;=RFM_Method!$E$25,2,1)))))</f>
        <v>1</v>
      </c>
      <c r="M1585" s="38">
        <f>IF(I1585=0,0,IF(J1585&gt;=RFM_Method!$D$25,5,IF(J1585&gt;=RFM_Method!$D$24,4,IF(J1585&gt;=RFM_Method!$D$23,3,IF(J1585&gt;=RFM_Method!$D$22,2,1)))))</f>
        <v>1</v>
      </c>
      <c r="N1585" s="38" t="str">
        <f t="shared" si="72"/>
        <v>111</v>
      </c>
      <c r="O1585" s="38">
        <f t="shared" si="73"/>
        <v>3</v>
      </c>
      <c r="P1585" s="38">
        <f t="shared" si="74"/>
        <v>1</v>
      </c>
      <c r="Q1585" s="12" t="str">
        <f>IF(I1585=0,"Never Recharged",INDEX(RFM_Method!$C$32:$G$36,6-K1585,P1585))</f>
        <v>Lost</v>
      </c>
      <c r="R1585" s="39">
        <f>SUMIFS(Raw_DataUsage!$D$2:$D$5001,Raw_DataUsage!$B$2:$B$5001,A1585)/1024</f>
        <v>0</v>
      </c>
      <c r="S1585" s="40">
        <f>SUMIFS(Raw_Calls!$D$2:$D$5001,Raw_Calls!$B$2:$B$5001,A1585)/60</f>
        <v>52.93333333333333</v>
      </c>
      <c r="T1585" s="38" t="str">
        <f>IF(COUNTIFS(Raw_Subscriptions!$B$2:$B$3001,A1585,Raw_Subscriptions!$F$2:$F$3001,"Active")&gt;0,"Yes","No")</f>
        <v>No</v>
      </c>
    </row>
    <row r="1586" spans="1:20" x14ac:dyDescent="0.3">
      <c r="A1586" s="13" t="str">
        <f>Raw_Customers!A1583</f>
        <v>C001582</v>
      </c>
      <c r="B1586" s="13" t="str">
        <f>Raw_Customers!B1583</f>
        <v>Neha Khan</v>
      </c>
      <c r="C1586" s="13" t="str">
        <f>Raw_Customers!E1583</f>
        <v>Hyderabad</v>
      </c>
      <c r="D1586" s="13" t="str">
        <f>Raw_Customers!F1583</f>
        <v>Andhra Pradesh</v>
      </c>
      <c r="E1586" s="13" t="str">
        <f>Raw_Customers!H1583</f>
        <v>Active</v>
      </c>
      <c r="F1586" s="35">
        <f>Raw_Customers!G1583</f>
        <v>44167</v>
      </c>
      <c r="G1586" s="36">
        <f>IF(I1586=0,"",INT(_xlfn.MAXIFS(Raw_Recharges!$D$2:$D$3001,Raw_Recharges!$B$2:$B$3001,A1586)))</f>
        <v>45979</v>
      </c>
      <c r="H1586" s="12">
        <f>IF(I1586=0,"",RFM_Method!$C$5-G1586)</f>
        <v>75</v>
      </c>
      <c r="I1586" s="12">
        <f>COUNTIFS(Raw_Recharges!$B$2:$B$3001,A1586)</f>
        <v>2</v>
      </c>
      <c r="J1586" s="37">
        <f>IF(I1586=0,"",SUMIFS(Raw_Recharges!$E$2:$E$3001,Raw_Recharges!$B$2:$B$3001,A1586))</f>
        <v>5998</v>
      </c>
      <c r="K1586" s="38">
        <f>IF(I1586=0,0,IF(H1586&lt;=RFM_Method!$C$22,5,IF(H1586&lt;=RFM_Method!$C$23,4,IF(H1586&lt;=RFM_Method!$C$24,3,IF(H1586&lt;=RFM_Method!$C$25,2,1)))))</f>
        <v>4</v>
      </c>
      <c r="L1586" s="38">
        <f>IF(I1586=0,0,IF(I1586&gt;=RFM_Method!$E$22,5,IF(I1586&gt;=RFM_Method!$E$23,4,IF(I1586&gt;=RFM_Method!$E$24,3,IF(I1586&gt;=RFM_Method!$E$25,2,1)))))</f>
        <v>2</v>
      </c>
      <c r="M1586" s="38">
        <f>IF(I1586=0,0,IF(J1586&gt;=RFM_Method!$D$25,5,IF(J1586&gt;=RFM_Method!$D$24,4,IF(J1586&gt;=RFM_Method!$D$23,3,IF(J1586&gt;=RFM_Method!$D$22,2,1)))))</f>
        <v>5</v>
      </c>
      <c r="N1586" s="38" t="str">
        <f t="shared" si="72"/>
        <v>425</v>
      </c>
      <c r="O1586" s="38">
        <f t="shared" si="73"/>
        <v>11</v>
      </c>
      <c r="P1586" s="38">
        <f t="shared" si="74"/>
        <v>4</v>
      </c>
      <c r="Q1586" s="12" t="str">
        <f>IF(I1586=0,"Never Recharged",INDEX(RFM_Method!$C$32:$G$36,6-K1586,P1586))</f>
        <v>Loyal Customers</v>
      </c>
      <c r="R1586" s="39">
        <f>SUMIFS(Raw_DataUsage!$D$2:$D$5001,Raw_DataUsage!$B$2:$B$5001,A1586)/1024</f>
        <v>4.9012988281250003</v>
      </c>
      <c r="S1586" s="40">
        <f>SUMIFS(Raw_Calls!$D$2:$D$5001,Raw_Calls!$B$2:$B$5001,A1586)/60</f>
        <v>48.56666666666667</v>
      </c>
      <c r="T1586" s="38" t="str">
        <f>IF(COUNTIFS(Raw_Subscriptions!$B$2:$B$3001,A1586,Raw_Subscriptions!$F$2:$F$3001,"Active")&gt;0,"Yes","No")</f>
        <v>No</v>
      </c>
    </row>
    <row r="1587" spans="1:20" x14ac:dyDescent="0.3">
      <c r="A1587" s="13" t="str">
        <f>Raw_Customers!A1584</f>
        <v>C001583</v>
      </c>
      <c r="B1587" s="13" t="str">
        <f>Raw_Customers!B1584</f>
        <v>Simran Kumar</v>
      </c>
      <c r="C1587" s="13" t="str">
        <f>Raw_Customers!E1584</f>
        <v>Chennai</v>
      </c>
      <c r="D1587" s="13" t="str">
        <f>Raw_Customers!F1584</f>
        <v>Maharashtra</v>
      </c>
      <c r="E1587" s="13" t="str">
        <f>Raw_Customers!H1584</f>
        <v>Active</v>
      </c>
      <c r="F1587" s="35">
        <f>Raw_Customers!G1584</f>
        <v>45114</v>
      </c>
      <c r="G1587" s="36">
        <f>IF(I1587=0,"",INT(_xlfn.MAXIFS(Raw_Recharges!$D$2:$D$3001,Raw_Recharges!$B$2:$B$3001,A1587)))</f>
        <v>45908</v>
      </c>
      <c r="H1587" s="12">
        <f>IF(I1587=0,"",RFM_Method!$C$5-G1587)</f>
        <v>146</v>
      </c>
      <c r="I1587" s="12">
        <f>COUNTIFS(Raw_Recharges!$B$2:$B$3001,A1587)</f>
        <v>1</v>
      </c>
      <c r="J1587" s="37">
        <f>IF(I1587=0,"",SUMIFS(Raw_Recharges!$E$2:$E$3001,Raw_Recharges!$B$2:$B$3001,A1587))</f>
        <v>349</v>
      </c>
      <c r="K1587" s="38">
        <f>IF(I1587=0,0,IF(H1587&lt;=RFM_Method!$C$22,5,IF(H1587&lt;=RFM_Method!$C$23,4,IF(H1587&lt;=RFM_Method!$C$24,3,IF(H1587&lt;=RFM_Method!$C$25,2,1)))))</f>
        <v>2</v>
      </c>
      <c r="L1587" s="38">
        <f>IF(I1587=0,0,IF(I1587&gt;=RFM_Method!$E$22,5,IF(I1587&gt;=RFM_Method!$E$23,4,IF(I1587&gt;=RFM_Method!$E$24,3,IF(I1587&gt;=RFM_Method!$E$25,2,1)))))</f>
        <v>1</v>
      </c>
      <c r="M1587" s="38">
        <f>IF(I1587=0,0,IF(J1587&gt;=RFM_Method!$D$25,5,IF(J1587&gt;=RFM_Method!$D$24,4,IF(J1587&gt;=RFM_Method!$D$23,3,IF(J1587&gt;=RFM_Method!$D$22,2,1)))))</f>
        <v>1</v>
      </c>
      <c r="N1587" s="38" t="str">
        <f t="shared" si="72"/>
        <v>211</v>
      </c>
      <c r="O1587" s="38">
        <f t="shared" si="73"/>
        <v>4</v>
      </c>
      <c r="P1587" s="38">
        <f t="shared" si="74"/>
        <v>1</v>
      </c>
      <c r="Q1587" s="12" t="str">
        <f>IF(I1587=0,"Never Recharged",INDEX(RFM_Method!$C$32:$G$36,6-K1587,P1587))</f>
        <v>Hibernating</v>
      </c>
      <c r="R1587" s="39">
        <f>SUMIFS(Raw_DataUsage!$D$2:$D$5001,Raw_DataUsage!$B$2:$B$5001,A1587)/1024</f>
        <v>0.89302734375000004</v>
      </c>
      <c r="S1587" s="40">
        <f>SUMIFS(Raw_Calls!$D$2:$D$5001,Raw_Calls!$B$2:$B$5001,A1587)/60</f>
        <v>4.6500000000000004</v>
      </c>
      <c r="T1587" s="38" t="str">
        <f>IF(COUNTIFS(Raw_Subscriptions!$B$2:$B$3001,A1587,Raw_Subscriptions!$F$2:$F$3001,"Active")&gt;0,"Yes","No")</f>
        <v>Yes</v>
      </c>
    </row>
    <row r="1588" spans="1:20" x14ac:dyDescent="0.3">
      <c r="A1588" s="13" t="str">
        <f>Raw_Customers!A1585</f>
        <v>C001584</v>
      </c>
      <c r="B1588" s="13" t="str">
        <f>Raw_Customers!B1585</f>
        <v>Amit Patel</v>
      </c>
      <c r="C1588" s="13" t="str">
        <f>Raw_Customers!E1585</f>
        <v>Delhi</v>
      </c>
      <c r="D1588" s="13" t="str">
        <f>Raw_Customers!F1585</f>
        <v>Tamil Nadu</v>
      </c>
      <c r="E1588" s="13" t="str">
        <f>Raw_Customers!H1585</f>
        <v>Inactive</v>
      </c>
      <c r="F1588" s="35">
        <f>Raw_Customers!G1585</f>
        <v>45832</v>
      </c>
      <c r="G1588" s="36">
        <f>IF(I1588=0,"",INT(_xlfn.MAXIFS(Raw_Recharges!$D$2:$D$3001,Raw_Recharges!$B$2:$B$3001,A1588)))</f>
        <v>45972</v>
      </c>
      <c r="H1588" s="12">
        <f>IF(I1588=0,"",RFM_Method!$C$5-G1588)</f>
        <v>82</v>
      </c>
      <c r="I1588" s="12">
        <f>COUNTIFS(Raw_Recharges!$B$2:$B$3001,A1588)</f>
        <v>1</v>
      </c>
      <c r="J1588" s="37">
        <f>IF(I1588=0,"",SUMIFS(Raw_Recharges!$E$2:$E$3001,Raw_Recharges!$B$2:$B$3001,A1588))</f>
        <v>999</v>
      </c>
      <c r="K1588" s="38">
        <f>IF(I1588=0,0,IF(H1588&lt;=RFM_Method!$C$22,5,IF(H1588&lt;=RFM_Method!$C$23,4,IF(H1588&lt;=RFM_Method!$C$24,3,IF(H1588&lt;=RFM_Method!$C$25,2,1)))))</f>
        <v>4</v>
      </c>
      <c r="L1588" s="38">
        <f>IF(I1588=0,0,IF(I1588&gt;=RFM_Method!$E$22,5,IF(I1588&gt;=RFM_Method!$E$23,4,IF(I1588&gt;=RFM_Method!$E$24,3,IF(I1588&gt;=RFM_Method!$E$25,2,1)))))</f>
        <v>1</v>
      </c>
      <c r="M1588" s="38">
        <f>IF(I1588=0,0,IF(J1588&gt;=RFM_Method!$D$25,5,IF(J1588&gt;=RFM_Method!$D$24,4,IF(J1588&gt;=RFM_Method!$D$23,3,IF(J1588&gt;=RFM_Method!$D$22,2,1)))))</f>
        <v>3</v>
      </c>
      <c r="N1588" s="38" t="str">
        <f t="shared" si="72"/>
        <v>413</v>
      </c>
      <c r="O1588" s="38">
        <f t="shared" si="73"/>
        <v>8</v>
      </c>
      <c r="P1588" s="38">
        <f t="shared" si="74"/>
        <v>2</v>
      </c>
      <c r="Q1588" s="12" t="str">
        <f>IF(I1588=0,"Never Recharged",INDEX(RFM_Method!$C$32:$G$36,6-K1588,P1588))</f>
        <v>Potential Loyalist</v>
      </c>
      <c r="R1588" s="39">
        <f>SUMIFS(Raw_DataUsage!$D$2:$D$5001,Raw_DataUsage!$B$2:$B$5001,A1588)/1024</f>
        <v>5.9463476562500004</v>
      </c>
      <c r="S1588" s="40">
        <f>SUMIFS(Raw_Calls!$D$2:$D$5001,Raw_Calls!$B$2:$B$5001,A1588)/60</f>
        <v>135.11666666666667</v>
      </c>
      <c r="T1588" s="38" t="str">
        <f>IF(COUNTIFS(Raw_Subscriptions!$B$2:$B$3001,A1588,Raw_Subscriptions!$F$2:$F$3001,"Active")&gt;0,"Yes","No")</f>
        <v>Yes</v>
      </c>
    </row>
    <row r="1589" spans="1:20" x14ac:dyDescent="0.3">
      <c r="A1589" s="13" t="str">
        <f>Raw_Customers!A1586</f>
        <v>C001585</v>
      </c>
      <c r="B1589" s="13" t="str">
        <f>Raw_Customers!B1586</f>
        <v>Pooja Kumar</v>
      </c>
      <c r="C1589" s="13" t="str">
        <f>Raw_Customers!E1586</f>
        <v>Bangalore</v>
      </c>
      <c r="D1589" s="13" t="str">
        <f>Raw_Customers!F1586</f>
        <v>Karnataka</v>
      </c>
      <c r="E1589" s="13" t="str">
        <f>Raw_Customers!H1586</f>
        <v>Active</v>
      </c>
      <c r="F1589" s="35">
        <f>Raw_Customers!G1586</f>
        <v>45804</v>
      </c>
      <c r="G1589" s="36" t="str">
        <f>IF(I1589=0,"",INT(_xlfn.MAXIFS(Raw_Recharges!$D$2:$D$3001,Raw_Recharges!$B$2:$B$3001,A1589)))</f>
        <v/>
      </c>
      <c r="H1589" s="12" t="str">
        <f>IF(I1589=0,"",RFM_Method!$C$5-G1589)</f>
        <v/>
      </c>
      <c r="I1589" s="12">
        <f>COUNTIFS(Raw_Recharges!$B$2:$B$3001,A1589)</f>
        <v>0</v>
      </c>
      <c r="J1589" s="37" t="str">
        <f>IF(I1589=0,"",SUMIFS(Raw_Recharges!$E$2:$E$3001,Raw_Recharges!$B$2:$B$3001,A1589))</f>
        <v/>
      </c>
      <c r="K1589" s="38">
        <f>IF(I1589=0,0,IF(H1589&lt;=RFM_Method!$C$22,5,IF(H1589&lt;=RFM_Method!$C$23,4,IF(H1589&lt;=RFM_Method!$C$24,3,IF(H1589&lt;=RFM_Method!$C$25,2,1)))))</f>
        <v>0</v>
      </c>
      <c r="L1589" s="38">
        <f>IF(I1589=0,0,IF(I1589&gt;=RFM_Method!$E$22,5,IF(I1589&gt;=RFM_Method!$E$23,4,IF(I1589&gt;=RFM_Method!$E$24,3,IF(I1589&gt;=RFM_Method!$E$25,2,1)))))</f>
        <v>0</v>
      </c>
      <c r="M1589" s="38">
        <f>IF(I1589=0,0,IF(J1589&gt;=RFM_Method!$D$25,5,IF(J1589&gt;=RFM_Method!$D$24,4,IF(J1589&gt;=RFM_Method!$D$23,3,IF(J1589&gt;=RFM_Method!$D$22,2,1)))))</f>
        <v>0</v>
      </c>
      <c r="N1589" s="38" t="str">
        <f t="shared" si="72"/>
        <v>000</v>
      </c>
      <c r="O1589" s="38">
        <f t="shared" si="73"/>
        <v>0</v>
      </c>
      <c r="P1589" s="38">
        <f t="shared" si="74"/>
        <v>0</v>
      </c>
      <c r="Q1589" s="12" t="str">
        <f>IF(I1589=0,"Never Recharged",INDEX(RFM_Method!$C$32:$G$36,6-K1589,P1589))</f>
        <v>Never Recharged</v>
      </c>
      <c r="R1589" s="39">
        <f>SUMIFS(Raw_DataUsage!$D$2:$D$5001,Raw_DataUsage!$B$2:$B$5001,A1589)/1024</f>
        <v>10.093095703125</v>
      </c>
      <c r="S1589" s="40">
        <f>SUMIFS(Raw_Calls!$D$2:$D$5001,Raw_Calls!$B$2:$B$5001,A1589)/60</f>
        <v>69.966666666666669</v>
      </c>
      <c r="T1589" s="38" t="str">
        <f>IF(COUNTIFS(Raw_Subscriptions!$B$2:$B$3001,A1589,Raw_Subscriptions!$F$2:$F$3001,"Active")&gt;0,"Yes","No")</f>
        <v>No</v>
      </c>
    </row>
    <row r="1590" spans="1:20" x14ac:dyDescent="0.3">
      <c r="A1590" s="13" t="str">
        <f>Raw_Customers!A1587</f>
        <v>C001586</v>
      </c>
      <c r="B1590" s="13" t="str">
        <f>Raw_Customers!B1587</f>
        <v>Rahul Reddy</v>
      </c>
      <c r="C1590" s="13" t="str">
        <f>Raw_Customers!E1587</f>
        <v>Mumbai</v>
      </c>
      <c r="D1590" s="13" t="str">
        <f>Raw_Customers!F1587</f>
        <v>Punjab</v>
      </c>
      <c r="E1590" s="13" t="str">
        <f>Raw_Customers!H1587</f>
        <v>Active</v>
      </c>
      <c r="F1590" s="35">
        <f>Raw_Customers!G1587</f>
        <v>44932</v>
      </c>
      <c r="G1590" s="36">
        <f>IF(I1590=0,"",INT(_xlfn.MAXIFS(Raw_Recharges!$D$2:$D$3001,Raw_Recharges!$B$2:$B$3001,A1590)))</f>
        <v>45733</v>
      </c>
      <c r="H1590" s="12">
        <f>IF(I1590=0,"",RFM_Method!$C$5-G1590)</f>
        <v>321</v>
      </c>
      <c r="I1590" s="12">
        <f>COUNTIFS(Raw_Recharges!$B$2:$B$3001,A1590)</f>
        <v>1</v>
      </c>
      <c r="J1590" s="37">
        <f>IF(I1590=0,"",SUMIFS(Raw_Recharges!$E$2:$E$3001,Raw_Recharges!$B$2:$B$3001,A1590))</f>
        <v>499</v>
      </c>
      <c r="K1590" s="38">
        <f>IF(I1590=0,0,IF(H1590&lt;=RFM_Method!$C$22,5,IF(H1590&lt;=RFM_Method!$C$23,4,IF(H1590&lt;=RFM_Method!$C$24,3,IF(H1590&lt;=RFM_Method!$C$25,2,1)))))</f>
        <v>1</v>
      </c>
      <c r="L1590" s="38">
        <f>IF(I1590=0,0,IF(I1590&gt;=RFM_Method!$E$22,5,IF(I1590&gt;=RFM_Method!$E$23,4,IF(I1590&gt;=RFM_Method!$E$24,3,IF(I1590&gt;=RFM_Method!$E$25,2,1)))))</f>
        <v>1</v>
      </c>
      <c r="M1590" s="38">
        <f>IF(I1590=0,0,IF(J1590&gt;=RFM_Method!$D$25,5,IF(J1590&gt;=RFM_Method!$D$24,4,IF(J1590&gt;=RFM_Method!$D$23,3,IF(J1590&gt;=RFM_Method!$D$22,2,1)))))</f>
        <v>2</v>
      </c>
      <c r="N1590" s="38" t="str">
        <f t="shared" si="72"/>
        <v>112</v>
      </c>
      <c r="O1590" s="38">
        <f t="shared" si="73"/>
        <v>4</v>
      </c>
      <c r="P1590" s="38">
        <f t="shared" si="74"/>
        <v>2</v>
      </c>
      <c r="Q1590" s="12" t="str">
        <f>IF(I1590=0,"Never Recharged",INDEX(RFM_Method!$C$32:$G$36,6-K1590,P1590))</f>
        <v>Hibernating</v>
      </c>
      <c r="R1590" s="39">
        <f>SUMIFS(Raw_DataUsage!$D$2:$D$5001,Raw_DataUsage!$B$2:$B$5001,A1590)/1024</f>
        <v>0</v>
      </c>
      <c r="S1590" s="40">
        <f>SUMIFS(Raw_Calls!$D$2:$D$5001,Raw_Calls!$B$2:$B$5001,A1590)/60</f>
        <v>0</v>
      </c>
      <c r="T1590" s="38" t="str">
        <f>IF(COUNTIFS(Raw_Subscriptions!$B$2:$B$3001,A1590,Raw_Subscriptions!$F$2:$F$3001,"Active")&gt;0,"Yes","No")</f>
        <v>No</v>
      </c>
    </row>
    <row r="1591" spans="1:20" x14ac:dyDescent="0.3">
      <c r="A1591" s="13" t="str">
        <f>Raw_Customers!A1588</f>
        <v>C001587</v>
      </c>
      <c r="B1591" s="13" t="str">
        <f>Raw_Customers!B1588</f>
        <v>Amit Sharma</v>
      </c>
      <c r="C1591" s="13" t="str">
        <f>Raw_Customers!E1588</f>
        <v>Delhi</v>
      </c>
      <c r="D1591" s="13" t="str">
        <f>Raw_Customers!F1588</f>
        <v>Punjab</v>
      </c>
      <c r="E1591" s="13" t="str">
        <f>Raw_Customers!H1588</f>
        <v>Inactive</v>
      </c>
      <c r="F1591" s="35">
        <f>Raw_Customers!G1588</f>
        <v>44689</v>
      </c>
      <c r="G1591" s="36">
        <f>IF(I1591=0,"",INT(_xlfn.MAXIFS(Raw_Recharges!$D$2:$D$3001,Raw_Recharges!$B$2:$B$3001,A1591)))</f>
        <v>45989</v>
      </c>
      <c r="H1591" s="12">
        <f>IF(I1591=0,"",RFM_Method!$C$5-G1591)</f>
        <v>65</v>
      </c>
      <c r="I1591" s="12">
        <f>COUNTIFS(Raw_Recharges!$B$2:$B$3001,A1591)</f>
        <v>2</v>
      </c>
      <c r="J1591" s="37">
        <f>IF(I1591=0,"",SUMIFS(Raw_Recharges!$E$2:$E$3001,Raw_Recharges!$B$2:$B$3001,A1591))</f>
        <v>1498</v>
      </c>
      <c r="K1591" s="38">
        <f>IF(I1591=0,0,IF(H1591&lt;=RFM_Method!$C$22,5,IF(H1591&lt;=RFM_Method!$C$23,4,IF(H1591&lt;=RFM_Method!$C$24,3,IF(H1591&lt;=RFM_Method!$C$25,2,1)))))</f>
        <v>4</v>
      </c>
      <c r="L1591" s="38">
        <f>IF(I1591=0,0,IF(I1591&gt;=RFM_Method!$E$22,5,IF(I1591&gt;=RFM_Method!$E$23,4,IF(I1591&gt;=RFM_Method!$E$24,3,IF(I1591&gt;=RFM_Method!$E$25,2,1)))))</f>
        <v>2</v>
      </c>
      <c r="M1591" s="38">
        <f>IF(I1591=0,0,IF(J1591&gt;=RFM_Method!$D$25,5,IF(J1591&gt;=RFM_Method!$D$24,4,IF(J1591&gt;=RFM_Method!$D$23,3,IF(J1591&gt;=RFM_Method!$D$22,2,1)))))</f>
        <v>4</v>
      </c>
      <c r="N1591" s="38" t="str">
        <f t="shared" si="72"/>
        <v>424</v>
      </c>
      <c r="O1591" s="38">
        <f t="shared" si="73"/>
        <v>10</v>
      </c>
      <c r="P1591" s="38">
        <f t="shared" si="74"/>
        <v>3</v>
      </c>
      <c r="Q1591" s="12" t="str">
        <f>IF(I1591=0,"Never Recharged",INDEX(RFM_Method!$C$32:$G$36,6-K1591,P1591))</f>
        <v>Potential Loyalist</v>
      </c>
      <c r="R1591" s="39">
        <f>SUMIFS(Raw_DataUsage!$D$2:$D$5001,Raw_DataUsage!$B$2:$B$5001,A1591)/1024</f>
        <v>0</v>
      </c>
      <c r="S1591" s="40">
        <f>SUMIFS(Raw_Calls!$D$2:$D$5001,Raw_Calls!$B$2:$B$5001,A1591)/60</f>
        <v>0.36666666666666664</v>
      </c>
      <c r="T1591" s="38" t="str">
        <f>IF(COUNTIFS(Raw_Subscriptions!$B$2:$B$3001,A1591,Raw_Subscriptions!$F$2:$F$3001,"Active")&gt;0,"Yes","No")</f>
        <v>Yes</v>
      </c>
    </row>
    <row r="1592" spans="1:20" x14ac:dyDescent="0.3">
      <c r="A1592" s="13" t="str">
        <f>Raw_Customers!A1589</f>
        <v>C001588</v>
      </c>
      <c r="B1592" s="13" t="str">
        <f>Raw_Customers!B1589</f>
        <v>Vikram Kumar</v>
      </c>
      <c r="C1592" s="13" t="str">
        <f>Raw_Customers!E1589</f>
        <v>Hyderabad</v>
      </c>
      <c r="D1592" s="13" t="str">
        <f>Raw_Customers!F1589</f>
        <v>Mumbai</v>
      </c>
      <c r="E1592" s="13" t="str">
        <f>Raw_Customers!H1589</f>
        <v>Active</v>
      </c>
      <c r="F1592" s="35">
        <f>Raw_Customers!G1589</f>
        <v>44645</v>
      </c>
      <c r="G1592" s="36">
        <f>IF(I1592=0,"",INT(_xlfn.MAXIFS(Raw_Recharges!$D$2:$D$3001,Raw_Recharges!$B$2:$B$3001,A1592)))</f>
        <v>45801</v>
      </c>
      <c r="H1592" s="12">
        <f>IF(I1592=0,"",RFM_Method!$C$5-G1592)</f>
        <v>253</v>
      </c>
      <c r="I1592" s="12">
        <f>COUNTIFS(Raw_Recharges!$B$2:$B$3001,A1592)</f>
        <v>1</v>
      </c>
      <c r="J1592" s="37">
        <f>IF(I1592=0,"",SUMIFS(Raw_Recharges!$E$2:$E$3001,Raw_Recharges!$B$2:$B$3001,A1592))</f>
        <v>299</v>
      </c>
      <c r="K1592" s="38">
        <f>IF(I1592=0,0,IF(H1592&lt;=RFM_Method!$C$22,5,IF(H1592&lt;=RFM_Method!$C$23,4,IF(H1592&lt;=RFM_Method!$C$24,3,IF(H1592&lt;=RFM_Method!$C$25,2,1)))))</f>
        <v>1</v>
      </c>
      <c r="L1592" s="38">
        <f>IF(I1592=0,0,IF(I1592&gt;=RFM_Method!$E$22,5,IF(I1592&gt;=RFM_Method!$E$23,4,IF(I1592&gt;=RFM_Method!$E$24,3,IF(I1592&gt;=RFM_Method!$E$25,2,1)))))</f>
        <v>1</v>
      </c>
      <c r="M1592" s="38">
        <f>IF(I1592=0,0,IF(J1592&gt;=RFM_Method!$D$25,5,IF(J1592&gt;=RFM_Method!$D$24,4,IF(J1592&gt;=RFM_Method!$D$23,3,IF(J1592&gt;=RFM_Method!$D$22,2,1)))))</f>
        <v>1</v>
      </c>
      <c r="N1592" s="38" t="str">
        <f t="shared" si="72"/>
        <v>111</v>
      </c>
      <c r="O1592" s="38">
        <f t="shared" si="73"/>
        <v>3</v>
      </c>
      <c r="P1592" s="38">
        <f t="shared" si="74"/>
        <v>1</v>
      </c>
      <c r="Q1592" s="12" t="str">
        <f>IF(I1592=0,"Never Recharged",INDEX(RFM_Method!$C$32:$G$36,6-K1592,P1592))</f>
        <v>Lost</v>
      </c>
      <c r="R1592" s="39">
        <f>SUMIFS(Raw_DataUsage!$D$2:$D$5001,Raw_DataUsage!$B$2:$B$5001,A1592)/1024</f>
        <v>1.4034277343749999</v>
      </c>
      <c r="S1592" s="40">
        <f>SUMIFS(Raw_Calls!$D$2:$D$5001,Raw_Calls!$B$2:$B$5001,A1592)/60</f>
        <v>1.0833333333333333</v>
      </c>
      <c r="T1592" s="38" t="str">
        <f>IF(COUNTIFS(Raw_Subscriptions!$B$2:$B$3001,A1592,Raw_Subscriptions!$F$2:$F$3001,"Active")&gt;0,"Yes","No")</f>
        <v>No</v>
      </c>
    </row>
    <row r="1593" spans="1:20" x14ac:dyDescent="0.3">
      <c r="A1593" s="13" t="str">
        <f>Raw_Customers!A1590</f>
        <v>C001589</v>
      </c>
      <c r="B1593" s="13" t="str">
        <f>Raw_Customers!B1590</f>
        <v>Priya Mishra</v>
      </c>
      <c r="C1593" s="13" t="str">
        <f>Raw_Customers!E1590</f>
        <v>Chennai</v>
      </c>
      <c r="D1593" s="13" t="str">
        <f>Raw_Customers!F1590</f>
        <v>Maharashtra</v>
      </c>
      <c r="E1593" s="13" t="str">
        <f>Raw_Customers!H1590</f>
        <v>Inactive</v>
      </c>
      <c r="F1593" s="35">
        <f>Raw_Customers!G1590</f>
        <v>44602</v>
      </c>
      <c r="G1593" s="36">
        <f>IF(I1593=0,"",INT(_xlfn.MAXIFS(Raw_Recharges!$D$2:$D$3001,Raw_Recharges!$B$2:$B$3001,A1593)))</f>
        <v>45978</v>
      </c>
      <c r="H1593" s="12">
        <f>IF(I1593=0,"",RFM_Method!$C$5-G1593)</f>
        <v>76</v>
      </c>
      <c r="I1593" s="12">
        <f>COUNTIFS(Raw_Recharges!$B$2:$B$3001,A1593)</f>
        <v>3</v>
      </c>
      <c r="J1593" s="37">
        <f>IF(I1593=0,"",SUMIFS(Raw_Recharges!$E$2:$E$3001,Raw_Recharges!$B$2:$B$3001,A1593))</f>
        <v>996</v>
      </c>
      <c r="K1593" s="38">
        <f>IF(I1593=0,0,IF(H1593&lt;=RFM_Method!$C$22,5,IF(H1593&lt;=RFM_Method!$C$23,4,IF(H1593&lt;=RFM_Method!$C$24,3,IF(H1593&lt;=RFM_Method!$C$25,2,1)))))</f>
        <v>4</v>
      </c>
      <c r="L1593" s="38">
        <f>IF(I1593=0,0,IF(I1593&gt;=RFM_Method!$E$22,5,IF(I1593&gt;=RFM_Method!$E$23,4,IF(I1593&gt;=RFM_Method!$E$24,3,IF(I1593&gt;=RFM_Method!$E$25,2,1)))))</f>
        <v>3</v>
      </c>
      <c r="M1593" s="38">
        <f>IF(I1593=0,0,IF(J1593&gt;=RFM_Method!$D$25,5,IF(J1593&gt;=RFM_Method!$D$24,4,IF(J1593&gt;=RFM_Method!$D$23,3,IF(J1593&gt;=RFM_Method!$D$22,2,1)))))</f>
        <v>3</v>
      </c>
      <c r="N1593" s="38" t="str">
        <f t="shared" si="72"/>
        <v>433</v>
      </c>
      <c r="O1593" s="38">
        <f t="shared" si="73"/>
        <v>10</v>
      </c>
      <c r="P1593" s="38">
        <f t="shared" si="74"/>
        <v>3</v>
      </c>
      <c r="Q1593" s="12" t="str">
        <f>IF(I1593=0,"Never Recharged",INDEX(RFM_Method!$C$32:$G$36,6-K1593,P1593))</f>
        <v>Potential Loyalist</v>
      </c>
      <c r="R1593" s="39">
        <f>SUMIFS(Raw_DataUsage!$D$2:$D$5001,Raw_DataUsage!$B$2:$B$5001,A1593)/1024</f>
        <v>6.4307324218750006</v>
      </c>
      <c r="S1593" s="40">
        <f>SUMIFS(Raw_Calls!$D$2:$D$5001,Raw_Calls!$B$2:$B$5001,A1593)/60</f>
        <v>47.43333333333333</v>
      </c>
      <c r="T1593" s="38" t="str">
        <f>IF(COUNTIFS(Raw_Subscriptions!$B$2:$B$3001,A1593,Raw_Subscriptions!$F$2:$F$3001,"Active")&gt;0,"Yes","No")</f>
        <v>Yes</v>
      </c>
    </row>
    <row r="1594" spans="1:20" x14ac:dyDescent="0.3">
      <c r="A1594" s="13" t="str">
        <f>Raw_Customers!A1591</f>
        <v>C001590</v>
      </c>
      <c r="B1594" s="13" t="str">
        <f>Raw_Customers!B1591</f>
        <v>Priya Patel</v>
      </c>
      <c r="C1594" s="13" t="str">
        <f>Raw_Customers!E1591</f>
        <v>Mumbai</v>
      </c>
      <c r="D1594" s="13" t="str">
        <f>Raw_Customers!F1591</f>
        <v>UP West</v>
      </c>
      <c r="E1594" s="13" t="str">
        <f>Raw_Customers!H1591</f>
        <v>Inactive</v>
      </c>
      <c r="F1594" s="35">
        <f>Raw_Customers!G1591</f>
        <v>45646</v>
      </c>
      <c r="G1594" s="36">
        <f>IF(I1594=0,"",INT(_xlfn.MAXIFS(Raw_Recharges!$D$2:$D$3001,Raw_Recharges!$B$2:$B$3001,A1594)))</f>
        <v>45999</v>
      </c>
      <c r="H1594" s="12">
        <f>IF(I1594=0,"",RFM_Method!$C$5-G1594)</f>
        <v>55</v>
      </c>
      <c r="I1594" s="12">
        <f>COUNTIFS(Raw_Recharges!$B$2:$B$3001,A1594)</f>
        <v>3</v>
      </c>
      <c r="J1594" s="37">
        <f>IF(I1594=0,"",SUMIFS(Raw_Recharges!$E$2:$E$3001,Raw_Recharges!$B$2:$B$3001,A1594))</f>
        <v>3977</v>
      </c>
      <c r="K1594" s="38">
        <f>IF(I1594=0,0,IF(H1594&lt;=RFM_Method!$C$22,5,IF(H1594&lt;=RFM_Method!$C$23,4,IF(H1594&lt;=RFM_Method!$C$24,3,IF(H1594&lt;=RFM_Method!$C$25,2,1)))))</f>
        <v>4</v>
      </c>
      <c r="L1594" s="38">
        <f>IF(I1594=0,0,IF(I1594&gt;=RFM_Method!$E$22,5,IF(I1594&gt;=RFM_Method!$E$23,4,IF(I1594&gt;=RFM_Method!$E$24,3,IF(I1594&gt;=RFM_Method!$E$25,2,1)))))</f>
        <v>3</v>
      </c>
      <c r="M1594" s="38">
        <f>IF(I1594=0,0,IF(J1594&gt;=RFM_Method!$D$25,5,IF(J1594&gt;=RFM_Method!$D$24,4,IF(J1594&gt;=RFM_Method!$D$23,3,IF(J1594&gt;=RFM_Method!$D$22,2,1)))))</f>
        <v>5</v>
      </c>
      <c r="N1594" s="38" t="str">
        <f t="shared" si="72"/>
        <v>435</v>
      </c>
      <c r="O1594" s="38">
        <f t="shared" si="73"/>
        <v>12</v>
      </c>
      <c r="P1594" s="38">
        <f t="shared" si="74"/>
        <v>4</v>
      </c>
      <c r="Q1594" s="12" t="str">
        <f>IF(I1594=0,"Never Recharged",INDEX(RFM_Method!$C$32:$G$36,6-K1594,P1594))</f>
        <v>Loyal Customers</v>
      </c>
      <c r="R1594" s="39">
        <f>SUMIFS(Raw_DataUsage!$D$2:$D$5001,Raw_DataUsage!$B$2:$B$5001,A1594)/1024</f>
        <v>4.8193847656249993</v>
      </c>
      <c r="S1594" s="40">
        <f>SUMIFS(Raw_Calls!$D$2:$D$5001,Raw_Calls!$B$2:$B$5001,A1594)/60</f>
        <v>158.25</v>
      </c>
      <c r="T1594" s="38" t="str">
        <f>IF(COUNTIFS(Raw_Subscriptions!$B$2:$B$3001,A1594,Raw_Subscriptions!$F$2:$F$3001,"Active")&gt;0,"Yes","No")</f>
        <v>Yes</v>
      </c>
    </row>
    <row r="1595" spans="1:20" x14ac:dyDescent="0.3">
      <c r="A1595" s="13" t="str">
        <f>Raw_Customers!A1592</f>
        <v>C001591</v>
      </c>
      <c r="B1595" s="13" t="str">
        <f>Raw_Customers!B1592</f>
        <v>Vikram Reddy</v>
      </c>
      <c r="C1595" s="13" t="str">
        <f>Raw_Customers!E1592</f>
        <v>Pune</v>
      </c>
      <c r="D1595" s="13" t="str">
        <f>Raw_Customers!F1592</f>
        <v>UP East</v>
      </c>
      <c r="E1595" s="13" t="str">
        <f>Raw_Customers!H1592</f>
        <v>Active</v>
      </c>
      <c r="F1595" s="35">
        <f>Raw_Customers!G1592</f>
        <v>44721</v>
      </c>
      <c r="G1595" s="36">
        <f>IF(I1595=0,"",INT(_xlfn.MAXIFS(Raw_Recharges!$D$2:$D$3001,Raw_Recharges!$B$2:$B$3001,A1595)))</f>
        <v>45864</v>
      </c>
      <c r="H1595" s="12">
        <f>IF(I1595=0,"",RFM_Method!$C$5-G1595)</f>
        <v>190</v>
      </c>
      <c r="I1595" s="12">
        <f>COUNTIFS(Raw_Recharges!$B$2:$B$3001,A1595)</f>
        <v>2</v>
      </c>
      <c r="J1595" s="37">
        <f>IF(I1595=0,"",SUMIFS(Raw_Recharges!$E$2:$E$3001,Raw_Recharges!$B$2:$B$3001,A1595))</f>
        <v>447</v>
      </c>
      <c r="K1595" s="38">
        <f>IF(I1595=0,0,IF(H1595&lt;=RFM_Method!$C$22,5,IF(H1595&lt;=RFM_Method!$C$23,4,IF(H1595&lt;=RFM_Method!$C$24,3,IF(H1595&lt;=RFM_Method!$C$25,2,1)))))</f>
        <v>2</v>
      </c>
      <c r="L1595" s="38">
        <f>IF(I1595=0,0,IF(I1595&gt;=RFM_Method!$E$22,5,IF(I1595&gt;=RFM_Method!$E$23,4,IF(I1595&gt;=RFM_Method!$E$24,3,IF(I1595&gt;=RFM_Method!$E$25,2,1)))))</f>
        <v>2</v>
      </c>
      <c r="M1595" s="38">
        <f>IF(I1595=0,0,IF(J1595&gt;=RFM_Method!$D$25,5,IF(J1595&gt;=RFM_Method!$D$24,4,IF(J1595&gt;=RFM_Method!$D$23,3,IF(J1595&gt;=RFM_Method!$D$22,2,1)))))</f>
        <v>2</v>
      </c>
      <c r="N1595" s="38" t="str">
        <f t="shared" si="72"/>
        <v>222</v>
      </c>
      <c r="O1595" s="38">
        <f t="shared" si="73"/>
        <v>6</v>
      </c>
      <c r="P1595" s="38">
        <f t="shared" si="74"/>
        <v>2</v>
      </c>
      <c r="Q1595" s="12" t="str">
        <f>IF(I1595=0,"Never Recharged",INDEX(RFM_Method!$C$32:$G$36,6-K1595,P1595))</f>
        <v>About to Sleep</v>
      </c>
      <c r="R1595" s="39">
        <f>SUMIFS(Raw_DataUsage!$D$2:$D$5001,Raw_DataUsage!$B$2:$B$5001,A1595)/1024</f>
        <v>3.0775585937500001</v>
      </c>
      <c r="S1595" s="40">
        <f>SUMIFS(Raw_Calls!$D$2:$D$5001,Raw_Calls!$B$2:$B$5001,A1595)/60</f>
        <v>181.43333333333334</v>
      </c>
      <c r="T1595" s="38" t="str">
        <f>IF(COUNTIFS(Raw_Subscriptions!$B$2:$B$3001,A1595,Raw_Subscriptions!$F$2:$F$3001,"Active")&gt;0,"Yes","No")</f>
        <v>Yes</v>
      </c>
    </row>
    <row r="1596" spans="1:20" x14ac:dyDescent="0.3">
      <c r="A1596" s="13" t="str">
        <f>Raw_Customers!A1593</f>
        <v>C001592</v>
      </c>
      <c r="B1596" s="13" t="str">
        <f>Raw_Customers!B1593</f>
        <v>Amit Patel</v>
      </c>
      <c r="C1596" s="13" t="str">
        <f>Raw_Customers!E1593</f>
        <v>Chennai</v>
      </c>
      <c r="D1596" s="13" t="str">
        <f>Raw_Customers!F1593</f>
        <v>Tamil Nadu</v>
      </c>
      <c r="E1596" s="13" t="str">
        <f>Raw_Customers!H1593</f>
        <v>Active</v>
      </c>
      <c r="F1596" s="35">
        <f>Raw_Customers!G1593</f>
        <v>44930</v>
      </c>
      <c r="G1596" s="36">
        <f>IF(I1596=0,"",INT(_xlfn.MAXIFS(Raw_Recharges!$D$2:$D$3001,Raw_Recharges!$B$2:$B$3001,A1596)))</f>
        <v>46014</v>
      </c>
      <c r="H1596" s="12">
        <f>IF(I1596=0,"",RFM_Method!$C$5-G1596)</f>
        <v>40</v>
      </c>
      <c r="I1596" s="12">
        <f>COUNTIFS(Raw_Recharges!$B$2:$B$3001,A1596)</f>
        <v>1</v>
      </c>
      <c r="J1596" s="37">
        <f>IF(I1596=0,"",SUMIFS(Raw_Recharges!$E$2:$E$3001,Raw_Recharges!$B$2:$B$3001,A1596))</f>
        <v>148</v>
      </c>
      <c r="K1596" s="38">
        <f>IF(I1596=0,0,IF(H1596&lt;=RFM_Method!$C$22,5,IF(H1596&lt;=RFM_Method!$C$23,4,IF(H1596&lt;=RFM_Method!$C$24,3,IF(H1596&lt;=RFM_Method!$C$25,2,1)))))</f>
        <v>4</v>
      </c>
      <c r="L1596" s="38">
        <f>IF(I1596=0,0,IF(I1596&gt;=RFM_Method!$E$22,5,IF(I1596&gt;=RFM_Method!$E$23,4,IF(I1596&gt;=RFM_Method!$E$24,3,IF(I1596&gt;=RFM_Method!$E$25,2,1)))))</f>
        <v>1</v>
      </c>
      <c r="M1596" s="38">
        <f>IF(I1596=0,0,IF(J1596&gt;=RFM_Method!$D$25,5,IF(J1596&gt;=RFM_Method!$D$24,4,IF(J1596&gt;=RFM_Method!$D$23,3,IF(J1596&gt;=RFM_Method!$D$22,2,1)))))</f>
        <v>1</v>
      </c>
      <c r="N1596" s="38" t="str">
        <f t="shared" si="72"/>
        <v>411</v>
      </c>
      <c r="O1596" s="38">
        <f t="shared" si="73"/>
        <v>6</v>
      </c>
      <c r="P1596" s="38">
        <f t="shared" si="74"/>
        <v>1</v>
      </c>
      <c r="Q1596" s="12" t="str">
        <f>IF(I1596=0,"Never Recharged",INDEX(RFM_Method!$C$32:$G$36,6-K1596,P1596))</f>
        <v>Promising</v>
      </c>
      <c r="R1596" s="39">
        <f>SUMIFS(Raw_DataUsage!$D$2:$D$5001,Raw_DataUsage!$B$2:$B$5001,A1596)/1024</f>
        <v>1.9488867187500001</v>
      </c>
      <c r="S1596" s="40">
        <f>SUMIFS(Raw_Calls!$D$2:$D$5001,Raw_Calls!$B$2:$B$5001,A1596)/60</f>
        <v>171.35</v>
      </c>
      <c r="T1596" s="38" t="str">
        <f>IF(COUNTIFS(Raw_Subscriptions!$B$2:$B$3001,A1596,Raw_Subscriptions!$F$2:$F$3001,"Active")&gt;0,"Yes","No")</f>
        <v>Yes</v>
      </c>
    </row>
    <row r="1597" spans="1:20" x14ac:dyDescent="0.3">
      <c r="A1597" s="13" t="str">
        <f>Raw_Customers!A1594</f>
        <v>C001593</v>
      </c>
      <c r="B1597" s="13" t="str">
        <f>Raw_Customers!B1594</f>
        <v>Raj Mishra</v>
      </c>
      <c r="C1597" s="13" t="str">
        <f>Raw_Customers!E1594</f>
        <v>Bangalore</v>
      </c>
      <c r="D1597" s="13" t="str">
        <f>Raw_Customers!F1594</f>
        <v>Karnataka</v>
      </c>
      <c r="E1597" s="13" t="str">
        <f>Raw_Customers!H1594</f>
        <v>Inactive</v>
      </c>
      <c r="F1597" s="35">
        <f>Raw_Customers!G1594</f>
        <v>45690</v>
      </c>
      <c r="G1597" s="36" t="str">
        <f>IF(I1597=0,"",INT(_xlfn.MAXIFS(Raw_Recharges!$D$2:$D$3001,Raw_Recharges!$B$2:$B$3001,A1597)))</f>
        <v/>
      </c>
      <c r="H1597" s="12" t="str">
        <f>IF(I1597=0,"",RFM_Method!$C$5-G1597)</f>
        <v/>
      </c>
      <c r="I1597" s="12">
        <f>COUNTIFS(Raw_Recharges!$B$2:$B$3001,A1597)</f>
        <v>0</v>
      </c>
      <c r="J1597" s="37" t="str">
        <f>IF(I1597=0,"",SUMIFS(Raw_Recharges!$E$2:$E$3001,Raw_Recharges!$B$2:$B$3001,A1597))</f>
        <v/>
      </c>
      <c r="K1597" s="38">
        <f>IF(I1597=0,0,IF(H1597&lt;=RFM_Method!$C$22,5,IF(H1597&lt;=RFM_Method!$C$23,4,IF(H1597&lt;=RFM_Method!$C$24,3,IF(H1597&lt;=RFM_Method!$C$25,2,1)))))</f>
        <v>0</v>
      </c>
      <c r="L1597" s="38">
        <f>IF(I1597=0,0,IF(I1597&gt;=RFM_Method!$E$22,5,IF(I1597&gt;=RFM_Method!$E$23,4,IF(I1597&gt;=RFM_Method!$E$24,3,IF(I1597&gt;=RFM_Method!$E$25,2,1)))))</f>
        <v>0</v>
      </c>
      <c r="M1597" s="38">
        <f>IF(I1597=0,0,IF(J1597&gt;=RFM_Method!$D$25,5,IF(J1597&gt;=RFM_Method!$D$24,4,IF(J1597&gt;=RFM_Method!$D$23,3,IF(J1597&gt;=RFM_Method!$D$22,2,1)))))</f>
        <v>0</v>
      </c>
      <c r="N1597" s="38" t="str">
        <f t="shared" si="72"/>
        <v>000</v>
      </c>
      <c r="O1597" s="38">
        <f t="shared" si="73"/>
        <v>0</v>
      </c>
      <c r="P1597" s="38">
        <f t="shared" si="74"/>
        <v>0</v>
      </c>
      <c r="Q1597" s="12" t="str">
        <f>IF(I1597=0,"Never Recharged",INDEX(RFM_Method!$C$32:$G$36,6-K1597,P1597))</f>
        <v>Never Recharged</v>
      </c>
      <c r="R1597" s="39">
        <f>SUMIFS(Raw_DataUsage!$D$2:$D$5001,Raw_DataUsage!$B$2:$B$5001,A1597)/1024</f>
        <v>8.5395117187499991</v>
      </c>
      <c r="S1597" s="40">
        <f>SUMIFS(Raw_Calls!$D$2:$D$5001,Raw_Calls!$B$2:$B$5001,A1597)/60</f>
        <v>155.68333333333334</v>
      </c>
      <c r="T1597" s="38" t="str">
        <f>IF(COUNTIFS(Raw_Subscriptions!$B$2:$B$3001,A1597,Raw_Subscriptions!$F$2:$F$3001,"Active")&gt;0,"Yes","No")</f>
        <v>No</v>
      </c>
    </row>
    <row r="1598" spans="1:20" x14ac:dyDescent="0.3">
      <c r="A1598" s="13" t="str">
        <f>Raw_Customers!A1595</f>
        <v>C001594</v>
      </c>
      <c r="B1598" s="13" t="str">
        <f>Raw_Customers!B1595</f>
        <v>Priya Kumar</v>
      </c>
      <c r="C1598" s="13" t="str">
        <f>Raw_Customers!E1595</f>
        <v>Delhi</v>
      </c>
      <c r="D1598" s="13" t="str">
        <f>Raw_Customers!F1595</f>
        <v>UP East</v>
      </c>
      <c r="E1598" s="13" t="str">
        <f>Raw_Customers!H1595</f>
        <v>Active</v>
      </c>
      <c r="F1598" s="35">
        <f>Raw_Customers!G1595</f>
        <v>44443</v>
      </c>
      <c r="G1598" s="36">
        <f>IF(I1598=0,"",INT(_xlfn.MAXIFS(Raw_Recharges!$D$2:$D$3001,Raw_Recharges!$B$2:$B$3001,A1598)))</f>
        <v>45891</v>
      </c>
      <c r="H1598" s="12">
        <f>IF(I1598=0,"",RFM_Method!$C$5-G1598)</f>
        <v>163</v>
      </c>
      <c r="I1598" s="12">
        <f>COUNTIFS(Raw_Recharges!$B$2:$B$3001,A1598)</f>
        <v>1</v>
      </c>
      <c r="J1598" s="37">
        <f>IF(I1598=0,"",SUMIFS(Raw_Recharges!$E$2:$E$3001,Raw_Recharges!$B$2:$B$3001,A1598))</f>
        <v>499</v>
      </c>
      <c r="K1598" s="38">
        <f>IF(I1598=0,0,IF(H1598&lt;=RFM_Method!$C$22,5,IF(H1598&lt;=RFM_Method!$C$23,4,IF(H1598&lt;=RFM_Method!$C$24,3,IF(H1598&lt;=RFM_Method!$C$25,2,1)))))</f>
        <v>2</v>
      </c>
      <c r="L1598" s="38">
        <f>IF(I1598=0,0,IF(I1598&gt;=RFM_Method!$E$22,5,IF(I1598&gt;=RFM_Method!$E$23,4,IF(I1598&gt;=RFM_Method!$E$24,3,IF(I1598&gt;=RFM_Method!$E$25,2,1)))))</f>
        <v>1</v>
      </c>
      <c r="M1598" s="38">
        <f>IF(I1598=0,0,IF(J1598&gt;=RFM_Method!$D$25,5,IF(J1598&gt;=RFM_Method!$D$24,4,IF(J1598&gt;=RFM_Method!$D$23,3,IF(J1598&gt;=RFM_Method!$D$22,2,1)))))</f>
        <v>2</v>
      </c>
      <c r="N1598" s="38" t="str">
        <f t="shared" si="72"/>
        <v>212</v>
      </c>
      <c r="O1598" s="38">
        <f t="shared" si="73"/>
        <v>5</v>
      </c>
      <c r="P1598" s="38">
        <f t="shared" si="74"/>
        <v>2</v>
      </c>
      <c r="Q1598" s="12" t="str">
        <f>IF(I1598=0,"Never Recharged",INDEX(RFM_Method!$C$32:$G$36,6-K1598,P1598))</f>
        <v>About to Sleep</v>
      </c>
      <c r="R1598" s="39">
        <f>SUMIFS(Raw_DataUsage!$D$2:$D$5001,Raw_DataUsage!$B$2:$B$5001,A1598)/1024</f>
        <v>3.2349804687499999</v>
      </c>
      <c r="S1598" s="40">
        <f>SUMIFS(Raw_Calls!$D$2:$D$5001,Raw_Calls!$B$2:$B$5001,A1598)/60</f>
        <v>153.25</v>
      </c>
      <c r="T1598" s="38" t="str">
        <f>IF(COUNTIFS(Raw_Subscriptions!$B$2:$B$3001,A1598,Raw_Subscriptions!$F$2:$F$3001,"Active")&gt;0,"Yes","No")</f>
        <v>No</v>
      </c>
    </row>
    <row r="1599" spans="1:20" x14ac:dyDescent="0.3">
      <c r="A1599" s="13" t="str">
        <f>Raw_Customers!A1596</f>
        <v>C001595</v>
      </c>
      <c r="B1599" s="13" t="str">
        <f>Raw_Customers!B1596</f>
        <v>Vikram Patel</v>
      </c>
      <c r="C1599" s="13" t="str">
        <f>Raw_Customers!E1596</f>
        <v>Hyderabad</v>
      </c>
      <c r="D1599" s="13" t="str">
        <f>Raw_Customers!F1596</f>
        <v>Maharashtra</v>
      </c>
      <c r="E1599" s="13" t="str">
        <f>Raw_Customers!H1596</f>
        <v>Inactive</v>
      </c>
      <c r="F1599" s="35">
        <f>Raw_Customers!G1596</f>
        <v>45826</v>
      </c>
      <c r="G1599" s="36" t="str">
        <f>IF(I1599=0,"",INT(_xlfn.MAXIFS(Raw_Recharges!$D$2:$D$3001,Raw_Recharges!$B$2:$B$3001,A1599)))</f>
        <v/>
      </c>
      <c r="H1599" s="12" t="str">
        <f>IF(I1599=0,"",RFM_Method!$C$5-G1599)</f>
        <v/>
      </c>
      <c r="I1599" s="12">
        <f>COUNTIFS(Raw_Recharges!$B$2:$B$3001,A1599)</f>
        <v>0</v>
      </c>
      <c r="J1599" s="37" t="str">
        <f>IF(I1599=0,"",SUMIFS(Raw_Recharges!$E$2:$E$3001,Raw_Recharges!$B$2:$B$3001,A1599))</f>
        <v/>
      </c>
      <c r="K1599" s="38">
        <f>IF(I1599=0,0,IF(H1599&lt;=RFM_Method!$C$22,5,IF(H1599&lt;=RFM_Method!$C$23,4,IF(H1599&lt;=RFM_Method!$C$24,3,IF(H1599&lt;=RFM_Method!$C$25,2,1)))))</f>
        <v>0</v>
      </c>
      <c r="L1599" s="38">
        <f>IF(I1599=0,0,IF(I1599&gt;=RFM_Method!$E$22,5,IF(I1599&gt;=RFM_Method!$E$23,4,IF(I1599&gt;=RFM_Method!$E$24,3,IF(I1599&gt;=RFM_Method!$E$25,2,1)))))</f>
        <v>0</v>
      </c>
      <c r="M1599" s="38">
        <f>IF(I1599=0,0,IF(J1599&gt;=RFM_Method!$D$25,5,IF(J1599&gt;=RFM_Method!$D$24,4,IF(J1599&gt;=RFM_Method!$D$23,3,IF(J1599&gt;=RFM_Method!$D$22,2,1)))))</f>
        <v>0</v>
      </c>
      <c r="N1599" s="38" t="str">
        <f t="shared" si="72"/>
        <v>000</v>
      </c>
      <c r="O1599" s="38">
        <f t="shared" si="73"/>
        <v>0</v>
      </c>
      <c r="P1599" s="38">
        <f t="shared" si="74"/>
        <v>0</v>
      </c>
      <c r="Q1599" s="12" t="str">
        <f>IF(I1599=0,"Never Recharged",INDEX(RFM_Method!$C$32:$G$36,6-K1599,P1599))</f>
        <v>Never Recharged</v>
      </c>
      <c r="R1599" s="39">
        <f>SUMIFS(Raw_DataUsage!$D$2:$D$5001,Raw_DataUsage!$B$2:$B$5001,A1599)/1024</f>
        <v>3.2735058593749997</v>
      </c>
      <c r="S1599" s="40">
        <f>SUMIFS(Raw_Calls!$D$2:$D$5001,Raw_Calls!$B$2:$B$5001,A1599)/60</f>
        <v>0</v>
      </c>
      <c r="T1599" s="38" t="str">
        <f>IF(COUNTIFS(Raw_Subscriptions!$B$2:$B$3001,A1599,Raw_Subscriptions!$F$2:$F$3001,"Active")&gt;0,"Yes","No")</f>
        <v>No</v>
      </c>
    </row>
    <row r="1600" spans="1:20" x14ac:dyDescent="0.3">
      <c r="A1600" s="13" t="str">
        <f>Raw_Customers!A1597</f>
        <v>C001596</v>
      </c>
      <c r="B1600" s="13" t="str">
        <f>Raw_Customers!B1597</f>
        <v>Simran Yadav</v>
      </c>
      <c r="C1600" s="13" t="str">
        <f>Raw_Customers!E1597</f>
        <v>Chennai</v>
      </c>
      <c r="D1600" s="13" t="str">
        <f>Raw_Customers!F1597</f>
        <v>Karnataka</v>
      </c>
      <c r="E1600" s="13" t="str">
        <f>Raw_Customers!H1597</f>
        <v>Inactive</v>
      </c>
      <c r="F1600" s="35">
        <f>Raw_Customers!G1597</f>
        <v>44069</v>
      </c>
      <c r="G1600" s="36" t="str">
        <f>IF(I1600=0,"",INT(_xlfn.MAXIFS(Raw_Recharges!$D$2:$D$3001,Raw_Recharges!$B$2:$B$3001,A1600)))</f>
        <v/>
      </c>
      <c r="H1600" s="12" t="str">
        <f>IF(I1600=0,"",RFM_Method!$C$5-G1600)</f>
        <v/>
      </c>
      <c r="I1600" s="12">
        <f>COUNTIFS(Raw_Recharges!$B$2:$B$3001,A1600)</f>
        <v>0</v>
      </c>
      <c r="J1600" s="37" t="str">
        <f>IF(I1600=0,"",SUMIFS(Raw_Recharges!$E$2:$E$3001,Raw_Recharges!$B$2:$B$3001,A1600))</f>
        <v/>
      </c>
      <c r="K1600" s="38">
        <f>IF(I1600=0,0,IF(H1600&lt;=RFM_Method!$C$22,5,IF(H1600&lt;=RFM_Method!$C$23,4,IF(H1600&lt;=RFM_Method!$C$24,3,IF(H1600&lt;=RFM_Method!$C$25,2,1)))))</f>
        <v>0</v>
      </c>
      <c r="L1600" s="38">
        <f>IF(I1600=0,0,IF(I1600&gt;=RFM_Method!$E$22,5,IF(I1600&gt;=RFM_Method!$E$23,4,IF(I1600&gt;=RFM_Method!$E$24,3,IF(I1600&gt;=RFM_Method!$E$25,2,1)))))</f>
        <v>0</v>
      </c>
      <c r="M1600" s="38">
        <f>IF(I1600=0,0,IF(J1600&gt;=RFM_Method!$D$25,5,IF(J1600&gt;=RFM_Method!$D$24,4,IF(J1600&gt;=RFM_Method!$D$23,3,IF(J1600&gt;=RFM_Method!$D$22,2,1)))))</f>
        <v>0</v>
      </c>
      <c r="N1600" s="38" t="str">
        <f t="shared" si="72"/>
        <v>000</v>
      </c>
      <c r="O1600" s="38">
        <f t="shared" si="73"/>
        <v>0</v>
      </c>
      <c r="P1600" s="38">
        <f t="shared" si="74"/>
        <v>0</v>
      </c>
      <c r="Q1600" s="12" t="str">
        <f>IF(I1600=0,"Never Recharged",INDEX(RFM_Method!$C$32:$G$36,6-K1600,P1600))</f>
        <v>Never Recharged</v>
      </c>
      <c r="R1600" s="39">
        <f>SUMIFS(Raw_DataUsage!$D$2:$D$5001,Raw_DataUsage!$B$2:$B$5001,A1600)/1024</f>
        <v>0</v>
      </c>
      <c r="S1600" s="40">
        <f>SUMIFS(Raw_Calls!$D$2:$D$5001,Raw_Calls!$B$2:$B$5001,A1600)/60</f>
        <v>164.03333333333333</v>
      </c>
      <c r="T1600" s="38" t="str">
        <f>IF(COUNTIFS(Raw_Subscriptions!$B$2:$B$3001,A1600,Raw_Subscriptions!$F$2:$F$3001,"Active")&gt;0,"Yes","No")</f>
        <v>No</v>
      </c>
    </row>
    <row r="1601" spans="1:20" x14ac:dyDescent="0.3">
      <c r="A1601" s="13" t="str">
        <f>Raw_Customers!A1598</f>
        <v>C001597</v>
      </c>
      <c r="B1601" s="13" t="str">
        <f>Raw_Customers!B1598</f>
        <v>Suresh Reddy</v>
      </c>
      <c r="C1601" s="13" t="str">
        <f>Raw_Customers!E1598</f>
        <v>Bangalore</v>
      </c>
      <c r="D1601" s="13" t="str">
        <f>Raw_Customers!F1598</f>
        <v>Delhi NCR</v>
      </c>
      <c r="E1601" s="13" t="str">
        <f>Raw_Customers!H1598</f>
        <v>Active</v>
      </c>
      <c r="F1601" s="35">
        <f>Raw_Customers!G1598</f>
        <v>44448</v>
      </c>
      <c r="G1601" s="36">
        <f>IF(I1601=0,"",INT(_xlfn.MAXIFS(Raw_Recharges!$D$2:$D$3001,Raw_Recharges!$B$2:$B$3001,A1601)))</f>
        <v>45805</v>
      </c>
      <c r="H1601" s="12">
        <f>IF(I1601=0,"",RFM_Method!$C$5-G1601)</f>
        <v>249</v>
      </c>
      <c r="I1601" s="12">
        <f>COUNTIFS(Raw_Recharges!$B$2:$B$3001,A1601)</f>
        <v>2</v>
      </c>
      <c r="J1601" s="37">
        <f>IF(I1601=0,"",SUMIFS(Raw_Recharges!$E$2:$E$3001,Raw_Recharges!$B$2:$B$3001,A1601))</f>
        <v>3998</v>
      </c>
      <c r="K1601" s="38">
        <f>IF(I1601=0,0,IF(H1601&lt;=RFM_Method!$C$22,5,IF(H1601&lt;=RFM_Method!$C$23,4,IF(H1601&lt;=RFM_Method!$C$24,3,IF(H1601&lt;=RFM_Method!$C$25,2,1)))))</f>
        <v>1</v>
      </c>
      <c r="L1601" s="38">
        <f>IF(I1601=0,0,IF(I1601&gt;=RFM_Method!$E$22,5,IF(I1601&gt;=RFM_Method!$E$23,4,IF(I1601&gt;=RFM_Method!$E$24,3,IF(I1601&gt;=RFM_Method!$E$25,2,1)))))</f>
        <v>2</v>
      </c>
      <c r="M1601" s="38">
        <f>IF(I1601=0,0,IF(J1601&gt;=RFM_Method!$D$25,5,IF(J1601&gt;=RFM_Method!$D$24,4,IF(J1601&gt;=RFM_Method!$D$23,3,IF(J1601&gt;=RFM_Method!$D$22,2,1)))))</f>
        <v>5</v>
      </c>
      <c r="N1601" s="38" t="str">
        <f t="shared" si="72"/>
        <v>125</v>
      </c>
      <c r="O1601" s="38">
        <f t="shared" si="73"/>
        <v>8</v>
      </c>
      <c r="P1601" s="38">
        <f t="shared" si="74"/>
        <v>4</v>
      </c>
      <c r="Q1601" s="12" t="str">
        <f>IF(I1601=0,"Never Recharged",INDEX(RFM_Method!$C$32:$G$36,6-K1601,P1601))</f>
        <v>Can't Lose Them</v>
      </c>
      <c r="R1601" s="39">
        <f>SUMIFS(Raw_DataUsage!$D$2:$D$5001,Raw_DataUsage!$B$2:$B$5001,A1601)/1024</f>
        <v>3.9683398437499999</v>
      </c>
      <c r="S1601" s="40">
        <f>SUMIFS(Raw_Calls!$D$2:$D$5001,Raw_Calls!$B$2:$B$5001,A1601)/60</f>
        <v>0</v>
      </c>
      <c r="T1601" s="38" t="str">
        <f>IF(COUNTIFS(Raw_Subscriptions!$B$2:$B$3001,A1601,Raw_Subscriptions!$F$2:$F$3001,"Active")&gt;0,"Yes","No")</f>
        <v>Yes</v>
      </c>
    </row>
    <row r="1602" spans="1:20" x14ac:dyDescent="0.3">
      <c r="A1602" s="13" t="str">
        <f>Raw_Customers!A1599</f>
        <v>C001598</v>
      </c>
      <c r="B1602" s="13" t="str">
        <f>Raw_Customers!B1599</f>
        <v>Raj Singh</v>
      </c>
      <c r="C1602" s="13" t="str">
        <f>Raw_Customers!E1599</f>
        <v>Bangalore</v>
      </c>
      <c r="D1602" s="13" t="str">
        <f>Raw_Customers!F1599</f>
        <v>Delhi NCR</v>
      </c>
      <c r="E1602" s="13" t="str">
        <f>Raw_Customers!H1599</f>
        <v>Active</v>
      </c>
      <c r="F1602" s="35">
        <f>Raw_Customers!G1599</f>
        <v>45721</v>
      </c>
      <c r="G1602" s="36">
        <f>IF(I1602=0,"",INT(_xlfn.MAXIFS(Raw_Recharges!$D$2:$D$3001,Raw_Recharges!$B$2:$B$3001,A1602)))</f>
        <v>45919</v>
      </c>
      <c r="H1602" s="12">
        <f>IF(I1602=0,"",RFM_Method!$C$5-G1602)</f>
        <v>135</v>
      </c>
      <c r="I1602" s="12">
        <f>COUNTIFS(Raw_Recharges!$B$2:$B$3001,A1602)</f>
        <v>1</v>
      </c>
      <c r="J1602" s="37">
        <f>IF(I1602=0,"",SUMIFS(Raw_Recharges!$E$2:$E$3001,Raw_Recharges!$B$2:$B$3001,A1602))</f>
        <v>99</v>
      </c>
      <c r="K1602" s="38">
        <f>IF(I1602=0,0,IF(H1602&lt;=RFM_Method!$C$22,5,IF(H1602&lt;=RFM_Method!$C$23,4,IF(H1602&lt;=RFM_Method!$C$24,3,IF(H1602&lt;=RFM_Method!$C$25,2,1)))))</f>
        <v>3</v>
      </c>
      <c r="L1602" s="38">
        <f>IF(I1602=0,0,IF(I1602&gt;=RFM_Method!$E$22,5,IF(I1602&gt;=RFM_Method!$E$23,4,IF(I1602&gt;=RFM_Method!$E$24,3,IF(I1602&gt;=RFM_Method!$E$25,2,1)))))</f>
        <v>1</v>
      </c>
      <c r="M1602" s="38">
        <f>IF(I1602=0,0,IF(J1602&gt;=RFM_Method!$D$25,5,IF(J1602&gt;=RFM_Method!$D$24,4,IF(J1602&gt;=RFM_Method!$D$23,3,IF(J1602&gt;=RFM_Method!$D$22,2,1)))))</f>
        <v>1</v>
      </c>
      <c r="N1602" s="38" t="str">
        <f t="shared" si="72"/>
        <v>311</v>
      </c>
      <c r="O1602" s="38">
        <f t="shared" si="73"/>
        <v>5</v>
      </c>
      <c r="P1602" s="38">
        <f t="shared" si="74"/>
        <v>1</v>
      </c>
      <c r="Q1602" s="12" t="str">
        <f>IF(I1602=0,"Never Recharged",INDEX(RFM_Method!$C$32:$G$36,6-K1602,P1602))</f>
        <v>About to Sleep</v>
      </c>
      <c r="R1602" s="39">
        <f>SUMIFS(Raw_DataUsage!$D$2:$D$5001,Raw_DataUsage!$B$2:$B$5001,A1602)/1024</f>
        <v>3.6483398437500001</v>
      </c>
      <c r="S1602" s="40">
        <f>SUMIFS(Raw_Calls!$D$2:$D$5001,Raw_Calls!$B$2:$B$5001,A1602)/60</f>
        <v>45.133333333333333</v>
      </c>
      <c r="T1602" s="38" t="str">
        <f>IF(COUNTIFS(Raw_Subscriptions!$B$2:$B$3001,A1602,Raw_Subscriptions!$F$2:$F$3001,"Active")&gt;0,"Yes","No")</f>
        <v>No</v>
      </c>
    </row>
    <row r="1603" spans="1:20" x14ac:dyDescent="0.3">
      <c r="A1603" s="13" t="str">
        <f>Raw_Customers!A1600</f>
        <v>C001599</v>
      </c>
      <c r="B1603" s="13" t="str">
        <f>Raw_Customers!B1600</f>
        <v>Raj Kumar</v>
      </c>
      <c r="C1603" s="13" t="str">
        <f>Raw_Customers!E1600</f>
        <v>Bangalore</v>
      </c>
      <c r="D1603" s="13" t="str">
        <f>Raw_Customers!F1600</f>
        <v>Tamil Nadu</v>
      </c>
      <c r="E1603" s="13" t="str">
        <f>Raw_Customers!H1600</f>
        <v>Active</v>
      </c>
      <c r="F1603" s="35">
        <f>Raw_Customers!G1600</f>
        <v>44820</v>
      </c>
      <c r="G1603" s="36">
        <f>IF(I1603=0,"",INT(_xlfn.MAXIFS(Raw_Recharges!$D$2:$D$3001,Raw_Recharges!$B$2:$B$3001,A1603)))</f>
        <v>45929</v>
      </c>
      <c r="H1603" s="12">
        <f>IF(I1603=0,"",RFM_Method!$C$5-G1603)</f>
        <v>125</v>
      </c>
      <c r="I1603" s="12">
        <f>COUNTIFS(Raw_Recharges!$B$2:$B$3001,A1603)</f>
        <v>2</v>
      </c>
      <c r="J1603" s="37">
        <f>IF(I1603=0,"",SUMIFS(Raw_Recharges!$E$2:$E$3001,Raw_Recharges!$B$2:$B$3001,A1603))</f>
        <v>648</v>
      </c>
      <c r="K1603" s="38">
        <f>IF(I1603=0,0,IF(H1603&lt;=RFM_Method!$C$22,5,IF(H1603&lt;=RFM_Method!$C$23,4,IF(H1603&lt;=RFM_Method!$C$24,3,IF(H1603&lt;=RFM_Method!$C$25,2,1)))))</f>
        <v>3</v>
      </c>
      <c r="L1603" s="38">
        <f>IF(I1603=0,0,IF(I1603&gt;=RFM_Method!$E$22,5,IF(I1603&gt;=RFM_Method!$E$23,4,IF(I1603&gt;=RFM_Method!$E$24,3,IF(I1603&gt;=RFM_Method!$E$25,2,1)))))</f>
        <v>2</v>
      </c>
      <c r="M1603" s="38">
        <f>IF(I1603=0,0,IF(J1603&gt;=RFM_Method!$D$25,5,IF(J1603&gt;=RFM_Method!$D$24,4,IF(J1603&gt;=RFM_Method!$D$23,3,IF(J1603&gt;=RFM_Method!$D$22,2,1)))))</f>
        <v>2</v>
      </c>
      <c r="N1603" s="38" t="str">
        <f t="shared" si="72"/>
        <v>322</v>
      </c>
      <c r="O1603" s="38">
        <f t="shared" si="73"/>
        <v>7</v>
      </c>
      <c r="P1603" s="38">
        <f t="shared" si="74"/>
        <v>2</v>
      </c>
      <c r="Q1603" s="12" t="str">
        <f>IF(I1603=0,"Never Recharged",INDEX(RFM_Method!$C$32:$G$36,6-K1603,P1603))</f>
        <v>Need Attention</v>
      </c>
      <c r="R1603" s="39">
        <f>SUMIFS(Raw_DataUsage!$D$2:$D$5001,Raw_DataUsage!$B$2:$B$5001,A1603)/1024</f>
        <v>6.3621386718749999</v>
      </c>
      <c r="S1603" s="40">
        <f>SUMIFS(Raw_Calls!$D$2:$D$5001,Raw_Calls!$B$2:$B$5001,A1603)/60</f>
        <v>90.066666666666663</v>
      </c>
      <c r="T1603" s="38" t="str">
        <f>IF(COUNTIFS(Raw_Subscriptions!$B$2:$B$3001,A1603,Raw_Subscriptions!$F$2:$F$3001,"Active")&gt;0,"Yes","No")</f>
        <v>Yes</v>
      </c>
    </row>
    <row r="1604" spans="1:20" x14ac:dyDescent="0.3">
      <c r="A1604" s="13" t="str">
        <f>Raw_Customers!A1601</f>
        <v>C001600</v>
      </c>
      <c r="B1604" s="13" t="str">
        <f>Raw_Customers!B1601</f>
        <v>Pooja Kumar</v>
      </c>
      <c r="C1604" s="13" t="str">
        <f>Raw_Customers!E1601</f>
        <v>Bangalore</v>
      </c>
      <c r="D1604" s="13" t="str">
        <f>Raw_Customers!F1601</f>
        <v>UP East</v>
      </c>
      <c r="E1604" s="13" t="str">
        <f>Raw_Customers!H1601</f>
        <v>Active</v>
      </c>
      <c r="F1604" s="35">
        <f>Raw_Customers!G1601</f>
        <v>45471</v>
      </c>
      <c r="G1604" s="36" t="str">
        <f>IF(I1604=0,"",INT(_xlfn.MAXIFS(Raw_Recharges!$D$2:$D$3001,Raw_Recharges!$B$2:$B$3001,A1604)))</f>
        <v/>
      </c>
      <c r="H1604" s="12" t="str">
        <f>IF(I1604=0,"",RFM_Method!$C$5-G1604)</f>
        <v/>
      </c>
      <c r="I1604" s="12">
        <f>COUNTIFS(Raw_Recharges!$B$2:$B$3001,A1604)</f>
        <v>0</v>
      </c>
      <c r="J1604" s="37" t="str">
        <f>IF(I1604=0,"",SUMIFS(Raw_Recharges!$E$2:$E$3001,Raw_Recharges!$B$2:$B$3001,A1604))</f>
        <v/>
      </c>
      <c r="K1604" s="38">
        <f>IF(I1604=0,0,IF(H1604&lt;=RFM_Method!$C$22,5,IF(H1604&lt;=RFM_Method!$C$23,4,IF(H1604&lt;=RFM_Method!$C$24,3,IF(H1604&lt;=RFM_Method!$C$25,2,1)))))</f>
        <v>0</v>
      </c>
      <c r="L1604" s="38">
        <f>IF(I1604=0,0,IF(I1604&gt;=RFM_Method!$E$22,5,IF(I1604&gt;=RFM_Method!$E$23,4,IF(I1604&gt;=RFM_Method!$E$24,3,IF(I1604&gt;=RFM_Method!$E$25,2,1)))))</f>
        <v>0</v>
      </c>
      <c r="M1604" s="38">
        <f>IF(I1604=0,0,IF(J1604&gt;=RFM_Method!$D$25,5,IF(J1604&gt;=RFM_Method!$D$24,4,IF(J1604&gt;=RFM_Method!$D$23,3,IF(J1604&gt;=RFM_Method!$D$22,2,1)))))</f>
        <v>0</v>
      </c>
      <c r="N1604" s="38" t="str">
        <f t="shared" si="72"/>
        <v>000</v>
      </c>
      <c r="O1604" s="38">
        <f t="shared" si="73"/>
        <v>0</v>
      </c>
      <c r="P1604" s="38">
        <f t="shared" si="74"/>
        <v>0</v>
      </c>
      <c r="Q1604" s="12" t="str">
        <f>IF(I1604=0,"Never Recharged",INDEX(RFM_Method!$C$32:$G$36,6-K1604,P1604))</f>
        <v>Never Recharged</v>
      </c>
      <c r="R1604" s="39">
        <f>SUMIFS(Raw_DataUsage!$D$2:$D$5001,Raw_DataUsage!$B$2:$B$5001,A1604)/1024</f>
        <v>2.8534765625</v>
      </c>
      <c r="S1604" s="40">
        <f>SUMIFS(Raw_Calls!$D$2:$D$5001,Raw_Calls!$B$2:$B$5001,A1604)/60</f>
        <v>113.45</v>
      </c>
      <c r="T1604" s="38" t="str">
        <f>IF(COUNTIFS(Raw_Subscriptions!$B$2:$B$3001,A1604,Raw_Subscriptions!$F$2:$F$3001,"Active")&gt;0,"Yes","No")</f>
        <v>No</v>
      </c>
    </row>
    <row r="1605" spans="1:20" x14ac:dyDescent="0.3">
      <c r="A1605" s="13" t="str">
        <f>Raw_Customers!A1602</f>
        <v>C001601</v>
      </c>
      <c r="B1605" s="13" t="str">
        <f>Raw_Customers!B1602</f>
        <v>Neha Patel</v>
      </c>
      <c r="C1605" s="13" t="str">
        <f>Raw_Customers!E1602</f>
        <v>Bangalore</v>
      </c>
      <c r="D1605" s="13" t="str">
        <f>Raw_Customers!F1602</f>
        <v>Gujarat</v>
      </c>
      <c r="E1605" s="13" t="str">
        <f>Raw_Customers!H1602</f>
        <v>Active</v>
      </c>
      <c r="F1605" s="35">
        <f>Raw_Customers!G1602</f>
        <v>45913</v>
      </c>
      <c r="G1605" s="36">
        <f>IF(I1605=0,"",INT(_xlfn.MAXIFS(Raw_Recharges!$D$2:$D$3001,Raw_Recharges!$B$2:$B$3001,A1605)))</f>
        <v>46043</v>
      </c>
      <c r="H1605" s="12">
        <f>IF(I1605=0,"",RFM_Method!$C$5-G1605)</f>
        <v>11</v>
      </c>
      <c r="I1605" s="12">
        <f>COUNTIFS(Raw_Recharges!$B$2:$B$3001,A1605)</f>
        <v>1</v>
      </c>
      <c r="J1605" s="37">
        <f>IF(I1605=0,"",SUMIFS(Raw_Recharges!$E$2:$E$3001,Raw_Recharges!$B$2:$B$3001,A1605))</f>
        <v>499</v>
      </c>
      <c r="K1605" s="38">
        <f>IF(I1605=0,0,IF(H1605&lt;=RFM_Method!$C$22,5,IF(H1605&lt;=RFM_Method!$C$23,4,IF(H1605&lt;=RFM_Method!$C$24,3,IF(H1605&lt;=RFM_Method!$C$25,2,1)))))</f>
        <v>5</v>
      </c>
      <c r="L1605" s="38">
        <f>IF(I1605=0,0,IF(I1605&gt;=RFM_Method!$E$22,5,IF(I1605&gt;=RFM_Method!$E$23,4,IF(I1605&gt;=RFM_Method!$E$24,3,IF(I1605&gt;=RFM_Method!$E$25,2,1)))))</f>
        <v>1</v>
      </c>
      <c r="M1605" s="38">
        <f>IF(I1605=0,0,IF(J1605&gt;=RFM_Method!$D$25,5,IF(J1605&gt;=RFM_Method!$D$24,4,IF(J1605&gt;=RFM_Method!$D$23,3,IF(J1605&gt;=RFM_Method!$D$22,2,1)))))</f>
        <v>2</v>
      </c>
      <c r="N1605" s="38" t="str">
        <f t="shared" ref="N1605:N1668" si="75">K1605&amp;L1605&amp;M1605</f>
        <v>512</v>
      </c>
      <c r="O1605" s="38">
        <f t="shared" ref="O1605:O1668" si="76">K1605+L1605+M1605</f>
        <v>8</v>
      </c>
      <c r="P1605" s="38">
        <f t="shared" ref="P1605:P1668" si="77">IF(I1605=0,0,ROUND((L1605+M1605)/2,0))</f>
        <v>2</v>
      </c>
      <c r="Q1605" s="12" t="str">
        <f>IF(I1605=0,"Never Recharged",INDEX(RFM_Method!$C$32:$G$36,6-K1605,P1605))</f>
        <v>Promising</v>
      </c>
      <c r="R1605" s="39">
        <f>SUMIFS(Raw_DataUsage!$D$2:$D$5001,Raw_DataUsage!$B$2:$B$5001,A1605)/1024</f>
        <v>5.2144042968750002</v>
      </c>
      <c r="S1605" s="40">
        <f>SUMIFS(Raw_Calls!$D$2:$D$5001,Raw_Calls!$B$2:$B$5001,A1605)/60</f>
        <v>21.016666666666666</v>
      </c>
      <c r="T1605" s="38" t="str">
        <f>IF(COUNTIFS(Raw_Subscriptions!$B$2:$B$3001,A1605,Raw_Subscriptions!$F$2:$F$3001,"Active")&gt;0,"Yes","No")</f>
        <v>Yes</v>
      </c>
    </row>
    <row r="1606" spans="1:20" x14ac:dyDescent="0.3">
      <c r="A1606" s="13" t="str">
        <f>Raw_Customers!A1603</f>
        <v>C001602</v>
      </c>
      <c r="B1606" s="13" t="str">
        <f>Raw_Customers!B1603</f>
        <v>Priya Khan</v>
      </c>
      <c r="C1606" s="13" t="str">
        <f>Raw_Customers!E1603</f>
        <v>Mumbai</v>
      </c>
      <c r="D1606" s="13" t="str">
        <f>Raw_Customers!F1603</f>
        <v>Tamil Nadu</v>
      </c>
      <c r="E1606" s="13" t="str">
        <f>Raw_Customers!H1603</f>
        <v>Active</v>
      </c>
      <c r="F1606" s="35">
        <f>Raw_Customers!G1603</f>
        <v>45297</v>
      </c>
      <c r="G1606" s="36" t="str">
        <f>IF(I1606=0,"",INT(_xlfn.MAXIFS(Raw_Recharges!$D$2:$D$3001,Raw_Recharges!$B$2:$B$3001,A1606)))</f>
        <v/>
      </c>
      <c r="H1606" s="12" t="str">
        <f>IF(I1606=0,"",RFM_Method!$C$5-G1606)</f>
        <v/>
      </c>
      <c r="I1606" s="12">
        <f>COUNTIFS(Raw_Recharges!$B$2:$B$3001,A1606)</f>
        <v>0</v>
      </c>
      <c r="J1606" s="37" t="str">
        <f>IF(I1606=0,"",SUMIFS(Raw_Recharges!$E$2:$E$3001,Raw_Recharges!$B$2:$B$3001,A1606))</f>
        <v/>
      </c>
      <c r="K1606" s="38">
        <f>IF(I1606=0,0,IF(H1606&lt;=RFM_Method!$C$22,5,IF(H1606&lt;=RFM_Method!$C$23,4,IF(H1606&lt;=RFM_Method!$C$24,3,IF(H1606&lt;=RFM_Method!$C$25,2,1)))))</f>
        <v>0</v>
      </c>
      <c r="L1606" s="38">
        <f>IF(I1606=0,0,IF(I1606&gt;=RFM_Method!$E$22,5,IF(I1606&gt;=RFM_Method!$E$23,4,IF(I1606&gt;=RFM_Method!$E$24,3,IF(I1606&gt;=RFM_Method!$E$25,2,1)))))</f>
        <v>0</v>
      </c>
      <c r="M1606" s="38">
        <f>IF(I1606=0,0,IF(J1606&gt;=RFM_Method!$D$25,5,IF(J1606&gt;=RFM_Method!$D$24,4,IF(J1606&gt;=RFM_Method!$D$23,3,IF(J1606&gt;=RFM_Method!$D$22,2,1)))))</f>
        <v>0</v>
      </c>
      <c r="N1606" s="38" t="str">
        <f t="shared" si="75"/>
        <v>000</v>
      </c>
      <c r="O1606" s="38">
        <f t="shared" si="76"/>
        <v>0</v>
      </c>
      <c r="P1606" s="38">
        <f t="shared" si="77"/>
        <v>0</v>
      </c>
      <c r="Q1606" s="12" t="str">
        <f>IF(I1606=0,"Never Recharged",INDEX(RFM_Method!$C$32:$G$36,6-K1606,P1606))</f>
        <v>Never Recharged</v>
      </c>
      <c r="R1606" s="39">
        <f>SUMIFS(Raw_DataUsage!$D$2:$D$5001,Raw_DataUsage!$B$2:$B$5001,A1606)/1024</f>
        <v>2.591533203125</v>
      </c>
      <c r="S1606" s="40">
        <f>SUMIFS(Raw_Calls!$D$2:$D$5001,Raw_Calls!$B$2:$B$5001,A1606)/60</f>
        <v>20.2</v>
      </c>
      <c r="T1606" s="38" t="str">
        <f>IF(COUNTIFS(Raw_Subscriptions!$B$2:$B$3001,A1606,Raw_Subscriptions!$F$2:$F$3001,"Active")&gt;0,"Yes","No")</f>
        <v>No</v>
      </c>
    </row>
    <row r="1607" spans="1:20" x14ac:dyDescent="0.3">
      <c r="A1607" s="13" t="str">
        <f>Raw_Customers!A1604</f>
        <v>C001603</v>
      </c>
      <c r="B1607" s="13" t="str">
        <f>Raw_Customers!B1604</f>
        <v>Raj Singh</v>
      </c>
      <c r="C1607" s="13" t="str">
        <f>Raw_Customers!E1604</f>
        <v>Mumbai</v>
      </c>
      <c r="D1607" s="13" t="str">
        <f>Raw_Customers!F1604</f>
        <v>Mumbai</v>
      </c>
      <c r="E1607" s="13" t="str">
        <f>Raw_Customers!H1604</f>
        <v>Active</v>
      </c>
      <c r="F1607" s="35">
        <f>Raw_Customers!G1604</f>
        <v>44909</v>
      </c>
      <c r="G1607" s="36">
        <f>IF(I1607=0,"",INT(_xlfn.MAXIFS(Raw_Recharges!$D$2:$D$3001,Raw_Recharges!$B$2:$B$3001,A1607)))</f>
        <v>46004</v>
      </c>
      <c r="H1607" s="12">
        <f>IF(I1607=0,"",RFM_Method!$C$5-G1607)</f>
        <v>50</v>
      </c>
      <c r="I1607" s="12">
        <f>COUNTIFS(Raw_Recharges!$B$2:$B$3001,A1607)</f>
        <v>2</v>
      </c>
      <c r="J1607" s="37">
        <f>IF(I1607=0,"",SUMIFS(Raw_Recharges!$E$2:$E$3001,Raw_Recharges!$B$2:$B$3001,A1607))</f>
        <v>998</v>
      </c>
      <c r="K1607" s="38">
        <f>IF(I1607=0,0,IF(H1607&lt;=RFM_Method!$C$22,5,IF(H1607&lt;=RFM_Method!$C$23,4,IF(H1607&lt;=RFM_Method!$C$24,3,IF(H1607&lt;=RFM_Method!$C$25,2,1)))))</f>
        <v>4</v>
      </c>
      <c r="L1607" s="38">
        <f>IF(I1607=0,0,IF(I1607&gt;=RFM_Method!$E$22,5,IF(I1607&gt;=RFM_Method!$E$23,4,IF(I1607&gt;=RFM_Method!$E$24,3,IF(I1607&gt;=RFM_Method!$E$25,2,1)))))</f>
        <v>2</v>
      </c>
      <c r="M1607" s="38">
        <f>IF(I1607=0,0,IF(J1607&gt;=RFM_Method!$D$25,5,IF(J1607&gt;=RFM_Method!$D$24,4,IF(J1607&gt;=RFM_Method!$D$23,3,IF(J1607&gt;=RFM_Method!$D$22,2,1)))))</f>
        <v>3</v>
      </c>
      <c r="N1607" s="38" t="str">
        <f t="shared" si="75"/>
        <v>423</v>
      </c>
      <c r="O1607" s="38">
        <f t="shared" si="76"/>
        <v>9</v>
      </c>
      <c r="P1607" s="38">
        <f t="shared" si="77"/>
        <v>3</v>
      </c>
      <c r="Q1607" s="12" t="str">
        <f>IF(I1607=0,"Never Recharged",INDEX(RFM_Method!$C$32:$G$36,6-K1607,P1607))</f>
        <v>Potential Loyalist</v>
      </c>
      <c r="R1607" s="39">
        <f>SUMIFS(Raw_DataUsage!$D$2:$D$5001,Raw_DataUsage!$B$2:$B$5001,A1607)/1024</f>
        <v>0.14220703125</v>
      </c>
      <c r="S1607" s="40">
        <f>SUMIFS(Raw_Calls!$D$2:$D$5001,Raw_Calls!$B$2:$B$5001,A1607)/60</f>
        <v>89.25</v>
      </c>
      <c r="T1607" s="38" t="str">
        <f>IF(COUNTIFS(Raw_Subscriptions!$B$2:$B$3001,A1607,Raw_Subscriptions!$F$2:$F$3001,"Active")&gt;0,"Yes","No")</f>
        <v>No</v>
      </c>
    </row>
    <row r="1608" spans="1:20" x14ac:dyDescent="0.3">
      <c r="A1608" s="13" t="str">
        <f>Raw_Customers!A1605</f>
        <v>C001604</v>
      </c>
      <c r="B1608" s="13" t="str">
        <f>Raw_Customers!B1605</f>
        <v>Rahul Khan</v>
      </c>
      <c r="C1608" s="13" t="str">
        <f>Raw_Customers!E1605</f>
        <v>Delhi</v>
      </c>
      <c r="D1608" s="13" t="str">
        <f>Raw_Customers!F1605</f>
        <v>Andhra Pradesh</v>
      </c>
      <c r="E1608" s="13" t="str">
        <f>Raw_Customers!H1605</f>
        <v>Active</v>
      </c>
      <c r="F1608" s="35">
        <f>Raw_Customers!G1605</f>
        <v>44750</v>
      </c>
      <c r="G1608" s="36">
        <f>IF(I1608=0,"",INT(_xlfn.MAXIFS(Raw_Recharges!$D$2:$D$3001,Raw_Recharges!$B$2:$B$3001,A1608)))</f>
        <v>45724</v>
      </c>
      <c r="H1608" s="12">
        <f>IF(I1608=0,"",RFM_Method!$C$5-G1608)</f>
        <v>330</v>
      </c>
      <c r="I1608" s="12">
        <f>COUNTIFS(Raw_Recharges!$B$2:$B$3001,A1608)</f>
        <v>1</v>
      </c>
      <c r="J1608" s="37">
        <f>IF(I1608=0,"",SUMIFS(Raw_Recharges!$E$2:$E$3001,Raw_Recharges!$B$2:$B$3001,A1608))</f>
        <v>499</v>
      </c>
      <c r="K1608" s="38">
        <f>IF(I1608=0,0,IF(H1608&lt;=RFM_Method!$C$22,5,IF(H1608&lt;=RFM_Method!$C$23,4,IF(H1608&lt;=RFM_Method!$C$24,3,IF(H1608&lt;=RFM_Method!$C$25,2,1)))))</f>
        <v>1</v>
      </c>
      <c r="L1608" s="38">
        <f>IF(I1608=0,0,IF(I1608&gt;=RFM_Method!$E$22,5,IF(I1608&gt;=RFM_Method!$E$23,4,IF(I1608&gt;=RFM_Method!$E$24,3,IF(I1608&gt;=RFM_Method!$E$25,2,1)))))</f>
        <v>1</v>
      </c>
      <c r="M1608" s="38">
        <f>IF(I1608=0,0,IF(J1608&gt;=RFM_Method!$D$25,5,IF(J1608&gt;=RFM_Method!$D$24,4,IF(J1608&gt;=RFM_Method!$D$23,3,IF(J1608&gt;=RFM_Method!$D$22,2,1)))))</f>
        <v>2</v>
      </c>
      <c r="N1608" s="38" t="str">
        <f t="shared" si="75"/>
        <v>112</v>
      </c>
      <c r="O1608" s="38">
        <f t="shared" si="76"/>
        <v>4</v>
      </c>
      <c r="P1608" s="38">
        <f t="shared" si="77"/>
        <v>2</v>
      </c>
      <c r="Q1608" s="12" t="str">
        <f>IF(I1608=0,"Never Recharged",INDEX(RFM_Method!$C$32:$G$36,6-K1608,P1608))</f>
        <v>Hibernating</v>
      </c>
      <c r="R1608" s="39">
        <f>SUMIFS(Raw_DataUsage!$D$2:$D$5001,Raw_DataUsage!$B$2:$B$5001,A1608)/1024</f>
        <v>5.1909277343750002</v>
      </c>
      <c r="S1608" s="40">
        <f>SUMIFS(Raw_Calls!$D$2:$D$5001,Raw_Calls!$B$2:$B$5001,A1608)/60</f>
        <v>27.016666666666666</v>
      </c>
      <c r="T1608" s="38" t="str">
        <f>IF(COUNTIFS(Raw_Subscriptions!$B$2:$B$3001,A1608,Raw_Subscriptions!$F$2:$F$3001,"Active")&gt;0,"Yes","No")</f>
        <v>No</v>
      </c>
    </row>
    <row r="1609" spans="1:20" x14ac:dyDescent="0.3">
      <c r="A1609" s="13" t="str">
        <f>Raw_Customers!A1606</f>
        <v>C001605</v>
      </c>
      <c r="B1609" s="13" t="str">
        <f>Raw_Customers!B1606</f>
        <v>Pooja Patel</v>
      </c>
      <c r="C1609" s="13" t="str">
        <f>Raw_Customers!E1606</f>
        <v>Bangalore</v>
      </c>
      <c r="D1609" s="13" t="str">
        <f>Raw_Customers!F1606</f>
        <v>Andhra Pradesh</v>
      </c>
      <c r="E1609" s="13" t="str">
        <f>Raw_Customers!H1606</f>
        <v>Active</v>
      </c>
      <c r="F1609" s="35">
        <f>Raw_Customers!G1606</f>
        <v>45698</v>
      </c>
      <c r="G1609" s="36">
        <f>IF(I1609=0,"",INT(_xlfn.MAXIFS(Raw_Recharges!$D$2:$D$3001,Raw_Recharges!$B$2:$B$3001,A1609)))</f>
        <v>46048</v>
      </c>
      <c r="H1609" s="12">
        <f>IF(I1609=0,"",RFM_Method!$C$5-G1609)</f>
        <v>6</v>
      </c>
      <c r="I1609" s="12">
        <f>COUNTIFS(Raw_Recharges!$B$2:$B$3001,A1609)</f>
        <v>4</v>
      </c>
      <c r="J1609" s="37">
        <f>IF(I1609=0,"",SUMIFS(Raw_Recharges!$E$2:$E$3001,Raw_Recharges!$B$2:$B$3001,A1609))</f>
        <v>3896</v>
      </c>
      <c r="K1609" s="38">
        <f>IF(I1609=0,0,IF(H1609&lt;=RFM_Method!$C$22,5,IF(H1609&lt;=RFM_Method!$C$23,4,IF(H1609&lt;=RFM_Method!$C$24,3,IF(H1609&lt;=RFM_Method!$C$25,2,1)))))</f>
        <v>5</v>
      </c>
      <c r="L1609" s="38">
        <f>IF(I1609=0,0,IF(I1609&gt;=RFM_Method!$E$22,5,IF(I1609&gt;=RFM_Method!$E$23,4,IF(I1609&gt;=RFM_Method!$E$24,3,IF(I1609&gt;=RFM_Method!$E$25,2,1)))))</f>
        <v>4</v>
      </c>
      <c r="M1609" s="38">
        <f>IF(I1609=0,0,IF(J1609&gt;=RFM_Method!$D$25,5,IF(J1609&gt;=RFM_Method!$D$24,4,IF(J1609&gt;=RFM_Method!$D$23,3,IF(J1609&gt;=RFM_Method!$D$22,2,1)))))</f>
        <v>5</v>
      </c>
      <c r="N1609" s="38" t="str">
        <f t="shared" si="75"/>
        <v>545</v>
      </c>
      <c r="O1609" s="38">
        <f t="shared" si="76"/>
        <v>14</v>
      </c>
      <c r="P1609" s="38">
        <f t="shared" si="77"/>
        <v>5</v>
      </c>
      <c r="Q1609" s="12" t="str">
        <f>IF(I1609=0,"Never Recharged",INDEX(RFM_Method!$C$32:$G$36,6-K1609,P1609))</f>
        <v>Champions</v>
      </c>
      <c r="R1609" s="39">
        <f>SUMIFS(Raw_DataUsage!$D$2:$D$5001,Raw_DataUsage!$B$2:$B$5001,A1609)/1024</f>
        <v>1.578564453125</v>
      </c>
      <c r="S1609" s="40">
        <f>SUMIFS(Raw_Calls!$D$2:$D$5001,Raw_Calls!$B$2:$B$5001,A1609)/60</f>
        <v>44.55</v>
      </c>
      <c r="T1609" s="38" t="str">
        <f>IF(COUNTIFS(Raw_Subscriptions!$B$2:$B$3001,A1609,Raw_Subscriptions!$F$2:$F$3001,"Active")&gt;0,"Yes","No")</f>
        <v>Yes</v>
      </c>
    </row>
    <row r="1610" spans="1:20" x14ac:dyDescent="0.3">
      <c r="A1610" s="13" t="str">
        <f>Raw_Customers!A1607</f>
        <v>C001606</v>
      </c>
      <c r="B1610" s="13" t="str">
        <f>Raw_Customers!B1607</f>
        <v>Rahul Patel</v>
      </c>
      <c r="C1610" s="13" t="str">
        <f>Raw_Customers!E1607</f>
        <v>Mumbai</v>
      </c>
      <c r="D1610" s="13" t="str">
        <f>Raw_Customers!F1607</f>
        <v>Andhra Pradesh</v>
      </c>
      <c r="E1610" s="13" t="str">
        <f>Raw_Customers!H1607</f>
        <v>Inactive</v>
      </c>
      <c r="F1610" s="35">
        <f>Raw_Customers!G1607</f>
        <v>45555</v>
      </c>
      <c r="G1610" s="36">
        <f>IF(I1610=0,"",INT(_xlfn.MAXIFS(Raw_Recharges!$D$2:$D$3001,Raw_Recharges!$B$2:$B$3001,A1610)))</f>
        <v>45992</v>
      </c>
      <c r="H1610" s="12">
        <f>IF(I1610=0,"",RFM_Method!$C$5-G1610)</f>
        <v>62</v>
      </c>
      <c r="I1610" s="12">
        <f>COUNTIFS(Raw_Recharges!$B$2:$B$3001,A1610)</f>
        <v>3</v>
      </c>
      <c r="J1610" s="37">
        <f>IF(I1610=0,"",SUMIFS(Raw_Recharges!$E$2:$E$3001,Raw_Recharges!$B$2:$B$3001,A1610))</f>
        <v>1295</v>
      </c>
      <c r="K1610" s="38">
        <f>IF(I1610=0,0,IF(H1610&lt;=RFM_Method!$C$22,5,IF(H1610&lt;=RFM_Method!$C$23,4,IF(H1610&lt;=RFM_Method!$C$24,3,IF(H1610&lt;=RFM_Method!$C$25,2,1)))))</f>
        <v>4</v>
      </c>
      <c r="L1610" s="38">
        <f>IF(I1610=0,0,IF(I1610&gt;=RFM_Method!$E$22,5,IF(I1610&gt;=RFM_Method!$E$23,4,IF(I1610&gt;=RFM_Method!$E$24,3,IF(I1610&gt;=RFM_Method!$E$25,2,1)))))</f>
        <v>3</v>
      </c>
      <c r="M1610" s="38">
        <f>IF(I1610=0,0,IF(J1610&gt;=RFM_Method!$D$25,5,IF(J1610&gt;=RFM_Method!$D$24,4,IF(J1610&gt;=RFM_Method!$D$23,3,IF(J1610&gt;=RFM_Method!$D$22,2,1)))))</f>
        <v>4</v>
      </c>
      <c r="N1610" s="38" t="str">
        <f t="shared" si="75"/>
        <v>434</v>
      </c>
      <c r="O1610" s="38">
        <f t="shared" si="76"/>
        <v>11</v>
      </c>
      <c r="P1610" s="38">
        <f t="shared" si="77"/>
        <v>4</v>
      </c>
      <c r="Q1610" s="12" t="str">
        <f>IF(I1610=0,"Never Recharged",INDEX(RFM_Method!$C$32:$G$36,6-K1610,P1610))</f>
        <v>Loyal Customers</v>
      </c>
      <c r="R1610" s="39">
        <f>SUMIFS(Raw_DataUsage!$D$2:$D$5001,Raw_DataUsage!$B$2:$B$5001,A1610)/1024</f>
        <v>1.9869433593750001</v>
      </c>
      <c r="S1610" s="40">
        <f>SUMIFS(Raw_Calls!$D$2:$D$5001,Raw_Calls!$B$2:$B$5001,A1610)/60</f>
        <v>19.833333333333332</v>
      </c>
      <c r="T1610" s="38" t="str">
        <f>IF(COUNTIFS(Raw_Subscriptions!$B$2:$B$3001,A1610,Raw_Subscriptions!$F$2:$F$3001,"Active")&gt;0,"Yes","No")</f>
        <v>Yes</v>
      </c>
    </row>
    <row r="1611" spans="1:20" x14ac:dyDescent="0.3">
      <c r="A1611" s="13" t="str">
        <f>Raw_Customers!A1608</f>
        <v>C001607</v>
      </c>
      <c r="B1611" s="13" t="str">
        <f>Raw_Customers!B1608</f>
        <v>Raj Jha</v>
      </c>
      <c r="C1611" s="13" t="str">
        <f>Raw_Customers!E1608</f>
        <v>Mumbai</v>
      </c>
      <c r="D1611" s="13" t="str">
        <f>Raw_Customers!F1608</f>
        <v>West Bengal</v>
      </c>
      <c r="E1611" s="13" t="str">
        <f>Raw_Customers!H1608</f>
        <v>Active</v>
      </c>
      <c r="F1611" s="35">
        <f>Raw_Customers!G1608</f>
        <v>45901</v>
      </c>
      <c r="G1611" s="36" t="str">
        <f>IF(I1611=0,"",INT(_xlfn.MAXIFS(Raw_Recharges!$D$2:$D$3001,Raw_Recharges!$B$2:$B$3001,A1611)))</f>
        <v/>
      </c>
      <c r="H1611" s="12" t="str">
        <f>IF(I1611=0,"",RFM_Method!$C$5-G1611)</f>
        <v/>
      </c>
      <c r="I1611" s="12">
        <f>COUNTIFS(Raw_Recharges!$B$2:$B$3001,A1611)</f>
        <v>0</v>
      </c>
      <c r="J1611" s="37" t="str">
        <f>IF(I1611=0,"",SUMIFS(Raw_Recharges!$E$2:$E$3001,Raw_Recharges!$B$2:$B$3001,A1611))</f>
        <v/>
      </c>
      <c r="K1611" s="38">
        <f>IF(I1611=0,0,IF(H1611&lt;=RFM_Method!$C$22,5,IF(H1611&lt;=RFM_Method!$C$23,4,IF(H1611&lt;=RFM_Method!$C$24,3,IF(H1611&lt;=RFM_Method!$C$25,2,1)))))</f>
        <v>0</v>
      </c>
      <c r="L1611" s="38">
        <f>IF(I1611=0,0,IF(I1611&gt;=RFM_Method!$E$22,5,IF(I1611&gt;=RFM_Method!$E$23,4,IF(I1611&gt;=RFM_Method!$E$24,3,IF(I1611&gt;=RFM_Method!$E$25,2,1)))))</f>
        <v>0</v>
      </c>
      <c r="M1611" s="38">
        <f>IF(I1611=0,0,IF(J1611&gt;=RFM_Method!$D$25,5,IF(J1611&gt;=RFM_Method!$D$24,4,IF(J1611&gt;=RFM_Method!$D$23,3,IF(J1611&gt;=RFM_Method!$D$22,2,1)))))</f>
        <v>0</v>
      </c>
      <c r="N1611" s="38" t="str">
        <f t="shared" si="75"/>
        <v>000</v>
      </c>
      <c r="O1611" s="38">
        <f t="shared" si="76"/>
        <v>0</v>
      </c>
      <c r="P1611" s="38">
        <f t="shared" si="77"/>
        <v>0</v>
      </c>
      <c r="Q1611" s="12" t="str">
        <f>IF(I1611=0,"Never Recharged",INDEX(RFM_Method!$C$32:$G$36,6-K1611,P1611))</f>
        <v>Never Recharged</v>
      </c>
      <c r="R1611" s="39">
        <f>SUMIFS(Raw_DataUsage!$D$2:$D$5001,Raw_DataUsage!$B$2:$B$5001,A1611)/1024</f>
        <v>1.3622167968750001</v>
      </c>
      <c r="S1611" s="40">
        <f>SUMIFS(Raw_Calls!$D$2:$D$5001,Raw_Calls!$B$2:$B$5001,A1611)/60</f>
        <v>42.116666666666667</v>
      </c>
      <c r="T1611" s="38" t="str">
        <f>IF(COUNTIFS(Raw_Subscriptions!$B$2:$B$3001,A1611,Raw_Subscriptions!$F$2:$F$3001,"Active")&gt;0,"Yes","No")</f>
        <v>No</v>
      </c>
    </row>
    <row r="1612" spans="1:20" x14ac:dyDescent="0.3">
      <c r="A1612" s="13" t="str">
        <f>Raw_Customers!A1609</f>
        <v>C001608</v>
      </c>
      <c r="B1612" s="13" t="str">
        <f>Raw_Customers!B1609</f>
        <v>Vikram Singh</v>
      </c>
      <c r="C1612" s="13" t="str">
        <f>Raw_Customers!E1609</f>
        <v>Hyderabad</v>
      </c>
      <c r="D1612" s="13" t="str">
        <f>Raw_Customers!F1609</f>
        <v>Telangana</v>
      </c>
      <c r="E1612" s="13" t="str">
        <f>Raw_Customers!H1609</f>
        <v>Active</v>
      </c>
      <c r="F1612" s="35">
        <f>Raw_Customers!G1609</f>
        <v>44960</v>
      </c>
      <c r="G1612" s="36" t="str">
        <f>IF(I1612=0,"",INT(_xlfn.MAXIFS(Raw_Recharges!$D$2:$D$3001,Raw_Recharges!$B$2:$B$3001,A1612)))</f>
        <v/>
      </c>
      <c r="H1612" s="12" t="str">
        <f>IF(I1612=0,"",RFM_Method!$C$5-G1612)</f>
        <v/>
      </c>
      <c r="I1612" s="12">
        <f>COUNTIFS(Raw_Recharges!$B$2:$B$3001,A1612)</f>
        <v>0</v>
      </c>
      <c r="J1612" s="37" t="str">
        <f>IF(I1612=0,"",SUMIFS(Raw_Recharges!$E$2:$E$3001,Raw_Recharges!$B$2:$B$3001,A1612))</f>
        <v/>
      </c>
      <c r="K1612" s="38">
        <f>IF(I1612=0,0,IF(H1612&lt;=RFM_Method!$C$22,5,IF(H1612&lt;=RFM_Method!$C$23,4,IF(H1612&lt;=RFM_Method!$C$24,3,IF(H1612&lt;=RFM_Method!$C$25,2,1)))))</f>
        <v>0</v>
      </c>
      <c r="L1612" s="38">
        <f>IF(I1612=0,0,IF(I1612&gt;=RFM_Method!$E$22,5,IF(I1612&gt;=RFM_Method!$E$23,4,IF(I1612&gt;=RFM_Method!$E$24,3,IF(I1612&gt;=RFM_Method!$E$25,2,1)))))</f>
        <v>0</v>
      </c>
      <c r="M1612" s="38">
        <f>IF(I1612=0,0,IF(J1612&gt;=RFM_Method!$D$25,5,IF(J1612&gt;=RFM_Method!$D$24,4,IF(J1612&gt;=RFM_Method!$D$23,3,IF(J1612&gt;=RFM_Method!$D$22,2,1)))))</f>
        <v>0</v>
      </c>
      <c r="N1612" s="38" t="str">
        <f t="shared" si="75"/>
        <v>000</v>
      </c>
      <c r="O1612" s="38">
        <f t="shared" si="76"/>
        <v>0</v>
      </c>
      <c r="P1612" s="38">
        <f t="shared" si="77"/>
        <v>0</v>
      </c>
      <c r="Q1612" s="12" t="str">
        <f>IF(I1612=0,"Never Recharged",INDEX(RFM_Method!$C$32:$G$36,6-K1612,P1612))</f>
        <v>Never Recharged</v>
      </c>
      <c r="R1612" s="39">
        <f>SUMIFS(Raw_DataUsage!$D$2:$D$5001,Raw_DataUsage!$B$2:$B$5001,A1612)/1024</f>
        <v>2.9925488281249999</v>
      </c>
      <c r="S1612" s="40">
        <f>SUMIFS(Raw_Calls!$D$2:$D$5001,Raw_Calls!$B$2:$B$5001,A1612)/60</f>
        <v>150.18333333333334</v>
      </c>
      <c r="T1612" s="38" t="str">
        <f>IF(COUNTIFS(Raw_Subscriptions!$B$2:$B$3001,A1612,Raw_Subscriptions!$F$2:$F$3001,"Active")&gt;0,"Yes","No")</f>
        <v>No</v>
      </c>
    </row>
    <row r="1613" spans="1:20" x14ac:dyDescent="0.3">
      <c r="A1613" s="13" t="str">
        <f>Raw_Customers!A1610</f>
        <v>C001609</v>
      </c>
      <c r="B1613" s="13" t="str">
        <f>Raw_Customers!B1610</f>
        <v>Raj Reddy</v>
      </c>
      <c r="C1613" s="13" t="str">
        <f>Raw_Customers!E1610</f>
        <v>Mumbai</v>
      </c>
      <c r="D1613" s="13" t="str">
        <f>Raw_Customers!F1610</f>
        <v>UP East</v>
      </c>
      <c r="E1613" s="13" t="str">
        <f>Raw_Customers!H1610</f>
        <v>Active</v>
      </c>
      <c r="F1613" s="35">
        <f>Raw_Customers!G1610</f>
        <v>44302</v>
      </c>
      <c r="G1613" s="36">
        <f>IF(I1613=0,"",INT(_xlfn.MAXIFS(Raw_Recharges!$D$2:$D$3001,Raw_Recharges!$B$2:$B$3001,A1613)))</f>
        <v>46019</v>
      </c>
      <c r="H1613" s="12">
        <f>IF(I1613=0,"",RFM_Method!$C$5-G1613)</f>
        <v>35</v>
      </c>
      <c r="I1613" s="12">
        <f>COUNTIFS(Raw_Recharges!$B$2:$B$3001,A1613)</f>
        <v>6</v>
      </c>
      <c r="J1613" s="37">
        <f>IF(I1613=0,"",SUMIFS(Raw_Recharges!$E$2:$E$3001,Raw_Recharges!$B$2:$B$3001,A1613))</f>
        <v>1843</v>
      </c>
      <c r="K1613" s="38">
        <f>IF(I1613=0,0,IF(H1613&lt;=RFM_Method!$C$22,5,IF(H1613&lt;=RFM_Method!$C$23,4,IF(H1613&lt;=RFM_Method!$C$24,3,IF(H1613&lt;=RFM_Method!$C$25,2,1)))))</f>
        <v>5</v>
      </c>
      <c r="L1613" s="38">
        <f>IF(I1613=0,0,IF(I1613&gt;=RFM_Method!$E$22,5,IF(I1613&gt;=RFM_Method!$E$23,4,IF(I1613&gt;=RFM_Method!$E$24,3,IF(I1613&gt;=RFM_Method!$E$25,2,1)))))</f>
        <v>5</v>
      </c>
      <c r="M1613" s="38">
        <f>IF(I1613=0,0,IF(J1613&gt;=RFM_Method!$D$25,5,IF(J1613&gt;=RFM_Method!$D$24,4,IF(J1613&gt;=RFM_Method!$D$23,3,IF(J1613&gt;=RFM_Method!$D$22,2,1)))))</f>
        <v>4</v>
      </c>
      <c r="N1613" s="38" t="str">
        <f t="shared" si="75"/>
        <v>554</v>
      </c>
      <c r="O1613" s="38">
        <f t="shared" si="76"/>
        <v>14</v>
      </c>
      <c r="P1613" s="38">
        <f t="shared" si="77"/>
        <v>5</v>
      </c>
      <c r="Q1613" s="12" t="str">
        <f>IF(I1613=0,"Never Recharged",INDEX(RFM_Method!$C$32:$G$36,6-K1613,P1613))</f>
        <v>Champions</v>
      </c>
      <c r="R1613" s="39">
        <f>SUMIFS(Raw_DataUsage!$D$2:$D$5001,Raw_DataUsage!$B$2:$B$5001,A1613)/1024</f>
        <v>4.7871874999999999</v>
      </c>
      <c r="S1613" s="40">
        <f>SUMIFS(Raw_Calls!$D$2:$D$5001,Raw_Calls!$B$2:$B$5001,A1613)/60</f>
        <v>7.6333333333333337</v>
      </c>
      <c r="T1613" s="38" t="str">
        <f>IF(COUNTIFS(Raw_Subscriptions!$B$2:$B$3001,A1613,Raw_Subscriptions!$F$2:$F$3001,"Active")&gt;0,"Yes","No")</f>
        <v>Yes</v>
      </c>
    </row>
    <row r="1614" spans="1:20" x14ac:dyDescent="0.3">
      <c r="A1614" s="13" t="str">
        <f>Raw_Customers!A1611</f>
        <v>C001610</v>
      </c>
      <c r="B1614" s="13" t="str">
        <f>Raw_Customers!B1611</f>
        <v>Simran Jha</v>
      </c>
      <c r="C1614" s="13" t="str">
        <f>Raw_Customers!E1611</f>
        <v>Hyderabad</v>
      </c>
      <c r="D1614" s="13" t="str">
        <f>Raw_Customers!F1611</f>
        <v>Punjab</v>
      </c>
      <c r="E1614" s="13" t="str">
        <f>Raw_Customers!H1611</f>
        <v>Active</v>
      </c>
      <c r="F1614" s="35">
        <f>Raw_Customers!G1611</f>
        <v>45187</v>
      </c>
      <c r="G1614" s="36">
        <f>IF(I1614=0,"",INT(_xlfn.MAXIFS(Raw_Recharges!$D$2:$D$3001,Raw_Recharges!$B$2:$B$3001,A1614)))</f>
        <v>46027</v>
      </c>
      <c r="H1614" s="12">
        <f>IF(I1614=0,"",RFM_Method!$C$5-G1614)</f>
        <v>27</v>
      </c>
      <c r="I1614" s="12">
        <f>COUNTIFS(Raw_Recharges!$B$2:$B$3001,A1614)</f>
        <v>1</v>
      </c>
      <c r="J1614" s="37">
        <f>IF(I1614=0,"",SUMIFS(Raw_Recharges!$E$2:$E$3001,Raw_Recharges!$B$2:$B$3001,A1614))</f>
        <v>499</v>
      </c>
      <c r="K1614" s="38">
        <f>IF(I1614=0,0,IF(H1614&lt;=RFM_Method!$C$22,5,IF(H1614&lt;=RFM_Method!$C$23,4,IF(H1614&lt;=RFM_Method!$C$24,3,IF(H1614&lt;=RFM_Method!$C$25,2,1)))))</f>
        <v>5</v>
      </c>
      <c r="L1614" s="38">
        <f>IF(I1614=0,0,IF(I1614&gt;=RFM_Method!$E$22,5,IF(I1614&gt;=RFM_Method!$E$23,4,IF(I1614&gt;=RFM_Method!$E$24,3,IF(I1614&gt;=RFM_Method!$E$25,2,1)))))</f>
        <v>1</v>
      </c>
      <c r="M1614" s="38">
        <f>IF(I1614=0,0,IF(J1614&gt;=RFM_Method!$D$25,5,IF(J1614&gt;=RFM_Method!$D$24,4,IF(J1614&gt;=RFM_Method!$D$23,3,IF(J1614&gt;=RFM_Method!$D$22,2,1)))))</f>
        <v>2</v>
      </c>
      <c r="N1614" s="38" t="str">
        <f t="shared" si="75"/>
        <v>512</v>
      </c>
      <c r="O1614" s="38">
        <f t="shared" si="76"/>
        <v>8</v>
      </c>
      <c r="P1614" s="38">
        <f t="shared" si="77"/>
        <v>2</v>
      </c>
      <c r="Q1614" s="12" t="str">
        <f>IF(I1614=0,"Never Recharged",INDEX(RFM_Method!$C$32:$G$36,6-K1614,P1614))</f>
        <v>Promising</v>
      </c>
      <c r="R1614" s="39">
        <f>SUMIFS(Raw_DataUsage!$D$2:$D$5001,Raw_DataUsage!$B$2:$B$5001,A1614)/1024</f>
        <v>0.16893554687500001</v>
      </c>
      <c r="S1614" s="40">
        <f>SUMIFS(Raw_Calls!$D$2:$D$5001,Raw_Calls!$B$2:$B$5001,A1614)/60</f>
        <v>29.116666666666667</v>
      </c>
      <c r="T1614" s="38" t="str">
        <f>IF(COUNTIFS(Raw_Subscriptions!$B$2:$B$3001,A1614,Raw_Subscriptions!$F$2:$F$3001,"Active")&gt;0,"Yes","No")</f>
        <v>Yes</v>
      </c>
    </row>
    <row r="1615" spans="1:20" x14ac:dyDescent="0.3">
      <c r="A1615" s="13" t="str">
        <f>Raw_Customers!A1612</f>
        <v>C001611</v>
      </c>
      <c r="B1615" s="13" t="str">
        <f>Raw_Customers!B1612</f>
        <v>Neha Yadav</v>
      </c>
      <c r="C1615" s="13" t="str">
        <f>Raw_Customers!E1612</f>
        <v>Hyderabad</v>
      </c>
      <c r="D1615" s="13" t="str">
        <f>Raw_Customers!F1612</f>
        <v>West Bengal</v>
      </c>
      <c r="E1615" s="13" t="str">
        <f>Raw_Customers!H1612</f>
        <v>Active</v>
      </c>
      <c r="F1615" s="35">
        <f>Raw_Customers!G1612</f>
        <v>45195</v>
      </c>
      <c r="G1615" s="36">
        <f>IF(I1615=0,"",INT(_xlfn.MAXIFS(Raw_Recharges!$D$2:$D$3001,Raw_Recharges!$B$2:$B$3001,A1615)))</f>
        <v>46042</v>
      </c>
      <c r="H1615" s="12">
        <f>IF(I1615=0,"",RFM_Method!$C$5-G1615)</f>
        <v>12</v>
      </c>
      <c r="I1615" s="12">
        <f>COUNTIFS(Raw_Recharges!$B$2:$B$3001,A1615)</f>
        <v>2</v>
      </c>
      <c r="J1615" s="37">
        <f>IF(I1615=0,"",SUMIFS(Raw_Recharges!$E$2:$E$3001,Raw_Recharges!$B$2:$B$3001,A1615))</f>
        <v>627</v>
      </c>
      <c r="K1615" s="38">
        <f>IF(I1615=0,0,IF(H1615&lt;=RFM_Method!$C$22,5,IF(H1615&lt;=RFM_Method!$C$23,4,IF(H1615&lt;=RFM_Method!$C$24,3,IF(H1615&lt;=RFM_Method!$C$25,2,1)))))</f>
        <v>5</v>
      </c>
      <c r="L1615" s="38">
        <f>IF(I1615=0,0,IF(I1615&gt;=RFM_Method!$E$22,5,IF(I1615&gt;=RFM_Method!$E$23,4,IF(I1615&gt;=RFM_Method!$E$24,3,IF(I1615&gt;=RFM_Method!$E$25,2,1)))))</f>
        <v>2</v>
      </c>
      <c r="M1615" s="38">
        <f>IF(I1615=0,0,IF(J1615&gt;=RFM_Method!$D$25,5,IF(J1615&gt;=RFM_Method!$D$24,4,IF(J1615&gt;=RFM_Method!$D$23,3,IF(J1615&gt;=RFM_Method!$D$22,2,1)))))</f>
        <v>2</v>
      </c>
      <c r="N1615" s="38" t="str">
        <f t="shared" si="75"/>
        <v>522</v>
      </c>
      <c r="O1615" s="38">
        <f t="shared" si="76"/>
        <v>9</v>
      </c>
      <c r="P1615" s="38">
        <f t="shared" si="77"/>
        <v>2</v>
      </c>
      <c r="Q1615" s="12" t="str">
        <f>IF(I1615=0,"Never Recharged",INDEX(RFM_Method!$C$32:$G$36,6-K1615,P1615))</f>
        <v>Promising</v>
      </c>
      <c r="R1615" s="39">
        <f>SUMIFS(Raw_DataUsage!$D$2:$D$5001,Raw_DataUsage!$B$2:$B$5001,A1615)/1024</f>
        <v>3.2601660156249999</v>
      </c>
      <c r="S1615" s="40">
        <f>SUMIFS(Raw_Calls!$D$2:$D$5001,Raw_Calls!$B$2:$B$5001,A1615)/60</f>
        <v>39.166666666666664</v>
      </c>
      <c r="T1615" s="38" t="str">
        <f>IF(COUNTIFS(Raw_Subscriptions!$B$2:$B$3001,A1615,Raw_Subscriptions!$F$2:$F$3001,"Active")&gt;0,"Yes","No")</f>
        <v>Yes</v>
      </c>
    </row>
    <row r="1616" spans="1:20" x14ac:dyDescent="0.3">
      <c r="A1616" s="13" t="str">
        <f>Raw_Customers!A1613</f>
        <v>C001612</v>
      </c>
      <c r="B1616" s="13" t="str">
        <f>Raw_Customers!B1613</f>
        <v>Pooja Singh</v>
      </c>
      <c r="C1616" s="13" t="str">
        <f>Raw_Customers!E1613</f>
        <v>Bangalore</v>
      </c>
      <c r="D1616" s="13" t="str">
        <f>Raw_Customers!F1613</f>
        <v>Maharashtra</v>
      </c>
      <c r="E1616" s="13" t="str">
        <f>Raw_Customers!H1613</f>
        <v>Active</v>
      </c>
      <c r="F1616" s="35">
        <f>Raw_Customers!G1613</f>
        <v>46024</v>
      </c>
      <c r="G1616" s="36">
        <f>IF(I1616=0,"",INT(_xlfn.MAXIFS(Raw_Recharges!$D$2:$D$3001,Raw_Recharges!$B$2:$B$3001,A1616)))</f>
        <v>45981</v>
      </c>
      <c r="H1616" s="12">
        <f>IF(I1616=0,"",RFM_Method!$C$5-G1616)</f>
        <v>73</v>
      </c>
      <c r="I1616" s="12">
        <f>COUNTIFS(Raw_Recharges!$B$2:$B$3001,A1616)</f>
        <v>2</v>
      </c>
      <c r="J1616" s="37">
        <f>IF(I1616=0,"",SUMIFS(Raw_Recharges!$E$2:$E$3001,Raw_Recharges!$B$2:$B$3001,A1616))</f>
        <v>598</v>
      </c>
      <c r="K1616" s="38">
        <f>IF(I1616=0,0,IF(H1616&lt;=RFM_Method!$C$22,5,IF(H1616&lt;=RFM_Method!$C$23,4,IF(H1616&lt;=RFM_Method!$C$24,3,IF(H1616&lt;=RFM_Method!$C$25,2,1)))))</f>
        <v>4</v>
      </c>
      <c r="L1616" s="38">
        <f>IF(I1616=0,0,IF(I1616&gt;=RFM_Method!$E$22,5,IF(I1616&gt;=RFM_Method!$E$23,4,IF(I1616&gt;=RFM_Method!$E$24,3,IF(I1616&gt;=RFM_Method!$E$25,2,1)))))</f>
        <v>2</v>
      </c>
      <c r="M1616" s="38">
        <f>IF(I1616=0,0,IF(J1616&gt;=RFM_Method!$D$25,5,IF(J1616&gt;=RFM_Method!$D$24,4,IF(J1616&gt;=RFM_Method!$D$23,3,IF(J1616&gt;=RFM_Method!$D$22,2,1)))))</f>
        <v>2</v>
      </c>
      <c r="N1616" s="38" t="str">
        <f t="shared" si="75"/>
        <v>422</v>
      </c>
      <c r="O1616" s="38">
        <f t="shared" si="76"/>
        <v>8</v>
      </c>
      <c r="P1616" s="38">
        <f t="shared" si="77"/>
        <v>2</v>
      </c>
      <c r="Q1616" s="12" t="str">
        <f>IF(I1616=0,"Never Recharged",INDEX(RFM_Method!$C$32:$G$36,6-K1616,P1616))</f>
        <v>Potential Loyalist</v>
      </c>
      <c r="R1616" s="39">
        <f>SUMIFS(Raw_DataUsage!$D$2:$D$5001,Raw_DataUsage!$B$2:$B$5001,A1616)/1024</f>
        <v>4.5753808593750005</v>
      </c>
      <c r="S1616" s="40">
        <f>SUMIFS(Raw_Calls!$D$2:$D$5001,Raw_Calls!$B$2:$B$5001,A1616)/60</f>
        <v>118.15</v>
      </c>
      <c r="T1616" s="38" t="str">
        <f>IF(COUNTIFS(Raw_Subscriptions!$B$2:$B$3001,A1616,Raw_Subscriptions!$F$2:$F$3001,"Active")&gt;0,"Yes","No")</f>
        <v>Yes</v>
      </c>
    </row>
    <row r="1617" spans="1:20" x14ac:dyDescent="0.3">
      <c r="A1617" s="13" t="str">
        <f>Raw_Customers!A1614</f>
        <v>C001613</v>
      </c>
      <c r="B1617" s="13" t="str">
        <f>Raw_Customers!B1614</f>
        <v>Vikram Khan</v>
      </c>
      <c r="C1617" s="13" t="str">
        <f>Raw_Customers!E1614</f>
        <v>Bangalore</v>
      </c>
      <c r="D1617" s="13" t="str">
        <f>Raw_Customers!F1614</f>
        <v>Andhra Pradesh</v>
      </c>
      <c r="E1617" s="13" t="str">
        <f>Raw_Customers!H1614</f>
        <v>Active</v>
      </c>
      <c r="F1617" s="35">
        <f>Raw_Customers!G1614</f>
        <v>45342</v>
      </c>
      <c r="G1617" s="36" t="str">
        <f>IF(I1617=0,"",INT(_xlfn.MAXIFS(Raw_Recharges!$D$2:$D$3001,Raw_Recharges!$B$2:$B$3001,A1617)))</f>
        <v/>
      </c>
      <c r="H1617" s="12" t="str">
        <f>IF(I1617=0,"",RFM_Method!$C$5-G1617)</f>
        <v/>
      </c>
      <c r="I1617" s="12">
        <f>COUNTIFS(Raw_Recharges!$B$2:$B$3001,A1617)</f>
        <v>0</v>
      </c>
      <c r="J1617" s="37" t="str">
        <f>IF(I1617=0,"",SUMIFS(Raw_Recharges!$E$2:$E$3001,Raw_Recharges!$B$2:$B$3001,A1617))</f>
        <v/>
      </c>
      <c r="K1617" s="38">
        <f>IF(I1617=0,0,IF(H1617&lt;=RFM_Method!$C$22,5,IF(H1617&lt;=RFM_Method!$C$23,4,IF(H1617&lt;=RFM_Method!$C$24,3,IF(H1617&lt;=RFM_Method!$C$25,2,1)))))</f>
        <v>0</v>
      </c>
      <c r="L1617" s="38">
        <f>IF(I1617=0,0,IF(I1617&gt;=RFM_Method!$E$22,5,IF(I1617&gt;=RFM_Method!$E$23,4,IF(I1617&gt;=RFM_Method!$E$24,3,IF(I1617&gt;=RFM_Method!$E$25,2,1)))))</f>
        <v>0</v>
      </c>
      <c r="M1617" s="38">
        <f>IF(I1617=0,0,IF(J1617&gt;=RFM_Method!$D$25,5,IF(J1617&gt;=RFM_Method!$D$24,4,IF(J1617&gt;=RFM_Method!$D$23,3,IF(J1617&gt;=RFM_Method!$D$22,2,1)))))</f>
        <v>0</v>
      </c>
      <c r="N1617" s="38" t="str">
        <f t="shared" si="75"/>
        <v>000</v>
      </c>
      <c r="O1617" s="38">
        <f t="shared" si="76"/>
        <v>0</v>
      </c>
      <c r="P1617" s="38">
        <f t="shared" si="77"/>
        <v>0</v>
      </c>
      <c r="Q1617" s="12" t="str">
        <f>IF(I1617=0,"Never Recharged",INDEX(RFM_Method!$C$32:$G$36,6-K1617,P1617))</f>
        <v>Never Recharged</v>
      </c>
      <c r="R1617" s="39">
        <f>SUMIFS(Raw_DataUsage!$D$2:$D$5001,Raw_DataUsage!$B$2:$B$5001,A1617)/1024</f>
        <v>4.9719042968749996</v>
      </c>
      <c r="S1617" s="40">
        <f>SUMIFS(Raw_Calls!$D$2:$D$5001,Raw_Calls!$B$2:$B$5001,A1617)/60</f>
        <v>33.383333333333333</v>
      </c>
      <c r="T1617" s="38" t="str">
        <f>IF(COUNTIFS(Raw_Subscriptions!$B$2:$B$3001,A1617,Raw_Subscriptions!$F$2:$F$3001,"Active")&gt;0,"Yes","No")</f>
        <v>No</v>
      </c>
    </row>
    <row r="1618" spans="1:20" x14ac:dyDescent="0.3">
      <c r="A1618" s="13" t="str">
        <f>Raw_Customers!A1615</f>
        <v>C001614</v>
      </c>
      <c r="B1618" s="13" t="str">
        <f>Raw_Customers!B1615</f>
        <v>Suresh Reddy</v>
      </c>
      <c r="C1618" s="13" t="str">
        <f>Raw_Customers!E1615</f>
        <v>Chennai</v>
      </c>
      <c r="D1618" s="13" t="str">
        <f>Raw_Customers!F1615</f>
        <v>West Bengal</v>
      </c>
      <c r="E1618" s="13" t="str">
        <f>Raw_Customers!H1615</f>
        <v>Active</v>
      </c>
      <c r="F1618" s="35">
        <f>Raw_Customers!G1615</f>
        <v>44940</v>
      </c>
      <c r="G1618" s="36">
        <f>IF(I1618=0,"",INT(_xlfn.MAXIFS(Raw_Recharges!$D$2:$D$3001,Raw_Recharges!$B$2:$B$3001,A1618)))</f>
        <v>46004</v>
      </c>
      <c r="H1618" s="12">
        <f>IF(I1618=0,"",RFM_Method!$C$5-G1618)</f>
        <v>50</v>
      </c>
      <c r="I1618" s="12">
        <f>COUNTIFS(Raw_Recharges!$B$2:$B$3001,A1618)</f>
        <v>2</v>
      </c>
      <c r="J1618" s="37">
        <f>IF(I1618=0,"",SUMIFS(Raw_Recharges!$E$2:$E$3001,Raw_Recharges!$B$2:$B$3001,A1618))</f>
        <v>998</v>
      </c>
      <c r="K1618" s="38">
        <f>IF(I1618=0,0,IF(H1618&lt;=RFM_Method!$C$22,5,IF(H1618&lt;=RFM_Method!$C$23,4,IF(H1618&lt;=RFM_Method!$C$24,3,IF(H1618&lt;=RFM_Method!$C$25,2,1)))))</f>
        <v>4</v>
      </c>
      <c r="L1618" s="38">
        <f>IF(I1618=0,0,IF(I1618&gt;=RFM_Method!$E$22,5,IF(I1618&gt;=RFM_Method!$E$23,4,IF(I1618&gt;=RFM_Method!$E$24,3,IF(I1618&gt;=RFM_Method!$E$25,2,1)))))</f>
        <v>2</v>
      </c>
      <c r="M1618" s="38">
        <f>IF(I1618=0,0,IF(J1618&gt;=RFM_Method!$D$25,5,IF(J1618&gt;=RFM_Method!$D$24,4,IF(J1618&gt;=RFM_Method!$D$23,3,IF(J1618&gt;=RFM_Method!$D$22,2,1)))))</f>
        <v>3</v>
      </c>
      <c r="N1618" s="38" t="str">
        <f t="shared" si="75"/>
        <v>423</v>
      </c>
      <c r="O1618" s="38">
        <f t="shared" si="76"/>
        <v>9</v>
      </c>
      <c r="P1618" s="38">
        <f t="shared" si="77"/>
        <v>3</v>
      </c>
      <c r="Q1618" s="12" t="str">
        <f>IF(I1618=0,"Never Recharged",INDEX(RFM_Method!$C$32:$G$36,6-K1618,P1618))</f>
        <v>Potential Loyalist</v>
      </c>
      <c r="R1618" s="39">
        <f>SUMIFS(Raw_DataUsage!$D$2:$D$5001,Raw_DataUsage!$B$2:$B$5001,A1618)/1024</f>
        <v>0.90921874999999996</v>
      </c>
      <c r="S1618" s="40">
        <f>SUMIFS(Raw_Calls!$D$2:$D$5001,Raw_Calls!$B$2:$B$5001,A1618)/60</f>
        <v>151.28333333333333</v>
      </c>
      <c r="T1618" s="38" t="str">
        <f>IF(COUNTIFS(Raw_Subscriptions!$B$2:$B$3001,A1618,Raw_Subscriptions!$F$2:$F$3001,"Active")&gt;0,"Yes","No")</f>
        <v>No</v>
      </c>
    </row>
    <row r="1619" spans="1:20" x14ac:dyDescent="0.3">
      <c r="A1619" s="13" t="str">
        <f>Raw_Customers!A1616</f>
        <v>C001615</v>
      </c>
      <c r="B1619" s="13" t="str">
        <f>Raw_Customers!B1616</f>
        <v>Amit Jha</v>
      </c>
      <c r="C1619" s="13" t="str">
        <f>Raw_Customers!E1616</f>
        <v>Hyderabad</v>
      </c>
      <c r="D1619" s="13" t="str">
        <f>Raw_Customers!F1616</f>
        <v>Karnataka</v>
      </c>
      <c r="E1619" s="13" t="str">
        <f>Raw_Customers!H1616</f>
        <v>Inactive</v>
      </c>
      <c r="F1619" s="35">
        <f>Raw_Customers!G1616</f>
        <v>45412</v>
      </c>
      <c r="G1619" s="36">
        <f>IF(I1619=0,"",INT(_xlfn.MAXIFS(Raw_Recharges!$D$2:$D$3001,Raw_Recharges!$B$2:$B$3001,A1619)))</f>
        <v>45941</v>
      </c>
      <c r="H1619" s="12">
        <f>IF(I1619=0,"",RFM_Method!$C$5-G1619)</f>
        <v>113</v>
      </c>
      <c r="I1619" s="12">
        <f>COUNTIFS(Raw_Recharges!$B$2:$B$3001,A1619)</f>
        <v>1</v>
      </c>
      <c r="J1619" s="37">
        <f>IF(I1619=0,"",SUMIFS(Raw_Recharges!$E$2:$E$3001,Raw_Recharges!$B$2:$B$3001,A1619))</f>
        <v>999</v>
      </c>
      <c r="K1619" s="38">
        <f>IF(I1619=0,0,IF(H1619&lt;=RFM_Method!$C$22,5,IF(H1619&lt;=RFM_Method!$C$23,4,IF(H1619&lt;=RFM_Method!$C$24,3,IF(H1619&lt;=RFM_Method!$C$25,2,1)))))</f>
        <v>3</v>
      </c>
      <c r="L1619" s="38">
        <f>IF(I1619=0,0,IF(I1619&gt;=RFM_Method!$E$22,5,IF(I1619&gt;=RFM_Method!$E$23,4,IF(I1619&gt;=RFM_Method!$E$24,3,IF(I1619&gt;=RFM_Method!$E$25,2,1)))))</f>
        <v>1</v>
      </c>
      <c r="M1619" s="38">
        <f>IF(I1619=0,0,IF(J1619&gt;=RFM_Method!$D$25,5,IF(J1619&gt;=RFM_Method!$D$24,4,IF(J1619&gt;=RFM_Method!$D$23,3,IF(J1619&gt;=RFM_Method!$D$22,2,1)))))</f>
        <v>3</v>
      </c>
      <c r="N1619" s="38" t="str">
        <f t="shared" si="75"/>
        <v>313</v>
      </c>
      <c r="O1619" s="38">
        <f t="shared" si="76"/>
        <v>7</v>
      </c>
      <c r="P1619" s="38">
        <f t="shared" si="77"/>
        <v>2</v>
      </c>
      <c r="Q1619" s="12" t="str">
        <f>IF(I1619=0,"Never Recharged",INDEX(RFM_Method!$C$32:$G$36,6-K1619,P1619))</f>
        <v>Need Attention</v>
      </c>
      <c r="R1619" s="39">
        <f>SUMIFS(Raw_DataUsage!$D$2:$D$5001,Raw_DataUsage!$B$2:$B$5001,A1619)/1024</f>
        <v>0.60541992187500004</v>
      </c>
      <c r="S1619" s="40">
        <f>SUMIFS(Raw_Calls!$D$2:$D$5001,Raw_Calls!$B$2:$B$5001,A1619)/60</f>
        <v>143.25</v>
      </c>
      <c r="T1619" s="38" t="str">
        <f>IF(COUNTIFS(Raw_Subscriptions!$B$2:$B$3001,A1619,Raw_Subscriptions!$F$2:$F$3001,"Active")&gt;0,"Yes","No")</f>
        <v>Yes</v>
      </c>
    </row>
    <row r="1620" spans="1:20" x14ac:dyDescent="0.3">
      <c r="A1620" s="13" t="str">
        <f>Raw_Customers!A1617</f>
        <v>C001616</v>
      </c>
      <c r="B1620" s="13" t="str">
        <f>Raw_Customers!B1617</f>
        <v>Raj Reddy</v>
      </c>
      <c r="C1620" s="13" t="str">
        <f>Raw_Customers!E1617</f>
        <v>Hyderabad</v>
      </c>
      <c r="D1620" s="13" t="str">
        <f>Raw_Customers!F1617</f>
        <v>UP East</v>
      </c>
      <c r="E1620" s="13" t="str">
        <f>Raw_Customers!H1617</f>
        <v>Active</v>
      </c>
      <c r="F1620" s="35">
        <f>Raw_Customers!G1617</f>
        <v>45092</v>
      </c>
      <c r="G1620" s="36">
        <f>IF(I1620=0,"",INT(_xlfn.MAXIFS(Raw_Recharges!$D$2:$D$3001,Raw_Recharges!$B$2:$B$3001,A1620)))</f>
        <v>45825</v>
      </c>
      <c r="H1620" s="12">
        <f>IF(I1620=0,"",RFM_Method!$C$5-G1620)</f>
        <v>229</v>
      </c>
      <c r="I1620" s="12">
        <f>COUNTIFS(Raw_Recharges!$B$2:$B$3001,A1620)</f>
        <v>2</v>
      </c>
      <c r="J1620" s="37">
        <f>IF(I1620=0,"",SUMIFS(Raw_Recharges!$E$2:$E$3001,Raw_Recharges!$B$2:$B$3001,A1620))</f>
        <v>1165</v>
      </c>
      <c r="K1620" s="38">
        <f>IF(I1620=0,0,IF(H1620&lt;=RFM_Method!$C$22,5,IF(H1620&lt;=RFM_Method!$C$23,4,IF(H1620&lt;=RFM_Method!$C$24,3,IF(H1620&lt;=RFM_Method!$C$25,2,1)))))</f>
        <v>2</v>
      </c>
      <c r="L1620" s="38">
        <f>IF(I1620=0,0,IF(I1620&gt;=RFM_Method!$E$22,5,IF(I1620&gt;=RFM_Method!$E$23,4,IF(I1620&gt;=RFM_Method!$E$24,3,IF(I1620&gt;=RFM_Method!$E$25,2,1)))))</f>
        <v>2</v>
      </c>
      <c r="M1620" s="38">
        <f>IF(I1620=0,0,IF(J1620&gt;=RFM_Method!$D$25,5,IF(J1620&gt;=RFM_Method!$D$24,4,IF(J1620&gt;=RFM_Method!$D$23,3,IF(J1620&gt;=RFM_Method!$D$22,2,1)))))</f>
        <v>4</v>
      </c>
      <c r="N1620" s="38" t="str">
        <f t="shared" si="75"/>
        <v>224</v>
      </c>
      <c r="O1620" s="38">
        <f t="shared" si="76"/>
        <v>8</v>
      </c>
      <c r="P1620" s="38">
        <f t="shared" si="77"/>
        <v>3</v>
      </c>
      <c r="Q1620" s="12" t="str">
        <f>IF(I1620=0,"Never Recharged",INDEX(RFM_Method!$C$32:$G$36,6-K1620,P1620))</f>
        <v>At Risk</v>
      </c>
      <c r="R1620" s="39">
        <f>SUMIFS(Raw_DataUsage!$D$2:$D$5001,Raw_DataUsage!$B$2:$B$5001,A1620)/1024</f>
        <v>2.7660546875000001</v>
      </c>
      <c r="S1620" s="40">
        <f>SUMIFS(Raw_Calls!$D$2:$D$5001,Raw_Calls!$B$2:$B$5001,A1620)/60</f>
        <v>18.2</v>
      </c>
      <c r="T1620" s="38" t="str">
        <f>IF(COUNTIFS(Raw_Subscriptions!$B$2:$B$3001,A1620,Raw_Subscriptions!$F$2:$F$3001,"Active")&gt;0,"Yes","No")</f>
        <v>Yes</v>
      </c>
    </row>
    <row r="1621" spans="1:20" x14ac:dyDescent="0.3">
      <c r="A1621" s="13" t="str">
        <f>Raw_Customers!A1618</f>
        <v>C001617</v>
      </c>
      <c r="B1621" s="13" t="str">
        <f>Raw_Customers!B1618</f>
        <v>Pooja Khan</v>
      </c>
      <c r="C1621" s="13" t="str">
        <f>Raw_Customers!E1618</f>
        <v>Chennai</v>
      </c>
      <c r="D1621" s="13" t="str">
        <f>Raw_Customers!F1618</f>
        <v>Tamil Nadu</v>
      </c>
      <c r="E1621" s="13" t="str">
        <f>Raw_Customers!H1618</f>
        <v>Active</v>
      </c>
      <c r="F1621" s="35">
        <f>Raw_Customers!G1618</f>
        <v>44837</v>
      </c>
      <c r="G1621" s="36" t="str">
        <f>IF(I1621=0,"",INT(_xlfn.MAXIFS(Raw_Recharges!$D$2:$D$3001,Raw_Recharges!$B$2:$B$3001,A1621)))</f>
        <v/>
      </c>
      <c r="H1621" s="12" t="str">
        <f>IF(I1621=0,"",RFM_Method!$C$5-G1621)</f>
        <v/>
      </c>
      <c r="I1621" s="12">
        <f>COUNTIFS(Raw_Recharges!$B$2:$B$3001,A1621)</f>
        <v>0</v>
      </c>
      <c r="J1621" s="37" t="str">
        <f>IF(I1621=0,"",SUMIFS(Raw_Recharges!$E$2:$E$3001,Raw_Recharges!$B$2:$B$3001,A1621))</f>
        <v/>
      </c>
      <c r="K1621" s="38">
        <f>IF(I1621=0,0,IF(H1621&lt;=RFM_Method!$C$22,5,IF(H1621&lt;=RFM_Method!$C$23,4,IF(H1621&lt;=RFM_Method!$C$24,3,IF(H1621&lt;=RFM_Method!$C$25,2,1)))))</f>
        <v>0</v>
      </c>
      <c r="L1621" s="38">
        <f>IF(I1621=0,0,IF(I1621&gt;=RFM_Method!$E$22,5,IF(I1621&gt;=RFM_Method!$E$23,4,IF(I1621&gt;=RFM_Method!$E$24,3,IF(I1621&gt;=RFM_Method!$E$25,2,1)))))</f>
        <v>0</v>
      </c>
      <c r="M1621" s="38">
        <f>IF(I1621=0,0,IF(J1621&gt;=RFM_Method!$D$25,5,IF(J1621&gt;=RFM_Method!$D$24,4,IF(J1621&gt;=RFM_Method!$D$23,3,IF(J1621&gt;=RFM_Method!$D$22,2,1)))))</f>
        <v>0</v>
      </c>
      <c r="N1621" s="38" t="str">
        <f t="shared" si="75"/>
        <v>000</v>
      </c>
      <c r="O1621" s="38">
        <f t="shared" si="76"/>
        <v>0</v>
      </c>
      <c r="P1621" s="38">
        <f t="shared" si="77"/>
        <v>0</v>
      </c>
      <c r="Q1621" s="12" t="str">
        <f>IF(I1621=0,"Never Recharged",INDEX(RFM_Method!$C$32:$G$36,6-K1621,P1621))</f>
        <v>Never Recharged</v>
      </c>
      <c r="R1621" s="39">
        <f>SUMIFS(Raw_DataUsage!$D$2:$D$5001,Raw_DataUsage!$B$2:$B$5001,A1621)/1024</f>
        <v>0</v>
      </c>
      <c r="S1621" s="40">
        <f>SUMIFS(Raw_Calls!$D$2:$D$5001,Raw_Calls!$B$2:$B$5001,A1621)/60</f>
        <v>21.983333333333334</v>
      </c>
      <c r="T1621" s="38" t="str">
        <f>IF(COUNTIFS(Raw_Subscriptions!$B$2:$B$3001,A1621,Raw_Subscriptions!$F$2:$F$3001,"Active")&gt;0,"Yes","No")</f>
        <v>No</v>
      </c>
    </row>
    <row r="1622" spans="1:20" x14ac:dyDescent="0.3">
      <c r="A1622" s="13" t="str">
        <f>Raw_Customers!A1619</f>
        <v>C001618</v>
      </c>
      <c r="B1622" s="13" t="str">
        <f>Raw_Customers!B1619</f>
        <v>Priya Patel</v>
      </c>
      <c r="C1622" s="13" t="str">
        <f>Raw_Customers!E1619</f>
        <v>Bangalore</v>
      </c>
      <c r="D1622" s="13" t="str">
        <f>Raw_Customers!F1619</f>
        <v>Telangana</v>
      </c>
      <c r="E1622" s="13" t="str">
        <f>Raw_Customers!H1619</f>
        <v>Inactive</v>
      </c>
      <c r="F1622" s="35">
        <f>Raw_Customers!G1619</f>
        <v>45973</v>
      </c>
      <c r="G1622" s="36">
        <f>IF(I1622=0,"",INT(_xlfn.MAXIFS(Raw_Recharges!$D$2:$D$3001,Raw_Recharges!$B$2:$B$3001,A1622)))</f>
        <v>45755</v>
      </c>
      <c r="H1622" s="12">
        <f>IF(I1622=0,"",RFM_Method!$C$5-G1622)</f>
        <v>299</v>
      </c>
      <c r="I1622" s="12">
        <f>COUNTIFS(Raw_Recharges!$B$2:$B$3001,A1622)</f>
        <v>1</v>
      </c>
      <c r="J1622" s="37">
        <f>IF(I1622=0,"",SUMIFS(Raw_Recharges!$E$2:$E$3001,Raw_Recharges!$B$2:$B$3001,A1622))</f>
        <v>349</v>
      </c>
      <c r="K1622" s="38">
        <f>IF(I1622=0,0,IF(H1622&lt;=RFM_Method!$C$22,5,IF(H1622&lt;=RFM_Method!$C$23,4,IF(H1622&lt;=RFM_Method!$C$24,3,IF(H1622&lt;=RFM_Method!$C$25,2,1)))))</f>
        <v>1</v>
      </c>
      <c r="L1622" s="38">
        <f>IF(I1622=0,0,IF(I1622&gt;=RFM_Method!$E$22,5,IF(I1622&gt;=RFM_Method!$E$23,4,IF(I1622&gt;=RFM_Method!$E$24,3,IF(I1622&gt;=RFM_Method!$E$25,2,1)))))</f>
        <v>1</v>
      </c>
      <c r="M1622" s="38">
        <f>IF(I1622=0,0,IF(J1622&gt;=RFM_Method!$D$25,5,IF(J1622&gt;=RFM_Method!$D$24,4,IF(J1622&gt;=RFM_Method!$D$23,3,IF(J1622&gt;=RFM_Method!$D$22,2,1)))))</f>
        <v>1</v>
      </c>
      <c r="N1622" s="38" t="str">
        <f t="shared" si="75"/>
        <v>111</v>
      </c>
      <c r="O1622" s="38">
        <f t="shared" si="76"/>
        <v>3</v>
      </c>
      <c r="P1622" s="38">
        <f t="shared" si="77"/>
        <v>1</v>
      </c>
      <c r="Q1622" s="12" t="str">
        <f>IF(I1622=0,"Never Recharged",INDEX(RFM_Method!$C$32:$G$36,6-K1622,P1622))</f>
        <v>Lost</v>
      </c>
      <c r="R1622" s="39">
        <f>SUMIFS(Raw_DataUsage!$D$2:$D$5001,Raw_DataUsage!$B$2:$B$5001,A1622)/1024</f>
        <v>3.0648242187500001</v>
      </c>
      <c r="S1622" s="40">
        <f>SUMIFS(Raw_Calls!$D$2:$D$5001,Raw_Calls!$B$2:$B$5001,A1622)/60</f>
        <v>119.58333333333333</v>
      </c>
      <c r="T1622" s="38" t="str">
        <f>IF(COUNTIFS(Raw_Subscriptions!$B$2:$B$3001,A1622,Raw_Subscriptions!$F$2:$F$3001,"Active")&gt;0,"Yes","No")</f>
        <v>Yes</v>
      </c>
    </row>
    <row r="1623" spans="1:20" x14ac:dyDescent="0.3">
      <c r="A1623" s="13" t="str">
        <f>Raw_Customers!A1620</f>
        <v>C001619</v>
      </c>
      <c r="B1623" s="13" t="str">
        <f>Raw_Customers!B1620</f>
        <v>Neha Kumar</v>
      </c>
      <c r="C1623" s="13" t="str">
        <f>Raw_Customers!E1620</f>
        <v>Mumbai</v>
      </c>
      <c r="D1623" s="13" t="str">
        <f>Raw_Customers!F1620</f>
        <v>UP East</v>
      </c>
      <c r="E1623" s="13" t="str">
        <f>Raw_Customers!H1620</f>
        <v>Active</v>
      </c>
      <c r="F1623" s="35">
        <f>Raw_Customers!G1620</f>
        <v>45754</v>
      </c>
      <c r="G1623" s="36">
        <f>IF(I1623=0,"",INT(_xlfn.MAXIFS(Raw_Recharges!$D$2:$D$3001,Raw_Recharges!$B$2:$B$3001,A1623)))</f>
        <v>45949</v>
      </c>
      <c r="H1623" s="12">
        <f>IF(I1623=0,"",RFM_Method!$C$5-G1623)</f>
        <v>105</v>
      </c>
      <c r="I1623" s="12">
        <f>COUNTIFS(Raw_Recharges!$B$2:$B$3001,A1623)</f>
        <v>2</v>
      </c>
      <c r="J1623" s="37">
        <f>IF(I1623=0,"",SUMIFS(Raw_Recharges!$E$2:$E$3001,Raw_Recharges!$B$2:$B$3001,A1623))</f>
        <v>998</v>
      </c>
      <c r="K1623" s="38">
        <f>IF(I1623=0,0,IF(H1623&lt;=RFM_Method!$C$22,5,IF(H1623&lt;=RFM_Method!$C$23,4,IF(H1623&lt;=RFM_Method!$C$24,3,IF(H1623&lt;=RFM_Method!$C$25,2,1)))))</f>
        <v>3</v>
      </c>
      <c r="L1623" s="38">
        <f>IF(I1623=0,0,IF(I1623&gt;=RFM_Method!$E$22,5,IF(I1623&gt;=RFM_Method!$E$23,4,IF(I1623&gt;=RFM_Method!$E$24,3,IF(I1623&gt;=RFM_Method!$E$25,2,1)))))</f>
        <v>2</v>
      </c>
      <c r="M1623" s="38">
        <f>IF(I1623=0,0,IF(J1623&gt;=RFM_Method!$D$25,5,IF(J1623&gt;=RFM_Method!$D$24,4,IF(J1623&gt;=RFM_Method!$D$23,3,IF(J1623&gt;=RFM_Method!$D$22,2,1)))))</f>
        <v>3</v>
      </c>
      <c r="N1623" s="38" t="str">
        <f t="shared" si="75"/>
        <v>323</v>
      </c>
      <c r="O1623" s="38">
        <f t="shared" si="76"/>
        <v>8</v>
      </c>
      <c r="P1623" s="38">
        <f t="shared" si="77"/>
        <v>3</v>
      </c>
      <c r="Q1623" s="12" t="str">
        <f>IF(I1623=0,"Never Recharged",INDEX(RFM_Method!$C$32:$G$36,6-K1623,P1623))</f>
        <v>Need Attention</v>
      </c>
      <c r="R1623" s="39">
        <f>SUMIFS(Raw_DataUsage!$D$2:$D$5001,Raw_DataUsage!$B$2:$B$5001,A1623)/1024</f>
        <v>0.39037109375000001</v>
      </c>
      <c r="S1623" s="40">
        <f>SUMIFS(Raw_Calls!$D$2:$D$5001,Raw_Calls!$B$2:$B$5001,A1623)/60</f>
        <v>78.400000000000006</v>
      </c>
      <c r="T1623" s="38" t="str">
        <f>IF(COUNTIFS(Raw_Subscriptions!$B$2:$B$3001,A1623,Raw_Subscriptions!$F$2:$F$3001,"Active")&gt;0,"Yes","No")</f>
        <v>No</v>
      </c>
    </row>
    <row r="1624" spans="1:20" x14ac:dyDescent="0.3">
      <c r="A1624" s="13" t="str">
        <f>Raw_Customers!A1621</f>
        <v>C001620</v>
      </c>
      <c r="B1624" s="13" t="str">
        <f>Raw_Customers!B1621</f>
        <v>Vikram Patel</v>
      </c>
      <c r="C1624" s="13" t="str">
        <f>Raw_Customers!E1621</f>
        <v>Hyderabad</v>
      </c>
      <c r="D1624" s="13" t="str">
        <f>Raw_Customers!F1621</f>
        <v>UP West</v>
      </c>
      <c r="E1624" s="13" t="str">
        <f>Raw_Customers!H1621</f>
        <v>Active</v>
      </c>
      <c r="F1624" s="35">
        <f>Raw_Customers!G1621</f>
        <v>45703</v>
      </c>
      <c r="G1624" s="36">
        <f>IF(I1624=0,"",INT(_xlfn.MAXIFS(Raw_Recharges!$D$2:$D$3001,Raw_Recharges!$B$2:$B$3001,A1624)))</f>
        <v>46044</v>
      </c>
      <c r="H1624" s="12">
        <f>IF(I1624=0,"",RFM_Method!$C$5-G1624)</f>
        <v>10</v>
      </c>
      <c r="I1624" s="12">
        <f>COUNTIFS(Raw_Recharges!$B$2:$B$3001,A1624)</f>
        <v>3</v>
      </c>
      <c r="J1624" s="37">
        <f>IF(I1624=0,"",SUMIFS(Raw_Recharges!$E$2:$E$3001,Raw_Recharges!$B$2:$B$3001,A1624))</f>
        <v>1197</v>
      </c>
      <c r="K1624" s="38">
        <f>IF(I1624=0,0,IF(H1624&lt;=RFM_Method!$C$22,5,IF(H1624&lt;=RFM_Method!$C$23,4,IF(H1624&lt;=RFM_Method!$C$24,3,IF(H1624&lt;=RFM_Method!$C$25,2,1)))))</f>
        <v>5</v>
      </c>
      <c r="L1624" s="38">
        <f>IF(I1624=0,0,IF(I1624&gt;=RFM_Method!$E$22,5,IF(I1624&gt;=RFM_Method!$E$23,4,IF(I1624&gt;=RFM_Method!$E$24,3,IF(I1624&gt;=RFM_Method!$E$25,2,1)))))</f>
        <v>3</v>
      </c>
      <c r="M1624" s="38">
        <f>IF(I1624=0,0,IF(J1624&gt;=RFM_Method!$D$25,5,IF(J1624&gt;=RFM_Method!$D$24,4,IF(J1624&gt;=RFM_Method!$D$23,3,IF(J1624&gt;=RFM_Method!$D$22,2,1)))))</f>
        <v>4</v>
      </c>
      <c r="N1624" s="38" t="str">
        <f t="shared" si="75"/>
        <v>534</v>
      </c>
      <c r="O1624" s="38">
        <f t="shared" si="76"/>
        <v>12</v>
      </c>
      <c r="P1624" s="38">
        <f t="shared" si="77"/>
        <v>4</v>
      </c>
      <c r="Q1624" s="12" t="str">
        <f>IF(I1624=0,"Never Recharged",INDEX(RFM_Method!$C$32:$G$36,6-K1624,P1624))</f>
        <v>Loyal Customers</v>
      </c>
      <c r="R1624" s="39">
        <f>SUMIFS(Raw_DataUsage!$D$2:$D$5001,Raw_DataUsage!$B$2:$B$5001,A1624)/1024</f>
        <v>3.6712109374999997</v>
      </c>
      <c r="S1624" s="40">
        <f>SUMIFS(Raw_Calls!$D$2:$D$5001,Raw_Calls!$B$2:$B$5001,A1624)/60</f>
        <v>42.833333333333336</v>
      </c>
      <c r="T1624" s="38" t="str">
        <f>IF(COUNTIFS(Raw_Subscriptions!$B$2:$B$3001,A1624,Raw_Subscriptions!$F$2:$F$3001,"Active")&gt;0,"Yes","No")</f>
        <v>Yes</v>
      </c>
    </row>
    <row r="1625" spans="1:20" x14ac:dyDescent="0.3">
      <c r="A1625" s="13" t="str">
        <f>Raw_Customers!A1622</f>
        <v>C001621</v>
      </c>
      <c r="B1625" s="13" t="str">
        <f>Raw_Customers!B1622</f>
        <v>Raj Khan</v>
      </c>
      <c r="C1625" s="13" t="str">
        <f>Raw_Customers!E1622</f>
        <v>Delhi</v>
      </c>
      <c r="D1625" s="13" t="str">
        <f>Raw_Customers!F1622</f>
        <v>Delhi NCR</v>
      </c>
      <c r="E1625" s="13" t="str">
        <f>Raw_Customers!H1622</f>
        <v>Active</v>
      </c>
      <c r="F1625" s="35">
        <f>Raw_Customers!G1622</f>
        <v>45997</v>
      </c>
      <c r="G1625" s="36">
        <f>IF(I1625=0,"",INT(_xlfn.MAXIFS(Raw_Recharges!$D$2:$D$3001,Raw_Recharges!$B$2:$B$3001,A1625)))</f>
        <v>46040</v>
      </c>
      <c r="H1625" s="12">
        <f>IF(I1625=0,"",RFM_Method!$C$5-G1625)</f>
        <v>14</v>
      </c>
      <c r="I1625" s="12">
        <f>COUNTIFS(Raw_Recharges!$B$2:$B$3001,A1625)</f>
        <v>2</v>
      </c>
      <c r="J1625" s="37">
        <f>IF(I1625=0,"",SUMIFS(Raw_Recharges!$E$2:$E$3001,Raw_Recharges!$B$2:$B$3001,A1625))</f>
        <v>3098</v>
      </c>
      <c r="K1625" s="38">
        <f>IF(I1625=0,0,IF(H1625&lt;=RFM_Method!$C$22,5,IF(H1625&lt;=RFM_Method!$C$23,4,IF(H1625&lt;=RFM_Method!$C$24,3,IF(H1625&lt;=RFM_Method!$C$25,2,1)))))</f>
        <v>5</v>
      </c>
      <c r="L1625" s="38">
        <f>IF(I1625=0,0,IF(I1625&gt;=RFM_Method!$E$22,5,IF(I1625&gt;=RFM_Method!$E$23,4,IF(I1625&gt;=RFM_Method!$E$24,3,IF(I1625&gt;=RFM_Method!$E$25,2,1)))))</f>
        <v>2</v>
      </c>
      <c r="M1625" s="38">
        <f>IF(I1625=0,0,IF(J1625&gt;=RFM_Method!$D$25,5,IF(J1625&gt;=RFM_Method!$D$24,4,IF(J1625&gt;=RFM_Method!$D$23,3,IF(J1625&gt;=RFM_Method!$D$22,2,1)))))</f>
        <v>5</v>
      </c>
      <c r="N1625" s="38" t="str">
        <f t="shared" si="75"/>
        <v>525</v>
      </c>
      <c r="O1625" s="38">
        <f t="shared" si="76"/>
        <v>12</v>
      </c>
      <c r="P1625" s="38">
        <f t="shared" si="77"/>
        <v>4</v>
      </c>
      <c r="Q1625" s="12" t="str">
        <f>IF(I1625=0,"Never Recharged",INDEX(RFM_Method!$C$32:$G$36,6-K1625,P1625))</f>
        <v>Loyal Customers</v>
      </c>
      <c r="R1625" s="39">
        <f>SUMIFS(Raw_DataUsage!$D$2:$D$5001,Raw_DataUsage!$B$2:$B$5001,A1625)/1024</f>
        <v>0</v>
      </c>
      <c r="S1625" s="40">
        <f>SUMIFS(Raw_Calls!$D$2:$D$5001,Raw_Calls!$B$2:$B$5001,A1625)/60</f>
        <v>61.366666666666667</v>
      </c>
      <c r="T1625" s="38" t="str">
        <f>IF(COUNTIFS(Raw_Subscriptions!$B$2:$B$3001,A1625,Raw_Subscriptions!$F$2:$F$3001,"Active")&gt;0,"Yes","No")</f>
        <v>Yes</v>
      </c>
    </row>
    <row r="1626" spans="1:20" x14ac:dyDescent="0.3">
      <c r="A1626" s="13" t="str">
        <f>Raw_Customers!A1623</f>
        <v>C001622</v>
      </c>
      <c r="B1626" s="13" t="str">
        <f>Raw_Customers!B1623</f>
        <v>Anita Gupta</v>
      </c>
      <c r="C1626" s="13" t="str">
        <f>Raw_Customers!E1623</f>
        <v>Delhi</v>
      </c>
      <c r="D1626" s="13" t="str">
        <f>Raw_Customers!F1623</f>
        <v>West Bengal</v>
      </c>
      <c r="E1626" s="13" t="str">
        <f>Raw_Customers!H1623</f>
        <v>Active</v>
      </c>
      <c r="F1626" s="35">
        <f>Raw_Customers!G1623</f>
        <v>46052</v>
      </c>
      <c r="G1626" s="36">
        <f>IF(I1626=0,"",INT(_xlfn.MAXIFS(Raw_Recharges!$D$2:$D$3001,Raw_Recharges!$B$2:$B$3001,A1626)))</f>
        <v>46034</v>
      </c>
      <c r="H1626" s="12">
        <f>IF(I1626=0,"",RFM_Method!$C$5-G1626)</f>
        <v>20</v>
      </c>
      <c r="I1626" s="12">
        <f>COUNTIFS(Raw_Recharges!$B$2:$B$3001,A1626)</f>
        <v>3</v>
      </c>
      <c r="J1626" s="37">
        <f>IF(I1626=0,"",SUMIFS(Raw_Recharges!$E$2:$E$3001,Raw_Recharges!$B$2:$B$3001,A1626))</f>
        <v>1480</v>
      </c>
      <c r="K1626" s="38">
        <f>IF(I1626=0,0,IF(H1626&lt;=RFM_Method!$C$22,5,IF(H1626&lt;=RFM_Method!$C$23,4,IF(H1626&lt;=RFM_Method!$C$24,3,IF(H1626&lt;=RFM_Method!$C$25,2,1)))))</f>
        <v>5</v>
      </c>
      <c r="L1626" s="38">
        <f>IF(I1626=0,0,IF(I1626&gt;=RFM_Method!$E$22,5,IF(I1626&gt;=RFM_Method!$E$23,4,IF(I1626&gt;=RFM_Method!$E$24,3,IF(I1626&gt;=RFM_Method!$E$25,2,1)))))</f>
        <v>3</v>
      </c>
      <c r="M1626" s="38">
        <f>IF(I1626=0,0,IF(J1626&gt;=RFM_Method!$D$25,5,IF(J1626&gt;=RFM_Method!$D$24,4,IF(J1626&gt;=RFM_Method!$D$23,3,IF(J1626&gt;=RFM_Method!$D$22,2,1)))))</f>
        <v>4</v>
      </c>
      <c r="N1626" s="38" t="str">
        <f t="shared" si="75"/>
        <v>534</v>
      </c>
      <c r="O1626" s="38">
        <f t="shared" si="76"/>
        <v>12</v>
      </c>
      <c r="P1626" s="38">
        <f t="shared" si="77"/>
        <v>4</v>
      </c>
      <c r="Q1626" s="12" t="str">
        <f>IF(I1626=0,"Never Recharged",INDEX(RFM_Method!$C$32:$G$36,6-K1626,P1626))</f>
        <v>Loyal Customers</v>
      </c>
      <c r="R1626" s="39">
        <f>SUMIFS(Raw_DataUsage!$D$2:$D$5001,Raw_DataUsage!$B$2:$B$5001,A1626)/1024</f>
        <v>1.8780468749999999</v>
      </c>
      <c r="S1626" s="40">
        <f>SUMIFS(Raw_Calls!$D$2:$D$5001,Raw_Calls!$B$2:$B$5001,A1626)/60</f>
        <v>57.966666666666669</v>
      </c>
      <c r="T1626" s="38" t="str">
        <f>IF(COUNTIFS(Raw_Subscriptions!$B$2:$B$3001,A1626,Raw_Subscriptions!$F$2:$F$3001,"Active")&gt;0,"Yes","No")</f>
        <v>Yes</v>
      </c>
    </row>
    <row r="1627" spans="1:20" x14ac:dyDescent="0.3">
      <c r="A1627" s="13" t="str">
        <f>Raw_Customers!A1624</f>
        <v>C001623</v>
      </c>
      <c r="B1627" s="13" t="str">
        <f>Raw_Customers!B1624</f>
        <v>Anita Mishra</v>
      </c>
      <c r="C1627" s="13" t="str">
        <f>Raw_Customers!E1624</f>
        <v>Mumbai</v>
      </c>
      <c r="D1627" s="13" t="str">
        <f>Raw_Customers!F1624</f>
        <v>Punjab</v>
      </c>
      <c r="E1627" s="13" t="str">
        <f>Raw_Customers!H1624</f>
        <v>Active</v>
      </c>
      <c r="F1627" s="35">
        <f>Raw_Customers!G1624</f>
        <v>45662</v>
      </c>
      <c r="G1627" s="36">
        <f>IF(I1627=0,"",INT(_xlfn.MAXIFS(Raw_Recharges!$D$2:$D$3001,Raw_Recharges!$B$2:$B$3001,A1627)))</f>
        <v>45718</v>
      </c>
      <c r="H1627" s="12">
        <f>IF(I1627=0,"",RFM_Method!$C$5-G1627)</f>
        <v>336</v>
      </c>
      <c r="I1627" s="12">
        <f>COUNTIFS(Raw_Recharges!$B$2:$B$3001,A1627)</f>
        <v>1</v>
      </c>
      <c r="J1627" s="37">
        <f>IF(I1627=0,"",SUMIFS(Raw_Recharges!$E$2:$E$3001,Raw_Recharges!$B$2:$B$3001,A1627))</f>
        <v>299</v>
      </c>
      <c r="K1627" s="38">
        <f>IF(I1627=0,0,IF(H1627&lt;=RFM_Method!$C$22,5,IF(H1627&lt;=RFM_Method!$C$23,4,IF(H1627&lt;=RFM_Method!$C$24,3,IF(H1627&lt;=RFM_Method!$C$25,2,1)))))</f>
        <v>1</v>
      </c>
      <c r="L1627" s="38">
        <f>IF(I1627=0,0,IF(I1627&gt;=RFM_Method!$E$22,5,IF(I1627&gt;=RFM_Method!$E$23,4,IF(I1627&gt;=RFM_Method!$E$24,3,IF(I1627&gt;=RFM_Method!$E$25,2,1)))))</f>
        <v>1</v>
      </c>
      <c r="M1627" s="38">
        <f>IF(I1627=0,0,IF(J1627&gt;=RFM_Method!$D$25,5,IF(J1627&gt;=RFM_Method!$D$24,4,IF(J1627&gt;=RFM_Method!$D$23,3,IF(J1627&gt;=RFM_Method!$D$22,2,1)))))</f>
        <v>1</v>
      </c>
      <c r="N1627" s="38" t="str">
        <f t="shared" si="75"/>
        <v>111</v>
      </c>
      <c r="O1627" s="38">
        <f t="shared" si="76"/>
        <v>3</v>
      </c>
      <c r="P1627" s="38">
        <f t="shared" si="77"/>
        <v>1</v>
      </c>
      <c r="Q1627" s="12" t="str">
        <f>IF(I1627=0,"Never Recharged",INDEX(RFM_Method!$C$32:$G$36,6-K1627,P1627))</f>
        <v>Lost</v>
      </c>
      <c r="R1627" s="39">
        <f>SUMIFS(Raw_DataUsage!$D$2:$D$5001,Raw_DataUsage!$B$2:$B$5001,A1627)/1024</f>
        <v>0</v>
      </c>
      <c r="S1627" s="40">
        <f>SUMIFS(Raw_Calls!$D$2:$D$5001,Raw_Calls!$B$2:$B$5001,A1627)/60</f>
        <v>37.633333333333333</v>
      </c>
      <c r="T1627" s="38" t="str">
        <f>IF(COUNTIFS(Raw_Subscriptions!$B$2:$B$3001,A1627,Raw_Subscriptions!$F$2:$F$3001,"Active")&gt;0,"Yes","No")</f>
        <v>Yes</v>
      </c>
    </row>
    <row r="1628" spans="1:20" x14ac:dyDescent="0.3">
      <c r="A1628" s="13" t="str">
        <f>Raw_Customers!A1625</f>
        <v>C001624</v>
      </c>
      <c r="B1628" s="13" t="str">
        <f>Raw_Customers!B1625</f>
        <v>Simran Khan</v>
      </c>
      <c r="C1628" s="13" t="str">
        <f>Raw_Customers!E1625</f>
        <v>Pune</v>
      </c>
      <c r="D1628" s="13" t="str">
        <f>Raw_Customers!F1625</f>
        <v>UP East</v>
      </c>
      <c r="E1628" s="13" t="str">
        <f>Raw_Customers!H1625</f>
        <v>Active</v>
      </c>
      <c r="F1628" s="35">
        <f>Raw_Customers!G1625</f>
        <v>44266</v>
      </c>
      <c r="G1628" s="36" t="str">
        <f>IF(I1628=0,"",INT(_xlfn.MAXIFS(Raw_Recharges!$D$2:$D$3001,Raw_Recharges!$B$2:$B$3001,A1628)))</f>
        <v/>
      </c>
      <c r="H1628" s="12" t="str">
        <f>IF(I1628=0,"",RFM_Method!$C$5-G1628)</f>
        <v/>
      </c>
      <c r="I1628" s="12">
        <f>COUNTIFS(Raw_Recharges!$B$2:$B$3001,A1628)</f>
        <v>0</v>
      </c>
      <c r="J1628" s="37" t="str">
        <f>IF(I1628=0,"",SUMIFS(Raw_Recharges!$E$2:$E$3001,Raw_Recharges!$B$2:$B$3001,A1628))</f>
        <v/>
      </c>
      <c r="K1628" s="38">
        <f>IF(I1628=0,0,IF(H1628&lt;=RFM_Method!$C$22,5,IF(H1628&lt;=RFM_Method!$C$23,4,IF(H1628&lt;=RFM_Method!$C$24,3,IF(H1628&lt;=RFM_Method!$C$25,2,1)))))</f>
        <v>0</v>
      </c>
      <c r="L1628" s="38">
        <f>IF(I1628=0,0,IF(I1628&gt;=RFM_Method!$E$22,5,IF(I1628&gt;=RFM_Method!$E$23,4,IF(I1628&gt;=RFM_Method!$E$24,3,IF(I1628&gt;=RFM_Method!$E$25,2,1)))))</f>
        <v>0</v>
      </c>
      <c r="M1628" s="38">
        <f>IF(I1628=0,0,IF(J1628&gt;=RFM_Method!$D$25,5,IF(J1628&gt;=RFM_Method!$D$24,4,IF(J1628&gt;=RFM_Method!$D$23,3,IF(J1628&gt;=RFM_Method!$D$22,2,1)))))</f>
        <v>0</v>
      </c>
      <c r="N1628" s="38" t="str">
        <f t="shared" si="75"/>
        <v>000</v>
      </c>
      <c r="O1628" s="38">
        <f t="shared" si="76"/>
        <v>0</v>
      </c>
      <c r="P1628" s="38">
        <f t="shared" si="77"/>
        <v>0</v>
      </c>
      <c r="Q1628" s="12" t="str">
        <f>IF(I1628=0,"Never Recharged",INDEX(RFM_Method!$C$32:$G$36,6-K1628,P1628))</f>
        <v>Never Recharged</v>
      </c>
      <c r="R1628" s="39">
        <f>SUMIFS(Raw_DataUsage!$D$2:$D$5001,Raw_DataUsage!$B$2:$B$5001,A1628)/1024</f>
        <v>5.3959082031249999</v>
      </c>
      <c r="S1628" s="40">
        <f>SUMIFS(Raw_Calls!$D$2:$D$5001,Raw_Calls!$B$2:$B$5001,A1628)/60</f>
        <v>49.166666666666664</v>
      </c>
      <c r="T1628" s="38" t="str">
        <f>IF(COUNTIFS(Raw_Subscriptions!$B$2:$B$3001,A1628,Raw_Subscriptions!$F$2:$F$3001,"Active")&gt;0,"Yes","No")</f>
        <v>No</v>
      </c>
    </row>
    <row r="1629" spans="1:20" x14ac:dyDescent="0.3">
      <c r="A1629" s="13" t="str">
        <f>Raw_Customers!A1626</f>
        <v>C001625</v>
      </c>
      <c r="B1629" s="13" t="str">
        <f>Raw_Customers!B1626</f>
        <v>Neha Mishra</v>
      </c>
      <c r="C1629" s="13" t="str">
        <f>Raw_Customers!E1626</f>
        <v>Delhi</v>
      </c>
      <c r="D1629" s="13" t="str">
        <f>Raw_Customers!F1626</f>
        <v>West Bengal</v>
      </c>
      <c r="E1629" s="13" t="str">
        <f>Raw_Customers!H1626</f>
        <v>Active</v>
      </c>
      <c r="F1629" s="35">
        <f>Raw_Customers!G1626</f>
        <v>44631</v>
      </c>
      <c r="G1629" s="36">
        <f>IF(I1629=0,"",INT(_xlfn.MAXIFS(Raw_Recharges!$D$2:$D$3001,Raw_Recharges!$B$2:$B$3001,A1629)))</f>
        <v>45943</v>
      </c>
      <c r="H1629" s="12">
        <f>IF(I1629=0,"",RFM_Method!$C$5-G1629)</f>
        <v>111</v>
      </c>
      <c r="I1629" s="12">
        <f>COUNTIFS(Raw_Recharges!$B$2:$B$3001,A1629)</f>
        <v>4</v>
      </c>
      <c r="J1629" s="37">
        <f>IF(I1629=0,"",SUMIFS(Raw_Recharges!$E$2:$E$3001,Raw_Recharges!$B$2:$B$3001,A1629))</f>
        <v>1495</v>
      </c>
      <c r="K1629" s="38">
        <f>IF(I1629=0,0,IF(H1629&lt;=RFM_Method!$C$22,5,IF(H1629&lt;=RFM_Method!$C$23,4,IF(H1629&lt;=RFM_Method!$C$24,3,IF(H1629&lt;=RFM_Method!$C$25,2,1)))))</f>
        <v>3</v>
      </c>
      <c r="L1629" s="38">
        <f>IF(I1629=0,0,IF(I1629&gt;=RFM_Method!$E$22,5,IF(I1629&gt;=RFM_Method!$E$23,4,IF(I1629&gt;=RFM_Method!$E$24,3,IF(I1629&gt;=RFM_Method!$E$25,2,1)))))</f>
        <v>4</v>
      </c>
      <c r="M1629" s="38">
        <f>IF(I1629=0,0,IF(J1629&gt;=RFM_Method!$D$25,5,IF(J1629&gt;=RFM_Method!$D$24,4,IF(J1629&gt;=RFM_Method!$D$23,3,IF(J1629&gt;=RFM_Method!$D$22,2,1)))))</f>
        <v>4</v>
      </c>
      <c r="N1629" s="38" t="str">
        <f t="shared" si="75"/>
        <v>344</v>
      </c>
      <c r="O1629" s="38">
        <f t="shared" si="76"/>
        <v>11</v>
      </c>
      <c r="P1629" s="38">
        <f t="shared" si="77"/>
        <v>4</v>
      </c>
      <c r="Q1629" s="12" t="str">
        <f>IF(I1629=0,"Never Recharged",INDEX(RFM_Method!$C$32:$G$36,6-K1629,P1629))</f>
        <v>Loyal Customers</v>
      </c>
      <c r="R1629" s="39">
        <f>SUMIFS(Raw_DataUsage!$D$2:$D$5001,Raw_DataUsage!$B$2:$B$5001,A1629)/1024</f>
        <v>0</v>
      </c>
      <c r="S1629" s="40">
        <f>SUMIFS(Raw_Calls!$D$2:$D$5001,Raw_Calls!$B$2:$B$5001,A1629)/60</f>
        <v>51.3</v>
      </c>
      <c r="T1629" s="38" t="str">
        <f>IF(COUNTIFS(Raw_Subscriptions!$B$2:$B$3001,A1629,Raw_Subscriptions!$F$2:$F$3001,"Active")&gt;0,"Yes","No")</f>
        <v>Yes</v>
      </c>
    </row>
    <row r="1630" spans="1:20" x14ac:dyDescent="0.3">
      <c r="A1630" s="13" t="str">
        <f>Raw_Customers!A1627</f>
        <v>C001626</v>
      </c>
      <c r="B1630" s="13" t="str">
        <f>Raw_Customers!B1627</f>
        <v>Priya Singh</v>
      </c>
      <c r="C1630" s="13" t="str">
        <f>Raw_Customers!E1627</f>
        <v>Chennai</v>
      </c>
      <c r="D1630" s="13" t="str">
        <f>Raw_Customers!F1627</f>
        <v>Mumbai</v>
      </c>
      <c r="E1630" s="13" t="str">
        <f>Raw_Customers!H1627</f>
        <v>Active</v>
      </c>
      <c r="F1630" s="35">
        <f>Raw_Customers!G1627</f>
        <v>45703</v>
      </c>
      <c r="G1630" s="36" t="str">
        <f>IF(I1630=0,"",INT(_xlfn.MAXIFS(Raw_Recharges!$D$2:$D$3001,Raw_Recharges!$B$2:$B$3001,A1630)))</f>
        <v/>
      </c>
      <c r="H1630" s="12" t="str">
        <f>IF(I1630=0,"",RFM_Method!$C$5-G1630)</f>
        <v/>
      </c>
      <c r="I1630" s="12">
        <f>COUNTIFS(Raw_Recharges!$B$2:$B$3001,A1630)</f>
        <v>0</v>
      </c>
      <c r="J1630" s="37" t="str">
        <f>IF(I1630=0,"",SUMIFS(Raw_Recharges!$E$2:$E$3001,Raw_Recharges!$B$2:$B$3001,A1630))</f>
        <v/>
      </c>
      <c r="K1630" s="38">
        <f>IF(I1630=0,0,IF(H1630&lt;=RFM_Method!$C$22,5,IF(H1630&lt;=RFM_Method!$C$23,4,IF(H1630&lt;=RFM_Method!$C$24,3,IF(H1630&lt;=RFM_Method!$C$25,2,1)))))</f>
        <v>0</v>
      </c>
      <c r="L1630" s="38">
        <f>IF(I1630=0,0,IF(I1630&gt;=RFM_Method!$E$22,5,IF(I1630&gt;=RFM_Method!$E$23,4,IF(I1630&gt;=RFM_Method!$E$24,3,IF(I1630&gt;=RFM_Method!$E$25,2,1)))))</f>
        <v>0</v>
      </c>
      <c r="M1630" s="38">
        <f>IF(I1630=0,0,IF(J1630&gt;=RFM_Method!$D$25,5,IF(J1630&gt;=RFM_Method!$D$24,4,IF(J1630&gt;=RFM_Method!$D$23,3,IF(J1630&gt;=RFM_Method!$D$22,2,1)))))</f>
        <v>0</v>
      </c>
      <c r="N1630" s="38" t="str">
        <f t="shared" si="75"/>
        <v>000</v>
      </c>
      <c r="O1630" s="38">
        <f t="shared" si="76"/>
        <v>0</v>
      </c>
      <c r="P1630" s="38">
        <f t="shared" si="77"/>
        <v>0</v>
      </c>
      <c r="Q1630" s="12" t="str">
        <f>IF(I1630=0,"Never Recharged",INDEX(RFM_Method!$C$32:$G$36,6-K1630,P1630))</f>
        <v>Never Recharged</v>
      </c>
      <c r="R1630" s="39">
        <f>SUMIFS(Raw_DataUsage!$D$2:$D$5001,Raw_DataUsage!$B$2:$B$5001,A1630)/1024</f>
        <v>3.07666015625</v>
      </c>
      <c r="S1630" s="40">
        <f>SUMIFS(Raw_Calls!$D$2:$D$5001,Raw_Calls!$B$2:$B$5001,A1630)/60</f>
        <v>100.45</v>
      </c>
      <c r="T1630" s="38" t="str">
        <f>IF(COUNTIFS(Raw_Subscriptions!$B$2:$B$3001,A1630,Raw_Subscriptions!$F$2:$F$3001,"Active")&gt;0,"Yes","No")</f>
        <v>No</v>
      </c>
    </row>
    <row r="1631" spans="1:20" x14ac:dyDescent="0.3">
      <c r="A1631" s="13" t="str">
        <f>Raw_Customers!A1628</f>
        <v>C001627</v>
      </c>
      <c r="B1631" s="13" t="str">
        <f>Raw_Customers!B1628</f>
        <v>Priya Gupta</v>
      </c>
      <c r="C1631" s="13" t="str">
        <f>Raw_Customers!E1628</f>
        <v>Chennai</v>
      </c>
      <c r="D1631" s="13" t="str">
        <f>Raw_Customers!F1628</f>
        <v>Karnataka</v>
      </c>
      <c r="E1631" s="13" t="str">
        <f>Raw_Customers!H1628</f>
        <v>Inactive</v>
      </c>
      <c r="F1631" s="35">
        <f>Raw_Customers!G1628</f>
        <v>44447</v>
      </c>
      <c r="G1631" s="36" t="str">
        <f>IF(I1631=0,"",INT(_xlfn.MAXIFS(Raw_Recharges!$D$2:$D$3001,Raw_Recharges!$B$2:$B$3001,A1631)))</f>
        <v/>
      </c>
      <c r="H1631" s="12" t="str">
        <f>IF(I1631=0,"",RFM_Method!$C$5-G1631)</f>
        <v/>
      </c>
      <c r="I1631" s="12">
        <f>COUNTIFS(Raw_Recharges!$B$2:$B$3001,A1631)</f>
        <v>0</v>
      </c>
      <c r="J1631" s="37" t="str">
        <f>IF(I1631=0,"",SUMIFS(Raw_Recharges!$E$2:$E$3001,Raw_Recharges!$B$2:$B$3001,A1631))</f>
        <v/>
      </c>
      <c r="K1631" s="38">
        <f>IF(I1631=0,0,IF(H1631&lt;=RFM_Method!$C$22,5,IF(H1631&lt;=RFM_Method!$C$23,4,IF(H1631&lt;=RFM_Method!$C$24,3,IF(H1631&lt;=RFM_Method!$C$25,2,1)))))</f>
        <v>0</v>
      </c>
      <c r="L1631" s="38">
        <f>IF(I1631=0,0,IF(I1631&gt;=RFM_Method!$E$22,5,IF(I1631&gt;=RFM_Method!$E$23,4,IF(I1631&gt;=RFM_Method!$E$24,3,IF(I1631&gt;=RFM_Method!$E$25,2,1)))))</f>
        <v>0</v>
      </c>
      <c r="M1631" s="38">
        <f>IF(I1631=0,0,IF(J1631&gt;=RFM_Method!$D$25,5,IF(J1631&gt;=RFM_Method!$D$24,4,IF(J1631&gt;=RFM_Method!$D$23,3,IF(J1631&gt;=RFM_Method!$D$22,2,1)))))</f>
        <v>0</v>
      </c>
      <c r="N1631" s="38" t="str">
        <f t="shared" si="75"/>
        <v>000</v>
      </c>
      <c r="O1631" s="38">
        <f t="shared" si="76"/>
        <v>0</v>
      </c>
      <c r="P1631" s="38">
        <f t="shared" si="77"/>
        <v>0</v>
      </c>
      <c r="Q1631" s="12" t="str">
        <f>IF(I1631=0,"Never Recharged",INDEX(RFM_Method!$C$32:$G$36,6-K1631,P1631))</f>
        <v>Never Recharged</v>
      </c>
      <c r="R1631" s="39">
        <f>SUMIFS(Raw_DataUsage!$D$2:$D$5001,Raw_DataUsage!$B$2:$B$5001,A1631)/1024</f>
        <v>2.3955859374999999</v>
      </c>
      <c r="S1631" s="40">
        <f>SUMIFS(Raw_Calls!$D$2:$D$5001,Raw_Calls!$B$2:$B$5001,A1631)/60</f>
        <v>31.783333333333335</v>
      </c>
      <c r="T1631" s="38" t="str">
        <f>IF(COUNTIFS(Raw_Subscriptions!$B$2:$B$3001,A1631,Raw_Subscriptions!$F$2:$F$3001,"Active")&gt;0,"Yes","No")</f>
        <v>No</v>
      </c>
    </row>
    <row r="1632" spans="1:20" x14ac:dyDescent="0.3">
      <c r="A1632" s="13" t="str">
        <f>Raw_Customers!A1629</f>
        <v>C001628</v>
      </c>
      <c r="B1632" s="13" t="str">
        <f>Raw_Customers!B1629</f>
        <v>Pooja Sharma</v>
      </c>
      <c r="C1632" s="13" t="str">
        <f>Raw_Customers!E1629</f>
        <v>Hyderabad</v>
      </c>
      <c r="D1632" s="13" t="str">
        <f>Raw_Customers!F1629</f>
        <v>UP West</v>
      </c>
      <c r="E1632" s="13" t="str">
        <f>Raw_Customers!H1629</f>
        <v>Inactive</v>
      </c>
      <c r="F1632" s="35">
        <f>Raw_Customers!G1629</f>
        <v>44613</v>
      </c>
      <c r="G1632" s="36">
        <f>IF(I1632=0,"",INT(_xlfn.MAXIFS(Raw_Recharges!$D$2:$D$3001,Raw_Recharges!$B$2:$B$3001,A1632)))</f>
        <v>45900</v>
      </c>
      <c r="H1632" s="12">
        <f>IF(I1632=0,"",RFM_Method!$C$5-G1632)</f>
        <v>154</v>
      </c>
      <c r="I1632" s="12">
        <f>COUNTIFS(Raw_Recharges!$B$2:$B$3001,A1632)</f>
        <v>2</v>
      </c>
      <c r="J1632" s="37">
        <f>IF(I1632=0,"",SUMIFS(Raw_Recharges!$E$2:$E$3001,Raw_Recharges!$B$2:$B$3001,A1632))</f>
        <v>647</v>
      </c>
      <c r="K1632" s="38">
        <f>IF(I1632=0,0,IF(H1632&lt;=RFM_Method!$C$22,5,IF(H1632&lt;=RFM_Method!$C$23,4,IF(H1632&lt;=RFM_Method!$C$24,3,IF(H1632&lt;=RFM_Method!$C$25,2,1)))))</f>
        <v>2</v>
      </c>
      <c r="L1632" s="38">
        <f>IF(I1632=0,0,IF(I1632&gt;=RFM_Method!$E$22,5,IF(I1632&gt;=RFM_Method!$E$23,4,IF(I1632&gt;=RFM_Method!$E$24,3,IF(I1632&gt;=RFM_Method!$E$25,2,1)))))</f>
        <v>2</v>
      </c>
      <c r="M1632" s="38">
        <f>IF(I1632=0,0,IF(J1632&gt;=RFM_Method!$D$25,5,IF(J1632&gt;=RFM_Method!$D$24,4,IF(J1632&gt;=RFM_Method!$D$23,3,IF(J1632&gt;=RFM_Method!$D$22,2,1)))))</f>
        <v>2</v>
      </c>
      <c r="N1632" s="38" t="str">
        <f t="shared" si="75"/>
        <v>222</v>
      </c>
      <c r="O1632" s="38">
        <f t="shared" si="76"/>
        <v>6</v>
      </c>
      <c r="P1632" s="38">
        <f t="shared" si="77"/>
        <v>2</v>
      </c>
      <c r="Q1632" s="12" t="str">
        <f>IF(I1632=0,"Never Recharged",INDEX(RFM_Method!$C$32:$G$36,6-K1632,P1632))</f>
        <v>About to Sleep</v>
      </c>
      <c r="R1632" s="39">
        <f>SUMIFS(Raw_DataUsage!$D$2:$D$5001,Raw_DataUsage!$B$2:$B$5001,A1632)/1024</f>
        <v>4.4527832031249996</v>
      </c>
      <c r="S1632" s="40">
        <f>SUMIFS(Raw_Calls!$D$2:$D$5001,Raw_Calls!$B$2:$B$5001,A1632)/60</f>
        <v>93.36666666666666</v>
      </c>
      <c r="T1632" s="38" t="str">
        <f>IF(COUNTIFS(Raw_Subscriptions!$B$2:$B$3001,A1632,Raw_Subscriptions!$F$2:$F$3001,"Active")&gt;0,"Yes","No")</f>
        <v>No</v>
      </c>
    </row>
    <row r="1633" spans="1:20" x14ac:dyDescent="0.3">
      <c r="A1633" s="13" t="str">
        <f>Raw_Customers!A1630</f>
        <v>C001629</v>
      </c>
      <c r="B1633" s="13" t="str">
        <f>Raw_Customers!B1630</f>
        <v>Rahul Khan</v>
      </c>
      <c r="C1633" s="13" t="str">
        <f>Raw_Customers!E1630</f>
        <v>Chennai</v>
      </c>
      <c r="D1633" s="13" t="str">
        <f>Raw_Customers!F1630</f>
        <v>Karnataka</v>
      </c>
      <c r="E1633" s="13" t="str">
        <f>Raw_Customers!H1630</f>
        <v>Active</v>
      </c>
      <c r="F1633" s="35">
        <f>Raw_Customers!G1630</f>
        <v>44756</v>
      </c>
      <c r="G1633" s="36" t="str">
        <f>IF(I1633=0,"",INT(_xlfn.MAXIFS(Raw_Recharges!$D$2:$D$3001,Raw_Recharges!$B$2:$B$3001,A1633)))</f>
        <v/>
      </c>
      <c r="H1633" s="12" t="str">
        <f>IF(I1633=0,"",RFM_Method!$C$5-G1633)</f>
        <v/>
      </c>
      <c r="I1633" s="12">
        <f>COUNTIFS(Raw_Recharges!$B$2:$B$3001,A1633)</f>
        <v>0</v>
      </c>
      <c r="J1633" s="37" t="str">
        <f>IF(I1633=0,"",SUMIFS(Raw_Recharges!$E$2:$E$3001,Raw_Recharges!$B$2:$B$3001,A1633))</f>
        <v/>
      </c>
      <c r="K1633" s="38">
        <f>IF(I1633=0,0,IF(H1633&lt;=RFM_Method!$C$22,5,IF(H1633&lt;=RFM_Method!$C$23,4,IF(H1633&lt;=RFM_Method!$C$24,3,IF(H1633&lt;=RFM_Method!$C$25,2,1)))))</f>
        <v>0</v>
      </c>
      <c r="L1633" s="38">
        <f>IF(I1633=0,0,IF(I1633&gt;=RFM_Method!$E$22,5,IF(I1633&gt;=RFM_Method!$E$23,4,IF(I1633&gt;=RFM_Method!$E$24,3,IF(I1633&gt;=RFM_Method!$E$25,2,1)))))</f>
        <v>0</v>
      </c>
      <c r="M1633" s="38">
        <f>IF(I1633=0,0,IF(J1633&gt;=RFM_Method!$D$25,5,IF(J1633&gt;=RFM_Method!$D$24,4,IF(J1633&gt;=RFM_Method!$D$23,3,IF(J1633&gt;=RFM_Method!$D$22,2,1)))))</f>
        <v>0</v>
      </c>
      <c r="N1633" s="38" t="str">
        <f t="shared" si="75"/>
        <v>000</v>
      </c>
      <c r="O1633" s="38">
        <f t="shared" si="76"/>
        <v>0</v>
      </c>
      <c r="P1633" s="38">
        <f t="shared" si="77"/>
        <v>0</v>
      </c>
      <c r="Q1633" s="12" t="str">
        <f>IF(I1633=0,"Never Recharged",INDEX(RFM_Method!$C$32:$G$36,6-K1633,P1633))</f>
        <v>Never Recharged</v>
      </c>
      <c r="R1633" s="39">
        <f>SUMIFS(Raw_DataUsage!$D$2:$D$5001,Raw_DataUsage!$B$2:$B$5001,A1633)/1024</f>
        <v>2.5944921875000002</v>
      </c>
      <c r="S1633" s="40">
        <f>SUMIFS(Raw_Calls!$D$2:$D$5001,Raw_Calls!$B$2:$B$5001,A1633)/60</f>
        <v>57.133333333333333</v>
      </c>
      <c r="T1633" s="38" t="str">
        <f>IF(COUNTIFS(Raw_Subscriptions!$B$2:$B$3001,A1633,Raw_Subscriptions!$F$2:$F$3001,"Active")&gt;0,"Yes","No")</f>
        <v>No</v>
      </c>
    </row>
    <row r="1634" spans="1:20" x14ac:dyDescent="0.3">
      <c r="A1634" s="13" t="str">
        <f>Raw_Customers!A1631</f>
        <v>C001630</v>
      </c>
      <c r="B1634" s="13" t="str">
        <f>Raw_Customers!B1631</f>
        <v>Amit Reddy</v>
      </c>
      <c r="C1634" s="13" t="str">
        <f>Raw_Customers!E1631</f>
        <v>Pune</v>
      </c>
      <c r="D1634" s="13" t="str">
        <f>Raw_Customers!F1631</f>
        <v>Delhi NCR</v>
      </c>
      <c r="E1634" s="13" t="str">
        <f>Raw_Customers!H1631</f>
        <v>Active</v>
      </c>
      <c r="F1634" s="35">
        <f>Raw_Customers!G1631</f>
        <v>45512</v>
      </c>
      <c r="G1634" s="36">
        <f>IF(I1634=0,"",INT(_xlfn.MAXIFS(Raw_Recharges!$D$2:$D$3001,Raw_Recharges!$B$2:$B$3001,A1634)))</f>
        <v>45950</v>
      </c>
      <c r="H1634" s="12">
        <f>IF(I1634=0,"",RFM_Method!$C$5-G1634)</f>
        <v>104</v>
      </c>
      <c r="I1634" s="12">
        <f>COUNTIFS(Raw_Recharges!$B$2:$B$3001,A1634)</f>
        <v>2</v>
      </c>
      <c r="J1634" s="37">
        <f>IF(I1634=0,"",SUMIFS(Raw_Recharges!$E$2:$E$3001,Raw_Recharges!$B$2:$B$3001,A1634))</f>
        <v>3098</v>
      </c>
      <c r="K1634" s="38">
        <f>IF(I1634=0,0,IF(H1634&lt;=RFM_Method!$C$22,5,IF(H1634&lt;=RFM_Method!$C$23,4,IF(H1634&lt;=RFM_Method!$C$24,3,IF(H1634&lt;=RFM_Method!$C$25,2,1)))))</f>
        <v>3</v>
      </c>
      <c r="L1634" s="38">
        <f>IF(I1634=0,0,IF(I1634&gt;=RFM_Method!$E$22,5,IF(I1634&gt;=RFM_Method!$E$23,4,IF(I1634&gt;=RFM_Method!$E$24,3,IF(I1634&gt;=RFM_Method!$E$25,2,1)))))</f>
        <v>2</v>
      </c>
      <c r="M1634" s="38">
        <f>IF(I1634=0,0,IF(J1634&gt;=RFM_Method!$D$25,5,IF(J1634&gt;=RFM_Method!$D$24,4,IF(J1634&gt;=RFM_Method!$D$23,3,IF(J1634&gt;=RFM_Method!$D$22,2,1)))))</f>
        <v>5</v>
      </c>
      <c r="N1634" s="38" t="str">
        <f t="shared" si="75"/>
        <v>325</v>
      </c>
      <c r="O1634" s="38">
        <f t="shared" si="76"/>
        <v>10</v>
      </c>
      <c r="P1634" s="38">
        <f t="shared" si="77"/>
        <v>4</v>
      </c>
      <c r="Q1634" s="12" t="str">
        <f>IF(I1634=0,"Never Recharged",INDEX(RFM_Method!$C$32:$G$36,6-K1634,P1634))</f>
        <v>Loyal Customers</v>
      </c>
      <c r="R1634" s="39">
        <f>SUMIFS(Raw_DataUsage!$D$2:$D$5001,Raw_DataUsage!$B$2:$B$5001,A1634)/1024</f>
        <v>6.1848730468749995</v>
      </c>
      <c r="S1634" s="40">
        <f>SUMIFS(Raw_Calls!$D$2:$D$5001,Raw_Calls!$B$2:$B$5001,A1634)/60</f>
        <v>58.283333333333331</v>
      </c>
      <c r="T1634" s="38" t="str">
        <f>IF(COUNTIFS(Raw_Subscriptions!$B$2:$B$3001,A1634,Raw_Subscriptions!$F$2:$F$3001,"Active")&gt;0,"Yes","No")</f>
        <v>Yes</v>
      </c>
    </row>
    <row r="1635" spans="1:20" x14ac:dyDescent="0.3">
      <c r="A1635" s="13" t="str">
        <f>Raw_Customers!A1632</f>
        <v>C001631</v>
      </c>
      <c r="B1635" s="13" t="str">
        <f>Raw_Customers!B1632</f>
        <v>Rahul Mishra</v>
      </c>
      <c r="C1635" s="13" t="str">
        <f>Raw_Customers!E1632</f>
        <v>Pune</v>
      </c>
      <c r="D1635" s="13" t="str">
        <f>Raw_Customers!F1632</f>
        <v>Andhra Pradesh</v>
      </c>
      <c r="E1635" s="13" t="str">
        <f>Raw_Customers!H1632</f>
        <v>Inactive</v>
      </c>
      <c r="F1635" s="35">
        <f>Raw_Customers!G1632</f>
        <v>44645</v>
      </c>
      <c r="G1635" s="36">
        <f>IF(I1635=0,"",INT(_xlfn.MAXIFS(Raw_Recharges!$D$2:$D$3001,Raw_Recharges!$B$2:$B$3001,A1635)))</f>
        <v>46018</v>
      </c>
      <c r="H1635" s="12">
        <f>IF(I1635=0,"",RFM_Method!$C$5-G1635)</f>
        <v>36</v>
      </c>
      <c r="I1635" s="12">
        <f>COUNTIFS(Raw_Recharges!$B$2:$B$3001,A1635)</f>
        <v>3</v>
      </c>
      <c r="J1635" s="37">
        <f>IF(I1635=0,"",SUMIFS(Raw_Recharges!$E$2:$E$3001,Raw_Recharges!$B$2:$B$3001,A1635))</f>
        <v>3997</v>
      </c>
      <c r="K1635" s="38">
        <f>IF(I1635=0,0,IF(H1635&lt;=RFM_Method!$C$22,5,IF(H1635&lt;=RFM_Method!$C$23,4,IF(H1635&lt;=RFM_Method!$C$24,3,IF(H1635&lt;=RFM_Method!$C$25,2,1)))))</f>
        <v>5</v>
      </c>
      <c r="L1635" s="38">
        <f>IF(I1635=0,0,IF(I1635&gt;=RFM_Method!$E$22,5,IF(I1635&gt;=RFM_Method!$E$23,4,IF(I1635&gt;=RFM_Method!$E$24,3,IF(I1635&gt;=RFM_Method!$E$25,2,1)))))</f>
        <v>3</v>
      </c>
      <c r="M1635" s="38">
        <f>IF(I1635=0,0,IF(J1635&gt;=RFM_Method!$D$25,5,IF(J1635&gt;=RFM_Method!$D$24,4,IF(J1635&gt;=RFM_Method!$D$23,3,IF(J1635&gt;=RFM_Method!$D$22,2,1)))))</f>
        <v>5</v>
      </c>
      <c r="N1635" s="38" t="str">
        <f t="shared" si="75"/>
        <v>535</v>
      </c>
      <c r="O1635" s="38">
        <f t="shared" si="76"/>
        <v>13</v>
      </c>
      <c r="P1635" s="38">
        <f t="shared" si="77"/>
        <v>4</v>
      </c>
      <c r="Q1635" s="12" t="str">
        <f>IF(I1635=0,"Never Recharged",INDEX(RFM_Method!$C$32:$G$36,6-K1635,P1635))</f>
        <v>Loyal Customers</v>
      </c>
      <c r="R1635" s="39">
        <f>SUMIFS(Raw_DataUsage!$D$2:$D$5001,Raw_DataUsage!$B$2:$B$5001,A1635)/1024</f>
        <v>0.90327148437500004</v>
      </c>
      <c r="S1635" s="40">
        <f>SUMIFS(Raw_Calls!$D$2:$D$5001,Raw_Calls!$B$2:$B$5001,A1635)/60</f>
        <v>149.1</v>
      </c>
      <c r="T1635" s="38" t="str">
        <f>IF(COUNTIFS(Raw_Subscriptions!$B$2:$B$3001,A1635,Raw_Subscriptions!$F$2:$F$3001,"Active")&gt;0,"Yes","No")</f>
        <v>No</v>
      </c>
    </row>
    <row r="1636" spans="1:20" x14ac:dyDescent="0.3">
      <c r="A1636" s="13" t="str">
        <f>Raw_Customers!A1633</f>
        <v>C001632</v>
      </c>
      <c r="B1636" s="13" t="str">
        <f>Raw_Customers!B1633</f>
        <v>Anita Jha</v>
      </c>
      <c r="C1636" s="13" t="str">
        <f>Raw_Customers!E1633</f>
        <v>Mumbai</v>
      </c>
      <c r="D1636" s="13" t="str">
        <f>Raw_Customers!F1633</f>
        <v>Mumbai</v>
      </c>
      <c r="E1636" s="13" t="str">
        <f>Raw_Customers!H1633</f>
        <v>Inactive</v>
      </c>
      <c r="F1636" s="35">
        <f>Raw_Customers!G1633</f>
        <v>45195</v>
      </c>
      <c r="G1636" s="36">
        <f>IF(I1636=0,"",INT(_xlfn.MAXIFS(Raw_Recharges!$D$2:$D$3001,Raw_Recharges!$B$2:$B$3001,A1636)))</f>
        <v>45918</v>
      </c>
      <c r="H1636" s="12">
        <f>IF(I1636=0,"",RFM_Method!$C$5-G1636)</f>
        <v>136</v>
      </c>
      <c r="I1636" s="12">
        <f>COUNTIFS(Raw_Recharges!$B$2:$B$3001,A1636)</f>
        <v>4</v>
      </c>
      <c r="J1636" s="37">
        <f>IF(I1636=0,"",SUMIFS(Raw_Recharges!$E$2:$E$3001,Raw_Recharges!$B$2:$B$3001,A1636))</f>
        <v>3896</v>
      </c>
      <c r="K1636" s="38">
        <f>IF(I1636=0,0,IF(H1636&lt;=RFM_Method!$C$22,5,IF(H1636&lt;=RFM_Method!$C$23,4,IF(H1636&lt;=RFM_Method!$C$24,3,IF(H1636&lt;=RFM_Method!$C$25,2,1)))))</f>
        <v>3</v>
      </c>
      <c r="L1636" s="38">
        <f>IF(I1636=0,0,IF(I1636&gt;=RFM_Method!$E$22,5,IF(I1636&gt;=RFM_Method!$E$23,4,IF(I1636&gt;=RFM_Method!$E$24,3,IF(I1636&gt;=RFM_Method!$E$25,2,1)))))</f>
        <v>4</v>
      </c>
      <c r="M1636" s="38">
        <f>IF(I1636=0,0,IF(J1636&gt;=RFM_Method!$D$25,5,IF(J1636&gt;=RFM_Method!$D$24,4,IF(J1636&gt;=RFM_Method!$D$23,3,IF(J1636&gt;=RFM_Method!$D$22,2,1)))))</f>
        <v>5</v>
      </c>
      <c r="N1636" s="38" t="str">
        <f t="shared" si="75"/>
        <v>345</v>
      </c>
      <c r="O1636" s="38">
        <f t="shared" si="76"/>
        <v>12</v>
      </c>
      <c r="P1636" s="38">
        <f t="shared" si="77"/>
        <v>5</v>
      </c>
      <c r="Q1636" s="12" t="str">
        <f>IF(I1636=0,"Never Recharged",INDEX(RFM_Method!$C$32:$G$36,6-K1636,P1636))</f>
        <v>Loyal Customers</v>
      </c>
      <c r="R1636" s="39">
        <f>SUMIFS(Raw_DataUsage!$D$2:$D$5001,Raw_DataUsage!$B$2:$B$5001,A1636)/1024</f>
        <v>3.63232421875</v>
      </c>
      <c r="S1636" s="40">
        <f>SUMIFS(Raw_Calls!$D$2:$D$5001,Raw_Calls!$B$2:$B$5001,A1636)/60</f>
        <v>0</v>
      </c>
      <c r="T1636" s="38" t="str">
        <f>IF(COUNTIFS(Raw_Subscriptions!$B$2:$B$3001,A1636,Raw_Subscriptions!$F$2:$F$3001,"Active")&gt;0,"Yes","No")</f>
        <v>Yes</v>
      </c>
    </row>
    <row r="1637" spans="1:20" x14ac:dyDescent="0.3">
      <c r="A1637" s="13" t="str">
        <f>Raw_Customers!A1634</f>
        <v>C001633</v>
      </c>
      <c r="B1637" s="13" t="str">
        <f>Raw_Customers!B1634</f>
        <v>Priya Reddy</v>
      </c>
      <c r="C1637" s="13" t="str">
        <f>Raw_Customers!E1634</f>
        <v>Bangalore</v>
      </c>
      <c r="D1637" s="13" t="str">
        <f>Raw_Customers!F1634</f>
        <v>Karnataka</v>
      </c>
      <c r="E1637" s="13" t="str">
        <f>Raw_Customers!H1634</f>
        <v>Active</v>
      </c>
      <c r="F1637" s="35">
        <f>Raw_Customers!G1634</f>
        <v>45421</v>
      </c>
      <c r="G1637" s="36">
        <f>IF(I1637=0,"",INT(_xlfn.MAXIFS(Raw_Recharges!$D$2:$D$3001,Raw_Recharges!$B$2:$B$3001,A1637)))</f>
        <v>45948</v>
      </c>
      <c r="H1637" s="12">
        <f>IF(I1637=0,"",RFM_Method!$C$5-G1637)</f>
        <v>106</v>
      </c>
      <c r="I1637" s="12">
        <f>COUNTIFS(Raw_Recharges!$B$2:$B$3001,A1637)</f>
        <v>3</v>
      </c>
      <c r="J1637" s="37">
        <f>IF(I1637=0,"",SUMIFS(Raw_Recharges!$E$2:$E$3001,Raw_Recharges!$B$2:$B$3001,A1637))</f>
        <v>4331</v>
      </c>
      <c r="K1637" s="38">
        <f>IF(I1637=0,0,IF(H1637&lt;=RFM_Method!$C$22,5,IF(H1637&lt;=RFM_Method!$C$23,4,IF(H1637&lt;=RFM_Method!$C$24,3,IF(H1637&lt;=RFM_Method!$C$25,2,1)))))</f>
        <v>3</v>
      </c>
      <c r="L1637" s="38">
        <f>IF(I1637=0,0,IF(I1637&gt;=RFM_Method!$E$22,5,IF(I1637&gt;=RFM_Method!$E$23,4,IF(I1637&gt;=RFM_Method!$E$24,3,IF(I1637&gt;=RFM_Method!$E$25,2,1)))))</f>
        <v>3</v>
      </c>
      <c r="M1637" s="38">
        <f>IF(I1637=0,0,IF(J1637&gt;=RFM_Method!$D$25,5,IF(J1637&gt;=RFM_Method!$D$24,4,IF(J1637&gt;=RFM_Method!$D$23,3,IF(J1637&gt;=RFM_Method!$D$22,2,1)))))</f>
        <v>5</v>
      </c>
      <c r="N1637" s="38" t="str">
        <f t="shared" si="75"/>
        <v>335</v>
      </c>
      <c r="O1637" s="38">
        <f t="shared" si="76"/>
        <v>11</v>
      </c>
      <c r="P1637" s="38">
        <f t="shared" si="77"/>
        <v>4</v>
      </c>
      <c r="Q1637" s="12" t="str">
        <f>IF(I1637=0,"Never Recharged",INDEX(RFM_Method!$C$32:$G$36,6-K1637,P1637))</f>
        <v>Loyal Customers</v>
      </c>
      <c r="R1637" s="39">
        <f>SUMIFS(Raw_DataUsage!$D$2:$D$5001,Raw_DataUsage!$B$2:$B$5001,A1637)/1024</f>
        <v>3.7514453124999996</v>
      </c>
      <c r="S1637" s="40">
        <f>SUMIFS(Raw_Calls!$D$2:$D$5001,Raw_Calls!$B$2:$B$5001,A1637)/60</f>
        <v>20.55</v>
      </c>
      <c r="T1637" s="38" t="str">
        <f>IF(COUNTIFS(Raw_Subscriptions!$B$2:$B$3001,A1637,Raw_Subscriptions!$F$2:$F$3001,"Active")&gt;0,"Yes","No")</f>
        <v>Yes</v>
      </c>
    </row>
    <row r="1638" spans="1:20" x14ac:dyDescent="0.3">
      <c r="A1638" s="13" t="str">
        <f>Raw_Customers!A1635</f>
        <v>C001634</v>
      </c>
      <c r="B1638" s="13" t="str">
        <f>Raw_Customers!B1635</f>
        <v>Vikram Reddy</v>
      </c>
      <c r="C1638" s="13" t="str">
        <f>Raw_Customers!E1635</f>
        <v>Delhi</v>
      </c>
      <c r="D1638" s="13" t="str">
        <f>Raw_Customers!F1635</f>
        <v>Andhra Pradesh</v>
      </c>
      <c r="E1638" s="13" t="str">
        <f>Raw_Customers!H1635</f>
        <v>Active</v>
      </c>
      <c r="F1638" s="35">
        <f>Raw_Customers!G1635</f>
        <v>44453</v>
      </c>
      <c r="G1638" s="36">
        <f>IF(I1638=0,"",INT(_xlfn.MAXIFS(Raw_Recharges!$D$2:$D$3001,Raw_Recharges!$B$2:$B$3001,A1638)))</f>
        <v>46019</v>
      </c>
      <c r="H1638" s="12">
        <f>IF(I1638=0,"",RFM_Method!$C$5-G1638)</f>
        <v>35</v>
      </c>
      <c r="I1638" s="12">
        <f>COUNTIFS(Raw_Recharges!$B$2:$B$3001,A1638)</f>
        <v>2</v>
      </c>
      <c r="J1638" s="37">
        <f>IF(I1638=0,"",SUMIFS(Raw_Recharges!$E$2:$E$3001,Raw_Recharges!$B$2:$B$3001,A1638))</f>
        <v>598</v>
      </c>
      <c r="K1638" s="38">
        <f>IF(I1638=0,0,IF(H1638&lt;=RFM_Method!$C$22,5,IF(H1638&lt;=RFM_Method!$C$23,4,IF(H1638&lt;=RFM_Method!$C$24,3,IF(H1638&lt;=RFM_Method!$C$25,2,1)))))</f>
        <v>5</v>
      </c>
      <c r="L1638" s="38">
        <f>IF(I1638=0,0,IF(I1638&gt;=RFM_Method!$E$22,5,IF(I1638&gt;=RFM_Method!$E$23,4,IF(I1638&gt;=RFM_Method!$E$24,3,IF(I1638&gt;=RFM_Method!$E$25,2,1)))))</f>
        <v>2</v>
      </c>
      <c r="M1638" s="38">
        <f>IF(I1638=0,0,IF(J1638&gt;=RFM_Method!$D$25,5,IF(J1638&gt;=RFM_Method!$D$24,4,IF(J1638&gt;=RFM_Method!$D$23,3,IF(J1638&gt;=RFM_Method!$D$22,2,1)))))</f>
        <v>2</v>
      </c>
      <c r="N1638" s="38" t="str">
        <f t="shared" si="75"/>
        <v>522</v>
      </c>
      <c r="O1638" s="38">
        <f t="shared" si="76"/>
        <v>9</v>
      </c>
      <c r="P1638" s="38">
        <f t="shared" si="77"/>
        <v>2</v>
      </c>
      <c r="Q1638" s="12" t="str">
        <f>IF(I1638=0,"Never Recharged",INDEX(RFM_Method!$C$32:$G$36,6-K1638,P1638))</f>
        <v>Promising</v>
      </c>
      <c r="R1638" s="39">
        <f>SUMIFS(Raw_DataUsage!$D$2:$D$5001,Raw_DataUsage!$B$2:$B$5001,A1638)/1024</f>
        <v>1.221630859375</v>
      </c>
      <c r="S1638" s="40">
        <f>SUMIFS(Raw_Calls!$D$2:$D$5001,Raw_Calls!$B$2:$B$5001,A1638)/60</f>
        <v>101.31666666666666</v>
      </c>
      <c r="T1638" s="38" t="str">
        <f>IF(COUNTIFS(Raw_Subscriptions!$B$2:$B$3001,A1638,Raw_Subscriptions!$F$2:$F$3001,"Active")&gt;0,"Yes","No")</f>
        <v>Yes</v>
      </c>
    </row>
    <row r="1639" spans="1:20" x14ac:dyDescent="0.3">
      <c r="A1639" s="13" t="str">
        <f>Raw_Customers!A1636</f>
        <v>C001635</v>
      </c>
      <c r="B1639" s="13" t="str">
        <f>Raw_Customers!B1636</f>
        <v>Anita Gupta</v>
      </c>
      <c r="C1639" s="13" t="str">
        <f>Raw_Customers!E1636</f>
        <v>Chennai</v>
      </c>
      <c r="D1639" s="13" t="str">
        <f>Raw_Customers!F1636</f>
        <v>Telangana</v>
      </c>
      <c r="E1639" s="13" t="str">
        <f>Raw_Customers!H1636</f>
        <v>Active</v>
      </c>
      <c r="F1639" s="35">
        <f>Raw_Customers!G1636</f>
        <v>45925</v>
      </c>
      <c r="G1639" s="36">
        <f>IF(I1639=0,"",INT(_xlfn.MAXIFS(Raw_Recharges!$D$2:$D$3001,Raw_Recharges!$B$2:$B$3001,A1639)))</f>
        <v>45933</v>
      </c>
      <c r="H1639" s="12">
        <f>IF(I1639=0,"",RFM_Method!$C$5-G1639)</f>
        <v>121</v>
      </c>
      <c r="I1639" s="12">
        <f>COUNTIFS(Raw_Recharges!$B$2:$B$3001,A1639)</f>
        <v>1</v>
      </c>
      <c r="J1639" s="37">
        <f>IF(I1639=0,"",SUMIFS(Raw_Recharges!$E$2:$E$3001,Raw_Recharges!$B$2:$B$3001,A1639))</f>
        <v>999</v>
      </c>
      <c r="K1639" s="38">
        <f>IF(I1639=0,0,IF(H1639&lt;=RFM_Method!$C$22,5,IF(H1639&lt;=RFM_Method!$C$23,4,IF(H1639&lt;=RFM_Method!$C$24,3,IF(H1639&lt;=RFM_Method!$C$25,2,1)))))</f>
        <v>3</v>
      </c>
      <c r="L1639" s="38">
        <f>IF(I1639=0,0,IF(I1639&gt;=RFM_Method!$E$22,5,IF(I1639&gt;=RFM_Method!$E$23,4,IF(I1639&gt;=RFM_Method!$E$24,3,IF(I1639&gt;=RFM_Method!$E$25,2,1)))))</f>
        <v>1</v>
      </c>
      <c r="M1639" s="38">
        <f>IF(I1639=0,0,IF(J1639&gt;=RFM_Method!$D$25,5,IF(J1639&gt;=RFM_Method!$D$24,4,IF(J1639&gt;=RFM_Method!$D$23,3,IF(J1639&gt;=RFM_Method!$D$22,2,1)))))</f>
        <v>3</v>
      </c>
      <c r="N1639" s="38" t="str">
        <f t="shared" si="75"/>
        <v>313</v>
      </c>
      <c r="O1639" s="38">
        <f t="shared" si="76"/>
        <v>7</v>
      </c>
      <c r="P1639" s="38">
        <f t="shared" si="77"/>
        <v>2</v>
      </c>
      <c r="Q1639" s="12" t="str">
        <f>IF(I1639=0,"Never Recharged",INDEX(RFM_Method!$C$32:$G$36,6-K1639,P1639))</f>
        <v>Need Attention</v>
      </c>
      <c r="R1639" s="39">
        <f>SUMIFS(Raw_DataUsage!$D$2:$D$5001,Raw_DataUsage!$B$2:$B$5001,A1639)/1024</f>
        <v>5.0875878906250005</v>
      </c>
      <c r="S1639" s="40">
        <f>SUMIFS(Raw_Calls!$D$2:$D$5001,Raw_Calls!$B$2:$B$5001,A1639)/60</f>
        <v>14.6</v>
      </c>
      <c r="T1639" s="38" t="str">
        <f>IF(COUNTIFS(Raw_Subscriptions!$B$2:$B$3001,A1639,Raw_Subscriptions!$F$2:$F$3001,"Active")&gt;0,"Yes","No")</f>
        <v>No</v>
      </c>
    </row>
    <row r="1640" spans="1:20" x14ac:dyDescent="0.3">
      <c r="A1640" s="13" t="str">
        <f>Raw_Customers!A1637</f>
        <v>C001636</v>
      </c>
      <c r="B1640" s="13" t="str">
        <f>Raw_Customers!B1637</f>
        <v>Suresh Jha</v>
      </c>
      <c r="C1640" s="13" t="str">
        <f>Raw_Customers!E1637</f>
        <v>Pune</v>
      </c>
      <c r="D1640" s="13" t="str">
        <f>Raw_Customers!F1637</f>
        <v>Andhra Pradesh</v>
      </c>
      <c r="E1640" s="13" t="str">
        <f>Raw_Customers!H1637</f>
        <v>Active</v>
      </c>
      <c r="F1640" s="35">
        <f>Raw_Customers!G1637</f>
        <v>45512</v>
      </c>
      <c r="G1640" s="36">
        <f>IF(I1640=0,"",INT(_xlfn.MAXIFS(Raw_Recharges!$D$2:$D$3001,Raw_Recharges!$B$2:$B$3001,A1640)))</f>
        <v>46020</v>
      </c>
      <c r="H1640" s="12">
        <f>IF(I1640=0,"",RFM_Method!$C$5-G1640)</f>
        <v>34</v>
      </c>
      <c r="I1640" s="12">
        <f>COUNTIFS(Raw_Recharges!$B$2:$B$3001,A1640)</f>
        <v>2</v>
      </c>
      <c r="J1640" s="37">
        <f>IF(I1640=0,"",SUMIFS(Raw_Recharges!$E$2:$E$3001,Raw_Recharges!$B$2:$B$3001,A1640))</f>
        <v>448</v>
      </c>
      <c r="K1640" s="38">
        <f>IF(I1640=0,0,IF(H1640&lt;=RFM_Method!$C$22,5,IF(H1640&lt;=RFM_Method!$C$23,4,IF(H1640&lt;=RFM_Method!$C$24,3,IF(H1640&lt;=RFM_Method!$C$25,2,1)))))</f>
        <v>5</v>
      </c>
      <c r="L1640" s="38">
        <f>IF(I1640=0,0,IF(I1640&gt;=RFM_Method!$E$22,5,IF(I1640&gt;=RFM_Method!$E$23,4,IF(I1640&gt;=RFM_Method!$E$24,3,IF(I1640&gt;=RFM_Method!$E$25,2,1)))))</f>
        <v>2</v>
      </c>
      <c r="M1640" s="38">
        <f>IF(I1640=0,0,IF(J1640&gt;=RFM_Method!$D$25,5,IF(J1640&gt;=RFM_Method!$D$24,4,IF(J1640&gt;=RFM_Method!$D$23,3,IF(J1640&gt;=RFM_Method!$D$22,2,1)))))</f>
        <v>2</v>
      </c>
      <c r="N1640" s="38" t="str">
        <f t="shared" si="75"/>
        <v>522</v>
      </c>
      <c r="O1640" s="38">
        <f t="shared" si="76"/>
        <v>9</v>
      </c>
      <c r="P1640" s="38">
        <f t="shared" si="77"/>
        <v>2</v>
      </c>
      <c r="Q1640" s="12" t="str">
        <f>IF(I1640=0,"Never Recharged",INDEX(RFM_Method!$C$32:$G$36,6-K1640,P1640))</f>
        <v>Promising</v>
      </c>
      <c r="R1640" s="39">
        <f>SUMIFS(Raw_DataUsage!$D$2:$D$5001,Raw_DataUsage!$B$2:$B$5001,A1640)/1024</f>
        <v>3.1500781249999998</v>
      </c>
      <c r="S1640" s="40">
        <f>SUMIFS(Raw_Calls!$D$2:$D$5001,Raw_Calls!$B$2:$B$5001,A1640)/60</f>
        <v>12.3</v>
      </c>
      <c r="T1640" s="38" t="str">
        <f>IF(COUNTIFS(Raw_Subscriptions!$B$2:$B$3001,A1640,Raw_Subscriptions!$F$2:$F$3001,"Active")&gt;0,"Yes","No")</f>
        <v>Yes</v>
      </c>
    </row>
    <row r="1641" spans="1:20" x14ac:dyDescent="0.3">
      <c r="A1641" s="13" t="str">
        <f>Raw_Customers!A1638</f>
        <v>C001637</v>
      </c>
      <c r="B1641" s="13" t="str">
        <f>Raw_Customers!B1638</f>
        <v>Neha Gupta</v>
      </c>
      <c r="C1641" s="13" t="str">
        <f>Raw_Customers!E1638</f>
        <v>Pune</v>
      </c>
      <c r="D1641" s="13" t="str">
        <f>Raw_Customers!F1638</f>
        <v>UP East</v>
      </c>
      <c r="E1641" s="13" t="str">
        <f>Raw_Customers!H1638</f>
        <v>Active</v>
      </c>
      <c r="F1641" s="35">
        <f>Raw_Customers!G1638</f>
        <v>45475</v>
      </c>
      <c r="G1641" s="36">
        <f>IF(I1641=0,"",INT(_xlfn.MAXIFS(Raw_Recharges!$D$2:$D$3001,Raw_Recharges!$B$2:$B$3001,A1641)))</f>
        <v>46009</v>
      </c>
      <c r="H1641" s="12">
        <f>IF(I1641=0,"",RFM_Method!$C$5-G1641)</f>
        <v>45</v>
      </c>
      <c r="I1641" s="12">
        <f>COUNTIFS(Raw_Recharges!$B$2:$B$3001,A1641)</f>
        <v>3</v>
      </c>
      <c r="J1641" s="37">
        <f>IF(I1641=0,"",SUMIFS(Raw_Recharges!$E$2:$E$3001,Raw_Recharges!$B$2:$B$3001,A1641))</f>
        <v>4097</v>
      </c>
      <c r="K1641" s="38">
        <f>IF(I1641=0,0,IF(H1641&lt;=RFM_Method!$C$22,5,IF(H1641&lt;=RFM_Method!$C$23,4,IF(H1641&lt;=RFM_Method!$C$24,3,IF(H1641&lt;=RFM_Method!$C$25,2,1)))))</f>
        <v>4</v>
      </c>
      <c r="L1641" s="38">
        <f>IF(I1641=0,0,IF(I1641&gt;=RFM_Method!$E$22,5,IF(I1641&gt;=RFM_Method!$E$23,4,IF(I1641&gt;=RFM_Method!$E$24,3,IF(I1641&gt;=RFM_Method!$E$25,2,1)))))</f>
        <v>3</v>
      </c>
      <c r="M1641" s="38">
        <f>IF(I1641=0,0,IF(J1641&gt;=RFM_Method!$D$25,5,IF(J1641&gt;=RFM_Method!$D$24,4,IF(J1641&gt;=RFM_Method!$D$23,3,IF(J1641&gt;=RFM_Method!$D$22,2,1)))))</f>
        <v>5</v>
      </c>
      <c r="N1641" s="38" t="str">
        <f t="shared" si="75"/>
        <v>435</v>
      </c>
      <c r="O1641" s="38">
        <f t="shared" si="76"/>
        <v>12</v>
      </c>
      <c r="P1641" s="38">
        <f t="shared" si="77"/>
        <v>4</v>
      </c>
      <c r="Q1641" s="12" t="str">
        <f>IF(I1641=0,"Never Recharged",INDEX(RFM_Method!$C$32:$G$36,6-K1641,P1641))</f>
        <v>Loyal Customers</v>
      </c>
      <c r="R1641" s="39">
        <f>SUMIFS(Raw_DataUsage!$D$2:$D$5001,Raw_DataUsage!$B$2:$B$5001,A1641)/1024</f>
        <v>3.4010449218750001</v>
      </c>
      <c r="S1641" s="40">
        <f>SUMIFS(Raw_Calls!$D$2:$D$5001,Raw_Calls!$B$2:$B$5001,A1641)/60</f>
        <v>51.8</v>
      </c>
      <c r="T1641" s="38" t="str">
        <f>IF(COUNTIFS(Raw_Subscriptions!$B$2:$B$3001,A1641,Raw_Subscriptions!$F$2:$F$3001,"Active")&gt;0,"Yes","No")</f>
        <v>No</v>
      </c>
    </row>
    <row r="1642" spans="1:20" x14ac:dyDescent="0.3">
      <c r="A1642" s="13" t="str">
        <f>Raw_Customers!A1639</f>
        <v>C001638</v>
      </c>
      <c r="B1642" s="13" t="str">
        <f>Raw_Customers!B1639</f>
        <v>Simran Yadav</v>
      </c>
      <c r="C1642" s="13" t="str">
        <f>Raw_Customers!E1639</f>
        <v>Delhi</v>
      </c>
      <c r="D1642" s="13" t="str">
        <f>Raw_Customers!F1639</f>
        <v>Punjab</v>
      </c>
      <c r="E1642" s="13" t="str">
        <f>Raw_Customers!H1639</f>
        <v>Inactive</v>
      </c>
      <c r="F1642" s="35">
        <f>Raw_Customers!G1639</f>
        <v>45378</v>
      </c>
      <c r="G1642" s="36">
        <f>IF(I1642=0,"",INT(_xlfn.MAXIFS(Raw_Recharges!$D$2:$D$3001,Raw_Recharges!$B$2:$B$3001,A1642)))</f>
        <v>45991</v>
      </c>
      <c r="H1642" s="12">
        <f>IF(I1642=0,"",RFM_Method!$C$5-G1642)</f>
        <v>63</v>
      </c>
      <c r="I1642" s="12">
        <f>COUNTIFS(Raw_Recharges!$B$2:$B$3001,A1642)</f>
        <v>2</v>
      </c>
      <c r="J1642" s="37">
        <f>IF(I1642=0,"",SUMIFS(Raw_Recharges!$E$2:$E$3001,Raw_Recharges!$B$2:$B$3001,A1642))</f>
        <v>198</v>
      </c>
      <c r="K1642" s="38">
        <f>IF(I1642=0,0,IF(H1642&lt;=RFM_Method!$C$22,5,IF(H1642&lt;=RFM_Method!$C$23,4,IF(H1642&lt;=RFM_Method!$C$24,3,IF(H1642&lt;=RFM_Method!$C$25,2,1)))))</f>
        <v>4</v>
      </c>
      <c r="L1642" s="38">
        <f>IF(I1642=0,0,IF(I1642&gt;=RFM_Method!$E$22,5,IF(I1642&gt;=RFM_Method!$E$23,4,IF(I1642&gt;=RFM_Method!$E$24,3,IF(I1642&gt;=RFM_Method!$E$25,2,1)))))</f>
        <v>2</v>
      </c>
      <c r="M1642" s="38">
        <f>IF(I1642=0,0,IF(J1642&gt;=RFM_Method!$D$25,5,IF(J1642&gt;=RFM_Method!$D$24,4,IF(J1642&gt;=RFM_Method!$D$23,3,IF(J1642&gt;=RFM_Method!$D$22,2,1)))))</f>
        <v>1</v>
      </c>
      <c r="N1642" s="38" t="str">
        <f t="shared" si="75"/>
        <v>421</v>
      </c>
      <c r="O1642" s="38">
        <f t="shared" si="76"/>
        <v>7</v>
      </c>
      <c r="P1642" s="38">
        <f t="shared" si="77"/>
        <v>2</v>
      </c>
      <c r="Q1642" s="12" t="str">
        <f>IF(I1642=0,"Never Recharged",INDEX(RFM_Method!$C$32:$G$36,6-K1642,P1642))</f>
        <v>Potential Loyalist</v>
      </c>
      <c r="R1642" s="39">
        <f>SUMIFS(Raw_DataUsage!$D$2:$D$5001,Raw_DataUsage!$B$2:$B$5001,A1642)/1024</f>
        <v>1.7191601562500001</v>
      </c>
      <c r="S1642" s="40">
        <f>SUMIFS(Raw_Calls!$D$2:$D$5001,Raw_Calls!$B$2:$B$5001,A1642)/60</f>
        <v>108.48333333333333</v>
      </c>
      <c r="T1642" s="38" t="str">
        <f>IF(COUNTIFS(Raw_Subscriptions!$B$2:$B$3001,A1642,Raw_Subscriptions!$F$2:$F$3001,"Active")&gt;0,"Yes","No")</f>
        <v>Yes</v>
      </c>
    </row>
    <row r="1643" spans="1:20" x14ac:dyDescent="0.3">
      <c r="A1643" s="13" t="str">
        <f>Raw_Customers!A1640</f>
        <v>C001639</v>
      </c>
      <c r="B1643" s="13" t="str">
        <f>Raw_Customers!B1640</f>
        <v>Vikram Mishra</v>
      </c>
      <c r="C1643" s="13" t="str">
        <f>Raw_Customers!E1640</f>
        <v>Delhi</v>
      </c>
      <c r="D1643" s="13" t="str">
        <f>Raw_Customers!F1640</f>
        <v>UP East</v>
      </c>
      <c r="E1643" s="13" t="str">
        <f>Raw_Customers!H1640</f>
        <v>Active</v>
      </c>
      <c r="F1643" s="35">
        <f>Raw_Customers!G1640</f>
        <v>44284</v>
      </c>
      <c r="G1643" s="36">
        <f>IF(I1643=0,"",INT(_xlfn.MAXIFS(Raw_Recharges!$D$2:$D$3001,Raw_Recharges!$B$2:$B$3001,A1643)))</f>
        <v>45965</v>
      </c>
      <c r="H1643" s="12">
        <f>IF(I1643=0,"",RFM_Method!$C$5-G1643)</f>
        <v>89</v>
      </c>
      <c r="I1643" s="12">
        <f>COUNTIFS(Raw_Recharges!$B$2:$B$3001,A1643)</f>
        <v>2</v>
      </c>
      <c r="J1643" s="37">
        <f>IF(I1643=0,"",SUMIFS(Raw_Recharges!$E$2:$E$3001,Raw_Recharges!$B$2:$B$3001,A1643))</f>
        <v>828</v>
      </c>
      <c r="K1643" s="38">
        <f>IF(I1643=0,0,IF(H1643&lt;=RFM_Method!$C$22,5,IF(H1643&lt;=RFM_Method!$C$23,4,IF(H1643&lt;=RFM_Method!$C$24,3,IF(H1643&lt;=RFM_Method!$C$25,2,1)))))</f>
        <v>3</v>
      </c>
      <c r="L1643" s="38">
        <f>IF(I1643=0,0,IF(I1643&gt;=RFM_Method!$E$22,5,IF(I1643&gt;=RFM_Method!$E$23,4,IF(I1643&gt;=RFM_Method!$E$24,3,IF(I1643&gt;=RFM_Method!$E$25,2,1)))))</f>
        <v>2</v>
      </c>
      <c r="M1643" s="38">
        <f>IF(I1643=0,0,IF(J1643&gt;=RFM_Method!$D$25,5,IF(J1643&gt;=RFM_Method!$D$24,4,IF(J1643&gt;=RFM_Method!$D$23,3,IF(J1643&gt;=RFM_Method!$D$22,2,1)))))</f>
        <v>3</v>
      </c>
      <c r="N1643" s="38" t="str">
        <f t="shared" si="75"/>
        <v>323</v>
      </c>
      <c r="O1643" s="38">
        <f t="shared" si="76"/>
        <v>8</v>
      </c>
      <c r="P1643" s="38">
        <f t="shared" si="77"/>
        <v>3</v>
      </c>
      <c r="Q1643" s="12" t="str">
        <f>IF(I1643=0,"Never Recharged",INDEX(RFM_Method!$C$32:$G$36,6-K1643,P1643))</f>
        <v>Need Attention</v>
      </c>
      <c r="R1643" s="39">
        <f>SUMIFS(Raw_DataUsage!$D$2:$D$5001,Raw_DataUsage!$B$2:$B$5001,A1643)/1024</f>
        <v>8.5732421875</v>
      </c>
      <c r="S1643" s="40">
        <f>SUMIFS(Raw_Calls!$D$2:$D$5001,Raw_Calls!$B$2:$B$5001,A1643)/60</f>
        <v>113.48333333333333</v>
      </c>
      <c r="T1643" s="38" t="str">
        <f>IF(COUNTIFS(Raw_Subscriptions!$B$2:$B$3001,A1643,Raw_Subscriptions!$F$2:$F$3001,"Active")&gt;0,"Yes","No")</f>
        <v>Yes</v>
      </c>
    </row>
    <row r="1644" spans="1:20" x14ac:dyDescent="0.3">
      <c r="A1644" s="13" t="str">
        <f>Raw_Customers!A1641</f>
        <v>C001640</v>
      </c>
      <c r="B1644" s="13" t="str">
        <f>Raw_Customers!B1641</f>
        <v>Raj Patel</v>
      </c>
      <c r="C1644" s="13" t="str">
        <f>Raw_Customers!E1641</f>
        <v>Chennai</v>
      </c>
      <c r="D1644" s="13" t="str">
        <f>Raw_Customers!F1641</f>
        <v>West Bengal</v>
      </c>
      <c r="E1644" s="13" t="str">
        <f>Raw_Customers!H1641</f>
        <v>Inactive</v>
      </c>
      <c r="F1644" s="35">
        <f>Raw_Customers!G1641</f>
        <v>45115</v>
      </c>
      <c r="G1644" s="36">
        <f>IF(I1644=0,"",INT(_xlfn.MAXIFS(Raw_Recharges!$D$2:$D$3001,Raw_Recharges!$B$2:$B$3001,A1644)))</f>
        <v>46044</v>
      </c>
      <c r="H1644" s="12">
        <f>IF(I1644=0,"",RFM_Method!$C$5-G1644)</f>
        <v>10</v>
      </c>
      <c r="I1644" s="12">
        <f>COUNTIFS(Raw_Recharges!$B$2:$B$3001,A1644)</f>
        <v>3</v>
      </c>
      <c r="J1644" s="37">
        <f>IF(I1644=0,"",SUMIFS(Raw_Recharges!$E$2:$E$3001,Raw_Recharges!$B$2:$B$3001,A1644))</f>
        <v>877</v>
      </c>
      <c r="K1644" s="38">
        <f>IF(I1644=0,0,IF(H1644&lt;=RFM_Method!$C$22,5,IF(H1644&lt;=RFM_Method!$C$23,4,IF(H1644&lt;=RFM_Method!$C$24,3,IF(H1644&lt;=RFM_Method!$C$25,2,1)))))</f>
        <v>5</v>
      </c>
      <c r="L1644" s="38">
        <f>IF(I1644=0,0,IF(I1644&gt;=RFM_Method!$E$22,5,IF(I1644&gt;=RFM_Method!$E$23,4,IF(I1644&gt;=RFM_Method!$E$24,3,IF(I1644&gt;=RFM_Method!$E$25,2,1)))))</f>
        <v>3</v>
      </c>
      <c r="M1644" s="38">
        <f>IF(I1644=0,0,IF(J1644&gt;=RFM_Method!$D$25,5,IF(J1644&gt;=RFM_Method!$D$24,4,IF(J1644&gt;=RFM_Method!$D$23,3,IF(J1644&gt;=RFM_Method!$D$22,2,1)))))</f>
        <v>3</v>
      </c>
      <c r="N1644" s="38" t="str">
        <f t="shared" si="75"/>
        <v>533</v>
      </c>
      <c r="O1644" s="38">
        <f t="shared" si="76"/>
        <v>11</v>
      </c>
      <c r="P1644" s="38">
        <f t="shared" si="77"/>
        <v>3</v>
      </c>
      <c r="Q1644" s="12" t="str">
        <f>IF(I1644=0,"Never Recharged",INDEX(RFM_Method!$C$32:$G$36,6-K1644,P1644))</f>
        <v>Potential Loyalist</v>
      </c>
      <c r="R1644" s="39">
        <f>SUMIFS(Raw_DataUsage!$D$2:$D$5001,Raw_DataUsage!$B$2:$B$5001,A1644)/1024</f>
        <v>4.1264355468750002</v>
      </c>
      <c r="S1644" s="40">
        <f>SUMIFS(Raw_Calls!$D$2:$D$5001,Raw_Calls!$B$2:$B$5001,A1644)/60</f>
        <v>53.81666666666667</v>
      </c>
      <c r="T1644" s="38" t="str">
        <f>IF(COUNTIFS(Raw_Subscriptions!$B$2:$B$3001,A1644,Raw_Subscriptions!$F$2:$F$3001,"Active")&gt;0,"Yes","No")</f>
        <v>Yes</v>
      </c>
    </row>
    <row r="1645" spans="1:20" x14ac:dyDescent="0.3">
      <c r="A1645" s="13" t="str">
        <f>Raw_Customers!A1642</f>
        <v>C001641</v>
      </c>
      <c r="B1645" s="13" t="str">
        <f>Raw_Customers!B1642</f>
        <v>Pooja Kumar</v>
      </c>
      <c r="C1645" s="13" t="str">
        <f>Raw_Customers!E1642</f>
        <v>Chennai</v>
      </c>
      <c r="D1645" s="13" t="str">
        <f>Raw_Customers!F1642</f>
        <v>Andhra Pradesh</v>
      </c>
      <c r="E1645" s="13" t="str">
        <f>Raw_Customers!H1642</f>
        <v>Active</v>
      </c>
      <c r="F1645" s="35">
        <f>Raw_Customers!G1642</f>
        <v>44362</v>
      </c>
      <c r="G1645" s="36">
        <f>IF(I1645=0,"",INT(_xlfn.MAXIFS(Raw_Recharges!$D$2:$D$3001,Raw_Recharges!$B$2:$B$3001,A1645)))</f>
        <v>45846</v>
      </c>
      <c r="H1645" s="12">
        <f>IF(I1645=0,"",RFM_Method!$C$5-G1645)</f>
        <v>208</v>
      </c>
      <c r="I1645" s="12">
        <f>COUNTIFS(Raw_Recharges!$B$2:$B$3001,A1645)</f>
        <v>2</v>
      </c>
      <c r="J1645" s="37">
        <f>IF(I1645=0,"",SUMIFS(Raw_Recharges!$E$2:$E$3001,Raw_Recharges!$B$2:$B$3001,A1645))</f>
        <v>1015</v>
      </c>
      <c r="K1645" s="38">
        <f>IF(I1645=0,0,IF(H1645&lt;=RFM_Method!$C$22,5,IF(H1645&lt;=RFM_Method!$C$23,4,IF(H1645&lt;=RFM_Method!$C$24,3,IF(H1645&lt;=RFM_Method!$C$25,2,1)))))</f>
        <v>2</v>
      </c>
      <c r="L1645" s="38">
        <f>IF(I1645=0,0,IF(I1645&gt;=RFM_Method!$E$22,5,IF(I1645&gt;=RFM_Method!$E$23,4,IF(I1645&gt;=RFM_Method!$E$24,3,IF(I1645&gt;=RFM_Method!$E$25,2,1)))))</f>
        <v>2</v>
      </c>
      <c r="M1645" s="38">
        <f>IF(I1645=0,0,IF(J1645&gt;=RFM_Method!$D$25,5,IF(J1645&gt;=RFM_Method!$D$24,4,IF(J1645&gt;=RFM_Method!$D$23,3,IF(J1645&gt;=RFM_Method!$D$22,2,1)))))</f>
        <v>3</v>
      </c>
      <c r="N1645" s="38" t="str">
        <f t="shared" si="75"/>
        <v>223</v>
      </c>
      <c r="O1645" s="38">
        <f t="shared" si="76"/>
        <v>7</v>
      </c>
      <c r="P1645" s="38">
        <f t="shared" si="77"/>
        <v>3</v>
      </c>
      <c r="Q1645" s="12" t="str">
        <f>IF(I1645=0,"Never Recharged",INDEX(RFM_Method!$C$32:$G$36,6-K1645,P1645))</f>
        <v>At Risk</v>
      </c>
      <c r="R1645" s="39">
        <f>SUMIFS(Raw_DataUsage!$D$2:$D$5001,Raw_DataUsage!$B$2:$B$5001,A1645)/1024</f>
        <v>3.6585742187499997</v>
      </c>
      <c r="S1645" s="40">
        <f>SUMIFS(Raw_Calls!$D$2:$D$5001,Raw_Calls!$B$2:$B$5001,A1645)/60</f>
        <v>13.25</v>
      </c>
      <c r="T1645" s="38" t="str">
        <f>IF(COUNTIFS(Raw_Subscriptions!$B$2:$B$3001,A1645,Raw_Subscriptions!$F$2:$F$3001,"Active")&gt;0,"Yes","No")</f>
        <v>Yes</v>
      </c>
    </row>
    <row r="1646" spans="1:20" x14ac:dyDescent="0.3">
      <c r="A1646" s="13" t="str">
        <f>Raw_Customers!A1643</f>
        <v>C001642</v>
      </c>
      <c r="B1646" s="13" t="str">
        <f>Raw_Customers!B1643</f>
        <v>Raj Khan</v>
      </c>
      <c r="C1646" s="13" t="str">
        <f>Raw_Customers!E1643</f>
        <v>Bangalore</v>
      </c>
      <c r="D1646" s="13" t="str">
        <f>Raw_Customers!F1643</f>
        <v>UP West</v>
      </c>
      <c r="E1646" s="13" t="str">
        <f>Raw_Customers!H1643</f>
        <v>Active</v>
      </c>
      <c r="F1646" s="35">
        <f>Raw_Customers!G1643</f>
        <v>44509</v>
      </c>
      <c r="G1646" s="36">
        <f>IF(I1646=0,"",INT(_xlfn.MAXIFS(Raw_Recharges!$D$2:$D$3001,Raw_Recharges!$B$2:$B$3001,A1646)))</f>
        <v>46024</v>
      </c>
      <c r="H1646" s="12">
        <f>IF(I1646=0,"",RFM_Method!$C$5-G1646)</f>
        <v>30</v>
      </c>
      <c r="I1646" s="12">
        <f>COUNTIFS(Raw_Recharges!$B$2:$B$3001,A1646)</f>
        <v>2</v>
      </c>
      <c r="J1646" s="37">
        <f>IF(I1646=0,"",SUMIFS(Raw_Recharges!$E$2:$E$3001,Raw_Recharges!$B$2:$B$3001,A1646))</f>
        <v>3478</v>
      </c>
      <c r="K1646" s="38">
        <f>IF(I1646=0,0,IF(H1646&lt;=RFM_Method!$C$22,5,IF(H1646&lt;=RFM_Method!$C$23,4,IF(H1646&lt;=RFM_Method!$C$24,3,IF(H1646&lt;=RFM_Method!$C$25,2,1)))))</f>
        <v>5</v>
      </c>
      <c r="L1646" s="38">
        <f>IF(I1646=0,0,IF(I1646&gt;=RFM_Method!$E$22,5,IF(I1646&gt;=RFM_Method!$E$23,4,IF(I1646&gt;=RFM_Method!$E$24,3,IF(I1646&gt;=RFM_Method!$E$25,2,1)))))</f>
        <v>2</v>
      </c>
      <c r="M1646" s="38">
        <f>IF(I1646=0,0,IF(J1646&gt;=RFM_Method!$D$25,5,IF(J1646&gt;=RFM_Method!$D$24,4,IF(J1646&gt;=RFM_Method!$D$23,3,IF(J1646&gt;=RFM_Method!$D$22,2,1)))))</f>
        <v>5</v>
      </c>
      <c r="N1646" s="38" t="str">
        <f t="shared" si="75"/>
        <v>525</v>
      </c>
      <c r="O1646" s="38">
        <f t="shared" si="76"/>
        <v>12</v>
      </c>
      <c r="P1646" s="38">
        <f t="shared" si="77"/>
        <v>4</v>
      </c>
      <c r="Q1646" s="12" t="str">
        <f>IF(I1646=0,"Never Recharged",INDEX(RFM_Method!$C$32:$G$36,6-K1646,P1646))</f>
        <v>Loyal Customers</v>
      </c>
      <c r="R1646" s="39">
        <f>SUMIFS(Raw_DataUsage!$D$2:$D$5001,Raw_DataUsage!$B$2:$B$5001,A1646)/1024</f>
        <v>1.3902539062499999</v>
      </c>
      <c r="S1646" s="40">
        <f>SUMIFS(Raw_Calls!$D$2:$D$5001,Raw_Calls!$B$2:$B$5001,A1646)/60</f>
        <v>76.25</v>
      </c>
      <c r="T1646" s="38" t="str">
        <f>IF(COUNTIFS(Raw_Subscriptions!$B$2:$B$3001,A1646,Raw_Subscriptions!$F$2:$F$3001,"Active")&gt;0,"Yes","No")</f>
        <v>Yes</v>
      </c>
    </row>
    <row r="1647" spans="1:20" x14ac:dyDescent="0.3">
      <c r="A1647" s="13" t="str">
        <f>Raw_Customers!A1644</f>
        <v>C001643</v>
      </c>
      <c r="B1647" s="13" t="str">
        <f>Raw_Customers!B1644</f>
        <v>Rahul Yadav</v>
      </c>
      <c r="C1647" s="13" t="str">
        <f>Raw_Customers!E1644</f>
        <v>Chennai</v>
      </c>
      <c r="D1647" s="13" t="str">
        <f>Raw_Customers!F1644</f>
        <v>Punjab</v>
      </c>
      <c r="E1647" s="13" t="str">
        <f>Raw_Customers!H1644</f>
        <v>Inactive</v>
      </c>
      <c r="F1647" s="35">
        <f>Raw_Customers!G1644</f>
        <v>44624</v>
      </c>
      <c r="G1647" s="36">
        <f>IF(I1647=0,"",INT(_xlfn.MAXIFS(Raw_Recharges!$D$2:$D$3001,Raw_Recharges!$B$2:$B$3001,A1647)))</f>
        <v>46027</v>
      </c>
      <c r="H1647" s="12">
        <f>IF(I1647=0,"",RFM_Method!$C$5-G1647)</f>
        <v>27</v>
      </c>
      <c r="I1647" s="12">
        <f>COUNTIFS(Raw_Recharges!$B$2:$B$3001,A1647)</f>
        <v>3</v>
      </c>
      <c r="J1647" s="37">
        <f>IF(I1647=0,"",SUMIFS(Raw_Recharges!$E$2:$E$3001,Raw_Recharges!$B$2:$B$3001,A1647))</f>
        <v>4164</v>
      </c>
      <c r="K1647" s="38">
        <f>IF(I1647=0,0,IF(H1647&lt;=RFM_Method!$C$22,5,IF(H1647&lt;=RFM_Method!$C$23,4,IF(H1647&lt;=RFM_Method!$C$24,3,IF(H1647&lt;=RFM_Method!$C$25,2,1)))))</f>
        <v>5</v>
      </c>
      <c r="L1647" s="38">
        <f>IF(I1647=0,0,IF(I1647&gt;=RFM_Method!$E$22,5,IF(I1647&gt;=RFM_Method!$E$23,4,IF(I1647&gt;=RFM_Method!$E$24,3,IF(I1647&gt;=RFM_Method!$E$25,2,1)))))</f>
        <v>3</v>
      </c>
      <c r="M1647" s="38">
        <f>IF(I1647=0,0,IF(J1647&gt;=RFM_Method!$D$25,5,IF(J1647&gt;=RFM_Method!$D$24,4,IF(J1647&gt;=RFM_Method!$D$23,3,IF(J1647&gt;=RFM_Method!$D$22,2,1)))))</f>
        <v>5</v>
      </c>
      <c r="N1647" s="38" t="str">
        <f t="shared" si="75"/>
        <v>535</v>
      </c>
      <c r="O1647" s="38">
        <f t="shared" si="76"/>
        <v>13</v>
      </c>
      <c r="P1647" s="38">
        <f t="shared" si="77"/>
        <v>4</v>
      </c>
      <c r="Q1647" s="12" t="str">
        <f>IF(I1647=0,"Never Recharged",INDEX(RFM_Method!$C$32:$G$36,6-K1647,P1647))</f>
        <v>Loyal Customers</v>
      </c>
      <c r="R1647" s="39">
        <f>SUMIFS(Raw_DataUsage!$D$2:$D$5001,Raw_DataUsage!$B$2:$B$5001,A1647)/1024</f>
        <v>0</v>
      </c>
      <c r="S1647" s="40">
        <f>SUMIFS(Raw_Calls!$D$2:$D$5001,Raw_Calls!$B$2:$B$5001,A1647)/60</f>
        <v>26.933333333333334</v>
      </c>
      <c r="T1647" s="38" t="str">
        <f>IF(COUNTIFS(Raw_Subscriptions!$B$2:$B$3001,A1647,Raw_Subscriptions!$F$2:$F$3001,"Active")&gt;0,"Yes","No")</f>
        <v>Yes</v>
      </c>
    </row>
    <row r="1648" spans="1:20" x14ac:dyDescent="0.3">
      <c r="A1648" s="13" t="str">
        <f>Raw_Customers!A1645</f>
        <v>C001644</v>
      </c>
      <c r="B1648" s="13" t="str">
        <f>Raw_Customers!B1645</f>
        <v>Pooja Patel</v>
      </c>
      <c r="C1648" s="13" t="str">
        <f>Raw_Customers!E1645</f>
        <v>Delhi</v>
      </c>
      <c r="D1648" s="13" t="str">
        <f>Raw_Customers!F1645</f>
        <v>Andhra Pradesh</v>
      </c>
      <c r="E1648" s="13" t="str">
        <f>Raw_Customers!H1645</f>
        <v>Inactive</v>
      </c>
      <c r="F1648" s="35">
        <f>Raw_Customers!G1645</f>
        <v>45130</v>
      </c>
      <c r="G1648" s="36" t="str">
        <f>IF(I1648=0,"",INT(_xlfn.MAXIFS(Raw_Recharges!$D$2:$D$3001,Raw_Recharges!$B$2:$B$3001,A1648)))</f>
        <v/>
      </c>
      <c r="H1648" s="12" t="str">
        <f>IF(I1648=0,"",RFM_Method!$C$5-G1648)</f>
        <v/>
      </c>
      <c r="I1648" s="12">
        <f>COUNTIFS(Raw_Recharges!$B$2:$B$3001,A1648)</f>
        <v>0</v>
      </c>
      <c r="J1648" s="37" t="str">
        <f>IF(I1648=0,"",SUMIFS(Raw_Recharges!$E$2:$E$3001,Raw_Recharges!$B$2:$B$3001,A1648))</f>
        <v/>
      </c>
      <c r="K1648" s="38">
        <f>IF(I1648=0,0,IF(H1648&lt;=RFM_Method!$C$22,5,IF(H1648&lt;=RFM_Method!$C$23,4,IF(H1648&lt;=RFM_Method!$C$24,3,IF(H1648&lt;=RFM_Method!$C$25,2,1)))))</f>
        <v>0</v>
      </c>
      <c r="L1648" s="38">
        <f>IF(I1648=0,0,IF(I1648&gt;=RFM_Method!$E$22,5,IF(I1648&gt;=RFM_Method!$E$23,4,IF(I1648&gt;=RFM_Method!$E$24,3,IF(I1648&gt;=RFM_Method!$E$25,2,1)))))</f>
        <v>0</v>
      </c>
      <c r="M1648" s="38">
        <f>IF(I1648=0,0,IF(J1648&gt;=RFM_Method!$D$25,5,IF(J1648&gt;=RFM_Method!$D$24,4,IF(J1648&gt;=RFM_Method!$D$23,3,IF(J1648&gt;=RFM_Method!$D$22,2,1)))))</f>
        <v>0</v>
      </c>
      <c r="N1648" s="38" t="str">
        <f t="shared" si="75"/>
        <v>000</v>
      </c>
      <c r="O1648" s="38">
        <f t="shared" si="76"/>
        <v>0</v>
      </c>
      <c r="P1648" s="38">
        <f t="shared" si="77"/>
        <v>0</v>
      </c>
      <c r="Q1648" s="12" t="str">
        <f>IF(I1648=0,"Never Recharged",INDEX(RFM_Method!$C$32:$G$36,6-K1648,P1648))</f>
        <v>Never Recharged</v>
      </c>
      <c r="R1648" s="39">
        <f>SUMIFS(Raw_DataUsage!$D$2:$D$5001,Raw_DataUsage!$B$2:$B$5001,A1648)/1024</f>
        <v>2.959677734375</v>
      </c>
      <c r="S1648" s="40">
        <f>SUMIFS(Raw_Calls!$D$2:$D$5001,Raw_Calls!$B$2:$B$5001,A1648)/60</f>
        <v>88.716666666666669</v>
      </c>
      <c r="T1648" s="38" t="str">
        <f>IF(COUNTIFS(Raw_Subscriptions!$B$2:$B$3001,A1648,Raw_Subscriptions!$F$2:$F$3001,"Active")&gt;0,"Yes","No")</f>
        <v>No</v>
      </c>
    </row>
    <row r="1649" spans="1:20" x14ac:dyDescent="0.3">
      <c r="A1649" s="13" t="str">
        <f>Raw_Customers!A1646</f>
        <v>C001645</v>
      </c>
      <c r="B1649" s="13" t="str">
        <f>Raw_Customers!B1646</f>
        <v>Suresh Khan</v>
      </c>
      <c r="C1649" s="13" t="str">
        <f>Raw_Customers!E1646</f>
        <v>Chennai</v>
      </c>
      <c r="D1649" s="13" t="str">
        <f>Raw_Customers!F1646</f>
        <v>Tamil Nadu</v>
      </c>
      <c r="E1649" s="13" t="str">
        <f>Raw_Customers!H1646</f>
        <v>Active</v>
      </c>
      <c r="F1649" s="35">
        <f>Raw_Customers!G1646</f>
        <v>44473</v>
      </c>
      <c r="G1649" s="36">
        <f>IF(I1649=0,"",INT(_xlfn.MAXIFS(Raw_Recharges!$D$2:$D$3001,Raw_Recharges!$B$2:$B$3001,A1649)))</f>
        <v>46034</v>
      </c>
      <c r="H1649" s="12">
        <f>IF(I1649=0,"",RFM_Method!$C$5-G1649)</f>
        <v>20</v>
      </c>
      <c r="I1649" s="12">
        <f>COUNTIFS(Raw_Recharges!$B$2:$B$3001,A1649)</f>
        <v>3</v>
      </c>
      <c r="J1649" s="37">
        <f>IF(I1649=0,"",SUMIFS(Raw_Recharges!$E$2:$E$3001,Raw_Recharges!$B$2:$B$3001,A1649))</f>
        <v>1444</v>
      </c>
      <c r="K1649" s="38">
        <f>IF(I1649=0,0,IF(H1649&lt;=RFM_Method!$C$22,5,IF(H1649&lt;=RFM_Method!$C$23,4,IF(H1649&lt;=RFM_Method!$C$24,3,IF(H1649&lt;=RFM_Method!$C$25,2,1)))))</f>
        <v>5</v>
      </c>
      <c r="L1649" s="38">
        <f>IF(I1649=0,0,IF(I1649&gt;=RFM_Method!$E$22,5,IF(I1649&gt;=RFM_Method!$E$23,4,IF(I1649&gt;=RFM_Method!$E$24,3,IF(I1649&gt;=RFM_Method!$E$25,2,1)))))</f>
        <v>3</v>
      </c>
      <c r="M1649" s="38">
        <f>IF(I1649=0,0,IF(J1649&gt;=RFM_Method!$D$25,5,IF(J1649&gt;=RFM_Method!$D$24,4,IF(J1649&gt;=RFM_Method!$D$23,3,IF(J1649&gt;=RFM_Method!$D$22,2,1)))))</f>
        <v>4</v>
      </c>
      <c r="N1649" s="38" t="str">
        <f t="shared" si="75"/>
        <v>534</v>
      </c>
      <c r="O1649" s="38">
        <f t="shared" si="76"/>
        <v>12</v>
      </c>
      <c r="P1649" s="38">
        <f t="shared" si="77"/>
        <v>4</v>
      </c>
      <c r="Q1649" s="12" t="str">
        <f>IF(I1649=0,"Never Recharged",INDEX(RFM_Method!$C$32:$G$36,6-K1649,P1649))</f>
        <v>Loyal Customers</v>
      </c>
      <c r="R1649" s="39">
        <f>SUMIFS(Raw_DataUsage!$D$2:$D$5001,Raw_DataUsage!$B$2:$B$5001,A1649)/1024</f>
        <v>3.3242480468750002</v>
      </c>
      <c r="S1649" s="40">
        <f>SUMIFS(Raw_Calls!$D$2:$D$5001,Raw_Calls!$B$2:$B$5001,A1649)/60</f>
        <v>155.48333333333332</v>
      </c>
      <c r="T1649" s="38" t="str">
        <f>IF(COUNTIFS(Raw_Subscriptions!$B$2:$B$3001,A1649,Raw_Subscriptions!$F$2:$F$3001,"Active")&gt;0,"Yes","No")</f>
        <v>Yes</v>
      </c>
    </row>
    <row r="1650" spans="1:20" x14ac:dyDescent="0.3">
      <c r="A1650" s="13" t="str">
        <f>Raw_Customers!A1647</f>
        <v>C001646</v>
      </c>
      <c r="B1650" s="13" t="str">
        <f>Raw_Customers!B1647</f>
        <v>Suresh Jha</v>
      </c>
      <c r="C1650" s="13" t="str">
        <f>Raw_Customers!E1647</f>
        <v>Delhi</v>
      </c>
      <c r="D1650" s="13" t="str">
        <f>Raw_Customers!F1647</f>
        <v>Gujarat</v>
      </c>
      <c r="E1650" s="13" t="str">
        <f>Raw_Customers!H1647</f>
        <v>Active</v>
      </c>
      <c r="F1650" s="35">
        <f>Raw_Customers!G1647</f>
        <v>44792</v>
      </c>
      <c r="G1650" s="36">
        <f>IF(I1650=0,"",INT(_xlfn.MAXIFS(Raw_Recharges!$D$2:$D$3001,Raw_Recharges!$B$2:$B$3001,A1650)))</f>
        <v>45872</v>
      </c>
      <c r="H1650" s="12">
        <f>IF(I1650=0,"",RFM_Method!$C$5-G1650)</f>
        <v>182</v>
      </c>
      <c r="I1650" s="12">
        <f>COUNTIFS(Raw_Recharges!$B$2:$B$3001,A1650)</f>
        <v>2</v>
      </c>
      <c r="J1650" s="37">
        <f>IF(I1650=0,"",SUMIFS(Raw_Recharges!$E$2:$E$3001,Raw_Recharges!$B$2:$B$3001,A1650))</f>
        <v>765</v>
      </c>
      <c r="K1650" s="38">
        <f>IF(I1650=0,0,IF(H1650&lt;=RFM_Method!$C$22,5,IF(H1650&lt;=RFM_Method!$C$23,4,IF(H1650&lt;=RFM_Method!$C$24,3,IF(H1650&lt;=RFM_Method!$C$25,2,1)))))</f>
        <v>2</v>
      </c>
      <c r="L1650" s="38">
        <f>IF(I1650=0,0,IF(I1650&gt;=RFM_Method!$E$22,5,IF(I1650&gt;=RFM_Method!$E$23,4,IF(I1650&gt;=RFM_Method!$E$24,3,IF(I1650&gt;=RFM_Method!$E$25,2,1)))))</f>
        <v>2</v>
      </c>
      <c r="M1650" s="38">
        <f>IF(I1650=0,0,IF(J1650&gt;=RFM_Method!$D$25,5,IF(J1650&gt;=RFM_Method!$D$24,4,IF(J1650&gt;=RFM_Method!$D$23,3,IF(J1650&gt;=RFM_Method!$D$22,2,1)))))</f>
        <v>3</v>
      </c>
      <c r="N1650" s="38" t="str">
        <f t="shared" si="75"/>
        <v>223</v>
      </c>
      <c r="O1650" s="38">
        <f t="shared" si="76"/>
        <v>7</v>
      </c>
      <c r="P1650" s="38">
        <f t="shared" si="77"/>
        <v>3</v>
      </c>
      <c r="Q1650" s="12" t="str">
        <f>IF(I1650=0,"Never Recharged",INDEX(RFM_Method!$C$32:$G$36,6-K1650,P1650))</f>
        <v>At Risk</v>
      </c>
      <c r="R1650" s="39">
        <f>SUMIFS(Raw_DataUsage!$D$2:$D$5001,Raw_DataUsage!$B$2:$B$5001,A1650)/1024</f>
        <v>1.87421875</v>
      </c>
      <c r="S1650" s="40">
        <f>SUMIFS(Raw_Calls!$D$2:$D$5001,Raw_Calls!$B$2:$B$5001,A1650)/60</f>
        <v>0</v>
      </c>
      <c r="T1650" s="38" t="str">
        <f>IF(COUNTIFS(Raw_Subscriptions!$B$2:$B$3001,A1650,Raw_Subscriptions!$F$2:$F$3001,"Active")&gt;0,"Yes","No")</f>
        <v>Yes</v>
      </c>
    </row>
    <row r="1651" spans="1:20" x14ac:dyDescent="0.3">
      <c r="A1651" s="13" t="str">
        <f>Raw_Customers!A1648</f>
        <v>C001647</v>
      </c>
      <c r="B1651" s="13" t="str">
        <f>Raw_Customers!B1648</f>
        <v>Priya Patel</v>
      </c>
      <c r="C1651" s="13" t="str">
        <f>Raw_Customers!E1648</f>
        <v>Chennai</v>
      </c>
      <c r="D1651" s="13" t="str">
        <f>Raw_Customers!F1648</f>
        <v>Karnataka</v>
      </c>
      <c r="E1651" s="13" t="str">
        <f>Raw_Customers!H1648</f>
        <v>Inactive</v>
      </c>
      <c r="F1651" s="35">
        <f>Raw_Customers!G1648</f>
        <v>44721</v>
      </c>
      <c r="G1651" s="36" t="str">
        <f>IF(I1651=0,"",INT(_xlfn.MAXIFS(Raw_Recharges!$D$2:$D$3001,Raw_Recharges!$B$2:$B$3001,A1651)))</f>
        <v/>
      </c>
      <c r="H1651" s="12" t="str">
        <f>IF(I1651=0,"",RFM_Method!$C$5-G1651)</f>
        <v/>
      </c>
      <c r="I1651" s="12">
        <f>COUNTIFS(Raw_Recharges!$B$2:$B$3001,A1651)</f>
        <v>0</v>
      </c>
      <c r="J1651" s="37" t="str">
        <f>IF(I1651=0,"",SUMIFS(Raw_Recharges!$E$2:$E$3001,Raw_Recharges!$B$2:$B$3001,A1651))</f>
        <v/>
      </c>
      <c r="K1651" s="38">
        <f>IF(I1651=0,0,IF(H1651&lt;=RFM_Method!$C$22,5,IF(H1651&lt;=RFM_Method!$C$23,4,IF(H1651&lt;=RFM_Method!$C$24,3,IF(H1651&lt;=RFM_Method!$C$25,2,1)))))</f>
        <v>0</v>
      </c>
      <c r="L1651" s="38">
        <f>IF(I1651=0,0,IF(I1651&gt;=RFM_Method!$E$22,5,IF(I1651&gt;=RFM_Method!$E$23,4,IF(I1651&gt;=RFM_Method!$E$24,3,IF(I1651&gt;=RFM_Method!$E$25,2,1)))))</f>
        <v>0</v>
      </c>
      <c r="M1651" s="38">
        <f>IF(I1651=0,0,IF(J1651&gt;=RFM_Method!$D$25,5,IF(J1651&gt;=RFM_Method!$D$24,4,IF(J1651&gt;=RFM_Method!$D$23,3,IF(J1651&gt;=RFM_Method!$D$22,2,1)))))</f>
        <v>0</v>
      </c>
      <c r="N1651" s="38" t="str">
        <f t="shared" si="75"/>
        <v>000</v>
      </c>
      <c r="O1651" s="38">
        <f t="shared" si="76"/>
        <v>0</v>
      </c>
      <c r="P1651" s="38">
        <f t="shared" si="77"/>
        <v>0</v>
      </c>
      <c r="Q1651" s="12" t="str">
        <f>IF(I1651=0,"Never Recharged",INDEX(RFM_Method!$C$32:$G$36,6-K1651,P1651))</f>
        <v>Never Recharged</v>
      </c>
      <c r="R1651" s="39">
        <f>SUMIFS(Raw_DataUsage!$D$2:$D$5001,Raw_DataUsage!$B$2:$B$5001,A1651)/1024</f>
        <v>6.1915722656250001</v>
      </c>
      <c r="S1651" s="40">
        <f>SUMIFS(Raw_Calls!$D$2:$D$5001,Raw_Calls!$B$2:$B$5001,A1651)/60</f>
        <v>122.66666666666667</v>
      </c>
      <c r="T1651" s="38" t="str">
        <f>IF(COUNTIFS(Raw_Subscriptions!$B$2:$B$3001,A1651,Raw_Subscriptions!$F$2:$F$3001,"Active")&gt;0,"Yes","No")</f>
        <v>No</v>
      </c>
    </row>
    <row r="1652" spans="1:20" x14ac:dyDescent="0.3">
      <c r="A1652" s="13" t="str">
        <f>Raw_Customers!A1649</f>
        <v>C001648</v>
      </c>
      <c r="B1652" s="13" t="str">
        <f>Raw_Customers!B1649</f>
        <v>Amit Khan</v>
      </c>
      <c r="C1652" s="13" t="str">
        <f>Raw_Customers!E1649</f>
        <v>Bangalore</v>
      </c>
      <c r="D1652" s="13" t="str">
        <f>Raw_Customers!F1649</f>
        <v>West Bengal</v>
      </c>
      <c r="E1652" s="13" t="str">
        <f>Raw_Customers!H1649</f>
        <v>Active</v>
      </c>
      <c r="F1652" s="35">
        <f>Raw_Customers!G1649</f>
        <v>44140</v>
      </c>
      <c r="G1652" s="36">
        <f>IF(I1652=0,"",INT(_xlfn.MAXIFS(Raw_Recharges!$D$2:$D$3001,Raw_Recharges!$B$2:$B$3001,A1652)))</f>
        <v>46041</v>
      </c>
      <c r="H1652" s="12">
        <f>IF(I1652=0,"",RFM_Method!$C$5-G1652)</f>
        <v>13</v>
      </c>
      <c r="I1652" s="12">
        <f>COUNTIFS(Raw_Recharges!$B$2:$B$3001,A1652)</f>
        <v>3</v>
      </c>
      <c r="J1652" s="37">
        <f>IF(I1652=0,"",SUMIFS(Raw_Recharges!$E$2:$E$3001,Raw_Recharges!$B$2:$B$3001,A1652))</f>
        <v>3597</v>
      </c>
      <c r="K1652" s="38">
        <f>IF(I1652=0,0,IF(H1652&lt;=RFM_Method!$C$22,5,IF(H1652&lt;=RFM_Method!$C$23,4,IF(H1652&lt;=RFM_Method!$C$24,3,IF(H1652&lt;=RFM_Method!$C$25,2,1)))))</f>
        <v>5</v>
      </c>
      <c r="L1652" s="38">
        <f>IF(I1652=0,0,IF(I1652&gt;=RFM_Method!$E$22,5,IF(I1652&gt;=RFM_Method!$E$23,4,IF(I1652&gt;=RFM_Method!$E$24,3,IF(I1652&gt;=RFM_Method!$E$25,2,1)))))</f>
        <v>3</v>
      </c>
      <c r="M1652" s="38">
        <f>IF(I1652=0,0,IF(J1652&gt;=RFM_Method!$D$25,5,IF(J1652&gt;=RFM_Method!$D$24,4,IF(J1652&gt;=RFM_Method!$D$23,3,IF(J1652&gt;=RFM_Method!$D$22,2,1)))))</f>
        <v>5</v>
      </c>
      <c r="N1652" s="38" t="str">
        <f t="shared" si="75"/>
        <v>535</v>
      </c>
      <c r="O1652" s="38">
        <f t="shared" si="76"/>
        <v>13</v>
      </c>
      <c r="P1652" s="38">
        <f t="shared" si="77"/>
        <v>4</v>
      </c>
      <c r="Q1652" s="12" t="str">
        <f>IF(I1652=0,"Never Recharged",INDEX(RFM_Method!$C$32:$G$36,6-K1652,P1652))</f>
        <v>Loyal Customers</v>
      </c>
      <c r="R1652" s="39">
        <f>SUMIFS(Raw_DataUsage!$D$2:$D$5001,Raw_DataUsage!$B$2:$B$5001,A1652)/1024</f>
        <v>0</v>
      </c>
      <c r="S1652" s="40">
        <f>SUMIFS(Raw_Calls!$D$2:$D$5001,Raw_Calls!$B$2:$B$5001,A1652)/60</f>
        <v>188.7</v>
      </c>
      <c r="T1652" s="38" t="str">
        <f>IF(COUNTIFS(Raw_Subscriptions!$B$2:$B$3001,A1652,Raw_Subscriptions!$F$2:$F$3001,"Active")&gt;0,"Yes","No")</f>
        <v>Yes</v>
      </c>
    </row>
    <row r="1653" spans="1:20" x14ac:dyDescent="0.3">
      <c r="A1653" s="13" t="str">
        <f>Raw_Customers!A1650</f>
        <v>C001649</v>
      </c>
      <c r="B1653" s="13" t="str">
        <f>Raw_Customers!B1650</f>
        <v>Suresh Mishra</v>
      </c>
      <c r="C1653" s="13" t="str">
        <f>Raw_Customers!E1650</f>
        <v>Chennai</v>
      </c>
      <c r="D1653" s="13" t="str">
        <f>Raw_Customers!F1650</f>
        <v>Punjab</v>
      </c>
      <c r="E1653" s="13" t="str">
        <f>Raw_Customers!H1650</f>
        <v>Inactive</v>
      </c>
      <c r="F1653" s="35">
        <f>Raw_Customers!G1650</f>
        <v>45537</v>
      </c>
      <c r="G1653" s="36">
        <f>IF(I1653=0,"",INT(_xlfn.MAXIFS(Raw_Recharges!$D$2:$D$3001,Raw_Recharges!$B$2:$B$3001,A1653)))</f>
        <v>45943</v>
      </c>
      <c r="H1653" s="12">
        <f>IF(I1653=0,"",RFM_Method!$C$5-G1653)</f>
        <v>111</v>
      </c>
      <c r="I1653" s="12">
        <f>COUNTIFS(Raw_Recharges!$B$2:$B$3001,A1653)</f>
        <v>1</v>
      </c>
      <c r="J1653" s="37">
        <f>IF(I1653=0,"",SUMIFS(Raw_Recharges!$E$2:$E$3001,Raw_Recharges!$B$2:$B$3001,A1653))</f>
        <v>349</v>
      </c>
      <c r="K1653" s="38">
        <f>IF(I1653=0,0,IF(H1653&lt;=RFM_Method!$C$22,5,IF(H1653&lt;=RFM_Method!$C$23,4,IF(H1653&lt;=RFM_Method!$C$24,3,IF(H1653&lt;=RFM_Method!$C$25,2,1)))))</f>
        <v>3</v>
      </c>
      <c r="L1653" s="38">
        <f>IF(I1653=0,0,IF(I1653&gt;=RFM_Method!$E$22,5,IF(I1653&gt;=RFM_Method!$E$23,4,IF(I1653&gt;=RFM_Method!$E$24,3,IF(I1653&gt;=RFM_Method!$E$25,2,1)))))</f>
        <v>1</v>
      </c>
      <c r="M1653" s="38">
        <f>IF(I1653=0,0,IF(J1653&gt;=RFM_Method!$D$25,5,IF(J1653&gt;=RFM_Method!$D$24,4,IF(J1653&gt;=RFM_Method!$D$23,3,IF(J1653&gt;=RFM_Method!$D$22,2,1)))))</f>
        <v>1</v>
      </c>
      <c r="N1653" s="38" t="str">
        <f t="shared" si="75"/>
        <v>311</v>
      </c>
      <c r="O1653" s="38">
        <f t="shared" si="76"/>
        <v>5</v>
      </c>
      <c r="P1653" s="38">
        <f t="shared" si="77"/>
        <v>1</v>
      </c>
      <c r="Q1653" s="12" t="str">
        <f>IF(I1653=0,"Never Recharged",INDEX(RFM_Method!$C$32:$G$36,6-K1653,P1653))</f>
        <v>About to Sleep</v>
      </c>
      <c r="R1653" s="39">
        <f>SUMIFS(Raw_DataUsage!$D$2:$D$5001,Raw_DataUsage!$B$2:$B$5001,A1653)/1024</f>
        <v>10.9734765625</v>
      </c>
      <c r="S1653" s="40">
        <f>SUMIFS(Raw_Calls!$D$2:$D$5001,Raw_Calls!$B$2:$B$5001,A1653)/60</f>
        <v>23.4</v>
      </c>
      <c r="T1653" s="38" t="str">
        <f>IF(COUNTIFS(Raw_Subscriptions!$B$2:$B$3001,A1653,Raw_Subscriptions!$F$2:$F$3001,"Active")&gt;0,"Yes","No")</f>
        <v>No</v>
      </c>
    </row>
    <row r="1654" spans="1:20" x14ac:dyDescent="0.3">
      <c r="A1654" s="13" t="str">
        <f>Raw_Customers!A1651</f>
        <v>C001650</v>
      </c>
      <c r="B1654" s="13" t="str">
        <f>Raw_Customers!B1651</f>
        <v>Simran Singh</v>
      </c>
      <c r="C1654" s="13" t="str">
        <f>Raw_Customers!E1651</f>
        <v>Bangalore</v>
      </c>
      <c r="D1654" s="13" t="str">
        <f>Raw_Customers!F1651</f>
        <v>Punjab</v>
      </c>
      <c r="E1654" s="13" t="str">
        <f>Raw_Customers!H1651</f>
        <v>Inactive</v>
      </c>
      <c r="F1654" s="35">
        <f>Raw_Customers!G1651</f>
        <v>45530</v>
      </c>
      <c r="G1654" s="36">
        <f>IF(I1654=0,"",INT(_xlfn.MAXIFS(Raw_Recharges!$D$2:$D$3001,Raw_Recharges!$B$2:$B$3001,A1654)))</f>
        <v>45982</v>
      </c>
      <c r="H1654" s="12">
        <f>IF(I1654=0,"",RFM_Method!$C$5-G1654)</f>
        <v>72</v>
      </c>
      <c r="I1654" s="12">
        <f>COUNTIFS(Raw_Recharges!$B$2:$B$3001,A1654)</f>
        <v>1</v>
      </c>
      <c r="J1654" s="37">
        <f>IF(I1654=0,"",SUMIFS(Raw_Recharges!$E$2:$E$3001,Raw_Recharges!$B$2:$B$3001,A1654))</f>
        <v>349</v>
      </c>
      <c r="K1654" s="38">
        <f>IF(I1654=0,0,IF(H1654&lt;=RFM_Method!$C$22,5,IF(H1654&lt;=RFM_Method!$C$23,4,IF(H1654&lt;=RFM_Method!$C$24,3,IF(H1654&lt;=RFM_Method!$C$25,2,1)))))</f>
        <v>4</v>
      </c>
      <c r="L1654" s="38">
        <f>IF(I1654=0,0,IF(I1654&gt;=RFM_Method!$E$22,5,IF(I1654&gt;=RFM_Method!$E$23,4,IF(I1654&gt;=RFM_Method!$E$24,3,IF(I1654&gt;=RFM_Method!$E$25,2,1)))))</f>
        <v>1</v>
      </c>
      <c r="M1654" s="38">
        <f>IF(I1654=0,0,IF(J1654&gt;=RFM_Method!$D$25,5,IF(J1654&gt;=RFM_Method!$D$24,4,IF(J1654&gt;=RFM_Method!$D$23,3,IF(J1654&gt;=RFM_Method!$D$22,2,1)))))</f>
        <v>1</v>
      </c>
      <c r="N1654" s="38" t="str">
        <f t="shared" si="75"/>
        <v>411</v>
      </c>
      <c r="O1654" s="38">
        <f t="shared" si="76"/>
        <v>6</v>
      </c>
      <c r="P1654" s="38">
        <f t="shared" si="77"/>
        <v>1</v>
      </c>
      <c r="Q1654" s="12" t="str">
        <f>IF(I1654=0,"Never Recharged",INDEX(RFM_Method!$C$32:$G$36,6-K1654,P1654))</f>
        <v>Promising</v>
      </c>
      <c r="R1654" s="39">
        <f>SUMIFS(Raw_DataUsage!$D$2:$D$5001,Raw_DataUsage!$B$2:$B$5001,A1654)/1024</f>
        <v>4.6181542968749998</v>
      </c>
      <c r="S1654" s="40">
        <f>SUMIFS(Raw_Calls!$D$2:$D$5001,Raw_Calls!$B$2:$B$5001,A1654)/60</f>
        <v>0</v>
      </c>
      <c r="T1654" s="38" t="str">
        <f>IF(COUNTIFS(Raw_Subscriptions!$B$2:$B$3001,A1654,Raw_Subscriptions!$F$2:$F$3001,"Active")&gt;0,"Yes","No")</f>
        <v>Yes</v>
      </c>
    </row>
    <row r="1655" spans="1:20" x14ac:dyDescent="0.3">
      <c r="A1655" s="13" t="str">
        <f>Raw_Customers!A1652</f>
        <v>C001651</v>
      </c>
      <c r="B1655" s="13" t="str">
        <f>Raw_Customers!B1652</f>
        <v>Rahul Khan</v>
      </c>
      <c r="C1655" s="13" t="str">
        <f>Raw_Customers!E1652</f>
        <v>Delhi</v>
      </c>
      <c r="D1655" s="13" t="str">
        <f>Raw_Customers!F1652</f>
        <v>Karnataka</v>
      </c>
      <c r="E1655" s="13" t="str">
        <f>Raw_Customers!H1652</f>
        <v>Active</v>
      </c>
      <c r="F1655" s="35">
        <f>Raw_Customers!G1652</f>
        <v>45884</v>
      </c>
      <c r="G1655" s="36">
        <f>IF(I1655=0,"",INT(_xlfn.MAXIFS(Raw_Recharges!$D$2:$D$3001,Raw_Recharges!$B$2:$B$3001,A1655)))</f>
        <v>46005</v>
      </c>
      <c r="H1655" s="12">
        <f>IF(I1655=0,"",RFM_Method!$C$5-G1655)</f>
        <v>49</v>
      </c>
      <c r="I1655" s="12">
        <f>COUNTIFS(Raw_Recharges!$B$2:$B$3001,A1655)</f>
        <v>3</v>
      </c>
      <c r="J1655" s="37">
        <f>IF(I1655=0,"",SUMIFS(Raw_Recharges!$E$2:$E$3001,Raw_Recharges!$B$2:$B$3001,A1655))</f>
        <v>6297</v>
      </c>
      <c r="K1655" s="38">
        <f>IF(I1655=0,0,IF(H1655&lt;=RFM_Method!$C$22,5,IF(H1655&lt;=RFM_Method!$C$23,4,IF(H1655&lt;=RFM_Method!$C$24,3,IF(H1655&lt;=RFM_Method!$C$25,2,1)))))</f>
        <v>4</v>
      </c>
      <c r="L1655" s="38">
        <f>IF(I1655=0,0,IF(I1655&gt;=RFM_Method!$E$22,5,IF(I1655&gt;=RFM_Method!$E$23,4,IF(I1655&gt;=RFM_Method!$E$24,3,IF(I1655&gt;=RFM_Method!$E$25,2,1)))))</f>
        <v>3</v>
      </c>
      <c r="M1655" s="38">
        <f>IF(I1655=0,0,IF(J1655&gt;=RFM_Method!$D$25,5,IF(J1655&gt;=RFM_Method!$D$24,4,IF(J1655&gt;=RFM_Method!$D$23,3,IF(J1655&gt;=RFM_Method!$D$22,2,1)))))</f>
        <v>5</v>
      </c>
      <c r="N1655" s="38" t="str">
        <f t="shared" si="75"/>
        <v>435</v>
      </c>
      <c r="O1655" s="38">
        <f t="shared" si="76"/>
        <v>12</v>
      </c>
      <c r="P1655" s="38">
        <f t="shared" si="77"/>
        <v>4</v>
      </c>
      <c r="Q1655" s="12" t="str">
        <f>IF(I1655=0,"Never Recharged",INDEX(RFM_Method!$C$32:$G$36,6-K1655,P1655))</f>
        <v>Loyal Customers</v>
      </c>
      <c r="R1655" s="39">
        <f>SUMIFS(Raw_DataUsage!$D$2:$D$5001,Raw_DataUsage!$B$2:$B$5001,A1655)/1024</f>
        <v>3.2209765624999998</v>
      </c>
      <c r="S1655" s="40">
        <f>SUMIFS(Raw_Calls!$D$2:$D$5001,Raw_Calls!$B$2:$B$5001,A1655)/60</f>
        <v>57.116666666666667</v>
      </c>
      <c r="T1655" s="38" t="str">
        <f>IF(COUNTIFS(Raw_Subscriptions!$B$2:$B$3001,A1655,Raw_Subscriptions!$F$2:$F$3001,"Active")&gt;0,"Yes","No")</f>
        <v>Yes</v>
      </c>
    </row>
    <row r="1656" spans="1:20" x14ac:dyDescent="0.3">
      <c r="A1656" s="13" t="str">
        <f>Raw_Customers!A1653</f>
        <v>C001652</v>
      </c>
      <c r="B1656" s="13" t="str">
        <f>Raw_Customers!B1653</f>
        <v>Rahul Jha</v>
      </c>
      <c r="C1656" s="13" t="str">
        <f>Raw_Customers!E1653</f>
        <v>Bangalore</v>
      </c>
      <c r="D1656" s="13" t="str">
        <f>Raw_Customers!F1653</f>
        <v>Maharashtra</v>
      </c>
      <c r="E1656" s="13" t="str">
        <f>Raw_Customers!H1653</f>
        <v>Active</v>
      </c>
      <c r="F1656" s="35">
        <f>Raw_Customers!G1653</f>
        <v>45638</v>
      </c>
      <c r="G1656" s="36">
        <f>IF(I1656=0,"",INT(_xlfn.MAXIFS(Raw_Recharges!$D$2:$D$3001,Raw_Recharges!$B$2:$B$3001,A1656)))</f>
        <v>45790</v>
      </c>
      <c r="H1656" s="12">
        <f>IF(I1656=0,"",RFM_Method!$C$5-G1656)</f>
        <v>264</v>
      </c>
      <c r="I1656" s="12">
        <f>COUNTIFS(Raw_Recharges!$B$2:$B$3001,A1656)</f>
        <v>1</v>
      </c>
      <c r="J1656" s="37">
        <f>IF(I1656=0,"",SUMIFS(Raw_Recharges!$E$2:$E$3001,Raw_Recharges!$B$2:$B$3001,A1656))</f>
        <v>666</v>
      </c>
      <c r="K1656" s="38">
        <f>IF(I1656=0,0,IF(H1656&lt;=RFM_Method!$C$22,5,IF(H1656&lt;=RFM_Method!$C$23,4,IF(H1656&lt;=RFM_Method!$C$24,3,IF(H1656&lt;=RFM_Method!$C$25,2,1)))))</f>
        <v>1</v>
      </c>
      <c r="L1656" s="38">
        <f>IF(I1656=0,0,IF(I1656&gt;=RFM_Method!$E$22,5,IF(I1656&gt;=RFM_Method!$E$23,4,IF(I1656&gt;=RFM_Method!$E$24,3,IF(I1656&gt;=RFM_Method!$E$25,2,1)))))</f>
        <v>1</v>
      </c>
      <c r="M1656" s="38">
        <f>IF(I1656=0,0,IF(J1656&gt;=RFM_Method!$D$25,5,IF(J1656&gt;=RFM_Method!$D$24,4,IF(J1656&gt;=RFM_Method!$D$23,3,IF(J1656&gt;=RFM_Method!$D$22,2,1)))))</f>
        <v>3</v>
      </c>
      <c r="N1656" s="38" t="str">
        <f t="shared" si="75"/>
        <v>113</v>
      </c>
      <c r="O1656" s="38">
        <f t="shared" si="76"/>
        <v>5</v>
      </c>
      <c r="P1656" s="38">
        <f t="shared" si="77"/>
        <v>2</v>
      </c>
      <c r="Q1656" s="12" t="str">
        <f>IF(I1656=0,"Never Recharged",INDEX(RFM_Method!$C$32:$G$36,6-K1656,P1656))</f>
        <v>Hibernating</v>
      </c>
      <c r="R1656" s="39">
        <f>SUMIFS(Raw_DataUsage!$D$2:$D$5001,Raw_DataUsage!$B$2:$B$5001,A1656)/1024</f>
        <v>0.89915039062500002</v>
      </c>
      <c r="S1656" s="40">
        <f>SUMIFS(Raw_Calls!$D$2:$D$5001,Raw_Calls!$B$2:$B$5001,A1656)/60</f>
        <v>11.55</v>
      </c>
      <c r="T1656" s="38" t="str">
        <f>IF(COUNTIFS(Raw_Subscriptions!$B$2:$B$3001,A1656,Raw_Subscriptions!$F$2:$F$3001,"Active")&gt;0,"Yes","No")</f>
        <v>No</v>
      </c>
    </row>
    <row r="1657" spans="1:20" x14ac:dyDescent="0.3">
      <c r="A1657" s="13" t="str">
        <f>Raw_Customers!A1654</f>
        <v>C001653</v>
      </c>
      <c r="B1657" s="13" t="str">
        <f>Raw_Customers!B1654</f>
        <v>Anita Khan</v>
      </c>
      <c r="C1657" s="13" t="str">
        <f>Raw_Customers!E1654</f>
        <v>Bangalore</v>
      </c>
      <c r="D1657" s="13" t="str">
        <f>Raw_Customers!F1654</f>
        <v>Delhi NCR</v>
      </c>
      <c r="E1657" s="13" t="str">
        <f>Raw_Customers!H1654</f>
        <v>Inactive</v>
      </c>
      <c r="F1657" s="35">
        <f>Raw_Customers!G1654</f>
        <v>44129</v>
      </c>
      <c r="G1657" s="36">
        <f>IF(I1657=0,"",INT(_xlfn.MAXIFS(Raw_Recharges!$D$2:$D$3001,Raw_Recharges!$B$2:$B$3001,A1657)))</f>
        <v>45692</v>
      </c>
      <c r="H1657" s="12">
        <f>IF(I1657=0,"",RFM_Method!$C$5-G1657)</f>
        <v>362</v>
      </c>
      <c r="I1657" s="12">
        <f>COUNTIFS(Raw_Recharges!$B$2:$B$3001,A1657)</f>
        <v>1</v>
      </c>
      <c r="J1657" s="37">
        <f>IF(I1657=0,"",SUMIFS(Raw_Recharges!$E$2:$E$3001,Raw_Recharges!$B$2:$B$3001,A1657))</f>
        <v>148</v>
      </c>
      <c r="K1657" s="38">
        <f>IF(I1657=0,0,IF(H1657&lt;=RFM_Method!$C$22,5,IF(H1657&lt;=RFM_Method!$C$23,4,IF(H1657&lt;=RFM_Method!$C$24,3,IF(H1657&lt;=RFM_Method!$C$25,2,1)))))</f>
        <v>1</v>
      </c>
      <c r="L1657" s="38">
        <f>IF(I1657=0,0,IF(I1657&gt;=RFM_Method!$E$22,5,IF(I1657&gt;=RFM_Method!$E$23,4,IF(I1657&gt;=RFM_Method!$E$24,3,IF(I1657&gt;=RFM_Method!$E$25,2,1)))))</f>
        <v>1</v>
      </c>
      <c r="M1657" s="38">
        <f>IF(I1657=0,0,IF(J1657&gt;=RFM_Method!$D$25,5,IF(J1657&gt;=RFM_Method!$D$24,4,IF(J1657&gt;=RFM_Method!$D$23,3,IF(J1657&gt;=RFM_Method!$D$22,2,1)))))</f>
        <v>1</v>
      </c>
      <c r="N1657" s="38" t="str">
        <f t="shared" si="75"/>
        <v>111</v>
      </c>
      <c r="O1657" s="38">
        <f t="shared" si="76"/>
        <v>3</v>
      </c>
      <c r="P1657" s="38">
        <f t="shared" si="77"/>
        <v>1</v>
      </c>
      <c r="Q1657" s="12" t="str">
        <f>IF(I1657=0,"Never Recharged",INDEX(RFM_Method!$C$32:$G$36,6-K1657,P1657))</f>
        <v>Lost</v>
      </c>
      <c r="R1657" s="39">
        <f>SUMIFS(Raw_DataUsage!$D$2:$D$5001,Raw_DataUsage!$B$2:$B$5001,A1657)/1024</f>
        <v>2.2942871093749999</v>
      </c>
      <c r="S1657" s="40">
        <f>SUMIFS(Raw_Calls!$D$2:$D$5001,Raw_Calls!$B$2:$B$5001,A1657)/60</f>
        <v>22.333333333333332</v>
      </c>
      <c r="T1657" s="38" t="str">
        <f>IF(COUNTIFS(Raw_Subscriptions!$B$2:$B$3001,A1657,Raw_Subscriptions!$F$2:$F$3001,"Active")&gt;0,"Yes","No")</f>
        <v>Yes</v>
      </c>
    </row>
    <row r="1658" spans="1:20" x14ac:dyDescent="0.3">
      <c r="A1658" s="13" t="str">
        <f>Raw_Customers!A1655</f>
        <v>C001654</v>
      </c>
      <c r="B1658" s="13" t="str">
        <f>Raw_Customers!B1655</f>
        <v>Neha Kumar</v>
      </c>
      <c r="C1658" s="13" t="str">
        <f>Raw_Customers!E1655</f>
        <v>Hyderabad</v>
      </c>
      <c r="D1658" s="13" t="str">
        <f>Raw_Customers!F1655</f>
        <v>Telangana</v>
      </c>
      <c r="E1658" s="13" t="str">
        <f>Raw_Customers!H1655</f>
        <v>Active</v>
      </c>
      <c r="F1658" s="35">
        <f>Raw_Customers!G1655</f>
        <v>44514</v>
      </c>
      <c r="G1658" s="36" t="str">
        <f>IF(I1658=0,"",INT(_xlfn.MAXIFS(Raw_Recharges!$D$2:$D$3001,Raw_Recharges!$B$2:$B$3001,A1658)))</f>
        <v/>
      </c>
      <c r="H1658" s="12" t="str">
        <f>IF(I1658=0,"",RFM_Method!$C$5-G1658)</f>
        <v/>
      </c>
      <c r="I1658" s="12">
        <f>COUNTIFS(Raw_Recharges!$B$2:$B$3001,A1658)</f>
        <v>0</v>
      </c>
      <c r="J1658" s="37" t="str">
        <f>IF(I1658=0,"",SUMIFS(Raw_Recharges!$E$2:$E$3001,Raw_Recharges!$B$2:$B$3001,A1658))</f>
        <v/>
      </c>
      <c r="K1658" s="38">
        <f>IF(I1658=0,0,IF(H1658&lt;=RFM_Method!$C$22,5,IF(H1658&lt;=RFM_Method!$C$23,4,IF(H1658&lt;=RFM_Method!$C$24,3,IF(H1658&lt;=RFM_Method!$C$25,2,1)))))</f>
        <v>0</v>
      </c>
      <c r="L1658" s="38">
        <f>IF(I1658=0,0,IF(I1658&gt;=RFM_Method!$E$22,5,IF(I1658&gt;=RFM_Method!$E$23,4,IF(I1658&gt;=RFM_Method!$E$24,3,IF(I1658&gt;=RFM_Method!$E$25,2,1)))))</f>
        <v>0</v>
      </c>
      <c r="M1658" s="38">
        <f>IF(I1658=0,0,IF(J1658&gt;=RFM_Method!$D$25,5,IF(J1658&gt;=RFM_Method!$D$24,4,IF(J1658&gt;=RFM_Method!$D$23,3,IF(J1658&gt;=RFM_Method!$D$22,2,1)))))</f>
        <v>0</v>
      </c>
      <c r="N1658" s="38" t="str">
        <f t="shared" si="75"/>
        <v>000</v>
      </c>
      <c r="O1658" s="38">
        <f t="shared" si="76"/>
        <v>0</v>
      </c>
      <c r="P1658" s="38">
        <f t="shared" si="77"/>
        <v>0</v>
      </c>
      <c r="Q1658" s="12" t="str">
        <f>IF(I1658=0,"Never Recharged",INDEX(RFM_Method!$C$32:$G$36,6-K1658,P1658))</f>
        <v>Never Recharged</v>
      </c>
      <c r="R1658" s="39">
        <f>SUMIFS(Raw_DataUsage!$D$2:$D$5001,Raw_DataUsage!$B$2:$B$5001,A1658)/1024</f>
        <v>3.24216796875</v>
      </c>
      <c r="S1658" s="40">
        <f>SUMIFS(Raw_Calls!$D$2:$D$5001,Raw_Calls!$B$2:$B$5001,A1658)/60</f>
        <v>48.833333333333336</v>
      </c>
      <c r="T1658" s="38" t="str">
        <f>IF(COUNTIFS(Raw_Subscriptions!$B$2:$B$3001,A1658,Raw_Subscriptions!$F$2:$F$3001,"Active")&gt;0,"Yes","No")</f>
        <v>No</v>
      </c>
    </row>
    <row r="1659" spans="1:20" x14ac:dyDescent="0.3">
      <c r="A1659" s="13" t="str">
        <f>Raw_Customers!A1656</f>
        <v>C001655</v>
      </c>
      <c r="B1659" s="13" t="str">
        <f>Raw_Customers!B1656</f>
        <v>Neha Jha</v>
      </c>
      <c r="C1659" s="13" t="str">
        <f>Raw_Customers!E1656</f>
        <v>Bangalore</v>
      </c>
      <c r="D1659" s="13" t="str">
        <f>Raw_Customers!F1656</f>
        <v>Maharashtra</v>
      </c>
      <c r="E1659" s="13" t="str">
        <f>Raw_Customers!H1656</f>
        <v>Active</v>
      </c>
      <c r="F1659" s="35">
        <f>Raw_Customers!G1656</f>
        <v>44889</v>
      </c>
      <c r="G1659" s="36">
        <f>IF(I1659=0,"",INT(_xlfn.MAXIFS(Raw_Recharges!$D$2:$D$3001,Raw_Recharges!$B$2:$B$3001,A1659)))</f>
        <v>45758</v>
      </c>
      <c r="H1659" s="12">
        <f>IF(I1659=0,"",RFM_Method!$C$5-G1659)</f>
        <v>296</v>
      </c>
      <c r="I1659" s="12">
        <f>COUNTIFS(Raw_Recharges!$B$2:$B$3001,A1659)</f>
        <v>1</v>
      </c>
      <c r="J1659" s="37">
        <f>IF(I1659=0,"",SUMIFS(Raw_Recharges!$E$2:$E$3001,Raw_Recharges!$B$2:$B$3001,A1659))</f>
        <v>299</v>
      </c>
      <c r="K1659" s="38">
        <f>IF(I1659=0,0,IF(H1659&lt;=RFM_Method!$C$22,5,IF(H1659&lt;=RFM_Method!$C$23,4,IF(H1659&lt;=RFM_Method!$C$24,3,IF(H1659&lt;=RFM_Method!$C$25,2,1)))))</f>
        <v>1</v>
      </c>
      <c r="L1659" s="38">
        <f>IF(I1659=0,0,IF(I1659&gt;=RFM_Method!$E$22,5,IF(I1659&gt;=RFM_Method!$E$23,4,IF(I1659&gt;=RFM_Method!$E$24,3,IF(I1659&gt;=RFM_Method!$E$25,2,1)))))</f>
        <v>1</v>
      </c>
      <c r="M1659" s="38">
        <f>IF(I1659=0,0,IF(J1659&gt;=RFM_Method!$D$25,5,IF(J1659&gt;=RFM_Method!$D$24,4,IF(J1659&gt;=RFM_Method!$D$23,3,IF(J1659&gt;=RFM_Method!$D$22,2,1)))))</f>
        <v>1</v>
      </c>
      <c r="N1659" s="38" t="str">
        <f t="shared" si="75"/>
        <v>111</v>
      </c>
      <c r="O1659" s="38">
        <f t="shared" si="76"/>
        <v>3</v>
      </c>
      <c r="P1659" s="38">
        <f t="shared" si="77"/>
        <v>1</v>
      </c>
      <c r="Q1659" s="12" t="str">
        <f>IF(I1659=0,"Never Recharged",INDEX(RFM_Method!$C$32:$G$36,6-K1659,P1659))</f>
        <v>Lost</v>
      </c>
      <c r="R1659" s="39">
        <f>SUMIFS(Raw_DataUsage!$D$2:$D$5001,Raw_DataUsage!$B$2:$B$5001,A1659)/1024</f>
        <v>0.54555664062499998</v>
      </c>
      <c r="S1659" s="40">
        <f>SUMIFS(Raw_Calls!$D$2:$D$5001,Raw_Calls!$B$2:$B$5001,A1659)/60</f>
        <v>28.933333333333334</v>
      </c>
      <c r="T1659" s="38" t="str">
        <f>IF(COUNTIFS(Raw_Subscriptions!$B$2:$B$3001,A1659,Raw_Subscriptions!$F$2:$F$3001,"Active")&gt;0,"Yes","No")</f>
        <v>No</v>
      </c>
    </row>
    <row r="1660" spans="1:20" x14ac:dyDescent="0.3">
      <c r="A1660" s="13" t="str">
        <f>Raw_Customers!A1657</f>
        <v>C001656</v>
      </c>
      <c r="B1660" s="13" t="str">
        <f>Raw_Customers!B1657</f>
        <v>Anita Kumar</v>
      </c>
      <c r="C1660" s="13" t="str">
        <f>Raw_Customers!E1657</f>
        <v>Bangalore</v>
      </c>
      <c r="D1660" s="13" t="str">
        <f>Raw_Customers!F1657</f>
        <v>Telangana</v>
      </c>
      <c r="E1660" s="13" t="str">
        <f>Raw_Customers!H1657</f>
        <v>Active</v>
      </c>
      <c r="F1660" s="35">
        <f>Raw_Customers!G1657</f>
        <v>44902</v>
      </c>
      <c r="G1660" s="36" t="str">
        <f>IF(I1660=0,"",INT(_xlfn.MAXIFS(Raw_Recharges!$D$2:$D$3001,Raw_Recharges!$B$2:$B$3001,A1660)))</f>
        <v/>
      </c>
      <c r="H1660" s="12" t="str">
        <f>IF(I1660=0,"",RFM_Method!$C$5-G1660)</f>
        <v/>
      </c>
      <c r="I1660" s="12">
        <f>COUNTIFS(Raw_Recharges!$B$2:$B$3001,A1660)</f>
        <v>0</v>
      </c>
      <c r="J1660" s="37" t="str">
        <f>IF(I1660=0,"",SUMIFS(Raw_Recharges!$E$2:$E$3001,Raw_Recharges!$B$2:$B$3001,A1660))</f>
        <v/>
      </c>
      <c r="K1660" s="38">
        <f>IF(I1660=0,0,IF(H1660&lt;=RFM_Method!$C$22,5,IF(H1660&lt;=RFM_Method!$C$23,4,IF(H1660&lt;=RFM_Method!$C$24,3,IF(H1660&lt;=RFM_Method!$C$25,2,1)))))</f>
        <v>0</v>
      </c>
      <c r="L1660" s="38">
        <f>IF(I1660=0,0,IF(I1660&gt;=RFM_Method!$E$22,5,IF(I1660&gt;=RFM_Method!$E$23,4,IF(I1660&gt;=RFM_Method!$E$24,3,IF(I1660&gt;=RFM_Method!$E$25,2,1)))))</f>
        <v>0</v>
      </c>
      <c r="M1660" s="38">
        <f>IF(I1660=0,0,IF(J1660&gt;=RFM_Method!$D$25,5,IF(J1660&gt;=RFM_Method!$D$24,4,IF(J1660&gt;=RFM_Method!$D$23,3,IF(J1660&gt;=RFM_Method!$D$22,2,1)))))</f>
        <v>0</v>
      </c>
      <c r="N1660" s="38" t="str">
        <f t="shared" si="75"/>
        <v>000</v>
      </c>
      <c r="O1660" s="38">
        <f t="shared" si="76"/>
        <v>0</v>
      </c>
      <c r="P1660" s="38">
        <f t="shared" si="77"/>
        <v>0</v>
      </c>
      <c r="Q1660" s="12" t="str">
        <f>IF(I1660=0,"Never Recharged",INDEX(RFM_Method!$C$32:$G$36,6-K1660,P1660))</f>
        <v>Never Recharged</v>
      </c>
      <c r="R1660" s="39">
        <f>SUMIFS(Raw_DataUsage!$D$2:$D$5001,Raw_DataUsage!$B$2:$B$5001,A1660)/1024</f>
        <v>0.60207031249999998</v>
      </c>
      <c r="S1660" s="40">
        <f>SUMIFS(Raw_Calls!$D$2:$D$5001,Raw_Calls!$B$2:$B$5001,A1660)/60</f>
        <v>79.36666666666666</v>
      </c>
      <c r="T1660" s="38" t="str">
        <f>IF(COUNTIFS(Raw_Subscriptions!$B$2:$B$3001,A1660,Raw_Subscriptions!$F$2:$F$3001,"Active")&gt;0,"Yes","No")</f>
        <v>No</v>
      </c>
    </row>
    <row r="1661" spans="1:20" x14ac:dyDescent="0.3">
      <c r="A1661" s="13" t="str">
        <f>Raw_Customers!A1658</f>
        <v>C001657</v>
      </c>
      <c r="B1661" s="13" t="str">
        <f>Raw_Customers!B1658</f>
        <v>Suresh Singh</v>
      </c>
      <c r="C1661" s="13" t="str">
        <f>Raw_Customers!E1658</f>
        <v>Bangalore</v>
      </c>
      <c r="D1661" s="13" t="str">
        <f>Raw_Customers!F1658</f>
        <v>Tamil Nadu</v>
      </c>
      <c r="E1661" s="13" t="str">
        <f>Raw_Customers!H1658</f>
        <v>Active</v>
      </c>
      <c r="F1661" s="35">
        <f>Raw_Customers!G1658</f>
        <v>44341</v>
      </c>
      <c r="G1661" s="36">
        <f>IF(I1661=0,"",INT(_xlfn.MAXIFS(Raw_Recharges!$D$2:$D$3001,Raw_Recharges!$B$2:$B$3001,A1661)))</f>
        <v>45907</v>
      </c>
      <c r="H1661" s="12">
        <f>IF(I1661=0,"",RFM_Method!$C$5-G1661)</f>
        <v>147</v>
      </c>
      <c r="I1661" s="12">
        <f>COUNTIFS(Raw_Recharges!$B$2:$B$3001,A1661)</f>
        <v>3</v>
      </c>
      <c r="J1661" s="37">
        <f>IF(I1661=0,"",SUMIFS(Raw_Recharges!$E$2:$E$3001,Raw_Recharges!$B$2:$B$3001,A1661))</f>
        <v>1295</v>
      </c>
      <c r="K1661" s="38">
        <f>IF(I1661=0,0,IF(H1661&lt;=RFM_Method!$C$22,5,IF(H1661&lt;=RFM_Method!$C$23,4,IF(H1661&lt;=RFM_Method!$C$24,3,IF(H1661&lt;=RFM_Method!$C$25,2,1)))))</f>
        <v>2</v>
      </c>
      <c r="L1661" s="38">
        <f>IF(I1661=0,0,IF(I1661&gt;=RFM_Method!$E$22,5,IF(I1661&gt;=RFM_Method!$E$23,4,IF(I1661&gt;=RFM_Method!$E$24,3,IF(I1661&gt;=RFM_Method!$E$25,2,1)))))</f>
        <v>3</v>
      </c>
      <c r="M1661" s="38">
        <f>IF(I1661=0,0,IF(J1661&gt;=RFM_Method!$D$25,5,IF(J1661&gt;=RFM_Method!$D$24,4,IF(J1661&gt;=RFM_Method!$D$23,3,IF(J1661&gt;=RFM_Method!$D$22,2,1)))))</f>
        <v>4</v>
      </c>
      <c r="N1661" s="38" t="str">
        <f t="shared" si="75"/>
        <v>234</v>
      </c>
      <c r="O1661" s="38">
        <f t="shared" si="76"/>
        <v>9</v>
      </c>
      <c r="P1661" s="38">
        <f t="shared" si="77"/>
        <v>4</v>
      </c>
      <c r="Q1661" s="12" t="str">
        <f>IF(I1661=0,"Never Recharged",INDEX(RFM_Method!$C$32:$G$36,6-K1661,P1661))</f>
        <v>At Risk</v>
      </c>
      <c r="R1661" s="39">
        <f>SUMIFS(Raw_DataUsage!$D$2:$D$5001,Raw_DataUsage!$B$2:$B$5001,A1661)/1024</f>
        <v>0</v>
      </c>
      <c r="S1661" s="40">
        <f>SUMIFS(Raw_Calls!$D$2:$D$5001,Raw_Calls!$B$2:$B$5001,A1661)/60</f>
        <v>146.93333333333334</v>
      </c>
      <c r="T1661" s="38" t="str">
        <f>IF(COUNTIFS(Raw_Subscriptions!$B$2:$B$3001,A1661,Raw_Subscriptions!$F$2:$F$3001,"Active")&gt;0,"Yes","No")</f>
        <v>No</v>
      </c>
    </row>
    <row r="1662" spans="1:20" x14ac:dyDescent="0.3">
      <c r="A1662" s="13" t="str">
        <f>Raw_Customers!A1659</f>
        <v>C001658</v>
      </c>
      <c r="B1662" s="13" t="str">
        <f>Raw_Customers!B1659</f>
        <v>Anita Khan</v>
      </c>
      <c r="C1662" s="13" t="str">
        <f>Raw_Customers!E1659</f>
        <v>Pune</v>
      </c>
      <c r="D1662" s="13" t="str">
        <f>Raw_Customers!F1659</f>
        <v>Andhra Pradesh</v>
      </c>
      <c r="E1662" s="13" t="str">
        <f>Raw_Customers!H1659</f>
        <v>Active</v>
      </c>
      <c r="F1662" s="35">
        <f>Raw_Customers!G1659</f>
        <v>45062</v>
      </c>
      <c r="G1662" s="36">
        <f>IF(I1662=0,"",INT(_xlfn.MAXIFS(Raw_Recharges!$D$2:$D$3001,Raw_Recharges!$B$2:$B$3001,A1662)))</f>
        <v>46026</v>
      </c>
      <c r="H1662" s="12">
        <f>IF(I1662=0,"",RFM_Method!$C$5-G1662)</f>
        <v>28</v>
      </c>
      <c r="I1662" s="12">
        <f>COUNTIFS(Raw_Recharges!$B$2:$B$3001,A1662)</f>
        <v>1</v>
      </c>
      <c r="J1662" s="37">
        <f>IF(I1662=0,"",SUMIFS(Raw_Recharges!$E$2:$E$3001,Raw_Recharges!$B$2:$B$3001,A1662))</f>
        <v>299</v>
      </c>
      <c r="K1662" s="38">
        <f>IF(I1662=0,0,IF(H1662&lt;=RFM_Method!$C$22,5,IF(H1662&lt;=RFM_Method!$C$23,4,IF(H1662&lt;=RFM_Method!$C$24,3,IF(H1662&lt;=RFM_Method!$C$25,2,1)))))</f>
        <v>5</v>
      </c>
      <c r="L1662" s="38">
        <f>IF(I1662=0,0,IF(I1662&gt;=RFM_Method!$E$22,5,IF(I1662&gt;=RFM_Method!$E$23,4,IF(I1662&gt;=RFM_Method!$E$24,3,IF(I1662&gt;=RFM_Method!$E$25,2,1)))))</f>
        <v>1</v>
      </c>
      <c r="M1662" s="38">
        <f>IF(I1662=0,0,IF(J1662&gt;=RFM_Method!$D$25,5,IF(J1662&gt;=RFM_Method!$D$24,4,IF(J1662&gt;=RFM_Method!$D$23,3,IF(J1662&gt;=RFM_Method!$D$22,2,1)))))</f>
        <v>1</v>
      </c>
      <c r="N1662" s="38" t="str">
        <f t="shared" si="75"/>
        <v>511</v>
      </c>
      <c r="O1662" s="38">
        <f t="shared" si="76"/>
        <v>7</v>
      </c>
      <c r="P1662" s="38">
        <f t="shared" si="77"/>
        <v>1</v>
      </c>
      <c r="Q1662" s="12" t="str">
        <f>IF(I1662=0,"Never Recharged",INDEX(RFM_Method!$C$32:$G$36,6-K1662,P1662))</f>
        <v>New Customers</v>
      </c>
      <c r="R1662" s="39">
        <f>SUMIFS(Raw_DataUsage!$D$2:$D$5001,Raw_DataUsage!$B$2:$B$5001,A1662)/1024</f>
        <v>3.3429492187500003</v>
      </c>
      <c r="S1662" s="40">
        <f>SUMIFS(Raw_Calls!$D$2:$D$5001,Raw_Calls!$B$2:$B$5001,A1662)/60</f>
        <v>45.966666666666669</v>
      </c>
      <c r="T1662" s="38" t="str">
        <f>IF(COUNTIFS(Raw_Subscriptions!$B$2:$B$3001,A1662,Raw_Subscriptions!$F$2:$F$3001,"Active")&gt;0,"Yes","No")</f>
        <v>Yes</v>
      </c>
    </row>
    <row r="1663" spans="1:20" x14ac:dyDescent="0.3">
      <c r="A1663" s="13" t="str">
        <f>Raw_Customers!A1660</f>
        <v>C001659</v>
      </c>
      <c r="B1663" s="13" t="str">
        <f>Raw_Customers!B1660</f>
        <v>Amit Reddy</v>
      </c>
      <c r="C1663" s="13" t="str">
        <f>Raw_Customers!E1660</f>
        <v>Bangalore</v>
      </c>
      <c r="D1663" s="13" t="str">
        <f>Raw_Customers!F1660</f>
        <v>Karnataka</v>
      </c>
      <c r="E1663" s="13" t="str">
        <f>Raw_Customers!H1660</f>
        <v>Active</v>
      </c>
      <c r="F1663" s="35">
        <f>Raw_Customers!G1660</f>
        <v>45538</v>
      </c>
      <c r="G1663" s="36">
        <f>IF(I1663=0,"",INT(_xlfn.MAXIFS(Raw_Recharges!$D$2:$D$3001,Raw_Recharges!$B$2:$B$3001,A1663)))</f>
        <v>46019</v>
      </c>
      <c r="H1663" s="12">
        <f>IF(I1663=0,"",RFM_Method!$C$5-G1663)</f>
        <v>35</v>
      </c>
      <c r="I1663" s="12">
        <f>COUNTIFS(Raw_Recharges!$B$2:$B$3001,A1663)</f>
        <v>3</v>
      </c>
      <c r="J1663" s="37">
        <f>IF(I1663=0,"",SUMIFS(Raw_Recharges!$E$2:$E$3001,Raw_Recharges!$B$2:$B$3001,A1663))</f>
        <v>1681</v>
      </c>
      <c r="K1663" s="38">
        <f>IF(I1663=0,0,IF(H1663&lt;=RFM_Method!$C$22,5,IF(H1663&lt;=RFM_Method!$C$23,4,IF(H1663&lt;=RFM_Method!$C$24,3,IF(H1663&lt;=RFM_Method!$C$25,2,1)))))</f>
        <v>5</v>
      </c>
      <c r="L1663" s="38">
        <f>IF(I1663=0,0,IF(I1663&gt;=RFM_Method!$E$22,5,IF(I1663&gt;=RFM_Method!$E$23,4,IF(I1663&gt;=RFM_Method!$E$24,3,IF(I1663&gt;=RFM_Method!$E$25,2,1)))))</f>
        <v>3</v>
      </c>
      <c r="M1663" s="38">
        <f>IF(I1663=0,0,IF(J1663&gt;=RFM_Method!$D$25,5,IF(J1663&gt;=RFM_Method!$D$24,4,IF(J1663&gt;=RFM_Method!$D$23,3,IF(J1663&gt;=RFM_Method!$D$22,2,1)))))</f>
        <v>4</v>
      </c>
      <c r="N1663" s="38" t="str">
        <f t="shared" si="75"/>
        <v>534</v>
      </c>
      <c r="O1663" s="38">
        <f t="shared" si="76"/>
        <v>12</v>
      </c>
      <c r="P1663" s="38">
        <f t="shared" si="77"/>
        <v>4</v>
      </c>
      <c r="Q1663" s="12" t="str">
        <f>IF(I1663=0,"Never Recharged",INDEX(RFM_Method!$C$32:$G$36,6-K1663,P1663))</f>
        <v>Loyal Customers</v>
      </c>
      <c r="R1663" s="39">
        <f>SUMIFS(Raw_DataUsage!$D$2:$D$5001,Raw_DataUsage!$B$2:$B$5001,A1663)/1024</f>
        <v>5.8423632812499999</v>
      </c>
      <c r="S1663" s="40">
        <f>SUMIFS(Raw_Calls!$D$2:$D$5001,Raw_Calls!$B$2:$B$5001,A1663)/60</f>
        <v>124.28333333333333</v>
      </c>
      <c r="T1663" s="38" t="str">
        <f>IF(COUNTIFS(Raw_Subscriptions!$B$2:$B$3001,A1663,Raw_Subscriptions!$F$2:$F$3001,"Active")&gt;0,"Yes","No")</f>
        <v>Yes</v>
      </c>
    </row>
    <row r="1664" spans="1:20" x14ac:dyDescent="0.3">
      <c r="A1664" s="13" t="str">
        <f>Raw_Customers!A1661</f>
        <v>C001660</v>
      </c>
      <c r="B1664" s="13" t="str">
        <f>Raw_Customers!B1661</f>
        <v>Vikram Khan</v>
      </c>
      <c r="C1664" s="13" t="str">
        <f>Raw_Customers!E1661</f>
        <v>Delhi</v>
      </c>
      <c r="D1664" s="13" t="str">
        <f>Raw_Customers!F1661</f>
        <v>Punjab</v>
      </c>
      <c r="E1664" s="13" t="str">
        <f>Raw_Customers!H1661</f>
        <v>Inactive</v>
      </c>
      <c r="F1664" s="35">
        <f>Raw_Customers!G1661</f>
        <v>45085</v>
      </c>
      <c r="G1664" s="36">
        <f>IF(I1664=0,"",INT(_xlfn.MAXIFS(Raw_Recharges!$D$2:$D$3001,Raw_Recharges!$B$2:$B$3001,A1664)))</f>
        <v>45993</v>
      </c>
      <c r="H1664" s="12">
        <f>IF(I1664=0,"",RFM_Method!$C$5-G1664)</f>
        <v>61</v>
      </c>
      <c r="I1664" s="12">
        <f>COUNTIFS(Raw_Recharges!$B$2:$B$3001,A1664)</f>
        <v>5</v>
      </c>
      <c r="J1664" s="37">
        <f>IF(I1664=0,"",SUMIFS(Raw_Recharges!$E$2:$E$3001,Raw_Recharges!$B$2:$B$3001,A1664))</f>
        <v>2262</v>
      </c>
      <c r="K1664" s="38">
        <f>IF(I1664=0,0,IF(H1664&lt;=RFM_Method!$C$22,5,IF(H1664&lt;=RFM_Method!$C$23,4,IF(H1664&lt;=RFM_Method!$C$24,3,IF(H1664&lt;=RFM_Method!$C$25,2,1)))))</f>
        <v>4</v>
      </c>
      <c r="L1664" s="38">
        <f>IF(I1664=0,0,IF(I1664&gt;=RFM_Method!$E$22,5,IF(I1664&gt;=RFM_Method!$E$23,4,IF(I1664&gt;=RFM_Method!$E$24,3,IF(I1664&gt;=RFM_Method!$E$25,2,1)))))</f>
        <v>5</v>
      </c>
      <c r="M1664" s="38">
        <f>IF(I1664=0,0,IF(J1664&gt;=RFM_Method!$D$25,5,IF(J1664&gt;=RFM_Method!$D$24,4,IF(J1664&gt;=RFM_Method!$D$23,3,IF(J1664&gt;=RFM_Method!$D$22,2,1)))))</f>
        <v>4</v>
      </c>
      <c r="N1664" s="38" t="str">
        <f t="shared" si="75"/>
        <v>454</v>
      </c>
      <c r="O1664" s="38">
        <f t="shared" si="76"/>
        <v>13</v>
      </c>
      <c r="P1664" s="38">
        <f t="shared" si="77"/>
        <v>5</v>
      </c>
      <c r="Q1664" s="12" t="str">
        <f>IF(I1664=0,"Never Recharged",INDEX(RFM_Method!$C$32:$G$36,6-K1664,P1664))</f>
        <v>Champions</v>
      </c>
      <c r="R1664" s="39">
        <f>SUMIFS(Raw_DataUsage!$D$2:$D$5001,Raw_DataUsage!$B$2:$B$5001,A1664)/1024</f>
        <v>0.713984375</v>
      </c>
      <c r="S1664" s="40">
        <f>SUMIFS(Raw_Calls!$D$2:$D$5001,Raw_Calls!$B$2:$B$5001,A1664)/60</f>
        <v>82.75</v>
      </c>
      <c r="T1664" s="38" t="str">
        <f>IF(COUNTIFS(Raw_Subscriptions!$B$2:$B$3001,A1664,Raw_Subscriptions!$F$2:$F$3001,"Active")&gt;0,"Yes","No")</f>
        <v>Yes</v>
      </c>
    </row>
    <row r="1665" spans="1:20" x14ac:dyDescent="0.3">
      <c r="A1665" s="13" t="str">
        <f>Raw_Customers!A1662</f>
        <v>C001661</v>
      </c>
      <c r="B1665" s="13" t="str">
        <f>Raw_Customers!B1662</f>
        <v>Priya Jha</v>
      </c>
      <c r="C1665" s="13" t="str">
        <f>Raw_Customers!E1662</f>
        <v>Chennai</v>
      </c>
      <c r="D1665" s="13" t="str">
        <f>Raw_Customers!F1662</f>
        <v>Tamil Nadu</v>
      </c>
      <c r="E1665" s="13" t="str">
        <f>Raw_Customers!H1662</f>
        <v>Active</v>
      </c>
      <c r="F1665" s="35">
        <f>Raw_Customers!G1662</f>
        <v>45225</v>
      </c>
      <c r="G1665" s="36">
        <f>IF(I1665=0,"",INT(_xlfn.MAXIFS(Raw_Recharges!$D$2:$D$3001,Raw_Recharges!$B$2:$B$3001,A1665)))</f>
        <v>45750</v>
      </c>
      <c r="H1665" s="12">
        <f>IF(I1665=0,"",RFM_Method!$C$5-G1665)</f>
        <v>304</v>
      </c>
      <c r="I1665" s="12">
        <f>COUNTIFS(Raw_Recharges!$B$2:$B$3001,A1665)</f>
        <v>1</v>
      </c>
      <c r="J1665" s="37">
        <f>IF(I1665=0,"",SUMIFS(Raw_Recharges!$E$2:$E$3001,Raw_Recharges!$B$2:$B$3001,A1665))</f>
        <v>499</v>
      </c>
      <c r="K1665" s="38">
        <f>IF(I1665=0,0,IF(H1665&lt;=RFM_Method!$C$22,5,IF(H1665&lt;=RFM_Method!$C$23,4,IF(H1665&lt;=RFM_Method!$C$24,3,IF(H1665&lt;=RFM_Method!$C$25,2,1)))))</f>
        <v>1</v>
      </c>
      <c r="L1665" s="38">
        <f>IF(I1665=0,0,IF(I1665&gt;=RFM_Method!$E$22,5,IF(I1665&gt;=RFM_Method!$E$23,4,IF(I1665&gt;=RFM_Method!$E$24,3,IF(I1665&gt;=RFM_Method!$E$25,2,1)))))</f>
        <v>1</v>
      </c>
      <c r="M1665" s="38">
        <f>IF(I1665=0,0,IF(J1665&gt;=RFM_Method!$D$25,5,IF(J1665&gt;=RFM_Method!$D$24,4,IF(J1665&gt;=RFM_Method!$D$23,3,IF(J1665&gt;=RFM_Method!$D$22,2,1)))))</f>
        <v>2</v>
      </c>
      <c r="N1665" s="38" t="str">
        <f t="shared" si="75"/>
        <v>112</v>
      </c>
      <c r="O1665" s="38">
        <f t="shared" si="76"/>
        <v>4</v>
      </c>
      <c r="P1665" s="38">
        <f t="shared" si="77"/>
        <v>2</v>
      </c>
      <c r="Q1665" s="12" t="str">
        <f>IF(I1665=0,"Never Recharged",INDEX(RFM_Method!$C$32:$G$36,6-K1665,P1665))</f>
        <v>Hibernating</v>
      </c>
      <c r="R1665" s="39">
        <f>SUMIFS(Raw_DataUsage!$D$2:$D$5001,Raw_DataUsage!$B$2:$B$5001,A1665)/1024</f>
        <v>0.97693359375</v>
      </c>
      <c r="S1665" s="40">
        <f>SUMIFS(Raw_Calls!$D$2:$D$5001,Raw_Calls!$B$2:$B$5001,A1665)/60</f>
        <v>0</v>
      </c>
      <c r="T1665" s="38" t="str">
        <f>IF(COUNTIFS(Raw_Subscriptions!$B$2:$B$3001,A1665,Raw_Subscriptions!$F$2:$F$3001,"Active")&gt;0,"Yes","No")</f>
        <v>Yes</v>
      </c>
    </row>
    <row r="1666" spans="1:20" x14ac:dyDescent="0.3">
      <c r="A1666" s="13" t="str">
        <f>Raw_Customers!A1663</f>
        <v>C001662</v>
      </c>
      <c r="B1666" s="13" t="str">
        <f>Raw_Customers!B1663</f>
        <v>Anita Kumar</v>
      </c>
      <c r="C1666" s="13" t="str">
        <f>Raw_Customers!E1663</f>
        <v>Chennai</v>
      </c>
      <c r="D1666" s="13" t="str">
        <f>Raw_Customers!F1663</f>
        <v>UP East</v>
      </c>
      <c r="E1666" s="13" t="str">
        <f>Raw_Customers!H1663</f>
        <v>Inactive</v>
      </c>
      <c r="F1666" s="35">
        <f>Raw_Customers!G1663</f>
        <v>44708</v>
      </c>
      <c r="G1666" s="36" t="str">
        <f>IF(I1666=0,"",INT(_xlfn.MAXIFS(Raw_Recharges!$D$2:$D$3001,Raw_Recharges!$B$2:$B$3001,A1666)))</f>
        <v/>
      </c>
      <c r="H1666" s="12" t="str">
        <f>IF(I1666=0,"",RFM_Method!$C$5-G1666)</f>
        <v/>
      </c>
      <c r="I1666" s="12">
        <f>COUNTIFS(Raw_Recharges!$B$2:$B$3001,A1666)</f>
        <v>0</v>
      </c>
      <c r="J1666" s="37" t="str">
        <f>IF(I1666=0,"",SUMIFS(Raw_Recharges!$E$2:$E$3001,Raw_Recharges!$B$2:$B$3001,A1666))</f>
        <v/>
      </c>
      <c r="K1666" s="38">
        <f>IF(I1666=0,0,IF(H1666&lt;=RFM_Method!$C$22,5,IF(H1666&lt;=RFM_Method!$C$23,4,IF(H1666&lt;=RFM_Method!$C$24,3,IF(H1666&lt;=RFM_Method!$C$25,2,1)))))</f>
        <v>0</v>
      </c>
      <c r="L1666" s="38">
        <f>IF(I1666=0,0,IF(I1666&gt;=RFM_Method!$E$22,5,IF(I1666&gt;=RFM_Method!$E$23,4,IF(I1666&gt;=RFM_Method!$E$24,3,IF(I1666&gt;=RFM_Method!$E$25,2,1)))))</f>
        <v>0</v>
      </c>
      <c r="M1666" s="38">
        <f>IF(I1666=0,0,IF(J1666&gt;=RFM_Method!$D$25,5,IF(J1666&gt;=RFM_Method!$D$24,4,IF(J1666&gt;=RFM_Method!$D$23,3,IF(J1666&gt;=RFM_Method!$D$22,2,1)))))</f>
        <v>0</v>
      </c>
      <c r="N1666" s="38" t="str">
        <f t="shared" si="75"/>
        <v>000</v>
      </c>
      <c r="O1666" s="38">
        <f t="shared" si="76"/>
        <v>0</v>
      </c>
      <c r="P1666" s="38">
        <f t="shared" si="77"/>
        <v>0</v>
      </c>
      <c r="Q1666" s="12" t="str">
        <f>IF(I1666=0,"Never Recharged",INDEX(RFM_Method!$C$32:$G$36,6-K1666,P1666))</f>
        <v>Never Recharged</v>
      </c>
      <c r="R1666" s="39">
        <f>SUMIFS(Raw_DataUsage!$D$2:$D$5001,Raw_DataUsage!$B$2:$B$5001,A1666)/1024</f>
        <v>5.1298925781250002</v>
      </c>
      <c r="S1666" s="40">
        <f>SUMIFS(Raw_Calls!$D$2:$D$5001,Raw_Calls!$B$2:$B$5001,A1666)/60</f>
        <v>124.46666666666667</v>
      </c>
      <c r="T1666" s="38" t="str">
        <f>IF(COUNTIFS(Raw_Subscriptions!$B$2:$B$3001,A1666,Raw_Subscriptions!$F$2:$F$3001,"Active")&gt;0,"Yes","No")</f>
        <v>No</v>
      </c>
    </row>
    <row r="1667" spans="1:20" x14ac:dyDescent="0.3">
      <c r="A1667" s="13" t="str">
        <f>Raw_Customers!A1664</f>
        <v>C001663</v>
      </c>
      <c r="B1667" s="13" t="str">
        <f>Raw_Customers!B1664</f>
        <v>Simran Mishra</v>
      </c>
      <c r="C1667" s="13" t="str">
        <f>Raw_Customers!E1664</f>
        <v>Chennai</v>
      </c>
      <c r="D1667" s="13" t="str">
        <f>Raw_Customers!F1664</f>
        <v>Punjab</v>
      </c>
      <c r="E1667" s="13" t="str">
        <f>Raw_Customers!H1664</f>
        <v>Active</v>
      </c>
      <c r="F1667" s="35">
        <f>Raw_Customers!G1664</f>
        <v>45244</v>
      </c>
      <c r="G1667" s="36">
        <f>IF(I1667=0,"",INT(_xlfn.MAXIFS(Raw_Recharges!$D$2:$D$3001,Raw_Recharges!$B$2:$B$3001,A1667)))</f>
        <v>46047</v>
      </c>
      <c r="H1667" s="12">
        <f>IF(I1667=0,"",RFM_Method!$C$5-G1667)</f>
        <v>7</v>
      </c>
      <c r="I1667" s="12">
        <f>COUNTIFS(Raw_Recharges!$B$2:$B$3001,A1667)</f>
        <v>3</v>
      </c>
      <c r="J1667" s="37">
        <f>IF(I1667=0,"",SUMIFS(Raw_Recharges!$E$2:$E$3001,Raw_Recharges!$B$2:$B$3001,A1667))</f>
        <v>3827</v>
      </c>
      <c r="K1667" s="38">
        <f>IF(I1667=0,0,IF(H1667&lt;=RFM_Method!$C$22,5,IF(H1667&lt;=RFM_Method!$C$23,4,IF(H1667&lt;=RFM_Method!$C$24,3,IF(H1667&lt;=RFM_Method!$C$25,2,1)))))</f>
        <v>5</v>
      </c>
      <c r="L1667" s="38">
        <f>IF(I1667=0,0,IF(I1667&gt;=RFM_Method!$E$22,5,IF(I1667&gt;=RFM_Method!$E$23,4,IF(I1667&gt;=RFM_Method!$E$24,3,IF(I1667&gt;=RFM_Method!$E$25,2,1)))))</f>
        <v>3</v>
      </c>
      <c r="M1667" s="38">
        <f>IF(I1667=0,0,IF(J1667&gt;=RFM_Method!$D$25,5,IF(J1667&gt;=RFM_Method!$D$24,4,IF(J1667&gt;=RFM_Method!$D$23,3,IF(J1667&gt;=RFM_Method!$D$22,2,1)))))</f>
        <v>5</v>
      </c>
      <c r="N1667" s="38" t="str">
        <f t="shared" si="75"/>
        <v>535</v>
      </c>
      <c r="O1667" s="38">
        <f t="shared" si="76"/>
        <v>13</v>
      </c>
      <c r="P1667" s="38">
        <f t="shared" si="77"/>
        <v>4</v>
      </c>
      <c r="Q1667" s="12" t="str">
        <f>IF(I1667=0,"Never Recharged",INDEX(RFM_Method!$C$32:$G$36,6-K1667,P1667))</f>
        <v>Loyal Customers</v>
      </c>
      <c r="R1667" s="39">
        <f>SUMIFS(Raw_DataUsage!$D$2:$D$5001,Raw_DataUsage!$B$2:$B$5001,A1667)/1024</f>
        <v>5.3244824218750004</v>
      </c>
      <c r="S1667" s="40">
        <f>SUMIFS(Raw_Calls!$D$2:$D$5001,Raw_Calls!$B$2:$B$5001,A1667)/60</f>
        <v>119.2</v>
      </c>
      <c r="T1667" s="38" t="str">
        <f>IF(COUNTIFS(Raw_Subscriptions!$B$2:$B$3001,A1667,Raw_Subscriptions!$F$2:$F$3001,"Active")&gt;0,"Yes","No")</f>
        <v>Yes</v>
      </c>
    </row>
    <row r="1668" spans="1:20" x14ac:dyDescent="0.3">
      <c r="A1668" s="13" t="str">
        <f>Raw_Customers!A1665</f>
        <v>C001664</v>
      </c>
      <c r="B1668" s="13" t="str">
        <f>Raw_Customers!B1665</f>
        <v>Neha Mishra</v>
      </c>
      <c r="C1668" s="13" t="str">
        <f>Raw_Customers!E1665</f>
        <v>Pune</v>
      </c>
      <c r="D1668" s="13" t="str">
        <f>Raw_Customers!F1665</f>
        <v>West Bengal</v>
      </c>
      <c r="E1668" s="13" t="str">
        <f>Raw_Customers!H1665</f>
        <v>Active</v>
      </c>
      <c r="F1668" s="35">
        <f>Raw_Customers!G1665</f>
        <v>44300</v>
      </c>
      <c r="G1668" s="36">
        <f>IF(I1668=0,"",INT(_xlfn.MAXIFS(Raw_Recharges!$D$2:$D$3001,Raw_Recharges!$B$2:$B$3001,A1668)))</f>
        <v>45829</v>
      </c>
      <c r="H1668" s="12">
        <f>IF(I1668=0,"",RFM_Method!$C$5-G1668)</f>
        <v>225</v>
      </c>
      <c r="I1668" s="12">
        <f>COUNTIFS(Raw_Recharges!$B$2:$B$3001,A1668)</f>
        <v>4</v>
      </c>
      <c r="J1668" s="37">
        <f>IF(I1668=0,"",SUMIFS(Raw_Recharges!$E$2:$E$3001,Raw_Recharges!$B$2:$B$3001,A1668))</f>
        <v>4596</v>
      </c>
      <c r="K1668" s="38">
        <f>IF(I1668=0,0,IF(H1668&lt;=RFM_Method!$C$22,5,IF(H1668&lt;=RFM_Method!$C$23,4,IF(H1668&lt;=RFM_Method!$C$24,3,IF(H1668&lt;=RFM_Method!$C$25,2,1)))))</f>
        <v>2</v>
      </c>
      <c r="L1668" s="38">
        <f>IF(I1668=0,0,IF(I1668&gt;=RFM_Method!$E$22,5,IF(I1668&gt;=RFM_Method!$E$23,4,IF(I1668&gt;=RFM_Method!$E$24,3,IF(I1668&gt;=RFM_Method!$E$25,2,1)))))</f>
        <v>4</v>
      </c>
      <c r="M1668" s="38">
        <f>IF(I1668=0,0,IF(J1668&gt;=RFM_Method!$D$25,5,IF(J1668&gt;=RFM_Method!$D$24,4,IF(J1668&gt;=RFM_Method!$D$23,3,IF(J1668&gt;=RFM_Method!$D$22,2,1)))))</f>
        <v>5</v>
      </c>
      <c r="N1668" s="38" t="str">
        <f t="shared" si="75"/>
        <v>245</v>
      </c>
      <c r="O1668" s="38">
        <f t="shared" si="76"/>
        <v>11</v>
      </c>
      <c r="P1668" s="38">
        <f t="shared" si="77"/>
        <v>5</v>
      </c>
      <c r="Q1668" s="12" t="str">
        <f>IF(I1668=0,"Never Recharged",INDEX(RFM_Method!$C$32:$G$36,6-K1668,P1668))</f>
        <v>Can't Lose Them</v>
      </c>
      <c r="R1668" s="39">
        <f>SUMIFS(Raw_DataUsage!$D$2:$D$5001,Raw_DataUsage!$B$2:$B$5001,A1668)/1024</f>
        <v>3.7945410156250001</v>
      </c>
      <c r="S1668" s="40">
        <f>SUMIFS(Raw_Calls!$D$2:$D$5001,Raw_Calls!$B$2:$B$5001,A1668)/60</f>
        <v>178.06666666666666</v>
      </c>
      <c r="T1668" s="38" t="str">
        <f>IF(COUNTIFS(Raw_Subscriptions!$B$2:$B$3001,A1668,Raw_Subscriptions!$F$2:$F$3001,"Active")&gt;0,"Yes","No")</f>
        <v>Yes</v>
      </c>
    </row>
    <row r="1669" spans="1:20" x14ac:dyDescent="0.3">
      <c r="A1669" s="13" t="str">
        <f>Raw_Customers!A1666</f>
        <v>C001665</v>
      </c>
      <c r="B1669" s="13" t="str">
        <f>Raw_Customers!B1666</f>
        <v>Suresh Patel</v>
      </c>
      <c r="C1669" s="13" t="str">
        <f>Raw_Customers!E1666</f>
        <v>Delhi</v>
      </c>
      <c r="D1669" s="13" t="str">
        <f>Raw_Customers!F1666</f>
        <v>Delhi NCR</v>
      </c>
      <c r="E1669" s="13" t="str">
        <f>Raw_Customers!H1666</f>
        <v>Inactive</v>
      </c>
      <c r="F1669" s="35">
        <f>Raw_Customers!G1666</f>
        <v>45059</v>
      </c>
      <c r="G1669" s="36">
        <f>IF(I1669=0,"",INT(_xlfn.MAXIFS(Raw_Recharges!$D$2:$D$3001,Raw_Recharges!$B$2:$B$3001,A1669)))</f>
        <v>45908</v>
      </c>
      <c r="H1669" s="12">
        <f>IF(I1669=0,"",RFM_Method!$C$5-G1669)</f>
        <v>146</v>
      </c>
      <c r="I1669" s="12">
        <f>COUNTIFS(Raw_Recharges!$B$2:$B$3001,A1669)</f>
        <v>3</v>
      </c>
      <c r="J1669" s="37">
        <f>IF(I1669=0,"",SUMIFS(Raw_Recharges!$E$2:$E$3001,Raw_Recharges!$B$2:$B$3001,A1669))</f>
        <v>3295</v>
      </c>
      <c r="K1669" s="38">
        <f>IF(I1669=0,0,IF(H1669&lt;=RFM_Method!$C$22,5,IF(H1669&lt;=RFM_Method!$C$23,4,IF(H1669&lt;=RFM_Method!$C$24,3,IF(H1669&lt;=RFM_Method!$C$25,2,1)))))</f>
        <v>2</v>
      </c>
      <c r="L1669" s="38">
        <f>IF(I1669=0,0,IF(I1669&gt;=RFM_Method!$E$22,5,IF(I1669&gt;=RFM_Method!$E$23,4,IF(I1669&gt;=RFM_Method!$E$24,3,IF(I1669&gt;=RFM_Method!$E$25,2,1)))))</f>
        <v>3</v>
      </c>
      <c r="M1669" s="38">
        <f>IF(I1669=0,0,IF(J1669&gt;=RFM_Method!$D$25,5,IF(J1669&gt;=RFM_Method!$D$24,4,IF(J1669&gt;=RFM_Method!$D$23,3,IF(J1669&gt;=RFM_Method!$D$22,2,1)))))</f>
        <v>5</v>
      </c>
      <c r="N1669" s="38" t="str">
        <f t="shared" ref="N1669:N1732" si="78">K1669&amp;L1669&amp;M1669</f>
        <v>235</v>
      </c>
      <c r="O1669" s="38">
        <f t="shared" ref="O1669:O1732" si="79">K1669+L1669+M1669</f>
        <v>10</v>
      </c>
      <c r="P1669" s="38">
        <f t="shared" ref="P1669:P1732" si="80">IF(I1669=0,0,ROUND((L1669+M1669)/2,0))</f>
        <v>4</v>
      </c>
      <c r="Q1669" s="12" t="str">
        <f>IF(I1669=0,"Never Recharged",INDEX(RFM_Method!$C$32:$G$36,6-K1669,P1669))</f>
        <v>At Risk</v>
      </c>
      <c r="R1669" s="39">
        <f>SUMIFS(Raw_DataUsage!$D$2:$D$5001,Raw_DataUsage!$B$2:$B$5001,A1669)/1024</f>
        <v>2.8995996093750001</v>
      </c>
      <c r="S1669" s="40">
        <f>SUMIFS(Raw_Calls!$D$2:$D$5001,Raw_Calls!$B$2:$B$5001,A1669)/60</f>
        <v>141.18333333333334</v>
      </c>
      <c r="T1669" s="38" t="str">
        <f>IF(COUNTIFS(Raw_Subscriptions!$B$2:$B$3001,A1669,Raw_Subscriptions!$F$2:$F$3001,"Active")&gt;0,"Yes","No")</f>
        <v>No</v>
      </c>
    </row>
    <row r="1670" spans="1:20" x14ac:dyDescent="0.3">
      <c r="A1670" s="13" t="str">
        <f>Raw_Customers!A1667</f>
        <v>C001666</v>
      </c>
      <c r="B1670" s="13" t="str">
        <f>Raw_Customers!B1667</f>
        <v>Priya Singh</v>
      </c>
      <c r="C1670" s="13" t="str">
        <f>Raw_Customers!E1667</f>
        <v>Mumbai</v>
      </c>
      <c r="D1670" s="13" t="str">
        <f>Raw_Customers!F1667</f>
        <v>Punjab</v>
      </c>
      <c r="E1670" s="13" t="str">
        <f>Raw_Customers!H1667</f>
        <v>Inactive</v>
      </c>
      <c r="F1670" s="35">
        <f>Raw_Customers!G1667</f>
        <v>44302</v>
      </c>
      <c r="G1670" s="36" t="str">
        <f>IF(I1670=0,"",INT(_xlfn.MAXIFS(Raw_Recharges!$D$2:$D$3001,Raw_Recharges!$B$2:$B$3001,A1670)))</f>
        <v/>
      </c>
      <c r="H1670" s="12" t="str">
        <f>IF(I1670=0,"",RFM_Method!$C$5-G1670)</f>
        <v/>
      </c>
      <c r="I1670" s="12">
        <f>COUNTIFS(Raw_Recharges!$B$2:$B$3001,A1670)</f>
        <v>0</v>
      </c>
      <c r="J1670" s="37" t="str">
        <f>IF(I1670=0,"",SUMIFS(Raw_Recharges!$E$2:$E$3001,Raw_Recharges!$B$2:$B$3001,A1670))</f>
        <v/>
      </c>
      <c r="K1670" s="38">
        <f>IF(I1670=0,0,IF(H1670&lt;=RFM_Method!$C$22,5,IF(H1670&lt;=RFM_Method!$C$23,4,IF(H1670&lt;=RFM_Method!$C$24,3,IF(H1670&lt;=RFM_Method!$C$25,2,1)))))</f>
        <v>0</v>
      </c>
      <c r="L1670" s="38">
        <f>IF(I1670=0,0,IF(I1670&gt;=RFM_Method!$E$22,5,IF(I1670&gt;=RFM_Method!$E$23,4,IF(I1670&gt;=RFM_Method!$E$24,3,IF(I1670&gt;=RFM_Method!$E$25,2,1)))))</f>
        <v>0</v>
      </c>
      <c r="M1670" s="38">
        <f>IF(I1670=0,0,IF(J1670&gt;=RFM_Method!$D$25,5,IF(J1670&gt;=RFM_Method!$D$24,4,IF(J1670&gt;=RFM_Method!$D$23,3,IF(J1670&gt;=RFM_Method!$D$22,2,1)))))</f>
        <v>0</v>
      </c>
      <c r="N1670" s="38" t="str">
        <f t="shared" si="78"/>
        <v>000</v>
      </c>
      <c r="O1670" s="38">
        <f t="shared" si="79"/>
        <v>0</v>
      </c>
      <c r="P1670" s="38">
        <f t="shared" si="80"/>
        <v>0</v>
      </c>
      <c r="Q1670" s="12" t="str">
        <f>IF(I1670=0,"Never Recharged",INDEX(RFM_Method!$C$32:$G$36,6-K1670,P1670))</f>
        <v>Never Recharged</v>
      </c>
      <c r="R1670" s="39">
        <f>SUMIFS(Raw_DataUsage!$D$2:$D$5001,Raw_DataUsage!$B$2:$B$5001,A1670)/1024</f>
        <v>4.0966210937500005</v>
      </c>
      <c r="S1670" s="40">
        <f>SUMIFS(Raw_Calls!$D$2:$D$5001,Raw_Calls!$B$2:$B$5001,A1670)/60</f>
        <v>12.366666666666667</v>
      </c>
      <c r="T1670" s="38" t="str">
        <f>IF(COUNTIFS(Raw_Subscriptions!$B$2:$B$3001,A1670,Raw_Subscriptions!$F$2:$F$3001,"Active")&gt;0,"Yes","No")</f>
        <v>No</v>
      </c>
    </row>
    <row r="1671" spans="1:20" x14ac:dyDescent="0.3">
      <c r="A1671" s="13" t="str">
        <f>Raw_Customers!A1668</f>
        <v>C001667</v>
      </c>
      <c r="B1671" s="13" t="str">
        <f>Raw_Customers!B1668</f>
        <v>Suresh Jha</v>
      </c>
      <c r="C1671" s="13" t="str">
        <f>Raw_Customers!E1668</f>
        <v>Delhi</v>
      </c>
      <c r="D1671" s="13" t="str">
        <f>Raw_Customers!F1668</f>
        <v>Mumbai</v>
      </c>
      <c r="E1671" s="13" t="str">
        <f>Raw_Customers!H1668</f>
        <v>Active</v>
      </c>
      <c r="F1671" s="35">
        <f>Raw_Customers!G1668</f>
        <v>45954</v>
      </c>
      <c r="G1671" s="36">
        <f>IF(I1671=0,"",INT(_xlfn.MAXIFS(Raw_Recharges!$D$2:$D$3001,Raw_Recharges!$B$2:$B$3001,A1671)))</f>
        <v>45946</v>
      </c>
      <c r="H1671" s="12">
        <f>IF(I1671=0,"",RFM_Method!$C$5-G1671)</f>
        <v>108</v>
      </c>
      <c r="I1671" s="12">
        <f>COUNTIFS(Raw_Recharges!$B$2:$B$3001,A1671)</f>
        <v>1</v>
      </c>
      <c r="J1671" s="37">
        <f>IF(I1671=0,"",SUMIFS(Raw_Recharges!$E$2:$E$3001,Raw_Recharges!$B$2:$B$3001,A1671))</f>
        <v>999</v>
      </c>
      <c r="K1671" s="38">
        <f>IF(I1671=0,0,IF(H1671&lt;=RFM_Method!$C$22,5,IF(H1671&lt;=RFM_Method!$C$23,4,IF(H1671&lt;=RFM_Method!$C$24,3,IF(H1671&lt;=RFM_Method!$C$25,2,1)))))</f>
        <v>3</v>
      </c>
      <c r="L1671" s="38">
        <f>IF(I1671=0,0,IF(I1671&gt;=RFM_Method!$E$22,5,IF(I1671&gt;=RFM_Method!$E$23,4,IF(I1671&gt;=RFM_Method!$E$24,3,IF(I1671&gt;=RFM_Method!$E$25,2,1)))))</f>
        <v>1</v>
      </c>
      <c r="M1671" s="38">
        <f>IF(I1671=0,0,IF(J1671&gt;=RFM_Method!$D$25,5,IF(J1671&gt;=RFM_Method!$D$24,4,IF(J1671&gt;=RFM_Method!$D$23,3,IF(J1671&gt;=RFM_Method!$D$22,2,1)))))</f>
        <v>3</v>
      </c>
      <c r="N1671" s="38" t="str">
        <f t="shared" si="78"/>
        <v>313</v>
      </c>
      <c r="O1671" s="38">
        <f t="shared" si="79"/>
        <v>7</v>
      </c>
      <c r="P1671" s="38">
        <f t="shared" si="80"/>
        <v>2</v>
      </c>
      <c r="Q1671" s="12" t="str">
        <f>IF(I1671=0,"Never Recharged",INDEX(RFM_Method!$C$32:$G$36,6-K1671,P1671))</f>
        <v>Need Attention</v>
      </c>
      <c r="R1671" s="39">
        <f>SUMIFS(Raw_DataUsage!$D$2:$D$5001,Raw_DataUsage!$B$2:$B$5001,A1671)/1024</f>
        <v>1.5029589843750002</v>
      </c>
      <c r="S1671" s="40">
        <f>SUMIFS(Raw_Calls!$D$2:$D$5001,Raw_Calls!$B$2:$B$5001,A1671)/60</f>
        <v>191.3</v>
      </c>
      <c r="T1671" s="38" t="str">
        <f>IF(COUNTIFS(Raw_Subscriptions!$B$2:$B$3001,A1671,Raw_Subscriptions!$F$2:$F$3001,"Active")&gt;0,"Yes","No")</f>
        <v>No</v>
      </c>
    </row>
    <row r="1672" spans="1:20" x14ac:dyDescent="0.3">
      <c r="A1672" s="13" t="str">
        <f>Raw_Customers!A1669</f>
        <v>C001668</v>
      </c>
      <c r="B1672" s="13" t="str">
        <f>Raw_Customers!B1669</f>
        <v>Neha Mishra</v>
      </c>
      <c r="C1672" s="13" t="str">
        <f>Raw_Customers!E1669</f>
        <v>Delhi</v>
      </c>
      <c r="D1672" s="13" t="str">
        <f>Raw_Customers!F1669</f>
        <v>Andhra Pradesh</v>
      </c>
      <c r="E1672" s="13" t="str">
        <f>Raw_Customers!H1669</f>
        <v>Active</v>
      </c>
      <c r="F1672" s="35">
        <f>Raw_Customers!G1669</f>
        <v>44226</v>
      </c>
      <c r="G1672" s="36">
        <f>IF(I1672=0,"",INT(_xlfn.MAXIFS(Raw_Recharges!$D$2:$D$3001,Raw_Recharges!$B$2:$B$3001,A1672)))</f>
        <v>45843</v>
      </c>
      <c r="H1672" s="12">
        <f>IF(I1672=0,"",RFM_Method!$C$5-G1672)</f>
        <v>211</v>
      </c>
      <c r="I1672" s="12">
        <f>COUNTIFS(Raw_Recharges!$B$2:$B$3001,A1672)</f>
        <v>1</v>
      </c>
      <c r="J1672" s="37">
        <f>IF(I1672=0,"",SUMIFS(Raw_Recharges!$E$2:$E$3001,Raw_Recharges!$B$2:$B$3001,A1672))</f>
        <v>499</v>
      </c>
      <c r="K1672" s="38">
        <f>IF(I1672=0,0,IF(H1672&lt;=RFM_Method!$C$22,5,IF(H1672&lt;=RFM_Method!$C$23,4,IF(H1672&lt;=RFM_Method!$C$24,3,IF(H1672&lt;=RFM_Method!$C$25,2,1)))))</f>
        <v>2</v>
      </c>
      <c r="L1672" s="38">
        <f>IF(I1672=0,0,IF(I1672&gt;=RFM_Method!$E$22,5,IF(I1672&gt;=RFM_Method!$E$23,4,IF(I1672&gt;=RFM_Method!$E$24,3,IF(I1672&gt;=RFM_Method!$E$25,2,1)))))</f>
        <v>1</v>
      </c>
      <c r="M1672" s="38">
        <f>IF(I1672=0,0,IF(J1672&gt;=RFM_Method!$D$25,5,IF(J1672&gt;=RFM_Method!$D$24,4,IF(J1672&gt;=RFM_Method!$D$23,3,IF(J1672&gt;=RFM_Method!$D$22,2,1)))))</f>
        <v>2</v>
      </c>
      <c r="N1672" s="38" t="str">
        <f t="shared" si="78"/>
        <v>212</v>
      </c>
      <c r="O1672" s="38">
        <f t="shared" si="79"/>
        <v>5</v>
      </c>
      <c r="P1672" s="38">
        <f t="shared" si="80"/>
        <v>2</v>
      </c>
      <c r="Q1672" s="12" t="str">
        <f>IF(I1672=0,"Never Recharged",INDEX(RFM_Method!$C$32:$G$36,6-K1672,P1672))</f>
        <v>About to Sleep</v>
      </c>
      <c r="R1672" s="39">
        <f>SUMIFS(Raw_DataUsage!$D$2:$D$5001,Raw_DataUsage!$B$2:$B$5001,A1672)/1024</f>
        <v>4.3492871093750001</v>
      </c>
      <c r="S1672" s="40">
        <f>SUMIFS(Raw_Calls!$D$2:$D$5001,Raw_Calls!$B$2:$B$5001,A1672)/60</f>
        <v>19.649999999999999</v>
      </c>
      <c r="T1672" s="38" t="str">
        <f>IF(COUNTIFS(Raw_Subscriptions!$B$2:$B$3001,A1672,Raw_Subscriptions!$F$2:$F$3001,"Active")&gt;0,"Yes","No")</f>
        <v>No</v>
      </c>
    </row>
    <row r="1673" spans="1:20" x14ac:dyDescent="0.3">
      <c r="A1673" s="13" t="str">
        <f>Raw_Customers!A1670</f>
        <v>C001669</v>
      </c>
      <c r="B1673" s="13" t="str">
        <f>Raw_Customers!B1670</f>
        <v>Anita Sharma</v>
      </c>
      <c r="C1673" s="13" t="str">
        <f>Raw_Customers!E1670</f>
        <v>Hyderabad</v>
      </c>
      <c r="D1673" s="13" t="str">
        <f>Raw_Customers!F1670</f>
        <v>Punjab</v>
      </c>
      <c r="E1673" s="13" t="str">
        <f>Raw_Customers!H1670</f>
        <v>Active</v>
      </c>
      <c r="F1673" s="35">
        <f>Raw_Customers!G1670</f>
        <v>45622</v>
      </c>
      <c r="G1673" s="36">
        <f>IF(I1673=0,"",INT(_xlfn.MAXIFS(Raw_Recharges!$D$2:$D$3001,Raw_Recharges!$B$2:$B$3001,A1673)))</f>
        <v>45736</v>
      </c>
      <c r="H1673" s="12">
        <f>IF(I1673=0,"",RFM_Method!$C$5-G1673)</f>
        <v>318</v>
      </c>
      <c r="I1673" s="12">
        <f>COUNTIFS(Raw_Recharges!$B$2:$B$3001,A1673)</f>
        <v>1</v>
      </c>
      <c r="J1673" s="37">
        <f>IF(I1673=0,"",SUMIFS(Raw_Recharges!$E$2:$E$3001,Raw_Recharges!$B$2:$B$3001,A1673))</f>
        <v>479</v>
      </c>
      <c r="K1673" s="38">
        <f>IF(I1673=0,0,IF(H1673&lt;=RFM_Method!$C$22,5,IF(H1673&lt;=RFM_Method!$C$23,4,IF(H1673&lt;=RFM_Method!$C$24,3,IF(H1673&lt;=RFM_Method!$C$25,2,1)))))</f>
        <v>1</v>
      </c>
      <c r="L1673" s="38">
        <f>IF(I1673=0,0,IF(I1673&gt;=RFM_Method!$E$22,5,IF(I1673&gt;=RFM_Method!$E$23,4,IF(I1673&gt;=RFM_Method!$E$24,3,IF(I1673&gt;=RFM_Method!$E$25,2,1)))))</f>
        <v>1</v>
      </c>
      <c r="M1673" s="38">
        <f>IF(I1673=0,0,IF(J1673&gt;=RFM_Method!$D$25,5,IF(J1673&gt;=RFM_Method!$D$24,4,IF(J1673&gt;=RFM_Method!$D$23,3,IF(J1673&gt;=RFM_Method!$D$22,2,1)))))</f>
        <v>2</v>
      </c>
      <c r="N1673" s="38" t="str">
        <f t="shared" si="78"/>
        <v>112</v>
      </c>
      <c r="O1673" s="38">
        <f t="shared" si="79"/>
        <v>4</v>
      </c>
      <c r="P1673" s="38">
        <f t="shared" si="80"/>
        <v>2</v>
      </c>
      <c r="Q1673" s="12" t="str">
        <f>IF(I1673=0,"Never Recharged",INDEX(RFM_Method!$C$32:$G$36,6-K1673,P1673))</f>
        <v>Hibernating</v>
      </c>
      <c r="R1673" s="39">
        <f>SUMIFS(Raw_DataUsage!$D$2:$D$5001,Raw_DataUsage!$B$2:$B$5001,A1673)/1024</f>
        <v>7.5300585937499998</v>
      </c>
      <c r="S1673" s="40">
        <f>SUMIFS(Raw_Calls!$D$2:$D$5001,Raw_Calls!$B$2:$B$5001,A1673)/60</f>
        <v>0</v>
      </c>
      <c r="T1673" s="38" t="str">
        <f>IF(COUNTIFS(Raw_Subscriptions!$B$2:$B$3001,A1673,Raw_Subscriptions!$F$2:$F$3001,"Active")&gt;0,"Yes","No")</f>
        <v>Yes</v>
      </c>
    </row>
    <row r="1674" spans="1:20" x14ac:dyDescent="0.3">
      <c r="A1674" s="13" t="str">
        <f>Raw_Customers!A1671</f>
        <v>C001670</v>
      </c>
      <c r="B1674" s="13" t="str">
        <f>Raw_Customers!B1671</f>
        <v>Suresh Sharma</v>
      </c>
      <c r="C1674" s="13" t="str">
        <f>Raw_Customers!E1671</f>
        <v>Hyderabad</v>
      </c>
      <c r="D1674" s="13" t="str">
        <f>Raw_Customers!F1671</f>
        <v>UP West</v>
      </c>
      <c r="E1674" s="13" t="str">
        <f>Raw_Customers!H1671</f>
        <v>Active</v>
      </c>
      <c r="F1674" s="35">
        <f>Raw_Customers!G1671</f>
        <v>44469</v>
      </c>
      <c r="G1674" s="36">
        <f>IF(I1674=0,"",INT(_xlfn.MAXIFS(Raw_Recharges!$D$2:$D$3001,Raw_Recharges!$B$2:$B$3001,A1674)))</f>
        <v>45971</v>
      </c>
      <c r="H1674" s="12">
        <f>IF(I1674=0,"",RFM_Method!$C$5-G1674)</f>
        <v>83</v>
      </c>
      <c r="I1674" s="12">
        <f>COUNTIFS(Raw_Recharges!$B$2:$B$3001,A1674)</f>
        <v>3</v>
      </c>
      <c r="J1674" s="37">
        <f>IF(I1674=0,"",SUMIFS(Raw_Recharges!$E$2:$E$3001,Raw_Recharges!$B$2:$B$3001,A1674))</f>
        <v>1097</v>
      </c>
      <c r="K1674" s="38">
        <f>IF(I1674=0,0,IF(H1674&lt;=RFM_Method!$C$22,5,IF(H1674&lt;=RFM_Method!$C$23,4,IF(H1674&lt;=RFM_Method!$C$24,3,IF(H1674&lt;=RFM_Method!$C$25,2,1)))))</f>
        <v>4</v>
      </c>
      <c r="L1674" s="38">
        <f>IF(I1674=0,0,IF(I1674&gt;=RFM_Method!$E$22,5,IF(I1674&gt;=RFM_Method!$E$23,4,IF(I1674&gt;=RFM_Method!$E$24,3,IF(I1674&gt;=RFM_Method!$E$25,2,1)))))</f>
        <v>3</v>
      </c>
      <c r="M1674" s="38">
        <f>IF(I1674=0,0,IF(J1674&gt;=RFM_Method!$D$25,5,IF(J1674&gt;=RFM_Method!$D$24,4,IF(J1674&gt;=RFM_Method!$D$23,3,IF(J1674&gt;=RFM_Method!$D$22,2,1)))))</f>
        <v>3</v>
      </c>
      <c r="N1674" s="38" t="str">
        <f t="shared" si="78"/>
        <v>433</v>
      </c>
      <c r="O1674" s="38">
        <f t="shared" si="79"/>
        <v>10</v>
      </c>
      <c r="P1674" s="38">
        <f t="shared" si="80"/>
        <v>3</v>
      </c>
      <c r="Q1674" s="12" t="str">
        <f>IF(I1674=0,"Never Recharged",INDEX(RFM_Method!$C$32:$G$36,6-K1674,P1674))</f>
        <v>Potential Loyalist</v>
      </c>
      <c r="R1674" s="39">
        <f>SUMIFS(Raw_DataUsage!$D$2:$D$5001,Raw_DataUsage!$B$2:$B$5001,A1674)/1024</f>
        <v>2.8253222656250001</v>
      </c>
      <c r="S1674" s="40">
        <f>SUMIFS(Raw_Calls!$D$2:$D$5001,Raw_Calls!$B$2:$B$5001,A1674)/60</f>
        <v>32.43333333333333</v>
      </c>
      <c r="T1674" s="38" t="str">
        <f>IF(COUNTIFS(Raw_Subscriptions!$B$2:$B$3001,A1674,Raw_Subscriptions!$F$2:$F$3001,"Active")&gt;0,"Yes","No")</f>
        <v>No</v>
      </c>
    </row>
    <row r="1675" spans="1:20" x14ac:dyDescent="0.3">
      <c r="A1675" s="13" t="str">
        <f>Raw_Customers!A1672</f>
        <v>C001671</v>
      </c>
      <c r="B1675" s="13" t="str">
        <f>Raw_Customers!B1672</f>
        <v>Simran Patel</v>
      </c>
      <c r="C1675" s="13" t="str">
        <f>Raw_Customers!E1672</f>
        <v>Chennai</v>
      </c>
      <c r="D1675" s="13" t="str">
        <f>Raw_Customers!F1672</f>
        <v>Maharashtra</v>
      </c>
      <c r="E1675" s="13" t="str">
        <f>Raw_Customers!H1672</f>
        <v>Active</v>
      </c>
      <c r="F1675" s="35">
        <f>Raw_Customers!G1672</f>
        <v>44586</v>
      </c>
      <c r="G1675" s="36">
        <f>IF(I1675=0,"",INT(_xlfn.MAXIFS(Raw_Recharges!$D$2:$D$3001,Raw_Recharges!$B$2:$B$3001,A1675)))</f>
        <v>45926</v>
      </c>
      <c r="H1675" s="12">
        <f>IF(I1675=0,"",RFM_Method!$C$5-G1675)</f>
        <v>128</v>
      </c>
      <c r="I1675" s="12">
        <f>COUNTIFS(Raw_Recharges!$B$2:$B$3001,A1675)</f>
        <v>1</v>
      </c>
      <c r="J1675" s="37">
        <f>IF(I1675=0,"",SUMIFS(Raw_Recharges!$E$2:$E$3001,Raw_Recharges!$B$2:$B$3001,A1675))</f>
        <v>479</v>
      </c>
      <c r="K1675" s="38">
        <f>IF(I1675=0,0,IF(H1675&lt;=RFM_Method!$C$22,5,IF(H1675&lt;=RFM_Method!$C$23,4,IF(H1675&lt;=RFM_Method!$C$24,3,IF(H1675&lt;=RFM_Method!$C$25,2,1)))))</f>
        <v>3</v>
      </c>
      <c r="L1675" s="38">
        <f>IF(I1675=0,0,IF(I1675&gt;=RFM_Method!$E$22,5,IF(I1675&gt;=RFM_Method!$E$23,4,IF(I1675&gt;=RFM_Method!$E$24,3,IF(I1675&gt;=RFM_Method!$E$25,2,1)))))</f>
        <v>1</v>
      </c>
      <c r="M1675" s="38">
        <f>IF(I1675=0,0,IF(J1675&gt;=RFM_Method!$D$25,5,IF(J1675&gt;=RFM_Method!$D$24,4,IF(J1675&gt;=RFM_Method!$D$23,3,IF(J1675&gt;=RFM_Method!$D$22,2,1)))))</f>
        <v>2</v>
      </c>
      <c r="N1675" s="38" t="str">
        <f t="shared" si="78"/>
        <v>312</v>
      </c>
      <c r="O1675" s="38">
        <f t="shared" si="79"/>
        <v>6</v>
      </c>
      <c r="P1675" s="38">
        <f t="shared" si="80"/>
        <v>2</v>
      </c>
      <c r="Q1675" s="12" t="str">
        <f>IF(I1675=0,"Never Recharged",INDEX(RFM_Method!$C$32:$G$36,6-K1675,P1675))</f>
        <v>Need Attention</v>
      </c>
      <c r="R1675" s="39">
        <f>SUMIFS(Raw_DataUsage!$D$2:$D$5001,Raw_DataUsage!$B$2:$B$5001,A1675)/1024</f>
        <v>2.2003124999999999</v>
      </c>
      <c r="S1675" s="40">
        <f>SUMIFS(Raw_Calls!$D$2:$D$5001,Raw_Calls!$B$2:$B$5001,A1675)/60</f>
        <v>121.96666666666667</v>
      </c>
      <c r="T1675" s="38" t="str">
        <f>IF(COUNTIFS(Raw_Subscriptions!$B$2:$B$3001,A1675,Raw_Subscriptions!$F$2:$F$3001,"Active")&gt;0,"Yes","No")</f>
        <v>No</v>
      </c>
    </row>
    <row r="1676" spans="1:20" x14ac:dyDescent="0.3">
      <c r="A1676" s="13" t="str">
        <f>Raw_Customers!A1673</f>
        <v>C001672</v>
      </c>
      <c r="B1676" s="13" t="str">
        <f>Raw_Customers!B1673</f>
        <v>Suresh Jha</v>
      </c>
      <c r="C1676" s="13" t="str">
        <f>Raw_Customers!E1673</f>
        <v>Mumbai</v>
      </c>
      <c r="D1676" s="13" t="str">
        <f>Raw_Customers!F1673</f>
        <v>Gujarat</v>
      </c>
      <c r="E1676" s="13" t="str">
        <f>Raw_Customers!H1673</f>
        <v>Active</v>
      </c>
      <c r="F1676" s="35">
        <f>Raw_Customers!G1673</f>
        <v>44766</v>
      </c>
      <c r="G1676" s="36">
        <f>IF(I1676=0,"",INT(_xlfn.MAXIFS(Raw_Recharges!$D$2:$D$3001,Raw_Recharges!$B$2:$B$3001,A1676)))</f>
        <v>45785</v>
      </c>
      <c r="H1676" s="12">
        <f>IF(I1676=0,"",RFM_Method!$C$5-G1676)</f>
        <v>269</v>
      </c>
      <c r="I1676" s="12">
        <f>COUNTIFS(Raw_Recharges!$B$2:$B$3001,A1676)</f>
        <v>1</v>
      </c>
      <c r="J1676" s="37">
        <f>IF(I1676=0,"",SUMIFS(Raw_Recharges!$E$2:$E$3001,Raw_Recharges!$B$2:$B$3001,A1676))</f>
        <v>666</v>
      </c>
      <c r="K1676" s="38">
        <f>IF(I1676=0,0,IF(H1676&lt;=RFM_Method!$C$22,5,IF(H1676&lt;=RFM_Method!$C$23,4,IF(H1676&lt;=RFM_Method!$C$24,3,IF(H1676&lt;=RFM_Method!$C$25,2,1)))))</f>
        <v>1</v>
      </c>
      <c r="L1676" s="38">
        <f>IF(I1676=0,0,IF(I1676&gt;=RFM_Method!$E$22,5,IF(I1676&gt;=RFM_Method!$E$23,4,IF(I1676&gt;=RFM_Method!$E$24,3,IF(I1676&gt;=RFM_Method!$E$25,2,1)))))</f>
        <v>1</v>
      </c>
      <c r="M1676" s="38">
        <f>IF(I1676=0,0,IF(J1676&gt;=RFM_Method!$D$25,5,IF(J1676&gt;=RFM_Method!$D$24,4,IF(J1676&gt;=RFM_Method!$D$23,3,IF(J1676&gt;=RFM_Method!$D$22,2,1)))))</f>
        <v>3</v>
      </c>
      <c r="N1676" s="38" t="str">
        <f t="shared" si="78"/>
        <v>113</v>
      </c>
      <c r="O1676" s="38">
        <f t="shared" si="79"/>
        <v>5</v>
      </c>
      <c r="P1676" s="38">
        <f t="shared" si="80"/>
        <v>2</v>
      </c>
      <c r="Q1676" s="12" t="str">
        <f>IF(I1676=0,"Never Recharged",INDEX(RFM_Method!$C$32:$G$36,6-K1676,P1676))</f>
        <v>Hibernating</v>
      </c>
      <c r="R1676" s="39">
        <f>SUMIFS(Raw_DataUsage!$D$2:$D$5001,Raw_DataUsage!$B$2:$B$5001,A1676)/1024</f>
        <v>1.950908203125</v>
      </c>
      <c r="S1676" s="40">
        <f>SUMIFS(Raw_Calls!$D$2:$D$5001,Raw_Calls!$B$2:$B$5001,A1676)/60</f>
        <v>38.533333333333331</v>
      </c>
      <c r="T1676" s="38" t="str">
        <f>IF(COUNTIFS(Raw_Subscriptions!$B$2:$B$3001,A1676,Raw_Subscriptions!$F$2:$F$3001,"Active")&gt;0,"Yes","No")</f>
        <v>No</v>
      </c>
    </row>
    <row r="1677" spans="1:20" x14ac:dyDescent="0.3">
      <c r="A1677" s="13" t="str">
        <f>Raw_Customers!A1674</f>
        <v>C001673</v>
      </c>
      <c r="B1677" s="13" t="str">
        <f>Raw_Customers!B1674</f>
        <v>Priya Mishra</v>
      </c>
      <c r="C1677" s="13" t="str">
        <f>Raw_Customers!E1674</f>
        <v>Bangalore</v>
      </c>
      <c r="D1677" s="13" t="str">
        <f>Raw_Customers!F1674</f>
        <v>Maharashtra</v>
      </c>
      <c r="E1677" s="13" t="str">
        <f>Raw_Customers!H1674</f>
        <v>Active</v>
      </c>
      <c r="F1677" s="35">
        <f>Raw_Customers!G1674</f>
        <v>44640</v>
      </c>
      <c r="G1677" s="36">
        <f>IF(I1677=0,"",INT(_xlfn.MAXIFS(Raw_Recharges!$D$2:$D$3001,Raw_Recharges!$B$2:$B$3001,A1677)))</f>
        <v>45891</v>
      </c>
      <c r="H1677" s="12">
        <f>IF(I1677=0,"",RFM_Method!$C$5-G1677)</f>
        <v>163</v>
      </c>
      <c r="I1677" s="12">
        <f>COUNTIFS(Raw_Recharges!$B$2:$B$3001,A1677)</f>
        <v>1</v>
      </c>
      <c r="J1677" s="37">
        <f>IF(I1677=0,"",SUMIFS(Raw_Recharges!$E$2:$E$3001,Raw_Recharges!$B$2:$B$3001,A1677))</f>
        <v>299</v>
      </c>
      <c r="K1677" s="38">
        <f>IF(I1677=0,0,IF(H1677&lt;=RFM_Method!$C$22,5,IF(H1677&lt;=RFM_Method!$C$23,4,IF(H1677&lt;=RFM_Method!$C$24,3,IF(H1677&lt;=RFM_Method!$C$25,2,1)))))</f>
        <v>2</v>
      </c>
      <c r="L1677" s="38">
        <f>IF(I1677=0,0,IF(I1677&gt;=RFM_Method!$E$22,5,IF(I1677&gt;=RFM_Method!$E$23,4,IF(I1677&gt;=RFM_Method!$E$24,3,IF(I1677&gt;=RFM_Method!$E$25,2,1)))))</f>
        <v>1</v>
      </c>
      <c r="M1677" s="38">
        <f>IF(I1677=0,0,IF(J1677&gt;=RFM_Method!$D$25,5,IF(J1677&gt;=RFM_Method!$D$24,4,IF(J1677&gt;=RFM_Method!$D$23,3,IF(J1677&gt;=RFM_Method!$D$22,2,1)))))</f>
        <v>1</v>
      </c>
      <c r="N1677" s="38" t="str">
        <f t="shared" si="78"/>
        <v>211</v>
      </c>
      <c r="O1677" s="38">
        <f t="shared" si="79"/>
        <v>4</v>
      </c>
      <c r="P1677" s="38">
        <f t="shared" si="80"/>
        <v>1</v>
      </c>
      <c r="Q1677" s="12" t="str">
        <f>IF(I1677=0,"Never Recharged",INDEX(RFM_Method!$C$32:$G$36,6-K1677,P1677))</f>
        <v>Hibernating</v>
      </c>
      <c r="R1677" s="39">
        <f>SUMIFS(Raw_DataUsage!$D$2:$D$5001,Raw_DataUsage!$B$2:$B$5001,A1677)/1024</f>
        <v>0</v>
      </c>
      <c r="S1677" s="40">
        <f>SUMIFS(Raw_Calls!$D$2:$D$5001,Raw_Calls!$B$2:$B$5001,A1677)/60</f>
        <v>0</v>
      </c>
      <c r="T1677" s="38" t="str">
        <f>IF(COUNTIFS(Raw_Subscriptions!$B$2:$B$3001,A1677,Raw_Subscriptions!$F$2:$F$3001,"Active")&gt;0,"Yes","No")</f>
        <v>No</v>
      </c>
    </row>
    <row r="1678" spans="1:20" x14ac:dyDescent="0.3">
      <c r="A1678" s="13" t="str">
        <f>Raw_Customers!A1675</f>
        <v>C001674</v>
      </c>
      <c r="B1678" s="13" t="str">
        <f>Raw_Customers!B1675</f>
        <v>Pooja Jha</v>
      </c>
      <c r="C1678" s="13" t="str">
        <f>Raw_Customers!E1675</f>
        <v>Delhi</v>
      </c>
      <c r="D1678" s="13" t="str">
        <f>Raw_Customers!F1675</f>
        <v>Mumbai</v>
      </c>
      <c r="E1678" s="13" t="str">
        <f>Raw_Customers!H1675</f>
        <v>Inactive</v>
      </c>
      <c r="F1678" s="35">
        <f>Raw_Customers!G1675</f>
        <v>45021</v>
      </c>
      <c r="G1678" s="36">
        <f>IF(I1678=0,"",INT(_xlfn.MAXIFS(Raw_Recharges!$D$2:$D$3001,Raw_Recharges!$B$2:$B$3001,A1678)))</f>
        <v>45802</v>
      </c>
      <c r="H1678" s="12">
        <f>IF(I1678=0,"",RFM_Method!$C$5-G1678)</f>
        <v>252</v>
      </c>
      <c r="I1678" s="12">
        <f>COUNTIFS(Raw_Recharges!$B$2:$B$3001,A1678)</f>
        <v>1</v>
      </c>
      <c r="J1678" s="37">
        <f>IF(I1678=0,"",SUMIFS(Raw_Recharges!$E$2:$E$3001,Raw_Recharges!$B$2:$B$3001,A1678))</f>
        <v>148</v>
      </c>
      <c r="K1678" s="38">
        <f>IF(I1678=0,0,IF(H1678&lt;=RFM_Method!$C$22,5,IF(H1678&lt;=RFM_Method!$C$23,4,IF(H1678&lt;=RFM_Method!$C$24,3,IF(H1678&lt;=RFM_Method!$C$25,2,1)))))</f>
        <v>1</v>
      </c>
      <c r="L1678" s="38">
        <f>IF(I1678=0,0,IF(I1678&gt;=RFM_Method!$E$22,5,IF(I1678&gt;=RFM_Method!$E$23,4,IF(I1678&gt;=RFM_Method!$E$24,3,IF(I1678&gt;=RFM_Method!$E$25,2,1)))))</f>
        <v>1</v>
      </c>
      <c r="M1678" s="38">
        <f>IF(I1678=0,0,IF(J1678&gt;=RFM_Method!$D$25,5,IF(J1678&gt;=RFM_Method!$D$24,4,IF(J1678&gt;=RFM_Method!$D$23,3,IF(J1678&gt;=RFM_Method!$D$22,2,1)))))</f>
        <v>1</v>
      </c>
      <c r="N1678" s="38" t="str">
        <f t="shared" si="78"/>
        <v>111</v>
      </c>
      <c r="O1678" s="38">
        <f t="shared" si="79"/>
        <v>3</v>
      </c>
      <c r="P1678" s="38">
        <f t="shared" si="80"/>
        <v>1</v>
      </c>
      <c r="Q1678" s="12" t="str">
        <f>IF(I1678=0,"Never Recharged",INDEX(RFM_Method!$C$32:$G$36,6-K1678,P1678))</f>
        <v>Lost</v>
      </c>
      <c r="R1678" s="39">
        <f>SUMIFS(Raw_DataUsage!$D$2:$D$5001,Raw_DataUsage!$B$2:$B$5001,A1678)/1024</f>
        <v>1.45462890625</v>
      </c>
      <c r="S1678" s="40">
        <f>SUMIFS(Raw_Calls!$D$2:$D$5001,Raw_Calls!$B$2:$B$5001,A1678)/60</f>
        <v>85.933333333333337</v>
      </c>
      <c r="T1678" s="38" t="str">
        <f>IF(COUNTIFS(Raw_Subscriptions!$B$2:$B$3001,A1678,Raw_Subscriptions!$F$2:$F$3001,"Active")&gt;0,"Yes","No")</f>
        <v>No</v>
      </c>
    </row>
    <row r="1679" spans="1:20" x14ac:dyDescent="0.3">
      <c r="A1679" s="13" t="str">
        <f>Raw_Customers!A1676</f>
        <v>C001675</v>
      </c>
      <c r="B1679" s="13" t="str">
        <f>Raw_Customers!B1676</f>
        <v>Amit Singh</v>
      </c>
      <c r="C1679" s="13" t="str">
        <f>Raw_Customers!E1676</f>
        <v>Chennai</v>
      </c>
      <c r="D1679" s="13" t="str">
        <f>Raw_Customers!F1676</f>
        <v>Punjab</v>
      </c>
      <c r="E1679" s="13" t="str">
        <f>Raw_Customers!H1676</f>
        <v>Inactive</v>
      </c>
      <c r="F1679" s="35">
        <f>Raw_Customers!G1676</f>
        <v>46011</v>
      </c>
      <c r="G1679" s="36">
        <f>IF(I1679=0,"",INT(_xlfn.MAXIFS(Raw_Recharges!$D$2:$D$3001,Raw_Recharges!$B$2:$B$3001,A1679)))</f>
        <v>45858</v>
      </c>
      <c r="H1679" s="12">
        <f>IF(I1679=0,"",RFM_Method!$C$5-G1679)</f>
        <v>196</v>
      </c>
      <c r="I1679" s="12">
        <f>COUNTIFS(Raw_Recharges!$B$2:$B$3001,A1679)</f>
        <v>3</v>
      </c>
      <c r="J1679" s="37">
        <f>IF(I1679=0,"",SUMIFS(Raw_Recharges!$E$2:$E$3001,Raw_Recharges!$B$2:$B$3001,A1679))</f>
        <v>3997</v>
      </c>
      <c r="K1679" s="38">
        <f>IF(I1679=0,0,IF(H1679&lt;=RFM_Method!$C$22,5,IF(H1679&lt;=RFM_Method!$C$23,4,IF(H1679&lt;=RFM_Method!$C$24,3,IF(H1679&lt;=RFM_Method!$C$25,2,1)))))</f>
        <v>2</v>
      </c>
      <c r="L1679" s="38">
        <f>IF(I1679=0,0,IF(I1679&gt;=RFM_Method!$E$22,5,IF(I1679&gt;=RFM_Method!$E$23,4,IF(I1679&gt;=RFM_Method!$E$24,3,IF(I1679&gt;=RFM_Method!$E$25,2,1)))))</f>
        <v>3</v>
      </c>
      <c r="M1679" s="38">
        <f>IF(I1679=0,0,IF(J1679&gt;=RFM_Method!$D$25,5,IF(J1679&gt;=RFM_Method!$D$24,4,IF(J1679&gt;=RFM_Method!$D$23,3,IF(J1679&gt;=RFM_Method!$D$22,2,1)))))</f>
        <v>5</v>
      </c>
      <c r="N1679" s="38" t="str">
        <f t="shared" si="78"/>
        <v>235</v>
      </c>
      <c r="O1679" s="38">
        <f t="shared" si="79"/>
        <v>10</v>
      </c>
      <c r="P1679" s="38">
        <f t="shared" si="80"/>
        <v>4</v>
      </c>
      <c r="Q1679" s="12" t="str">
        <f>IF(I1679=0,"Never Recharged",INDEX(RFM_Method!$C$32:$G$36,6-K1679,P1679))</f>
        <v>At Risk</v>
      </c>
      <c r="R1679" s="39">
        <f>SUMIFS(Raw_DataUsage!$D$2:$D$5001,Raw_DataUsage!$B$2:$B$5001,A1679)/1024</f>
        <v>0</v>
      </c>
      <c r="S1679" s="40">
        <f>SUMIFS(Raw_Calls!$D$2:$D$5001,Raw_Calls!$B$2:$B$5001,A1679)/60</f>
        <v>60.716666666666669</v>
      </c>
      <c r="T1679" s="38" t="str">
        <f>IF(COUNTIFS(Raw_Subscriptions!$B$2:$B$3001,A1679,Raw_Subscriptions!$F$2:$F$3001,"Active")&gt;0,"Yes","No")</f>
        <v>No</v>
      </c>
    </row>
    <row r="1680" spans="1:20" x14ac:dyDescent="0.3">
      <c r="A1680" s="13" t="str">
        <f>Raw_Customers!A1677</f>
        <v>C001676</v>
      </c>
      <c r="B1680" s="13" t="str">
        <f>Raw_Customers!B1677</f>
        <v>Anita Khan</v>
      </c>
      <c r="C1680" s="13" t="str">
        <f>Raw_Customers!E1677</f>
        <v>Chennai</v>
      </c>
      <c r="D1680" s="13" t="str">
        <f>Raw_Customers!F1677</f>
        <v>UP East</v>
      </c>
      <c r="E1680" s="13" t="str">
        <f>Raw_Customers!H1677</f>
        <v>Active</v>
      </c>
      <c r="F1680" s="35">
        <f>Raw_Customers!G1677</f>
        <v>44876</v>
      </c>
      <c r="G1680" s="36">
        <f>IF(I1680=0,"",INT(_xlfn.MAXIFS(Raw_Recharges!$D$2:$D$3001,Raw_Recharges!$B$2:$B$3001,A1680)))</f>
        <v>45975</v>
      </c>
      <c r="H1680" s="12">
        <f>IF(I1680=0,"",RFM_Method!$C$5-G1680)</f>
        <v>79</v>
      </c>
      <c r="I1680" s="12">
        <f>COUNTIFS(Raw_Recharges!$B$2:$B$3001,A1680)</f>
        <v>1</v>
      </c>
      <c r="J1680" s="37">
        <f>IF(I1680=0,"",SUMIFS(Raw_Recharges!$E$2:$E$3001,Raw_Recharges!$B$2:$B$3001,A1680))</f>
        <v>499</v>
      </c>
      <c r="K1680" s="38">
        <f>IF(I1680=0,0,IF(H1680&lt;=RFM_Method!$C$22,5,IF(H1680&lt;=RFM_Method!$C$23,4,IF(H1680&lt;=RFM_Method!$C$24,3,IF(H1680&lt;=RFM_Method!$C$25,2,1)))))</f>
        <v>4</v>
      </c>
      <c r="L1680" s="38">
        <f>IF(I1680=0,0,IF(I1680&gt;=RFM_Method!$E$22,5,IF(I1680&gt;=RFM_Method!$E$23,4,IF(I1680&gt;=RFM_Method!$E$24,3,IF(I1680&gt;=RFM_Method!$E$25,2,1)))))</f>
        <v>1</v>
      </c>
      <c r="M1680" s="38">
        <f>IF(I1680=0,0,IF(J1680&gt;=RFM_Method!$D$25,5,IF(J1680&gt;=RFM_Method!$D$24,4,IF(J1680&gt;=RFM_Method!$D$23,3,IF(J1680&gt;=RFM_Method!$D$22,2,1)))))</f>
        <v>2</v>
      </c>
      <c r="N1680" s="38" t="str">
        <f t="shared" si="78"/>
        <v>412</v>
      </c>
      <c r="O1680" s="38">
        <f t="shared" si="79"/>
        <v>7</v>
      </c>
      <c r="P1680" s="38">
        <f t="shared" si="80"/>
        <v>2</v>
      </c>
      <c r="Q1680" s="12" t="str">
        <f>IF(I1680=0,"Never Recharged",INDEX(RFM_Method!$C$32:$G$36,6-K1680,P1680))</f>
        <v>Potential Loyalist</v>
      </c>
      <c r="R1680" s="39">
        <f>SUMIFS(Raw_DataUsage!$D$2:$D$5001,Raw_DataUsage!$B$2:$B$5001,A1680)/1024</f>
        <v>7.2029394531249995</v>
      </c>
      <c r="S1680" s="40">
        <f>SUMIFS(Raw_Calls!$D$2:$D$5001,Raw_Calls!$B$2:$B$5001,A1680)/60</f>
        <v>75.36666666666666</v>
      </c>
      <c r="T1680" s="38" t="str">
        <f>IF(COUNTIFS(Raw_Subscriptions!$B$2:$B$3001,A1680,Raw_Subscriptions!$F$2:$F$3001,"Active")&gt;0,"Yes","No")</f>
        <v>No</v>
      </c>
    </row>
    <row r="1681" spans="1:20" x14ac:dyDescent="0.3">
      <c r="A1681" s="13" t="str">
        <f>Raw_Customers!A1678</f>
        <v>C001677</v>
      </c>
      <c r="B1681" s="13" t="str">
        <f>Raw_Customers!B1678</f>
        <v>Priya Reddy</v>
      </c>
      <c r="C1681" s="13" t="str">
        <f>Raw_Customers!E1678</f>
        <v>Chennai</v>
      </c>
      <c r="D1681" s="13" t="str">
        <f>Raw_Customers!F1678</f>
        <v>Karnataka</v>
      </c>
      <c r="E1681" s="13" t="str">
        <f>Raw_Customers!H1678</f>
        <v>Active</v>
      </c>
      <c r="F1681" s="35">
        <f>Raw_Customers!G1678</f>
        <v>44756</v>
      </c>
      <c r="G1681" s="36">
        <f>IF(I1681=0,"",INT(_xlfn.MAXIFS(Raw_Recharges!$D$2:$D$3001,Raw_Recharges!$B$2:$B$3001,A1681)))</f>
        <v>45991</v>
      </c>
      <c r="H1681" s="12">
        <f>IF(I1681=0,"",RFM_Method!$C$5-G1681)</f>
        <v>63</v>
      </c>
      <c r="I1681" s="12">
        <f>COUNTIFS(Raw_Recharges!$B$2:$B$3001,A1681)</f>
        <v>2</v>
      </c>
      <c r="J1681" s="37">
        <f>IF(I1681=0,"",SUMIFS(Raw_Recharges!$E$2:$E$3001,Raw_Recharges!$B$2:$B$3001,A1681))</f>
        <v>1298</v>
      </c>
      <c r="K1681" s="38">
        <f>IF(I1681=0,0,IF(H1681&lt;=RFM_Method!$C$22,5,IF(H1681&lt;=RFM_Method!$C$23,4,IF(H1681&lt;=RFM_Method!$C$24,3,IF(H1681&lt;=RFM_Method!$C$25,2,1)))))</f>
        <v>4</v>
      </c>
      <c r="L1681" s="38">
        <f>IF(I1681=0,0,IF(I1681&gt;=RFM_Method!$E$22,5,IF(I1681&gt;=RFM_Method!$E$23,4,IF(I1681&gt;=RFM_Method!$E$24,3,IF(I1681&gt;=RFM_Method!$E$25,2,1)))))</f>
        <v>2</v>
      </c>
      <c r="M1681" s="38">
        <f>IF(I1681=0,0,IF(J1681&gt;=RFM_Method!$D$25,5,IF(J1681&gt;=RFM_Method!$D$24,4,IF(J1681&gt;=RFM_Method!$D$23,3,IF(J1681&gt;=RFM_Method!$D$22,2,1)))))</f>
        <v>4</v>
      </c>
      <c r="N1681" s="38" t="str">
        <f t="shared" si="78"/>
        <v>424</v>
      </c>
      <c r="O1681" s="38">
        <f t="shared" si="79"/>
        <v>10</v>
      </c>
      <c r="P1681" s="38">
        <f t="shared" si="80"/>
        <v>3</v>
      </c>
      <c r="Q1681" s="12" t="str">
        <f>IF(I1681=0,"Never Recharged",INDEX(RFM_Method!$C$32:$G$36,6-K1681,P1681))</f>
        <v>Potential Loyalist</v>
      </c>
      <c r="R1681" s="39">
        <f>SUMIFS(Raw_DataUsage!$D$2:$D$5001,Raw_DataUsage!$B$2:$B$5001,A1681)/1024</f>
        <v>2.1082714843749999</v>
      </c>
      <c r="S1681" s="40">
        <f>SUMIFS(Raw_Calls!$D$2:$D$5001,Raw_Calls!$B$2:$B$5001,A1681)/60</f>
        <v>120.65</v>
      </c>
      <c r="T1681" s="38" t="str">
        <f>IF(COUNTIFS(Raw_Subscriptions!$B$2:$B$3001,A1681,Raw_Subscriptions!$F$2:$F$3001,"Active")&gt;0,"Yes","No")</f>
        <v>No</v>
      </c>
    </row>
    <row r="1682" spans="1:20" x14ac:dyDescent="0.3">
      <c r="A1682" s="13" t="str">
        <f>Raw_Customers!A1679</f>
        <v>C001678</v>
      </c>
      <c r="B1682" s="13" t="str">
        <f>Raw_Customers!B1679</f>
        <v>Priya Mishra</v>
      </c>
      <c r="C1682" s="13" t="str">
        <f>Raw_Customers!E1679</f>
        <v>Hyderabad</v>
      </c>
      <c r="D1682" s="13" t="str">
        <f>Raw_Customers!F1679</f>
        <v>Delhi NCR</v>
      </c>
      <c r="E1682" s="13" t="str">
        <f>Raw_Customers!H1679</f>
        <v>Active</v>
      </c>
      <c r="F1682" s="35">
        <f>Raw_Customers!G1679</f>
        <v>45151</v>
      </c>
      <c r="G1682" s="36">
        <f>IF(I1682=0,"",INT(_xlfn.MAXIFS(Raw_Recharges!$D$2:$D$3001,Raw_Recharges!$B$2:$B$3001,A1682)))</f>
        <v>45965</v>
      </c>
      <c r="H1682" s="12">
        <f>IF(I1682=0,"",RFM_Method!$C$5-G1682)</f>
        <v>89</v>
      </c>
      <c r="I1682" s="12">
        <f>COUNTIFS(Raw_Recharges!$B$2:$B$3001,A1682)</f>
        <v>3</v>
      </c>
      <c r="J1682" s="37">
        <f>IF(I1682=0,"",SUMIFS(Raw_Recharges!$E$2:$E$3001,Raw_Recharges!$B$2:$B$3001,A1682))</f>
        <v>3577</v>
      </c>
      <c r="K1682" s="38">
        <f>IF(I1682=0,0,IF(H1682&lt;=RFM_Method!$C$22,5,IF(H1682&lt;=RFM_Method!$C$23,4,IF(H1682&lt;=RFM_Method!$C$24,3,IF(H1682&lt;=RFM_Method!$C$25,2,1)))))</f>
        <v>3</v>
      </c>
      <c r="L1682" s="38">
        <f>IF(I1682=0,0,IF(I1682&gt;=RFM_Method!$E$22,5,IF(I1682&gt;=RFM_Method!$E$23,4,IF(I1682&gt;=RFM_Method!$E$24,3,IF(I1682&gt;=RFM_Method!$E$25,2,1)))))</f>
        <v>3</v>
      </c>
      <c r="M1682" s="38">
        <f>IF(I1682=0,0,IF(J1682&gt;=RFM_Method!$D$25,5,IF(J1682&gt;=RFM_Method!$D$24,4,IF(J1682&gt;=RFM_Method!$D$23,3,IF(J1682&gt;=RFM_Method!$D$22,2,1)))))</f>
        <v>5</v>
      </c>
      <c r="N1682" s="38" t="str">
        <f t="shared" si="78"/>
        <v>335</v>
      </c>
      <c r="O1682" s="38">
        <f t="shared" si="79"/>
        <v>11</v>
      </c>
      <c r="P1682" s="38">
        <f t="shared" si="80"/>
        <v>4</v>
      </c>
      <c r="Q1682" s="12" t="str">
        <f>IF(I1682=0,"Never Recharged",INDEX(RFM_Method!$C$32:$G$36,6-K1682,P1682))</f>
        <v>Loyal Customers</v>
      </c>
      <c r="R1682" s="39">
        <f>SUMIFS(Raw_DataUsage!$D$2:$D$5001,Raw_DataUsage!$B$2:$B$5001,A1682)/1024</f>
        <v>2.943603515625</v>
      </c>
      <c r="S1682" s="40">
        <f>SUMIFS(Raw_Calls!$D$2:$D$5001,Raw_Calls!$B$2:$B$5001,A1682)/60</f>
        <v>124.51666666666667</v>
      </c>
      <c r="T1682" s="38" t="str">
        <f>IF(COUNTIFS(Raw_Subscriptions!$B$2:$B$3001,A1682,Raw_Subscriptions!$F$2:$F$3001,"Active")&gt;0,"Yes","No")</f>
        <v>Yes</v>
      </c>
    </row>
    <row r="1683" spans="1:20" x14ac:dyDescent="0.3">
      <c r="A1683" s="13" t="str">
        <f>Raw_Customers!A1680</f>
        <v>C001679</v>
      </c>
      <c r="B1683" s="13" t="str">
        <f>Raw_Customers!B1680</f>
        <v>Priya Singh</v>
      </c>
      <c r="C1683" s="13" t="str">
        <f>Raw_Customers!E1680</f>
        <v>Delhi</v>
      </c>
      <c r="D1683" s="13" t="str">
        <f>Raw_Customers!F1680</f>
        <v>Mumbai</v>
      </c>
      <c r="E1683" s="13" t="str">
        <f>Raw_Customers!H1680</f>
        <v>Active</v>
      </c>
      <c r="F1683" s="35">
        <f>Raw_Customers!G1680</f>
        <v>44158</v>
      </c>
      <c r="G1683" s="36">
        <f>IF(I1683=0,"",INT(_xlfn.MAXIFS(Raw_Recharges!$D$2:$D$3001,Raw_Recharges!$B$2:$B$3001,A1683)))</f>
        <v>46014</v>
      </c>
      <c r="H1683" s="12">
        <f>IF(I1683=0,"",RFM_Method!$C$5-G1683)</f>
        <v>40</v>
      </c>
      <c r="I1683" s="12">
        <f>COUNTIFS(Raw_Recharges!$B$2:$B$3001,A1683)</f>
        <v>2</v>
      </c>
      <c r="J1683" s="37">
        <f>IF(I1683=0,"",SUMIFS(Raw_Recharges!$E$2:$E$3001,Raw_Recharges!$B$2:$B$3001,A1683))</f>
        <v>965</v>
      </c>
      <c r="K1683" s="38">
        <f>IF(I1683=0,0,IF(H1683&lt;=RFM_Method!$C$22,5,IF(H1683&lt;=RFM_Method!$C$23,4,IF(H1683&lt;=RFM_Method!$C$24,3,IF(H1683&lt;=RFM_Method!$C$25,2,1)))))</f>
        <v>4</v>
      </c>
      <c r="L1683" s="38">
        <f>IF(I1683=0,0,IF(I1683&gt;=RFM_Method!$E$22,5,IF(I1683&gt;=RFM_Method!$E$23,4,IF(I1683&gt;=RFM_Method!$E$24,3,IF(I1683&gt;=RFM_Method!$E$25,2,1)))))</f>
        <v>2</v>
      </c>
      <c r="M1683" s="38">
        <f>IF(I1683=0,0,IF(J1683&gt;=RFM_Method!$D$25,5,IF(J1683&gt;=RFM_Method!$D$24,4,IF(J1683&gt;=RFM_Method!$D$23,3,IF(J1683&gt;=RFM_Method!$D$22,2,1)))))</f>
        <v>3</v>
      </c>
      <c r="N1683" s="38" t="str">
        <f t="shared" si="78"/>
        <v>423</v>
      </c>
      <c r="O1683" s="38">
        <f t="shared" si="79"/>
        <v>9</v>
      </c>
      <c r="P1683" s="38">
        <f t="shared" si="80"/>
        <v>3</v>
      </c>
      <c r="Q1683" s="12" t="str">
        <f>IF(I1683=0,"Never Recharged",INDEX(RFM_Method!$C$32:$G$36,6-K1683,P1683))</f>
        <v>Potential Loyalist</v>
      </c>
      <c r="R1683" s="39">
        <f>SUMIFS(Raw_DataUsage!$D$2:$D$5001,Raw_DataUsage!$B$2:$B$5001,A1683)/1024</f>
        <v>4.4981249999999999</v>
      </c>
      <c r="S1683" s="40">
        <f>SUMIFS(Raw_Calls!$D$2:$D$5001,Raw_Calls!$B$2:$B$5001,A1683)/60</f>
        <v>165.36666666666667</v>
      </c>
      <c r="T1683" s="38" t="str">
        <f>IF(COUNTIFS(Raw_Subscriptions!$B$2:$B$3001,A1683,Raw_Subscriptions!$F$2:$F$3001,"Active")&gt;0,"Yes","No")</f>
        <v>Yes</v>
      </c>
    </row>
    <row r="1684" spans="1:20" x14ac:dyDescent="0.3">
      <c r="A1684" s="13" t="str">
        <f>Raw_Customers!A1681</f>
        <v>C001680</v>
      </c>
      <c r="B1684" s="13" t="str">
        <f>Raw_Customers!B1681</f>
        <v>Vikram Gupta</v>
      </c>
      <c r="C1684" s="13" t="str">
        <f>Raw_Customers!E1681</f>
        <v>Chennai</v>
      </c>
      <c r="D1684" s="13" t="str">
        <f>Raw_Customers!F1681</f>
        <v>West Bengal</v>
      </c>
      <c r="E1684" s="13" t="str">
        <f>Raw_Customers!H1681</f>
        <v>Inactive</v>
      </c>
      <c r="F1684" s="35">
        <f>Raw_Customers!G1681</f>
        <v>44768</v>
      </c>
      <c r="G1684" s="36">
        <f>IF(I1684=0,"",INT(_xlfn.MAXIFS(Raw_Recharges!$D$2:$D$3001,Raw_Recharges!$B$2:$B$3001,A1684)))</f>
        <v>45960</v>
      </c>
      <c r="H1684" s="12">
        <f>IF(I1684=0,"",RFM_Method!$C$5-G1684)</f>
        <v>94</v>
      </c>
      <c r="I1684" s="12">
        <f>COUNTIFS(Raw_Recharges!$B$2:$B$3001,A1684)</f>
        <v>3</v>
      </c>
      <c r="J1684" s="37">
        <f>IF(I1684=0,"",SUMIFS(Raw_Recharges!$E$2:$E$3001,Raw_Recharges!$B$2:$B$3001,A1684))</f>
        <v>1106</v>
      </c>
      <c r="K1684" s="38">
        <f>IF(I1684=0,0,IF(H1684&lt;=RFM_Method!$C$22,5,IF(H1684&lt;=RFM_Method!$C$23,4,IF(H1684&lt;=RFM_Method!$C$24,3,IF(H1684&lt;=RFM_Method!$C$25,2,1)))))</f>
        <v>3</v>
      </c>
      <c r="L1684" s="38">
        <f>IF(I1684=0,0,IF(I1684&gt;=RFM_Method!$E$22,5,IF(I1684&gt;=RFM_Method!$E$23,4,IF(I1684&gt;=RFM_Method!$E$24,3,IF(I1684&gt;=RFM_Method!$E$25,2,1)))))</f>
        <v>3</v>
      </c>
      <c r="M1684" s="38">
        <f>IF(I1684=0,0,IF(J1684&gt;=RFM_Method!$D$25,5,IF(J1684&gt;=RFM_Method!$D$24,4,IF(J1684&gt;=RFM_Method!$D$23,3,IF(J1684&gt;=RFM_Method!$D$22,2,1)))))</f>
        <v>3</v>
      </c>
      <c r="N1684" s="38" t="str">
        <f t="shared" si="78"/>
        <v>333</v>
      </c>
      <c r="O1684" s="38">
        <f t="shared" si="79"/>
        <v>9</v>
      </c>
      <c r="P1684" s="38">
        <f t="shared" si="80"/>
        <v>3</v>
      </c>
      <c r="Q1684" s="12" t="str">
        <f>IF(I1684=0,"Never Recharged",INDEX(RFM_Method!$C$32:$G$36,6-K1684,P1684))</f>
        <v>Need Attention</v>
      </c>
      <c r="R1684" s="39">
        <f>SUMIFS(Raw_DataUsage!$D$2:$D$5001,Raw_DataUsage!$B$2:$B$5001,A1684)/1024</f>
        <v>4.6546093749999997</v>
      </c>
      <c r="S1684" s="40">
        <f>SUMIFS(Raw_Calls!$D$2:$D$5001,Raw_Calls!$B$2:$B$5001,A1684)/60</f>
        <v>133.01666666666668</v>
      </c>
      <c r="T1684" s="38" t="str">
        <f>IF(COUNTIFS(Raw_Subscriptions!$B$2:$B$3001,A1684,Raw_Subscriptions!$F$2:$F$3001,"Active")&gt;0,"Yes","No")</f>
        <v>No</v>
      </c>
    </row>
    <row r="1685" spans="1:20" x14ac:dyDescent="0.3">
      <c r="A1685" s="13" t="str">
        <f>Raw_Customers!A1682</f>
        <v>C001681</v>
      </c>
      <c r="B1685" s="13" t="str">
        <f>Raw_Customers!B1682</f>
        <v>Neha Reddy</v>
      </c>
      <c r="C1685" s="13" t="str">
        <f>Raw_Customers!E1682</f>
        <v>Chennai</v>
      </c>
      <c r="D1685" s="13" t="str">
        <f>Raw_Customers!F1682</f>
        <v>UP East</v>
      </c>
      <c r="E1685" s="13" t="str">
        <f>Raw_Customers!H1682</f>
        <v>Active</v>
      </c>
      <c r="F1685" s="35">
        <f>Raw_Customers!G1682</f>
        <v>45677</v>
      </c>
      <c r="G1685" s="36" t="str">
        <f>IF(I1685=0,"",INT(_xlfn.MAXIFS(Raw_Recharges!$D$2:$D$3001,Raw_Recharges!$B$2:$B$3001,A1685)))</f>
        <v/>
      </c>
      <c r="H1685" s="12" t="str">
        <f>IF(I1685=0,"",RFM_Method!$C$5-G1685)</f>
        <v/>
      </c>
      <c r="I1685" s="12">
        <f>COUNTIFS(Raw_Recharges!$B$2:$B$3001,A1685)</f>
        <v>0</v>
      </c>
      <c r="J1685" s="37" t="str">
        <f>IF(I1685=0,"",SUMIFS(Raw_Recharges!$E$2:$E$3001,Raw_Recharges!$B$2:$B$3001,A1685))</f>
        <v/>
      </c>
      <c r="K1685" s="38">
        <f>IF(I1685=0,0,IF(H1685&lt;=RFM_Method!$C$22,5,IF(H1685&lt;=RFM_Method!$C$23,4,IF(H1685&lt;=RFM_Method!$C$24,3,IF(H1685&lt;=RFM_Method!$C$25,2,1)))))</f>
        <v>0</v>
      </c>
      <c r="L1685" s="38">
        <f>IF(I1685=0,0,IF(I1685&gt;=RFM_Method!$E$22,5,IF(I1685&gt;=RFM_Method!$E$23,4,IF(I1685&gt;=RFM_Method!$E$24,3,IF(I1685&gt;=RFM_Method!$E$25,2,1)))))</f>
        <v>0</v>
      </c>
      <c r="M1685" s="38">
        <f>IF(I1685=0,0,IF(J1685&gt;=RFM_Method!$D$25,5,IF(J1685&gt;=RFM_Method!$D$24,4,IF(J1685&gt;=RFM_Method!$D$23,3,IF(J1685&gt;=RFM_Method!$D$22,2,1)))))</f>
        <v>0</v>
      </c>
      <c r="N1685" s="38" t="str">
        <f t="shared" si="78"/>
        <v>000</v>
      </c>
      <c r="O1685" s="38">
        <f t="shared" si="79"/>
        <v>0</v>
      </c>
      <c r="P1685" s="38">
        <f t="shared" si="80"/>
        <v>0</v>
      </c>
      <c r="Q1685" s="12" t="str">
        <f>IF(I1685=0,"Never Recharged",INDEX(RFM_Method!$C$32:$G$36,6-K1685,P1685))</f>
        <v>Never Recharged</v>
      </c>
      <c r="R1685" s="39">
        <f>SUMIFS(Raw_DataUsage!$D$2:$D$5001,Raw_DataUsage!$B$2:$B$5001,A1685)/1024</f>
        <v>6.9213867187500009</v>
      </c>
      <c r="S1685" s="40">
        <f>SUMIFS(Raw_Calls!$D$2:$D$5001,Raw_Calls!$B$2:$B$5001,A1685)/60</f>
        <v>93.683333333333337</v>
      </c>
      <c r="T1685" s="38" t="str">
        <f>IF(COUNTIFS(Raw_Subscriptions!$B$2:$B$3001,A1685,Raw_Subscriptions!$F$2:$F$3001,"Active")&gt;0,"Yes","No")</f>
        <v>No</v>
      </c>
    </row>
    <row r="1686" spans="1:20" x14ac:dyDescent="0.3">
      <c r="A1686" s="13" t="str">
        <f>Raw_Customers!A1683</f>
        <v>C001682</v>
      </c>
      <c r="B1686" s="13" t="str">
        <f>Raw_Customers!B1683</f>
        <v>Suresh Gupta</v>
      </c>
      <c r="C1686" s="13" t="str">
        <f>Raw_Customers!E1683</f>
        <v>Hyderabad</v>
      </c>
      <c r="D1686" s="13" t="str">
        <f>Raw_Customers!F1683</f>
        <v>West Bengal</v>
      </c>
      <c r="E1686" s="13" t="str">
        <f>Raw_Customers!H1683</f>
        <v>Active</v>
      </c>
      <c r="F1686" s="35">
        <f>Raw_Customers!G1683</f>
        <v>45804</v>
      </c>
      <c r="G1686" s="36">
        <f>IF(I1686=0,"",INT(_xlfn.MAXIFS(Raw_Recharges!$D$2:$D$3001,Raw_Recharges!$B$2:$B$3001,A1686)))</f>
        <v>45769</v>
      </c>
      <c r="H1686" s="12">
        <f>IF(I1686=0,"",RFM_Method!$C$5-G1686)</f>
        <v>285</v>
      </c>
      <c r="I1686" s="12">
        <f>COUNTIFS(Raw_Recharges!$B$2:$B$3001,A1686)</f>
        <v>1</v>
      </c>
      <c r="J1686" s="37">
        <f>IF(I1686=0,"",SUMIFS(Raw_Recharges!$E$2:$E$3001,Raw_Recharges!$B$2:$B$3001,A1686))</f>
        <v>479</v>
      </c>
      <c r="K1686" s="38">
        <f>IF(I1686=0,0,IF(H1686&lt;=RFM_Method!$C$22,5,IF(H1686&lt;=RFM_Method!$C$23,4,IF(H1686&lt;=RFM_Method!$C$24,3,IF(H1686&lt;=RFM_Method!$C$25,2,1)))))</f>
        <v>1</v>
      </c>
      <c r="L1686" s="38">
        <f>IF(I1686=0,0,IF(I1686&gt;=RFM_Method!$E$22,5,IF(I1686&gt;=RFM_Method!$E$23,4,IF(I1686&gt;=RFM_Method!$E$24,3,IF(I1686&gt;=RFM_Method!$E$25,2,1)))))</f>
        <v>1</v>
      </c>
      <c r="M1686" s="38">
        <f>IF(I1686=0,0,IF(J1686&gt;=RFM_Method!$D$25,5,IF(J1686&gt;=RFM_Method!$D$24,4,IF(J1686&gt;=RFM_Method!$D$23,3,IF(J1686&gt;=RFM_Method!$D$22,2,1)))))</f>
        <v>2</v>
      </c>
      <c r="N1686" s="38" t="str">
        <f t="shared" si="78"/>
        <v>112</v>
      </c>
      <c r="O1686" s="38">
        <f t="shared" si="79"/>
        <v>4</v>
      </c>
      <c r="P1686" s="38">
        <f t="shared" si="80"/>
        <v>2</v>
      </c>
      <c r="Q1686" s="12" t="str">
        <f>IF(I1686=0,"Never Recharged",INDEX(RFM_Method!$C$32:$G$36,6-K1686,P1686))</f>
        <v>Hibernating</v>
      </c>
      <c r="R1686" s="39">
        <f>SUMIFS(Raw_DataUsage!$D$2:$D$5001,Raw_DataUsage!$B$2:$B$5001,A1686)/1024</f>
        <v>1.903818359375</v>
      </c>
      <c r="S1686" s="40">
        <f>SUMIFS(Raw_Calls!$D$2:$D$5001,Raw_Calls!$B$2:$B$5001,A1686)/60</f>
        <v>42.366666666666667</v>
      </c>
      <c r="T1686" s="38" t="str">
        <f>IF(COUNTIFS(Raw_Subscriptions!$B$2:$B$3001,A1686,Raw_Subscriptions!$F$2:$F$3001,"Active")&gt;0,"Yes","No")</f>
        <v>No</v>
      </c>
    </row>
    <row r="1687" spans="1:20" x14ac:dyDescent="0.3">
      <c r="A1687" s="13" t="str">
        <f>Raw_Customers!A1684</f>
        <v>C001683</v>
      </c>
      <c r="B1687" s="13" t="str">
        <f>Raw_Customers!B1684</f>
        <v>Amit Sharma</v>
      </c>
      <c r="C1687" s="13" t="str">
        <f>Raw_Customers!E1684</f>
        <v>Hyderabad</v>
      </c>
      <c r="D1687" s="13" t="str">
        <f>Raw_Customers!F1684</f>
        <v>Mumbai</v>
      </c>
      <c r="E1687" s="13" t="str">
        <f>Raw_Customers!H1684</f>
        <v>Active</v>
      </c>
      <c r="F1687" s="35">
        <f>Raw_Customers!G1684</f>
        <v>45253</v>
      </c>
      <c r="G1687" s="36" t="str">
        <f>IF(I1687=0,"",INT(_xlfn.MAXIFS(Raw_Recharges!$D$2:$D$3001,Raw_Recharges!$B$2:$B$3001,A1687)))</f>
        <v/>
      </c>
      <c r="H1687" s="12" t="str">
        <f>IF(I1687=0,"",RFM_Method!$C$5-G1687)</f>
        <v/>
      </c>
      <c r="I1687" s="12">
        <f>COUNTIFS(Raw_Recharges!$B$2:$B$3001,A1687)</f>
        <v>0</v>
      </c>
      <c r="J1687" s="37" t="str">
        <f>IF(I1687=0,"",SUMIFS(Raw_Recharges!$E$2:$E$3001,Raw_Recharges!$B$2:$B$3001,A1687))</f>
        <v/>
      </c>
      <c r="K1687" s="38">
        <f>IF(I1687=0,0,IF(H1687&lt;=RFM_Method!$C$22,5,IF(H1687&lt;=RFM_Method!$C$23,4,IF(H1687&lt;=RFM_Method!$C$24,3,IF(H1687&lt;=RFM_Method!$C$25,2,1)))))</f>
        <v>0</v>
      </c>
      <c r="L1687" s="38">
        <f>IF(I1687=0,0,IF(I1687&gt;=RFM_Method!$E$22,5,IF(I1687&gt;=RFM_Method!$E$23,4,IF(I1687&gt;=RFM_Method!$E$24,3,IF(I1687&gt;=RFM_Method!$E$25,2,1)))))</f>
        <v>0</v>
      </c>
      <c r="M1687" s="38">
        <f>IF(I1687=0,0,IF(J1687&gt;=RFM_Method!$D$25,5,IF(J1687&gt;=RFM_Method!$D$24,4,IF(J1687&gt;=RFM_Method!$D$23,3,IF(J1687&gt;=RFM_Method!$D$22,2,1)))))</f>
        <v>0</v>
      </c>
      <c r="N1687" s="38" t="str">
        <f t="shared" si="78"/>
        <v>000</v>
      </c>
      <c r="O1687" s="38">
        <f t="shared" si="79"/>
        <v>0</v>
      </c>
      <c r="P1687" s="38">
        <f t="shared" si="80"/>
        <v>0</v>
      </c>
      <c r="Q1687" s="12" t="str">
        <f>IF(I1687=0,"Never Recharged",INDEX(RFM_Method!$C$32:$G$36,6-K1687,P1687))</f>
        <v>Never Recharged</v>
      </c>
      <c r="R1687" s="39">
        <f>SUMIFS(Raw_DataUsage!$D$2:$D$5001,Raw_DataUsage!$B$2:$B$5001,A1687)/1024</f>
        <v>5.0245507812500003</v>
      </c>
      <c r="S1687" s="40">
        <f>SUMIFS(Raw_Calls!$D$2:$D$5001,Raw_Calls!$B$2:$B$5001,A1687)/60</f>
        <v>86.833333333333329</v>
      </c>
      <c r="T1687" s="38" t="str">
        <f>IF(COUNTIFS(Raw_Subscriptions!$B$2:$B$3001,A1687,Raw_Subscriptions!$F$2:$F$3001,"Active")&gt;0,"Yes","No")</f>
        <v>No</v>
      </c>
    </row>
    <row r="1688" spans="1:20" x14ac:dyDescent="0.3">
      <c r="A1688" s="13" t="str">
        <f>Raw_Customers!A1685</f>
        <v>C001684</v>
      </c>
      <c r="B1688" s="13" t="str">
        <f>Raw_Customers!B1685</f>
        <v>Vikram Reddy</v>
      </c>
      <c r="C1688" s="13" t="str">
        <f>Raw_Customers!E1685</f>
        <v>Hyderabad</v>
      </c>
      <c r="D1688" s="13" t="str">
        <f>Raw_Customers!F1685</f>
        <v>UP West</v>
      </c>
      <c r="E1688" s="13" t="str">
        <f>Raw_Customers!H1685</f>
        <v>Active</v>
      </c>
      <c r="F1688" s="35">
        <f>Raw_Customers!G1685</f>
        <v>44915</v>
      </c>
      <c r="G1688" s="36">
        <f>IF(I1688=0,"",INT(_xlfn.MAXIFS(Raw_Recharges!$D$2:$D$3001,Raw_Recharges!$B$2:$B$3001,A1688)))</f>
        <v>45849</v>
      </c>
      <c r="H1688" s="12">
        <f>IF(I1688=0,"",RFM_Method!$C$5-G1688)</f>
        <v>205</v>
      </c>
      <c r="I1688" s="12">
        <f>COUNTIFS(Raw_Recharges!$B$2:$B$3001,A1688)</f>
        <v>1</v>
      </c>
      <c r="J1688" s="37">
        <f>IF(I1688=0,"",SUMIFS(Raw_Recharges!$E$2:$E$3001,Raw_Recharges!$B$2:$B$3001,A1688))</f>
        <v>666</v>
      </c>
      <c r="K1688" s="38">
        <f>IF(I1688=0,0,IF(H1688&lt;=RFM_Method!$C$22,5,IF(H1688&lt;=RFM_Method!$C$23,4,IF(H1688&lt;=RFM_Method!$C$24,3,IF(H1688&lt;=RFM_Method!$C$25,2,1)))))</f>
        <v>2</v>
      </c>
      <c r="L1688" s="38">
        <f>IF(I1688=0,0,IF(I1688&gt;=RFM_Method!$E$22,5,IF(I1688&gt;=RFM_Method!$E$23,4,IF(I1688&gt;=RFM_Method!$E$24,3,IF(I1688&gt;=RFM_Method!$E$25,2,1)))))</f>
        <v>1</v>
      </c>
      <c r="M1688" s="38">
        <f>IF(I1688=0,0,IF(J1688&gt;=RFM_Method!$D$25,5,IF(J1688&gt;=RFM_Method!$D$24,4,IF(J1688&gt;=RFM_Method!$D$23,3,IF(J1688&gt;=RFM_Method!$D$22,2,1)))))</f>
        <v>3</v>
      </c>
      <c r="N1688" s="38" t="str">
        <f t="shared" si="78"/>
        <v>213</v>
      </c>
      <c r="O1688" s="38">
        <f t="shared" si="79"/>
        <v>6</v>
      </c>
      <c r="P1688" s="38">
        <f t="shared" si="80"/>
        <v>2</v>
      </c>
      <c r="Q1688" s="12" t="str">
        <f>IF(I1688=0,"Never Recharged",INDEX(RFM_Method!$C$32:$G$36,6-K1688,P1688))</f>
        <v>About to Sleep</v>
      </c>
      <c r="R1688" s="39">
        <f>SUMIFS(Raw_DataUsage!$D$2:$D$5001,Raw_DataUsage!$B$2:$B$5001,A1688)/1024</f>
        <v>3.266845703125</v>
      </c>
      <c r="S1688" s="40">
        <f>SUMIFS(Raw_Calls!$D$2:$D$5001,Raw_Calls!$B$2:$B$5001,A1688)/60</f>
        <v>125.2</v>
      </c>
      <c r="T1688" s="38" t="str">
        <f>IF(COUNTIFS(Raw_Subscriptions!$B$2:$B$3001,A1688,Raw_Subscriptions!$F$2:$F$3001,"Active")&gt;0,"Yes","No")</f>
        <v>No</v>
      </c>
    </row>
    <row r="1689" spans="1:20" x14ac:dyDescent="0.3">
      <c r="A1689" s="13" t="str">
        <f>Raw_Customers!A1686</f>
        <v>C001685</v>
      </c>
      <c r="B1689" s="13" t="str">
        <f>Raw_Customers!B1686</f>
        <v>Vikram Yadav</v>
      </c>
      <c r="C1689" s="13" t="str">
        <f>Raw_Customers!E1686</f>
        <v>Chennai</v>
      </c>
      <c r="D1689" s="13" t="str">
        <f>Raw_Customers!F1686</f>
        <v>Tamil Nadu</v>
      </c>
      <c r="E1689" s="13" t="str">
        <f>Raw_Customers!H1686</f>
        <v>Active</v>
      </c>
      <c r="F1689" s="35">
        <f>Raw_Customers!G1686</f>
        <v>44739</v>
      </c>
      <c r="G1689" s="36">
        <f>IF(I1689=0,"",INT(_xlfn.MAXIFS(Raw_Recharges!$D$2:$D$3001,Raw_Recharges!$B$2:$B$3001,A1689)))</f>
        <v>46037</v>
      </c>
      <c r="H1689" s="12">
        <f>IF(I1689=0,"",RFM_Method!$C$5-G1689)</f>
        <v>17</v>
      </c>
      <c r="I1689" s="12">
        <f>COUNTIFS(Raw_Recharges!$B$2:$B$3001,A1689)</f>
        <v>2</v>
      </c>
      <c r="J1689" s="37">
        <f>IF(I1689=0,"",SUMIFS(Raw_Recharges!$E$2:$E$3001,Raw_Recharges!$B$2:$B$3001,A1689))</f>
        <v>627</v>
      </c>
      <c r="K1689" s="38">
        <f>IF(I1689=0,0,IF(H1689&lt;=RFM_Method!$C$22,5,IF(H1689&lt;=RFM_Method!$C$23,4,IF(H1689&lt;=RFM_Method!$C$24,3,IF(H1689&lt;=RFM_Method!$C$25,2,1)))))</f>
        <v>5</v>
      </c>
      <c r="L1689" s="38">
        <f>IF(I1689=0,0,IF(I1689&gt;=RFM_Method!$E$22,5,IF(I1689&gt;=RFM_Method!$E$23,4,IF(I1689&gt;=RFM_Method!$E$24,3,IF(I1689&gt;=RFM_Method!$E$25,2,1)))))</f>
        <v>2</v>
      </c>
      <c r="M1689" s="38">
        <f>IF(I1689=0,0,IF(J1689&gt;=RFM_Method!$D$25,5,IF(J1689&gt;=RFM_Method!$D$24,4,IF(J1689&gt;=RFM_Method!$D$23,3,IF(J1689&gt;=RFM_Method!$D$22,2,1)))))</f>
        <v>2</v>
      </c>
      <c r="N1689" s="38" t="str">
        <f t="shared" si="78"/>
        <v>522</v>
      </c>
      <c r="O1689" s="38">
        <f t="shared" si="79"/>
        <v>9</v>
      </c>
      <c r="P1689" s="38">
        <f t="shared" si="80"/>
        <v>2</v>
      </c>
      <c r="Q1689" s="12" t="str">
        <f>IF(I1689=0,"Never Recharged",INDEX(RFM_Method!$C$32:$G$36,6-K1689,P1689))</f>
        <v>Promising</v>
      </c>
      <c r="R1689" s="39">
        <f>SUMIFS(Raw_DataUsage!$D$2:$D$5001,Raw_DataUsage!$B$2:$B$5001,A1689)/1024</f>
        <v>3.6687988281249999</v>
      </c>
      <c r="S1689" s="40">
        <f>SUMIFS(Raw_Calls!$D$2:$D$5001,Raw_Calls!$B$2:$B$5001,A1689)/60</f>
        <v>150.16666666666666</v>
      </c>
      <c r="T1689" s="38" t="str">
        <f>IF(COUNTIFS(Raw_Subscriptions!$B$2:$B$3001,A1689,Raw_Subscriptions!$F$2:$F$3001,"Active")&gt;0,"Yes","No")</f>
        <v>Yes</v>
      </c>
    </row>
    <row r="1690" spans="1:20" x14ac:dyDescent="0.3">
      <c r="A1690" s="13" t="str">
        <f>Raw_Customers!A1687</f>
        <v>C001686</v>
      </c>
      <c r="B1690" s="13" t="str">
        <f>Raw_Customers!B1687</f>
        <v>Neha Sharma</v>
      </c>
      <c r="C1690" s="13" t="str">
        <f>Raw_Customers!E1687</f>
        <v>Delhi</v>
      </c>
      <c r="D1690" s="13" t="str">
        <f>Raw_Customers!F1687</f>
        <v>Karnataka</v>
      </c>
      <c r="E1690" s="13" t="str">
        <f>Raw_Customers!H1687</f>
        <v>Active</v>
      </c>
      <c r="F1690" s="35">
        <f>Raw_Customers!G1687</f>
        <v>45993</v>
      </c>
      <c r="G1690" s="36">
        <f>IF(I1690=0,"",INT(_xlfn.MAXIFS(Raw_Recharges!$D$2:$D$3001,Raw_Recharges!$B$2:$B$3001,A1690)))</f>
        <v>46027</v>
      </c>
      <c r="H1690" s="12">
        <f>IF(I1690=0,"",RFM_Method!$C$5-G1690)</f>
        <v>27</v>
      </c>
      <c r="I1690" s="12">
        <f>COUNTIFS(Raw_Recharges!$B$2:$B$3001,A1690)</f>
        <v>2</v>
      </c>
      <c r="J1690" s="37">
        <f>IF(I1690=0,"",SUMIFS(Raw_Recharges!$E$2:$E$3001,Raw_Recharges!$B$2:$B$3001,A1690))</f>
        <v>978</v>
      </c>
      <c r="K1690" s="38">
        <f>IF(I1690=0,0,IF(H1690&lt;=RFM_Method!$C$22,5,IF(H1690&lt;=RFM_Method!$C$23,4,IF(H1690&lt;=RFM_Method!$C$24,3,IF(H1690&lt;=RFM_Method!$C$25,2,1)))))</f>
        <v>5</v>
      </c>
      <c r="L1690" s="38">
        <f>IF(I1690=0,0,IF(I1690&gt;=RFM_Method!$E$22,5,IF(I1690&gt;=RFM_Method!$E$23,4,IF(I1690&gt;=RFM_Method!$E$24,3,IF(I1690&gt;=RFM_Method!$E$25,2,1)))))</f>
        <v>2</v>
      </c>
      <c r="M1690" s="38">
        <f>IF(I1690=0,0,IF(J1690&gt;=RFM_Method!$D$25,5,IF(J1690&gt;=RFM_Method!$D$24,4,IF(J1690&gt;=RFM_Method!$D$23,3,IF(J1690&gt;=RFM_Method!$D$22,2,1)))))</f>
        <v>3</v>
      </c>
      <c r="N1690" s="38" t="str">
        <f t="shared" si="78"/>
        <v>523</v>
      </c>
      <c r="O1690" s="38">
        <f t="shared" si="79"/>
        <v>10</v>
      </c>
      <c r="P1690" s="38">
        <f t="shared" si="80"/>
        <v>3</v>
      </c>
      <c r="Q1690" s="12" t="str">
        <f>IF(I1690=0,"Never Recharged",INDEX(RFM_Method!$C$32:$G$36,6-K1690,P1690))</f>
        <v>Potential Loyalist</v>
      </c>
      <c r="R1690" s="39">
        <f>SUMIFS(Raw_DataUsage!$D$2:$D$5001,Raw_DataUsage!$B$2:$B$5001,A1690)/1024</f>
        <v>4.5062890625000005</v>
      </c>
      <c r="S1690" s="40">
        <f>SUMIFS(Raw_Calls!$D$2:$D$5001,Raw_Calls!$B$2:$B$5001,A1690)/60</f>
        <v>108.66666666666667</v>
      </c>
      <c r="T1690" s="38" t="str">
        <f>IF(COUNTIFS(Raw_Subscriptions!$B$2:$B$3001,A1690,Raw_Subscriptions!$F$2:$F$3001,"Active")&gt;0,"Yes","No")</f>
        <v>Yes</v>
      </c>
    </row>
    <row r="1691" spans="1:20" x14ac:dyDescent="0.3">
      <c r="A1691" s="13" t="str">
        <f>Raw_Customers!A1688</f>
        <v>C001687</v>
      </c>
      <c r="B1691" s="13" t="str">
        <f>Raw_Customers!B1688</f>
        <v>Simran Patel</v>
      </c>
      <c r="C1691" s="13" t="str">
        <f>Raw_Customers!E1688</f>
        <v>Mumbai</v>
      </c>
      <c r="D1691" s="13" t="str">
        <f>Raw_Customers!F1688</f>
        <v>West Bengal</v>
      </c>
      <c r="E1691" s="13" t="str">
        <f>Raw_Customers!H1688</f>
        <v>Inactive</v>
      </c>
      <c r="F1691" s="35">
        <f>Raw_Customers!G1688</f>
        <v>44953</v>
      </c>
      <c r="G1691" s="36" t="str">
        <f>IF(I1691=0,"",INT(_xlfn.MAXIFS(Raw_Recharges!$D$2:$D$3001,Raw_Recharges!$B$2:$B$3001,A1691)))</f>
        <v/>
      </c>
      <c r="H1691" s="12" t="str">
        <f>IF(I1691=0,"",RFM_Method!$C$5-G1691)</f>
        <v/>
      </c>
      <c r="I1691" s="12">
        <f>COUNTIFS(Raw_Recharges!$B$2:$B$3001,A1691)</f>
        <v>0</v>
      </c>
      <c r="J1691" s="37" t="str">
        <f>IF(I1691=0,"",SUMIFS(Raw_Recharges!$E$2:$E$3001,Raw_Recharges!$B$2:$B$3001,A1691))</f>
        <v/>
      </c>
      <c r="K1691" s="38">
        <f>IF(I1691=0,0,IF(H1691&lt;=RFM_Method!$C$22,5,IF(H1691&lt;=RFM_Method!$C$23,4,IF(H1691&lt;=RFM_Method!$C$24,3,IF(H1691&lt;=RFM_Method!$C$25,2,1)))))</f>
        <v>0</v>
      </c>
      <c r="L1691" s="38">
        <f>IF(I1691=0,0,IF(I1691&gt;=RFM_Method!$E$22,5,IF(I1691&gt;=RFM_Method!$E$23,4,IF(I1691&gt;=RFM_Method!$E$24,3,IF(I1691&gt;=RFM_Method!$E$25,2,1)))))</f>
        <v>0</v>
      </c>
      <c r="M1691" s="38">
        <f>IF(I1691=0,0,IF(J1691&gt;=RFM_Method!$D$25,5,IF(J1691&gt;=RFM_Method!$D$24,4,IF(J1691&gt;=RFM_Method!$D$23,3,IF(J1691&gt;=RFM_Method!$D$22,2,1)))))</f>
        <v>0</v>
      </c>
      <c r="N1691" s="38" t="str">
        <f t="shared" si="78"/>
        <v>000</v>
      </c>
      <c r="O1691" s="38">
        <f t="shared" si="79"/>
        <v>0</v>
      </c>
      <c r="P1691" s="38">
        <f t="shared" si="80"/>
        <v>0</v>
      </c>
      <c r="Q1691" s="12" t="str">
        <f>IF(I1691=0,"Never Recharged",INDEX(RFM_Method!$C$32:$G$36,6-K1691,P1691))</f>
        <v>Never Recharged</v>
      </c>
      <c r="R1691" s="39">
        <f>SUMIFS(Raw_DataUsage!$D$2:$D$5001,Raw_DataUsage!$B$2:$B$5001,A1691)/1024</f>
        <v>2.5081738281249999</v>
      </c>
      <c r="S1691" s="40">
        <f>SUMIFS(Raw_Calls!$D$2:$D$5001,Raw_Calls!$B$2:$B$5001,A1691)/60</f>
        <v>198.65</v>
      </c>
      <c r="T1691" s="38" t="str">
        <f>IF(COUNTIFS(Raw_Subscriptions!$B$2:$B$3001,A1691,Raw_Subscriptions!$F$2:$F$3001,"Active")&gt;0,"Yes","No")</f>
        <v>No</v>
      </c>
    </row>
    <row r="1692" spans="1:20" x14ac:dyDescent="0.3">
      <c r="A1692" s="13" t="str">
        <f>Raw_Customers!A1689</f>
        <v>C001688</v>
      </c>
      <c r="B1692" s="13" t="str">
        <f>Raw_Customers!B1689</f>
        <v>Priya Jha</v>
      </c>
      <c r="C1692" s="13" t="str">
        <f>Raw_Customers!E1689</f>
        <v>Chennai</v>
      </c>
      <c r="D1692" s="13" t="str">
        <f>Raw_Customers!F1689</f>
        <v>Tamil Nadu</v>
      </c>
      <c r="E1692" s="13" t="str">
        <f>Raw_Customers!H1689</f>
        <v>Inactive</v>
      </c>
      <c r="F1692" s="35">
        <f>Raw_Customers!G1689</f>
        <v>44865</v>
      </c>
      <c r="G1692" s="36">
        <f>IF(I1692=0,"",INT(_xlfn.MAXIFS(Raw_Recharges!$D$2:$D$3001,Raw_Recharges!$B$2:$B$3001,A1692)))</f>
        <v>46031</v>
      </c>
      <c r="H1692" s="12">
        <f>IF(I1692=0,"",RFM_Method!$C$5-G1692)</f>
        <v>23</v>
      </c>
      <c r="I1692" s="12">
        <f>COUNTIFS(Raw_Recharges!$B$2:$B$3001,A1692)</f>
        <v>2</v>
      </c>
      <c r="J1692" s="37">
        <f>IF(I1692=0,"",SUMIFS(Raw_Recharges!$E$2:$E$3001,Raw_Recharges!$B$2:$B$3001,A1692))</f>
        <v>978</v>
      </c>
      <c r="K1692" s="38">
        <f>IF(I1692=0,0,IF(H1692&lt;=RFM_Method!$C$22,5,IF(H1692&lt;=RFM_Method!$C$23,4,IF(H1692&lt;=RFM_Method!$C$24,3,IF(H1692&lt;=RFM_Method!$C$25,2,1)))))</f>
        <v>5</v>
      </c>
      <c r="L1692" s="38">
        <f>IF(I1692=0,0,IF(I1692&gt;=RFM_Method!$E$22,5,IF(I1692&gt;=RFM_Method!$E$23,4,IF(I1692&gt;=RFM_Method!$E$24,3,IF(I1692&gt;=RFM_Method!$E$25,2,1)))))</f>
        <v>2</v>
      </c>
      <c r="M1692" s="38">
        <f>IF(I1692=0,0,IF(J1692&gt;=RFM_Method!$D$25,5,IF(J1692&gt;=RFM_Method!$D$24,4,IF(J1692&gt;=RFM_Method!$D$23,3,IF(J1692&gt;=RFM_Method!$D$22,2,1)))))</f>
        <v>3</v>
      </c>
      <c r="N1692" s="38" t="str">
        <f t="shared" si="78"/>
        <v>523</v>
      </c>
      <c r="O1692" s="38">
        <f t="shared" si="79"/>
        <v>10</v>
      </c>
      <c r="P1692" s="38">
        <f t="shared" si="80"/>
        <v>3</v>
      </c>
      <c r="Q1692" s="12" t="str">
        <f>IF(I1692=0,"Never Recharged",INDEX(RFM_Method!$C$32:$G$36,6-K1692,P1692))</f>
        <v>Potential Loyalist</v>
      </c>
      <c r="R1692" s="39">
        <f>SUMIFS(Raw_DataUsage!$D$2:$D$5001,Raw_DataUsage!$B$2:$B$5001,A1692)/1024</f>
        <v>6.5110546874999997</v>
      </c>
      <c r="S1692" s="40">
        <f>SUMIFS(Raw_Calls!$D$2:$D$5001,Raw_Calls!$B$2:$B$5001,A1692)/60</f>
        <v>99.433333333333337</v>
      </c>
      <c r="T1692" s="38" t="str">
        <f>IF(COUNTIFS(Raw_Subscriptions!$B$2:$B$3001,A1692,Raw_Subscriptions!$F$2:$F$3001,"Active")&gt;0,"Yes","No")</f>
        <v>Yes</v>
      </c>
    </row>
    <row r="1693" spans="1:20" x14ac:dyDescent="0.3">
      <c r="A1693" s="13" t="str">
        <f>Raw_Customers!A1690</f>
        <v>C001689</v>
      </c>
      <c r="B1693" s="13" t="str">
        <f>Raw_Customers!B1690</f>
        <v>Vikram Singh</v>
      </c>
      <c r="C1693" s="13" t="str">
        <f>Raw_Customers!E1690</f>
        <v>Chennai</v>
      </c>
      <c r="D1693" s="13" t="str">
        <f>Raw_Customers!F1690</f>
        <v>Delhi NCR</v>
      </c>
      <c r="E1693" s="13" t="str">
        <f>Raw_Customers!H1690</f>
        <v>Active</v>
      </c>
      <c r="F1693" s="35">
        <f>Raw_Customers!G1690</f>
        <v>44953</v>
      </c>
      <c r="G1693" s="36">
        <f>IF(I1693=0,"",INT(_xlfn.MAXIFS(Raw_Recharges!$D$2:$D$3001,Raw_Recharges!$B$2:$B$3001,A1693)))</f>
        <v>45874</v>
      </c>
      <c r="H1693" s="12">
        <f>IF(I1693=0,"",RFM_Method!$C$5-G1693)</f>
        <v>180</v>
      </c>
      <c r="I1693" s="12">
        <f>COUNTIFS(Raw_Recharges!$B$2:$B$3001,A1693)</f>
        <v>1</v>
      </c>
      <c r="J1693" s="37">
        <f>IF(I1693=0,"",SUMIFS(Raw_Recharges!$E$2:$E$3001,Raw_Recharges!$B$2:$B$3001,A1693))</f>
        <v>99</v>
      </c>
      <c r="K1693" s="38">
        <f>IF(I1693=0,0,IF(H1693&lt;=RFM_Method!$C$22,5,IF(H1693&lt;=RFM_Method!$C$23,4,IF(H1693&lt;=RFM_Method!$C$24,3,IF(H1693&lt;=RFM_Method!$C$25,2,1)))))</f>
        <v>2</v>
      </c>
      <c r="L1693" s="38">
        <f>IF(I1693=0,0,IF(I1693&gt;=RFM_Method!$E$22,5,IF(I1693&gt;=RFM_Method!$E$23,4,IF(I1693&gt;=RFM_Method!$E$24,3,IF(I1693&gt;=RFM_Method!$E$25,2,1)))))</f>
        <v>1</v>
      </c>
      <c r="M1693" s="38">
        <f>IF(I1693=0,0,IF(J1693&gt;=RFM_Method!$D$25,5,IF(J1693&gt;=RFM_Method!$D$24,4,IF(J1693&gt;=RFM_Method!$D$23,3,IF(J1693&gt;=RFM_Method!$D$22,2,1)))))</f>
        <v>1</v>
      </c>
      <c r="N1693" s="38" t="str">
        <f t="shared" si="78"/>
        <v>211</v>
      </c>
      <c r="O1693" s="38">
        <f t="shared" si="79"/>
        <v>4</v>
      </c>
      <c r="P1693" s="38">
        <f t="shared" si="80"/>
        <v>1</v>
      </c>
      <c r="Q1693" s="12" t="str">
        <f>IF(I1693=0,"Never Recharged",INDEX(RFM_Method!$C$32:$G$36,6-K1693,P1693))</f>
        <v>Hibernating</v>
      </c>
      <c r="R1693" s="39">
        <f>SUMIFS(Raw_DataUsage!$D$2:$D$5001,Raw_DataUsage!$B$2:$B$5001,A1693)/1024</f>
        <v>0.17724609375</v>
      </c>
      <c r="S1693" s="40">
        <f>SUMIFS(Raw_Calls!$D$2:$D$5001,Raw_Calls!$B$2:$B$5001,A1693)/60</f>
        <v>95.283333333333331</v>
      </c>
      <c r="T1693" s="38" t="str">
        <f>IF(COUNTIFS(Raw_Subscriptions!$B$2:$B$3001,A1693,Raw_Subscriptions!$F$2:$F$3001,"Active")&gt;0,"Yes","No")</f>
        <v>No</v>
      </c>
    </row>
    <row r="1694" spans="1:20" x14ac:dyDescent="0.3">
      <c r="A1694" s="13" t="str">
        <f>Raw_Customers!A1691</f>
        <v>C001690</v>
      </c>
      <c r="B1694" s="13" t="str">
        <f>Raw_Customers!B1691</f>
        <v>Vikram Singh</v>
      </c>
      <c r="C1694" s="13" t="str">
        <f>Raw_Customers!E1691</f>
        <v>Delhi</v>
      </c>
      <c r="D1694" s="13" t="str">
        <f>Raw_Customers!F1691</f>
        <v>Karnataka</v>
      </c>
      <c r="E1694" s="13" t="str">
        <f>Raw_Customers!H1691</f>
        <v>Active</v>
      </c>
      <c r="F1694" s="35">
        <f>Raw_Customers!G1691</f>
        <v>45788</v>
      </c>
      <c r="G1694" s="36">
        <f>IF(I1694=0,"",INT(_xlfn.MAXIFS(Raw_Recharges!$D$2:$D$3001,Raw_Recharges!$B$2:$B$3001,A1694)))</f>
        <v>45834</v>
      </c>
      <c r="H1694" s="12">
        <f>IF(I1694=0,"",RFM_Method!$C$5-G1694)</f>
        <v>220</v>
      </c>
      <c r="I1694" s="12">
        <f>COUNTIFS(Raw_Recharges!$B$2:$B$3001,A1694)</f>
        <v>2</v>
      </c>
      <c r="J1694" s="37">
        <f>IF(I1694=0,"",SUMIFS(Raw_Recharges!$E$2:$E$3001,Raw_Recharges!$B$2:$B$3001,A1694))</f>
        <v>3665</v>
      </c>
      <c r="K1694" s="38">
        <f>IF(I1694=0,0,IF(H1694&lt;=RFM_Method!$C$22,5,IF(H1694&lt;=RFM_Method!$C$23,4,IF(H1694&lt;=RFM_Method!$C$24,3,IF(H1694&lt;=RFM_Method!$C$25,2,1)))))</f>
        <v>2</v>
      </c>
      <c r="L1694" s="38">
        <f>IF(I1694=0,0,IF(I1694&gt;=RFM_Method!$E$22,5,IF(I1694&gt;=RFM_Method!$E$23,4,IF(I1694&gt;=RFM_Method!$E$24,3,IF(I1694&gt;=RFM_Method!$E$25,2,1)))))</f>
        <v>2</v>
      </c>
      <c r="M1694" s="38">
        <f>IF(I1694=0,0,IF(J1694&gt;=RFM_Method!$D$25,5,IF(J1694&gt;=RFM_Method!$D$24,4,IF(J1694&gt;=RFM_Method!$D$23,3,IF(J1694&gt;=RFM_Method!$D$22,2,1)))))</f>
        <v>5</v>
      </c>
      <c r="N1694" s="38" t="str">
        <f t="shared" si="78"/>
        <v>225</v>
      </c>
      <c r="O1694" s="38">
        <f t="shared" si="79"/>
        <v>9</v>
      </c>
      <c r="P1694" s="38">
        <f t="shared" si="80"/>
        <v>4</v>
      </c>
      <c r="Q1694" s="12" t="str">
        <f>IF(I1694=0,"Never Recharged",INDEX(RFM_Method!$C$32:$G$36,6-K1694,P1694))</f>
        <v>At Risk</v>
      </c>
      <c r="R1694" s="39">
        <f>SUMIFS(Raw_DataUsage!$D$2:$D$5001,Raw_DataUsage!$B$2:$B$5001,A1694)/1024</f>
        <v>1.1619921875000001</v>
      </c>
      <c r="S1694" s="40">
        <f>SUMIFS(Raw_Calls!$D$2:$D$5001,Raw_Calls!$B$2:$B$5001,A1694)/60</f>
        <v>84.2</v>
      </c>
      <c r="T1694" s="38" t="str">
        <f>IF(COUNTIFS(Raw_Subscriptions!$B$2:$B$3001,A1694,Raw_Subscriptions!$F$2:$F$3001,"Active")&gt;0,"Yes","No")</f>
        <v>Yes</v>
      </c>
    </row>
    <row r="1695" spans="1:20" x14ac:dyDescent="0.3">
      <c r="A1695" s="13" t="str">
        <f>Raw_Customers!A1692</f>
        <v>C001691</v>
      </c>
      <c r="B1695" s="13" t="str">
        <f>Raw_Customers!B1692</f>
        <v>Priya Patel</v>
      </c>
      <c r="C1695" s="13" t="str">
        <f>Raw_Customers!E1692</f>
        <v>Chennai</v>
      </c>
      <c r="D1695" s="13" t="str">
        <f>Raw_Customers!F1692</f>
        <v>Telangana</v>
      </c>
      <c r="E1695" s="13" t="str">
        <f>Raw_Customers!H1692</f>
        <v>Active</v>
      </c>
      <c r="F1695" s="35">
        <f>Raw_Customers!G1692</f>
        <v>44608</v>
      </c>
      <c r="G1695" s="36">
        <f>IF(I1695=0,"",INT(_xlfn.MAXIFS(Raw_Recharges!$D$2:$D$3001,Raw_Recharges!$B$2:$B$3001,A1695)))</f>
        <v>45979</v>
      </c>
      <c r="H1695" s="12">
        <f>IF(I1695=0,"",RFM_Method!$C$5-G1695)</f>
        <v>75</v>
      </c>
      <c r="I1695" s="12">
        <f>COUNTIFS(Raw_Recharges!$B$2:$B$3001,A1695)</f>
        <v>1</v>
      </c>
      <c r="J1695" s="37">
        <f>IF(I1695=0,"",SUMIFS(Raw_Recharges!$E$2:$E$3001,Raw_Recharges!$B$2:$B$3001,A1695))</f>
        <v>2999</v>
      </c>
      <c r="K1695" s="38">
        <f>IF(I1695=0,0,IF(H1695&lt;=RFM_Method!$C$22,5,IF(H1695&lt;=RFM_Method!$C$23,4,IF(H1695&lt;=RFM_Method!$C$24,3,IF(H1695&lt;=RFM_Method!$C$25,2,1)))))</f>
        <v>4</v>
      </c>
      <c r="L1695" s="38">
        <f>IF(I1695=0,0,IF(I1695&gt;=RFM_Method!$E$22,5,IF(I1695&gt;=RFM_Method!$E$23,4,IF(I1695&gt;=RFM_Method!$E$24,3,IF(I1695&gt;=RFM_Method!$E$25,2,1)))))</f>
        <v>1</v>
      </c>
      <c r="M1695" s="38">
        <f>IF(I1695=0,0,IF(J1695&gt;=RFM_Method!$D$25,5,IF(J1695&gt;=RFM_Method!$D$24,4,IF(J1695&gt;=RFM_Method!$D$23,3,IF(J1695&gt;=RFM_Method!$D$22,2,1)))))</f>
        <v>5</v>
      </c>
      <c r="N1695" s="38" t="str">
        <f t="shared" si="78"/>
        <v>415</v>
      </c>
      <c r="O1695" s="38">
        <f t="shared" si="79"/>
        <v>10</v>
      </c>
      <c r="P1695" s="38">
        <f t="shared" si="80"/>
        <v>3</v>
      </c>
      <c r="Q1695" s="12" t="str">
        <f>IF(I1695=0,"Never Recharged",INDEX(RFM_Method!$C$32:$G$36,6-K1695,P1695))</f>
        <v>Potential Loyalist</v>
      </c>
      <c r="R1695" s="39">
        <f>SUMIFS(Raw_DataUsage!$D$2:$D$5001,Raw_DataUsage!$B$2:$B$5001,A1695)/1024</f>
        <v>8.2899511718749999</v>
      </c>
      <c r="S1695" s="40">
        <f>SUMIFS(Raw_Calls!$D$2:$D$5001,Raw_Calls!$B$2:$B$5001,A1695)/60</f>
        <v>33.450000000000003</v>
      </c>
      <c r="T1695" s="38" t="str">
        <f>IF(COUNTIFS(Raw_Subscriptions!$B$2:$B$3001,A1695,Raw_Subscriptions!$F$2:$F$3001,"Active")&gt;0,"Yes","No")</f>
        <v>No</v>
      </c>
    </row>
    <row r="1696" spans="1:20" x14ac:dyDescent="0.3">
      <c r="A1696" s="13" t="str">
        <f>Raw_Customers!A1693</f>
        <v>C001692</v>
      </c>
      <c r="B1696" s="13" t="str">
        <f>Raw_Customers!B1693</f>
        <v>Simran Khan</v>
      </c>
      <c r="C1696" s="13" t="str">
        <f>Raw_Customers!E1693</f>
        <v>Mumbai</v>
      </c>
      <c r="D1696" s="13" t="str">
        <f>Raw_Customers!F1693</f>
        <v>Telangana</v>
      </c>
      <c r="E1696" s="13" t="str">
        <f>Raw_Customers!H1693</f>
        <v>Active</v>
      </c>
      <c r="F1696" s="35">
        <f>Raw_Customers!G1693</f>
        <v>44613</v>
      </c>
      <c r="G1696" s="36">
        <f>IF(I1696=0,"",INT(_xlfn.MAXIFS(Raw_Recharges!$D$2:$D$3001,Raw_Recharges!$B$2:$B$3001,A1696)))</f>
        <v>46045</v>
      </c>
      <c r="H1696" s="12">
        <f>IF(I1696=0,"",RFM_Method!$C$5-G1696)</f>
        <v>9</v>
      </c>
      <c r="I1696" s="12">
        <f>COUNTIFS(Raw_Recharges!$B$2:$B$3001,A1696)</f>
        <v>2</v>
      </c>
      <c r="J1696" s="37">
        <f>IF(I1696=0,"",SUMIFS(Raw_Recharges!$E$2:$E$3001,Raw_Recharges!$B$2:$B$3001,A1696))</f>
        <v>647</v>
      </c>
      <c r="K1696" s="38">
        <f>IF(I1696=0,0,IF(H1696&lt;=RFM_Method!$C$22,5,IF(H1696&lt;=RFM_Method!$C$23,4,IF(H1696&lt;=RFM_Method!$C$24,3,IF(H1696&lt;=RFM_Method!$C$25,2,1)))))</f>
        <v>5</v>
      </c>
      <c r="L1696" s="38">
        <f>IF(I1696=0,0,IF(I1696&gt;=RFM_Method!$E$22,5,IF(I1696&gt;=RFM_Method!$E$23,4,IF(I1696&gt;=RFM_Method!$E$24,3,IF(I1696&gt;=RFM_Method!$E$25,2,1)))))</f>
        <v>2</v>
      </c>
      <c r="M1696" s="38">
        <f>IF(I1696=0,0,IF(J1696&gt;=RFM_Method!$D$25,5,IF(J1696&gt;=RFM_Method!$D$24,4,IF(J1696&gt;=RFM_Method!$D$23,3,IF(J1696&gt;=RFM_Method!$D$22,2,1)))))</f>
        <v>2</v>
      </c>
      <c r="N1696" s="38" t="str">
        <f t="shared" si="78"/>
        <v>522</v>
      </c>
      <c r="O1696" s="38">
        <f t="shared" si="79"/>
        <v>9</v>
      </c>
      <c r="P1696" s="38">
        <f t="shared" si="80"/>
        <v>2</v>
      </c>
      <c r="Q1696" s="12" t="str">
        <f>IF(I1696=0,"Never Recharged",INDEX(RFM_Method!$C$32:$G$36,6-K1696,P1696))</f>
        <v>Promising</v>
      </c>
      <c r="R1696" s="39">
        <f>SUMIFS(Raw_DataUsage!$D$2:$D$5001,Raw_DataUsage!$B$2:$B$5001,A1696)/1024</f>
        <v>1.9190527343750001</v>
      </c>
      <c r="S1696" s="40">
        <f>SUMIFS(Raw_Calls!$D$2:$D$5001,Raw_Calls!$B$2:$B$5001,A1696)/60</f>
        <v>64.7</v>
      </c>
      <c r="T1696" s="38" t="str">
        <f>IF(COUNTIFS(Raw_Subscriptions!$B$2:$B$3001,A1696,Raw_Subscriptions!$F$2:$F$3001,"Active")&gt;0,"Yes","No")</f>
        <v>Yes</v>
      </c>
    </row>
    <row r="1697" spans="1:20" x14ac:dyDescent="0.3">
      <c r="A1697" s="13" t="str">
        <f>Raw_Customers!A1694</f>
        <v>C001693</v>
      </c>
      <c r="B1697" s="13" t="str">
        <f>Raw_Customers!B1694</f>
        <v>Neha Kumar</v>
      </c>
      <c r="C1697" s="13" t="str">
        <f>Raw_Customers!E1694</f>
        <v>Chennai</v>
      </c>
      <c r="D1697" s="13" t="str">
        <f>Raw_Customers!F1694</f>
        <v>Maharashtra</v>
      </c>
      <c r="E1697" s="13" t="str">
        <f>Raw_Customers!H1694</f>
        <v>Active</v>
      </c>
      <c r="F1697" s="35">
        <f>Raw_Customers!G1694</f>
        <v>45525</v>
      </c>
      <c r="G1697" s="36">
        <f>IF(I1697=0,"",INT(_xlfn.MAXIFS(Raw_Recharges!$D$2:$D$3001,Raw_Recharges!$B$2:$B$3001,A1697)))</f>
        <v>45967</v>
      </c>
      <c r="H1697" s="12">
        <f>IF(I1697=0,"",RFM_Method!$C$5-G1697)</f>
        <v>87</v>
      </c>
      <c r="I1697" s="12">
        <f>COUNTIFS(Raw_Recharges!$B$2:$B$3001,A1697)</f>
        <v>3</v>
      </c>
      <c r="J1697" s="37">
        <f>IF(I1697=0,"",SUMIFS(Raw_Recharges!$E$2:$E$3001,Raw_Recharges!$B$2:$B$3001,A1697))</f>
        <v>927</v>
      </c>
      <c r="K1697" s="38">
        <f>IF(I1697=0,0,IF(H1697&lt;=RFM_Method!$C$22,5,IF(H1697&lt;=RFM_Method!$C$23,4,IF(H1697&lt;=RFM_Method!$C$24,3,IF(H1697&lt;=RFM_Method!$C$25,2,1)))))</f>
        <v>3</v>
      </c>
      <c r="L1697" s="38">
        <f>IF(I1697=0,0,IF(I1697&gt;=RFM_Method!$E$22,5,IF(I1697&gt;=RFM_Method!$E$23,4,IF(I1697&gt;=RFM_Method!$E$24,3,IF(I1697&gt;=RFM_Method!$E$25,2,1)))))</f>
        <v>3</v>
      </c>
      <c r="M1697" s="38">
        <f>IF(I1697=0,0,IF(J1697&gt;=RFM_Method!$D$25,5,IF(J1697&gt;=RFM_Method!$D$24,4,IF(J1697&gt;=RFM_Method!$D$23,3,IF(J1697&gt;=RFM_Method!$D$22,2,1)))))</f>
        <v>3</v>
      </c>
      <c r="N1697" s="38" t="str">
        <f t="shared" si="78"/>
        <v>333</v>
      </c>
      <c r="O1697" s="38">
        <f t="shared" si="79"/>
        <v>9</v>
      </c>
      <c r="P1697" s="38">
        <f t="shared" si="80"/>
        <v>3</v>
      </c>
      <c r="Q1697" s="12" t="str">
        <f>IF(I1697=0,"Never Recharged",INDEX(RFM_Method!$C$32:$G$36,6-K1697,P1697))</f>
        <v>Need Attention</v>
      </c>
      <c r="R1697" s="39">
        <f>SUMIFS(Raw_DataUsage!$D$2:$D$5001,Raw_DataUsage!$B$2:$B$5001,A1697)/1024</f>
        <v>2.3035937500000001</v>
      </c>
      <c r="S1697" s="40">
        <f>SUMIFS(Raw_Calls!$D$2:$D$5001,Raw_Calls!$B$2:$B$5001,A1697)/60</f>
        <v>9.8000000000000007</v>
      </c>
      <c r="T1697" s="38" t="str">
        <f>IF(COUNTIFS(Raw_Subscriptions!$B$2:$B$3001,A1697,Raw_Subscriptions!$F$2:$F$3001,"Active")&gt;0,"Yes","No")</f>
        <v>No</v>
      </c>
    </row>
    <row r="1698" spans="1:20" x14ac:dyDescent="0.3">
      <c r="A1698" s="13" t="str">
        <f>Raw_Customers!A1695</f>
        <v>C001694</v>
      </c>
      <c r="B1698" s="13" t="str">
        <f>Raw_Customers!B1695</f>
        <v>Priya Mishra</v>
      </c>
      <c r="C1698" s="13" t="str">
        <f>Raw_Customers!E1695</f>
        <v>Mumbai</v>
      </c>
      <c r="D1698" s="13" t="str">
        <f>Raw_Customers!F1695</f>
        <v>Telangana</v>
      </c>
      <c r="E1698" s="13" t="str">
        <f>Raw_Customers!H1695</f>
        <v>Active</v>
      </c>
      <c r="F1698" s="35">
        <f>Raw_Customers!G1695</f>
        <v>44976</v>
      </c>
      <c r="G1698" s="36">
        <f>IF(I1698=0,"",INT(_xlfn.MAXIFS(Raw_Recharges!$D$2:$D$3001,Raw_Recharges!$B$2:$B$3001,A1698)))</f>
        <v>45825</v>
      </c>
      <c r="H1698" s="12">
        <f>IF(I1698=0,"",RFM_Method!$C$5-G1698)</f>
        <v>229</v>
      </c>
      <c r="I1698" s="12">
        <f>COUNTIFS(Raw_Recharges!$B$2:$B$3001,A1698)</f>
        <v>2</v>
      </c>
      <c r="J1698" s="37">
        <f>IF(I1698=0,"",SUMIFS(Raw_Recharges!$E$2:$E$3001,Raw_Recharges!$B$2:$B$3001,A1698))</f>
        <v>778</v>
      </c>
      <c r="K1698" s="38">
        <f>IF(I1698=0,0,IF(H1698&lt;=RFM_Method!$C$22,5,IF(H1698&lt;=RFM_Method!$C$23,4,IF(H1698&lt;=RFM_Method!$C$24,3,IF(H1698&lt;=RFM_Method!$C$25,2,1)))))</f>
        <v>2</v>
      </c>
      <c r="L1698" s="38">
        <f>IF(I1698=0,0,IF(I1698&gt;=RFM_Method!$E$22,5,IF(I1698&gt;=RFM_Method!$E$23,4,IF(I1698&gt;=RFM_Method!$E$24,3,IF(I1698&gt;=RFM_Method!$E$25,2,1)))))</f>
        <v>2</v>
      </c>
      <c r="M1698" s="38">
        <f>IF(I1698=0,0,IF(J1698&gt;=RFM_Method!$D$25,5,IF(J1698&gt;=RFM_Method!$D$24,4,IF(J1698&gt;=RFM_Method!$D$23,3,IF(J1698&gt;=RFM_Method!$D$22,2,1)))))</f>
        <v>3</v>
      </c>
      <c r="N1698" s="38" t="str">
        <f t="shared" si="78"/>
        <v>223</v>
      </c>
      <c r="O1698" s="38">
        <f t="shared" si="79"/>
        <v>7</v>
      </c>
      <c r="P1698" s="38">
        <f t="shared" si="80"/>
        <v>3</v>
      </c>
      <c r="Q1698" s="12" t="str">
        <f>IF(I1698=0,"Never Recharged",INDEX(RFM_Method!$C$32:$G$36,6-K1698,P1698))</f>
        <v>At Risk</v>
      </c>
      <c r="R1698" s="39">
        <f>SUMIFS(Raw_DataUsage!$D$2:$D$5001,Raw_DataUsage!$B$2:$B$5001,A1698)/1024</f>
        <v>7.9887499999999996</v>
      </c>
      <c r="S1698" s="40">
        <f>SUMIFS(Raw_Calls!$D$2:$D$5001,Raw_Calls!$B$2:$B$5001,A1698)/60</f>
        <v>92.4</v>
      </c>
      <c r="T1698" s="38" t="str">
        <f>IF(COUNTIFS(Raw_Subscriptions!$B$2:$B$3001,A1698,Raw_Subscriptions!$F$2:$F$3001,"Active")&gt;0,"Yes","No")</f>
        <v>Yes</v>
      </c>
    </row>
    <row r="1699" spans="1:20" x14ac:dyDescent="0.3">
      <c r="A1699" s="13" t="str">
        <f>Raw_Customers!A1696</f>
        <v>C001695</v>
      </c>
      <c r="B1699" s="13" t="str">
        <f>Raw_Customers!B1696</f>
        <v>Vikram Reddy</v>
      </c>
      <c r="C1699" s="13" t="str">
        <f>Raw_Customers!E1696</f>
        <v>Mumbai</v>
      </c>
      <c r="D1699" s="13" t="str">
        <f>Raw_Customers!F1696</f>
        <v>Tamil Nadu</v>
      </c>
      <c r="E1699" s="13" t="str">
        <f>Raw_Customers!H1696</f>
        <v>Active</v>
      </c>
      <c r="F1699" s="35">
        <f>Raw_Customers!G1696</f>
        <v>44438</v>
      </c>
      <c r="G1699" s="36">
        <f>IF(I1699=0,"",INT(_xlfn.MAXIFS(Raw_Recharges!$D$2:$D$3001,Raw_Recharges!$B$2:$B$3001,A1699)))</f>
        <v>45972</v>
      </c>
      <c r="H1699" s="12">
        <f>IF(I1699=0,"",RFM_Method!$C$5-G1699)</f>
        <v>82</v>
      </c>
      <c r="I1699" s="12">
        <f>COUNTIFS(Raw_Recharges!$B$2:$B$3001,A1699)</f>
        <v>4</v>
      </c>
      <c r="J1699" s="37">
        <f>IF(I1699=0,"",SUMIFS(Raw_Recharges!$E$2:$E$3001,Raw_Recharges!$B$2:$B$3001,A1699))</f>
        <v>1923</v>
      </c>
      <c r="K1699" s="38">
        <f>IF(I1699=0,0,IF(H1699&lt;=RFM_Method!$C$22,5,IF(H1699&lt;=RFM_Method!$C$23,4,IF(H1699&lt;=RFM_Method!$C$24,3,IF(H1699&lt;=RFM_Method!$C$25,2,1)))))</f>
        <v>4</v>
      </c>
      <c r="L1699" s="38">
        <f>IF(I1699=0,0,IF(I1699&gt;=RFM_Method!$E$22,5,IF(I1699&gt;=RFM_Method!$E$23,4,IF(I1699&gt;=RFM_Method!$E$24,3,IF(I1699&gt;=RFM_Method!$E$25,2,1)))))</f>
        <v>4</v>
      </c>
      <c r="M1699" s="38">
        <f>IF(I1699=0,0,IF(J1699&gt;=RFM_Method!$D$25,5,IF(J1699&gt;=RFM_Method!$D$24,4,IF(J1699&gt;=RFM_Method!$D$23,3,IF(J1699&gt;=RFM_Method!$D$22,2,1)))))</f>
        <v>4</v>
      </c>
      <c r="N1699" s="38" t="str">
        <f t="shared" si="78"/>
        <v>444</v>
      </c>
      <c r="O1699" s="38">
        <f t="shared" si="79"/>
        <v>12</v>
      </c>
      <c r="P1699" s="38">
        <f t="shared" si="80"/>
        <v>4</v>
      </c>
      <c r="Q1699" s="12" t="str">
        <f>IF(I1699=0,"Never Recharged",INDEX(RFM_Method!$C$32:$G$36,6-K1699,P1699))</f>
        <v>Loyal Customers</v>
      </c>
      <c r="R1699" s="39">
        <f>SUMIFS(Raw_DataUsage!$D$2:$D$5001,Raw_DataUsage!$B$2:$B$5001,A1699)/1024</f>
        <v>1.67654296875</v>
      </c>
      <c r="S1699" s="40">
        <f>SUMIFS(Raw_Calls!$D$2:$D$5001,Raw_Calls!$B$2:$B$5001,A1699)/60</f>
        <v>30.8</v>
      </c>
      <c r="T1699" s="38" t="str">
        <f>IF(COUNTIFS(Raw_Subscriptions!$B$2:$B$3001,A1699,Raw_Subscriptions!$F$2:$F$3001,"Active")&gt;0,"Yes","No")</f>
        <v>Yes</v>
      </c>
    </row>
    <row r="1700" spans="1:20" x14ac:dyDescent="0.3">
      <c r="A1700" s="13" t="str">
        <f>Raw_Customers!A1697</f>
        <v>C001696</v>
      </c>
      <c r="B1700" s="13" t="str">
        <f>Raw_Customers!B1697</f>
        <v>Neha Sharma</v>
      </c>
      <c r="C1700" s="13" t="str">
        <f>Raw_Customers!E1697</f>
        <v>Bangalore</v>
      </c>
      <c r="D1700" s="13" t="str">
        <f>Raw_Customers!F1697</f>
        <v>UP East</v>
      </c>
      <c r="E1700" s="13" t="str">
        <f>Raw_Customers!H1697</f>
        <v>Inactive</v>
      </c>
      <c r="F1700" s="35">
        <f>Raw_Customers!G1697</f>
        <v>45655</v>
      </c>
      <c r="G1700" s="36">
        <f>IF(I1700=0,"",INT(_xlfn.MAXIFS(Raw_Recharges!$D$2:$D$3001,Raw_Recharges!$B$2:$B$3001,A1700)))</f>
        <v>46017</v>
      </c>
      <c r="H1700" s="12">
        <f>IF(I1700=0,"",RFM_Method!$C$5-G1700)</f>
        <v>37</v>
      </c>
      <c r="I1700" s="12">
        <f>COUNTIFS(Raw_Recharges!$B$2:$B$3001,A1700)</f>
        <v>2</v>
      </c>
      <c r="J1700" s="37">
        <f>IF(I1700=0,"",SUMIFS(Raw_Recharges!$E$2:$E$3001,Raw_Recharges!$B$2:$B$3001,A1700))</f>
        <v>3298</v>
      </c>
      <c r="K1700" s="38">
        <f>IF(I1700=0,0,IF(H1700&lt;=RFM_Method!$C$22,5,IF(H1700&lt;=RFM_Method!$C$23,4,IF(H1700&lt;=RFM_Method!$C$24,3,IF(H1700&lt;=RFM_Method!$C$25,2,1)))))</f>
        <v>5</v>
      </c>
      <c r="L1700" s="38">
        <f>IF(I1700=0,0,IF(I1700&gt;=RFM_Method!$E$22,5,IF(I1700&gt;=RFM_Method!$E$23,4,IF(I1700&gt;=RFM_Method!$E$24,3,IF(I1700&gt;=RFM_Method!$E$25,2,1)))))</f>
        <v>2</v>
      </c>
      <c r="M1700" s="38">
        <f>IF(I1700=0,0,IF(J1700&gt;=RFM_Method!$D$25,5,IF(J1700&gt;=RFM_Method!$D$24,4,IF(J1700&gt;=RFM_Method!$D$23,3,IF(J1700&gt;=RFM_Method!$D$22,2,1)))))</f>
        <v>5</v>
      </c>
      <c r="N1700" s="38" t="str">
        <f t="shared" si="78"/>
        <v>525</v>
      </c>
      <c r="O1700" s="38">
        <f t="shared" si="79"/>
        <v>12</v>
      </c>
      <c r="P1700" s="38">
        <f t="shared" si="80"/>
        <v>4</v>
      </c>
      <c r="Q1700" s="12" t="str">
        <f>IF(I1700=0,"Never Recharged",INDEX(RFM_Method!$C$32:$G$36,6-K1700,P1700))</f>
        <v>Loyal Customers</v>
      </c>
      <c r="R1700" s="39">
        <f>SUMIFS(Raw_DataUsage!$D$2:$D$5001,Raw_DataUsage!$B$2:$B$5001,A1700)/1024</f>
        <v>3.155234375</v>
      </c>
      <c r="S1700" s="40">
        <f>SUMIFS(Raw_Calls!$D$2:$D$5001,Raw_Calls!$B$2:$B$5001,A1700)/60</f>
        <v>26.316666666666666</v>
      </c>
      <c r="T1700" s="38" t="str">
        <f>IF(COUNTIFS(Raw_Subscriptions!$B$2:$B$3001,A1700,Raw_Subscriptions!$F$2:$F$3001,"Active")&gt;0,"Yes","No")</f>
        <v>Yes</v>
      </c>
    </row>
    <row r="1701" spans="1:20" x14ac:dyDescent="0.3">
      <c r="A1701" s="13" t="str">
        <f>Raw_Customers!A1698</f>
        <v>C001697</v>
      </c>
      <c r="B1701" s="13" t="str">
        <f>Raw_Customers!B1698</f>
        <v>Priya Singh</v>
      </c>
      <c r="C1701" s="13" t="str">
        <f>Raw_Customers!E1698</f>
        <v>Delhi</v>
      </c>
      <c r="D1701" s="13" t="str">
        <f>Raw_Customers!F1698</f>
        <v>Andhra Pradesh</v>
      </c>
      <c r="E1701" s="13" t="str">
        <f>Raw_Customers!H1698</f>
        <v>Active</v>
      </c>
      <c r="F1701" s="35">
        <f>Raw_Customers!G1698</f>
        <v>45276</v>
      </c>
      <c r="G1701" s="36">
        <f>IF(I1701=0,"",INT(_xlfn.MAXIFS(Raw_Recharges!$D$2:$D$3001,Raw_Recharges!$B$2:$B$3001,A1701)))</f>
        <v>45864</v>
      </c>
      <c r="H1701" s="12">
        <f>IF(I1701=0,"",RFM_Method!$C$5-G1701)</f>
        <v>190</v>
      </c>
      <c r="I1701" s="12">
        <f>COUNTIFS(Raw_Recharges!$B$2:$B$3001,A1701)</f>
        <v>2</v>
      </c>
      <c r="J1701" s="37">
        <f>IF(I1701=0,"",SUMIFS(Raw_Recharges!$E$2:$E$3001,Raw_Recharges!$B$2:$B$3001,A1701))</f>
        <v>398</v>
      </c>
      <c r="K1701" s="38">
        <f>IF(I1701=0,0,IF(H1701&lt;=RFM_Method!$C$22,5,IF(H1701&lt;=RFM_Method!$C$23,4,IF(H1701&lt;=RFM_Method!$C$24,3,IF(H1701&lt;=RFM_Method!$C$25,2,1)))))</f>
        <v>2</v>
      </c>
      <c r="L1701" s="38">
        <f>IF(I1701=0,0,IF(I1701&gt;=RFM_Method!$E$22,5,IF(I1701&gt;=RFM_Method!$E$23,4,IF(I1701&gt;=RFM_Method!$E$24,3,IF(I1701&gt;=RFM_Method!$E$25,2,1)))))</f>
        <v>2</v>
      </c>
      <c r="M1701" s="38">
        <f>IF(I1701=0,0,IF(J1701&gt;=RFM_Method!$D$25,5,IF(J1701&gt;=RFM_Method!$D$24,4,IF(J1701&gt;=RFM_Method!$D$23,3,IF(J1701&gt;=RFM_Method!$D$22,2,1)))))</f>
        <v>2</v>
      </c>
      <c r="N1701" s="38" t="str">
        <f t="shared" si="78"/>
        <v>222</v>
      </c>
      <c r="O1701" s="38">
        <f t="shared" si="79"/>
        <v>6</v>
      </c>
      <c r="P1701" s="38">
        <f t="shared" si="80"/>
        <v>2</v>
      </c>
      <c r="Q1701" s="12" t="str">
        <f>IF(I1701=0,"Never Recharged",INDEX(RFM_Method!$C$32:$G$36,6-K1701,P1701))</f>
        <v>About to Sleep</v>
      </c>
      <c r="R1701" s="39">
        <f>SUMIFS(Raw_DataUsage!$D$2:$D$5001,Raw_DataUsage!$B$2:$B$5001,A1701)/1024</f>
        <v>5.2420996093749999</v>
      </c>
      <c r="S1701" s="40">
        <f>SUMIFS(Raw_Calls!$D$2:$D$5001,Raw_Calls!$B$2:$B$5001,A1701)/60</f>
        <v>70.63333333333334</v>
      </c>
      <c r="T1701" s="38" t="str">
        <f>IF(COUNTIFS(Raw_Subscriptions!$B$2:$B$3001,A1701,Raw_Subscriptions!$F$2:$F$3001,"Active")&gt;0,"Yes","No")</f>
        <v>Yes</v>
      </c>
    </row>
    <row r="1702" spans="1:20" x14ac:dyDescent="0.3">
      <c r="A1702" s="13" t="str">
        <f>Raw_Customers!A1699</f>
        <v>C001698</v>
      </c>
      <c r="B1702" s="13" t="str">
        <f>Raw_Customers!B1699</f>
        <v>Rahul Singh</v>
      </c>
      <c r="C1702" s="13" t="str">
        <f>Raw_Customers!E1699</f>
        <v>Chennai</v>
      </c>
      <c r="D1702" s="13" t="str">
        <f>Raw_Customers!F1699</f>
        <v>UP East</v>
      </c>
      <c r="E1702" s="13" t="str">
        <f>Raw_Customers!H1699</f>
        <v>Active</v>
      </c>
      <c r="F1702" s="35">
        <f>Raw_Customers!G1699</f>
        <v>44087</v>
      </c>
      <c r="G1702" s="36">
        <f>IF(I1702=0,"",INT(_xlfn.MAXIFS(Raw_Recharges!$D$2:$D$3001,Raw_Recharges!$B$2:$B$3001,A1702)))</f>
        <v>46002</v>
      </c>
      <c r="H1702" s="12">
        <f>IF(I1702=0,"",RFM_Method!$C$5-G1702)</f>
        <v>52</v>
      </c>
      <c r="I1702" s="12">
        <f>COUNTIFS(Raw_Recharges!$B$2:$B$3001,A1702)</f>
        <v>3</v>
      </c>
      <c r="J1702" s="37">
        <f>IF(I1702=0,"",SUMIFS(Raw_Recharges!$E$2:$E$3001,Raw_Recharges!$B$2:$B$3001,A1702))</f>
        <v>4164</v>
      </c>
      <c r="K1702" s="38">
        <f>IF(I1702=0,0,IF(H1702&lt;=RFM_Method!$C$22,5,IF(H1702&lt;=RFM_Method!$C$23,4,IF(H1702&lt;=RFM_Method!$C$24,3,IF(H1702&lt;=RFM_Method!$C$25,2,1)))))</f>
        <v>4</v>
      </c>
      <c r="L1702" s="38">
        <f>IF(I1702=0,0,IF(I1702&gt;=RFM_Method!$E$22,5,IF(I1702&gt;=RFM_Method!$E$23,4,IF(I1702&gt;=RFM_Method!$E$24,3,IF(I1702&gt;=RFM_Method!$E$25,2,1)))))</f>
        <v>3</v>
      </c>
      <c r="M1702" s="38">
        <f>IF(I1702=0,0,IF(J1702&gt;=RFM_Method!$D$25,5,IF(J1702&gt;=RFM_Method!$D$24,4,IF(J1702&gt;=RFM_Method!$D$23,3,IF(J1702&gt;=RFM_Method!$D$22,2,1)))))</f>
        <v>5</v>
      </c>
      <c r="N1702" s="38" t="str">
        <f t="shared" si="78"/>
        <v>435</v>
      </c>
      <c r="O1702" s="38">
        <f t="shared" si="79"/>
        <v>12</v>
      </c>
      <c r="P1702" s="38">
        <f t="shared" si="80"/>
        <v>4</v>
      </c>
      <c r="Q1702" s="12" t="str">
        <f>IF(I1702=0,"Never Recharged",INDEX(RFM_Method!$C$32:$G$36,6-K1702,P1702))</f>
        <v>Loyal Customers</v>
      </c>
      <c r="R1702" s="39">
        <f>SUMIFS(Raw_DataUsage!$D$2:$D$5001,Raw_DataUsage!$B$2:$B$5001,A1702)/1024</f>
        <v>0.48933593749999998</v>
      </c>
      <c r="S1702" s="40">
        <f>SUMIFS(Raw_Calls!$D$2:$D$5001,Raw_Calls!$B$2:$B$5001,A1702)/60</f>
        <v>115.65</v>
      </c>
      <c r="T1702" s="38" t="str">
        <f>IF(COUNTIFS(Raw_Subscriptions!$B$2:$B$3001,A1702,Raw_Subscriptions!$F$2:$F$3001,"Active")&gt;0,"Yes","No")</f>
        <v>Yes</v>
      </c>
    </row>
    <row r="1703" spans="1:20" x14ac:dyDescent="0.3">
      <c r="A1703" s="13" t="str">
        <f>Raw_Customers!A1700</f>
        <v>C001699</v>
      </c>
      <c r="B1703" s="13" t="str">
        <f>Raw_Customers!B1700</f>
        <v>Neha Khan</v>
      </c>
      <c r="C1703" s="13" t="str">
        <f>Raw_Customers!E1700</f>
        <v>Delhi</v>
      </c>
      <c r="D1703" s="13" t="str">
        <f>Raw_Customers!F1700</f>
        <v>Tamil Nadu</v>
      </c>
      <c r="E1703" s="13" t="str">
        <f>Raw_Customers!H1700</f>
        <v>Active</v>
      </c>
      <c r="F1703" s="35">
        <f>Raw_Customers!G1700</f>
        <v>44599</v>
      </c>
      <c r="G1703" s="36" t="str">
        <f>IF(I1703=0,"",INT(_xlfn.MAXIFS(Raw_Recharges!$D$2:$D$3001,Raw_Recharges!$B$2:$B$3001,A1703)))</f>
        <v/>
      </c>
      <c r="H1703" s="12" t="str">
        <f>IF(I1703=0,"",RFM_Method!$C$5-G1703)</f>
        <v/>
      </c>
      <c r="I1703" s="12">
        <f>COUNTIFS(Raw_Recharges!$B$2:$B$3001,A1703)</f>
        <v>0</v>
      </c>
      <c r="J1703" s="37" t="str">
        <f>IF(I1703=0,"",SUMIFS(Raw_Recharges!$E$2:$E$3001,Raw_Recharges!$B$2:$B$3001,A1703))</f>
        <v/>
      </c>
      <c r="K1703" s="38">
        <f>IF(I1703=0,0,IF(H1703&lt;=RFM_Method!$C$22,5,IF(H1703&lt;=RFM_Method!$C$23,4,IF(H1703&lt;=RFM_Method!$C$24,3,IF(H1703&lt;=RFM_Method!$C$25,2,1)))))</f>
        <v>0</v>
      </c>
      <c r="L1703" s="38">
        <f>IF(I1703=0,0,IF(I1703&gt;=RFM_Method!$E$22,5,IF(I1703&gt;=RFM_Method!$E$23,4,IF(I1703&gt;=RFM_Method!$E$24,3,IF(I1703&gt;=RFM_Method!$E$25,2,1)))))</f>
        <v>0</v>
      </c>
      <c r="M1703" s="38">
        <f>IF(I1703=0,0,IF(J1703&gt;=RFM_Method!$D$25,5,IF(J1703&gt;=RFM_Method!$D$24,4,IF(J1703&gt;=RFM_Method!$D$23,3,IF(J1703&gt;=RFM_Method!$D$22,2,1)))))</f>
        <v>0</v>
      </c>
      <c r="N1703" s="38" t="str">
        <f t="shared" si="78"/>
        <v>000</v>
      </c>
      <c r="O1703" s="38">
        <f t="shared" si="79"/>
        <v>0</v>
      </c>
      <c r="P1703" s="38">
        <f t="shared" si="80"/>
        <v>0</v>
      </c>
      <c r="Q1703" s="12" t="str">
        <f>IF(I1703=0,"Never Recharged",INDEX(RFM_Method!$C$32:$G$36,6-K1703,P1703))</f>
        <v>Never Recharged</v>
      </c>
      <c r="R1703" s="39">
        <f>SUMIFS(Raw_DataUsage!$D$2:$D$5001,Raw_DataUsage!$B$2:$B$5001,A1703)/1024</f>
        <v>4.5371191406250002</v>
      </c>
      <c r="S1703" s="40">
        <f>SUMIFS(Raw_Calls!$D$2:$D$5001,Raw_Calls!$B$2:$B$5001,A1703)/60</f>
        <v>46.483333333333334</v>
      </c>
      <c r="T1703" s="38" t="str">
        <f>IF(COUNTIFS(Raw_Subscriptions!$B$2:$B$3001,A1703,Raw_Subscriptions!$F$2:$F$3001,"Active")&gt;0,"Yes","No")</f>
        <v>No</v>
      </c>
    </row>
    <row r="1704" spans="1:20" x14ac:dyDescent="0.3">
      <c r="A1704" s="13" t="str">
        <f>Raw_Customers!A1701</f>
        <v>C001700</v>
      </c>
      <c r="B1704" s="13" t="str">
        <f>Raw_Customers!B1701</f>
        <v>Suresh Gupta</v>
      </c>
      <c r="C1704" s="13" t="str">
        <f>Raw_Customers!E1701</f>
        <v>Hyderabad</v>
      </c>
      <c r="D1704" s="13" t="str">
        <f>Raw_Customers!F1701</f>
        <v>Gujarat</v>
      </c>
      <c r="E1704" s="13" t="str">
        <f>Raw_Customers!H1701</f>
        <v>Active</v>
      </c>
      <c r="F1704" s="35">
        <f>Raw_Customers!G1701</f>
        <v>46047</v>
      </c>
      <c r="G1704" s="36">
        <f>IF(I1704=0,"",INT(_xlfn.MAXIFS(Raw_Recharges!$D$2:$D$3001,Raw_Recharges!$B$2:$B$3001,A1704)))</f>
        <v>46008</v>
      </c>
      <c r="H1704" s="12">
        <f>IF(I1704=0,"",RFM_Method!$C$5-G1704)</f>
        <v>46</v>
      </c>
      <c r="I1704" s="12">
        <f>COUNTIFS(Raw_Recharges!$B$2:$B$3001,A1704)</f>
        <v>2</v>
      </c>
      <c r="J1704" s="37">
        <f>IF(I1704=0,"",SUMIFS(Raw_Recharges!$E$2:$E$3001,Raw_Recharges!$B$2:$B$3001,A1704))</f>
        <v>3478</v>
      </c>
      <c r="K1704" s="38">
        <f>IF(I1704=0,0,IF(H1704&lt;=RFM_Method!$C$22,5,IF(H1704&lt;=RFM_Method!$C$23,4,IF(H1704&lt;=RFM_Method!$C$24,3,IF(H1704&lt;=RFM_Method!$C$25,2,1)))))</f>
        <v>4</v>
      </c>
      <c r="L1704" s="38">
        <f>IF(I1704=0,0,IF(I1704&gt;=RFM_Method!$E$22,5,IF(I1704&gt;=RFM_Method!$E$23,4,IF(I1704&gt;=RFM_Method!$E$24,3,IF(I1704&gt;=RFM_Method!$E$25,2,1)))))</f>
        <v>2</v>
      </c>
      <c r="M1704" s="38">
        <f>IF(I1704=0,0,IF(J1704&gt;=RFM_Method!$D$25,5,IF(J1704&gt;=RFM_Method!$D$24,4,IF(J1704&gt;=RFM_Method!$D$23,3,IF(J1704&gt;=RFM_Method!$D$22,2,1)))))</f>
        <v>5</v>
      </c>
      <c r="N1704" s="38" t="str">
        <f t="shared" si="78"/>
        <v>425</v>
      </c>
      <c r="O1704" s="38">
        <f t="shared" si="79"/>
        <v>11</v>
      </c>
      <c r="P1704" s="38">
        <f t="shared" si="80"/>
        <v>4</v>
      </c>
      <c r="Q1704" s="12" t="str">
        <f>IF(I1704=0,"Never Recharged",INDEX(RFM_Method!$C$32:$G$36,6-K1704,P1704))</f>
        <v>Loyal Customers</v>
      </c>
      <c r="R1704" s="39">
        <f>SUMIFS(Raw_DataUsage!$D$2:$D$5001,Raw_DataUsage!$B$2:$B$5001,A1704)/1024</f>
        <v>2.19283203125</v>
      </c>
      <c r="S1704" s="40">
        <f>SUMIFS(Raw_Calls!$D$2:$D$5001,Raw_Calls!$B$2:$B$5001,A1704)/60</f>
        <v>55.266666666666666</v>
      </c>
      <c r="T1704" s="38" t="str">
        <f>IF(COUNTIFS(Raw_Subscriptions!$B$2:$B$3001,A1704,Raw_Subscriptions!$F$2:$F$3001,"Active")&gt;0,"Yes","No")</f>
        <v>Yes</v>
      </c>
    </row>
    <row r="1705" spans="1:20" x14ac:dyDescent="0.3">
      <c r="A1705" s="13" t="str">
        <f>Raw_Customers!A1702</f>
        <v>C001701</v>
      </c>
      <c r="B1705" s="13" t="str">
        <f>Raw_Customers!B1702</f>
        <v>Neha Reddy</v>
      </c>
      <c r="C1705" s="13" t="str">
        <f>Raw_Customers!E1702</f>
        <v>Chennai</v>
      </c>
      <c r="D1705" s="13" t="str">
        <f>Raw_Customers!F1702</f>
        <v>UP East</v>
      </c>
      <c r="E1705" s="13" t="str">
        <f>Raw_Customers!H1702</f>
        <v>Inactive</v>
      </c>
      <c r="F1705" s="35">
        <f>Raw_Customers!G1702</f>
        <v>45654</v>
      </c>
      <c r="G1705" s="36" t="str">
        <f>IF(I1705=0,"",INT(_xlfn.MAXIFS(Raw_Recharges!$D$2:$D$3001,Raw_Recharges!$B$2:$B$3001,A1705)))</f>
        <v/>
      </c>
      <c r="H1705" s="12" t="str">
        <f>IF(I1705=0,"",RFM_Method!$C$5-G1705)</f>
        <v/>
      </c>
      <c r="I1705" s="12">
        <f>COUNTIFS(Raw_Recharges!$B$2:$B$3001,A1705)</f>
        <v>0</v>
      </c>
      <c r="J1705" s="37" t="str">
        <f>IF(I1705=0,"",SUMIFS(Raw_Recharges!$E$2:$E$3001,Raw_Recharges!$B$2:$B$3001,A1705))</f>
        <v/>
      </c>
      <c r="K1705" s="38">
        <f>IF(I1705=0,0,IF(H1705&lt;=RFM_Method!$C$22,5,IF(H1705&lt;=RFM_Method!$C$23,4,IF(H1705&lt;=RFM_Method!$C$24,3,IF(H1705&lt;=RFM_Method!$C$25,2,1)))))</f>
        <v>0</v>
      </c>
      <c r="L1705" s="38">
        <f>IF(I1705=0,0,IF(I1705&gt;=RFM_Method!$E$22,5,IF(I1705&gt;=RFM_Method!$E$23,4,IF(I1705&gt;=RFM_Method!$E$24,3,IF(I1705&gt;=RFM_Method!$E$25,2,1)))))</f>
        <v>0</v>
      </c>
      <c r="M1705" s="38">
        <f>IF(I1705=0,0,IF(J1705&gt;=RFM_Method!$D$25,5,IF(J1705&gt;=RFM_Method!$D$24,4,IF(J1705&gt;=RFM_Method!$D$23,3,IF(J1705&gt;=RFM_Method!$D$22,2,1)))))</f>
        <v>0</v>
      </c>
      <c r="N1705" s="38" t="str">
        <f t="shared" si="78"/>
        <v>000</v>
      </c>
      <c r="O1705" s="38">
        <f t="shared" si="79"/>
        <v>0</v>
      </c>
      <c r="P1705" s="38">
        <f t="shared" si="80"/>
        <v>0</v>
      </c>
      <c r="Q1705" s="12" t="str">
        <f>IF(I1705=0,"Never Recharged",INDEX(RFM_Method!$C$32:$G$36,6-K1705,P1705))</f>
        <v>Never Recharged</v>
      </c>
      <c r="R1705" s="39">
        <f>SUMIFS(Raw_DataUsage!$D$2:$D$5001,Raw_DataUsage!$B$2:$B$5001,A1705)/1024</f>
        <v>3.0436425781250001</v>
      </c>
      <c r="S1705" s="40">
        <f>SUMIFS(Raw_Calls!$D$2:$D$5001,Raw_Calls!$B$2:$B$5001,A1705)/60</f>
        <v>31.2</v>
      </c>
      <c r="T1705" s="38" t="str">
        <f>IF(COUNTIFS(Raw_Subscriptions!$B$2:$B$3001,A1705,Raw_Subscriptions!$F$2:$F$3001,"Active")&gt;0,"Yes","No")</f>
        <v>No</v>
      </c>
    </row>
    <row r="1706" spans="1:20" x14ac:dyDescent="0.3">
      <c r="A1706" s="13" t="str">
        <f>Raw_Customers!A1703</f>
        <v>C001702</v>
      </c>
      <c r="B1706" s="13" t="str">
        <f>Raw_Customers!B1703</f>
        <v>Rahul Patel</v>
      </c>
      <c r="C1706" s="13" t="str">
        <f>Raw_Customers!E1703</f>
        <v>Pune</v>
      </c>
      <c r="D1706" s="13" t="str">
        <f>Raw_Customers!F1703</f>
        <v>Mumbai</v>
      </c>
      <c r="E1706" s="13" t="str">
        <f>Raw_Customers!H1703</f>
        <v>Inactive</v>
      </c>
      <c r="F1706" s="35">
        <f>Raw_Customers!G1703</f>
        <v>44381</v>
      </c>
      <c r="G1706" s="36">
        <f>IF(I1706=0,"",INT(_xlfn.MAXIFS(Raw_Recharges!$D$2:$D$3001,Raw_Recharges!$B$2:$B$3001,A1706)))</f>
        <v>45960</v>
      </c>
      <c r="H1706" s="12">
        <f>IF(I1706=0,"",RFM_Method!$C$5-G1706)</f>
        <v>94</v>
      </c>
      <c r="I1706" s="12">
        <f>COUNTIFS(Raw_Recharges!$B$2:$B$3001,A1706)</f>
        <v>3</v>
      </c>
      <c r="J1706" s="37">
        <f>IF(I1706=0,"",SUMIFS(Raw_Recharges!$E$2:$E$3001,Raw_Recharges!$B$2:$B$3001,A1706))</f>
        <v>1477</v>
      </c>
      <c r="K1706" s="38">
        <f>IF(I1706=0,0,IF(H1706&lt;=RFM_Method!$C$22,5,IF(H1706&lt;=RFM_Method!$C$23,4,IF(H1706&lt;=RFM_Method!$C$24,3,IF(H1706&lt;=RFM_Method!$C$25,2,1)))))</f>
        <v>3</v>
      </c>
      <c r="L1706" s="38">
        <f>IF(I1706=0,0,IF(I1706&gt;=RFM_Method!$E$22,5,IF(I1706&gt;=RFM_Method!$E$23,4,IF(I1706&gt;=RFM_Method!$E$24,3,IF(I1706&gt;=RFM_Method!$E$25,2,1)))))</f>
        <v>3</v>
      </c>
      <c r="M1706" s="38">
        <f>IF(I1706=0,0,IF(J1706&gt;=RFM_Method!$D$25,5,IF(J1706&gt;=RFM_Method!$D$24,4,IF(J1706&gt;=RFM_Method!$D$23,3,IF(J1706&gt;=RFM_Method!$D$22,2,1)))))</f>
        <v>4</v>
      </c>
      <c r="N1706" s="38" t="str">
        <f t="shared" si="78"/>
        <v>334</v>
      </c>
      <c r="O1706" s="38">
        <f t="shared" si="79"/>
        <v>10</v>
      </c>
      <c r="P1706" s="38">
        <f t="shared" si="80"/>
        <v>4</v>
      </c>
      <c r="Q1706" s="12" t="str">
        <f>IF(I1706=0,"Never Recharged",INDEX(RFM_Method!$C$32:$G$36,6-K1706,P1706))</f>
        <v>Loyal Customers</v>
      </c>
      <c r="R1706" s="39">
        <f>SUMIFS(Raw_DataUsage!$D$2:$D$5001,Raw_DataUsage!$B$2:$B$5001,A1706)/1024</f>
        <v>8.1659375000000001</v>
      </c>
      <c r="S1706" s="40">
        <f>SUMIFS(Raw_Calls!$D$2:$D$5001,Raw_Calls!$B$2:$B$5001,A1706)/60</f>
        <v>80.349999999999994</v>
      </c>
      <c r="T1706" s="38" t="str">
        <f>IF(COUNTIFS(Raw_Subscriptions!$B$2:$B$3001,A1706,Raw_Subscriptions!$F$2:$F$3001,"Active")&gt;0,"Yes","No")</f>
        <v>Yes</v>
      </c>
    </row>
    <row r="1707" spans="1:20" x14ac:dyDescent="0.3">
      <c r="A1707" s="13" t="str">
        <f>Raw_Customers!A1704</f>
        <v>C001703</v>
      </c>
      <c r="B1707" s="13" t="str">
        <f>Raw_Customers!B1704</f>
        <v>Suresh Sharma</v>
      </c>
      <c r="C1707" s="13" t="str">
        <f>Raw_Customers!E1704</f>
        <v>Bangalore</v>
      </c>
      <c r="D1707" s="13" t="str">
        <f>Raw_Customers!F1704</f>
        <v>Maharashtra</v>
      </c>
      <c r="E1707" s="13" t="str">
        <f>Raw_Customers!H1704</f>
        <v>Inactive</v>
      </c>
      <c r="F1707" s="35">
        <f>Raw_Customers!G1704</f>
        <v>45924</v>
      </c>
      <c r="G1707" s="36">
        <f>IF(I1707=0,"",INT(_xlfn.MAXIFS(Raw_Recharges!$D$2:$D$3001,Raw_Recharges!$B$2:$B$3001,A1707)))</f>
        <v>45704</v>
      </c>
      <c r="H1707" s="12">
        <f>IF(I1707=0,"",RFM_Method!$C$5-G1707)</f>
        <v>350</v>
      </c>
      <c r="I1707" s="12">
        <f>COUNTIFS(Raw_Recharges!$B$2:$B$3001,A1707)</f>
        <v>1</v>
      </c>
      <c r="J1707" s="37">
        <f>IF(I1707=0,"",SUMIFS(Raw_Recharges!$E$2:$E$3001,Raw_Recharges!$B$2:$B$3001,A1707))</f>
        <v>666</v>
      </c>
      <c r="K1707" s="38">
        <f>IF(I1707=0,0,IF(H1707&lt;=RFM_Method!$C$22,5,IF(H1707&lt;=RFM_Method!$C$23,4,IF(H1707&lt;=RFM_Method!$C$24,3,IF(H1707&lt;=RFM_Method!$C$25,2,1)))))</f>
        <v>1</v>
      </c>
      <c r="L1707" s="38">
        <f>IF(I1707=0,0,IF(I1707&gt;=RFM_Method!$E$22,5,IF(I1707&gt;=RFM_Method!$E$23,4,IF(I1707&gt;=RFM_Method!$E$24,3,IF(I1707&gt;=RFM_Method!$E$25,2,1)))))</f>
        <v>1</v>
      </c>
      <c r="M1707" s="38">
        <f>IF(I1707=0,0,IF(J1707&gt;=RFM_Method!$D$25,5,IF(J1707&gt;=RFM_Method!$D$24,4,IF(J1707&gt;=RFM_Method!$D$23,3,IF(J1707&gt;=RFM_Method!$D$22,2,1)))))</f>
        <v>3</v>
      </c>
      <c r="N1707" s="38" t="str">
        <f t="shared" si="78"/>
        <v>113</v>
      </c>
      <c r="O1707" s="38">
        <f t="shared" si="79"/>
        <v>5</v>
      </c>
      <c r="P1707" s="38">
        <f t="shared" si="80"/>
        <v>2</v>
      </c>
      <c r="Q1707" s="12" t="str">
        <f>IF(I1707=0,"Never Recharged",INDEX(RFM_Method!$C$32:$G$36,6-K1707,P1707))</f>
        <v>Hibernating</v>
      </c>
      <c r="R1707" s="39">
        <f>SUMIFS(Raw_DataUsage!$D$2:$D$5001,Raw_DataUsage!$B$2:$B$5001,A1707)/1024</f>
        <v>4.8756738281249996</v>
      </c>
      <c r="S1707" s="40">
        <f>SUMIFS(Raw_Calls!$D$2:$D$5001,Raw_Calls!$B$2:$B$5001,A1707)/60</f>
        <v>71.599999999999994</v>
      </c>
      <c r="T1707" s="38" t="str">
        <f>IF(COUNTIFS(Raw_Subscriptions!$B$2:$B$3001,A1707,Raw_Subscriptions!$F$2:$F$3001,"Active")&gt;0,"Yes","No")</f>
        <v>Yes</v>
      </c>
    </row>
    <row r="1708" spans="1:20" x14ac:dyDescent="0.3">
      <c r="A1708" s="13" t="str">
        <f>Raw_Customers!A1705</f>
        <v>C001704</v>
      </c>
      <c r="B1708" s="13" t="str">
        <f>Raw_Customers!B1705</f>
        <v>Pooja Yadav</v>
      </c>
      <c r="C1708" s="13" t="str">
        <f>Raw_Customers!E1705</f>
        <v>Mumbai</v>
      </c>
      <c r="D1708" s="13" t="str">
        <f>Raw_Customers!F1705</f>
        <v>Telangana</v>
      </c>
      <c r="E1708" s="13" t="str">
        <f>Raw_Customers!H1705</f>
        <v>Active</v>
      </c>
      <c r="F1708" s="35">
        <f>Raw_Customers!G1705</f>
        <v>45205</v>
      </c>
      <c r="G1708" s="36">
        <f>IF(I1708=0,"",INT(_xlfn.MAXIFS(Raw_Recharges!$D$2:$D$3001,Raw_Recharges!$B$2:$B$3001,A1708)))</f>
        <v>46010</v>
      </c>
      <c r="H1708" s="12">
        <f>IF(I1708=0,"",RFM_Method!$C$5-G1708)</f>
        <v>44</v>
      </c>
      <c r="I1708" s="12">
        <f>COUNTIFS(Raw_Recharges!$B$2:$B$3001,A1708)</f>
        <v>4</v>
      </c>
      <c r="J1708" s="37">
        <f>IF(I1708=0,"",SUMIFS(Raw_Recharges!$E$2:$E$3001,Raw_Recharges!$B$2:$B$3001,A1708))</f>
        <v>2296</v>
      </c>
      <c r="K1708" s="38">
        <f>IF(I1708=0,0,IF(H1708&lt;=RFM_Method!$C$22,5,IF(H1708&lt;=RFM_Method!$C$23,4,IF(H1708&lt;=RFM_Method!$C$24,3,IF(H1708&lt;=RFM_Method!$C$25,2,1)))))</f>
        <v>4</v>
      </c>
      <c r="L1708" s="38">
        <f>IF(I1708=0,0,IF(I1708&gt;=RFM_Method!$E$22,5,IF(I1708&gt;=RFM_Method!$E$23,4,IF(I1708&gt;=RFM_Method!$E$24,3,IF(I1708&gt;=RFM_Method!$E$25,2,1)))))</f>
        <v>4</v>
      </c>
      <c r="M1708" s="38">
        <f>IF(I1708=0,0,IF(J1708&gt;=RFM_Method!$D$25,5,IF(J1708&gt;=RFM_Method!$D$24,4,IF(J1708&gt;=RFM_Method!$D$23,3,IF(J1708&gt;=RFM_Method!$D$22,2,1)))))</f>
        <v>4</v>
      </c>
      <c r="N1708" s="38" t="str">
        <f t="shared" si="78"/>
        <v>444</v>
      </c>
      <c r="O1708" s="38">
        <f t="shared" si="79"/>
        <v>12</v>
      </c>
      <c r="P1708" s="38">
        <f t="shared" si="80"/>
        <v>4</v>
      </c>
      <c r="Q1708" s="12" t="str">
        <f>IF(I1708=0,"Never Recharged",INDEX(RFM_Method!$C$32:$G$36,6-K1708,P1708))</f>
        <v>Loyal Customers</v>
      </c>
      <c r="R1708" s="39">
        <f>SUMIFS(Raw_DataUsage!$D$2:$D$5001,Raw_DataUsage!$B$2:$B$5001,A1708)/1024</f>
        <v>0.39041992187500002</v>
      </c>
      <c r="S1708" s="40">
        <f>SUMIFS(Raw_Calls!$D$2:$D$5001,Raw_Calls!$B$2:$B$5001,A1708)/60</f>
        <v>94.11666666666666</v>
      </c>
      <c r="T1708" s="38" t="str">
        <f>IF(COUNTIFS(Raw_Subscriptions!$B$2:$B$3001,A1708,Raw_Subscriptions!$F$2:$F$3001,"Active")&gt;0,"Yes","No")</f>
        <v>Yes</v>
      </c>
    </row>
    <row r="1709" spans="1:20" x14ac:dyDescent="0.3">
      <c r="A1709" s="13" t="str">
        <f>Raw_Customers!A1706</f>
        <v>C001705</v>
      </c>
      <c r="B1709" s="13" t="str">
        <f>Raw_Customers!B1706</f>
        <v>Pooja Khan</v>
      </c>
      <c r="C1709" s="13" t="str">
        <f>Raw_Customers!E1706</f>
        <v>Mumbai</v>
      </c>
      <c r="D1709" s="13" t="str">
        <f>Raw_Customers!F1706</f>
        <v>Punjab</v>
      </c>
      <c r="E1709" s="13" t="str">
        <f>Raw_Customers!H1706</f>
        <v>Active</v>
      </c>
      <c r="F1709" s="35">
        <f>Raw_Customers!G1706</f>
        <v>44685</v>
      </c>
      <c r="G1709" s="36">
        <f>IF(I1709=0,"",INT(_xlfn.MAXIFS(Raw_Recharges!$D$2:$D$3001,Raw_Recharges!$B$2:$B$3001,A1709)))</f>
        <v>45938</v>
      </c>
      <c r="H1709" s="12">
        <f>IF(I1709=0,"",RFM_Method!$C$5-G1709)</f>
        <v>116</v>
      </c>
      <c r="I1709" s="12">
        <f>COUNTIFS(Raw_Recharges!$B$2:$B$3001,A1709)</f>
        <v>2</v>
      </c>
      <c r="J1709" s="37">
        <f>IF(I1709=0,"",SUMIFS(Raw_Recharges!$E$2:$E$3001,Raw_Recharges!$B$2:$B$3001,A1709))</f>
        <v>3348</v>
      </c>
      <c r="K1709" s="38">
        <f>IF(I1709=0,0,IF(H1709&lt;=RFM_Method!$C$22,5,IF(H1709&lt;=RFM_Method!$C$23,4,IF(H1709&lt;=RFM_Method!$C$24,3,IF(H1709&lt;=RFM_Method!$C$25,2,1)))))</f>
        <v>3</v>
      </c>
      <c r="L1709" s="38">
        <f>IF(I1709=0,0,IF(I1709&gt;=RFM_Method!$E$22,5,IF(I1709&gt;=RFM_Method!$E$23,4,IF(I1709&gt;=RFM_Method!$E$24,3,IF(I1709&gt;=RFM_Method!$E$25,2,1)))))</f>
        <v>2</v>
      </c>
      <c r="M1709" s="38">
        <f>IF(I1709=0,0,IF(J1709&gt;=RFM_Method!$D$25,5,IF(J1709&gt;=RFM_Method!$D$24,4,IF(J1709&gt;=RFM_Method!$D$23,3,IF(J1709&gt;=RFM_Method!$D$22,2,1)))))</f>
        <v>5</v>
      </c>
      <c r="N1709" s="38" t="str">
        <f t="shared" si="78"/>
        <v>325</v>
      </c>
      <c r="O1709" s="38">
        <f t="shared" si="79"/>
        <v>10</v>
      </c>
      <c r="P1709" s="38">
        <f t="shared" si="80"/>
        <v>4</v>
      </c>
      <c r="Q1709" s="12" t="str">
        <f>IF(I1709=0,"Never Recharged",INDEX(RFM_Method!$C$32:$G$36,6-K1709,P1709))</f>
        <v>Loyal Customers</v>
      </c>
      <c r="R1709" s="39">
        <f>SUMIFS(Raw_DataUsage!$D$2:$D$5001,Raw_DataUsage!$B$2:$B$5001,A1709)/1024</f>
        <v>3.0323535156249997</v>
      </c>
      <c r="S1709" s="40">
        <f>SUMIFS(Raw_Calls!$D$2:$D$5001,Raw_Calls!$B$2:$B$5001,A1709)/60</f>
        <v>114.3</v>
      </c>
      <c r="T1709" s="38" t="str">
        <f>IF(COUNTIFS(Raw_Subscriptions!$B$2:$B$3001,A1709,Raw_Subscriptions!$F$2:$F$3001,"Active")&gt;0,"Yes","No")</f>
        <v>Yes</v>
      </c>
    </row>
    <row r="1710" spans="1:20" x14ac:dyDescent="0.3">
      <c r="A1710" s="13" t="str">
        <f>Raw_Customers!A1707</f>
        <v>C001706</v>
      </c>
      <c r="B1710" s="13" t="str">
        <f>Raw_Customers!B1707</f>
        <v>Suresh Kumar</v>
      </c>
      <c r="C1710" s="13" t="str">
        <f>Raw_Customers!E1707</f>
        <v>Hyderabad</v>
      </c>
      <c r="D1710" s="13" t="str">
        <f>Raw_Customers!F1707</f>
        <v>Mumbai</v>
      </c>
      <c r="E1710" s="13" t="str">
        <f>Raw_Customers!H1707</f>
        <v>Active</v>
      </c>
      <c r="F1710" s="35">
        <f>Raw_Customers!G1707</f>
        <v>45408</v>
      </c>
      <c r="G1710" s="36">
        <f>IF(I1710=0,"",INT(_xlfn.MAXIFS(Raw_Recharges!$D$2:$D$3001,Raw_Recharges!$B$2:$B$3001,A1710)))</f>
        <v>46050</v>
      </c>
      <c r="H1710" s="12">
        <f>IF(I1710=0,"",RFM_Method!$C$5-G1710)</f>
        <v>4</v>
      </c>
      <c r="I1710" s="12">
        <f>COUNTIFS(Raw_Recharges!$B$2:$B$3001,A1710)</f>
        <v>3</v>
      </c>
      <c r="J1710" s="37">
        <f>IF(I1710=0,"",SUMIFS(Raw_Recharges!$E$2:$E$3001,Raw_Recharges!$B$2:$B$3001,A1710))</f>
        <v>1998</v>
      </c>
      <c r="K1710" s="38">
        <f>IF(I1710=0,0,IF(H1710&lt;=RFM_Method!$C$22,5,IF(H1710&lt;=RFM_Method!$C$23,4,IF(H1710&lt;=RFM_Method!$C$24,3,IF(H1710&lt;=RFM_Method!$C$25,2,1)))))</f>
        <v>5</v>
      </c>
      <c r="L1710" s="38">
        <f>IF(I1710=0,0,IF(I1710&gt;=RFM_Method!$E$22,5,IF(I1710&gt;=RFM_Method!$E$23,4,IF(I1710&gt;=RFM_Method!$E$24,3,IF(I1710&gt;=RFM_Method!$E$25,2,1)))))</f>
        <v>3</v>
      </c>
      <c r="M1710" s="38">
        <f>IF(I1710=0,0,IF(J1710&gt;=RFM_Method!$D$25,5,IF(J1710&gt;=RFM_Method!$D$24,4,IF(J1710&gt;=RFM_Method!$D$23,3,IF(J1710&gt;=RFM_Method!$D$22,2,1)))))</f>
        <v>4</v>
      </c>
      <c r="N1710" s="38" t="str">
        <f t="shared" si="78"/>
        <v>534</v>
      </c>
      <c r="O1710" s="38">
        <f t="shared" si="79"/>
        <v>12</v>
      </c>
      <c r="P1710" s="38">
        <f t="shared" si="80"/>
        <v>4</v>
      </c>
      <c r="Q1710" s="12" t="str">
        <f>IF(I1710=0,"Never Recharged",INDEX(RFM_Method!$C$32:$G$36,6-K1710,P1710))</f>
        <v>Loyal Customers</v>
      </c>
      <c r="R1710" s="39">
        <f>SUMIFS(Raw_DataUsage!$D$2:$D$5001,Raw_DataUsage!$B$2:$B$5001,A1710)/1024</f>
        <v>9.7061328124999999</v>
      </c>
      <c r="S1710" s="40">
        <f>SUMIFS(Raw_Calls!$D$2:$D$5001,Raw_Calls!$B$2:$B$5001,A1710)/60</f>
        <v>109.31666666666666</v>
      </c>
      <c r="T1710" s="38" t="str">
        <f>IF(COUNTIFS(Raw_Subscriptions!$B$2:$B$3001,A1710,Raw_Subscriptions!$F$2:$F$3001,"Active")&gt;0,"Yes","No")</f>
        <v>Yes</v>
      </c>
    </row>
    <row r="1711" spans="1:20" x14ac:dyDescent="0.3">
      <c r="A1711" s="13" t="str">
        <f>Raw_Customers!A1708</f>
        <v>C001707</v>
      </c>
      <c r="B1711" s="13" t="str">
        <f>Raw_Customers!B1708</f>
        <v>Neha Reddy</v>
      </c>
      <c r="C1711" s="13" t="str">
        <f>Raw_Customers!E1708</f>
        <v>Chennai</v>
      </c>
      <c r="D1711" s="13" t="str">
        <f>Raw_Customers!F1708</f>
        <v>Andhra Pradesh</v>
      </c>
      <c r="E1711" s="13" t="str">
        <f>Raw_Customers!H1708</f>
        <v>Active</v>
      </c>
      <c r="F1711" s="35">
        <f>Raw_Customers!G1708</f>
        <v>45947</v>
      </c>
      <c r="G1711" s="36" t="str">
        <f>IF(I1711=0,"",INT(_xlfn.MAXIFS(Raw_Recharges!$D$2:$D$3001,Raw_Recharges!$B$2:$B$3001,A1711)))</f>
        <v/>
      </c>
      <c r="H1711" s="12" t="str">
        <f>IF(I1711=0,"",RFM_Method!$C$5-G1711)</f>
        <v/>
      </c>
      <c r="I1711" s="12">
        <f>COUNTIFS(Raw_Recharges!$B$2:$B$3001,A1711)</f>
        <v>0</v>
      </c>
      <c r="J1711" s="37" t="str">
        <f>IF(I1711=0,"",SUMIFS(Raw_Recharges!$E$2:$E$3001,Raw_Recharges!$B$2:$B$3001,A1711))</f>
        <v/>
      </c>
      <c r="K1711" s="38">
        <f>IF(I1711=0,0,IF(H1711&lt;=RFM_Method!$C$22,5,IF(H1711&lt;=RFM_Method!$C$23,4,IF(H1711&lt;=RFM_Method!$C$24,3,IF(H1711&lt;=RFM_Method!$C$25,2,1)))))</f>
        <v>0</v>
      </c>
      <c r="L1711" s="38">
        <f>IF(I1711=0,0,IF(I1711&gt;=RFM_Method!$E$22,5,IF(I1711&gt;=RFM_Method!$E$23,4,IF(I1711&gt;=RFM_Method!$E$24,3,IF(I1711&gt;=RFM_Method!$E$25,2,1)))))</f>
        <v>0</v>
      </c>
      <c r="M1711" s="38">
        <f>IF(I1711=0,0,IF(J1711&gt;=RFM_Method!$D$25,5,IF(J1711&gt;=RFM_Method!$D$24,4,IF(J1711&gt;=RFM_Method!$D$23,3,IF(J1711&gt;=RFM_Method!$D$22,2,1)))))</f>
        <v>0</v>
      </c>
      <c r="N1711" s="38" t="str">
        <f t="shared" si="78"/>
        <v>000</v>
      </c>
      <c r="O1711" s="38">
        <f t="shared" si="79"/>
        <v>0</v>
      </c>
      <c r="P1711" s="38">
        <f t="shared" si="80"/>
        <v>0</v>
      </c>
      <c r="Q1711" s="12" t="str">
        <f>IF(I1711=0,"Never Recharged",INDEX(RFM_Method!$C$32:$G$36,6-K1711,P1711))</f>
        <v>Never Recharged</v>
      </c>
      <c r="R1711" s="39">
        <f>SUMIFS(Raw_DataUsage!$D$2:$D$5001,Raw_DataUsage!$B$2:$B$5001,A1711)/1024</f>
        <v>1.0807128906250001</v>
      </c>
      <c r="S1711" s="40">
        <f>SUMIFS(Raw_Calls!$D$2:$D$5001,Raw_Calls!$B$2:$B$5001,A1711)/60</f>
        <v>43.416666666666664</v>
      </c>
      <c r="T1711" s="38" t="str">
        <f>IF(COUNTIFS(Raw_Subscriptions!$B$2:$B$3001,A1711,Raw_Subscriptions!$F$2:$F$3001,"Active")&gt;0,"Yes","No")</f>
        <v>No</v>
      </c>
    </row>
    <row r="1712" spans="1:20" x14ac:dyDescent="0.3">
      <c r="A1712" s="13" t="str">
        <f>Raw_Customers!A1709</f>
        <v>C001708</v>
      </c>
      <c r="B1712" s="13" t="str">
        <f>Raw_Customers!B1709</f>
        <v>Vikram Singh</v>
      </c>
      <c r="C1712" s="13" t="str">
        <f>Raw_Customers!E1709</f>
        <v>Mumbai</v>
      </c>
      <c r="D1712" s="13" t="str">
        <f>Raw_Customers!F1709</f>
        <v>West Bengal</v>
      </c>
      <c r="E1712" s="13" t="str">
        <f>Raw_Customers!H1709</f>
        <v>Active</v>
      </c>
      <c r="F1712" s="35">
        <f>Raw_Customers!G1709</f>
        <v>44799</v>
      </c>
      <c r="G1712" s="36" t="str">
        <f>IF(I1712=0,"",INT(_xlfn.MAXIFS(Raw_Recharges!$D$2:$D$3001,Raw_Recharges!$B$2:$B$3001,A1712)))</f>
        <v/>
      </c>
      <c r="H1712" s="12" t="str">
        <f>IF(I1712=0,"",RFM_Method!$C$5-G1712)</f>
        <v/>
      </c>
      <c r="I1712" s="12">
        <f>COUNTIFS(Raw_Recharges!$B$2:$B$3001,A1712)</f>
        <v>0</v>
      </c>
      <c r="J1712" s="37" t="str">
        <f>IF(I1712=0,"",SUMIFS(Raw_Recharges!$E$2:$E$3001,Raw_Recharges!$B$2:$B$3001,A1712))</f>
        <v/>
      </c>
      <c r="K1712" s="38">
        <f>IF(I1712=0,0,IF(H1712&lt;=RFM_Method!$C$22,5,IF(H1712&lt;=RFM_Method!$C$23,4,IF(H1712&lt;=RFM_Method!$C$24,3,IF(H1712&lt;=RFM_Method!$C$25,2,1)))))</f>
        <v>0</v>
      </c>
      <c r="L1712" s="38">
        <f>IF(I1712=0,0,IF(I1712&gt;=RFM_Method!$E$22,5,IF(I1712&gt;=RFM_Method!$E$23,4,IF(I1712&gt;=RFM_Method!$E$24,3,IF(I1712&gt;=RFM_Method!$E$25,2,1)))))</f>
        <v>0</v>
      </c>
      <c r="M1712" s="38">
        <f>IF(I1712=0,0,IF(J1712&gt;=RFM_Method!$D$25,5,IF(J1712&gt;=RFM_Method!$D$24,4,IF(J1712&gt;=RFM_Method!$D$23,3,IF(J1712&gt;=RFM_Method!$D$22,2,1)))))</f>
        <v>0</v>
      </c>
      <c r="N1712" s="38" t="str">
        <f t="shared" si="78"/>
        <v>000</v>
      </c>
      <c r="O1712" s="38">
        <f t="shared" si="79"/>
        <v>0</v>
      </c>
      <c r="P1712" s="38">
        <f t="shared" si="80"/>
        <v>0</v>
      </c>
      <c r="Q1712" s="12" t="str">
        <f>IF(I1712=0,"Never Recharged",INDEX(RFM_Method!$C$32:$G$36,6-K1712,P1712))</f>
        <v>Never Recharged</v>
      </c>
      <c r="R1712" s="39">
        <f>SUMIFS(Raw_DataUsage!$D$2:$D$5001,Raw_DataUsage!$B$2:$B$5001,A1712)/1024</f>
        <v>1.02638671875</v>
      </c>
      <c r="S1712" s="40">
        <f>SUMIFS(Raw_Calls!$D$2:$D$5001,Raw_Calls!$B$2:$B$5001,A1712)/60</f>
        <v>46.95</v>
      </c>
      <c r="T1712" s="38" t="str">
        <f>IF(COUNTIFS(Raw_Subscriptions!$B$2:$B$3001,A1712,Raw_Subscriptions!$F$2:$F$3001,"Active")&gt;0,"Yes","No")</f>
        <v>No</v>
      </c>
    </row>
    <row r="1713" spans="1:20" x14ac:dyDescent="0.3">
      <c r="A1713" s="13" t="str">
        <f>Raw_Customers!A1710</f>
        <v>C001709</v>
      </c>
      <c r="B1713" s="13" t="str">
        <f>Raw_Customers!B1710</f>
        <v>Amit Kumar</v>
      </c>
      <c r="C1713" s="13" t="str">
        <f>Raw_Customers!E1710</f>
        <v>Delhi</v>
      </c>
      <c r="D1713" s="13" t="str">
        <f>Raw_Customers!F1710</f>
        <v>UP East</v>
      </c>
      <c r="E1713" s="13" t="str">
        <f>Raw_Customers!H1710</f>
        <v>Inactive</v>
      </c>
      <c r="F1713" s="35">
        <f>Raw_Customers!G1710</f>
        <v>45643</v>
      </c>
      <c r="G1713" s="36">
        <f>IF(I1713=0,"",INT(_xlfn.MAXIFS(Raw_Recharges!$D$2:$D$3001,Raw_Recharges!$B$2:$B$3001,A1713)))</f>
        <v>45980</v>
      </c>
      <c r="H1713" s="12">
        <f>IF(I1713=0,"",RFM_Method!$C$5-G1713)</f>
        <v>74</v>
      </c>
      <c r="I1713" s="12">
        <f>COUNTIFS(Raw_Recharges!$B$2:$B$3001,A1713)</f>
        <v>4</v>
      </c>
      <c r="J1713" s="37">
        <f>IF(I1713=0,"",SUMIFS(Raw_Recharges!$E$2:$E$3001,Raw_Recharges!$B$2:$B$3001,A1713))</f>
        <v>4996</v>
      </c>
      <c r="K1713" s="38">
        <f>IF(I1713=0,0,IF(H1713&lt;=RFM_Method!$C$22,5,IF(H1713&lt;=RFM_Method!$C$23,4,IF(H1713&lt;=RFM_Method!$C$24,3,IF(H1713&lt;=RFM_Method!$C$25,2,1)))))</f>
        <v>4</v>
      </c>
      <c r="L1713" s="38">
        <f>IF(I1713=0,0,IF(I1713&gt;=RFM_Method!$E$22,5,IF(I1713&gt;=RFM_Method!$E$23,4,IF(I1713&gt;=RFM_Method!$E$24,3,IF(I1713&gt;=RFM_Method!$E$25,2,1)))))</f>
        <v>4</v>
      </c>
      <c r="M1713" s="38">
        <f>IF(I1713=0,0,IF(J1713&gt;=RFM_Method!$D$25,5,IF(J1713&gt;=RFM_Method!$D$24,4,IF(J1713&gt;=RFM_Method!$D$23,3,IF(J1713&gt;=RFM_Method!$D$22,2,1)))))</f>
        <v>5</v>
      </c>
      <c r="N1713" s="38" t="str">
        <f t="shared" si="78"/>
        <v>445</v>
      </c>
      <c r="O1713" s="38">
        <f t="shared" si="79"/>
        <v>13</v>
      </c>
      <c r="P1713" s="38">
        <f t="shared" si="80"/>
        <v>5</v>
      </c>
      <c r="Q1713" s="12" t="str">
        <f>IF(I1713=0,"Never Recharged",INDEX(RFM_Method!$C$32:$G$36,6-K1713,P1713))</f>
        <v>Champions</v>
      </c>
      <c r="R1713" s="39">
        <f>SUMIFS(Raw_DataUsage!$D$2:$D$5001,Raw_DataUsage!$B$2:$B$5001,A1713)/1024</f>
        <v>0.514521484375</v>
      </c>
      <c r="S1713" s="40">
        <f>SUMIFS(Raw_Calls!$D$2:$D$5001,Raw_Calls!$B$2:$B$5001,A1713)/60</f>
        <v>4.3166666666666664</v>
      </c>
      <c r="T1713" s="38" t="str">
        <f>IF(COUNTIFS(Raw_Subscriptions!$B$2:$B$3001,A1713,Raw_Subscriptions!$F$2:$F$3001,"Active")&gt;0,"Yes","No")</f>
        <v>No</v>
      </c>
    </row>
    <row r="1714" spans="1:20" x14ac:dyDescent="0.3">
      <c r="A1714" s="13" t="str">
        <f>Raw_Customers!A1711</f>
        <v>C001710</v>
      </c>
      <c r="B1714" s="13" t="str">
        <f>Raw_Customers!B1711</f>
        <v>Pooja Mishra</v>
      </c>
      <c r="C1714" s="13" t="str">
        <f>Raw_Customers!E1711</f>
        <v>Hyderabad</v>
      </c>
      <c r="D1714" s="13" t="str">
        <f>Raw_Customers!F1711</f>
        <v>Telangana</v>
      </c>
      <c r="E1714" s="13" t="str">
        <f>Raw_Customers!H1711</f>
        <v>Active</v>
      </c>
      <c r="F1714" s="35">
        <f>Raw_Customers!G1711</f>
        <v>44765</v>
      </c>
      <c r="G1714" s="36">
        <f>IF(I1714=0,"",INT(_xlfn.MAXIFS(Raw_Recharges!$D$2:$D$3001,Raw_Recharges!$B$2:$B$3001,A1714)))</f>
        <v>45882</v>
      </c>
      <c r="H1714" s="12">
        <f>IF(I1714=0,"",RFM_Method!$C$5-G1714)</f>
        <v>172</v>
      </c>
      <c r="I1714" s="12">
        <f>COUNTIFS(Raw_Recharges!$B$2:$B$3001,A1714)</f>
        <v>1</v>
      </c>
      <c r="J1714" s="37">
        <f>IF(I1714=0,"",SUMIFS(Raw_Recharges!$E$2:$E$3001,Raw_Recharges!$B$2:$B$3001,A1714))</f>
        <v>148</v>
      </c>
      <c r="K1714" s="38">
        <f>IF(I1714=0,0,IF(H1714&lt;=RFM_Method!$C$22,5,IF(H1714&lt;=RFM_Method!$C$23,4,IF(H1714&lt;=RFM_Method!$C$24,3,IF(H1714&lt;=RFM_Method!$C$25,2,1)))))</f>
        <v>2</v>
      </c>
      <c r="L1714" s="38">
        <f>IF(I1714=0,0,IF(I1714&gt;=RFM_Method!$E$22,5,IF(I1714&gt;=RFM_Method!$E$23,4,IF(I1714&gt;=RFM_Method!$E$24,3,IF(I1714&gt;=RFM_Method!$E$25,2,1)))))</f>
        <v>1</v>
      </c>
      <c r="M1714" s="38">
        <f>IF(I1714=0,0,IF(J1714&gt;=RFM_Method!$D$25,5,IF(J1714&gt;=RFM_Method!$D$24,4,IF(J1714&gt;=RFM_Method!$D$23,3,IF(J1714&gt;=RFM_Method!$D$22,2,1)))))</f>
        <v>1</v>
      </c>
      <c r="N1714" s="38" t="str">
        <f t="shared" si="78"/>
        <v>211</v>
      </c>
      <c r="O1714" s="38">
        <f t="shared" si="79"/>
        <v>4</v>
      </c>
      <c r="P1714" s="38">
        <f t="shared" si="80"/>
        <v>1</v>
      </c>
      <c r="Q1714" s="12" t="str">
        <f>IF(I1714=0,"Never Recharged",INDEX(RFM_Method!$C$32:$G$36,6-K1714,P1714))</f>
        <v>Hibernating</v>
      </c>
      <c r="R1714" s="39">
        <f>SUMIFS(Raw_DataUsage!$D$2:$D$5001,Raw_DataUsage!$B$2:$B$5001,A1714)/1024</f>
        <v>0.53362304687499995</v>
      </c>
      <c r="S1714" s="40">
        <f>SUMIFS(Raw_Calls!$D$2:$D$5001,Raw_Calls!$B$2:$B$5001,A1714)/60</f>
        <v>145.76666666666668</v>
      </c>
      <c r="T1714" s="38" t="str">
        <f>IF(COUNTIFS(Raw_Subscriptions!$B$2:$B$3001,A1714,Raw_Subscriptions!$F$2:$F$3001,"Active")&gt;0,"Yes","No")</f>
        <v>No</v>
      </c>
    </row>
    <row r="1715" spans="1:20" x14ac:dyDescent="0.3">
      <c r="A1715" s="13" t="str">
        <f>Raw_Customers!A1712</f>
        <v>C001711</v>
      </c>
      <c r="B1715" s="13" t="str">
        <f>Raw_Customers!B1712</f>
        <v>Neha Patel</v>
      </c>
      <c r="C1715" s="13" t="str">
        <f>Raw_Customers!E1712</f>
        <v>Hyderabad</v>
      </c>
      <c r="D1715" s="13" t="str">
        <f>Raw_Customers!F1712</f>
        <v>West Bengal</v>
      </c>
      <c r="E1715" s="13" t="str">
        <f>Raw_Customers!H1712</f>
        <v>Active</v>
      </c>
      <c r="F1715" s="35">
        <f>Raw_Customers!G1712</f>
        <v>44440</v>
      </c>
      <c r="G1715" s="36">
        <f>IF(I1715=0,"",INT(_xlfn.MAXIFS(Raw_Recharges!$D$2:$D$3001,Raw_Recharges!$B$2:$B$3001,A1715)))</f>
        <v>46008</v>
      </c>
      <c r="H1715" s="12">
        <f>IF(I1715=0,"",RFM_Method!$C$5-G1715)</f>
        <v>46</v>
      </c>
      <c r="I1715" s="12">
        <f>COUNTIFS(Raw_Recharges!$B$2:$B$3001,A1715)</f>
        <v>2</v>
      </c>
      <c r="J1715" s="37">
        <f>IF(I1715=0,"",SUMIFS(Raw_Recharges!$E$2:$E$3001,Raw_Recharges!$B$2:$B$3001,A1715))</f>
        <v>3478</v>
      </c>
      <c r="K1715" s="38">
        <f>IF(I1715=0,0,IF(H1715&lt;=RFM_Method!$C$22,5,IF(H1715&lt;=RFM_Method!$C$23,4,IF(H1715&lt;=RFM_Method!$C$24,3,IF(H1715&lt;=RFM_Method!$C$25,2,1)))))</f>
        <v>4</v>
      </c>
      <c r="L1715" s="38">
        <f>IF(I1715=0,0,IF(I1715&gt;=RFM_Method!$E$22,5,IF(I1715&gt;=RFM_Method!$E$23,4,IF(I1715&gt;=RFM_Method!$E$24,3,IF(I1715&gt;=RFM_Method!$E$25,2,1)))))</f>
        <v>2</v>
      </c>
      <c r="M1715" s="38">
        <f>IF(I1715=0,0,IF(J1715&gt;=RFM_Method!$D$25,5,IF(J1715&gt;=RFM_Method!$D$24,4,IF(J1715&gt;=RFM_Method!$D$23,3,IF(J1715&gt;=RFM_Method!$D$22,2,1)))))</f>
        <v>5</v>
      </c>
      <c r="N1715" s="38" t="str">
        <f t="shared" si="78"/>
        <v>425</v>
      </c>
      <c r="O1715" s="38">
        <f t="shared" si="79"/>
        <v>11</v>
      </c>
      <c r="P1715" s="38">
        <f t="shared" si="80"/>
        <v>4</v>
      </c>
      <c r="Q1715" s="12" t="str">
        <f>IF(I1715=0,"Never Recharged",INDEX(RFM_Method!$C$32:$G$36,6-K1715,P1715))</f>
        <v>Loyal Customers</v>
      </c>
      <c r="R1715" s="39">
        <f>SUMIFS(Raw_DataUsage!$D$2:$D$5001,Raw_DataUsage!$B$2:$B$5001,A1715)/1024</f>
        <v>1.8919140624999999</v>
      </c>
      <c r="S1715" s="40">
        <f>SUMIFS(Raw_Calls!$D$2:$D$5001,Raw_Calls!$B$2:$B$5001,A1715)/60</f>
        <v>0</v>
      </c>
      <c r="T1715" s="38" t="str">
        <f>IF(COUNTIFS(Raw_Subscriptions!$B$2:$B$3001,A1715,Raw_Subscriptions!$F$2:$F$3001,"Active")&gt;0,"Yes","No")</f>
        <v>Yes</v>
      </c>
    </row>
    <row r="1716" spans="1:20" x14ac:dyDescent="0.3">
      <c r="A1716" s="13" t="str">
        <f>Raw_Customers!A1713</f>
        <v>C001712</v>
      </c>
      <c r="B1716" s="13" t="str">
        <f>Raw_Customers!B1713</f>
        <v>Vikram Mishra</v>
      </c>
      <c r="C1716" s="13" t="str">
        <f>Raw_Customers!E1713</f>
        <v>Delhi</v>
      </c>
      <c r="D1716" s="13" t="str">
        <f>Raw_Customers!F1713</f>
        <v>Tamil Nadu</v>
      </c>
      <c r="E1716" s="13" t="str">
        <f>Raw_Customers!H1713</f>
        <v>Active</v>
      </c>
      <c r="F1716" s="35">
        <f>Raw_Customers!G1713</f>
        <v>45594</v>
      </c>
      <c r="G1716" s="36">
        <f>IF(I1716=0,"",INT(_xlfn.MAXIFS(Raw_Recharges!$D$2:$D$3001,Raw_Recharges!$B$2:$B$3001,A1716)))</f>
        <v>45986</v>
      </c>
      <c r="H1716" s="12">
        <f>IF(I1716=0,"",RFM_Method!$C$5-G1716)</f>
        <v>68</v>
      </c>
      <c r="I1716" s="12">
        <f>COUNTIFS(Raw_Recharges!$B$2:$B$3001,A1716)</f>
        <v>3</v>
      </c>
      <c r="J1716" s="37">
        <f>IF(I1716=0,"",SUMIFS(Raw_Recharges!$E$2:$E$3001,Raw_Recharges!$B$2:$B$3001,A1716))</f>
        <v>1197</v>
      </c>
      <c r="K1716" s="38">
        <f>IF(I1716=0,0,IF(H1716&lt;=RFM_Method!$C$22,5,IF(H1716&lt;=RFM_Method!$C$23,4,IF(H1716&lt;=RFM_Method!$C$24,3,IF(H1716&lt;=RFM_Method!$C$25,2,1)))))</f>
        <v>4</v>
      </c>
      <c r="L1716" s="38">
        <f>IF(I1716=0,0,IF(I1716&gt;=RFM_Method!$E$22,5,IF(I1716&gt;=RFM_Method!$E$23,4,IF(I1716&gt;=RFM_Method!$E$24,3,IF(I1716&gt;=RFM_Method!$E$25,2,1)))))</f>
        <v>3</v>
      </c>
      <c r="M1716" s="38">
        <f>IF(I1716=0,0,IF(J1716&gt;=RFM_Method!$D$25,5,IF(J1716&gt;=RFM_Method!$D$24,4,IF(J1716&gt;=RFM_Method!$D$23,3,IF(J1716&gt;=RFM_Method!$D$22,2,1)))))</f>
        <v>4</v>
      </c>
      <c r="N1716" s="38" t="str">
        <f t="shared" si="78"/>
        <v>434</v>
      </c>
      <c r="O1716" s="38">
        <f t="shared" si="79"/>
        <v>11</v>
      </c>
      <c r="P1716" s="38">
        <f t="shared" si="80"/>
        <v>4</v>
      </c>
      <c r="Q1716" s="12" t="str">
        <f>IF(I1716=0,"Never Recharged",INDEX(RFM_Method!$C$32:$G$36,6-K1716,P1716))</f>
        <v>Loyal Customers</v>
      </c>
      <c r="R1716" s="39">
        <f>SUMIFS(Raw_DataUsage!$D$2:$D$5001,Raw_DataUsage!$B$2:$B$5001,A1716)/1024</f>
        <v>4.3949023437500001</v>
      </c>
      <c r="S1716" s="40">
        <f>SUMIFS(Raw_Calls!$D$2:$D$5001,Raw_Calls!$B$2:$B$5001,A1716)/60</f>
        <v>218.51666666666668</v>
      </c>
      <c r="T1716" s="38" t="str">
        <f>IF(COUNTIFS(Raw_Subscriptions!$B$2:$B$3001,A1716,Raw_Subscriptions!$F$2:$F$3001,"Active")&gt;0,"Yes","No")</f>
        <v>Yes</v>
      </c>
    </row>
    <row r="1717" spans="1:20" x14ac:dyDescent="0.3">
      <c r="A1717" s="13" t="str">
        <f>Raw_Customers!A1714</f>
        <v>C001713</v>
      </c>
      <c r="B1717" s="13" t="str">
        <f>Raw_Customers!B1714</f>
        <v>Simran Patel</v>
      </c>
      <c r="C1717" s="13" t="str">
        <f>Raw_Customers!E1714</f>
        <v>Delhi</v>
      </c>
      <c r="D1717" s="13" t="str">
        <f>Raw_Customers!F1714</f>
        <v>Mumbai</v>
      </c>
      <c r="E1717" s="13" t="str">
        <f>Raw_Customers!H1714</f>
        <v>Inactive</v>
      </c>
      <c r="F1717" s="35">
        <f>Raw_Customers!G1714</f>
        <v>45985</v>
      </c>
      <c r="G1717" s="36">
        <f>IF(I1717=0,"",INT(_xlfn.MAXIFS(Raw_Recharges!$D$2:$D$3001,Raw_Recharges!$B$2:$B$3001,A1717)))</f>
        <v>45965</v>
      </c>
      <c r="H1717" s="12">
        <f>IF(I1717=0,"",RFM_Method!$C$5-G1717)</f>
        <v>89</v>
      </c>
      <c r="I1717" s="12">
        <f>COUNTIFS(Raw_Recharges!$B$2:$B$3001,A1717)</f>
        <v>4</v>
      </c>
      <c r="J1717" s="37">
        <f>IF(I1717=0,"",SUMIFS(Raw_Recharges!$E$2:$E$3001,Raw_Recharges!$B$2:$B$3001,A1717))</f>
        <v>2456</v>
      </c>
      <c r="K1717" s="38">
        <f>IF(I1717=0,0,IF(H1717&lt;=RFM_Method!$C$22,5,IF(H1717&lt;=RFM_Method!$C$23,4,IF(H1717&lt;=RFM_Method!$C$24,3,IF(H1717&lt;=RFM_Method!$C$25,2,1)))))</f>
        <v>3</v>
      </c>
      <c r="L1717" s="38">
        <f>IF(I1717=0,0,IF(I1717&gt;=RFM_Method!$E$22,5,IF(I1717&gt;=RFM_Method!$E$23,4,IF(I1717&gt;=RFM_Method!$E$24,3,IF(I1717&gt;=RFM_Method!$E$25,2,1)))))</f>
        <v>4</v>
      </c>
      <c r="M1717" s="38">
        <f>IF(I1717=0,0,IF(J1717&gt;=RFM_Method!$D$25,5,IF(J1717&gt;=RFM_Method!$D$24,4,IF(J1717&gt;=RFM_Method!$D$23,3,IF(J1717&gt;=RFM_Method!$D$22,2,1)))))</f>
        <v>4</v>
      </c>
      <c r="N1717" s="38" t="str">
        <f t="shared" si="78"/>
        <v>344</v>
      </c>
      <c r="O1717" s="38">
        <f t="shared" si="79"/>
        <v>11</v>
      </c>
      <c r="P1717" s="38">
        <f t="shared" si="80"/>
        <v>4</v>
      </c>
      <c r="Q1717" s="12" t="str">
        <f>IF(I1717=0,"Never Recharged",INDEX(RFM_Method!$C$32:$G$36,6-K1717,P1717))</f>
        <v>Loyal Customers</v>
      </c>
      <c r="R1717" s="39">
        <f>SUMIFS(Raw_DataUsage!$D$2:$D$5001,Raw_DataUsage!$B$2:$B$5001,A1717)/1024</f>
        <v>3.484169921875</v>
      </c>
      <c r="S1717" s="40">
        <f>SUMIFS(Raw_Calls!$D$2:$D$5001,Raw_Calls!$B$2:$B$5001,A1717)/60</f>
        <v>0</v>
      </c>
      <c r="T1717" s="38" t="str">
        <f>IF(COUNTIFS(Raw_Subscriptions!$B$2:$B$3001,A1717,Raw_Subscriptions!$F$2:$F$3001,"Active")&gt;0,"Yes","No")</f>
        <v>Yes</v>
      </c>
    </row>
    <row r="1718" spans="1:20" x14ac:dyDescent="0.3">
      <c r="A1718" s="13" t="str">
        <f>Raw_Customers!A1715</f>
        <v>C001714</v>
      </c>
      <c r="B1718" s="13" t="str">
        <f>Raw_Customers!B1715</f>
        <v>Anita Singh</v>
      </c>
      <c r="C1718" s="13" t="str">
        <f>Raw_Customers!E1715</f>
        <v>Hyderabad</v>
      </c>
      <c r="D1718" s="13" t="str">
        <f>Raw_Customers!F1715</f>
        <v>Karnataka</v>
      </c>
      <c r="E1718" s="13" t="str">
        <f>Raw_Customers!H1715</f>
        <v>Active</v>
      </c>
      <c r="F1718" s="35">
        <f>Raw_Customers!G1715</f>
        <v>45263</v>
      </c>
      <c r="G1718" s="36">
        <f>IF(I1718=0,"",INT(_xlfn.MAXIFS(Raw_Recharges!$D$2:$D$3001,Raw_Recharges!$B$2:$B$3001,A1718)))</f>
        <v>46052</v>
      </c>
      <c r="H1718" s="12">
        <f>IF(I1718=0,"",RFM_Method!$C$5-G1718)</f>
        <v>2</v>
      </c>
      <c r="I1718" s="12">
        <f>COUNTIFS(Raw_Recharges!$B$2:$B$3001,A1718)</f>
        <v>4</v>
      </c>
      <c r="J1718" s="37">
        <f>IF(I1718=0,"",SUMIFS(Raw_Recharges!$E$2:$E$3001,Raw_Recharges!$B$2:$B$3001,A1718))</f>
        <v>6645</v>
      </c>
      <c r="K1718" s="38">
        <f>IF(I1718=0,0,IF(H1718&lt;=RFM_Method!$C$22,5,IF(H1718&lt;=RFM_Method!$C$23,4,IF(H1718&lt;=RFM_Method!$C$24,3,IF(H1718&lt;=RFM_Method!$C$25,2,1)))))</f>
        <v>5</v>
      </c>
      <c r="L1718" s="38">
        <f>IF(I1718=0,0,IF(I1718&gt;=RFM_Method!$E$22,5,IF(I1718&gt;=RFM_Method!$E$23,4,IF(I1718&gt;=RFM_Method!$E$24,3,IF(I1718&gt;=RFM_Method!$E$25,2,1)))))</f>
        <v>4</v>
      </c>
      <c r="M1718" s="38">
        <f>IF(I1718=0,0,IF(J1718&gt;=RFM_Method!$D$25,5,IF(J1718&gt;=RFM_Method!$D$24,4,IF(J1718&gt;=RFM_Method!$D$23,3,IF(J1718&gt;=RFM_Method!$D$22,2,1)))))</f>
        <v>5</v>
      </c>
      <c r="N1718" s="38" t="str">
        <f t="shared" si="78"/>
        <v>545</v>
      </c>
      <c r="O1718" s="38">
        <f t="shared" si="79"/>
        <v>14</v>
      </c>
      <c r="P1718" s="38">
        <f t="shared" si="80"/>
        <v>5</v>
      </c>
      <c r="Q1718" s="12" t="str">
        <f>IF(I1718=0,"Never Recharged",INDEX(RFM_Method!$C$32:$G$36,6-K1718,P1718))</f>
        <v>Champions</v>
      </c>
      <c r="R1718" s="39">
        <f>SUMIFS(Raw_DataUsage!$D$2:$D$5001,Raw_DataUsage!$B$2:$B$5001,A1718)/1024</f>
        <v>4.2201855468750002</v>
      </c>
      <c r="S1718" s="40">
        <f>SUMIFS(Raw_Calls!$D$2:$D$5001,Raw_Calls!$B$2:$B$5001,A1718)/60</f>
        <v>101.7</v>
      </c>
      <c r="T1718" s="38" t="str">
        <f>IF(COUNTIFS(Raw_Subscriptions!$B$2:$B$3001,A1718,Raw_Subscriptions!$F$2:$F$3001,"Active")&gt;0,"Yes","No")</f>
        <v>Yes</v>
      </c>
    </row>
    <row r="1719" spans="1:20" x14ac:dyDescent="0.3">
      <c r="A1719" s="13" t="str">
        <f>Raw_Customers!A1716</f>
        <v>C001715</v>
      </c>
      <c r="B1719" s="13" t="str">
        <f>Raw_Customers!B1716</f>
        <v>Simran Patel</v>
      </c>
      <c r="C1719" s="13" t="str">
        <f>Raw_Customers!E1716</f>
        <v>Mumbai</v>
      </c>
      <c r="D1719" s="13" t="str">
        <f>Raw_Customers!F1716</f>
        <v>UP West</v>
      </c>
      <c r="E1719" s="13" t="str">
        <f>Raw_Customers!H1716</f>
        <v>Active</v>
      </c>
      <c r="F1719" s="35">
        <f>Raw_Customers!G1716</f>
        <v>45802</v>
      </c>
      <c r="G1719" s="36" t="str">
        <f>IF(I1719=0,"",INT(_xlfn.MAXIFS(Raw_Recharges!$D$2:$D$3001,Raw_Recharges!$B$2:$B$3001,A1719)))</f>
        <v/>
      </c>
      <c r="H1719" s="12" t="str">
        <f>IF(I1719=0,"",RFM_Method!$C$5-G1719)</f>
        <v/>
      </c>
      <c r="I1719" s="12">
        <f>COUNTIFS(Raw_Recharges!$B$2:$B$3001,A1719)</f>
        <v>0</v>
      </c>
      <c r="J1719" s="37" t="str">
        <f>IF(I1719=0,"",SUMIFS(Raw_Recharges!$E$2:$E$3001,Raw_Recharges!$B$2:$B$3001,A1719))</f>
        <v/>
      </c>
      <c r="K1719" s="38">
        <f>IF(I1719=0,0,IF(H1719&lt;=RFM_Method!$C$22,5,IF(H1719&lt;=RFM_Method!$C$23,4,IF(H1719&lt;=RFM_Method!$C$24,3,IF(H1719&lt;=RFM_Method!$C$25,2,1)))))</f>
        <v>0</v>
      </c>
      <c r="L1719" s="38">
        <f>IF(I1719=0,0,IF(I1719&gt;=RFM_Method!$E$22,5,IF(I1719&gt;=RFM_Method!$E$23,4,IF(I1719&gt;=RFM_Method!$E$24,3,IF(I1719&gt;=RFM_Method!$E$25,2,1)))))</f>
        <v>0</v>
      </c>
      <c r="M1719" s="38">
        <f>IF(I1719=0,0,IF(J1719&gt;=RFM_Method!$D$25,5,IF(J1719&gt;=RFM_Method!$D$24,4,IF(J1719&gt;=RFM_Method!$D$23,3,IF(J1719&gt;=RFM_Method!$D$22,2,1)))))</f>
        <v>0</v>
      </c>
      <c r="N1719" s="38" t="str">
        <f t="shared" si="78"/>
        <v>000</v>
      </c>
      <c r="O1719" s="38">
        <f t="shared" si="79"/>
        <v>0</v>
      </c>
      <c r="P1719" s="38">
        <f t="shared" si="80"/>
        <v>0</v>
      </c>
      <c r="Q1719" s="12" t="str">
        <f>IF(I1719=0,"Never Recharged",INDEX(RFM_Method!$C$32:$G$36,6-K1719,P1719))</f>
        <v>Never Recharged</v>
      </c>
      <c r="R1719" s="39">
        <f>SUMIFS(Raw_DataUsage!$D$2:$D$5001,Raw_DataUsage!$B$2:$B$5001,A1719)/1024</f>
        <v>1.4873828124999999</v>
      </c>
      <c r="S1719" s="40">
        <f>SUMIFS(Raw_Calls!$D$2:$D$5001,Raw_Calls!$B$2:$B$5001,A1719)/60</f>
        <v>42.666666666666664</v>
      </c>
      <c r="T1719" s="38" t="str">
        <f>IF(COUNTIFS(Raw_Subscriptions!$B$2:$B$3001,A1719,Raw_Subscriptions!$F$2:$F$3001,"Active")&gt;0,"Yes","No")</f>
        <v>No</v>
      </c>
    </row>
    <row r="1720" spans="1:20" x14ac:dyDescent="0.3">
      <c r="A1720" s="13" t="str">
        <f>Raw_Customers!A1717</f>
        <v>C001716</v>
      </c>
      <c r="B1720" s="13" t="str">
        <f>Raw_Customers!B1717</f>
        <v>Anita Gupta</v>
      </c>
      <c r="C1720" s="13" t="str">
        <f>Raw_Customers!E1717</f>
        <v>Hyderabad</v>
      </c>
      <c r="D1720" s="13" t="str">
        <f>Raw_Customers!F1717</f>
        <v>Gujarat</v>
      </c>
      <c r="E1720" s="13" t="str">
        <f>Raw_Customers!H1717</f>
        <v>Active</v>
      </c>
      <c r="F1720" s="35">
        <f>Raw_Customers!G1717</f>
        <v>44138</v>
      </c>
      <c r="G1720" s="36">
        <f>IF(I1720=0,"",INT(_xlfn.MAXIFS(Raw_Recharges!$D$2:$D$3001,Raw_Recharges!$B$2:$B$3001,A1720)))</f>
        <v>46007</v>
      </c>
      <c r="H1720" s="12">
        <f>IF(I1720=0,"",RFM_Method!$C$5-G1720)</f>
        <v>47</v>
      </c>
      <c r="I1720" s="12">
        <f>COUNTIFS(Raw_Recharges!$B$2:$B$3001,A1720)</f>
        <v>2</v>
      </c>
      <c r="J1720" s="37">
        <f>IF(I1720=0,"",SUMIFS(Raw_Recharges!$E$2:$E$3001,Raw_Recharges!$B$2:$B$3001,A1720))</f>
        <v>1998</v>
      </c>
      <c r="K1720" s="38">
        <f>IF(I1720=0,0,IF(H1720&lt;=RFM_Method!$C$22,5,IF(H1720&lt;=RFM_Method!$C$23,4,IF(H1720&lt;=RFM_Method!$C$24,3,IF(H1720&lt;=RFM_Method!$C$25,2,1)))))</f>
        <v>4</v>
      </c>
      <c r="L1720" s="38">
        <f>IF(I1720=0,0,IF(I1720&gt;=RFM_Method!$E$22,5,IF(I1720&gt;=RFM_Method!$E$23,4,IF(I1720&gt;=RFM_Method!$E$24,3,IF(I1720&gt;=RFM_Method!$E$25,2,1)))))</f>
        <v>2</v>
      </c>
      <c r="M1720" s="38">
        <f>IF(I1720=0,0,IF(J1720&gt;=RFM_Method!$D$25,5,IF(J1720&gt;=RFM_Method!$D$24,4,IF(J1720&gt;=RFM_Method!$D$23,3,IF(J1720&gt;=RFM_Method!$D$22,2,1)))))</f>
        <v>4</v>
      </c>
      <c r="N1720" s="38" t="str">
        <f t="shared" si="78"/>
        <v>424</v>
      </c>
      <c r="O1720" s="38">
        <f t="shared" si="79"/>
        <v>10</v>
      </c>
      <c r="P1720" s="38">
        <f t="shared" si="80"/>
        <v>3</v>
      </c>
      <c r="Q1720" s="12" t="str">
        <f>IF(I1720=0,"Never Recharged",INDEX(RFM_Method!$C$32:$G$36,6-K1720,P1720))</f>
        <v>Potential Loyalist</v>
      </c>
      <c r="R1720" s="39">
        <f>SUMIFS(Raw_DataUsage!$D$2:$D$5001,Raw_DataUsage!$B$2:$B$5001,A1720)/1024</f>
        <v>4.4648144531250002</v>
      </c>
      <c r="S1720" s="40">
        <f>SUMIFS(Raw_Calls!$D$2:$D$5001,Raw_Calls!$B$2:$B$5001,A1720)/60</f>
        <v>58.133333333333333</v>
      </c>
      <c r="T1720" s="38" t="str">
        <f>IF(COUNTIFS(Raw_Subscriptions!$B$2:$B$3001,A1720,Raw_Subscriptions!$F$2:$F$3001,"Active")&gt;0,"Yes","No")</f>
        <v>Yes</v>
      </c>
    </row>
    <row r="1721" spans="1:20" x14ac:dyDescent="0.3">
      <c r="A1721" s="13" t="str">
        <f>Raw_Customers!A1718</f>
        <v>C001717</v>
      </c>
      <c r="B1721" s="13" t="str">
        <f>Raw_Customers!B1718</f>
        <v>Rahul Kumar</v>
      </c>
      <c r="C1721" s="13" t="str">
        <f>Raw_Customers!E1718</f>
        <v>Pune</v>
      </c>
      <c r="D1721" s="13" t="str">
        <f>Raw_Customers!F1718</f>
        <v>Gujarat</v>
      </c>
      <c r="E1721" s="13" t="str">
        <f>Raw_Customers!H1718</f>
        <v>Inactive</v>
      </c>
      <c r="F1721" s="35">
        <f>Raw_Customers!G1718</f>
        <v>44797</v>
      </c>
      <c r="G1721" s="36" t="str">
        <f>IF(I1721=0,"",INT(_xlfn.MAXIFS(Raw_Recharges!$D$2:$D$3001,Raw_Recharges!$B$2:$B$3001,A1721)))</f>
        <v/>
      </c>
      <c r="H1721" s="12" t="str">
        <f>IF(I1721=0,"",RFM_Method!$C$5-G1721)</f>
        <v/>
      </c>
      <c r="I1721" s="12">
        <f>COUNTIFS(Raw_Recharges!$B$2:$B$3001,A1721)</f>
        <v>0</v>
      </c>
      <c r="J1721" s="37" t="str">
        <f>IF(I1721=0,"",SUMIFS(Raw_Recharges!$E$2:$E$3001,Raw_Recharges!$B$2:$B$3001,A1721))</f>
        <v/>
      </c>
      <c r="K1721" s="38">
        <f>IF(I1721=0,0,IF(H1721&lt;=RFM_Method!$C$22,5,IF(H1721&lt;=RFM_Method!$C$23,4,IF(H1721&lt;=RFM_Method!$C$24,3,IF(H1721&lt;=RFM_Method!$C$25,2,1)))))</f>
        <v>0</v>
      </c>
      <c r="L1721" s="38">
        <f>IF(I1721=0,0,IF(I1721&gt;=RFM_Method!$E$22,5,IF(I1721&gt;=RFM_Method!$E$23,4,IF(I1721&gt;=RFM_Method!$E$24,3,IF(I1721&gt;=RFM_Method!$E$25,2,1)))))</f>
        <v>0</v>
      </c>
      <c r="M1721" s="38">
        <f>IF(I1721=0,0,IF(J1721&gt;=RFM_Method!$D$25,5,IF(J1721&gt;=RFM_Method!$D$24,4,IF(J1721&gt;=RFM_Method!$D$23,3,IF(J1721&gt;=RFM_Method!$D$22,2,1)))))</f>
        <v>0</v>
      </c>
      <c r="N1721" s="38" t="str">
        <f t="shared" si="78"/>
        <v>000</v>
      </c>
      <c r="O1721" s="38">
        <f t="shared" si="79"/>
        <v>0</v>
      </c>
      <c r="P1721" s="38">
        <f t="shared" si="80"/>
        <v>0</v>
      </c>
      <c r="Q1721" s="12" t="str">
        <f>IF(I1721=0,"Never Recharged",INDEX(RFM_Method!$C$32:$G$36,6-K1721,P1721))</f>
        <v>Never Recharged</v>
      </c>
      <c r="R1721" s="39">
        <f>SUMIFS(Raw_DataUsage!$D$2:$D$5001,Raw_DataUsage!$B$2:$B$5001,A1721)/1024</f>
        <v>3.9515820312500001</v>
      </c>
      <c r="S1721" s="40">
        <f>SUMIFS(Raw_Calls!$D$2:$D$5001,Raw_Calls!$B$2:$B$5001,A1721)/60</f>
        <v>100.76666666666667</v>
      </c>
      <c r="T1721" s="38" t="str">
        <f>IF(COUNTIFS(Raw_Subscriptions!$B$2:$B$3001,A1721,Raw_Subscriptions!$F$2:$F$3001,"Active")&gt;0,"Yes","No")</f>
        <v>No</v>
      </c>
    </row>
    <row r="1722" spans="1:20" x14ac:dyDescent="0.3">
      <c r="A1722" s="13" t="str">
        <f>Raw_Customers!A1719</f>
        <v>C001718</v>
      </c>
      <c r="B1722" s="13" t="str">
        <f>Raw_Customers!B1719</f>
        <v>Raj Singh</v>
      </c>
      <c r="C1722" s="13" t="str">
        <f>Raw_Customers!E1719</f>
        <v>Hyderabad</v>
      </c>
      <c r="D1722" s="13" t="str">
        <f>Raw_Customers!F1719</f>
        <v>Gujarat</v>
      </c>
      <c r="E1722" s="13" t="str">
        <f>Raw_Customers!H1719</f>
        <v>Active</v>
      </c>
      <c r="F1722" s="35">
        <f>Raw_Customers!G1719</f>
        <v>45711</v>
      </c>
      <c r="G1722" s="36" t="str">
        <f>IF(I1722=0,"",INT(_xlfn.MAXIFS(Raw_Recharges!$D$2:$D$3001,Raw_Recharges!$B$2:$B$3001,A1722)))</f>
        <v/>
      </c>
      <c r="H1722" s="12" t="str">
        <f>IF(I1722=0,"",RFM_Method!$C$5-G1722)</f>
        <v/>
      </c>
      <c r="I1722" s="12">
        <f>COUNTIFS(Raw_Recharges!$B$2:$B$3001,A1722)</f>
        <v>0</v>
      </c>
      <c r="J1722" s="37" t="str">
        <f>IF(I1722=0,"",SUMIFS(Raw_Recharges!$E$2:$E$3001,Raw_Recharges!$B$2:$B$3001,A1722))</f>
        <v/>
      </c>
      <c r="K1722" s="38">
        <f>IF(I1722=0,0,IF(H1722&lt;=RFM_Method!$C$22,5,IF(H1722&lt;=RFM_Method!$C$23,4,IF(H1722&lt;=RFM_Method!$C$24,3,IF(H1722&lt;=RFM_Method!$C$25,2,1)))))</f>
        <v>0</v>
      </c>
      <c r="L1722" s="38">
        <f>IF(I1722=0,0,IF(I1722&gt;=RFM_Method!$E$22,5,IF(I1722&gt;=RFM_Method!$E$23,4,IF(I1722&gt;=RFM_Method!$E$24,3,IF(I1722&gt;=RFM_Method!$E$25,2,1)))))</f>
        <v>0</v>
      </c>
      <c r="M1722" s="38">
        <f>IF(I1722=0,0,IF(J1722&gt;=RFM_Method!$D$25,5,IF(J1722&gt;=RFM_Method!$D$24,4,IF(J1722&gt;=RFM_Method!$D$23,3,IF(J1722&gt;=RFM_Method!$D$22,2,1)))))</f>
        <v>0</v>
      </c>
      <c r="N1722" s="38" t="str">
        <f t="shared" si="78"/>
        <v>000</v>
      </c>
      <c r="O1722" s="38">
        <f t="shared" si="79"/>
        <v>0</v>
      </c>
      <c r="P1722" s="38">
        <f t="shared" si="80"/>
        <v>0</v>
      </c>
      <c r="Q1722" s="12" t="str">
        <f>IF(I1722=0,"Never Recharged",INDEX(RFM_Method!$C$32:$G$36,6-K1722,P1722))</f>
        <v>Never Recharged</v>
      </c>
      <c r="R1722" s="39">
        <f>SUMIFS(Raw_DataUsage!$D$2:$D$5001,Raw_DataUsage!$B$2:$B$5001,A1722)/1024</f>
        <v>2.8480859375000001</v>
      </c>
      <c r="S1722" s="40">
        <f>SUMIFS(Raw_Calls!$D$2:$D$5001,Raw_Calls!$B$2:$B$5001,A1722)/60</f>
        <v>95.35</v>
      </c>
      <c r="T1722" s="38" t="str">
        <f>IF(COUNTIFS(Raw_Subscriptions!$B$2:$B$3001,A1722,Raw_Subscriptions!$F$2:$F$3001,"Active")&gt;0,"Yes","No")</f>
        <v>No</v>
      </c>
    </row>
    <row r="1723" spans="1:20" x14ac:dyDescent="0.3">
      <c r="A1723" s="13" t="str">
        <f>Raw_Customers!A1720</f>
        <v>C001719</v>
      </c>
      <c r="B1723" s="13" t="str">
        <f>Raw_Customers!B1720</f>
        <v>Simran Reddy</v>
      </c>
      <c r="C1723" s="13" t="str">
        <f>Raw_Customers!E1720</f>
        <v>Chennai</v>
      </c>
      <c r="D1723" s="13" t="str">
        <f>Raw_Customers!F1720</f>
        <v>UP East</v>
      </c>
      <c r="E1723" s="13" t="str">
        <f>Raw_Customers!H1720</f>
        <v>Active</v>
      </c>
      <c r="F1723" s="35">
        <f>Raw_Customers!G1720</f>
        <v>45552</v>
      </c>
      <c r="G1723" s="36">
        <f>IF(I1723=0,"",INT(_xlfn.MAXIFS(Raw_Recharges!$D$2:$D$3001,Raw_Recharges!$B$2:$B$3001,A1723)))</f>
        <v>45979</v>
      </c>
      <c r="H1723" s="12">
        <f>IF(I1723=0,"",RFM_Method!$C$5-G1723)</f>
        <v>75</v>
      </c>
      <c r="I1723" s="12">
        <f>COUNTIFS(Raw_Recharges!$B$2:$B$3001,A1723)</f>
        <v>3</v>
      </c>
      <c r="J1723" s="37">
        <f>IF(I1723=0,"",SUMIFS(Raw_Recharges!$E$2:$E$3001,Raw_Recharges!$B$2:$B$3001,A1723))</f>
        <v>3847</v>
      </c>
      <c r="K1723" s="38">
        <f>IF(I1723=0,0,IF(H1723&lt;=RFM_Method!$C$22,5,IF(H1723&lt;=RFM_Method!$C$23,4,IF(H1723&lt;=RFM_Method!$C$24,3,IF(H1723&lt;=RFM_Method!$C$25,2,1)))))</f>
        <v>4</v>
      </c>
      <c r="L1723" s="38">
        <f>IF(I1723=0,0,IF(I1723&gt;=RFM_Method!$E$22,5,IF(I1723&gt;=RFM_Method!$E$23,4,IF(I1723&gt;=RFM_Method!$E$24,3,IF(I1723&gt;=RFM_Method!$E$25,2,1)))))</f>
        <v>3</v>
      </c>
      <c r="M1723" s="38">
        <f>IF(I1723=0,0,IF(J1723&gt;=RFM_Method!$D$25,5,IF(J1723&gt;=RFM_Method!$D$24,4,IF(J1723&gt;=RFM_Method!$D$23,3,IF(J1723&gt;=RFM_Method!$D$22,2,1)))))</f>
        <v>5</v>
      </c>
      <c r="N1723" s="38" t="str">
        <f t="shared" si="78"/>
        <v>435</v>
      </c>
      <c r="O1723" s="38">
        <f t="shared" si="79"/>
        <v>12</v>
      </c>
      <c r="P1723" s="38">
        <f t="shared" si="80"/>
        <v>4</v>
      </c>
      <c r="Q1723" s="12" t="str">
        <f>IF(I1723=0,"Never Recharged",INDEX(RFM_Method!$C$32:$G$36,6-K1723,P1723))</f>
        <v>Loyal Customers</v>
      </c>
      <c r="R1723" s="39">
        <f>SUMIFS(Raw_DataUsage!$D$2:$D$5001,Raw_DataUsage!$B$2:$B$5001,A1723)/1024</f>
        <v>4.5565625000000001</v>
      </c>
      <c r="S1723" s="40">
        <f>SUMIFS(Raw_Calls!$D$2:$D$5001,Raw_Calls!$B$2:$B$5001,A1723)/60</f>
        <v>203.11666666666667</v>
      </c>
      <c r="T1723" s="38" t="str">
        <f>IF(COUNTIFS(Raw_Subscriptions!$B$2:$B$3001,A1723,Raw_Subscriptions!$F$2:$F$3001,"Active")&gt;0,"Yes","No")</f>
        <v>Yes</v>
      </c>
    </row>
    <row r="1724" spans="1:20" x14ac:dyDescent="0.3">
      <c r="A1724" s="13" t="str">
        <f>Raw_Customers!A1721</f>
        <v>C001720</v>
      </c>
      <c r="B1724" s="13" t="str">
        <f>Raw_Customers!B1721</f>
        <v>Neha Yadav</v>
      </c>
      <c r="C1724" s="13" t="str">
        <f>Raw_Customers!E1721</f>
        <v>Delhi</v>
      </c>
      <c r="D1724" s="13" t="str">
        <f>Raw_Customers!F1721</f>
        <v>Maharashtra</v>
      </c>
      <c r="E1724" s="13" t="str">
        <f>Raw_Customers!H1721</f>
        <v>Active</v>
      </c>
      <c r="F1724" s="35">
        <f>Raw_Customers!G1721</f>
        <v>44405</v>
      </c>
      <c r="G1724" s="36">
        <f>IF(I1724=0,"",INT(_xlfn.MAXIFS(Raw_Recharges!$D$2:$D$3001,Raw_Recharges!$B$2:$B$3001,A1724)))</f>
        <v>45970</v>
      </c>
      <c r="H1724" s="12">
        <f>IF(I1724=0,"",RFM_Method!$C$5-G1724)</f>
        <v>84</v>
      </c>
      <c r="I1724" s="12">
        <f>COUNTIFS(Raw_Recharges!$B$2:$B$3001,A1724)</f>
        <v>2</v>
      </c>
      <c r="J1724" s="37">
        <f>IF(I1724=0,"",SUMIFS(Raw_Recharges!$E$2:$E$3001,Raw_Recharges!$B$2:$B$3001,A1724))</f>
        <v>627</v>
      </c>
      <c r="K1724" s="38">
        <f>IF(I1724=0,0,IF(H1724&lt;=RFM_Method!$C$22,5,IF(H1724&lt;=RFM_Method!$C$23,4,IF(H1724&lt;=RFM_Method!$C$24,3,IF(H1724&lt;=RFM_Method!$C$25,2,1)))))</f>
        <v>3</v>
      </c>
      <c r="L1724" s="38">
        <f>IF(I1724=0,0,IF(I1724&gt;=RFM_Method!$E$22,5,IF(I1724&gt;=RFM_Method!$E$23,4,IF(I1724&gt;=RFM_Method!$E$24,3,IF(I1724&gt;=RFM_Method!$E$25,2,1)))))</f>
        <v>2</v>
      </c>
      <c r="M1724" s="38">
        <f>IF(I1724=0,0,IF(J1724&gt;=RFM_Method!$D$25,5,IF(J1724&gt;=RFM_Method!$D$24,4,IF(J1724&gt;=RFM_Method!$D$23,3,IF(J1724&gt;=RFM_Method!$D$22,2,1)))))</f>
        <v>2</v>
      </c>
      <c r="N1724" s="38" t="str">
        <f t="shared" si="78"/>
        <v>322</v>
      </c>
      <c r="O1724" s="38">
        <f t="shared" si="79"/>
        <v>7</v>
      </c>
      <c r="P1724" s="38">
        <f t="shared" si="80"/>
        <v>2</v>
      </c>
      <c r="Q1724" s="12" t="str">
        <f>IF(I1724=0,"Never Recharged",INDEX(RFM_Method!$C$32:$G$36,6-K1724,P1724))</f>
        <v>Need Attention</v>
      </c>
      <c r="R1724" s="39">
        <f>SUMIFS(Raw_DataUsage!$D$2:$D$5001,Raw_DataUsage!$B$2:$B$5001,A1724)/1024</f>
        <v>6.6045898437500004</v>
      </c>
      <c r="S1724" s="40">
        <f>SUMIFS(Raw_Calls!$D$2:$D$5001,Raw_Calls!$B$2:$B$5001,A1724)/60</f>
        <v>95.88333333333334</v>
      </c>
      <c r="T1724" s="38" t="str">
        <f>IF(COUNTIFS(Raw_Subscriptions!$B$2:$B$3001,A1724,Raw_Subscriptions!$F$2:$F$3001,"Active")&gt;0,"Yes","No")</f>
        <v>Yes</v>
      </c>
    </row>
    <row r="1725" spans="1:20" x14ac:dyDescent="0.3">
      <c r="A1725" s="13" t="str">
        <f>Raw_Customers!A1722</f>
        <v>C001721</v>
      </c>
      <c r="B1725" s="13" t="str">
        <f>Raw_Customers!B1722</f>
        <v>Pooja Singh</v>
      </c>
      <c r="C1725" s="13" t="str">
        <f>Raw_Customers!E1722</f>
        <v>Mumbai</v>
      </c>
      <c r="D1725" s="13" t="str">
        <f>Raw_Customers!F1722</f>
        <v>West Bengal</v>
      </c>
      <c r="E1725" s="13" t="str">
        <f>Raw_Customers!H1722</f>
        <v>Active</v>
      </c>
      <c r="F1725" s="35">
        <f>Raw_Customers!G1722</f>
        <v>45415</v>
      </c>
      <c r="G1725" s="36">
        <f>IF(I1725=0,"",INT(_xlfn.MAXIFS(Raw_Recharges!$D$2:$D$3001,Raw_Recharges!$B$2:$B$3001,A1725)))</f>
        <v>45938</v>
      </c>
      <c r="H1725" s="12">
        <f>IF(I1725=0,"",RFM_Method!$C$5-G1725)</f>
        <v>116</v>
      </c>
      <c r="I1725" s="12">
        <f>COUNTIFS(Raw_Recharges!$B$2:$B$3001,A1725)</f>
        <v>2</v>
      </c>
      <c r="J1725" s="37">
        <f>IF(I1725=0,"",SUMIFS(Raw_Recharges!$E$2:$E$3001,Raw_Recharges!$B$2:$B$3001,A1725))</f>
        <v>848</v>
      </c>
      <c r="K1725" s="38">
        <f>IF(I1725=0,0,IF(H1725&lt;=RFM_Method!$C$22,5,IF(H1725&lt;=RFM_Method!$C$23,4,IF(H1725&lt;=RFM_Method!$C$24,3,IF(H1725&lt;=RFM_Method!$C$25,2,1)))))</f>
        <v>3</v>
      </c>
      <c r="L1725" s="38">
        <f>IF(I1725=0,0,IF(I1725&gt;=RFM_Method!$E$22,5,IF(I1725&gt;=RFM_Method!$E$23,4,IF(I1725&gt;=RFM_Method!$E$24,3,IF(I1725&gt;=RFM_Method!$E$25,2,1)))))</f>
        <v>2</v>
      </c>
      <c r="M1725" s="38">
        <f>IF(I1725=0,0,IF(J1725&gt;=RFM_Method!$D$25,5,IF(J1725&gt;=RFM_Method!$D$24,4,IF(J1725&gt;=RFM_Method!$D$23,3,IF(J1725&gt;=RFM_Method!$D$22,2,1)))))</f>
        <v>3</v>
      </c>
      <c r="N1725" s="38" t="str">
        <f t="shared" si="78"/>
        <v>323</v>
      </c>
      <c r="O1725" s="38">
        <f t="shared" si="79"/>
        <v>8</v>
      </c>
      <c r="P1725" s="38">
        <f t="shared" si="80"/>
        <v>3</v>
      </c>
      <c r="Q1725" s="12" t="str">
        <f>IF(I1725=0,"Never Recharged",INDEX(RFM_Method!$C$32:$G$36,6-K1725,P1725))</f>
        <v>Need Attention</v>
      </c>
      <c r="R1725" s="39">
        <f>SUMIFS(Raw_DataUsage!$D$2:$D$5001,Raw_DataUsage!$B$2:$B$5001,A1725)/1024</f>
        <v>8.1765039062500016</v>
      </c>
      <c r="S1725" s="40">
        <f>SUMIFS(Raw_Calls!$D$2:$D$5001,Raw_Calls!$B$2:$B$5001,A1725)/60</f>
        <v>87.85</v>
      </c>
      <c r="T1725" s="38" t="str">
        <f>IF(COUNTIFS(Raw_Subscriptions!$B$2:$B$3001,A1725,Raw_Subscriptions!$F$2:$F$3001,"Active")&gt;0,"Yes","No")</f>
        <v>No</v>
      </c>
    </row>
    <row r="1726" spans="1:20" x14ac:dyDescent="0.3">
      <c r="A1726" s="13" t="str">
        <f>Raw_Customers!A1723</f>
        <v>C001722</v>
      </c>
      <c r="B1726" s="13" t="str">
        <f>Raw_Customers!B1723</f>
        <v>Vikram Khan</v>
      </c>
      <c r="C1726" s="13" t="str">
        <f>Raw_Customers!E1723</f>
        <v>Delhi</v>
      </c>
      <c r="D1726" s="13" t="str">
        <f>Raw_Customers!F1723</f>
        <v>Punjab</v>
      </c>
      <c r="E1726" s="13" t="str">
        <f>Raw_Customers!H1723</f>
        <v>Active</v>
      </c>
      <c r="F1726" s="35">
        <f>Raw_Customers!G1723</f>
        <v>45917</v>
      </c>
      <c r="G1726" s="36">
        <f>IF(I1726=0,"",INT(_xlfn.MAXIFS(Raw_Recharges!$D$2:$D$3001,Raw_Recharges!$B$2:$B$3001,A1726)))</f>
        <v>45885</v>
      </c>
      <c r="H1726" s="12">
        <f>IF(I1726=0,"",RFM_Method!$C$5-G1726)</f>
        <v>169</v>
      </c>
      <c r="I1726" s="12">
        <f>COUNTIFS(Raw_Recharges!$B$2:$B$3001,A1726)</f>
        <v>2</v>
      </c>
      <c r="J1726" s="37">
        <f>IF(I1726=0,"",SUMIFS(Raw_Recharges!$E$2:$E$3001,Raw_Recharges!$B$2:$B$3001,A1726))</f>
        <v>3478</v>
      </c>
      <c r="K1726" s="38">
        <f>IF(I1726=0,0,IF(H1726&lt;=RFM_Method!$C$22,5,IF(H1726&lt;=RFM_Method!$C$23,4,IF(H1726&lt;=RFM_Method!$C$24,3,IF(H1726&lt;=RFM_Method!$C$25,2,1)))))</f>
        <v>2</v>
      </c>
      <c r="L1726" s="38">
        <f>IF(I1726=0,0,IF(I1726&gt;=RFM_Method!$E$22,5,IF(I1726&gt;=RFM_Method!$E$23,4,IF(I1726&gt;=RFM_Method!$E$24,3,IF(I1726&gt;=RFM_Method!$E$25,2,1)))))</f>
        <v>2</v>
      </c>
      <c r="M1726" s="38">
        <f>IF(I1726=0,0,IF(J1726&gt;=RFM_Method!$D$25,5,IF(J1726&gt;=RFM_Method!$D$24,4,IF(J1726&gt;=RFM_Method!$D$23,3,IF(J1726&gt;=RFM_Method!$D$22,2,1)))))</f>
        <v>5</v>
      </c>
      <c r="N1726" s="38" t="str">
        <f t="shared" si="78"/>
        <v>225</v>
      </c>
      <c r="O1726" s="38">
        <f t="shared" si="79"/>
        <v>9</v>
      </c>
      <c r="P1726" s="38">
        <f t="shared" si="80"/>
        <v>4</v>
      </c>
      <c r="Q1726" s="12" t="str">
        <f>IF(I1726=0,"Never Recharged",INDEX(RFM_Method!$C$32:$G$36,6-K1726,P1726))</f>
        <v>At Risk</v>
      </c>
      <c r="R1726" s="39">
        <f>SUMIFS(Raw_DataUsage!$D$2:$D$5001,Raw_DataUsage!$B$2:$B$5001,A1726)/1024</f>
        <v>3.0199023437500001</v>
      </c>
      <c r="S1726" s="40">
        <f>SUMIFS(Raw_Calls!$D$2:$D$5001,Raw_Calls!$B$2:$B$5001,A1726)/60</f>
        <v>24.216666666666665</v>
      </c>
      <c r="T1726" s="38" t="str">
        <f>IF(COUNTIFS(Raw_Subscriptions!$B$2:$B$3001,A1726,Raw_Subscriptions!$F$2:$F$3001,"Active")&gt;0,"Yes","No")</f>
        <v>Yes</v>
      </c>
    </row>
    <row r="1727" spans="1:20" x14ac:dyDescent="0.3">
      <c r="A1727" s="13" t="str">
        <f>Raw_Customers!A1724</f>
        <v>C001723</v>
      </c>
      <c r="B1727" s="13" t="str">
        <f>Raw_Customers!B1724</f>
        <v>Vikram Gupta</v>
      </c>
      <c r="C1727" s="13" t="str">
        <f>Raw_Customers!E1724</f>
        <v>Pune</v>
      </c>
      <c r="D1727" s="13" t="str">
        <f>Raw_Customers!F1724</f>
        <v>Gujarat</v>
      </c>
      <c r="E1727" s="13" t="str">
        <f>Raw_Customers!H1724</f>
        <v>Active</v>
      </c>
      <c r="F1727" s="35">
        <f>Raw_Customers!G1724</f>
        <v>45394</v>
      </c>
      <c r="G1727" s="36">
        <f>IF(I1727=0,"",INT(_xlfn.MAXIFS(Raw_Recharges!$D$2:$D$3001,Raw_Recharges!$B$2:$B$3001,A1727)))</f>
        <v>45716</v>
      </c>
      <c r="H1727" s="12">
        <f>IF(I1727=0,"",RFM_Method!$C$5-G1727)</f>
        <v>338</v>
      </c>
      <c r="I1727" s="12">
        <f>COUNTIFS(Raw_Recharges!$B$2:$B$3001,A1727)</f>
        <v>1</v>
      </c>
      <c r="J1727" s="37">
        <f>IF(I1727=0,"",SUMIFS(Raw_Recharges!$E$2:$E$3001,Raw_Recharges!$B$2:$B$3001,A1727))</f>
        <v>999</v>
      </c>
      <c r="K1727" s="38">
        <f>IF(I1727=0,0,IF(H1727&lt;=RFM_Method!$C$22,5,IF(H1727&lt;=RFM_Method!$C$23,4,IF(H1727&lt;=RFM_Method!$C$24,3,IF(H1727&lt;=RFM_Method!$C$25,2,1)))))</f>
        <v>1</v>
      </c>
      <c r="L1727" s="38">
        <f>IF(I1727=0,0,IF(I1727&gt;=RFM_Method!$E$22,5,IF(I1727&gt;=RFM_Method!$E$23,4,IF(I1727&gt;=RFM_Method!$E$24,3,IF(I1727&gt;=RFM_Method!$E$25,2,1)))))</f>
        <v>1</v>
      </c>
      <c r="M1727" s="38">
        <f>IF(I1727=0,0,IF(J1727&gt;=RFM_Method!$D$25,5,IF(J1727&gt;=RFM_Method!$D$24,4,IF(J1727&gt;=RFM_Method!$D$23,3,IF(J1727&gt;=RFM_Method!$D$22,2,1)))))</f>
        <v>3</v>
      </c>
      <c r="N1727" s="38" t="str">
        <f t="shared" si="78"/>
        <v>113</v>
      </c>
      <c r="O1727" s="38">
        <f t="shared" si="79"/>
        <v>5</v>
      </c>
      <c r="P1727" s="38">
        <f t="shared" si="80"/>
        <v>2</v>
      </c>
      <c r="Q1727" s="12" t="str">
        <f>IF(I1727=0,"Never Recharged",INDEX(RFM_Method!$C$32:$G$36,6-K1727,P1727))</f>
        <v>Hibernating</v>
      </c>
      <c r="R1727" s="39">
        <f>SUMIFS(Raw_DataUsage!$D$2:$D$5001,Raw_DataUsage!$B$2:$B$5001,A1727)/1024</f>
        <v>3.2846972656249998</v>
      </c>
      <c r="S1727" s="40">
        <f>SUMIFS(Raw_Calls!$D$2:$D$5001,Raw_Calls!$B$2:$B$5001,A1727)/60</f>
        <v>36</v>
      </c>
      <c r="T1727" s="38" t="str">
        <f>IF(COUNTIFS(Raw_Subscriptions!$B$2:$B$3001,A1727,Raw_Subscriptions!$F$2:$F$3001,"Active")&gt;0,"Yes","No")</f>
        <v>Yes</v>
      </c>
    </row>
    <row r="1728" spans="1:20" x14ac:dyDescent="0.3">
      <c r="A1728" s="13" t="str">
        <f>Raw_Customers!A1725</f>
        <v>C001724</v>
      </c>
      <c r="B1728" s="13" t="str">
        <f>Raw_Customers!B1725</f>
        <v>Pooja Patel</v>
      </c>
      <c r="C1728" s="13" t="str">
        <f>Raw_Customers!E1725</f>
        <v>Bangalore</v>
      </c>
      <c r="D1728" s="13" t="str">
        <f>Raw_Customers!F1725</f>
        <v>Karnataka</v>
      </c>
      <c r="E1728" s="13" t="str">
        <f>Raw_Customers!H1725</f>
        <v>Inactive</v>
      </c>
      <c r="F1728" s="35">
        <f>Raw_Customers!G1725</f>
        <v>45946</v>
      </c>
      <c r="G1728" s="36" t="str">
        <f>IF(I1728=0,"",INT(_xlfn.MAXIFS(Raw_Recharges!$D$2:$D$3001,Raw_Recharges!$B$2:$B$3001,A1728)))</f>
        <v/>
      </c>
      <c r="H1728" s="12" t="str">
        <f>IF(I1728=0,"",RFM_Method!$C$5-G1728)</f>
        <v/>
      </c>
      <c r="I1728" s="12">
        <f>COUNTIFS(Raw_Recharges!$B$2:$B$3001,A1728)</f>
        <v>0</v>
      </c>
      <c r="J1728" s="37" t="str">
        <f>IF(I1728=0,"",SUMIFS(Raw_Recharges!$E$2:$E$3001,Raw_Recharges!$B$2:$B$3001,A1728))</f>
        <v/>
      </c>
      <c r="K1728" s="38">
        <f>IF(I1728=0,0,IF(H1728&lt;=RFM_Method!$C$22,5,IF(H1728&lt;=RFM_Method!$C$23,4,IF(H1728&lt;=RFM_Method!$C$24,3,IF(H1728&lt;=RFM_Method!$C$25,2,1)))))</f>
        <v>0</v>
      </c>
      <c r="L1728" s="38">
        <f>IF(I1728=0,0,IF(I1728&gt;=RFM_Method!$E$22,5,IF(I1728&gt;=RFM_Method!$E$23,4,IF(I1728&gt;=RFM_Method!$E$24,3,IF(I1728&gt;=RFM_Method!$E$25,2,1)))))</f>
        <v>0</v>
      </c>
      <c r="M1728" s="38">
        <f>IF(I1728=0,0,IF(J1728&gt;=RFM_Method!$D$25,5,IF(J1728&gt;=RFM_Method!$D$24,4,IF(J1728&gt;=RFM_Method!$D$23,3,IF(J1728&gt;=RFM_Method!$D$22,2,1)))))</f>
        <v>0</v>
      </c>
      <c r="N1728" s="38" t="str">
        <f t="shared" si="78"/>
        <v>000</v>
      </c>
      <c r="O1728" s="38">
        <f t="shared" si="79"/>
        <v>0</v>
      </c>
      <c r="P1728" s="38">
        <f t="shared" si="80"/>
        <v>0</v>
      </c>
      <c r="Q1728" s="12" t="str">
        <f>IF(I1728=0,"Never Recharged",INDEX(RFM_Method!$C$32:$G$36,6-K1728,P1728))</f>
        <v>Never Recharged</v>
      </c>
      <c r="R1728" s="39">
        <f>SUMIFS(Raw_DataUsage!$D$2:$D$5001,Raw_DataUsage!$B$2:$B$5001,A1728)/1024</f>
        <v>5.4702343750000004</v>
      </c>
      <c r="S1728" s="40">
        <f>SUMIFS(Raw_Calls!$D$2:$D$5001,Raw_Calls!$B$2:$B$5001,A1728)/60</f>
        <v>127.43333333333334</v>
      </c>
      <c r="T1728" s="38" t="str">
        <f>IF(COUNTIFS(Raw_Subscriptions!$B$2:$B$3001,A1728,Raw_Subscriptions!$F$2:$F$3001,"Active")&gt;0,"Yes","No")</f>
        <v>No</v>
      </c>
    </row>
    <row r="1729" spans="1:20" x14ac:dyDescent="0.3">
      <c r="A1729" s="13" t="str">
        <f>Raw_Customers!A1726</f>
        <v>C001725</v>
      </c>
      <c r="B1729" s="13" t="str">
        <f>Raw_Customers!B1726</f>
        <v>Rahul Gupta</v>
      </c>
      <c r="C1729" s="13" t="str">
        <f>Raw_Customers!E1726</f>
        <v>Pune</v>
      </c>
      <c r="D1729" s="13" t="str">
        <f>Raw_Customers!F1726</f>
        <v>Mumbai</v>
      </c>
      <c r="E1729" s="13" t="str">
        <f>Raw_Customers!H1726</f>
        <v>Active</v>
      </c>
      <c r="F1729" s="35">
        <f>Raw_Customers!G1726</f>
        <v>44404</v>
      </c>
      <c r="G1729" s="36">
        <f>IF(I1729=0,"",INT(_xlfn.MAXIFS(Raw_Recharges!$D$2:$D$3001,Raw_Recharges!$B$2:$B$3001,A1729)))</f>
        <v>46029</v>
      </c>
      <c r="H1729" s="12">
        <f>IF(I1729=0,"",RFM_Method!$C$5-G1729)</f>
        <v>25</v>
      </c>
      <c r="I1729" s="12">
        <f>COUNTIFS(Raw_Recharges!$B$2:$B$3001,A1729)</f>
        <v>1</v>
      </c>
      <c r="J1729" s="37">
        <f>IF(I1729=0,"",SUMIFS(Raw_Recharges!$E$2:$E$3001,Raw_Recharges!$B$2:$B$3001,A1729))</f>
        <v>479</v>
      </c>
      <c r="K1729" s="38">
        <f>IF(I1729=0,0,IF(H1729&lt;=RFM_Method!$C$22,5,IF(H1729&lt;=RFM_Method!$C$23,4,IF(H1729&lt;=RFM_Method!$C$24,3,IF(H1729&lt;=RFM_Method!$C$25,2,1)))))</f>
        <v>5</v>
      </c>
      <c r="L1729" s="38">
        <f>IF(I1729=0,0,IF(I1729&gt;=RFM_Method!$E$22,5,IF(I1729&gt;=RFM_Method!$E$23,4,IF(I1729&gt;=RFM_Method!$E$24,3,IF(I1729&gt;=RFM_Method!$E$25,2,1)))))</f>
        <v>1</v>
      </c>
      <c r="M1729" s="38">
        <f>IF(I1729=0,0,IF(J1729&gt;=RFM_Method!$D$25,5,IF(J1729&gt;=RFM_Method!$D$24,4,IF(J1729&gt;=RFM_Method!$D$23,3,IF(J1729&gt;=RFM_Method!$D$22,2,1)))))</f>
        <v>2</v>
      </c>
      <c r="N1729" s="38" t="str">
        <f t="shared" si="78"/>
        <v>512</v>
      </c>
      <c r="O1729" s="38">
        <f t="shared" si="79"/>
        <v>8</v>
      </c>
      <c r="P1729" s="38">
        <f t="shared" si="80"/>
        <v>2</v>
      </c>
      <c r="Q1729" s="12" t="str">
        <f>IF(I1729=0,"Never Recharged",INDEX(RFM_Method!$C$32:$G$36,6-K1729,P1729))</f>
        <v>Promising</v>
      </c>
      <c r="R1729" s="39">
        <f>SUMIFS(Raw_DataUsage!$D$2:$D$5001,Raw_DataUsage!$B$2:$B$5001,A1729)/1024</f>
        <v>2.8394042968750002</v>
      </c>
      <c r="S1729" s="40">
        <f>SUMIFS(Raw_Calls!$D$2:$D$5001,Raw_Calls!$B$2:$B$5001,A1729)/60</f>
        <v>128.33333333333334</v>
      </c>
      <c r="T1729" s="38" t="str">
        <f>IF(COUNTIFS(Raw_Subscriptions!$B$2:$B$3001,A1729,Raw_Subscriptions!$F$2:$F$3001,"Active")&gt;0,"Yes","No")</f>
        <v>Yes</v>
      </c>
    </row>
    <row r="1730" spans="1:20" x14ac:dyDescent="0.3">
      <c r="A1730" s="13" t="str">
        <f>Raw_Customers!A1727</f>
        <v>C001726</v>
      </c>
      <c r="B1730" s="13" t="str">
        <f>Raw_Customers!B1727</f>
        <v>Pooja Yadav</v>
      </c>
      <c r="C1730" s="13" t="str">
        <f>Raw_Customers!E1727</f>
        <v>Bangalore</v>
      </c>
      <c r="D1730" s="13" t="str">
        <f>Raw_Customers!F1727</f>
        <v>Mumbai</v>
      </c>
      <c r="E1730" s="13" t="str">
        <f>Raw_Customers!H1727</f>
        <v>Active</v>
      </c>
      <c r="F1730" s="35">
        <f>Raw_Customers!G1727</f>
        <v>44522</v>
      </c>
      <c r="G1730" s="36" t="str">
        <f>IF(I1730=0,"",INT(_xlfn.MAXIFS(Raw_Recharges!$D$2:$D$3001,Raw_Recharges!$B$2:$B$3001,A1730)))</f>
        <v/>
      </c>
      <c r="H1730" s="12" t="str">
        <f>IF(I1730=0,"",RFM_Method!$C$5-G1730)</f>
        <v/>
      </c>
      <c r="I1730" s="12">
        <f>COUNTIFS(Raw_Recharges!$B$2:$B$3001,A1730)</f>
        <v>0</v>
      </c>
      <c r="J1730" s="37" t="str">
        <f>IF(I1730=0,"",SUMIFS(Raw_Recharges!$E$2:$E$3001,Raw_Recharges!$B$2:$B$3001,A1730))</f>
        <v/>
      </c>
      <c r="K1730" s="38">
        <f>IF(I1730=0,0,IF(H1730&lt;=RFM_Method!$C$22,5,IF(H1730&lt;=RFM_Method!$C$23,4,IF(H1730&lt;=RFM_Method!$C$24,3,IF(H1730&lt;=RFM_Method!$C$25,2,1)))))</f>
        <v>0</v>
      </c>
      <c r="L1730" s="38">
        <f>IF(I1730=0,0,IF(I1730&gt;=RFM_Method!$E$22,5,IF(I1730&gt;=RFM_Method!$E$23,4,IF(I1730&gt;=RFM_Method!$E$24,3,IF(I1730&gt;=RFM_Method!$E$25,2,1)))))</f>
        <v>0</v>
      </c>
      <c r="M1730" s="38">
        <f>IF(I1730=0,0,IF(J1730&gt;=RFM_Method!$D$25,5,IF(J1730&gt;=RFM_Method!$D$24,4,IF(J1730&gt;=RFM_Method!$D$23,3,IF(J1730&gt;=RFM_Method!$D$22,2,1)))))</f>
        <v>0</v>
      </c>
      <c r="N1730" s="38" t="str">
        <f t="shared" si="78"/>
        <v>000</v>
      </c>
      <c r="O1730" s="38">
        <f t="shared" si="79"/>
        <v>0</v>
      </c>
      <c r="P1730" s="38">
        <f t="shared" si="80"/>
        <v>0</v>
      </c>
      <c r="Q1730" s="12" t="str">
        <f>IF(I1730=0,"Never Recharged",INDEX(RFM_Method!$C$32:$G$36,6-K1730,P1730))</f>
        <v>Never Recharged</v>
      </c>
      <c r="R1730" s="39">
        <f>SUMIFS(Raw_DataUsage!$D$2:$D$5001,Raw_DataUsage!$B$2:$B$5001,A1730)/1024</f>
        <v>5.5745117187500002</v>
      </c>
      <c r="S1730" s="40">
        <f>SUMIFS(Raw_Calls!$D$2:$D$5001,Raw_Calls!$B$2:$B$5001,A1730)/60</f>
        <v>57.25</v>
      </c>
      <c r="T1730" s="38" t="str">
        <f>IF(COUNTIFS(Raw_Subscriptions!$B$2:$B$3001,A1730,Raw_Subscriptions!$F$2:$F$3001,"Active")&gt;0,"Yes","No")</f>
        <v>No</v>
      </c>
    </row>
    <row r="1731" spans="1:20" x14ac:dyDescent="0.3">
      <c r="A1731" s="13" t="str">
        <f>Raw_Customers!A1728</f>
        <v>C001727</v>
      </c>
      <c r="B1731" s="13" t="str">
        <f>Raw_Customers!B1728</f>
        <v>Raj Sharma</v>
      </c>
      <c r="C1731" s="13" t="str">
        <f>Raw_Customers!E1728</f>
        <v>Pune</v>
      </c>
      <c r="D1731" s="13" t="str">
        <f>Raw_Customers!F1728</f>
        <v>Tamil Nadu</v>
      </c>
      <c r="E1731" s="13" t="str">
        <f>Raw_Customers!H1728</f>
        <v>Active</v>
      </c>
      <c r="F1731" s="35">
        <f>Raw_Customers!G1728</f>
        <v>44140</v>
      </c>
      <c r="G1731" s="36" t="str">
        <f>IF(I1731=0,"",INT(_xlfn.MAXIFS(Raw_Recharges!$D$2:$D$3001,Raw_Recharges!$B$2:$B$3001,A1731)))</f>
        <v/>
      </c>
      <c r="H1731" s="12" t="str">
        <f>IF(I1731=0,"",RFM_Method!$C$5-G1731)</f>
        <v/>
      </c>
      <c r="I1731" s="12">
        <f>COUNTIFS(Raw_Recharges!$B$2:$B$3001,A1731)</f>
        <v>0</v>
      </c>
      <c r="J1731" s="37" t="str">
        <f>IF(I1731=0,"",SUMIFS(Raw_Recharges!$E$2:$E$3001,Raw_Recharges!$B$2:$B$3001,A1731))</f>
        <v/>
      </c>
      <c r="K1731" s="38">
        <f>IF(I1731=0,0,IF(H1731&lt;=RFM_Method!$C$22,5,IF(H1731&lt;=RFM_Method!$C$23,4,IF(H1731&lt;=RFM_Method!$C$24,3,IF(H1731&lt;=RFM_Method!$C$25,2,1)))))</f>
        <v>0</v>
      </c>
      <c r="L1731" s="38">
        <f>IF(I1731=0,0,IF(I1731&gt;=RFM_Method!$E$22,5,IF(I1731&gt;=RFM_Method!$E$23,4,IF(I1731&gt;=RFM_Method!$E$24,3,IF(I1731&gt;=RFM_Method!$E$25,2,1)))))</f>
        <v>0</v>
      </c>
      <c r="M1731" s="38">
        <f>IF(I1731=0,0,IF(J1731&gt;=RFM_Method!$D$25,5,IF(J1731&gt;=RFM_Method!$D$24,4,IF(J1731&gt;=RFM_Method!$D$23,3,IF(J1731&gt;=RFM_Method!$D$22,2,1)))))</f>
        <v>0</v>
      </c>
      <c r="N1731" s="38" t="str">
        <f t="shared" si="78"/>
        <v>000</v>
      </c>
      <c r="O1731" s="38">
        <f t="shared" si="79"/>
        <v>0</v>
      </c>
      <c r="P1731" s="38">
        <f t="shared" si="80"/>
        <v>0</v>
      </c>
      <c r="Q1731" s="12" t="str">
        <f>IF(I1731=0,"Never Recharged",INDEX(RFM_Method!$C$32:$G$36,6-K1731,P1731))</f>
        <v>Never Recharged</v>
      </c>
      <c r="R1731" s="39">
        <f>SUMIFS(Raw_DataUsage!$D$2:$D$5001,Raw_DataUsage!$B$2:$B$5001,A1731)/1024</f>
        <v>0.61050781249999997</v>
      </c>
      <c r="S1731" s="40">
        <f>SUMIFS(Raw_Calls!$D$2:$D$5001,Raw_Calls!$B$2:$B$5001,A1731)/60</f>
        <v>0</v>
      </c>
      <c r="T1731" s="38" t="str">
        <f>IF(COUNTIFS(Raw_Subscriptions!$B$2:$B$3001,A1731,Raw_Subscriptions!$F$2:$F$3001,"Active")&gt;0,"Yes","No")</f>
        <v>No</v>
      </c>
    </row>
    <row r="1732" spans="1:20" x14ac:dyDescent="0.3">
      <c r="A1732" s="13" t="str">
        <f>Raw_Customers!A1729</f>
        <v>C001728</v>
      </c>
      <c r="B1732" s="13" t="str">
        <f>Raw_Customers!B1729</f>
        <v>Amit Sharma</v>
      </c>
      <c r="C1732" s="13" t="str">
        <f>Raw_Customers!E1729</f>
        <v>Delhi</v>
      </c>
      <c r="D1732" s="13" t="str">
        <f>Raw_Customers!F1729</f>
        <v>West Bengal</v>
      </c>
      <c r="E1732" s="13" t="str">
        <f>Raw_Customers!H1729</f>
        <v>Active</v>
      </c>
      <c r="F1732" s="35">
        <f>Raw_Customers!G1729</f>
        <v>44464</v>
      </c>
      <c r="G1732" s="36" t="str">
        <f>IF(I1732=0,"",INT(_xlfn.MAXIFS(Raw_Recharges!$D$2:$D$3001,Raw_Recharges!$B$2:$B$3001,A1732)))</f>
        <v/>
      </c>
      <c r="H1732" s="12" t="str">
        <f>IF(I1732=0,"",RFM_Method!$C$5-G1732)</f>
        <v/>
      </c>
      <c r="I1732" s="12">
        <f>COUNTIFS(Raw_Recharges!$B$2:$B$3001,A1732)</f>
        <v>0</v>
      </c>
      <c r="J1732" s="37" t="str">
        <f>IF(I1732=0,"",SUMIFS(Raw_Recharges!$E$2:$E$3001,Raw_Recharges!$B$2:$B$3001,A1732))</f>
        <v/>
      </c>
      <c r="K1732" s="38">
        <f>IF(I1732=0,0,IF(H1732&lt;=RFM_Method!$C$22,5,IF(H1732&lt;=RFM_Method!$C$23,4,IF(H1732&lt;=RFM_Method!$C$24,3,IF(H1732&lt;=RFM_Method!$C$25,2,1)))))</f>
        <v>0</v>
      </c>
      <c r="L1732" s="38">
        <f>IF(I1732=0,0,IF(I1732&gt;=RFM_Method!$E$22,5,IF(I1732&gt;=RFM_Method!$E$23,4,IF(I1732&gt;=RFM_Method!$E$24,3,IF(I1732&gt;=RFM_Method!$E$25,2,1)))))</f>
        <v>0</v>
      </c>
      <c r="M1732" s="38">
        <f>IF(I1732=0,0,IF(J1732&gt;=RFM_Method!$D$25,5,IF(J1732&gt;=RFM_Method!$D$24,4,IF(J1732&gt;=RFM_Method!$D$23,3,IF(J1732&gt;=RFM_Method!$D$22,2,1)))))</f>
        <v>0</v>
      </c>
      <c r="N1732" s="38" t="str">
        <f t="shared" si="78"/>
        <v>000</v>
      </c>
      <c r="O1732" s="38">
        <f t="shared" si="79"/>
        <v>0</v>
      </c>
      <c r="P1732" s="38">
        <f t="shared" si="80"/>
        <v>0</v>
      </c>
      <c r="Q1732" s="12" t="str">
        <f>IF(I1732=0,"Never Recharged",INDEX(RFM_Method!$C$32:$G$36,6-K1732,P1732))</f>
        <v>Never Recharged</v>
      </c>
      <c r="R1732" s="39">
        <f>SUMIFS(Raw_DataUsage!$D$2:$D$5001,Raw_DataUsage!$B$2:$B$5001,A1732)/1024</f>
        <v>0.28228515625</v>
      </c>
      <c r="S1732" s="40">
        <f>SUMIFS(Raw_Calls!$D$2:$D$5001,Raw_Calls!$B$2:$B$5001,A1732)/60</f>
        <v>107.85</v>
      </c>
      <c r="T1732" s="38" t="str">
        <f>IF(COUNTIFS(Raw_Subscriptions!$B$2:$B$3001,A1732,Raw_Subscriptions!$F$2:$F$3001,"Active")&gt;0,"Yes","No")</f>
        <v>No</v>
      </c>
    </row>
    <row r="1733" spans="1:20" x14ac:dyDescent="0.3">
      <c r="A1733" s="13" t="str">
        <f>Raw_Customers!A1730</f>
        <v>C001729</v>
      </c>
      <c r="B1733" s="13" t="str">
        <f>Raw_Customers!B1730</f>
        <v>Raj Kumar</v>
      </c>
      <c r="C1733" s="13" t="str">
        <f>Raw_Customers!E1730</f>
        <v>Hyderabad</v>
      </c>
      <c r="D1733" s="13" t="str">
        <f>Raw_Customers!F1730</f>
        <v>Gujarat</v>
      </c>
      <c r="E1733" s="13" t="str">
        <f>Raw_Customers!H1730</f>
        <v>Inactive</v>
      </c>
      <c r="F1733" s="35">
        <f>Raw_Customers!G1730</f>
        <v>45682</v>
      </c>
      <c r="G1733" s="36" t="str">
        <f>IF(I1733=0,"",INT(_xlfn.MAXIFS(Raw_Recharges!$D$2:$D$3001,Raw_Recharges!$B$2:$B$3001,A1733)))</f>
        <v/>
      </c>
      <c r="H1733" s="12" t="str">
        <f>IF(I1733=0,"",RFM_Method!$C$5-G1733)</f>
        <v/>
      </c>
      <c r="I1733" s="12">
        <f>COUNTIFS(Raw_Recharges!$B$2:$B$3001,A1733)</f>
        <v>0</v>
      </c>
      <c r="J1733" s="37" t="str">
        <f>IF(I1733=0,"",SUMIFS(Raw_Recharges!$E$2:$E$3001,Raw_Recharges!$B$2:$B$3001,A1733))</f>
        <v/>
      </c>
      <c r="K1733" s="38">
        <f>IF(I1733=0,0,IF(H1733&lt;=RFM_Method!$C$22,5,IF(H1733&lt;=RFM_Method!$C$23,4,IF(H1733&lt;=RFM_Method!$C$24,3,IF(H1733&lt;=RFM_Method!$C$25,2,1)))))</f>
        <v>0</v>
      </c>
      <c r="L1733" s="38">
        <f>IF(I1733=0,0,IF(I1733&gt;=RFM_Method!$E$22,5,IF(I1733&gt;=RFM_Method!$E$23,4,IF(I1733&gt;=RFM_Method!$E$24,3,IF(I1733&gt;=RFM_Method!$E$25,2,1)))))</f>
        <v>0</v>
      </c>
      <c r="M1733" s="38">
        <f>IF(I1733=0,0,IF(J1733&gt;=RFM_Method!$D$25,5,IF(J1733&gt;=RFM_Method!$D$24,4,IF(J1733&gt;=RFM_Method!$D$23,3,IF(J1733&gt;=RFM_Method!$D$22,2,1)))))</f>
        <v>0</v>
      </c>
      <c r="N1733" s="38" t="str">
        <f t="shared" ref="N1733:N1796" si="81">K1733&amp;L1733&amp;M1733</f>
        <v>000</v>
      </c>
      <c r="O1733" s="38">
        <f t="shared" ref="O1733:O1796" si="82">K1733+L1733+M1733</f>
        <v>0</v>
      </c>
      <c r="P1733" s="38">
        <f t="shared" ref="P1733:P1796" si="83">IF(I1733=0,0,ROUND((L1733+M1733)/2,0))</f>
        <v>0</v>
      </c>
      <c r="Q1733" s="12" t="str">
        <f>IF(I1733=0,"Never Recharged",INDEX(RFM_Method!$C$32:$G$36,6-K1733,P1733))</f>
        <v>Never Recharged</v>
      </c>
      <c r="R1733" s="39">
        <f>SUMIFS(Raw_DataUsage!$D$2:$D$5001,Raw_DataUsage!$B$2:$B$5001,A1733)/1024</f>
        <v>4.8349023437500005</v>
      </c>
      <c r="S1733" s="40">
        <f>SUMIFS(Raw_Calls!$D$2:$D$5001,Raw_Calls!$B$2:$B$5001,A1733)/60</f>
        <v>52.733333333333334</v>
      </c>
      <c r="T1733" s="38" t="str">
        <f>IF(COUNTIFS(Raw_Subscriptions!$B$2:$B$3001,A1733,Raw_Subscriptions!$F$2:$F$3001,"Active")&gt;0,"Yes","No")</f>
        <v>No</v>
      </c>
    </row>
    <row r="1734" spans="1:20" x14ac:dyDescent="0.3">
      <c r="A1734" s="13" t="str">
        <f>Raw_Customers!A1731</f>
        <v>C001730</v>
      </c>
      <c r="B1734" s="13" t="str">
        <f>Raw_Customers!B1731</f>
        <v>Anita Singh</v>
      </c>
      <c r="C1734" s="13" t="str">
        <f>Raw_Customers!E1731</f>
        <v>Mumbai</v>
      </c>
      <c r="D1734" s="13" t="str">
        <f>Raw_Customers!F1731</f>
        <v>UP West</v>
      </c>
      <c r="E1734" s="13" t="str">
        <f>Raw_Customers!H1731</f>
        <v>Active</v>
      </c>
      <c r="F1734" s="35">
        <f>Raw_Customers!G1731</f>
        <v>45448</v>
      </c>
      <c r="G1734" s="36" t="str">
        <f>IF(I1734=0,"",INT(_xlfn.MAXIFS(Raw_Recharges!$D$2:$D$3001,Raw_Recharges!$B$2:$B$3001,A1734)))</f>
        <v/>
      </c>
      <c r="H1734" s="12" t="str">
        <f>IF(I1734=0,"",RFM_Method!$C$5-G1734)</f>
        <v/>
      </c>
      <c r="I1734" s="12">
        <f>COUNTIFS(Raw_Recharges!$B$2:$B$3001,A1734)</f>
        <v>0</v>
      </c>
      <c r="J1734" s="37" t="str">
        <f>IF(I1734=0,"",SUMIFS(Raw_Recharges!$E$2:$E$3001,Raw_Recharges!$B$2:$B$3001,A1734))</f>
        <v/>
      </c>
      <c r="K1734" s="38">
        <f>IF(I1734=0,0,IF(H1734&lt;=RFM_Method!$C$22,5,IF(H1734&lt;=RFM_Method!$C$23,4,IF(H1734&lt;=RFM_Method!$C$24,3,IF(H1734&lt;=RFM_Method!$C$25,2,1)))))</f>
        <v>0</v>
      </c>
      <c r="L1734" s="38">
        <f>IF(I1734=0,0,IF(I1734&gt;=RFM_Method!$E$22,5,IF(I1734&gt;=RFM_Method!$E$23,4,IF(I1734&gt;=RFM_Method!$E$24,3,IF(I1734&gt;=RFM_Method!$E$25,2,1)))))</f>
        <v>0</v>
      </c>
      <c r="M1734" s="38">
        <f>IF(I1734=0,0,IF(J1734&gt;=RFM_Method!$D$25,5,IF(J1734&gt;=RFM_Method!$D$24,4,IF(J1734&gt;=RFM_Method!$D$23,3,IF(J1734&gt;=RFM_Method!$D$22,2,1)))))</f>
        <v>0</v>
      </c>
      <c r="N1734" s="38" t="str">
        <f t="shared" si="81"/>
        <v>000</v>
      </c>
      <c r="O1734" s="38">
        <f t="shared" si="82"/>
        <v>0</v>
      </c>
      <c r="P1734" s="38">
        <f t="shared" si="83"/>
        <v>0</v>
      </c>
      <c r="Q1734" s="12" t="str">
        <f>IF(I1734=0,"Never Recharged",INDEX(RFM_Method!$C$32:$G$36,6-K1734,P1734))</f>
        <v>Never Recharged</v>
      </c>
      <c r="R1734" s="39">
        <f>SUMIFS(Raw_DataUsage!$D$2:$D$5001,Raw_DataUsage!$B$2:$B$5001,A1734)/1024</f>
        <v>1.287099609375</v>
      </c>
      <c r="S1734" s="40">
        <f>SUMIFS(Raw_Calls!$D$2:$D$5001,Raw_Calls!$B$2:$B$5001,A1734)/60</f>
        <v>110.53333333333333</v>
      </c>
      <c r="T1734" s="38" t="str">
        <f>IF(COUNTIFS(Raw_Subscriptions!$B$2:$B$3001,A1734,Raw_Subscriptions!$F$2:$F$3001,"Active")&gt;0,"Yes","No")</f>
        <v>No</v>
      </c>
    </row>
    <row r="1735" spans="1:20" x14ac:dyDescent="0.3">
      <c r="A1735" s="13" t="str">
        <f>Raw_Customers!A1732</f>
        <v>C001731</v>
      </c>
      <c r="B1735" s="13" t="str">
        <f>Raw_Customers!B1732</f>
        <v>Amit Patel</v>
      </c>
      <c r="C1735" s="13" t="str">
        <f>Raw_Customers!E1732</f>
        <v>Mumbai</v>
      </c>
      <c r="D1735" s="13" t="str">
        <f>Raw_Customers!F1732</f>
        <v>Andhra Pradesh</v>
      </c>
      <c r="E1735" s="13" t="str">
        <f>Raw_Customers!H1732</f>
        <v>Active</v>
      </c>
      <c r="F1735" s="35">
        <f>Raw_Customers!G1732</f>
        <v>45171</v>
      </c>
      <c r="G1735" s="36">
        <f>IF(I1735=0,"",INT(_xlfn.MAXIFS(Raw_Recharges!$D$2:$D$3001,Raw_Recharges!$B$2:$B$3001,A1735)))</f>
        <v>45970</v>
      </c>
      <c r="H1735" s="12">
        <f>IF(I1735=0,"",RFM_Method!$C$5-G1735)</f>
        <v>84</v>
      </c>
      <c r="I1735" s="12">
        <f>COUNTIFS(Raw_Recharges!$B$2:$B$3001,A1735)</f>
        <v>1</v>
      </c>
      <c r="J1735" s="37">
        <f>IF(I1735=0,"",SUMIFS(Raw_Recharges!$E$2:$E$3001,Raw_Recharges!$B$2:$B$3001,A1735))</f>
        <v>479</v>
      </c>
      <c r="K1735" s="38">
        <f>IF(I1735=0,0,IF(H1735&lt;=RFM_Method!$C$22,5,IF(H1735&lt;=RFM_Method!$C$23,4,IF(H1735&lt;=RFM_Method!$C$24,3,IF(H1735&lt;=RFM_Method!$C$25,2,1)))))</f>
        <v>3</v>
      </c>
      <c r="L1735" s="38">
        <f>IF(I1735=0,0,IF(I1735&gt;=RFM_Method!$E$22,5,IF(I1735&gt;=RFM_Method!$E$23,4,IF(I1735&gt;=RFM_Method!$E$24,3,IF(I1735&gt;=RFM_Method!$E$25,2,1)))))</f>
        <v>1</v>
      </c>
      <c r="M1735" s="38">
        <f>IF(I1735=0,0,IF(J1735&gt;=RFM_Method!$D$25,5,IF(J1735&gt;=RFM_Method!$D$24,4,IF(J1735&gt;=RFM_Method!$D$23,3,IF(J1735&gt;=RFM_Method!$D$22,2,1)))))</f>
        <v>2</v>
      </c>
      <c r="N1735" s="38" t="str">
        <f t="shared" si="81"/>
        <v>312</v>
      </c>
      <c r="O1735" s="38">
        <f t="shared" si="82"/>
        <v>6</v>
      </c>
      <c r="P1735" s="38">
        <f t="shared" si="83"/>
        <v>2</v>
      </c>
      <c r="Q1735" s="12" t="str">
        <f>IF(I1735=0,"Never Recharged",INDEX(RFM_Method!$C$32:$G$36,6-K1735,P1735))</f>
        <v>Need Attention</v>
      </c>
      <c r="R1735" s="39">
        <f>SUMIFS(Raw_DataUsage!$D$2:$D$5001,Raw_DataUsage!$B$2:$B$5001,A1735)/1024</f>
        <v>7.3226660156250007</v>
      </c>
      <c r="S1735" s="40">
        <f>SUMIFS(Raw_Calls!$D$2:$D$5001,Raw_Calls!$B$2:$B$5001,A1735)/60</f>
        <v>55.366666666666667</v>
      </c>
      <c r="T1735" s="38" t="str">
        <f>IF(COUNTIFS(Raw_Subscriptions!$B$2:$B$3001,A1735,Raw_Subscriptions!$F$2:$F$3001,"Active")&gt;0,"Yes","No")</f>
        <v>Yes</v>
      </c>
    </row>
    <row r="1736" spans="1:20" x14ac:dyDescent="0.3">
      <c r="A1736" s="13" t="str">
        <f>Raw_Customers!A1733</f>
        <v>C001732</v>
      </c>
      <c r="B1736" s="13" t="str">
        <f>Raw_Customers!B1733</f>
        <v>Rahul Gupta</v>
      </c>
      <c r="C1736" s="13" t="str">
        <f>Raw_Customers!E1733</f>
        <v>Hyderabad</v>
      </c>
      <c r="D1736" s="13" t="str">
        <f>Raw_Customers!F1733</f>
        <v>UP East</v>
      </c>
      <c r="E1736" s="13" t="str">
        <f>Raw_Customers!H1733</f>
        <v>Active</v>
      </c>
      <c r="F1736" s="35">
        <f>Raw_Customers!G1733</f>
        <v>45890</v>
      </c>
      <c r="G1736" s="36">
        <f>IF(I1736=0,"",INT(_xlfn.MAXIFS(Raw_Recharges!$D$2:$D$3001,Raw_Recharges!$B$2:$B$3001,A1736)))</f>
        <v>46021</v>
      </c>
      <c r="H1736" s="12">
        <f>IF(I1736=0,"",RFM_Method!$C$5-G1736)</f>
        <v>33</v>
      </c>
      <c r="I1736" s="12">
        <f>COUNTIFS(Raw_Recharges!$B$2:$B$3001,A1736)</f>
        <v>3</v>
      </c>
      <c r="J1736" s="37">
        <f>IF(I1736=0,"",SUMIFS(Raw_Recharges!$E$2:$E$3001,Raw_Recharges!$B$2:$B$3001,A1736))</f>
        <v>2014</v>
      </c>
      <c r="K1736" s="38">
        <f>IF(I1736=0,0,IF(H1736&lt;=RFM_Method!$C$22,5,IF(H1736&lt;=RFM_Method!$C$23,4,IF(H1736&lt;=RFM_Method!$C$24,3,IF(H1736&lt;=RFM_Method!$C$25,2,1)))))</f>
        <v>5</v>
      </c>
      <c r="L1736" s="38">
        <f>IF(I1736=0,0,IF(I1736&gt;=RFM_Method!$E$22,5,IF(I1736&gt;=RFM_Method!$E$23,4,IF(I1736&gt;=RFM_Method!$E$24,3,IF(I1736&gt;=RFM_Method!$E$25,2,1)))))</f>
        <v>3</v>
      </c>
      <c r="M1736" s="38">
        <f>IF(I1736=0,0,IF(J1736&gt;=RFM_Method!$D$25,5,IF(J1736&gt;=RFM_Method!$D$24,4,IF(J1736&gt;=RFM_Method!$D$23,3,IF(J1736&gt;=RFM_Method!$D$22,2,1)))))</f>
        <v>4</v>
      </c>
      <c r="N1736" s="38" t="str">
        <f t="shared" si="81"/>
        <v>534</v>
      </c>
      <c r="O1736" s="38">
        <f t="shared" si="82"/>
        <v>12</v>
      </c>
      <c r="P1736" s="38">
        <f t="shared" si="83"/>
        <v>4</v>
      </c>
      <c r="Q1736" s="12" t="str">
        <f>IF(I1736=0,"Never Recharged",INDEX(RFM_Method!$C$32:$G$36,6-K1736,P1736))</f>
        <v>Loyal Customers</v>
      </c>
      <c r="R1736" s="39">
        <f>SUMIFS(Raw_DataUsage!$D$2:$D$5001,Raw_DataUsage!$B$2:$B$5001,A1736)/1024</f>
        <v>1.4823242187500001</v>
      </c>
      <c r="S1736" s="40">
        <f>SUMIFS(Raw_Calls!$D$2:$D$5001,Raw_Calls!$B$2:$B$5001,A1736)/60</f>
        <v>88</v>
      </c>
      <c r="T1736" s="38" t="str">
        <f>IF(COUNTIFS(Raw_Subscriptions!$B$2:$B$3001,A1736,Raw_Subscriptions!$F$2:$F$3001,"Active")&gt;0,"Yes","No")</f>
        <v>No</v>
      </c>
    </row>
    <row r="1737" spans="1:20" x14ac:dyDescent="0.3">
      <c r="A1737" s="13" t="str">
        <f>Raw_Customers!A1734</f>
        <v>C001733</v>
      </c>
      <c r="B1737" s="13" t="str">
        <f>Raw_Customers!B1734</f>
        <v>Pooja Singh</v>
      </c>
      <c r="C1737" s="13" t="str">
        <f>Raw_Customers!E1734</f>
        <v>Mumbai</v>
      </c>
      <c r="D1737" s="13" t="str">
        <f>Raw_Customers!F1734</f>
        <v>Delhi NCR</v>
      </c>
      <c r="E1737" s="13" t="str">
        <f>Raw_Customers!H1734</f>
        <v>Active</v>
      </c>
      <c r="F1737" s="35">
        <f>Raw_Customers!G1734</f>
        <v>44498</v>
      </c>
      <c r="G1737" s="36">
        <f>IF(I1737=0,"",INT(_xlfn.MAXIFS(Raw_Recharges!$D$2:$D$3001,Raw_Recharges!$B$2:$B$3001,A1737)))</f>
        <v>45777</v>
      </c>
      <c r="H1737" s="12">
        <f>IF(I1737=0,"",RFM_Method!$C$5-G1737)</f>
        <v>277</v>
      </c>
      <c r="I1737" s="12">
        <f>COUNTIFS(Raw_Recharges!$B$2:$B$3001,A1737)</f>
        <v>1</v>
      </c>
      <c r="J1737" s="37">
        <f>IF(I1737=0,"",SUMIFS(Raw_Recharges!$E$2:$E$3001,Raw_Recharges!$B$2:$B$3001,A1737))</f>
        <v>479</v>
      </c>
      <c r="K1737" s="38">
        <f>IF(I1737=0,0,IF(H1737&lt;=RFM_Method!$C$22,5,IF(H1737&lt;=RFM_Method!$C$23,4,IF(H1737&lt;=RFM_Method!$C$24,3,IF(H1737&lt;=RFM_Method!$C$25,2,1)))))</f>
        <v>1</v>
      </c>
      <c r="L1737" s="38">
        <f>IF(I1737=0,0,IF(I1737&gt;=RFM_Method!$E$22,5,IF(I1737&gt;=RFM_Method!$E$23,4,IF(I1737&gt;=RFM_Method!$E$24,3,IF(I1737&gt;=RFM_Method!$E$25,2,1)))))</f>
        <v>1</v>
      </c>
      <c r="M1737" s="38">
        <f>IF(I1737=0,0,IF(J1737&gt;=RFM_Method!$D$25,5,IF(J1737&gt;=RFM_Method!$D$24,4,IF(J1737&gt;=RFM_Method!$D$23,3,IF(J1737&gt;=RFM_Method!$D$22,2,1)))))</f>
        <v>2</v>
      </c>
      <c r="N1737" s="38" t="str">
        <f t="shared" si="81"/>
        <v>112</v>
      </c>
      <c r="O1737" s="38">
        <f t="shared" si="82"/>
        <v>4</v>
      </c>
      <c r="P1737" s="38">
        <f t="shared" si="83"/>
        <v>2</v>
      </c>
      <c r="Q1737" s="12" t="str">
        <f>IF(I1737=0,"Never Recharged",INDEX(RFM_Method!$C$32:$G$36,6-K1737,P1737))</f>
        <v>Hibernating</v>
      </c>
      <c r="R1737" s="39">
        <f>SUMIFS(Raw_DataUsage!$D$2:$D$5001,Raw_DataUsage!$B$2:$B$5001,A1737)/1024</f>
        <v>2.3916210937500004</v>
      </c>
      <c r="S1737" s="40">
        <f>SUMIFS(Raw_Calls!$D$2:$D$5001,Raw_Calls!$B$2:$B$5001,A1737)/60</f>
        <v>79.099999999999994</v>
      </c>
      <c r="T1737" s="38" t="str">
        <f>IF(COUNTIFS(Raw_Subscriptions!$B$2:$B$3001,A1737,Raw_Subscriptions!$F$2:$F$3001,"Active")&gt;0,"Yes","No")</f>
        <v>Yes</v>
      </c>
    </row>
    <row r="1738" spans="1:20" x14ac:dyDescent="0.3">
      <c r="A1738" s="13" t="str">
        <f>Raw_Customers!A1735</f>
        <v>C001734</v>
      </c>
      <c r="B1738" s="13" t="str">
        <f>Raw_Customers!B1735</f>
        <v>Vikram Reddy</v>
      </c>
      <c r="C1738" s="13" t="str">
        <f>Raw_Customers!E1735</f>
        <v>Chennai</v>
      </c>
      <c r="D1738" s="13" t="str">
        <f>Raw_Customers!F1735</f>
        <v>West Bengal</v>
      </c>
      <c r="E1738" s="13" t="str">
        <f>Raw_Customers!H1735</f>
        <v>Active</v>
      </c>
      <c r="F1738" s="35">
        <f>Raw_Customers!G1735</f>
        <v>44516</v>
      </c>
      <c r="G1738" s="36">
        <f>IF(I1738=0,"",INT(_xlfn.MAXIFS(Raw_Recharges!$D$2:$D$3001,Raw_Recharges!$B$2:$B$3001,A1738)))</f>
        <v>46019</v>
      </c>
      <c r="H1738" s="12">
        <f>IF(I1738=0,"",RFM_Method!$C$5-G1738)</f>
        <v>35</v>
      </c>
      <c r="I1738" s="12">
        <f>COUNTIFS(Raw_Recharges!$B$2:$B$3001,A1738)</f>
        <v>3</v>
      </c>
      <c r="J1738" s="37">
        <f>IF(I1738=0,"",SUMIFS(Raw_Recharges!$E$2:$E$3001,Raw_Recharges!$B$2:$B$3001,A1738))</f>
        <v>4477</v>
      </c>
      <c r="K1738" s="38">
        <f>IF(I1738=0,0,IF(H1738&lt;=RFM_Method!$C$22,5,IF(H1738&lt;=RFM_Method!$C$23,4,IF(H1738&lt;=RFM_Method!$C$24,3,IF(H1738&lt;=RFM_Method!$C$25,2,1)))))</f>
        <v>5</v>
      </c>
      <c r="L1738" s="38">
        <f>IF(I1738=0,0,IF(I1738&gt;=RFM_Method!$E$22,5,IF(I1738&gt;=RFM_Method!$E$23,4,IF(I1738&gt;=RFM_Method!$E$24,3,IF(I1738&gt;=RFM_Method!$E$25,2,1)))))</f>
        <v>3</v>
      </c>
      <c r="M1738" s="38">
        <f>IF(I1738=0,0,IF(J1738&gt;=RFM_Method!$D$25,5,IF(J1738&gt;=RFM_Method!$D$24,4,IF(J1738&gt;=RFM_Method!$D$23,3,IF(J1738&gt;=RFM_Method!$D$22,2,1)))))</f>
        <v>5</v>
      </c>
      <c r="N1738" s="38" t="str">
        <f t="shared" si="81"/>
        <v>535</v>
      </c>
      <c r="O1738" s="38">
        <f t="shared" si="82"/>
        <v>13</v>
      </c>
      <c r="P1738" s="38">
        <f t="shared" si="83"/>
        <v>4</v>
      </c>
      <c r="Q1738" s="12" t="str">
        <f>IF(I1738=0,"Never Recharged",INDEX(RFM_Method!$C$32:$G$36,6-K1738,P1738))</f>
        <v>Loyal Customers</v>
      </c>
      <c r="R1738" s="39">
        <f>SUMIFS(Raw_DataUsage!$D$2:$D$5001,Raw_DataUsage!$B$2:$B$5001,A1738)/1024</f>
        <v>1.6300292968750001</v>
      </c>
      <c r="S1738" s="40">
        <f>SUMIFS(Raw_Calls!$D$2:$D$5001,Raw_Calls!$B$2:$B$5001,A1738)/60</f>
        <v>52.7</v>
      </c>
      <c r="T1738" s="38" t="str">
        <f>IF(COUNTIFS(Raw_Subscriptions!$B$2:$B$3001,A1738,Raw_Subscriptions!$F$2:$F$3001,"Active")&gt;0,"Yes","No")</f>
        <v>Yes</v>
      </c>
    </row>
    <row r="1739" spans="1:20" x14ac:dyDescent="0.3">
      <c r="A1739" s="13" t="str">
        <f>Raw_Customers!A1736</f>
        <v>C001735</v>
      </c>
      <c r="B1739" s="13" t="str">
        <f>Raw_Customers!B1736</f>
        <v>Rahul Singh</v>
      </c>
      <c r="C1739" s="13" t="str">
        <f>Raw_Customers!E1736</f>
        <v>Hyderabad</v>
      </c>
      <c r="D1739" s="13" t="str">
        <f>Raw_Customers!F1736</f>
        <v>Punjab</v>
      </c>
      <c r="E1739" s="13" t="str">
        <f>Raw_Customers!H1736</f>
        <v>Active</v>
      </c>
      <c r="F1739" s="35">
        <f>Raw_Customers!G1736</f>
        <v>44586</v>
      </c>
      <c r="G1739" s="36">
        <f>IF(I1739=0,"",INT(_xlfn.MAXIFS(Raw_Recharges!$D$2:$D$3001,Raw_Recharges!$B$2:$B$3001,A1739)))</f>
        <v>45840</v>
      </c>
      <c r="H1739" s="12">
        <f>IF(I1739=0,"",RFM_Method!$C$5-G1739)</f>
        <v>214</v>
      </c>
      <c r="I1739" s="12">
        <f>COUNTIFS(Raw_Recharges!$B$2:$B$3001,A1739)</f>
        <v>2</v>
      </c>
      <c r="J1739" s="37">
        <f>IF(I1739=0,"",SUMIFS(Raw_Recharges!$E$2:$E$3001,Raw_Recharges!$B$2:$B$3001,A1739))</f>
        <v>778</v>
      </c>
      <c r="K1739" s="38">
        <f>IF(I1739=0,0,IF(H1739&lt;=RFM_Method!$C$22,5,IF(H1739&lt;=RFM_Method!$C$23,4,IF(H1739&lt;=RFM_Method!$C$24,3,IF(H1739&lt;=RFM_Method!$C$25,2,1)))))</f>
        <v>2</v>
      </c>
      <c r="L1739" s="38">
        <f>IF(I1739=0,0,IF(I1739&gt;=RFM_Method!$E$22,5,IF(I1739&gt;=RFM_Method!$E$23,4,IF(I1739&gt;=RFM_Method!$E$24,3,IF(I1739&gt;=RFM_Method!$E$25,2,1)))))</f>
        <v>2</v>
      </c>
      <c r="M1739" s="38">
        <f>IF(I1739=0,0,IF(J1739&gt;=RFM_Method!$D$25,5,IF(J1739&gt;=RFM_Method!$D$24,4,IF(J1739&gt;=RFM_Method!$D$23,3,IF(J1739&gt;=RFM_Method!$D$22,2,1)))))</f>
        <v>3</v>
      </c>
      <c r="N1739" s="38" t="str">
        <f t="shared" si="81"/>
        <v>223</v>
      </c>
      <c r="O1739" s="38">
        <f t="shared" si="82"/>
        <v>7</v>
      </c>
      <c r="P1739" s="38">
        <f t="shared" si="83"/>
        <v>3</v>
      </c>
      <c r="Q1739" s="12" t="str">
        <f>IF(I1739=0,"Never Recharged",INDEX(RFM_Method!$C$32:$G$36,6-K1739,P1739))</f>
        <v>At Risk</v>
      </c>
      <c r="R1739" s="39">
        <f>SUMIFS(Raw_DataUsage!$D$2:$D$5001,Raw_DataUsage!$B$2:$B$5001,A1739)/1024</f>
        <v>4.5120898437500001</v>
      </c>
      <c r="S1739" s="40">
        <f>SUMIFS(Raw_Calls!$D$2:$D$5001,Raw_Calls!$B$2:$B$5001,A1739)/60</f>
        <v>38.783333333333331</v>
      </c>
      <c r="T1739" s="38" t="str">
        <f>IF(COUNTIFS(Raw_Subscriptions!$B$2:$B$3001,A1739,Raw_Subscriptions!$F$2:$F$3001,"Active")&gt;0,"Yes","No")</f>
        <v>No</v>
      </c>
    </row>
    <row r="1740" spans="1:20" x14ac:dyDescent="0.3">
      <c r="A1740" s="13" t="str">
        <f>Raw_Customers!A1737</f>
        <v>C001736</v>
      </c>
      <c r="B1740" s="13" t="str">
        <f>Raw_Customers!B1737</f>
        <v>Pooja Gupta</v>
      </c>
      <c r="C1740" s="13" t="str">
        <f>Raw_Customers!E1737</f>
        <v>Pune</v>
      </c>
      <c r="D1740" s="13" t="str">
        <f>Raw_Customers!F1737</f>
        <v>Mumbai</v>
      </c>
      <c r="E1740" s="13" t="str">
        <f>Raw_Customers!H1737</f>
        <v>Active</v>
      </c>
      <c r="F1740" s="35">
        <f>Raw_Customers!G1737</f>
        <v>45543</v>
      </c>
      <c r="G1740" s="36">
        <f>IF(I1740=0,"",INT(_xlfn.MAXIFS(Raw_Recharges!$D$2:$D$3001,Raw_Recharges!$B$2:$B$3001,A1740)))</f>
        <v>45894</v>
      </c>
      <c r="H1740" s="12">
        <f>IF(I1740=0,"",RFM_Method!$C$5-G1740)</f>
        <v>160</v>
      </c>
      <c r="I1740" s="12">
        <f>COUNTIFS(Raw_Recharges!$B$2:$B$3001,A1740)</f>
        <v>2</v>
      </c>
      <c r="J1740" s="37">
        <f>IF(I1740=0,"",SUMIFS(Raw_Recharges!$E$2:$E$3001,Raw_Recharges!$B$2:$B$3001,A1740))</f>
        <v>598</v>
      </c>
      <c r="K1740" s="38">
        <f>IF(I1740=0,0,IF(H1740&lt;=RFM_Method!$C$22,5,IF(H1740&lt;=RFM_Method!$C$23,4,IF(H1740&lt;=RFM_Method!$C$24,3,IF(H1740&lt;=RFM_Method!$C$25,2,1)))))</f>
        <v>2</v>
      </c>
      <c r="L1740" s="38">
        <f>IF(I1740=0,0,IF(I1740&gt;=RFM_Method!$E$22,5,IF(I1740&gt;=RFM_Method!$E$23,4,IF(I1740&gt;=RFM_Method!$E$24,3,IF(I1740&gt;=RFM_Method!$E$25,2,1)))))</f>
        <v>2</v>
      </c>
      <c r="M1740" s="38">
        <f>IF(I1740=0,0,IF(J1740&gt;=RFM_Method!$D$25,5,IF(J1740&gt;=RFM_Method!$D$24,4,IF(J1740&gt;=RFM_Method!$D$23,3,IF(J1740&gt;=RFM_Method!$D$22,2,1)))))</f>
        <v>2</v>
      </c>
      <c r="N1740" s="38" t="str">
        <f t="shared" si="81"/>
        <v>222</v>
      </c>
      <c r="O1740" s="38">
        <f t="shared" si="82"/>
        <v>6</v>
      </c>
      <c r="P1740" s="38">
        <f t="shared" si="83"/>
        <v>2</v>
      </c>
      <c r="Q1740" s="12" t="str">
        <f>IF(I1740=0,"Never Recharged",INDEX(RFM_Method!$C$32:$G$36,6-K1740,P1740))</f>
        <v>About to Sleep</v>
      </c>
      <c r="R1740" s="39">
        <f>SUMIFS(Raw_DataUsage!$D$2:$D$5001,Raw_DataUsage!$B$2:$B$5001,A1740)/1024</f>
        <v>1.791748046875</v>
      </c>
      <c r="S1740" s="40">
        <f>SUMIFS(Raw_Calls!$D$2:$D$5001,Raw_Calls!$B$2:$B$5001,A1740)/60</f>
        <v>66.63333333333334</v>
      </c>
      <c r="T1740" s="38" t="str">
        <f>IF(COUNTIFS(Raw_Subscriptions!$B$2:$B$3001,A1740,Raw_Subscriptions!$F$2:$F$3001,"Active")&gt;0,"Yes","No")</f>
        <v>Yes</v>
      </c>
    </row>
    <row r="1741" spans="1:20" x14ac:dyDescent="0.3">
      <c r="A1741" s="13" t="str">
        <f>Raw_Customers!A1738</f>
        <v>C001737</v>
      </c>
      <c r="B1741" s="13" t="str">
        <f>Raw_Customers!B1738</f>
        <v>Pooja Gupta</v>
      </c>
      <c r="C1741" s="13" t="str">
        <f>Raw_Customers!E1738</f>
        <v>Mumbai</v>
      </c>
      <c r="D1741" s="13" t="str">
        <f>Raw_Customers!F1738</f>
        <v>Telangana</v>
      </c>
      <c r="E1741" s="13" t="str">
        <f>Raw_Customers!H1738</f>
        <v>Active</v>
      </c>
      <c r="F1741" s="35">
        <f>Raw_Customers!G1738</f>
        <v>44313</v>
      </c>
      <c r="G1741" s="36" t="str">
        <f>IF(I1741=0,"",INT(_xlfn.MAXIFS(Raw_Recharges!$D$2:$D$3001,Raw_Recharges!$B$2:$B$3001,A1741)))</f>
        <v/>
      </c>
      <c r="H1741" s="12" t="str">
        <f>IF(I1741=0,"",RFM_Method!$C$5-G1741)</f>
        <v/>
      </c>
      <c r="I1741" s="12">
        <f>COUNTIFS(Raw_Recharges!$B$2:$B$3001,A1741)</f>
        <v>0</v>
      </c>
      <c r="J1741" s="37" t="str">
        <f>IF(I1741=0,"",SUMIFS(Raw_Recharges!$E$2:$E$3001,Raw_Recharges!$B$2:$B$3001,A1741))</f>
        <v/>
      </c>
      <c r="K1741" s="38">
        <f>IF(I1741=0,0,IF(H1741&lt;=RFM_Method!$C$22,5,IF(H1741&lt;=RFM_Method!$C$23,4,IF(H1741&lt;=RFM_Method!$C$24,3,IF(H1741&lt;=RFM_Method!$C$25,2,1)))))</f>
        <v>0</v>
      </c>
      <c r="L1741" s="38">
        <f>IF(I1741=0,0,IF(I1741&gt;=RFM_Method!$E$22,5,IF(I1741&gt;=RFM_Method!$E$23,4,IF(I1741&gt;=RFM_Method!$E$24,3,IF(I1741&gt;=RFM_Method!$E$25,2,1)))))</f>
        <v>0</v>
      </c>
      <c r="M1741" s="38">
        <f>IF(I1741=0,0,IF(J1741&gt;=RFM_Method!$D$25,5,IF(J1741&gt;=RFM_Method!$D$24,4,IF(J1741&gt;=RFM_Method!$D$23,3,IF(J1741&gt;=RFM_Method!$D$22,2,1)))))</f>
        <v>0</v>
      </c>
      <c r="N1741" s="38" t="str">
        <f t="shared" si="81"/>
        <v>000</v>
      </c>
      <c r="O1741" s="38">
        <f t="shared" si="82"/>
        <v>0</v>
      </c>
      <c r="P1741" s="38">
        <f t="shared" si="83"/>
        <v>0</v>
      </c>
      <c r="Q1741" s="12" t="str">
        <f>IF(I1741=0,"Never Recharged",INDEX(RFM_Method!$C$32:$G$36,6-K1741,P1741))</f>
        <v>Never Recharged</v>
      </c>
      <c r="R1741" s="39">
        <f>SUMIFS(Raw_DataUsage!$D$2:$D$5001,Raw_DataUsage!$B$2:$B$5001,A1741)/1024</f>
        <v>4.1362792968750002</v>
      </c>
      <c r="S1741" s="40">
        <f>SUMIFS(Raw_Calls!$D$2:$D$5001,Raw_Calls!$B$2:$B$5001,A1741)/60</f>
        <v>152.08333333333334</v>
      </c>
      <c r="T1741" s="38" t="str">
        <f>IF(COUNTIFS(Raw_Subscriptions!$B$2:$B$3001,A1741,Raw_Subscriptions!$F$2:$F$3001,"Active")&gt;0,"Yes","No")</f>
        <v>No</v>
      </c>
    </row>
    <row r="1742" spans="1:20" x14ac:dyDescent="0.3">
      <c r="A1742" s="13" t="str">
        <f>Raw_Customers!A1739</f>
        <v>C001738</v>
      </c>
      <c r="B1742" s="13" t="str">
        <f>Raw_Customers!B1739</f>
        <v>Anita Gupta</v>
      </c>
      <c r="C1742" s="13" t="str">
        <f>Raw_Customers!E1739</f>
        <v>Bangalore</v>
      </c>
      <c r="D1742" s="13" t="str">
        <f>Raw_Customers!F1739</f>
        <v>Mumbai</v>
      </c>
      <c r="E1742" s="13" t="str">
        <f>Raw_Customers!H1739</f>
        <v>Active</v>
      </c>
      <c r="F1742" s="35">
        <f>Raw_Customers!G1739</f>
        <v>44512</v>
      </c>
      <c r="G1742" s="36">
        <f>IF(I1742=0,"",INT(_xlfn.MAXIFS(Raw_Recharges!$D$2:$D$3001,Raw_Recharges!$B$2:$B$3001,A1742)))</f>
        <v>46013</v>
      </c>
      <c r="H1742" s="12">
        <f>IF(I1742=0,"",RFM_Method!$C$5-G1742)</f>
        <v>41</v>
      </c>
      <c r="I1742" s="12">
        <f>COUNTIFS(Raw_Recharges!$B$2:$B$3001,A1742)</f>
        <v>1</v>
      </c>
      <c r="J1742" s="37">
        <f>IF(I1742=0,"",SUMIFS(Raw_Recharges!$E$2:$E$3001,Raw_Recharges!$B$2:$B$3001,A1742))</f>
        <v>349</v>
      </c>
      <c r="K1742" s="38">
        <f>IF(I1742=0,0,IF(H1742&lt;=RFM_Method!$C$22,5,IF(H1742&lt;=RFM_Method!$C$23,4,IF(H1742&lt;=RFM_Method!$C$24,3,IF(H1742&lt;=RFM_Method!$C$25,2,1)))))</f>
        <v>4</v>
      </c>
      <c r="L1742" s="38">
        <f>IF(I1742=0,0,IF(I1742&gt;=RFM_Method!$E$22,5,IF(I1742&gt;=RFM_Method!$E$23,4,IF(I1742&gt;=RFM_Method!$E$24,3,IF(I1742&gt;=RFM_Method!$E$25,2,1)))))</f>
        <v>1</v>
      </c>
      <c r="M1742" s="38">
        <f>IF(I1742=0,0,IF(J1742&gt;=RFM_Method!$D$25,5,IF(J1742&gt;=RFM_Method!$D$24,4,IF(J1742&gt;=RFM_Method!$D$23,3,IF(J1742&gt;=RFM_Method!$D$22,2,1)))))</f>
        <v>1</v>
      </c>
      <c r="N1742" s="38" t="str">
        <f t="shared" si="81"/>
        <v>411</v>
      </c>
      <c r="O1742" s="38">
        <f t="shared" si="82"/>
        <v>6</v>
      </c>
      <c r="P1742" s="38">
        <f t="shared" si="83"/>
        <v>1</v>
      </c>
      <c r="Q1742" s="12" t="str">
        <f>IF(I1742=0,"Never Recharged",INDEX(RFM_Method!$C$32:$G$36,6-K1742,P1742))</f>
        <v>Promising</v>
      </c>
      <c r="R1742" s="39">
        <f>SUMIFS(Raw_DataUsage!$D$2:$D$5001,Raw_DataUsage!$B$2:$B$5001,A1742)/1024</f>
        <v>0</v>
      </c>
      <c r="S1742" s="40">
        <f>SUMIFS(Raw_Calls!$D$2:$D$5001,Raw_Calls!$B$2:$B$5001,A1742)/60</f>
        <v>173.18333333333334</v>
      </c>
      <c r="T1742" s="38" t="str">
        <f>IF(COUNTIFS(Raw_Subscriptions!$B$2:$B$3001,A1742,Raw_Subscriptions!$F$2:$F$3001,"Active")&gt;0,"Yes","No")</f>
        <v>Yes</v>
      </c>
    </row>
    <row r="1743" spans="1:20" x14ac:dyDescent="0.3">
      <c r="A1743" s="13" t="str">
        <f>Raw_Customers!A1740</f>
        <v>C001739</v>
      </c>
      <c r="B1743" s="13" t="str">
        <f>Raw_Customers!B1740</f>
        <v>Pooja Kumar</v>
      </c>
      <c r="C1743" s="13" t="str">
        <f>Raw_Customers!E1740</f>
        <v>Pune</v>
      </c>
      <c r="D1743" s="13" t="str">
        <f>Raw_Customers!F1740</f>
        <v>Mumbai</v>
      </c>
      <c r="E1743" s="13" t="str">
        <f>Raw_Customers!H1740</f>
        <v>Inactive</v>
      </c>
      <c r="F1743" s="35">
        <f>Raw_Customers!G1740</f>
        <v>45207</v>
      </c>
      <c r="G1743" s="36">
        <f>IF(I1743=0,"",INT(_xlfn.MAXIFS(Raw_Recharges!$D$2:$D$3001,Raw_Recharges!$B$2:$B$3001,A1743)))</f>
        <v>46035</v>
      </c>
      <c r="H1743" s="12">
        <f>IF(I1743=0,"",RFM_Method!$C$5-G1743)</f>
        <v>19</v>
      </c>
      <c r="I1743" s="12">
        <f>COUNTIFS(Raw_Recharges!$B$2:$B$3001,A1743)</f>
        <v>1</v>
      </c>
      <c r="J1743" s="37">
        <f>IF(I1743=0,"",SUMIFS(Raw_Recharges!$E$2:$E$3001,Raw_Recharges!$B$2:$B$3001,A1743))</f>
        <v>148</v>
      </c>
      <c r="K1743" s="38">
        <f>IF(I1743=0,0,IF(H1743&lt;=RFM_Method!$C$22,5,IF(H1743&lt;=RFM_Method!$C$23,4,IF(H1743&lt;=RFM_Method!$C$24,3,IF(H1743&lt;=RFM_Method!$C$25,2,1)))))</f>
        <v>5</v>
      </c>
      <c r="L1743" s="38">
        <f>IF(I1743=0,0,IF(I1743&gt;=RFM_Method!$E$22,5,IF(I1743&gt;=RFM_Method!$E$23,4,IF(I1743&gt;=RFM_Method!$E$24,3,IF(I1743&gt;=RFM_Method!$E$25,2,1)))))</f>
        <v>1</v>
      </c>
      <c r="M1743" s="38">
        <f>IF(I1743=0,0,IF(J1743&gt;=RFM_Method!$D$25,5,IF(J1743&gt;=RFM_Method!$D$24,4,IF(J1743&gt;=RFM_Method!$D$23,3,IF(J1743&gt;=RFM_Method!$D$22,2,1)))))</f>
        <v>1</v>
      </c>
      <c r="N1743" s="38" t="str">
        <f t="shared" si="81"/>
        <v>511</v>
      </c>
      <c r="O1743" s="38">
        <f t="shared" si="82"/>
        <v>7</v>
      </c>
      <c r="P1743" s="38">
        <f t="shared" si="83"/>
        <v>1</v>
      </c>
      <c r="Q1743" s="12" t="str">
        <f>IF(I1743=0,"Never Recharged",INDEX(RFM_Method!$C$32:$G$36,6-K1743,P1743))</f>
        <v>New Customers</v>
      </c>
      <c r="R1743" s="39">
        <f>SUMIFS(Raw_DataUsage!$D$2:$D$5001,Raw_DataUsage!$B$2:$B$5001,A1743)/1024</f>
        <v>7.4580078125000009</v>
      </c>
      <c r="S1743" s="40">
        <f>SUMIFS(Raw_Calls!$D$2:$D$5001,Raw_Calls!$B$2:$B$5001,A1743)/60</f>
        <v>197.6</v>
      </c>
      <c r="T1743" s="38" t="str">
        <f>IF(COUNTIFS(Raw_Subscriptions!$B$2:$B$3001,A1743,Raw_Subscriptions!$F$2:$F$3001,"Active")&gt;0,"Yes","No")</f>
        <v>Yes</v>
      </c>
    </row>
    <row r="1744" spans="1:20" x14ac:dyDescent="0.3">
      <c r="A1744" s="13" t="str">
        <f>Raw_Customers!A1741</f>
        <v>C001740</v>
      </c>
      <c r="B1744" s="13" t="str">
        <f>Raw_Customers!B1741</f>
        <v>Raj Singh</v>
      </c>
      <c r="C1744" s="13" t="str">
        <f>Raw_Customers!E1741</f>
        <v>Hyderabad</v>
      </c>
      <c r="D1744" s="13" t="str">
        <f>Raw_Customers!F1741</f>
        <v>Tamil Nadu</v>
      </c>
      <c r="E1744" s="13" t="str">
        <f>Raw_Customers!H1741</f>
        <v>Active</v>
      </c>
      <c r="F1744" s="35">
        <f>Raw_Customers!G1741</f>
        <v>45519</v>
      </c>
      <c r="G1744" s="36">
        <f>IF(I1744=0,"",INT(_xlfn.MAXIFS(Raw_Recharges!$D$2:$D$3001,Raw_Recharges!$B$2:$B$3001,A1744)))</f>
        <v>45914</v>
      </c>
      <c r="H1744" s="12">
        <f>IF(I1744=0,"",RFM_Method!$C$5-G1744)</f>
        <v>140</v>
      </c>
      <c r="I1744" s="12">
        <f>COUNTIFS(Raw_Recharges!$B$2:$B$3001,A1744)</f>
        <v>1</v>
      </c>
      <c r="J1744" s="37">
        <f>IF(I1744=0,"",SUMIFS(Raw_Recharges!$E$2:$E$3001,Raw_Recharges!$B$2:$B$3001,A1744))</f>
        <v>499</v>
      </c>
      <c r="K1744" s="38">
        <f>IF(I1744=0,0,IF(H1744&lt;=RFM_Method!$C$22,5,IF(H1744&lt;=RFM_Method!$C$23,4,IF(H1744&lt;=RFM_Method!$C$24,3,IF(H1744&lt;=RFM_Method!$C$25,2,1)))))</f>
        <v>3</v>
      </c>
      <c r="L1744" s="38">
        <f>IF(I1744=0,0,IF(I1744&gt;=RFM_Method!$E$22,5,IF(I1744&gt;=RFM_Method!$E$23,4,IF(I1744&gt;=RFM_Method!$E$24,3,IF(I1744&gt;=RFM_Method!$E$25,2,1)))))</f>
        <v>1</v>
      </c>
      <c r="M1744" s="38">
        <f>IF(I1744=0,0,IF(J1744&gt;=RFM_Method!$D$25,5,IF(J1744&gt;=RFM_Method!$D$24,4,IF(J1744&gt;=RFM_Method!$D$23,3,IF(J1744&gt;=RFM_Method!$D$22,2,1)))))</f>
        <v>2</v>
      </c>
      <c r="N1744" s="38" t="str">
        <f t="shared" si="81"/>
        <v>312</v>
      </c>
      <c r="O1744" s="38">
        <f t="shared" si="82"/>
        <v>6</v>
      </c>
      <c r="P1744" s="38">
        <f t="shared" si="83"/>
        <v>2</v>
      </c>
      <c r="Q1744" s="12" t="str">
        <f>IF(I1744=0,"Never Recharged",INDEX(RFM_Method!$C$32:$G$36,6-K1744,P1744))</f>
        <v>Need Attention</v>
      </c>
      <c r="R1744" s="39">
        <f>SUMIFS(Raw_DataUsage!$D$2:$D$5001,Raw_DataUsage!$B$2:$B$5001,A1744)/1024</f>
        <v>2.4873632812499999</v>
      </c>
      <c r="S1744" s="40">
        <f>SUMIFS(Raw_Calls!$D$2:$D$5001,Raw_Calls!$B$2:$B$5001,A1744)/60</f>
        <v>95.916666666666671</v>
      </c>
      <c r="T1744" s="38" t="str">
        <f>IF(COUNTIFS(Raw_Subscriptions!$B$2:$B$3001,A1744,Raw_Subscriptions!$F$2:$F$3001,"Active")&gt;0,"Yes","No")</f>
        <v>No</v>
      </c>
    </row>
    <row r="1745" spans="1:20" x14ac:dyDescent="0.3">
      <c r="A1745" s="13" t="str">
        <f>Raw_Customers!A1742</f>
        <v>C001741</v>
      </c>
      <c r="B1745" s="13" t="str">
        <f>Raw_Customers!B1742</f>
        <v>Rahul Patel</v>
      </c>
      <c r="C1745" s="13" t="str">
        <f>Raw_Customers!E1742</f>
        <v>Mumbai</v>
      </c>
      <c r="D1745" s="13" t="str">
        <f>Raw_Customers!F1742</f>
        <v>UP West</v>
      </c>
      <c r="E1745" s="13" t="str">
        <f>Raw_Customers!H1742</f>
        <v>Active</v>
      </c>
      <c r="F1745" s="35">
        <f>Raw_Customers!G1742</f>
        <v>45810</v>
      </c>
      <c r="G1745" s="36" t="str">
        <f>IF(I1745=0,"",INT(_xlfn.MAXIFS(Raw_Recharges!$D$2:$D$3001,Raw_Recharges!$B$2:$B$3001,A1745)))</f>
        <v/>
      </c>
      <c r="H1745" s="12" t="str">
        <f>IF(I1745=0,"",RFM_Method!$C$5-G1745)</f>
        <v/>
      </c>
      <c r="I1745" s="12">
        <f>COUNTIFS(Raw_Recharges!$B$2:$B$3001,A1745)</f>
        <v>0</v>
      </c>
      <c r="J1745" s="37" t="str">
        <f>IF(I1745=0,"",SUMIFS(Raw_Recharges!$E$2:$E$3001,Raw_Recharges!$B$2:$B$3001,A1745))</f>
        <v/>
      </c>
      <c r="K1745" s="38">
        <f>IF(I1745=0,0,IF(H1745&lt;=RFM_Method!$C$22,5,IF(H1745&lt;=RFM_Method!$C$23,4,IF(H1745&lt;=RFM_Method!$C$24,3,IF(H1745&lt;=RFM_Method!$C$25,2,1)))))</f>
        <v>0</v>
      </c>
      <c r="L1745" s="38">
        <f>IF(I1745=0,0,IF(I1745&gt;=RFM_Method!$E$22,5,IF(I1745&gt;=RFM_Method!$E$23,4,IF(I1745&gt;=RFM_Method!$E$24,3,IF(I1745&gt;=RFM_Method!$E$25,2,1)))))</f>
        <v>0</v>
      </c>
      <c r="M1745" s="38">
        <f>IF(I1745=0,0,IF(J1745&gt;=RFM_Method!$D$25,5,IF(J1745&gt;=RFM_Method!$D$24,4,IF(J1745&gt;=RFM_Method!$D$23,3,IF(J1745&gt;=RFM_Method!$D$22,2,1)))))</f>
        <v>0</v>
      </c>
      <c r="N1745" s="38" t="str">
        <f t="shared" si="81"/>
        <v>000</v>
      </c>
      <c r="O1745" s="38">
        <f t="shared" si="82"/>
        <v>0</v>
      </c>
      <c r="P1745" s="38">
        <f t="shared" si="83"/>
        <v>0</v>
      </c>
      <c r="Q1745" s="12" t="str">
        <f>IF(I1745=0,"Never Recharged",INDEX(RFM_Method!$C$32:$G$36,6-K1745,P1745))</f>
        <v>Never Recharged</v>
      </c>
      <c r="R1745" s="39">
        <f>SUMIFS(Raw_DataUsage!$D$2:$D$5001,Raw_DataUsage!$B$2:$B$5001,A1745)/1024</f>
        <v>2.1305664062499998</v>
      </c>
      <c r="S1745" s="40">
        <f>SUMIFS(Raw_Calls!$D$2:$D$5001,Raw_Calls!$B$2:$B$5001,A1745)/60</f>
        <v>118.35</v>
      </c>
      <c r="T1745" s="38" t="str">
        <f>IF(COUNTIFS(Raw_Subscriptions!$B$2:$B$3001,A1745,Raw_Subscriptions!$F$2:$F$3001,"Active")&gt;0,"Yes","No")</f>
        <v>No</v>
      </c>
    </row>
    <row r="1746" spans="1:20" x14ac:dyDescent="0.3">
      <c r="A1746" s="13" t="str">
        <f>Raw_Customers!A1743</f>
        <v>C001742</v>
      </c>
      <c r="B1746" s="13" t="str">
        <f>Raw_Customers!B1743</f>
        <v>Suresh Reddy</v>
      </c>
      <c r="C1746" s="13" t="str">
        <f>Raw_Customers!E1743</f>
        <v>Chennai</v>
      </c>
      <c r="D1746" s="13" t="str">
        <f>Raw_Customers!F1743</f>
        <v>Tamil Nadu</v>
      </c>
      <c r="E1746" s="13" t="str">
        <f>Raw_Customers!H1743</f>
        <v>Active</v>
      </c>
      <c r="F1746" s="35">
        <f>Raw_Customers!G1743</f>
        <v>45891</v>
      </c>
      <c r="G1746" s="36">
        <f>IF(I1746=0,"",INT(_xlfn.MAXIFS(Raw_Recharges!$D$2:$D$3001,Raw_Recharges!$B$2:$B$3001,A1746)))</f>
        <v>45860</v>
      </c>
      <c r="H1746" s="12">
        <f>IF(I1746=0,"",RFM_Method!$C$5-G1746)</f>
        <v>194</v>
      </c>
      <c r="I1746" s="12">
        <f>COUNTIFS(Raw_Recharges!$B$2:$B$3001,A1746)</f>
        <v>1</v>
      </c>
      <c r="J1746" s="37">
        <f>IF(I1746=0,"",SUMIFS(Raw_Recharges!$E$2:$E$3001,Raw_Recharges!$B$2:$B$3001,A1746))</f>
        <v>2999</v>
      </c>
      <c r="K1746" s="38">
        <f>IF(I1746=0,0,IF(H1746&lt;=RFM_Method!$C$22,5,IF(H1746&lt;=RFM_Method!$C$23,4,IF(H1746&lt;=RFM_Method!$C$24,3,IF(H1746&lt;=RFM_Method!$C$25,2,1)))))</f>
        <v>2</v>
      </c>
      <c r="L1746" s="38">
        <f>IF(I1746=0,0,IF(I1746&gt;=RFM_Method!$E$22,5,IF(I1746&gt;=RFM_Method!$E$23,4,IF(I1746&gt;=RFM_Method!$E$24,3,IF(I1746&gt;=RFM_Method!$E$25,2,1)))))</f>
        <v>1</v>
      </c>
      <c r="M1746" s="38">
        <f>IF(I1746=0,0,IF(J1746&gt;=RFM_Method!$D$25,5,IF(J1746&gt;=RFM_Method!$D$24,4,IF(J1746&gt;=RFM_Method!$D$23,3,IF(J1746&gt;=RFM_Method!$D$22,2,1)))))</f>
        <v>5</v>
      </c>
      <c r="N1746" s="38" t="str">
        <f t="shared" si="81"/>
        <v>215</v>
      </c>
      <c r="O1746" s="38">
        <f t="shared" si="82"/>
        <v>8</v>
      </c>
      <c r="P1746" s="38">
        <f t="shared" si="83"/>
        <v>3</v>
      </c>
      <c r="Q1746" s="12" t="str">
        <f>IF(I1746=0,"Never Recharged",INDEX(RFM_Method!$C$32:$G$36,6-K1746,P1746))</f>
        <v>At Risk</v>
      </c>
      <c r="R1746" s="39">
        <f>SUMIFS(Raw_DataUsage!$D$2:$D$5001,Raw_DataUsage!$B$2:$B$5001,A1746)/1024</f>
        <v>2.4035058593750001</v>
      </c>
      <c r="S1746" s="40">
        <f>SUMIFS(Raw_Calls!$D$2:$D$5001,Raw_Calls!$B$2:$B$5001,A1746)/60</f>
        <v>48.866666666666667</v>
      </c>
      <c r="T1746" s="38" t="str">
        <f>IF(COUNTIFS(Raw_Subscriptions!$B$2:$B$3001,A1746,Raw_Subscriptions!$F$2:$F$3001,"Active")&gt;0,"Yes","No")</f>
        <v>No</v>
      </c>
    </row>
    <row r="1747" spans="1:20" x14ac:dyDescent="0.3">
      <c r="A1747" s="13" t="str">
        <f>Raw_Customers!A1744</f>
        <v>C001743</v>
      </c>
      <c r="B1747" s="13" t="str">
        <f>Raw_Customers!B1744</f>
        <v>Amit Patel</v>
      </c>
      <c r="C1747" s="13" t="str">
        <f>Raw_Customers!E1744</f>
        <v>Hyderabad</v>
      </c>
      <c r="D1747" s="13" t="str">
        <f>Raw_Customers!F1744</f>
        <v>Tamil Nadu</v>
      </c>
      <c r="E1747" s="13" t="str">
        <f>Raw_Customers!H1744</f>
        <v>Inactive</v>
      </c>
      <c r="F1747" s="35">
        <f>Raw_Customers!G1744</f>
        <v>44622</v>
      </c>
      <c r="G1747" s="36">
        <f>IF(I1747=0,"",INT(_xlfn.MAXIFS(Raw_Recharges!$D$2:$D$3001,Raw_Recharges!$B$2:$B$3001,A1747)))</f>
        <v>45936</v>
      </c>
      <c r="H1747" s="12">
        <f>IF(I1747=0,"",RFM_Method!$C$5-G1747)</f>
        <v>118</v>
      </c>
      <c r="I1747" s="12">
        <f>COUNTIFS(Raw_Recharges!$B$2:$B$3001,A1747)</f>
        <v>3</v>
      </c>
      <c r="J1747" s="37">
        <f>IF(I1747=0,"",SUMIFS(Raw_Recharges!$E$2:$E$3001,Raw_Recharges!$B$2:$B$3001,A1747))</f>
        <v>4144</v>
      </c>
      <c r="K1747" s="38">
        <f>IF(I1747=0,0,IF(H1747&lt;=RFM_Method!$C$22,5,IF(H1747&lt;=RFM_Method!$C$23,4,IF(H1747&lt;=RFM_Method!$C$24,3,IF(H1747&lt;=RFM_Method!$C$25,2,1)))))</f>
        <v>3</v>
      </c>
      <c r="L1747" s="38">
        <f>IF(I1747=0,0,IF(I1747&gt;=RFM_Method!$E$22,5,IF(I1747&gt;=RFM_Method!$E$23,4,IF(I1747&gt;=RFM_Method!$E$24,3,IF(I1747&gt;=RFM_Method!$E$25,2,1)))))</f>
        <v>3</v>
      </c>
      <c r="M1747" s="38">
        <f>IF(I1747=0,0,IF(J1747&gt;=RFM_Method!$D$25,5,IF(J1747&gt;=RFM_Method!$D$24,4,IF(J1747&gt;=RFM_Method!$D$23,3,IF(J1747&gt;=RFM_Method!$D$22,2,1)))))</f>
        <v>5</v>
      </c>
      <c r="N1747" s="38" t="str">
        <f t="shared" si="81"/>
        <v>335</v>
      </c>
      <c r="O1747" s="38">
        <f t="shared" si="82"/>
        <v>11</v>
      </c>
      <c r="P1747" s="38">
        <f t="shared" si="83"/>
        <v>4</v>
      </c>
      <c r="Q1747" s="12" t="str">
        <f>IF(I1747=0,"Never Recharged",INDEX(RFM_Method!$C$32:$G$36,6-K1747,P1747))</f>
        <v>Loyal Customers</v>
      </c>
      <c r="R1747" s="39">
        <f>SUMIFS(Raw_DataUsage!$D$2:$D$5001,Raw_DataUsage!$B$2:$B$5001,A1747)/1024</f>
        <v>0.58307617187500005</v>
      </c>
      <c r="S1747" s="40">
        <f>SUMIFS(Raw_Calls!$D$2:$D$5001,Raw_Calls!$B$2:$B$5001,A1747)/60</f>
        <v>94.7</v>
      </c>
      <c r="T1747" s="38" t="str">
        <f>IF(COUNTIFS(Raw_Subscriptions!$B$2:$B$3001,A1747,Raw_Subscriptions!$F$2:$F$3001,"Active")&gt;0,"Yes","No")</f>
        <v>Yes</v>
      </c>
    </row>
    <row r="1748" spans="1:20" x14ac:dyDescent="0.3">
      <c r="A1748" s="13" t="str">
        <f>Raw_Customers!A1745</f>
        <v>C001744</v>
      </c>
      <c r="B1748" s="13" t="str">
        <f>Raw_Customers!B1745</f>
        <v>Raj Patel</v>
      </c>
      <c r="C1748" s="13" t="str">
        <f>Raw_Customers!E1745</f>
        <v>Bangalore</v>
      </c>
      <c r="D1748" s="13" t="str">
        <f>Raw_Customers!F1745</f>
        <v>Delhi NCR</v>
      </c>
      <c r="E1748" s="13" t="str">
        <f>Raw_Customers!H1745</f>
        <v>Active</v>
      </c>
      <c r="F1748" s="35">
        <f>Raw_Customers!G1745</f>
        <v>45578</v>
      </c>
      <c r="G1748" s="36">
        <f>IF(I1748=0,"",INT(_xlfn.MAXIFS(Raw_Recharges!$D$2:$D$3001,Raw_Recharges!$B$2:$B$3001,A1748)))</f>
        <v>45982</v>
      </c>
      <c r="H1748" s="12">
        <f>IF(I1748=0,"",RFM_Method!$C$5-G1748)</f>
        <v>72</v>
      </c>
      <c r="I1748" s="12">
        <f>COUNTIFS(Raw_Recharges!$B$2:$B$3001,A1748)</f>
        <v>3</v>
      </c>
      <c r="J1748" s="37">
        <f>IF(I1748=0,"",SUMIFS(Raw_Recharges!$E$2:$E$3001,Raw_Recharges!$B$2:$B$3001,A1748))</f>
        <v>4477</v>
      </c>
      <c r="K1748" s="38">
        <f>IF(I1748=0,0,IF(H1748&lt;=RFM_Method!$C$22,5,IF(H1748&lt;=RFM_Method!$C$23,4,IF(H1748&lt;=RFM_Method!$C$24,3,IF(H1748&lt;=RFM_Method!$C$25,2,1)))))</f>
        <v>4</v>
      </c>
      <c r="L1748" s="38">
        <f>IF(I1748=0,0,IF(I1748&gt;=RFM_Method!$E$22,5,IF(I1748&gt;=RFM_Method!$E$23,4,IF(I1748&gt;=RFM_Method!$E$24,3,IF(I1748&gt;=RFM_Method!$E$25,2,1)))))</f>
        <v>3</v>
      </c>
      <c r="M1748" s="38">
        <f>IF(I1748=0,0,IF(J1748&gt;=RFM_Method!$D$25,5,IF(J1748&gt;=RFM_Method!$D$24,4,IF(J1748&gt;=RFM_Method!$D$23,3,IF(J1748&gt;=RFM_Method!$D$22,2,1)))))</f>
        <v>5</v>
      </c>
      <c r="N1748" s="38" t="str">
        <f t="shared" si="81"/>
        <v>435</v>
      </c>
      <c r="O1748" s="38">
        <f t="shared" si="82"/>
        <v>12</v>
      </c>
      <c r="P1748" s="38">
        <f t="shared" si="83"/>
        <v>4</v>
      </c>
      <c r="Q1748" s="12" t="str">
        <f>IF(I1748=0,"Never Recharged",INDEX(RFM_Method!$C$32:$G$36,6-K1748,P1748))</f>
        <v>Loyal Customers</v>
      </c>
      <c r="R1748" s="39">
        <f>SUMIFS(Raw_DataUsage!$D$2:$D$5001,Raw_DataUsage!$B$2:$B$5001,A1748)/1024</f>
        <v>2.2786328125000002</v>
      </c>
      <c r="S1748" s="40">
        <f>SUMIFS(Raw_Calls!$D$2:$D$5001,Raw_Calls!$B$2:$B$5001,A1748)/60</f>
        <v>61.666666666666664</v>
      </c>
      <c r="T1748" s="38" t="str">
        <f>IF(COUNTIFS(Raw_Subscriptions!$B$2:$B$3001,A1748,Raw_Subscriptions!$F$2:$F$3001,"Active")&gt;0,"Yes","No")</f>
        <v>Yes</v>
      </c>
    </row>
    <row r="1749" spans="1:20" x14ac:dyDescent="0.3">
      <c r="A1749" s="13" t="str">
        <f>Raw_Customers!A1746</f>
        <v>C001745</v>
      </c>
      <c r="B1749" s="13" t="str">
        <f>Raw_Customers!B1746</f>
        <v>Suresh Reddy</v>
      </c>
      <c r="C1749" s="13" t="str">
        <f>Raw_Customers!E1746</f>
        <v>Hyderabad</v>
      </c>
      <c r="D1749" s="13" t="str">
        <f>Raw_Customers!F1746</f>
        <v>Gujarat</v>
      </c>
      <c r="E1749" s="13" t="str">
        <f>Raw_Customers!H1746</f>
        <v>Active</v>
      </c>
      <c r="F1749" s="35">
        <f>Raw_Customers!G1746</f>
        <v>44539</v>
      </c>
      <c r="G1749" s="36">
        <f>IF(I1749=0,"",INT(_xlfn.MAXIFS(Raw_Recharges!$D$2:$D$3001,Raw_Recharges!$B$2:$B$3001,A1749)))</f>
        <v>45810</v>
      </c>
      <c r="H1749" s="12">
        <f>IF(I1749=0,"",RFM_Method!$C$5-G1749)</f>
        <v>244</v>
      </c>
      <c r="I1749" s="12">
        <f>COUNTIFS(Raw_Recharges!$B$2:$B$3001,A1749)</f>
        <v>1</v>
      </c>
      <c r="J1749" s="37">
        <f>IF(I1749=0,"",SUMIFS(Raw_Recharges!$E$2:$E$3001,Raw_Recharges!$B$2:$B$3001,A1749))</f>
        <v>148</v>
      </c>
      <c r="K1749" s="38">
        <f>IF(I1749=0,0,IF(H1749&lt;=RFM_Method!$C$22,5,IF(H1749&lt;=RFM_Method!$C$23,4,IF(H1749&lt;=RFM_Method!$C$24,3,IF(H1749&lt;=RFM_Method!$C$25,2,1)))))</f>
        <v>1</v>
      </c>
      <c r="L1749" s="38">
        <f>IF(I1749=0,0,IF(I1749&gt;=RFM_Method!$E$22,5,IF(I1749&gt;=RFM_Method!$E$23,4,IF(I1749&gt;=RFM_Method!$E$24,3,IF(I1749&gt;=RFM_Method!$E$25,2,1)))))</f>
        <v>1</v>
      </c>
      <c r="M1749" s="38">
        <f>IF(I1749=0,0,IF(J1749&gt;=RFM_Method!$D$25,5,IF(J1749&gt;=RFM_Method!$D$24,4,IF(J1749&gt;=RFM_Method!$D$23,3,IF(J1749&gt;=RFM_Method!$D$22,2,1)))))</f>
        <v>1</v>
      </c>
      <c r="N1749" s="38" t="str">
        <f t="shared" si="81"/>
        <v>111</v>
      </c>
      <c r="O1749" s="38">
        <f t="shared" si="82"/>
        <v>3</v>
      </c>
      <c r="P1749" s="38">
        <f t="shared" si="83"/>
        <v>1</v>
      </c>
      <c r="Q1749" s="12" t="str">
        <f>IF(I1749=0,"Never Recharged",INDEX(RFM_Method!$C$32:$G$36,6-K1749,P1749))</f>
        <v>Lost</v>
      </c>
      <c r="R1749" s="39">
        <f>SUMIFS(Raw_DataUsage!$D$2:$D$5001,Raw_DataUsage!$B$2:$B$5001,A1749)/1024</f>
        <v>2.7205957031250003</v>
      </c>
      <c r="S1749" s="40">
        <f>SUMIFS(Raw_Calls!$D$2:$D$5001,Raw_Calls!$B$2:$B$5001,A1749)/60</f>
        <v>78.650000000000006</v>
      </c>
      <c r="T1749" s="38" t="str">
        <f>IF(COUNTIFS(Raw_Subscriptions!$B$2:$B$3001,A1749,Raw_Subscriptions!$F$2:$F$3001,"Active")&gt;0,"Yes","No")</f>
        <v>Yes</v>
      </c>
    </row>
    <row r="1750" spans="1:20" x14ac:dyDescent="0.3">
      <c r="A1750" s="13" t="str">
        <f>Raw_Customers!A1747</f>
        <v>C001746</v>
      </c>
      <c r="B1750" s="13" t="str">
        <f>Raw_Customers!B1747</f>
        <v>Anita Kumar</v>
      </c>
      <c r="C1750" s="13" t="str">
        <f>Raw_Customers!E1747</f>
        <v>Mumbai</v>
      </c>
      <c r="D1750" s="13" t="str">
        <f>Raw_Customers!F1747</f>
        <v>UP West</v>
      </c>
      <c r="E1750" s="13" t="str">
        <f>Raw_Customers!H1747</f>
        <v>Active</v>
      </c>
      <c r="F1750" s="35">
        <f>Raw_Customers!G1747</f>
        <v>44458</v>
      </c>
      <c r="G1750" s="36">
        <f>IF(I1750=0,"",INT(_xlfn.MAXIFS(Raw_Recharges!$D$2:$D$3001,Raw_Recharges!$B$2:$B$3001,A1750)))</f>
        <v>45962</v>
      </c>
      <c r="H1750" s="12">
        <f>IF(I1750=0,"",RFM_Method!$C$5-G1750)</f>
        <v>92</v>
      </c>
      <c r="I1750" s="12">
        <f>COUNTIFS(Raw_Recharges!$B$2:$B$3001,A1750)</f>
        <v>2</v>
      </c>
      <c r="J1750" s="37">
        <f>IF(I1750=0,"",SUMIFS(Raw_Recharges!$E$2:$E$3001,Raw_Recharges!$B$2:$B$3001,A1750))</f>
        <v>398</v>
      </c>
      <c r="K1750" s="38">
        <f>IF(I1750=0,0,IF(H1750&lt;=RFM_Method!$C$22,5,IF(H1750&lt;=RFM_Method!$C$23,4,IF(H1750&lt;=RFM_Method!$C$24,3,IF(H1750&lt;=RFM_Method!$C$25,2,1)))))</f>
        <v>3</v>
      </c>
      <c r="L1750" s="38">
        <f>IF(I1750=0,0,IF(I1750&gt;=RFM_Method!$E$22,5,IF(I1750&gt;=RFM_Method!$E$23,4,IF(I1750&gt;=RFM_Method!$E$24,3,IF(I1750&gt;=RFM_Method!$E$25,2,1)))))</f>
        <v>2</v>
      </c>
      <c r="M1750" s="38">
        <f>IF(I1750=0,0,IF(J1750&gt;=RFM_Method!$D$25,5,IF(J1750&gt;=RFM_Method!$D$24,4,IF(J1750&gt;=RFM_Method!$D$23,3,IF(J1750&gt;=RFM_Method!$D$22,2,1)))))</f>
        <v>2</v>
      </c>
      <c r="N1750" s="38" t="str">
        <f t="shared" si="81"/>
        <v>322</v>
      </c>
      <c r="O1750" s="38">
        <f t="shared" si="82"/>
        <v>7</v>
      </c>
      <c r="P1750" s="38">
        <f t="shared" si="83"/>
        <v>2</v>
      </c>
      <c r="Q1750" s="12" t="str">
        <f>IF(I1750=0,"Never Recharged",INDEX(RFM_Method!$C$32:$G$36,6-K1750,P1750))</f>
        <v>Need Attention</v>
      </c>
      <c r="R1750" s="39">
        <f>SUMIFS(Raw_DataUsage!$D$2:$D$5001,Raw_DataUsage!$B$2:$B$5001,A1750)/1024</f>
        <v>2.04978515625</v>
      </c>
      <c r="S1750" s="40">
        <f>SUMIFS(Raw_Calls!$D$2:$D$5001,Raw_Calls!$B$2:$B$5001,A1750)/60</f>
        <v>47.966666666666669</v>
      </c>
      <c r="T1750" s="38" t="str">
        <f>IF(COUNTIFS(Raw_Subscriptions!$B$2:$B$3001,A1750,Raw_Subscriptions!$F$2:$F$3001,"Active")&gt;0,"Yes","No")</f>
        <v>Yes</v>
      </c>
    </row>
    <row r="1751" spans="1:20" x14ac:dyDescent="0.3">
      <c r="A1751" s="13" t="str">
        <f>Raw_Customers!A1748</f>
        <v>C001747</v>
      </c>
      <c r="B1751" s="13" t="str">
        <f>Raw_Customers!B1748</f>
        <v>Amit Yadav</v>
      </c>
      <c r="C1751" s="13" t="str">
        <f>Raw_Customers!E1748</f>
        <v>Delhi</v>
      </c>
      <c r="D1751" s="13" t="str">
        <f>Raw_Customers!F1748</f>
        <v>Gujarat</v>
      </c>
      <c r="E1751" s="13" t="str">
        <f>Raw_Customers!H1748</f>
        <v>Active</v>
      </c>
      <c r="F1751" s="35">
        <f>Raw_Customers!G1748</f>
        <v>44787</v>
      </c>
      <c r="G1751" s="36" t="str">
        <f>IF(I1751=0,"",INT(_xlfn.MAXIFS(Raw_Recharges!$D$2:$D$3001,Raw_Recharges!$B$2:$B$3001,A1751)))</f>
        <v/>
      </c>
      <c r="H1751" s="12" t="str">
        <f>IF(I1751=0,"",RFM_Method!$C$5-G1751)</f>
        <v/>
      </c>
      <c r="I1751" s="12">
        <f>COUNTIFS(Raw_Recharges!$B$2:$B$3001,A1751)</f>
        <v>0</v>
      </c>
      <c r="J1751" s="37" t="str">
        <f>IF(I1751=0,"",SUMIFS(Raw_Recharges!$E$2:$E$3001,Raw_Recharges!$B$2:$B$3001,A1751))</f>
        <v/>
      </c>
      <c r="K1751" s="38">
        <f>IF(I1751=0,0,IF(H1751&lt;=RFM_Method!$C$22,5,IF(H1751&lt;=RFM_Method!$C$23,4,IF(H1751&lt;=RFM_Method!$C$24,3,IF(H1751&lt;=RFM_Method!$C$25,2,1)))))</f>
        <v>0</v>
      </c>
      <c r="L1751" s="38">
        <f>IF(I1751=0,0,IF(I1751&gt;=RFM_Method!$E$22,5,IF(I1751&gt;=RFM_Method!$E$23,4,IF(I1751&gt;=RFM_Method!$E$24,3,IF(I1751&gt;=RFM_Method!$E$25,2,1)))))</f>
        <v>0</v>
      </c>
      <c r="M1751" s="38">
        <f>IF(I1751=0,0,IF(J1751&gt;=RFM_Method!$D$25,5,IF(J1751&gt;=RFM_Method!$D$24,4,IF(J1751&gt;=RFM_Method!$D$23,3,IF(J1751&gt;=RFM_Method!$D$22,2,1)))))</f>
        <v>0</v>
      </c>
      <c r="N1751" s="38" t="str">
        <f t="shared" si="81"/>
        <v>000</v>
      </c>
      <c r="O1751" s="38">
        <f t="shared" si="82"/>
        <v>0</v>
      </c>
      <c r="P1751" s="38">
        <f t="shared" si="83"/>
        <v>0</v>
      </c>
      <c r="Q1751" s="12" t="str">
        <f>IF(I1751=0,"Never Recharged",INDEX(RFM_Method!$C$32:$G$36,6-K1751,P1751))</f>
        <v>Never Recharged</v>
      </c>
      <c r="R1751" s="39">
        <f>SUMIFS(Raw_DataUsage!$D$2:$D$5001,Raw_DataUsage!$B$2:$B$5001,A1751)/1024</f>
        <v>2.0674804687499999</v>
      </c>
      <c r="S1751" s="40">
        <f>SUMIFS(Raw_Calls!$D$2:$D$5001,Raw_Calls!$B$2:$B$5001,A1751)/60</f>
        <v>195.56666666666666</v>
      </c>
      <c r="T1751" s="38" t="str">
        <f>IF(COUNTIFS(Raw_Subscriptions!$B$2:$B$3001,A1751,Raw_Subscriptions!$F$2:$F$3001,"Active")&gt;0,"Yes","No")</f>
        <v>No</v>
      </c>
    </row>
    <row r="1752" spans="1:20" x14ac:dyDescent="0.3">
      <c r="A1752" s="13" t="str">
        <f>Raw_Customers!A1749</f>
        <v>C001748</v>
      </c>
      <c r="B1752" s="13" t="str">
        <f>Raw_Customers!B1749</f>
        <v>Priya Mishra</v>
      </c>
      <c r="C1752" s="13" t="str">
        <f>Raw_Customers!E1749</f>
        <v>Hyderabad</v>
      </c>
      <c r="D1752" s="13" t="str">
        <f>Raw_Customers!F1749</f>
        <v>UP West</v>
      </c>
      <c r="E1752" s="13" t="str">
        <f>Raw_Customers!H1749</f>
        <v>Active</v>
      </c>
      <c r="F1752" s="35">
        <f>Raw_Customers!G1749</f>
        <v>45021</v>
      </c>
      <c r="G1752" s="36">
        <f>IF(I1752=0,"",INT(_xlfn.MAXIFS(Raw_Recharges!$D$2:$D$3001,Raw_Recharges!$B$2:$B$3001,A1752)))</f>
        <v>45815</v>
      </c>
      <c r="H1752" s="12">
        <f>IF(I1752=0,"",RFM_Method!$C$5-G1752)</f>
        <v>239</v>
      </c>
      <c r="I1752" s="12">
        <f>COUNTIFS(Raw_Recharges!$B$2:$B$3001,A1752)</f>
        <v>1</v>
      </c>
      <c r="J1752" s="37">
        <f>IF(I1752=0,"",SUMIFS(Raw_Recharges!$E$2:$E$3001,Raw_Recharges!$B$2:$B$3001,A1752))</f>
        <v>666</v>
      </c>
      <c r="K1752" s="38">
        <f>IF(I1752=0,0,IF(H1752&lt;=RFM_Method!$C$22,5,IF(H1752&lt;=RFM_Method!$C$23,4,IF(H1752&lt;=RFM_Method!$C$24,3,IF(H1752&lt;=RFM_Method!$C$25,2,1)))))</f>
        <v>1</v>
      </c>
      <c r="L1752" s="38">
        <f>IF(I1752=0,0,IF(I1752&gt;=RFM_Method!$E$22,5,IF(I1752&gt;=RFM_Method!$E$23,4,IF(I1752&gt;=RFM_Method!$E$24,3,IF(I1752&gt;=RFM_Method!$E$25,2,1)))))</f>
        <v>1</v>
      </c>
      <c r="M1752" s="38">
        <f>IF(I1752=0,0,IF(J1752&gt;=RFM_Method!$D$25,5,IF(J1752&gt;=RFM_Method!$D$24,4,IF(J1752&gt;=RFM_Method!$D$23,3,IF(J1752&gt;=RFM_Method!$D$22,2,1)))))</f>
        <v>3</v>
      </c>
      <c r="N1752" s="38" t="str">
        <f t="shared" si="81"/>
        <v>113</v>
      </c>
      <c r="O1752" s="38">
        <f t="shared" si="82"/>
        <v>5</v>
      </c>
      <c r="P1752" s="38">
        <f t="shared" si="83"/>
        <v>2</v>
      </c>
      <c r="Q1752" s="12" t="str">
        <f>IF(I1752=0,"Never Recharged",INDEX(RFM_Method!$C$32:$G$36,6-K1752,P1752))</f>
        <v>Hibernating</v>
      </c>
      <c r="R1752" s="39">
        <f>SUMIFS(Raw_DataUsage!$D$2:$D$5001,Raw_DataUsage!$B$2:$B$5001,A1752)/1024</f>
        <v>4.7215136718749999</v>
      </c>
      <c r="S1752" s="40">
        <f>SUMIFS(Raw_Calls!$D$2:$D$5001,Raw_Calls!$B$2:$B$5001,A1752)/60</f>
        <v>26.4</v>
      </c>
      <c r="T1752" s="38" t="str">
        <f>IF(COUNTIFS(Raw_Subscriptions!$B$2:$B$3001,A1752,Raw_Subscriptions!$F$2:$F$3001,"Active")&gt;0,"Yes","No")</f>
        <v>No</v>
      </c>
    </row>
    <row r="1753" spans="1:20" x14ac:dyDescent="0.3">
      <c r="A1753" s="13" t="str">
        <f>Raw_Customers!A1750</f>
        <v>C001749</v>
      </c>
      <c r="B1753" s="13" t="str">
        <f>Raw_Customers!B1750</f>
        <v>Raj Reddy</v>
      </c>
      <c r="C1753" s="13" t="str">
        <f>Raw_Customers!E1750</f>
        <v>Chennai</v>
      </c>
      <c r="D1753" s="13" t="str">
        <f>Raw_Customers!F1750</f>
        <v>Gujarat</v>
      </c>
      <c r="E1753" s="13" t="str">
        <f>Raw_Customers!H1750</f>
        <v>Active</v>
      </c>
      <c r="F1753" s="35">
        <f>Raw_Customers!G1750</f>
        <v>45472</v>
      </c>
      <c r="G1753" s="36" t="str">
        <f>IF(I1753=0,"",INT(_xlfn.MAXIFS(Raw_Recharges!$D$2:$D$3001,Raw_Recharges!$B$2:$B$3001,A1753)))</f>
        <v/>
      </c>
      <c r="H1753" s="12" t="str">
        <f>IF(I1753=0,"",RFM_Method!$C$5-G1753)</f>
        <v/>
      </c>
      <c r="I1753" s="12">
        <f>COUNTIFS(Raw_Recharges!$B$2:$B$3001,A1753)</f>
        <v>0</v>
      </c>
      <c r="J1753" s="37" t="str">
        <f>IF(I1753=0,"",SUMIFS(Raw_Recharges!$E$2:$E$3001,Raw_Recharges!$B$2:$B$3001,A1753))</f>
        <v/>
      </c>
      <c r="K1753" s="38">
        <f>IF(I1753=0,0,IF(H1753&lt;=RFM_Method!$C$22,5,IF(H1753&lt;=RFM_Method!$C$23,4,IF(H1753&lt;=RFM_Method!$C$24,3,IF(H1753&lt;=RFM_Method!$C$25,2,1)))))</f>
        <v>0</v>
      </c>
      <c r="L1753" s="38">
        <f>IF(I1753=0,0,IF(I1753&gt;=RFM_Method!$E$22,5,IF(I1753&gt;=RFM_Method!$E$23,4,IF(I1753&gt;=RFM_Method!$E$24,3,IF(I1753&gt;=RFM_Method!$E$25,2,1)))))</f>
        <v>0</v>
      </c>
      <c r="M1753" s="38">
        <f>IF(I1753=0,0,IF(J1753&gt;=RFM_Method!$D$25,5,IF(J1753&gt;=RFM_Method!$D$24,4,IF(J1753&gt;=RFM_Method!$D$23,3,IF(J1753&gt;=RFM_Method!$D$22,2,1)))))</f>
        <v>0</v>
      </c>
      <c r="N1753" s="38" t="str">
        <f t="shared" si="81"/>
        <v>000</v>
      </c>
      <c r="O1753" s="38">
        <f t="shared" si="82"/>
        <v>0</v>
      </c>
      <c r="P1753" s="38">
        <f t="shared" si="83"/>
        <v>0</v>
      </c>
      <c r="Q1753" s="12" t="str">
        <f>IF(I1753=0,"Never Recharged",INDEX(RFM_Method!$C$32:$G$36,6-K1753,P1753))</f>
        <v>Never Recharged</v>
      </c>
      <c r="R1753" s="39">
        <f>SUMIFS(Raw_DataUsage!$D$2:$D$5001,Raw_DataUsage!$B$2:$B$5001,A1753)/1024</f>
        <v>3.2073339843749995</v>
      </c>
      <c r="S1753" s="40">
        <f>SUMIFS(Raw_Calls!$D$2:$D$5001,Raw_Calls!$B$2:$B$5001,A1753)/60</f>
        <v>116.1</v>
      </c>
      <c r="T1753" s="38" t="str">
        <f>IF(COUNTIFS(Raw_Subscriptions!$B$2:$B$3001,A1753,Raw_Subscriptions!$F$2:$F$3001,"Active")&gt;0,"Yes","No")</f>
        <v>No</v>
      </c>
    </row>
    <row r="1754" spans="1:20" x14ac:dyDescent="0.3">
      <c r="A1754" s="13" t="str">
        <f>Raw_Customers!A1751</f>
        <v>C001750</v>
      </c>
      <c r="B1754" s="13" t="str">
        <f>Raw_Customers!B1751</f>
        <v>Amit Reddy</v>
      </c>
      <c r="C1754" s="13" t="str">
        <f>Raw_Customers!E1751</f>
        <v>Bangalore</v>
      </c>
      <c r="D1754" s="13" t="str">
        <f>Raw_Customers!F1751</f>
        <v>Maharashtra</v>
      </c>
      <c r="E1754" s="13" t="str">
        <f>Raw_Customers!H1751</f>
        <v>Inactive</v>
      </c>
      <c r="F1754" s="35">
        <f>Raw_Customers!G1751</f>
        <v>45309</v>
      </c>
      <c r="G1754" s="36">
        <f>IF(I1754=0,"",INT(_xlfn.MAXIFS(Raw_Recharges!$D$2:$D$3001,Raw_Recharges!$B$2:$B$3001,A1754)))</f>
        <v>45911</v>
      </c>
      <c r="H1754" s="12">
        <f>IF(I1754=0,"",RFM_Method!$C$5-G1754)</f>
        <v>143</v>
      </c>
      <c r="I1754" s="12">
        <f>COUNTIFS(Raw_Recharges!$B$2:$B$3001,A1754)</f>
        <v>2</v>
      </c>
      <c r="J1754" s="37">
        <f>IF(I1754=0,"",SUMIFS(Raw_Recharges!$E$2:$E$3001,Raw_Recharges!$B$2:$B$3001,A1754))</f>
        <v>848</v>
      </c>
      <c r="K1754" s="38">
        <f>IF(I1754=0,0,IF(H1754&lt;=RFM_Method!$C$22,5,IF(H1754&lt;=RFM_Method!$C$23,4,IF(H1754&lt;=RFM_Method!$C$24,3,IF(H1754&lt;=RFM_Method!$C$25,2,1)))))</f>
        <v>2</v>
      </c>
      <c r="L1754" s="38">
        <f>IF(I1754=0,0,IF(I1754&gt;=RFM_Method!$E$22,5,IF(I1754&gt;=RFM_Method!$E$23,4,IF(I1754&gt;=RFM_Method!$E$24,3,IF(I1754&gt;=RFM_Method!$E$25,2,1)))))</f>
        <v>2</v>
      </c>
      <c r="M1754" s="38">
        <f>IF(I1754=0,0,IF(J1754&gt;=RFM_Method!$D$25,5,IF(J1754&gt;=RFM_Method!$D$24,4,IF(J1754&gt;=RFM_Method!$D$23,3,IF(J1754&gt;=RFM_Method!$D$22,2,1)))))</f>
        <v>3</v>
      </c>
      <c r="N1754" s="38" t="str">
        <f t="shared" si="81"/>
        <v>223</v>
      </c>
      <c r="O1754" s="38">
        <f t="shared" si="82"/>
        <v>7</v>
      </c>
      <c r="P1754" s="38">
        <f t="shared" si="83"/>
        <v>3</v>
      </c>
      <c r="Q1754" s="12" t="str">
        <f>IF(I1754=0,"Never Recharged",INDEX(RFM_Method!$C$32:$G$36,6-K1754,P1754))</f>
        <v>At Risk</v>
      </c>
      <c r="R1754" s="39">
        <f>SUMIFS(Raw_DataUsage!$D$2:$D$5001,Raw_DataUsage!$B$2:$B$5001,A1754)/1024</f>
        <v>1.1714453124999999</v>
      </c>
      <c r="S1754" s="40">
        <f>SUMIFS(Raw_Calls!$D$2:$D$5001,Raw_Calls!$B$2:$B$5001,A1754)/60</f>
        <v>73</v>
      </c>
      <c r="T1754" s="38" t="str">
        <f>IF(COUNTIFS(Raw_Subscriptions!$B$2:$B$3001,A1754,Raw_Subscriptions!$F$2:$F$3001,"Active")&gt;0,"Yes","No")</f>
        <v>No</v>
      </c>
    </row>
    <row r="1755" spans="1:20" x14ac:dyDescent="0.3">
      <c r="A1755" s="13" t="str">
        <f>Raw_Customers!A1752</f>
        <v>C001751</v>
      </c>
      <c r="B1755" s="13" t="str">
        <f>Raw_Customers!B1752</f>
        <v>Anita Mishra</v>
      </c>
      <c r="C1755" s="13" t="str">
        <f>Raw_Customers!E1752</f>
        <v>Mumbai</v>
      </c>
      <c r="D1755" s="13" t="str">
        <f>Raw_Customers!F1752</f>
        <v>UP East</v>
      </c>
      <c r="E1755" s="13" t="str">
        <f>Raw_Customers!H1752</f>
        <v>Active</v>
      </c>
      <c r="F1755" s="35">
        <f>Raw_Customers!G1752</f>
        <v>45827</v>
      </c>
      <c r="G1755" s="36">
        <f>IF(I1755=0,"",INT(_xlfn.MAXIFS(Raw_Recharges!$D$2:$D$3001,Raw_Recharges!$B$2:$B$3001,A1755)))</f>
        <v>45766</v>
      </c>
      <c r="H1755" s="12">
        <f>IF(I1755=0,"",RFM_Method!$C$5-G1755)</f>
        <v>288</v>
      </c>
      <c r="I1755" s="12">
        <f>COUNTIFS(Raw_Recharges!$B$2:$B$3001,A1755)</f>
        <v>1</v>
      </c>
      <c r="J1755" s="37">
        <f>IF(I1755=0,"",SUMIFS(Raw_Recharges!$E$2:$E$3001,Raw_Recharges!$B$2:$B$3001,A1755))</f>
        <v>479</v>
      </c>
      <c r="K1755" s="38">
        <f>IF(I1755=0,0,IF(H1755&lt;=RFM_Method!$C$22,5,IF(H1755&lt;=RFM_Method!$C$23,4,IF(H1755&lt;=RFM_Method!$C$24,3,IF(H1755&lt;=RFM_Method!$C$25,2,1)))))</f>
        <v>1</v>
      </c>
      <c r="L1755" s="38">
        <f>IF(I1755=0,0,IF(I1755&gt;=RFM_Method!$E$22,5,IF(I1755&gt;=RFM_Method!$E$23,4,IF(I1755&gt;=RFM_Method!$E$24,3,IF(I1755&gt;=RFM_Method!$E$25,2,1)))))</f>
        <v>1</v>
      </c>
      <c r="M1755" s="38">
        <f>IF(I1755=0,0,IF(J1755&gt;=RFM_Method!$D$25,5,IF(J1755&gt;=RFM_Method!$D$24,4,IF(J1755&gt;=RFM_Method!$D$23,3,IF(J1755&gt;=RFM_Method!$D$22,2,1)))))</f>
        <v>2</v>
      </c>
      <c r="N1755" s="38" t="str">
        <f t="shared" si="81"/>
        <v>112</v>
      </c>
      <c r="O1755" s="38">
        <f t="shared" si="82"/>
        <v>4</v>
      </c>
      <c r="P1755" s="38">
        <f t="shared" si="83"/>
        <v>2</v>
      </c>
      <c r="Q1755" s="12" t="str">
        <f>IF(I1755=0,"Never Recharged",INDEX(RFM_Method!$C$32:$G$36,6-K1755,P1755))</f>
        <v>Hibernating</v>
      </c>
      <c r="R1755" s="39">
        <f>SUMIFS(Raw_DataUsage!$D$2:$D$5001,Raw_DataUsage!$B$2:$B$5001,A1755)/1024</f>
        <v>1.5570214843750001</v>
      </c>
      <c r="S1755" s="40">
        <f>SUMIFS(Raw_Calls!$D$2:$D$5001,Raw_Calls!$B$2:$B$5001,A1755)/60</f>
        <v>4.75</v>
      </c>
      <c r="T1755" s="38" t="str">
        <f>IF(COUNTIFS(Raw_Subscriptions!$B$2:$B$3001,A1755,Raw_Subscriptions!$F$2:$F$3001,"Active")&gt;0,"Yes","No")</f>
        <v>No</v>
      </c>
    </row>
    <row r="1756" spans="1:20" x14ac:dyDescent="0.3">
      <c r="A1756" s="13" t="str">
        <f>Raw_Customers!A1753</f>
        <v>C001752</v>
      </c>
      <c r="B1756" s="13" t="str">
        <f>Raw_Customers!B1753</f>
        <v>Amit Sharma</v>
      </c>
      <c r="C1756" s="13" t="str">
        <f>Raw_Customers!E1753</f>
        <v>Bangalore</v>
      </c>
      <c r="D1756" s="13" t="str">
        <f>Raw_Customers!F1753</f>
        <v>UP East</v>
      </c>
      <c r="E1756" s="13" t="str">
        <f>Raw_Customers!H1753</f>
        <v>Active</v>
      </c>
      <c r="F1756" s="35">
        <f>Raw_Customers!G1753</f>
        <v>45712</v>
      </c>
      <c r="G1756" s="36">
        <f>IF(I1756=0,"",INT(_xlfn.MAXIFS(Raw_Recharges!$D$2:$D$3001,Raw_Recharges!$B$2:$B$3001,A1756)))</f>
        <v>45993</v>
      </c>
      <c r="H1756" s="12">
        <f>IF(I1756=0,"",RFM_Method!$C$5-G1756)</f>
        <v>61</v>
      </c>
      <c r="I1756" s="12">
        <f>COUNTIFS(Raw_Recharges!$B$2:$B$3001,A1756)</f>
        <v>3</v>
      </c>
      <c r="J1756" s="37">
        <f>IF(I1756=0,"",SUMIFS(Raw_Recharges!$E$2:$E$3001,Raw_Recharges!$B$2:$B$3001,A1756))</f>
        <v>897</v>
      </c>
      <c r="K1756" s="38">
        <f>IF(I1756=0,0,IF(H1756&lt;=RFM_Method!$C$22,5,IF(H1756&lt;=RFM_Method!$C$23,4,IF(H1756&lt;=RFM_Method!$C$24,3,IF(H1756&lt;=RFM_Method!$C$25,2,1)))))</f>
        <v>4</v>
      </c>
      <c r="L1756" s="38">
        <f>IF(I1756=0,0,IF(I1756&gt;=RFM_Method!$E$22,5,IF(I1756&gt;=RFM_Method!$E$23,4,IF(I1756&gt;=RFM_Method!$E$24,3,IF(I1756&gt;=RFM_Method!$E$25,2,1)))))</f>
        <v>3</v>
      </c>
      <c r="M1756" s="38">
        <f>IF(I1756=0,0,IF(J1756&gt;=RFM_Method!$D$25,5,IF(J1756&gt;=RFM_Method!$D$24,4,IF(J1756&gt;=RFM_Method!$D$23,3,IF(J1756&gt;=RFM_Method!$D$22,2,1)))))</f>
        <v>3</v>
      </c>
      <c r="N1756" s="38" t="str">
        <f t="shared" si="81"/>
        <v>433</v>
      </c>
      <c r="O1756" s="38">
        <f t="shared" si="82"/>
        <v>10</v>
      </c>
      <c r="P1756" s="38">
        <f t="shared" si="83"/>
        <v>3</v>
      </c>
      <c r="Q1756" s="12" t="str">
        <f>IF(I1756=0,"Never Recharged",INDEX(RFM_Method!$C$32:$G$36,6-K1756,P1756))</f>
        <v>Potential Loyalist</v>
      </c>
      <c r="R1756" s="39">
        <f>SUMIFS(Raw_DataUsage!$D$2:$D$5001,Raw_DataUsage!$B$2:$B$5001,A1756)/1024</f>
        <v>6.0065917968750009</v>
      </c>
      <c r="S1756" s="40">
        <f>SUMIFS(Raw_Calls!$D$2:$D$5001,Raw_Calls!$B$2:$B$5001,A1756)/60</f>
        <v>50.733333333333334</v>
      </c>
      <c r="T1756" s="38" t="str">
        <f>IF(COUNTIFS(Raw_Subscriptions!$B$2:$B$3001,A1756,Raw_Subscriptions!$F$2:$F$3001,"Active")&gt;0,"Yes","No")</f>
        <v>No</v>
      </c>
    </row>
    <row r="1757" spans="1:20" x14ac:dyDescent="0.3">
      <c r="A1757" s="13" t="str">
        <f>Raw_Customers!A1754</f>
        <v>C001753</v>
      </c>
      <c r="B1757" s="13" t="str">
        <f>Raw_Customers!B1754</f>
        <v>Amit Jha</v>
      </c>
      <c r="C1757" s="13" t="str">
        <f>Raw_Customers!E1754</f>
        <v>Hyderabad</v>
      </c>
      <c r="D1757" s="13" t="str">
        <f>Raw_Customers!F1754</f>
        <v>Gujarat</v>
      </c>
      <c r="E1757" s="13" t="str">
        <f>Raw_Customers!H1754</f>
        <v>Active</v>
      </c>
      <c r="F1757" s="35">
        <f>Raw_Customers!G1754</f>
        <v>46040</v>
      </c>
      <c r="G1757" s="36">
        <f>IF(I1757=0,"",INT(_xlfn.MAXIFS(Raw_Recharges!$D$2:$D$3001,Raw_Recharges!$B$2:$B$3001,A1757)))</f>
        <v>45977</v>
      </c>
      <c r="H1757" s="12">
        <f>IF(I1757=0,"",RFM_Method!$C$5-G1757)</f>
        <v>77</v>
      </c>
      <c r="I1757" s="12">
        <f>COUNTIFS(Raw_Recharges!$B$2:$B$3001,A1757)</f>
        <v>1</v>
      </c>
      <c r="J1757" s="37">
        <f>IF(I1757=0,"",SUMIFS(Raw_Recharges!$E$2:$E$3001,Raw_Recharges!$B$2:$B$3001,A1757))</f>
        <v>299</v>
      </c>
      <c r="K1757" s="38">
        <f>IF(I1757=0,0,IF(H1757&lt;=RFM_Method!$C$22,5,IF(H1757&lt;=RFM_Method!$C$23,4,IF(H1757&lt;=RFM_Method!$C$24,3,IF(H1757&lt;=RFM_Method!$C$25,2,1)))))</f>
        <v>4</v>
      </c>
      <c r="L1757" s="38">
        <f>IF(I1757=0,0,IF(I1757&gt;=RFM_Method!$E$22,5,IF(I1757&gt;=RFM_Method!$E$23,4,IF(I1757&gt;=RFM_Method!$E$24,3,IF(I1757&gt;=RFM_Method!$E$25,2,1)))))</f>
        <v>1</v>
      </c>
      <c r="M1757" s="38">
        <f>IF(I1757=0,0,IF(J1757&gt;=RFM_Method!$D$25,5,IF(J1757&gt;=RFM_Method!$D$24,4,IF(J1757&gt;=RFM_Method!$D$23,3,IF(J1757&gt;=RFM_Method!$D$22,2,1)))))</f>
        <v>1</v>
      </c>
      <c r="N1757" s="38" t="str">
        <f t="shared" si="81"/>
        <v>411</v>
      </c>
      <c r="O1757" s="38">
        <f t="shared" si="82"/>
        <v>6</v>
      </c>
      <c r="P1757" s="38">
        <f t="shared" si="83"/>
        <v>1</v>
      </c>
      <c r="Q1757" s="12" t="str">
        <f>IF(I1757=0,"Never Recharged",INDEX(RFM_Method!$C$32:$G$36,6-K1757,P1757))</f>
        <v>Promising</v>
      </c>
      <c r="R1757" s="39">
        <f>SUMIFS(Raw_DataUsage!$D$2:$D$5001,Raw_DataUsage!$B$2:$B$5001,A1757)/1024</f>
        <v>1.9039062499999999</v>
      </c>
      <c r="S1757" s="40">
        <f>SUMIFS(Raw_Calls!$D$2:$D$5001,Raw_Calls!$B$2:$B$5001,A1757)/60</f>
        <v>0</v>
      </c>
      <c r="T1757" s="38" t="str">
        <f>IF(COUNTIFS(Raw_Subscriptions!$B$2:$B$3001,A1757,Raw_Subscriptions!$F$2:$F$3001,"Active")&gt;0,"Yes","No")</f>
        <v>No</v>
      </c>
    </row>
    <row r="1758" spans="1:20" x14ac:dyDescent="0.3">
      <c r="A1758" s="13" t="str">
        <f>Raw_Customers!A1755</f>
        <v>C001754</v>
      </c>
      <c r="B1758" s="13" t="str">
        <f>Raw_Customers!B1755</f>
        <v>Priya Reddy</v>
      </c>
      <c r="C1758" s="13" t="str">
        <f>Raw_Customers!E1755</f>
        <v>Hyderabad</v>
      </c>
      <c r="D1758" s="13" t="str">
        <f>Raw_Customers!F1755</f>
        <v>Mumbai</v>
      </c>
      <c r="E1758" s="13" t="str">
        <f>Raw_Customers!H1755</f>
        <v>Active</v>
      </c>
      <c r="F1758" s="35">
        <f>Raw_Customers!G1755</f>
        <v>45591</v>
      </c>
      <c r="G1758" s="36">
        <f>IF(I1758=0,"",INT(_xlfn.MAXIFS(Raw_Recharges!$D$2:$D$3001,Raw_Recharges!$B$2:$B$3001,A1758)))</f>
        <v>45980</v>
      </c>
      <c r="H1758" s="12">
        <f>IF(I1758=0,"",RFM_Method!$C$5-G1758)</f>
        <v>74</v>
      </c>
      <c r="I1758" s="12">
        <f>COUNTIFS(Raw_Recharges!$B$2:$B$3001,A1758)</f>
        <v>1</v>
      </c>
      <c r="J1758" s="37">
        <f>IF(I1758=0,"",SUMIFS(Raw_Recharges!$E$2:$E$3001,Raw_Recharges!$B$2:$B$3001,A1758))</f>
        <v>499</v>
      </c>
      <c r="K1758" s="38">
        <f>IF(I1758=0,0,IF(H1758&lt;=RFM_Method!$C$22,5,IF(H1758&lt;=RFM_Method!$C$23,4,IF(H1758&lt;=RFM_Method!$C$24,3,IF(H1758&lt;=RFM_Method!$C$25,2,1)))))</f>
        <v>4</v>
      </c>
      <c r="L1758" s="38">
        <f>IF(I1758=0,0,IF(I1758&gt;=RFM_Method!$E$22,5,IF(I1758&gt;=RFM_Method!$E$23,4,IF(I1758&gt;=RFM_Method!$E$24,3,IF(I1758&gt;=RFM_Method!$E$25,2,1)))))</f>
        <v>1</v>
      </c>
      <c r="M1758" s="38">
        <f>IF(I1758=0,0,IF(J1758&gt;=RFM_Method!$D$25,5,IF(J1758&gt;=RFM_Method!$D$24,4,IF(J1758&gt;=RFM_Method!$D$23,3,IF(J1758&gt;=RFM_Method!$D$22,2,1)))))</f>
        <v>2</v>
      </c>
      <c r="N1758" s="38" t="str">
        <f t="shared" si="81"/>
        <v>412</v>
      </c>
      <c r="O1758" s="38">
        <f t="shared" si="82"/>
        <v>7</v>
      </c>
      <c r="P1758" s="38">
        <f t="shared" si="83"/>
        <v>2</v>
      </c>
      <c r="Q1758" s="12" t="str">
        <f>IF(I1758=0,"Never Recharged",INDEX(RFM_Method!$C$32:$G$36,6-K1758,P1758))</f>
        <v>Potential Loyalist</v>
      </c>
      <c r="R1758" s="39">
        <f>SUMIFS(Raw_DataUsage!$D$2:$D$5001,Raw_DataUsage!$B$2:$B$5001,A1758)/1024</f>
        <v>6.061318359375</v>
      </c>
      <c r="S1758" s="40">
        <f>SUMIFS(Raw_Calls!$D$2:$D$5001,Raw_Calls!$B$2:$B$5001,A1758)/60</f>
        <v>61.56666666666667</v>
      </c>
      <c r="T1758" s="38" t="str">
        <f>IF(COUNTIFS(Raw_Subscriptions!$B$2:$B$3001,A1758,Raw_Subscriptions!$F$2:$F$3001,"Active")&gt;0,"Yes","No")</f>
        <v>Yes</v>
      </c>
    </row>
    <row r="1759" spans="1:20" x14ac:dyDescent="0.3">
      <c r="A1759" s="13" t="str">
        <f>Raw_Customers!A1756</f>
        <v>C001755</v>
      </c>
      <c r="B1759" s="13" t="str">
        <f>Raw_Customers!B1756</f>
        <v>Priya Reddy</v>
      </c>
      <c r="C1759" s="13" t="str">
        <f>Raw_Customers!E1756</f>
        <v>Hyderabad</v>
      </c>
      <c r="D1759" s="13" t="str">
        <f>Raw_Customers!F1756</f>
        <v>Telangana</v>
      </c>
      <c r="E1759" s="13" t="str">
        <f>Raw_Customers!H1756</f>
        <v>Active</v>
      </c>
      <c r="F1759" s="35">
        <f>Raw_Customers!G1756</f>
        <v>45663</v>
      </c>
      <c r="G1759" s="36" t="str">
        <f>IF(I1759=0,"",INT(_xlfn.MAXIFS(Raw_Recharges!$D$2:$D$3001,Raw_Recharges!$B$2:$B$3001,A1759)))</f>
        <v/>
      </c>
      <c r="H1759" s="12" t="str">
        <f>IF(I1759=0,"",RFM_Method!$C$5-G1759)</f>
        <v/>
      </c>
      <c r="I1759" s="12">
        <f>COUNTIFS(Raw_Recharges!$B$2:$B$3001,A1759)</f>
        <v>0</v>
      </c>
      <c r="J1759" s="37" t="str">
        <f>IF(I1759=0,"",SUMIFS(Raw_Recharges!$E$2:$E$3001,Raw_Recharges!$B$2:$B$3001,A1759))</f>
        <v/>
      </c>
      <c r="K1759" s="38">
        <f>IF(I1759=0,0,IF(H1759&lt;=RFM_Method!$C$22,5,IF(H1759&lt;=RFM_Method!$C$23,4,IF(H1759&lt;=RFM_Method!$C$24,3,IF(H1759&lt;=RFM_Method!$C$25,2,1)))))</f>
        <v>0</v>
      </c>
      <c r="L1759" s="38">
        <f>IF(I1759=0,0,IF(I1759&gt;=RFM_Method!$E$22,5,IF(I1759&gt;=RFM_Method!$E$23,4,IF(I1759&gt;=RFM_Method!$E$24,3,IF(I1759&gt;=RFM_Method!$E$25,2,1)))))</f>
        <v>0</v>
      </c>
      <c r="M1759" s="38">
        <f>IF(I1759=0,0,IF(J1759&gt;=RFM_Method!$D$25,5,IF(J1759&gt;=RFM_Method!$D$24,4,IF(J1759&gt;=RFM_Method!$D$23,3,IF(J1759&gt;=RFM_Method!$D$22,2,1)))))</f>
        <v>0</v>
      </c>
      <c r="N1759" s="38" t="str">
        <f t="shared" si="81"/>
        <v>000</v>
      </c>
      <c r="O1759" s="38">
        <f t="shared" si="82"/>
        <v>0</v>
      </c>
      <c r="P1759" s="38">
        <f t="shared" si="83"/>
        <v>0</v>
      </c>
      <c r="Q1759" s="12" t="str">
        <f>IF(I1759=0,"Never Recharged",INDEX(RFM_Method!$C$32:$G$36,6-K1759,P1759))</f>
        <v>Never Recharged</v>
      </c>
      <c r="R1759" s="39">
        <f>SUMIFS(Raw_DataUsage!$D$2:$D$5001,Raw_DataUsage!$B$2:$B$5001,A1759)/1024</f>
        <v>0.43008789062500002</v>
      </c>
      <c r="S1759" s="40">
        <f>SUMIFS(Raw_Calls!$D$2:$D$5001,Raw_Calls!$B$2:$B$5001,A1759)/60</f>
        <v>120.78333333333333</v>
      </c>
      <c r="T1759" s="38" t="str">
        <f>IF(COUNTIFS(Raw_Subscriptions!$B$2:$B$3001,A1759,Raw_Subscriptions!$F$2:$F$3001,"Active")&gt;0,"Yes","No")</f>
        <v>No</v>
      </c>
    </row>
    <row r="1760" spans="1:20" x14ac:dyDescent="0.3">
      <c r="A1760" s="13" t="str">
        <f>Raw_Customers!A1757</f>
        <v>C001756</v>
      </c>
      <c r="B1760" s="13" t="str">
        <f>Raw_Customers!B1757</f>
        <v>Suresh Kumar</v>
      </c>
      <c r="C1760" s="13" t="str">
        <f>Raw_Customers!E1757</f>
        <v>Mumbai</v>
      </c>
      <c r="D1760" s="13" t="str">
        <f>Raw_Customers!F1757</f>
        <v>Gujarat</v>
      </c>
      <c r="E1760" s="13" t="str">
        <f>Raw_Customers!H1757</f>
        <v>Active</v>
      </c>
      <c r="F1760" s="35">
        <f>Raw_Customers!G1757</f>
        <v>44753</v>
      </c>
      <c r="G1760" s="36">
        <f>IF(I1760=0,"",INT(_xlfn.MAXIFS(Raw_Recharges!$D$2:$D$3001,Raw_Recharges!$B$2:$B$3001,A1760)))</f>
        <v>45859</v>
      </c>
      <c r="H1760" s="12">
        <f>IF(I1760=0,"",RFM_Method!$C$5-G1760)</f>
        <v>195</v>
      </c>
      <c r="I1760" s="12">
        <f>COUNTIFS(Raw_Recharges!$B$2:$B$3001,A1760)</f>
        <v>2</v>
      </c>
      <c r="J1760" s="37">
        <f>IF(I1760=0,"",SUMIFS(Raw_Recharges!$E$2:$E$3001,Raw_Recharges!$B$2:$B$3001,A1760))</f>
        <v>398</v>
      </c>
      <c r="K1760" s="38">
        <f>IF(I1760=0,0,IF(H1760&lt;=RFM_Method!$C$22,5,IF(H1760&lt;=RFM_Method!$C$23,4,IF(H1760&lt;=RFM_Method!$C$24,3,IF(H1760&lt;=RFM_Method!$C$25,2,1)))))</f>
        <v>2</v>
      </c>
      <c r="L1760" s="38">
        <f>IF(I1760=0,0,IF(I1760&gt;=RFM_Method!$E$22,5,IF(I1760&gt;=RFM_Method!$E$23,4,IF(I1760&gt;=RFM_Method!$E$24,3,IF(I1760&gt;=RFM_Method!$E$25,2,1)))))</f>
        <v>2</v>
      </c>
      <c r="M1760" s="38">
        <f>IF(I1760=0,0,IF(J1760&gt;=RFM_Method!$D$25,5,IF(J1760&gt;=RFM_Method!$D$24,4,IF(J1760&gt;=RFM_Method!$D$23,3,IF(J1760&gt;=RFM_Method!$D$22,2,1)))))</f>
        <v>2</v>
      </c>
      <c r="N1760" s="38" t="str">
        <f t="shared" si="81"/>
        <v>222</v>
      </c>
      <c r="O1760" s="38">
        <f t="shared" si="82"/>
        <v>6</v>
      </c>
      <c r="P1760" s="38">
        <f t="shared" si="83"/>
        <v>2</v>
      </c>
      <c r="Q1760" s="12" t="str">
        <f>IF(I1760=0,"Never Recharged",INDEX(RFM_Method!$C$32:$G$36,6-K1760,P1760))</f>
        <v>About to Sleep</v>
      </c>
      <c r="R1760" s="39">
        <f>SUMIFS(Raw_DataUsage!$D$2:$D$5001,Raw_DataUsage!$B$2:$B$5001,A1760)/1024</f>
        <v>2.703857421875</v>
      </c>
      <c r="S1760" s="40">
        <f>SUMIFS(Raw_Calls!$D$2:$D$5001,Raw_Calls!$B$2:$B$5001,A1760)/60</f>
        <v>0</v>
      </c>
      <c r="T1760" s="38" t="str">
        <f>IF(COUNTIFS(Raw_Subscriptions!$B$2:$B$3001,A1760,Raw_Subscriptions!$F$2:$F$3001,"Active")&gt;0,"Yes","No")</f>
        <v>Yes</v>
      </c>
    </row>
    <row r="1761" spans="1:20" x14ac:dyDescent="0.3">
      <c r="A1761" s="13" t="str">
        <f>Raw_Customers!A1758</f>
        <v>C001757</v>
      </c>
      <c r="B1761" s="13" t="str">
        <f>Raw_Customers!B1758</f>
        <v>Priya Yadav</v>
      </c>
      <c r="C1761" s="13" t="str">
        <f>Raw_Customers!E1758</f>
        <v>Hyderabad</v>
      </c>
      <c r="D1761" s="13" t="str">
        <f>Raw_Customers!F1758</f>
        <v>Andhra Pradesh</v>
      </c>
      <c r="E1761" s="13" t="str">
        <f>Raw_Customers!H1758</f>
        <v>Active</v>
      </c>
      <c r="F1761" s="35">
        <f>Raw_Customers!G1758</f>
        <v>44679</v>
      </c>
      <c r="G1761" s="36">
        <f>IF(I1761=0,"",INT(_xlfn.MAXIFS(Raw_Recharges!$D$2:$D$3001,Raw_Recharges!$B$2:$B$3001,A1761)))</f>
        <v>45910</v>
      </c>
      <c r="H1761" s="12">
        <f>IF(I1761=0,"",RFM_Method!$C$5-G1761)</f>
        <v>144</v>
      </c>
      <c r="I1761" s="12">
        <f>COUNTIFS(Raw_Recharges!$B$2:$B$3001,A1761)</f>
        <v>2</v>
      </c>
      <c r="J1761" s="37">
        <f>IF(I1761=0,"",SUMIFS(Raw_Recharges!$E$2:$E$3001,Raw_Recharges!$B$2:$B$3001,A1761))</f>
        <v>1332</v>
      </c>
      <c r="K1761" s="38">
        <f>IF(I1761=0,0,IF(H1761&lt;=RFM_Method!$C$22,5,IF(H1761&lt;=RFM_Method!$C$23,4,IF(H1761&lt;=RFM_Method!$C$24,3,IF(H1761&lt;=RFM_Method!$C$25,2,1)))))</f>
        <v>2</v>
      </c>
      <c r="L1761" s="38">
        <f>IF(I1761=0,0,IF(I1761&gt;=RFM_Method!$E$22,5,IF(I1761&gt;=RFM_Method!$E$23,4,IF(I1761&gt;=RFM_Method!$E$24,3,IF(I1761&gt;=RFM_Method!$E$25,2,1)))))</f>
        <v>2</v>
      </c>
      <c r="M1761" s="38">
        <f>IF(I1761=0,0,IF(J1761&gt;=RFM_Method!$D$25,5,IF(J1761&gt;=RFM_Method!$D$24,4,IF(J1761&gt;=RFM_Method!$D$23,3,IF(J1761&gt;=RFM_Method!$D$22,2,1)))))</f>
        <v>4</v>
      </c>
      <c r="N1761" s="38" t="str">
        <f t="shared" si="81"/>
        <v>224</v>
      </c>
      <c r="O1761" s="38">
        <f t="shared" si="82"/>
        <v>8</v>
      </c>
      <c r="P1761" s="38">
        <f t="shared" si="83"/>
        <v>3</v>
      </c>
      <c r="Q1761" s="12" t="str">
        <f>IF(I1761=0,"Never Recharged",INDEX(RFM_Method!$C$32:$G$36,6-K1761,P1761))</f>
        <v>At Risk</v>
      </c>
      <c r="R1761" s="39">
        <f>SUMIFS(Raw_DataUsage!$D$2:$D$5001,Raw_DataUsage!$B$2:$B$5001,A1761)/1024</f>
        <v>5.2237499999999999</v>
      </c>
      <c r="S1761" s="40">
        <f>SUMIFS(Raw_Calls!$D$2:$D$5001,Raw_Calls!$B$2:$B$5001,A1761)/60</f>
        <v>82.4</v>
      </c>
      <c r="T1761" s="38" t="str">
        <f>IF(COUNTIFS(Raw_Subscriptions!$B$2:$B$3001,A1761,Raw_Subscriptions!$F$2:$F$3001,"Active")&gt;0,"Yes","No")</f>
        <v>Yes</v>
      </c>
    </row>
    <row r="1762" spans="1:20" x14ac:dyDescent="0.3">
      <c r="A1762" s="13" t="str">
        <f>Raw_Customers!A1759</f>
        <v>C001758</v>
      </c>
      <c r="B1762" s="13" t="str">
        <f>Raw_Customers!B1759</f>
        <v>Vikram Kumar</v>
      </c>
      <c r="C1762" s="13" t="str">
        <f>Raw_Customers!E1759</f>
        <v>Delhi</v>
      </c>
      <c r="D1762" s="13" t="str">
        <f>Raw_Customers!F1759</f>
        <v>Delhi NCR</v>
      </c>
      <c r="E1762" s="13" t="str">
        <f>Raw_Customers!H1759</f>
        <v>Active</v>
      </c>
      <c r="F1762" s="35">
        <f>Raw_Customers!G1759</f>
        <v>45309</v>
      </c>
      <c r="G1762" s="36">
        <f>IF(I1762=0,"",INT(_xlfn.MAXIFS(Raw_Recharges!$D$2:$D$3001,Raw_Recharges!$B$2:$B$3001,A1762)))</f>
        <v>45829</v>
      </c>
      <c r="H1762" s="12">
        <f>IF(I1762=0,"",RFM_Method!$C$5-G1762)</f>
        <v>225</v>
      </c>
      <c r="I1762" s="12">
        <f>COUNTIFS(Raw_Recharges!$B$2:$B$3001,A1762)</f>
        <v>3</v>
      </c>
      <c r="J1762" s="37">
        <f>IF(I1762=0,"",SUMIFS(Raw_Recharges!$E$2:$E$3001,Raw_Recharges!$B$2:$B$3001,A1762))</f>
        <v>1077</v>
      </c>
      <c r="K1762" s="38">
        <f>IF(I1762=0,0,IF(H1762&lt;=RFM_Method!$C$22,5,IF(H1762&lt;=RFM_Method!$C$23,4,IF(H1762&lt;=RFM_Method!$C$24,3,IF(H1762&lt;=RFM_Method!$C$25,2,1)))))</f>
        <v>2</v>
      </c>
      <c r="L1762" s="38">
        <f>IF(I1762=0,0,IF(I1762&gt;=RFM_Method!$E$22,5,IF(I1762&gt;=RFM_Method!$E$23,4,IF(I1762&gt;=RFM_Method!$E$24,3,IF(I1762&gt;=RFM_Method!$E$25,2,1)))))</f>
        <v>3</v>
      </c>
      <c r="M1762" s="38">
        <f>IF(I1762=0,0,IF(J1762&gt;=RFM_Method!$D$25,5,IF(J1762&gt;=RFM_Method!$D$24,4,IF(J1762&gt;=RFM_Method!$D$23,3,IF(J1762&gt;=RFM_Method!$D$22,2,1)))))</f>
        <v>3</v>
      </c>
      <c r="N1762" s="38" t="str">
        <f t="shared" si="81"/>
        <v>233</v>
      </c>
      <c r="O1762" s="38">
        <f t="shared" si="82"/>
        <v>8</v>
      </c>
      <c r="P1762" s="38">
        <f t="shared" si="83"/>
        <v>3</v>
      </c>
      <c r="Q1762" s="12" t="str">
        <f>IF(I1762=0,"Never Recharged",INDEX(RFM_Method!$C$32:$G$36,6-K1762,P1762))</f>
        <v>At Risk</v>
      </c>
      <c r="R1762" s="39">
        <f>SUMIFS(Raw_DataUsage!$D$2:$D$5001,Raw_DataUsage!$B$2:$B$5001,A1762)/1024</f>
        <v>0.67217773437499995</v>
      </c>
      <c r="S1762" s="40">
        <f>SUMIFS(Raw_Calls!$D$2:$D$5001,Raw_Calls!$B$2:$B$5001,A1762)/60</f>
        <v>0</v>
      </c>
      <c r="T1762" s="38" t="str">
        <f>IF(COUNTIFS(Raw_Subscriptions!$B$2:$B$3001,A1762,Raw_Subscriptions!$F$2:$F$3001,"Active")&gt;0,"Yes","No")</f>
        <v>No</v>
      </c>
    </row>
    <row r="1763" spans="1:20" x14ac:dyDescent="0.3">
      <c r="A1763" s="13" t="str">
        <f>Raw_Customers!A1760</f>
        <v>C001759</v>
      </c>
      <c r="B1763" s="13" t="str">
        <f>Raw_Customers!B1760</f>
        <v>Pooja Sharma</v>
      </c>
      <c r="C1763" s="13" t="str">
        <f>Raw_Customers!E1760</f>
        <v>Mumbai</v>
      </c>
      <c r="D1763" s="13" t="str">
        <f>Raw_Customers!F1760</f>
        <v>UP West</v>
      </c>
      <c r="E1763" s="13" t="str">
        <f>Raw_Customers!H1760</f>
        <v>Active</v>
      </c>
      <c r="F1763" s="35">
        <f>Raw_Customers!G1760</f>
        <v>44212</v>
      </c>
      <c r="G1763" s="36" t="str">
        <f>IF(I1763=0,"",INT(_xlfn.MAXIFS(Raw_Recharges!$D$2:$D$3001,Raw_Recharges!$B$2:$B$3001,A1763)))</f>
        <v/>
      </c>
      <c r="H1763" s="12" t="str">
        <f>IF(I1763=0,"",RFM_Method!$C$5-G1763)</f>
        <v/>
      </c>
      <c r="I1763" s="12">
        <f>COUNTIFS(Raw_Recharges!$B$2:$B$3001,A1763)</f>
        <v>0</v>
      </c>
      <c r="J1763" s="37" t="str">
        <f>IF(I1763=0,"",SUMIFS(Raw_Recharges!$E$2:$E$3001,Raw_Recharges!$B$2:$B$3001,A1763))</f>
        <v/>
      </c>
      <c r="K1763" s="38">
        <f>IF(I1763=0,0,IF(H1763&lt;=RFM_Method!$C$22,5,IF(H1763&lt;=RFM_Method!$C$23,4,IF(H1763&lt;=RFM_Method!$C$24,3,IF(H1763&lt;=RFM_Method!$C$25,2,1)))))</f>
        <v>0</v>
      </c>
      <c r="L1763" s="38">
        <f>IF(I1763=0,0,IF(I1763&gt;=RFM_Method!$E$22,5,IF(I1763&gt;=RFM_Method!$E$23,4,IF(I1763&gt;=RFM_Method!$E$24,3,IF(I1763&gt;=RFM_Method!$E$25,2,1)))))</f>
        <v>0</v>
      </c>
      <c r="M1763" s="38">
        <f>IF(I1763=0,0,IF(J1763&gt;=RFM_Method!$D$25,5,IF(J1763&gt;=RFM_Method!$D$24,4,IF(J1763&gt;=RFM_Method!$D$23,3,IF(J1763&gt;=RFM_Method!$D$22,2,1)))))</f>
        <v>0</v>
      </c>
      <c r="N1763" s="38" t="str">
        <f t="shared" si="81"/>
        <v>000</v>
      </c>
      <c r="O1763" s="38">
        <f t="shared" si="82"/>
        <v>0</v>
      </c>
      <c r="P1763" s="38">
        <f t="shared" si="83"/>
        <v>0</v>
      </c>
      <c r="Q1763" s="12" t="str">
        <f>IF(I1763=0,"Never Recharged",INDEX(RFM_Method!$C$32:$G$36,6-K1763,P1763))</f>
        <v>Never Recharged</v>
      </c>
      <c r="R1763" s="39">
        <f>SUMIFS(Raw_DataUsage!$D$2:$D$5001,Raw_DataUsage!$B$2:$B$5001,A1763)/1024</f>
        <v>2.394306640625</v>
      </c>
      <c r="S1763" s="40">
        <f>SUMIFS(Raw_Calls!$D$2:$D$5001,Raw_Calls!$B$2:$B$5001,A1763)/60</f>
        <v>194.6</v>
      </c>
      <c r="T1763" s="38" t="str">
        <f>IF(COUNTIFS(Raw_Subscriptions!$B$2:$B$3001,A1763,Raw_Subscriptions!$F$2:$F$3001,"Active")&gt;0,"Yes","No")</f>
        <v>No</v>
      </c>
    </row>
    <row r="1764" spans="1:20" x14ac:dyDescent="0.3">
      <c r="A1764" s="13" t="str">
        <f>Raw_Customers!A1761</f>
        <v>C001760</v>
      </c>
      <c r="B1764" s="13" t="str">
        <f>Raw_Customers!B1761</f>
        <v>Rahul Sharma</v>
      </c>
      <c r="C1764" s="13" t="str">
        <f>Raw_Customers!E1761</f>
        <v>Bangalore</v>
      </c>
      <c r="D1764" s="13" t="str">
        <f>Raw_Customers!F1761</f>
        <v>Punjab</v>
      </c>
      <c r="E1764" s="13" t="str">
        <f>Raw_Customers!H1761</f>
        <v>Active</v>
      </c>
      <c r="F1764" s="35">
        <f>Raw_Customers!G1761</f>
        <v>45136</v>
      </c>
      <c r="G1764" s="36" t="str">
        <f>IF(I1764=0,"",INT(_xlfn.MAXIFS(Raw_Recharges!$D$2:$D$3001,Raw_Recharges!$B$2:$B$3001,A1764)))</f>
        <v/>
      </c>
      <c r="H1764" s="12" t="str">
        <f>IF(I1764=0,"",RFM_Method!$C$5-G1764)</f>
        <v/>
      </c>
      <c r="I1764" s="12">
        <f>COUNTIFS(Raw_Recharges!$B$2:$B$3001,A1764)</f>
        <v>0</v>
      </c>
      <c r="J1764" s="37" t="str">
        <f>IF(I1764=0,"",SUMIFS(Raw_Recharges!$E$2:$E$3001,Raw_Recharges!$B$2:$B$3001,A1764))</f>
        <v/>
      </c>
      <c r="K1764" s="38">
        <f>IF(I1764=0,0,IF(H1764&lt;=RFM_Method!$C$22,5,IF(H1764&lt;=RFM_Method!$C$23,4,IF(H1764&lt;=RFM_Method!$C$24,3,IF(H1764&lt;=RFM_Method!$C$25,2,1)))))</f>
        <v>0</v>
      </c>
      <c r="L1764" s="38">
        <f>IF(I1764=0,0,IF(I1764&gt;=RFM_Method!$E$22,5,IF(I1764&gt;=RFM_Method!$E$23,4,IF(I1764&gt;=RFM_Method!$E$24,3,IF(I1764&gt;=RFM_Method!$E$25,2,1)))))</f>
        <v>0</v>
      </c>
      <c r="M1764" s="38">
        <f>IF(I1764=0,0,IF(J1764&gt;=RFM_Method!$D$25,5,IF(J1764&gt;=RFM_Method!$D$24,4,IF(J1764&gt;=RFM_Method!$D$23,3,IF(J1764&gt;=RFM_Method!$D$22,2,1)))))</f>
        <v>0</v>
      </c>
      <c r="N1764" s="38" t="str">
        <f t="shared" si="81"/>
        <v>000</v>
      </c>
      <c r="O1764" s="38">
        <f t="shared" si="82"/>
        <v>0</v>
      </c>
      <c r="P1764" s="38">
        <f t="shared" si="83"/>
        <v>0</v>
      </c>
      <c r="Q1764" s="12" t="str">
        <f>IF(I1764=0,"Never Recharged",INDEX(RFM_Method!$C$32:$G$36,6-K1764,P1764))</f>
        <v>Never Recharged</v>
      </c>
      <c r="R1764" s="39">
        <f>SUMIFS(Raw_DataUsage!$D$2:$D$5001,Raw_DataUsage!$B$2:$B$5001,A1764)/1024</f>
        <v>2.2580468749999998</v>
      </c>
      <c r="S1764" s="40">
        <f>SUMIFS(Raw_Calls!$D$2:$D$5001,Raw_Calls!$B$2:$B$5001,A1764)/60</f>
        <v>42.116666666666667</v>
      </c>
      <c r="T1764" s="38" t="str">
        <f>IF(COUNTIFS(Raw_Subscriptions!$B$2:$B$3001,A1764,Raw_Subscriptions!$F$2:$F$3001,"Active")&gt;0,"Yes","No")</f>
        <v>No</v>
      </c>
    </row>
    <row r="1765" spans="1:20" x14ac:dyDescent="0.3">
      <c r="A1765" s="13" t="str">
        <f>Raw_Customers!A1762</f>
        <v>C001761</v>
      </c>
      <c r="B1765" s="13" t="str">
        <f>Raw_Customers!B1762</f>
        <v>Amit Mishra</v>
      </c>
      <c r="C1765" s="13" t="str">
        <f>Raw_Customers!E1762</f>
        <v>Bangalore</v>
      </c>
      <c r="D1765" s="13" t="str">
        <f>Raw_Customers!F1762</f>
        <v>Tamil Nadu</v>
      </c>
      <c r="E1765" s="13" t="str">
        <f>Raw_Customers!H1762</f>
        <v>Active</v>
      </c>
      <c r="F1765" s="35">
        <f>Raw_Customers!G1762</f>
        <v>45932</v>
      </c>
      <c r="G1765" s="36" t="str">
        <f>IF(I1765=0,"",INT(_xlfn.MAXIFS(Raw_Recharges!$D$2:$D$3001,Raw_Recharges!$B$2:$B$3001,A1765)))</f>
        <v/>
      </c>
      <c r="H1765" s="12" t="str">
        <f>IF(I1765=0,"",RFM_Method!$C$5-G1765)</f>
        <v/>
      </c>
      <c r="I1765" s="12">
        <f>COUNTIFS(Raw_Recharges!$B$2:$B$3001,A1765)</f>
        <v>0</v>
      </c>
      <c r="J1765" s="37" t="str">
        <f>IF(I1765=0,"",SUMIFS(Raw_Recharges!$E$2:$E$3001,Raw_Recharges!$B$2:$B$3001,A1765))</f>
        <v/>
      </c>
      <c r="K1765" s="38">
        <f>IF(I1765=0,0,IF(H1765&lt;=RFM_Method!$C$22,5,IF(H1765&lt;=RFM_Method!$C$23,4,IF(H1765&lt;=RFM_Method!$C$24,3,IF(H1765&lt;=RFM_Method!$C$25,2,1)))))</f>
        <v>0</v>
      </c>
      <c r="L1765" s="38">
        <f>IF(I1765=0,0,IF(I1765&gt;=RFM_Method!$E$22,5,IF(I1765&gt;=RFM_Method!$E$23,4,IF(I1765&gt;=RFM_Method!$E$24,3,IF(I1765&gt;=RFM_Method!$E$25,2,1)))))</f>
        <v>0</v>
      </c>
      <c r="M1765" s="38">
        <f>IF(I1765=0,0,IF(J1765&gt;=RFM_Method!$D$25,5,IF(J1765&gt;=RFM_Method!$D$24,4,IF(J1765&gt;=RFM_Method!$D$23,3,IF(J1765&gt;=RFM_Method!$D$22,2,1)))))</f>
        <v>0</v>
      </c>
      <c r="N1765" s="38" t="str">
        <f t="shared" si="81"/>
        <v>000</v>
      </c>
      <c r="O1765" s="38">
        <f t="shared" si="82"/>
        <v>0</v>
      </c>
      <c r="P1765" s="38">
        <f t="shared" si="83"/>
        <v>0</v>
      </c>
      <c r="Q1765" s="12" t="str">
        <f>IF(I1765=0,"Never Recharged",INDEX(RFM_Method!$C$32:$G$36,6-K1765,P1765))</f>
        <v>Never Recharged</v>
      </c>
      <c r="R1765" s="39">
        <f>SUMIFS(Raw_DataUsage!$D$2:$D$5001,Raw_DataUsage!$B$2:$B$5001,A1765)/1024</f>
        <v>2.8406738281249999</v>
      </c>
      <c r="S1765" s="40">
        <f>SUMIFS(Raw_Calls!$D$2:$D$5001,Raw_Calls!$B$2:$B$5001,A1765)/60</f>
        <v>3.25</v>
      </c>
      <c r="T1765" s="38" t="str">
        <f>IF(COUNTIFS(Raw_Subscriptions!$B$2:$B$3001,A1765,Raw_Subscriptions!$F$2:$F$3001,"Active")&gt;0,"Yes","No")</f>
        <v>No</v>
      </c>
    </row>
    <row r="1766" spans="1:20" x14ac:dyDescent="0.3">
      <c r="A1766" s="13" t="str">
        <f>Raw_Customers!A1763</f>
        <v>C001762</v>
      </c>
      <c r="B1766" s="13" t="str">
        <f>Raw_Customers!B1763</f>
        <v>Suresh Jha</v>
      </c>
      <c r="C1766" s="13" t="str">
        <f>Raw_Customers!E1763</f>
        <v>Chennai</v>
      </c>
      <c r="D1766" s="13" t="str">
        <f>Raw_Customers!F1763</f>
        <v>Telangana</v>
      </c>
      <c r="E1766" s="13" t="str">
        <f>Raw_Customers!H1763</f>
        <v>Inactive</v>
      </c>
      <c r="F1766" s="35">
        <f>Raw_Customers!G1763</f>
        <v>45435</v>
      </c>
      <c r="G1766" s="36">
        <f>IF(I1766=0,"",INT(_xlfn.MAXIFS(Raw_Recharges!$D$2:$D$3001,Raw_Recharges!$B$2:$B$3001,A1766)))</f>
        <v>45824</v>
      </c>
      <c r="H1766" s="12">
        <f>IF(I1766=0,"",RFM_Method!$C$5-G1766)</f>
        <v>230</v>
      </c>
      <c r="I1766" s="12">
        <f>COUNTIFS(Raw_Recharges!$B$2:$B$3001,A1766)</f>
        <v>2</v>
      </c>
      <c r="J1766" s="37">
        <f>IF(I1766=0,"",SUMIFS(Raw_Recharges!$E$2:$E$3001,Raw_Recharges!$B$2:$B$3001,A1766))</f>
        <v>998</v>
      </c>
      <c r="K1766" s="38">
        <f>IF(I1766=0,0,IF(H1766&lt;=RFM_Method!$C$22,5,IF(H1766&lt;=RFM_Method!$C$23,4,IF(H1766&lt;=RFM_Method!$C$24,3,IF(H1766&lt;=RFM_Method!$C$25,2,1)))))</f>
        <v>2</v>
      </c>
      <c r="L1766" s="38">
        <f>IF(I1766=0,0,IF(I1766&gt;=RFM_Method!$E$22,5,IF(I1766&gt;=RFM_Method!$E$23,4,IF(I1766&gt;=RFM_Method!$E$24,3,IF(I1766&gt;=RFM_Method!$E$25,2,1)))))</f>
        <v>2</v>
      </c>
      <c r="M1766" s="38">
        <f>IF(I1766=0,0,IF(J1766&gt;=RFM_Method!$D$25,5,IF(J1766&gt;=RFM_Method!$D$24,4,IF(J1766&gt;=RFM_Method!$D$23,3,IF(J1766&gt;=RFM_Method!$D$22,2,1)))))</f>
        <v>3</v>
      </c>
      <c r="N1766" s="38" t="str">
        <f t="shared" si="81"/>
        <v>223</v>
      </c>
      <c r="O1766" s="38">
        <f t="shared" si="82"/>
        <v>7</v>
      </c>
      <c r="P1766" s="38">
        <f t="shared" si="83"/>
        <v>3</v>
      </c>
      <c r="Q1766" s="12" t="str">
        <f>IF(I1766=0,"Never Recharged",INDEX(RFM_Method!$C$32:$G$36,6-K1766,P1766))</f>
        <v>At Risk</v>
      </c>
      <c r="R1766" s="39">
        <f>SUMIFS(Raw_DataUsage!$D$2:$D$5001,Raw_DataUsage!$B$2:$B$5001,A1766)/1024</f>
        <v>1.2409082031250001</v>
      </c>
      <c r="S1766" s="40">
        <f>SUMIFS(Raw_Calls!$D$2:$D$5001,Raw_Calls!$B$2:$B$5001,A1766)/60</f>
        <v>44.95</v>
      </c>
      <c r="T1766" s="38" t="str">
        <f>IF(COUNTIFS(Raw_Subscriptions!$B$2:$B$3001,A1766,Raw_Subscriptions!$F$2:$F$3001,"Active")&gt;0,"Yes","No")</f>
        <v>No</v>
      </c>
    </row>
    <row r="1767" spans="1:20" x14ac:dyDescent="0.3">
      <c r="A1767" s="13" t="str">
        <f>Raw_Customers!A1764</f>
        <v>C001763</v>
      </c>
      <c r="B1767" s="13" t="str">
        <f>Raw_Customers!B1764</f>
        <v>Anita Yadav</v>
      </c>
      <c r="C1767" s="13" t="str">
        <f>Raw_Customers!E1764</f>
        <v>Pune</v>
      </c>
      <c r="D1767" s="13" t="str">
        <f>Raw_Customers!F1764</f>
        <v>Mumbai</v>
      </c>
      <c r="E1767" s="13" t="str">
        <f>Raw_Customers!H1764</f>
        <v>Inactive</v>
      </c>
      <c r="F1767" s="35">
        <f>Raw_Customers!G1764</f>
        <v>45900</v>
      </c>
      <c r="G1767" s="36">
        <f>IF(I1767=0,"",INT(_xlfn.MAXIFS(Raw_Recharges!$D$2:$D$3001,Raw_Recharges!$B$2:$B$3001,A1767)))</f>
        <v>45985</v>
      </c>
      <c r="H1767" s="12">
        <f>IF(I1767=0,"",RFM_Method!$C$5-G1767)</f>
        <v>69</v>
      </c>
      <c r="I1767" s="12">
        <f>COUNTIFS(Raw_Recharges!$B$2:$B$3001,A1767)</f>
        <v>3</v>
      </c>
      <c r="J1767" s="37">
        <f>IF(I1767=0,"",SUMIFS(Raw_Recharges!$E$2:$E$3001,Raw_Recharges!$B$2:$B$3001,A1767))</f>
        <v>2497</v>
      </c>
      <c r="K1767" s="38">
        <f>IF(I1767=0,0,IF(H1767&lt;=RFM_Method!$C$22,5,IF(H1767&lt;=RFM_Method!$C$23,4,IF(H1767&lt;=RFM_Method!$C$24,3,IF(H1767&lt;=RFM_Method!$C$25,2,1)))))</f>
        <v>4</v>
      </c>
      <c r="L1767" s="38">
        <f>IF(I1767=0,0,IF(I1767&gt;=RFM_Method!$E$22,5,IF(I1767&gt;=RFM_Method!$E$23,4,IF(I1767&gt;=RFM_Method!$E$24,3,IF(I1767&gt;=RFM_Method!$E$25,2,1)))))</f>
        <v>3</v>
      </c>
      <c r="M1767" s="38">
        <f>IF(I1767=0,0,IF(J1767&gt;=RFM_Method!$D$25,5,IF(J1767&gt;=RFM_Method!$D$24,4,IF(J1767&gt;=RFM_Method!$D$23,3,IF(J1767&gt;=RFM_Method!$D$22,2,1)))))</f>
        <v>4</v>
      </c>
      <c r="N1767" s="38" t="str">
        <f t="shared" si="81"/>
        <v>434</v>
      </c>
      <c r="O1767" s="38">
        <f t="shared" si="82"/>
        <v>11</v>
      </c>
      <c r="P1767" s="38">
        <f t="shared" si="83"/>
        <v>4</v>
      </c>
      <c r="Q1767" s="12" t="str">
        <f>IF(I1767=0,"Never Recharged",INDEX(RFM_Method!$C$32:$G$36,6-K1767,P1767))</f>
        <v>Loyal Customers</v>
      </c>
      <c r="R1767" s="39">
        <f>SUMIFS(Raw_DataUsage!$D$2:$D$5001,Raw_DataUsage!$B$2:$B$5001,A1767)/1024</f>
        <v>0.31094726562500002</v>
      </c>
      <c r="S1767" s="40">
        <f>SUMIFS(Raw_Calls!$D$2:$D$5001,Raw_Calls!$B$2:$B$5001,A1767)/60</f>
        <v>131.98333333333332</v>
      </c>
      <c r="T1767" s="38" t="str">
        <f>IF(COUNTIFS(Raw_Subscriptions!$B$2:$B$3001,A1767,Raw_Subscriptions!$F$2:$F$3001,"Active")&gt;0,"Yes","No")</f>
        <v>No</v>
      </c>
    </row>
    <row r="1768" spans="1:20" x14ac:dyDescent="0.3">
      <c r="A1768" s="13" t="str">
        <f>Raw_Customers!A1765</f>
        <v>C001764</v>
      </c>
      <c r="B1768" s="13" t="str">
        <f>Raw_Customers!B1765</f>
        <v>Vikram Yadav</v>
      </c>
      <c r="C1768" s="13" t="str">
        <f>Raw_Customers!E1765</f>
        <v>Bangalore</v>
      </c>
      <c r="D1768" s="13" t="str">
        <f>Raw_Customers!F1765</f>
        <v>Andhra Pradesh</v>
      </c>
      <c r="E1768" s="13" t="str">
        <f>Raw_Customers!H1765</f>
        <v>Active</v>
      </c>
      <c r="F1768" s="35">
        <f>Raw_Customers!G1765</f>
        <v>45437</v>
      </c>
      <c r="G1768" s="36">
        <f>IF(I1768=0,"",INT(_xlfn.MAXIFS(Raw_Recharges!$D$2:$D$3001,Raw_Recharges!$B$2:$B$3001,A1768)))</f>
        <v>45743</v>
      </c>
      <c r="H1768" s="12">
        <f>IF(I1768=0,"",RFM_Method!$C$5-G1768)</f>
        <v>311</v>
      </c>
      <c r="I1768" s="12">
        <f>COUNTIFS(Raw_Recharges!$B$2:$B$3001,A1768)</f>
        <v>1</v>
      </c>
      <c r="J1768" s="37">
        <f>IF(I1768=0,"",SUMIFS(Raw_Recharges!$E$2:$E$3001,Raw_Recharges!$B$2:$B$3001,A1768))</f>
        <v>666</v>
      </c>
      <c r="K1768" s="38">
        <f>IF(I1768=0,0,IF(H1768&lt;=RFM_Method!$C$22,5,IF(H1768&lt;=RFM_Method!$C$23,4,IF(H1768&lt;=RFM_Method!$C$24,3,IF(H1768&lt;=RFM_Method!$C$25,2,1)))))</f>
        <v>1</v>
      </c>
      <c r="L1768" s="38">
        <f>IF(I1768=0,0,IF(I1768&gt;=RFM_Method!$E$22,5,IF(I1768&gt;=RFM_Method!$E$23,4,IF(I1768&gt;=RFM_Method!$E$24,3,IF(I1768&gt;=RFM_Method!$E$25,2,1)))))</f>
        <v>1</v>
      </c>
      <c r="M1768" s="38">
        <f>IF(I1768=0,0,IF(J1768&gt;=RFM_Method!$D$25,5,IF(J1768&gt;=RFM_Method!$D$24,4,IF(J1768&gt;=RFM_Method!$D$23,3,IF(J1768&gt;=RFM_Method!$D$22,2,1)))))</f>
        <v>3</v>
      </c>
      <c r="N1768" s="38" t="str">
        <f t="shared" si="81"/>
        <v>113</v>
      </c>
      <c r="O1768" s="38">
        <f t="shared" si="82"/>
        <v>5</v>
      </c>
      <c r="P1768" s="38">
        <f t="shared" si="83"/>
        <v>2</v>
      </c>
      <c r="Q1768" s="12" t="str">
        <f>IF(I1768=0,"Never Recharged",INDEX(RFM_Method!$C$32:$G$36,6-K1768,P1768))</f>
        <v>Hibernating</v>
      </c>
      <c r="R1768" s="39">
        <f>SUMIFS(Raw_DataUsage!$D$2:$D$5001,Raw_DataUsage!$B$2:$B$5001,A1768)/1024</f>
        <v>6.3697753906250005</v>
      </c>
      <c r="S1768" s="40">
        <f>SUMIFS(Raw_Calls!$D$2:$D$5001,Raw_Calls!$B$2:$B$5001,A1768)/60</f>
        <v>65.95</v>
      </c>
      <c r="T1768" s="38" t="str">
        <f>IF(COUNTIFS(Raw_Subscriptions!$B$2:$B$3001,A1768,Raw_Subscriptions!$F$2:$F$3001,"Active")&gt;0,"Yes","No")</f>
        <v>No</v>
      </c>
    </row>
    <row r="1769" spans="1:20" x14ac:dyDescent="0.3">
      <c r="A1769" s="13" t="str">
        <f>Raw_Customers!A1766</f>
        <v>C001765</v>
      </c>
      <c r="B1769" s="13" t="str">
        <f>Raw_Customers!B1766</f>
        <v>Pooja Sharma</v>
      </c>
      <c r="C1769" s="13" t="str">
        <f>Raw_Customers!E1766</f>
        <v>Bangalore</v>
      </c>
      <c r="D1769" s="13" t="str">
        <f>Raw_Customers!F1766</f>
        <v>Tamil Nadu</v>
      </c>
      <c r="E1769" s="13" t="str">
        <f>Raw_Customers!H1766</f>
        <v>Active</v>
      </c>
      <c r="F1769" s="35">
        <f>Raw_Customers!G1766</f>
        <v>44528</v>
      </c>
      <c r="G1769" s="36">
        <f>IF(I1769=0,"",INT(_xlfn.MAXIFS(Raw_Recharges!$D$2:$D$3001,Raw_Recharges!$B$2:$B$3001,A1769)))</f>
        <v>45867</v>
      </c>
      <c r="H1769" s="12">
        <f>IF(I1769=0,"",RFM_Method!$C$5-G1769)</f>
        <v>187</v>
      </c>
      <c r="I1769" s="12">
        <f>COUNTIFS(Raw_Recharges!$B$2:$B$3001,A1769)</f>
        <v>2</v>
      </c>
      <c r="J1769" s="37">
        <f>IF(I1769=0,"",SUMIFS(Raw_Recharges!$E$2:$E$3001,Raw_Recharges!$B$2:$B$3001,A1769))</f>
        <v>978</v>
      </c>
      <c r="K1769" s="38">
        <f>IF(I1769=0,0,IF(H1769&lt;=RFM_Method!$C$22,5,IF(H1769&lt;=RFM_Method!$C$23,4,IF(H1769&lt;=RFM_Method!$C$24,3,IF(H1769&lt;=RFM_Method!$C$25,2,1)))))</f>
        <v>2</v>
      </c>
      <c r="L1769" s="38">
        <f>IF(I1769=0,0,IF(I1769&gt;=RFM_Method!$E$22,5,IF(I1769&gt;=RFM_Method!$E$23,4,IF(I1769&gt;=RFM_Method!$E$24,3,IF(I1769&gt;=RFM_Method!$E$25,2,1)))))</f>
        <v>2</v>
      </c>
      <c r="M1769" s="38">
        <f>IF(I1769=0,0,IF(J1769&gt;=RFM_Method!$D$25,5,IF(J1769&gt;=RFM_Method!$D$24,4,IF(J1769&gt;=RFM_Method!$D$23,3,IF(J1769&gt;=RFM_Method!$D$22,2,1)))))</f>
        <v>3</v>
      </c>
      <c r="N1769" s="38" t="str">
        <f t="shared" si="81"/>
        <v>223</v>
      </c>
      <c r="O1769" s="38">
        <f t="shared" si="82"/>
        <v>7</v>
      </c>
      <c r="P1769" s="38">
        <f t="shared" si="83"/>
        <v>3</v>
      </c>
      <c r="Q1769" s="12" t="str">
        <f>IF(I1769=0,"Never Recharged",INDEX(RFM_Method!$C$32:$G$36,6-K1769,P1769))</f>
        <v>At Risk</v>
      </c>
      <c r="R1769" s="39">
        <f>SUMIFS(Raw_DataUsage!$D$2:$D$5001,Raw_DataUsage!$B$2:$B$5001,A1769)/1024</f>
        <v>3.65578125</v>
      </c>
      <c r="S1769" s="40">
        <f>SUMIFS(Raw_Calls!$D$2:$D$5001,Raw_Calls!$B$2:$B$5001,A1769)/60</f>
        <v>57.1</v>
      </c>
      <c r="T1769" s="38" t="str">
        <f>IF(COUNTIFS(Raw_Subscriptions!$B$2:$B$3001,A1769,Raw_Subscriptions!$F$2:$F$3001,"Active")&gt;0,"Yes","No")</f>
        <v>Yes</v>
      </c>
    </row>
    <row r="1770" spans="1:20" x14ac:dyDescent="0.3">
      <c r="A1770" s="13" t="str">
        <f>Raw_Customers!A1767</f>
        <v>C001766</v>
      </c>
      <c r="B1770" s="13" t="str">
        <f>Raw_Customers!B1767</f>
        <v>Anita Sharma</v>
      </c>
      <c r="C1770" s="13" t="str">
        <f>Raw_Customers!E1767</f>
        <v>Hyderabad</v>
      </c>
      <c r="D1770" s="13" t="str">
        <f>Raw_Customers!F1767</f>
        <v>Andhra Pradesh</v>
      </c>
      <c r="E1770" s="13" t="str">
        <f>Raw_Customers!H1767</f>
        <v>Active</v>
      </c>
      <c r="F1770" s="35">
        <f>Raw_Customers!G1767</f>
        <v>45162</v>
      </c>
      <c r="G1770" s="36">
        <f>IF(I1770=0,"",INT(_xlfn.MAXIFS(Raw_Recharges!$D$2:$D$3001,Raw_Recharges!$B$2:$B$3001,A1770)))</f>
        <v>45945</v>
      </c>
      <c r="H1770" s="12">
        <f>IF(I1770=0,"",RFM_Method!$C$5-G1770)</f>
        <v>109</v>
      </c>
      <c r="I1770" s="12">
        <f>COUNTIFS(Raw_Recharges!$B$2:$B$3001,A1770)</f>
        <v>2</v>
      </c>
      <c r="J1770" s="37">
        <f>IF(I1770=0,"",SUMIFS(Raw_Recharges!$E$2:$E$3001,Raw_Recharges!$B$2:$B$3001,A1770))</f>
        <v>3098</v>
      </c>
      <c r="K1770" s="38">
        <f>IF(I1770=0,0,IF(H1770&lt;=RFM_Method!$C$22,5,IF(H1770&lt;=RFM_Method!$C$23,4,IF(H1770&lt;=RFM_Method!$C$24,3,IF(H1770&lt;=RFM_Method!$C$25,2,1)))))</f>
        <v>3</v>
      </c>
      <c r="L1770" s="38">
        <f>IF(I1770=0,0,IF(I1770&gt;=RFM_Method!$E$22,5,IF(I1770&gt;=RFM_Method!$E$23,4,IF(I1770&gt;=RFM_Method!$E$24,3,IF(I1770&gt;=RFM_Method!$E$25,2,1)))))</f>
        <v>2</v>
      </c>
      <c r="M1770" s="38">
        <f>IF(I1770=0,0,IF(J1770&gt;=RFM_Method!$D$25,5,IF(J1770&gt;=RFM_Method!$D$24,4,IF(J1770&gt;=RFM_Method!$D$23,3,IF(J1770&gt;=RFM_Method!$D$22,2,1)))))</f>
        <v>5</v>
      </c>
      <c r="N1770" s="38" t="str">
        <f t="shared" si="81"/>
        <v>325</v>
      </c>
      <c r="O1770" s="38">
        <f t="shared" si="82"/>
        <v>10</v>
      </c>
      <c r="P1770" s="38">
        <f t="shared" si="83"/>
        <v>4</v>
      </c>
      <c r="Q1770" s="12" t="str">
        <f>IF(I1770=0,"Never Recharged",INDEX(RFM_Method!$C$32:$G$36,6-K1770,P1770))</f>
        <v>Loyal Customers</v>
      </c>
      <c r="R1770" s="39">
        <f>SUMIFS(Raw_DataUsage!$D$2:$D$5001,Raw_DataUsage!$B$2:$B$5001,A1770)/1024</f>
        <v>6.7193261718750001</v>
      </c>
      <c r="S1770" s="40">
        <f>SUMIFS(Raw_Calls!$D$2:$D$5001,Raw_Calls!$B$2:$B$5001,A1770)/60</f>
        <v>45.766666666666666</v>
      </c>
      <c r="T1770" s="38" t="str">
        <f>IF(COUNTIFS(Raw_Subscriptions!$B$2:$B$3001,A1770,Raw_Subscriptions!$F$2:$F$3001,"Active")&gt;0,"Yes","No")</f>
        <v>Yes</v>
      </c>
    </row>
    <row r="1771" spans="1:20" x14ac:dyDescent="0.3">
      <c r="A1771" s="13" t="str">
        <f>Raw_Customers!A1768</f>
        <v>C001767</v>
      </c>
      <c r="B1771" s="13" t="str">
        <f>Raw_Customers!B1768</f>
        <v>Simran Jha</v>
      </c>
      <c r="C1771" s="13" t="str">
        <f>Raw_Customers!E1768</f>
        <v>Chennai</v>
      </c>
      <c r="D1771" s="13" t="str">
        <f>Raw_Customers!F1768</f>
        <v>Karnataka</v>
      </c>
      <c r="E1771" s="13" t="str">
        <f>Raw_Customers!H1768</f>
        <v>Active</v>
      </c>
      <c r="F1771" s="35">
        <f>Raw_Customers!G1768</f>
        <v>44914</v>
      </c>
      <c r="G1771" s="36">
        <f>IF(I1771=0,"",INT(_xlfn.MAXIFS(Raw_Recharges!$D$2:$D$3001,Raw_Recharges!$B$2:$B$3001,A1771)))</f>
        <v>45974</v>
      </c>
      <c r="H1771" s="12">
        <f>IF(I1771=0,"",RFM_Method!$C$5-G1771)</f>
        <v>80</v>
      </c>
      <c r="I1771" s="12">
        <f>COUNTIFS(Raw_Recharges!$B$2:$B$3001,A1771)</f>
        <v>1</v>
      </c>
      <c r="J1771" s="37">
        <f>IF(I1771=0,"",SUMIFS(Raw_Recharges!$E$2:$E$3001,Raw_Recharges!$B$2:$B$3001,A1771))</f>
        <v>148</v>
      </c>
      <c r="K1771" s="38">
        <f>IF(I1771=0,0,IF(H1771&lt;=RFM_Method!$C$22,5,IF(H1771&lt;=RFM_Method!$C$23,4,IF(H1771&lt;=RFM_Method!$C$24,3,IF(H1771&lt;=RFM_Method!$C$25,2,1)))))</f>
        <v>4</v>
      </c>
      <c r="L1771" s="38">
        <f>IF(I1771=0,0,IF(I1771&gt;=RFM_Method!$E$22,5,IF(I1771&gt;=RFM_Method!$E$23,4,IF(I1771&gt;=RFM_Method!$E$24,3,IF(I1771&gt;=RFM_Method!$E$25,2,1)))))</f>
        <v>1</v>
      </c>
      <c r="M1771" s="38">
        <f>IF(I1771=0,0,IF(J1771&gt;=RFM_Method!$D$25,5,IF(J1771&gt;=RFM_Method!$D$24,4,IF(J1771&gt;=RFM_Method!$D$23,3,IF(J1771&gt;=RFM_Method!$D$22,2,1)))))</f>
        <v>1</v>
      </c>
      <c r="N1771" s="38" t="str">
        <f t="shared" si="81"/>
        <v>411</v>
      </c>
      <c r="O1771" s="38">
        <f t="shared" si="82"/>
        <v>6</v>
      </c>
      <c r="P1771" s="38">
        <f t="shared" si="83"/>
        <v>1</v>
      </c>
      <c r="Q1771" s="12" t="str">
        <f>IF(I1771=0,"Never Recharged",INDEX(RFM_Method!$C$32:$G$36,6-K1771,P1771))</f>
        <v>Promising</v>
      </c>
      <c r="R1771" s="39">
        <f>SUMIFS(Raw_DataUsage!$D$2:$D$5001,Raw_DataUsage!$B$2:$B$5001,A1771)/1024</f>
        <v>3.6976464843750003</v>
      </c>
      <c r="S1771" s="40">
        <f>SUMIFS(Raw_Calls!$D$2:$D$5001,Raw_Calls!$B$2:$B$5001,A1771)/60</f>
        <v>14.45</v>
      </c>
      <c r="T1771" s="38" t="str">
        <f>IF(COUNTIFS(Raw_Subscriptions!$B$2:$B$3001,A1771,Raw_Subscriptions!$F$2:$F$3001,"Active")&gt;0,"Yes","No")</f>
        <v>No</v>
      </c>
    </row>
    <row r="1772" spans="1:20" x14ac:dyDescent="0.3">
      <c r="A1772" s="13" t="str">
        <f>Raw_Customers!A1769</f>
        <v>C001768</v>
      </c>
      <c r="B1772" s="13" t="str">
        <f>Raw_Customers!B1769</f>
        <v>Suresh Khan</v>
      </c>
      <c r="C1772" s="13" t="str">
        <f>Raw_Customers!E1769</f>
        <v>Pune</v>
      </c>
      <c r="D1772" s="13" t="str">
        <f>Raw_Customers!F1769</f>
        <v>Telangana</v>
      </c>
      <c r="E1772" s="13" t="str">
        <f>Raw_Customers!H1769</f>
        <v>Active</v>
      </c>
      <c r="F1772" s="35">
        <f>Raw_Customers!G1769</f>
        <v>45888</v>
      </c>
      <c r="G1772" s="36">
        <f>IF(I1772=0,"",INT(_xlfn.MAXIFS(Raw_Recharges!$D$2:$D$3001,Raw_Recharges!$B$2:$B$3001,A1772)))</f>
        <v>45745</v>
      </c>
      <c r="H1772" s="12">
        <f>IF(I1772=0,"",RFM_Method!$C$5-G1772)</f>
        <v>309</v>
      </c>
      <c r="I1772" s="12">
        <f>COUNTIFS(Raw_Recharges!$B$2:$B$3001,A1772)</f>
        <v>1</v>
      </c>
      <c r="J1772" s="37">
        <f>IF(I1772=0,"",SUMIFS(Raw_Recharges!$E$2:$E$3001,Raw_Recharges!$B$2:$B$3001,A1772))</f>
        <v>349</v>
      </c>
      <c r="K1772" s="38">
        <f>IF(I1772=0,0,IF(H1772&lt;=RFM_Method!$C$22,5,IF(H1772&lt;=RFM_Method!$C$23,4,IF(H1772&lt;=RFM_Method!$C$24,3,IF(H1772&lt;=RFM_Method!$C$25,2,1)))))</f>
        <v>1</v>
      </c>
      <c r="L1772" s="38">
        <f>IF(I1772=0,0,IF(I1772&gt;=RFM_Method!$E$22,5,IF(I1772&gt;=RFM_Method!$E$23,4,IF(I1772&gt;=RFM_Method!$E$24,3,IF(I1772&gt;=RFM_Method!$E$25,2,1)))))</f>
        <v>1</v>
      </c>
      <c r="M1772" s="38">
        <f>IF(I1772=0,0,IF(J1772&gt;=RFM_Method!$D$25,5,IF(J1772&gt;=RFM_Method!$D$24,4,IF(J1772&gt;=RFM_Method!$D$23,3,IF(J1772&gt;=RFM_Method!$D$22,2,1)))))</f>
        <v>1</v>
      </c>
      <c r="N1772" s="38" t="str">
        <f t="shared" si="81"/>
        <v>111</v>
      </c>
      <c r="O1772" s="38">
        <f t="shared" si="82"/>
        <v>3</v>
      </c>
      <c r="P1772" s="38">
        <f t="shared" si="83"/>
        <v>1</v>
      </c>
      <c r="Q1772" s="12" t="str">
        <f>IF(I1772=0,"Never Recharged",INDEX(RFM_Method!$C$32:$G$36,6-K1772,P1772))</f>
        <v>Lost</v>
      </c>
      <c r="R1772" s="39">
        <f>SUMIFS(Raw_DataUsage!$D$2:$D$5001,Raw_DataUsage!$B$2:$B$5001,A1772)/1024</f>
        <v>5.1053613281249994</v>
      </c>
      <c r="S1772" s="40">
        <f>SUMIFS(Raw_Calls!$D$2:$D$5001,Raw_Calls!$B$2:$B$5001,A1772)/60</f>
        <v>55.283333333333331</v>
      </c>
      <c r="T1772" s="38" t="str">
        <f>IF(COUNTIFS(Raw_Subscriptions!$B$2:$B$3001,A1772,Raw_Subscriptions!$F$2:$F$3001,"Active")&gt;0,"Yes","No")</f>
        <v>No</v>
      </c>
    </row>
    <row r="1773" spans="1:20" x14ac:dyDescent="0.3">
      <c r="A1773" s="13" t="str">
        <f>Raw_Customers!A1770</f>
        <v>C001769</v>
      </c>
      <c r="B1773" s="13" t="str">
        <f>Raw_Customers!B1770</f>
        <v>Simran Kumar</v>
      </c>
      <c r="C1773" s="13" t="str">
        <f>Raw_Customers!E1770</f>
        <v>Delhi</v>
      </c>
      <c r="D1773" s="13" t="str">
        <f>Raw_Customers!F1770</f>
        <v>Gujarat</v>
      </c>
      <c r="E1773" s="13" t="str">
        <f>Raw_Customers!H1770</f>
        <v>Active</v>
      </c>
      <c r="F1773" s="35">
        <f>Raw_Customers!G1770</f>
        <v>45294</v>
      </c>
      <c r="G1773" s="36">
        <f>IF(I1773=0,"",INT(_xlfn.MAXIFS(Raw_Recharges!$D$2:$D$3001,Raw_Recharges!$B$2:$B$3001,A1773)))</f>
        <v>45968</v>
      </c>
      <c r="H1773" s="12">
        <f>IF(I1773=0,"",RFM_Method!$C$5-G1773)</f>
        <v>86</v>
      </c>
      <c r="I1773" s="12">
        <f>COUNTIFS(Raw_Recharges!$B$2:$B$3001,A1773)</f>
        <v>3</v>
      </c>
      <c r="J1773" s="37">
        <f>IF(I1773=0,"",SUMIFS(Raw_Recharges!$E$2:$E$3001,Raw_Recharges!$B$2:$B$3001,A1773))</f>
        <v>1147</v>
      </c>
      <c r="K1773" s="38">
        <f>IF(I1773=0,0,IF(H1773&lt;=RFM_Method!$C$22,5,IF(H1773&lt;=RFM_Method!$C$23,4,IF(H1773&lt;=RFM_Method!$C$24,3,IF(H1773&lt;=RFM_Method!$C$25,2,1)))))</f>
        <v>3</v>
      </c>
      <c r="L1773" s="38">
        <f>IF(I1773=0,0,IF(I1773&gt;=RFM_Method!$E$22,5,IF(I1773&gt;=RFM_Method!$E$23,4,IF(I1773&gt;=RFM_Method!$E$24,3,IF(I1773&gt;=RFM_Method!$E$25,2,1)))))</f>
        <v>3</v>
      </c>
      <c r="M1773" s="38">
        <f>IF(I1773=0,0,IF(J1773&gt;=RFM_Method!$D$25,5,IF(J1773&gt;=RFM_Method!$D$24,4,IF(J1773&gt;=RFM_Method!$D$23,3,IF(J1773&gt;=RFM_Method!$D$22,2,1)))))</f>
        <v>4</v>
      </c>
      <c r="N1773" s="38" t="str">
        <f t="shared" si="81"/>
        <v>334</v>
      </c>
      <c r="O1773" s="38">
        <f t="shared" si="82"/>
        <v>10</v>
      </c>
      <c r="P1773" s="38">
        <f t="shared" si="83"/>
        <v>4</v>
      </c>
      <c r="Q1773" s="12" t="str">
        <f>IF(I1773=0,"Never Recharged",INDEX(RFM_Method!$C$32:$G$36,6-K1773,P1773))</f>
        <v>Loyal Customers</v>
      </c>
      <c r="R1773" s="39">
        <f>SUMIFS(Raw_DataUsage!$D$2:$D$5001,Raw_DataUsage!$B$2:$B$5001,A1773)/1024</f>
        <v>3.4362011718750001</v>
      </c>
      <c r="S1773" s="40">
        <f>SUMIFS(Raw_Calls!$D$2:$D$5001,Raw_Calls!$B$2:$B$5001,A1773)/60</f>
        <v>115.9</v>
      </c>
      <c r="T1773" s="38" t="str">
        <f>IF(COUNTIFS(Raw_Subscriptions!$B$2:$B$3001,A1773,Raw_Subscriptions!$F$2:$F$3001,"Active")&gt;0,"Yes","No")</f>
        <v>No</v>
      </c>
    </row>
    <row r="1774" spans="1:20" x14ac:dyDescent="0.3">
      <c r="A1774" s="13" t="str">
        <f>Raw_Customers!A1771</f>
        <v>C001770</v>
      </c>
      <c r="B1774" s="13" t="str">
        <f>Raw_Customers!B1771</f>
        <v>Amit Kumar</v>
      </c>
      <c r="C1774" s="13" t="str">
        <f>Raw_Customers!E1771</f>
        <v>Delhi</v>
      </c>
      <c r="D1774" s="13" t="str">
        <f>Raw_Customers!F1771</f>
        <v>Punjab</v>
      </c>
      <c r="E1774" s="13" t="str">
        <f>Raw_Customers!H1771</f>
        <v>Active</v>
      </c>
      <c r="F1774" s="35">
        <f>Raw_Customers!G1771</f>
        <v>45102</v>
      </c>
      <c r="G1774" s="36">
        <f>IF(I1774=0,"",INT(_xlfn.MAXIFS(Raw_Recharges!$D$2:$D$3001,Raw_Recharges!$B$2:$B$3001,A1774)))</f>
        <v>45856</v>
      </c>
      <c r="H1774" s="12">
        <f>IF(I1774=0,"",RFM_Method!$C$5-G1774)</f>
        <v>198</v>
      </c>
      <c r="I1774" s="12">
        <f>COUNTIFS(Raw_Recharges!$B$2:$B$3001,A1774)</f>
        <v>1</v>
      </c>
      <c r="J1774" s="37">
        <f>IF(I1774=0,"",SUMIFS(Raw_Recharges!$E$2:$E$3001,Raw_Recharges!$B$2:$B$3001,A1774))</f>
        <v>148</v>
      </c>
      <c r="K1774" s="38">
        <f>IF(I1774=0,0,IF(H1774&lt;=RFM_Method!$C$22,5,IF(H1774&lt;=RFM_Method!$C$23,4,IF(H1774&lt;=RFM_Method!$C$24,3,IF(H1774&lt;=RFM_Method!$C$25,2,1)))))</f>
        <v>2</v>
      </c>
      <c r="L1774" s="38">
        <f>IF(I1774=0,0,IF(I1774&gt;=RFM_Method!$E$22,5,IF(I1774&gt;=RFM_Method!$E$23,4,IF(I1774&gt;=RFM_Method!$E$24,3,IF(I1774&gt;=RFM_Method!$E$25,2,1)))))</f>
        <v>1</v>
      </c>
      <c r="M1774" s="38">
        <f>IF(I1774=0,0,IF(J1774&gt;=RFM_Method!$D$25,5,IF(J1774&gt;=RFM_Method!$D$24,4,IF(J1774&gt;=RFM_Method!$D$23,3,IF(J1774&gt;=RFM_Method!$D$22,2,1)))))</f>
        <v>1</v>
      </c>
      <c r="N1774" s="38" t="str">
        <f t="shared" si="81"/>
        <v>211</v>
      </c>
      <c r="O1774" s="38">
        <f t="shared" si="82"/>
        <v>4</v>
      </c>
      <c r="P1774" s="38">
        <f t="shared" si="83"/>
        <v>1</v>
      </c>
      <c r="Q1774" s="12" t="str">
        <f>IF(I1774=0,"Never Recharged",INDEX(RFM_Method!$C$32:$G$36,6-K1774,P1774))</f>
        <v>Hibernating</v>
      </c>
      <c r="R1774" s="39">
        <f>SUMIFS(Raw_DataUsage!$D$2:$D$5001,Raw_DataUsage!$B$2:$B$5001,A1774)/1024</f>
        <v>1.1486328125</v>
      </c>
      <c r="S1774" s="40">
        <f>SUMIFS(Raw_Calls!$D$2:$D$5001,Raw_Calls!$B$2:$B$5001,A1774)/60</f>
        <v>0</v>
      </c>
      <c r="T1774" s="38" t="str">
        <f>IF(COUNTIFS(Raw_Subscriptions!$B$2:$B$3001,A1774,Raw_Subscriptions!$F$2:$F$3001,"Active")&gt;0,"Yes","No")</f>
        <v>No</v>
      </c>
    </row>
    <row r="1775" spans="1:20" x14ac:dyDescent="0.3">
      <c r="A1775" s="13" t="str">
        <f>Raw_Customers!A1772</f>
        <v>C001771</v>
      </c>
      <c r="B1775" s="13" t="str">
        <f>Raw_Customers!B1772</f>
        <v>Amit Singh</v>
      </c>
      <c r="C1775" s="13" t="str">
        <f>Raw_Customers!E1772</f>
        <v>Chennai</v>
      </c>
      <c r="D1775" s="13" t="str">
        <f>Raw_Customers!F1772</f>
        <v>Punjab</v>
      </c>
      <c r="E1775" s="13" t="str">
        <f>Raw_Customers!H1772</f>
        <v>Active</v>
      </c>
      <c r="F1775" s="35">
        <f>Raw_Customers!G1772</f>
        <v>45895</v>
      </c>
      <c r="G1775" s="36">
        <f>IF(I1775=0,"",INT(_xlfn.MAXIFS(Raw_Recharges!$D$2:$D$3001,Raw_Recharges!$B$2:$B$3001,A1775)))</f>
        <v>45920</v>
      </c>
      <c r="H1775" s="12">
        <f>IF(I1775=0,"",RFM_Method!$C$5-G1775)</f>
        <v>134</v>
      </c>
      <c r="I1775" s="12">
        <f>COUNTIFS(Raw_Recharges!$B$2:$B$3001,A1775)</f>
        <v>2</v>
      </c>
      <c r="J1775" s="37">
        <f>IF(I1775=0,"",SUMIFS(Raw_Recharges!$E$2:$E$3001,Raw_Recharges!$B$2:$B$3001,A1775))</f>
        <v>627</v>
      </c>
      <c r="K1775" s="38">
        <f>IF(I1775=0,0,IF(H1775&lt;=RFM_Method!$C$22,5,IF(H1775&lt;=RFM_Method!$C$23,4,IF(H1775&lt;=RFM_Method!$C$24,3,IF(H1775&lt;=RFM_Method!$C$25,2,1)))))</f>
        <v>3</v>
      </c>
      <c r="L1775" s="38">
        <f>IF(I1775=0,0,IF(I1775&gt;=RFM_Method!$E$22,5,IF(I1775&gt;=RFM_Method!$E$23,4,IF(I1775&gt;=RFM_Method!$E$24,3,IF(I1775&gt;=RFM_Method!$E$25,2,1)))))</f>
        <v>2</v>
      </c>
      <c r="M1775" s="38">
        <f>IF(I1775=0,0,IF(J1775&gt;=RFM_Method!$D$25,5,IF(J1775&gt;=RFM_Method!$D$24,4,IF(J1775&gt;=RFM_Method!$D$23,3,IF(J1775&gt;=RFM_Method!$D$22,2,1)))))</f>
        <v>2</v>
      </c>
      <c r="N1775" s="38" t="str">
        <f t="shared" si="81"/>
        <v>322</v>
      </c>
      <c r="O1775" s="38">
        <f t="shared" si="82"/>
        <v>7</v>
      </c>
      <c r="P1775" s="38">
        <f t="shared" si="83"/>
        <v>2</v>
      </c>
      <c r="Q1775" s="12" t="str">
        <f>IF(I1775=0,"Never Recharged",INDEX(RFM_Method!$C$32:$G$36,6-K1775,P1775))</f>
        <v>Need Attention</v>
      </c>
      <c r="R1775" s="39">
        <f>SUMIFS(Raw_DataUsage!$D$2:$D$5001,Raw_DataUsage!$B$2:$B$5001,A1775)/1024</f>
        <v>3.398662109375</v>
      </c>
      <c r="S1775" s="40">
        <f>SUMIFS(Raw_Calls!$D$2:$D$5001,Raw_Calls!$B$2:$B$5001,A1775)/60</f>
        <v>158.61666666666667</v>
      </c>
      <c r="T1775" s="38" t="str">
        <f>IF(COUNTIFS(Raw_Subscriptions!$B$2:$B$3001,A1775,Raw_Subscriptions!$F$2:$F$3001,"Active")&gt;0,"Yes","No")</f>
        <v>No</v>
      </c>
    </row>
    <row r="1776" spans="1:20" x14ac:dyDescent="0.3">
      <c r="A1776" s="13" t="str">
        <f>Raw_Customers!A1773</f>
        <v>C001772</v>
      </c>
      <c r="B1776" s="13" t="str">
        <f>Raw_Customers!B1773</f>
        <v>Neha Jha</v>
      </c>
      <c r="C1776" s="13" t="str">
        <f>Raw_Customers!E1773</f>
        <v>Chennai</v>
      </c>
      <c r="D1776" s="13" t="str">
        <f>Raw_Customers!F1773</f>
        <v>Tamil Nadu</v>
      </c>
      <c r="E1776" s="13" t="str">
        <f>Raw_Customers!H1773</f>
        <v>Active</v>
      </c>
      <c r="F1776" s="35">
        <f>Raw_Customers!G1773</f>
        <v>44394</v>
      </c>
      <c r="G1776" s="36" t="str">
        <f>IF(I1776=0,"",INT(_xlfn.MAXIFS(Raw_Recharges!$D$2:$D$3001,Raw_Recharges!$B$2:$B$3001,A1776)))</f>
        <v/>
      </c>
      <c r="H1776" s="12" t="str">
        <f>IF(I1776=0,"",RFM_Method!$C$5-G1776)</f>
        <v/>
      </c>
      <c r="I1776" s="12">
        <f>COUNTIFS(Raw_Recharges!$B$2:$B$3001,A1776)</f>
        <v>0</v>
      </c>
      <c r="J1776" s="37" t="str">
        <f>IF(I1776=0,"",SUMIFS(Raw_Recharges!$E$2:$E$3001,Raw_Recharges!$B$2:$B$3001,A1776))</f>
        <v/>
      </c>
      <c r="K1776" s="38">
        <f>IF(I1776=0,0,IF(H1776&lt;=RFM_Method!$C$22,5,IF(H1776&lt;=RFM_Method!$C$23,4,IF(H1776&lt;=RFM_Method!$C$24,3,IF(H1776&lt;=RFM_Method!$C$25,2,1)))))</f>
        <v>0</v>
      </c>
      <c r="L1776" s="38">
        <f>IF(I1776=0,0,IF(I1776&gt;=RFM_Method!$E$22,5,IF(I1776&gt;=RFM_Method!$E$23,4,IF(I1776&gt;=RFM_Method!$E$24,3,IF(I1776&gt;=RFM_Method!$E$25,2,1)))))</f>
        <v>0</v>
      </c>
      <c r="M1776" s="38">
        <f>IF(I1776=0,0,IF(J1776&gt;=RFM_Method!$D$25,5,IF(J1776&gt;=RFM_Method!$D$24,4,IF(J1776&gt;=RFM_Method!$D$23,3,IF(J1776&gt;=RFM_Method!$D$22,2,1)))))</f>
        <v>0</v>
      </c>
      <c r="N1776" s="38" t="str">
        <f t="shared" si="81"/>
        <v>000</v>
      </c>
      <c r="O1776" s="38">
        <f t="shared" si="82"/>
        <v>0</v>
      </c>
      <c r="P1776" s="38">
        <f t="shared" si="83"/>
        <v>0</v>
      </c>
      <c r="Q1776" s="12" t="str">
        <f>IF(I1776=0,"Never Recharged",INDEX(RFM_Method!$C$32:$G$36,6-K1776,P1776))</f>
        <v>Never Recharged</v>
      </c>
      <c r="R1776" s="39">
        <f>SUMIFS(Raw_DataUsage!$D$2:$D$5001,Raw_DataUsage!$B$2:$B$5001,A1776)/1024</f>
        <v>1.761240234375</v>
      </c>
      <c r="S1776" s="40">
        <f>SUMIFS(Raw_Calls!$D$2:$D$5001,Raw_Calls!$B$2:$B$5001,A1776)/60</f>
        <v>120.61666666666666</v>
      </c>
      <c r="T1776" s="38" t="str">
        <f>IF(COUNTIFS(Raw_Subscriptions!$B$2:$B$3001,A1776,Raw_Subscriptions!$F$2:$F$3001,"Active")&gt;0,"Yes","No")</f>
        <v>No</v>
      </c>
    </row>
    <row r="1777" spans="1:20" x14ac:dyDescent="0.3">
      <c r="A1777" s="13" t="str">
        <f>Raw_Customers!A1774</f>
        <v>C001773</v>
      </c>
      <c r="B1777" s="13" t="str">
        <f>Raw_Customers!B1774</f>
        <v>Raj Patel</v>
      </c>
      <c r="C1777" s="13" t="str">
        <f>Raw_Customers!E1774</f>
        <v>Bangalore</v>
      </c>
      <c r="D1777" s="13" t="str">
        <f>Raw_Customers!F1774</f>
        <v>Punjab</v>
      </c>
      <c r="E1777" s="13" t="str">
        <f>Raw_Customers!H1774</f>
        <v>Active</v>
      </c>
      <c r="F1777" s="35">
        <f>Raw_Customers!G1774</f>
        <v>45291</v>
      </c>
      <c r="G1777" s="36">
        <f>IF(I1777=0,"",INT(_xlfn.MAXIFS(Raw_Recharges!$D$2:$D$3001,Raw_Recharges!$B$2:$B$3001,A1777)))</f>
        <v>45991</v>
      </c>
      <c r="H1777" s="12">
        <f>IF(I1777=0,"",RFM_Method!$C$5-G1777)</f>
        <v>63</v>
      </c>
      <c r="I1777" s="12">
        <f>COUNTIFS(Raw_Recharges!$B$2:$B$3001,A1777)</f>
        <v>1</v>
      </c>
      <c r="J1777" s="37">
        <f>IF(I1777=0,"",SUMIFS(Raw_Recharges!$E$2:$E$3001,Raw_Recharges!$B$2:$B$3001,A1777))</f>
        <v>349</v>
      </c>
      <c r="K1777" s="38">
        <f>IF(I1777=0,0,IF(H1777&lt;=RFM_Method!$C$22,5,IF(H1777&lt;=RFM_Method!$C$23,4,IF(H1777&lt;=RFM_Method!$C$24,3,IF(H1777&lt;=RFM_Method!$C$25,2,1)))))</f>
        <v>4</v>
      </c>
      <c r="L1777" s="38">
        <f>IF(I1777=0,0,IF(I1777&gt;=RFM_Method!$E$22,5,IF(I1777&gt;=RFM_Method!$E$23,4,IF(I1777&gt;=RFM_Method!$E$24,3,IF(I1777&gt;=RFM_Method!$E$25,2,1)))))</f>
        <v>1</v>
      </c>
      <c r="M1777" s="38">
        <f>IF(I1777=0,0,IF(J1777&gt;=RFM_Method!$D$25,5,IF(J1777&gt;=RFM_Method!$D$24,4,IF(J1777&gt;=RFM_Method!$D$23,3,IF(J1777&gt;=RFM_Method!$D$22,2,1)))))</f>
        <v>1</v>
      </c>
      <c r="N1777" s="38" t="str">
        <f t="shared" si="81"/>
        <v>411</v>
      </c>
      <c r="O1777" s="38">
        <f t="shared" si="82"/>
        <v>6</v>
      </c>
      <c r="P1777" s="38">
        <f t="shared" si="83"/>
        <v>1</v>
      </c>
      <c r="Q1777" s="12" t="str">
        <f>IF(I1777=0,"Never Recharged",INDEX(RFM_Method!$C$32:$G$36,6-K1777,P1777))</f>
        <v>Promising</v>
      </c>
      <c r="R1777" s="39">
        <f>SUMIFS(Raw_DataUsage!$D$2:$D$5001,Raw_DataUsage!$B$2:$B$5001,A1777)/1024</f>
        <v>0</v>
      </c>
      <c r="S1777" s="40">
        <f>SUMIFS(Raw_Calls!$D$2:$D$5001,Raw_Calls!$B$2:$B$5001,A1777)/60</f>
        <v>136.5</v>
      </c>
      <c r="T1777" s="38" t="str">
        <f>IF(COUNTIFS(Raw_Subscriptions!$B$2:$B$3001,A1777,Raw_Subscriptions!$F$2:$F$3001,"Active")&gt;0,"Yes","No")</f>
        <v>No</v>
      </c>
    </row>
    <row r="1778" spans="1:20" x14ac:dyDescent="0.3">
      <c r="A1778" s="13" t="str">
        <f>Raw_Customers!A1775</f>
        <v>C001774</v>
      </c>
      <c r="B1778" s="13" t="str">
        <f>Raw_Customers!B1775</f>
        <v>Suresh Kumar</v>
      </c>
      <c r="C1778" s="13" t="str">
        <f>Raw_Customers!E1775</f>
        <v>Chennai</v>
      </c>
      <c r="D1778" s="13" t="str">
        <f>Raw_Customers!F1775</f>
        <v>West Bengal</v>
      </c>
      <c r="E1778" s="13" t="str">
        <f>Raw_Customers!H1775</f>
        <v>Active</v>
      </c>
      <c r="F1778" s="35">
        <f>Raw_Customers!G1775</f>
        <v>44444</v>
      </c>
      <c r="G1778" s="36">
        <f>IF(I1778=0,"",INT(_xlfn.MAXIFS(Raw_Recharges!$D$2:$D$3001,Raw_Recharges!$B$2:$B$3001,A1778)))</f>
        <v>45840</v>
      </c>
      <c r="H1778" s="12">
        <f>IF(I1778=0,"",RFM_Method!$C$5-G1778)</f>
        <v>214</v>
      </c>
      <c r="I1778" s="12">
        <f>COUNTIFS(Raw_Recharges!$B$2:$B$3001,A1778)</f>
        <v>2</v>
      </c>
      <c r="J1778" s="37">
        <f>IF(I1778=0,"",SUMIFS(Raw_Recharges!$E$2:$E$3001,Raw_Recharges!$B$2:$B$3001,A1778))</f>
        <v>598</v>
      </c>
      <c r="K1778" s="38">
        <f>IF(I1778=0,0,IF(H1778&lt;=RFM_Method!$C$22,5,IF(H1778&lt;=RFM_Method!$C$23,4,IF(H1778&lt;=RFM_Method!$C$24,3,IF(H1778&lt;=RFM_Method!$C$25,2,1)))))</f>
        <v>2</v>
      </c>
      <c r="L1778" s="38">
        <f>IF(I1778=0,0,IF(I1778&gt;=RFM_Method!$E$22,5,IF(I1778&gt;=RFM_Method!$E$23,4,IF(I1778&gt;=RFM_Method!$E$24,3,IF(I1778&gt;=RFM_Method!$E$25,2,1)))))</f>
        <v>2</v>
      </c>
      <c r="M1778" s="38">
        <f>IF(I1778=0,0,IF(J1778&gt;=RFM_Method!$D$25,5,IF(J1778&gt;=RFM_Method!$D$24,4,IF(J1778&gt;=RFM_Method!$D$23,3,IF(J1778&gt;=RFM_Method!$D$22,2,1)))))</f>
        <v>2</v>
      </c>
      <c r="N1778" s="38" t="str">
        <f t="shared" si="81"/>
        <v>222</v>
      </c>
      <c r="O1778" s="38">
        <f t="shared" si="82"/>
        <v>6</v>
      </c>
      <c r="P1778" s="38">
        <f t="shared" si="83"/>
        <v>2</v>
      </c>
      <c r="Q1778" s="12" t="str">
        <f>IF(I1778=0,"Never Recharged",INDEX(RFM_Method!$C$32:$G$36,6-K1778,P1778))</f>
        <v>About to Sleep</v>
      </c>
      <c r="R1778" s="39">
        <f>SUMIFS(Raw_DataUsage!$D$2:$D$5001,Raw_DataUsage!$B$2:$B$5001,A1778)/1024</f>
        <v>0</v>
      </c>
      <c r="S1778" s="40">
        <f>SUMIFS(Raw_Calls!$D$2:$D$5001,Raw_Calls!$B$2:$B$5001,A1778)/60</f>
        <v>71.683333333333337</v>
      </c>
      <c r="T1778" s="38" t="str">
        <f>IF(COUNTIFS(Raw_Subscriptions!$B$2:$B$3001,A1778,Raw_Subscriptions!$F$2:$F$3001,"Active")&gt;0,"Yes","No")</f>
        <v>Yes</v>
      </c>
    </row>
    <row r="1779" spans="1:20" x14ac:dyDescent="0.3">
      <c r="A1779" s="13" t="str">
        <f>Raw_Customers!A1776</f>
        <v>C001775</v>
      </c>
      <c r="B1779" s="13" t="str">
        <f>Raw_Customers!B1776</f>
        <v>Pooja Kumar</v>
      </c>
      <c r="C1779" s="13" t="str">
        <f>Raw_Customers!E1776</f>
        <v>Bangalore</v>
      </c>
      <c r="D1779" s="13" t="str">
        <f>Raw_Customers!F1776</f>
        <v>Karnataka</v>
      </c>
      <c r="E1779" s="13" t="str">
        <f>Raw_Customers!H1776</f>
        <v>Active</v>
      </c>
      <c r="F1779" s="35">
        <f>Raw_Customers!G1776</f>
        <v>45164</v>
      </c>
      <c r="G1779" s="36">
        <f>IF(I1779=0,"",INT(_xlfn.MAXIFS(Raw_Recharges!$D$2:$D$3001,Raw_Recharges!$B$2:$B$3001,A1779)))</f>
        <v>45729</v>
      </c>
      <c r="H1779" s="12">
        <f>IF(I1779=0,"",RFM_Method!$C$5-G1779)</f>
        <v>325</v>
      </c>
      <c r="I1779" s="12">
        <f>COUNTIFS(Raw_Recharges!$B$2:$B$3001,A1779)</f>
        <v>1</v>
      </c>
      <c r="J1779" s="37">
        <f>IF(I1779=0,"",SUMIFS(Raw_Recharges!$E$2:$E$3001,Raw_Recharges!$B$2:$B$3001,A1779))</f>
        <v>99</v>
      </c>
      <c r="K1779" s="38">
        <f>IF(I1779=0,0,IF(H1779&lt;=RFM_Method!$C$22,5,IF(H1779&lt;=RFM_Method!$C$23,4,IF(H1779&lt;=RFM_Method!$C$24,3,IF(H1779&lt;=RFM_Method!$C$25,2,1)))))</f>
        <v>1</v>
      </c>
      <c r="L1779" s="38">
        <f>IF(I1779=0,0,IF(I1779&gt;=RFM_Method!$E$22,5,IF(I1779&gt;=RFM_Method!$E$23,4,IF(I1779&gt;=RFM_Method!$E$24,3,IF(I1779&gt;=RFM_Method!$E$25,2,1)))))</f>
        <v>1</v>
      </c>
      <c r="M1779" s="38">
        <f>IF(I1779=0,0,IF(J1779&gt;=RFM_Method!$D$25,5,IF(J1779&gt;=RFM_Method!$D$24,4,IF(J1779&gt;=RFM_Method!$D$23,3,IF(J1779&gt;=RFM_Method!$D$22,2,1)))))</f>
        <v>1</v>
      </c>
      <c r="N1779" s="38" t="str">
        <f t="shared" si="81"/>
        <v>111</v>
      </c>
      <c r="O1779" s="38">
        <f t="shared" si="82"/>
        <v>3</v>
      </c>
      <c r="P1779" s="38">
        <f t="shared" si="83"/>
        <v>1</v>
      </c>
      <c r="Q1779" s="12" t="str">
        <f>IF(I1779=0,"Never Recharged",INDEX(RFM_Method!$C$32:$G$36,6-K1779,P1779))</f>
        <v>Lost</v>
      </c>
      <c r="R1779" s="39">
        <f>SUMIFS(Raw_DataUsage!$D$2:$D$5001,Raw_DataUsage!$B$2:$B$5001,A1779)/1024</f>
        <v>1.3119140625000001</v>
      </c>
      <c r="S1779" s="40">
        <f>SUMIFS(Raw_Calls!$D$2:$D$5001,Raw_Calls!$B$2:$B$5001,A1779)/60</f>
        <v>55.85</v>
      </c>
      <c r="T1779" s="38" t="str">
        <f>IF(COUNTIFS(Raw_Subscriptions!$B$2:$B$3001,A1779,Raw_Subscriptions!$F$2:$F$3001,"Active")&gt;0,"Yes","No")</f>
        <v>No</v>
      </c>
    </row>
    <row r="1780" spans="1:20" x14ac:dyDescent="0.3">
      <c r="A1780" s="13" t="str">
        <f>Raw_Customers!A1777</f>
        <v>C001776</v>
      </c>
      <c r="B1780" s="13" t="str">
        <f>Raw_Customers!B1777</f>
        <v>Rahul Jha</v>
      </c>
      <c r="C1780" s="13" t="str">
        <f>Raw_Customers!E1777</f>
        <v>Pune</v>
      </c>
      <c r="D1780" s="13" t="str">
        <f>Raw_Customers!F1777</f>
        <v>UP East</v>
      </c>
      <c r="E1780" s="13" t="str">
        <f>Raw_Customers!H1777</f>
        <v>Inactive</v>
      </c>
      <c r="F1780" s="35">
        <f>Raw_Customers!G1777</f>
        <v>45329</v>
      </c>
      <c r="G1780" s="36">
        <f>IF(I1780=0,"",INT(_xlfn.MAXIFS(Raw_Recharges!$D$2:$D$3001,Raw_Recharges!$B$2:$B$3001,A1780)))</f>
        <v>45932</v>
      </c>
      <c r="H1780" s="12">
        <f>IF(I1780=0,"",RFM_Method!$C$5-G1780)</f>
        <v>122</v>
      </c>
      <c r="I1780" s="12">
        <f>COUNTIFS(Raw_Recharges!$B$2:$B$3001,A1780)</f>
        <v>2</v>
      </c>
      <c r="J1780" s="37">
        <f>IF(I1780=0,"",SUMIFS(Raw_Recharges!$E$2:$E$3001,Raw_Recharges!$B$2:$B$3001,A1780))</f>
        <v>1147</v>
      </c>
      <c r="K1780" s="38">
        <f>IF(I1780=0,0,IF(H1780&lt;=RFM_Method!$C$22,5,IF(H1780&lt;=RFM_Method!$C$23,4,IF(H1780&lt;=RFM_Method!$C$24,3,IF(H1780&lt;=RFM_Method!$C$25,2,1)))))</f>
        <v>3</v>
      </c>
      <c r="L1780" s="38">
        <f>IF(I1780=0,0,IF(I1780&gt;=RFM_Method!$E$22,5,IF(I1780&gt;=RFM_Method!$E$23,4,IF(I1780&gt;=RFM_Method!$E$24,3,IF(I1780&gt;=RFM_Method!$E$25,2,1)))))</f>
        <v>2</v>
      </c>
      <c r="M1780" s="38">
        <f>IF(I1780=0,0,IF(J1780&gt;=RFM_Method!$D$25,5,IF(J1780&gt;=RFM_Method!$D$24,4,IF(J1780&gt;=RFM_Method!$D$23,3,IF(J1780&gt;=RFM_Method!$D$22,2,1)))))</f>
        <v>4</v>
      </c>
      <c r="N1780" s="38" t="str">
        <f t="shared" si="81"/>
        <v>324</v>
      </c>
      <c r="O1780" s="38">
        <f t="shared" si="82"/>
        <v>9</v>
      </c>
      <c r="P1780" s="38">
        <f t="shared" si="83"/>
        <v>3</v>
      </c>
      <c r="Q1780" s="12" t="str">
        <f>IF(I1780=0,"Never Recharged",INDEX(RFM_Method!$C$32:$G$36,6-K1780,P1780))</f>
        <v>Need Attention</v>
      </c>
      <c r="R1780" s="39">
        <f>SUMIFS(Raw_DataUsage!$D$2:$D$5001,Raw_DataUsage!$B$2:$B$5001,A1780)/1024</f>
        <v>0</v>
      </c>
      <c r="S1780" s="40">
        <f>SUMIFS(Raw_Calls!$D$2:$D$5001,Raw_Calls!$B$2:$B$5001,A1780)/60</f>
        <v>4.833333333333333</v>
      </c>
      <c r="T1780" s="38" t="str">
        <f>IF(COUNTIFS(Raw_Subscriptions!$B$2:$B$3001,A1780,Raw_Subscriptions!$F$2:$F$3001,"Active")&gt;0,"Yes","No")</f>
        <v>No</v>
      </c>
    </row>
    <row r="1781" spans="1:20" x14ac:dyDescent="0.3">
      <c r="A1781" s="13" t="str">
        <f>Raw_Customers!A1778</f>
        <v>C001777</v>
      </c>
      <c r="B1781" s="13" t="str">
        <f>Raw_Customers!B1778</f>
        <v>Vikram Singh</v>
      </c>
      <c r="C1781" s="13" t="str">
        <f>Raw_Customers!E1778</f>
        <v>Delhi</v>
      </c>
      <c r="D1781" s="13" t="str">
        <f>Raw_Customers!F1778</f>
        <v>West Bengal</v>
      </c>
      <c r="E1781" s="13" t="str">
        <f>Raw_Customers!H1778</f>
        <v>Inactive</v>
      </c>
      <c r="F1781" s="35">
        <f>Raw_Customers!G1778</f>
        <v>44394</v>
      </c>
      <c r="G1781" s="36">
        <f>IF(I1781=0,"",INT(_xlfn.MAXIFS(Raw_Recharges!$D$2:$D$3001,Raw_Recharges!$B$2:$B$3001,A1781)))</f>
        <v>45947</v>
      </c>
      <c r="H1781" s="12">
        <f>IF(I1781=0,"",RFM_Method!$C$5-G1781)</f>
        <v>107</v>
      </c>
      <c r="I1781" s="12">
        <f>COUNTIFS(Raw_Recharges!$B$2:$B$3001,A1781)</f>
        <v>3</v>
      </c>
      <c r="J1781" s="37">
        <f>IF(I1781=0,"",SUMIFS(Raw_Recharges!$E$2:$E$3001,Raw_Recharges!$B$2:$B$3001,A1781))</f>
        <v>1447</v>
      </c>
      <c r="K1781" s="38">
        <f>IF(I1781=0,0,IF(H1781&lt;=RFM_Method!$C$22,5,IF(H1781&lt;=RFM_Method!$C$23,4,IF(H1781&lt;=RFM_Method!$C$24,3,IF(H1781&lt;=RFM_Method!$C$25,2,1)))))</f>
        <v>3</v>
      </c>
      <c r="L1781" s="38">
        <f>IF(I1781=0,0,IF(I1781&gt;=RFM_Method!$E$22,5,IF(I1781&gt;=RFM_Method!$E$23,4,IF(I1781&gt;=RFM_Method!$E$24,3,IF(I1781&gt;=RFM_Method!$E$25,2,1)))))</f>
        <v>3</v>
      </c>
      <c r="M1781" s="38">
        <f>IF(I1781=0,0,IF(J1781&gt;=RFM_Method!$D$25,5,IF(J1781&gt;=RFM_Method!$D$24,4,IF(J1781&gt;=RFM_Method!$D$23,3,IF(J1781&gt;=RFM_Method!$D$22,2,1)))))</f>
        <v>4</v>
      </c>
      <c r="N1781" s="38" t="str">
        <f t="shared" si="81"/>
        <v>334</v>
      </c>
      <c r="O1781" s="38">
        <f t="shared" si="82"/>
        <v>10</v>
      </c>
      <c r="P1781" s="38">
        <f t="shared" si="83"/>
        <v>4</v>
      </c>
      <c r="Q1781" s="12" t="str">
        <f>IF(I1781=0,"Never Recharged",INDEX(RFM_Method!$C$32:$G$36,6-K1781,P1781))</f>
        <v>Loyal Customers</v>
      </c>
      <c r="R1781" s="39">
        <f>SUMIFS(Raw_DataUsage!$D$2:$D$5001,Raw_DataUsage!$B$2:$B$5001,A1781)/1024</f>
        <v>1.0365136718750001</v>
      </c>
      <c r="S1781" s="40">
        <f>SUMIFS(Raw_Calls!$D$2:$D$5001,Raw_Calls!$B$2:$B$5001,A1781)/60</f>
        <v>22.55</v>
      </c>
      <c r="T1781" s="38" t="str">
        <f>IF(COUNTIFS(Raw_Subscriptions!$B$2:$B$3001,A1781,Raw_Subscriptions!$F$2:$F$3001,"Active")&gt;0,"Yes","No")</f>
        <v>Yes</v>
      </c>
    </row>
    <row r="1782" spans="1:20" x14ac:dyDescent="0.3">
      <c r="A1782" s="13" t="str">
        <f>Raw_Customers!A1779</f>
        <v>C001778</v>
      </c>
      <c r="B1782" s="13" t="str">
        <f>Raw_Customers!B1779</f>
        <v>Neha Khan</v>
      </c>
      <c r="C1782" s="13" t="str">
        <f>Raw_Customers!E1779</f>
        <v>Hyderabad</v>
      </c>
      <c r="D1782" s="13" t="str">
        <f>Raw_Customers!F1779</f>
        <v>UP East</v>
      </c>
      <c r="E1782" s="13" t="str">
        <f>Raw_Customers!H1779</f>
        <v>Active</v>
      </c>
      <c r="F1782" s="35">
        <f>Raw_Customers!G1779</f>
        <v>44931</v>
      </c>
      <c r="G1782" s="36">
        <f>IF(I1782=0,"",INT(_xlfn.MAXIFS(Raw_Recharges!$D$2:$D$3001,Raw_Recharges!$B$2:$B$3001,A1782)))</f>
        <v>45696</v>
      </c>
      <c r="H1782" s="12">
        <f>IF(I1782=0,"",RFM_Method!$C$5-G1782)</f>
        <v>358</v>
      </c>
      <c r="I1782" s="12">
        <f>COUNTIFS(Raw_Recharges!$B$2:$B$3001,A1782)</f>
        <v>1</v>
      </c>
      <c r="J1782" s="37">
        <f>IF(I1782=0,"",SUMIFS(Raw_Recharges!$E$2:$E$3001,Raw_Recharges!$B$2:$B$3001,A1782))</f>
        <v>299</v>
      </c>
      <c r="K1782" s="38">
        <f>IF(I1782=0,0,IF(H1782&lt;=RFM_Method!$C$22,5,IF(H1782&lt;=RFM_Method!$C$23,4,IF(H1782&lt;=RFM_Method!$C$24,3,IF(H1782&lt;=RFM_Method!$C$25,2,1)))))</f>
        <v>1</v>
      </c>
      <c r="L1782" s="38">
        <f>IF(I1782=0,0,IF(I1782&gt;=RFM_Method!$E$22,5,IF(I1782&gt;=RFM_Method!$E$23,4,IF(I1782&gt;=RFM_Method!$E$24,3,IF(I1782&gt;=RFM_Method!$E$25,2,1)))))</f>
        <v>1</v>
      </c>
      <c r="M1782" s="38">
        <f>IF(I1782=0,0,IF(J1782&gt;=RFM_Method!$D$25,5,IF(J1782&gt;=RFM_Method!$D$24,4,IF(J1782&gt;=RFM_Method!$D$23,3,IF(J1782&gt;=RFM_Method!$D$22,2,1)))))</f>
        <v>1</v>
      </c>
      <c r="N1782" s="38" t="str">
        <f t="shared" si="81"/>
        <v>111</v>
      </c>
      <c r="O1782" s="38">
        <f t="shared" si="82"/>
        <v>3</v>
      </c>
      <c r="P1782" s="38">
        <f t="shared" si="83"/>
        <v>1</v>
      </c>
      <c r="Q1782" s="12" t="str">
        <f>IF(I1782=0,"Never Recharged",INDEX(RFM_Method!$C$32:$G$36,6-K1782,P1782))</f>
        <v>Lost</v>
      </c>
      <c r="R1782" s="39">
        <f>SUMIFS(Raw_DataUsage!$D$2:$D$5001,Raw_DataUsage!$B$2:$B$5001,A1782)/1024</f>
        <v>1.0550097656249999</v>
      </c>
      <c r="S1782" s="40">
        <f>SUMIFS(Raw_Calls!$D$2:$D$5001,Raw_Calls!$B$2:$B$5001,A1782)/60</f>
        <v>68.316666666666663</v>
      </c>
      <c r="T1782" s="38" t="str">
        <f>IF(COUNTIFS(Raw_Subscriptions!$B$2:$B$3001,A1782,Raw_Subscriptions!$F$2:$F$3001,"Active")&gt;0,"Yes","No")</f>
        <v>No</v>
      </c>
    </row>
    <row r="1783" spans="1:20" x14ac:dyDescent="0.3">
      <c r="A1783" s="13" t="str">
        <f>Raw_Customers!A1780</f>
        <v>C001779</v>
      </c>
      <c r="B1783" s="13" t="str">
        <f>Raw_Customers!B1780</f>
        <v>Amit Yadav</v>
      </c>
      <c r="C1783" s="13" t="str">
        <f>Raw_Customers!E1780</f>
        <v>Bangalore</v>
      </c>
      <c r="D1783" s="13" t="str">
        <f>Raw_Customers!F1780</f>
        <v>Maharashtra</v>
      </c>
      <c r="E1783" s="13" t="str">
        <f>Raw_Customers!H1780</f>
        <v>Inactive</v>
      </c>
      <c r="F1783" s="35">
        <f>Raw_Customers!G1780</f>
        <v>44452</v>
      </c>
      <c r="G1783" s="36">
        <f>IF(I1783=0,"",INT(_xlfn.MAXIFS(Raw_Recharges!$D$2:$D$3001,Raw_Recharges!$B$2:$B$3001,A1783)))</f>
        <v>45891</v>
      </c>
      <c r="H1783" s="12">
        <f>IF(I1783=0,"",RFM_Method!$C$5-G1783)</f>
        <v>163</v>
      </c>
      <c r="I1783" s="12">
        <f>COUNTIFS(Raw_Recharges!$B$2:$B$3001,A1783)</f>
        <v>1</v>
      </c>
      <c r="J1783" s="37">
        <f>IF(I1783=0,"",SUMIFS(Raw_Recharges!$E$2:$E$3001,Raw_Recharges!$B$2:$B$3001,A1783))</f>
        <v>99</v>
      </c>
      <c r="K1783" s="38">
        <f>IF(I1783=0,0,IF(H1783&lt;=RFM_Method!$C$22,5,IF(H1783&lt;=RFM_Method!$C$23,4,IF(H1783&lt;=RFM_Method!$C$24,3,IF(H1783&lt;=RFM_Method!$C$25,2,1)))))</f>
        <v>2</v>
      </c>
      <c r="L1783" s="38">
        <f>IF(I1783=0,0,IF(I1783&gt;=RFM_Method!$E$22,5,IF(I1783&gt;=RFM_Method!$E$23,4,IF(I1783&gt;=RFM_Method!$E$24,3,IF(I1783&gt;=RFM_Method!$E$25,2,1)))))</f>
        <v>1</v>
      </c>
      <c r="M1783" s="38">
        <f>IF(I1783=0,0,IF(J1783&gt;=RFM_Method!$D$25,5,IF(J1783&gt;=RFM_Method!$D$24,4,IF(J1783&gt;=RFM_Method!$D$23,3,IF(J1783&gt;=RFM_Method!$D$22,2,1)))))</f>
        <v>1</v>
      </c>
      <c r="N1783" s="38" t="str">
        <f t="shared" si="81"/>
        <v>211</v>
      </c>
      <c r="O1783" s="38">
        <f t="shared" si="82"/>
        <v>4</v>
      </c>
      <c r="P1783" s="38">
        <f t="shared" si="83"/>
        <v>1</v>
      </c>
      <c r="Q1783" s="12" t="str">
        <f>IF(I1783=0,"Never Recharged",INDEX(RFM_Method!$C$32:$G$36,6-K1783,P1783))</f>
        <v>Hibernating</v>
      </c>
      <c r="R1783" s="39">
        <f>SUMIFS(Raw_DataUsage!$D$2:$D$5001,Raw_DataUsage!$B$2:$B$5001,A1783)/1024</f>
        <v>2.2862207031250001</v>
      </c>
      <c r="S1783" s="40">
        <f>SUMIFS(Raw_Calls!$D$2:$D$5001,Raw_Calls!$B$2:$B$5001,A1783)/60</f>
        <v>16.8</v>
      </c>
      <c r="T1783" s="38" t="str">
        <f>IF(COUNTIFS(Raw_Subscriptions!$B$2:$B$3001,A1783,Raw_Subscriptions!$F$2:$F$3001,"Active")&gt;0,"Yes","No")</f>
        <v>Yes</v>
      </c>
    </row>
    <row r="1784" spans="1:20" x14ac:dyDescent="0.3">
      <c r="A1784" s="13" t="str">
        <f>Raw_Customers!A1781</f>
        <v>C001780</v>
      </c>
      <c r="B1784" s="13" t="str">
        <f>Raw_Customers!B1781</f>
        <v>Vikram Yadav</v>
      </c>
      <c r="C1784" s="13" t="str">
        <f>Raw_Customers!E1781</f>
        <v>Hyderabad</v>
      </c>
      <c r="D1784" s="13" t="str">
        <f>Raw_Customers!F1781</f>
        <v>Karnataka</v>
      </c>
      <c r="E1784" s="13" t="str">
        <f>Raw_Customers!H1781</f>
        <v>Active</v>
      </c>
      <c r="F1784" s="35">
        <f>Raw_Customers!G1781</f>
        <v>44514</v>
      </c>
      <c r="G1784" s="36">
        <f>IF(I1784=0,"",INT(_xlfn.MAXIFS(Raw_Recharges!$D$2:$D$3001,Raw_Recharges!$B$2:$B$3001,A1784)))</f>
        <v>45810</v>
      </c>
      <c r="H1784" s="12">
        <f>IF(I1784=0,"",RFM_Method!$C$5-G1784)</f>
        <v>244</v>
      </c>
      <c r="I1784" s="12">
        <f>COUNTIFS(Raw_Recharges!$B$2:$B$3001,A1784)</f>
        <v>1</v>
      </c>
      <c r="J1784" s="37">
        <f>IF(I1784=0,"",SUMIFS(Raw_Recharges!$E$2:$E$3001,Raw_Recharges!$B$2:$B$3001,A1784))</f>
        <v>2999</v>
      </c>
      <c r="K1784" s="38">
        <f>IF(I1784=0,0,IF(H1784&lt;=RFM_Method!$C$22,5,IF(H1784&lt;=RFM_Method!$C$23,4,IF(H1784&lt;=RFM_Method!$C$24,3,IF(H1784&lt;=RFM_Method!$C$25,2,1)))))</f>
        <v>1</v>
      </c>
      <c r="L1784" s="38">
        <f>IF(I1784=0,0,IF(I1784&gt;=RFM_Method!$E$22,5,IF(I1784&gt;=RFM_Method!$E$23,4,IF(I1784&gt;=RFM_Method!$E$24,3,IF(I1784&gt;=RFM_Method!$E$25,2,1)))))</f>
        <v>1</v>
      </c>
      <c r="M1784" s="38">
        <f>IF(I1784=0,0,IF(J1784&gt;=RFM_Method!$D$25,5,IF(J1784&gt;=RFM_Method!$D$24,4,IF(J1784&gt;=RFM_Method!$D$23,3,IF(J1784&gt;=RFM_Method!$D$22,2,1)))))</f>
        <v>5</v>
      </c>
      <c r="N1784" s="38" t="str">
        <f t="shared" si="81"/>
        <v>115</v>
      </c>
      <c r="O1784" s="38">
        <f t="shared" si="82"/>
        <v>7</v>
      </c>
      <c r="P1784" s="38">
        <f t="shared" si="83"/>
        <v>3</v>
      </c>
      <c r="Q1784" s="12" t="str">
        <f>IF(I1784=0,"Never Recharged",INDEX(RFM_Method!$C$32:$G$36,6-K1784,P1784))</f>
        <v>At Risk</v>
      </c>
      <c r="R1784" s="39">
        <f>SUMIFS(Raw_DataUsage!$D$2:$D$5001,Raw_DataUsage!$B$2:$B$5001,A1784)/1024</f>
        <v>4.0887499999999992</v>
      </c>
      <c r="S1784" s="40">
        <f>SUMIFS(Raw_Calls!$D$2:$D$5001,Raw_Calls!$B$2:$B$5001,A1784)/60</f>
        <v>0</v>
      </c>
      <c r="T1784" s="38" t="str">
        <f>IF(COUNTIFS(Raw_Subscriptions!$B$2:$B$3001,A1784,Raw_Subscriptions!$F$2:$F$3001,"Active")&gt;0,"Yes","No")</f>
        <v>Yes</v>
      </c>
    </row>
    <row r="1785" spans="1:20" x14ac:dyDescent="0.3">
      <c r="A1785" s="13" t="str">
        <f>Raw_Customers!A1782</f>
        <v>C001781</v>
      </c>
      <c r="B1785" s="13" t="str">
        <f>Raw_Customers!B1782</f>
        <v>Simran Sharma</v>
      </c>
      <c r="C1785" s="13" t="str">
        <f>Raw_Customers!E1782</f>
        <v>Delhi</v>
      </c>
      <c r="D1785" s="13" t="str">
        <f>Raw_Customers!F1782</f>
        <v>West Bengal</v>
      </c>
      <c r="E1785" s="13" t="str">
        <f>Raw_Customers!H1782</f>
        <v>Active</v>
      </c>
      <c r="F1785" s="35">
        <f>Raw_Customers!G1782</f>
        <v>45765</v>
      </c>
      <c r="G1785" s="36">
        <f>IF(I1785=0,"",INT(_xlfn.MAXIFS(Raw_Recharges!$D$2:$D$3001,Raw_Recharges!$B$2:$B$3001,A1785)))</f>
        <v>46052</v>
      </c>
      <c r="H1785" s="12">
        <f>IF(I1785=0,"",RFM_Method!$C$5-G1785)</f>
        <v>2</v>
      </c>
      <c r="I1785" s="12">
        <f>COUNTIFS(Raw_Recharges!$B$2:$B$3001,A1785)</f>
        <v>7</v>
      </c>
      <c r="J1785" s="37">
        <f>IF(I1785=0,"",SUMIFS(Raw_Recharges!$E$2:$E$3001,Raw_Recharges!$B$2:$B$3001,A1785))</f>
        <v>6890</v>
      </c>
      <c r="K1785" s="38">
        <f>IF(I1785=0,0,IF(H1785&lt;=RFM_Method!$C$22,5,IF(H1785&lt;=RFM_Method!$C$23,4,IF(H1785&lt;=RFM_Method!$C$24,3,IF(H1785&lt;=RFM_Method!$C$25,2,1)))))</f>
        <v>5</v>
      </c>
      <c r="L1785" s="38">
        <f>IF(I1785=0,0,IF(I1785&gt;=RFM_Method!$E$22,5,IF(I1785&gt;=RFM_Method!$E$23,4,IF(I1785&gt;=RFM_Method!$E$24,3,IF(I1785&gt;=RFM_Method!$E$25,2,1)))))</f>
        <v>5</v>
      </c>
      <c r="M1785" s="38">
        <f>IF(I1785=0,0,IF(J1785&gt;=RFM_Method!$D$25,5,IF(J1785&gt;=RFM_Method!$D$24,4,IF(J1785&gt;=RFM_Method!$D$23,3,IF(J1785&gt;=RFM_Method!$D$22,2,1)))))</f>
        <v>5</v>
      </c>
      <c r="N1785" s="38" t="str">
        <f t="shared" si="81"/>
        <v>555</v>
      </c>
      <c r="O1785" s="38">
        <f t="shared" si="82"/>
        <v>15</v>
      </c>
      <c r="P1785" s="38">
        <f t="shared" si="83"/>
        <v>5</v>
      </c>
      <c r="Q1785" s="12" t="str">
        <f>IF(I1785=0,"Never Recharged",INDEX(RFM_Method!$C$32:$G$36,6-K1785,P1785))</f>
        <v>Champions</v>
      </c>
      <c r="R1785" s="39">
        <f>SUMIFS(Raw_DataUsage!$D$2:$D$5001,Raw_DataUsage!$B$2:$B$5001,A1785)/1024</f>
        <v>1.8105957031250002</v>
      </c>
      <c r="S1785" s="40">
        <f>SUMIFS(Raw_Calls!$D$2:$D$5001,Raw_Calls!$B$2:$B$5001,A1785)/60</f>
        <v>127.45</v>
      </c>
      <c r="T1785" s="38" t="str">
        <f>IF(COUNTIFS(Raw_Subscriptions!$B$2:$B$3001,A1785,Raw_Subscriptions!$F$2:$F$3001,"Active")&gt;0,"Yes","No")</f>
        <v>Yes</v>
      </c>
    </row>
    <row r="1786" spans="1:20" x14ac:dyDescent="0.3">
      <c r="A1786" s="13" t="str">
        <f>Raw_Customers!A1783</f>
        <v>C001782</v>
      </c>
      <c r="B1786" s="13" t="str">
        <f>Raw_Customers!B1783</f>
        <v>Rahul Yadav</v>
      </c>
      <c r="C1786" s="13" t="str">
        <f>Raw_Customers!E1783</f>
        <v>Bangalore</v>
      </c>
      <c r="D1786" s="13" t="str">
        <f>Raw_Customers!F1783</f>
        <v>Mumbai</v>
      </c>
      <c r="E1786" s="13" t="str">
        <f>Raw_Customers!H1783</f>
        <v>Active</v>
      </c>
      <c r="F1786" s="35">
        <f>Raw_Customers!G1783</f>
        <v>44659</v>
      </c>
      <c r="G1786" s="36">
        <f>IF(I1786=0,"",INT(_xlfn.MAXIFS(Raw_Recharges!$D$2:$D$3001,Raw_Recharges!$B$2:$B$3001,A1786)))</f>
        <v>46031</v>
      </c>
      <c r="H1786" s="12">
        <f>IF(I1786=0,"",RFM_Method!$C$5-G1786)</f>
        <v>23</v>
      </c>
      <c r="I1786" s="12">
        <f>COUNTIFS(Raw_Recharges!$B$2:$B$3001,A1786)</f>
        <v>3</v>
      </c>
      <c r="J1786" s="37">
        <f>IF(I1786=0,"",SUMIFS(Raw_Recharges!$E$2:$E$3001,Raw_Recharges!$B$2:$B$3001,A1786))</f>
        <v>3827</v>
      </c>
      <c r="K1786" s="38">
        <f>IF(I1786=0,0,IF(H1786&lt;=RFM_Method!$C$22,5,IF(H1786&lt;=RFM_Method!$C$23,4,IF(H1786&lt;=RFM_Method!$C$24,3,IF(H1786&lt;=RFM_Method!$C$25,2,1)))))</f>
        <v>5</v>
      </c>
      <c r="L1786" s="38">
        <f>IF(I1786=0,0,IF(I1786&gt;=RFM_Method!$E$22,5,IF(I1786&gt;=RFM_Method!$E$23,4,IF(I1786&gt;=RFM_Method!$E$24,3,IF(I1786&gt;=RFM_Method!$E$25,2,1)))))</f>
        <v>3</v>
      </c>
      <c r="M1786" s="38">
        <f>IF(I1786=0,0,IF(J1786&gt;=RFM_Method!$D$25,5,IF(J1786&gt;=RFM_Method!$D$24,4,IF(J1786&gt;=RFM_Method!$D$23,3,IF(J1786&gt;=RFM_Method!$D$22,2,1)))))</f>
        <v>5</v>
      </c>
      <c r="N1786" s="38" t="str">
        <f t="shared" si="81"/>
        <v>535</v>
      </c>
      <c r="O1786" s="38">
        <f t="shared" si="82"/>
        <v>13</v>
      </c>
      <c r="P1786" s="38">
        <f t="shared" si="83"/>
        <v>4</v>
      </c>
      <c r="Q1786" s="12" t="str">
        <f>IF(I1786=0,"Never Recharged",INDEX(RFM_Method!$C$32:$G$36,6-K1786,P1786))</f>
        <v>Loyal Customers</v>
      </c>
      <c r="R1786" s="39">
        <f>SUMIFS(Raw_DataUsage!$D$2:$D$5001,Raw_DataUsage!$B$2:$B$5001,A1786)/1024</f>
        <v>1.303681640625</v>
      </c>
      <c r="S1786" s="40">
        <f>SUMIFS(Raw_Calls!$D$2:$D$5001,Raw_Calls!$B$2:$B$5001,A1786)/60</f>
        <v>177.78333333333333</v>
      </c>
      <c r="T1786" s="38" t="str">
        <f>IF(COUNTIFS(Raw_Subscriptions!$B$2:$B$3001,A1786,Raw_Subscriptions!$F$2:$F$3001,"Active")&gt;0,"Yes","No")</f>
        <v>Yes</v>
      </c>
    </row>
    <row r="1787" spans="1:20" x14ac:dyDescent="0.3">
      <c r="A1787" s="13" t="str">
        <f>Raw_Customers!A1784</f>
        <v>C001783</v>
      </c>
      <c r="B1787" s="13" t="str">
        <f>Raw_Customers!B1784</f>
        <v>Simran Sharma</v>
      </c>
      <c r="C1787" s="13" t="str">
        <f>Raw_Customers!E1784</f>
        <v>Hyderabad</v>
      </c>
      <c r="D1787" s="13" t="str">
        <f>Raw_Customers!F1784</f>
        <v>Telangana</v>
      </c>
      <c r="E1787" s="13" t="str">
        <f>Raw_Customers!H1784</f>
        <v>Active</v>
      </c>
      <c r="F1787" s="35">
        <f>Raw_Customers!G1784</f>
        <v>45678</v>
      </c>
      <c r="G1787" s="36">
        <f>IF(I1787=0,"",INT(_xlfn.MAXIFS(Raw_Recharges!$D$2:$D$3001,Raw_Recharges!$B$2:$B$3001,A1787)))</f>
        <v>45723</v>
      </c>
      <c r="H1787" s="12">
        <f>IF(I1787=0,"",RFM_Method!$C$5-G1787)</f>
        <v>331</v>
      </c>
      <c r="I1787" s="12">
        <f>COUNTIFS(Raw_Recharges!$B$2:$B$3001,A1787)</f>
        <v>1</v>
      </c>
      <c r="J1787" s="37">
        <f>IF(I1787=0,"",SUMIFS(Raw_Recharges!$E$2:$E$3001,Raw_Recharges!$B$2:$B$3001,A1787))</f>
        <v>499</v>
      </c>
      <c r="K1787" s="38">
        <f>IF(I1787=0,0,IF(H1787&lt;=RFM_Method!$C$22,5,IF(H1787&lt;=RFM_Method!$C$23,4,IF(H1787&lt;=RFM_Method!$C$24,3,IF(H1787&lt;=RFM_Method!$C$25,2,1)))))</f>
        <v>1</v>
      </c>
      <c r="L1787" s="38">
        <f>IF(I1787=0,0,IF(I1787&gt;=RFM_Method!$E$22,5,IF(I1787&gt;=RFM_Method!$E$23,4,IF(I1787&gt;=RFM_Method!$E$24,3,IF(I1787&gt;=RFM_Method!$E$25,2,1)))))</f>
        <v>1</v>
      </c>
      <c r="M1787" s="38">
        <f>IF(I1787=0,0,IF(J1787&gt;=RFM_Method!$D$25,5,IF(J1787&gt;=RFM_Method!$D$24,4,IF(J1787&gt;=RFM_Method!$D$23,3,IF(J1787&gt;=RFM_Method!$D$22,2,1)))))</f>
        <v>2</v>
      </c>
      <c r="N1787" s="38" t="str">
        <f t="shared" si="81"/>
        <v>112</v>
      </c>
      <c r="O1787" s="38">
        <f t="shared" si="82"/>
        <v>4</v>
      </c>
      <c r="P1787" s="38">
        <f t="shared" si="83"/>
        <v>2</v>
      </c>
      <c r="Q1787" s="12" t="str">
        <f>IF(I1787=0,"Never Recharged",INDEX(RFM_Method!$C$32:$G$36,6-K1787,P1787))</f>
        <v>Hibernating</v>
      </c>
      <c r="R1787" s="39">
        <f>SUMIFS(Raw_DataUsage!$D$2:$D$5001,Raw_DataUsage!$B$2:$B$5001,A1787)/1024</f>
        <v>3.004375</v>
      </c>
      <c r="S1787" s="40">
        <f>SUMIFS(Raw_Calls!$D$2:$D$5001,Raw_Calls!$B$2:$B$5001,A1787)/60</f>
        <v>155.30000000000001</v>
      </c>
      <c r="T1787" s="38" t="str">
        <f>IF(COUNTIFS(Raw_Subscriptions!$B$2:$B$3001,A1787,Raw_Subscriptions!$F$2:$F$3001,"Active")&gt;0,"Yes","No")</f>
        <v>No</v>
      </c>
    </row>
    <row r="1788" spans="1:20" x14ac:dyDescent="0.3">
      <c r="A1788" s="13" t="str">
        <f>Raw_Customers!A1785</f>
        <v>C001784</v>
      </c>
      <c r="B1788" s="13" t="str">
        <f>Raw_Customers!B1785</f>
        <v>Vikram Patel</v>
      </c>
      <c r="C1788" s="13" t="str">
        <f>Raw_Customers!E1785</f>
        <v>Mumbai</v>
      </c>
      <c r="D1788" s="13" t="str">
        <f>Raw_Customers!F1785</f>
        <v>West Bengal</v>
      </c>
      <c r="E1788" s="13" t="str">
        <f>Raw_Customers!H1785</f>
        <v>Active</v>
      </c>
      <c r="F1788" s="35">
        <f>Raw_Customers!G1785</f>
        <v>45661</v>
      </c>
      <c r="G1788" s="36">
        <f>IF(I1788=0,"",INT(_xlfn.MAXIFS(Raw_Recharges!$D$2:$D$3001,Raw_Recharges!$B$2:$B$3001,A1788)))</f>
        <v>45828</v>
      </c>
      <c r="H1788" s="12">
        <f>IF(I1788=0,"",RFM_Method!$C$5-G1788)</f>
        <v>226</v>
      </c>
      <c r="I1788" s="12">
        <f>COUNTIFS(Raw_Recharges!$B$2:$B$3001,A1788)</f>
        <v>2</v>
      </c>
      <c r="J1788" s="37">
        <f>IF(I1788=0,"",SUMIFS(Raw_Recharges!$E$2:$E$3001,Raw_Recharges!$B$2:$B$3001,A1788))</f>
        <v>1298</v>
      </c>
      <c r="K1788" s="38">
        <f>IF(I1788=0,0,IF(H1788&lt;=RFM_Method!$C$22,5,IF(H1788&lt;=RFM_Method!$C$23,4,IF(H1788&lt;=RFM_Method!$C$24,3,IF(H1788&lt;=RFM_Method!$C$25,2,1)))))</f>
        <v>2</v>
      </c>
      <c r="L1788" s="38">
        <f>IF(I1788=0,0,IF(I1788&gt;=RFM_Method!$E$22,5,IF(I1788&gt;=RFM_Method!$E$23,4,IF(I1788&gt;=RFM_Method!$E$24,3,IF(I1788&gt;=RFM_Method!$E$25,2,1)))))</f>
        <v>2</v>
      </c>
      <c r="M1788" s="38">
        <f>IF(I1788=0,0,IF(J1788&gt;=RFM_Method!$D$25,5,IF(J1788&gt;=RFM_Method!$D$24,4,IF(J1788&gt;=RFM_Method!$D$23,3,IF(J1788&gt;=RFM_Method!$D$22,2,1)))))</f>
        <v>4</v>
      </c>
      <c r="N1788" s="38" t="str">
        <f t="shared" si="81"/>
        <v>224</v>
      </c>
      <c r="O1788" s="38">
        <f t="shared" si="82"/>
        <v>8</v>
      </c>
      <c r="P1788" s="38">
        <f t="shared" si="83"/>
        <v>3</v>
      </c>
      <c r="Q1788" s="12" t="str">
        <f>IF(I1788=0,"Never Recharged",INDEX(RFM_Method!$C$32:$G$36,6-K1788,P1788))</f>
        <v>At Risk</v>
      </c>
      <c r="R1788" s="39">
        <f>SUMIFS(Raw_DataUsage!$D$2:$D$5001,Raw_DataUsage!$B$2:$B$5001,A1788)/1024</f>
        <v>1.562490234375</v>
      </c>
      <c r="S1788" s="40">
        <f>SUMIFS(Raw_Calls!$D$2:$D$5001,Raw_Calls!$B$2:$B$5001,A1788)/60</f>
        <v>25.983333333333334</v>
      </c>
      <c r="T1788" s="38" t="str">
        <f>IF(COUNTIFS(Raw_Subscriptions!$B$2:$B$3001,A1788,Raw_Subscriptions!$F$2:$F$3001,"Active")&gt;0,"Yes","No")</f>
        <v>Yes</v>
      </c>
    </row>
    <row r="1789" spans="1:20" x14ac:dyDescent="0.3">
      <c r="A1789" s="13" t="str">
        <f>Raw_Customers!A1786</f>
        <v>C001785</v>
      </c>
      <c r="B1789" s="13" t="str">
        <f>Raw_Customers!B1786</f>
        <v>Pooja Singh</v>
      </c>
      <c r="C1789" s="13" t="str">
        <f>Raw_Customers!E1786</f>
        <v>Hyderabad</v>
      </c>
      <c r="D1789" s="13" t="str">
        <f>Raw_Customers!F1786</f>
        <v>Karnataka</v>
      </c>
      <c r="E1789" s="13" t="str">
        <f>Raw_Customers!H1786</f>
        <v>Active</v>
      </c>
      <c r="F1789" s="35">
        <f>Raw_Customers!G1786</f>
        <v>45902</v>
      </c>
      <c r="G1789" s="36">
        <f>IF(I1789=0,"",INT(_xlfn.MAXIFS(Raw_Recharges!$D$2:$D$3001,Raw_Recharges!$B$2:$B$3001,A1789)))</f>
        <v>45931</v>
      </c>
      <c r="H1789" s="12">
        <f>IF(I1789=0,"",RFM_Method!$C$5-G1789)</f>
        <v>123</v>
      </c>
      <c r="I1789" s="12">
        <f>COUNTIFS(Raw_Recharges!$B$2:$B$3001,A1789)</f>
        <v>3</v>
      </c>
      <c r="J1789" s="37">
        <f>IF(I1789=0,"",SUMIFS(Raw_Recharges!$E$2:$E$3001,Raw_Recharges!$B$2:$B$3001,A1789))</f>
        <v>3977</v>
      </c>
      <c r="K1789" s="38">
        <f>IF(I1789=0,0,IF(H1789&lt;=RFM_Method!$C$22,5,IF(H1789&lt;=RFM_Method!$C$23,4,IF(H1789&lt;=RFM_Method!$C$24,3,IF(H1789&lt;=RFM_Method!$C$25,2,1)))))</f>
        <v>3</v>
      </c>
      <c r="L1789" s="38">
        <f>IF(I1789=0,0,IF(I1789&gt;=RFM_Method!$E$22,5,IF(I1789&gt;=RFM_Method!$E$23,4,IF(I1789&gt;=RFM_Method!$E$24,3,IF(I1789&gt;=RFM_Method!$E$25,2,1)))))</f>
        <v>3</v>
      </c>
      <c r="M1789" s="38">
        <f>IF(I1789=0,0,IF(J1789&gt;=RFM_Method!$D$25,5,IF(J1789&gt;=RFM_Method!$D$24,4,IF(J1789&gt;=RFM_Method!$D$23,3,IF(J1789&gt;=RFM_Method!$D$22,2,1)))))</f>
        <v>5</v>
      </c>
      <c r="N1789" s="38" t="str">
        <f t="shared" si="81"/>
        <v>335</v>
      </c>
      <c r="O1789" s="38">
        <f t="shared" si="82"/>
        <v>11</v>
      </c>
      <c r="P1789" s="38">
        <f t="shared" si="83"/>
        <v>4</v>
      </c>
      <c r="Q1789" s="12" t="str">
        <f>IF(I1789=0,"Never Recharged",INDEX(RFM_Method!$C$32:$G$36,6-K1789,P1789))</f>
        <v>Loyal Customers</v>
      </c>
      <c r="R1789" s="39">
        <f>SUMIFS(Raw_DataUsage!$D$2:$D$5001,Raw_DataUsage!$B$2:$B$5001,A1789)/1024</f>
        <v>3.3274218749999998</v>
      </c>
      <c r="S1789" s="40">
        <f>SUMIFS(Raw_Calls!$D$2:$D$5001,Raw_Calls!$B$2:$B$5001,A1789)/60</f>
        <v>33.483333333333334</v>
      </c>
      <c r="T1789" s="38" t="str">
        <f>IF(COUNTIFS(Raw_Subscriptions!$B$2:$B$3001,A1789,Raw_Subscriptions!$F$2:$F$3001,"Active")&gt;0,"Yes","No")</f>
        <v>No</v>
      </c>
    </row>
    <row r="1790" spans="1:20" x14ac:dyDescent="0.3">
      <c r="A1790" s="13" t="str">
        <f>Raw_Customers!A1787</f>
        <v>C001786</v>
      </c>
      <c r="B1790" s="13" t="str">
        <f>Raw_Customers!B1787</f>
        <v>Pooja Reddy</v>
      </c>
      <c r="C1790" s="13" t="str">
        <f>Raw_Customers!E1787</f>
        <v>Pune</v>
      </c>
      <c r="D1790" s="13" t="str">
        <f>Raw_Customers!F1787</f>
        <v>Telangana</v>
      </c>
      <c r="E1790" s="13" t="str">
        <f>Raw_Customers!H1787</f>
        <v>Active</v>
      </c>
      <c r="F1790" s="35">
        <f>Raw_Customers!G1787</f>
        <v>45170</v>
      </c>
      <c r="G1790" s="36" t="str">
        <f>IF(I1790=0,"",INT(_xlfn.MAXIFS(Raw_Recharges!$D$2:$D$3001,Raw_Recharges!$B$2:$B$3001,A1790)))</f>
        <v/>
      </c>
      <c r="H1790" s="12" t="str">
        <f>IF(I1790=0,"",RFM_Method!$C$5-G1790)</f>
        <v/>
      </c>
      <c r="I1790" s="12">
        <f>COUNTIFS(Raw_Recharges!$B$2:$B$3001,A1790)</f>
        <v>0</v>
      </c>
      <c r="J1790" s="37" t="str">
        <f>IF(I1790=0,"",SUMIFS(Raw_Recharges!$E$2:$E$3001,Raw_Recharges!$B$2:$B$3001,A1790))</f>
        <v/>
      </c>
      <c r="K1790" s="38">
        <f>IF(I1790=0,0,IF(H1790&lt;=RFM_Method!$C$22,5,IF(H1790&lt;=RFM_Method!$C$23,4,IF(H1790&lt;=RFM_Method!$C$24,3,IF(H1790&lt;=RFM_Method!$C$25,2,1)))))</f>
        <v>0</v>
      </c>
      <c r="L1790" s="38">
        <f>IF(I1790=0,0,IF(I1790&gt;=RFM_Method!$E$22,5,IF(I1790&gt;=RFM_Method!$E$23,4,IF(I1790&gt;=RFM_Method!$E$24,3,IF(I1790&gt;=RFM_Method!$E$25,2,1)))))</f>
        <v>0</v>
      </c>
      <c r="M1790" s="38">
        <f>IF(I1790=0,0,IF(J1790&gt;=RFM_Method!$D$25,5,IF(J1790&gt;=RFM_Method!$D$24,4,IF(J1790&gt;=RFM_Method!$D$23,3,IF(J1790&gt;=RFM_Method!$D$22,2,1)))))</f>
        <v>0</v>
      </c>
      <c r="N1790" s="38" t="str">
        <f t="shared" si="81"/>
        <v>000</v>
      </c>
      <c r="O1790" s="38">
        <f t="shared" si="82"/>
        <v>0</v>
      </c>
      <c r="P1790" s="38">
        <f t="shared" si="83"/>
        <v>0</v>
      </c>
      <c r="Q1790" s="12" t="str">
        <f>IF(I1790=0,"Never Recharged",INDEX(RFM_Method!$C$32:$G$36,6-K1790,P1790))</f>
        <v>Never Recharged</v>
      </c>
      <c r="R1790" s="39">
        <f>SUMIFS(Raw_DataUsage!$D$2:$D$5001,Raw_DataUsage!$B$2:$B$5001,A1790)/1024</f>
        <v>1.194609375</v>
      </c>
      <c r="S1790" s="40">
        <f>SUMIFS(Raw_Calls!$D$2:$D$5001,Raw_Calls!$B$2:$B$5001,A1790)/60</f>
        <v>0</v>
      </c>
      <c r="T1790" s="38" t="str">
        <f>IF(COUNTIFS(Raw_Subscriptions!$B$2:$B$3001,A1790,Raw_Subscriptions!$F$2:$F$3001,"Active")&gt;0,"Yes","No")</f>
        <v>No</v>
      </c>
    </row>
    <row r="1791" spans="1:20" x14ac:dyDescent="0.3">
      <c r="A1791" s="13" t="str">
        <f>Raw_Customers!A1788</f>
        <v>C001787</v>
      </c>
      <c r="B1791" s="13" t="str">
        <f>Raw_Customers!B1788</f>
        <v>Neha Sharma</v>
      </c>
      <c r="C1791" s="13" t="str">
        <f>Raw_Customers!E1788</f>
        <v>Bangalore</v>
      </c>
      <c r="D1791" s="13" t="str">
        <f>Raw_Customers!F1788</f>
        <v>Karnataka</v>
      </c>
      <c r="E1791" s="13" t="str">
        <f>Raw_Customers!H1788</f>
        <v>Active</v>
      </c>
      <c r="F1791" s="35">
        <f>Raw_Customers!G1788</f>
        <v>45099</v>
      </c>
      <c r="G1791" s="36" t="str">
        <f>IF(I1791=0,"",INT(_xlfn.MAXIFS(Raw_Recharges!$D$2:$D$3001,Raw_Recharges!$B$2:$B$3001,A1791)))</f>
        <v/>
      </c>
      <c r="H1791" s="12" t="str">
        <f>IF(I1791=0,"",RFM_Method!$C$5-G1791)</f>
        <v/>
      </c>
      <c r="I1791" s="12">
        <f>COUNTIFS(Raw_Recharges!$B$2:$B$3001,A1791)</f>
        <v>0</v>
      </c>
      <c r="J1791" s="37" t="str">
        <f>IF(I1791=0,"",SUMIFS(Raw_Recharges!$E$2:$E$3001,Raw_Recharges!$B$2:$B$3001,A1791))</f>
        <v/>
      </c>
      <c r="K1791" s="38">
        <f>IF(I1791=0,0,IF(H1791&lt;=RFM_Method!$C$22,5,IF(H1791&lt;=RFM_Method!$C$23,4,IF(H1791&lt;=RFM_Method!$C$24,3,IF(H1791&lt;=RFM_Method!$C$25,2,1)))))</f>
        <v>0</v>
      </c>
      <c r="L1791" s="38">
        <f>IF(I1791=0,0,IF(I1791&gt;=RFM_Method!$E$22,5,IF(I1791&gt;=RFM_Method!$E$23,4,IF(I1791&gt;=RFM_Method!$E$24,3,IF(I1791&gt;=RFM_Method!$E$25,2,1)))))</f>
        <v>0</v>
      </c>
      <c r="M1791" s="38">
        <f>IF(I1791=0,0,IF(J1791&gt;=RFM_Method!$D$25,5,IF(J1791&gt;=RFM_Method!$D$24,4,IF(J1791&gt;=RFM_Method!$D$23,3,IF(J1791&gt;=RFM_Method!$D$22,2,1)))))</f>
        <v>0</v>
      </c>
      <c r="N1791" s="38" t="str">
        <f t="shared" si="81"/>
        <v>000</v>
      </c>
      <c r="O1791" s="38">
        <f t="shared" si="82"/>
        <v>0</v>
      </c>
      <c r="P1791" s="38">
        <f t="shared" si="83"/>
        <v>0</v>
      </c>
      <c r="Q1791" s="12" t="str">
        <f>IF(I1791=0,"Never Recharged",INDEX(RFM_Method!$C$32:$G$36,6-K1791,P1791))</f>
        <v>Never Recharged</v>
      </c>
      <c r="R1791" s="39">
        <f>SUMIFS(Raw_DataUsage!$D$2:$D$5001,Raw_DataUsage!$B$2:$B$5001,A1791)/1024</f>
        <v>2.2975976562499998</v>
      </c>
      <c r="S1791" s="40">
        <f>SUMIFS(Raw_Calls!$D$2:$D$5001,Raw_Calls!$B$2:$B$5001,A1791)/60</f>
        <v>68.333333333333329</v>
      </c>
      <c r="T1791" s="38" t="str">
        <f>IF(COUNTIFS(Raw_Subscriptions!$B$2:$B$3001,A1791,Raw_Subscriptions!$F$2:$F$3001,"Active")&gt;0,"Yes","No")</f>
        <v>No</v>
      </c>
    </row>
    <row r="1792" spans="1:20" x14ac:dyDescent="0.3">
      <c r="A1792" s="13" t="str">
        <f>Raw_Customers!A1789</f>
        <v>C001788</v>
      </c>
      <c r="B1792" s="13" t="str">
        <f>Raw_Customers!B1789</f>
        <v>Simran Mishra</v>
      </c>
      <c r="C1792" s="13" t="str">
        <f>Raw_Customers!E1789</f>
        <v>Pune</v>
      </c>
      <c r="D1792" s="13" t="str">
        <f>Raw_Customers!F1789</f>
        <v>Gujarat</v>
      </c>
      <c r="E1792" s="13" t="str">
        <f>Raw_Customers!H1789</f>
        <v>Active</v>
      </c>
      <c r="F1792" s="35">
        <f>Raw_Customers!G1789</f>
        <v>45797</v>
      </c>
      <c r="G1792" s="36" t="str">
        <f>IF(I1792=0,"",INT(_xlfn.MAXIFS(Raw_Recharges!$D$2:$D$3001,Raw_Recharges!$B$2:$B$3001,A1792)))</f>
        <v/>
      </c>
      <c r="H1792" s="12" t="str">
        <f>IF(I1792=0,"",RFM_Method!$C$5-G1792)</f>
        <v/>
      </c>
      <c r="I1792" s="12">
        <f>COUNTIFS(Raw_Recharges!$B$2:$B$3001,A1792)</f>
        <v>0</v>
      </c>
      <c r="J1792" s="37" t="str">
        <f>IF(I1792=0,"",SUMIFS(Raw_Recharges!$E$2:$E$3001,Raw_Recharges!$B$2:$B$3001,A1792))</f>
        <v/>
      </c>
      <c r="K1792" s="38">
        <f>IF(I1792=0,0,IF(H1792&lt;=RFM_Method!$C$22,5,IF(H1792&lt;=RFM_Method!$C$23,4,IF(H1792&lt;=RFM_Method!$C$24,3,IF(H1792&lt;=RFM_Method!$C$25,2,1)))))</f>
        <v>0</v>
      </c>
      <c r="L1792" s="38">
        <f>IF(I1792=0,0,IF(I1792&gt;=RFM_Method!$E$22,5,IF(I1792&gt;=RFM_Method!$E$23,4,IF(I1792&gt;=RFM_Method!$E$24,3,IF(I1792&gt;=RFM_Method!$E$25,2,1)))))</f>
        <v>0</v>
      </c>
      <c r="M1792" s="38">
        <f>IF(I1792=0,0,IF(J1792&gt;=RFM_Method!$D$25,5,IF(J1792&gt;=RFM_Method!$D$24,4,IF(J1792&gt;=RFM_Method!$D$23,3,IF(J1792&gt;=RFM_Method!$D$22,2,1)))))</f>
        <v>0</v>
      </c>
      <c r="N1792" s="38" t="str">
        <f t="shared" si="81"/>
        <v>000</v>
      </c>
      <c r="O1792" s="38">
        <f t="shared" si="82"/>
        <v>0</v>
      </c>
      <c r="P1792" s="38">
        <f t="shared" si="83"/>
        <v>0</v>
      </c>
      <c r="Q1792" s="12" t="str">
        <f>IF(I1792=0,"Never Recharged",INDEX(RFM_Method!$C$32:$G$36,6-K1792,P1792))</f>
        <v>Never Recharged</v>
      </c>
      <c r="R1792" s="39">
        <f>SUMIFS(Raw_DataUsage!$D$2:$D$5001,Raw_DataUsage!$B$2:$B$5001,A1792)/1024</f>
        <v>1.48390625</v>
      </c>
      <c r="S1792" s="40">
        <f>SUMIFS(Raw_Calls!$D$2:$D$5001,Raw_Calls!$B$2:$B$5001,A1792)/60</f>
        <v>86.716666666666669</v>
      </c>
      <c r="T1792" s="38" t="str">
        <f>IF(COUNTIFS(Raw_Subscriptions!$B$2:$B$3001,A1792,Raw_Subscriptions!$F$2:$F$3001,"Active")&gt;0,"Yes","No")</f>
        <v>No</v>
      </c>
    </row>
    <row r="1793" spans="1:20" x14ac:dyDescent="0.3">
      <c r="A1793" s="13" t="str">
        <f>Raw_Customers!A1790</f>
        <v>C001789</v>
      </c>
      <c r="B1793" s="13" t="str">
        <f>Raw_Customers!B1790</f>
        <v>Amit Yadav</v>
      </c>
      <c r="C1793" s="13" t="str">
        <f>Raw_Customers!E1790</f>
        <v>Bangalore</v>
      </c>
      <c r="D1793" s="13" t="str">
        <f>Raw_Customers!F1790</f>
        <v>Mumbai</v>
      </c>
      <c r="E1793" s="13" t="str">
        <f>Raw_Customers!H1790</f>
        <v>Active</v>
      </c>
      <c r="F1793" s="35">
        <f>Raw_Customers!G1790</f>
        <v>44617</v>
      </c>
      <c r="G1793" s="36" t="str">
        <f>IF(I1793=0,"",INT(_xlfn.MAXIFS(Raw_Recharges!$D$2:$D$3001,Raw_Recharges!$B$2:$B$3001,A1793)))</f>
        <v/>
      </c>
      <c r="H1793" s="12" t="str">
        <f>IF(I1793=0,"",RFM_Method!$C$5-G1793)</f>
        <v/>
      </c>
      <c r="I1793" s="12">
        <f>COUNTIFS(Raw_Recharges!$B$2:$B$3001,A1793)</f>
        <v>0</v>
      </c>
      <c r="J1793" s="37" t="str">
        <f>IF(I1793=0,"",SUMIFS(Raw_Recharges!$E$2:$E$3001,Raw_Recharges!$B$2:$B$3001,A1793))</f>
        <v/>
      </c>
      <c r="K1793" s="38">
        <f>IF(I1793=0,0,IF(H1793&lt;=RFM_Method!$C$22,5,IF(H1793&lt;=RFM_Method!$C$23,4,IF(H1793&lt;=RFM_Method!$C$24,3,IF(H1793&lt;=RFM_Method!$C$25,2,1)))))</f>
        <v>0</v>
      </c>
      <c r="L1793" s="38">
        <f>IF(I1793=0,0,IF(I1793&gt;=RFM_Method!$E$22,5,IF(I1793&gt;=RFM_Method!$E$23,4,IF(I1793&gt;=RFM_Method!$E$24,3,IF(I1793&gt;=RFM_Method!$E$25,2,1)))))</f>
        <v>0</v>
      </c>
      <c r="M1793" s="38">
        <f>IF(I1793=0,0,IF(J1793&gt;=RFM_Method!$D$25,5,IF(J1793&gt;=RFM_Method!$D$24,4,IF(J1793&gt;=RFM_Method!$D$23,3,IF(J1793&gt;=RFM_Method!$D$22,2,1)))))</f>
        <v>0</v>
      </c>
      <c r="N1793" s="38" t="str">
        <f t="shared" si="81"/>
        <v>000</v>
      </c>
      <c r="O1793" s="38">
        <f t="shared" si="82"/>
        <v>0</v>
      </c>
      <c r="P1793" s="38">
        <f t="shared" si="83"/>
        <v>0</v>
      </c>
      <c r="Q1793" s="12" t="str">
        <f>IF(I1793=0,"Never Recharged",INDEX(RFM_Method!$C$32:$G$36,6-K1793,P1793))</f>
        <v>Never Recharged</v>
      </c>
      <c r="R1793" s="39">
        <f>SUMIFS(Raw_DataUsage!$D$2:$D$5001,Raw_DataUsage!$B$2:$B$5001,A1793)/1024</f>
        <v>1.115029296875</v>
      </c>
      <c r="S1793" s="40">
        <f>SUMIFS(Raw_Calls!$D$2:$D$5001,Raw_Calls!$B$2:$B$5001,A1793)/60</f>
        <v>51.2</v>
      </c>
      <c r="T1793" s="38" t="str">
        <f>IF(COUNTIFS(Raw_Subscriptions!$B$2:$B$3001,A1793,Raw_Subscriptions!$F$2:$F$3001,"Active")&gt;0,"Yes","No")</f>
        <v>No</v>
      </c>
    </row>
    <row r="1794" spans="1:20" x14ac:dyDescent="0.3">
      <c r="A1794" s="13" t="str">
        <f>Raw_Customers!A1791</f>
        <v>C001790</v>
      </c>
      <c r="B1794" s="13" t="str">
        <f>Raw_Customers!B1791</f>
        <v>Rahul Yadav</v>
      </c>
      <c r="C1794" s="13" t="str">
        <f>Raw_Customers!E1791</f>
        <v>Mumbai</v>
      </c>
      <c r="D1794" s="13" t="str">
        <f>Raw_Customers!F1791</f>
        <v>Punjab</v>
      </c>
      <c r="E1794" s="13" t="str">
        <f>Raw_Customers!H1791</f>
        <v>Active</v>
      </c>
      <c r="F1794" s="35">
        <f>Raw_Customers!G1791</f>
        <v>45492</v>
      </c>
      <c r="G1794" s="36">
        <f>IF(I1794=0,"",INT(_xlfn.MAXIFS(Raw_Recharges!$D$2:$D$3001,Raw_Recharges!$B$2:$B$3001,A1794)))</f>
        <v>45949</v>
      </c>
      <c r="H1794" s="12">
        <f>IF(I1794=0,"",RFM_Method!$C$5-G1794)</f>
        <v>105</v>
      </c>
      <c r="I1794" s="12">
        <f>COUNTIFS(Raw_Recharges!$B$2:$B$3001,A1794)</f>
        <v>2</v>
      </c>
      <c r="J1794" s="37">
        <f>IF(I1794=0,"",SUMIFS(Raw_Recharges!$E$2:$E$3001,Raw_Recharges!$B$2:$B$3001,A1794))</f>
        <v>1145</v>
      </c>
      <c r="K1794" s="38">
        <f>IF(I1794=0,0,IF(H1794&lt;=RFM_Method!$C$22,5,IF(H1794&lt;=RFM_Method!$C$23,4,IF(H1794&lt;=RFM_Method!$C$24,3,IF(H1794&lt;=RFM_Method!$C$25,2,1)))))</f>
        <v>3</v>
      </c>
      <c r="L1794" s="38">
        <f>IF(I1794=0,0,IF(I1794&gt;=RFM_Method!$E$22,5,IF(I1794&gt;=RFM_Method!$E$23,4,IF(I1794&gt;=RFM_Method!$E$24,3,IF(I1794&gt;=RFM_Method!$E$25,2,1)))))</f>
        <v>2</v>
      </c>
      <c r="M1794" s="38">
        <f>IF(I1794=0,0,IF(J1794&gt;=RFM_Method!$D$25,5,IF(J1794&gt;=RFM_Method!$D$24,4,IF(J1794&gt;=RFM_Method!$D$23,3,IF(J1794&gt;=RFM_Method!$D$22,2,1)))))</f>
        <v>4</v>
      </c>
      <c r="N1794" s="38" t="str">
        <f t="shared" si="81"/>
        <v>324</v>
      </c>
      <c r="O1794" s="38">
        <f t="shared" si="82"/>
        <v>9</v>
      </c>
      <c r="P1794" s="38">
        <f t="shared" si="83"/>
        <v>3</v>
      </c>
      <c r="Q1794" s="12" t="str">
        <f>IF(I1794=0,"Never Recharged",INDEX(RFM_Method!$C$32:$G$36,6-K1794,P1794))</f>
        <v>Need Attention</v>
      </c>
      <c r="R1794" s="39">
        <f>SUMIFS(Raw_DataUsage!$D$2:$D$5001,Raw_DataUsage!$B$2:$B$5001,A1794)/1024</f>
        <v>0</v>
      </c>
      <c r="S1794" s="40">
        <f>SUMIFS(Raw_Calls!$D$2:$D$5001,Raw_Calls!$B$2:$B$5001,A1794)/60</f>
        <v>121.9</v>
      </c>
      <c r="T1794" s="38" t="str">
        <f>IF(COUNTIFS(Raw_Subscriptions!$B$2:$B$3001,A1794,Raw_Subscriptions!$F$2:$F$3001,"Active")&gt;0,"Yes","No")</f>
        <v>No</v>
      </c>
    </row>
    <row r="1795" spans="1:20" x14ac:dyDescent="0.3">
      <c r="A1795" s="13" t="str">
        <f>Raw_Customers!A1792</f>
        <v>C001791</v>
      </c>
      <c r="B1795" s="13" t="str">
        <f>Raw_Customers!B1792</f>
        <v>Amit Jha</v>
      </c>
      <c r="C1795" s="13" t="str">
        <f>Raw_Customers!E1792</f>
        <v>Pune</v>
      </c>
      <c r="D1795" s="13" t="str">
        <f>Raw_Customers!F1792</f>
        <v>Karnataka</v>
      </c>
      <c r="E1795" s="13" t="str">
        <f>Raw_Customers!H1792</f>
        <v>Active</v>
      </c>
      <c r="F1795" s="35">
        <f>Raw_Customers!G1792</f>
        <v>44569</v>
      </c>
      <c r="G1795" s="36" t="str">
        <f>IF(I1795=0,"",INT(_xlfn.MAXIFS(Raw_Recharges!$D$2:$D$3001,Raw_Recharges!$B$2:$B$3001,A1795)))</f>
        <v/>
      </c>
      <c r="H1795" s="12" t="str">
        <f>IF(I1795=0,"",RFM_Method!$C$5-G1795)</f>
        <v/>
      </c>
      <c r="I1795" s="12">
        <f>COUNTIFS(Raw_Recharges!$B$2:$B$3001,A1795)</f>
        <v>0</v>
      </c>
      <c r="J1795" s="37" t="str">
        <f>IF(I1795=0,"",SUMIFS(Raw_Recharges!$E$2:$E$3001,Raw_Recharges!$B$2:$B$3001,A1795))</f>
        <v/>
      </c>
      <c r="K1795" s="38">
        <f>IF(I1795=0,0,IF(H1795&lt;=RFM_Method!$C$22,5,IF(H1795&lt;=RFM_Method!$C$23,4,IF(H1795&lt;=RFM_Method!$C$24,3,IF(H1795&lt;=RFM_Method!$C$25,2,1)))))</f>
        <v>0</v>
      </c>
      <c r="L1795" s="38">
        <f>IF(I1795=0,0,IF(I1795&gt;=RFM_Method!$E$22,5,IF(I1795&gt;=RFM_Method!$E$23,4,IF(I1795&gt;=RFM_Method!$E$24,3,IF(I1795&gt;=RFM_Method!$E$25,2,1)))))</f>
        <v>0</v>
      </c>
      <c r="M1795" s="38">
        <f>IF(I1795=0,0,IF(J1795&gt;=RFM_Method!$D$25,5,IF(J1795&gt;=RFM_Method!$D$24,4,IF(J1795&gt;=RFM_Method!$D$23,3,IF(J1795&gt;=RFM_Method!$D$22,2,1)))))</f>
        <v>0</v>
      </c>
      <c r="N1795" s="38" t="str">
        <f t="shared" si="81"/>
        <v>000</v>
      </c>
      <c r="O1795" s="38">
        <f t="shared" si="82"/>
        <v>0</v>
      </c>
      <c r="P1795" s="38">
        <f t="shared" si="83"/>
        <v>0</v>
      </c>
      <c r="Q1795" s="12" t="str">
        <f>IF(I1795=0,"Never Recharged",INDEX(RFM_Method!$C$32:$G$36,6-K1795,P1795))</f>
        <v>Never Recharged</v>
      </c>
      <c r="R1795" s="39">
        <f>SUMIFS(Raw_DataUsage!$D$2:$D$5001,Raw_DataUsage!$B$2:$B$5001,A1795)/1024</f>
        <v>7.2296972656250009</v>
      </c>
      <c r="S1795" s="40">
        <f>SUMIFS(Raw_Calls!$D$2:$D$5001,Raw_Calls!$B$2:$B$5001,A1795)/60</f>
        <v>43.56666666666667</v>
      </c>
      <c r="T1795" s="38" t="str">
        <f>IF(COUNTIFS(Raw_Subscriptions!$B$2:$B$3001,A1795,Raw_Subscriptions!$F$2:$F$3001,"Active")&gt;0,"Yes","No")</f>
        <v>No</v>
      </c>
    </row>
    <row r="1796" spans="1:20" x14ac:dyDescent="0.3">
      <c r="A1796" s="13" t="str">
        <f>Raw_Customers!A1793</f>
        <v>C001792</v>
      </c>
      <c r="B1796" s="13" t="str">
        <f>Raw_Customers!B1793</f>
        <v>Suresh Mishra</v>
      </c>
      <c r="C1796" s="13" t="str">
        <f>Raw_Customers!E1793</f>
        <v>Bangalore</v>
      </c>
      <c r="D1796" s="13" t="str">
        <f>Raw_Customers!F1793</f>
        <v>Mumbai</v>
      </c>
      <c r="E1796" s="13" t="str">
        <f>Raw_Customers!H1793</f>
        <v>Active</v>
      </c>
      <c r="F1796" s="35">
        <f>Raw_Customers!G1793</f>
        <v>45652</v>
      </c>
      <c r="G1796" s="36" t="str">
        <f>IF(I1796=0,"",INT(_xlfn.MAXIFS(Raw_Recharges!$D$2:$D$3001,Raw_Recharges!$B$2:$B$3001,A1796)))</f>
        <v/>
      </c>
      <c r="H1796" s="12" t="str">
        <f>IF(I1796=0,"",RFM_Method!$C$5-G1796)</f>
        <v/>
      </c>
      <c r="I1796" s="12">
        <f>COUNTIFS(Raw_Recharges!$B$2:$B$3001,A1796)</f>
        <v>0</v>
      </c>
      <c r="J1796" s="37" t="str">
        <f>IF(I1796=0,"",SUMIFS(Raw_Recharges!$E$2:$E$3001,Raw_Recharges!$B$2:$B$3001,A1796))</f>
        <v/>
      </c>
      <c r="K1796" s="38">
        <f>IF(I1796=0,0,IF(H1796&lt;=RFM_Method!$C$22,5,IF(H1796&lt;=RFM_Method!$C$23,4,IF(H1796&lt;=RFM_Method!$C$24,3,IF(H1796&lt;=RFM_Method!$C$25,2,1)))))</f>
        <v>0</v>
      </c>
      <c r="L1796" s="38">
        <f>IF(I1796=0,0,IF(I1796&gt;=RFM_Method!$E$22,5,IF(I1796&gt;=RFM_Method!$E$23,4,IF(I1796&gt;=RFM_Method!$E$24,3,IF(I1796&gt;=RFM_Method!$E$25,2,1)))))</f>
        <v>0</v>
      </c>
      <c r="M1796" s="38">
        <f>IF(I1796=0,0,IF(J1796&gt;=RFM_Method!$D$25,5,IF(J1796&gt;=RFM_Method!$D$24,4,IF(J1796&gt;=RFM_Method!$D$23,3,IF(J1796&gt;=RFM_Method!$D$22,2,1)))))</f>
        <v>0</v>
      </c>
      <c r="N1796" s="38" t="str">
        <f t="shared" si="81"/>
        <v>000</v>
      </c>
      <c r="O1796" s="38">
        <f t="shared" si="82"/>
        <v>0</v>
      </c>
      <c r="P1796" s="38">
        <f t="shared" si="83"/>
        <v>0</v>
      </c>
      <c r="Q1796" s="12" t="str">
        <f>IF(I1796=0,"Never Recharged",INDEX(RFM_Method!$C$32:$G$36,6-K1796,P1796))</f>
        <v>Never Recharged</v>
      </c>
      <c r="R1796" s="39">
        <f>SUMIFS(Raw_DataUsage!$D$2:$D$5001,Raw_DataUsage!$B$2:$B$5001,A1796)/1024</f>
        <v>1.8250390624999999</v>
      </c>
      <c r="S1796" s="40">
        <f>SUMIFS(Raw_Calls!$D$2:$D$5001,Raw_Calls!$B$2:$B$5001,A1796)/60</f>
        <v>45.283333333333331</v>
      </c>
      <c r="T1796" s="38" t="str">
        <f>IF(COUNTIFS(Raw_Subscriptions!$B$2:$B$3001,A1796,Raw_Subscriptions!$F$2:$F$3001,"Active")&gt;0,"Yes","No")</f>
        <v>No</v>
      </c>
    </row>
    <row r="1797" spans="1:20" x14ac:dyDescent="0.3">
      <c r="A1797" s="13" t="str">
        <f>Raw_Customers!A1794</f>
        <v>C001793</v>
      </c>
      <c r="B1797" s="13" t="str">
        <f>Raw_Customers!B1794</f>
        <v>Suresh Reddy</v>
      </c>
      <c r="C1797" s="13" t="str">
        <f>Raw_Customers!E1794</f>
        <v>Chennai</v>
      </c>
      <c r="D1797" s="13" t="str">
        <f>Raw_Customers!F1794</f>
        <v>Karnataka</v>
      </c>
      <c r="E1797" s="13" t="str">
        <f>Raw_Customers!H1794</f>
        <v>Inactive</v>
      </c>
      <c r="F1797" s="35">
        <f>Raw_Customers!G1794</f>
        <v>45074</v>
      </c>
      <c r="G1797" s="36">
        <f>IF(I1797=0,"",INT(_xlfn.MAXIFS(Raw_Recharges!$D$2:$D$3001,Raw_Recharges!$B$2:$B$3001,A1797)))</f>
        <v>45905</v>
      </c>
      <c r="H1797" s="12">
        <f>IF(I1797=0,"",RFM_Method!$C$5-G1797)</f>
        <v>149</v>
      </c>
      <c r="I1797" s="12">
        <f>COUNTIFS(Raw_Recharges!$B$2:$B$3001,A1797)</f>
        <v>3</v>
      </c>
      <c r="J1797" s="37">
        <f>IF(I1797=0,"",SUMIFS(Raw_Recharges!$E$2:$E$3001,Raw_Recharges!$B$2:$B$3001,A1797))</f>
        <v>1313</v>
      </c>
      <c r="K1797" s="38">
        <f>IF(I1797=0,0,IF(H1797&lt;=RFM_Method!$C$22,5,IF(H1797&lt;=RFM_Method!$C$23,4,IF(H1797&lt;=RFM_Method!$C$24,3,IF(H1797&lt;=RFM_Method!$C$25,2,1)))))</f>
        <v>2</v>
      </c>
      <c r="L1797" s="38">
        <f>IF(I1797=0,0,IF(I1797&gt;=RFM_Method!$E$22,5,IF(I1797&gt;=RFM_Method!$E$23,4,IF(I1797&gt;=RFM_Method!$E$24,3,IF(I1797&gt;=RFM_Method!$E$25,2,1)))))</f>
        <v>3</v>
      </c>
      <c r="M1797" s="38">
        <f>IF(I1797=0,0,IF(J1797&gt;=RFM_Method!$D$25,5,IF(J1797&gt;=RFM_Method!$D$24,4,IF(J1797&gt;=RFM_Method!$D$23,3,IF(J1797&gt;=RFM_Method!$D$22,2,1)))))</f>
        <v>4</v>
      </c>
      <c r="N1797" s="38" t="str">
        <f t="shared" ref="N1797:N1860" si="84">K1797&amp;L1797&amp;M1797</f>
        <v>234</v>
      </c>
      <c r="O1797" s="38">
        <f t="shared" ref="O1797:O1860" si="85">K1797+L1797+M1797</f>
        <v>9</v>
      </c>
      <c r="P1797" s="38">
        <f t="shared" ref="P1797:P1860" si="86">IF(I1797=0,0,ROUND((L1797+M1797)/2,0))</f>
        <v>4</v>
      </c>
      <c r="Q1797" s="12" t="str">
        <f>IF(I1797=0,"Never Recharged",INDEX(RFM_Method!$C$32:$G$36,6-K1797,P1797))</f>
        <v>At Risk</v>
      </c>
      <c r="R1797" s="39">
        <f>SUMIFS(Raw_DataUsage!$D$2:$D$5001,Raw_DataUsage!$B$2:$B$5001,A1797)/1024</f>
        <v>1.1798046874999999</v>
      </c>
      <c r="S1797" s="40">
        <f>SUMIFS(Raw_Calls!$D$2:$D$5001,Raw_Calls!$B$2:$B$5001,A1797)/60</f>
        <v>59.06666666666667</v>
      </c>
      <c r="T1797" s="38" t="str">
        <f>IF(COUNTIFS(Raw_Subscriptions!$B$2:$B$3001,A1797,Raw_Subscriptions!$F$2:$F$3001,"Active")&gt;0,"Yes","No")</f>
        <v>Yes</v>
      </c>
    </row>
    <row r="1798" spans="1:20" x14ac:dyDescent="0.3">
      <c r="A1798" s="13" t="str">
        <f>Raw_Customers!A1795</f>
        <v>C001794</v>
      </c>
      <c r="B1798" s="13" t="str">
        <f>Raw_Customers!B1795</f>
        <v>Pooja Mishra</v>
      </c>
      <c r="C1798" s="13" t="str">
        <f>Raw_Customers!E1795</f>
        <v>Hyderabad</v>
      </c>
      <c r="D1798" s="13" t="str">
        <f>Raw_Customers!F1795</f>
        <v>UP West</v>
      </c>
      <c r="E1798" s="13" t="str">
        <f>Raw_Customers!H1795</f>
        <v>Active</v>
      </c>
      <c r="F1798" s="35">
        <f>Raw_Customers!G1795</f>
        <v>44484</v>
      </c>
      <c r="G1798" s="36" t="str">
        <f>IF(I1798=0,"",INT(_xlfn.MAXIFS(Raw_Recharges!$D$2:$D$3001,Raw_Recharges!$B$2:$B$3001,A1798)))</f>
        <v/>
      </c>
      <c r="H1798" s="12" t="str">
        <f>IF(I1798=0,"",RFM_Method!$C$5-G1798)</f>
        <v/>
      </c>
      <c r="I1798" s="12">
        <f>COUNTIFS(Raw_Recharges!$B$2:$B$3001,A1798)</f>
        <v>0</v>
      </c>
      <c r="J1798" s="37" t="str">
        <f>IF(I1798=0,"",SUMIFS(Raw_Recharges!$E$2:$E$3001,Raw_Recharges!$B$2:$B$3001,A1798))</f>
        <v/>
      </c>
      <c r="K1798" s="38">
        <f>IF(I1798=0,0,IF(H1798&lt;=RFM_Method!$C$22,5,IF(H1798&lt;=RFM_Method!$C$23,4,IF(H1798&lt;=RFM_Method!$C$24,3,IF(H1798&lt;=RFM_Method!$C$25,2,1)))))</f>
        <v>0</v>
      </c>
      <c r="L1798" s="38">
        <f>IF(I1798=0,0,IF(I1798&gt;=RFM_Method!$E$22,5,IF(I1798&gt;=RFM_Method!$E$23,4,IF(I1798&gt;=RFM_Method!$E$24,3,IF(I1798&gt;=RFM_Method!$E$25,2,1)))))</f>
        <v>0</v>
      </c>
      <c r="M1798" s="38">
        <f>IF(I1798=0,0,IF(J1798&gt;=RFM_Method!$D$25,5,IF(J1798&gt;=RFM_Method!$D$24,4,IF(J1798&gt;=RFM_Method!$D$23,3,IF(J1798&gt;=RFM_Method!$D$22,2,1)))))</f>
        <v>0</v>
      </c>
      <c r="N1798" s="38" t="str">
        <f t="shared" si="84"/>
        <v>000</v>
      </c>
      <c r="O1798" s="38">
        <f t="shared" si="85"/>
        <v>0</v>
      </c>
      <c r="P1798" s="38">
        <f t="shared" si="86"/>
        <v>0</v>
      </c>
      <c r="Q1798" s="12" t="str">
        <f>IF(I1798=0,"Never Recharged",INDEX(RFM_Method!$C$32:$G$36,6-K1798,P1798))</f>
        <v>Never Recharged</v>
      </c>
      <c r="R1798" s="39">
        <f>SUMIFS(Raw_DataUsage!$D$2:$D$5001,Raw_DataUsage!$B$2:$B$5001,A1798)/1024</f>
        <v>3.5260351562499999</v>
      </c>
      <c r="S1798" s="40">
        <f>SUMIFS(Raw_Calls!$D$2:$D$5001,Raw_Calls!$B$2:$B$5001,A1798)/60</f>
        <v>25.966666666666665</v>
      </c>
      <c r="T1798" s="38" t="str">
        <f>IF(COUNTIFS(Raw_Subscriptions!$B$2:$B$3001,A1798,Raw_Subscriptions!$F$2:$F$3001,"Active")&gt;0,"Yes","No")</f>
        <v>No</v>
      </c>
    </row>
    <row r="1799" spans="1:20" x14ac:dyDescent="0.3">
      <c r="A1799" s="13" t="str">
        <f>Raw_Customers!A1796</f>
        <v>C001795</v>
      </c>
      <c r="B1799" s="13" t="str">
        <f>Raw_Customers!B1796</f>
        <v>Suresh Reddy</v>
      </c>
      <c r="C1799" s="13" t="str">
        <f>Raw_Customers!E1796</f>
        <v>Hyderabad</v>
      </c>
      <c r="D1799" s="13" t="str">
        <f>Raw_Customers!F1796</f>
        <v>Delhi NCR</v>
      </c>
      <c r="E1799" s="13" t="str">
        <f>Raw_Customers!H1796</f>
        <v>Active</v>
      </c>
      <c r="F1799" s="35">
        <f>Raw_Customers!G1796</f>
        <v>44798</v>
      </c>
      <c r="G1799" s="36">
        <f>IF(I1799=0,"",INT(_xlfn.MAXIFS(Raw_Recharges!$D$2:$D$3001,Raw_Recharges!$B$2:$B$3001,A1799)))</f>
        <v>45990</v>
      </c>
      <c r="H1799" s="12">
        <f>IF(I1799=0,"",RFM_Method!$C$5-G1799)</f>
        <v>64</v>
      </c>
      <c r="I1799" s="12">
        <f>COUNTIFS(Raw_Recharges!$B$2:$B$3001,A1799)</f>
        <v>2</v>
      </c>
      <c r="J1799" s="37">
        <f>IF(I1799=0,"",SUMIFS(Raw_Recharges!$E$2:$E$3001,Raw_Recharges!$B$2:$B$3001,A1799))</f>
        <v>998</v>
      </c>
      <c r="K1799" s="38">
        <f>IF(I1799=0,0,IF(H1799&lt;=RFM_Method!$C$22,5,IF(H1799&lt;=RFM_Method!$C$23,4,IF(H1799&lt;=RFM_Method!$C$24,3,IF(H1799&lt;=RFM_Method!$C$25,2,1)))))</f>
        <v>4</v>
      </c>
      <c r="L1799" s="38">
        <f>IF(I1799=0,0,IF(I1799&gt;=RFM_Method!$E$22,5,IF(I1799&gt;=RFM_Method!$E$23,4,IF(I1799&gt;=RFM_Method!$E$24,3,IF(I1799&gt;=RFM_Method!$E$25,2,1)))))</f>
        <v>2</v>
      </c>
      <c r="M1799" s="38">
        <f>IF(I1799=0,0,IF(J1799&gt;=RFM_Method!$D$25,5,IF(J1799&gt;=RFM_Method!$D$24,4,IF(J1799&gt;=RFM_Method!$D$23,3,IF(J1799&gt;=RFM_Method!$D$22,2,1)))))</f>
        <v>3</v>
      </c>
      <c r="N1799" s="38" t="str">
        <f t="shared" si="84"/>
        <v>423</v>
      </c>
      <c r="O1799" s="38">
        <f t="shared" si="85"/>
        <v>9</v>
      </c>
      <c r="P1799" s="38">
        <f t="shared" si="86"/>
        <v>3</v>
      </c>
      <c r="Q1799" s="12" t="str">
        <f>IF(I1799=0,"Never Recharged",INDEX(RFM_Method!$C$32:$G$36,6-K1799,P1799))</f>
        <v>Potential Loyalist</v>
      </c>
      <c r="R1799" s="39">
        <f>SUMIFS(Raw_DataUsage!$D$2:$D$5001,Raw_DataUsage!$B$2:$B$5001,A1799)/1024</f>
        <v>0.66924804687499995</v>
      </c>
      <c r="S1799" s="40">
        <f>SUMIFS(Raw_Calls!$D$2:$D$5001,Raw_Calls!$B$2:$B$5001,A1799)/60</f>
        <v>19.233333333333334</v>
      </c>
      <c r="T1799" s="38" t="str">
        <f>IF(COUNTIFS(Raw_Subscriptions!$B$2:$B$3001,A1799,Raw_Subscriptions!$F$2:$F$3001,"Active")&gt;0,"Yes","No")</f>
        <v>No</v>
      </c>
    </row>
    <row r="1800" spans="1:20" x14ac:dyDescent="0.3">
      <c r="A1800" s="13" t="str">
        <f>Raw_Customers!A1797</f>
        <v>C001796</v>
      </c>
      <c r="B1800" s="13" t="str">
        <f>Raw_Customers!B1797</f>
        <v>Simran Jha</v>
      </c>
      <c r="C1800" s="13" t="str">
        <f>Raw_Customers!E1797</f>
        <v>Hyderabad</v>
      </c>
      <c r="D1800" s="13" t="str">
        <f>Raw_Customers!F1797</f>
        <v>West Bengal</v>
      </c>
      <c r="E1800" s="13" t="str">
        <f>Raw_Customers!H1797</f>
        <v>Active</v>
      </c>
      <c r="F1800" s="35">
        <f>Raw_Customers!G1797</f>
        <v>44168</v>
      </c>
      <c r="G1800" s="36">
        <f>IF(I1800=0,"",INT(_xlfn.MAXIFS(Raw_Recharges!$D$2:$D$3001,Raw_Recharges!$B$2:$B$3001,A1800)))</f>
        <v>46042</v>
      </c>
      <c r="H1800" s="12">
        <f>IF(I1800=0,"",RFM_Method!$C$5-G1800)</f>
        <v>12</v>
      </c>
      <c r="I1800" s="12">
        <f>COUNTIFS(Raw_Recharges!$B$2:$B$3001,A1800)</f>
        <v>1</v>
      </c>
      <c r="J1800" s="37">
        <f>IF(I1800=0,"",SUMIFS(Raw_Recharges!$E$2:$E$3001,Raw_Recharges!$B$2:$B$3001,A1800))</f>
        <v>349</v>
      </c>
      <c r="K1800" s="38">
        <f>IF(I1800=0,0,IF(H1800&lt;=RFM_Method!$C$22,5,IF(H1800&lt;=RFM_Method!$C$23,4,IF(H1800&lt;=RFM_Method!$C$24,3,IF(H1800&lt;=RFM_Method!$C$25,2,1)))))</f>
        <v>5</v>
      </c>
      <c r="L1800" s="38">
        <f>IF(I1800=0,0,IF(I1800&gt;=RFM_Method!$E$22,5,IF(I1800&gt;=RFM_Method!$E$23,4,IF(I1800&gt;=RFM_Method!$E$24,3,IF(I1800&gt;=RFM_Method!$E$25,2,1)))))</f>
        <v>1</v>
      </c>
      <c r="M1800" s="38">
        <f>IF(I1800=0,0,IF(J1800&gt;=RFM_Method!$D$25,5,IF(J1800&gt;=RFM_Method!$D$24,4,IF(J1800&gt;=RFM_Method!$D$23,3,IF(J1800&gt;=RFM_Method!$D$22,2,1)))))</f>
        <v>1</v>
      </c>
      <c r="N1800" s="38" t="str">
        <f t="shared" si="84"/>
        <v>511</v>
      </c>
      <c r="O1800" s="38">
        <f t="shared" si="85"/>
        <v>7</v>
      </c>
      <c r="P1800" s="38">
        <f t="shared" si="86"/>
        <v>1</v>
      </c>
      <c r="Q1800" s="12" t="str">
        <f>IF(I1800=0,"Never Recharged",INDEX(RFM_Method!$C$32:$G$36,6-K1800,P1800))</f>
        <v>New Customers</v>
      </c>
      <c r="R1800" s="39">
        <f>SUMIFS(Raw_DataUsage!$D$2:$D$5001,Raw_DataUsage!$B$2:$B$5001,A1800)/1024</f>
        <v>2.0761132812499996</v>
      </c>
      <c r="S1800" s="40">
        <f>SUMIFS(Raw_Calls!$D$2:$D$5001,Raw_Calls!$B$2:$B$5001,A1800)/60</f>
        <v>111.4</v>
      </c>
      <c r="T1800" s="38" t="str">
        <f>IF(COUNTIFS(Raw_Subscriptions!$B$2:$B$3001,A1800,Raw_Subscriptions!$F$2:$F$3001,"Active")&gt;0,"Yes","No")</f>
        <v>Yes</v>
      </c>
    </row>
    <row r="1801" spans="1:20" x14ac:dyDescent="0.3">
      <c r="A1801" s="13" t="str">
        <f>Raw_Customers!A1798</f>
        <v>C001797</v>
      </c>
      <c r="B1801" s="13" t="str">
        <f>Raw_Customers!B1798</f>
        <v>Raj Gupta</v>
      </c>
      <c r="C1801" s="13" t="str">
        <f>Raw_Customers!E1798</f>
        <v>Pune</v>
      </c>
      <c r="D1801" s="13" t="str">
        <f>Raw_Customers!F1798</f>
        <v>Delhi NCR</v>
      </c>
      <c r="E1801" s="13" t="str">
        <f>Raw_Customers!H1798</f>
        <v>Inactive</v>
      </c>
      <c r="F1801" s="35">
        <f>Raw_Customers!G1798</f>
        <v>44810</v>
      </c>
      <c r="G1801" s="36">
        <f>IF(I1801=0,"",INT(_xlfn.MAXIFS(Raw_Recharges!$D$2:$D$3001,Raw_Recharges!$B$2:$B$3001,A1801)))</f>
        <v>45951</v>
      </c>
      <c r="H1801" s="12">
        <f>IF(I1801=0,"",RFM_Method!$C$5-G1801)</f>
        <v>103</v>
      </c>
      <c r="I1801" s="12">
        <f>COUNTIFS(Raw_Recharges!$B$2:$B$3001,A1801)</f>
        <v>2</v>
      </c>
      <c r="J1801" s="37">
        <f>IF(I1801=0,"",SUMIFS(Raw_Recharges!$E$2:$E$3001,Raw_Recharges!$B$2:$B$3001,A1801))</f>
        <v>627</v>
      </c>
      <c r="K1801" s="38">
        <f>IF(I1801=0,0,IF(H1801&lt;=RFM_Method!$C$22,5,IF(H1801&lt;=RFM_Method!$C$23,4,IF(H1801&lt;=RFM_Method!$C$24,3,IF(H1801&lt;=RFM_Method!$C$25,2,1)))))</f>
        <v>3</v>
      </c>
      <c r="L1801" s="38">
        <f>IF(I1801=0,0,IF(I1801&gt;=RFM_Method!$E$22,5,IF(I1801&gt;=RFM_Method!$E$23,4,IF(I1801&gt;=RFM_Method!$E$24,3,IF(I1801&gt;=RFM_Method!$E$25,2,1)))))</f>
        <v>2</v>
      </c>
      <c r="M1801" s="38">
        <f>IF(I1801=0,0,IF(J1801&gt;=RFM_Method!$D$25,5,IF(J1801&gt;=RFM_Method!$D$24,4,IF(J1801&gt;=RFM_Method!$D$23,3,IF(J1801&gt;=RFM_Method!$D$22,2,1)))))</f>
        <v>2</v>
      </c>
      <c r="N1801" s="38" t="str">
        <f t="shared" si="84"/>
        <v>322</v>
      </c>
      <c r="O1801" s="38">
        <f t="shared" si="85"/>
        <v>7</v>
      </c>
      <c r="P1801" s="38">
        <f t="shared" si="86"/>
        <v>2</v>
      </c>
      <c r="Q1801" s="12" t="str">
        <f>IF(I1801=0,"Never Recharged",INDEX(RFM_Method!$C$32:$G$36,6-K1801,P1801))</f>
        <v>Need Attention</v>
      </c>
      <c r="R1801" s="39">
        <f>SUMIFS(Raw_DataUsage!$D$2:$D$5001,Raw_DataUsage!$B$2:$B$5001,A1801)/1024</f>
        <v>2.8030761718749999</v>
      </c>
      <c r="S1801" s="40">
        <f>SUMIFS(Raw_Calls!$D$2:$D$5001,Raw_Calls!$B$2:$B$5001,A1801)/60</f>
        <v>125.46666666666667</v>
      </c>
      <c r="T1801" s="38" t="str">
        <f>IF(COUNTIFS(Raw_Subscriptions!$B$2:$B$3001,A1801,Raw_Subscriptions!$F$2:$F$3001,"Active")&gt;0,"Yes","No")</f>
        <v>Yes</v>
      </c>
    </row>
    <row r="1802" spans="1:20" x14ac:dyDescent="0.3">
      <c r="A1802" s="13" t="str">
        <f>Raw_Customers!A1799</f>
        <v>C001798</v>
      </c>
      <c r="B1802" s="13" t="str">
        <f>Raw_Customers!B1799</f>
        <v>Amit Jha</v>
      </c>
      <c r="C1802" s="13" t="str">
        <f>Raw_Customers!E1799</f>
        <v>Chennai</v>
      </c>
      <c r="D1802" s="13" t="str">
        <f>Raw_Customers!F1799</f>
        <v>Telangana</v>
      </c>
      <c r="E1802" s="13" t="str">
        <f>Raw_Customers!H1799</f>
        <v>Active</v>
      </c>
      <c r="F1802" s="35">
        <f>Raw_Customers!G1799</f>
        <v>44298</v>
      </c>
      <c r="G1802" s="36">
        <f>IF(I1802=0,"",INT(_xlfn.MAXIFS(Raw_Recharges!$D$2:$D$3001,Raw_Recharges!$B$2:$B$3001,A1802)))</f>
        <v>45941</v>
      </c>
      <c r="H1802" s="12">
        <f>IF(I1802=0,"",RFM_Method!$C$5-G1802)</f>
        <v>113</v>
      </c>
      <c r="I1802" s="12">
        <f>COUNTIFS(Raw_Recharges!$B$2:$B$3001,A1802)</f>
        <v>1</v>
      </c>
      <c r="J1802" s="37">
        <f>IF(I1802=0,"",SUMIFS(Raw_Recharges!$E$2:$E$3001,Raw_Recharges!$B$2:$B$3001,A1802))</f>
        <v>349</v>
      </c>
      <c r="K1802" s="38">
        <f>IF(I1802=0,0,IF(H1802&lt;=RFM_Method!$C$22,5,IF(H1802&lt;=RFM_Method!$C$23,4,IF(H1802&lt;=RFM_Method!$C$24,3,IF(H1802&lt;=RFM_Method!$C$25,2,1)))))</f>
        <v>3</v>
      </c>
      <c r="L1802" s="38">
        <f>IF(I1802=0,0,IF(I1802&gt;=RFM_Method!$E$22,5,IF(I1802&gt;=RFM_Method!$E$23,4,IF(I1802&gt;=RFM_Method!$E$24,3,IF(I1802&gt;=RFM_Method!$E$25,2,1)))))</f>
        <v>1</v>
      </c>
      <c r="M1802" s="38">
        <f>IF(I1802=0,0,IF(J1802&gt;=RFM_Method!$D$25,5,IF(J1802&gt;=RFM_Method!$D$24,4,IF(J1802&gt;=RFM_Method!$D$23,3,IF(J1802&gt;=RFM_Method!$D$22,2,1)))))</f>
        <v>1</v>
      </c>
      <c r="N1802" s="38" t="str">
        <f t="shared" si="84"/>
        <v>311</v>
      </c>
      <c r="O1802" s="38">
        <f t="shared" si="85"/>
        <v>5</v>
      </c>
      <c r="P1802" s="38">
        <f t="shared" si="86"/>
        <v>1</v>
      </c>
      <c r="Q1802" s="12" t="str">
        <f>IF(I1802=0,"Never Recharged",INDEX(RFM_Method!$C$32:$G$36,6-K1802,P1802))</f>
        <v>About to Sleep</v>
      </c>
      <c r="R1802" s="39">
        <f>SUMIFS(Raw_DataUsage!$D$2:$D$5001,Raw_DataUsage!$B$2:$B$5001,A1802)/1024</f>
        <v>4.0751269531250003</v>
      </c>
      <c r="S1802" s="40">
        <f>SUMIFS(Raw_Calls!$D$2:$D$5001,Raw_Calls!$B$2:$B$5001,A1802)/60</f>
        <v>119.43333333333334</v>
      </c>
      <c r="T1802" s="38" t="str">
        <f>IF(COUNTIFS(Raw_Subscriptions!$B$2:$B$3001,A1802,Raw_Subscriptions!$F$2:$F$3001,"Active")&gt;0,"Yes","No")</f>
        <v>No</v>
      </c>
    </row>
    <row r="1803" spans="1:20" x14ac:dyDescent="0.3">
      <c r="A1803" s="13" t="str">
        <f>Raw_Customers!A1800</f>
        <v>C001799</v>
      </c>
      <c r="B1803" s="13" t="str">
        <f>Raw_Customers!B1800</f>
        <v>Amit Gupta</v>
      </c>
      <c r="C1803" s="13" t="str">
        <f>Raw_Customers!E1800</f>
        <v>Chennai</v>
      </c>
      <c r="D1803" s="13" t="str">
        <f>Raw_Customers!F1800</f>
        <v>Andhra Pradesh</v>
      </c>
      <c r="E1803" s="13" t="str">
        <f>Raw_Customers!H1800</f>
        <v>Active</v>
      </c>
      <c r="F1803" s="35">
        <f>Raw_Customers!G1800</f>
        <v>44723</v>
      </c>
      <c r="G1803" s="36">
        <f>IF(I1803=0,"",INT(_xlfn.MAXIFS(Raw_Recharges!$D$2:$D$3001,Raw_Recharges!$B$2:$B$3001,A1803)))</f>
        <v>45989</v>
      </c>
      <c r="H1803" s="12">
        <f>IF(I1803=0,"",RFM_Method!$C$5-G1803)</f>
        <v>65</v>
      </c>
      <c r="I1803" s="12">
        <f>COUNTIFS(Raw_Recharges!$B$2:$B$3001,A1803)</f>
        <v>2</v>
      </c>
      <c r="J1803" s="37">
        <f>IF(I1803=0,"",SUMIFS(Raw_Recharges!$E$2:$E$3001,Raw_Recharges!$B$2:$B$3001,A1803))</f>
        <v>1165</v>
      </c>
      <c r="K1803" s="38">
        <f>IF(I1803=0,0,IF(H1803&lt;=RFM_Method!$C$22,5,IF(H1803&lt;=RFM_Method!$C$23,4,IF(H1803&lt;=RFM_Method!$C$24,3,IF(H1803&lt;=RFM_Method!$C$25,2,1)))))</f>
        <v>4</v>
      </c>
      <c r="L1803" s="38">
        <f>IF(I1803=0,0,IF(I1803&gt;=RFM_Method!$E$22,5,IF(I1803&gt;=RFM_Method!$E$23,4,IF(I1803&gt;=RFM_Method!$E$24,3,IF(I1803&gt;=RFM_Method!$E$25,2,1)))))</f>
        <v>2</v>
      </c>
      <c r="M1803" s="38">
        <f>IF(I1803=0,0,IF(J1803&gt;=RFM_Method!$D$25,5,IF(J1803&gt;=RFM_Method!$D$24,4,IF(J1803&gt;=RFM_Method!$D$23,3,IF(J1803&gt;=RFM_Method!$D$22,2,1)))))</f>
        <v>4</v>
      </c>
      <c r="N1803" s="38" t="str">
        <f t="shared" si="84"/>
        <v>424</v>
      </c>
      <c r="O1803" s="38">
        <f t="shared" si="85"/>
        <v>10</v>
      </c>
      <c r="P1803" s="38">
        <f t="shared" si="86"/>
        <v>3</v>
      </c>
      <c r="Q1803" s="12" t="str">
        <f>IF(I1803=0,"Never Recharged",INDEX(RFM_Method!$C$32:$G$36,6-K1803,P1803))</f>
        <v>Potential Loyalist</v>
      </c>
      <c r="R1803" s="39">
        <f>SUMIFS(Raw_DataUsage!$D$2:$D$5001,Raw_DataUsage!$B$2:$B$5001,A1803)/1024</f>
        <v>6.3382031249999997</v>
      </c>
      <c r="S1803" s="40">
        <f>SUMIFS(Raw_Calls!$D$2:$D$5001,Raw_Calls!$B$2:$B$5001,A1803)/60</f>
        <v>0</v>
      </c>
      <c r="T1803" s="38" t="str">
        <f>IF(COUNTIFS(Raw_Subscriptions!$B$2:$B$3001,A1803,Raw_Subscriptions!$F$2:$F$3001,"Active")&gt;0,"Yes","No")</f>
        <v>No</v>
      </c>
    </row>
    <row r="1804" spans="1:20" x14ac:dyDescent="0.3">
      <c r="A1804" s="13" t="str">
        <f>Raw_Customers!A1801</f>
        <v>C001800</v>
      </c>
      <c r="B1804" s="13" t="str">
        <f>Raw_Customers!B1801</f>
        <v>Simran Sharma</v>
      </c>
      <c r="C1804" s="13" t="str">
        <f>Raw_Customers!E1801</f>
        <v>Bangalore</v>
      </c>
      <c r="D1804" s="13" t="str">
        <f>Raw_Customers!F1801</f>
        <v>UP East</v>
      </c>
      <c r="E1804" s="13" t="str">
        <f>Raw_Customers!H1801</f>
        <v>Active</v>
      </c>
      <c r="F1804" s="35">
        <f>Raw_Customers!G1801</f>
        <v>45362</v>
      </c>
      <c r="G1804" s="36">
        <f>IF(I1804=0,"",INT(_xlfn.MAXIFS(Raw_Recharges!$D$2:$D$3001,Raw_Recharges!$B$2:$B$3001,A1804)))</f>
        <v>46012</v>
      </c>
      <c r="H1804" s="12">
        <f>IF(I1804=0,"",RFM_Method!$C$5-G1804)</f>
        <v>42</v>
      </c>
      <c r="I1804" s="12">
        <f>COUNTIFS(Raw_Recharges!$B$2:$B$3001,A1804)</f>
        <v>3</v>
      </c>
      <c r="J1804" s="37">
        <f>IF(I1804=0,"",SUMIFS(Raw_Recharges!$E$2:$E$3001,Raw_Recharges!$B$2:$B$3001,A1804))</f>
        <v>444</v>
      </c>
      <c r="K1804" s="38">
        <f>IF(I1804=0,0,IF(H1804&lt;=RFM_Method!$C$22,5,IF(H1804&lt;=RFM_Method!$C$23,4,IF(H1804&lt;=RFM_Method!$C$24,3,IF(H1804&lt;=RFM_Method!$C$25,2,1)))))</f>
        <v>4</v>
      </c>
      <c r="L1804" s="38">
        <f>IF(I1804=0,0,IF(I1804&gt;=RFM_Method!$E$22,5,IF(I1804&gt;=RFM_Method!$E$23,4,IF(I1804&gt;=RFM_Method!$E$24,3,IF(I1804&gt;=RFM_Method!$E$25,2,1)))))</f>
        <v>3</v>
      </c>
      <c r="M1804" s="38">
        <f>IF(I1804=0,0,IF(J1804&gt;=RFM_Method!$D$25,5,IF(J1804&gt;=RFM_Method!$D$24,4,IF(J1804&gt;=RFM_Method!$D$23,3,IF(J1804&gt;=RFM_Method!$D$22,2,1)))))</f>
        <v>2</v>
      </c>
      <c r="N1804" s="38" t="str">
        <f t="shared" si="84"/>
        <v>432</v>
      </c>
      <c r="O1804" s="38">
        <f t="shared" si="85"/>
        <v>9</v>
      </c>
      <c r="P1804" s="38">
        <f t="shared" si="86"/>
        <v>3</v>
      </c>
      <c r="Q1804" s="12" t="str">
        <f>IF(I1804=0,"Never Recharged",INDEX(RFM_Method!$C$32:$G$36,6-K1804,P1804))</f>
        <v>Potential Loyalist</v>
      </c>
      <c r="R1804" s="39">
        <f>SUMIFS(Raw_DataUsage!$D$2:$D$5001,Raw_DataUsage!$B$2:$B$5001,A1804)/1024</f>
        <v>4.3858691406250001</v>
      </c>
      <c r="S1804" s="40">
        <f>SUMIFS(Raw_Calls!$D$2:$D$5001,Raw_Calls!$B$2:$B$5001,A1804)/60</f>
        <v>40.216666666666669</v>
      </c>
      <c r="T1804" s="38" t="str">
        <f>IF(COUNTIFS(Raw_Subscriptions!$B$2:$B$3001,A1804,Raw_Subscriptions!$F$2:$F$3001,"Active")&gt;0,"Yes","No")</f>
        <v>No</v>
      </c>
    </row>
    <row r="1805" spans="1:20" x14ac:dyDescent="0.3">
      <c r="A1805" s="13" t="str">
        <f>Raw_Customers!A1802</f>
        <v>C001801</v>
      </c>
      <c r="B1805" s="13" t="str">
        <f>Raw_Customers!B1802</f>
        <v>Anita Jha</v>
      </c>
      <c r="C1805" s="13" t="str">
        <f>Raw_Customers!E1802</f>
        <v>Pune</v>
      </c>
      <c r="D1805" s="13" t="str">
        <f>Raw_Customers!F1802</f>
        <v>Andhra Pradesh</v>
      </c>
      <c r="E1805" s="13" t="str">
        <f>Raw_Customers!H1802</f>
        <v>Active</v>
      </c>
      <c r="F1805" s="35">
        <f>Raw_Customers!G1802</f>
        <v>45771</v>
      </c>
      <c r="G1805" s="36" t="str">
        <f>IF(I1805=0,"",INT(_xlfn.MAXIFS(Raw_Recharges!$D$2:$D$3001,Raw_Recharges!$B$2:$B$3001,A1805)))</f>
        <v/>
      </c>
      <c r="H1805" s="12" t="str">
        <f>IF(I1805=0,"",RFM_Method!$C$5-G1805)</f>
        <v/>
      </c>
      <c r="I1805" s="12">
        <f>COUNTIFS(Raw_Recharges!$B$2:$B$3001,A1805)</f>
        <v>0</v>
      </c>
      <c r="J1805" s="37" t="str">
        <f>IF(I1805=0,"",SUMIFS(Raw_Recharges!$E$2:$E$3001,Raw_Recharges!$B$2:$B$3001,A1805))</f>
        <v/>
      </c>
      <c r="K1805" s="38">
        <f>IF(I1805=0,0,IF(H1805&lt;=RFM_Method!$C$22,5,IF(H1805&lt;=RFM_Method!$C$23,4,IF(H1805&lt;=RFM_Method!$C$24,3,IF(H1805&lt;=RFM_Method!$C$25,2,1)))))</f>
        <v>0</v>
      </c>
      <c r="L1805" s="38">
        <f>IF(I1805=0,0,IF(I1805&gt;=RFM_Method!$E$22,5,IF(I1805&gt;=RFM_Method!$E$23,4,IF(I1805&gt;=RFM_Method!$E$24,3,IF(I1805&gt;=RFM_Method!$E$25,2,1)))))</f>
        <v>0</v>
      </c>
      <c r="M1805" s="38">
        <f>IF(I1805=0,0,IF(J1805&gt;=RFM_Method!$D$25,5,IF(J1805&gt;=RFM_Method!$D$24,4,IF(J1805&gt;=RFM_Method!$D$23,3,IF(J1805&gt;=RFM_Method!$D$22,2,1)))))</f>
        <v>0</v>
      </c>
      <c r="N1805" s="38" t="str">
        <f t="shared" si="84"/>
        <v>000</v>
      </c>
      <c r="O1805" s="38">
        <f t="shared" si="85"/>
        <v>0</v>
      </c>
      <c r="P1805" s="38">
        <f t="shared" si="86"/>
        <v>0</v>
      </c>
      <c r="Q1805" s="12" t="str">
        <f>IF(I1805=0,"Never Recharged",INDEX(RFM_Method!$C$32:$G$36,6-K1805,P1805))</f>
        <v>Never Recharged</v>
      </c>
      <c r="R1805" s="39">
        <f>SUMIFS(Raw_DataUsage!$D$2:$D$5001,Raw_DataUsage!$B$2:$B$5001,A1805)/1024</f>
        <v>5.2983886718749993</v>
      </c>
      <c r="S1805" s="40">
        <f>SUMIFS(Raw_Calls!$D$2:$D$5001,Raw_Calls!$B$2:$B$5001,A1805)/60</f>
        <v>171.98333333333332</v>
      </c>
      <c r="T1805" s="38" t="str">
        <f>IF(COUNTIFS(Raw_Subscriptions!$B$2:$B$3001,A1805,Raw_Subscriptions!$F$2:$F$3001,"Active")&gt;0,"Yes","No")</f>
        <v>No</v>
      </c>
    </row>
    <row r="1806" spans="1:20" x14ac:dyDescent="0.3">
      <c r="A1806" s="13" t="str">
        <f>Raw_Customers!A1803</f>
        <v>C001802</v>
      </c>
      <c r="B1806" s="13" t="str">
        <f>Raw_Customers!B1803</f>
        <v>Raj Jha</v>
      </c>
      <c r="C1806" s="13" t="str">
        <f>Raw_Customers!E1803</f>
        <v>Hyderabad</v>
      </c>
      <c r="D1806" s="13" t="str">
        <f>Raw_Customers!F1803</f>
        <v>Karnataka</v>
      </c>
      <c r="E1806" s="13" t="str">
        <f>Raw_Customers!H1803</f>
        <v>Inactive</v>
      </c>
      <c r="F1806" s="35">
        <f>Raw_Customers!G1803</f>
        <v>44592</v>
      </c>
      <c r="G1806" s="36">
        <f>IF(I1806=0,"",INT(_xlfn.MAXIFS(Raw_Recharges!$D$2:$D$3001,Raw_Recharges!$B$2:$B$3001,A1806)))</f>
        <v>45973</v>
      </c>
      <c r="H1806" s="12">
        <f>IF(I1806=0,"",RFM_Method!$C$5-G1806)</f>
        <v>81</v>
      </c>
      <c r="I1806" s="12">
        <f>COUNTIFS(Raw_Recharges!$B$2:$B$3001,A1806)</f>
        <v>4</v>
      </c>
      <c r="J1806" s="37">
        <f>IF(I1806=0,"",SUMIFS(Raw_Recharges!$E$2:$E$3001,Raw_Recharges!$B$2:$B$3001,A1806))</f>
        <v>2310</v>
      </c>
      <c r="K1806" s="38">
        <f>IF(I1806=0,0,IF(H1806&lt;=RFM_Method!$C$22,5,IF(H1806&lt;=RFM_Method!$C$23,4,IF(H1806&lt;=RFM_Method!$C$24,3,IF(H1806&lt;=RFM_Method!$C$25,2,1)))))</f>
        <v>4</v>
      </c>
      <c r="L1806" s="38">
        <f>IF(I1806=0,0,IF(I1806&gt;=RFM_Method!$E$22,5,IF(I1806&gt;=RFM_Method!$E$23,4,IF(I1806&gt;=RFM_Method!$E$24,3,IF(I1806&gt;=RFM_Method!$E$25,2,1)))))</f>
        <v>4</v>
      </c>
      <c r="M1806" s="38">
        <f>IF(I1806=0,0,IF(J1806&gt;=RFM_Method!$D$25,5,IF(J1806&gt;=RFM_Method!$D$24,4,IF(J1806&gt;=RFM_Method!$D$23,3,IF(J1806&gt;=RFM_Method!$D$22,2,1)))))</f>
        <v>4</v>
      </c>
      <c r="N1806" s="38" t="str">
        <f t="shared" si="84"/>
        <v>444</v>
      </c>
      <c r="O1806" s="38">
        <f t="shared" si="85"/>
        <v>12</v>
      </c>
      <c r="P1806" s="38">
        <f t="shared" si="86"/>
        <v>4</v>
      </c>
      <c r="Q1806" s="12" t="str">
        <f>IF(I1806=0,"Never Recharged",INDEX(RFM_Method!$C$32:$G$36,6-K1806,P1806))</f>
        <v>Loyal Customers</v>
      </c>
      <c r="R1806" s="39">
        <f>SUMIFS(Raw_DataUsage!$D$2:$D$5001,Raw_DataUsage!$B$2:$B$5001,A1806)/1024</f>
        <v>6.7015039062500001</v>
      </c>
      <c r="S1806" s="40">
        <f>SUMIFS(Raw_Calls!$D$2:$D$5001,Raw_Calls!$B$2:$B$5001,A1806)/60</f>
        <v>64.099999999999994</v>
      </c>
      <c r="T1806" s="38" t="str">
        <f>IF(COUNTIFS(Raw_Subscriptions!$B$2:$B$3001,A1806,Raw_Subscriptions!$F$2:$F$3001,"Active")&gt;0,"Yes","No")</f>
        <v>Yes</v>
      </c>
    </row>
    <row r="1807" spans="1:20" x14ac:dyDescent="0.3">
      <c r="A1807" s="13" t="str">
        <f>Raw_Customers!A1804</f>
        <v>C001803</v>
      </c>
      <c r="B1807" s="13" t="str">
        <f>Raw_Customers!B1804</f>
        <v>Anita Sharma</v>
      </c>
      <c r="C1807" s="13" t="str">
        <f>Raw_Customers!E1804</f>
        <v>Pune</v>
      </c>
      <c r="D1807" s="13" t="str">
        <f>Raw_Customers!F1804</f>
        <v>Maharashtra</v>
      </c>
      <c r="E1807" s="13" t="str">
        <f>Raw_Customers!H1804</f>
        <v>Active</v>
      </c>
      <c r="F1807" s="35">
        <f>Raw_Customers!G1804</f>
        <v>45605</v>
      </c>
      <c r="G1807" s="36">
        <f>IF(I1807=0,"",INT(_xlfn.MAXIFS(Raw_Recharges!$D$2:$D$3001,Raw_Recharges!$B$2:$B$3001,A1807)))</f>
        <v>45996</v>
      </c>
      <c r="H1807" s="12">
        <f>IF(I1807=0,"",RFM_Method!$C$5-G1807)</f>
        <v>58</v>
      </c>
      <c r="I1807" s="12">
        <f>COUNTIFS(Raw_Recharges!$B$2:$B$3001,A1807)</f>
        <v>2</v>
      </c>
      <c r="J1807" s="37">
        <f>IF(I1807=0,"",SUMIFS(Raw_Recharges!$E$2:$E$3001,Raw_Recharges!$B$2:$B$3001,A1807))</f>
        <v>998</v>
      </c>
      <c r="K1807" s="38">
        <f>IF(I1807=0,0,IF(H1807&lt;=RFM_Method!$C$22,5,IF(H1807&lt;=RFM_Method!$C$23,4,IF(H1807&lt;=RFM_Method!$C$24,3,IF(H1807&lt;=RFM_Method!$C$25,2,1)))))</f>
        <v>4</v>
      </c>
      <c r="L1807" s="38">
        <f>IF(I1807=0,0,IF(I1807&gt;=RFM_Method!$E$22,5,IF(I1807&gt;=RFM_Method!$E$23,4,IF(I1807&gt;=RFM_Method!$E$24,3,IF(I1807&gt;=RFM_Method!$E$25,2,1)))))</f>
        <v>2</v>
      </c>
      <c r="M1807" s="38">
        <f>IF(I1807=0,0,IF(J1807&gt;=RFM_Method!$D$25,5,IF(J1807&gt;=RFM_Method!$D$24,4,IF(J1807&gt;=RFM_Method!$D$23,3,IF(J1807&gt;=RFM_Method!$D$22,2,1)))))</f>
        <v>3</v>
      </c>
      <c r="N1807" s="38" t="str">
        <f t="shared" si="84"/>
        <v>423</v>
      </c>
      <c r="O1807" s="38">
        <f t="shared" si="85"/>
        <v>9</v>
      </c>
      <c r="P1807" s="38">
        <f t="shared" si="86"/>
        <v>3</v>
      </c>
      <c r="Q1807" s="12" t="str">
        <f>IF(I1807=0,"Never Recharged",INDEX(RFM_Method!$C$32:$G$36,6-K1807,P1807))</f>
        <v>Potential Loyalist</v>
      </c>
      <c r="R1807" s="39">
        <f>SUMIFS(Raw_DataUsage!$D$2:$D$5001,Raw_DataUsage!$B$2:$B$5001,A1807)/1024</f>
        <v>2.3261132812500001</v>
      </c>
      <c r="S1807" s="40">
        <f>SUMIFS(Raw_Calls!$D$2:$D$5001,Raw_Calls!$B$2:$B$5001,A1807)/60</f>
        <v>22.833333333333332</v>
      </c>
      <c r="T1807" s="38" t="str">
        <f>IF(COUNTIFS(Raw_Subscriptions!$B$2:$B$3001,A1807,Raw_Subscriptions!$F$2:$F$3001,"Active")&gt;0,"Yes","No")</f>
        <v>Yes</v>
      </c>
    </row>
    <row r="1808" spans="1:20" x14ac:dyDescent="0.3">
      <c r="A1808" s="13" t="str">
        <f>Raw_Customers!A1805</f>
        <v>C001804</v>
      </c>
      <c r="B1808" s="13" t="str">
        <f>Raw_Customers!B1805</f>
        <v>Suresh Gupta</v>
      </c>
      <c r="C1808" s="13" t="str">
        <f>Raw_Customers!E1805</f>
        <v>Mumbai</v>
      </c>
      <c r="D1808" s="13" t="str">
        <f>Raw_Customers!F1805</f>
        <v>UP East</v>
      </c>
      <c r="E1808" s="13" t="str">
        <f>Raw_Customers!H1805</f>
        <v>Active</v>
      </c>
      <c r="F1808" s="35">
        <f>Raw_Customers!G1805</f>
        <v>44914</v>
      </c>
      <c r="G1808" s="36">
        <f>IF(I1808=0,"",INT(_xlfn.MAXIFS(Raw_Recharges!$D$2:$D$3001,Raw_Recharges!$B$2:$B$3001,A1808)))</f>
        <v>45990</v>
      </c>
      <c r="H1808" s="12">
        <f>IF(I1808=0,"",RFM_Method!$C$5-G1808)</f>
        <v>64</v>
      </c>
      <c r="I1808" s="12">
        <f>COUNTIFS(Raw_Recharges!$B$2:$B$3001,A1808)</f>
        <v>1</v>
      </c>
      <c r="J1808" s="37">
        <f>IF(I1808=0,"",SUMIFS(Raw_Recharges!$E$2:$E$3001,Raw_Recharges!$B$2:$B$3001,A1808))</f>
        <v>666</v>
      </c>
      <c r="K1808" s="38">
        <f>IF(I1808=0,0,IF(H1808&lt;=RFM_Method!$C$22,5,IF(H1808&lt;=RFM_Method!$C$23,4,IF(H1808&lt;=RFM_Method!$C$24,3,IF(H1808&lt;=RFM_Method!$C$25,2,1)))))</f>
        <v>4</v>
      </c>
      <c r="L1808" s="38">
        <f>IF(I1808=0,0,IF(I1808&gt;=RFM_Method!$E$22,5,IF(I1808&gt;=RFM_Method!$E$23,4,IF(I1808&gt;=RFM_Method!$E$24,3,IF(I1808&gt;=RFM_Method!$E$25,2,1)))))</f>
        <v>1</v>
      </c>
      <c r="M1808" s="38">
        <f>IF(I1808=0,0,IF(J1808&gt;=RFM_Method!$D$25,5,IF(J1808&gt;=RFM_Method!$D$24,4,IF(J1808&gt;=RFM_Method!$D$23,3,IF(J1808&gt;=RFM_Method!$D$22,2,1)))))</f>
        <v>3</v>
      </c>
      <c r="N1808" s="38" t="str">
        <f t="shared" si="84"/>
        <v>413</v>
      </c>
      <c r="O1808" s="38">
        <f t="shared" si="85"/>
        <v>8</v>
      </c>
      <c r="P1808" s="38">
        <f t="shared" si="86"/>
        <v>2</v>
      </c>
      <c r="Q1808" s="12" t="str">
        <f>IF(I1808=0,"Never Recharged",INDEX(RFM_Method!$C$32:$G$36,6-K1808,P1808))</f>
        <v>Potential Loyalist</v>
      </c>
      <c r="R1808" s="39">
        <f>SUMIFS(Raw_DataUsage!$D$2:$D$5001,Raw_DataUsage!$B$2:$B$5001,A1808)/1024</f>
        <v>3.1050390624999999</v>
      </c>
      <c r="S1808" s="40">
        <f>SUMIFS(Raw_Calls!$D$2:$D$5001,Raw_Calls!$B$2:$B$5001,A1808)/60</f>
        <v>168.73333333333332</v>
      </c>
      <c r="T1808" s="38" t="str">
        <f>IF(COUNTIFS(Raw_Subscriptions!$B$2:$B$3001,A1808,Raw_Subscriptions!$F$2:$F$3001,"Active")&gt;0,"Yes","No")</f>
        <v>No</v>
      </c>
    </row>
    <row r="1809" spans="1:20" x14ac:dyDescent="0.3">
      <c r="A1809" s="13" t="str">
        <f>Raw_Customers!A1806</f>
        <v>C001805</v>
      </c>
      <c r="B1809" s="13" t="str">
        <f>Raw_Customers!B1806</f>
        <v>Anita Yadav</v>
      </c>
      <c r="C1809" s="13" t="str">
        <f>Raw_Customers!E1806</f>
        <v>Mumbai</v>
      </c>
      <c r="D1809" s="13" t="str">
        <f>Raw_Customers!F1806</f>
        <v>Andhra Pradesh</v>
      </c>
      <c r="E1809" s="13" t="str">
        <f>Raw_Customers!H1806</f>
        <v>Inactive</v>
      </c>
      <c r="F1809" s="35">
        <f>Raw_Customers!G1806</f>
        <v>45925</v>
      </c>
      <c r="G1809" s="36">
        <f>IF(I1809=0,"",INT(_xlfn.MAXIFS(Raw_Recharges!$D$2:$D$3001,Raw_Recharges!$B$2:$B$3001,A1809)))</f>
        <v>46015</v>
      </c>
      <c r="H1809" s="12">
        <f>IF(I1809=0,"",RFM_Method!$C$5-G1809)</f>
        <v>39</v>
      </c>
      <c r="I1809" s="12">
        <f>COUNTIFS(Raw_Recharges!$B$2:$B$3001,A1809)</f>
        <v>2</v>
      </c>
      <c r="J1809" s="37">
        <f>IF(I1809=0,"",SUMIFS(Raw_Recharges!$E$2:$E$3001,Raw_Recharges!$B$2:$B$3001,A1809))</f>
        <v>627</v>
      </c>
      <c r="K1809" s="38">
        <f>IF(I1809=0,0,IF(H1809&lt;=RFM_Method!$C$22,5,IF(H1809&lt;=RFM_Method!$C$23,4,IF(H1809&lt;=RFM_Method!$C$24,3,IF(H1809&lt;=RFM_Method!$C$25,2,1)))))</f>
        <v>4</v>
      </c>
      <c r="L1809" s="38">
        <f>IF(I1809=0,0,IF(I1809&gt;=RFM_Method!$E$22,5,IF(I1809&gt;=RFM_Method!$E$23,4,IF(I1809&gt;=RFM_Method!$E$24,3,IF(I1809&gt;=RFM_Method!$E$25,2,1)))))</f>
        <v>2</v>
      </c>
      <c r="M1809" s="38">
        <f>IF(I1809=0,0,IF(J1809&gt;=RFM_Method!$D$25,5,IF(J1809&gt;=RFM_Method!$D$24,4,IF(J1809&gt;=RFM_Method!$D$23,3,IF(J1809&gt;=RFM_Method!$D$22,2,1)))))</f>
        <v>2</v>
      </c>
      <c r="N1809" s="38" t="str">
        <f t="shared" si="84"/>
        <v>422</v>
      </c>
      <c r="O1809" s="38">
        <f t="shared" si="85"/>
        <v>8</v>
      </c>
      <c r="P1809" s="38">
        <f t="shared" si="86"/>
        <v>2</v>
      </c>
      <c r="Q1809" s="12" t="str">
        <f>IF(I1809=0,"Never Recharged",INDEX(RFM_Method!$C$32:$G$36,6-K1809,P1809))</f>
        <v>Potential Loyalist</v>
      </c>
      <c r="R1809" s="39">
        <f>SUMIFS(Raw_DataUsage!$D$2:$D$5001,Raw_DataUsage!$B$2:$B$5001,A1809)/1024</f>
        <v>0</v>
      </c>
      <c r="S1809" s="40">
        <f>SUMIFS(Raw_Calls!$D$2:$D$5001,Raw_Calls!$B$2:$B$5001,A1809)/60</f>
        <v>97.9</v>
      </c>
      <c r="T1809" s="38" t="str">
        <f>IF(COUNTIFS(Raw_Subscriptions!$B$2:$B$3001,A1809,Raw_Subscriptions!$F$2:$F$3001,"Active")&gt;0,"Yes","No")</f>
        <v>Yes</v>
      </c>
    </row>
    <row r="1810" spans="1:20" x14ac:dyDescent="0.3">
      <c r="A1810" s="13" t="str">
        <f>Raw_Customers!A1807</f>
        <v>C001806</v>
      </c>
      <c r="B1810" s="13" t="str">
        <f>Raw_Customers!B1807</f>
        <v>Suresh Kumar</v>
      </c>
      <c r="C1810" s="13" t="str">
        <f>Raw_Customers!E1807</f>
        <v>Mumbai</v>
      </c>
      <c r="D1810" s="13" t="str">
        <f>Raw_Customers!F1807</f>
        <v>UP East</v>
      </c>
      <c r="E1810" s="13" t="str">
        <f>Raw_Customers!H1807</f>
        <v>Active</v>
      </c>
      <c r="F1810" s="35">
        <f>Raw_Customers!G1807</f>
        <v>45751</v>
      </c>
      <c r="G1810" s="36" t="str">
        <f>IF(I1810=0,"",INT(_xlfn.MAXIFS(Raw_Recharges!$D$2:$D$3001,Raw_Recharges!$B$2:$B$3001,A1810)))</f>
        <v/>
      </c>
      <c r="H1810" s="12" t="str">
        <f>IF(I1810=0,"",RFM_Method!$C$5-G1810)</f>
        <v/>
      </c>
      <c r="I1810" s="12">
        <f>COUNTIFS(Raw_Recharges!$B$2:$B$3001,A1810)</f>
        <v>0</v>
      </c>
      <c r="J1810" s="37" t="str">
        <f>IF(I1810=0,"",SUMIFS(Raw_Recharges!$E$2:$E$3001,Raw_Recharges!$B$2:$B$3001,A1810))</f>
        <v/>
      </c>
      <c r="K1810" s="38">
        <f>IF(I1810=0,0,IF(H1810&lt;=RFM_Method!$C$22,5,IF(H1810&lt;=RFM_Method!$C$23,4,IF(H1810&lt;=RFM_Method!$C$24,3,IF(H1810&lt;=RFM_Method!$C$25,2,1)))))</f>
        <v>0</v>
      </c>
      <c r="L1810" s="38">
        <f>IF(I1810=0,0,IF(I1810&gt;=RFM_Method!$E$22,5,IF(I1810&gt;=RFM_Method!$E$23,4,IF(I1810&gt;=RFM_Method!$E$24,3,IF(I1810&gt;=RFM_Method!$E$25,2,1)))))</f>
        <v>0</v>
      </c>
      <c r="M1810" s="38">
        <f>IF(I1810=0,0,IF(J1810&gt;=RFM_Method!$D$25,5,IF(J1810&gt;=RFM_Method!$D$24,4,IF(J1810&gt;=RFM_Method!$D$23,3,IF(J1810&gt;=RFM_Method!$D$22,2,1)))))</f>
        <v>0</v>
      </c>
      <c r="N1810" s="38" t="str">
        <f t="shared" si="84"/>
        <v>000</v>
      </c>
      <c r="O1810" s="38">
        <f t="shared" si="85"/>
        <v>0</v>
      </c>
      <c r="P1810" s="38">
        <f t="shared" si="86"/>
        <v>0</v>
      </c>
      <c r="Q1810" s="12" t="str">
        <f>IF(I1810=0,"Never Recharged",INDEX(RFM_Method!$C$32:$G$36,6-K1810,P1810))</f>
        <v>Never Recharged</v>
      </c>
      <c r="R1810" s="39">
        <f>SUMIFS(Raw_DataUsage!$D$2:$D$5001,Raw_DataUsage!$B$2:$B$5001,A1810)/1024</f>
        <v>4.0947460937500004</v>
      </c>
      <c r="S1810" s="40">
        <f>SUMIFS(Raw_Calls!$D$2:$D$5001,Raw_Calls!$B$2:$B$5001,A1810)/60</f>
        <v>168.43333333333334</v>
      </c>
      <c r="T1810" s="38" t="str">
        <f>IF(COUNTIFS(Raw_Subscriptions!$B$2:$B$3001,A1810,Raw_Subscriptions!$F$2:$F$3001,"Active")&gt;0,"Yes","No")</f>
        <v>No</v>
      </c>
    </row>
    <row r="1811" spans="1:20" x14ac:dyDescent="0.3">
      <c r="A1811" s="13" t="str">
        <f>Raw_Customers!A1808</f>
        <v>C001807</v>
      </c>
      <c r="B1811" s="13" t="str">
        <f>Raw_Customers!B1808</f>
        <v>Amit Reddy</v>
      </c>
      <c r="C1811" s="13" t="str">
        <f>Raw_Customers!E1808</f>
        <v>Bangalore</v>
      </c>
      <c r="D1811" s="13" t="str">
        <f>Raw_Customers!F1808</f>
        <v>UP East</v>
      </c>
      <c r="E1811" s="13" t="str">
        <f>Raw_Customers!H1808</f>
        <v>Active</v>
      </c>
      <c r="F1811" s="35">
        <f>Raw_Customers!G1808</f>
        <v>44074</v>
      </c>
      <c r="G1811" s="36">
        <f>IF(I1811=0,"",INT(_xlfn.MAXIFS(Raw_Recharges!$D$2:$D$3001,Raw_Recharges!$B$2:$B$3001,A1811)))</f>
        <v>45758</v>
      </c>
      <c r="H1811" s="12">
        <f>IF(I1811=0,"",RFM_Method!$C$5-G1811)</f>
        <v>296</v>
      </c>
      <c r="I1811" s="12">
        <f>COUNTIFS(Raw_Recharges!$B$2:$B$3001,A1811)</f>
        <v>2</v>
      </c>
      <c r="J1811" s="37">
        <f>IF(I1811=0,"",SUMIFS(Raw_Recharges!$E$2:$E$3001,Raw_Recharges!$B$2:$B$3001,A1811))</f>
        <v>578</v>
      </c>
      <c r="K1811" s="38">
        <f>IF(I1811=0,0,IF(H1811&lt;=RFM_Method!$C$22,5,IF(H1811&lt;=RFM_Method!$C$23,4,IF(H1811&lt;=RFM_Method!$C$24,3,IF(H1811&lt;=RFM_Method!$C$25,2,1)))))</f>
        <v>1</v>
      </c>
      <c r="L1811" s="38">
        <f>IF(I1811=0,0,IF(I1811&gt;=RFM_Method!$E$22,5,IF(I1811&gt;=RFM_Method!$E$23,4,IF(I1811&gt;=RFM_Method!$E$24,3,IF(I1811&gt;=RFM_Method!$E$25,2,1)))))</f>
        <v>2</v>
      </c>
      <c r="M1811" s="38">
        <f>IF(I1811=0,0,IF(J1811&gt;=RFM_Method!$D$25,5,IF(J1811&gt;=RFM_Method!$D$24,4,IF(J1811&gt;=RFM_Method!$D$23,3,IF(J1811&gt;=RFM_Method!$D$22,2,1)))))</f>
        <v>2</v>
      </c>
      <c r="N1811" s="38" t="str">
        <f t="shared" si="84"/>
        <v>122</v>
      </c>
      <c r="O1811" s="38">
        <f t="shared" si="85"/>
        <v>5</v>
      </c>
      <c r="P1811" s="38">
        <f t="shared" si="86"/>
        <v>2</v>
      </c>
      <c r="Q1811" s="12" t="str">
        <f>IF(I1811=0,"Never Recharged",INDEX(RFM_Method!$C$32:$G$36,6-K1811,P1811))</f>
        <v>Hibernating</v>
      </c>
      <c r="R1811" s="39">
        <f>SUMIFS(Raw_DataUsage!$D$2:$D$5001,Raw_DataUsage!$B$2:$B$5001,A1811)/1024</f>
        <v>5.8321386718750006</v>
      </c>
      <c r="S1811" s="40">
        <f>SUMIFS(Raw_Calls!$D$2:$D$5001,Raw_Calls!$B$2:$B$5001,A1811)/60</f>
        <v>70.900000000000006</v>
      </c>
      <c r="T1811" s="38" t="str">
        <f>IF(COUNTIFS(Raw_Subscriptions!$B$2:$B$3001,A1811,Raw_Subscriptions!$F$2:$F$3001,"Active")&gt;0,"Yes","No")</f>
        <v>No</v>
      </c>
    </row>
    <row r="1812" spans="1:20" x14ac:dyDescent="0.3">
      <c r="A1812" s="13" t="str">
        <f>Raw_Customers!A1809</f>
        <v>C001808</v>
      </c>
      <c r="B1812" s="13" t="str">
        <f>Raw_Customers!B1809</f>
        <v>Raj Singh</v>
      </c>
      <c r="C1812" s="13" t="str">
        <f>Raw_Customers!E1809</f>
        <v>Mumbai</v>
      </c>
      <c r="D1812" s="13" t="str">
        <f>Raw_Customers!F1809</f>
        <v>Andhra Pradesh</v>
      </c>
      <c r="E1812" s="13" t="str">
        <f>Raw_Customers!H1809</f>
        <v>Active</v>
      </c>
      <c r="F1812" s="35">
        <f>Raw_Customers!G1809</f>
        <v>45324</v>
      </c>
      <c r="G1812" s="36">
        <f>IF(I1812=0,"",INT(_xlfn.MAXIFS(Raw_Recharges!$D$2:$D$3001,Raw_Recharges!$B$2:$B$3001,A1812)))</f>
        <v>46014</v>
      </c>
      <c r="H1812" s="12">
        <f>IF(I1812=0,"",RFM_Method!$C$5-G1812)</f>
        <v>40</v>
      </c>
      <c r="I1812" s="12">
        <f>COUNTIFS(Raw_Recharges!$B$2:$B$3001,A1812)</f>
        <v>2</v>
      </c>
      <c r="J1812" s="37">
        <f>IF(I1812=0,"",SUMIFS(Raw_Recharges!$E$2:$E$3001,Raw_Recharges!$B$2:$B$3001,A1812))</f>
        <v>3478</v>
      </c>
      <c r="K1812" s="38">
        <f>IF(I1812=0,0,IF(H1812&lt;=RFM_Method!$C$22,5,IF(H1812&lt;=RFM_Method!$C$23,4,IF(H1812&lt;=RFM_Method!$C$24,3,IF(H1812&lt;=RFM_Method!$C$25,2,1)))))</f>
        <v>4</v>
      </c>
      <c r="L1812" s="38">
        <f>IF(I1812=0,0,IF(I1812&gt;=RFM_Method!$E$22,5,IF(I1812&gt;=RFM_Method!$E$23,4,IF(I1812&gt;=RFM_Method!$E$24,3,IF(I1812&gt;=RFM_Method!$E$25,2,1)))))</f>
        <v>2</v>
      </c>
      <c r="M1812" s="38">
        <f>IF(I1812=0,0,IF(J1812&gt;=RFM_Method!$D$25,5,IF(J1812&gt;=RFM_Method!$D$24,4,IF(J1812&gt;=RFM_Method!$D$23,3,IF(J1812&gt;=RFM_Method!$D$22,2,1)))))</f>
        <v>5</v>
      </c>
      <c r="N1812" s="38" t="str">
        <f t="shared" si="84"/>
        <v>425</v>
      </c>
      <c r="O1812" s="38">
        <f t="shared" si="85"/>
        <v>11</v>
      </c>
      <c r="P1812" s="38">
        <f t="shared" si="86"/>
        <v>4</v>
      </c>
      <c r="Q1812" s="12" t="str">
        <f>IF(I1812=0,"Never Recharged",INDEX(RFM_Method!$C$32:$G$36,6-K1812,P1812))</f>
        <v>Loyal Customers</v>
      </c>
      <c r="R1812" s="39">
        <f>SUMIFS(Raw_DataUsage!$D$2:$D$5001,Raw_DataUsage!$B$2:$B$5001,A1812)/1024</f>
        <v>1.679482421875</v>
      </c>
      <c r="S1812" s="40">
        <f>SUMIFS(Raw_Calls!$D$2:$D$5001,Raw_Calls!$B$2:$B$5001,A1812)/60</f>
        <v>73.38333333333334</v>
      </c>
      <c r="T1812" s="38" t="str">
        <f>IF(COUNTIFS(Raw_Subscriptions!$B$2:$B$3001,A1812,Raw_Subscriptions!$F$2:$F$3001,"Active")&gt;0,"Yes","No")</f>
        <v>Yes</v>
      </c>
    </row>
    <row r="1813" spans="1:20" x14ac:dyDescent="0.3">
      <c r="A1813" s="13" t="str">
        <f>Raw_Customers!A1810</f>
        <v>C001809</v>
      </c>
      <c r="B1813" s="13" t="str">
        <f>Raw_Customers!B1810</f>
        <v>Pooja Gupta</v>
      </c>
      <c r="C1813" s="13" t="str">
        <f>Raw_Customers!E1810</f>
        <v>Chennai</v>
      </c>
      <c r="D1813" s="13" t="str">
        <f>Raw_Customers!F1810</f>
        <v>Telangana</v>
      </c>
      <c r="E1813" s="13" t="str">
        <f>Raw_Customers!H1810</f>
        <v>Active</v>
      </c>
      <c r="F1813" s="35">
        <f>Raw_Customers!G1810</f>
        <v>45116</v>
      </c>
      <c r="G1813" s="36">
        <f>IF(I1813=0,"",INT(_xlfn.MAXIFS(Raw_Recharges!$D$2:$D$3001,Raw_Recharges!$B$2:$B$3001,A1813)))</f>
        <v>45999</v>
      </c>
      <c r="H1813" s="12">
        <f>IF(I1813=0,"",RFM_Method!$C$5-G1813)</f>
        <v>55</v>
      </c>
      <c r="I1813" s="12">
        <f>COUNTIFS(Raw_Recharges!$B$2:$B$3001,A1813)</f>
        <v>2</v>
      </c>
      <c r="J1813" s="37">
        <f>IF(I1813=0,"",SUMIFS(Raw_Recharges!$E$2:$E$3001,Raw_Recharges!$B$2:$B$3001,A1813))</f>
        <v>3298</v>
      </c>
      <c r="K1813" s="38">
        <f>IF(I1813=0,0,IF(H1813&lt;=RFM_Method!$C$22,5,IF(H1813&lt;=RFM_Method!$C$23,4,IF(H1813&lt;=RFM_Method!$C$24,3,IF(H1813&lt;=RFM_Method!$C$25,2,1)))))</f>
        <v>4</v>
      </c>
      <c r="L1813" s="38">
        <f>IF(I1813=0,0,IF(I1813&gt;=RFM_Method!$E$22,5,IF(I1813&gt;=RFM_Method!$E$23,4,IF(I1813&gt;=RFM_Method!$E$24,3,IF(I1813&gt;=RFM_Method!$E$25,2,1)))))</f>
        <v>2</v>
      </c>
      <c r="M1813" s="38">
        <f>IF(I1813=0,0,IF(J1813&gt;=RFM_Method!$D$25,5,IF(J1813&gt;=RFM_Method!$D$24,4,IF(J1813&gt;=RFM_Method!$D$23,3,IF(J1813&gt;=RFM_Method!$D$22,2,1)))))</f>
        <v>5</v>
      </c>
      <c r="N1813" s="38" t="str">
        <f t="shared" si="84"/>
        <v>425</v>
      </c>
      <c r="O1813" s="38">
        <f t="shared" si="85"/>
        <v>11</v>
      </c>
      <c r="P1813" s="38">
        <f t="shared" si="86"/>
        <v>4</v>
      </c>
      <c r="Q1813" s="12" t="str">
        <f>IF(I1813=0,"Never Recharged",INDEX(RFM_Method!$C$32:$G$36,6-K1813,P1813))</f>
        <v>Loyal Customers</v>
      </c>
      <c r="R1813" s="39">
        <f>SUMIFS(Raw_DataUsage!$D$2:$D$5001,Raw_DataUsage!$B$2:$B$5001,A1813)/1024</f>
        <v>4.8225781249999997</v>
      </c>
      <c r="S1813" s="40">
        <f>SUMIFS(Raw_Calls!$D$2:$D$5001,Raw_Calls!$B$2:$B$5001,A1813)/60</f>
        <v>45</v>
      </c>
      <c r="T1813" s="38" t="str">
        <f>IF(COUNTIFS(Raw_Subscriptions!$B$2:$B$3001,A1813,Raw_Subscriptions!$F$2:$F$3001,"Active")&gt;0,"Yes","No")</f>
        <v>Yes</v>
      </c>
    </row>
    <row r="1814" spans="1:20" x14ac:dyDescent="0.3">
      <c r="A1814" s="13" t="str">
        <f>Raw_Customers!A1811</f>
        <v>C001810</v>
      </c>
      <c r="B1814" s="13" t="str">
        <f>Raw_Customers!B1811</f>
        <v>Simran Yadav</v>
      </c>
      <c r="C1814" s="13" t="str">
        <f>Raw_Customers!E1811</f>
        <v>Delhi</v>
      </c>
      <c r="D1814" s="13" t="str">
        <f>Raw_Customers!F1811</f>
        <v>Delhi NCR</v>
      </c>
      <c r="E1814" s="13" t="str">
        <f>Raw_Customers!H1811</f>
        <v>Inactive</v>
      </c>
      <c r="F1814" s="35">
        <f>Raw_Customers!G1811</f>
        <v>45665</v>
      </c>
      <c r="G1814" s="36">
        <f>IF(I1814=0,"",INT(_xlfn.MAXIFS(Raw_Recharges!$D$2:$D$3001,Raw_Recharges!$B$2:$B$3001,A1814)))</f>
        <v>46051</v>
      </c>
      <c r="H1814" s="12">
        <f>IF(I1814=0,"",RFM_Method!$C$5-G1814)</f>
        <v>3</v>
      </c>
      <c r="I1814" s="12">
        <f>COUNTIFS(Raw_Recharges!$B$2:$B$3001,A1814)</f>
        <v>4</v>
      </c>
      <c r="J1814" s="37">
        <f>IF(I1814=0,"",SUMIFS(Raw_Recharges!$E$2:$E$3001,Raw_Recharges!$B$2:$B$3001,A1814))</f>
        <v>1226</v>
      </c>
      <c r="K1814" s="38">
        <f>IF(I1814=0,0,IF(H1814&lt;=RFM_Method!$C$22,5,IF(H1814&lt;=RFM_Method!$C$23,4,IF(H1814&lt;=RFM_Method!$C$24,3,IF(H1814&lt;=RFM_Method!$C$25,2,1)))))</f>
        <v>5</v>
      </c>
      <c r="L1814" s="38">
        <f>IF(I1814=0,0,IF(I1814&gt;=RFM_Method!$E$22,5,IF(I1814&gt;=RFM_Method!$E$23,4,IF(I1814&gt;=RFM_Method!$E$24,3,IF(I1814&gt;=RFM_Method!$E$25,2,1)))))</f>
        <v>4</v>
      </c>
      <c r="M1814" s="38">
        <f>IF(I1814=0,0,IF(J1814&gt;=RFM_Method!$D$25,5,IF(J1814&gt;=RFM_Method!$D$24,4,IF(J1814&gt;=RFM_Method!$D$23,3,IF(J1814&gt;=RFM_Method!$D$22,2,1)))))</f>
        <v>4</v>
      </c>
      <c r="N1814" s="38" t="str">
        <f t="shared" si="84"/>
        <v>544</v>
      </c>
      <c r="O1814" s="38">
        <f t="shared" si="85"/>
        <v>13</v>
      </c>
      <c r="P1814" s="38">
        <f t="shared" si="86"/>
        <v>4</v>
      </c>
      <c r="Q1814" s="12" t="str">
        <f>IF(I1814=0,"Never Recharged",INDEX(RFM_Method!$C$32:$G$36,6-K1814,P1814))</f>
        <v>Loyal Customers</v>
      </c>
      <c r="R1814" s="39">
        <f>SUMIFS(Raw_DataUsage!$D$2:$D$5001,Raw_DataUsage!$B$2:$B$5001,A1814)/1024</f>
        <v>4.90775390625</v>
      </c>
      <c r="S1814" s="40">
        <f>SUMIFS(Raw_Calls!$D$2:$D$5001,Raw_Calls!$B$2:$B$5001,A1814)/60</f>
        <v>74.533333333333331</v>
      </c>
      <c r="T1814" s="38" t="str">
        <f>IF(COUNTIFS(Raw_Subscriptions!$B$2:$B$3001,A1814,Raw_Subscriptions!$F$2:$F$3001,"Active")&gt;0,"Yes","No")</f>
        <v>Yes</v>
      </c>
    </row>
    <row r="1815" spans="1:20" x14ac:dyDescent="0.3">
      <c r="A1815" s="13" t="str">
        <f>Raw_Customers!A1812</f>
        <v>C001811</v>
      </c>
      <c r="B1815" s="13" t="str">
        <f>Raw_Customers!B1812</f>
        <v>Pooja Reddy</v>
      </c>
      <c r="C1815" s="13" t="str">
        <f>Raw_Customers!E1812</f>
        <v>Chennai</v>
      </c>
      <c r="D1815" s="13" t="str">
        <f>Raw_Customers!F1812</f>
        <v>Karnataka</v>
      </c>
      <c r="E1815" s="13" t="str">
        <f>Raw_Customers!H1812</f>
        <v>Active</v>
      </c>
      <c r="F1815" s="35">
        <f>Raw_Customers!G1812</f>
        <v>44276</v>
      </c>
      <c r="G1815" s="36" t="str">
        <f>IF(I1815=0,"",INT(_xlfn.MAXIFS(Raw_Recharges!$D$2:$D$3001,Raw_Recharges!$B$2:$B$3001,A1815)))</f>
        <v/>
      </c>
      <c r="H1815" s="12" t="str">
        <f>IF(I1815=0,"",RFM_Method!$C$5-G1815)</f>
        <v/>
      </c>
      <c r="I1815" s="12">
        <f>COUNTIFS(Raw_Recharges!$B$2:$B$3001,A1815)</f>
        <v>0</v>
      </c>
      <c r="J1815" s="37" t="str">
        <f>IF(I1815=0,"",SUMIFS(Raw_Recharges!$E$2:$E$3001,Raw_Recharges!$B$2:$B$3001,A1815))</f>
        <v/>
      </c>
      <c r="K1815" s="38">
        <f>IF(I1815=0,0,IF(H1815&lt;=RFM_Method!$C$22,5,IF(H1815&lt;=RFM_Method!$C$23,4,IF(H1815&lt;=RFM_Method!$C$24,3,IF(H1815&lt;=RFM_Method!$C$25,2,1)))))</f>
        <v>0</v>
      </c>
      <c r="L1815" s="38">
        <f>IF(I1815=0,0,IF(I1815&gt;=RFM_Method!$E$22,5,IF(I1815&gt;=RFM_Method!$E$23,4,IF(I1815&gt;=RFM_Method!$E$24,3,IF(I1815&gt;=RFM_Method!$E$25,2,1)))))</f>
        <v>0</v>
      </c>
      <c r="M1815" s="38">
        <f>IF(I1815=0,0,IF(J1815&gt;=RFM_Method!$D$25,5,IF(J1815&gt;=RFM_Method!$D$24,4,IF(J1815&gt;=RFM_Method!$D$23,3,IF(J1815&gt;=RFM_Method!$D$22,2,1)))))</f>
        <v>0</v>
      </c>
      <c r="N1815" s="38" t="str">
        <f t="shared" si="84"/>
        <v>000</v>
      </c>
      <c r="O1815" s="38">
        <f t="shared" si="85"/>
        <v>0</v>
      </c>
      <c r="P1815" s="38">
        <f t="shared" si="86"/>
        <v>0</v>
      </c>
      <c r="Q1815" s="12" t="str">
        <f>IF(I1815=0,"Never Recharged",INDEX(RFM_Method!$C$32:$G$36,6-K1815,P1815))</f>
        <v>Never Recharged</v>
      </c>
      <c r="R1815" s="39">
        <f>SUMIFS(Raw_DataUsage!$D$2:$D$5001,Raw_DataUsage!$B$2:$B$5001,A1815)/1024</f>
        <v>3.8878417968750001</v>
      </c>
      <c r="S1815" s="40">
        <f>SUMIFS(Raw_Calls!$D$2:$D$5001,Raw_Calls!$B$2:$B$5001,A1815)/60</f>
        <v>20.083333333333332</v>
      </c>
      <c r="T1815" s="38" t="str">
        <f>IF(COUNTIFS(Raw_Subscriptions!$B$2:$B$3001,A1815,Raw_Subscriptions!$F$2:$F$3001,"Active")&gt;0,"Yes","No")</f>
        <v>No</v>
      </c>
    </row>
    <row r="1816" spans="1:20" x14ac:dyDescent="0.3">
      <c r="A1816" s="13" t="str">
        <f>Raw_Customers!A1813</f>
        <v>C001812</v>
      </c>
      <c r="B1816" s="13" t="str">
        <f>Raw_Customers!B1813</f>
        <v>Rahul Khan</v>
      </c>
      <c r="C1816" s="13" t="str">
        <f>Raw_Customers!E1813</f>
        <v>Mumbai</v>
      </c>
      <c r="D1816" s="13" t="str">
        <f>Raw_Customers!F1813</f>
        <v>Punjab</v>
      </c>
      <c r="E1816" s="13" t="str">
        <f>Raw_Customers!H1813</f>
        <v>Active</v>
      </c>
      <c r="F1816" s="35">
        <f>Raw_Customers!G1813</f>
        <v>44275</v>
      </c>
      <c r="G1816" s="36" t="str">
        <f>IF(I1816=0,"",INT(_xlfn.MAXIFS(Raw_Recharges!$D$2:$D$3001,Raw_Recharges!$B$2:$B$3001,A1816)))</f>
        <v/>
      </c>
      <c r="H1816" s="12" t="str">
        <f>IF(I1816=0,"",RFM_Method!$C$5-G1816)</f>
        <v/>
      </c>
      <c r="I1816" s="12">
        <f>COUNTIFS(Raw_Recharges!$B$2:$B$3001,A1816)</f>
        <v>0</v>
      </c>
      <c r="J1816" s="37" t="str">
        <f>IF(I1816=0,"",SUMIFS(Raw_Recharges!$E$2:$E$3001,Raw_Recharges!$B$2:$B$3001,A1816))</f>
        <v/>
      </c>
      <c r="K1816" s="38">
        <f>IF(I1816=0,0,IF(H1816&lt;=RFM_Method!$C$22,5,IF(H1816&lt;=RFM_Method!$C$23,4,IF(H1816&lt;=RFM_Method!$C$24,3,IF(H1816&lt;=RFM_Method!$C$25,2,1)))))</f>
        <v>0</v>
      </c>
      <c r="L1816" s="38">
        <f>IF(I1816=0,0,IF(I1816&gt;=RFM_Method!$E$22,5,IF(I1816&gt;=RFM_Method!$E$23,4,IF(I1816&gt;=RFM_Method!$E$24,3,IF(I1816&gt;=RFM_Method!$E$25,2,1)))))</f>
        <v>0</v>
      </c>
      <c r="M1816" s="38">
        <f>IF(I1816=0,0,IF(J1816&gt;=RFM_Method!$D$25,5,IF(J1816&gt;=RFM_Method!$D$24,4,IF(J1816&gt;=RFM_Method!$D$23,3,IF(J1816&gt;=RFM_Method!$D$22,2,1)))))</f>
        <v>0</v>
      </c>
      <c r="N1816" s="38" t="str">
        <f t="shared" si="84"/>
        <v>000</v>
      </c>
      <c r="O1816" s="38">
        <f t="shared" si="85"/>
        <v>0</v>
      </c>
      <c r="P1816" s="38">
        <f t="shared" si="86"/>
        <v>0</v>
      </c>
      <c r="Q1816" s="12" t="str">
        <f>IF(I1816=0,"Never Recharged",INDEX(RFM_Method!$C$32:$G$36,6-K1816,P1816))</f>
        <v>Never Recharged</v>
      </c>
      <c r="R1816" s="39">
        <f>SUMIFS(Raw_DataUsage!$D$2:$D$5001,Raw_DataUsage!$B$2:$B$5001,A1816)/1024</f>
        <v>3.5221191406249996</v>
      </c>
      <c r="S1816" s="40">
        <f>SUMIFS(Raw_Calls!$D$2:$D$5001,Raw_Calls!$B$2:$B$5001,A1816)/60</f>
        <v>77.650000000000006</v>
      </c>
      <c r="T1816" s="38" t="str">
        <f>IF(COUNTIFS(Raw_Subscriptions!$B$2:$B$3001,A1816,Raw_Subscriptions!$F$2:$F$3001,"Active")&gt;0,"Yes","No")</f>
        <v>No</v>
      </c>
    </row>
    <row r="1817" spans="1:20" x14ac:dyDescent="0.3">
      <c r="A1817" s="13" t="str">
        <f>Raw_Customers!A1814</f>
        <v>C001813</v>
      </c>
      <c r="B1817" s="13" t="str">
        <f>Raw_Customers!B1814</f>
        <v>Rahul Reddy</v>
      </c>
      <c r="C1817" s="13" t="str">
        <f>Raw_Customers!E1814</f>
        <v>Bangalore</v>
      </c>
      <c r="D1817" s="13" t="str">
        <f>Raw_Customers!F1814</f>
        <v>Mumbai</v>
      </c>
      <c r="E1817" s="13" t="str">
        <f>Raw_Customers!H1814</f>
        <v>Active</v>
      </c>
      <c r="F1817" s="35">
        <f>Raw_Customers!G1814</f>
        <v>45925</v>
      </c>
      <c r="G1817" s="36">
        <f>IF(I1817=0,"",INT(_xlfn.MAXIFS(Raw_Recharges!$D$2:$D$3001,Raw_Recharges!$B$2:$B$3001,A1817)))</f>
        <v>45713</v>
      </c>
      <c r="H1817" s="12">
        <f>IF(I1817=0,"",RFM_Method!$C$5-G1817)</f>
        <v>341</v>
      </c>
      <c r="I1817" s="12">
        <f>COUNTIFS(Raw_Recharges!$B$2:$B$3001,A1817)</f>
        <v>1</v>
      </c>
      <c r="J1817" s="37">
        <f>IF(I1817=0,"",SUMIFS(Raw_Recharges!$E$2:$E$3001,Raw_Recharges!$B$2:$B$3001,A1817))</f>
        <v>666</v>
      </c>
      <c r="K1817" s="38">
        <f>IF(I1817=0,0,IF(H1817&lt;=RFM_Method!$C$22,5,IF(H1817&lt;=RFM_Method!$C$23,4,IF(H1817&lt;=RFM_Method!$C$24,3,IF(H1817&lt;=RFM_Method!$C$25,2,1)))))</f>
        <v>1</v>
      </c>
      <c r="L1817" s="38">
        <f>IF(I1817=0,0,IF(I1817&gt;=RFM_Method!$E$22,5,IF(I1817&gt;=RFM_Method!$E$23,4,IF(I1817&gt;=RFM_Method!$E$24,3,IF(I1817&gt;=RFM_Method!$E$25,2,1)))))</f>
        <v>1</v>
      </c>
      <c r="M1817" s="38">
        <f>IF(I1817=0,0,IF(J1817&gt;=RFM_Method!$D$25,5,IF(J1817&gt;=RFM_Method!$D$24,4,IF(J1817&gt;=RFM_Method!$D$23,3,IF(J1817&gt;=RFM_Method!$D$22,2,1)))))</f>
        <v>3</v>
      </c>
      <c r="N1817" s="38" t="str">
        <f t="shared" si="84"/>
        <v>113</v>
      </c>
      <c r="O1817" s="38">
        <f t="shared" si="85"/>
        <v>5</v>
      </c>
      <c r="P1817" s="38">
        <f t="shared" si="86"/>
        <v>2</v>
      </c>
      <c r="Q1817" s="12" t="str">
        <f>IF(I1817=0,"Never Recharged",INDEX(RFM_Method!$C$32:$G$36,6-K1817,P1817))</f>
        <v>Hibernating</v>
      </c>
      <c r="R1817" s="39">
        <f>SUMIFS(Raw_DataUsage!$D$2:$D$5001,Raw_DataUsage!$B$2:$B$5001,A1817)/1024</f>
        <v>3.4963183593750005</v>
      </c>
      <c r="S1817" s="40">
        <f>SUMIFS(Raw_Calls!$D$2:$D$5001,Raw_Calls!$B$2:$B$5001,A1817)/60</f>
        <v>19.333333333333332</v>
      </c>
      <c r="T1817" s="38" t="str">
        <f>IF(COUNTIFS(Raw_Subscriptions!$B$2:$B$3001,A1817,Raw_Subscriptions!$F$2:$F$3001,"Active")&gt;0,"Yes","No")</f>
        <v>No</v>
      </c>
    </row>
    <row r="1818" spans="1:20" x14ac:dyDescent="0.3">
      <c r="A1818" s="13" t="str">
        <f>Raw_Customers!A1815</f>
        <v>C001814</v>
      </c>
      <c r="B1818" s="13" t="str">
        <f>Raw_Customers!B1815</f>
        <v>Rahul Khan</v>
      </c>
      <c r="C1818" s="13" t="str">
        <f>Raw_Customers!E1815</f>
        <v>Hyderabad</v>
      </c>
      <c r="D1818" s="13" t="str">
        <f>Raw_Customers!F1815</f>
        <v>Punjab</v>
      </c>
      <c r="E1818" s="13" t="str">
        <f>Raw_Customers!H1815</f>
        <v>Active</v>
      </c>
      <c r="F1818" s="35">
        <f>Raw_Customers!G1815</f>
        <v>45580</v>
      </c>
      <c r="G1818" s="36" t="str">
        <f>IF(I1818=0,"",INT(_xlfn.MAXIFS(Raw_Recharges!$D$2:$D$3001,Raw_Recharges!$B$2:$B$3001,A1818)))</f>
        <v/>
      </c>
      <c r="H1818" s="12" t="str">
        <f>IF(I1818=0,"",RFM_Method!$C$5-G1818)</f>
        <v/>
      </c>
      <c r="I1818" s="12">
        <f>COUNTIFS(Raw_Recharges!$B$2:$B$3001,A1818)</f>
        <v>0</v>
      </c>
      <c r="J1818" s="37" t="str">
        <f>IF(I1818=0,"",SUMIFS(Raw_Recharges!$E$2:$E$3001,Raw_Recharges!$B$2:$B$3001,A1818))</f>
        <v/>
      </c>
      <c r="K1818" s="38">
        <f>IF(I1818=0,0,IF(H1818&lt;=RFM_Method!$C$22,5,IF(H1818&lt;=RFM_Method!$C$23,4,IF(H1818&lt;=RFM_Method!$C$24,3,IF(H1818&lt;=RFM_Method!$C$25,2,1)))))</f>
        <v>0</v>
      </c>
      <c r="L1818" s="38">
        <f>IF(I1818=0,0,IF(I1818&gt;=RFM_Method!$E$22,5,IF(I1818&gt;=RFM_Method!$E$23,4,IF(I1818&gt;=RFM_Method!$E$24,3,IF(I1818&gt;=RFM_Method!$E$25,2,1)))))</f>
        <v>0</v>
      </c>
      <c r="M1818" s="38">
        <f>IF(I1818=0,0,IF(J1818&gt;=RFM_Method!$D$25,5,IF(J1818&gt;=RFM_Method!$D$24,4,IF(J1818&gt;=RFM_Method!$D$23,3,IF(J1818&gt;=RFM_Method!$D$22,2,1)))))</f>
        <v>0</v>
      </c>
      <c r="N1818" s="38" t="str">
        <f t="shared" si="84"/>
        <v>000</v>
      </c>
      <c r="O1818" s="38">
        <f t="shared" si="85"/>
        <v>0</v>
      </c>
      <c r="P1818" s="38">
        <f t="shared" si="86"/>
        <v>0</v>
      </c>
      <c r="Q1818" s="12" t="str">
        <f>IF(I1818=0,"Never Recharged",INDEX(RFM_Method!$C$32:$G$36,6-K1818,P1818))</f>
        <v>Never Recharged</v>
      </c>
      <c r="R1818" s="39">
        <f>SUMIFS(Raw_DataUsage!$D$2:$D$5001,Raw_DataUsage!$B$2:$B$5001,A1818)/1024</f>
        <v>1.255849609375</v>
      </c>
      <c r="S1818" s="40">
        <f>SUMIFS(Raw_Calls!$D$2:$D$5001,Raw_Calls!$B$2:$B$5001,A1818)/60</f>
        <v>114.13333333333334</v>
      </c>
      <c r="T1818" s="38" t="str">
        <f>IF(COUNTIFS(Raw_Subscriptions!$B$2:$B$3001,A1818,Raw_Subscriptions!$F$2:$F$3001,"Active")&gt;0,"Yes","No")</f>
        <v>No</v>
      </c>
    </row>
    <row r="1819" spans="1:20" x14ac:dyDescent="0.3">
      <c r="A1819" s="13" t="str">
        <f>Raw_Customers!A1816</f>
        <v>C001815</v>
      </c>
      <c r="B1819" s="13" t="str">
        <f>Raw_Customers!B1816</f>
        <v>Rahul Jha</v>
      </c>
      <c r="C1819" s="13" t="str">
        <f>Raw_Customers!E1816</f>
        <v>Chennai</v>
      </c>
      <c r="D1819" s="13" t="str">
        <f>Raw_Customers!F1816</f>
        <v>Telangana</v>
      </c>
      <c r="E1819" s="13" t="str">
        <f>Raw_Customers!H1816</f>
        <v>Active</v>
      </c>
      <c r="F1819" s="35">
        <f>Raw_Customers!G1816</f>
        <v>44456</v>
      </c>
      <c r="G1819" s="36" t="str">
        <f>IF(I1819=0,"",INT(_xlfn.MAXIFS(Raw_Recharges!$D$2:$D$3001,Raw_Recharges!$B$2:$B$3001,A1819)))</f>
        <v/>
      </c>
      <c r="H1819" s="12" t="str">
        <f>IF(I1819=0,"",RFM_Method!$C$5-G1819)</f>
        <v/>
      </c>
      <c r="I1819" s="12">
        <f>COUNTIFS(Raw_Recharges!$B$2:$B$3001,A1819)</f>
        <v>0</v>
      </c>
      <c r="J1819" s="37" t="str">
        <f>IF(I1819=0,"",SUMIFS(Raw_Recharges!$E$2:$E$3001,Raw_Recharges!$B$2:$B$3001,A1819))</f>
        <v/>
      </c>
      <c r="K1819" s="38">
        <f>IF(I1819=0,0,IF(H1819&lt;=RFM_Method!$C$22,5,IF(H1819&lt;=RFM_Method!$C$23,4,IF(H1819&lt;=RFM_Method!$C$24,3,IF(H1819&lt;=RFM_Method!$C$25,2,1)))))</f>
        <v>0</v>
      </c>
      <c r="L1819" s="38">
        <f>IF(I1819=0,0,IF(I1819&gt;=RFM_Method!$E$22,5,IF(I1819&gt;=RFM_Method!$E$23,4,IF(I1819&gt;=RFM_Method!$E$24,3,IF(I1819&gt;=RFM_Method!$E$25,2,1)))))</f>
        <v>0</v>
      </c>
      <c r="M1819" s="38">
        <f>IF(I1819=0,0,IF(J1819&gt;=RFM_Method!$D$25,5,IF(J1819&gt;=RFM_Method!$D$24,4,IF(J1819&gt;=RFM_Method!$D$23,3,IF(J1819&gt;=RFM_Method!$D$22,2,1)))))</f>
        <v>0</v>
      </c>
      <c r="N1819" s="38" t="str">
        <f t="shared" si="84"/>
        <v>000</v>
      </c>
      <c r="O1819" s="38">
        <f t="shared" si="85"/>
        <v>0</v>
      </c>
      <c r="P1819" s="38">
        <f t="shared" si="86"/>
        <v>0</v>
      </c>
      <c r="Q1819" s="12" t="str">
        <f>IF(I1819=0,"Never Recharged",INDEX(RFM_Method!$C$32:$G$36,6-K1819,P1819))</f>
        <v>Never Recharged</v>
      </c>
      <c r="R1819" s="39">
        <f>SUMIFS(Raw_DataUsage!$D$2:$D$5001,Raw_DataUsage!$B$2:$B$5001,A1819)/1024</f>
        <v>2.736328125E-2</v>
      </c>
      <c r="S1819" s="40">
        <f>SUMIFS(Raw_Calls!$D$2:$D$5001,Raw_Calls!$B$2:$B$5001,A1819)/60</f>
        <v>41.366666666666667</v>
      </c>
      <c r="T1819" s="38" t="str">
        <f>IF(COUNTIFS(Raw_Subscriptions!$B$2:$B$3001,A1819,Raw_Subscriptions!$F$2:$F$3001,"Active")&gt;0,"Yes","No")</f>
        <v>No</v>
      </c>
    </row>
    <row r="1820" spans="1:20" x14ac:dyDescent="0.3">
      <c r="A1820" s="13" t="str">
        <f>Raw_Customers!A1817</f>
        <v>C001816</v>
      </c>
      <c r="B1820" s="13" t="str">
        <f>Raw_Customers!B1817</f>
        <v>Vikram Singh</v>
      </c>
      <c r="C1820" s="13" t="str">
        <f>Raw_Customers!E1817</f>
        <v>Delhi</v>
      </c>
      <c r="D1820" s="13" t="str">
        <f>Raw_Customers!F1817</f>
        <v>Tamil Nadu</v>
      </c>
      <c r="E1820" s="13" t="str">
        <f>Raw_Customers!H1817</f>
        <v>Active</v>
      </c>
      <c r="F1820" s="35">
        <f>Raw_Customers!G1817</f>
        <v>44487</v>
      </c>
      <c r="G1820" s="36">
        <f>IF(I1820=0,"",INT(_xlfn.MAXIFS(Raw_Recharges!$D$2:$D$3001,Raw_Recharges!$B$2:$B$3001,A1820)))</f>
        <v>45844</v>
      </c>
      <c r="H1820" s="12">
        <f>IF(I1820=0,"",RFM_Method!$C$5-G1820)</f>
        <v>210</v>
      </c>
      <c r="I1820" s="12">
        <f>COUNTIFS(Raw_Recharges!$B$2:$B$3001,A1820)</f>
        <v>2</v>
      </c>
      <c r="J1820" s="37">
        <f>IF(I1820=0,"",SUMIFS(Raw_Recharges!$E$2:$E$3001,Raw_Recharges!$B$2:$B$3001,A1820))</f>
        <v>1098</v>
      </c>
      <c r="K1820" s="38">
        <f>IF(I1820=0,0,IF(H1820&lt;=RFM_Method!$C$22,5,IF(H1820&lt;=RFM_Method!$C$23,4,IF(H1820&lt;=RFM_Method!$C$24,3,IF(H1820&lt;=RFM_Method!$C$25,2,1)))))</f>
        <v>2</v>
      </c>
      <c r="L1820" s="38">
        <f>IF(I1820=0,0,IF(I1820&gt;=RFM_Method!$E$22,5,IF(I1820&gt;=RFM_Method!$E$23,4,IF(I1820&gt;=RFM_Method!$E$24,3,IF(I1820&gt;=RFM_Method!$E$25,2,1)))))</f>
        <v>2</v>
      </c>
      <c r="M1820" s="38">
        <f>IF(I1820=0,0,IF(J1820&gt;=RFM_Method!$D$25,5,IF(J1820&gt;=RFM_Method!$D$24,4,IF(J1820&gt;=RFM_Method!$D$23,3,IF(J1820&gt;=RFM_Method!$D$22,2,1)))))</f>
        <v>3</v>
      </c>
      <c r="N1820" s="38" t="str">
        <f t="shared" si="84"/>
        <v>223</v>
      </c>
      <c r="O1820" s="38">
        <f t="shared" si="85"/>
        <v>7</v>
      </c>
      <c r="P1820" s="38">
        <f t="shared" si="86"/>
        <v>3</v>
      </c>
      <c r="Q1820" s="12" t="str">
        <f>IF(I1820=0,"Never Recharged",INDEX(RFM_Method!$C$32:$G$36,6-K1820,P1820))</f>
        <v>At Risk</v>
      </c>
      <c r="R1820" s="39">
        <f>SUMIFS(Raw_DataUsage!$D$2:$D$5001,Raw_DataUsage!$B$2:$B$5001,A1820)/1024</f>
        <v>1.7606445312500001</v>
      </c>
      <c r="S1820" s="40">
        <f>SUMIFS(Raw_Calls!$D$2:$D$5001,Raw_Calls!$B$2:$B$5001,A1820)/60</f>
        <v>53.533333333333331</v>
      </c>
      <c r="T1820" s="38" t="str">
        <f>IF(COUNTIFS(Raw_Subscriptions!$B$2:$B$3001,A1820,Raw_Subscriptions!$F$2:$F$3001,"Active")&gt;0,"Yes","No")</f>
        <v>No</v>
      </c>
    </row>
    <row r="1821" spans="1:20" x14ac:dyDescent="0.3">
      <c r="A1821" s="13" t="str">
        <f>Raw_Customers!A1818</f>
        <v>C001817</v>
      </c>
      <c r="B1821" s="13" t="str">
        <f>Raw_Customers!B1818</f>
        <v>Priya Reddy</v>
      </c>
      <c r="C1821" s="13" t="str">
        <f>Raw_Customers!E1818</f>
        <v>Chennai</v>
      </c>
      <c r="D1821" s="13" t="str">
        <f>Raw_Customers!F1818</f>
        <v>Punjab</v>
      </c>
      <c r="E1821" s="13" t="str">
        <f>Raw_Customers!H1818</f>
        <v>Active</v>
      </c>
      <c r="F1821" s="35">
        <f>Raw_Customers!G1818</f>
        <v>45512</v>
      </c>
      <c r="G1821" s="36">
        <f>IF(I1821=0,"",INT(_xlfn.MAXIFS(Raw_Recharges!$D$2:$D$3001,Raw_Recharges!$B$2:$B$3001,A1821)))</f>
        <v>46025</v>
      </c>
      <c r="H1821" s="12">
        <f>IF(I1821=0,"",RFM_Method!$C$5-G1821)</f>
        <v>29</v>
      </c>
      <c r="I1821" s="12">
        <f>COUNTIFS(Raw_Recharges!$B$2:$B$3001,A1821)</f>
        <v>2</v>
      </c>
      <c r="J1821" s="37">
        <f>IF(I1821=0,"",SUMIFS(Raw_Recharges!$E$2:$E$3001,Raw_Recharges!$B$2:$B$3001,A1821))</f>
        <v>1145</v>
      </c>
      <c r="K1821" s="38">
        <f>IF(I1821=0,0,IF(H1821&lt;=RFM_Method!$C$22,5,IF(H1821&lt;=RFM_Method!$C$23,4,IF(H1821&lt;=RFM_Method!$C$24,3,IF(H1821&lt;=RFM_Method!$C$25,2,1)))))</f>
        <v>5</v>
      </c>
      <c r="L1821" s="38">
        <f>IF(I1821=0,0,IF(I1821&gt;=RFM_Method!$E$22,5,IF(I1821&gt;=RFM_Method!$E$23,4,IF(I1821&gt;=RFM_Method!$E$24,3,IF(I1821&gt;=RFM_Method!$E$25,2,1)))))</f>
        <v>2</v>
      </c>
      <c r="M1821" s="38">
        <f>IF(I1821=0,0,IF(J1821&gt;=RFM_Method!$D$25,5,IF(J1821&gt;=RFM_Method!$D$24,4,IF(J1821&gt;=RFM_Method!$D$23,3,IF(J1821&gt;=RFM_Method!$D$22,2,1)))))</f>
        <v>4</v>
      </c>
      <c r="N1821" s="38" t="str">
        <f t="shared" si="84"/>
        <v>524</v>
      </c>
      <c r="O1821" s="38">
        <f t="shared" si="85"/>
        <v>11</v>
      </c>
      <c r="P1821" s="38">
        <f t="shared" si="86"/>
        <v>3</v>
      </c>
      <c r="Q1821" s="12" t="str">
        <f>IF(I1821=0,"Never Recharged",INDEX(RFM_Method!$C$32:$G$36,6-K1821,P1821))</f>
        <v>Potential Loyalist</v>
      </c>
      <c r="R1821" s="39">
        <f>SUMIFS(Raw_DataUsage!$D$2:$D$5001,Raw_DataUsage!$B$2:$B$5001,A1821)/1024</f>
        <v>1.9627636718749999</v>
      </c>
      <c r="S1821" s="40">
        <f>SUMIFS(Raw_Calls!$D$2:$D$5001,Raw_Calls!$B$2:$B$5001,A1821)/60</f>
        <v>85.433333333333337</v>
      </c>
      <c r="T1821" s="38" t="str">
        <f>IF(COUNTIFS(Raw_Subscriptions!$B$2:$B$3001,A1821,Raw_Subscriptions!$F$2:$F$3001,"Active")&gt;0,"Yes","No")</f>
        <v>Yes</v>
      </c>
    </row>
    <row r="1822" spans="1:20" x14ac:dyDescent="0.3">
      <c r="A1822" s="13" t="str">
        <f>Raw_Customers!A1819</f>
        <v>C001818</v>
      </c>
      <c r="B1822" s="13" t="str">
        <f>Raw_Customers!B1819</f>
        <v>Rahul Khan</v>
      </c>
      <c r="C1822" s="13" t="str">
        <f>Raw_Customers!E1819</f>
        <v>Mumbai</v>
      </c>
      <c r="D1822" s="13" t="str">
        <f>Raw_Customers!F1819</f>
        <v>Maharashtra</v>
      </c>
      <c r="E1822" s="13" t="str">
        <f>Raw_Customers!H1819</f>
        <v>Active</v>
      </c>
      <c r="F1822" s="35">
        <f>Raw_Customers!G1819</f>
        <v>44337</v>
      </c>
      <c r="G1822" s="36" t="str">
        <f>IF(I1822=0,"",INT(_xlfn.MAXIFS(Raw_Recharges!$D$2:$D$3001,Raw_Recharges!$B$2:$B$3001,A1822)))</f>
        <v/>
      </c>
      <c r="H1822" s="12" t="str">
        <f>IF(I1822=0,"",RFM_Method!$C$5-G1822)</f>
        <v/>
      </c>
      <c r="I1822" s="12">
        <f>COUNTIFS(Raw_Recharges!$B$2:$B$3001,A1822)</f>
        <v>0</v>
      </c>
      <c r="J1822" s="37" t="str">
        <f>IF(I1822=0,"",SUMIFS(Raw_Recharges!$E$2:$E$3001,Raw_Recharges!$B$2:$B$3001,A1822))</f>
        <v/>
      </c>
      <c r="K1822" s="38">
        <f>IF(I1822=0,0,IF(H1822&lt;=RFM_Method!$C$22,5,IF(H1822&lt;=RFM_Method!$C$23,4,IF(H1822&lt;=RFM_Method!$C$24,3,IF(H1822&lt;=RFM_Method!$C$25,2,1)))))</f>
        <v>0</v>
      </c>
      <c r="L1822" s="38">
        <f>IF(I1822=0,0,IF(I1822&gt;=RFM_Method!$E$22,5,IF(I1822&gt;=RFM_Method!$E$23,4,IF(I1822&gt;=RFM_Method!$E$24,3,IF(I1822&gt;=RFM_Method!$E$25,2,1)))))</f>
        <v>0</v>
      </c>
      <c r="M1822" s="38">
        <f>IF(I1822=0,0,IF(J1822&gt;=RFM_Method!$D$25,5,IF(J1822&gt;=RFM_Method!$D$24,4,IF(J1822&gt;=RFM_Method!$D$23,3,IF(J1822&gt;=RFM_Method!$D$22,2,1)))))</f>
        <v>0</v>
      </c>
      <c r="N1822" s="38" t="str">
        <f t="shared" si="84"/>
        <v>000</v>
      </c>
      <c r="O1822" s="38">
        <f t="shared" si="85"/>
        <v>0</v>
      </c>
      <c r="P1822" s="38">
        <f t="shared" si="86"/>
        <v>0</v>
      </c>
      <c r="Q1822" s="12" t="str">
        <f>IF(I1822=0,"Never Recharged",INDEX(RFM_Method!$C$32:$G$36,6-K1822,P1822))</f>
        <v>Never Recharged</v>
      </c>
      <c r="R1822" s="39">
        <f>SUMIFS(Raw_DataUsage!$D$2:$D$5001,Raw_DataUsage!$B$2:$B$5001,A1822)/1024</f>
        <v>3.5733300781250001</v>
      </c>
      <c r="S1822" s="40">
        <f>SUMIFS(Raw_Calls!$D$2:$D$5001,Raw_Calls!$B$2:$B$5001,A1822)/60</f>
        <v>21.233333333333334</v>
      </c>
      <c r="T1822" s="38" t="str">
        <f>IF(COUNTIFS(Raw_Subscriptions!$B$2:$B$3001,A1822,Raw_Subscriptions!$F$2:$F$3001,"Active")&gt;0,"Yes","No")</f>
        <v>No</v>
      </c>
    </row>
    <row r="1823" spans="1:20" x14ac:dyDescent="0.3">
      <c r="A1823" s="13" t="str">
        <f>Raw_Customers!A1820</f>
        <v>C001819</v>
      </c>
      <c r="B1823" s="13" t="str">
        <f>Raw_Customers!B1820</f>
        <v>Simran Jha</v>
      </c>
      <c r="C1823" s="13" t="str">
        <f>Raw_Customers!E1820</f>
        <v>Hyderabad</v>
      </c>
      <c r="D1823" s="13" t="str">
        <f>Raw_Customers!F1820</f>
        <v>Telangana</v>
      </c>
      <c r="E1823" s="13" t="str">
        <f>Raw_Customers!H1820</f>
        <v>Inactive</v>
      </c>
      <c r="F1823" s="35">
        <f>Raw_Customers!G1820</f>
        <v>45947</v>
      </c>
      <c r="G1823" s="36">
        <f>IF(I1823=0,"",INT(_xlfn.MAXIFS(Raw_Recharges!$D$2:$D$3001,Raw_Recharges!$B$2:$B$3001,A1823)))</f>
        <v>45780</v>
      </c>
      <c r="H1823" s="12">
        <f>IF(I1823=0,"",RFM_Method!$C$5-G1823)</f>
        <v>274</v>
      </c>
      <c r="I1823" s="12">
        <f>COUNTIFS(Raw_Recharges!$B$2:$B$3001,A1823)</f>
        <v>1</v>
      </c>
      <c r="J1823" s="37">
        <f>IF(I1823=0,"",SUMIFS(Raw_Recharges!$E$2:$E$3001,Raw_Recharges!$B$2:$B$3001,A1823))</f>
        <v>999</v>
      </c>
      <c r="K1823" s="38">
        <f>IF(I1823=0,0,IF(H1823&lt;=RFM_Method!$C$22,5,IF(H1823&lt;=RFM_Method!$C$23,4,IF(H1823&lt;=RFM_Method!$C$24,3,IF(H1823&lt;=RFM_Method!$C$25,2,1)))))</f>
        <v>1</v>
      </c>
      <c r="L1823" s="38">
        <f>IF(I1823=0,0,IF(I1823&gt;=RFM_Method!$E$22,5,IF(I1823&gt;=RFM_Method!$E$23,4,IF(I1823&gt;=RFM_Method!$E$24,3,IF(I1823&gt;=RFM_Method!$E$25,2,1)))))</f>
        <v>1</v>
      </c>
      <c r="M1823" s="38">
        <f>IF(I1823=0,0,IF(J1823&gt;=RFM_Method!$D$25,5,IF(J1823&gt;=RFM_Method!$D$24,4,IF(J1823&gt;=RFM_Method!$D$23,3,IF(J1823&gt;=RFM_Method!$D$22,2,1)))))</f>
        <v>3</v>
      </c>
      <c r="N1823" s="38" t="str">
        <f t="shared" si="84"/>
        <v>113</v>
      </c>
      <c r="O1823" s="38">
        <f t="shared" si="85"/>
        <v>5</v>
      </c>
      <c r="P1823" s="38">
        <f t="shared" si="86"/>
        <v>2</v>
      </c>
      <c r="Q1823" s="12" t="str">
        <f>IF(I1823=0,"Never Recharged",INDEX(RFM_Method!$C$32:$G$36,6-K1823,P1823))</f>
        <v>Hibernating</v>
      </c>
      <c r="R1823" s="39">
        <f>SUMIFS(Raw_DataUsage!$D$2:$D$5001,Raw_DataUsage!$B$2:$B$5001,A1823)/1024</f>
        <v>0.40899414062500006</v>
      </c>
      <c r="S1823" s="40">
        <f>SUMIFS(Raw_Calls!$D$2:$D$5001,Raw_Calls!$B$2:$B$5001,A1823)/60</f>
        <v>0</v>
      </c>
      <c r="T1823" s="38" t="str">
        <f>IF(COUNTIFS(Raw_Subscriptions!$B$2:$B$3001,A1823,Raw_Subscriptions!$F$2:$F$3001,"Active")&gt;0,"Yes","No")</f>
        <v>No</v>
      </c>
    </row>
    <row r="1824" spans="1:20" x14ac:dyDescent="0.3">
      <c r="A1824" s="13" t="str">
        <f>Raw_Customers!A1821</f>
        <v>C001820</v>
      </c>
      <c r="B1824" s="13" t="str">
        <f>Raw_Customers!B1821</f>
        <v>Amit Yadav</v>
      </c>
      <c r="C1824" s="13" t="str">
        <f>Raw_Customers!E1821</f>
        <v>Bangalore</v>
      </c>
      <c r="D1824" s="13" t="str">
        <f>Raw_Customers!F1821</f>
        <v>Tamil Nadu</v>
      </c>
      <c r="E1824" s="13" t="str">
        <f>Raw_Customers!H1821</f>
        <v>Inactive</v>
      </c>
      <c r="F1824" s="35">
        <f>Raw_Customers!G1821</f>
        <v>45856</v>
      </c>
      <c r="G1824" s="36">
        <f>IF(I1824=0,"",INT(_xlfn.MAXIFS(Raw_Recharges!$D$2:$D$3001,Raw_Recharges!$B$2:$B$3001,A1824)))</f>
        <v>45887</v>
      </c>
      <c r="H1824" s="12">
        <f>IF(I1824=0,"",RFM_Method!$C$5-G1824)</f>
        <v>167</v>
      </c>
      <c r="I1824" s="12">
        <f>COUNTIFS(Raw_Recharges!$B$2:$B$3001,A1824)</f>
        <v>2</v>
      </c>
      <c r="J1824" s="37">
        <f>IF(I1824=0,"",SUMIFS(Raw_Recharges!$E$2:$E$3001,Raw_Recharges!$B$2:$B$3001,A1824))</f>
        <v>1665</v>
      </c>
      <c r="K1824" s="38">
        <f>IF(I1824=0,0,IF(H1824&lt;=RFM_Method!$C$22,5,IF(H1824&lt;=RFM_Method!$C$23,4,IF(H1824&lt;=RFM_Method!$C$24,3,IF(H1824&lt;=RFM_Method!$C$25,2,1)))))</f>
        <v>2</v>
      </c>
      <c r="L1824" s="38">
        <f>IF(I1824=0,0,IF(I1824&gt;=RFM_Method!$E$22,5,IF(I1824&gt;=RFM_Method!$E$23,4,IF(I1824&gt;=RFM_Method!$E$24,3,IF(I1824&gt;=RFM_Method!$E$25,2,1)))))</f>
        <v>2</v>
      </c>
      <c r="M1824" s="38">
        <f>IF(I1824=0,0,IF(J1824&gt;=RFM_Method!$D$25,5,IF(J1824&gt;=RFM_Method!$D$24,4,IF(J1824&gt;=RFM_Method!$D$23,3,IF(J1824&gt;=RFM_Method!$D$22,2,1)))))</f>
        <v>4</v>
      </c>
      <c r="N1824" s="38" t="str">
        <f t="shared" si="84"/>
        <v>224</v>
      </c>
      <c r="O1824" s="38">
        <f t="shared" si="85"/>
        <v>8</v>
      </c>
      <c r="P1824" s="38">
        <f t="shared" si="86"/>
        <v>3</v>
      </c>
      <c r="Q1824" s="12" t="str">
        <f>IF(I1824=0,"Never Recharged",INDEX(RFM_Method!$C$32:$G$36,6-K1824,P1824))</f>
        <v>At Risk</v>
      </c>
      <c r="R1824" s="39">
        <f>SUMIFS(Raw_DataUsage!$D$2:$D$5001,Raw_DataUsage!$B$2:$B$5001,A1824)/1024</f>
        <v>7.9391796875000002</v>
      </c>
      <c r="S1824" s="40">
        <f>SUMIFS(Raw_Calls!$D$2:$D$5001,Raw_Calls!$B$2:$B$5001,A1824)/60</f>
        <v>7.8</v>
      </c>
      <c r="T1824" s="38" t="str">
        <f>IF(COUNTIFS(Raw_Subscriptions!$B$2:$B$3001,A1824,Raw_Subscriptions!$F$2:$F$3001,"Active")&gt;0,"Yes","No")</f>
        <v>No</v>
      </c>
    </row>
    <row r="1825" spans="1:20" x14ac:dyDescent="0.3">
      <c r="A1825" s="13" t="str">
        <f>Raw_Customers!A1822</f>
        <v>C001821</v>
      </c>
      <c r="B1825" s="13" t="str">
        <f>Raw_Customers!B1822</f>
        <v>Amit Yadav</v>
      </c>
      <c r="C1825" s="13" t="str">
        <f>Raw_Customers!E1822</f>
        <v>Delhi</v>
      </c>
      <c r="D1825" s="13" t="str">
        <f>Raw_Customers!F1822</f>
        <v>West Bengal</v>
      </c>
      <c r="E1825" s="13" t="str">
        <f>Raw_Customers!H1822</f>
        <v>Inactive</v>
      </c>
      <c r="F1825" s="35">
        <f>Raw_Customers!G1822</f>
        <v>44944</v>
      </c>
      <c r="G1825" s="36">
        <f>IF(I1825=0,"",INT(_xlfn.MAXIFS(Raw_Recharges!$D$2:$D$3001,Raw_Recharges!$B$2:$B$3001,A1825)))</f>
        <v>45823</v>
      </c>
      <c r="H1825" s="12">
        <f>IF(I1825=0,"",RFM_Method!$C$5-G1825)</f>
        <v>231</v>
      </c>
      <c r="I1825" s="12">
        <f>COUNTIFS(Raw_Recharges!$B$2:$B$3001,A1825)</f>
        <v>1</v>
      </c>
      <c r="J1825" s="37">
        <f>IF(I1825=0,"",SUMIFS(Raw_Recharges!$E$2:$E$3001,Raw_Recharges!$B$2:$B$3001,A1825))</f>
        <v>999</v>
      </c>
      <c r="K1825" s="38">
        <f>IF(I1825=0,0,IF(H1825&lt;=RFM_Method!$C$22,5,IF(H1825&lt;=RFM_Method!$C$23,4,IF(H1825&lt;=RFM_Method!$C$24,3,IF(H1825&lt;=RFM_Method!$C$25,2,1)))))</f>
        <v>2</v>
      </c>
      <c r="L1825" s="38">
        <f>IF(I1825=0,0,IF(I1825&gt;=RFM_Method!$E$22,5,IF(I1825&gt;=RFM_Method!$E$23,4,IF(I1825&gt;=RFM_Method!$E$24,3,IF(I1825&gt;=RFM_Method!$E$25,2,1)))))</f>
        <v>1</v>
      </c>
      <c r="M1825" s="38">
        <f>IF(I1825=0,0,IF(J1825&gt;=RFM_Method!$D$25,5,IF(J1825&gt;=RFM_Method!$D$24,4,IF(J1825&gt;=RFM_Method!$D$23,3,IF(J1825&gt;=RFM_Method!$D$22,2,1)))))</f>
        <v>3</v>
      </c>
      <c r="N1825" s="38" t="str">
        <f t="shared" si="84"/>
        <v>213</v>
      </c>
      <c r="O1825" s="38">
        <f t="shared" si="85"/>
        <v>6</v>
      </c>
      <c r="P1825" s="38">
        <f t="shared" si="86"/>
        <v>2</v>
      </c>
      <c r="Q1825" s="12" t="str">
        <f>IF(I1825=0,"Never Recharged",INDEX(RFM_Method!$C$32:$G$36,6-K1825,P1825))</f>
        <v>About to Sleep</v>
      </c>
      <c r="R1825" s="39">
        <f>SUMIFS(Raw_DataUsage!$D$2:$D$5001,Raw_DataUsage!$B$2:$B$5001,A1825)/1024</f>
        <v>0.47250976562500002</v>
      </c>
      <c r="S1825" s="40">
        <f>SUMIFS(Raw_Calls!$D$2:$D$5001,Raw_Calls!$B$2:$B$5001,A1825)/60</f>
        <v>23.4</v>
      </c>
      <c r="T1825" s="38" t="str">
        <f>IF(COUNTIFS(Raw_Subscriptions!$B$2:$B$3001,A1825,Raw_Subscriptions!$F$2:$F$3001,"Active")&gt;0,"Yes","No")</f>
        <v>No</v>
      </c>
    </row>
    <row r="1826" spans="1:20" x14ac:dyDescent="0.3">
      <c r="A1826" s="13" t="str">
        <f>Raw_Customers!A1823</f>
        <v>C001822</v>
      </c>
      <c r="B1826" s="13" t="str">
        <f>Raw_Customers!B1823</f>
        <v>Neha Jha</v>
      </c>
      <c r="C1826" s="13" t="str">
        <f>Raw_Customers!E1823</f>
        <v>Hyderabad</v>
      </c>
      <c r="D1826" s="13" t="str">
        <f>Raw_Customers!F1823</f>
        <v>Karnataka</v>
      </c>
      <c r="E1826" s="13" t="str">
        <f>Raw_Customers!H1823</f>
        <v>Active</v>
      </c>
      <c r="F1826" s="35">
        <f>Raw_Customers!G1823</f>
        <v>45848</v>
      </c>
      <c r="G1826" s="36">
        <f>IF(I1826=0,"",INT(_xlfn.MAXIFS(Raw_Recharges!$D$2:$D$3001,Raw_Recharges!$B$2:$B$3001,A1826)))</f>
        <v>46036</v>
      </c>
      <c r="H1826" s="12">
        <f>IF(I1826=0,"",RFM_Method!$C$5-G1826)</f>
        <v>18</v>
      </c>
      <c r="I1826" s="12">
        <f>COUNTIFS(Raw_Recharges!$B$2:$B$3001,A1826)</f>
        <v>3</v>
      </c>
      <c r="J1826" s="37">
        <f>IF(I1826=0,"",SUMIFS(Raw_Recharges!$E$2:$E$3001,Raw_Recharges!$B$2:$B$3001,A1826))</f>
        <v>3964</v>
      </c>
      <c r="K1826" s="38">
        <f>IF(I1826=0,0,IF(H1826&lt;=RFM_Method!$C$22,5,IF(H1826&lt;=RFM_Method!$C$23,4,IF(H1826&lt;=RFM_Method!$C$24,3,IF(H1826&lt;=RFM_Method!$C$25,2,1)))))</f>
        <v>5</v>
      </c>
      <c r="L1826" s="38">
        <f>IF(I1826=0,0,IF(I1826&gt;=RFM_Method!$E$22,5,IF(I1826&gt;=RFM_Method!$E$23,4,IF(I1826&gt;=RFM_Method!$E$24,3,IF(I1826&gt;=RFM_Method!$E$25,2,1)))))</f>
        <v>3</v>
      </c>
      <c r="M1826" s="38">
        <f>IF(I1826=0,0,IF(J1826&gt;=RFM_Method!$D$25,5,IF(J1826&gt;=RFM_Method!$D$24,4,IF(J1826&gt;=RFM_Method!$D$23,3,IF(J1826&gt;=RFM_Method!$D$22,2,1)))))</f>
        <v>5</v>
      </c>
      <c r="N1826" s="38" t="str">
        <f t="shared" si="84"/>
        <v>535</v>
      </c>
      <c r="O1826" s="38">
        <f t="shared" si="85"/>
        <v>13</v>
      </c>
      <c r="P1826" s="38">
        <f t="shared" si="86"/>
        <v>4</v>
      </c>
      <c r="Q1826" s="12" t="str">
        <f>IF(I1826=0,"Never Recharged",INDEX(RFM_Method!$C$32:$G$36,6-K1826,P1826))</f>
        <v>Loyal Customers</v>
      </c>
      <c r="R1826" s="39">
        <f>SUMIFS(Raw_DataUsage!$D$2:$D$5001,Raw_DataUsage!$B$2:$B$5001,A1826)/1024</f>
        <v>0.60870117187499995</v>
      </c>
      <c r="S1826" s="40">
        <f>SUMIFS(Raw_Calls!$D$2:$D$5001,Raw_Calls!$B$2:$B$5001,A1826)/60</f>
        <v>42.31666666666667</v>
      </c>
      <c r="T1826" s="38" t="str">
        <f>IF(COUNTIFS(Raw_Subscriptions!$B$2:$B$3001,A1826,Raw_Subscriptions!$F$2:$F$3001,"Active")&gt;0,"Yes","No")</f>
        <v>Yes</v>
      </c>
    </row>
    <row r="1827" spans="1:20" x14ac:dyDescent="0.3">
      <c r="A1827" s="13" t="str">
        <f>Raw_Customers!A1824</f>
        <v>C001823</v>
      </c>
      <c r="B1827" s="13" t="str">
        <f>Raw_Customers!B1824</f>
        <v>Neha Jha</v>
      </c>
      <c r="C1827" s="13" t="str">
        <f>Raw_Customers!E1824</f>
        <v>Pune</v>
      </c>
      <c r="D1827" s="13" t="str">
        <f>Raw_Customers!F1824</f>
        <v>Punjab</v>
      </c>
      <c r="E1827" s="13" t="str">
        <f>Raw_Customers!H1824</f>
        <v>Inactive</v>
      </c>
      <c r="F1827" s="35">
        <f>Raw_Customers!G1824</f>
        <v>44602</v>
      </c>
      <c r="G1827" s="36">
        <f>IF(I1827=0,"",INT(_xlfn.MAXIFS(Raw_Recharges!$D$2:$D$3001,Raw_Recharges!$B$2:$B$3001,A1827)))</f>
        <v>46027</v>
      </c>
      <c r="H1827" s="12">
        <f>IF(I1827=0,"",RFM_Method!$C$5-G1827)</f>
        <v>27</v>
      </c>
      <c r="I1827" s="12">
        <f>COUNTIFS(Raw_Recharges!$B$2:$B$3001,A1827)</f>
        <v>2</v>
      </c>
      <c r="J1827" s="37">
        <f>IF(I1827=0,"",SUMIFS(Raw_Recharges!$E$2:$E$3001,Raw_Recharges!$B$2:$B$3001,A1827))</f>
        <v>978</v>
      </c>
      <c r="K1827" s="38">
        <f>IF(I1827=0,0,IF(H1827&lt;=RFM_Method!$C$22,5,IF(H1827&lt;=RFM_Method!$C$23,4,IF(H1827&lt;=RFM_Method!$C$24,3,IF(H1827&lt;=RFM_Method!$C$25,2,1)))))</f>
        <v>5</v>
      </c>
      <c r="L1827" s="38">
        <f>IF(I1827=0,0,IF(I1827&gt;=RFM_Method!$E$22,5,IF(I1827&gt;=RFM_Method!$E$23,4,IF(I1827&gt;=RFM_Method!$E$24,3,IF(I1827&gt;=RFM_Method!$E$25,2,1)))))</f>
        <v>2</v>
      </c>
      <c r="M1827" s="38">
        <f>IF(I1827=0,0,IF(J1827&gt;=RFM_Method!$D$25,5,IF(J1827&gt;=RFM_Method!$D$24,4,IF(J1827&gt;=RFM_Method!$D$23,3,IF(J1827&gt;=RFM_Method!$D$22,2,1)))))</f>
        <v>3</v>
      </c>
      <c r="N1827" s="38" t="str">
        <f t="shared" si="84"/>
        <v>523</v>
      </c>
      <c r="O1827" s="38">
        <f t="shared" si="85"/>
        <v>10</v>
      </c>
      <c r="P1827" s="38">
        <f t="shared" si="86"/>
        <v>3</v>
      </c>
      <c r="Q1827" s="12" t="str">
        <f>IF(I1827=0,"Never Recharged",INDEX(RFM_Method!$C$32:$G$36,6-K1827,P1827))</f>
        <v>Potential Loyalist</v>
      </c>
      <c r="R1827" s="39">
        <f>SUMIFS(Raw_DataUsage!$D$2:$D$5001,Raw_DataUsage!$B$2:$B$5001,A1827)/1024</f>
        <v>0.20920898437499999</v>
      </c>
      <c r="S1827" s="40">
        <f>SUMIFS(Raw_Calls!$D$2:$D$5001,Raw_Calls!$B$2:$B$5001,A1827)/60</f>
        <v>85.5</v>
      </c>
      <c r="T1827" s="38" t="str">
        <f>IF(COUNTIFS(Raw_Subscriptions!$B$2:$B$3001,A1827,Raw_Subscriptions!$F$2:$F$3001,"Active")&gt;0,"Yes","No")</f>
        <v>Yes</v>
      </c>
    </row>
    <row r="1828" spans="1:20" x14ac:dyDescent="0.3">
      <c r="A1828" s="13" t="str">
        <f>Raw_Customers!A1825</f>
        <v>C001824</v>
      </c>
      <c r="B1828" s="13" t="str">
        <f>Raw_Customers!B1825</f>
        <v>Suresh Singh</v>
      </c>
      <c r="C1828" s="13" t="str">
        <f>Raw_Customers!E1825</f>
        <v>Chennai</v>
      </c>
      <c r="D1828" s="13" t="str">
        <f>Raw_Customers!F1825</f>
        <v>Tamil Nadu</v>
      </c>
      <c r="E1828" s="13" t="str">
        <f>Raw_Customers!H1825</f>
        <v>Active</v>
      </c>
      <c r="F1828" s="35">
        <f>Raw_Customers!G1825</f>
        <v>44640</v>
      </c>
      <c r="G1828" s="36">
        <f>IF(I1828=0,"",INT(_xlfn.MAXIFS(Raw_Recharges!$D$2:$D$3001,Raw_Recharges!$B$2:$B$3001,A1828)))</f>
        <v>45920</v>
      </c>
      <c r="H1828" s="12">
        <f>IF(I1828=0,"",RFM_Method!$C$5-G1828)</f>
        <v>134</v>
      </c>
      <c r="I1828" s="12">
        <f>COUNTIFS(Raw_Recharges!$B$2:$B$3001,A1828)</f>
        <v>2</v>
      </c>
      <c r="J1828" s="37">
        <f>IF(I1828=0,"",SUMIFS(Raw_Recharges!$E$2:$E$3001,Raw_Recharges!$B$2:$B$3001,A1828))</f>
        <v>1998</v>
      </c>
      <c r="K1828" s="38">
        <f>IF(I1828=0,0,IF(H1828&lt;=RFM_Method!$C$22,5,IF(H1828&lt;=RFM_Method!$C$23,4,IF(H1828&lt;=RFM_Method!$C$24,3,IF(H1828&lt;=RFM_Method!$C$25,2,1)))))</f>
        <v>3</v>
      </c>
      <c r="L1828" s="38">
        <f>IF(I1828=0,0,IF(I1828&gt;=RFM_Method!$E$22,5,IF(I1828&gt;=RFM_Method!$E$23,4,IF(I1828&gt;=RFM_Method!$E$24,3,IF(I1828&gt;=RFM_Method!$E$25,2,1)))))</f>
        <v>2</v>
      </c>
      <c r="M1828" s="38">
        <f>IF(I1828=0,0,IF(J1828&gt;=RFM_Method!$D$25,5,IF(J1828&gt;=RFM_Method!$D$24,4,IF(J1828&gt;=RFM_Method!$D$23,3,IF(J1828&gt;=RFM_Method!$D$22,2,1)))))</f>
        <v>4</v>
      </c>
      <c r="N1828" s="38" t="str">
        <f t="shared" si="84"/>
        <v>324</v>
      </c>
      <c r="O1828" s="38">
        <f t="shared" si="85"/>
        <v>9</v>
      </c>
      <c r="P1828" s="38">
        <f t="shared" si="86"/>
        <v>3</v>
      </c>
      <c r="Q1828" s="12" t="str">
        <f>IF(I1828=0,"Never Recharged",INDEX(RFM_Method!$C$32:$G$36,6-K1828,P1828))</f>
        <v>Need Attention</v>
      </c>
      <c r="R1828" s="39">
        <f>SUMIFS(Raw_DataUsage!$D$2:$D$5001,Raw_DataUsage!$B$2:$B$5001,A1828)/1024</f>
        <v>2.068828125</v>
      </c>
      <c r="S1828" s="40">
        <f>SUMIFS(Raw_Calls!$D$2:$D$5001,Raw_Calls!$B$2:$B$5001,A1828)/60</f>
        <v>136.61666666666667</v>
      </c>
      <c r="T1828" s="38" t="str">
        <f>IF(COUNTIFS(Raw_Subscriptions!$B$2:$B$3001,A1828,Raw_Subscriptions!$F$2:$F$3001,"Active")&gt;0,"Yes","No")</f>
        <v>No</v>
      </c>
    </row>
    <row r="1829" spans="1:20" x14ac:dyDescent="0.3">
      <c r="A1829" s="13" t="str">
        <f>Raw_Customers!A1826</f>
        <v>C001825</v>
      </c>
      <c r="B1829" s="13" t="str">
        <f>Raw_Customers!B1826</f>
        <v>Raj Patel</v>
      </c>
      <c r="C1829" s="13" t="str">
        <f>Raw_Customers!E1826</f>
        <v>Chennai</v>
      </c>
      <c r="D1829" s="13" t="str">
        <f>Raw_Customers!F1826</f>
        <v>Karnataka</v>
      </c>
      <c r="E1829" s="13" t="str">
        <f>Raw_Customers!H1826</f>
        <v>Active</v>
      </c>
      <c r="F1829" s="35">
        <f>Raw_Customers!G1826</f>
        <v>44577</v>
      </c>
      <c r="G1829" s="36">
        <f>IF(I1829=0,"",INT(_xlfn.MAXIFS(Raw_Recharges!$D$2:$D$3001,Raw_Recharges!$B$2:$B$3001,A1829)))</f>
        <v>45883</v>
      </c>
      <c r="H1829" s="12">
        <f>IF(I1829=0,"",RFM_Method!$C$5-G1829)</f>
        <v>171</v>
      </c>
      <c r="I1829" s="12">
        <f>COUNTIFS(Raw_Recharges!$B$2:$B$3001,A1829)</f>
        <v>2</v>
      </c>
      <c r="J1829" s="37">
        <f>IF(I1829=0,"",SUMIFS(Raw_Recharges!$E$2:$E$3001,Raw_Recharges!$B$2:$B$3001,A1829))</f>
        <v>247</v>
      </c>
      <c r="K1829" s="38">
        <f>IF(I1829=0,0,IF(H1829&lt;=RFM_Method!$C$22,5,IF(H1829&lt;=RFM_Method!$C$23,4,IF(H1829&lt;=RFM_Method!$C$24,3,IF(H1829&lt;=RFM_Method!$C$25,2,1)))))</f>
        <v>2</v>
      </c>
      <c r="L1829" s="38">
        <f>IF(I1829=0,0,IF(I1829&gt;=RFM_Method!$E$22,5,IF(I1829&gt;=RFM_Method!$E$23,4,IF(I1829&gt;=RFM_Method!$E$24,3,IF(I1829&gt;=RFM_Method!$E$25,2,1)))))</f>
        <v>2</v>
      </c>
      <c r="M1829" s="38">
        <f>IF(I1829=0,0,IF(J1829&gt;=RFM_Method!$D$25,5,IF(J1829&gt;=RFM_Method!$D$24,4,IF(J1829&gt;=RFM_Method!$D$23,3,IF(J1829&gt;=RFM_Method!$D$22,2,1)))))</f>
        <v>1</v>
      </c>
      <c r="N1829" s="38" t="str">
        <f t="shared" si="84"/>
        <v>221</v>
      </c>
      <c r="O1829" s="38">
        <f t="shared" si="85"/>
        <v>5</v>
      </c>
      <c r="P1829" s="38">
        <f t="shared" si="86"/>
        <v>2</v>
      </c>
      <c r="Q1829" s="12" t="str">
        <f>IF(I1829=0,"Never Recharged",INDEX(RFM_Method!$C$32:$G$36,6-K1829,P1829))</f>
        <v>About to Sleep</v>
      </c>
      <c r="R1829" s="39">
        <f>SUMIFS(Raw_DataUsage!$D$2:$D$5001,Raw_DataUsage!$B$2:$B$5001,A1829)/1024</f>
        <v>4.1320507812499994</v>
      </c>
      <c r="S1829" s="40">
        <f>SUMIFS(Raw_Calls!$D$2:$D$5001,Raw_Calls!$B$2:$B$5001,A1829)/60</f>
        <v>29.75</v>
      </c>
      <c r="T1829" s="38" t="str">
        <f>IF(COUNTIFS(Raw_Subscriptions!$B$2:$B$3001,A1829,Raw_Subscriptions!$F$2:$F$3001,"Active")&gt;0,"Yes","No")</f>
        <v>Yes</v>
      </c>
    </row>
    <row r="1830" spans="1:20" x14ac:dyDescent="0.3">
      <c r="A1830" s="13" t="str">
        <f>Raw_Customers!A1827</f>
        <v>C001826</v>
      </c>
      <c r="B1830" s="13" t="str">
        <f>Raw_Customers!B1827</f>
        <v>Suresh Khan</v>
      </c>
      <c r="C1830" s="13" t="str">
        <f>Raw_Customers!E1827</f>
        <v>Hyderabad</v>
      </c>
      <c r="D1830" s="13" t="str">
        <f>Raw_Customers!F1827</f>
        <v>West Bengal</v>
      </c>
      <c r="E1830" s="13" t="str">
        <f>Raw_Customers!H1827</f>
        <v>Active</v>
      </c>
      <c r="F1830" s="35">
        <f>Raw_Customers!G1827</f>
        <v>44960</v>
      </c>
      <c r="G1830" s="36">
        <f>IF(I1830=0,"",INT(_xlfn.MAXIFS(Raw_Recharges!$D$2:$D$3001,Raw_Recharges!$B$2:$B$3001,A1830)))</f>
        <v>45974</v>
      </c>
      <c r="H1830" s="12">
        <f>IF(I1830=0,"",RFM_Method!$C$5-G1830)</f>
        <v>80</v>
      </c>
      <c r="I1830" s="12">
        <f>COUNTIFS(Raw_Recharges!$B$2:$B$3001,A1830)</f>
        <v>2</v>
      </c>
      <c r="J1830" s="37">
        <f>IF(I1830=0,"",SUMIFS(Raw_Recharges!$E$2:$E$3001,Raw_Recharges!$B$2:$B$3001,A1830))</f>
        <v>1665</v>
      </c>
      <c r="K1830" s="38">
        <f>IF(I1830=0,0,IF(H1830&lt;=RFM_Method!$C$22,5,IF(H1830&lt;=RFM_Method!$C$23,4,IF(H1830&lt;=RFM_Method!$C$24,3,IF(H1830&lt;=RFM_Method!$C$25,2,1)))))</f>
        <v>4</v>
      </c>
      <c r="L1830" s="38">
        <f>IF(I1830=0,0,IF(I1830&gt;=RFM_Method!$E$22,5,IF(I1830&gt;=RFM_Method!$E$23,4,IF(I1830&gt;=RFM_Method!$E$24,3,IF(I1830&gt;=RFM_Method!$E$25,2,1)))))</f>
        <v>2</v>
      </c>
      <c r="M1830" s="38">
        <f>IF(I1830=0,0,IF(J1830&gt;=RFM_Method!$D$25,5,IF(J1830&gt;=RFM_Method!$D$24,4,IF(J1830&gt;=RFM_Method!$D$23,3,IF(J1830&gt;=RFM_Method!$D$22,2,1)))))</f>
        <v>4</v>
      </c>
      <c r="N1830" s="38" t="str">
        <f t="shared" si="84"/>
        <v>424</v>
      </c>
      <c r="O1830" s="38">
        <f t="shared" si="85"/>
        <v>10</v>
      </c>
      <c r="P1830" s="38">
        <f t="shared" si="86"/>
        <v>3</v>
      </c>
      <c r="Q1830" s="12" t="str">
        <f>IF(I1830=0,"Never Recharged",INDEX(RFM_Method!$C$32:$G$36,6-K1830,P1830))</f>
        <v>Potential Loyalist</v>
      </c>
      <c r="R1830" s="39">
        <f>SUMIFS(Raw_DataUsage!$D$2:$D$5001,Raw_DataUsage!$B$2:$B$5001,A1830)/1024</f>
        <v>5.4667089843749999</v>
      </c>
      <c r="S1830" s="40">
        <f>SUMIFS(Raw_Calls!$D$2:$D$5001,Raw_Calls!$B$2:$B$5001,A1830)/60</f>
        <v>95.933333333333337</v>
      </c>
      <c r="T1830" s="38" t="str">
        <f>IF(COUNTIFS(Raw_Subscriptions!$B$2:$B$3001,A1830,Raw_Subscriptions!$F$2:$F$3001,"Active")&gt;0,"Yes","No")</f>
        <v>Yes</v>
      </c>
    </row>
    <row r="1831" spans="1:20" x14ac:dyDescent="0.3">
      <c r="A1831" s="13" t="str">
        <f>Raw_Customers!A1828</f>
        <v>C001827</v>
      </c>
      <c r="B1831" s="13" t="str">
        <f>Raw_Customers!B1828</f>
        <v>Suresh Yadav</v>
      </c>
      <c r="C1831" s="13" t="str">
        <f>Raw_Customers!E1828</f>
        <v>Pune</v>
      </c>
      <c r="D1831" s="13" t="str">
        <f>Raw_Customers!F1828</f>
        <v>Mumbai</v>
      </c>
      <c r="E1831" s="13" t="str">
        <f>Raw_Customers!H1828</f>
        <v>Active</v>
      </c>
      <c r="F1831" s="35">
        <f>Raw_Customers!G1828</f>
        <v>45199</v>
      </c>
      <c r="G1831" s="36">
        <f>IF(I1831=0,"",INT(_xlfn.MAXIFS(Raw_Recharges!$D$2:$D$3001,Raw_Recharges!$B$2:$B$3001,A1831)))</f>
        <v>45798</v>
      </c>
      <c r="H1831" s="12">
        <f>IF(I1831=0,"",RFM_Method!$C$5-G1831)</f>
        <v>256</v>
      </c>
      <c r="I1831" s="12">
        <f>COUNTIFS(Raw_Recharges!$B$2:$B$3001,A1831)</f>
        <v>2</v>
      </c>
      <c r="J1831" s="37">
        <f>IF(I1831=0,"",SUMIFS(Raw_Recharges!$E$2:$E$3001,Raw_Recharges!$B$2:$B$3001,A1831))</f>
        <v>1165</v>
      </c>
      <c r="K1831" s="38">
        <f>IF(I1831=0,0,IF(H1831&lt;=RFM_Method!$C$22,5,IF(H1831&lt;=RFM_Method!$C$23,4,IF(H1831&lt;=RFM_Method!$C$24,3,IF(H1831&lt;=RFM_Method!$C$25,2,1)))))</f>
        <v>1</v>
      </c>
      <c r="L1831" s="38">
        <f>IF(I1831=0,0,IF(I1831&gt;=RFM_Method!$E$22,5,IF(I1831&gt;=RFM_Method!$E$23,4,IF(I1831&gt;=RFM_Method!$E$24,3,IF(I1831&gt;=RFM_Method!$E$25,2,1)))))</f>
        <v>2</v>
      </c>
      <c r="M1831" s="38">
        <f>IF(I1831=0,0,IF(J1831&gt;=RFM_Method!$D$25,5,IF(J1831&gt;=RFM_Method!$D$24,4,IF(J1831&gt;=RFM_Method!$D$23,3,IF(J1831&gt;=RFM_Method!$D$22,2,1)))))</f>
        <v>4</v>
      </c>
      <c r="N1831" s="38" t="str">
        <f t="shared" si="84"/>
        <v>124</v>
      </c>
      <c r="O1831" s="38">
        <f t="shared" si="85"/>
        <v>7</v>
      </c>
      <c r="P1831" s="38">
        <f t="shared" si="86"/>
        <v>3</v>
      </c>
      <c r="Q1831" s="12" t="str">
        <f>IF(I1831=0,"Never Recharged",INDEX(RFM_Method!$C$32:$G$36,6-K1831,P1831))</f>
        <v>At Risk</v>
      </c>
      <c r="R1831" s="39">
        <f>SUMIFS(Raw_DataUsage!$D$2:$D$5001,Raw_DataUsage!$B$2:$B$5001,A1831)/1024</f>
        <v>0.94925781249999996</v>
      </c>
      <c r="S1831" s="40">
        <f>SUMIFS(Raw_Calls!$D$2:$D$5001,Raw_Calls!$B$2:$B$5001,A1831)/60</f>
        <v>0</v>
      </c>
      <c r="T1831" s="38" t="str">
        <f>IF(COUNTIFS(Raw_Subscriptions!$B$2:$B$3001,A1831,Raw_Subscriptions!$F$2:$F$3001,"Active")&gt;0,"Yes","No")</f>
        <v>Yes</v>
      </c>
    </row>
    <row r="1832" spans="1:20" x14ac:dyDescent="0.3">
      <c r="A1832" s="13" t="str">
        <f>Raw_Customers!A1829</f>
        <v>C001828</v>
      </c>
      <c r="B1832" s="13" t="str">
        <f>Raw_Customers!B1829</f>
        <v>Pooja Khan</v>
      </c>
      <c r="C1832" s="13" t="str">
        <f>Raw_Customers!E1829</f>
        <v>Chennai</v>
      </c>
      <c r="D1832" s="13" t="str">
        <f>Raw_Customers!F1829</f>
        <v>West Bengal</v>
      </c>
      <c r="E1832" s="13" t="str">
        <f>Raw_Customers!H1829</f>
        <v>Active</v>
      </c>
      <c r="F1832" s="35">
        <f>Raw_Customers!G1829</f>
        <v>45906</v>
      </c>
      <c r="G1832" s="36">
        <f>IF(I1832=0,"",INT(_xlfn.MAXIFS(Raw_Recharges!$D$2:$D$3001,Raw_Recharges!$B$2:$B$3001,A1832)))</f>
        <v>46050</v>
      </c>
      <c r="H1832" s="12">
        <f>IF(I1832=0,"",RFM_Method!$C$5-G1832)</f>
        <v>4</v>
      </c>
      <c r="I1832" s="12">
        <f>COUNTIFS(Raw_Recharges!$B$2:$B$3001,A1832)</f>
        <v>2</v>
      </c>
      <c r="J1832" s="37">
        <f>IF(I1832=0,"",SUMIFS(Raw_Recharges!$E$2:$E$3001,Raw_Recharges!$B$2:$B$3001,A1832))</f>
        <v>3147</v>
      </c>
      <c r="K1832" s="38">
        <f>IF(I1832=0,0,IF(H1832&lt;=RFM_Method!$C$22,5,IF(H1832&lt;=RFM_Method!$C$23,4,IF(H1832&lt;=RFM_Method!$C$24,3,IF(H1832&lt;=RFM_Method!$C$25,2,1)))))</f>
        <v>5</v>
      </c>
      <c r="L1832" s="38">
        <f>IF(I1832=0,0,IF(I1832&gt;=RFM_Method!$E$22,5,IF(I1832&gt;=RFM_Method!$E$23,4,IF(I1832&gt;=RFM_Method!$E$24,3,IF(I1832&gt;=RFM_Method!$E$25,2,1)))))</f>
        <v>2</v>
      </c>
      <c r="M1832" s="38">
        <f>IF(I1832=0,0,IF(J1832&gt;=RFM_Method!$D$25,5,IF(J1832&gt;=RFM_Method!$D$24,4,IF(J1832&gt;=RFM_Method!$D$23,3,IF(J1832&gt;=RFM_Method!$D$22,2,1)))))</f>
        <v>5</v>
      </c>
      <c r="N1832" s="38" t="str">
        <f t="shared" si="84"/>
        <v>525</v>
      </c>
      <c r="O1832" s="38">
        <f t="shared" si="85"/>
        <v>12</v>
      </c>
      <c r="P1832" s="38">
        <f t="shared" si="86"/>
        <v>4</v>
      </c>
      <c r="Q1832" s="12" t="str">
        <f>IF(I1832=0,"Never Recharged",INDEX(RFM_Method!$C$32:$G$36,6-K1832,P1832))</f>
        <v>Loyal Customers</v>
      </c>
      <c r="R1832" s="39">
        <f>SUMIFS(Raw_DataUsage!$D$2:$D$5001,Raw_DataUsage!$B$2:$B$5001,A1832)/1024</f>
        <v>3.7304687500000003E-2</v>
      </c>
      <c r="S1832" s="40">
        <f>SUMIFS(Raw_Calls!$D$2:$D$5001,Raw_Calls!$B$2:$B$5001,A1832)/60</f>
        <v>188.21666666666667</v>
      </c>
      <c r="T1832" s="38" t="str">
        <f>IF(COUNTIFS(Raw_Subscriptions!$B$2:$B$3001,A1832,Raw_Subscriptions!$F$2:$F$3001,"Active")&gt;0,"Yes","No")</f>
        <v>Yes</v>
      </c>
    </row>
    <row r="1833" spans="1:20" x14ac:dyDescent="0.3">
      <c r="A1833" s="13" t="str">
        <f>Raw_Customers!A1830</f>
        <v>C001829</v>
      </c>
      <c r="B1833" s="13" t="str">
        <f>Raw_Customers!B1830</f>
        <v>Neha Patel</v>
      </c>
      <c r="C1833" s="13" t="str">
        <f>Raw_Customers!E1830</f>
        <v>Chennai</v>
      </c>
      <c r="D1833" s="13" t="str">
        <f>Raw_Customers!F1830</f>
        <v>UP West</v>
      </c>
      <c r="E1833" s="13" t="str">
        <f>Raw_Customers!H1830</f>
        <v>Active</v>
      </c>
      <c r="F1833" s="35">
        <f>Raw_Customers!G1830</f>
        <v>45915</v>
      </c>
      <c r="G1833" s="36">
        <f>IF(I1833=0,"",INT(_xlfn.MAXIFS(Raw_Recharges!$D$2:$D$3001,Raw_Recharges!$B$2:$B$3001,A1833)))</f>
        <v>46024</v>
      </c>
      <c r="H1833" s="12">
        <f>IF(I1833=0,"",RFM_Method!$C$5-G1833)</f>
        <v>30</v>
      </c>
      <c r="I1833" s="12">
        <f>COUNTIFS(Raw_Recharges!$B$2:$B$3001,A1833)</f>
        <v>1</v>
      </c>
      <c r="J1833" s="37">
        <f>IF(I1833=0,"",SUMIFS(Raw_Recharges!$E$2:$E$3001,Raw_Recharges!$B$2:$B$3001,A1833))</f>
        <v>499</v>
      </c>
      <c r="K1833" s="38">
        <f>IF(I1833=0,0,IF(H1833&lt;=RFM_Method!$C$22,5,IF(H1833&lt;=RFM_Method!$C$23,4,IF(H1833&lt;=RFM_Method!$C$24,3,IF(H1833&lt;=RFM_Method!$C$25,2,1)))))</f>
        <v>5</v>
      </c>
      <c r="L1833" s="38">
        <f>IF(I1833=0,0,IF(I1833&gt;=RFM_Method!$E$22,5,IF(I1833&gt;=RFM_Method!$E$23,4,IF(I1833&gt;=RFM_Method!$E$24,3,IF(I1833&gt;=RFM_Method!$E$25,2,1)))))</f>
        <v>1</v>
      </c>
      <c r="M1833" s="38">
        <f>IF(I1833=0,0,IF(J1833&gt;=RFM_Method!$D$25,5,IF(J1833&gt;=RFM_Method!$D$24,4,IF(J1833&gt;=RFM_Method!$D$23,3,IF(J1833&gt;=RFM_Method!$D$22,2,1)))))</f>
        <v>2</v>
      </c>
      <c r="N1833" s="38" t="str">
        <f t="shared" si="84"/>
        <v>512</v>
      </c>
      <c r="O1833" s="38">
        <f t="shared" si="85"/>
        <v>8</v>
      </c>
      <c r="P1833" s="38">
        <f t="shared" si="86"/>
        <v>2</v>
      </c>
      <c r="Q1833" s="12" t="str">
        <f>IF(I1833=0,"Never Recharged",INDEX(RFM_Method!$C$32:$G$36,6-K1833,P1833))</f>
        <v>Promising</v>
      </c>
      <c r="R1833" s="39">
        <f>SUMIFS(Raw_DataUsage!$D$2:$D$5001,Raw_DataUsage!$B$2:$B$5001,A1833)/1024</f>
        <v>0</v>
      </c>
      <c r="S1833" s="40">
        <f>SUMIFS(Raw_Calls!$D$2:$D$5001,Raw_Calls!$B$2:$B$5001,A1833)/60</f>
        <v>84.333333333333329</v>
      </c>
      <c r="T1833" s="38" t="str">
        <f>IF(COUNTIFS(Raw_Subscriptions!$B$2:$B$3001,A1833,Raw_Subscriptions!$F$2:$F$3001,"Active")&gt;0,"Yes","No")</f>
        <v>Yes</v>
      </c>
    </row>
    <row r="1834" spans="1:20" x14ac:dyDescent="0.3">
      <c r="A1834" s="13" t="str">
        <f>Raw_Customers!A1831</f>
        <v>C001830</v>
      </c>
      <c r="B1834" s="13" t="str">
        <f>Raw_Customers!B1831</f>
        <v>Suresh Jha</v>
      </c>
      <c r="C1834" s="13" t="str">
        <f>Raw_Customers!E1831</f>
        <v>Delhi</v>
      </c>
      <c r="D1834" s="13" t="str">
        <f>Raw_Customers!F1831</f>
        <v>Maharashtra</v>
      </c>
      <c r="E1834" s="13" t="str">
        <f>Raw_Customers!H1831</f>
        <v>Active</v>
      </c>
      <c r="F1834" s="35">
        <f>Raw_Customers!G1831</f>
        <v>45296</v>
      </c>
      <c r="G1834" s="36">
        <f>IF(I1834=0,"",INT(_xlfn.MAXIFS(Raw_Recharges!$D$2:$D$3001,Raw_Recharges!$B$2:$B$3001,A1834)))</f>
        <v>46037</v>
      </c>
      <c r="H1834" s="12">
        <f>IF(I1834=0,"",RFM_Method!$C$5-G1834)</f>
        <v>17</v>
      </c>
      <c r="I1834" s="12">
        <f>COUNTIFS(Raw_Recharges!$B$2:$B$3001,A1834)</f>
        <v>1</v>
      </c>
      <c r="J1834" s="37">
        <f>IF(I1834=0,"",SUMIFS(Raw_Recharges!$E$2:$E$3001,Raw_Recharges!$B$2:$B$3001,A1834))</f>
        <v>99</v>
      </c>
      <c r="K1834" s="38">
        <f>IF(I1834=0,0,IF(H1834&lt;=RFM_Method!$C$22,5,IF(H1834&lt;=RFM_Method!$C$23,4,IF(H1834&lt;=RFM_Method!$C$24,3,IF(H1834&lt;=RFM_Method!$C$25,2,1)))))</f>
        <v>5</v>
      </c>
      <c r="L1834" s="38">
        <f>IF(I1834=0,0,IF(I1834&gt;=RFM_Method!$E$22,5,IF(I1834&gt;=RFM_Method!$E$23,4,IF(I1834&gt;=RFM_Method!$E$24,3,IF(I1834&gt;=RFM_Method!$E$25,2,1)))))</f>
        <v>1</v>
      </c>
      <c r="M1834" s="38">
        <f>IF(I1834=0,0,IF(J1834&gt;=RFM_Method!$D$25,5,IF(J1834&gt;=RFM_Method!$D$24,4,IF(J1834&gt;=RFM_Method!$D$23,3,IF(J1834&gt;=RFM_Method!$D$22,2,1)))))</f>
        <v>1</v>
      </c>
      <c r="N1834" s="38" t="str">
        <f t="shared" si="84"/>
        <v>511</v>
      </c>
      <c r="O1834" s="38">
        <f t="shared" si="85"/>
        <v>7</v>
      </c>
      <c r="P1834" s="38">
        <f t="shared" si="86"/>
        <v>1</v>
      </c>
      <c r="Q1834" s="12" t="str">
        <f>IF(I1834=0,"Never Recharged",INDEX(RFM_Method!$C$32:$G$36,6-K1834,P1834))</f>
        <v>New Customers</v>
      </c>
      <c r="R1834" s="39">
        <f>SUMIFS(Raw_DataUsage!$D$2:$D$5001,Raw_DataUsage!$B$2:$B$5001,A1834)/1024</f>
        <v>0.66225585937499998</v>
      </c>
      <c r="S1834" s="40">
        <f>SUMIFS(Raw_Calls!$D$2:$D$5001,Raw_Calls!$B$2:$B$5001,A1834)/60</f>
        <v>0</v>
      </c>
      <c r="T1834" s="38" t="str">
        <f>IF(COUNTIFS(Raw_Subscriptions!$B$2:$B$3001,A1834,Raw_Subscriptions!$F$2:$F$3001,"Active")&gt;0,"Yes","No")</f>
        <v>Yes</v>
      </c>
    </row>
    <row r="1835" spans="1:20" x14ac:dyDescent="0.3">
      <c r="A1835" s="13" t="str">
        <f>Raw_Customers!A1832</f>
        <v>C001831</v>
      </c>
      <c r="B1835" s="13" t="str">
        <f>Raw_Customers!B1832</f>
        <v>Amit Khan</v>
      </c>
      <c r="C1835" s="13" t="str">
        <f>Raw_Customers!E1832</f>
        <v>Delhi</v>
      </c>
      <c r="D1835" s="13" t="str">
        <f>Raw_Customers!F1832</f>
        <v>West Bengal</v>
      </c>
      <c r="E1835" s="13" t="str">
        <f>Raw_Customers!H1832</f>
        <v>Inactive</v>
      </c>
      <c r="F1835" s="35">
        <f>Raw_Customers!G1832</f>
        <v>44296</v>
      </c>
      <c r="G1835" s="36">
        <f>IF(I1835=0,"",INT(_xlfn.MAXIFS(Raw_Recharges!$D$2:$D$3001,Raw_Recharges!$B$2:$B$3001,A1835)))</f>
        <v>45967</v>
      </c>
      <c r="H1835" s="12">
        <f>IF(I1835=0,"",RFM_Method!$C$5-G1835)</f>
        <v>87</v>
      </c>
      <c r="I1835" s="12">
        <f>COUNTIFS(Raw_Recharges!$B$2:$B$3001,A1835)</f>
        <v>3</v>
      </c>
      <c r="J1835" s="37">
        <f>IF(I1835=0,"",SUMIFS(Raw_Recharges!$E$2:$E$3001,Raw_Recharges!$B$2:$B$3001,A1835))</f>
        <v>677</v>
      </c>
      <c r="K1835" s="38">
        <f>IF(I1835=0,0,IF(H1835&lt;=RFM_Method!$C$22,5,IF(H1835&lt;=RFM_Method!$C$23,4,IF(H1835&lt;=RFM_Method!$C$24,3,IF(H1835&lt;=RFM_Method!$C$25,2,1)))))</f>
        <v>3</v>
      </c>
      <c r="L1835" s="38">
        <f>IF(I1835=0,0,IF(I1835&gt;=RFM_Method!$E$22,5,IF(I1835&gt;=RFM_Method!$E$23,4,IF(I1835&gt;=RFM_Method!$E$24,3,IF(I1835&gt;=RFM_Method!$E$25,2,1)))))</f>
        <v>3</v>
      </c>
      <c r="M1835" s="38">
        <f>IF(I1835=0,0,IF(J1835&gt;=RFM_Method!$D$25,5,IF(J1835&gt;=RFM_Method!$D$24,4,IF(J1835&gt;=RFM_Method!$D$23,3,IF(J1835&gt;=RFM_Method!$D$22,2,1)))))</f>
        <v>3</v>
      </c>
      <c r="N1835" s="38" t="str">
        <f t="shared" si="84"/>
        <v>333</v>
      </c>
      <c r="O1835" s="38">
        <f t="shared" si="85"/>
        <v>9</v>
      </c>
      <c r="P1835" s="38">
        <f t="shared" si="86"/>
        <v>3</v>
      </c>
      <c r="Q1835" s="12" t="str">
        <f>IF(I1835=0,"Never Recharged",INDEX(RFM_Method!$C$32:$G$36,6-K1835,P1835))</f>
        <v>Need Attention</v>
      </c>
      <c r="R1835" s="39">
        <f>SUMIFS(Raw_DataUsage!$D$2:$D$5001,Raw_DataUsage!$B$2:$B$5001,A1835)/1024</f>
        <v>4.0146289062499996</v>
      </c>
      <c r="S1835" s="40">
        <f>SUMIFS(Raw_Calls!$D$2:$D$5001,Raw_Calls!$B$2:$B$5001,A1835)/60</f>
        <v>79.316666666666663</v>
      </c>
      <c r="T1835" s="38" t="str">
        <f>IF(COUNTIFS(Raw_Subscriptions!$B$2:$B$3001,A1835,Raw_Subscriptions!$F$2:$F$3001,"Active")&gt;0,"Yes","No")</f>
        <v>Yes</v>
      </c>
    </row>
    <row r="1836" spans="1:20" x14ac:dyDescent="0.3">
      <c r="A1836" s="13" t="str">
        <f>Raw_Customers!A1833</f>
        <v>C001832</v>
      </c>
      <c r="B1836" s="13" t="str">
        <f>Raw_Customers!B1833</f>
        <v>Neha Gupta</v>
      </c>
      <c r="C1836" s="13" t="str">
        <f>Raw_Customers!E1833</f>
        <v>Pune</v>
      </c>
      <c r="D1836" s="13" t="str">
        <f>Raw_Customers!F1833</f>
        <v>West Bengal</v>
      </c>
      <c r="E1836" s="13" t="str">
        <f>Raw_Customers!H1833</f>
        <v>Inactive</v>
      </c>
      <c r="F1836" s="35">
        <f>Raw_Customers!G1833</f>
        <v>45833</v>
      </c>
      <c r="G1836" s="36">
        <f>IF(I1836=0,"",INT(_xlfn.MAXIFS(Raw_Recharges!$D$2:$D$3001,Raw_Recharges!$B$2:$B$3001,A1836)))</f>
        <v>45864</v>
      </c>
      <c r="H1836" s="12">
        <f>IF(I1836=0,"",RFM_Method!$C$5-G1836)</f>
        <v>190</v>
      </c>
      <c r="I1836" s="12">
        <f>COUNTIFS(Raw_Recharges!$B$2:$B$3001,A1836)</f>
        <v>1</v>
      </c>
      <c r="J1836" s="37">
        <f>IF(I1836=0,"",SUMIFS(Raw_Recharges!$E$2:$E$3001,Raw_Recharges!$B$2:$B$3001,A1836))</f>
        <v>2999</v>
      </c>
      <c r="K1836" s="38">
        <f>IF(I1836=0,0,IF(H1836&lt;=RFM_Method!$C$22,5,IF(H1836&lt;=RFM_Method!$C$23,4,IF(H1836&lt;=RFM_Method!$C$24,3,IF(H1836&lt;=RFM_Method!$C$25,2,1)))))</f>
        <v>2</v>
      </c>
      <c r="L1836" s="38">
        <f>IF(I1836=0,0,IF(I1836&gt;=RFM_Method!$E$22,5,IF(I1836&gt;=RFM_Method!$E$23,4,IF(I1836&gt;=RFM_Method!$E$24,3,IF(I1836&gt;=RFM_Method!$E$25,2,1)))))</f>
        <v>1</v>
      </c>
      <c r="M1836" s="38">
        <f>IF(I1836=0,0,IF(J1836&gt;=RFM_Method!$D$25,5,IF(J1836&gt;=RFM_Method!$D$24,4,IF(J1836&gt;=RFM_Method!$D$23,3,IF(J1836&gt;=RFM_Method!$D$22,2,1)))))</f>
        <v>5</v>
      </c>
      <c r="N1836" s="38" t="str">
        <f t="shared" si="84"/>
        <v>215</v>
      </c>
      <c r="O1836" s="38">
        <f t="shared" si="85"/>
        <v>8</v>
      </c>
      <c r="P1836" s="38">
        <f t="shared" si="86"/>
        <v>3</v>
      </c>
      <c r="Q1836" s="12" t="str">
        <f>IF(I1836=0,"Never Recharged",INDEX(RFM_Method!$C$32:$G$36,6-K1836,P1836))</f>
        <v>At Risk</v>
      </c>
      <c r="R1836" s="39">
        <f>SUMIFS(Raw_DataUsage!$D$2:$D$5001,Raw_DataUsage!$B$2:$B$5001,A1836)/1024</f>
        <v>2.9564453125000001</v>
      </c>
      <c r="S1836" s="40">
        <f>SUMIFS(Raw_Calls!$D$2:$D$5001,Raw_Calls!$B$2:$B$5001,A1836)/60</f>
        <v>121.91666666666667</v>
      </c>
      <c r="T1836" s="38" t="str">
        <f>IF(COUNTIFS(Raw_Subscriptions!$B$2:$B$3001,A1836,Raw_Subscriptions!$F$2:$F$3001,"Active")&gt;0,"Yes","No")</f>
        <v>No</v>
      </c>
    </row>
    <row r="1837" spans="1:20" x14ac:dyDescent="0.3">
      <c r="A1837" s="13" t="str">
        <f>Raw_Customers!A1834</f>
        <v>C001833</v>
      </c>
      <c r="B1837" s="13" t="str">
        <f>Raw_Customers!B1834</f>
        <v>Suresh Yadav</v>
      </c>
      <c r="C1837" s="13" t="str">
        <f>Raw_Customers!E1834</f>
        <v>Delhi</v>
      </c>
      <c r="D1837" s="13" t="str">
        <f>Raw_Customers!F1834</f>
        <v>Mumbai</v>
      </c>
      <c r="E1837" s="13" t="str">
        <f>Raw_Customers!H1834</f>
        <v>Active</v>
      </c>
      <c r="F1837" s="35">
        <f>Raw_Customers!G1834</f>
        <v>45185</v>
      </c>
      <c r="G1837" s="36">
        <f>IF(I1837=0,"",INT(_xlfn.MAXIFS(Raw_Recharges!$D$2:$D$3001,Raw_Recharges!$B$2:$B$3001,A1837)))</f>
        <v>45934</v>
      </c>
      <c r="H1837" s="12">
        <f>IF(I1837=0,"",RFM_Method!$C$5-G1837)</f>
        <v>120</v>
      </c>
      <c r="I1837" s="12">
        <f>COUNTIFS(Raw_Recharges!$B$2:$B$3001,A1837)</f>
        <v>3</v>
      </c>
      <c r="J1837" s="37">
        <f>IF(I1837=0,"",SUMIFS(Raw_Recharges!$E$2:$E$3001,Raw_Recharges!$B$2:$B$3001,A1837))</f>
        <v>3446</v>
      </c>
      <c r="K1837" s="38">
        <f>IF(I1837=0,0,IF(H1837&lt;=RFM_Method!$C$22,5,IF(H1837&lt;=RFM_Method!$C$23,4,IF(H1837&lt;=RFM_Method!$C$24,3,IF(H1837&lt;=RFM_Method!$C$25,2,1)))))</f>
        <v>3</v>
      </c>
      <c r="L1837" s="38">
        <f>IF(I1837=0,0,IF(I1837&gt;=RFM_Method!$E$22,5,IF(I1837&gt;=RFM_Method!$E$23,4,IF(I1837&gt;=RFM_Method!$E$24,3,IF(I1837&gt;=RFM_Method!$E$25,2,1)))))</f>
        <v>3</v>
      </c>
      <c r="M1837" s="38">
        <f>IF(I1837=0,0,IF(J1837&gt;=RFM_Method!$D$25,5,IF(J1837&gt;=RFM_Method!$D$24,4,IF(J1837&gt;=RFM_Method!$D$23,3,IF(J1837&gt;=RFM_Method!$D$22,2,1)))))</f>
        <v>5</v>
      </c>
      <c r="N1837" s="38" t="str">
        <f t="shared" si="84"/>
        <v>335</v>
      </c>
      <c r="O1837" s="38">
        <f t="shared" si="85"/>
        <v>11</v>
      </c>
      <c r="P1837" s="38">
        <f t="shared" si="86"/>
        <v>4</v>
      </c>
      <c r="Q1837" s="12" t="str">
        <f>IF(I1837=0,"Never Recharged",INDEX(RFM_Method!$C$32:$G$36,6-K1837,P1837))</f>
        <v>Loyal Customers</v>
      </c>
      <c r="R1837" s="39">
        <f>SUMIFS(Raw_DataUsage!$D$2:$D$5001,Raw_DataUsage!$B$2:$B$5001,A1837)/1024</f>
        <v>0</v>
      </c>
      <c r="S1837" s="40">
        <f>SUMIFS(Raw_Calls!$D$2:$D$5001,Raw_Calls!$B$2:$B$5001,A1837)/60</f>
        <v>76.466666666666669</v>
      </c>
      <c r="T1837" s="38" t="str">
        <f>IF(COUNTIFS(Raw_Subscriptions!$B$2:$B$3001,A1837,Raw_Subscriptions!$F$2:$F$3001,"Active")&gt;0,"Yes","No")</f>
        <v>Yes</v>
      </c>
    </row>
    <row r="1838" spans="1:20" x14ac:dyDescent="0.3">
      <c r="A1838" s="13" t="str">
        <f>Raw_Customers!A1835</f>
        <v>C001834</v>
      </c>
      <c r="B1838" s="13" t="str">
        <f>Raw_Customers!B1835</f>
        <v>Anita Sharma</v>
      </c>
      <c r="C1838" s="13" t="str">
        <f>Raw_Customers!E1835</f>
        <v>Mumbai</v>
      </c>
      <c r="D1838" s="13" t="str">
        <f>Raw_Customers!F1835</f>
        <v>Karnataka</v>
      </c>
      <c r="E1838" s="13" t="str">
        <f>Raw_Customers!H1835</f>
        <v>Active</v>
      </c>
      <c r="F1838" s="35">
        <f>Raw_Customers!G1835</f>
        <v>44367</v>
      </c>
      <c r="G1838" s="36">
        <f>IF(I1838=0,"",INT(_xlfn.MAXIFS(Raw_Recharges!$D$2:$D$3001,Raw_Recharges!$B$2:$B$3001,A1838)))</f>
        <v>45972</v>
      </c>
      <c r="H1838" s="12">
        <f>IF(I1838=0,"",RFM_Method!$C$5-G1838)</f>
        <v>82</v>
      </c>
      <c r="I1838" s="12">
        <f>COUNTIFS(Raw_Recharges!$B$2:$B$3001,A1838)</f>
        <v>2</v>
      </c>
      <c r="J1838" s="37">
        <f>IF(I1838=0,"",SUMIFS(Raw_Recharges!$E$2:$E$3001,Raw_Recharges!$B$2:$B$3001,A1838))</f>
        <v>1348</v>
      </c>
      <c r="K1838" s="38">
        <f>IF(I1838=0,0,IF(H1838&lt;=RFM_Method!$C$22,5,IF(H1838&lt;=RFM_Method!$C$23,4,IF(H1838&lt;=RFM_Method!$C$24,3,IF(H1838&lt;=RFM_Method!$C$25,2,1)))))</f>
        <v>4</v>
      </c>
      <c r="L1838" s="38">
        <f>IF(I1838=0,0,IF(I1838&gt;=RFM_Method!$E$22,5,IF(I1838&gt;=RFM_Method!$E$23,4,IF(I1838&gt;=RFM_Method!$E$24,3,IF(I1838&gt;=RFM_Method!$E$25,2,1)))))</f>
        <v>2</v>
      </c>
      <c r="M1838" s="38">
        <f>IF(I1838=0,0,IF(J1838&gt;=RFM_Method!$D$25,5,IF(J1838&gt;=RFM_Method!$D$24,4,IF(J1838&gt;=RFM_Method!$D$23,3,IF(J1838&gt;=RFM_Method!$D$22,2,1)))))</f>
        <v>4</v>
      </c>
      <c r="N1838" s="38" t="str">
        <f t="shared" si="84"/>
        <v>424</v>
      </c>
      <c r="O1838" s="38">
        <f t="shared" si="85"/>
        <v>10</v>
      </c>
      <c r="P1838" s="38">
        <f t="shared" si="86"/>
        <v>3</v>
      </c>
      <c r="Q1838" s="12" t="str">
        <f>IF(I1838=0,"Never Recharged",INDEX(RFM_Method!$C$32:$G$36,6-K1838,P1838))</f>
        <v>Potential Loyalist</v>
      </c>
      <c r="R1838" s="39">
        <f>SUMIFS(Raw_DataUsage!$D$2:$D$5001,Raw_DataUsage!$B$2:$B$5001,A1838)/1024</f>
        <v>7.3620898437499998</v>
      </c>
      <c r="S1838" s="40">
        <f>SUMIFS(Raw_Calls!$D$2:$D$5001,Raw_Calls!$B$2:$B$5001,A1838)/60</f>
        <v>128.4</v>
      </c>
      <c r="T1838" s="38" t="str">
        <f>IF(COUNTIFS(Raw_Subscriptions!$B$2:$B$3001,A1838,Raw_Subscriptions!$F$2:$F$3001,"Active")&gt;0,"Yes","No")</f>
        <v>Yes</v>
      </c>
    </row>
    <row r="1839" spans="1:20" x14ac:dyDescent="0.3">
      <c r="A1839" s="13" t="str">
        <f>Raw_Customers!A1836</f>
        <v>C001835</v>
      </c>
      <c r="B1839" s="13" t="str">
        <f>Raw_Customers!B1836</f>
        <v>Neha Singh</v>
      </c>
      <c r="C1839" s="13" t="str">
        <f>Raw_Customers!E1836</f>
        <v>Bangalore</v>
      </c>
      <c r="D1839" s="13" t="str">
        <f>Raw_Customers!F1836</f>
        <v>UP East</v>
      </c>
      <c r="E1839" s="13" t="str">
        <f>Raw_Customers!H1836</f>
        <v>Active</v>
      </c>
      <c r="F1839" s="35">
        <f>Raw_Customers!G1836</f>
        <v>44440</v>
      </c>
      <c r="G1839" s="36">
        <f>IF(I1839=0,"",INT(_xlfn.MAXIFS(Raw_Recharges!$D$2:$D$3001,Raw_Recharges!$B$2:$B$3001,A1839)))</f>
        <v>46013</v>
      </c>
      <c r="H1839" s="12">
        <f>IF(I1839=0,"",RFM_Method!$C$5-G1839)</f>
        <v>41</v>
      </c>
      <c r="I1839" s="12">
        <f>COUNTIFS(Raw_Recharges!$B$2:$B$3001,A1839)</f>
        <v>2</v>
      </c>
      <c r="J1839" s="37">
        <f>IF(I1839=0,"",SUMIFS(Raw_Recharges!$E$2:$E$3001,Raw_Recharges!$B$2:$B$3001,A1839))</f>
        <v>778</v>
      </c>
      <c r="K1839" s="38">
        <f>IF(I1839=0,0,IF(H1839&lt;=RFM_Method!$C$22,5,IF(H1839&lt;=RFM_Method!$C$23,4,IF(H1839&lt;=RFM_Method!$C$24,3,IF(H1839&lt;=RFM_Method!$C$25,2,1)))))</f>
        <v>4</v>
      </c>
      <c r="L1839" s="38">
        <f>IF(I1839=0,0,IF(I1839&gt;=RFM_Method!$E$22,5,IF(I1839&gt;=RFM_Method!$E$23,4,IF(I1839&gt;=RFM_Method!$E$24,3,IF(I1839&gt;=RFM_Method!$E$25,2,1)))))</f>
        <v>2</v>
      </c>
      <c r="M1839" s="38">
        <f>IF(I1839=0,0,IF(J1839&gt;=RFM_Method!$D$25,5,IF(J1839&gt;=RFM_Method!$D$24,4,IF(J1839&gt;=RFM_Method!$D$23,3,IF(J1839&gt;=RFM_Method!$D$22,2,1)))))</f>
        <v>3</v>
      </c>
      <c r="N1839" s="38" t="str">
        <f t="shared" si="84"/>
        <v>423</v>
      </c>
      <c r="O1839" s="38">
        <f t="shared" si="85"/>
        <v>9</v>
      </c>
      <c r="P1839" s="38">
        <f t="shared" si="86"/>
        <v>3</v>
      </c>
      <c r="Q1839" s="12" t="str">
        <f>IF(I1839=0,"Never Recharged",INDEX(RFM_Method!$C$32:$G$36,6-K1839,P1839))</f>
        <v>Potential Loyalist</v>
      </c>
      <c r="R1839" s="39">
        <f>SUMIFS(Raw_DataUsage!$D$2:$D$5001,Raw_DataUsage!$B$2:$B$5001,A1839)/1024</f>
        <v>1.9202246093749999</v>
      </c>
      <c r="S1839" s="40">
        <f>SUMIFS(Raw_Calls!$D$2:$D$5001,Raw_Calls!$B$2:$B$5001,A1839)/60</f>
        <v>32.6</v>
      </c>
      <c r="T1839" s="38" t="str">
        <f>IF(COUNTIFS(Raw_Subscriptions!$B$2:$B$3001,A1839,Raw_Subscriptions!$F$2:$F$3001,"Active")&gt;0,"Yes","No")</f>
        <v>Yes</v>
      </c>
    </row>
    <row r="1840" spans="1:20" x14ac:dyDescent="0.3">
      <c r="A1840" s="13" t="str">
        <f>Raw_Customers!A1837</f>
        <v>C001836</v>
      </c>
      <c r="B1840" s="13" t="str">
        <f>Raw_Customers!B1837</f>
        <v>Simran Patel</v>
      </c>
      <c r="C1840" s="13" t="str">
        <f>Raw_Customers!E1837</f>
        <v>Chennai</v>
      </c>
      <c r="D1840" s="13" t="str">
        <f>Raw_Customers!F1837</f>
        <v>Gujarat</v>
      </c>
      <c r="E1840" s="13" t="str">
        <f>Raw_Customers!H1837</f>
        <v>Inactive</v>
      </c>
      <c r="F1840" s="35">
        <f>Raw_Customers!G1837</f>
        <v>45211</v>
      </c>
      <c r="G1840" s="36">
        <f>IF(I1840=0,"",INT(_xlfn.MAXIFS(Raw_Recharges!$D$2:$D$3001,Raw_Recharges!$B$2:$B$3001,A1840)))</f>
        <v>45843</v>
      </c>
      <c r="H1840" s="12">
        <f>IF(I1840=0,"",RFM_Method!$C$5-G1840)</f>
        <v>211</v>
      </c>
      <c r="I1840" s="12">
        <f>COUNTIFS(Raw_Recharges!$B$2:$B$3001,A1840)</f>
        <v>1</v>
      </c>
      <c r="J1840" s="37">
        <f>IF(I1840=0,"",SUMIFS(Raw_Recharges!$E$2:$E$3001,Raw_Recharges!$B$2:$B$3001,A1840))</f>
        <v>499</v>
      </c>
      <c r="K1840" s="38">
        <f>IF(I1840=0,0,IF(H1840&lt;=RFM_Method!$C$22,5,IF(H1840&lt;=RFM_Method!$C$23,4,IF(H1840&lt;=RFM_Method!$C$24,3,IF(H1840&lt;=RFM_Method!$C$25,2,1)))))</f>
        <v>2</v>
      </c>
      <c r="L1840" s="38">
        <f>IF(I1840=0,0,IF(I1840&gt;=RFM_Method!$E$22,5,IF(I1840&gt;=RFM_Method!$E$23,4,IF(I1840&gt;=RFM_Method!$E$24,3,IF(I1840&gt;=RFM_Method!$E$25,2,1)))))</f>
        <v>1</v>
      </c>
      <c r="M1840" s="38">
        <f>IF(I1840=0,0,IF(J1840&gt;=RFM_Method!$D$25,5,IF(J1840&gt;=RFM_Method!$D$24,4,IF(J1840&gt;=RFM_Method!$D$23,3,IF(J1840&gt;=RFM_Method!$D$22,2,1)))))</f>
        <v>2</v>
      </c>
      <c r="N1840" s="38" t="str">
        <f t="shared" si="84"/>
        <v>212</v>
      </c>
      <c r="O1840" s="38">
        <f t="shared" si="85"/>
        <v>5</v>
      </c>
      <c r="P1840" s="38">
        <f t="shared" si="86"/>
        <v>2</v>
      </c>
      <c r="Q1840" s="12" t="str">
        <f>IF(I1840=0,"Never Recharged",INDEX(RFM_Method!$C$32:$G$36,6-K1840,P1840))</f>
        <v>About to Sleep</v>
      </c>
      <c r="R1840" s="39">
        <f>SUMIFS(Raw_DataUsage!$D$2:$D$5001,Raw_DataUsage!$B$2:$B$5001,A1840)/1024</f>
        <v>0.88410156250000005</v>
      </c>
      <c r="S1840" s="40">
        <f>SUMIFS(Raw_Calls!$D$2:$D$5001,Raw_Calls!$B$2:$B$5001,A1840)/60</f>
        <v>144.6</v>
      </c>
      <c r="T1840" s="38" t="str">
        <f>IF(COUNTIFS(Raw_Subscriptions!$B$2:$B$3001,A1840,Raw_Subscriptions!$F$2:$F$3001,"Active")&gt;0,"Yes","No")</f>
        <v>No</v>
      </c>
    </row>
    <row r="1841" spans="1:20" x14ac:dyDescent="0.3">
      <c r="A1841" s="13" t="str">
        <f>Raw_Customers!A1838</f>
        <v>C001837</v>
      </c>
      <c r="B1841" s="13" t="str">
        <f>Raw_Customers!B1838</f>
        <v>Raj Yadav</v>
      </c>
      <c r="C1841" s="13" t="str">
        <f>Raw_Customers!E1838</f>
        <v>Chennai</v>
      </c>
      <c r="D1841" s="13" t="str">
        <f>Raw_Customers!F1838</f>
        <v>West Bengal</v>
      </c>
      <c r="E1841" s="13" t="str">
        <f>Raw_Customers!H1838</f>
        <v>Active</v>
      </c>
      <c r="F1841" s="35">
        <f>Raw_Customers!G1838</f>
        <v>44837</v>
      </c>
      <c r="G1841" s="36">
        <f>IF(I1841=0,"",INT(_xlfn.MAXIFS(Raw_Recharges!$D$2:$D$3001,Raw_Recharges!$B$2:$B$3001,A1841)))</f>
        <v>45760</v>
      </c>
      <c r="H1841" s="12">
        <f>IF(I1841=0,"",RFM_Method!$C$5-G1841)</f>
        <v>294</v>
      </c>
      <c r="I1841" s="12">
        <f>COUNTIFS(Raw_Recharges!$B$2:$B$3001,A1841)</f>
        <v>1</v>
      </c>
      <c r="J1841" s="37">
        <f>IF(I1841=0,"",SUMIFS(Raw_Recharges!$E$2:$E$3001,Raw_Recharges!$B$2:$B$3001,A1841))</f>
        <v>349</v>
      </c>
      <c r="K1841" s="38">
        <f>IF(I1841=0,0,IF(H1841&lt;=RFM_Method!$C$22,5,IF(H1841&lt;=RFM_Method!$C$23,4,IF(H1841&lt;=RFM_Method!$C$24,3,IF(H1841&lt;=RFM_Method!$C$25,2,1)))))</f>
        <v>1</v>
      </c>
      <c r="L1841" s="38">
        <f>IF(I1841=0,0,IF(I1841&gt;=RFM_Method!$E$22,5,IF(I1841&gt;=RFM_Method!$E$23,4,IF(I1841&gt;=RFM_Method!$E$24,3,IF(I1841&gt;=RFM_Method!$E$25,2,1)))))</f>
        <v>1</v>
      </c>
      <c r="M1841" s="38">
        <f>IF(I1841=0,0,IF(J1841&gt;=RFM_Method!$D$25,5,IF(J1841&gt;=RFM_Method!$D$24,4,IF(J1841&gt;=RFM_Method!$D$23,3,IF(J1841&gt;=RFM_Method!$D$22,2,1)))))</f>
        <v>1</v>
      </c>
      <c r="N1841" s="38" t="str">
        <f t="shared" si="84"/>
        <v>111</v>
      </c>
      <c r="O1841" s="38">
        <f t="shared" si="85"/>
        <v>3</v>
      </c>
      <c r="P1841" s="38">
        <f t="shared" si="86"/>
        <v>1</v>
      </c>
      <c r="Q1841" s="12" t="str">
        <f>IF(I1841=0,"Never Recharged",INDEX(RFM_Method!$C$32:$G$36,6-K1841,P1841))</f>
        <v>Lost</v>
      </c>
      <c r="R1841" s="39">
        <f>SUMIFS(Raw_DataUsage!$D$2:$D$5001,Raw_DataUsage!$B$2:$B$5001,A1841)/1024</f>
        <v>5.481484375</v>
      </c>
      <c r="S1841" s="40">
        <f>SUMIFS(Raw_Calls!$D$2:$D$5001,Raw_Calls!$B$2:$B$5001,A1841)/60</f>
        <v>111.43333333333334</v>
      </c>
      <c r="T1841" s="38" t="str">
        <f>IF(COUNTIFS(Raw_Subscriptions!$B$2:$B$3001,A1841,Raw_Subscriptions!$F$2:$F$3001,"Active")&gt;0,"Yes","No")</f>
        <v>No</v>
      </c>
    </row>
    <row r="1842" spans="1:20" x14ac:dyDescent="0.3">
      <c r="A1842" s="13" t="str">
        <f>Raw_Customers!A1839</f>
        <v>C001838</v>
      </c>
      <c r="B1842" s="13" t="str">
        <f>Raw_Customers!B1839</f>
        <v>Raj Reddy</v>
      </c>
      <c r="C1842" s="13" t="str">
        <f>Raw_Customers!E1839</f>
        <v>Hyderabad</v>
      </c>
      <c r="D1842" s="13" t="str">
        <f>Raw_Customers!F1839</f>
        <v>Tamil Nadu</v>
      </c>
      <c r="E1842" s="13" t="str">
        <f>Raw_Customers!H1839</f>
        <v>Inactive</v>
      </c>
      <c r="F1842" s="35">
        <f>Raw_Customers!G1839</f>
        <v>44303</v>
      </c>
      <c r="G1842" s="36">
        <f>IF(I1842=0,"",INT(_xlfn.MAXIFS(Raw_Recharges!$D$2:$D$3001,Raw_Recharges!$B$2:$B$3001,A1842)))</f>
        <v>46029</v>
      </c>
      <c r="H1842" s="12">
        <f>IF(I1842=0,"",RFM_Method!$C$5-G1842)</f>
        <v>25</v>
      </c>
      <c r="I1842" s="12">
        <f>COUNTIFS(Raw_Recharges!$B$2:$B$3001,A1842)</f>
        <v>2</v>
      </c>
      <c r="J1842" s="37">
        <f>IF(I1842=0,"",SUMIFS(Raw_Recharges!$E$2:$E$3001,Raw_Recharges!$B$2:$B$3001,A1842))</f>
        <v>958</v>
      </c>
      <c r="K1842" s="38">
        <f>IF(I1842=0,0,IF(H1842&lt;=RFM_Method!$C$22,5,IF(H1842&lt;=RFM_Method!$C$23,4,IF(H1842&lt;=RFM_Method!$C$24,3,IF(H1842&lt;=RFM_Method!$C$25,2,1)))))</f>
        <v>5</v>
      </c>
      <c r="L1842" s="38">
        <f>IF(I1842=0,0,IF(I1842&gt;=RFM_Method!$E$22,5,IF(I1842&gt;=RFM_Method!$E$23,4,IF(I1842&gt;=RFM_Method!$E$24,3,IF(I1842&gt;=RFM_Method!$E$25,2,1)))))</f>
        <v>2</v>
      </c>
      <c r="M1842" s="38">
        <f>IF(I1842=0,0,IF(J1842&gt;=RFM_Method!$D$25,5,IF(J1842&gt;=RFM_Method!$D$24,4,IF(J1842&gt;=RFM_Method!$D$23,3,IF(J1842&gt;=RFM_Method!$D$22,2,1)))))</f>
        <v>3</v>
      </c>
      <c r="N1842" s="38" t="str">
        <f t="shared" si="84"/>
        <v>523</v>
      </c>
      <c r="O1842" s="38">
        <f t="shared" si="85"/>
        <v>10</v>
      </c>
      <c r="P1842" s="38">
        <f t="shared" si="86"/>
        <v>3</v>
      </c>
      <c r="Q1842" s="12" t="str">
        <f>IF(I1842=0,"Never Recharged",INDEX(RFM_Method!$C$32:$G$36,6-K1842,P1842))</f>
        <v>Potential Loyalist</v>
      </c>
      <c r="R1842" s="39">
        <f>SUMIFS(Raw_DataUsage!$D$2:$D$5001,Raw_DataUsage!$B$2:$B$5001,A1842)/1024</f>
        <v>3.8471582031250002</v>
      </c>
      <c r="S1842" s="40">
        <f>SUMIFS(Raw_Calls!$D$2:$D$5001,Raw_Calls!$B$2:$B$5001,A1842)/60</f>
        <v>99.466666666666669</v>
      </c>
      <c r="T1842" s="38" t="str">
        <f>IF(COUNTIFS(Raw_Subscriptions!$B$2:$B$3001,A1842,Raw_Subscriptions!$F$2:$F$3001,"Active")&gt;0,"Yes","No")</f>
        <v>Yes</v>
      </c>
    </row>
    <row r="1843" spans="1:20" x14ac:dyDescent="0.3">
      <c r="A1843" s="13" t="str">
        <f>Raw_Customers!A1840</f>
        <v>C001839</v>
      </c>
      <c r="B1843" s="13" t="str">
        <f>Raw_Customers!B1840</f>
        <v>Simran Mishra</v>
      </c>
      <c r="C1843" s="13" t="str">
        <f>Raw_Customers!E1840</f>
        <v>Hyderabad</v>
      </c>
      <c r="D1843" s="13" t="str">
        <f>Raw_Customers!F1840</f>
        <v>Tamil Nadu</v>
      </c>
      <c r="E1843" s="13" t="str">
        <f>Raw_Customers!H1840</f>
        <v>Active</v>
      </c>
      <c r="F1843" s="35">
        <f>Raw_Customers!G1840</f>
        <v>45316</v>
      </c>
      <c r="G1843" s="36" t="str">
        <f>IF(I1843=0,"",INT(_xlfn.MAXIFS(Raw_Recharges!$D$2:$D$3001,Raw_Recharges!$B$2:$B$3001,A1843)))</f>
        <v/>
      </c>
      <c r="H1843" s="12" t="str">
        <f>IF(I1843=0,"",RFM_Method!$C$5-G1843)</f>
        <v/>
      </c>
      <c r="I1843" s="12">
        <f>COUNTIFS(Raw_Recharges!$B$2:$B$3001,A1843)</f>
        <v>0</v>
      </c>
      <c r="J1843" s="37" t="str">
        <f>IF(I1843=0,"",SUMIFS(Raw_Recharges!$E$2:$E$3001,Raw_Recharges!$B$2:$B$3001,A1843))</f>
        <v/>
      </c>
      <c r="K1843" s="38">
        <f>IF(I1843=0,0,IF(H1843&lt;=RFM_Method!$C$22,5,IF(H1843&lt;=RFM_Method!$C$23,4,IF(H1843&lt;=RFM_Method!$C$24,3,IF(H1843&lt;=RFM_Method!$C$25,2,1)))))</f>
        <v>0</v>
      </c>
      <c r="L1843" s="38">
        <f>IF(I1843=0,0,IF(I1843&gt;=RFM_Method!$E$22,5,IF(I1843&gt;=RFM_Method!$E$23,4,IF(I1843&gt;=RFM_Method!$E$24,3,IF(I1843&gt;=RFM_Method!$E$25,2,1)))))</f>
        <v>0</v>
      </c>
      <c r="M1843" s="38">
        <f>IF(I1843=0,0,IF(J1843&gt;=RFM_Method!$D$25,5,IF(J1843&gt;=RFM_Method!$D$24,4,IF(J1843&gt;=RFM_Method!$D$23,3,IF(J1843&gt;=RFM_Method!$D$22,2,1)))))</f>
        <v>0</v>
      </c>
      <c r="N1843" s="38" t="str">
        <f t="shared" si="84"/>
        <v>000</v>
      </c>
      <c r="O1843" s="38">
        <f t="shared" si="85"/>
        <v>0</v>
      </c>
      <c r="P1843" s="38">
        <f t="shared" si="86"/>
        <v>0</v>
      </c>
      <c r="Q1843" s="12" t="str">
        <f>IF(I1843=0,"Never Recharged",INDEX(RFM_Method!$C$32:$G$36,6-K1843,P1843))</f>
        <v>Never Recharged</v>
      </c>
      <c r="R1843" s="39">
        <f>SUMIFS(Raw_DataUsage!$D$2:$D$5001,Raw_DataUsage!$B$2:$B$5001,A1843)/1024</f>
        <v>1.0783007812500001</v>
      </c>
      <c r="S1843" s="40">
        <f>SUMIFS(Raw_Calls!$D$2:$D$5001,Raw_Calls!$B$2:$B$5001,A1843)/60</f>
        <v>98.1</v>
      </c>
      <c r="T1843" s="38" t="str">
        <f>IF(COUNTIFS(Raw_Subscriptions!$B$2:$B$3001,A1843,Raw_Subscriptions!$F$2:$F$3001,"Active")&gt;0,"Yes","No")</f>
        <v>No</v>
      </c>
    </row>
    <row r="1844" spans="1:20" x14ac:dyDescent="0.3">
      <c r="A1844" s="13" t="str">
        <f>Raw_Customers!A1841</f>
        <v>C001840</v>
      </c>
      <c r="B1844" s="13" t="str">
        <f>Raw_Customers!B1841</f>
        <v>Pooja Sharma</v>
      </c>
      <c r="C1844" s="13" t="str">
        <f>Raw_Customers!E1841</f>
        <v>Chennai</v>
      </c>
      <c r="D1844" s="13" t="str">
        <f>Raw_Customers!F1841</f>
        <v>Tamil Nadu</v>
      </c>
      <c r="E1844" s="13" t="str">
        <f>Raw_Customers!H1841</f>
        <v>Active</v>
      </c>
      <c r="F1844" s="35">
        <f>Raw_Customers!G1841</f>
        <v>46005</v>
      </c>
      <c r="G1844" s="36">
        <f>IF(I1844=0,"",INT(_xlfn.MAXIFS(Raw_Recharges!$D$2:$D$3001,Raw_Recharges!$B$2:$B$3001,A1844)))</f>
        <v>46005</v>
      </c>
      <c r="H1844" s="12">
        <f>IF(I1844=0,"",RFM_Method!$C$5-G1844)</f>
        <v>49</v>
      </c>
      <c r="I1844" s="12">
        <f>COUNTIFS(Raw_Recharges!$B$2:$B$3001,A1844)</f>
        <v>2</v>
      </c>
      <c r="J1844" s="37">
        <f>IF(I1844=0,"",SUMIFS(Raw_Recharges!$E$2:$E$3001,Raw_Recharges!$B$2:$B$3001,A1844))</f>
        <v>3478</v>
      </c>
      <c r="K1844" s="38">
        <f>IF(I1844=0,0,IF(H1844&lt;=RFM_Method!$C$22,5,IF(H1844&lt;=RFM_Method!$C$23,4,IF(H1844&lt;=RFM_Method!$C$24,3,IF(H1844&lt;=RFM_Method!$C$25,2,1)))))</f>
        <v>4</v>
      </c>
      <c r="L1844" s="38">
        <f>IF(I1844=0,0,IF(I1844&gt;=RFM_Method!$E$22,5,IF(I1844&gt;=RFM_Method!$E$23,4,IF(I1844&gt;=RFM_Method!$E$24,3,IF(I1844&gt;=RFM_Method!$E$25,2,1)))))</f>
        <v>2</v>
      </c>
      <c r="M1844" s="38">
        <f>IF(I1844=0,0,IF(J1844&gt;=RFM_Method!$D$25,5,IF(J1844&gt;=RFM_Method!$D$24,4,IF(J1844&gt;=RFM_Method!$D$23,3,IF(J1844&gt;=RFM_Method!$D$22,2,1)))))</f>
        <v>5</v>
      </c>
      <c r="N1844" s="38" t="str">
        <f t="shared" si="84"/>
        <v>425</v>
      </c>
      <c r="O1844" s="38">
        <f t="shared" si="85"/>
        <v>11</v>
      </c>
      <c r="P1844" s="38">
        <f t="shared" si="86"/>
        <v>4</v>
      </c>
      <c r="Q1844" s="12" t="str">
        <f>IF(I1844=0,"Never Recharged",INDEX(RFM_Method!$C$32:$G$36,6-K1844,P1844))</f>
        <v>Loyal Customers</v>
      </c>
      <c r="R1844" s="39">
        <f>SUMIFS(Raw_DataUsage!$D$2:$D$5001,Raw_DataUsage!$B$2:$B$5001,A1844)/1024</f>
        <v>0.53793945312500002</v>
      </c>
      <c r="S1844" s="40">
        <f>SUMIFS(Raw_Calls!$D$2:$D$5001,Raw_Calls!$B$2:$B$5001,A1844)/60</f>
        <v>0</v>
      </c>
      <c r="T1844" s="38" t="str">
        <f>IF(COUNTIFS(Raw_Subscriptions!$B$2:$B$3001,A1844,Raw_Subscriptions!$F$2:$F$3001,"Active")&gt;0,"Yes","No")</f>
        <v>Yes</v>
      </c>
    </row>
    <row r="1845" spans="1:20" x14ac:dyDescent="0.3">
      <c r="A1845" s="13" t="str">
        <f>Raw_Customers!A1842</f>
        <v>C001841</v>
      </c>
      <c r="B1845" s="13" t="str">
        <f>Raw_Customers!B1842</f>
        <v>Suresh Sharma</v>
      </c>
      <c r="C1845" s="13" t="str">
        <f>Raw_Customers!E1842</f>
        <v>Mumbai</v>
      </c>
      <c r="D1845" s="13" t="str">
        <f>Raw_Customers!F1842</f>
        <v>Mumbai</v>
      </c>
      <c r="E1845" s="13" t="str">
        <f>Raw_Customers!H1842</f>
        <v>Inactive</v>
      </c>
      <c r="F1845" s="35">
        <f>Raw_Customers!G1842</f>
        <v>44841</v>
      </c>
      <c r="G1845" s="36" t="str">
        <f>IF(I1845=0,"",INT(_xlfn.MAXIFS(Raw_Recharges!$D$2:$D$3001,Raw_Recharges!$B$2:$B$3001,A1845)))</f>
        <v/>
      </c>
      <c r="H1845" s="12" t="str">
        <f>IF(I1845=0,"",RFM_Method!$C$5-G1845)</f>
        <v/>
      </c>
      <c r="I1845" s="12">
        <f>COUNTIFS(Raw_Recharges!$B$2:$B$3001,A1845)</f>
        <v>0</v>
      </c>
      <c r="J1845" s="37" t="str">
        <f>IF(I1845=0,"",SUMIFS(Raw_Recharges!$E$2:$E$3001,Raw_Recharges!$B$2:$B$3001,A1845))</f>
        <v/>
      </c>
      <c r="K1845" s="38">
        <f>IF(I1845=0,0,IF(H1845&lt;=RFM_Method!$C$22,5,IF(H1845&lt;=RFM_Method!$C$23,4,IF(H1845&lt;=RFM_Method!$C$24,3,IF(H1845&lt;=RFM_Method!$C$25,2,1)))))</f>
        <v>0</v>
      </c>
      <c r="L1845" s="38">
        <f>IF(I1845=0,0,IF(I1845&gt;=RFM_Method!$E$22,5,IF(I1845&gt;=RFM_Method!$E$23,4,IF(I1845&gt;=RFM_Method!$E$24,3,IF(I1845&gt;=RFM_Method!$E$25,2,1)))))</f>
        <v>0</v>
      </c>
      <c r="M1845" s="38">
        <f>IF(I1845=0,0,IF(J1845&gt;=RFM_Method!$D$25,5,IF(J1845&gt;=RFM_Method!$D$24,4,IF(J1845&gt;=RFM_Method!$D$23,3,IF(J1845&gt;=RFM_Method!$D$22,2,1)))))</f>
        <v>0</v>
      </c>
      <c r="N1845" s="38" t="str">
        <f t="shared" si="84"/>
        <v>000</v>
      </c>
      <c r="O1845" s="38">
        <f t="shared" si="85"/>
        <v>0</v>
      </c>
      <c r="P1845" s="38">
        <f t="shared" si="86"/>
        <v>0</v>
      </c>
      <c r="Q1845" s="12" t="str">
        <f>IF(I1845=0,"Never Recharged",INDEX(RFM_Method!$C$32:$G$36,6-K1845,P1845))</f>
        <v>Never Recharged</v>
      </c>
      <c r="R1845" s="39">
        <f>SUMIFS(Raw_DataUsage!$D$2:$D$5001,Raw_DataUsage!$B$2:$B$5001,A1845)/1024</f>
        <v>4.9079492187499998</v>
      </c>
      <c r="S1845" s="40">
        <f>SUMIFS(Raw_Calls!$D$2:$D$5001,Raw_Calls!$B$2:$B$5001,A1845)/60</f>
        <v>153.69999999999999</v>
      </c>
      <c r="T1845" s="38" t="str">
        <f>IF(COUNTIFS(Raw_Subscriptions!$B$2:$B$3001,A1845,Raw_Subscriptions!$F$2:$F$3001,"Active")&gt;0,"Yes","No")</f>
        <v>No</v>
      </c>
    </row>
    <row r="1846" spans="1:20" x14ac:dyDescent="0.3">
      <c r="A1846" s="13" t="str">
        <f>Raw_Customers!A1843</f>
        <v>C001842</v>
      </c>
      <c r="B1846" s="13" t="str">
        <f>Raw_Customers!B1843</f>
        <v>Simran Khan</v>
      </c>
      <c r="C1846" s="13" t="str">
        <f>Raw_Customers!E1843</f>
        <v>Bangalore</v>
      </c>
      <c r="D1846" s="13" t="str">
        <f>Raw_Customers!F1843</f>
        <v>UP East</v>
      </c>
      <c r="E1846" s="13" t="str">
        <f>Raw_Customers!H1843</f>
        <v>Active</v>
      </c>
      <c r="F1846" s="35">
        <f>Raw_Customers!G1843</f>
        <v>44874</v>
      </c>
      <c r="G1846" s="36">
        <f>IF(I1846=0,"",INT(_xlfn.MAXIFS(Raw_Recharges!$D$2:$D$3001,Raw_Recharges!$B$2:$B$3001,A1846)))</f>
        <v>46040</v>
      </c>
      <c r="H1846" s="12">
        <f>IF(I1846=0,"",RFM_Method!$C$5-G1846)</f>
        <v>14</v>
      </c>
      <c r="I1846" s="12">
        <f>COUNTIFS(Raw_Recharges!$B$2:$B$3001,A1846)</f>
        <v>3</v>
      </c>
      <c r="J1846" s="37">
        <f>IF(I1846=0,"",SUMIFS(Raw_Recharges!$E$2:$E$3001,Raw_Recharges!$B$2:$B$3001,A1846))</f>
        <v>3997</v>
      </c>
      <c r="K1846" s="38">
        <f>IF(I1846=0,0,IF(H1846&lt;=RFM_Method!$C$22,5,IF(H1846&lt;=RFM_Method!$C$23,4,IF(H1846&lt;=RFM_Method!$C$24,3,IF(H1846&lt;=RFM_Method!$C$25,2,1)))))</f>
        <v>5</v>
      </c>
      <c r="L1846" s="38">
        <f>IF(I1846=0,0,IF(I1846&gt;=RFM_Method!$E$22,5,IF(I1846&gt;=RFM_Method!$E$23,4,IF(I1846&gt;=RFM_Method!$E$24,3,IF(I1846&gt;=RFM_Method!$E$25,2,1)))))</f>
        <v>3</v>
      </c>
      <c r="M1846" s="38">
        <f>IF(I1846=0,0,IF(J1846&gt;=RFM_Method!$D$25,5,IF(J1846&gt;=RFM_Method!$D$24,4,IF(J1846&gt;=RFM_Method!$D$23,3,IF(J1846&gt;=RFM_Method!$D$22,2,1)))))</f>
        <v>5</v>
      </c>
      <c r="N1846" s="38" t="str">
        <f t="shared" si="84"/>
        <v>535</v>
      </c>
      <c r="O1846" s="38">
        <f t="shared" si="85"/>
        <v>13</v>
      </c>
      <c r="P1846" s="38">
        <f t="shared" si="86"/>
        <v>4</v>
      </c>
      <c r="Q1846" s="12" t="str">
        <f>IF(I1846=0,"Never Recharged",INDEX(RFM_Method!$C$32:$G$36,6-K1846,P1846))</f>
        <v>Loyal Customers</v>
      </c>
      <c r="R1846" s="39">
        <f>SUMIFS(Raw_DataUsage!$D$2:$D$5001,Raw_DataUsage!$B$2:$B$5001,A1846)/1024</f>
        <v>6.6223242187500002</v>
      </c>
      <c r="S1846" s="40">
        <f>SUMIFS(Raw_Calls!$D$2:$D$5001,Raw_Calls!$B$2:$B$5001,A1846)/60</f>
        <v>178.71666666666667</v>
      </c>
      <c r="T1846" s="38" t="str">
        <f>IF(COUNTIFS(Raw_Subscriptions!$B$2:$B$3001,A1846,Raw_Subscriptions!$F$2:$F$3001,"Active")&gt;0,"Yes","No")</f>
        <v>Yes</v>
      </c>
    </row>
    <row r="1847" spans="1:20" x14ac:dyDescent="0.3">
      <c r="A1847" s="13" t="str">
        <f>Raw_Customers!A1844</f>
        <v>C001843</v>
      </c>
      <c r="B1847" s="13" t="str">
        <f>Raw_Customers!B1844</f>
        <v>Neha Reddy</v>
      </c>
      <c r="C1847" s="13" t="str">
        <f>Raw_Customers!E1844</f>
        <v>Bangalore</v>
      </c>
      <c r="D1847" s="13" t="str">
        <f>Raw_Customers!F1844</f>
        <v>Andhra Pradesh</v>
      </c>
      <c r="E1847" s="13" t="str">
        <f>Raw_Customers!H1844</f>
        <v>Inactive</v>
      </c>
      <c r="F1847" s="35">
        <f>Raw_Customers!G1844</f>
        <v>44686</v>
      </c>
      <c r="G1847" s="36">
        <f>IF(I1847=0,"",INT(_xlfn.MAXIFS(Raw_Recharges!$D$2:$D$3001,Raw_Recharges!$B$2:$B$3001,A1847)))</f>
        <v>46012</v>
      </c>
      <c r="H1847" s="12">
        <f>IF(I1847=0,"",RFM_Method!$C$5-G1847)</f>
        <v>42</v>
      </c>
      <c r="I1847" s="12">
        <f>COUNTIFS(Raw_Recharges!$B$2:$B$3001,A1847)</f>
        <v>3</v>
      </c>
      <c r="J1847" s="37">
        <f>IF(I1847=0,"",SUMIFS(Raw_Recharges!$E$2:$E$3001,Raw_Recharges!$B$2:$B$3001,A1847))</f>
        <v>1147</v>
      </c>
      <c r="K1847" s="38">
        <f>IF(I1847=0,0,IF(H1847&lt;=RFM_Method!$C$22,5,IF(H1847&lt;=RFM_Method!$C$23,4,IF(H1847&lt;=RFM_Method!$C$24,3,IF(H1847&lt;=RFM_Method!$C$25,2,1)))))</f>
        <v>4</v>
      </c>
      <c r="L1847" s="38">
        <f>IF(I1847=0,0,IF(I1847&gt;=RFM_Method!$E$22,5,IF(I1847&gt;=RFM_Method!$E$23,4,IF(I1847&gt;=RFM_Method!$E$24,3,IF(I1847&gt;=RFM_Method!$E$25,2,1)))))</f>
        <v>3</v>
      </c>
      <c r="M1847" s="38">
        <f>IF(I1847=0,0,IF(J1847&gt;=RFM_Method!$D$25,5,IF(J1847&gt;=RFM_Method!$D$24,4,IF(J1847&gt;=RFM_Method!$D$23,3,IF(J1847&gt;=RFM_Method!$D$22,2,1)))))</f>
        <v>4</v>
      </c>
      <c r="N1847" s="38" t="str">
        <f t="shared" si="84"/>
        <v>434</v>
      </c>
      <c r="O1847" s="38">
        <f t="shared" si="85"/>
        <v>11</v>
      </c>
      <c r="P1847" s="38">
        <f t="shared" si="86"/>
        <v>4</v>
      </c>
      <c r="Q1847" s="12" t="str">
        <f>IF(I1847=0,"Never Recharged",INDEX(RFM_Method!$C$32:$G$36,6-K1847,P1847))</f>
        <v>Loyal Customers</v>
      </c>
      <c r="R1847" s="39">
        <f>SUMIFS(Raw_DataUsage!$D$2:$D$5001,Raw_DataUsage!$B$2:$B$5001,A1847)/1024</f>
        <v>0.68569335937499998</v>
      </c>
      <c r="S1847" s="40">
        <f>SUMIFS(Raw_Calls!$D$2:$D$5001,Raw_Calls!$B$2:$B$5001,A1847)/60</f>
        <v>109.76666666666667</v>
      </c>
      <c r="T1847" s="38" t="str">
        <f>IF(COUNTIFS(Raw_Subscriptions!$B$2:$B$3001,A1847,Raw_Subscriptions!$F$2:$F$3001,"Active")&gt;0,"Yes","No")</f>
        <v>Yes</v>
      </c>
    </row>
    <row r="1848" spans="1:20" x14ac:dyDescent="0.3">
      <c r="A1848" s="13" t="str">
        <f>Raw_Customers!A1845</f>
        <v>C001844</v>
      </c>
      <c r="B1848" s="13" t="str">
        <f>Raw_Customers!B1845</f>
        <v>Amit Reddy</v>
      </c>
      <c r="C1848" s="13" t="str">
        <f>Raw_Customers!E1845</f>
        <v>Mumbai</v>
      </c>
      <c r="D1848" s="13" t="str">
        <f>Raw_Customers!F1845</f>
        <v>Delhi NCR</v>
      </c>
      <c r="E1848" s="13" t="str">
        <f>Raw_Customers!H1845</f>
        <v>Inactive</v>
      </c>
      <c r="F1848" s="35">
        <f>Raw_Customers!G1845</f>
        <v>45674</v>
      </c>
      <c r="G1848" s="36">
        <f>IF(I1848=0,"",INT(_xlfn.MAXIFS(Raw_Recharges!$D$2:$D$3001,Raw_Recharges!$B$2:$B$3001,A1848)))</f>
        <v>46040</v>
      </c>
      <c r="H1848" s="12">
        <f>IF(I1848=0,"",RFM_Method!$C$5-G1848)</f>
        <v>14</v>
      </c>
      <c r="I1848" s="12">
        <f>COUNTIFS(Raw_Recharges!$B$2:$B$3001,A1848)</f>
        <v>1</v>
      </c>
      <c r="J1848" s="37">
        <f>IF(I1848=0,"",SUMIFS(Raw_Recharges!$E$2:$E$3001,Raw_Recharges!$B$2:$B$3001,A1848))</f>
        <v>148</v>
      </c>
      <c r="K1848" s="38">
        <f>IF(I1848=0,0,IF(H1848&lt;=RFM_Method!$C$22,5,IF(H1848&lt;=RFM_Method!$C$23,4,IF(H1848&lt;=RFM_Method!$C$24,3,IF(H1848&lt;=RFM_Method!$C$25,2,1)))))</f>
        <v>5</v>
      </c>
      <c r="L1848" s="38">
        <f>IF(I1848=0,0,IF(I1848&gt;=RFM_Method!$E$22,5,IF(I1848&gt;=RFM_Method!$E$23,4,IF(I1848&gt;=RFM_Method!$E$24,3,IF(I1848&gt;=RFM_Method!$E$25,2,1)))))</f>
        <v>1</v>
      </c>
      <c r="M1848" s="38">
        <f>IF(I1848=0,0,IF(J1848&gt;=RFM_Method!$D$25,5,IF(J1848&gt;=RFM_Method!$D$24,4,IF(J1848&gt;=RFM_Method!$D$23,3,IF(J1848&gt;=RFM_Method!$D$22,2,1)))))</f>
        <v>1</v>
      </c>
      <c r="N1848" s="38" t="str">
        <f t="shared" si="84"/>
        <v>511</v>
      </c>
      <c r="O1848" s="38">
        <f t="shared" si="85"/>
        <v>7</v>
      </c>
      <c r="P1848" s="38">
        <f t="shared" si="86"/>
        <v>1</v>
      </c>
      <c r="Q1848" s="12" t="str">
        <f>IF(I1848=0,"Never Recharged",INDEX(RFM_Method!$C$32:$G$36,6-K1848,P1848))</f>
        <v>New Customers</v>
      </c>
      <c r="R1848" s="39">
        <f>SUMIFS(Raw_DataUsage!$D$2:$D$5001,Raw_DataUsage!$B$2:$B$5001,A1848)/1024</f>
        <v>2.1996582031249998</v>
      </c>
      <c r="S1848" s="40">
        <f>SUMIFS(Raw_Calls!$D$2:$D$5001,Raw_Calls!$B$2:$B$5001,A1848)/60</f>
        <v>61.033333333333331</v>
      </c>
      <c r="T1848" s="38" t="str">
        <f>IF(COUNTIFS(Raw_Subscriptions!$B$2:$B$3001,A1848,Raw_Subscriptions!$F$2:$F$3001,"Active")&gt;0,"Yes","No")</f>
        <v>Yes</v>
      </c>
    </row>
    <row r="1849" spans="1:20" x14ac:dyDescent="0.3">
      <c r="A1849" s="13" t="str">
        <f>Raw_Customers!A1846</f>
        <v>C001845</v>
      </c>
      <c r="B1849" s="13" t="str">
        <f>Raw_Customers!B1846</f>
        <v>Priya Kumar</v>
      </c>
      <c r="C1849" s="13" t="str">
        <f>Raw_Customers!E1846</f>
        <v>Bangalore</v>
      </c>
      <c r="D1849" s="13" t="str">
        <f>Raw_Customers!F1846</f>
        <v>Gujarat</v>
      </c>
      <c r="E1849" s="13" t="str">
        <f>Raw_Customers!H1846</f>
        <v>Active</v>
      </c>
      <c r="F1849" s="35">
        <f>Raw_Customers!G1846</f>
        <v>45723</v>
      </c>
      <c r="G1849" s="36">
        <f>IF(I1849=0,"",INT(_xlfn.MAXIFS(Raw_Recharges!$D$2:$D$3001,Raw_Recharges!$B$2:$B$3001,A1849)))</f>
        <v>45972</v>
      </c>
      <c r="H1849" s="12">
        <f>IF(I1849=0,"",RFM_Method!$C$5-G1849)</f>
        <v>82</v>
      </c>
      <c r="I1849" s="12">
        <f>COUNTIFS(Raw_Recharges!$B$2:$B$3001,A1849)</f>
        <v>3</v>
      </c>
      <c r="J1849" s="37">
        <f>IF(I1849=0,"",SUMIFS(Raw_Recharges!$E$2:$E$3001,Raw_Recharges!$B$2:$B$3001,A1849))</f>
        <v>3597</v>
      </c>
      <c r="K1849" s="38">
        <f>IF(I1849=0,0,IF(H1849&lt;=RFM_Method!$C$22,5,IF(H1849&lt;=RFM_Method!$C$23,4,IF(H1849&lt;=RFM_Method!$C$24,3,IF(H1849&lt;=RFM_Method!$C$25,2,1)))))</f>
        <v>4</v>
      </c>
      <c r="L1849" s="38">
        <f>IF(I1849=0,0,IF(I1849&gt;=RFM_Method!$E$22,5,IF(I1849&gt;=RFM_Method!$E$23,4,IF(I1849&gt;=RFM_Method!$E$24,3,IF(I1849&gt;=RFM_Method!$E$25,2,1)))))</f>
        <v>3</v>
      </c>
      <c r="M1849" s="38">
        <f>IF(I1849=0,0,IF(J1849&gt;=RFM_Method!$D$25,5,IF(J1849&gt;=RFM_Method!$D$24,4,IF(J1849&gt;=RFM_Method!$D$23,3,IF(J1849&gt;=RFM_Method!$D$22,2,1)))))</f>
        <v>5</v>
      </c>
      <c r="N1849" s="38" t="str">
        <f t="shared" si="84"/>
        <v>435</v>
      </c>
      <c r="O1849" s="38">
        <f t="shared" si="85"/>
        <v>12</v>
      </c>
      <c r="P1849" s="38">
        <f t="shared" si="86"/>
        <v>4</v>
      </c>
      <c r="Q1849" s="12" t="str">
        <f>IF(I1849=0,"Never Recharged",INDEX(RFM_Method!$C$32:$G$36,6-K1849,P1849))</f>
        <v>Loyal Customers</v>
      </c>
      <c r="R1849" s="39">
        <f>SUMIFS(Raw_DataUsage!$D$2:$D$5001,Raw_DataUsage!$B$2:$B$5001,A1849)/1024</f>
        <v>0.90292968750000002</v>
      </c>
      <c r="S1849" s="40">
        <f>SUMIFS(Raw_Calls!$D$2:$D$5001,Raw_Calls!$B$2:$B$5001,A1849)/60</f>
        <v>81.216666666666669</v>
      </c>
      <c r="T1849" s="38" t="str">
        <f>IF(COUNTIFS(Raw_Subscriptions!$B$2:$B$3001,A1849,Raw_Subscriptions!$F$2:$F$3001,"Active")&gt;0,"Yes","No")</f>
        <v>No</v>
      </c>
    </row>
    <row r="1850" spans="1:20" x14ac:dyDescent="0.3">
      <c r="A1850" s="13" t="str">
        <f>Raw_Customers!A1847</f>
        <v>C001846</v>
      </c>
      <c r="B1850" s="13" t="str">
        <f>Raw_Customers!B1847</f>
        <v>Raj Kumar</v>
      </c>
      <c r="C1850" s="13" t="str">
        <f>Raw_Customers!E1847</f>
        <v>Pune</v>
      </c>
      <c r="D1850" s="13" t="str">
        <f>Raw_Customers!F1847</f>
        <v>Telangana</v>
      </c>
      <c r="E1850" s="13" t="str">
        <f>Raw_Customers!H1847</f>
        <v>Active</v>
      </c>
      <c r="F1850" s="35">
        <f>Raw_Customers!G1847</f>
        <v>45156</v>
      </c>
      <c r="G1850" s="36">
        <f>IF(I1850=0,"",INT(_xlfn.MAXIFS(Raw_Recharges!$D$2:$D$3001,Raw_Recharges!$B$2:$B$3001,A1850)))</f>
        <v>45892</v>
      </c>
      <c r="H1850" s="12">
        <f>IF(I1850=0,"",RFM_Method!$C$5-G1850)</f>
        <v>162</v>
      </c>
      <c r="I1850" s="12">
        <f>COUNTIFS(Raw_Recharges!$B$2:$B$3001,A1850)</f>
        <v>3</v>
      </c>
      <c r="J1850" s="37">
        <f>IF(I1850=0,"",SUMIFS(Raw_Recharges!$E$2:$E$3001,Raw_Recharges!$B$2:$B$3001,A1850))</f>
        <v>1646</v>
      </c>
      <c r="K1850" s="38">
        <f>IF(I1850=0,0,IF(H1850&lt;=RFM_Method!$C$22,5,IF(H1850&lt;=RFM_Method!$C$23,4,IF(H1850&lt;=RFM_Method!$C$24,3,IF(H1850&lt;=RFM_Method!$C$25,2,1)))))</f>
        <v>2</v>
      </c>
      <c r="L1850" s="38">
        <f>IF(I1850=0,0,IF(I1850&gt;=RFM_Method!$E$22,5,IF(I1850&gt;=RFM_Method!$E$23,4,IF(I1850&gt;=RFM_Method!$E$24,3,IF(I1850&gt;=RFM_Method!$E$25,2,1)))))</f>
        <v>3</v>
      </c>
      <c r="M1850" s="38">
        <f>IF(I1850=0,0,IF(J1850&gt;=RFM_Method!$D$25,5,IF(J1850&gt;=RFM_Method!$D$24,4,IF(J1850&gt;=RFM_Method!$D$23,3,IF(J1850&gt;=RFM_Method!$D$22,2,1)))))</f>
        <v>4</v>
      </c>
      <c r="N1850" s="38" t="str">
        <f t="shared" si="84"/>
        <v>234</v>
      </c>
      <c r="O1850" s="38">
        <f t="shared" si="85"/>
        <v>9</v>
      </c>
      <c r="P1850" s="38">
        <f t="shared" si="86"/>
        <v>4</v>
      </c>
      <c r="Q1850" s="12" t="str">
        <f>IF(I1850=0,"Never Recharged",INDEX(RFM_Method!$C$32:$G$36,6-K1850,P1850))</f>
        <v>At Risk</v>
      </c>
      <c r="R1850" s="39">
        <f>SUMIFS(Raw_DataUsage!$D$2:$D$5001,Raw_DataUsage!$B$2:$B$5001,A1850)/1024</f>
        <v>4.5468750000000002E-2</v>
      </c>
      <c r="S1850" s="40">
        <f>SUMIFS(Raw_Calls!$D$2:$D$5001,Raw_Calls!$B$2:$B$5001,A1850)/60</f>
        <v>119.16666666666667</v>
      </c>
      <c r="T1850" s="38" t="str">
        <f>IF(COUNTIFS(Raw_Subscriptions!$B$2:$B$3001,A1850,Raw_Subscriptions!$F$2:$F$3001,"Active")&gt;0,"Yes","No")</f>
        <v>No</v>
      </c>
    </row>
    <row r="1851" spans="1:20" x14ac:dyDescent="0.3">
      <c r="A1851" s="13" t="str">
        <f>Raw_Customers!A1848</f>
        <v>C001847</v>
      </c>
      <c r="B1851" s="13" t="str">
        <f>Raw_Customers!B1848</f>
        <v>Pooja Khan</v>
      </c>
      <c r="C1851" s="13" t="str">
        <f>Raw_Customers!E1848</f>
        <v>Delhi</v>
      </c>
      <c r="D1851" s="13" t="str">
        <f>Raw_Customers!F1848</f>
        <v>UP East</v>
      </c>
      <c r="E1851" s="13" t="str">
        <f>Raw_Customers!H1848</f>
        <v>Active</v>
      </c>
      <c r="F1851" s="35">
        <f>Raw_Customers!G1848</f>
        <v>45717</v>
      </c>
      <c r="G1851" s="36" t="str">
        <f>IF(I1851=0,"",INT(_xlfn.MAXIFS(Raw_Recharges!$D$2:$D$3001,Raw_Recharges!$B$2:$B$3001,A1851)))</f>
        <v/>
      </c>
      <c r="H1851" s="12" t="str">
        <f>IF(I1851=0,"",RFM_Method!$C$5-G1851)</f>
        <v/>
      </c>
      <c r="I1851" s="12">
        <f>COUNTIFS(Raw_Recharges!$B$2:$B$3001,A1851)</f>
        <v>0</v>
      </c>
      <c r="J1851" s="37" t="str">
        <f>IF(I1851=0,"",SUMIFS(Raw_Recharges!$E$2:$E$3001,Raw_Recharges!$B$2:$B$3001,A1851))</f>
        <v/>
      </c>
      <c r="K1851" s="38">
        <f>IF(I1851=0,0,IF(H1851&lt;=RFM_Method!$C$22,5,IF(H1851&lt;=RFM_Method!$C$23,4,IF(H1851&lt;=RFM_Method!$C$24,3,IF(H1851&lt;=RFM_Method!$C$25,2,1)))))</f>
        <v>0</v>
      </c>
      <c r="L1851" s="38">
        <f>IF(I1851=0,0,IF(I1851&gt;=RFM_Method!$E$22,5,IF(I1851&gt;=RFM_Method!$E$23,4,IF(I1851&gt;=RFM_Method!$E$24,3,IF(I1851&gt;=RFM_Method!$E$25,2,1)))))</f>
        <v>0</v>
      </c>
      <c r="M1851" s="38">
        <f>IF(I1851=0,0,IF(J1851&gt;=RFM_Method!$D$25,5,IF(J1851&gt;=RFM_Method!$D$24,4,IF(J1851&gt;=RFM_Method!$D$23,3,IF(J1851&gt;=RFM_Method!$D$22,2,1)))))</f>
        <v>0</v>
      </c>
      <c r="N1851" s="38" t="str">
        <f t="shared" si="84"/>
        <v>000</v>
      </c>
      <c r="O1851" s="38">
        <f t="shared" si="85"/>
        <v>0</v>
      </c>
      <c r="P1851" s="38">
        <f t="shared" si="86"/>
        <v>0</v>
      </c>
      <c r="Q1851" s="12" t="str">
        <f>IF(I1851=0,"Never Recharged",INDEX(RFM_Method!$C$32:$G$36,6-K1851,P1851))</f>
        <v>Never Recharged</v>
      </c>
      <c r="R1851" s="39">
        <f>SUMIFS(Raw_DataUsage!$D$2:$D$5001,Raw_DataUsage!$B$2:$B$5001,A1851)/1024</f>
        <v>0.90300781249999995</v>
      </c>
      <c r="S1851" s="40">
        <f>SUMIFS(Raw_Calls!$D$2:$D$5001,Raw_Calls!$B$2:$B$5001,A1851)/60</f>
        <v>72.233333333333334</v>
      </c>
      <c r="T1851" s="38" t="str">
        <f>IF(COUNTIFS(Raw_Subscriptions!$B$2:$B$3001,A1851,Raw_Subscriptions!$F$2:$F$3001,"Active")&gt;0,"Yes","No")</f>
        <v>No</v>
      </c>
    </row>
    <row r="1852" spans="1:20" x14ac:dyDescent="0.3">
      <c r="A1852" s="13" t="str">
        <f>Raw_Customers!A1849</f>
        <v>C001848</v>
      </c>
      <c r="B1852" s="13" t="str">
        <f>Raw_Customers!B1849</f>
        <v>Pooja Jha</v>
      </c>
      <c r="C1852" s="13" t="str">
        <f>Raw_Customers!E1849</f>
        <v>Chennai</v>
      </c>
      <c r="D1852" s="13" t="str">
        <f>Raw_Customers!F1849</f>
        <v>Tamil Nadu</v>
      </c>
      <c r="E1852" s="13" t="str">
        <f>Raw_Customers!H1849</f>
        <v>Inactive</v>
      </c>
      <c r="F1852" s="35">
        <f>Raw_Customers!G1849</f>
        <v>44307</v>
      </c>
      <c r="G1852" s="36">
        <f>IF(I1852=0,"",INT(_xlfn.MAXIFS(Raw_Recharges!$D$2:$D$3001,Raw_Recharges!$B$2:$B$3001,A1852)))</f>
        <v>45933</v>
      </c>
      <c r="H1852" s="12">
        <f>IF(I1852=0,"",RFM_Method!$C$5-G1852)</f>
        <v>121</v>
      </c>
      <c r="I1852" s="12">
        <f>COUNTIFS(Raw_Recharges!$B$2:$B$3001,A1852)</f>
        <v>2</v>
      </c>
      <c r="J1852" s="37">
        <f>IF(I1852=0,"",SUMIFS(Raw_Recharges!$E$2:$E$3001,Raw_Recharges!$B$2:$B$3001,A1852))</f>
        <v>978</v>
      </c>
      <c r="K1852" s="38">
        <f>IF(I1852=0,0,IF(H1852&lt;=RFM_Method!$C$22,5,IF(H1852&lt;=RFM_Method!$C$23,4,IF(H1852&lt;=RFM_Method!$C$24,3,IF(H1852&lt;=RFM_Method!$C$25,2,1)))))</f>
        <v>3</v>
      </c>
      <c r="L1852" s="38">
        <f>IF(I1852=0,0,IF(I1852&gt;=RFM_Method!$E$22,5,IF(I1852&gt;=RFM_Method!$E$23,4,IF(I1852&gt;=RFM_Method!$E$24,3,IF(I1852&gt;=RFM_Method!$E$25,2,1)))))</f>
        <v>2</v>
      </c>
      <c r="M1852" s="38">
        <f>IF(I1852=0,0,IF(J1852&gt;=RFM_Method!$D$25,5,IF(J1852&gt;=RFM_Method!$D$24,4,IF(J1852&gt;=RFM_Method!$D$23,3,IF(J1852&gt;=RFM_Method!$D$22,2,1)))))</f>
        <v>3</v>
      </c>
      <c r="N1852" s="38" t="str">
        <f t="shared" si="84"/>
        <v>323</v>
      </c>
      <c r="O1852" s="38">
        <f t="shared" si="85"/>
        <v>8</v>
      </c>
      <c r="P1852" s="38">
        <f t="shared" si="86"/>
        <v>3</v>
      </c>
      <c r="Q1852" s="12" t="str">
        <f>IF(I1852=0,"Never Recharged",INDEX(RFM_Method!$C$32:$G$36,6-K1852,P1852))</f>
        <v>Need Attention</v>
      </c>
      <c r="R1852" s="39">
        <f>SUMIFS(Raw_DataUsage!$D$2:$D$5001,Raw_DataUsage!$B$2:$B$5001,A1852)/1024</f>
        <v>3.5665332031250001</v>
      </c>
      <c r="S1852" s="40">
        <f>SUMIFS(Raw_Calls!$D$2:$D$5001,Raw_Calls!$B$2:$B$5001,A1852)/60</f>
        <v>88.483333333333334</v>
      </c>
      <c r="T1852" s="38" t="str">
        <f>IF(COUNTIFS(Raw_Subscriptions!$B$2:$B$3001,A1852,Raw_Subscriptions!$F$2:$F$3001,"Active")&gt;0,"Yes","No")</f>
        <v>No</v>
      </c>
    </row>
    <row r="1853" spans="1:20" x14ac:dyDescent="0.3">
      <c r="A1853" s="13" t="str">
        <f>Raw_Customers!A1850</f>
        <v>C001849</v>
      </c>
      <c r="B1853" s="13" t="str">
        <f>Raw_Customers!B1850</f>
        <v>Rahul Reddy</v>
      </c>
      <c r="C1853" s="13" t="str">
        <f>Raw_Customers!E1850</f>
        <v>Bangalore</v>
      </c>
      <c r="D1853" s="13" t="str">
        <f>Raw_Customers!F1850</f>
        <v>Tamil Nadu</v>
      </c>
      <c r="E1853" s="13" t="str">
        <f>Raw_Customers!H1850</f>
        <v>Active</v>
      </c>
      <c r="F1853" s="35">
        <f>Raw_Customers!G1850</f>
        <v>44383</v>
      </c>
      <c r="G1853" s="36">
        <f>IF(I1853=0,"",INT(_xlfn.MAXIFS(Raw_Recharges!$D$2:$D$3001,Raw_Recharges!$B$2:$B$3001,A1853)))</f>
        <v>45989</v>
      </c>
      <c r="H1853" s="12">
        <f>IF(I1853=0,"",RFM_Method!$C$5-G1853)</f>
        <v>65</v>
      </c>
      <c r="I1853" s="12">
        <f>COUNTIFS(Raw_Recharges!$B$2:$B$3001,A1853)</f>
        <v>1</v>
      </c>
      <c r="J1853" s="37">
        <f>IF(I1853=0,"",SUMIFS(Raw_Recharges!$E$2:$E$3001,Raw_Recharges!$B$2:$B$3001,A1853))</f>
        <v>2999</v>
      </c>
      <c r="K1853" s="38">
        <f>IF(I1853=0,0,IF(H1853&lt;=RFM_Method!$C$22,5,IF(H1853&lt;=RFM_Method!$C$23,4,IF(H1853&lt;=RFM_Method!$C$24,3,IF(H1853&lt;=RFM_Method!$C$25,2,1)))))</f>
        <v>4</v>
      </c>
      <c r="L1853" s="38">
        <f>IF(I1853=0,0,IF(I1853&gt;=RFM_Method!$E$22,5,IF(I1853&gt;=RFM_Method!$E$23,4,IF(I1853&gt;=RFM_Method!$E$24,3,IF(I1853&gt;=RFM_Method!$E$25,2,1)))))</f>
        <v>1</v>
      </c>
      <c r="M1853" s="38">
        <f>IF(I1853=0,0,IF(J1853&gt;=RFM_Method!$D$25,5,IF(J1853&gt;=RFM_Method!$D$24,4,IF(J1853&gt;=RFM_Method!$D$23,3,IF(J1853&gt;=RFM_Method!$D$22,2,1)))))</f>
        <v>5</v>
      </c>
      <c r="N1853" s="38" t="str">
        <f t="shared" si="84"/>
        <v>415</v>
      </c>
      <c r="O1853" s="38">
        <f t="shared" si="85"/>
        <v>10</v>
      </c>
      <c r="P1853" s="38">
        <f t="shared" si="86"/>
        <v>3</v>
      </c>
      <c r="Q1853" s="12" t="str">
        <f>IF(I1853=0,"Never Recharged",INDEX(RFM_Method!$C$32:$G$36,6-K1853,P1853))</f>
        <v>Potential Loyalist</v>
      </c>
      <c r="R1853" s="39">
        <f>SUMIFS(Raw_DataUsage!$D$2:$D$5001,Raw_DataUsage!$B$2:$B$5001,A1853)/1024</f>
        <v>2.95455078125</v>
      </c>
      <c r="S1853" s="40">
        <f>SUMIFS(Raw_Calls!$D$2:$D$5001,Raw_Calls!$B$2:$B$5001,A1853)/60</f>
        <v>105.93333333333334</v>
      </c>
      <c r="T1853" s="38" t="str">
        <f>IF(COUNTIFS(Raw_Subscriptions!$B$2:$B$3001,A1853,Raw_Subscriptions!$F$2:$F$3001,"Active")&gt;0,"Yes","No")</f>
        <v>No</v>
      </c>
    </row>
    <row r="1854" spans="1:20" x14ac:dyDescent="0.3">
      <c r="A1854" s="13" t="str">
        <f>Raw_Customers!A1851</f>
        <v>C001850</v>
      </c>
      <c r="B1854" s="13" t="str">
        <f>Raw_Customers!B1851</f>
        <v>Pooja Reddy</v>
      </c>
      <c r="C1854" s="13" t="str">
        <f>Raw_Customers!E1851</f>
        <v>Hyderabad</v>
      </c>
      <c r="D1854" s="13" t="str">
        <f>Raw_Customers!F1851</f>
        <v>Gujarat</v>
      </c>
      <c r="E1854" s="13" t="str">
        <f>Raw_Customers!H1851</f>
        <v>Inactive</v>
      </c>
      <c r="F1854" s="35">
        <f>Raw_Customers!G1851</f>
        <v>45570</v>
      </c>
      <c r="G1854" s="36">
        <f>IF(I1854=0,"",INT(_xlfn.MAXIFS(Raw_Recharges!$D$2:$D$3001,Raw_Recharges!$B$2:$B$3001,A1854)))</f>
        <v>45912</v>
      </c>
      <c r="H1854" s="12">
        <f>IF(I1854=0,"",RFM_Method!$C$5-G1854)</f>
        <v>142</v>
      </c>
      <c r="I1854" s="12">
        <f>COUNTIFS(Raw_Recharges!$B$2:$B$3001,A1854)</f>
        <v>1</v>
      </c>
      <c r="J1854" s="37">
        <f>IF(I1854=0,"",SUMIFS(Raw_Recharges!$E$2:$E$3001,Raw_Recharges!$B$2:$B$3001,A1854))</f>
        <v>2999</v>
      </c>
      <c r="K1854" s="38">
        <f>IF(I1854=0,0,IF(H1854&lt;=RFM_Method!$C$22,5,IF(H1854&lt;=RFM_Method!$C$23,4,IF(H1854&lt;=RFM_Method!$C$24,3,IF(H1854&lt;=RFM_Method!$C$25,2,1)))))</f>
        <v>3</v>
      </c>
      <c r="L1854" s="38">
        <f>IF(I1854=0,0,IF(I1854&gt;=RFM_Method!$E$22,5,IF(I1854&gt;=RFM_Method!$E$23,4,IF(I1854&gt;=RFM_Method!$E$24,3,IF(I1854&gt;=RFM_Method!$E$25,2,1)))))</f>
        <v>1</v>
      </c>
      <c r="M1854" s="38">
        <f>IF(I1854=0,0,IF(J1854&gt;=RFM_Method!$D$25,5,IF(J1854&gt;=RFM_Method!$D$24,4,IF(J1854&gt;=RFM_Method!$D$23,3,IF(J1854&gt;=RFM_Method!$D$22,2,1)))))</f>
        <v>5</v>
      </c>
      <c r="N1854" s="38" t="str">
        <f t="shared" si="84"/>
        <v>315</v>
      </c>
      <c r="O1854" s="38">
        <f t="shared" si="85"/>
        <v>9</v>
      </c>
      <c r="P1854" s="38">
        <f t="shared" si="86"/>
        <v>3</v>
      </c>
      <c r="Q1854" s="12" t="str">
        <f>IF(I1854=0,"Never Recharged",INDEX(RFM_Method!$C$32:$G$36,6-K1854,P1854))</f>
        <v>Need Attention</v>
      </c>
      <c r="R1854" s="39">
        <f>SUMIFS(Raw_DataUsage!$D$2:$D$5001,Raw_DataUsage!$B$2:$B$5001,A1854)/1024</f>
        <v>0</v>
      </c>
      <c r="S1854" s="40">
        <f>SUMIFS(Raw_Calls!$D$2:$D$5001,Raw_Calls!$B$2:$B$5001,A1854)/60</f>
        <v>84.38333333333334</v>
      </c>
      <c r="T1854" s="38" t="str">
        <f>IF(COUNTIFS(Raw_Subscriptions!$B$2:$B$3001,A1854,Raw_Subscriptions!$F$2:$F$3001,"Active")&gt;0,"Yes","No")</f>
        <v>No</v>
      </c>
    </row>
    <row r="1855" spans="1:20" x14ac:dyDescent="0.3">
      <c r="A1855" s="13" t="str">
        <f>Raw_Customers!A1852</f>
        <v>C001851</v>
      </c>
      <c r="B1855" s="13" t="str">
        <f>Raw_Customers!B1852</f>
        <v>Priya Gupta</v>
      </c>
      <c r="C1855" s="13" t="str">
        <f>Raw_Customers!E1852</f>
        <v>Chennai</v>
      </c>
      <c r="D1855" s="13" t="str">
        <f>Raw_Customers!F1852</f>
        <v>Mumbai</v>
      </c>
      <c r="E1855" s="13" t="str">
        <f>Raw_Customers!H1852</f>
        <v>Active</v>
      </c>
      <c r="F1855" s="35">
        <f>Raw_Customers!G1852</f>
        <v>44452</v>
      </c>
      <c r="G1855" s="36">
        <f>IF(I1855=0,"",INT(_xlfn.MAXIFS(Raw_Recharges!$D$2:$D$3001,Raw_Recharges!$B$2:$B$3001,A1855)))</f>
        <v>45912</v>
      </c>
      <c r="H1855" s="12">
        <f>IF(I1855=0,"",RFM_Method!$C$5-G1855)</f>
        <v>142</v>
      </c>
      <c r="I1855" s="12">
        <f>COUNTIFS(Raw_Recharges!$B$2:$B$3001,A1855)</f>
        <v>1</v>
      </c>
      <c r="J1855" s="37">
        <f>IF(I1855=0,"",SUMIFS(Raw_Recharges!$E$2:$E$3001,Raw_Recharges!$B$2:$B$3001,A1855))</f>
        <v>499</v>
      </c>
      <c r="K1855" s="38">
        <f>IF(I1855=0,0,IF(H1855&lt;=RFM_Method!$C$22,5,IF(H1855&lt;=RFM_Method!$C$23,4,IF(H1855&lt;=RFM_Method!$C$24,3,IF(H1855&lt;=RFM_Method!$C$25,2,1)))))</f>
        <v>3</v>
      </c>
      <c r="L1855" s="38">
        <f>IF(I1855=0,0,IF(I1855&gt;=RFM_Method!$E$22,5,IF(I1855&gt;=RFM_Method!$E$23,4,IF(I1855&gt;=RFM_Method!$E$24,3,IF(I1855&gt;=RFM_Method!$E$25,2,1)))))</f>
        <v>1</v>
      </c>
      <c r="M1855" s="38">
        <f>IF(I1855=0,0,IF(J1855&gt;=RFM_Method!$D$25,5,IF(J1855&gt;=RFM_Method!$D$24,4,IF(J1855&gt;=RFM_Method!$D$23,3,IF(J1855&gt;=RFM_Method!$D$22,2,1)))))</f>
        <v>2</v>
      </c>
      <c r="N1855" s="38" t="str">
        <f t="shared" si="84"/>
        <v>312</v>
      </c>
      <c r="O1855" s="38">
        <f t="shared" si="85"/>
        <v>6</v>
      </c>
      <c r="P1855" s="38">
        <f t="shared" si="86"/>
        <v>2</v>
      </c>
      <c r="Q1855" s="12" t="str">
        <f>IF(I1855=0,"Never Recharged",INDEX(RFM_Method!$C$32:$G$36,6-K1855,P1855))</f>
        <v>Need Attention</v>
      </c>
      <c r="R1855" s="39">
        <f>SUMIFS(Raw_DataUsage!$D$2:$D$5001,Raw_DataUsage!$B$2:$B$5001,A1855)/1024</f>
        <v>2.36330078125</v>
      </c>
      <c r="S1855" s="40">
        <f>SUMIFS(Raw_Calls!$D$2:$D$5001,Raw_Calls!$B$2:$B$5001,A1855)/60</f>
        <v>54.4</v>
      </c>
      <c r="T1855" s="38" t="str">
        <f>IF(COUNTIFS(Raw_Subscriptions!$B$2:$B$3001,A1855,Raw_Subscriptions!$F$2:$F$3001,"Active")&gt;0,"Yes","No")</f>
        <v>Yes</v>
      </c>
    </row>
    <row r="1856" spans="1:20" x14ac:dyDescent="0.3">
      <c r="A1856" s="13" t="str">
        <f>Raw_Customers!A1853</f>
        <v>C001852</v>
      </c>
      <c r="B1856" s="13" t="str">
        <f>Raw_Customers!B1853</f>
        <v>Suresh Sharma</v>
      </c>
      <c r="C1856" s="13" t="str">
        <f>Raw_Customers!E1853</f>
        <v>Chennai</v>
      </c>
      <c r="D1856" s="13" t="str">
        <f>Raw_Customers!F1853</f>
        <v>Gujarat</v>
      </c>
      <c r="E1856" s="13" t="str">
        <f>Raw_Customers!H1853</f>
        <v>Active</v>
      </c>
      <c r="F1856" s="35">
        <f>Raw_Customers!G1853</f>
        <v>44754</v>
      </c>
      <c r="G1856" s="36">
        <f>IF(I1856=0,"",INT(_xlfn.MAXIFS(Raw_Recharges!$D$2:$D$3001,Raw_Recharges!$B$2:$B$3001,A1856)))</f>
        <v>45842</v>
      </c>
      <c r="H1856" s="12">
        <f>IF(I1856=0,"",RFM_Method!$C$5-G1856)</f>
        <v>212</v>
      </c>
      <c r="I1856" s="12">
        <f>COUNTIFS(Raw_Recharges!$B$2:$B$3001,A1856)</f>
        <v>1</v>
      </c>
      <c r="J1856" s="37">
        <f>IF(I1856=0,"",SUMIFS(Raw_Recharges!$E$2:$E$3001,Raw_Recharges!$B$2:$B$3001,A1856))</f>
        <v>2999</v>
      </c>
      <c r="K1856" s="38">
        <f>IF(I1856=0,0,IF(H1856&lt;=RFM_Method!$C$22,5,IF(H1856&lt;=RFM_Method!$C$23,4,IF(H1856&lt;=RFM_Method!$C$24,3,IF(H1856&lt;=RFM_Method!$C$25,2,1)))))</f>
        <v>2</v>
      </c>
      <c r="L1856" s="38">
        <f>IF(I1856=0,0,IF(I1856&gt;=RFM_Method!$E$22,5,IF(I1856&gt;=RFM_Method!$E$23,4,IF(I1856&gt;=RFM_Method!$E$24,3,IF(I1856&gt;=RFM_Method!$E$25,2,1)))))</f>
        <v>1</v>
      </c>
      <c r="M1856" s="38">
        <f>IF(I1856=0,0,IF(J1856&gt;=RFM_Method!$D$25,5,IF(J1856&gt;=RFM_Method!$D$24,4,IF(J1856&gt;=RFM_Method!$D$23,3,IF(J1856&gt;=RFM_Method!$D$22,2,1)))))</f>
        <v>5</v>
      </c>
      <c r="N1856" s="38" t="str">
        <f t="shared" si="84"/>
        <v>215</v>
      </c>
      <c r="O1856" s="38">
        <f t="shared" si="85"/>
        <v>8</v>
      </c>
      <c r="P1856" s="38">
        <f t="shared" si="86"/>
        <v>3</v>
      </c>
      <c r="Q1856" s="12" t="str">
        <f>IF(I1856=0,"Never Recharged",INDEX(RFM_Method!$C$32:$G$36,6-K1856,P1856))</f>
        <v>At Risk</v>
      </c>
      <c r="R1856" s="39">
        <f>SUMIFS(Raw_DataUsage!$D$2:$D$5001,Raw_DataUsage!$B$2:$B$5001,A1856)/1024</f>
        <v>0.42701171874999999</v>
      </c>
      <c r="S1856" s="40">
        <f>SUMIFS(Raw_Calls!$D$2:$D$5001,Raw_Calls!$B$2:$B$5001,A1856)/60</f>
        <v>236.53333333333333</v>
      </c>
      <c r="T1856" s="38" t="str">
        <f>IF(COUNTIFS(Raw_Subscriptions!$B$2:$B$3001,A1856,Raw_Subscriptions!$F$2:$F$3001,"Active")&gt;0,"Yes","No")</f>
        <v>No</v>
      </c>
    </row>
    <row r="1857" spans="1:20" x14ac:dyDescent="0.3">
      <c r="A1857" s="13" t="str">
        <f>Raw_Customers!A1854</f>
        <v>C001853</v>
      </c>
      <c r="B1857" s="13" t="str">
        <f>Raw_Customers!B1854</f>
        <v>Simran Sharma</v>
      </c>
      <c r="C1857" s="13" t="str">
        <f>Raw_Customers!E1854</f>
        <v>Delhi</v>
      </c>
      <c r="D1857" s="13" t="str">
        <f>Raw_Customers!F1854</f>
        <v>Tamil Nadu</v>
      </c>
      <c r="E1857" s="13" t="str">
        <f>Raw_Customers!H1854</f>
        <v>Active</v>
      </c>
      <c r="F1857" s="35">
        <f>Raw_Customers!G1854</f>
        <v>44238</v>
      </c>
      <c r="G1857" s="36">
        <f>IF(I1857=0,"",INT(_xlfn.MAXIFS(Raw_Recharges!$D$2:$D$3001,Raw_Recharges!$B$2:$B$3001,A1857)))</f>
        <v>45884</v>
      </c>
      <c r="H1857" s="12">
        <f>IF(I1857=0,"",RFM_Method!$C$5-G1857)</f>
        <v>170</v>
      </c>
      <c r="I1857" s="12">
        <f>COUNTIFS(Raw_Recharges!$B$2:$B$3001,A1857)</f>
        <v>2</v>
      </c>
      <c r="J1857" s="37">
        <f>IF(I1857=0,"",SUMIFS(Raw_Recharges!$E$2:$E$3001,Raw_Recharges!$B$2:$B$3001,A1857))</f>
        <v>998</v>
      </c>
      <c r="K1857" s="38">
        <f>IF(I1857=0,0,IF(H1857&lt;=RFM_Method!$C$22,5,IF(H1857&lt;=RFM_Method!$C$23,4,IF(H1857&lt;=RFM_Method!$C$24,3,IF(H1857&lt;=RFM_Method!$C$25,2,1)))))</f>
        <v>2</v>
      </c>
      <c r="L1857" s="38">
        <f>IF(I1857=0,0,IF(I1857&gt;=RFM_Method!$E$22,5,IF(I1857&gt;=RFM_Method!$E$23,4,IF(I1857&gt;=RFM_Method!$E$24,3,IF(I1857&gt;=RFM_Method!$E$25,2,1)))))</f>
        <v>2</v>
      </c>
      <c r="M1857" s="38">
        <f>IF(I1857=0,0,IF(J1857&gt;=RFM_Method!$D$25,5,IF(J1857&gt;=RFM_Method!$D$24,4,IF(J1857&gt;=RFM_Method!$D$23,3,IF(J1857&gt;=RFM_Method!$D$22,2,1)))))</f>
        <v>3</v>
      </c>
      <c r="N1857" s="38" t="str">
        <f t="shared" si="84"/>
        <v>223</v>
      </c>
      <c r="O1857" s="38">
        <f t="shared" si="85"/>
        <v>7</v>
      </c>
      <c r="P1857" s="38">
        <f t="shared" si="86"/>
        <v>3</v>
      </c>
      <c r="Q1857" s="12" t="str">
        <f>IF(I1857=0,"Never Recharged",INDEX(RFM_Method!$C$32:$G$36,6-K1857,P1857))</f>
        <v>At Risk</v>
      </c>
      <c r="R1857" s="39">
        <f>SUMIFS(Raw_DataUsage!$D$2:$D$5001,Raw_DataUsage!$B$2:$B$5001,A1857)/1024</f>
        <v>1.5684472656249999</v>
      </c>
      <c r="S1857" s="40">
        <f>SUMIFS(Raw_Calls!$D$2:$D$5001,Raw_Calls!$B$2:$B$5001,A1857)/60</f>
        <v>84.7</v>
      </c>
      <c r="T1857" s="38" t="str">
        <f>IF(COUNTIFS(Raw_Subscriptions!$B$2:$B$3001,A1857,Raw_Subscriptions!$F$2:$F$3001,"Active")&gt;0,"Yes","No")</f>
        <v>Yes</v>
      </c>
    </row>
    <row r="1858" spans="1:20" x14ac:dyDescent="0.3">
      <c r="A1858" s="13" t="str">
        <f>Raw_Customers!A1855</f>
        <v>C001854</v>
      </c>
      <c r="B1858" s="13" t="str">
        <f>Raw_Customers!B1855</f>
        <v>Neha Patel</v>
      </c>
      <c r="C1858" s="13" t="str">
        <f>Raw_Customers!E1855</f>
        <v>Pune</v>
      </c>
      <c r="D1858" s="13" t="str">
        <f>Raw_Customers!F1855</f>
        <v>Gujarat</v>
      </c>
      <c r="E1858" s="13" t="str">
        <f>Raw_Customers!H1855</f>
        <v>Active</v>
      </c>
      <c r="F1858" s="35">
        <f>Raw_Customers!G1855</f>
        <v>45753</v>
      </c>
      <c r="G1858" s="36" t="str">
        <f>IF(I1858=0,"",INT(_xlfn.MAXIFS(Raw_Recharges!$D$2:$D$3001,Raw_Recharges!$B$2:$B$3001,A1858)))</f>
        <v/>
      </c>
      <c r="H1858" s="12" t="str">
        <f>IF(I1858=0,"",RFM_Method!$C$5-G1858)</f>
        <v/>
      </c>
      <c r="I1858" s="12">
        <f>COUNTIFS(Raw_Recharges!$B$2:$B$3001,A1858)</f>
        <v>0</v>
      </c>
      <c r="J1858" s="37" t="str">
        <f>IF(I1858=0,"",SUMIFS(Raw_Recharges!$E$2:$E$3001,Raw_Recharges!$B$2:$B$3001,A1858))</f>
        <v/>
      </c>
      <c r="K1858" s="38">
        <f>IF(I1858=0,0,IF(H1858&lt;=RFM_Method!$C$22,5,IF(H1858&lt;=RFM_Method!$C$23,4,IF(H1858&lt;=RFM_Method!$C$24,3,IF(H1858&lt;=RFM_Method!$C$25,2,1)))))</f>
        <v>0</v>
      </c>
      <c r="L1858" s="38">
        <f>IF(I1858=0,0,IF(I1858&gt;=RFM_Method!$E$22,5,IF(I1858&gt;=RFM_Method!$E$23,4,IF(I1858&gt;=RFM_Method!$E$24,3,IF(I1858&gt;=RFM_Method!$E$25,2,1)))))</f>
        <v>0</v>
      </c>
      <c r="M1858" s="38">
        <f>IF(I1858=0,0,IF(J1858&gt;=RFM_Method!$D$25,5,IF(J1858&gt;=RFM_Method!$D$24,4,IF(J1858&gt;=RFM_Method!$D$23,3,IF(J1858&gt;=RFM_Method!$D$22,2,1)))))</f>
        <v>0</v>
      </c>
      <c r="N1858" s="38" t="str">
        <f t="shared" si="84"/>
        <v>000</v>
      </c>
      <c r="O1858" s="38">
        <f t="shared" si="85"/>
        <v>0</v>
      </c>
      <c r="P1858" s="38">
        <f t="shared" si="86"/>
        <v>0</v>
      </c>
      <c r="Q1858" s="12" t="str">
        <f>IF(I1858=0,"Never Recharged",INDEX(RFM_Method!$C$32:$G$36,6-K1858,P1858))</f>
        <v>Never Recharged</v>
      </c>
      <c r="R1858" s="39">
        <f>SUMIFS(Raw_DataUsage!$D$2:$D$5001,Raw_DataUsage!$B$2:$B$5001,A1858)/1024</f>
        <v>1.528798828125</v>
      </c>
      <c r="S1858" s="40">
        <f>SUMIFS(Raw_Calls!$D$2:$D$5001,Raw_Calls!$B$2:$B$5001,A1858)/60</f>
        <v>8.4833333333333325</v>
      </c>
      <c r="T1858" s="38" t="str">
        <f>IF(COUNTIFS(Raw_Subscriptions!$B$2:$B$3001,A1858,Raw_Subscriptions!$F$2:$F$3001,"Active")&gt;0,"Yes","No")</f>
        <v>No</v>
      </c>
    </row>
    <row r="1859" spans="1:20" x14ac:dyDescent="0.3">
      <c r="A1859" s="13" t="str">
        <f>Raw_Customers!A1856</f>
        <v>C001855</v>
      </c>
      <c r="B1859" s="13" t="str">
        <f>Raw_Customers!B1856</f>
        <v>Pooja Yadav</v>
      </c>
      <c r="C1859" s="13" t="str">
        <f>Raw_Customers!E1856</f>
        <v>Pune</v>
      </c>
      <c r="D1859" s="13" t="str">
        <f>Raw_Customers!F1856</f>
        <v>Maharashtra</v>
      </c>
      <c r="E1859" s="13" t="str">
        <f>Raw_Customers!H1856</f>
        <v>Active</v>
      </c>
      <c r="F1859" s="35">
        <f>Raw_Customers!G1856</f>
        <v>45427</v>
      </c>
      <c r="G1859" s="36" t="str">
        <f>IF(I1859=0,"",INT(_xlfn.MAXIFS(Raw_Recharges!$D$2:$D$3001,Raw_Recharges!$B$2:$B$3001,A1859)))</f>
        <v/>
      </c>
      <c r="H1859" s="12" t="str">
        <f>IF(I1859=0,"",RFM_Method!$C$5-G1859)</f>
        <v/>
      </c>
      <c r="I1859" s="12">
        <f>COUNTIFS(Raw_Recharges!$B$2:$B$3001,A1859)</f>
        <v>0</v>
      </c>
      <c r="J1859" s="37" t="str">
        <f>IF(I1859=0,"",SUMIFS(Raw_Recharges!$E$2:$E$3001,Raw_Recharges!$B$2:$B$3001,A1859))</f>
        <v/>
      </c>
      <c r="K1859" s="38">
        <f>IF(I1859=0,0,IF(H1859&lt;=RFM_Method!$C$22,5,IF(H1859&lt;=RFM_Method!$C$23,4,IF(H1859&lt;=RFM_Method!$C$24,3,IF(H1859&lt;=RFM_Method!$C$25,2,1)))))</f>
        <v>0</v>
      </c>
      <c r="L1859" s="38">
        <f>IF(I1859=0,0,IF(I1859&gt;=RFM_Method!$E$22,5,IF(I1859&gt;=RFM_Method!$E$23,4,IF(I1859&gt;=RFM_Method!$E$24,3,IF(I1859&gt;=RFM_Method!$E$25,2,1)))))</f>
        <v>0</v>
      </c>
      <c r="M1859" s="38">
        <f>IF(I1859=0,0,IF(J1859&gt;=RFM_Method!$D$25,5,IF(J1859&gt;=RFM_Method!$D$24,4,IF(J1859&gt;=RFM_Method!$D$23,3,IF(J1859&gt;=RFM_Method!$D$22,2,1)))))</f>
        <v>0</v>
      </c>
      <c r="N1859" s="38" t="str">
        <f t="shared" si="84"/>
        <v>000</v>
      </c>
      <c r="O1859" s="38">
        <f t="shared" si="85"/>
        <v>0</v>
      </c>
      <c r="P1859" s="38">
        <f t="shared" si="86"/>
        <v>0</v>
      </c>
      <c r="Q1859" s="12" t="str">
        <f>IF(I1859=0,"Never Recharged",INDEX(RFM_Method!$C$32:$G$36,6-K1859,P1859))</f>
        <v>Never Recharged</v>
      </c>
      <c r="R1859" s="39">
        <f>SUMIFS(Raw_DataUsage!$D$2:$D$5001,Raw_DataUsage!$B$2:$B$5001,A1859)/1024</f>
        <v>4.5454882812499999</v>
      </c>
      <c r="S1859" s="40">
        <f>SUMIFS(Raw_Calls!$D$2:$D$5001,Raw_Calls!$B$2:$B$5001,A1859)/60</f>
        <v>60.2</v>
      </c>
      <c r="T1859" s="38" t="str">
        <f>IF(COUNTIFS(Raw_Subscriptions!$B$2:$B$3001,A1859,Raw_Subscriptions!$F$2:$F$3001,"Active")&gt;0,"Yes","No")</f>
        <v>No</v>
      </c>
    </row>
    <row r="1860" spans="1:20" x14ac:dyDescent="0.3">
      <c r="A1860" s="13" t="str">
        <f>Raw_Customers!A1857</f>
        <v>C001856</v>
      </c>
      <c r="B1860" s="13" t="str">
        <f>Raw_Customers!B1857</f>
        <v>Simran Kumar</v>
      </c>
      <c r="C1860" s="13" t="str">
        <f>Raw_Customers!E1857</f>
        <v>Mumbai</v>
      </c>
      <c r="D1860" s="13" t="str">
        <f>Raw_Customers!F1857</f>
        <v>Maharashtra</v>
      </c>
      <c r="E1860" s="13" t="str">
        <f>Raw_Customers!H1857</f>
        <v>Active</v>
      </c>
      <c r="F1860" s="35">
        <f>Raw_Customers!G1857</f>
        <v>44175</v>
      </c>
      <c r="G1860" s="36">
        <f>IF(I1860=0,"",INT(_xlfn.MAXIFS(Raw_Recharges!$D$2:$D$3001,Raw_Recharges!$B$2:$B$3001,A1860)))</f>
        <v>45962</v>
      </c>
      <c r="H1860" s="12">
        <f>IF(I1860=0,"",RFM_Method!$C$5-G1860)</f>
        <v>92</v>
      </c>
      <c r="I1860" s="12">
        <f>COUNTIFS(Raw_Recharges!$B$2:$B$3001,A1860)</f>
        <v>2</v>
      </c>
      <c r="J1860" s="37">
        <f>IF(I1860=0,"",SUMIFS(Raw_Recharges!$E$2:$E$3001,Raw_Recharges!$B$2:$B$3001,A1860))</f>
        <v>3478</v>
      </c>
      <c r="K1860" s="38">
        <f>IF(I1860=0,0,IF(H1860&lt;=RFM_Method!$C$22,5,IF(H1860&lt;=RFM_Method!$C$23,4,IF(H1860&lt;=RFM_Method!$C$24,3,IF(H1860&lt;=RFM_Method!$C$25,2,1)))))</f>
        <v>3</v>
      </c>
      <c r="L1860" s="38">
        <f>IF(I1860=0,0,IF(I1860&gt;=RFM_Method!$E$22,5,IF(I1860&gt;=RFM_Method!$E$23,4,IF(I1860&gt;=RFM_Method!$E$24,3,IF(I1860&gt;=RFM_Method!$E$25,2,1)))))</f>
        <v>2</v>
      </c>
      <c r="M1860" s="38">
        <f>IF(I1860=0,0,IF(J1860&gt;=RFM_Method!$D$25,5,IF(J1860&gt;=RFM_Method!$D$24,4,IF(J1860&gt;=RFM_Method!$D$23,3,IF(J1860&gt;=RFM_Method!$D$22,2,1)))))</f>
        <v>5</v>
      </c>
      <c r="N1860" s="38" t="str">
        <f t="shared" si="84"/>
        <v>325</v>
      </c>
      <c r="O1860" s="38">
        <f t="shared" si="85"/>
        <v>10</v>
      </c>
      <c r="P1860" s="38">
        <f t="shared" si="86"/>
        <v>4</v>
      </c>
      <c r="Q1860" s="12" t="str">
        <f>IF(I1860=0,"Never Recharged",INDEX(RFM_Method!$C$32:$G$36,6-K1860,P1860))</f>
        <v>Loyal Customers</v>
      </c>
      <c r="R1860" s="39">
        <f>SUMIFS(Raw_DataUsage!$D$2:$D$5001,Raw_DataUsage!$B$2:$B$5001,A1860)/1024</f>
        <v>5.3832324218750003</v>
      </c>
      <c r="S1860" s="40">
        <f>SUMIFS(Raw_Calls!$D$2:$D$5001,Raw_Calls!$B$2:$B$5001,A1860)/60</f>
        <v>91.066666666666663</v>
      </c>
      <c r="T1860" s="38" t="str">
        <f>IF(COUNTIFS(Raw_Subscriptions!$B$2:$B$3001,A1860,Raw_Subscriptions!$F$2:$F$3001,"Active")&gt;0,"Yes","No")</f>
        <v>No</v>
      </c>
    </row>
    <row r="1861" spans="1:20" x14ac:dyDescent="0.3">
      <c r="A1861" s="13" t="str">
        <f>Raw_Customers!A1858</f>
        <v>C001857</v>
      </c>
      <c r="B1861" s="13" t="str">
        <f>Raw_Customers!B1858</f>
        <v>Neha Jha</v>
      </c>
      <c r="C1861" s="13" t="str">
        <f>Raw_Customers!E1858</f>
        <v>Delhi</v>
      </c>
      <c r="D1861" s="13" t="str">
        <f>Raw_Customers!F1858</f>
        <v>Mumbai</v>
      </c>
      <c r="E1861" s="13" t="str">
        <f>Raw_Customers!H1858</f>
        <v>Active</v>
      </c>
      <c r="F1861" s="35">
        <f>Raw_Customers!G1858</f>
        <v>45739</v>
      </c>
      <c r="G1861" s="36" t="str">
        <f>IF(I1861=0,"",INT(_xlfn.MAXIFS(Raw_Recharges!$D$2:$D$3001,Raw_Recharges!$B$2:$B$3001,A1861)))</f>
        <v/>
      </c>
      <c r="H1861" s="12" t="str">
        <f>IF(I1861=0,"",RFM_Method!$C$5-G1861)</f>
        <v/>
      </c>
      <c r="I1861" s="12">
        <f>COUNTIFS(Raw_Recharges!$B$2:$B$3001,A1861)</f>
        <v>0</v>
      </c>
      <c r="J1861" s="37" t="str">
        <f>IF(I1861=0,"",SUMIFS(Raw_Recharges!$E$2:$E$3001,Raw_Recharges!$B$2:$B$3001,A1861))</f>
        <v/>
      </c>
      <c r="K1861" s="38">
        <f>IF(I1861=0,0,IF(H1861&lt;=RFM_Method!$C$22,5,IF(H1861&lt;=RFM_Method!$C$23,4,IF(H1861&lt;=RFM_Method!$C$24,3,IF(H1861&lt;=RFM_Method!$C$25,2,1)))))</f>
        <v>0</v>
      </c>
      <c r="L1861" s="38">
        <f>IF(I1861=0,0,IF(I1861&gt;=RFM_Method!$E$22,5,IF(I1861&gt;=RFM_Method!$E$23,4,IF(I1861&gt;=RFM_Method!$E$24,3,IF(I1861&gt;=RFM_Method!$E$25,2,1)))))</f>
        <v>0</v>
      </c>
      <c r="M1861" s="38">
        <f>IF(I1861=0,0,IF(J1861&gt;=RFM_Method!$D$25,5,IF(J1861&gt;=RFM_Method!$D$24,4,IF(J1861&gt;=RFM_Method!$D$23,3,IF(J1861&gt;=RFM_Method!$D$22,2,1)))))</f>
        <v>0</v>
      </c>
      <c r="N1861" s="38" t="str">
        <f t="shared" ref="N1861:N1924" si="87">K1861&amp;L1861&amp;M1861</f>
        <v>000</v>
      </c>
      <c r="O1861" s="38">
        <f t="shared" ref="O1861:O1924" si="88">K1861+L1861+M1861</f>
        <v>0</v>
      </c>
      <c r="P1861" s="38">
        <f t="shared" ref="P1861:P1924" si="89">IF(I1861=0,0,ROUND((L1861+M1861)/2,0))</f>
        <v>0</v>
      </c>
      <c r="Q1861" s="12" t="str">
        <f>IF(I1861=0,"Never Recharged",INDEX(RFM_Method!$C$32:$G$36,6-K1861,P1861))</f>
        <v>Never Recharged</v>
      </c>
      <c r="R1861" s="39">
        <f>SUMIFS(Raw_DataUsage!$D$2:$D$5001,Raw_DataUsage!$B$2:$B$5001,A1861)/1024</f>
        <v>2.5714355468750001</v>
      </c>
      <c r="S1861" s="40">
        <f>SUMIFS(Raw_Calls!$D$2:$D$5001,Raw_Calls!$B$2:$B$5001,A1861)/60</f>
        <v>125.56666666666666</v>
      </c>
      <c r="T1861" s="38" t="str">
        <f>IF(COUNTIFS(Raw_Subscriptions!$B$2:$B$3001,A1861,Raw_Subscriptions!$F$2:$F$3001,"Active")&gt;0,"Yes","No")</f>
        <v>No</v>
      </c>
    </row>
    <row r="1862" spans="1:20" x14ac:dyDescent="0.3">
      <c r="A1862" s="13" t="str">
        <f>Raw_Customers!A1859</f>
        <v>C001858</v>
      </c>
      <c r="B1862" s="13" t="str">
        <f>Raw_Customers!B1859</f>
        <v>Amit Gupta</v>
      </c>
      <c r="C1862" s="13" t="str">
        <f>Raw_Customers!E1859</f>
        <v>Mumbai</v>
      </c>
      <c r="D1862" s="13" t="str">
        <f>Raw_Customers!F1859</f>
        <v>Tamil Nadu</v>
      </c>
      <c r="E1862" s="13" t="str">
        <f>Raw_Customers!H1859</f>
        <v>Active</v>
      </c>
      <c r="F1862" s="35">
        <f>Raw_Customers!G1859</f>
        <v>44455</v>
      </c>
      <c r="G1862" s="36">
        <f>IF(I1862=0,"",INT(_xlfn.MAXIFS(Raw_Recharges!$D$2:$D$3001,Raw_Recharges!$B$2:$B$3001,A1862)))</f>
        <v>45960</v>
      </c>
      <c r="H1862" s="12">
        <f>IF(I1862=0,"",RFM_Method!$C$5-G1862)</f>
        <v>94</v>
      </c>
      <c r="I1862" s="12">
        <f>COUNTIFS(Raw_Recharges!$B$2:$B$3001,A1862)</f>
        <v>2</v>
      </c>
      <c r="J1862" s="37">
        <f>IF(I1862=0,"",SUMIFS(Raw_Recharges!$E$2:$E$3001,Raw_Recharges!$B$2:$B$3001,A1862))</f>
        <v>198</v>
      </c>
      <c r="K1862" s="38">
        <f>IF(I1862=0,0,IF(H1862&lt;=RFM_Method!$C$22,5,IF(H1862&lt;=RFM_Method!$C$23,4,IF(H1862&lt;=RFM_Method!$C$24,3,IF(H1862&lt;=RFM_Method!$C$25,2,1)))))</f>
        <v>3</v>
      </c>
      <c r="L1862" s="38">
        <f>IF(I1862=0,0,IF(I1862&gt;=RFM_Method!$E$22,5,IF(I1862&gt;=RFM_Method!$E$23,4,IF(I1862&gt;=RFM_Method!$E$24,3,IF(I1862&gt;=RFM_Method!$E$25,2,1)))))</f>
        <v>2</v>
      </c>
      <c r="M1862" s="38">
        <f>IF(I1862=0,0,IF(J1862&gt;=RFM_Method!$D$25,5,IF(J1862&gt;=RFM_Method!$D$24,4,IF(J1862&gt;=RFM_Method!$D$23,3,IF(J1862&gt;=RFM_Method!$D$22,2,1)))))</f>
        <v>1</v>
      </c>
      <c r="N1862" s="38" t="str">
        <f t="shared" si="87"/>
        <v>321</v>
      </c>
      <c r="O1862" s="38">
        <f t="shared" si="88"/>
        <v>6</v>
      </c>
      <c r="P1862" s="38">
        <f t="shared" si="89"/>
        <v>2</v>
      </c>
      <c r="Q1862" s="12" t="str">
        <f>IF(I1862=0,"Never Recharged",INDEX(RFM_Method!$C$32:$G$36,6-K1862,P1862))</f>
        <v>Need Attention</v>
      </c>
      <c r="R1862" s="39">
        <f>SUMIFS(Raw_DataUsage!$D$2:$D$5001,Raw_DataUsage!$B$2:$B$5001,A1862)/1024</f>
        <v>4.5473828125000004</v>
      </c>
      <c r="S1862" s="40">
        <f>SUMIFS(Raw_Calls!$D$2:$D$5001,Raw_Calls!$B$2:$B$5001,A1862)/60</f>
        <v>103.36666666666666</v>
      </c>
      <c r="T1862" s="38" t="str">
        <f>IF(COUNTIFS(Raw_Subscriptions!$B$2:$B$3001,A1862,Raw_Subscriptions!$F$2:$F$3001,"Active")&gt;0,"Yes","No")</f>
        <v>Yes</v>
      </c>
    </row>
    <row r="1863" spans="1:20" x14ac:dyDescent="0.3">
      <c r="A1863" s="13" t="str">
        <f>Raw_Customers!A1860</f>
        <v>C001859</v>
      </c>
      <c r="B1863" s="13" t="str">
        <f>Raw_Customers!B1860</f>
        <v>Priya Yadav</v>
      </c>
      <c r="C1863" s="13" t="str">
        <f>Raw_Customers!E1860</f>
        <v>Mumbai</v>
      </c>
      <c r="D1863" s="13" t="str">
        <f>Raw_Customers!F1860</f>
        <v>Mumbai</v>
      </c>
      <c r="E1863" s="13" t="str">
        <f>Raw_Customers!H1860</f>
        <v>Active</v>
      </c>
      <c r="F1863" s="35">
        <f>Raw_Customers!G1860</f>
        <v>45715</v>
      </c>
      <c r="G1863" s="36">
        <f>IF(I1863=0,"",INT(_xlfn.MAXIFS(Raw_Recharges!$D$2:$D$3001,Raw_Recharges!$B$2:$B$3001,A1863)))</f>
        <v>45777</v>
      </c>
      <c r="H1863" s="12">
        <f>IF(I1863=0,"",RFM_Method!$C$5-G1863)</f>
        <v>277</v>
      </c>
      <c r="I1863" s="12">
        <f>COUNTIFS(Raw_Recharges!$B$2:$B$3001,A1863)</f>
        <v>1</v>
      </c>
      <c r="J1863" s="37">
        <f>IF(I1863=0,"",SUMIFS(Raw_Recharges!$E$2:$E$3001,Raw_Recharges!$B$2:$B$3001,A1863))</f>
        <v>299</v>
      </c>
      <c r="K1863" s="38">
        <f>IF(I1863=0,0,IF(H1863&lt;=RFM_Method!$C$22,5,IF(H1863&lt;=RFM_Method!$C$23,4,IF(H1863&lt;=RFM_Method!$C$24,3,IF(H1863&lt;=RFM_Method!$C$25,2,1)))))</f>
        <v>1</v>
      </c>
      <c r="L1863" s="38">
        <f>IF(I1863=0,0,IF(I1863&gt;=RFM_Method!$E$22,5,IF(I1863&gt;=RFM_Method!$E$23,4,IF(I1863&gt;=RFM_Method!$E$24,3,IF(I1863&gt;=RFM_Method!$E$25,2,1)))))</f>
        <v>1</v>
      </c>
      <c r="M1863" s="38">
        <f>IF(I1863=0,0,IF(J1863&gt;=RFM_Method!$D$25,5,IF(J1863&gt;=RFM_Method!$D$24,4,IF(J1863&gt;=RFM_Method!$D$23,3,IF(J1863&gt;=RFM_Method!$D$22,2,1)))))</f>
        <v>1</v>
      </c>
      <c r="N1863" s="38" t="str">
        <f t="shared" si="87"/>
        <v>111</v>
      </c>
      <c r="O1863" s="38">
        <f t="shared" si="88"/>
        <v>3</v>
      </c>
      <c r="P1863" s="38">
        <f t="shared" si="89"/>
        <v>1</v>
      </c>
      <c r="Q1863" s="12" t="str">
        <f>IF(I1863=0,"Never Recharged",INDEX(RFM_Method!$C$32:$G$36,6-K1863,P1863))</f>
        <v>Lost</v>
      </c>
      <c r="R1863" s="39">
        <f>SUMIFS(Raw_DataUsage!$D$2:$D$5001,Raw_DataUsage!$B$2:$B$5001,A1863)/1024</f>
        <v>4.4303710937499998</v>
      </c>
      <c r="S1863" s="40">
        <f>SUMIFS(Raw_Calls!$D$2:$D$5001,Raw_Calls!$B$2:$B$5001,A1863)/60</f>
        <v>25.95</v>
      </c>
      <c r="T1863" s="38" t="str">
        <f>IF(COUNTIFS(Raw_Subscriptions!$B$2:$B$3001,A1863,Raw_Subscriptions!$F$2:$F$3001,"Active")&gt;0,"Yes","No")</f>
        <v>No</v>
      </c>
    </row>
    <row r="1864" spans="1:20" x14ac:dyDescent="0.3">
      <c r="A1864" s="13" t="str">
        <f>Raw_Customers!A1861</f>
        <v>C001860</v>
      </c>
      <c r="B1864" s="13" t="str">
        <f>Raw_Customers!B1861</f>
        <v>Pooja Kumar</v>
      </c>
      <c r="C1864" s="13" t="str">
        <f>Raw_Customers!E1861</f>
        <v>Bangalore</v>
      </c>
      <c r="D1864" s="13" t="str">
        <f>Raw_Customers!F1861</f>
        <v>Telangana</v>
      </c>
      <c r="E1864" s="13" t="str">
        <f>Raw_Customers!H1861</f>
        <v>Active</v>
      </c>
      <c r="F1864" s="35">
        <f>Raw_Customers!G1861</f>
        <v>44379</v>
      </c>
      <c r="G1864" s="36">
        <f>IF(I1864=0,"",INT(_xlfn.MAXIFS(Raw_Recharges!$D$2:$D$3001,Raw_Recharges!$B$2:$B$3001,A1864)))</f>
        <v>45853</v>
      </c>
      <c r="H1864" s="12">
        <f>IF(I1864=0,"",RFM_Method!$C$5-G1864)</f>
        <v>201</v>
      </c>
      <c r="I1864" s="12">
        <f>COUNTIFS(Raw_Recharges!$B$2:$B$3001,A1864)</f>
        <v>1</v>
      </c>
      <c r="J1864" s="37">
        <f>IF(I1864=0,"",SUMIFS(Raw_Recharges!$E$2:$E$3001,Raw_Recharges!$B$2:$B$3001,A1864))</f>
        <v>499</v>
      </c>
      <c r="K1864" s="38">
        <f>IF(I1864=0,0,IF(H1864&lt;=RFM_Method!$C$22,5,IF(H1864&lt;=RFM_Method!$C$23,4,IF(H1864&lt;=RFM_Method!$C$24,3,IF(H1864&lt;=RFM_Method!$C$25,2,1)))))</f>
        <v>2</v>
      </c>
      <c r="L1864" s="38">
        <f>IF(I1864=0,0,IF(I1864&gt;=RFM_Method!$E$22,5,IF(I1864&gt;=RFM_Method!$E$23,4,IF(I1864&gt;=RFM_Method!$E$24,3,IF(I1864&gt;=RFM_Method!$E$25,2,1)))))</f>
        <v>1</v>
      </c>
      <c r="M1864" s="38">
        <f>IF(I1864=0,0,IF(J1864&gt;=RFM_Method!$D$25,5,IF(J1864&gt;=RFM_Method!$D$24,4,IF(J1864&gt;=RFM_Method!$D$23,3,IF(J1864&gt;=RFM_Method!$D$22,2,1)))))</f>
        <v>2</v>
      </c>
      <c r="N1864" s="38" t="str">
        <f t="shared" si="87"/>
        <v>212</v>
      </c>
      <c r="O1864" s="38">
        <f t="shared" si="88"/>
        <v>5</v>
      </c>
      <c r="P1864" s="38">
        <f t="shared" si="89"/>
        <v>2</v>
      </c>
      <c r="Q1864" s="12" t="str">
        <f>IF(I1864=0,"Never Recharged",INDEX(RFM_Method!$C$32:$G$36,6-K1864,P1864))</f>
        <v>About to Sleep</v>
      </c>
      <c r="R1864" s="39">
        <f>SUMIFS(Raw_DataUsage!$D$2:$D$5001,Raw_DataUsage!$B$2:$B$5001,A1864)/1024</f>
        <v>5.3153613281250003</v>
      </c>
      <c r="S1864" s="40">
        <f>SUMIFS(Raw_Calls!$D$2:$D$5001,Raw_Calls!$B$2:$B$5001,A1864)/60</f>
        <v>9.0833333333333339</v>
      </c>
      <c r="T1864" s="38" t="str">
        <f>IF(COUNTIFS(Raw_Subscriptions!$B$2:$B$3001,A1864,Raw_Subscriptions!$F$2:$F$3001,"Active")&gt;0,"Yes","No")</f>
        <v>Yes</v>
      </c>
    </row>
    <row r="1865" spans="1:20" x14ac:dyDescent="0.3">
      <c r="A1865" s="13" t="str">
        <f>Raw_Customers!A1862</f>
        <v>C001861</v>
      </c>
      <c r="B1865" s="13" t="str">
        <f>Raw_Customers!B1862</f>
        <v>Pooja Yadav</v>
      </c>
      <c r="C1865" s="13" t="str">
        <f>Raw_Customers!E1862</f>
        <v>Pune</v>
      </c>
      <c r="D1865" s="13" t="str">
        <f>Raw_Customers!F1862</f>
        <v>Gujarat</v>
      </c>
      <c r="E1865" s="13" t="str">
        <f>Raw_Customers!H1862</f>
        <v>Active</v>
      </c>
      <c r="F1865" s="35">
        <f>Raw_Customers!G1862</f>
        <v>45078</v>
      </c>
      <c r="G1865" s="36">
        <f>IF(I1865=0,"",INT(_xlfn.MAXIFS(Raw_Recharges!$D$2:$D$3001,Raw_Recharges!$B$2:$B$3001,A1865)))</f>
        <v>46032</v>
      </c>
      <c r="H1865" s="12">
        <f>IF(I1865=0,"",RFM_Method!$C$5-G1865)</f>
        <v>22</v>
      </c>
      <c r="I1865" s="12">
        <f>COUNTIFS(Raw_Recharges!$B$2:$B$3001,A1865)</f>
        <v>3</v>
      </c>
      <c r="J1865" s="37">
        <f>IF(I1865=0,"",SUMIFS(Raw_Recharges!$E$2:$E$3001,Raw_Recharges!$B$2:$B$3001,A1865))</f>
        <v>2097</v>
      </c>
      <c r="K1865" s="38">
        <f>IF(I1865=0,0,IF(H1865&lt;=RFM_Method!$C$22,5,IF(H1865&lt;=RFM_Method!$C$23,4,IF(H1865&lt;=RFM_Method!$C$24,3,IF(H1865&lt;=RFM_Method!$C$25,2,1)))))</f>
        <v>5</v>
      </c>
      <c r="L1865" s="38">
        <f>IF(I1865=0,0,IF(I1865&gt;=RFM_Method!$E$22,5,IF(I1865&gt;=RFM_Method!$E$23,4,IF(I1865&gt;=RFM_Method!$E$24,3,IF(I1865&gt;=RFM_Method!$E$25,2,1)))))</f>
        <v>3</v>
      </c>
      <c r="M1865" s="38">
        <f>IF(I1865=0,0,IF(J1865&gt;=RFM_Method!$D$25,5,IF(J1865&gt;=RFM_Method!$D$24,4,IF(J1865&gt;=RFM_Method!$D$23,3,IF(J1865&gt;=RFM_Method!$D$22,2,1)))))</f>
        <v>4</v>
      </c>
      <c r="N1865" s="38" t="str">
        <f t="shared" si="87"/>
        <v>534</v>
      </c>
      <c r="O1865" s="38">
        <f t="shared" si="88"/>
        <v>12</v>
      </c>
      <c r="P1865" s="38">
        <f t="shared" si="89"/>
        <v>4</v>
      </c>
      <c r="Q1865" s="12" t="str">
        <f>IF(I1865=0,"Never Recharged",INDEX(RFM_Method!$C$32:$G$36,6-K1865,P1865))</f>
        <v>Loyal Customers</v>
      </c>
      <c r="R1865" s="39">
        <f>SUMIFS(Raw_DataUsage!$D$2:$D$5001,Raw_DataUsage!$B$2:$B$5001,A1865)/1024</f>
        <v>2.2075976562499999</v>
      </c>
      <c r="S1865" s="40">
        <f>SUMIFS(Raw_Calls!$D$2:$D$5001,Raw_Calls!$B$2:$B$5001,A1865)/60</f>
        <v>139.75</v>
      </c>
      <c r="T1865" s="38" t="str">
        <f>IF(COUNTIFS(Raw_Subscriptions!$B$2:$B$3001,A1865,Raw_Subscriptions!$F$2:$F$3001,"Active")&gt;0,"Yes","No")</f>
        <v>Yes</v>
      </c>
    </row>
    <row r="1866" spans="1:20" x14ac:dyDescent="0.3">
      <c r="A1866" s="13" t="str">
        <f>Raw_Customers!A1863</f>
        <v>C001862</v>
      </c>
      <c r="B1866" s="13" t="str">
        <f>Raw_Customers!B1863</f>
        <v>Rahul Yadav</v>
      </c>
      <c r="C1866" s="13" t="str">
        <f>Raw_Customers!E1863</f>
        <v>Hyderabad</v>
      </c>
      <c r="D1866" s="13" t="str">
        <f>Raw_Customers!F1863</f>
        <v>UP East</v>
      </c>
      <c r="E1866" s="13" t="str">
        <f>Raw_Customers!H1863</f>
        <v>Inactive</v>
      </c>
      <c r="F1866" s="35">
        <f>Raw_Customers!G1863</f>
        <v>44252</v>
      </c>
      <c r="G1866" s="36">
        <f>IF(I1866=0,"",INT(_xlfn.MAXIFS(Raw_Recharges!$D$2:$D$3001,Raw_Recharges!$B$2:$B$3001,A1866)))</f>
        <v>46040</v>
      </c>
      <c r="H1866" s="12">
        <f>IF(I1866=0,"",RFM_Method!$C$5-G1866)</f>
        <v>14</v>
      </c>
      <c r="I1866" s="12">
        <f>COUNTIFS(Raw_Recharges!$B$2:$B$3001,A1866)</f>
        <v>1</v>
      </c>
      <c r="J1866" s="37">
        <f>IF(I1866=0,"",SUMIFS(Raw_Recharges!$E$2:$E$3001,Raw_Recharges!$B$2:$B$3001,A1866))</f>
        <v>99</v>
      </c>
      <c r="K1866" s="38">
        <f>IF(I1866=0,0,IF(H1866&lt;=RFM_Method!$C$22,5,IF(H1866&lt;=RFM_Method!$C$23,4,IF(H1866&lt;=RFM_Method!$C$24,3,IF(H1866&lt;=RFM_Method!$C$25,2,1)))))</f>
        <v>5</v>
      </c>
      <c r="L1866" s="38">
        <f>IF(I1866=0,0,IF(I1866&gt;=RFM_Method!$E$22,5,IF(I1866&gt;=RFM_Method!$E$23,4,IF(I1866&gt;=RFM_Method!$E$24,3,IF(I1866&gt;=RFM_Method!$E$25,2,1)))))</f>
        <v>1</v>
      </c>
      <c r="M1866" s="38">
        <f>IF(I1866=0,0,IF(J1866&gt;=RFM_Method!$D$25,5,IF(J1866&gt;=RFM_Method!$D$24,4,IF(J1866&gt;=RFM_Method!$D$23,3,IF(J1866&gt;=RFM_Method!$D$22,2,1)))))</f>
        <v>1</v>
      </c>
      <c r="N1866" s="38" t="str">
        <f t="shared" si="87"/>
        <v>511</v>
      </c>
      <c r="O1866" s="38">
        <f t="shared" si="88"/>
        <v>7</v>
      </c>
      <c r="P1866" s="38">
        <f t="shared" si="89"/>
        <v>1</v>
      </c>
      <c r="Q1866" s="12" t="str">
        <f>IF(I1866=0,"Never Recharged",INDEX(RFM_Method!$C$32:$G$36,6-K1866,P1866))</f>
        <v>New Customers</v>
      </c>
      <c r="R1866" s="39">
        <f>SUMIFS(Raw_DataUsage!$D$2:$D$5001,Raw_DataUsage!$B$2:$B$5001,A1866)/1024</f>
        <v>0</v>
      </c>
      <c r="S1866" s="40">
        <f>SUMIFS(Raw_Calls!$D$2:$D$5001,Raw_Calls!$B$2:$B$5001,A1866)/60</f>
        <v>81.5</v>
      </c>
      <c r="T1866" s="38" t="str">
        <f>IF(COUNTIFS(Raw_Subscriptions!$B$2:$B$3001,A1866,Raw_Subscriptions!$F$2:$F$3001,"Active")&gt;0,"Yes","No")</f>
        <v>Yes</v>
      </c>
    </row>
    <row r="1867" spans="1:20" x14ac:dyDescent="0.3">
      <c r="A1867" s="13" t="str">
        <f>Raw_Customers!A1864</f>
        <v>C001863</v>
      </c>
      <c r="B1867" s="13" t="str">
        <f>Raw_Customers!B1864</f>
        <v>Priya Reddy</v>
      </c>
      <c r="C1867" s="13" t="str">
        <f>Raw_Customers!E1864</f>
        <v>Delhi</v>
      </c>
      <c r="D1867" s="13" t="str">
        <f>Raw_Customers!F1864</f>
        <v>Tamil Nadu</v>
      </c>
      <c r="E1867" s="13" t="str">
        <f>Raw_Customers!H1864</f>
        <v>Active</v>
      </c>
      <c r="F1867" s="35">
        <f>Raw_Customers!G1864</f>
        <v>44097</v>
      </c>
      <c r="G1867" s="36">
        <f>IF(I1867=0,"",INT(_xlfn.MAXIFS(Raw_Recharges!$D$2:$D$3001,Raw_Recharges!$B$2:$B$3001,A1867)))</f>
        <v>45874</v>
      </c>
      <c r="H1867" s="12">
        <f>IF(I1867=0,"",RFM_Method!$C$5-G1867)</f>
        <v>180</v>
      </c>
      <c r="I1867" s="12">
        <f>COUNTIFS(Raw_Recharges!$B$2:$B$3001,A1867)</f>
        <v>1</v>
      </c>
      <c r="J1867" s="37">
        <f>IF(I1867=0,"",SUMIFS(Raw_Recharges!$E$2:$E$3001,Raw_Recharges!$B$2:$B$3001,A1867))</f>
        <v>499</v>
      </c>
      <c r="K1867" s="38">
        <f>IF(I1867=0,0,IF(H1867&lt;=RFM_Method!$C$22,5,IF(H1867&lt;=RFM_Method!$C$23,4,IF(H1867&lt;=RFM_Method!$C$24,3,IF(H1867&lt;=RFM_Method!$C$25,2,1)))))</f>
        <v>2</v>
      </c>
      <c r="L1867" s="38">
        <f>IF(I1867=0,0,IF(I1867&gt;=RFM_Method!$E$22,5,IF(I1867&gt;=RFM_Method!$E$23,4,IF(I1867&gt;=RFM_Method!$E$24,3,IF(I1867&gt;=RFM_Method!$E$25,2,1)))))</f>
        <v>1</v>
      </c>
      <c r="M1867" s="38">
        <f>IF(I1867=0,0,IF(J1867&gt;=RFM_Method!$D$25,5,IF(J1867&gt;=RFM_Method!$D$24,4,IF(J1867&gt;=RFM_Method!$D$23,3,IF(J1867&gt;=RFM_Method!$D$22,2,1)))))</f>
        <v>2</v>
      </c>
      <c r="N1867" s="38" t="str">
        <f t="shared" si="87"/>
        <v>212</v>
      </c>
      <c r="O1867" s="38">
        <f t="shared" si="88"/>
        <v>5</v>
      </c>
      <c r="P1867" s="38">
        <f t="shared" si="89"/>
        <v>2</v>
      </c>
      <c r="Q1867" s="12" t="str">
        <f>IF(I1867=0,"Never Recharged",INDEX(RFM_Method!$C$32:$G$36,6-K1867,P1867))</f>
        <v>About to Sleep</v>
      </c>
      <c r="R1867" s="39">
        <f>SUMIFS(Raw_DataUsage!$D$2:$D$5001,Raw_DataUsage!$B$2:$B$5001,A1867)/1024</f>
        <v>3.4126269531249998</v>
      </c>
      <c r="S1867" s="40">
        <f>SUMIFS(Raw_Calls!$D$2:$D$5001,Raw_Calls!$B$2:$B$5001,A1867)/60</f>
        <v>36.633333333333333</v>
      </c>
      <c r="T1867" s="38" t="str">
        <f>IF(COUNTIFS(Raw_Subscriptions!$B$2:$B$3001,A1867,Raw_Subscriptions!$F$2:$F$3001,"Active")&gt;0,"Yes","No")</f>
        <v>No</v>
      </c>
    </row>
    <row r="1868" spans="1:20" x14ac:dyDescent="0.3">
      <c r="A1868" s="13" t="str">
        <f>Raw_Customers!A1865</f>
        <v>C001864</v>
      </c>
      <c r="B1868" s="13" t="str">
        <f>Raw_Customers!B1865</f>
        <v>Amit Singh</v>
      </c>
      <c r="C1868" s="13" t="str">
        <f>Raw_Customers!E1865</f>
        <v>Chennai</v>
      </c>
      <c r="D1868" s="13" t="str">
        <f>Raw_Customers!F1865</f>
        <v>Karnataka</v>
      </c>
      <c r="E1868" s="13" t="str">
        <f>Raw_Customers!H1865</f>
        <v>Inactive</v>
      </c>
      <c r="F1868" s="35">
        <f>Raw_Customers!G1865</f>
        <v>44795</v>
      </c>
      <c r="G1868" s="36">
        <f>IF(I1868=0,"",INT(_xlfn.MAXIFS(Raw_Recharges!$D$2:$D$3001,Raw_Recharges!$B$2:$B$3001,A1868)))</f>
        <v>46003</v>
      </c>
      <c r="H1868" s="12">
        <f>IF(I1868=0,"",RFM_Method!$C$5-G1868)</f>
        <v>51</v>
      </c>
      <c r="I1868" s="12">
        <f>COUNTIFS(Raw_Recharges!$B$2:$B$3001,A1868)</f>
        <v>2</v>
      </c>
      <c r="J1868" s="37">
        <f>IF(I1868=0,"",SUMIFS(Raw_Recharges!$E$2:$E$3001,Raw_Recharges!$B$2:$B$3001,A1868))</f>
        <v>848</v>
      </c>
      <c r="K1868" s="38">
        <f>IF(I1868=0,0,IF(H1868&lt;=RFM_Method!$C$22,5,IF(H1868&lt;=RFM_Method!$C$23,4,IF(H1868&lt;=RFM_Method!$C$24,3,IF(H1868&lt;=RFM_Method!$C$25,2,1)))))</f>
        <v>4</v>
      </c>
      <c r="L1868" s="38">
        <f>IF(I1868=0,0,IF(I1868&gt;=RFM_Method!$E$22,5,IF(I1868&gt;=RFM_Method!$E$23,4,IF(I1868&gt;=RFM_Method!$E$24,3,IF(I1868&gt;=RFM_Method!$E$25,2,1)))))</f>
        <v>2</v>
      </c>
      <c r="M1868" s="38">
        <f>IF(I1868=0,0,IF(J1868&gt;=RFM_Method!$D$25,5,IF(J1868&gt;=RFM_Method!$D$24,4,IF(J1868&gt;=RFM_Method!$D$23,3,IF(J1868&gt;=RFM_Method!$D$22,2,1)))))</f>
        <v>3</v>
      </c>
      <c r="N1868" s="38" t="str">
        <f t="shared" si="87"/>
        <v>423</v>
      </c>
      <c r="O1868" s="38">
        <f t="shared" si="88"/>
        <v>9</v>
      </c>
      <c r="P1868" s="38">
        <f t="shared" si="89"/>
        <v>3</v>
      </c>
      <c r="Q1868" s="12" t="str">
        <f>IF(I1868=0,"Never Recharged",INDEX(RFM_Method!$C$32:$G$36,6-K1868,P1868))</f>
        <v>Potential Loyalist</v>
      </c>
      <c r="R1868" s="39">
        <f>SUMIFS(Raw_DataUsage!$D$2:$D$5001,Raw_DataUsage!$B$2:$B$5001,A1868)/1024</f>
        <v>0.78035156249999993</v>
      </c>
      <c r="S1868" s="40">
        <f>SUMIFS(Raw_Calls!$D$2:$D$5001,Raw_Calls!$B$2:$B$5001,A1868)/60</f>
        <v>24.733333333333334</v>
      </c>
      <c r="T1868" s="38" t="str">
        <f>IF(COUNTIFS(Raw_Subscriptions!$B$2:$B$3001,A1868,Raw_Subscriptions!$F$2:$F$3001,"Active")&gt;0,"Yes","No")</f>
        <v>No</v>
      </c>
    </row>
    <row r="1869" spans="1:20" x14ac:dyDescent="0.3">
      <c r="A1869" s="13" t="str">
        <f>Raw_Customers!A1866</f>
        <v>C001865</v>
      </c>
      <c r="B1869" s="13" t="str">
        <f>Raw_Customers!B1866</f>
        <v>Pooja Kumar</v>
      </c>
      <c r="C1869" s="13" t="str">
        <f>Raw_Customers!E1866</f>
        <v>Chennai</v>
      </c>
      <c r="D1869" s="13" t="str">
        <f>Raw_Customers!F1866</f>
        <v>Mumbai</v>
      </c>
      <c r="E1869" s="13" t="str">
        <f>Raw_Customers!H1866</f>
        <v>Inactive</v>
      </c>
      <c r="F1869" s="35">
        <f>Raw_Customers!G1866</f>
        <v>45221</v>
      </c>
      <c r="G1869" s="36">
        <f>IF(I1869=0,"",INT(_xlfn.MAXIFS(Raw_Recharges!$D$2:$D$3001,Raw_Recharges!$B$2:$B$3001,A1869)))</f>
        <v>46028</v>
      </c>
      <c r="H1869" s="12">
        <f>IF(I1869=0,"",RFM_Method!$C$5-G1869)</f>
        <v>26</v>
      </c>
      <c r="I1869" s="12">
        <f>COUNTIFS(Raw_Recharges!$B$2:$B$3001,A1869)</f>
        <v>1</v>
      </c>
      <c r="J1869" s="37">
        <f>IF(I1869=0,"",SUMIFS(Raw_Recharges!$E$2:$E$3001,Raw_Recharges!$B$2:$B$3001,A1869))</f>
        <v>999</v>
      </c>
      <c r="K1869" s="38">
        <f>IF(I1869=0,0,IF(H1869&lt;=RFM_Method!$C$22,5,IF(H1869&lt;=RFM_Method!$C$23,4,IF(H1869&lt;=RFM_Method!$C$24,3,IF(H1869&lt;=RFM_Method!$C$25,2,1)))))</f>
        <v>5</v>
      </c>
      <c r="L1869" s="38">
        <f>IF(I1869=0,0,IF(I1869&gt;=RFM_Method!$E$22,5,IF(I1869&gt;=RFM_Method!$E$23,4,IF(I1869&gt;=RFM_Method!$E$24,3,IF(I1869&gt;=RFM_Method!$E$25,2,1)))))</f>
        <v>1</v>
      </c>
      <c r="M1869" s="38">
        <f>IF(I1869=0,0,IF(J1869&gt;=RFM_Method!$D$25,5,IF(J1869&gt;=RFM_Method!$D$24,4,IF(J1869&gt;=RFM_Method!$D$23,3,IF(J1869&gt;=RFM_Method!$D$22,2,1)))))</f>
        <v>3</v>
      </c>
      <c r="N1869" s="38" t="str">
        <f t="shared" si="87"/>
        <v>513</v>
      </c>
      <c r="O1869" s="38">
        <f t="shared" si="88"/>
        <v>9</v>
      </c>
      <c r="P1869" s="38">
        <f t="shared" si="89"/>
        <v>2</v>
      </c>
      <c r="Q1869" s="12" t="str">
        <f>IF(I1869=0,"Never Recharged",INDEX(RFM_Method!$C$32:$G$36,6-K1869,P1869))</f>
        <v>Promising</v>
      </c>
      <c r="R1869" s="39">
        <f>SUMIFS(Raw_DataUsage!$D$2:$D$5001,Raw_DataUsage!$B$2:$B$5001,A1869)/1024</f>
        <v>9.2705078125000007E-2</v>
      </c>
      <c r="S1869" s="40">
        <f>SUMIFS(Raw_Calls!$D$2:$D$5001,Raw_Calls!$B$2:$B$5001,A1869)/60</f>
        <v>0</v>
      </c>
      <c r="T1869" s="38" t="str">
        <f>IF(COUNTIFS(Raw_Subscriptions!$B$2:$B$3001,A1869,Raw_Subscriptions!$F$2:$F$3001,"Active")&gt;0,"Yes","No")</f>
        <v>Yes</v>
      </c>
    </row>
    <row r="1870" spans="1:20" x14ac:dyDescent="0.3">
      <c r="A1870" s="13" t="str">
        <f>Raw_Customers!A1867</f>
        <v>C001866</v>
      </c>
      <c r="B1870" s="13" t="str">
        <f>Raw_Customers!B1867</f>
        <v>Pooja Reddy</v>
      </c>
      <c r="C1870" s="13" t="str">
        <f>Raw_Customers!E1867</f>
        <v>Bangalore</v>
      </c>
      <c r="D1870" s="13" t="str">
        <f>Raw_Customers!F1867</f>
        <v>UP East</v>
      </c>
      <c r="E1870" s="13" t="str">
        <f>Raw_Customers!H1867</f>
        <v>Active</v>
      </c>
      <c r="F1870" s="35">
        <f>Raw_Customers!G1867</f>
        <v>44590</v>
      </c>
      <c r="G1870" s="36">
        <f>IF(I1870=0,"",INT(_xlfn.MAXIFS(Raw_Recharges!$D$2:$D$3001,Raw_Recharges!$B$2:$B$3001,A1870)))</f>
        <v>46051</v>
      </c>
      <c r="H1870" s="12">
        <f>IF(I1870=0,"",RFM_Method!$C$5-G1870)</f>
        <v>3</v>
      </c>
      <c r="I1870" s="12">
        <f>COUNTIFS(Raw_Recharges!$B$2:$B$3001,A1870)</f>
        <v>1</v>
      </c>
      <c r="J1870" s="37">
        <f>IF(I1870=0,"",SUMIFS(Raw_Recharges!$E$2:$E$3001,Raw_Recharges!$B$2:$B$3001,A1870))</f>
        <v>499</v>
      </c>
      <c r="K1870" s="38">
        <f>IF(I1870=0,0,IF(H1870&lt;=RFM_Method!$C$22,5,IF(H1870&lt;=RFM_Method!$C$23,4,IF(H1870&lt;=RFM_Method!$C$24,3,IF(H1870&lt;=RFM_Method!$C$25,2,1)))))</f>
        <v>5</v>
      </c>
      <c r="L1870" s="38">
        <f>IF(I1870=0,0,IF(I1870&gt;=RFM_Method!$E$22,5,IF(I1870&gt;=RFM_Method!$E$23,4,IF(I1870&gt;=RFM_Method!$E$24,3,IF(I1870&gt;=RFM_Method!$E$25,2,1)))))</f>
        <v>1</v>
      </c>
      <c r="M1870" s="38">
        <f>IF(I1870=0,0,IF(J1870&gt;=RFM_Method!$D$25,5,IF(J1870&gt;=RFM_Method!$D$24,4,IF(J1870&gt;=RFM_Method!$D$23,3,IF(J1870&gt;=RFM_Method!$D$22,2,1)))))</f>
        <v>2</v>
      </c>
      <c r="N1870" s="38" t="str">
        <f t="shared" si="87"/>
        <v>512</v>
      </c>
      <c r="O1870" s="38">
        <f t="shared" si="88"/>
        <v>8</v>
      </c>
      <c r="P1870" s="38">
        <f t="shared" si="89"/>
        <v>2</v>
      </c>
      <c r="Q1870" s="12" t="str">
        <f>IF(I1870=0,"Never Recharged",INDEX(RFM_Method!$C$32:$G$36,6-K1870,P1870))</f>
        <v>Promising</v>
      </c>
      <c r="R1870" s="39">
        <f>SUMIFS(Raw_DataUsage!$D$2:$D$5001,Raw_DataUsage!$B$2:$B$5001,A1870)/1024</f>
        <v>4.6322265624999996</v>
      </c>
      <c r="S1870" s="40">
        <f>SUMIFS(Raw_Calls!$D$2:$D$5001,Raw_Calls!$B$2:$B$5001,A1870)/60</f>
        <v>160.25</v>
      </c>
      <c r="T1870" s="38" t="str">
        <f>IF(COUNTIFS(Raw_Subscriptions!$B$2:$B$3001,A1870,Raw_Subscriptions!$F$2:$F$3001,"Active")&gt;0,"Yes","No")</f>
        <v>Yes</v>
      </c>
    </row>
    <row r="1871" spans="1:20" x14ac:dyDescent="0.3">
      <c r="A1871" s="13" t="str">
        <f>Raw_Customers!A1868</f>
        <v>C001867</v>
      </c>
      <c r="B1871" s="13" t="str">
        <f>Raw_Customers!B1868</f>
        <v>Rahul Mishra</v>
      </c>
      <c r="C1871" s="13" t="str">
        <f>Raw_Customers!E1868</f>
        <v>Chennai</v>
      </c>
      <c r="D1871" s="13" t="str">
        <f>Raw_Customers!F1868</f>
        <v>Telangana</v>
      </c>
      <c r="E1871" s="13" t="str">
        <f>Raw_Customers!H1868</f>
        <v>Active</v>
      </c>
      <c r="F1871" s="35">
        <f>Raw_Customers!G1868</f>
        <v>44295</v>
      </c>
      <c r="G1871" s="36">
        <f>IF(I1871=0,"",INT(_xlfn.MAXIFS(Raw_Recharges!$D$2:$D$3001,Raw_Recharges!$B$2:$B$3001,A1871)))</f>
        <v>45828</v>
      </c>
      <c r="H1871" s="12">
        <f>IF(I1871=0,"",RFM_Method!$C$5-G1871)</f>
        <v>226</v>
      </c>
      <c r="I1871" s="12">
        <f>COUNTIFS(Raw_Recharges!$B$2:$B$3001,A1871)</f>
        <v>1</v>
      </c>
      <c r="J1871" s="37">
        <f>IF(I1871=0,"",SUMIFS(Raw_Recharges!$E$2:$E$3001,Raw_Recharges!$B$2:$B$3001,A1871))</f>
        <v>349</v>
      </c>
      <c r="K1871" s="38">
        <f>IF(I1871=0,0,IF(H1871&lt;=RFM_Method!$C$22,5,IF(H1871&lt;=RFM_Method!$C$23,4,IF(H1871&lt;=RFM_Method!$C$24,3,IF(H1871&lt;=RFM_Method!$C$25,2,1)))))</f>
        <v>2</v>
      </c>
      <c r="L1871" s="38">
        <f>IF(I1871=0,0,IF(I1871&gt;=RFM_Method!$E$22,5,IF(I1871&gt;=RFM_Method!$E$23,4,IF(I1871&gt;=RFM_Method!$E$24,3,IF(I1871&gt;=RFM_Method!$E$25,2,1)))))</f>
        <v>1</v>
      </c>
      <c r="M1871" s="38">
        <f>IF(I1871=0,0,IF(J1871&gt;=RFM_Method!$D$25,5,IF(J1871&gt;=RFM_Method!$D$24,4,IF(J1871&gt;=RFM_Method!$D$23,3,IF(J1871&gt;=RFM_Method!$D$22,2,1)))))</f>
        <v>1</v>
      </c>
      <c r="N1871" s="38" t="str">
        <f t="shared" si="87"/>
        <v>211</v>
      </c>
      <c r="O1871" s="38">
        <f t="shared" si="88"/>
        <v>4</v>
      </c>
      <c r="P1871" s="38">
        <f t="shared" si="89"/>
        <v>1</v>
      </c>
      <c r="Q1871" s="12" t="str">
        <f>IF(I1871=0,"Never Recharged",INDEX(RFM_Method!$C$32:$G$36,6-K1871,P1871))</f>
        <v>Hibernating</v>
      </c>
      <c r="R1871" s="39">
        <f>SUMIFS(Raw_DataUsage!$D$2:$D$5001,Raw_DataUsage!$B$2:$B$5001,A1871)/1024</f>
        <v>0.50296874999999996</v>
      </c>
      <c r="S1871" s="40">
        <f>SUMIFS(Raw_Calls!$D$2:$D$5001,Raw_Calls!$B$2:$B$5001,A1871)/60</f>
        <v>81.75</v>
      </c>
      <c r="T1871" s="38" t="str">
        <f>IF(COUNTIFS(Raw_Subscriptions!$B$2:$B$3001,A1871,Raw_Subscriptions!$F$2:$F$3001,"Active")&gt;0,"Yes","No")</f>
        <v>Yes</v>
      </c>
    </row>
    <row r="1872" spans="1:20" x14ac:dyDescent="0.3">
      <c r="A1872" s="13" t="str">
        <f>Raw_Customers!A1869</f>
        <v>C001868</v>
      </c>
      <c r="B1872" s="13" t="str">
        <f>Raw_Customers!B1869</f>
        <v>Amit Jha</v>
      </c>
      <c r="C1872" s="13" t="str">
        <f>Raw_Customers!E1869</f>
        <v>Pune</v>
      </c>
      <c r="D1872" s="13" t="str">
        <f>Raw_Customers!F1869</f>
        <v>Punjab</v>
      </c>
      <c r="E1872" s="13" t="str">
        <f>Raw_Customers!H1869</f>
        <v>Active</v>
      </c>
      <c r="F1872" s="35">
        <f>Raw_Customers!G1869</f>
        <v>45986</v>
      </c>
      <c r="G1872" s="36">
        <f>IF(I1872=0,"",INT(_xlfn.MAXIFS(Raw_Recharges!$D$2:$D$3001,Raw_Recharges!$B$2:$B$3001,A1872)))</f>
        <v>46051</v>
      </c>
      <c r="H1872" s="12">
        <f>IF(I1872=0,"",RFM_Method!$C$5-G1872)</f>
        <v>3</v>
      </c>
      <c r="I1872" s="12">
        <f>COUNTIFS(Raw_Recharges!$B$2:$B$3001,A1872)</f>
        <v>4</v>
      </c>
      <c r="J1872" s="37">
        <f>IF(I1872=0,"",SUMIFS(Raw_Recharges!$E$2:$E$3001,Raw_Recharges!$B$2:$B$3001,A1872))</f>
        <v>1943</v>
      </c>
      <c r="K1872" s="38">
        <f>IF(I1872=0,0,IF(H1872&lt;=RFM_Method!$C$22,5,IF(H1872&lt;=RFM_Method!$C$23,4,IF(H1872&lt;=RFM_Method!$C$24,3,IF(H1872&lt;=RFM_Method!$C$25,2,1)))))</f>
        <v>5</v>
      </c>
      <c r="L1872" s="38">
        <f>IF(I1872=0,0,IF(I1872&gt;=RFM_Method!$E$22,5,IF(I1872&gt;=RFM_Method!$E$23,4,IF(I1872&gt;=RFM_Method!$E$24,3,IF(I1872&gt;=RFM_Method!$E$25,2,1)))))</f>
        <v>4</v>
      </c>
      <c r="M1872" s="38">
        <f>IF(I1872=0,0,IF(J1872&gt;=RFM_Method!$D$25,5,IF(J1872&gt;=RFM_Method!$D$24,4,IF(J1872&gt;=RFM_Method!$D$23,3,IF(J1872&gt;=RFM_Method!$D$22,2,1)))))</f>
        <v>4</v>
      </c>
      <c r="N1872" s="38" t="str">
        <f t="shared" si="87"/>
        <v>544</v>
      </c>
      <c r="O1872" s="38">
        <f t="shared" si="88"/>
        <v>13</v>
      </c>
      <c r="P1872" s="38">
        <f t="shared" si="89"/>
        <v>4</v>
      </c>
      <c r="Q1872" s="12" t="str">
        <f>IF(I1872=0,"Never Recharged",INDEX(RFM_Method!$C$32:$G$36,6-K1872,P1872))</f>
        <v>Loyal Customers</v>
      </c>
      <c r="R1872" s="39">
        <f>SUMIFS(Raw_DataUsage!$D$2:$D$5001,Raw_DataUsage!$B$2:$B$5001,A1872)/1024</f>
        <v>0.15006835937499999</v>
      </c>
      <c r="S1872" s="40">
        <f>SUMIFS(Raw_Calls!$D$2:$D$5001,Raw_Calls!$B$2:$B$5001,A1872)/60</f>
        <v>21.366666666666667</v>
      </c>
      <c r="T1872" s="38" t="str">
        <f>IF(COUNTIFS(Raw_Subscriptions!$B$2:$B$3001,A1872,Raw_Subscriptions!$F$2:$F$3001,"Active")&gt;0,"Yes","No")</f>
        <v>Yes</v>
      </c>
    </row>
    <row r="1873" spans="1:20" x14ac:dyDescent="0.3">
      <c r="A1873" s="13" t="str">
        <f>Raw_Customers!A1870</f>
        <v>C001869</v>
      </c>
      <c r="B1873" s="13" t="str">
        <f>Raw_Customers!B1870</f>
        <v>Amit Khan</v>
      </c>
      <c r="C1873" s="13" t="str">
        <f>Raw_Customers!E1870</f>
        <v>Chennai</v>
      </c>
      <c r="D1873" s="13" t="str">
        <f>Raw_Customers!F1870</f>
        <v>Andhra Pradesh</v>
      </c>
      <c r="E1873" s="13" t="str">
        <f>Raw_Customers!H1870</f>
        <v>Active</v>
      </c>
      <c r="F1873" s="35">
        <f>Raw_Customers!G1870</f>
        <v>44449</v>
      </c>
      <c r="G1873" s="36">
        <f>IF(I1873=0,"",INT(_xlfn.MAXIFS(Raw_Recharges!$D$2:$D$3001,Raw_Recharges!$B$2:$B$3001,A1873)))</f>
        <v>46018</v>
      </c>
      <c r="H1873" s="12">
        <f>IF(I1873=0,"",RFM_Method!$C$5-G1873)</f>
        <v>36</v>
      </c>
      <c r="I1873" s="12">
        <f>COUNTIFS(Raw_Recharges!$B$2:$B$3001,A1873)</f>
        <v>3</v>
      </c>
      <c r="J1873" s="37">
        <f>IF(I1873=0,"",SUMIFS(Raw_Recharges!$E$2:$E$3001,Raw_Recharges!$B$2:$B$3001,A1873))</f>
        <v>4997</v>
      </c>
      <c r="K1873" s="38">
        <f>IF(I1873=0,0,IF(H1873&lt;=RFM_Method!$C$22,5,IF(H1873&lt;=RFM_Method!$C$23,4,IF(H1873&lt;=RFM_Method!$C$24,3,IF(H1873&lt;=RFM_Method!$C$25,2,1)))))</f>
        <v>5</v>
      </c>
      <c r="L1873" s="38">
        <f>IF(I1873=0,0,IF(I1873&gt;=RFM_Method!$E$22,5,IF(I1873&gt;=RFM_Method!$E$23,4,IF(I1873&gt;=RFM_Method!$E$24,3,IF(I1873&gt;=RFM_Method!$E$25,2,1)))))</f>
        <v>3</v>
      </c>
      <c r="M1873" s="38">
        <f>IF(I1873=0,0,IF(J1873&gt;=RFM_Method!$D$25,5,IF(J1873&gt;=RFM_Method!$D$24,4,IF(J1873&gt;=RFM_Method!$D$23,3,IF(J1873&gt;=RFM_Method!$D$22,2,1)))))</f>
        <v>5</v>
      </c>
      <c r="N1873" s="38" t="str">
        <f t="shared" si="87"/>
        <v>535</v>
      </c>
      <c r="O1873" s="38">
        <f t="shared" si="88"/>
        <v>13</v>
      </c>
      <c r="P1873" s="38">
        <f t="shared" si="89"/>
        <v>4</v>
      </c>
      <c r="Q1873" s="12" t="str">
        <f>IF(I1873=0,"Never Recharged",INDEX(RFM_Method!$C$32:$G$36,6-K1873,P1873))</f>
        <v>Loyal Customers</v>
      </c>
      <c r="R1873" s="39">
        <f>SUMIFS(Raw_DataUsage!$D$2:$D$5001,Raw_DataUsage!$B$2:$B$5001,A1873)/1024</f>
        <v>1.5318261718749999</v>
      </c>
      <c r="S1873" s="40">
        <f>SUMIFS(Raw_Calls!$D$2:$D$5001,Raw_Calls!$B$2:$B$5001,A1873)/60</f>
        <v>73.666666666666671</v>
      </c>
      <c r="T1873" s="38" t="str">
        <f>IF(COUNTIFS(Raw_Subscriptions!$B$2:$B$3001,A1873,Raw_Subscriptions!$F$2:$F$3001,"Active")&gt;0,"Yes","No")</f>
        <v>Yes</v>
      </c>
    </row>
    <row r="1874" spans="1:20" x14ac:dyDescent="0.3">
      <c r="A1874" s="13" t="str">
        <f>Raw_Customers!A1871</f>
        <v>C001870</v>
      </c>
      <c r="B1874" s="13" t="str">
        <f>Raw_Customers!B1871</f>
        <v>Priya Khan</v>
      </c>
      <c r="C1874" s="13" t="str">
        <f>Raw_Customers!E1871</f>
        <v>Pune</v>
      </c>
      <c r="D1874" s="13" t="str">
        <f>Raw_Customers!F1871</f>
        <v>Telangana</v>
      </c>
      <c r="E1874" s="13" t="str">
        <f>Raw_Customers!H1871</f>
        <v>Active</v>
      </c>
      <c r="F1874" s="35">
        <f>Raw_Customers!G1871</f>
        <v>45215</v>
      </c>
      <c r="G1874" s="36">
        <f>IF(I1874=0,"",INT(_xlfn.MAXIFS(Raw_Recharges!$D$2:$D$3001,Raw_Recharges!$B$2:$B$3001,A1874)))</f>
        <v>46010</v>
      </c>
      <c r="H1874" s="12">
        <f>IF(I1874=0,"",RFM_Method!$C$5-G1874)</f>
        <v>44</v>
      </c>
      <c r="I1874" s="12">
        <f>COUNTIFS(Raw_Recharges!$B$2:$B$3001,A1874)</f>
        <v>2</v>
      </c>
      <c r="J1874" s="37">
        <f>IF(I1874=0,"",SUMIFS(Raw_Recharges!$E$2:$E$3001,Raw_Recharges!$B$2:$B$3001,A1874))</f>
        <v>398</v>
      </c>
      <c r="K1874" s="38">
        <f>IF(I1874=0,0,IF(H1874&lt;=RFM_Method!$C$22,5,IF(H1874&lt;=RFM_Method!$C$23,4,IF(H1874&lt;=RFM_Method!$C$24,3,IF(H1874&lt;=RFM_Method!$C$25,2,1)))))</f>
        <v>4</v>
      </c>
      <c r="L1874" s="38">
        <f>IF(I1874=0,0,IF(I1874&gt;=RFM_Method!$E$22,5,IF(I1874&gt;=RFM_Method!$E$23,4,IF(I1874&gt;=RFM_Method!$E$24,3,IF(I1874&gt;=RFM_Method!$E$25,2,1)))))</f>
        <v>2</v>
      </c>
      <c r="M1874" s="38">
        <f>IF(I1874=0,0,IF(J1874&gt;=RFM_Method!$D$25,5,IF(J1874&gt;=RFM_Method!$D$24,4,IF(J1874&gt;=RFM_Method!$D$23,3,IF(J1874&gt;=RFM_Method!$D$22,2,1)))))</f>
        <v>2</v>
      </c>
      <c r="N1874" s="38" t="str">
        <f t="shared" si="87"/>
        <v>422</v>
      </c>
      <c r="O1874" s="38">
        <f t="shared" si="88"/>
        <v>8</v>
      </c>
      <c r="P1874" s="38">
        <f t="shared" si="89"/>
        <v>2</v>
      </c>
      <c r="Q1874" s="12" t="str">
        <f>IF(I1874=0,"Never Recharged",INDEX(RFM_Method!$C$32:$G$36,6-K1874,P1874))</f>
        <v>Potential Loyalist</v>
      </c>
      <c r="R1874" s="39">
        <f>SUMIFS(Raw_DataUsage!$D$2:$D$5001,Raw_DataUsage!$B$2:$B$5001,A1874)/1024</f>
        <v>3.5926269531250004</v>
      </c>
      <c r="S1874" s="40">
        <f>SUMIFS(Raw_Calls!$D$2:$D$5001,Raw_Calls!$B$2:$B$5001,A1874)/60</f>
        <v>109.41666666666667</v>
      </c>
      <c r="T1874" s="38" t="str">
        <f>IF(COUNTIFS(Raw_Subscriptions!$B$2:$B$3001,A1874,Raw_Subscriptions!$F$2:$F$3001,"Active")&gt;0,"Yes","No")</f>
        <v>Yes</v>
      </c>
    </row>
    <row r="1875" spans="1:20" x14ac:dyDescent="0.3">
      <c r="A1875" s="13" t="str">
        <f>Raw_Customers!A1872</f>
        <v>C001871</v>
      </c>
      <c r="B1875" s="13" t="str">
        <f>Raw_Customers!B1872</f>
        <v>Raj Sharma</v>
      </c>
      <c r="C1875" s="13" t="str">
        <f>Raw_Customers!E1872</f>
        <v>Pune</v>
      </c>
      <c r="D1875" s="13" t="str">
        <f>Raw_Customers!F1872</f>
        <v>Gujarat</v>
      </c>
      <c r="E1875" s="13" t="str">
        <f>Raw_Customers!H1872</f>
        <v>Active</v>
      </c>
      <c r="F1875" s="35">
        <f>Raw_Customers!G1872</f>
        <v>45236</v>
      </c>
      <c r="G1875" s="36" t="str">
        <f>IF(I1875=0,"",INT(_xlfn.MAXIFS(Raw_Recharges!$D$2:$D$3001,Raw_Recharges!$B$2:$B$3001,A1875)))</f>
        <v/>
      </c>
      <c r="H1875" s="12" t="str">
        <f>IF(I1875=0,"",RFM_Method!$C$5-G1875)</f>
        <v/>
      </c>
      <c r="I1875" s="12">
        <f>COUNTIFS(Raw_Recharges!$B$2:$B$3001,A1875)</f>
        <v>0</v>
      </c>
      <c r="J1875" s="37" t="str">
        <f>IF(I1875=0,"",SUMIFS(Raw_Recharges!$E$2:$E$3001,Raw_Recharges!$B$2:$B$3001,A1875))</f>
        <v/>
      </c>
      <c r="K1875" s="38">
        <f>IF(I1875=0,0,IF(H1875&lt;=RFM_Method!$C$22,5,IF(H1875&lt;=RFM_Method!$C$23,4,IF(H1875&lt;=RFM_Method!$C$24,3,IF(H1875&lt;=RFM_Method!$C$25,2,1)))))</f>
        <v>0</v>
      </c>
      <c r="L1875" s="38">
        <f>IF(I1875=0,0,IF(I1875&gt;=RFM_Method!$E$22,5,IF(I1875&gt;=RFM_Method!$E$23,4,IF(I1875&gt;=RFM_Method!$E$24,3,IF(I1875&gt;=RFM_Method!$E$25,2,1)))))</f>
        <v>0</v>
      </c>
      <c r="M1875" s="38">
        <f>IF(I1875=0,0,IF(J1875&gt;=RFM_Method!$D$25,5,IF(J1875&gt;=RFM_Method!$D$24,4,IF(J1875&gt;=RFM_Method!$D$23,3,IF(J1875&gt;=RFM_Method!$D$22,2,1)))))</f>
        <v>0</v>
      </c>
      <c r="N1875" s="38" t="str">
        <f t="shared" si="87"/>
        <v>000</v>
      </c>
      <c r="O1875" s="38">
        <f t="shared" si="88"/>
        <v>0</v>
      </c>
      <c r="P1875" s="38">
        <f t="shared" si="89"/>
        <v>0</v>
      </c>
      <c r="Q1875" s="12" t="str">
        <f>IF(I1875=0,"Never Recharged",INDEX(RFM_Method!$C$32:$G$36,6-K1875,P1875))</f>
        <v>Never Recharged</v>
      </c>
      <c r="R1875" s="39">
        <f>SUMIFS(Raw_DataUsage!$D$2:$D$5001,Raw_DataUsage!$B$2:$B$5001,A1875)/1024</f>
        <v>3.8651953125</v>
      </c>
      <c r="S1875" s="40">
        <f>SUMIFS(Raw_Calls!$D$2:$D$5001,Raw_Calls!$B$2:$B$5001,A1875)/60</f>
        <v>146.30000000000001</v>
      </c>
      <c r="T1875" s="38" t="str">
        <f>IF(COUNTIFS(Raw_Subscriptions!$B$2:$B$3001,A1875,Raw_Subscriptions!$F$2:$F$3001,"Active")&gt;0,"Yes","No")</f>
        <v>No</v>
      </c>
    </row>
    <row r="1876" spans="1:20" x14ac:dyDescent="0.3">
      <c r="A1876" s="13" t="str">
        <f>Raw_Customers!A1873</f>
        <v>C001872</v>
      </c>
      <c r="B1876" s="13" t="str">
        <f>Raw_Customers!B1873</f>
        <v>Amit Patel</v>
      </c>
      <c r="C1876" s="13" t="str">
        <f>Raw_Customers!E1873</f>
        <v>Pune</v>
      </c>
      <c r="D1876" s="13" t="str">
        <f>Raw_Customers!F1873</f>
        <v>Tamil Nadu</v>
      </c>
      <c r="E1876" s="13" t="str">
        <f>Raw_Customers!H1873</f>
        <v>Active</v>
      </c>
      <c r="F1876" s="35">
        <f>Raw_Customers!G1873</f>
        <v>44988</v>
      </c>
      <c r="G1876" s="36">
        <f>IF(I1876=0,"",INT(_xlfn.MAXIFS(Raw_Recharges!$D$2:$D$3001,Raw_Recharges!$B$2:$B$3001,A1876)))</f>
        <v>45873</v>
      </c>
      <c r="H1876" s="12">
        <f>IF(I1876=0,"",RFM_Method!$C$5-G1876)</f>
        <v>181</v>
      </c>
      <c r="I1876" s="12">
        <f>COUNTIFS(Raw_Recharges!$B$2:$B$3001,A1876)</f>
        <v>1</v>
      </c>
      <c r="J1876" s="37">
        <f>IF(I1876=0,"",SUMIFS(Raw_Recharges!$E$2:$E$3001,Raw_Recharges!$B$2:$B$3001,A1876))</f>
        <v>479</v>
      </c>
      <c r="K1876" s="38">
        <f>IF(I1876=0,0,IF(H1876&lt;=RFM_Method!$C$22,5,IF(H1876&lt;=RFM_Method!$C$23,4,IF(H1876&lt;=RFM_Method!$C$24,3,IF(H1876&lt;=RFM_Method!$C$25,2,1)))))</f>
        <v>2</v>
      </c>
      <c r="L1876" s="38">
        <f>IF(I1876=0,0,IF(I1876&gt;=RFM_Method!$E$22,5,IF(I1876&gt;=RFM_Method!$E$23,4,IF(I1876&gt;=RFM_Method!$E$24,3,IF(I1876&gt;=RFM_Method!$E$25,2,1)))))</f>
        <v>1</v>
      </c>
      <c r="M1876" s="38">
        <f>IF(I1876=0,0,IF(J1876&gt;=RFM_Method!$D$25,5,IF(J1876&gt;=RFM_Method!$D$24,4,IF(J1876&gt;=RFM_Method!$D$23,3,IF(J1876&gt;=RFM_Method!$D$22,2,1)))))</f>
        <v>2</v>
      </c>
      <c r="N1876" s="38" t="str">
        <f t="shared" si="87"/>
        <v>212</v>
      </c>
      <c r="O1876" s="38">
        <f t="shared" si="88"/>
        <v>5</v>
      </c>
      <c r="P1876" s="38">
        <f t="shared" si="89"/>
        <v>2</v>
      </c>
      <c r="Q1876" s="12" t="str">
        <f>IF(I1876=0,"Never Recharged",INDEX(RFM_Method!$C$32:$G$36,6-K1876,P1876))</f>
        <v>About to Sleep</v>
      </c>
      <c r="R1876" s="39">
        <f>SUMIFS(Raw_DataUsage!$D$2:$D$5001,Raw_DataUsage!$B$2:$B$5001,A1876)/1024</f>
        <v>1.5035742187499999</v>
      </c>
      <c r="S1876" s="40">
        <f>SUMIFS(Raw_Calls!$D$2:$D$5001,Raw_Calls!$B$2:$B$5001,A1876)/60</f>
        <v>32.033333333333331</v>
      </c>
      <c r="T1876" s="38" t="str">
        <f>IF(COUNTIFS(Raw_Subscriptions!$B$2:$B$3001,A1876,Raw_Subscriptions!$F$2:$F$3001,"Active")&gt;0,"Yes","No")</f>
        <v>No</v>
      </c>
    </row>
    <row r="1877" spans="1:20" x14ac:dyDescent="0.3">
      <c r="A1877" s="13" t="str">
        <f>Raw_Customers!A1874</f>
        <v>C001873</v>
      </c>
      <c r="B1877" s="13" t="str">
        <f>Raw_Customers!B1874</f>
        <v>Raj Yadav</v>
      </c>
      <c r="C1877" s="13" t="str">
        <f>Raw_Customers!E1874</f>
        <v>Pune</v>
      </c>
      <c r="D1877" s="13" t="str">
        <f>Raw_Customers!F1874</f>
        <v>West Bengal</v>
      </c>
      <c r="E1877" s="13" t="str">
        <f>Raw_Customers!H1874</f>
        <v>Inactive</v>
      </c>
      <c r="F1877" s="35">
        <f>Raw_Customers!G1874</f>
        <v>45230</v>
      </c>
      <c r="G1877" s="36" t="str">
        <f>IF(I1877=0,"",INT(_xlfn.MAXIFS(Raw_Recharges!$D$2:$D$3001,Raw_Recharges!$B$2:$B$3001,A1877)))</f>
        <v/>
      </c>
      <c r="H1877" s="12" t="str">
        <f>IF(I1877=0,"",RFM_Method!$C$5-G1877)</f>
        <v/>
      </c>
      <c r="I1877" s="12">
        <f>COUNTIFS(Raw_Recharges!$B$2:$B$3001,A1877)</f>
        <v>0</v>
      </c>
      <c r="J1877" s="37" t="str">
        <f>IF(I1877=0,"",SUMIFS(Raw_Recharges!$E$2:$E$3001,Raw_Recharges!$B$2:$B$3001,A1877))</f>
        <v/>
      </c>
      <c r="K1877" s="38">
        <f>IF(I1877=0,0,IF(H1877&lt;=RFM_Method!$C$22,5,IF(H1877&lt;=RFM_Method!$C$23,4,IF(H1877&lt;=RFM_Method!$C$24,3,IF(H1877&lt;=RFM_Method!$C$25,2,1)))))</f>
        <v>0</v>
      </c>
      <c r="L1877" s="38">
        <f>IF(I1877=0,0,IF(I1877&gt;=RFM_Method!$E$22,5,IF(I1877&gt;=RFM_Method!$E$23,4,IF(I1877&gt;=RFM_Method!$E$24,3,IF(I1877&gt;=RFM_Method!$E$25,2,1)))))</f>
        <v>0</v>
      </c>
      <c r="M1877" s="38">
        <f>IF(I1877=0,0,IF(J1877&gt;=RFM_Method!$D$25,5,IF(J1877&gt;=RFM_Method!$D$24,4,IF(J1877&gt;=RFM_Method!$D$23,3,IF(J1877&gt;=RFM_Method!$D$22,2,1)))))</f>
        <v>0</v>
      </c>
      <c r="N1877" s="38" t="str">
        <f t="shared" si="87"/>
        <v>000</v>
      </c>
      <c r="O1877" s="38">
        <f t="shared" si="88"/>
        <v>0</v>
      </c>
      <c r="P1877" s="38">
        <f t="shared" si="89"/>
        <v>0</v>
      </c>
      <c r="Q1877" s="12" t="str">
        <f>IF(I1877=0,"Never Recharged",INDEX(RFM_Method!$C$32:$G$36,6-K1877,P1877))</f>
        <v>Never Recharged</v>
      </c>
      <c r="R1877" s="39">
        <f>SUMIFS(Raw_DataUsage!$D$2:$D$5001,Raw_DataUsage!$B$2:$B$5001,A1877)/1024</f>
        <v>5.6363769531249996</v>
      </c>
      <c r="S1877" s="40">
        <f>SUMIFS(Raw_Calls!$D$2:$D$5001,Raw_Calls!$B$2:$B$5001,A1877)/60</f>
        <v>31.2</v>
      </c>
      <c r="T1877" s="38" t="str">
        <f>IF(COUNTIFS(Raw_Subscriptions!$B$2:$B$3001,A1877,Raw_Subscriptions!$F$2:$F$3001,"Active")&gt;0,"Yes","No")</f>
        <v>No</v>
      </c>
    </row>
    <row r="1878" spans="1:20" x14ac:dyDescent="0.3">
      <c r="A1878" s="13" t="str">
        <f>Raw_Customers!A1875</f>
        <v>C001874</v>
      </c>
      <c r="B1878" s="13" t="str">
        <f>Raw_Customers!B1875</f>
        <v>Neha Yadav</v>
      </c>
      <c r="C1878" s="13" t="str">
        <f>Raw_Customers!E1875</f>
        <v>Chennai</v>
      </c>
      <c r="D1878" s="13" t="str">
        <f>Raw_Customers!F1875</f>
        <v>Punjab</v>
      </c>
      <c r="E1878" s="13" t="str">
        <f>Raw_Customers!H1875</f>
        <v>Active</v>
      </c>
      <c r="F1878" s="35">
        <f>Raw_Customers!G1875</f>
        <v>44351</v>
      </c>
      <c r="G1878" s="36" t="str">
        <f>IF(I1878=0,"",INT(_xlfn.MAXIFS(Raw_Recharges!$D$2:$D$3001,Raw_Recharges!$B$2:$B$3001,A1878)))</f>
        <v/>
      </c>
      <c r="H1878" s="12" t="str">
        <f>IF(I1878=0,"",RFM_Method!$C$5-G1878)</f>
        <v/>
      </c>
      <c r="I1878" s="12">
        <f>COUNTIFS(Raw_Recharges!$B$2:$B$3001,A1878)</f>
        <v>0</v>
      </c>
      <c r="J1878" s="37" t="str">
        <f>IF(I1878=0,"",SUMIFS(Raw_Recharges!$E$2:$E$3001,Raw_Recharges!$B$2:$B$3001,A1878))</f>
        <v/>
      </c>
      <c r="K1878" s="38">
        <f>IF(I1878=0,0,IF(H1878&lt;=RFM_Method!$C$22,5,IF(H1878&lt;=RFM_Method!$C$23,4,IF(H1878&lt;=RFM_Method!$C$24,3,IF(H1878&lt;=RFM_Method!$C$25,2,1)))))</f>
        <v>0</v>
      </c>
      <c r="L1878" s="38">
        <f>IF(I1878=0,0,IF(I1878&gt;=RFM_Method!$E$22,5,IF(I1878&gt;=RFM_Method!$E$23,4,IF(I1878&gt;=RFM_Method!$E$24,3,IF(I1878&gt;=RFM_Method!$E$25,2,1)))))</f>
        <v>0</v>
      </c>
      <c r="M1878" s="38">
        <f>IF(I1878=0,0,IF(J1878&gt;=RFM_Method!$D$25,5,IF(J1878&gt;=RFM_Method!$D$24,4,IF(J1878&gt;=RFM_Method!$D$23,3,IF(J1878&gt;=RFM_Method!$D$22,2,1)))))</f>
        <v>0</v>
      </c>
      <c r="N1878" s="38" t="str">
        <f t="shared" si="87"/>
        <v>000</v>
      </c>
      <c r="O1878" s="38">
        <f t="shared" si="88"/>
        <v>0</v>
      </c>
      <c r="P1878" s="38">
        <f t="shared" si="89"/>
        <v>0</v>
      </c>
      <c r="Q1878" s="12" t="str">
        <f>IF(I1878=0,"Never Recharged",INDEX(RFM_Method!$C$32:$G$36,6-K1878,P1878))</f>
        <v>Never Recharged</v>
      </c>
      <c r="R1878" s="39">
        <f>SUMIFS(Raw_DataUsage!$D$2:$D$5001,Raw_DataUsage!$B$2:$B$5001,A1878)/1024</f>
        <v>0.1216015625</v>
      </c>
      <c r="S1878" s="40">
        <f>SUMIFS(Raw_Calls!$D$2:$D$5001,Raw_Calls!$B$2:$B$5001,A1878)/60</f>
        <v>117.88333333333334</v>
      </c>
      <c r="T1878" s="38" t="str">
        <f>IF(COUNTIFS(Raw_Subscriptions!$B$2:$B$3001,A1878,Raw_Subscriptions!$F$2:$F$3001,"Active")&gt;0,"Yes","No")</f>
        <v>No</v>
      </c>
    </row>
    <row r="1879" spans="1:20" x14ac:dyDescent="0.3">
      <c r="A1879" s="13" t="str">
        <f>Raw_Customers!A1876</f>
        <v>C001875</v>
      </c>
      <c r="B1879" s="13" t="str">
        <f>Raw_Customers!B1876</f>
        <v>Priya Kumar</v>
      </c>
      <c r="C1879" s="13" t="str">
        <f>Raw_Customers!E1876</f>
        <v>Mumbai</v>
      </c>
      <c r="D1879" s="13" t="str">
        <f>Raw_Customers!F1876</f>
        <v>Maharashtra</v>
      </c>
      <c r="E1879" s="13" t="str">
        <f>Raw_Customers!H1876</f>
        <v>Active</v>
      </c>
      <c r="F1879" s="35">
        <f>Raw_Customers!G1876</f>
        <v>44664</v>
      </c>
      <c r="G1879" s="36">
        <f>IF(I1879=0,"",INT(_xlfn.MAXIFS(Raw_Recharges!$D$2:$D$3001,Raw_Recharges!$B$2:$B$3001,A1879)))</f>
        <v>45995</v>
      </c>
      <c r="H1879" s="12">
        <f>IF(I1879=0,"",RFM_Method!$C$5-G1879)</f>
        <v>59</v>
      </c>
      <c r="I1879" s="12">
        <f>COUNTIFS(Raw_Recharges!$B$2:$B$3001,A1879)</f>
        <v>3</v>
      </c>
      <c r="J1879" s="37">
        <f>IF(I1879=0,"",SUMIFS(Raw_Recharges!$E$2:$E$3001,Raw_Recharges!$B$2:$B$3001,A1879))</f>
        <v>3446</v>
      </c>
      <c r="K1879" s="38">
        <f>IF(I1879=0,0,IF(H1879&lt;=RFM_Method!$C$22,5,IF(H1879&lt;=RFM_Method!$C$23,4,IF(H1879&lt;=RFM_Method!$C$24,3,IF(H1879&lt;=RFM_Method!$C$25,2,1)))))</f>
        <v>4</v>
      </c>
      <c r="L1879" s="38">
        <f>IF(I1879=0,0,IF(I1879&gt;=RFM_Method!$E$22,5,IF(I1879&gt;=RFM_Method!$E$23,4,IF(I1879&gt;=RFM_Method!$E$24,3,IF(I1879&gt;=RFM_Method!$E$25,2,1)))))</f>
        <v>3</v>
      </c>
      <c r="M1879" s="38">
        <f>IF(I1879=0,0,IF(J1879&gt;=RFM_Method!$D$25,5,IF(J1879&gt;=RFM_Method!$D$24,4,IF(J1879&gt;=RFM_Method!$D$23,3,IF(J1879&gt;=RFM_Method!$D$22,2,1)))))</f>
        <v>5</v>
      </c>
      <c r="N1879" s="38" t="str">
        <f t="shared" si="87"/>
        <v>435</v>
      </c>
      <c r="O1879" s="38">
        <f t="shared" si="88"/>
        <v>12</v>
      </c>
      <c r="P1879" s="38">
        <f t="shared" si="89"/>
        <v>4</v>
      </c>
      <c r="Q1879" s="12" t="str">
        <f>IF(I1879=0,"Never Recharged",INDEX(RFM_Method!$C$32:$G$36,6-K1879,P1879))</f>
        <v>Loyal Customers</v>
      </c>
      <c r="R1879" s="39">
        <f>SUMIFS(Raw_DataUsage!$D$2:$D$5001,Raw_DataUsage!$B$2:$B$5001,A1879)/1024</f>
        <v>2.9149707031250003</v>
      </c>
      <c r="S1879" s="40">
        <f>SUMIFS(Raw_Calls!$D$2:$D$5001,Raw_Calls!$B$2:$B$5001,A1879)/60</f>
        <v>0</v>
      </c>
      <c r="T1879" s="38" t="str">
        <f>IF(COUNTIFS(Raw_Subscriptions!$B$2:$B$3001,A1879,Raw_Subscriptions!$F$2:$F$3001,"Active")&gt;0,"Yes","No")</f>
        <v>Yes</v>
      </c>
    </row>
    <row r="1880" spans="1:20" x14ac:dyDescent="0.3">
      <c r="A1880" s="13" t="str">
        <f>Raw_Customers!A1877</f>
        <v>C001876</v>
      </c>
      <c r="B1880" s="13" t="str">
        <f>Raw_Customers!B1877</f>
        <v>Amit Khan</v>
      </c>
      <c r="C1880" s="13" t="str">
        <f>Raw_Customers!E1877</f>
        <v>Bangalore</v>
      </c>
      <c r="D1880" s="13" t="str">
        <f>Raw_Customers!F1877</f>
        <v>West Bengal</v>
      </c>
      <c r="E1880" s="13" t="str">
        <f>Raw_Customers!H1877</f>
        <v>Active</v>
      </c>
      <c r="F1880" s="35">
        <f>Raw_Customers!G1877</f>
        <v>45138</v>
      </c>
      <c r="G1880" s="36" t="str">
        <f>IF(I1880=0,"",INT(_xlfn.MAXIFS(Raw_Recharges!$D$2:$D$3001,Raw_Recharges!$B$2:$B$3001,A1880)))</f>
        <v/>
      </c>
      <c r="H1880" s="12" t="str">
        <f>IF(I1880=0,"",RFM_Method!$C$5-G1880)</f>
        <v/>
      </c>
      <c r="I1880" s="12">
        <f>COUNTIFS(Raw_Recharges!$B$2:$B$3001,A1880)</f>
        <v>0</v>
      </c>
      <c r="J1880" s="37" t="str">
        <f>IF(I1880=0,"",SUMIFS(Raw_Recharges!$E$2:$E$3001,Raw_Recharges!$B$2:$B$3001,A1880))</f>
        <v/>
      </c>
      <c r="K1880" s="38">
        <f>IF(I1880=0,0,IF(H1880&lt;=RFM_Method!$C$22,5,IF(H1880&lt;=RFM_Method!$C$23,4,IF(H1880&lt;=RFM_Method!$C$24,3,IF(H1880&lt;=RFM_Method!$C$25,2,1)))))</f>
        <v>0</v>
      </c>
      <c r="L1880" s="38">
        <f>IF(I1880=0,0,IF(I1880&gt;=RFM_Method!$E$22,5,IF(I1880&gt;=RFM_Method!$E$23,4,IF(I1880&gt;=RFM_Method!$E$24,3,IF(I1880&gt;=RFM_Method!$E$25,2,1)))))</f>
        <v>0</v>
      </c>
      <c r="M1880" s="38">
        <f>IF(I1880=0,0,IF(J1880&gt;=RFM_Method!$D$25,5,IF(J1880&gt;=RFM_Method!$D$24,4,IF(J1880&gt;=RFM_Method!$D$23,3,IF(J1880&gt;=RFM_Method!$D$22,2,1)))))</f>
        <v>0</v>
      </c>
      <c r="N1880" s="38" t="str">
        <f t="shared" si="87"/>
        <v>000</v>
      </c>
      <c r="O1880" s="38">
        <f t="shared" si="88"/>
        <v>0</v>
      </c>
      <c r="P1880" s="38">
        <f t="shared" si="89"/>
        <v>0</v>
      </c>
      <c r="Q1880" s="12" t="str">
        <f>IF(I1880=0,"Never Recharged",INDEX(RFM_Method!$C$32:$G$36,6-K1880,P1880))</f>
        <v>Never Recharged</v>
      </c>
      <c r="R1880" s="39">
        <f>SUMIFS(Raw_DataUsage!$D$2:$D$5001,Raw_DataUsage!$B$2:$B$5001,A1880)/1024</f>
        <v>2.3370214843749997</v>
      </c>
      <c r="S1880" s="40">
        <f>SUMIFS(Raw_Calls!$D$2:$D$5001,Raw_Calls!$B$2:$B$5001,A1880)/60</f>
        <v>90.183333333333337</v>
      </c>
      <c r="T1880" s="38" t="str">
        <f>IF(COUNTIFS(Raw_Subscriptions!$B$2:$B$3001,A1880,Raw_Subscriptions!$F$2:$F$3001,"Active")&gt;0,"Yes","No")</f>
        <v>No</v>
      </c>
    </row>
    <row r="1881" spans="1:20" x14ac:dyDescent="0.3">
      <c r="A1881" s="13" t="str">
        <f>Raw_Customers!A1878</f>
        <v>C001877</v>
      </c>
      <c r="B1881" s="13" t="str">
        <f>Raw_Customers!B1878</f>
        <v>Pooja Kumar</v>
      </c>
      <c r="C1881" s="13" t="str">
        <f>Raw_Customers!E1878</f>
        <v>Pune</v>
      </c>
      <c r="D1881" s="13" t="str">
        <f>Raw_Customers!F1878</f>
        <v>Delhi NCR</v>
      </c>
      <c r="E1881" s="13" t="str">
        <f>Raw_Customers!H1878</f>
        <v>Active</v>
      </c>
      <c r="F1881" s="35">
        <f>Raw_Customers!G1878</f>
        <v>45139</v>
      </c>
      <c r="G1881" s="36">
        <f>IF(I1881=0,"",INT(_xlfn.MAXIFS(Raw_Recharges!$D$2:$D$3001,Raw_Recharges!$B$2:$B$3001,A1881)))</f>
        <v>45941</v>
      </c>
      <c r="H1881" s="12">
        <f>IF(I1881=0,"",RFM_Method!$C$5-G1881)</f>
        <v>113</v>
      </c>
      <c r="I1881" s="12">
        <f>COUNTIFS(Raw_Recharges!$B$2:$B$3001,A1881)</f>
        <v>3</v>
      </c>
      <c r="J1881" s="37">
        <f>IF(I1881=0,"",SUMIFS(Raw_Recharges!$E$2:$E$3001,Raw_Recharges!$B$2:$B$3001,A1881))</f>
        <v>1977</v>
      </c>
      <c r="K1881" s="38">
        <f>IF(I1881=0,0,IF(H1881&lt;=RFM_Method!$C$22,5,IF(H1881&lt;=RFM_Method!$C$23,4,IF(H1881&lt;=RFM_Method!$C$24,3,IF(H1881&lt;=RFM_Method!$C$25,2,1)))))</f>
        <v>3</v>
      </c>
      <c r="L1881" s="38">
        <f>IF(I1881=0,0,IF(I1881&gt;=RFM_Method!$E$22,5,IF(I1881&gt;=RFM_Method!$E$23,4,IF(I1881&gt;=RFM_Method!$E$24,3,IF(I1881&gt;=RFM_Method!$E$25,2,1)))))</f>
        <v>3</v>
      </c>
      <c r="M1881" s="38">
        <f>IF(I1881=0,0,IF(J1881&gt;=RFM_Method!$D$25,5,IF(J1881&gt;=RFM_Method!$D$24,4,IF(J1881&gt;=RFM_Method!$D$23,3,IF(J1881&gt;=RFM_Method!$D$22,2,1)))))</f>
        <v>4</v>
      </c>
      <c r="N1881" s="38" t="str">
        <f t="shared" si="87"/>
        <v>334</v>
      </c>
      <c r="O1881" s="38">
        <f t="shared" si="88"/>
        <v>10</v>
      </c>
      <c r="P1881" s="38">
        <f t="shared" si="89"/>
        <v>4</v>
      </c>
      <c r="Q1881" s="12" t="str">
        <f>IF(I1881=0,"Never Recharged",INDEX(RFM_Method!$C$32:$G$36,6-K1881,P1881))</f>
        <v>Loyal Customers</v>
      </c>
      <c r="R1881" s="39">
        <f>SUMIFS(Raw_DataUsage!$D$2:$D$5001,Raw_DataUsage!$B$2:$B$5001,A1881)/1024</f>
        <v>2.8281152343750002</v>
      </c>
      <c r="S1881" s="40">
        <f>SUMIFS(Raw_Calls!$D$2:$D$5001,Raw_Calls!$B$2:$B$5001,A1881)/60</f>
        <v>43.633333333333333</v>
      </c>
      <c r="T1881" s="38" t="str">
        <f>IF(COUNTIFS(Raw_Subscriptions!$B$2:$B$3001,A1881,Raw_Subscriptions!$F$2:$F$3001,"Active")&gt;0,"Yes","No")</f>
        <v>Yes</v>
      </c>
    </row>
    <row r="1882" spans="1:20" x14ac:dyDescent="0.3">
      <c r="A1882" s="13" t="str">
        <f>Raw_Customers!A1879</f>
        <v>C001878</v>
      </c>
      <c r="B1882" s="13" t="str">
        <f>Raw_Customers!B1879</f>
        <v>Amit Khan</v>
      </c>
      <c r="C1882" s="13" t="str">
        <f>Raw_Customers!E1879</f>
        <v>Delhi</v>
      </c>
      <c r="D1882" s="13" t="str">
        <f>Raw_Customers!F1879</f>
        <v>Gujarat</v>
      </c>
      <c r="E1882" s="13" t="str">
        <f>Raw_Customers!H1879</f>
        <v>Active</v>
      </c>
      <c r="F1882" s="35">
        <f>Raw_Customers!G1879</f>
        <v>46013</v>
      </c>
      <c r="G1882" s="36" t="str">
        <f>IF(I1882=0,"",INT(_xlfn.MAXIFS(Raw_Recharges!$D$2:$D$3001,Raw_Recharges!$B$2:$B$3001,A1882)))</f>
        <v/>
      </c>
      <c r="H1882" s="12" t="str">
        <f>IF(I1882=0,"",RFM_Method!$C$5-G1882)</f>
        <v/>
      </c>
      <c r="I1882" s="12">
        <f>COUNTIFS(Raw_Recharges!$B$2:$B$3001,A1882)</f>
        <v>0</v>
      </c>
      <c r="J1882" s="37" t="str">
        <f>IF(I1882=0,"",SUMIFS(Raw_Recharges!$E$2:$E$3001,Raw_Recharges!$B$2:$B$3001,A1882))</f>
        <v/>
      </c>
      <c r="K1882" s="38">
        <f>IF(I1882=0,0,IF(H1882&lt;=RFM_Method!$C$22,5,IF(H1882&lt;=RFM_Method!$C$23,4,IF(H1882&lt;=RFM_Method!$C$24,3,IF(H1882&lt;=RFM_Method!$C$25,2,1)))))</f>
        <v>0</v>
      </c>
      <c r="L1882" s="38">
        <f>IF(I1882=0,0,IF(I1882&gt;=RFM_Method!$E$22,5,IF(I1882&gt;=RFM_Method!$E$23,4,IF(I1882&gt;=RFM_Method!$E$24,3,IF(I1882&gt;=RFM_Method!$E$25,2,1)))))</f>
        <v>0</v>
      </c>
      <c r="M1882" s="38">
        <f>IF(I1882=0,0,IF(J1882&gt;=RFM_Method!$D$25,5,IF(J1882&gt;=RFM_Method!$D$24,4,IF(J1882&gt;=RFM_Method!$D$23,3,IF(J1882&gt;=RFM_Method!$D$22,2,1)))))</f>
        <v>0</v>
      </c>
      <c r="N1882" s="38" t="str">
        <f t="shared" si="87"/>
        <v>000</v>
      </c>
      <c r="O1882" s="38">
        <f t="shared" si="88"/>
        <v>0</v>
      </c>
      <c r="P1882" s="38">
        <f t="shared" si="89"/>
        <v>0</v>
      </c>
      <c r="Q1882" s="12" t="str">
        <f>IF(I1882=0,"Never Recharged",INDEX(RFM_Method!$C$32:$G$36,6-K1882,P1882))</f>
        <v>Never Recharged</v>
      </c>
      <c r="R1882" s="39">
        <f>SUMIFS(Raw_DataUsage!$D$2:$D$5001,Raw_DataUsage!$B$2:$B$5001,A1882)/1024</f>
        <v>4.7873437500000007</v>
      </c>
      <c r="S1882" s="40">
        <f>SUMIFS(Raw_Calls!$D$2:$D$5001,Raw_Calls!$B$2:$B$5001,A1882)/60</f>
        <v>17.100000000000001</v>
      </c>
      <c r="T1882" s="38" t="str">
        <f>IF(COUNTIFS(Raw_Subscriptions!$B$2:$B$3001,A1882,Raw_Subscriptions!$F$2:$F$3001,"Active")&gt;0,"Yes","No")</f>
        <v>No</v>
      </c>
    </row>
    <row r="1883" spans="1:20" x14ac:dyDescent="0.3">
      <c r="A1883" s="13" t="str">
        <f>Raw_Customers!A1880</f>
        <v>C001879</v>
      </c>
      <c r="B1883" s="13" t="str">
        <f>Raw_Customers!B1880</f>
        <v>Vikram Gupta</v>
      </c>
      <c r="C1883" s="13" t="str">
        <f>Raw_Customers!E1880</f>
        <v>Chennai</v>
      </c>
      <c r="D1883" s="13" t="str">
        <f>Raw_Customers!F1880</f>
        <v>Karnataka</v>
      </c>
      <c r="E1883" s="13" t="str">
        <f>Raw_Customers!H1880</f>
        <v>Inactive</v>
      </c>
      <c r="F1883" s="35">
        <f>Raw_Customers!G1880</f>
        <v>46034</v>
      </c>
      <c r="G1883" s="36">
        <f>IF(I1883=0,"",INT(_xlfn.MAXIFS(Raw_Recharges!$D$2:$D$3001,Raw_Recharges!$B$2:$B$3001,A1883)))</f>
        <v>45897</v>
      </c>
      <c r="H1883" s="12">
        <f>IF(I1883=0,"",RFM_Method!$C$5-G1883)</f>
        <v>157</v>
      </c>
      <c r="I1883" s="12">
        <f>COUNTIFS(Raw_Recharges!$B$2:$B$3001,A1883)</f>
        <v>1</v>
      </c>
      <c r="J1883" s="37">
        <f>IF(I1883=0,"",SUMIFS(Raw_Recharges!$E$2:$E$3001,Raw_Recharges!$B$2:$B$3001,A1883))</f>
        <v>499</v>
      </c>
      <c r="K1883" s="38">
        <f>IF(I1883=0,0,IF(H1883&lt;=RFM_Method!$C$22,5,IF(H1883&lt;=RFM_Method!$C$23,4,IF(H1883&lt;=RFM_Method!$C$24,3,IF(H1883&lt;=RFM_Method!$C$25,2,1)))))</f>
        <v>2</v>
      </c>
      <c r="L1883" s="38">
        <f>IF(I1883=0,0,IF(I1883&gt;=RFM_Method!$E$22,5,IF(I1883&gt;=RFM_Method!$E$23,4,IF(I1883&gt;=RFM_Method!$E$24,3,IF(I1883&gt;=RFM_Method!$E$25,2,1)))))</f>
        <v>1</v>
      </c>
      <c r="M1883" s="38">
        <f>IF(I1883=0,0,IF(J1883&gt;=RFM_Method!$D$25,5,IF(J1883&gt;=RFM_Method!$D$24,4,IF(J1883&gt;=RFM_Method!$D$23,3,IF(J1883&gt;=RFM_Method!$D$22,2,1)))))</f>
        <v>2</v>
      </c>
      <c r="N1883" s="38" t="str">
        <f t="shared" si="87"/>
        <v>212</v>
      </c>
      <c r="O1883" s="38">
        <f t="shared" si="88"/>
        <v>5</v>
      </c>
      <c r="P1883" s="38">
        <f t="shared" si="89"/>
        <v>2</v>
      </c>
      <c r="Q1883" s="12" t="str">
        <f>IF(I1883=0,"Never Recharged",INDEX(RFM_Method!$C$32:$G$36,6-K1883,P1883))</f>
        <v>About to Sleep</v>
      </c>
      <c r="R1883" s="39">
        <f>SUMIFS(Raw_DataUsage!$D$2:$D$5001,Raw_DataUsage!$B$2:$B$5001,A1883)/1024</f>
        <v>0</v>
      </c>
      <c r="S1883" s="40">
        <f>SUMIFS(Raw_Calls!$D$2:$D$5001,Raw_Calls!$B$2:$B$5001,A1883)/60</f>
        <v>87.833333333333329</v>
      </c>
      <c r="T1883" s="38" t="str">
        <f>IF(COUNTIFS(Raw_Subscriptions!$B$2:$B$3001,A1883,Raw_Subscriptions!$F$2:$F$3001,"Active")&gt;0,"Yes","No")</f>
        <v>Yes</v>
      </c>
    </row>
    <row r="1884" spans="1:20" x14ac:dyDescent="0.3">
      <c r="A1884" s="13" t="str">
        <f>Raw_Customers!A1881</f>
        <v>C001880</v>
      </c>
      <c r="B1884" s="13" t="str">
        <f>Raw_Customers!B1881</f>
        <v>Suresh Gupta</v>
      </c>
      <c r="C1884" s="13" t="str">
        <f>Raw_Customers!E1881</f>
        <v>Bangalore</v>
      </c>
      <c r="D1884" s="13" t="str">
        <f>Raw_Customers!F1881</f>
        <v>Telangana</v>
      </c>
      <c r="E1884" s="13" t="str">
        <f>Raw_Customers!H1881</f>
        <v>Active</v>
      </c>
      <c r="F1884" s="35">
        <f>Raw_Customers!G1881</f>
        <v>45118</v>
      </c>
      <c r="G1884" s="36">
        <f>IF(I1884=0,"",INT(_xlfn.MAXIFS(Raw_Recharges!$D$2:$D$3001,Raw_Recharges!$B$2:$B$3001,A1884)))</f>
        <v>46037</v>
      </c>
      <c r="H1884" s="12">
        <f>IF(I1884=0,"",RFM_Method!$C$5-G1884)</f>
        <v>17</v>
      </c>
      <c r="I1884" s="12">
        <f>COUNTIFS(Raw_Recharges!$B$2:$B$3001,A1884)</f>
        <v>2</v>
      </c>
      <c r="J1884" s="37">
        <f>IF(I1884=0,"",SUMIFS(Raw_Recharges!$E$2:$E$3001,Raw_Recharges!$B$2:$B$3001,A1884))</f>
        <v>3998</v>
      </c>
      <c r="K1884" s="38">
        <f>IF(I1884=0,0,IF(H1884&lt;=RFM_Method!$C$22,5,IF(H1884&lt;=RFM_Method!$C$23,4,IF(H1884&lt;=RFM_Method!$C$24,3,IF(H1884&lt;=RFM_Method!$C$25,2,1)))))</f>
        <v>5</v>
      </c>
      <c r="L1884" s="38">
        <f>IF(I1884=0,0,IF(I1884&gt;=RFM_Method!$E$22,5,IF(I1884&gt;=RFM_Method!$E$23,4,IF(I1884&gt;=RFM_Method!$E$24,3,IF(I1884&gt;=RFM_Method!$E$25,2,1)))))</f>
        <v>2</v>
      </c>
      <c r="M1884" s="38">
        <f>IF(I1884=0,0,IF(J1884&gt;=RFM_Method!$D$25,5,IF(J1884&gt;=RFM_Method!$D$24,4,IF(J1884&gt;=RFM_Method!$D$23,3,IF(J1884&gt;=RFM_Method!$D$22,2,1)))))</f>
        <v>5</v>
      </c>
      <c r="N1884" s="38" t="str">
        <f t="shared" si="87"/>
        <v>525</v>
      </c>
      <c r="O1884" s="38">
        <f t="shared" si="88"/>
        <v>12</v>
      </c>
      <c r="P1884" s="38">
        <f t="shared" si="89"/>
        <v>4</v>
      </c>
      <c r="Q1884" s="12" t="str">
        <f>IF(I1884=0,"Never Recharged",INDEX(RFM_Method!$C$32:$G$36,6-K1884,P1884))</f>
        <v>Loyal Customers</v>
      </c>
      <c r="R1884" s="39">
        <f>SUMIFS(Raw_DataUsage!$D$2:$D$5001,Raw_DataUsage!$B$2:$B$5001,A1884)/1024</f>
        <v>0.56301757812499997</v>
      </c>
      <c r="S1884" s="40">
        <f>SUMIFS(Raw_Calls!$D$2:$D$5001,Raw_Calls!$B$2:$B$5001,A1884)/60</f>
        <v>120.25</v>
      </c>
      <c r="T1884" s="38" t="str">
        <f>IF(COUNTIFS(Raw_Subscriptions!$B$2:$B$3001,A1884,Raw_Subscriptions!$F$2:$F$3001,"Active")&gt;0,"Yes","No")</f>
        <v>Yes</v>
      </c>
    </row>
    <row r="1885" spans="1:20" x14ac:dyDescent="0.3">
      <c r="A1885" s="13" t="str">
        <f>Raw_Customers!A1882</f>
        <v>C001881</v>
      </c>
      <c r="B1885" s="13" t="str">
        <f>Raw_Customers!B1882</f>
        <v>Raj Jha</v>
      </c>
      <c r="C1885" s="13" t="str">
        <f>Raw_Customers!E1882</f>
        <v>Chennai</v>
      </c>
      <c r="D1885" s="13" t="str">
        <f>Raw_Customers!F1882</f>
        <v>Punjab</v>
      </c>
      <c r="E1885" s="13" t="str">
        <f>Raw_Customers!H1882</f>
        <v>Inactive</v>
      </c>
      <c r="F1885" s="35">
        <f>Raw_Customers!G1882</f>
        <v>45511</v>
      </c>
      <c r="G1885" s="36">
        <f>IF(I1885=0,"",INT(_xlfn.MAXIFS(Raw_Recharges!$D$2:$D$3001,Raw_Recharges!$B$2:$B$3001,A1885)))</f>
        <v>46029</v>
      </c>
      <c r="H1885" s="12">
        <f>IF(I1885=0,"",RFM_Method!$C$5-G1885)</f>
        <v>25</v>
      </c>
      <c r="I1885" s="12">
        <f>COUNTIFS(Raw_Recharges!$B$2:$B$3001,A1885)</f>
        <v>2</v>
      </c>
      <c r="J1885" s="37">
        <f>IF(I1885=0,"",SUMIFS(Raw_Recharges!$E$2:$E$3001,Raw_Recharges!$B$2:$B$3001,A1885))</f>
        <v>1348</v>
      </c>
      <c r="K1885" s="38">
        <f>IF(I1885=0,0,IF(H1885&lt;=RFM_Method!$C$22,5,IF(H1885&lt;=RFM_Method!$C$23,4,IF(H1885&lt;=RFM_Method!$C$24,3,IF(H1885&lt;=RFM_Method!$C$25,2,1)))))</f>
        <v>5</v>
      </c>
      <c r="L1885" s="38">
        <f>IF(I1885=0,0,IF(I1885&gt;=RFM_Method!$E$22,5,IF(I1885&gt;=RFM_Method!$E$23,4,IF(I1885&gt;=RFM_Method!$E$24,3,IF(I1885&gt;=RFM_Method!$E$25,2,1)))))</f>
        <v>2</v>
      </c>
      <c r="M1885" s="38">
        <f>IF(I1885=0,0,IF(J1885&gt;=RFM_Method!$D$25,5,IF(J1885&gt;=RFM_Method!$D$24,4,IF(J1885&gt;=RFM_Method!$D$23,3,IF(J1885&gt;=RFM_Method!$D$22,2,1)))))</f>
        <v>4</v>
      </c>
      <c r="N1885" s="38" t="str">
        <f t="shared" si="87"/>
        <v>524</v>
      </c>
      <c r="O1885" s="38">
        <f t="shared" si="88"/>
        <v>11</v>
      </c>
      <c r="P1885" s="38">
        <f t="shared" si="89"/>
        <v>3</v>
      </c>
      <c r="Q1885" s="12" t="str">
        <f>IF(I1885=0,"Never Recharged",INDEX(RFM_Method!$C$32:$G$36,6-K1885,P1885))</f>
        <v>Potential Loyalist</v>
      </c>
      <c r="R1885" s="39">
        <f>SUMIFS(Raw_DataUsage!$D$2:$D$5001,Raw_DataUsage!$B$2:$B$5001,A1885)/1024</f>
        <v>0.73677734375000004</v>
      </c>
      <c r="S1885" s="40">
        <f>SUMIFS(Raw_Calls!$D$2:$D$5001,Raw_Calls!$B$2:$B$5001,A1885)/60</f>
        <v>0</v>
      </c>
      <c r="T1885" s="38" t="str">
        <f>IF(COUNTIFS(Raw_Subscriptions!$B$2:$B$3001,A1885,Raw_Subscriptions!$F$2:$F$3001,"Active")&gt;0,"Yes","No")</f>
        <v>Yes</v>
      </c>
    </row>
    <row r="1886" spans="1:20" x14ac:dyDescent="0.3">
      <c r="A1886" s="13" t="str">
        <f>Raw_Customers!A1883</f>
        <v>C001882</v>
      </c>
      <c r="B1886" s="13" t="str">
        <f>Raw_Customers!B1883</f>
        <v>Raj Gupta</v>
      </c>
      <c r="C1886" s="13" t="str">
        <f>Raw_Customers!E1883</f>
        <v>Pune</v>
      </c>
      <c r="D1886" s="13" t="str">
        <f>Raw_Customers!F1883</f>
        <v>Mumbai</v>
      </c>
      <c r="E1886" s="13" t="str">
        <f>Raw_Customers!H1883</f>
        <v>Active</v>
      </c>
      <c r="F1886" s="35">
        <f>Raw_Customers!G1883</f>
        <v>45295</v>
      </c>
      <c r="G1886" s="36">
        <f>IF(I1886=0,"",INT(_xlfn.MAXIFS(Raw_Recharges!$D$2:$D$3001,Raw_Recharges!$B$2:$B$3001,A1886)))</f>
        <v>46027</v>
      </c>
      <c r="H1886" s="12">
        <f>IF(I1886=0,"",RFM_Method!$C$5-G1886)</f>
        <v>27</v>
      </c>
      <c r="I1886" s="12">
        <f>COUNTIFS(Raw_Recharges!$B$2:$B$3001,A1886)</f>
        <v>1</v>
      </c>
      <c r="J1886" s="37">
        <f>IF(I1886=0,"",SUMIFS(Raw_Recharges!$E$2:$E$3001,Raw_Recharges!$B$2:$B$3001,A1886))</f>
        <v>349</v>
      </c>
      <c r="K1886" s="38">
        <f>IF(I1886=0,0,IF(H1886&lt;=RFM_Method!$C$22,5,IF(H1886&lt;=RFM_Method!$C$23,4,IF(H1886&lt;=RFM_Method!$C$24,3,IF(H1886&lt;=RFM_Method!$C$25,2,1)))))</f>
        <v>5</v>
      </c>
      <c r="L1886" s="38">
        <f>IF(I1886=0,0,IF(I1886&gt;=RFM_Method!$E$22,5,IF(I1886&gt;=RFM_Method!$E$23,4,IF(I1886&gt;=RFM_Method!$E$24,3,IF(I1886&gt;=RFM_Method!$E$25,2,1)))))</f>
        <v>1</v>
      </c>
      <c r="M1886" s="38">
        <f>IF(I1886=0,0,IF(J1886&gt;=RFM_Method!$D$25,5,IF(J1886&gt;=RFM_Method!$D$24,4,IF(J1886&gt;=RFM_Method!$D$23,3,IF(J1886&gt;=RFM_Method!$D$22,2,1)))))</f>
        <v>1</v>
      </c>
      <c r="N1886" s="38" t="str">
        <f t="shared" si="87"/>
        <v>511</v>
      </c>
      <c r="O1886" s="38">
        <f t="shared" si="88"/>
        <v>7</v>
      </c>
      <c r="P1886" s="38">
        <f t="shared" si="89"/>
        <v>1</v>
      </c>
      <c r="Q1886" s="12" t="str">
        <f>IF(I1886=0,"Never Recharged",INDEX(RFM_Method!$C$32:$G$36,6-K1886,P1886))</f>
        <v>New Customers</v>
      </c>
      <c r="R1886" s="39">
        <f>SUMIFS(Raw_DataUsage!$D$2:$D$5001,Raw_DataUsage!$B$2:$B$5001,A1886)/1024</f>
        <v>1.8544238281249998</v>
      </c>
      <c r="S1886" s="40">
        <f>SUMIFS(Raw_Calls!$D$2:$D$5001,Raw_Calls!$B$2:$B$5001,A1886)/60</f>
        <v>224.46666666666667</v>
      </c>
      <c r="T1886" s="38" t="str">
        <f>IF(COUNTIFS(Raw_Subscriptions!$B$2:$B$3001,A1886,Raw_Subscriptions!$F$2:$F$3001,"Active")&gt;0,"Yes","No")</f>
        <v>Yes</v>
      </c>
    </row>
    <row r="1887" spans="1:20" x14ac:dyDescent="0.3">
      <c r="A1887" s="13" t="str">
        <f>Raw_Customers!A1884</f>
        <v>C001883</v>
      </c>
      <c r="B1887" s="13" t="str">
        <f>Raw_Customers!B1884</f>
        <v>Vikram Mishra</v>
      </c>
      <c r="C1887" s="13" t="str">
        <f>Raw_Customers!E1884</f>
        <v>Pune</v>
      </c>
      <c r="D1887" s="13" t="str">
        <f>Raw_Customers!F1884</f>
        <v>Delhi NCR</v>
      </c>
      <c r="E1887" s="13" t="str">
        <f>Raw_Customers!H1884</f>
        <v>Inactive</v>
      </c>
      <c r="F1887" s="35">
        <f>Raw_Customers!G1884</f>
        <v>44089</v>
      </c>
      <c r="G1887" s="36">
        <f>IF(I1887=0,"",INT(_xlfn.MAXIFS(Raw_Recharges!$D$2:$D$3001,Raw_Recharges!$B$2:$B$3001,A1887)))</f>
        <v>46038</v>
      </c>
      <c r="H1887" s="12">
        <f>IF(I1887=0,"",RFM_Method!$C$5-G1887)</f>
        <v>16</v>
      </c>
      <c r="I1887" s="12">
        <f>COUNTIFS(Raw_Recharges!$B$2:$B$3001,A1887)</f>
        <v>1</v>
      </c>
      <c r="J1887" s="37">
        <f>IF(I1887=0,"",SUMIFS(Raw_Recharges!$E$2:$E$3001,Raw_Recharges!$B$2:$B$3001,A1887))</f>
        <v>99</v>
      </c>
      <c r="K1887" s="38">
        <f>IF(I1887=0,0,IF(H1887&lt;=RFM_Method!$C$22,5,IF(H1887&lt;=RFM_Method!$C$23,4,IF(H1887&lt;=RFM_Method!$C$24,3,IF(H1887&lt;=RFM_Method!$C$25,2,1)))))</f>
        <v>5</v>
      </c>
      <c r="L1887" s="38">
        <f>IF(I1887=0,0,IF(I1887&gt;=RFM_Method!$E$22,5,IF(I1887&gt;=RFM_Method!$E$23,4,IF(I1887&gt;=RFM_Method!$E$24,3,IF(I1887&gt;=RFM_Method!$E$25,2,1)))))</f>
        <v>1</v>
      </c>
      <c r="M1887" s="38">
        <f>IF(I1887=0,0,IF(J1887&gt;=RFM_Method!$D$25,5,IF(J1887&gt;=RFM_Method!$D$24,4,IF(J1887&gt;=RFM_Method!$D$23,3,IF(J1887&gt;=RFM_Method!$D$22,2,1)))))</f>
        <v>1</v>
      </c>
      <c r="N1887" s="38" t="str">
        <f t="shared" si="87"/>
        <v>511</v>
      </c>
      <c r="O1887" s="38">
        <f t="shared" si="88"/>
        <v>7</v>
      </c>
      <c r="P1887" s="38">
        <f t="shared" si="89"/>
        <v>1</v>
      </c>
      <c r="Q1887" s="12" t="str">
        <f>IF(I1887=0,"Never Recharged",INDEX(RFM_Method!$C$32:$G$36,6-K1887,P1887))</f>
        <v>New Customers</v>
      </c>
      <c r="R1887" s="39">
        <f>SUMIFS(Raw_DataUsage!$D$2:$D$5001,Raw_DataUsage!$B$2:$B$5001,A1887)/1024</f>
        <v>0.84687500000000004</v>
      </c>
      <c r="S1887" s="40">
        <f>SUMIFS(Raw_Calls!$D$2:$D$5001,Raw_Calls!$B$2:$B$5001,A1887)/60</f>
        <v>48.583333333333336</v>
      </c>
      <c r="T1887" s="38" t="str">
        <f>IF(COUNTIFS(Raw_Subscriptions!$B$2:$B$3001,A1887,Raw_Subscriptions!$F$2:$F$3001,"Active")&gt;0,"Yes","No")</f>
        <v>Yes</v>
      </c>
    </row>
    <row r="1888" spans="1:20" x14ac:dyDescent="0.3">
      <c r="A1888" s="13" t="str">
        <f>Raw_Customers!A1885</f>
        <v>C001884</v>
      </c>
      <c r="B1888" s="13" t="str">
        <f>Raw_Customers!B1885</f>
        <v>Rahul Mishra</v>
      </c>
      <c r="C1888" s="13" t="str">
        <f>Raw_Customers!E1885</f>
        <v>Bangalore</v>
      </c>
      <c r="D1888" s="13" t="str">
        <f>Raw_Customers!F1885</f>
        <v>Tamil Nadu</v>
      </c>
      <c r="E1888" s="13" t="str">
        <f>Raw_Customers!H1885</f>
        <v>Active</v>
      </c>
      <c r="F1888" s="35">
        <f>Raw_Customers!G1885</f>
        <v>46050</v>
      </c>
      <c r="G1888" s="36">
        <f>IF(I1888=0,"",INT(_xlfn.MAXIFS(Raw_Recharges!$D$2:$D$3001,Raw_Recharges!$B$2:$B$3001,A1888)))</f>
        <v>45895</v>
      </c>
      <c r="H1888" s="12">
        <f>IF(I1888=0,"",RFM_Method!$C$5-G1888)</f>
        <v>159</v>
      </c>
      <c r="I1888" s="12">
        <f>COUNTIFS(Raw_Recharges!$B$2:$B$3001,A1888)</f>
        <v>1</v>
      </c>
      <c r="J1888" s="37">
        <f>IF(I1888=0,"",SUMIFS(Raw_Recharges!$E$2:$E$3001,Raw_Recharges!$B$2:$B$3001,A1888))</f>
        <v>299</v>
      </c>
      <c r="K1888" s="38">
        <f>IF(I1888=0,0,IF(H1888&lt;=RFM_Method!$C$22,5,IF(H1888&lt;=RFM_Method!$C$23,4,IF(H1888&lt;=RFM_Method!$C$24,3,IF(H1888&lt;=RFM_Method!$C$25,2,1)))))</f>
        <v>2</v>
      </c>
      <c r="L1888" s="38">
        <f>IF(I1888=0,0,IF(I1888&gt;=RFM_Method!$E$22,5,IF(I1888&gt;=RFM_Method!$E$23,4,IF(I1888&gt;=RFM_Method!$E$24,3,IF(I1888&gt;=RFM_Method!$E$25,2,1)))))</f>
        <v>1</v>
      </c>
      <c r="M1888" s="38">
        <f>IF(I1888=0,0,IF(J1888&gt;=RFM_Method!$D$25,5,IF(J1888&gt;=RFM_Method!$D$24,4,IF(J1888&gt;=RFM_Method!$D$23,3,IF(J1888&gt;=RFM_Method!$D$22,2,1)))))</f>
        <v>1</v>
      </c>
      <c r="N1888" s="38" t="str">
        <f t="shared" si="87"/>
        <v>211</v>
      </c>
      <c r="O1888" s="38">
        <f t="shared" si="88"/>
        <v>4</v>
      </c>
      <c r="P1888" s="38">
        <f t="shared" si="89"/>
        <v>1</v>
      </c>
      <c r="Q1888" s="12" t="str">
        <f>IF(I1888=0,"Never Recharged",INDEX(RFM_Method!$C$32:$G$36,6-K1888,P1888))</f>
        <v>Hibernating</v>
      </c>
      <c r="R1888" s="39">
        <f>SUMIFS(Raw_DataUsage!$D$2:$D$5001,Raw_DataUsage!$B$2:$B$5001,A1888)/1024</f>
        <v>1.2362207031250001</v>
      </c>
      <c r="S1888" s="40">
        <f>SUMIFS(Raw_Calls!$D$2:$D$5001,Raw_Calls!$B$2:$B$5001,A1888)/60</f>
        <v>70.599999999999994</v>
      </c>
      <c r="T1888" s="38" t="str">
        <f>IF(COUNTIFS(Raw_Subscriptions!$B$2:$B$3001,A1888,Raw_Subscriptions!$F$2:$F$3001,"Active")&gt;0,"Yes","No")</f>
        <v>No</v>
      </c>
    </row>
    <row r="1889" spans="1:20" x14ac:dyDescent="0.3">
      <c r="A1889" s="13" t="str">
        <f>Raw_Customers!A1886</f>
        <v>C001885</v>
      </c>
      <c r="B1889" s="13" t="str">
        <f>Raw_Customers!B1886</f>
        <v>Amit Patel</v>
      </c>
      <c r="C1889" s="13" t="str">
        <f>Raw_Customers!E1886</f>
        <v>Chennai</v>
      </c>
      <c r="D1889" s="13" t="str">
        <f>Raw_Customers!F1886</f>
        <v>Delhi NCR</v>
      </c>
      <c r="E1889" s="13" t="str">
        <f>Raw_Customers!H1886</f>
        <v>Active</v>
      </c>
      <c r="F1889" s="35">
        <f>Raw_Customers!G1886</f>
        <v>45458</v>
      </c>
      <c r="G1889" s="36">
        <f>IF(I1889=0,"",INT(_xlfn.MAXIFS(Raw_Recharges!$D$2:$D$3001,Raw_Recharges!$B$2:$B$3001,A1889)))</f>
        <v>45934</v>
      </c>
      <c r="H1889" s="12">
        <f>IF(I1889=0,"",RFM_Method!$C$5-G1889)</f>
        <v>120</v>
      </c>
      <c r="I1889" s="12">
        <f>COUNTIFS(Raw_Recharges!$B$2:$B$3001,A1889)</f>
        <v>2</v>
      </c>
      <c r="J1889" s="37">
        <f>IF(I1889=0,"",SUMIFS(Raw_Recharges!$E$2:$E$3001,Raw_Recharges!$B$2:$B$3001,A1889))</f>
        <v>3998</v>
      </c>
      <c r="K1889" s="38">
        <f>IF(I1889=0,0,IF(H1889&lt;=RFM_Method!$C$22,5,IF(H1889&lt;=RFM_Method!$C$23,4,IF(H1889&lt;=RFM_Method!$C$24,3,IF(H1889&lt;=RFM_Method!$C$25,2,1)))))</f>
        <v>3</v>
      </c>
      <c r="L1889" s="38">
        <f>IF(I1889=0,0,IF(I1889&gt;=RFM_Method!$E$22,5,IF(I1889&gt;=RFM_Method!$E$23,4,IF(I1889&gt;=RFM_Method!$E$24,3,IF(I1889&gt;=RFM_Method!$E$25,2,1)))))</f>
        <v>2</v>
      </c>
      <c r="M1889" s="38">
        <f>IF(I1889=0,0,IF(J1889&gt;=RFM_Method!$D$25,5,IF(J1889&gt;=RFM_Method!$D$24,4,IF(J1889&gt;=RFM_Method!$D$23,3,IF(J1889&gt;=RFM_Method!$D$22,2,1)))))</f>
        <v>5</v>
      </c>
      <c r="N1889" s="38" t="str">
        <f t="shared" si="87"/>
        <v>325</v>
      </c>
      <c r="O1889" s="38">
        <f t="shared" si="88"/>
        <v>10</v>
      </c>
      <c r="P1889" s="38">
        <f t="shared" si="89"/>
        <v>4</v>
      </c>
      <c r="Q1889" s="12" t="str">
        <f>IF(I1889=0,"Never Recharged",INDEX(RFM_Method!$C$32:$G$36,6-K1889,P1889))</f>
        <v>Loyal Customers</v>
      </c>
      <c r="R1889" s="39">
        <f>SUMIFS(Raw_DataUsage!$D$2:$D$5001,Raw_DataUsage!$B$2:$B$5001,A1889)/1024</f>
        <v>4.0729003906249996</v>
      </c>
      <c r="S1889" s="40">
        <f>SUMIFS(Raw_Calls!$D$2:$D$5001,Raw_Calls!$B$2:$B$5001,A1889)/60</f>
        <v>114.83333333333333</v>
      </c>
      <c r="T1889" s="38" t="str">
        <f>IF(COUNTIFS(Raw_Subscriptions!$B$2:$B$3001,A1889,Raw_Subscriptions!$F$2:$F$3001,"Active")&gt;0,"Yes","No")</f>
        <v>Yes</v>
      </c>
    </row>
    <row r="1890" spans="1:20" x14ac:dyDescent="0.3">
      <c r="A1890" s="13" t="str">
        <f>Raw_Customers!A1887</f>
        <v>C001886</v>
      </c>
      <c r="B1890" s="13" t="str">
        <f>Raw_Customers!B1887</f>
        <v>Priya Singh</v>
      </c>
      <c r="C1890" s="13" t="str">
        <f>Raw_Customers!E1887</f>
        <v>Pune</v>
      </c>
      <c r="D1890" s="13" t="str">
        <f>Raw_Customers!F1887</f>
        <v>Karnataka</v>
      </c>
      <c r="E1890" s="13" t="str">
        <f>Raw_Customers!H1887</f>
        <v>Active</v>
      </c>
      <c r="F1890" s="35">
        <f>Raw_Customers!G1887</f>
        <v>44073</v>
      </c>
      <c r="G1890" s="36">
        <f>IF(I1890=0,"",INT(_xlfn.MAXIFS(Raw_Recharges!$D$2:$D$3001,Raw_Recharges!$B$2:$B$3001,A1890)))</f>
        <v>45913</v>
      </c>
      <c r="H1890" s="12">
        <f>IF(I1890=0,"",RFM_Method!$C$5-G1890)</f>
        <v>141</v>
      </c>
      <c r="I1890" s="12">
        <f>COUNTIFS(Raw_Recharges!$B$2:$B$3001,A1890)</f>
        <v>2</v>
      </c>
      <c r="J1890" s="37">
        <f>IF(I1890=0,"",SUMIFS(Raw_Recharges!$E$2:$E$3001,Raw_Recharges!$B$2:$B$3001,A1890))</f>
        <v>1145</v>
      </c>
      <c r="K1890" s="38">
        <f>IF(I1890=0,0,IF(H1890&lt;=RFM_Method!$C$22,5,IF(H1890&lt;=RFM_Method!$C$23,4,IF(H1890&lt;=RFM_Method!$C$24,3,IF(H1890&lt;=RFM_Method!$C$25,2,1)))))</f>
        <v>3</v>
      </c>
      <c r="L1890" s="38">
        <f>IF(I1890=0,0,IF(I1890&gt;=RFM_Method!$E$22,5,IF(I1890&gt;=RFM_Method!$E$23,4,IF(I1890&gt;=RFM_Method!$E$24,3,IF(I1890&gt;=RFM_Method!$E$25,2,1)))))</f>
        <v>2</v>
      </c>
      <c r="M1890" s="38">
        <f>IF(I1890=0,0,IF(J1890&gt;=RFM_Method!$D$25,5,IF(J1890&gt;=RFM_Method!$D$24,4,IF(J1890&gt;=RFM_Method!$D$23,3,IF(J1890&gt;=RFM_Method!$D$22,2,1)))))</f>
        <v>4</v>
      </c>
      <c r="N1890" s="38" t="str">
        <f t="shared" si="87"/>
        <v>324</v>
      </c>
      <c r="O1890" s="38">
        <f t="shared" si="88"/>
        <v>9</v>
      </c>
      <c r="P1890" s="38">
        <f t="shared" si="89"/>
        <v>3</v>
      </c>
      <c r="Q1890" s="12" t="str">
        <f>IF(I1890=0,"Never Recharged",INDEX(RFM_Method!$C$32:$G$36,6-K1890,P1890))</f>
        <v>Need Attention</v>
      </c>
      <c r="R1890" s="39">
        <f>SUMIFS(Raw_DataUsage!$D$2:$D$5001,Raw_DataUsage!$B$2:$B$5001,A1890)/1024</f>
        <v>0.88509765625000003</v>
      </c>
      <c r="S1890" s="40">
        <f>SUMIFS(Raw_Calls!$D$2:$D$5001,Raw_Calls!$B$2:$B$5001,A1890)/60</f>
        <v>98.716666666666669</v>
      </c>
      <c r="T1890" s="38" t="str">
        <f>IF(COUNTIFS(Raw_Subscriptions!$B$2:$B$3001,A1890,Raw_Subscriptions!$F$2:$F$3001,"Active")&gt;0,"Yes","No")</f>
        <v>No</v>
      </c>
    </row>
    <row r="1891" spans="1:20" x14ac:dyDescent="0.3">
      <c r="A1891" s="13" t="str">
        <f>Raw_Customers!A1888</f>
        <v>C001887</v>
      </c>
      <c r="B1891" s="13" t="str">
        <f>Raw_Customers!B1888</f>
        <v>Raj Mishra</v>
      </c>
      <c r="C1891" s="13" t="str">
        <f>Raw_Customers!E1888</f>
        <v>Chennai</v>
      </c>
      <c r="D1891" s="13" t="str">
        <f>Raw_Customers!F1888</f>
        <v>UP East</v>
      </c>
      <c r="E1891" s="13" t="str">
        <f>Raw_Customers!H1888</f>
        <v>Active</v>
      </c>
      <c r="F1891" s="35">
        <f>Raw_Customers!G1888</f>
        <v>44723</v>
      </c>
      <c r="G1891" s="36">
        <f>IF(I1891=0,"",INT(_xlfn.MAXIFS(Raw_Recharges!$D$2:$D$3001,Raw_Recharges!$B$2:$B$3001,A1891)))</f>
        <v>46040</v>
      </c>
      <c r="H1891" s="12">
        <f>IF(I1891=0,"",RFM_Method!$C$5-G1891)</f>
        <v>14</v>
      </c>
      <c r="I1891" s="12">
        <f>COUNTIFS(Raw_Recharges!$B$2:$B$3001,A1891)</f>
        <v>3</v>
      </c>
      <c r="J1891" s="37">
        <f>IF(I1891=0,"",SUMIFS(Raw_Recharges!$E$2:$E$3001,Raw_Recharges!$B$2:$B$3001,A1891))</f>
        <v>3827</v>
      </c>
      <c r="K1891" s="38">
        <f>IF(I1891=0,0,IF(H1891&lt;=RFM_Method!$C$22,5,IF(H1891&lt;=RFM_Method!$C$23,4,IF(H1891&lt;=RFM_Method!$C$24,3,IF(H1891&lt;=RFM_Method!$C$25,2,1)))))</f>
        <v>5</v>
      </c>
      <c r="L1891" s="38">
        <f>IF(I1891=0,0,IF(I1891&gt;=RFM_Method!$E$22,5,IF(I1891&gt;=RFM_Method!$E$23,4,IF(I1891&gt;=RFM_Method!$E$24,3,IF(I1891&gt;=RFM_Method!$E$25,2,1)))))</f>
        <v>3</v>
      </c>
      <c r="M1891" s="38">
        <f>IF(I1891=0,0,IF(J1891&gt;=RFM_Method!$D$25,5,IF(J1891&gt;=RFM_Method!$D$24,4,IF(J1891&gt;=RFM_Method!$D$23,3,IF(J1891&gt;=RFM_Method!$D$22,2,1)))))</f>
        <v>5</v>
      </c>
      <c r="N1891" s="38" t="str">
        <f t="shared" si="87"/>
        <v>535</v>
      </c>
      <c r="O1891" s="38">
        <f t="shared" si="88"/>
        <v>13</v>
      </c>
      <c r="P1891" s="38">
        <f t="shared" si="89"/>
        <v>4</v>
      </c>
      <c r="Q1891" s="12" t="str">
        <f>IF(I1891=0,"Never Recharged",INDEX(RFM_Method!$C$32:$G$36,6-K1891,P1891))</f>
        <v>Loyal Customers</v>
      </c>
      <c r="R1891" s="39">
        <f>SUMIFS(Raw_DataUsage!$D$2:$D$5001,Raw_DataUsage!$B$2:$B$5001,A1891)/1024</f>
        <v>1.9339648437500001</v>
      </c>
      <c r="S1891" s="40">
        <f>SUMIFS(Raw_Calls!$D$2:$D$5001,Raw_Calls!$B$2:$B$5001,A1891)/60</f>
        <v>114.63333333333334</v>
      </c>
      <c r="T1891" s="38" t="str">
        <f>IF(COUNTIFS(Raw_Subscriptions!$B$2:$B$3001,A1891,Raw_Subscriptions!$F$2:$F$3001,"Active")&gt;0,"Yes","No")</f>
        <v>Yes</v>
      </c>
    </row>
    <row r="1892" spans="1:20" x14ac:dyDescent="0.3">
      <c r="A1892" s="13" t="str">
        <f>Raw_Customers!A1889</f>
        <v>C001888</v>
      </c>
      <c r="B1892" s="13" t="str">
        <f>Raw_Customers!B1889</f>
        <v>Raj Mishra</v>
      </c>
      <c r="C1892" s="13" t="str">
        <f>Raw_Customers!E1889</f>
        <v>Mumbai</v>
      </c>
      <c r="D1892" s="13" t="str">
        <f>Raw_Customers!F1889</f>
        <v>Andhra Pradesh</v>
      </c>
      <c r="E1892" s="13" t="str">
        <f>Raw_Customers!H1889</f>
        <v>Inactive</v>
      </c>
      <c r="F1892" s="35">
        <f>Raw_Customers!G1889</f>
        <v>45595</v>
      </c>
      <c r="G1892" s="36">
        <f>IF(I1892=0,"",INT(_xlfn.MAXIFS(Raw_Recharges!$D$2:$D$3001,Raw_Recharges!$B$2:$B$3001,A1892)))</f>
        <v>45845</v>
      </c>
      <c r="H1892" s="12">
        <f>IF(I1892=0,"",RFM_Method!$C$5-G1892)</f>
        <v>209</v>
      </c>
      <c r="I1892" s="12">
        <f>COUNTIFS(Raw_Recharges!$B$2:$B$3001,A1892)</f>
        <v>1</v>
      </c>
      <c r="J1892" s="37">
        <f>IF(I1892=0,"",SUMIFS(Raw_Recharges!$E$2:$E$3001,Raw_Recharges!$B$2:$B$3001,A1892))</f>
        <v>349</v>
      </c>
      <c r="K1892" s="38">
        <f>IF(I1892=0,0,IF(H1892&lt;=RFM_Method!$C$22,5,IF(H1892&lt;=RFM_Method!$C$23,4,IF(H1892&lt;=RFM_Method!$C$24,3,IF(H1892&lt;=RFM_Method!$C$25,2,1)))))</f>
        <v>2</v>
      </c>
      <c r="L1892" s="38">
        <f>IF(I1892=0,0,IF(I1892&gt;=RFM_Method!$E$22,5,IF(I1892&gt;=RFM_Method!$E$23,4,IF(I1892&gt;=RFM_Method!$E$24,3,IF(I1892&gt;=RFM_Method!$E$25,2,1)))))</f>
        <v>1</v>
      </c>
      <c r="M1892" s="38">
        <f>IF(I1892=0,0,IF(J1892&gt;=RFM_Method!$D$25,5,IF(J1892&gt;=RFM_Method!$D$24,4,IF(J1892&gt;=RFM_Method!$D$23,3,IF(J1892&gt;=RFM_Method!$D$22,2,1)))))</f>
        <v>1</v>
      </c>
      <c r="N1892" s="38" t="str">
        <f t="shared" si="87"/>
        <v>211</v>
      </c>
      <c r="O1892" s="38">
        <f t="shared" si="88"/>
        <v>4</v>
      </c>
      <c r="P1892" s="38">
        <f t="shared" si="89"/>
        <v>1</v>
      </c>
      <c r="Q1892" s="12" t="str">
        <f>IF(I1892=0,"Never Recharged",INDEX(RFM_Method!$C$32:$G$36,6-K1892,P1892))</f>
        <v>Hibernating</v>
      </c>
      <c r="R1892" s="39">
        <f>SUMIFS(Raw_DataUsage!$D$2:$D$5001,Raw_DataUsage!$B$2:$B$5001,A1892)/1024</f>
        <v>4.3321289062500004</v>
      </c>
      <c r="S1892" s="40">
        <f>SUMIFS(Raw_Calls!$D$2:$D$5001,Raw_Calls!$B$2:$B$5001,A1892)/60</f>
        <v>78.11666666666666</v>
      </c>
      <c r="T1892" s="38" t="str">
        <f>IF(COUNTIFS(Raw_Subscriptions!$B$2:$B$3001,A1892,Raw_Subscriptions!$F$2:$F$3001,"Active")&gt;0,"Yes","No")</f>
        <v>No</v>
      </c>
    </row>
    <row r="1893" spans="1:20" x14ac:dyDescent="0.3">
      <c r="A1893" s="13" t="str">
        <f>Raw_Customers!A1890</f>
        <v>C001889</v>
      </c>
      <c r="B1893" s="13" t="str">
        <f>Raw_Customers!B1890</f>
        <v>Rahul Sharma</v>
      </c>
      <c r="C1893" s="13" t="str">
        <f>Raw_Customers!E1890</f>
        <v>Mumbai</v>
      </c>
      <c r="D1893" s="13" t="str">
        <f>Raw_Customers!F1890</f>
        <v>Punjab</v>
      </c>
      <c r="E1893" s="13" t="str">
        <f>Raw_Customers!H1890</f>
        <v>Active</v>
      </c>
      <c r="F1893" s="35">
        <f>Raw_Customers!G1890</f>
        <v>45988</v>
      </c>
      <c r="G1893" s="36">
        <f>IF(I1893=0,"",INT(_xlfn.MAXIFS(Raw_Recharges!$D$2:$D$3001,Raw_Recharges!$B$2:$B$3001,A1893)))</f>
        <v>45860</v>
      </c>
      <c r="H1893" s="12">
        <f>IF(I1893=0,"",RFM_Method!$C$5-G1893)</f>
        <v>194</v>
      </c>
      <c r="I1893" s="12">
        <f>COUNTIFS(Raw_Recharges!$B$2:$B$3001,A1893)</f>
        <v>1</v>
      </c>
      <c r="J1893" s="37">
        <f>IF(I1893=0,"",SUMIFS(Raw_Recharges!$E$2:$E$3001,Raw_Recharges!$B$2:$B$3001,A1893))</f>
        <v>999</v>
      </c>
      <c r="K1893" s="38">
        <f>IF(I1893=0,0,IF(H1893&lt;=RFM_Method!$C$22,5,IF(H1893&lt;=RFM_Method!$C$23,4,IF(H1893&lt;=RFM_Method!$C$24,3,IF(H1893&lt;=RFM_Method!$C$25,2,1)))))</f>
        <v>2</v>
      </c>
      <c r="L1893" s="38">
        <f>IF(I1893=0,0,IF(I1893&gt;=RFM_Method!$E$22,5,IF(I1893&gt;=RFM_Method!$E$23,4,IF(I1893&gt;=RFM_Method!$E$24,3,IF(I1893&gt;=RFM_Method!$E$25,2,1)))))</f>
        <v>1</v>
      </c>
      <c r="M1893" s="38">
        <f>IF(I1893=0,0,IF(J1893&gt;=RFM_Method!$D$25,5,IF(J1893&gt;=RFM_Method!$D$24,4,IF(J1893&gt;=RFM_Method!$D$23,3,IF(J1893&gt;=RFM_Method!$D$22,2,1)))))</f>
        <v>3</v>
      </c>
      <c r="N1893" s="38" t="str">
        <f t="shared" si="87"/>
        <v>213</v>
      </c>
      <c r="O1893" s="38">
        <f t="shared" si="88"/>
        <v>6</v>
      </c>
      <c r="P1893" s="38">
        <f t="shared" si="89"/>
        <v>2</v>
      </c>
      <c r="Q1893" s="12" t="str">
        <f>IF(I1893=0,"Never Recharged",INDEX(RFM_Method!$C$32:$G$36,6-K1893,P1893))</f>
        <v>About to Sleep</v>
      </c>
      <c r="R1893" s="39">
        <f>SUMIFS(Raw_DataUsage!$D$2:$D$5001,Raw_DataUsage!$B$2:$B$5001,A1893)/1024</f>
        <v>1.2651171875</v>
      </c>
      <c r="S1893" s="40">
        <f>SUMIFS(Raw_Calls!$D$2:$D$5001,Raw_Calls!$B$2:$B$5001,A1893)/60</f>
        <v>93.11666666666666</v>
      </c>
      <c r="T1893" s="38" t="str">
        <f>IF(COUNTIFS(Raw_Subscriptions!$B$2:$B$3001,A1893,Raw_Subscriptions!$F$2:$F$3001,"Active")&gt;0,"Yes","No")</f>
        <v>No</v>
      </c>
    </row>
    <row r="1894" spans="1:20" x14ac:dyDescent="0.3">
      <c r="A1894" s="13" t="str">
        <f>Raw_Customers!A1891</f>
        <v>C001890</v>
      </c>
      <c r="B1894" s="13" t="str">
        <f>Raw_Customers!B1891</f>
        <v>Rahul Mishra</v>
      </c>
      <c r="C1894" s="13" t="str">
        <f>Raw_Customers!E1891</f>
        <v>Delhi</v>
      </c>
      <c r="D1894" s="13" t="str">
        <f>Raw_Customers!F1891</f>
        <v>Tamil Nadu</v>
      </c>
      <c r="E1894" s="13" t="str">
        <f>Raw_Customers!H1891</f>
        <v>Inactive</v>
      </c>
      <c r="F1894" s="35">
        <f>Raw_Customers!G1891</f>
        <v>44079</v>
      </c>
      <c r="G1894" s="36">
        <f>IF(I1894=0,"",INT(_xlfn.MAXIFS(Raw_Recharges!$D$2:$D$3001,Raw_Recharges!$B$2:$B$3001,A1894)))</f>
        <v>45918</v>
      </c>
      <c r="H1894" s="12">
        <f>IF(I1894=0,"",RFM_Method!$C$5-G1894)</f>
        <v>136</v>
      </c>
      <c r="I1894" s="12">
        <f>COUNTIFS(Raw_Recharges!$B$2:$B$3001,A1894)</f>
        <v>2</v>
      </c>
      <c r="J1894" s="37">
        <f>IF(I1894=0,"",SUMIFS(Raw_Recharges!$E$2:$E$3001,Raw_Recharges!$B$2:$B$3001,A1894))</f>
        <v>1015</v>
      </c>
      <c r="K1894" s="38">
        <f>IF(I1894=0,0,IF(H1894&lt;=RFM_Method!$C$22,5,IF(H1894&lt;=RFM_Method!$C$23,4,IF(H1894&lt;=RFM_Method!$C$24,3,IF(H1894&lt;=RFM_Method!$C$25,2,1)))))</f>
        <v>3</v>
      </c>
      <c r="L1894" s="38">
        <f>IF(I1894=0,0,IF(I1894&gt;=RFM_Method!$E$22,5,IF(I1894&gt;=RFM_Method!$E$23,4,IF(I1894&gt;=RFM_Method!$E$24,3,IF(I1894&gt;=RFM_Method!$E$25,2,1)))))</f>
        <v>2</v>
      </c>
      <c r="M1894" s="38">
        <f>IF(I1894=0,0,IF(J1894&gt;=RFM_Method!$D$25,5,IF(J1894&gt;=RFM_Method!$D$24,4,IF(J1894&gt;=RFM_Method!$D$23,3,IF(J1894&gt;=RFM_Method!$D$22,2,1)))))</f>
        <v>3</v>
      </c>
      <c r="N1894" s="38" t="str">
        <f t="shared" si="87"/>
        <v>323</v>
      </c>
      <c r="O1894" s="38">
        <f t="shared" si="88"/>
        <v>8</v>
      </c>
      <c r="P1894" s="38">
        <f t="shared" si="89"/>
        <v>3</v>
      </c>
      <c r="Q1894" s="12" t="str">
        <f>IF(I1894=0,"Never Recharged",INDEX(RFM_Method!$C$32:$G$36,6-K1894,P1894))</f>
        <v>Need Attention</v>
      </c>
      <c r="R1894" s="39">
        <f>SUMIFS(Raw_DataUsage!$D$2:$D$5001,Raw_DataUsage!$B$2:$B$5001,A1894)/1024</f>
        <v>8.3970703125000021</v>
      </c>
      <c r="S1894" s="40">
        <f>SUMIFS(Raw_Calls!$D$2:$D$5001,Raw_Calls!$B$2:$B$5001,A1894)/60</f>
        <v>4.7</v>
      </c>
      <c r="T1894" s="38" t="str">
        <f>IF(COUNTIFS(Raw_Subscriptions!$B$2:$B$3001,A1894,Raw_Subscriptions!$F$2:$F$3001,"Active")&gt;0,"Yes","No")</f>
        <v>Yes</v>
      </c>
    </row>
    <row r="1895" spans="1:20" x14ac:dyDescent="0.3">
      <c r="A1895" s="13" t="str">
        <f>Raw_Customers!A1892</f>
        <v>C001891</v>
      </c>
      <c r="B1895" s="13" t="str">
        <f>Raw_Customers!B1892</f>
        <v>Raj Khan</v>
      </c>
      <c r="C1895" s="13" t="str">
        <f>Raw_Customers!E1892</f>
        <v>Hyderabad</v>
      </c>
      <c r="D1895" s="13" t="str">
        <f>Raw_Customers!F1892</f>
        <v>Andhra Pradesh</v>
      </c>
      <c r="E1895" s="13" t="str">
        <f>Raw_Customers!H1892</f>
        <v>Active</v>
      </c>
      <c r="F1895" s="35">
        <f>Raw_Customers!G1892</f>
        <v>45765</v>
      </c>
      <c r="G1895" s="36">
        <f>IF(I1895=0,"",INT(_xlfn.MAXIFS(Raw_Recharges!$D$2:$D$3001,Raw_Recharges!$B$2:$B$3001,A1895)))</f>
        <v>45927</v>
      </c>
      <c r="H1895" s="12">
        <f>IF(I1895=0,"",RFM_Method!$C$5-G1895)</f>
        <v>127</v>
      </c>
      <c r="I1895" s="12">
        <f>COUNTIFS(Raw_Recharges!$B$2:$B$3001,A1895)</f>
        <v>4</v>
      </c>
      <c r="J1895" s="37">
        <f>IF(I1895=0,"",SUMIFS(Raw_Recharges!$E$2:$E$3001,Raw_Recharges!$B$2:$B$3001,A1895))</f>
        <v>1946</v>
      </c>
      <c r="K1895" s="38">
        <f>IF(I1895=0,0,IF(H1895&lt;=RFM_Method!$C$22,5,IF(H1895&lt;=RFM_Method!$C$23,4,IF(H1895&lt;=RFM_Method!$C$24,3,IF(H1895&lt;=RFM_Method!$C$25,2,1)))))</f>
        <v>3</v>
      </c>
      <c r="L1895" s="38">
        <f>IF(I1895=0,0,IF(I1895&gt;=RFM_Method!$E$22,5,IF(I1895&gt;=RFM_Method!$E$23,4,IF(I1895&gt;=RFM_Method!$E$24,3,IF(I1895&gt;=RFM_Method!$E$25,2,1)))))</f>
        <v>4</v>
      </c>
      <c r="M1895" s="38">
        <f>IF(I1895=0,0,IF(J1895&gt;=RFM_Method!$D$25,5,IF(J1895&gt;=RFM_Method!$D$24,4,IF(J1895&gt;=RFM_Method!$D$23,3,IF(J1895&gt;=RFM_Method!$D$22,2,1)))))</f>
        <v>4</v>
      </c>
      <c r="N1895" s="38" t="str">
        <f t="shared" si="87"/>
        <v>344</v>
      </c>
      <c r="O1895" s="38">
        <f t="shared" si="88"/>
        <v>11</v>
      </c>
      <c r="P1895" s="38">
        <f t="shared" si="89"/>
        <v>4</v>
      </c>
      <c r="Q1895" s="12" t="str">
        <f>IF(I1895=0,"Never Recharged",INDEX(RFM_Method!$C$32:$G$36,6-K1895,P1895))</f>
        <v>Loyal Customers</v>
      </c>
      <c r="R1895" s="39">
        <f>SUMIFS(Raw_DataUsage!$D$2:$D$5001,Raw_DataUsage!$B$2:$B$5001,A1895)/1024</f>
        <v>1.5119042968750001</v>
      </c>
      <c r="S1895" s="40">
        <f>SUMIFS(Raw_Calls!$D$2:$D$5001,Raw_Calls!$B$2:$B$5001,A1895)/60</f>
        <v>0</v>
      </c>
      <c r="T1895" s="38" t="str">
        <f>IF(COUNTIFS(Raw_Subscriptions!$B$2:$B$3001,A1895,Raw_Subscriptions!$F$2:$F$3001,"Active")&gt;0,"Yes","No")</f>
        <v>Yes</v>
      </c>
    </row>
    <row r="1896" spans="1:20" x14ac:dyDescent="0.3">
      <c r="A1896" s="13" t="str">
        <f>Raw_Customers!A1893</f>
        <v>C001892</v>
      </c>
      <c r="B1896" s="13" t="str">
        <f>Raw_Customers!B1893</f>
        <v>Neha Reddy</v>
      </c>
      <c r="C1896" s="13" t="str">
        <f>Raw_Customers!E1893</f>
        <v>Hyderabad</v>
      </c>
      <c r="D1896" s="13" t="str">
        <f>Raw_Customers!F1893</f>
        <v>Tamil Nadu</v>
      </c>
      <c r="E1896" s="13" t="str">
        <f>Raw_Customers!H1893</f>
        <v>Active</v>
      </c>
      <c r="F1896" s="35">
        <f>Raw_Customers!G1893</f>
        <v>45821</v>
      </c>
      <c r="G1896" s="36" t="str">
        <f>IF(I1896=0,"",INT(_xlfn.MAXIFS(Raw_Recharges!$D$2:$D$3001,Raw_Recharges!$B$2:$B$3001,A1896)))</f>
        <v/>
      </c>
      <c r="H1896" s="12" t="str">
        <f>IF(I1896=0,"",RFM_Method!$C$5-G1896)</f>
        <v/>
      </c>
      <c r="I1896" s="12">
        <f>COUNTIFS(Raw_Recharges!$B$2:$B$3001,A1896)</f>
        <v>0</v>
      </c>
      <c r="J1896" s="37" t="str">
        <f>IF(I1896=0,"",SUMIFS(Raw_Recharges!$E$2:$E$3001,Raw_Recharges!$B$2:$B$3001,A1896))</f>
        <v/>
      </c>
      <c r="K1896" s="38">
        <f>IF(I1896=0,0,IF(H1896&lt;=RFM_Method!$C$22,5,IF(H1896&lt;=RFM_Method!$C$23,4,IF(H1896&lt;=RFM_Method!$C$24,3,IF(H1896&lt;=RFM_Method!$C$25,2,1)))))</f>
        <v>0</v>
      </c>
      <c r="L1896" s="38">
        <f>IF(I1896=0,0,IF(I1896&gt;=RFM_Method!$E$22,5,IF(I1896&gt;=RFM_Method!$E$23,4,IF(I1896&gt;=RFM_Method!$E$24,3,IF(I1896&gt;=RFM_Method!$E$25,2,1)))))</f>
        <v>0</v>
      </c>
      <c r="M1896" s="38">
        <f>IF(I1896=0,0,IF(J1896&gt;=RFM_Method!$D$25,5,IF(J1896&gt;=RFM_Method!$D$24,4,IF(J1896&gt;=RFM_Method!$D$23,3,IF(J1896&gt;=RFM_Method!$D$22,2,1)))))</f>
        <v>0</v>
      </c>
      <c r="N1896" s="38" t="str">
        <f t="shared" si="87"/>
        <v>000</v>
      </c>
      <c r="O1896" s="38">
        <f t="shared" si="88"/>
        <v>0</v>
      </c>
      <c r="P1896" s="38">
        <f t="shared" si="89"/>
        <v>0</v>
      </c>
      <c r="Q1896" s="12" t="str">
        <f>IF(I1896=0,"Never Recharged",INDEX(RFM_Method!$C$32:$G$36,6-K1896,P1896))</f>
        <v>Never Recharged</v>
      </c>
      <c r="R1896" s="39">
        <f>SUMIFS(Raw_DataUsage!$D$2:$D$5001,Raw_DataUsage!$B$2:$B$5001,A1896)/1024</f>
        <v>4.6634765624999996</v>
      </c>
      <c r="S1896" s="40">
        <f>SUMIFS(Raw_Calls!$D$2:$D$5001,Raw_Calls!$B$2:$B$5001,A1896)/60</f>
        <v>82.033333333333331</v>
      </c>
      <c r="T1896" s="38" t="str">
        <f>IF(COUNTIFS(Raw_Subscriptions!$B$2:$B$3001,A1896,Raw_Subscriptions!$F$2:$F$3001,"Active")&gt;0,"Yes","No")</f>
        <v>No</v>
      </c>
    </row>
    <row r="1897" spans="1:20" x14ac:dyDescent="0.3">
      <c r="A1897" s="13" t="str">
        <f>Raw_Customers!A1894</f>
        <v>C001893</v>
      </c>
      <c r="B1897" s="13" t="str">
        <f>Raw_Customers!B1894</f>
        <v>Priya Reddy</v>
      </c>
      <c r="C1897" s="13" t="str">
        <f>Raw_Customers!E1894</f>
        <v>Pune</v>
      </c>
      <c r="D1897" s="13" t="str">
        <f>Raw_Customers!F1894</f>
        <v>Telangana</v>
      </c>
      <c r="E1897" s="13" t="str">
        <f>Raw_Customers!H1894</f>
        <v>Active</v>
      </c>
      <c r="F1897" s="35">
        <f>Raw_Customers!G1894</f>
        <v>45105</v>
      </c>
      <c r="G1897" s="36">
        <f>IF(I1897=0,"",INT(_xlfn.MAXIFS(Raw_Recharges!$D$2:$D$3001,Raw_Recharges!$B$2:$B$3001,A1897)))</f>
        <v>45979</v>
      </c>
      <c r="H1897" s="12">
        <f>IF(I1897=0,"",RFM_Method!$C$5-G1897)</f>
        <v>75</v>
      </c>
      <c r="I1897" s="12">
        <f>COUNTIFS(Raw_Recharges!$B$2:$B$3001,A1897)</f>
        <v>2</v>
      </c>
      <c r="J1897" s="37">
        <f>IF(I1897=0,"",SUMIFS(Raw_Recharges!$E$2:$E$3001,Raw_Recharges!$B$2:$B$3001,A1897))</f>
        <v>1498</v>
      </c>
      <c r="K1897" s="38">
        <f>IF(I1897=0,0,IF(H1897&lt;=RFM_Method!$C$22,5,IF(H1897&lt;=RFM_Method!$C$23,4,IF(H1897&lt;=RFM_Method!$C$24,3,IF(H1897&lt;=RFM_Method!$C$25,2,1)))))</f>
        <v>4</v>
      </c>
      <c r="L1897" s="38">
        <f>IF(I1897=0,0,IF(I1897&gt;=RFM_Method!$E$22,5,IF(I1897&gt;=RFM_Method!$E$23,4,IF(I1897&gt;=RFM_Method!$E$24,3,IF(I1897&gt;=RFM_Method!$E$25,2,1)))))</f>
        <v>2</v>
      </c>
      <c r="M1897" s="38">
        <f>IF(I1897=0,0,IF(J1897&gt;=RFM_Method!$D$25,5,IF(J1897&gt;=RFM_Method!$D$24,4,IF(J1897&gt;=RFM_Method!$D$23,3,IF(J1897&gt;=RFM_Method!$D$22,2,1)))))</f>
        <v>4</v>
      </c>
      <c r="N1897" s="38" t="str">
        <f t="shared" si="87"/>
        <v>424</v>
      </c>
      <c r="O1897" s="38">
        <f t="shared" si="88"/>
        <v>10</v>
      </c>
      <c r="P1897" s="38">
        <f t="shared" si="89"/>
        <v>3</v>
      </c>
      <c r="Q1897" s="12" t="str">
        <f>IF(I1897=0,"Never Recharged",INDEX(RFM_Method!$C$32:$G$36,6-K1897,P1897))</f>
        <v>Potential Loyalist</v>
      </c>
      <c r="R1897" s="39">
        <f>SUMIFS(Raw_DataUsage!$D$2:$D$5001,Raw_DataUsage!$B$2:$B$5001,A1897)/1024</f>
        <v>3.6353417968750001</v>
      </c>
      <c r="S1897" s="40">
        <f>SUMIFS(Raw_Calls!$D$2:$D$5001,Raw_Calls!$B$2:$B$5001,A1897)/60</f>
        <v>29.016666666666666</v>
      </c>
      <c r="T1897" s="38" t="str">
        <f>IF(COUNTIFS(Raw_Subscriptions!$B$2:$B$3001,A1897,Raw_Subscriptions!$F$2:$F$3001,"Active")&gt;0,"Yes","No")</f>
        <v>No</v>
      </c>
    </row>
    <row r="1898" spans="1:20" x14ac:dyDescent="0.3">
      <c r="A1898" s="13" t="str">
        <f>Raw_Customers!A1895</f>
        <v>C001894</v>
      </c>
      <c r="B1898" s="13" t="str">
        <f>Raw_Customers!B1895</f>
        <v>Priya Reddy</v>
      </c>
      <c r="C1898" s="13" t="str">
        <f>Raw_Customers!E1895</f>
        <v>Mumbai</v>
      </c>
      <c r="D1898" s="13" t="str">
        <f>Raw_Customers!F1895</f>
        <v>Karnataka</v>
      </c>
      <c r="E1898" s="13" t="str">
        <f>Raw_Customers!H1895</f>
        <v>Inactive</v>
      </c>
      <c r="F1898" s="35">
        <f>Raw_Customers!G1895</f>
        <v>44577</v>
      </c>
      <c r="G1898" s="36">
        <f>IF(I1898=0,"",INT(_xlfn.MAXIFS(Raw_Recharges!$D$2:$D$3001,Raw_Recharges!$B$2:$B$3001,A1898)))</f>
        <v>45999</v>
      </c>
      <c r="H1898" s="12">
        <f>IF(I1898=0,"",RFM_Method!$C$5-G1898)</f>
        <v>55</v>
      </c>
      <c r="I1898" s="12">
        <f>COUNTIFS(Raw_Recharges!$B$2:$B$3001,A1898)</f>
        <v>4</v>
      </c>
      <c r="J1898" s="37">
        <f>IF(I1898=0,"",SUMIFS(Raw_Recharges!$E$2:$E$3001,Raw_Recharges!$B$2:$B$3001,A1898))</f>
        <v>1226</v>
      </c>
      <c r="K1898" s="38">
        <f>IF(I1898=0,0,IF(H1898&lt;=RFM_Method!$C$22,5,IF(H1898&lt;=RFM_Method!$C$23,4,IF(H1898&lt;=RFM_Method!$C$24,3,IF(H1898&lt;=RFM_Method!$C$25,2,1)))))</f>
        <v>4</v>
      </c>
      <c r="L1898" s="38">
        <f>IF(I1898=0,0,IF(I1898&gt;=RFM_Method!$E$22,5,IF(I1898&gt;=RFM_Method!$E$23,4,IF(I1898&gt;=RFM_Method!$E$24,3,IF(I1898&gt;=RFM_Method!$E$25,2,1)))))</f>
        <v>4</v>
      </c>
      <c r="M1898" s="38">
        <f>IF(I1898=0,0,IF(J1898&gt;=RFM_Method!$D$25,5,IF(J1898&gt;=RFM_Method!$D$24,4,IF(J1898&gt;=RFM_Method!$D$23,3,IF(J1898&gt;=RFM_Method!$D$22,2,1)))))</f>
        <v>4</v>
      </c>
      <c r="N1898" s="38" t="str">
        <f t="shared" si="87"/>
        <v>444</v>
      </c>
      <c r="O1898" s="38">
        <f t="shared" si="88"/>
        <v>12</v>
      </c>
      <c r="P1898" s="38">
        <f t="shared" si="89"/>
        <v>4</v>
      </c>
      <c r="Q1898" s="12" t="str">
        <f>IF(I1898=0,"Never Recharged",INDEX(RFM_Method!$C$32:$G$36,6-K1898,P1898))</f>
        <v>Loyal Customers</v>
      </c>
      <c r="R1898" s="39">
        <f>SUMIFS(Raw_DataUsage!$D$2:$D$5001,Raw_DataUsage!$B$2:$B$5001,A1898)/1024</f>
        <v>1.8316113281249999</v>
      </c>
      <c r="S1898" s="40">
        <f>SUMIFS(Raw_Calls!$D$2:$D$5001,Raw_Calls!$B$2:$B$5001,A1898)/60</f>
        <v>78.900000000000006</v>
      </c>
      <c r="T1898" s="38" t="str">
        <f>IF(COUNTIFS(Raw_Subscriptions!$B$2:$B$3001,A1898,Raw_Subscriptions!$F$2:$F$3001,"Active")&gt;0,"Yes","No")</f>
        <v>Yes</v>
      </c>
    </row>
    <row r="1899" spans="1:20" x14ac:dyDescent="0.3">
      <c r="A1899" s="13" t="str">
        <f>Raw_Customers!A1896</f>
        <v>C001895</v>
      </c>
      <c r="B1899" s="13" t="str">
        <f>Raw_Customers!B1896</f>
        <v>Amit Singh</v>
      </c>
      <c r="C1899" s="13" t="str">
        <f>Raw_Customers!E1896</f>
        <v>Delhi</v>
      </c>
      <c r="D1899" s="13" t="str">
        <f>Raw_Customers!F1896</f>
        <v>UP West</v>
      </c>
      <c r="E1899" s="13" t="str">
        <f>Raw_Customers!H1896</f>
        <v>Inactive</v>
      </c>
      <c r="F1899" s="35">
        <f>Raw_Customers!G1896</f>
        <v>44535</v>
      </c>
      <c r="G1899" s="36" t="str">
        <f>IF(I1899=0,"",INT(_xlfn.MAXIFS(Raw_Recharges!$D$2:$D$3001,Raw_Recharges!$B$2:$B$3001,A1899)))</f>
        <v/>
      </c>
      <c r="H1899" s="12" t="str">
        <f>IF(I1899=0,"",RFM_Method!$C$5-G1899)</f>
        <v/>
      </c>
      <c r="I1899" s="12">
        <f>COUNTIFS(Raw_Recharges!$B$2:$B$3001,A1899)</f>
        <v>0</v>
      </c>
      <c r="J1899" s="37" t="str">
        <f>IF(I1899=0,"",SUMIFS(Raw_Recharges!$E$2:$E$3001,Raw_Recharges!$B$2:$B$3001,A1899))</f>
        <v/>
      </c>
      <c r="K1899" s="38">
        <f>IF(I1899=0,0,IF(H1899&lt;=RFM_Method!$C$22,5,IF(H1899&lt;=RFM_Method!$C$23,4,IF(H1899&lt;=RFM_Method!$C$24,3,IF(H1899&lt;=RFM_Method!$C$25,2,1)))))</f>
        <v>0</v>
      </c>
      <c r="L1899" s="38">
        <f>IF(I1899=0,0,IF(I1899&gt;=RFM_Method!$E$22,5,IF(I1899&gt;=RFM_Method!$E$23,4,IF(I1899&gt;=RFM_Method!$E$24,3,IF(I1899&gt;=RFM_Method!$E$25,2,1)))))</f>
        <v>0</v>
      </c>
      <c r="M1899" s="38">
        <f>IF(I1899=0,0,IF(J1899&gt;=RFM_Method!$D$25,5,IF(J1899&gt;=RFM_Method!$D$24,4,IF(J1899&gt;=RFM_Method!$D$23,3,IF(J1899&gt;=RFM_Method!$D$22,2,1)))))</f>
        <v>0</v>
      </c>
      <c r="N1899" s="38" t="str">
        <f t="shared" si="87"/>
        <v>000</v>
      </c>
      <c r="O1899" s="38">
        <f t="shared" si="88"/>
        <v>0</v>
      </c>
      <c r="P1899" s="38">
        <f t="shared" si="89"/>
        <v>0</v>
      </c>
      <c r="Q1899" s="12" t="str">
        <f>IF(I1899=0,"Never Recharged",INDEX(RFM_Method!$C$32:$G$36,6-K1899,P1899))</f>
        <v>Never Recharged</v>
      </c>
      <c r="R1899" s="39">
        <f>SUMIFS(Raw_DataUsage!$D$2:$D$5001,Raw_DataUsage!$B$2:$B$5001,A1899)/1024</f>
        <v>2.2425683593750003</v>
      </c>
      <c r="S1899" s="40">
        <f>SUMIFS(Raw_Calls!$D$2:$D$5001,Raw_Calls!$B$2:$B$5001,A1899)/60</f>
        <v>70.650000000000006</v>
      </c>
      <c r="T1899" s="38" t="str">
        <f>IF(COUNTIFS(Raw_Subscriptions!$B$2:$B$3001,A1899,Raw_Subscriptions!$F$2:$F$3001,"Active")&gt;0,"Yes","No")</f>
        <v>No</v>
      </c>
    </row>
    <row r="1900" spans="1:20" x14ac:dyDescent="0.3">
      <c r="A1900" s="13" t="str">
        <f>Raw_Customers!A1897</f>
        <v>C001896</v>
      </c>
      <c r="B1900" s="13" t="str">
        <f>Raw_Customers!B1897</f>
        <v>Pooja Patel</v>
      </c>
      <c r="C1900" s="13" t="str">
        <f>Raw_Customers!E1897</f>
        <v>Pune</v>
      </c>
      <c r="D1900" s="13" t="str">
        <f>Raw_Customers!F1897</f>
        <v>UP West</v>
      </c>
      <c r="E1900" s="13" t="str">
        <f>Raw_Customers!H1897</f>
        <v>Inactive</v>
      </c>
      <c r="F1900" s="35">
        <f>Raw_Customers!G1897</f>
        <v>44700</v>
      </c>
      <c r="G1900" s="36">
        <f>IF(I1900=0,"",INT(_xlfn.MAXIFS(Raw_Recharges!$D$2:$D$3001,Raw_Recharges!$B$2:$B$3001,A1900)))</f>
        <v>46024</v>
      </c>
      <c r="H1900" s="12">
        <f>IF(I1900=0,"",RFM_Method!$C$5-G1900)</f>
        <v>30</v>
      </c>
      <c r="I1900" s="12">
        <f>COUNTIFS(Raw_Recharges!$B$2:$B$3001,A1900)</f>
        <v>2</v>
      </c>
      <c r="J1900" s="37">
        <f>IF(I1900=0,"",SUMIFS(Raw_Recharges!$E$2:$E$3001,Raw_Recharges!$B$2:$B$3001,A1900))</f>
        <v>3498</v>
      </c>
      <c r="K1900" s="38">
        <f>IF(I1900=0,0,IF(H1900&lt;=RFM_Method!$C$22,5,IF(H1900&lt;=RFM_Method!$C$23,4,IF(H1900&lt;=RFM_Method!$C$24,3,IF(H1900&lt;=RFM_Method!$C$25,2,1)))))</f>
        <v>5</v>
      </c>
      <c r="L1900" s="38">
        <f>IF(I1900=0,0,IF(I1900&gt;=RFM_Method!$E$22,5,IF(I1900&gt;=RFM_Method!$E$23,4,IF(I1900&gt;=RFM_Method!$E$24,3,IF(I1900&gt;=RFM_Method!$E$25,2,1)))))</f>
        <v>2</v>
      </c>
      <c r="M1900" s="38">
        <f>IF(I1900=0,0,IF(J1900&gt;=RFM_Method!$D$25,5,IF(J1900&gt;=RFM_Method!$D$24,4,IF(J1900&gt;=RFM_Method!$D$23,3,IF(J1900&gt;=RFM_Method!$D$22,2,1)))))</f>
        <v>5</v>
      </c>
      <c r="N1900" s="38" t="str">
        <f t="shared" si="87"/>
        <v>525</v>
      </c>
      <c r="O1900" s="38">
        <f t="shared" si="88"/>
        <v>12</v>
      </c>
      <c r="P1900" s="38">
        <f t="shared" si="89"/>
        <v>4</v>
      </c>
      <c r="Q1900" s="12" t="str">
        <f>IF(I1900=0,"Never Recharged",INDEX(RFM_Method!$C$32:$G$36,6-K1900,P1900))</f>
        <v>Loyal Customers</v>
      </c>
      <c r="R1900" s="39">
        <f>SUMIFS(Raw_DataUsage!$D$2:$D$5001,Raw_DataUsage!$B$2:$B$5001,A1900)/1024</f>
        <v>6.0315234374999998</v>
      </c>
      <c r="S1900" s="40">
        <f>SUMIFS(Raw_Calls!$D$2:$D$5001,Raw_Calls!$B$2:$B$5001,A1900)/60</f>
        <v>90.11666666666666</v>
      </c>
      <c r="T1900" s="38" t="str">
        <f>IF(COUNTIFS(Raw_Subscriptions!$B$2:$B$3001,A1900,Raw_Subscriptions!$F$2:$F$3001,"Active")&gt;0,"Yes","No")</f>
        <v>Yes</v>
      </c>
    </row>
    <row r="1901" spans="1:20" x14ac:dyDescent="0.3">
      <c r="A1901" s="13" t="str">
        <f>Raw_Customers!A1898</f>
        <v>C001897</v>
      </c>
      <c r="B1901" s="13" t="str">
        <f>Raw_Customers!B1898</f>
        <v>Rahul Reddy</v>
      </c>
      <c r="C1901" s="13" t="str">
        <f>Raw_Customers!E1898</f>
        <v>Chennai</v>
      </c>
      <c r="D1901" s="13" t="str">
        <f>Raw_Customers!F1898</f>
        <v>Punjab</v>
      </c>
      <c r="E1901" s="13" t="str">
        <f>Raw_Customers!H1898</f>
        <v>Active</v>
      </c>
      <c r="F1901" s="35">
        <f>Raw_Customers!G1898</f>
        <v>45756</v>
      </c>
      <c r="G1901" s="36">
        <f>IF(I1901=0,"",INT(_xlfn.MAXIFS(Raw_Recharges!$D$2:$D$3001,Raw_Recharges!$B$2:$B$3001,A1901)))</f>
        <v>46042</v>
      </c>
      <c r="H1901" s="12">
        <f>IF(I1901=0,"",RFM_Method!$C$5-G1901)</f>
        <v>12</v>
      </c>
      <c r="I1901" s="12">
        <f>COUNTIFS(Raw_Recharges!$B$2:$B$3001,A1901)</f>
        <v>1</v>
      </c>
      <c r="J1901" s="37">
        <f>IF(I1901=0,"",SUMIFS(Raw_Recharges!$E$2:$E$3001,Raw_Recharges!$B$2:$B$3001,A1901))</f>
        <v>666</v>
      </c>
      <c r="K1901" s="38">
        <f>IF(I1901=0,0,IF(H1901&lt;=RFM_Method!$C$22,5,IF(H1901&lt;=RFM_Method!$C$23,4,IF(H1901&lt;=RFM_Method!$C$24,3,IF(H1901&lt;=RFM_Method!$C$25,2,1)))))</f>
        <v>5</v>
      </c>
      <c r="L1901" s="38">
        <f>IF(I1901=0,0,IF(I1901&gt;=RFM_Method!$E$22,5,IF(I1901&gt;=RFM_Method!$E$23,4,IF(I1901&gt;=RFM_Method!$E$24,3,IF(I1901&gt;=RFM_Method!$E$25,2,1)))))</f>
        <v>1</v>
      </c>
      <c r="M1901" s="38">
        <f>IF(I1901=0,0,IF(J1901&gt;=RFM_Method!$D$25,5,IF(J1901&gt;=RFM_Method!$D$24,4,IF(J1901&gt;=RFM_Method!$D$23,3,IF(J1901&gt;=RFM_Method!$D$22,2,1)))))</f>
        <v>3</v>
      </c>
      <c r="N1901" s="38" t="str">
        <f t="shared" si="87"/>
        <v>513</v>
      </c>
      <c r="O1901" s="38">
        <f t="shared" si="88"/>
        <v>9</v>
      </c>
      <c r="P1901" s="38">
        <f t="shared" si="89"/>
        <v>2</v>
      </c>
      <c r="Q1901" s="12" t="str">
        <f>IF(I1901=0,"Never Recharged",INDEX(RFM_Method!$C$32:$G$36,6-K1901,P1901))</f>
        <v>Promising</v>
      </c>
      <c r="R1901" s="39">
        <f>SUMIFS(Raw_DataUsage!$D$2:$D$5001,Raw_DataUsage!$B$2:$B$5001,A1901)/1024</f>
        <v>4.9250488281249991</v>
      </c>
      <c r="S1901" s="40">
        <f>SUMIFS(Raw_Calls!$D$2:$D$5001,Raw_Calls!$B$2:$B$5001,A1901)/60</f>
        <v>51.68333333333333</v>
      </c>
      <c r="T1901" s="38" t="str">
        <f>IF(COUNTIFS(Raw_Subscriptions!$B$2:$B$3001,A1901,Raw_Subscriptions!$F$2:$F$3001,"Active")&gt;0,"Yes","No")</f>
        <v>Yes</v>
      </c>
    </row>
    <row r="1902" spans="1:20" x14ac:dyDescent="0.3">
      <c r="A1902" s="13" t="str">
        <f>Raw_Customers!A1899</f>
        <v>C001898</v>
      </c>
      <c r="B1902" s="13" t="str">
        <f>Raw_Customers!B1899</f>
        <v>Rahul Patel</v>
      </c>
      <c r="C1902" s="13" t="str">
        <f>Raw_Customers!E1899</f>
        <v>Chennai</v>
      </c>
      <c r="D1902" s="13" t="str">
        <f>Raw_Customers!F1899</f>
        <v>Delhi NCR</v>
      </c>
      <c r="E1902" s="13" t="str">
        <f>Raw_Customers!H1899</f>
        <v>Active</v>
      </c>
      <c r="F1902" s="35">
        <f>Raw_Customers!G1899</f>
        <v>45098</v>
      </c>
      <c r="G1902" s="36">
        <f>IF(I1902=0,"",INT(_xlfn.MAXIFS(Raw_Recharges!$D$2:$D$3001,Raw_Recharges!$B$2:$B$3001,A1902)))</f>
        <v>46022</v>
      </c>
      <c r="H1902" s="12">
        <f>IF(I1902=0,"",RFM_Method!$C$5-G1902)</f>
        <v>32</v>
      </c>
      <c r="I1902" s="12">
        <f>COUNTIFS(Raw_Recharges!$B$2:$B$3001,A1902)</f>
        <v>2</v>
      </c>
      <c r="J1902" s="37">
        <f>IF(I1902=0,"",SUMIFS(Raw_Recharges!$E$2:$E$3001,Raw_Recharges!$B$2:$B$3001,A1902))</f>
        <v>1478</v>
      </c>
      <c r="K1902" s="38">
        <f>IF(I1902=0,0,IF(H1902&lt;=RFM_Method!$C$22,5,IF(H1902&lt;=RFM_Method!$C$23,4,IF(H1902&lt;=RFM_Method!$C$24,3,IF(H1902&lt;=RFM_Method!$C$25,2,1)))))</f>
        <v>5</v>
      </c>
      <c r="L1902" s="38">
        <f>IF(I1902=0,0,IF(I1902&gt;=RFM_Method!$E$22,5,IF(I1902&gt;=RFM_Method!$E$23,4,IF(I1902&gt;=RFM_Method!$E$24,3,IF(I1902&gt;=RFM_Method!$E$25,2,1)))))</f>
        <v>2</v>
      </c>
      <c r="M1902" s="38">
        <f>IF(I1902=0,0,IF(J1902&gt;=RFM_Method!$D$25,5,IF(J1902&gt;=RFM_Method!$D$24,4,IF(J1902&gt;=RFM_Method!$D$23,3,IF(J1902&gt;=RFM_Method!$D$22,2,1)))))</f>
        <v>4</v>
      </c>
      <c r="N1902" s="38" t="str">
        <f t="shared" si="87"/>
        <v>524</v>
      </c>
      <c r="O1902" s="38">
        <f t="shared" si="88"/>
        <v>11</v>
      </c>
      <c r="P1902" s="38">
        <f t="shared" si="89"/>
        <v>3</v>
      </c>
      <c r="Q1902" s="12" t="str">
        <f>IF(I1902=0,"Never Recharged",INDEX(RFM_Method!$C$32:$G$36,6-K1902,P1902))</f>
        <v>Potential Loyalist</v>
      </c>
      <c r="R1902" s="39">
        <f>SUMIFS(Raw_DataUsage!$D$2:$D$5001,Raw_DataUsage!$B$2:$B$5001,A1902)/1024</f>
        <v>4.8787792968750008</v>
      </c>
      <c r="S1902" s="40">
        <f>SUMIFS(Raw_Calls!$D$2:$D$5001,Raw_Calls!$B$2:$B$5001,A1902)/60</f>
        <v>59.233333333333334</v>
      </c>
      <c r="T1902" s="38" t="str">
        <f>IF(COUNTIFS(Raw_Subscriptions!$B$2:$B$3001,A1902,Raw_Subscriptions!$F$2:$F$3001,"Active")&gt;0,"Yes","No")</f>
        <v>No</v>
      </c>
    </row>
    <row r="1903" spans="1:20" x14ac:dyDescent="0.3">
      <c r="A1903" s="13" t="str">
        <f>Raw_Customers!A1900</f>
        <v>C001899</v>
      </c>
      <c r="B1903" s="13" t="str">
        <f>Raw_Customers!B1900</f>
        <v>Anita Jha</v>
      </c>
      <c r="C1903" s="13" t="str">
        <f>Raw_Customers!E1900</f>
        <v>Mumbai</v>
      </c>
      <c r="D1903" s="13" t="str">
        <f>Raw_Customers!F1900</f>
        <v>Telangana</v>
      </c>
      <c r="E1903" s="13" t="str">
        <f>Raw_Customers!H1900</f>
        <v>Active</v>
      </c>
      <c r="F1903" s="35">
        <f>Raw_Customers!G1900</f>
        <v>45377</v>
      </c>
      <c r="G1903" s="36">
        <f>IF(I1903=0,"",INT(_xlfn.MAXIFS(Raw_Recharges!$D$2:$D$3001,Raw_Recharges!$B$2:$B$3001,A1903)))</f>
        <v>45937</v>
      </c>
      <c r="H1903" s="12">
        <f>IF(I1903=0,"",RFM_Method!$C$5-G1903)</f>
        <v>117</v>
      </c>
      <c r="I1903" s="12">
        <f>COUNTIFS(Raw_Recharges!$B$2:$B$3001,A1903)</f>
        <v>1</v>
      </c>
      <c r="J1903" s="37">
        <f>IF(I1903=0,"",SUMIFS(Raw_Recharges!$E$2:$E$3001,Raw_Recharges!$B$2:$B$3001,A1903))</f>
        <v>299</v>
      </c>
      <c r="K1903" s="38">
        <f>IF(I1903=0,0,IF(H1903&lt;=RFM_Method!$C$22,5,IF(H1903&lt;=RFM_Method!$C$23,4,IF(H1903&lt;=RFM_Method!$C$24,3,IF(H1903&lt;=RFM_Method!$C$25,2,1)))))</f>
        <v>3</v>
      </c>
      <c r="L1903" s="38">
        <f>IF(I1903=0,0,IF(I1903&gt;=RFM_Method!$E$22,5,IF(I1903&gt;=RFM_Method!$E$23,4,IF(I1903&gt;=RFM_Method!$E$24,3,IF(I1903&gt;=RFM_Method!$E$25,2,1)))))</f>
        <v>1</v>
      </c>
      <c r="M1903" s="38">
        <f>IF(I1903=0,0,IF(J1903&gt;=RFM_Method!$D$25,5,IF(J1903&gt;=RFM_Method!$D$24,4,IF(J1903&gt;=RFM_Method!$D$23,3,IF(J1903&gt;=RFM_Method!$D$22,2,1)))))</f>
        <v>1</v>
      </c>
      <c r="N1903" s="38" t="str">
        <f t="shared" si="87"/>
        <v>311</v>
      </c>
      <c r="O1903" s="38">
        <f t="shared" si="88"/>
        <v>5</v>
      </c>
      <c r="P1903" s="38">
        <f t="shared" si="89"/>
        <v>1</v>
      </c>
      <c r="Q1903" s="12" t="str">
        <f>IF(I1903=0,"Never Recharged",INDEX(RFM_Method!$C$32:$G$36,6-K1903,P1903))</f>
        <v>About to Sleep</v>
      </c>
      <c r="R1903" s="39">
        <f>SUMIFS(Raw_DataUsage!$D$2:$D$5001,Raw_DataUsage!$B$2:$B$5001,A1903)/1024</f>
        <v>6.2242773437499999</v>
      </c>
      <c r="S1903" s="40">
        <f>SUMIFS(Raw_Calls!$D$2:$D$5001,Raw_Calls!$B$2:$B$5001,A1903)/60</f>
        <v>43.166666666666664</v>
      </c>
      <c r="T1903" s="38" t="str">
        <f>IF(COUNTIFS(Raw_Subscriptions!$B$2:$B$3001,A1903,Raw_Subscriptions!$F$2:$F$3001,"Active")&gt;0,"Yes","No")</f>
        <v>Yes</v>
      </c>
    </row>
    <row r="1904" spans="1:20" x14ac:dyDescent="0.3">
      <c r="A1904" s="13" t="str">
        <f>Raw_Customers!A1901</f>
        <v>C001900</v>
      </c>
      <c r="B1904" s="13" t="str">
        <f>Raw_Customers!B1901</f>
        <v>Neha Mishra</v>
      </c>
      <c r="C1904" s="13" t="str">
        <f>Raw_Customers!E1901</f>
        <v>Delhi</v>
      </c>
      <c r="D1904" s="13" t="str">
        <f>Raw_Customers!F1901</f>
        <v>UP West</v>
      </c>
      <c r="E1904" s="13" t="str">
        <f>Raw_Customers!H1901</f>
        <v>Active</v>
      </c>
      <c r="F1904" s="35">
        <f>Raw_Customers!G1901</f>
        <v>44391</v>
      </c>
      <c r="G1904" s="36">
        <f>IF(I1904=0,"",INT(_xlfn.MAXIFS(Raw_Recharges!$D$2:$D$3001,Raw_Recharges!$B$2:$B$3001,A1904)))</f>
        <v>45949</v>
      </c>
      <c r="H1904" s="12">
        <f>IF(I1904=0,"",RFM_Method!$C$5-G1904)</f>
        <v>105</v>
      </c>
      <c r="I1904" s="12">
        <f>COUNTIFS(Raw_Recharges!$B$2:$B$3001,A1904)</f>
        <v>2</v>
      </c>
      <c r="J1904" s="37">
        <f>IF(I1904=0,"",SUMIFS(Raw_Recharges!$E$2:$E$3001,Raw_Recharges!$B$2:$B$3001,A1904))</f>
        <v>3498</v>
      </c>
      <c r="K1904" s="38">
        <f>IF(I1904=0,0,IF(H1904&lt;=RFM_Method!$C$22,5,IF(H1904&lt;=RFM_Method!$C$23,4,IF(H1904&lt;=RFM_Method!$C$24,3,IF(H1904&lt;=RFM_Method!$C$25,2,1)))))</f>
        <v>3</v>
      </c>
      <c r="L1904" s="38">
        <f>IF(I1904=0,0,IF(I1904&gt;=RFM_Method!$E$22,5,IF(I1904&gt;=RFM_Method!$E$23,4,IF(I1904&gt;=RFM_Method!$E$24,3,IF(I1904&gt;=RFM_Method!$E$25,2,1)))))</f>
        <v>2</v>
      </c>
      <c r="M1904" s="38">
        <f>IF(I1904=0,0,IF(J1904&gt;=RFM_Method!$D$25,5,IF(J1904&gt;=RFM_Method!$D$24,4,IF(J1904&gt;=RFM_Method!$D$23,3,IF(J1904&gt;=RFM_Method!$D$22,2,1)))))</f>
        <v>5</v>
      </c>
      <c r="N1904" s="38" t="str">
        <f t="shared" si="87"/>
        <v>325</v>
      </c>
      <c r="O1904" s="38">
        <f t="shared" si="88"/>
        <v>10</v>
      </c>
      <c r="P1904" s="38">
        <f t="shared" si="89"/>
        <v>4</v>
      </c>
      <c r="Q1904" s="12" t="str">
        <f>IF(I1904=0,"Never Recharged",INDEX(RFM_Method!$C$32:$G$36,6-K1904,P1904))</f>
        <v>Loyal Customers</v>
      </c>
      <c r="R1904" s="39">
        <f>SUMIFS(Raw_DataUsage!$D$2:$D$5001,Raw_DataUsage!$B$2:$B$5001,A1904)/1024</f>
        <v>3.8620898437499998</v>
      </c>
      <c r="S1904" s="40">
        <f>SUMIFS(Raw_Calls!$D$2:$D$5001,Raw_Calls!$B$2:$B$5001,A1904)/60</f>
        <v>65.86666666666666</v>
      </c>
      <c r="T1904" s="38" t="str">
        <f>IF(COUNTIFS(Raw_Subscriptions!$B$2:$B$3001,A1904,Raw_Subscriptions!$F$2:$F$3001,"Active")&gt;0,"Yes","No")</f>
        <v>Yes</v>
      </c>
    </row>
    <row r="1905" spans="1:20" x14ac:dyDescent="0.3">
      <c r="A1905" s="13" t="str">
        <f>Raw_Customers!A1902</f>
        <v>C001901</v>
      </c>
      <c r="B1905" s="13" t="str">
        <f>Raw_Customers!B1902</f>
        <v>Raj Sharma</v>
      </c>
      <c r="C1905" s="13" t="str">
        <f>Raw_Customers!E1902</f>
        <v>Bangalore</v>
      </c>
      <c r="D1905" s="13" t="str">
        <f>Raw_Customers!F1902</f>
        <v>Tamil Nadu</v>
      </c>
      <c r="E1905" s="13" t="str">
        <f>Raw_Customers!H1902</f>
        <v>Active</v>
      </c>
      <c r="F1905" s="35">
        <f>Raw_Customers!G1902</f>
        <v>45342</v>
      </c>
      <c r="G1905" s="36">
        <f>IF(I1905=0,"",INT(_xlfn.MAXIFS(Raw_Recharges!$D$2:$D$3001,Raw_Recharges!$B$2:$B$3001,A1905)))</f>
        <v>45788</v>
      </c>
      <c r="H1905" s="12">
        <f>IF(I1905=0,"",RFM_Method!$C$5-G1905)</f>
        <v>266</v>
      </c>
      <c r="I1905" s="12">
        <f>COUNTIFS(Raw_Recharges!$B$2:$B$3001,A1905)</f>
        <v>1</v>
      </c>
      <c r="J1905" s="37">
        <f>IF(I1905=0,"",SUMIFS(Raw_Recharges!$E$2:$E$3001,Raw_Recharges!$B$2:$B$3001,A1905))</f>
        <v>299</v>
      </c>
      <c r="K1905" s="38">
        <f>IF(I1905=0,0,IF(H1905&lt;=RFM_Method!$C$22,5,IF(H1905&lt;=RFM_Method!$C$23,4,IF(H1905&lt;=RFM_Method!$C$24,3,IF(H1905&lt;=RFM_Method!$C$25,2,1)))))</f>
        <v>1</v>
      </c>
      <c r="L1905" s="38">
        <f>IF(I1905=0,0,IF(I1905&gt;=RFM_Method!$E$22,5,IF(I1905&gt;=RFM_Method!$E$23,4,IF(I1905&gt;=RFM_Method!$E$24,3,IF(I1905&gt;=RFM_Method!$E$25,2,1)))))</f>
        <v>1</v>
      </c>
      <c r="M1905" s="38">
        <f>IF(I1905=0,0,IF(J1905&gt;=RFM_Method!$D$25,5,IF(J1905&gt;=RFM_Method!$D$24,4,IF(J1905&gt;=RFM_Method!$D$23,3,IF(J1905&gt;=RFM_Method!$D$22,2,1)))))</f>
        <v>1</v>
      </c>
      <c r="N1905" s="38" t="str">
        <f t="shared" si="87"/>
        <v>111</v>
      </c>
      <c r="O1905" s="38">
        <f t="shared" si="88"/>
        <v>3</v>
      </c>
      <c r="P1905" s="38">
        <f t="shared" si="89"/>
        <v>1</v>
      </c>
      <c r="Q1905" s="12" t="str">
        <f>IF(I1905=0,"Never Recharged",INDEX(RFM_Method!$C$32:$G$36,6-K1905,P1905))</f>
        <v>Lost</v>
      </c>
      <c r="R1905" s="39">
        <f>SUMIFS(Raw_DataUsage!$D$2:$D$5001,Raw_DataUsage!$B$2:$B$5001,A1905)/1024</f>
        <v>1.2552734375000001</v>
      </c>
      <c r="S1905" s="40">
        <f>SUMIFS(Raw_Calls!$D$2:$D$5001,Raw_Calls!$B$2:$B$5001,A1905)/60</f>
        <v>25.966666666666665</v>
      </c>
      <c r="T1905" s="38" t="str">
        <f>IF(COUNTIFS(Raw_Subscriptions!$B$2:$B$3001,A1905,Raw_Subscriptions!$F$2:$F$3001,"Active")&gt;0,"Yes","No")</f>
        <v>Yes</v>
      </c>
    </row>
    <row r="1906" spans="1:20" x14ac:dyDescent="0.3">
      <c r="A1906" s="13" t="str">
        <f>Raw_Customers!A1903</f>
        <v>C001902</v>
      </c>
      <c r="B1906" s="13" t="str">
        <f>Raw_Customers!B1903</f>
        <v>Rahul Khan</v>
      </c>
      <c r="C1906" s="13" t="str">
        <f>Raw_Customers!E1903</f>
        <v>Bangalore</v>
      </c>
      <c r="D1906" s="13" t="str">
        <f>Raw_Customers!F1903</f>
        <v>Maharashtra</v>
      </c>
      <c r="E1906" s="13" t="str">
        <f>Raw_Customers!H1903</f>
        <v>Active</v>
      </c>
      <c r="F1906" s="35">
        <f>Raw_Customers!G1903</f>
        <v>44172</v>
      </c>
      <c r="G1906" s="36">
        <f>IF(I1906=0,"",INT(_xlfn.MAXIFS(Raw_Recharges!$D$2:$D$3001,Raw_Recharges!$B$2:$B$3001,A1906)))</f>
        <v>46050</v>
      </c>
      <c r="H1906" s="12">
        <f>IF(I1906=0,"",RFM_Method!$C$5-G1906)</f>
        <v>4</v>
      </c>
      <c r="I1906" s="12">
        <f>COUNTIFS(Raw_Recharges!$B$2:$B$3001,A1906)</f>
        <v>3</v>
      </c>
      <c r="J1906" s="37">
        <f>IF(I1906=0,"",SUMIFS(Raw_Recharges!$E$2:$E$3001,Raw_Recharges!$B$2:$B$3001,A1906))</f>
        <v>1464</v>
      </c>
      <c r="K1906" s="38">
        <f>IF(I1906=0,0,IF(H1906&lt;=RFM_Method!$C$22,5,IF(H1906&lt;=RFM_Method!$C$23,4,IF(H1906&lt;=RFM_Method!$C$24,3,IF(H1906&lt;=RFM_Method!$C$25,2,1)))))</f>
        <v>5</v>
      </c>
      <c r="L1906" s="38">
        <f>IF(I1906=0,0,IF(I1906&gt;=RFM_Method!$E$22,5,IF(I1906&gt;=RFM_Method!$E$23,4,IF(I1906&gt;=RFM_Method!$E$24,3,IF(I1906&gt;=RFM_Method!$E$25,2,1)))))</f>
        <v>3</v>
      </c>
      <c r="M1906" s="38">
        <f>IF(I1906=0,0,IF(J1906&gt;=RFM_Method!$D$25,5,IF(J1906&gt;=RFM_Method!$D$24,4,IF(J1906&gt;=RFM_Method!$D$23,3,IF(J1906&gt;=RFM_Method!$D$22,2,1)))))</f>
        <v>4</v>
      </c>
      <c r="N1906" s="38" t="str">
        <f t="shared" si="87"/>
        <v>534</v>
      </c>
      <c r="O1906" s="38">
        <f t="shared" si="88"/>
        <v>12</v>
      </c>
      <c r="P1906" s="38">
        <f t="shared" si="89"/>
        <v>4</v>
      </c>
      <c r="Q1906" s="12" t="str">
        <f>IF(I1906=0,"Never Recharged",INDEX(RFM_Method!$C$32:$G$36,6-K1906,P1906))</f>
        <v>Loyal Customers</v>
      </c>
      <c r="R1906" s="39">
        <f>SUMIFS(Raw_DataUsage!$D$2:$D$5001,Raw_DataUsage!$B$2:$B$5001,A1906)/1024</f>
        <v>2.173095703125</v>
      </c>
      <c r="S1906" s="40">
        <f>SUMIFS(Raw_Calls!$D$2:$D$5001,Raw_Calls!$B$2:$B$5001,A1906)/60</f>
        <v>97.88333333333334</v>
      </c>
      <c r="T1906" s="38" t="str">
        <f>IF(COUNTIFS(Raw_Subscriptions!$B$2:$B$3001,A1906,Raw_Subscriptions!$F$2:$F$3001,"Active")&gt;0,"Yes","No")</f>
        <v>Yes</v>
      </c>
    </row>
    <row r="1907" spans="1:20" x14ac:dyDescent="0.3">
      <c r="A1907" s="13" t="str">
        <f>Raw_Customers!A1904</f>
        <v>C001903</v>
      </c>
      <c r="B1907" s="13" t="str">
        <f>Raw_Customers!B1904</f>
        <v>Pooja Mishra</v>
      </c>
      <c r="C1907" s="13" t="str">
        <f>Raw_Customers!E1904</f>
        <v>Hyderabad</v>
      </c>
      <c r="D1907" s="13" t="str">
        <f>Raw_Customers!F1904</f>
        <v>Telangana</v>
      </c>
      <c r="E1907" s="13" t="str">
        <f>Raw_Customers!H1904</f>
        <v>Inactive</v>
      </c>
      <c r="F1907" s="35">
        <f>Raw_Customers!G1904</f>
        <v>45015</v>
      </c>
      <c r="G1907" s="36">
        <f>IF(I1907=0,"",INT(_xlfn.MAXIFS(Raw_Recharges!$D$2:$D$3001,Raw_Recharges!$B$2:$B$3001,A1907)))</f>
        <v>45789</v>
      </c>
      <c r="H1907" s="12">
        <f>IF(I1907=0,"",RFM_Method!$C$5-G1907)</f>
        <v>265</v>
      </c>
      <c r="I1907" s="12">
        <f>COUNTIFS(Raw_Recharges!$B$2:$B$3001,A1907)</f>
        <v>1</v>
      </c>
      <c r="J1907" s="37">
        <f>IF(I1907=0,"",SUMIFS(Raw_Recharges!$E$2:$E$3001,Raw_Recharges!$B$2:$B$3001,A1907))</f>
        <v>666</v>
      </c>
      <c r="K1907" s="38">
        <f>IF(I1907=0,0,IF(H1907&lt;=RFM_Method!$C$22,5,IF(H1907&lt;=RFM_Method!$C$23,4,IF(H1907&lt;=RFM_Method!$C$24,3,IF(H1907&lt;=RFM_Method!$C$25,2,1)))))</f>
        <v>1</v>
      </c>
      <c r="L1907" s="38">
        <f>IF(I1907=0,0,IF(I1907&gt;=RFM_Method!$E$22,5,IF(I1907&gt;=RFM_Method!$E$23,4,IF(I1907&gt;=RFM_Method!$E$24,3,IF(I1907&gt;=RFM_Method!$E$25,2,1)))))</f>
        <v>1</v>
      </c>
      <c r="M1907" s="38">
        <f>IF(I1907=0,0,IF(J1907&gt;=RFM_Method!$D$25,5,IF(J1907&gt;=RFM_Method!$D$24,4,IF(J1907&gt;=RFM_Method!$D$23,3,IF(J1907&gt;=RFM_Method!$D$22,2,1)))))</f>
        <v>3</v>
      </c>
      <c r="N1907" s="38" t="str">
        <f t="shared" si="87"/>
        <v>113</v>
      </c>
      <c r="O1907" s="38">
        <f t="shared" si="88"/>
        <v>5</v>
      </c>
      <c r="P1907" s="38">
        <f t="shared" si="89"/>
        <v>2</v>
      </c>
      <c r="Q1907" s="12" t="str">
        <f>IF(I1907=0,"Never Recharged",INDEX(RFM_Method!$C$32:$G$36,6-K1907,P1907))</f>
        <v>Hibernating</v>
      </c>
      <c r="R1907" s="39">
        <f>SUMIFS(Raw_DataUsage!$D$2:$D$5001,Raw_DataUsage!$B$2:$B$5001,A1907)/1024</f>
        <v>0.37482421874999999</v>
      </c>
      <c r="S1907" s="40">
        <f>SUMIFS(Raw_Calls!$D$2:$D$5001,Raw_Calls!$B$2:$B$5001,A1907)/60</f>
        <v>95.9</v>
      </c>
      <c r="T1907" s="38" t="str">
        <f>IF(COUNTIFS(Raw_Subscriptions!$B$2:$B$3001,A1907,Raw_Subscriptions!$F$2:$F$3001,"Active")&gt;0,"Yes","No")</f>
        <v>No</v>
      </c>
    </row>
    <row r="1908" spans="1:20" x14ac:dyDescent="0.3">
      <c r="A1908" s="13" t="str">
        <f>Raw_Customers!A1905</f>
        <v>C001904</v>
      </c>
      <c r="B1908" s="13" t="str">
        <f>Raw_Customers!B1905</f>
        <v>Neha Patel</v>
      </c>
      <c r="C1908" s="13" t="str">
        <f>Raw_Customers!E1905</f>
        <v>Bangalore</v>
      </c>
      <c r="D1908" s="13" t="str">
        <f>Raw_Customers!F1905</f>
        <v>Gujarat</v>
      </c>
      <c r="E1908" s="13" t="str">
        <f>Raw_Customers!H1905</f>
        <v>Active</v>
      </c>
      <c r="F1908" s="35">
        <f>Raw_Customers!G1905</f>
        <v>45810</v>
      </c>
      <c r="G1908" s="36">
        <f>IF(I1908=0,"",INT(_xlfn.MAXIFS(Raw_Recharges!$D$2:$D$3001,Raw_Recharges!$B$2:$B$3001,A1908)))</f>
        <v>45766</v>
      </c>
      <c r="H1908" s="12">
        <f>IF(I1908=0,"",RFM_Method!$C$5-G1908)</f>
        <v>288</v>
      </c>
      <c r="I1908" s="12">
        <f>COUNTIFS(Raw_Recharges!$B$2:$B$3001,A1908)</f>
        <v>1</v>
      </c>
      <c r="J1908" s="37">
        <f>IF(I1908=0,"",SUMIFS(Raw_Recharges!$E$2:$E$3001,Raw_Recharges!$B$2:$B$3001,A1908))</f>
        <v>2999</v>
      </c>
      <c r="K1908" s="38">
        <f>IF(I1908=0,0,IF(H1908&lt;=RFM_Method!$C$22,5,IF(H1908&lt;=RFM_Method!$C$23,4,IF(H1908&lt;=RFM_Method!$C$24,3,IF(H1908&lt;=RFM_Method!$C$25,2,1)))))</f>
        <v>1</v>
      </c>
      <c r="L1908" s="38">
        <f>IF(I1908=0,0,IF(I1908&gt;=RFM_Method!$E$22,5,IF(I1908&gt;=RFM_Method!$E$23,4,IF(I1908&gt;=RFM_Method!$E$24,3,IF(I1908&gt;=RFM_Method!$E$25,2,1)))))</f>
        <v>1</v>
      </c>
      <c r="M1908" s="38">
        <f>IF(I1908=0,0,IF(J1908&gt;=RFM_Method!$D$25,5,IF(J1908&gt;=RFM_Method!$D$24,4,IF(J1908&gt;=RFM_Method!$D$23,3,IF(J1908&gt;=RFM_Method!$D$22,2,1)))))</f>
        <v>5</v>
      </c>
      <c r="N1908" s="38" t="str">
        <f t="shared" si="87"/>
        <v>115</v>
      </c>
      <c r="O1908" s="38">
        <f t="shared" si="88"/>
        <v>7</v>
      </c>
      <c r="P1908" s="38">
        <f t="shared" si="89"/>
        <v>3</v>
      </c>
      <c r="Q1908" s="12" t="str">
        <f>IF(I1908=0,"Never Recharged",INDEX(RFM_Method!$C$32:$G$36,6-K1908,P1908))</f>
        <v>At Risk</v>
      </c>
      <c r="R1908" s="39">
        <f>SUMIFS(Raw_DataUsage!$D$2:$D$5001,Raw_DataUsage!$B$2:$B$5001,A1908)/1024</f>
        <v>2.4821875000000002</v>
      </c>
      <c r="S1908" s="40">
        <f>SUMIFS(Raw_Calls!$D$2:$D$5001,Raw_Calls!$B$2:$B$5001,A1908)/60</f>
        <v>81.099999999999994</v>
      </c>
      <c r="T1908" s="38" t="str">
        <f>IF(COUNTIFS(Raw_Subscriptions!$B$2:$B$3001,A1908,Raw_Subscriptions!$F$2:$F$3001,"Active")&gt;0,"Yes","No")</f>
        <v>No</v>
      </c>
    </row>
    <row r="1909" spans="1:20" x14ac:dyDescent="0.3">
      <c r="A1909" s="13" t="str">
        <f>Raw_Customers!A1906</f>
        <v>C001905</v>
      </c>
      <c r="B1909" s="13" t="str">
        <f>Raw_Customers!B1906</f>
        <v>Amit Gupta</v>
      </c>
      <c r="C1909" s="13" t="str">
        <f>Raw_Customers!E1906</f>
        <v>Delhi</v>
      </c>
      <c r="D1909" s="13" t="str">
        <f>Raw_Customers!F1906</f>
        <v>Gujarat</v>
      </c>
      <c r="E1909" s="13" t="str">
        <f>Raw_Customers!H1906</f>
        <v>Active</v>
      </c>
      <c r="F1909" s="35">
        <f>Raw_Customers!G1906</f>
        <v>45455</v>
      </c>
      <c r="G1909" s="36">
        <f>IF(I1909=0,"",INT(_xlfn.MAXIFS(Raw_Recharges!$D$2:$D$3001,Raw_Recharges!$B$2:$B$3001,A1909)))</f>
        <v>45896</v>
      </c>
      <c r="H1909" s="12">
        <f>IF(I1909=0,"",RFM_Method!$C$5-G1909)</f>
        <v>158</v>
      </c>
      <c r="I1909" s="12">
        <f>COUNTIFS(Raw_Recharges!$B$2:$B$3001,A1909)</f>
        <v>1</v>
      </c>
      <c r="J1909" s="37">
        <f>IF(I1909=0,"",SUMIFS(Raw_Recharges!$E$2:$E$3001,Raw_Recharges!$B$2:$B$3001,A1909))</f>
        <v>479</v>
      </c>
      <c r="K1909" s="38">
        <f>IF(I1909=0,0,IF(H1909&lt;=RFM_Method!$C$22,5,IF(H1909&lt;=RFM_Method!$C$23,4,IF(H1909&lt;=RFM_Method!$C$24,3,IF(H1909&lt;=RFM_Method!$C$25,2,1)))))</f>
        <v>2</v>
      </c>
      <c r="L1909" s="38">
        <f>IF(I1909=0,0,IF(I1909&gt;=RFM_Method!$E$22,5,IF(I1909&gt;=RFM_Method!$E$23,4,IF(I1909&gt;=RFM_Method!$E$24,3,IF(I1909&gt;=RFM_Method!$E$25,2,1)))))</f>
        <v>1</v>
      </c>
      <c r="M1909" s="38">
        <f>IF(I1909=0,0,IF(J1909&gt;=RFM_Method!$D$25,5,IF(J1909&gt;=RFM_Method!$D$24,4,IF(J1909&gt;=RFM_Method!$D$23,3,IF(J1909&gt;=RFM_Method!$D$22,2,1)))))</f>
        <v>2</v>
      </c>
      <c r="N1909" s="38" t="str">
        <f t="shared" si="87"/>
        <v>212</v>
      </c>
      <c r="O1909" s="38">
        <f t="shared" si="88"/>
        <v>5</v>
      </c>
      <c r="P1909" s="38">
        <f t="shared" si="89"/>
        <v>2</v>
      </c>
      <c r="Q1909" s="12" t="str">
        <f>IF(I1909=0,"Never Recharged",INDEX(RFM_Method!$C$32:$G$36,6-K1909,P1909))</f>
        <v>About to Sleep</v>
      </c>
      <c r="R1909" s="39">
        <f>SUMIFS(Raw_DataUsage!$D$2:$D$5001,Raw_DataUsage!$B$2:$B$5001,A1909)/1024</f>
        <v>0</v>
      </c>
      <c r="S1909" s="40">
        <f>SUMIFS(Raw_Calls!$D$2:$D$5001,Raw_Calls!$B$2:$B$5001,A1909)/60</f>
        <v>97.016666666666666</v>
      </c>
      <c r="T1909" s="38" t="str">
        <f>IF(COUNTIFS(Raw_Subscriptions!$B$2:$B$3001,A1909,Raw_Subscriptions!$F$2:$F$3001,"Active")&gt;0,"Yes","No")</f>
        <v>No</v>
      </c>
    </row>
    <row r="1910" spans="1:20" x14ac:dyDescent="0.3">
      <c r="A1910" s="13" t="str">
        <f>Raw_Customers!A1907</f>
        <v>C001906</v>
      </c>
      <c r="B1910" s="13" t="str">
        <f>Raw_Customers!B1907</f>
        <v>Priya Khan</v>
      </c>
      <c r="C1910" s="13" t="str">
        <f>Raw_Customers!E1907</f>
        <v>Bangalore</v>
      </c>
      <c r="D1910" s="13" t="str">
        <f>Raw_Customers!F1907</f>
        <v>Delhi NCR</v>
      </c>
      <c r="E1910" s="13" t="str">
        <f>Raw_Customers!H1907</f>
        <v>Inactive</v>
      </c>
      <c r="F1910" s="35">
        <f>Raw_Customers!G1907</f>
        <v>44453</v>
      </c>
      <c r="G1910" s="36">
        <f>IF(I1910=0,"",INT(_xlfn.MAXIFS(Raw_Recharges!$D$2:$D$3001,Raw_Recharges!$B$2:$B$3001,A1910)))</f>
        <v>46035</v>
      </c>
      <c r="H1910" s="12">
        <f>IF(I1910=0,"",RFM_Method!$C$5-G1910)</f>
        <v>19</v>
      </c>
      <c r="I1910" s="12">
        <f>COUNTIFS(Raw_Recharges!$B$2:$B$3001,A1910)</f>
        <v>1</v>
      </c>
      <c r="J1910" s="37">
        <f>IF(I1910=0,"",SUMIFS(Raw_Recharges!$E$2:$E$3001,Raw_Recharges!$B$2:$B$3001,A1910))</f>
        <v>479</v>
      </c>
      <c r="K1910" s="38">
        <f>IF(I1910=0,0,IF(H1910&lt;=RFM_Method!$C$22,5,IF(H1910&lt;=RFM_Method!$C$23,4,IF(H1910&lt;=RFM_Method!$C$24,3,IF(H1910&lt;=RFM_Method!$C$25,2,1)))))</f>
        <v>5</v>
      </c>
      <c r="L1910" s="38">
        <f>IF(I1910=0,0,IF(I1910&gt;=RFM_Method!$E$22,5,IF(I1910&gt;=RFM_Method!$E$23,4,IF(I1910&gt;=RFM_Method!$E$24,3,IF(I1910&gt;=RFM_Method!$E$25,2,1)))))</f>
        <v>1</v>
      </c>
      <c r="M1910" s="38">
        <f>IF(I1910=0,0,IF(J1910&gt;=RFM_Method!$D$25,5,IF(J1910&gt;=RFM_Method!$D$24,4,IF(J1910&gt;=RFM_Method!$D$23,3,IF(J1910&gt;=RFM_Method!$D$22,2,1)))))</f>
        <v>2</v>
      </c>
      <c r="N1910" s="38" t="str">
        <f t="shared" si="87"/>
        <v>512</v>
      </c>
      <c r="O1910" s="38">
        <f t="shared" si="88"/>
        <v>8</v>
      </c>
      <c r="P1910" s="38">
        <f t="shared" si="89"/>
        <v>2</v>
      </c>
      <c r="Q1910" s="12" t="str">
        <f>IF(I1910=0,"Never Recharged",INDEX(RFM_Method!$C$32:$G$36,6-K1910,P1910))</f>
        <v>Promising</v>
      </c>
      <c r="R1910" s="39">
        <f>SUMIFS(Raw_DataUsage!$D$2:$D$5001,Raw_DataUsage!$B$2:$B$5001,A1910)/1024</f>
        <v>3.3296093750000004</v>
      </c>
      <c r="S1910" s="40">
        <f>SUMIFS(Raw_Calls!$D$2:$D$5001,Raw_Calls!$B$2:$B$5001,A1910)/60</f>
        <v>171.41666666666666</v>
      </c>
      <c r="T1910" s="38" t="str">
        <f>IF(COUNTIFS(Raw_Subscriptions!$B$2:$B$3001,A1910,Raw_Subscriptions!$F$2:$F$3001,"Active")&gt;0,"Yes","No")</f>
        <v>Yes</v>
      </c>
    </row>
    <row r="1911" spans="1:20" x14ac:dyDescent="0.3">
      <c r="A1911" s="13" t="str">
        <f>Raw_Customers!A1908</f>
        <v>C001907</v>
      </c>
      <c r="B1911" s="13" t="str">
        <f>Raw_Customers!B1908</f>
        <v>Neha Khan</v>
      </c>
      <c r="C1911" s="13" t="str">
        <f>Raw_Customers!E1908</f>
        <v>Delhi</v>
      </c>
      <c r="D1911" s="13" t="str">
        <f>Raw_Customers!F1908</f>
        <v>Telangana</v>
      </c>
      <c r="E1911" s="13" t="str">
        <f>Raw_Customers!H1908</f>
        <v>Active</v>
      </c>
      <c r="F1911" s="35">
        <f>Raw_Customers!G1908</f>
        <v>45191</v>
      </c>
      <c r="G1911" s="36">
        <f>IF(I1911=0,"",INT(_xlfn.MAXIFS(Raw_Recharges!$D$2:$D$3001,Raw_Recharges!$B$2:$B$3001,A1911)))</f>
        <v>45979</v>
      </c>
      <c r="H1911" s="12">
        <f>IF(I1911=0,"",RFM_Method!$C$5-G1911)</f>
        <v>75</v>
      </c>
      <c r="I1911" s="12">
        <f>COUNTIFS(Raw_Recharges!$B$2:$B$3001,A1911)</f>
        <v>2</v>
      </c>
      <c r="J1911" s="37">
        <f>IF(I1911=0,"",SUMIFS(Raw_Recharges!$E$2:$E$3001,Raw_Recharges!$B$2:$B$3001,A1911))</f>
        <v>247</v>
      </c>
      <c r="K1911" s="38">
        <f>IF(I1911=0,0,IF(H1911&lt;=RFM_Method!$C$22,5,IF(H1911&lt;=RFM_Method!$C$23,4,IF(H1911&lt;=RFM_Method!$C$24,3,IF(H1911&lt;=RFM_Method!$C$25,2,1)))))</f>
        <v>4</v>
      </c>
      <c r="L1911" s="38">
        <f>IF(I1911=0,0,IF(I1911&gt;=RFM_Method!$E$22,5,IF(I1911&gt;=RFM_Method!$E$23,4,IF(I1911&gt;=RFM_Method!$E$24,3,IF(I1911&gt;=RFM_Method!$E$25,2,1)))))</f>
        <v>2</v>
      </c>
      <c r="M1911" s="38">
        <f>IF(I1911=0,0,IF(J1911&gt;=RFM_Method!$D$25,5,IF(J1911&gt;=RFM_Method!$D$24,4,IF(J1911&gt;=RFM_Method!$D$23,3,IF(J1911&gt;=RFM_Method!$D$22,2,1)))))</f>
        <v>1</v>
      </c>
      <c r="N1911" s="38" t="str">
        <f t="shared" si="87"/>
        <v>421</v>
      </c>
      <c r="O1911" s="38">
        <f t="shared" si="88"/>
        <v>7</v>
      </c>
      <c r="P1911" s="38">
        <f t="shared" si="89"/>
        <v>2</v>
      </c>
      <c r="Q1911" s="12" t="str">
        <f>IF(I1911=0,"Never Recharged",INDEX(RFM_Method!$C$32:$G$36,6-K1911,P1911))</f>
        <v>Potential Loyalist</v>
      </c>
      <c r="R1911" s="39">
        <f>SUMIFS(Raw_DataUsage!$D$2:$D$5001,Raw_DataUsage!$B$2:$B$5001,A1911)/1024</f>
        <v>2.4596289062500003</v>
      </c>
      <c r="S1911" s="40">
        <f>SUMIFS(Raw_Calls!$D$2:$D$5001,Raw_Calls!$B$2:$B$5001,A1911)/60</f>
        <v>133.16666666666666</v>
      </c>
      <c r="T1911" s="38" t="str">
        <f>IF(COUNTIFS(Raw_Subscriptions!$B$2:$B$3001,A1911,Raw_Subscriptions!$F$2:$F$3001,"Active")&gt;0,"Yes","No")</f>
        <v>Yes</v>
      </c>
    </row>
    <row r="1912" spans="1:20" x14ac:dyDescent="0.3">
      <c r="A1912" s="13" t="str">
        <f>Raw_Customers!A1909</f>
        <v>C001908</v>
      </c>
      <c r="B1912" s="13" t="str">
        <f>Raw_Customers!B1909</f>
        <v>Neha Reddy</v>
      </c>
      <c r="C1912" s="13" t="str">
        <f>Raw_Customers!E1909</f>
        <v>Hyderabad</v>
      </c>
      <c r="D1912" s="13" t="str">
        <f>Raw_Customers!F1909</f>
        <v>UP East</v>
      </c>
      <c r="E1912" s="13" t="str">
        <f>Raw_Customers!H1909</f>
        <v>Active</v>
      </c>
      <c r="F1912" s="35">
        <f>Raw_Customers!G1909</f>
        <v>45312</v>
      </c>
      <c r="G1912" s="36" t="str">
        <f>IF(I1912=0,"",INT(_xlfn.MAXIFS(Raw_Recharges!$D$2:$D$3001,Raw_Recharges!$B$2:$B$3001,A1912)))</f>
        <v/>
      </c>
      <c r="H1912" s="12" t="str">
        <f>IF(I1912=0,"",RFM_Method!$C$5-G1912)</f>
        <v/>
      </c>
      <c r="I1912" s="12">
        <f>COUNTIFS(Raw_Recharges!$B$2:$B$3001,A1912)</f>
        <v>0</v>
      </c>
      <c r="J1912" s="37" t="str">
        <f>IF(I1912=0,"",SUMIFS(Raw_Recharges!$E$2:$E$3001,Raw_Recharges!$B$2:$B$3001,A1912))</f>
        <v/>
      </c>
      <c r="K1912" s="38">
        <f>IF(I1912=0,0,IF(H1912&lt;=RFM_Method!$C$22,5,IF(H1912&lt;=RFM_Method!$C$23,4,IF(H1912&lt;=RFM_Method!$C$24,3,IF(H1912&lt;=RFM_Method!$C$25,2,1)))))</f>
        <v>0</v>
      </c>
      <c r="L1912" s="38">
        <f>IF(I1912=0,0,IF(I1912&gt;=RFM_Method!$E$22,5,IF(I1912&gt;=RFM_Method!$E$23,4,IF(I1912&gt;=RFM_Method!$E$24,3,IF(I1912&gt;=RFM_Method!$E$25,2,1)))))</f>
        <v>0</v>
      </c>
      <c r="M1912" s="38">
        <f>IF(I1912=0,0,IF(J1912&gt;=RFM_Method!$D$25,5,IF(J1912&gt;=RFM_Method!$D$24,4,IF(J1912&gt;=RFM_Method!$D$23,3,IF(J1912&gt;=RFM_Method!$D$22,2,1)))))</f>
        <v>0</v>
      </c>
      <c r="N1912" s="38" t="str">
        <f t="shared" si="87"/>
        <v>000</v>
      </c>
      <c r="O1912" s="38">
        <f t="shared" si="88"/>
        <v>0</v>
      </c>
      <c r="P1912" s="38">
        <f t="shared" si="89"/>
        <v>0</v>
      </c>
      <c r="Q1912" s="12" t="str">
        <f>IF(I1912=0,"Never Recharged",INDEX(RFM_Method!$C$32:$G$36,6-K1912,P1912))</f>
        <v>Never Recharged</v>
      </c>
      <c r="R1912" s="39">
        <f>SUMIFS(Raw_DataUsage!$D$2:$D$5001,Raw_DataUsage!$B$2:$B$5001,A1912)/1024</f>
        <v>4.6830468749999996</v>
      </c>
      <c r="S1912" s="40">
        <f>SUMIFS(Raw_Calls!$D$2:$D$5001,Raw_Calls!$B$2:$B$5001,A1912)/60</f>
        <v>128.19999999999999</v>
      </c>
      <c r="T1912" s="38" t="str">
        <f>IF(COUNTIFS(Raw_Subscriptions!$B$2:$B$3001,A1912,Raw_Subscriptions!$F$2:$F$3001,"Active")&gt;0,"Yes","No")</f>
        <v>No</v>
      </c>
    </row>
    <row r="1913" spans="1:20" x14ac:dyDescent="0.3">
      <c r="A1913" s="13" t="str">
        <f>Raw_Customers!A1910</f>
        <v>C001909</v>
      </c>
      <c r="B1913" s="13" t="str">
        <f>Raw_Customers!B1910</f>
        <v>Rahul Sharma</v>
      </c>
      <c r="C1913" s="13" t="str">
        <f>Raw_Customers!E1910</f>
        <v>Pune</v>
      </c>
      <c r="D1913" s="13" t="str">
        <f>Raw_Customers!F1910</f>
        <v>Maharashtra</v>
      </c>
      <c r="E1913" s="13" t="str">
        <f>Raw_Customers!H1910</f>
        <v>Active</v>
      </c>
      <c r="F1913" s="35">
        <f>Raw_Customers!G1910</f>
        <v>45380</v>
      </c>
      <c r="G1913" s="36">
        <f>IF(I1913=0,"",INT(_xlfn.MAXIFS(Raw_Recharges!$D$2:$D$3001,Raw_Recharges!$B$2:$B$3001,A1913)))</f>
        <v>45754</v>
      </c>
      <c r="H1913" s="12">
        <f>IF(I1913=0,"",RFM_Method!$C$5-G1913)</f>
        <v>300</v>
      </c>
      <c r="I1913" s="12">
        <f>COUNTIFS(Raw_Recharges!$B$2:$B$3001,A1913)</f>
        <v>1</v>
      </c>
      <c r="J1913" s="37">
        <f>IF(I1913=0,"",SUMIFS(Raw_Recharges!$E$2:$E$3001,Raw_Recharges!$B$2:$B$3001,A1913))</f>
        <v>999</v>
      </c>
      <c r="K1913" s="38">
        <f>IF(I1913=0,0,IF(H1913&lt;=RFM_Method!$C$22,5,IF(H1913&lt;=RFM_Method!$C$23,4,IF(H1913&lt;=RFM_Method!$C$24,3,IF(H1913&lt;=RFM_Method!$C$25,2,1)))))</f>
        <v>1</v>
      </c>
      <c r="L1913" s="38">
        <f>IF(I1913=0,0,IF(I1913&gt;=RFM_Method!$E$22,5,IF(I1913&gt;=RFM_Method!$E$23,4,IF(I1913&gt;=RFM_Method!$E$24,3,IF(I1913&gt;=RFM_Method!$E$25,2,1)))))</f>
        <v>1</v>
      </c>
      <c r="M1913" s="38">
        <f>IF(I1913=0,0,IF(J1913&gt;=RFM_Method!$D$25,5,IF(J1913&gt;=RFM_Method!$D$24,4,IF(J1913&gt;=RFM_Method!$D$23,3,IF(J1913&gt;=RFM_Method!$D$22,2,1)))))</f>
        <v>3</v>
      </c>
      <c r="N1913" s="38" t="str">
        <f t="shared" si="87"/>
        <v>113</v>
      </c>
      <c r="O1913" s="38">
        <f t="shared" si="88"/>
        <v>5</v>
      </c>
      <c r="P1913" s="38">
        <f t="shared" si="89"/>
        <v>2</v>
      </c>
      <c r="Q1913" s="12" t="str">
        <f>IF(I1913=0,"Never Recharged",INDEX(RFM_Method!$C$32:$G$36,6-K1913,P1913))</f>
        <v>Hibernating</v>
      </c>
      <c r="R1913" s="39">
        <f>SUMIFS(Raw_DataUsage!$D$2:$D$5001,Raw_DataUsage!$B$2:$B$5001,A1913)/1024</f>
        <v>6.3897460937499995</v>
      </c>
      <c r="S1913" s="40">
        <f>SUMIFS(Raw_Calls!$D$2:$D$5001,Raw_Calls!$B$2:$B$5001,A1913)/60</f>
        <v>42.883333333333333</v>
      </c>
      <c r="T1913" s="38" t="str">
        <f>IF(COUNTIFS(Raw_Subscriptions!$B$2:$B$3001,A1913,Raw_Subscriptions!$F$2:$F$3001,"Active")&gt;0,"Yes","No")</f>
        <v>No</v>
      </c>
    </row>
    <row r="1914" spans="1:20" x14ac:dyDescent="0.3">
      <c r="A1914" s="13" t="str">
        <f>Raw_Customers!A1911</f>
        <v>C001910</v>
      </c>
      <c r="B1914" s="13" t="str">
        <f>Raw_Customers!B1911</f>
        <v>Priya Singh</v>
      </c>
      <c r="C1914" s="13" t="str">
        <f>Raw_Customers!E1911</f>
        <v>Chennai</v>
      </c>
      <c r="D1914" s="13" t="str">
        <f>Raw_Customers!F1911</f>
        <v>Gujarat</v>
      </c>
      <c r="E1914" s="13" t="str">
        <f>Raw_Customers!H1911</f>
        <v>Active</v>
      </c>
      <c r="F1914" s="35">
        <f>Raw_Customers!G1911</f>
        <v>45582</v>
      </c>
      <c r="G1914" s="36">
        <f>IF(I1914=0,"",INT(_xlfn.MAXIFS(Raw_Recharges!$D$2:$D$3001,Raw_Recharges!$B$2:$B$3001,A1914)))</f>
        <v>45999</v>
      </c>
      <c r="H1914" s="12">
        <f>IF(I1914=0,"",RFM_Method!$C$5-G1914)</f>
        <v>55</v>
      </c>
      <c r="I1914" s="12">
        <f>COUNTIFS(Raw_Recharges!$B$2:$B$3001,A1914)</f>
        <v>2</v>
      </c>
      <c r="J1914" s="37">
        <f>IF(I1914=0,"",SUMIFS(Raw_Recharges!$E$2:$E$3001,Raw_Recharges!$B$2:$B$3001,A1914))</f>
        <v>848</v>
      </c>
      <c r="K1914" s="38">
        <f>IF(I1914=0,0,IF(H1914&lt;=RFM_Method!$C$22,5,IF(H1914&lt;=RFM_Method!$C$23,4,IF(H1914&lt;=RFM_Method!$C$24,3,IF(H1914&lt;=RFM_Method!$C$25,2,1)))))</f>
        <v>4</v>
      </c>
      <c r="L1914" s="38">
        <f>IF(I1914=0,0,IF(I1914&gt;=RFM_Method!$E$22,5,IF(I1914&gt;=RFM_Method!$E$23,4,IF(I1914&gt;=RFM_Method!$E$24,3,IF(I1914&gt;=RFM_Method!$E$25,2,1)))))</f>
        <v>2</v>
      </c>
      <c r="M1914" s="38">
        <f>IF(I1914=0,0,IF(J1914&gt;=RFM_Method!$D$25,5,IF(J1914&gt;=RFM_Method!$D$24,4,IF(J1914&gt;=RFM_Method!$D$23,3,IF(J1914&gt;=RFM_Method!$D$22,2,1)))))</f>
        <v>3</v>
      </c>
      <c r="N1914" s="38" t="str">
        <f t="shared" si="87"/>
        <v>423</v>
      </c>
      <c r="O1914" s="38">
        <f t="shared" si="88"/>
        <v>9</v>
      </c>
      <c r="P1914" s="38">
        <f t="shared" si="89"/>
        <v>3</v>
      </c>
      <c r="Q1914" s="12" t="str">
        <f>IF(I1914=0,"Never Recharged",INDEX(RFM_Method!$C$32:$G$36,6-K1914,P1914))</f>
        <v>Potential Loyalist</v>
      </c>
      <c r="R1914" s="39">
        <f>SUMIFS(Raw_DataUsage!$D$2:$D$5001,Raw_DataUsage!$B$2:$B$5001,A1914)/1024</f>
        <v>0.80242187499999995</v>
      </c>
      <c r="S1914" s="40">
        <f>SUMIFS(Raw_Calls!$D$2:$D$5001,Raw_Calls!$B$2:$B$5001,A1914)/60</f>
        <v>142.26666666666668</v>
      </c>
      <c r="T1914" s="38" t="str">
        <f>IF(COUNTIFS(Raw_Subscriptions!$B$2:$B$3001,A1914,Raw_Subscriptions!$F$2:$F$3001,"Active")&gt;0,"Yes","No")</f>
        <v>Yes</v>
      </c>
    </row>
    <row r="1915" spans="1:20" x14ac:dyDescent="0.3">
      <c r="A1915" s="13" t="str">
        <f>Raw_Customers!A1912</f>
        <v>C001911</v>
      </c>
      <c r="B1915" s="13" t="str">
        <f>Raw_Customers!B1912</f>
        <v>Raj Patel</v>
      </c>
      <c r="C1915" s="13" t="str">
        <f>Raw_Customers!E1912</f>
        <v>Pune</v>
      </c>
      <c r="D1915" s="13" t="str">
        <f>Raw_Customers!F1912</f>
        <v>Mumbai</v>
      </c>
      <c r="E1915" s="13" t="str">
        <f>Raw_Customers!H1912</f>
        <v>Active</v>
      </c>
      <c r="F1915" s="35">
        <f>Raw_Customers!G1912</f>
        <v>45387</v>
      </c>
      <c r="G1915" s="36">
        <f>IF(I1915=0,"",INT(_xlfn.MAXIFS(Raw_Recharges!$D$2:$D$3001,Raw_Recharges!$B$2:$B$3001,A1915)))</f>
        <v>45960</v>
      </c>
      <c r="H1915" s="12">
        <f>IF(I1915=0,"",RFM_Method!$C$5-G1915)</f>
        <v>94</v>
      </c>
      <c r="I1915" s="12">
        <f>COUNTIFS(Raw_Recharges!$B$2:$B$3001,A1915)</f>
        <v>2</v>
      </c>
      <c r="J1915" s="37">
        <f>IF(I1915=0,"",SUMIFS(Raw_Recharges!$E$2:$E$3001,Raw_Recharges!$B$2:$B$3001,A1915))</f>
        <v>3498</v>
      </c>
      <c r="K1915" s="38">
        <f>IF(I1915=0,0,IF(H1915&lt;=RFM_Method!$C$22,5,IF(H1915&lt;=RFM_Method!$C$23,4,IF(H1915&lt;=RFM_Method!$C$24,3,IF(H1915&lt;=RFM_Method!$C$25,2,1)))))</f>
        <v>3</v>
      </c>
      <c r="L1915" s="38">
        <f>IF(I1915=0,0,IF(I1915&gt;=RFM_Method!$E$22,5,IF(I1915&gt;=RFM_Method!$E$23,4,IF(I1915&gt;=RFM_Method!$E$24,3,IF(I1915&gt;=RFM_Method!$E$25,2,1)))))</f>
        <v>2</v>
      </c>
      <c r="M1915" s="38">
        <f>IF(I1915=0,0,IF(J1915&gt;=RFM_Method!$D$25,5,IF(J1915&gt;=RFM_Method!$D$24,4,IF(J1915&gt;=RFM_Method!$D$23,3,IF(J1915&gt;=RFM_Method!$D$22,2,1)))))</f>
        <v>5</v>
      </c>
      <c r="N1915" s="38" t="str">
        <f t="shared" si="87"/>
        <v>325</v>
      </c>
      <c r="O1915" s="38">
        <f t="shared" si="88"/>
        <v>10</v>
      </c>
      <c r="P1915" s="38">
        <f t="shared" si="89"/>
        <v>4</v>
      </c>
      <c r="Q1915" s="12" t="str">
        <f>IF(I1915=0,"Never Recharged",INDEX(RFM_Method!$C$32:$G$36,6-K1915,P1915))</f>
        <v>Loyal Customers</v>
      </c>
      <c r="R1915" s="39">
        <f>SUMIFS(Raw_DataUsage!$D$2:$D$5001,Raw_DataUsage!$B$2:$B$5001,A1915)/1024</f>
        <v>4.2037988281249996</v>
      </c>
      <c r="S1915" s="40">
        <f>SUMIFS(Raw_Calls!$D$2:$D$5001,Raw_Calls!$B$2:$B$5001,A1915)/60</f>
        <v>99.63333333333334</v>
      </c>
      <c r="T1915" s="38" t="str">
        <f>IF(COUNTIFS(Raw_Subscriptions!$B$2:$B$3001,A1915,Raw_Subscriptions!$F$2:$F$3001,"Active")&gt;0,"Yes","No")</f>
        <v>No</v>
      </c>
    </row>
    <row r="1916" spans="1:20" x14ac:dyDescent="0.3">
      <c r="A1916" s="13" t="str">
        <f>Raw_Customers!A1913</f>
        <v>C001912</v>
      </c>
      <c r="B1916" s="13" t="str">
        <f>Raw_Customers!B1913</f>
        <v>Priya Jha</v>
      </c>
      <c r="C1916" s="13" t="str">
        <f>Raw_Customers!E1913</f>
        <v>Hyderabad</v>
      </c>
      <c r="D1916" s="13" t="str">
        <f>Raw_Customers!F1913</f>
        <v>Karnataka</v>
      </c>
      <c r="E1916" s="13" t="str">
        <f>Raw_Customers!H1913</f>
        <v>Active</v>
      </c>
      <c r="F1916" s="35">
        <f>Raw_Customers!G1913</f>
        <v>45047</v>
      </c>
      <c r="G1916" s="36">
        <f>IF(I1916=0,"",INT(_xlfn.MAXIFS(Raw_Recharges!$D$2:$D$3001,Raw_Recharges!$B$2:$B$3001,A1916)))</f>
        <v>46008</v>
      </c>
      <c r="H1916" s="12">
        <f>IF(I1916=0,"",RFM_Method!$C$5-G1916)</f>
        <v>46</v>
      </c>
      <c r="I1916" s="12">
        <f>COUNTIFS(Raw_Recharges!$B$2:$B$3001,A1916)</f>
        <v>1</v>
      </c>
      <c r="J1916" s="37">
        <f>IF(I1916=0,"",SUMIFS(Raw_Recharges!$E$2:$E$3001,Raw_Recharges!$B$2:$B$3001,A1916))</f>
        <v>2999</v>
      </c>
      <c r="K1916" s="38">
        <f>IF(I1916=0,0,IF(H1916&lt;=RFM_Method!$C$22,5,IF(H1916&lt;=RFM_Method!$C$23,4,IF(H1916&lt;=RFM_Method!$C$24,3,IF(H1916&lt;=RFM_Method!$C$25,2,1)))))</f>
        <v>4</v>
      </c>
      <c r="L1916" s="38">
        <f>IF(I1916=0,0,IF(I1916&gt;=RFM_Method!$E$22,5,IF(I1916&gt;=RFM_Method!$E$23,4,IF(I1916&gt;=RFM_Method!$E$24,3,IF(I1916&gt;=RFM_Method!$E$25,2,1)))))</f>
        <v>1</v>
      </c>
      <c r="M1916" s="38">
        <f>IF(I1916=0,0,IF(J1916&gt;=RFM_Method!$D$25,5,IF(J1916&gt;=RFM_Method!$D$24,4,IF(J1916&gt;=RFM_Method!$D$23,3,IF(J1916&gt;=RFM_Method!$D$22,2,1)))))</f>
        <v>5</v>
      </c>
      <c r="N1916" s="38" t="str">
        <f t="shared" si="87"/>
        <v>415</v>
      </c>
      <c r="O1916" s="38">
        <f t="shared" si="88"/>
        <v>10</v>
      </c>
      <c r="P1916" s="38">
        <f t="shared" si="89"/>
        <v>3</v>
      </c>
      <c r="Q1916" s="12" t="str">
        <f>IF(I1916=0,"Never Recharged",INDEX(RFM_Method!$C$32:$G$36,6-K1916,P1916))</f>
        <v>Potential Loyalist</v>
      </c>
      <c r="R1916" s="39">
        <f>SUMIFS(Raw_DataUsage!$D$2:$D$5001,Raw_DataUsage!$B$2:$B$5001,A1916)/1024</f>
        <v>1.57515625</v>
      </c>
      <c r="S1916" s="40">
        <f>SUMIFS(Raw_Calls!$D$2:$D$5001,Raw_Calls!$B$2:$B$5001,A1916)/60</f>
        <v>103.7</v>
      </c>
      <c r="T1916" s="38" t="str">
        <f>IF(COUNTIFS(Raw_Subscriptions!$B$2:$B$3001,A1916,Raw_Subscriptions!$F$2:$F$3001,"Active")&gt;0,"Yes","No")</f>
        <v>Yes</v>
      </c>
    </row>
    <row r="1917" spans="1:20" x14ac:dyDescent="0.3">
      <c r="A1917" s="13" t="str">
        <f>Raw_Customers!A1914</f>
        <v>C001913</v>
      </c>
      <c r="B1917" s="13" t="str">
        <f>Raw_Customers!B1914</f>
        <v>Vikram Sharma</v>
      </c>
      <c r="C1917" s="13" t="str">
        <f>Raw_Customers!E1914</f>
        <v>Bangalore</v>
      </c>
      <c r="D1917" s="13" t="str">
        <f>Raw_Customers!F1914</f>
        <v>UP East</v>
      </c>
      <c r="E1917" s="13" t="str">
        <f>Raw_Customers!H1914</f>
        <v>Inactive</v>
      </c>
      <c r="F1917" s="35">
        <f>Raw_Customers!G1914</f>
        <v>44722</v>
      </c>
      <c r="G1917" s="36" t="str">
        <f>IF(I1917=0,"",INT(_xlfn.MAXIFS(Raw_Recharges!$D$2:$D$3001,Raw_Recharges!$B$2:$B$3001,A1917)))</f>
        <v/>
      </c>
      <c r="H1917" s="12" t="str">
        <f>IF(I1917=0,"",RFM_Method!$C$5-G1917)</f>
        <v/>
      </c>
      <c r="I1917" s="12">
        <f>COUNTIFS(Raw_Recharges!$B$2:$B$3001,A1917)</f>
        <v>0</v>
      </c>
      <c r="J1917" s="37" t="str">
        <f>IF(I1917=0,"",SUMIFS(Raw_Recharges!$E$2:$E$3001,Raw_Recharges!$B$2:$B$3001,A1917))</f>
        <v/>
      </c>
      <c r="K1917" s="38">
        <f>IF(I1917=0,0,IF(H1917&lt;=RFM_Method!$C$22,5,IF(H1917&lt;=RFM_Method!$C$23,4,IF(H1917&lt;=RFM_Method!$C$24,3,IF(H1917&lt;=RFM_Method!$C$25,2,1)))))</f>
        <v>0</v>
      </c>
      <c r="L1917" s="38">
        <f>IF(I1917=0,0,IF(I1917&gt;=RFM_Method!$E$22,5,IF(I1917&gt;=RFM_Method!$E$23,4,IF(I1917&gt;=RFM_Method!$E$24,3,IF(I1917&gt;=RFM_Method!$E$25,2,1)))))</f>
        <v>0</v>
      </c>
      <c r="M1917" s="38">
        <f>IF(I1917=0,0,IF(J1917&gt;=RFM_Method!$D$25,5,IF(J1917&gt;=RFM_Method!$D$24,4,IF(J1917&gt;=RFM_Method!$D$23,3,IF(J1917&gt;=RFM_Method!$D$22,2,1)))))</f>
        <v>0</v>
      </c>
      <c r="N1917" s="38" t="str">
        <f t="shared" si="87"/>
        <v>000</v>
      </c>
      <c r="O1917" s="38">
        <f t="shared" si="88"/>
        <v>0</v>
      </c>
      <c r="P1917" s="38">
        <f t="shared" si="89"/>
        <v>0</v>
      </c>
      <c r="Q1917" s="12" t="str">
        <f>IF(I1917=0,"Never Recharged",INDEX(RFM_Method!$C$32:$G$36,6-K1917,P1917))</f>
        <v>Never Recharged</v>
      </c>
      <c r="R1917" s="39">
        <f>SUMIFS(Raw_DataUsage!$D$2:$D$5001,Raw_DataUsage!$B$2:$B$5001,A1917)/1024</f>
        <v>2.5614062499999997</v>
      </c>
      <c r="S1917" s="40">
        <f>SUMIFS(Raw_Calls!$D$2:$D$5001,Raw_Calls!$B$2:$B$5001,A1917)/60</f>
        <v>6.15</v>
      </c>
      <c r="T1917" s="38" t="str">
        <f>IF(COUNTIFS(Raw_Subscriptions!$B$2:$B$3001,A1917,Raw_Subscriptions!$F$2:$F$3001,"Active")&gt;0,"Yes","No")</f>
        <v>No</v>
      </c>
    </row>
    <row r="1918" spans="1:20" x14ac:dyDescent="0.3">
      <c r="A1918" s="13" t="str">
        <f>Raw_Customers!A1915</f>
        <v>C001914</v>
      </c>
      <c r="B1918" s="13" t="str">
        <f>Raw_Customers!B1915</f>
        <v>Pooja Mishra</v>
      </c>
      <c r="C1918" s="13" t="str">
        <f>Raw_Customers!E1915</f>
        <v>Chennai</v>
      </c>
      <c r="D1918" s="13" t="str">
        <f>Raw_Customers!F1915</f>
        <v>UP West</v>
      </c>
      <c r="E1918" s="13" t="str">
        <f>Raw_Customers!H1915</f>
        <v>Active</v>
      </c>
      <c r="F1918" s="35">
        <f>Raw_Customers!G1915</f>
        <v>45817</v>
      </c>
      <c r="G1918" s="36">
        <f>IF(I1918=0,"",INT(_xlfn.MAXIFS(Raw_Recharges!$D$2:$D$3001,Raw_Recharges!$B$2:$B$3001,A1918)))</f>
        <v>45918</v>
      </c>
      <c r="H1918" s="12">
        <f>IF(I1918=0,"",RFM_Method!$C$5-G1918)</f>
        <v>136</v>
      </c>
      <c r="I1918" s="12">
        <f>COUNTIFS(Raw_Recharges!$B$2:$B$3001,A1918)</f>
        <v>1</v>
      </c>
      <c r="J1918" s="37">
        <f>IF(I1918=0,"",SUMIFS(Raw_Recharges!$E$2:$E$3001,Raw_Recharges!$B$2:$B$3001,A1918))</f>
        <v>299</v>
      </c>
      <c r="K1918" s="38">
        <f>IF(I1918=0,0,IF(H1918&lt;=RFM_Method!$C$22,5,IF(H1918&lt;=RFM_Method!$C$23,4,IF(H1918&lt;=RFM_Method!$C$24,3,IF(H1918&lt;=RFM_Method!$C$25,2,1)))))</f>
        <v>3</v>
      </c>
      <c r="L1918" s="38">
        <f>IF(I1918=0,0,IF(I1918&gt;=RFM_Method!$E$22,5,IF(I1918&gt;=RFM_Method!$E$23,4,IF(I1918&gt;=RFM_Method!$E$24,3,IF(I1918&gt;=RFM_Method!$E$25,2,1)))))</f>
        <v>1</v>
      </c>
      <c r="M1918" s="38">
        <f>IF(I1918=0,0,IF(J1918&gt;=RFM_Method!$D$25,5,IF(J1918&gt;=RFM_Method!$D$24,4,IF(J1918&gt;=RFM_Method!$D$23,3,IF(J1918&gt;=RFM_Method!$D$22,2,1)))))</f>
        <v>1</v>
      </c>
      <c r="N1918" s="38" t="str">
        <f t="shared" si="87"/>
        <v>311</v>
      </c>
      <c r="O1918" s="38">
        <f t="shared" si="88"/>
        <v>5</v>
      </c>
      <c r="P1918" s="38">
        <f t="shared" si="89"/>
        <v>1</v>
      </c>
      <c r="Q1918" s="12" t="str">
        <f>IF(I1918=0,"Never Recharged",INDEX(RFM_Method!$C$32:$G$36,6-K1918,P1918))</f>
        <v>About to Sleep</v>
      </c>
      <c r="R1918" s="39">
        <f>SUMIFS(Raw_DataUsage!$D$2:$D$5001,Raw_DataUsage!$B$2:$B$5001,A1918)/1024</f>
        <v>1.0923437499999999</v>
      </c>
      <c r="S1918" s="40">
        <f>SUMIFS(Raw_Calls!$D$2:$D$5001,Raw_Calls!$B$2:$B$5001,A1918)/60</f>
        <v>67.3</v>
      </c>
      <c r="T1918" s="38" t="str">
        <f>IF(COUNTIFS(Raw_Subscriptions!$B$2:$B$3001,A1918,Raw_Subscriptions!$F$2:$F$3001,"Active")&gt;0,"Yes","No")</f>
        <v>No</v>
      </c>
    </row>
    <row r="1919" spans="1:20" x14ac:dyDescent="0.3">
      <c r="A1919" s="13" t="str">
        <f>Raw_Customers!A1916</f>
        <v>C001915</v>
      </c>
      <c r="B1919" s="13" t="str">
        <f>Raw_Customers!B1916</f>
        <v>Amit Singh</v>
      </c>
      <c r="C1919" s="13" t="str">
        <f>Raw_Customers!E1916</f>
        <v>Mumbai</v>
      </c>
      <c r="D1919" s="13" t="str">
        <f>Raw_Customers!F1916</f>
        <v>Tamil Nadu</v>
      </c>
      <c r="E1919" s="13" t="str">
        <f>Raw_Customers!H1916</f>
        <v>Inactive</v>
      </c>
      <c r="F1919" s="35">
        <f>Raw_Customers!G1916</f>
        <v>46018</v>
      </c>
      <c r="G1919" s="36" t="str">
        <f>IF(I1919=0,"",INT(_xlfn.MAXIFS(Raw_Recharges!$D$2:$D$3001,Raw_Recharges!$B$2:$B$3001,A1919)))</f>
        <v/>
      </c>
      <c r="H1919" s="12" t="str">
        <f>IF(I1919=0,"",RFM_Method!$C$5-G1919)</f>
        <v/>
      </c>
      <c r="I1919" s="12">
        <f>COUNTIFS(Raw_Recharges!$B$2:$B$3001,A1919)</f>
        <v>0</v>
      </c>
      <c r="J1919" s="37" t="str">
        <f>IF(I1919=0,"",SUMIFS(Raw_Recharges!$E$2:$E$3001,Raw_Recharges!$B$2:$B$3001,A1919))</f>
        <v/>
      </c>
      <c r="K1919" s="38">
        <f>IF(I1919=0,0,IF(H1919&lt;=RFM_Method!$C$22,5,IF(H1919&lt;=RFM_Method!$C$23,4,IF(H1919&lt;=RFM_Method!$C$24,3,IF(H1919&lt;=RFM_Method!$C$25,2,1)))))</f>
        <v>0</v>
      </c>
      <c r="L1919" s="38">
        <f>IF(I1919=0,0,IF(I1919&gt;=RFM_Method!$E$22,5,IF(I1919&gt;=RFM_Method!$E$23,4,IF(I1919&gt;=RFM_Method!$E$24,3,IF(I1919&gt;=RFM_Method!$E$25,2,1)))))</f>
        <v>0</v>
      </c>
      <c r="M1919" s="38">
        <f>IF(I1919=0,0,IF(J1919&gt;=RFM_Method!$D$25,5,IF(J1919&gt;=RFM_Method!$D$24,4,IF(J1919&gt;=RFM_Method!$D$23,3,IF(J1919&gt;=RFM_Method!$D$22,2,1)))))</f>
        <v>0</v>
      </c>
      <c r="N1919" s="38" t="str">
        <f t="shared" si="87"/>
        <v>000</v>
      </c>
      <c r="O1919" s="38">
        <f t="shared" si="88"/>
        <v>0</v>
      </c>
      <c r="P1919" s="38">
        <f t="shared" si="89"/>
        <v>0</v>
      </c>
      <c r="Q1919" s="12" t="str">
        <f>IF(I1919=0,"Never Recharged",INDEX(RFM_Method!$C$32:$G$36,6-K1919,P1919))</f>
        <v>Never Recharged</v>
      </c>
      <c r="R1919" s="39">
        <f>SUMIFS(Raw_DataUsage!$D$2:$D$5001,Raw_DataUsage!$B$2:$B$5001,A1919)/1024</f>
        <v>4.5577441406250001</v>
      </c>
      <c r="S1919" s="40">
        <f>SUMIFS(Raw_Calls!$D$2:$D$5001,Raw_Calls!$B$2:$B$5001,A1919)/60</f>
        <v>152.1</v>
      </c>
      <c r="T1919" s="38" t="str">
        <f>IF(COUNTIFS(Raw_Subscriptions!$B$2:$B$3001,A1919,Raw_Subscriptions!$F$2:$F$3001,"Active")&gt;0,"Yes","No")</f>
        <v>No</v>
      </c>
    </row>
    <row r="1920" spans="1:20" x14ac:dyDescent="0.3">
      <c r="A1920" s="13" t="str">
        <f>Raw_Customers!A1917</f>
        <v>C001916</v>
      </c>
      <c r="B1920" s="13" t="str">
        <f>Raw_Customers!B1917</f>
        <v>Suresh Singh</v>
      </c>
      <c r="C1920" s="13" t="str">
        <f>Raw_Customers!E1917</f>
        <v>Bangalore</v>
      </c>
      <c r="D1920" s="13" t="str">
        <f>Raw_Customers!F1917</f>
        <v>UP West</v>
      </c>
      <c r="E1920" s="13" t="str">
        <f>Raw_Customers!H1917</f>
        <v>Active</v>
      </c>
      <c r="F1920" s="35">
        <f>Raw_Customers!G1917</f>
        <v>44303</v>
      </c>
      <c r="G1920" s="36">
        <f>IF(I1920=0,"",INT(_xlfn.MAXIFS(Raw_Recharges!$D$2:$D$3001,Raw_Recharges!$B$2:$B$3001,A1920)))</f>
        <v>46033</v>
      </c>
      <c r="H1920" s="12">
        <f>IF(I1920=0,"",RFM_Method!$C$5-G1920)</f>
        <v>21</v>
      </c>
      <c r="I1920" s="12">
        <f>COUNTIFS(Raw_Recharges!$B$2:$B$3001,A1920)</f>
        <v>1</v>
      </c>
      <c r="J1920" s="37">
        <f>IF(I1920=0,"",SUMIFS(Raw_Recharges!$E$2:$E$3001,Raw_Recharges!$B$2:$B$3001,A1920))</f>
        <v>479</v>
      </c>
      <c r="K1920" s="38">
        <f>IF(I1920=0,0,IF(H1920&lt;=RFM_Method!$C$22,5,IF(H1920&lt;=RFM_Method!$C$23,4,IF(H1920&lt;=RFM_Method!$C$24,3,IF(H1920&lt;=RFM_Method!$C$25,2,1)))))</f>
        <v>5</v>
      </c>
      <c r="L1920" s="38">
        <f>IF(I1920=0,0,IF(I1920&gt;=RFM_Method!$E$22,5,IF(I1920&gt;=RFM_Method!$E$23,4,IF(I1920&gt;=RFM_Method!$E$24,3,IF(I1920&gt;=RFM_Method!$E$25,2,1)))))</f>
        <v>1</v>
      </c>
      <c r="M1920" s="38">
        <f>IF(I1920=0,0,IF(J1920&gt;=RFM_Method!$D$25,5,IF(J1920&gt;=RFM_Method!$D$24,4,IF(J1920&gt;=RFM_Method!$D$23,3,IF(J1920&gt;=RFM_Method!$D$22,2,1)))))</f>
        <v>2</v>
      </c>
      <c r="N1920" s="38" t="str">
        <f t="shared" si="87"/>
        <v>512</v>
      </c>
      <c r="O1920" s="38">
        <f t="shared" si="88"/>
        <v>8</v>
      </c>
      <c r="P1920" s="38">
        <f t="shared" si="89"/>
        <v>2</v>
      </c>
      <c r="Q1920" s="12" t="str">
        <f>IF(I1920=0,"Never Recharged",INDEX(RFM_Method!$C$32:$G$36,6-K1920,P1920))</f>
        <v>Promising</v>
      </c>
      <c r="R1920" s="39">
        <f>SUMIFS(Raw_DataUsage!$D$2:$D$5001,Raw_DataUsage!$B$2:$B$5001,A1920)/1024</f>
        <v>0.10415039062500001</v>
      </c>
      <c r="S1920" s="40">
        <f>SUMIFS(Raw_Calls!$D$2:$D$5001,Raw_Calls!$B$2:$B$5001,A1920)/60</f>
        <v>16.149999999999999</v>
      </c>
      <c r="T1920" s="38" t="str">
        <f>IF(COUNTIFS(Raw_Subscriptions!$B$2:$B$3001,A1920,Raw_Subscriptions!$F$2:$F$3001,"Active")&gt;0,"Yes","No")</f>
        <v>Yes</v>
      </c>
    </row>
    <row r="1921" spans="1:20" x14ac:dyDescent="0.3">
      <c r="A1921" s="13" t="str">
        <f>Raw_Customers!A1918</f>
        <v>C001917</v>
      </c>
      <c r="B1921" s="13" t="str">
        <f>Raw_Customers!B1918</f>
        <v>Vikram Kumar</v>
      </c>
      <c r="C1921" s="13" t="str">
        <f>Raw_Customers!E1918</f>
        <v>Mumbai</v>
      </c>
      <c r="D1921" s="13" t="str">
        <f>Raw_Customers!F1918</f>
        <v>Gujarat</v>
      </c>
      <c r="E1921" s="13" t="str">
        <f>Raw_Customers!H1918</f>
        <v>Active</v>
      </c>
      <c r="F1921" s="35">
        <f>Raw_Customers!G1918</f>
        <v>45560</v>
      </c>
      <c r="G1921" s="36">
        <f>IF(I1921=0,"",INT(_xlfn.MAXIFS(Raw_Recharges!$D$2:$D$3001,Raw_Recharges!$B$2:$B$3001,A1921)))</f>
        <v>45997</v>
      </c>
      <c r="H1921" s="12">
        <f>IF(I1921=0,"",RFM_Method!$C$5-G1921)</f>
        <v>57</v>
      </c>
      <c r="I1921" s="12">
        <f>COUNTIFS(Raw_Recharges!$B$2:$B$3001,A1921)</f>
        <v>4</v>
      </c>
      <c r="J1921" s="37">
        <f>IF(I1921=0,"",SUMIFS(Raw_Recharges!$E$2:$E$3001,Raw_Recharges!$B$2:$B$3001,A1921))</f>
        <v>2812</v>
      </c>
      <c r="K1921" s="38">
        <f>IF(I1921=0,0,IF(H1921&lt;=RFM_Method!$C$22,5,IF(H1921&lt;=RFM_Method!$C$23,4,IF(H1921&lt;=RFM_Method!$C$24,3,IF(H1921&lt;=RFM_Method!$C$25,2,1)))))</f>
        <v>4</v>
      </c>
      <c r="L1921" s="38">
        <f>IF(I1921=0,0,IF(I1921&gt;=RFM_Method!$E$22,5,IF(I1921&gt;=RFM_Method!$E$23,4,IF(I1921&gt;=RFM_Method!$E$24,3,IF(I1921&gt;=RFM_Method!$E$25,2,1)))))</f>
        <v>4</v>
      </c>
      <c r="M1921" s="38">
        <f>IF(I1921=0,0,IF(J1921&gt;=RFM_Method!$D$25,5,IF(J1921&gt;=RFM_Method!$D$24,4,IF(J1921&gt;=RFM_Method!$D$23,3,IF(J1921&gt;=RFM_Method!$D$22,2,1)))))</f>
        <v>4</v>
      </c>
      <c r="N1921" s="38" t="str">
        <f t="shared" si="87"/>
        <v>444</v>
      </c>
      <c r="O1921" s="38">
        <f t="shared" si="88"/>
        <v>12</v>
      </c>
      <c r="P1921" s="38">
        <f t="shared" si="89"/>
        <v>4</v>
      </c>
      <c r="Q1921" s="12" t="str">
        <f>IF(I1921=0,"Never Recharged",INDEX(RFM_Method!$C$32:$G$36,6-K1921,P1921))</f>
        <v>Loyal Customers</v>
      </c>
      <c r="R1921" s="39">
        <f>SUMIFS(Raw_DataUsage!$D$2:$D$5001,Raw_DataUsage!$B$2:$B$5001,A1921)/1024</f>
        <v>6.5092675781249998</v>
      </c>
      <c r="S1921" s="40">
        <f>SUMIFS(Raw_Calls!$D$2:$D$5001,Raw_Calls!$B$2:$B$5001,A1921)/60</f>
        <v>88.6</v>
      </c>
      <c r="T1921" s="38" t="str">
        <f>IF(COUNTIFS(Raw_Subscriptions!$B$2:$B$3001,A1921,Raw_Subscriptions!$F$2:$F$3001,"Active")&gt;0,"Yes","No")</f>
        <v>Yes</v>
      </c>
    </row>
    <row r="1922" spans="1:20" x14ac:dyDescent="0.3">
      <c r="A1922" s="13" t="str">
        <f>Raw_Customers!A1919</f>
        <v>C001918</v>
      </c>
      <c r="B1922" s="13" t="str">
        <f>Raw_Customers!B1919</f>
        <v>Raj Jha</v>
      </c>
      <c r="C1922" s="13" t="str">
        <f>Raw_Customers!E1919</f>
        <v>Chennai</v>
      </c>
      <c r="D1922" s="13" t="str">
        <f>Raw_Customers!F1919</f>
        <v>Telangana</v>
      </c>
      <c r="E1922" s="13" t="str">
        <f>Raw_Customers!H1919</f>
        <v>Active</v>
      </c>
      <c r="F1922" s="35">
        <f>Raw_Customers!G1919</f>
        <v>45535</v>
      </c>
      <c r="G1922" s="36">
        <f>IF(I1922=0,"",INT(_xlfn.MAXIFS(Raw_Recharges!$D$2:$D$3001,Raw_Recharges!$B$2:$B$3001,A1922)))</f>
        <v>46053</v>
      </c>
      <c r="H1922" s="12">
        <f>IF(I1922=0,"",RFM_Method!$C$5-G1922)</f>
        <v>1</v>
      </c>
      <c r="I1922" s="12">
        <f>COUNTIFS(Raw_Recharges!$B$2:$B$3001,A1922)</f>
        <v>3</v>
      </c>
      <c r="J1922" s="37">
        <f>IF(I1922=0,"",SUMIFS(Raw_Recharges!$E$2:$E$3001,Raw_Recharges!$B$2:$B$3001,A1922))</f>
        <v>6097</v>
      </c>
      <c r="K1922" s="38">
        <f>IF(I1922=0,0,IF(H1922&lt;=RFM_Method!$C$22,5,IF(H1922&lt;=RFM_Method!$C$23,4,IF(H1922&lt;=RFM_Method!$C$24,3,IF(H1922&lt;=RFM_Method!$C$25,2,1)))))</f>
        <v>5</v>
      </c>
      <c r="L1922" s="38">
        <f>IF(I1922=0,0,IF(I1922&gt;=RFM_Method!$E$22,5,IF(I1922&gt;=RFM_Method!$E$23,4,IF(I1922&gt;=RFM_Method!$E$24,3,IF(I1922&gt;=RFM_Method!$E$25,2,1)))))</f>
        <v>3</v>
      </c>
      <c r="M1922" s="38">
        <f>IF(I1922=0,0,IF(J1922&gt;=RFM_Method!$D$25,5,IF(J1922&gt;=RFM_Method!$D$24,4,IF(J1922&gt;=RFM_Method!$D$23,3,IF(J1922&gt;=RFM_Method!$D$22,2,1)))))</f>
        <v>5</v>
      </c>
      <c r="N1922" s="38" t="str">
        <f t="shared" si="87"/>
        <v>535</v>
      </c>
      <c r="O1922" s="38">
        <f t="shared" si="88"/>
        <v>13</v>
      </c>
      <c r="P1922" s="38">
        <f t="shared" si="89"/>
        <v>4</v>
      </c>
      <c r="Q1922" s="12" t="str">
        <f>IF(I1922=0,"Never Recharged",INDEX(RFM_Method!$C$32:$G$36,6-K1922,P1922))</f>
        <v>Loyal Customers</v>
      </c>
      <c r="R1922" s="39">
        <f>SUMIFS(Raw_DataUsage!$D$2:$D$5001,Raw_DataUsage!$B$2:$B$5001,A1922)/1024</f>
        <v>5.0245605468749996</v>
      </c>
      <c r="S1922" s="40">
        <f>SUMIFS(Raw_Calls!$D$2:$D$5001,Raw_Calls!$B$2:$B$5001,A1922)/60</f>
        <v>82.416666666666671</v>
      </c>
      <c r="T1922" s="38" t="str">
        <f>IF(COUNTIFS(Raw_Subscriptions!$B$2:$B$3001,A1922,Raw_Subscriptions!$F$2:$F$3001,"Active")&gt;0,"Yes","No")</f>
        <v>Yes</v>
      </c>
    </row>
    <row r="1923" spans="1:20" x14ac:dyDescent="0.3">
      <c r="A1923" s="13" t="str">
        <f>Raw_Customers!A1920</f>
        <v>C001919</v>
      </c>
      <c r="B1923" s="13" t="str">
        <f>Raw_Customers!B1920</f>
        <v>Pooja Kumar</v>
      </c>
      <c r="C1923" s="13" t="str">
        <f>Raw_Customers!E1920</f>
        <v>Pune</v>
      </c>
      <c r="D1923" s="13" t="str">
        <f>Raw_Customers!F1920</f>
        <v>Telangana</v>
      </c>
      <c r="E1923" s="13" t="str">
        <f>Raw_Customers!H1920</f>
        <v>Active</v>
      </c>
      <c r="F1923" s="35">
        <f>Raw_Customers!G1920</f>
        <v>44760</v>
      </c>
      <c r="G1923" s="36">
        <f>IF(I1923=0,"",INT(_xlfn.MAXIFS(Raw_Recharges!$D$2:$D$3001,Raw_Recharges!$B$2:$B$3001,A1923)))</f>
        <v>46040</v>
      </c>
      <c r="H1923" s="12">
        <f>IF(I1923=0,"",RFM_Method!$C$5-G1923)</f>
        <v>14</v>
      </c>
      <c r="I1923" s="12">
        <f>COUNTIFS(Raw_Recharges!$B$2:$B$3001,A1923)</f>
        <v>3</v>
      </c>
      <c r="J1923" s="37">
        <f>IF(I1923=0,"",SUMIFS(Raw_Recharges!$E$2:$E$3001,Raw_Recharges!$B$2:$B$3001,A1923))</f>
        <v>1831</v>
      </c>
      <c r="K1923" s="38">
        <f>IF(I1923=0,0,IF(H1923&lt;=RFM_Method!$C$22,5,IF(H1923&lt;=RFM_Method!$C$23,4,IF(H1923&lt;=RFM_Method!$C$24,3,IF(H1923&lt;=RFM_Method!$C$25,2,1)))))</f>
        <v>5</v>
      </c>
      <c r="L1923" s="38">
        <f>IF(I1923=0,0,IF(I1923&gt;=RFM_Method!$E$22,5,IF(I1923&gt;=RFM_Method!$E$23,4,IF(I1923&gt;=RFM_Method!$E$24,3,IF(I1923&gt;=RFM_Method!$E$25,2,1)))))</f>
        <v>3</v>
      </c>
      <c r="M1923" s="38">
        <f>IF(I1923=0,0,IF(J1923&gt;=RFM_Method!$D$25,5,IF(J1923&gt;=RFM_Method!$D$24,4,IF(J1923&gt;=RFM_Method!$D$23,3,IF(J1923&gt;=RFM_Method!$D$22,2,1)))))</f>
        <v>4</v>
      </c>
      <c r="N1923" s="38" t="str">
        <f t="shared" si="87"/>
        <v>534</v>
      </c>
      <c r="O1923" s="38">
        <f t="shared" si="88"/>
        <v>12</v>
      </c>
      <c r="P1923" s="38">
        <f t="shared" si="89"/>
        <v>4</v>
      </c>
      <c r="Q1923" s="12" t="str">
        <f>IF(I1923=0,"Never Recharged",INDEX(RFM_Method!$C$32:$G$36,6-K1923,P1923))</f>
        <v>Loyal Customers</v>
      </c>
      <c r="R1923" s="39">
        <f>SUMIFS(Raw_DataUsage!$D$2:$D$5001,Raw_DataUsage!$B$2:$B$5001,A1923)/1024</f>
        <v>0</v>
      </c>
      <c r="S1923" s="40">
        <f>SUMIFS(Raw_Calls!$D$2:$D$5001,Raw_Calls!$B$2:$B$5001,A1923)/60</f>
        <v>36.81666666666667</v>
      </c>
      <c r="T1923" s="38" t="str">
        <f>IF(COUNTIFS(Raw_Subscriptions!$B$2:$B$3001,A1923,Raw_Subscriptions!$F$2:$F$3001,"Active")&gt;0,"Yes","No")</f>
        <v>Yes</v>
      </c>
    </row>
    <row r="1924" spans="1:20" x14ac:dyDescent="0.3">
      <c r="A1924" s="13" t="str">
        <f>Raw_Customers!A1921</f>
        <v>C001920</v>
      </c>
      <c r="B1924" s="13" t="str">
        <f>Raw_Customers!B1921</f>
        <v>Suresh Kumar</v>
      </c>
      <c r="C1924" s="13" t="str">
        <f>Raw_Customers!E1921</f>
        <v>Pune</v>
      </c>
      <c r="D1924" s="13" t="str">
        <f>Raw_Customers!F1921</f>
        <v>Karnataka</v>
      </c>
      <c r="E1924" s="13" t="str">
        <f>Raw_Customers!H1921</f>
        <v>Inactive</v>
      </c>
      <c r="F1924" s="35">
        <f>Raw_Customers!G1921</f>
        <v>45050</v>
      </c>
      <c r="G1924" s="36" t="str">
        <f>IF(I1924=0,"",INT(_xlfn.MAXIFS(Raw_Recharges!$D$2:$D$3001,Raw_Recharges!$B$2:$B$3001,A1924)))</f>
        <v/>
      </c>
      <c r="H1924" s="12" t="str">
        <f>IF(I1924=0,"",RFM_Method!$C$5-G1924)</f>
        <v/>
      </c>
      <c r="I1924" s="12">
        <f>COUNTIFS(Raw_Recharges!$B$2:$B$3001,A1924)</f>
        <v>0</v>
      </c>
      <c r="J1924" s="37" t="str">
        <f>IF(I1924=0,"",SUMIFS(Raw_Recharges!$E$2:$E$3001,Raw_Recharges!$B$2:$B$3001,A1924))</f>
        <v/>
      </c>
      <c r="K1924" s="38">
        <f>IF(I1924=0,0,IF(H1924&lt;=RFM_Method!$C$22,5,IF(H1924&lt;=RFM_Method!$C$23,4,IF(H1924&lt;=RFM_Method!$C$24,3,IF(H1924&lt;=RFM_Method!$C$25,2,1)))))</f>
        <v>0</v>
      </c>
      <c r="L1924" s="38">
        <f>IF(I1924=0,0,IF(I1924&gt;=RFM_Method!$E$22,5,IF(I1924&gt;=RFM_Method!$E$23,4,IF(I1924&gt;=RFM_Method!$E$24,3,IF(I1924&gt;=RFM_Method!$E$25,2,1)))))</f>
        <v>0</v>
      </c>
      <c r="M1924" s="38">
        <f>IF(I1924=0,0,IF(J1924&gt;=RFM_Method!$D$25,5,IF(J1924&gt;=RFM_Method!$D$24,4,IF(J1924&gt;=RFM_Method!$D$23,3,IF(J1924&gt;=RFM_Method!$D$22,2,1)))))</f>
        <v>0</v>
      </c>
      <c r="N1924" s="38" t="str">
        <f t="shared" si="87"/>
        <v>000</v>
      </c>
      <c r="O1924" s="38">
        <f t="shared" si="88"/>
        <v>0</v>
      </c>
      <c r="P1924" s="38">
        <f t="shared" si="89"/>
        <v>0</v>
      </c>
      <c r="Q1924" s="12" t="str">
        <f>IF(I1924=0,"Never Recharged",INDEX(RFM_Method!$C$32:$G$36,6-K1924,P1924))</f>
        <v>Never Recharged</v>
      </c>
      <c r="R1924" s="39">
        <f>SUMIFS(Raw_DataUsage!$D$2:$D$5001,Raw_DataUsage!$B$2:$B$5001,A1924)/1024</f>
        <v>1.4705078125</v>
      </c>
      <c r="S1924" s="40">
        <f>SUMIFS(Raw_Calls!$D$2:$D$5001,Raw_Calls!$B$2:$B$5001,A1924)/60</f>
        <v>80.599999999999994</v>
      </c>
      <c r="T1924" s="38" t="str">
        <f>IF(COUNTIFS(Raw_Subscriptions!$B$2:$B$3001,A1924,Raw_Subscriptions!$F$2:$F$3001,"Active")&gt;0,"Yes","No")</f>
        <v>No</v>
      </c>
    </row>
    <row r="1925" spans="1:20" x14ac:dyDescent="0.3">
      <c r="A1925" s="13" t="str">
        <f>Raw_Customers!A1922</f>
        <v>C001921</v>
      </c>
      <c r="B1925" s="13" t="str">
        <f>Raw_Customers!B1922</f>
        <v>Pooja Sharma</v>
      </c>
      <c r="C1925" s="13" t="str">
        <f>Raw_Customers!E1922</f>
        <v>Delhi</v>
      </c>
      <c r="D1925" s="13" t="str">
        <f>Raw_Customers!F1922</f>
        <v>West Bengal</v>
      </c>
      <c r="E1925" s="13" t="str">
        <f>Raw_Customers!H1922</f>
        <v>Active</v>
      </c>
      <c r="F1925" s="35">
        <f>Raw_Customers!G1922</f>
        <v>44947</v>
      </c>
      <c r="G1925" s="36">
        <f>IF(I1925=0,"",INT(_xlfn.MAXIFS(Raw_Recharges!$D$2:$D$3001,Raw_Recharges!$B$2:$B$3001,A1925)))</f>
        <v>45863</v>
      </c>
      <c r="H1925" s="12">
        <f>IF(I1925=0,"",RFM_Method!$C$5-G1925)</f>
        <v>191</v>
      </c>
      <c r="I1925" s="12">
        <f>COUNTIFS(Raw_Recharges!$B$2:$B$3001,A1925)</f>
        <v>5</v>
      </c>
      <c r="J1925" s="37">
        <f>IF(I1925=0,"",SUMIFS(Raw_Recharges!$E$2:$E$3001,Raw_Recharges!$B$2:$B$3001,A1925))</f>
        <v>4845</v>
      </c>
      <c r="K1925" s="38">
        <f>IF(I1925=0,0,IF(H1925&lt;=RFM_Method!$C$22,5,IF(H1925&lt;=RFM_Method!$C$23,4,IF(H1925&lt;=RFM_Method!$C$24,3,IF(H1925&lt;=RFM_Method!$C$25,2,1)))))</f>
        <v>2</v>
      </c>
      <c r="L1925" s="38">
        <f>IF(I1925=0,0,IF(I1925&gt;=RFM_Method!$E$22,5,IF(I1925&gt;=RFM_Method!$E$23,4,IF(I1925&gt;=RFM_Method!$E$24,3,IF(I1925&gt;=RFM_Method!$E$25,2,1)))))</f>
        <v>5</v>
      </c>
      <c r="M1925" s="38">
        <f>IF(I1925=0,0,IF(J1925&gt;=RFM_Method!$D$25,5,IF(J1925&gt;=RFM_Method!$D$24,4,IF(J1925&gt;=RFM_Method!$D$23,3,IF(J1925&gt;=RFM_Method!$D$22,2,1)))))</f>
        <v>5</v>
      </c>
      <c r="N1925" s="38" t="str">
        <f t="shared" ref="N1925:N1988" si="90">K1925&amp;L1925&amp;M1925</f>
        <v>255</v>
      </c>
      <c r="O1925" s="38">
        <f t="shared" ref="O1925:O1988" si="91">K1925+L1925+M1925</f>
        <v>12</v>
      </c>
      <c r="P1925" s="38">
        <f t="shared" ref="P1925:P1988" si="92">IF(I1925=0,0,ROUND((L1925+M1925)/2,0))</f>
        <v>5</v>
      </c>
      <c r="Q1925" s="12" t="str">
        <f>IF(I1925=0,"Never Recharged",INDEX(RFM_Method!$C$32:$G$36,6-K1925,P1925))</f>
        <v>Can't Lose Them</v>
      </c>
      <c r="R1925" s="39">
        <f>SUMIFS(Raw_DataUsage!$D$2:$D$5001,Raw_DataUsage!$B$2:$B$5001,A1925)/1024</f>
        <v>0.24985351562499999</v>
      </c>
      <c r="S1925" s="40">
        <f>SUMIFS(Raw_Calls!$D$2:$D$5001,Raw_Calls!$B$2:$B$5001,A1925)/60</f>
        <v>49.3</v>
      </c>
      <c r="T1925" s="38" t="str">
        <f>IF(COUNTIFS(Raw_Subscriptions!$B$2:$B$3001,A1925,Raw_Subscriptions!$F$2:$F$3001,"Active")&gt;0,"Yes","No")</f>
        <v>Yes</v>
      </c>
    </row>
    <row r="1926" spans="1:20" x14ac:dyDescent="0.3">
      <c r="A1926" s="13" t="str">
        <f>Raw_Customers!A1923</f>
        <v>C001922</v>
      </c>
      <c r="B1926" s="13" t="str">
        <f>Raw_Customers!B1923</f>
        <v>Pooja Singh</v>
      </c>
      <c r="C1926" s="13" t="str">
        <f>Raw_Customers!E1923</f>
        <v>Bangalore</v>
      </c>
      <c r="D1926" s="13" t="str">
        <f>Raw_Customers!F1923</f>
        <v>Karnataka</v>
      </c>
      <c r="E1926" s="13" t="str">
        <f>Raw_Customers!H1923</f>
        <v>Active</v>
      </c>
      <c r="F1926" s="35">
        <f>Raw_Customers!G1923</f>
        <v>45043</v>
      </c>
      <c r="G1926" s="36">
        <f>IF(I1926=0,"",INT(_xlfn.MAXIFS(Raw_Recharges!$D$2:$D$3001,Raw_Recharges!$B$2:$B$3001,A1926)))</f>
        <v>45950</v>
      </c>
      <c r="H1926" s="12">
        <f>IF(I1926=0,"",RFM_Method!$C$5-G1926)</f>
        <v>104</v>
      </c>
      <c r="I1926" s="12">
        <f>COUNTIFS(Raw_Recharges!$B$2:$B$3001,A1926)</f>
        <v>1</v>
      </c>
      <c r="J1926" s="37">
        <f>IF(I1926=0,"",SUMIFS(Raw_Recharges!$E$2:$E$3001,Raw_Recharges!$B$2:$B$3001,A1926))</f>
        <v>666</v>
      </c>
      <c r="K1926" s="38">
        <f>IF(I1926=0,0,IF(H1926&lt;=RFM_Method!$C$22,5,IF(H1926&lt;=RFM_Method!$C$23,4,IF(H1926&lt;=RFM_Method!$C$24,3,IF(H1926&lt;=RFM_Method!$C$25,2,1)))))</f>
        <v>3</v>
      </c>
      <c r="L1926" s="38">
        <f>IF(I1926=0,0,IF(I1926&gt;=RFM_Method!$E$22,5,IF(I1926&gt;=RFM_Method!$E$23,4,IF(I1926&gt;=RFM_Method!$E$24,3,IF(I1926&gt;=RFM_Method!$E$25,2,1)))))</f>
        <v>1</v>
      </c>
      <c r="M1926" s="38">
        <f>IF(I1926=0,0,IF(J1926&gt;=RFM_Method!$D$25,5,IF(J1926&gt;=RFM_Method!$D$24,4,IF(J1926&gt;=RFM_Method!$D$23,3,IF(J1926&gt;=RFM_Method!$D$22,2,1)))))</f>
        <v>3</v>
      </c>
      <c r="N1926" s="38" t="str">
        <f t="shared" si="90"/>
        <v>313</v>
      </c>
      <c r="O1926" s="38">
        <f t="shared" si="91"/>
        <v>7</v>
      </c>
      <c r="P1926" s="38">
        <f t="shared" si="92"/>
        <v>2</v>
      </c>
      <c r="Q1926" s="12" t="str">
        <f>IF(I1926=0,"Never Recharged",INDEX(RFM_Method!$C$32:$G$36,6-K1926,P1926))</f>
        <v>Need Attention</v>
      </c>
      <c r="R1926" s="39">
        <f>SUMIFS(Raw_DataUsage!$D$2:$D$5001,Raw_DataUsage!$B$2:$B$5001,A1926)/1024</f>
        <v>1.9540234375000001</v>
      </c>
      <c r="S1926" s="40">
        <f>SUMIFS(Raw_Calls!$D$2:$D$5001,Raw_Calls!$B$2:$B$5001,A1926)/60</f>
        <v>142.98333333333332</v>
      </c>
      <c r="T1926" s="38" t="str">
        <f>IF(COUNTIFS(Raw_Subscriptions!$B$2:$B$3001,A1926,Raw_Subscriptions!$F$2:$F$3001,"Active")&gt;0,"Yes","No")</f>
        <v>No</v>
      </c>
    </row>
    <row r="1927" spans="1:20" x14ac:dyDescent="0.3">
      <c r="A1927" s="13" t="str">
        <f>Raw_Customers!A1924</f>
        <v>C001923</v>
      </c>
      <c r="B1927" s="13" t="str">
        <f>Raw_Customers!B1924</f>
        <v>Rahul Sharma</v>
      </c>
      <c r="C1927" s="13" t="str">
        <f>Raw_Customers!E1924</f>
        <v>Chennai</v>
      </c>
      <c r="D1927" s="13" t="str">
        <f>Raw_Customers!F1924</f>
        <v>Delhi NCR</v>
      </c>
      <c r="E1927" s="13" t="str">
        <f>Raw_Customers!H1924</f>
        <v>Active</v>
      </c>
      <c r="F1927" s="35">
        <f>Raw_Customers!G1924</f>
        <v>44950</v>
      </c>
      <c r="G1927" s="36" t="str">
        <f>IF(I1927=0,"",INT(_xlfn.MAXIFS(Raw_Recharges!$D$2:$D$3001,Raw_Recharges!$B$2:$B$3001,A1927)))</f>
        <v/>
      </c>
      <c r="H1927" s="12" t="str">
        <f>IF(I1927=0,"",RFM_Method!$C$5-G1927)</f>
        <v/>
      </c>
      <c r="I1927" s="12">
        <f>COUNTIFS(Raw_Recharges!$B$2:$B$3001,A1927)</f>
        <v>0</v>
      </c>
      <c r="J1927" s="37" t="str">
        <f>IF(I1927=0,"",SUMIFS(Raw_Recharges!$E$2:$E$3001,Raw_Recharges!$B$2:$B$3001,A1927))</f>
        <v/>
      </c>
      <c r="K1927" s="38">
        <f>IF(I1927=0,0,IF(H1927&lt;=RFM_Method!$C$22,5,IF(H1927&lt;=RFM_Method!$C$23,4,IF(H1927&lt;=RFM_Method!$C$24,3,IF(H1927&lt;=RFM_Method!$C$25,2,1)))))</f>
        <v>0</v>
      </c>
      <c r="L1927" s="38">
        <f>IF(I1927=0,0,IF(I1927&gt;=RFM_Method!$E$22,5,IF(I1927&gt;=RFM_Method!$E$23,4,IF(I1927&gt;=RFM_Method!$E$24,3,IF(I1927&gt;=RFM_Method!$E$25,2,1)))))</f>
        <v>0</v>
      </c>
      <c r="M1927" s="38">
        <f>IF(I1927=0,0,IF(J1927&gt;=RFM_Method!$D$25,5,IF(J1927&gt;=RFM_Method!$D$24,4,IF(J1927&gt;=RFM_Method!$D$23,3,IF(J1927&gt;=RFM_Method!$D$22,2,1)))))</f>
        <v>0</v>
      </c>
      <c r="N1927" s="38" t="str">
        <f t="shared" si="90"/>
        <v>000</v>
      </c>
      <c r="O1927" s="38">
        <f t="shared" si="91"/>
        <v>0</v>
      </c>
      <c r="P1927" s="38">
        <f t="shared" si="92"/>
        <v>0</v>
      </c>
      <c r="Q1927" s="12" t="str">
        <f>IF(I1927=0,"Never Recharged",INDEX(RFM_Method!$C$32:$G$36,6-K1927,P1927))</f>
        <v>Never Recharged</v>
      </c>
      <c r="R1927" s="39">
        <f>SUMIFS(Raw_DataUsage!$D$2:$D$5001,Raw_DataUsage!$B$2:$B$5001,A1927)/1024</f>
        <v>1.5838085937499999</v>
      </c>
      <c r="S1927" s="40">
        <f>SUMIFS(Raw_Calls!$D$2:$D$5001,Raw_Calls!$B$2:$B$5001,A1927)/60</f>
        <v>107.71666666666667</v>
      </c>
      <c r="T1927" s="38" t="str">
        <f>IF(COUNTIFS(Raw_Subscriptions!$B$2:$B$3001,A1927,Raw_Subscriptions!$F$2:$F$3001,"Active")&gt;0,"Yes","No")</f>
        <v>No</v>
      </c>
    </row>
    <row r="1928" spans="1:20" x14ac:dyDescent="0.3">
      <c r="A1928" s="13" t="str">
        <f>Raw_Customers!A1925</f>
        <v>C001924</v>
      </c>
      <c r="B1928" s="13" t="str">
        <f>Raw_Customers!B1925</f>
        <v>Rahul Khan</v>
      </c>
      <c r="C1928" s="13" t="str">
        <f>Raw_Customers!E1925</f>
        <v>Hyderabad</v>
      </c>
      <c r="D1928" s="13" t="str">
        <f>Raw_Customers!F1925</f>
        <v>Gujarat</v>
      </c>
      <c r="E1928" s="13" t="str">
        <f>Raw_Customers!H1925</f>
        <v>Active</v>
      </c>
      <c r="F1928" s="35">
        <f>Raw_Customers!G1925</f>
        <v>44608</v>
      </c>
      <c r="G1928" s="36">
        <f>IF(I1928=0,"",INT(_xlfn.MAXIFS(Raw_Recharges!$D$2:$D$3001,Raw_Recharges!$B$2:$B$3001,A1928)))</f>
        <v>45931</v>
      </c>
      <c r="H1928" s="12">
        <f>IF(I1928=0,"",RFM_Method!$C$5-G1928)</f>
        <v>123</v>
      </c>
      <c r="I1928" s="12">
        <f>COUNTIFS(Raw_Recharges!$B$2:$B$3001,A1928)</f>
        <v>3</v>
      </c>
      <c r="J1928" s="37">
        <f>IF(I1928=0,"",SUMIFS(Raw_Recharges!$E$2:$E$3001,Raw_Recharges!$B$2:$B$3001,A1928))</f>
        <v>3447</v>
      </c>
      <c r="K1928" s="38">
        <f>IF(I1928=0,0,IF(H1928&lt;=RFM_Method!$C$22,5,IF(H1928&lt;=RFM_Method!$C$23,4,IF(H1928&lt;=RFM_Method!$C$24,3,IF(H1928&lt;=RFM_Method!$C$25,2,1)))))</f>
        <v>3</v>
      </c>
      <c r="L1928" s="38">
        <f>IF(I1928=0,0,IF(I1928&gt;=RFM_Method!$E$22,5,IF(I1928&gt;=RFM_Method!$E$23,4,IF(I1928&gt;=RFM_Method!$E$24,3,IF(I1928&gt;=RFM_Method!$E$25,2,1)))))</f>
        <v>3</v>
      </c>
      <c r="M1928" s="38">
        <f>IF(I1928=0,0,IF(J1928&gt;=RFM_Method!$D$25,5,IF(J1928&gt;=RFM_Method!$D$24,4,IF(J1928&gt;=RFM_Method!$D$23,3,IF(J1928&gt;=RFM_Method!$D$22,2,1)))))</f>
        <v>5</v>
      </c>
      <c r="N1928" s="38" t="str">
        <f t="shared" si="90"/>
        <v>335</v>
      </c>
      <c r="O1928" s="38">
        <f t="shared" si="91"/>
        <v>11</v>
      </c>
      <c r="P1928" s="38">
        <f t="shared" si="92"/>
        <v>4</v>
      </c>
      <c r="Q1928" s="12" t="str">
        <f>IF(I1928=0,"Never Recharged",INDEX(RFM_Method!$C$32:$G$36,6-K1928,P1928))</f>
        <v>Loyal Customers</v>
      </c>
      <c r="R1928" s="39">
        <f>SUMIFS(Raw_DataUsage!$D$2:$D$5001,Raw_DataUsage!$B$2:$B$5001,A1928)/1024</f>
        <v>1.146962890625</v>
      </c>
      <c r="S1928" s="40">
        <f>SUMIFS(Raw_Calls!$D$2:$D$5001,Raw_Calls!$B$2:$B$5001,A1928)/60</f>
        <v>49.783333333333331</v>
      </c>
      <c r="T1928" s="38" t="str">
        <f>IF(COUNTIFS(Raw_Subscriptions!$B$2:$B$3001,A1928,Raw_Subscriptions!$F$2:$F$3001,"Active")&gt;0,"Yes","No")</f>
        <v>No</v>
      </c>
    </row>
    <row r="1929" spans="1:20" x14ac:dyDescent="0.3">
      <c r="A1929" s="13" t="str">
        <f>Raw_Customers!A1926</f>
        <v>C001925</v>
      </c>
      <c r="B1929" s="13" t="str">
        <f>Raw_Customers!B1926</f>
        <v>Raj Patel</v>
      </c>
      <c r="C1929" s="13" t="str">
        <f>Raw_Customers!E1926</f>
        <v>Pune</v>
      </c>
      <c r="D1929" s="13" t="str">
        <f>Raw_Customers!F1926</f>
        <v>Maharashtra</v>
      </c>
      <c r="E1929" s="13" t="str">
        <f>Raw_Customers!H1926</f>
        <v>Active</v>
      </c>
      <c r="F1929" s="35">
        <f>Raw_Customers!G1926</f>
        <v>44491</v>
      </c>
      <c r="G1929" s="36">
        <f>IF(I1929=0,"",INT(_xlfn.MAXIFS(Raw_Recharges!$D$2:$D$3001,Raw_Recharges!$B$2:$B$3001,A1929)))</f>
        <v>46044</v>
      </c>
      <c r="H1929" s="12">
        <f>IF(I1929=0,"",RFM_Method!$C$5-G1929)</f>
        <v>10</v>
      </c>
      <c r="I1929" s="12">
        <f>COUNTIFS(Raw_Recharges!$B$2:$B$3001,A1929)</f>
        <v>4</v>
      </c>
      <c r="J1929" s="37">
        <f>IF(I1929=0,"",SUMIFS(Raw_Recharges!$E$2:$E$3001,Raw_Recharges!$B$2:$B$3001,A1929))</f>
        <v>1196</v>
      </c>
      <c r="K1929" s="38">
        <f>IF(I1929=0,0,IF(H1929&lt;=RFM_Method!$C$22,5,IF(H1929&lt;=RFM_Method!$C$23,4,IF(H1929&lt;=RFM_Method!$C$24,3,IF(H1929&lt;=RFM_Method!$C$25,2,1)))))</f>
        <v>5</v>
      </c>
      <c r="L1929" s="38">
        <f>IF(I1929=0,0,IF(I1929&gt;=RFM_Method!$E$22,5,IF(I1929&gt;=RFM_Method!$E$23,4,IF(I1929&gt;=RFM_Method!$E$24,3,IF(I1929&gt;=RFM_Method!$E$25,2,1)))))</f>
        <v>4</v>
      </c>
      <c r="M1929" s="38">
        <f>IF(I1929=0,0,IF(J1929&gt;=RFM_Method!$D$25,5,IF(J1929&gt;=RFM_Method!$D$24,4,IF(J1929&gt;=RFM_Method!$D$23,3,IF(J1929&gt;=RFM_Method!$D$22,2,1)))))</f>
        <v>4</v>
      </c>
      <c r="N1929" s="38" t="str">
        <f t="shared" si="90"/>
        <v>544</v>
      </c>
      <c r="O1929" s="38">
        <f t="shared" si="91"/>
        <v>13</v>
      </c>
      <c r="P1929" s="38">
        <f t="shared" si="92"/>
        <v>4</v>
      </c>
      <c r="Q1929" s="12" t="str">
        <f>IF(I1929=0,"Never Recharged",INDEX(RFM_Method!$C$32:$G$36,6-K1929,P1929))</f>
        <v>Loyal Customers</v>
      </c>
      <c r="R1929" s="39">
        <f>SUMIFS(Raw_DataUsage!$D$2:$D$5001,Raw_DataUsage!$B$2:$B$5001,A1929)/1024</f>
        <v>0</v>
      </c>
      <c r="S1929" s="40">
        <f>SUMIFS(Raw_Calls!$D$2:$D$5001,Raw_Calls!$B$2:$B$5001,A1929)/60</f>
        <v>122.38333333333334</v>
      </c>
      <c r="T1929" s="38" t="str">
        <f>IF(COUNTIFS(Raw_Subscriptions!$B$2:$B$3001,A1929,Raw_Subscriptions!$F$2:$F$3001,"Active")&gt;0,"Yes","No")</f>
        <v>Yes</v>
      </c>
    </row>
    <row r="1930" spans="1:20" x14ac:dyDescent="0.3">
      <c r="A1930" s="13" t="str">
        <f>Raw_Customers!A1927</f>
        <v>C001926</v>
      </c>
      <c r="B1930" s="13" t="str">
        <f>Raw_Customers!B1927</f>
        <v>Vikram Reddy</v>
      </c>
      <c r="C1930" s="13" t="str">
        <f>Raw_Customers!E1927</f>
        <v>Delhi</v>
      </c>
      <c r="D1930" s="13" t="str">
        <f>Raw_Customers!F1927</f>
        <v>UP West</v>
      </c>
      <c r="E1930" s="13" t="str">
        <f>Raw_Customers!H1927</f>
        <v>Active</v>
      </c>
      <c r="F1930" s="35">
        <f>Raw_Customers!G1927</f>
        <v>45542</v>
      </c>
      <c r="G1930" s="36">
        <f>IF(I1930=0,"",INT(_xlfn.MAXIFS(Raw_Recharges!$D$2:$D$3001,Raw_Recharges!$B$2:$B$3001,A1930)))</f>
        <v>46013</v>
      </c>
      <c r="H1930" s="12">
        <f>IF(I1930=0,"",RFM_Method!$C$5-G1930)</f>
        <v>41</v>
      </c>
      <c r="I1930" s="12">
        <f>COUNTIFS(Raw_Recharges!$B$2:$B$3001,A1930)</f>
        <v>3</v>
      </c>
      <c r="J1930" s="37">
        <f>IF(I1930=0,"",SUMIFS(Raw_Recharges!$E$2:$E$3001,Raw_Recharges!$B$2:$B$3001,A1930))</f>
        <v>897</v>
      </c>
      <c r="K1930" s="38">
        <f>IF(I1930=0,0,IF(H1930&lt;=RFM_Method!$C$22,5,IF(H1930&lt;=RFM_Method!$C$23,4,IF(H1930&lt;=RFM_Method!$C$24,3,IF(H1930&lt;=RFM_Method!$C$25,2,1)))))</f>
        <v>4</v>
      </c>
      <c r="L1930" s="38">
        <f>IF(I1930=0,0,IF(I1930&gt;=RFM_Method!$E$22,5,IF(I1930&gt;=RFM_Method!$E$23,4,IF(I1930&gt;=RFM_Method!$E$24,3,IF(I1930&gt;=RFM_Method!$E$25,2,1)))))</f>
        <v>3</v>
      </c>
      <c r="M1930" s="38">
        <f>IF(I1930=0,0,IF(J1930&gt;=RFM_Method!$D$25,5,IF(J1930&gt;=RFM_Method!$D$24,4,IF(J1930&gt;=RFM_Method!$D$23,3,IF(J1930&gt;=RFM_Method!$D$22,2,1)))))</f>
        <v>3</v>
      </c>
      <c r="N1930" s="38" t="str">
        <f t="shared" si="90"/>
        <v>433</v>
      </c>
      <c r="O1930" s="38">
        <f t="shared" si="91"/>
        <v>10</v>
      </c>
      <c r="P1930" s="38">
        <f t="shared" si="92"/>
        <v>3</v>
      </c>
      <c r="Q1930" s="12" t="str">
        <f>IF(I1930=0,"Never Recharged",INDEX(RFM_Method!$C$32:$G$36,6-K1930,P1930))</f>
        <v>Potential Loyalist</v>
      </c>
      <c r="R1930" s="39">
        <f>SUMIFS(Raw_DataUsage!$D$2:$D$5001,Raw_DataUsage!$B$2:$B$5001,A1930)/1024</f>
        <v>2.6249511718749998</v>
      </c>
      <c r="S1930" s="40">
        <f>SUMIFS(Raw_Calls!$D$2:$D$5001,Raw_Calls!$B$2:$B$5001,A1930)/60</f>
        <v>128.11666666666667</v>
      </c>
      <c r="T1930" s="38" t="str">
        <f>IF(COUNTIFS(Raw_Subscriptions!$B$2:$B$3001,A1930,Raw_Subscriptions!$F$2:$F$3001,"Active")&gt;0,"Yes","No")</f>
        <v>No</v>
      </c>
    </row>
    <row r="1931" spans="1:20" x14ac:dyDescent="0.3">
      <c r="A1931" s="13" t="str">
        <f>Raw_Customers!A1928</f>
        <v>C001927</v>
      </c>
      <c r="B1931" s="13" t="str">
        <f>Raw_Customers!B1928</f>
        <v>Raj Khan</v>
      </c>
      <c r="C1931" s="13" t="str">
        <f>Raw_Customers!E1928</f>
        <v>Hyderabad</v>
      </c>
      <c r="D1931" s="13" t="str">
        <f>Raw_Customers!F1928</f>
        <v>Gujarat</v>
      </c>
      <c r="E1931" s="13" t="str">
        <f>Raw_Customers!H1928</f>
        <v>Active</v>
      </c>
      <c r="F1931" s="35">
        <f>Raw_Customers!G1928</f>
        <v>44540</v>
      </c>
      <c r="G1931" s="36">
        <f>IF(I1931=0,"",INT(_xlfn.MAXIFS(Raw_Recharges!$D$2:$D$3001,Raw_Recharges!$B$2:$B$3001,A1931)))</f>
        <v>45842</v>
      </c>
      <c r="H1931" s="12">
        <f>IF(I1931=0,"",RFM_Method!$C$5-G1931)</f>
        <v>212</v>
      </c>
      <c r="I1931" s="12">
        <f>COUNTIFS(Raw_Recharges!$B$2:$B$3001,A1931)</f>
        <v>1</v>
      </c>
      <c r="J1931" s="37">
        <f>IF(I1931=0,"",SUMIFS(Raw_Recharges!$E$2:$E$3001,Raw_Recharges!$B$2:$B$3001,A1931))</f>
        <v>148</v>
      </c>
      <c r="K1931" s="38">
        <f>IF(I1931=0,0,IF(H1931&lt;=RFM_Method!$C$22,5,IF(H1931&lt;=RFM_Method!$C$23,4,IF(H1931&lt;=RFM_Method!$C$24,3,IF(H1931&lt;=RFM_Method!$C$25,2,1)))))</f>
        <v>2</v>
      </c>
      <c r="L1931" s="38">
        <f>IF(I1931=0,0,IF(I1931&gt;=RFM_Method!$E$22,5,IF(I1931&gt;=RFM_Method!$E$23,4,IF(I1931&gt;=RFM_Method!$E$24,3,IF(I1931&gt;=RFM_Method!$E$25,2,1)))))</f>
        <v>1</v>
      </c>
      <c r="M1931" s="38">
        <f>IF(I1931=0,0,IF(J1931&gt;=RFM_Method!$D$25,5,IF(J1931&gt;=RFM_Method!$D$24,4,IF(J1931&gt;=RFM_Method!$D$23,3,IF(J1931&gt;=RFM_Method!$D$22,2,1)))))</f>
        <v>1</v>
      </c>
      <c r="N1931" s="38" t="str">
        <f t="shared" si="90"/>
        <v>211</v>
      </c>
      <c r="O1931" s="38">
        <f t="shared" si="91"/>
        <v>4</v>
      </c>
      <c r="P1931" s="38">
        <f t="shared" si="92"/>
        <v>1</v>
      </c>
      <c r="Q1931" s="12" t="str">
        <f>IF(I1931=0,"Never Recharged",INDEX(RFM_Method!$C$32:$G$36,6-K1931,P1931))</f>
        <v>Hibernating</v>
      </c>
      <c r="R1931" s="39">
        <f>SUMIFS(Raw_DataUsage!$D$2:$D$5001,Raw_DataUsage!$B$2:$B$5001,A1931)/1024</f>
        <v>2.1742089843749999</v>
      </c>
      <c r="S1931" s="40">
        <f>SUMIFS(Raw_Calls!$D$2:$D$5001,Raw_Calls!$B$2:$B$5001,A1931)/60</f>
        <v>143.98333333333332</v>
      </c>
      <c r="T1931" s="38" t="str">
        <f>IF(COUNTIFS(Raw_Subscriptions!$B$2:$B$3001,A1931,Raw_Subscriptions!$F$2:$F$3001,"Active")&gt;0,"Yes","No")</f>
        <v>No</v>
      </c>
    </row>
    <row r="1932" spans="1:20" x14ac:dyDescent="0.3">
      <c r="A1932" s="13" t="str">
        <f>Raw_Customers!A1929</f>
        <v>C001928</v>
      </c>
      <c r="B1932" s="13" t="str">
        <f>Raw_Customers!B1929</f>
        <v>Priya Singh</v>
      </c>
      <c r="C1932" s="13" t="str">
        <f>Raw_Customers!E1929</f>
        <v>Hyderabad</v>
      </c>
      <c r="D1932" s="13" t="str">
        <f>Raw_Customers!F1929</f>
        <v>Telangana</v>
      </c>
      <c r="E1932" s="13" t="str">
        <f>Raw_Customers!H1929</f>
        <v>Inactive</v>
      </c>
      <c r="F1932" s="35">
        <f>Raw_Customers!G1929</f>
        <v>46034</v>
      </c>
      <c r="G1932" s="36">
        <f>IF(I1932=0,"",INT(_xlfn.MAXIFS(Raw_Recharges!$D$2:$D$3001,Raw_Recharges!$B$2:$B$3001,A1932)))</f>
        <v>45688</v>
      </c>
      <c r="H1932" s="12">
        <f>IF(I1932=0,"",RFM_Method!$C$5-G1932)</f>
        <v>366</v>
      </c>
      <c r="I1932" s="12">
        <f>COUNTIFS(Raw_Recharges!$B$2:$B$3001,A1932)</f>
        <v>1</v>
      </c>
      <c r="J1932" s="37">
        <f>IF(I1932=0,"",SUMIFS(Raw_Recharges!$E$2:$E$3001,Raw_Recharges!$B$2:$B$3001,A1932))</f>
        <v>299</v>
      </c>
      <c r="K1932" s="38">
        <f>IF(I1932=0,0,IF(H1932&lt;=RFM_Method!$C$22,5,IF(H1932&lt;=RFM_Method!$C$23,4,IF(H1932&lt;=RFM_Method!$C$24,3,IF(H1932&lt;=RFM_Method!$C$25,2,1)))))</f>
        <v>1</v>
      </c>
      <c r="L1932" s="38">
        <f>IF(I1932=0,0,IF(I1932&gt;=RFM_Method!$E$22,5,IF(I1932&gt;=RFM_Method!$E$23,4,IF(I1932&gt;=RFM_Method!$E$24,3,IF(I1932&gt;=RFM_Method!$E$25,2,1)))))</f>
        <v>1</v>
      </c>
      <c r="M1932" s="38">
        <f>IF(I1932=0,0,IF(J1932&gt;=RFM_Method!$D$25,5,IF(J1932&gt;=RFM_Method!$D$24,4,IF(J1932&gt;=RFM_Method!$D$23,3,IF(J1932&gt;=RFM_Method!$D$22,2,1)))))</f>
        <v>1</v>
      </c>
      <c r="N1932" s="38" t="str">
        <f t="shared" si="90"/>
        <v>111</v>
      </c>
      <c r="O1932" s="38">
        <f t="shared" si="91"/>
        <v>3</v>
      </c>
      <c r="P1932" s="38">
        <f t="shared" si="92"/>
        <v>1</v>
      </c>
      <c r="Q1932" s="12" t="str">
        <f>IF(I1932=0,"Never Recharged",INDEX(RFM_Method!$C$32:$G$36,6-K1932,P1932))</f>
        <v>Lost</v>
      </c>
      <c r="R1932" s="39">
        <f>SUMIFS(Raw_DataUsage!$D$2:$D$5001,Raw_DataUsage!$B$2:$B$5001,A1932)/1024</f>
        <v>1.859619140625</v>
      </c>
      <c r="S1932" s="40">
        <f>SUMIFS(Raw_Calls!$D$2:$D$5001,Raw_Calls!$B$2:$B$5001,A1932)/60</f>
        <v>66.650000000000006</v>
      </c>
      <c r="T1932" s="38" t="str">
        <f>IF(COUNTIFS(Raw_Subscriptions!$B$2:$B$3001,A1932,Raw_Subscriptions!$F$2:$F$3001,"Active")&gt;0,"Yes","No")</f>
        <v>No</v>
      </c>
    </row>
    <row r="1933" spans="1:20" x14ac:dyDescent="0.3">
      <c r="A1933" s="13" t="str">
        <f>Raw_Customers!A1930</f>
        <v>C001929</v>
      </c>
      <c r="B1933" s="13" t="str">
        <f>Raw_Customers!B1930</f>
        <v>Simran Yadav</v>
      </c>
      <c r="C1933" s="13" t="str">
        <f>Raw_Customers!E1930</f>
        <v>Hyderabad</v>
      </c>
      <c r="D1933" s="13" t="str">
        <f>Raw_Customers!F1930</f>
        <v>UP East</v>
      </c>
      <c r="E1933" s="13" t="str">
        <f>Raw_Customers!H1930</f>
        <v>Inactive</v>
      </c>
      <c r="F1933" s="35">
        <f>Raw_Customers!G1930</f>
        <v>45581</v>
      </c>
      <c r="G1933" s="36">
        <f>IF(I1933=0,"",INT(_xlfn.MAXIFS(Raw_Recharges!$D$2:$D$3001,Raw_Recharges!$B$2:$B$3001,A1933)))</f>
        <v>45950</v>
      </c>
      <c r="H1933" s="12">
        <f>IF(I1933=0,"",RFM_Method!$C$5-G1933)</f>
        <v>104</v>
      </c>
      <c r="I1933" s="12">
        <f>COUNTIFS(Raw_Recharges!$B$2:$B$3001,A1933)</f>
        <v>1</v>
      </c>
      <c r="J1933" s="37">
        <f>IF(I1933=0,"",SUMIFS(Raw_Recharges!$E$2:$E$3001,Raw_Recharges!$B$2:$B$3001,A1933))</f>
        <v>299</v>
      </c>
      <c r="K1933" s="38">
        <f>IF(I1933=0,0,IF(H1933&lt;=RFM_Method!$C$22,5,IF(H1933&lt;=RFM_Method!$C$23,4,IF(H1933&lt;=RFM_Method!$C$24,3,IF(H1933&lt;=RFM_Method!$C$25,2,1)))))</f>
        <v>3</v>
      </c>
      <c r="L1933" s="38">
        <f>IF(I1933=0,0,IF(I1933&gt;=RFM_Method!$E$22,5,IF(I1933&gt;=RFM_Method!$E$23,4,IF(I1933&gt;=RFM_Method!$E$24,3,IF(I1933&gt;=RFM_Method!$E$25,2,1)))))</f>
        <v>1</v>
      </c>
      <c r="M1933" s="38">
        <f>IF(I1933=0,0,IF(J1933&gt;=RFM_Method!$D$25,5,IF(J1933&gt;=RFM_Method!$D$24,4,IF(J1933&gt;=RFM_Method!$D$23,3,IF(J1933&gt;=RFM_Method!$D$22,2,1)))))</f>
        <v>1</v>
      </c>
      <c r="N1933" s="38" t="str">
        <f t="shared" si="90"/>
        <v>311</v>
      </c>
      <c r="O1933" s="38">
        <f t="shared" si="91"/>
        <v>5</v>
      </c>
      <c r="P1933" s="38">
        <f t="shared" si="92"/>
        <v>1</v>
      </c>
      <c r="Q1933" s="12" t="str">
        <f>IF(I1933=0,"Never Recharged",INDEX(RFM_Method!$C$32:$G$36,6-K1933,P1933))</f>
        <v>About to Sleep</v>
      </c>
      <c r="R1933" s="39">
        <f>SUMIFS(Raw_DataUsage!$D$2:$D$5001,Raw_DataUsage!$B$2:$B$5001,A1933)/1024</f>
        <v>10.527685546875</v>
      </c>
      <c r="S1933" s="40">
        <f>SUMIFS(Raw_Calls!$D$2:$D$5001,Raw_Calls!$B$2:$B$5001,A1933)/60</f>
        <v>53.75</v>
      </c>
      <c r="T1933" s="38" t="str">
        <f>IF(COUNTIFS(Raw_Subscriptions!$B$2:$B$3001,A1933,Raw_Subscriptions!$F$2:$F$3001,"Active")&gt;0,"Yes","No")</f>
        <v>No</v>
      </c>
    </row>
    <row r="1934" spans="1:20" x14ac:dyDescent="0.3">
      <c r="A1934" s="13" t="str">
        <f>Raw_Customers!A1931</f>
        <v>C001930</v>
      </c>
      <c r="B1934" s="13" t="str">
        <f>Raw_Customers!B1931</f>
        <v>Anita Khan</v>
      </c>
      <c r="C1934" s="13" t="str">
        <f>Raw_Customers!E1931</f>
        <v>Hyderabad</v>
      </c>
      <c r="D1934" s="13" t="str">
        <f>Raw_Customers!F1931</f>
        <v>Andhra Pradesh</v>
      </c>
      <c r="E1934" s="13" t="str">
        <f>Raw_Customers!H1931</f>
        <v>Active</v>
      </c>
      <c r="F1934" s="35">
        <f>Raw_Customers!G1931</f>
        <v>44207</v>
      </c>
      <c r="G1934" s="36">
        <f>IF(I1934=0,"",INT(_xlfn.MAXIFS(Raw_Recharges!$D$2:$D$3001,Raw_Recharges!$B$2:$B$3001,A1934)))</f>
        <v>45810</v>
      </c>
      <c r="H1934" s="12">
        <f>IF(I1934=0,"",RFM_Method!$C$5-G1934)</f>
        <v>244</v>
      </c>
      <c r="I1934" s="12">
        <f>COUNTIFS(Raw_Recharges!$B$2:$B$3001,A1934)</f>
        <v>1</v>
      </c>
      <c r="J1934" s="37">
        <f>IF(I1934=0,"",SUMIFS(Raw_Recharges!$E$2:$E$3001,Raw_Recharges!$B$2:$B$3001,A1934))</f>
        <v>299</v>
      </c>
      <c r="K1934" s="38">
        <f>IF(I1934=0,0,IF(H1934&lt;=RFM_Method!$C$22,5,IF(H1934&lt;=RFM_Method!$C$23,4,IF(H1934&lt;=RFM_Method!$C$24,3,IF(H1934&lt;=RFM_Method!$C$25,2,1)))))</f>
        <v>1</v>
      </c>
      <c r="L1934" s="38">
        <f>IF(I1934=0,0,IF(I1934&gt;=RFM_Method!$E$22,5,IF(I1934&gt;=RFM_Method!$E$23,4,IF(I1934&gt;=RFM_Method!$E$24,3,IF(I1934&gt;=RFM_Method!$E$25,2,1)))))</f>
        <v>1</v>
      </c>
      <c r="M1934" s="38">
        <f>IF(I1934=0,0,IF(J1934&gt;=RFM_Method!$D$25,5,IF(J1934&gt;=RFM_Method!$D$24,4,IF(J1934&gt;=RFM_Method!$D$23,3,IF(J1934&gt;=RFM_Method!$D$22,2,1)))))</f>
        <v>1</v>
      </c>
      <c r="N1934" s="38" t="str">
        <f t="shared" si="90"/>
        <v>111</v>
      </c>
      <c r="O1934" s="38">
        <f t="shared" si="91"/>
        <v>3</v>
      </c>
      <c r="P1934" s="38">
        <f t="shared" si="92"/>
        <v>1</v>
      </c>
      <c r="Q1934" s="12" t="str">
        <f>IF(I1934=0,"Never Recharged",INDEX(RFM_Method!$C$32:$G$36,6-K1934,P1934))</f>
        <v>Lost</v>
      </c>
      <c r="R1934" s="39">
        <f>SUMIFS(Raw_DataUsage!$D$2:$D$5001,Raw_DataUsage!$B$2:$B$5001,A1934)/1024</f>
        <v>7.4852734375000001</v>
      </c>
      <c r="S1934" s="40">
        <f>SUMIFS(Raw_Calls!$D$2:$D$5001,Raw_Calls!$B$2:$B$5001,A1934)/60</f>
        <v>32.93333333333333</v>
      </c>
      <c r="T1934" s="38" t="str">
        <f>IF(COUNTIFS(Raw_Subscriptions!$B$2:$B$3001,A1934,Raw_Subscriptions!$F$2:$F$3001,"Active")&gt;0,"Yes","No")</f>
        <v>No</v>
      </c>
    </row>
    <row r="1935" spans="1:20" x14ac:dyDescent="0.3">
      <c r="A1935" s="13" t="str">
        <f>Raw_Customers!A1932</f>
        <v>C001931</v>
      </c>
      <c r="B1935" s="13" t="str">
        <f>Raw_Customers!B1932</f>
        <v>Vikram Yadav</v>
      </c>
      <c r="C1935" s="13" t="str">
        <f>Raw_Customers!E1932</f>
        <v>Chennai</v>
      </c>
      <c r="D1935" s="13" t="str">
        <f>Raw_Customers!F1932</f>
        <v>UP West</v>
      </c>
      <c r="E1935" s="13" t="str">
        <f>Raw_Customers!H1932</f>
        <v>Active</v>
      </c>
      <c r="F1935" s="35">
        <f>Raw_Customers!G1932</f>
        <v>45571</v>
      </c>
      <c r="G1935" s="36">
        <f>IF(I1935=0,"",INT(_xlfn.MAXIFS(Raw_Recharges!$D$2:$D$3001,Raw_Recharges!$B$2:$B$3001,A1935)))</f>
        <v>45853</v>
      </c>
      <c r="H1935" s="12">
        <f>IF(I1935=0,"",RFM_Method!$C$5-G1935)</f>
        <v>201</v>
      </c>
      <c r="I1935" s="12">
        <f>COUNTIFS(Raw_Recharges!$B$2:$B$3001,A1935)</f>
        <v>2</v>
      </c>
      <c r="J1935" s="37">
        <f>IF(I1935=0,"",SUMIFS(Raw_Recharges!$E$2:$E$3001,Raw_Recharges!$B$2:$B$3001,A1935))</f>
        <v>447</v>
      </c>
      <c r="K1935" s="38">
        <f>IF(I1935=0,0,IF(H1935&lt;=RFM_Method!$C$22,5,IF(H1935&lt;=RFM_Method!$C$23,4,IF(H1935&lt;=RFM_Method!$C$24,3,IF(H1935&lt;=RFM_Method!$C$25,2,1)))))</f>
        <v>2</v>
      </c>
      <c r="L1935" s="38">
        <f>IF(I1935=0,0,IF(I1935&gt;=RFM_Method!$E$22,5,IF(I1935&gt;=RFM_Method!$E$23,4,IF(I1935&gt;=RFM_Method!$E$24,3,IF(I1935&gt;=RFM_Method!$E$25,2,1)))))</f>
        <v>2</v>
      </c>
      <c r="M1935" s="38">
        <f>IF(I1935=0,0,IF(J1935&gt;=RFM_Method!$D$25,5,IF(J1935&gt;=RFM_Method!$D$24,4,IF(J1935&gt;=RFM_Method!$D$23,3,IF(J1935&gt;=RFM_Method!$D$22,2,1)))))</f>
        <v>2</v>
      </c>
      <c r="N1935" s="38" t="str">
        <f t="shared" si="90"/>
        <v>222</v>
      </c>
      <c r="O1935" s="38">
        <f t="shared" si="91"/>
        <v>6</v>
      </c>
      <c r="P1935" s="38">
        <f t="shared" si="92"/>
        <v>2</v>
      </c>
      <c r="Q1935" s="12" t="str">
        <f>IF(I1935=0,"Never Recharged",INDEX(RFM_Method!$C$32:$G$36,6-K1935,P1935))</f>
        <v>About to Sleep</v>
      </c>
      <c r="R1935" s="39">
        <f>SUMIFS(Raw_DataUsage!$D$2:$D$5001,Raw_DataUsage!$B$2:$B$5001,A1935)/1024</f>
        <v>3.9466796875000005</v>
      </c>
      <c r="S1935" s="40">
        <f>SUMIFS(Raw_Calls!$D$2:$D$5001,Raw_Calls!$B$2:$B$5001,A1935)/60</f>
        <v>199.81666666666666</v>
      </c>
      <c r="T1935" s="38" t="str">
        <f>IF(COUNTIFS(Raw_Subscriptions!$B$2:$B$3001,A1935,Raw_Subscriptions!$F$2:$F$3001,"Active")&gt;0,"Yes","No")</f>
        <v>Yes</v>
      </c>
    </row>
    <row r="1936" spans="1:20" x14ac:dyDescent="0.3">
      <c r="A1936" s="13" t="str">
        <f>Raw_Customers!A1933</f>
        <v>C001932</v>
      </c>
      <c r="B1936" s="13" t="str">
        <f>Raw_Customers!B1933</f>
        <v>Neha Patel</v>
      </c>
      <c r="C1936" s="13" t="str">
        <f>Raw_Customers!E1933</f>
        <v>Pune</v>
      </c>
      <c r="D1936" s="13" t="str">
        <f>Raw_Customers!F1933</f>
        <v>Punjab</v>
      </c>
      <c r="E1936" s="13" t="str">
        <f>Raw_Customers!H1933</f>
        <v>Active</v>
      </c>
      <c r="F1936" s="35">
        <f>Raw_Customers!G1933</f>
        <v>45474</v>
      </c>
      <c r="G1936" s="36">
        <f>IF(I1936=0,"",INT(_xlfn.MAXIFS(Raw_Recharges!$D$2:$D$3001,Raw_Recharges!$B$2:$B$3001,A1936)))</f>
        <v>45887</v>
      </c>
      <c r="H1936" s="12">
        <f>IF(I1936=0,"",RFM_Method!$C$5-G1936)</f>
        <v>167</v>
      </c>
      <c r="I1936" s="12">
        <f>COUNTIFS(Raw_Recharges!$B$2:$B$3001,A1936)</f>
        <v>3</v>
      </c>
      <c r="J1936" s="37">
        <f>IF(I1936=0,"",SUMIFS(Raw_Recharges!$E$2:$E$3001,Raw_Recharges!$B$2:$B$3001,A1936))</f>
        <v>3577</v>
      </c>
      <c r="K1936" s="38">
        <f>IF(I1936=0,0,IF(H1936&lt;=RFM_Method!$C$22,5,IF(H1936&lt;=RFM_Method!$C$23,4,IF(H1936&lt;=RFM_Method!$C$24,3,IF(H1936&lt;=RFM_Method!$C$25,2,1)))))</f>
        <v>2</v>
      </c>
      <c r="L1936" s="38">
        <f>IF(I1936=0,0,IF(I1936&gt;=RFM_Method!$E$22,5,IF(I1936&gt;=RFM_Method!$E$23,4,IF(I1936&gt;=RFM_Method!$E$24,3,IF(I1936&gt;=RFM_Method!$E$25,2,1)))))</f>
        <v>3</v>
      </c>
      <c r="M1936" s="38">
        <f>IF(I1936=0,0,IF(J1936&gt;=RFM_Method!$D$25,5,IF(J1936&gt;=RFM_Method!$D$24,4,IF(J1936&gt;=RFM_Method!$D$23,3,IF(J1936&gt;=RFM_Method!$D$22,2,1)))))</f>
        <v>5</v>
      </c>
      <c r="N1936" s="38" t="str">
        <f t="shared" si="90"/>
        <v>235</v>
      </c>
      <c r="O1936" s="38">
        <f t="shared" si="91"/>
        <v>10</v>
      </c>
      <c r="P1936" s="38">
        <f t="shared" si="92"/>
        <v>4</v>
      </c>
      <c r="Q1936" s="12" t="str">
        <f>IF(I1936=0,"Never Recharged",INDEX(RFM_Method!$C$32:$G$36,6-K1936,P1936))</f>
        <v>At Risk</v>
      </c>
      <c r="R1936" s="39">
        <f>SUMIFS(Raw_DataUsage!$D$2:$D$5001,Raw_DataUsage!$B$2:$B$5001,A1936)/1024</f>
        <v>5.7841796875</v>
      </c>
      <c r="S1936" s="40">
        <f>SUMIFS(Raw_Calls!$D$2:$D$5001,Raw_Calls!$B$2:$B$5001,A1936)/60</f>
        <v>224.43333333333334</v>
      </c>
      <c r="T1936" s="38" t="str">
        <f>IF(COUNTIFS(Raw_Subscriptions!$B$2:$B$3001,A1936,Raw_Subscriptions!$F$2:$F$3001,"Active")&gt;0,"Yes","No")</f>
        <v>Yes</v>
      </c>
    </row>
    <row r="1937" spans="1:20" x14ac:dyDescent="0.3">
      <c r="A1937" s="13" t="str">
        <f>Raw_Customers!A1934</f>
        <v>C001933</v>
      </c>
      <c r="B1937" s="13" t="str">
        <f>Raw_Customers!B1934</f>
        <v>Pooja Jha</v>
      </c>
      <c r="C1937" s="13" t="str">
        <f>Raw_Customers!E1934</f>
        <v>Bangalore</v>
      </c>
      <c r="D1937" s="13" t="str">
        <f>Raw_Customers!F1934</f>
        <v>Telangana</v>
      </c>
      <c r="E1937" s="13" t="str">
        <f>Raw_Customers!H1934</f>
        <v>Active</v>
      </c>
      <c r="F1937" s="35">
        <f>Raw_Customers!G1934</f>
        <v>44543</v>
      </c>
      <c r="G1937" s="36">
        <f>IF(I1937=0,"",INT(_xlfn.MAXIFS(Raw_Recharges!$D$2:$D$3001,Raw_Recharges!$B$2:$B$3001,A1937)))</f>
        <v>46050</v>
      </c>
      <c r="H1937" s="12">
        <f>IF(I1937=0,"",RFM_Method!$C$5-G1937)</f>
        <v>4</v>
      </c>
      <c r="I1937" s="12">
        <f>COUNTIFS(Raw_Recharges!$B$2:$B$3001,A1937)</f>
        <v>2</v>
      </c>
      <c r="J1937" s="37">
        <f>IF(I1937=0,"",SUMIFS(Raw_Recharges!$E$2:$E$3001,Raw_Recharges!$B$2:$B$3001,A1937))</f>
        <v>447</v>
      </c>
      <c r="K1937" s="38">
        <f>IF(I1937=0,0,IF(H1937&lt;=RFM_Method!$C$22,5,IF(H1937&lt;=RFM_Method!$C$23,4,IF(H1937&lt;=RFM_Method!$C$24,3,IF(H1937&lt;=RFM_Method!$C$25,2,1)))))</f>
        <v>5</v>
      </c>
      <c r="L1937" s="38">
        <f>IF(I1937=0,0,IF(I1937&gt;=RFM_Method!$E$22,5,IF(I1937&gt;=RFM_Method!$E$23,4,IF(I1937&gt;=RFM_Method!$E$24,3,IF(I1937&gt;=RFM_Method!$E$25,2,1)))))</f>
        <v>2</v>
      </c>
      <c r="M1937" s="38">
        <f>IF(I1937=0,0,IF(J1937&gt;=RFM_Method!$D$25,5,IF(J1937&gt;=RFM_Method!$D$24,4,IF(J1937&gt;=RFM_Method!$D$23,3,IF(J1937&gt;=RFM_Method!$D$22,2,1)))))</f>
        <v>2</v>
      </c>
      <c r="N1937" s="38" t="str">
        <f t="shared" si="90"/>
        <v>522</v>
      </c>
      <c r="O1937" s="38">
        <f t="shared" si="91"/>
        <v>9</v>
      </c>
      <c r="P1937" s="38">
        <f t="shared" si="92"/>
        <v>2</v>
      </c>
      <c r="Q1937" s="12" t="str">
        <f>IF(I1937=0,"Never Recharged",INDEX(RFM_Method!$C$32:$G$36,6-K1937,P1937))</f>
        <v>Promising</v>
      </c>
      <c r="R1937" s="39">
        <f>SUMIFS(Raw_DataUsage!$D$2:$D$5001,Raw_DataUsage!$B$2:$B$5001,A1937)/1024</f>
        <v>5.0109570312500002</v>
      </c>
      <c r="S1937" s="40">
        <f>SUMIFS(Raw_Calls!$D$2:$D$5001,Raw_Calls!$B$2:$B$5001,A1937)/60</f>
        <v>106.06666666666666</v>
      </c>
      <c r="T1937" s="38" t="str">
        <f>IF(COUNTIFS(Raw_Subscriptions!$B$2:$B$3001,A1937,Raw_Subscriptions!$F$2:$F$3001,"Active")&gt;0,"Yes","No")</f>
        <v>Yes</v>
      </c>
    </row>
    <row r="1938" spans="1:20" x14ac:dyDescent="0.3">
      <c r="A1938" s="13" t="str">
        <f>Raw_Customers!A1935</f>
        <v>C001934</v>
      </c>
      <c r="B1938" s="13" t="str">
        <f>Raw_Customers!B1935</f>
        <v>Raj Jha</v>
      </c>
      <c r="C1938" s="13" t="str">
        <f>Raw_Customers!E1935</f>
        <v>Mumbai</v>
      </c>
      <c r="D1938" s="13" t="str">
        <f>Raw_Customers!F1935</f>
        <v>Gujarat</v>
      </c>
      <c r="E1938" s="13" t="str">
        <f>Raw_Customers!H1935</f>
        <v>Active</v>
      </c>
      <c r="F1938" s="35">
        <f>Raw_Customers!G1935</f>
        <v>44701</v>
      </c>
      <c r="G1938" s="36">
        <f>IF(I1938=0,"",INT(_xlfn.MAXIFS(Raw_Recharges!$D$2:$D$3001,Raw_Recharges!$B$2:$B$3001,A1938)))</f>
        <v>45987</v>
      </c>
      <c r="H1938" s="12">
        <f>IF(I1938=0,"",RFM_Method!$C$5-G1938)</f>
        <v>67</v>
      </c>
      <c r="I1938" s="12">
        <f>COUNTIFS(Raw_Recharges!$B$2:$B$3001,A1938)</f>
        <v>1</v>
      </c>
      <c r="J1938" s="37">
        <f>IF(I1938=0,"",SUMIFS(Raw_Recharges!$E$2:$E$3001,Raw_Recharges!$B$2:$B$3001,A1938))</f>
        <v>349</v>
      </c>
      <c r="K1938" s="38">
        <f>IF(I1938=0,0,IF(H1938&lt;=RFM_Method!$C$22,5,IF(H1938&lt;=RFM_Method!$C$23,4,IF(H1938&lt;=RFM_Method!$C$24,3,IF(H1938&lt;=RFM_Method!$C$25,2,1)))))</f>
        <v>4</v>
      </c>
      <c r="L1938" s="38">
        <f>IF(I1938=0,0,IF(I1938&gt;=RFM_Method!$E$22,5,IF(I1938&gt;=RFM_Method!$E$23,4,IF(I1938&gt;=RFM_Method!$E$24,3,IF(I1938&gt;=RFM_Method!$E$25,2,1)))))</f>
        <v>1</v>
      </c>
      <c r="M1938" s="38">
        <f>IF(I1938=0,0,IF(J1938&gt;=RFM_Method!$D$25,5,IF(J1938&gt;=RFM_Method!$D$24,4,IF(J1938&gt;=RFM_Method!$D$23,3,IF(J1938&gt;=RFM_Method!$D$22,2,1)))))</f>
        <v>1</v>
      </c>
      <c r="N1938" s="38" t="str">
        <f t="shared" si="90"/>
        <v>411</v>
      </c>
      <c r="O1938" s="38">
        <f t="shared" si="91"/>
        <v>6</v>
      </c>
      <c r="P1938" s="38">
        <f t="shared" si="92"/>
        <v>1</v>
      </c>
      <c r="Q1938" s="12" t="str">
        <f>IF(I1938=0,"Never Recharged",INDEX(RFM_Method!$C$32:$G$36,6-K1938,P1938))</f>
        <v>Promising</v>
      </c>
      <c r="R1938" s="39">
        <f>SUMIFS(Raw_DataUsage!$D$2:$D$5001,Raw_DataUsage!$B$2:$B$5001,A1938)/1024</f>
        <v>6.4519140625000011</v>
      </c>
      <c r="S1938" s="40">
        <f>SUMIFS(Raw_Calls!$D$2:$D$5001,Raw_Calls!$B$2:$B$5001,A1938)/60</f>
        <v>37.1</v>
      </c>
      <c r="T1938" s="38" t="str">
        <f>IF(COUNTIFS(Raw_Subscriptions!$B$2:$B$3001,A1938,Raw_Subscriptions!$F$2:$F$3001,"Active")&gt;0,"Yes","No")</f>
        <v>Yes</v>
      </c>
    </row>
    <row r="1939" spans="1:20" x14ac:dyDescent="0.3">
      <c r="A1939" s="13" t="str">
        <f>Raw_Customers!A1936</f>
        <v>C001935</v>
      </c>
      <c r="B1939" s="13" t="str">
        <f>Raw_Customers!B1936</f>
        <v>Simran Kumar</v>
      </c>
      <c r="C1939" s="13" t="str">
        <f>Raw_Customers!E1936</f>
        <v>Bangalore</v>
      </c>
      <c r="D1939" s="13" t="str">
        <f>Raw_Customers!F1936</f>
        <v>Punjab</v>
      </c>
      <c r="E1939" s="13" t="str">
        <f>Raw_Customers!H1936</f>
        <v>Active</v>
      </c>
      <c r="F1939" s="35">
        <f>Raw_Customers!G1936</f>
        <v>45916</v>
      </c>
      <c r="G1939" s="36" t="str">
        <f>IF(I1939=0,"",INT(_xlfn.MAXIFS(Raw_Recharges!$D$2:$D$3001,Raw_Recharges!$B$2:$B$3001,A1939)))</f>
        <v/>
      </c>
      <c r="H1939" s="12" t="str">
        <f>IF(I1939=0,"",RFM_Method!$C$5-G1939)</f>
        <v/>
      </c>
      <c r="I1939" s="12">
        <f>COUNTIFS(Raw_Recharges!$B$2:$B$3001,A1939)</f>
        <v>0</v>
      </c>
      <c r="J1939" s="37" t="str">
        <f>IF(I1939=0,"",SUMIFS(Raw_Recharges!$E$2:$E$3001,Raw_Recharges!$B$2:$B$3001,A1939))</f>
        <v/>
      </c>
      <c r="K1939" s="38">
        <f>IF(I1939=0,0,IF(H1939&lt;=RFM_Method!$C$22,5,IF(H1939&lt;=RFM_Method!$C$23,4,IF(H1939&lt;=RFM_Method!$C$24,3,IF(H1939&lt;=RFM_Method!$C$25,2,1)))))</f>
        <v>0</v>
      </c>
      <c r="L1939" s="38">
        <f>IF(I1939=0,0,IF(I1939&gt;=RFM_Method!$E$22,5,IF(I1939&gt;=RFM_Method!$E$23,4,IF(I1939&gt;=RFM_Method!$E$24,3,IF(I1939&gt;=RFM_Method!$E$25,2,1)))))</f>
        <v>0</v>
      </c>
      <c r="M1939" s="38">
        <f>IF(I1939=0,0,IF(J1939&gt;=RFM_Method!$D$25,5,IF(J1939&gt;=RFM_Method!$D$24,4,IF(J1939&gt;=RFM_Method!$D$23,3,IF(J1939&gt;=RFM_Method!$D$22,2,1)))))</f>
        <v>0</v>
      </c>
      <c r="N1939" s="38" t="str">
        <f t="shared" si="90"/>
        <v>000</v>
      </c>
      <c r="O1939" s="38">
        <f t="shared" si="91"/>
        <v>0</v>
      </c>
      <c r="P1939" s="38">
        <f t="shared" si="92"/>
        <v>0</v>
      </c>
      <c r="Q1939" s="12" t="str">
        <f>IF(I1939=0,"Never Recharged",INDEX(RFM_Method!$C$32:$G$36,6-K1939,P1939))</f>
        <v>Never Recharged</v>
      </c>
      <c r="R1939" s="39">
        <f>SUMIFS(Raw_DataUsage!$D$2:$D$5001,Raw_DataUsage!$B$2:$B$5001,A1939)/1024</f>
        <v>3.6307226562500001</v>
      </c>
      <c r="S1939" s="40">
        <f>SUMIFS(Raw_Calls!$D$2:$D$5001,Raw_Calls!$B$2:$B$5001,A1939)/60</f>
        <v>78.11666666666666</v>
      </c>
      <c r="T1939" s="38" t="str">
        <f>IF(COUNTIFS(Raw_Subscriptions!$B$2:$B$3001,A1939,Raw_Subscriptions!$F$2:$F$3001,"Active")&gt;0,"Yes","No")</f>
        <v>No</v>
      </c>
    </row>
    <row r="1940" spans="1:20" x14ac:dyDescent="0.3">
      <c r="A1940" s="13" t="str">
        <f>Raw_Customers!A1937</f>
        <v>C001936</v>
      </c>
      <c r="B1940" s="13" t="str">
        <f>Raw_Customers!B1937</f>
        <v>Rahul Mishra</v>
      </c>
      <c r="C1940" s="13" t="str">
        <f>Raw_Customers!E1937</f>
        <v>Pune</v>
      </c>
      <c r="D1940" s="13" t="str">
        <f>Raw_Customers!F1937</f>
        <v>Andhra Pradesh</v>
      </c>
      <c r="E1940" s="13" t="str">
        <f>Raw_Customers!H1937</f>
        <v>Active</v>
      </c>
      <c r="F1940" s="35">
        <f>Raw_Customers!G1937</f>
        <v>44994</v>
      </c>
      <c r="G1940" s="36">
        <f>IF(I1940=0,"",INT(_xlfn.MAXIFS(Raw_Recharges!$D$2:$D$3001,Raw_Recharges!$B$2:$B$3001,A1940)))</f>
        <v>46013</v>
      </c>
      <c r="H1940" s="12">
        <f>IF(I1940=0,"",RFM_Method!$C$5-G1940)</f>
        <v>41</v>
      </c>
      <c r="I1940" s="12">
        <f>COUNTIFS(Raw_Recharges!$B$2:$B$3001,A1940)</f>
        <v>3</v>
      </c>
      <c r="J1940" s="37">
        <f>IF(I1940=0,"",SUMIFS(Raw_Recharges!$E$2:$E$3001,Raw_Recharges!$B$2:$B$3001,A1940))</f>
        <v>3797</v>
      </c>
      <c r="K1940" s="38">
        <f>IF(I1940=0,0,IF(H1940&lt;=RFM_Method!$C$22,5,IF(H1940&lt;=RFM_Method!$C$23,4,IF(H1940&lt;=RFM_Method!$C$24,3,IF(H1940&lt;=RFM_Method!$C$25,2,1)))))</f>
        <v>4</v>
      </c>
      <c r="L1940" s="38">
        <f>IF(I1940=0,0,IF(I1940&gt;=RFM_Method!$E$22,5,IF(I1940&gt;=RFM_Method!$E$23,4,IF(I1940&gt;=RFM_Method!$E$24,3,IF(I1940&gt;=RFM_Method!$E$25,2,1)))))</f>
        <v>3</v>
      </c>
      <c r="M1940" s="38">
        <f>IF(I1940=0,0,IF(J1940&gt;=RFM_Method!$D$25,5,IF(J1940&gt;=RFM_Method!$D$24,4,IF(J1940&gt;=RFM_Method!$D$23,3,IF(J1940&gt;=RFM_Method!$D$22,2,1)))))</f>
        <v>5</v>
      </c>
      <c r="N1940" s="38" t="str">
        <f t="shared" si="90"/>
        <v>435</v>
      </c>
      <c r="O1940" s="38">
        <f t="shared" si="91"/>
        <v>12</v>
      </c>
      <c r="P1940" s="38">
        <f t="shared" si="92"/>
        <v>4</v>
      </c>
      <c r="Q1940" s="12" t="str">
        <f>IF(I1940=0,"Never Recharged",INDEX(RFM_Method!$C$32:$G$36,6-K1940,P1940))</f>
        <v>Loyal Customers</v>
      </c>
      <c r="R1940" s="39">
        <f>SUMIFS(Raw_DataUsage!$D$2:$D$5001,Raw_DataUsage!$B$2:$B$5001,A1940)/1024</f>
        <v>0</v>
      </c>
      <c r="S1940" s="40">
        <f>SUMIFS(Raw_Calls!$D$2:$D$5001,Raw_Calls!$B$2:$B$5001,A1940)/60</f>
        <v>104.61666666666666</v>
      </c>
      <c r="T1940" s="38" t="str">
        <f>IF(COUNTIFS(Raw_Subscriptions!$B$2:$B$3001,A1940,Raw_Subscriptions!$F$2:$F$3001,"Active")&gt;0,"Yes","No")</f>
        <v>Yes</v>
      </c>
    </row>
    <row r="1941" spans="1:20" x14ac:dyDescent="0.3">
      <c r="A1941" s="13" t="str">
        <f>Raw_Customers!A1938</f>
        <v>C001937</v>
      </c>
      <c r="B1941" s="13" t="str">
        <f>Raw_Customers!B1938</f>
        <v>Priya Sharma</v>
      </c>
      <c r="C1941" s="13" t="str">
        <f>Raw_Customers!E1938</f>
        <v>Mumbai</v>
      </c>
      <c r="D1941" s="13" t="str">
        <f>Raw_Customers!F1938</f>
        <v>Gujarat</v>
      </c>
      <c r="E1941" s="13" t="str">
        <f>Raw_Customers!H1938</f>
        <v>Active</v>
      </c>
      <c r="F1941" s="35">
        <f>Raw_Customers!G1938</f>
        <v>44757</v>
      </c>
      <c r="G1941" s="36">
        <f>IF(I1941=0,"",INT(_xlfn.MAXIFS(Raw_Recharges!$D$2:$D$3001,Raw_Recharges!$B$2:$B$3001,A1941)))</f>
        <v>46028</v>
      </c>
      <c r="H1941" s="12">
        <f>IF(I1941=0,"",RFM_Method!$C$5-G1941)</f>
        <v>26</v>
      </c>
      <c r="I1941" s="12">
        <f>COUNTIFS(Raw_Recharges!$B$2:$B$3001,A1941)</f>
        <v>2</v>
      </c>
      <c r="J1941" s="37">
        <f>IF(I1941=0,"",SUMIFS(Raw_Recharges!$E$2:$E$3001,Raw_Recharges!$B$2:$B$3001,A1941))</f>
        <v>814</v>
      </c>
      <c r="K1941" s="38">
        <f>IF(I1941=0,0,IF(H1941&lt;=RFM_Method!$C$22,5,IF(H1941&lt;=RFM_Method!$C$23,4,IF(H1941&lt;=RFM_Method!$C$24,3,IF(H1941&lt;=RFM_Method!$C$25,2,1)))))</f>
        <v>5</v>
      </c>
      <c r="L1941" s="38">
        <f>IF(I1941=0,0,IF(I1941&gt;=RFM_Method!$E$22,5,IF(I1941&gt;=RFM_Method!$E$23,4,IF(I1941&gt;=RFM_Method!$E$24,3,IF(I1941&gt;=RFM_Method!$E$25,2,1)))))</f>
        <v>2</v>
      </c>
      <c r="M1941" s="38">
        <f>IF(I1941=0,0,IF(J1941&gt;=RFM_Method!$D$25,5,IF(J1941&gt;=RFM_Method!$D$24,4,IF(J1941&gt;=RFM_Method!$D$23,3,IF(J1941&gt;=RFM_Method!$D$22,2,1)))))</f>
        <v>3</v>
      </c>
      <c r="N1941" s="38" t="str">
        <f t="shared" si="90"/>
        <v>523</v>
      </c>
      <c r="O1941" s="38">
        <f t="shared" si="91"/>
        <v>10</v>
      </c>
      <c r="P1941" s="38">
        <f t="shared" si="92"/>
        <v>3</v>
      </c>
      <c r="Q1941" s="12" t="str">
        <f>IF(I1941=0,"Never Recharged",INDEX(RFM_Method!$C$32:$G$36,6-K1941,P1941))</f>
        <v>Potential Loyalist</v>
      </c>
      <c r="R1941" s="39">
        <f>SUMIFS(Raw_DataUsage!$D$2:$D$5001,Raw_DataUsage!$B$2:$B$5001,A1941)/1024</f>
        <v>0</v>
      </c>
      <c r="S1941" s="40">
        <f>SUMIFS(Raw_Calls!$D$2:$D$5001,Raw_Calls!$B$2:$B$5001,A1941)/60</f>
        <v>176.96666666666667</v>
      </c>
      <c r="T1941" s="38" t="str">
        <f>IF(COUNTIFS(Raw_Subscriptions!$B$2:$B$3001,A1941,Raw_Subscriptions!$F$2:$F$3001,"Active")&gt;0,"Yes","No")</f>
        <v>Yes</v>
      </c>
    </row>
    <row r="1942" spans="1:20" x14ac:dyDescent="0.3">
      <c r="A1942" s="13" t="str">
        <f>Raw_Customers!A1939</f>
        <v>C001938</v>
      </c>
      <c r="B1942" s="13" t="str">
        <f>Raw_Customers!B1939</f>
        <v>Simran Yadav</v>
      </c>
      <c r="C1942" s="13" t="str">
        <f>Raw_Customers!E1939</f>
        <v>Mumbai</v>
      </c>
      <c r="D1942" s="13" t="str">
        <f>Raw_Customers!F1939</f>
        <v>Andhra Pradesh</v>
      </c>
      <c r="E1942" s="13" t="str">
        <f>Raw_Customers!H1939</f>
        <v>Inactive</v>
      </c>
      <c r="F1942" s="35">
        <f>Raw_Customers!G1939</f>
        <v>45308</v>
      </c>
      <c r="G1942" s="36">
        <f>IF(I1942=0,"",INT(_xlfn.MAXIFS(Raw_Recharges!$D$2:$D$3001,Raw_Recharges!$B$2:$B$3001,A1942)))</f>
        <v>46023</v>
      </c>
      <c r="H1942" s="12">
        <f>IF(I1942=0,"",RFM_Method!$C$5-G1942)</f>
        <v>31</v>
      </c>
      <c r="I1942" s="12">
        <f>COUNTIFS(Raw_Recharges!$B$2:$B$3001,A1942)</f>
        <v>2</v>
      </c>
      <c r="J1942" s="37">
        <f>IF(I1942=0,"",SUMIFS(Raw_Recharges!$E$2:$E$3001,Raw_Recharges!$B$2:$B$3001,A1942))</f>
        <v>598</v>
      </c>
      <c r="K1942" s="38">
        <f>IF(I1942=0,0,IF(H1942&lt;=RFM_Method!$C$22,5,IF(H1942&lt;=RFM_Method!$C$23,4,IF(H1942&lt;=RFM_Method!$C$24,3,IF(H1942&lt;=RFM_Method!$C$25,2,1)))))</f>
        <v>5</v>
      </c>
      <c r="L1942" s="38">
        <f>IF(I1942=0,0,IF(I1942&gt;=RFM_Method!$E$22,5,IF(I1942&gt;=RFM_Method!$E$23,4,IF(I1942&gt;=RFM_Method!$E$24,3,IF(I1942&gt;=RFM_Method!$E$25,2,1)))))</f>
        <v>2</v>
      </c>
      <c r="M1942" s="38">
        <f>IF(I1942=0,0,IF(J1942&gt;=RFM_Method!$D$25,5,IF(J1942&gt;=RFM_Method!$D$24,4,IF(J1942&gt;=RFM_Method!$D$23,3,IF(J1942&gt;=RFM_Method!$D$22,2,1)))))</f>
        <v>2</v>
      </c>
      <c r="N1942" s="38" t="str">
        <f t="shared" si="90"/>
        <v>522</v>
      </c>
      <c r="O1942" s="38">
        <f t="shared" si="91"/>
        <v>9</v>
      </c>
      <c r="P1942" s="38">
        <f t="shared" si="92"/>
        <v>2</v>
      </c>
      <c r="Q1942" s="12" t="str">
        <f>IF(I1942=0,"Never Recharged",INDEX(RFM_Method!$C$32:$G$36,6-K1942,P1942))</f>
        <v>Promising</v>
      </c>
      <c r="R1942" s="39">
        <f>SUMIFS(Raw_DataUsage!$D$2:$D$5001,Raw_DataUsage!$B$2:$B$5001,A1942)/1024</f>
        <v>1.677265625</v>
      </c>
      <c r="S1942" s="40">
        <f>SUMIFS(Raw_Calls!$D$2:$D$5001,Raw_Calls!$B$2:$B$5001,A1942)/60</f>
        <v>71.716666666666669</v>
      </c>
      <c r="T1942" s="38" t="str">
        <f>IF(COUNTIFS(Raw_Subscriptions!$B$2:$B$3001,A1942,Raw_Subscriptions!$F$2:$F$3001,"Active")&gt;0,"Yes","No")</f>
        <v>Yes</v>
      </c>
    </row>
    <row r="1943" spans="1:20" x14ac:dyDescent="0.3">
      <c r="A1943" s="13" t="str">
        <f>Raw_Customers!A1940</f>
        <v>C001939</v>
      </c>
      <c r="B1943" s="13" t="str">
        <f>Raw_Customers!B1940</f>
        <v>Rahul Yadav</v>
      </c>
      <c r="C1943" s="13" t="str">
        <f>Raw_Customers!E1940</f>
        <v>Delhi</v>
      </c>
      <c r="D1943" s="13" t="str">
        <f>Raw_Customers!F1940</f>
        <v>Mumbai</v>
      </c>
      <c r="E1943" s="13" t="str">
        <f>Raw_Customers!H1940</f>
        <v>Active</v>
      </c>
      <c r="F1943" s="35">
        <f>Raw_Customers!G1940</f>
        <v>44416</v>
      </c>
      <c r="G1943" s="36" t="str">
        <f>IF(I1943=0,"",INT(_xlfn.MAXIFS(Raw_Recharges!$D$2:$D$3001,Raw_Recharges!$B$2:$B$3001,A1943)))</f>
        <v/>
      </c>
      <c r="H1943" s="12" t="str">
        <f>IF(I1943=0,"",RFM_Method!$C$5-G1943)</f>
        <v/>
      </c>
      <c r="I1943" s="12">
        <f>COUNTIFS(Raw_Recharges!$B$2:$B$3001,A1943)</f>
        <v>0</v>
      </c>
      <c r="J1943" s="37" t="str">
        <f>IF(I1943=0,"",SUMIFS(Raw_Recharges!$E$2:$E$3001,Raw_Recharges!$B$2:$B$3001,A1943))</f>
        <v/>
      </c>
      <c r="K1943" s="38">
        <f>IF(I1943=0,0,IF(H1943&lt;=RFM_Method!$C$22,5,IF(H1943&lt;=RFM_Method!$C$23,4,IF(H1943&lt;=RFM_Method!$C$24,3,IF(H1943&lt;=RFM_Method!$C$25,2,1)))))</f>
        <v>0</v>
      </c>
      <c r="L1943" s="38">
        <f>IF(I1943=0,0,IF(I1943&gt;=RFM_Method!$E$22,5,IF(I1943&gt;=RFM_Method!$E$23,4,IF(I1943&gt;=RFM_Method!$E$24,3,IF(I1943&gt;=RFM_Method!$E$25,2,1)))))</f>
        <v>0</v>
      </c>
      <c r="M1943" s="38">
        <f>IF(I1943=0,0,IF(J1943&gt;=RFM_Method!$D$25,5,IF(J1943&gt;=RFM_Method!$D$24,4,IF(J1943&gt;=RFM_Method!$D$23,3,IF(J1943&gt;=RFM_Method!$D$22,2,1)))))</f>
        <v>0</v>
      </c>
      <c r="N1943" s="38" t="str">
        <f t="shared" si="90"/>
        <v>000</v>
      </c>
      <c r="O1943" s="38">
        <f t="shared" si="91"/>
        <v>0</v>
      </c>
      <c r="P1943" s="38">
        <f t="shared" si="92"/>
        <v>0</v>
      </c>
      <c r="Q1943" s="12" t="str">
        <f>IF(I1943=0,"Never Recharged",INDEX(RFM_Method!$C$32:$G$36,6-K1943,P1943))</f>
        <v>Never Recharged</v>
      </c>
      <c r="R1943" s="39">
        <f>SUMIFS(Raw_DataUsage!$D$2:$D$5001,Raw_DataUsage!$B$2:$B$5001,A1943)/1024</f>
        <v>0.48584960937499999</v>
      </c>
      <c r="S1943" s="40">
        <f>SUMIFS(Raw_Calls!$D$2:$D$5001,Raw_Calls!$B$2:$B$5001,A1943)/60</f>
        <v>69.283333333333331</v>
      </c>
      <c r="T1943" s="38" t="str">
        <f>IF(COUNTIFS(Raw_Subscriptions!$B$2:$B$3001,A1943,Raw_Subscriptions!$F$2:$F$3001,"Active")&gt;0,"Yes","No")</f>
        <v>No</v>
      </c>
    </row>
    <row r="1944" spans="1:20" x14ac:dyDescent="0.3">
      <c r="A1944" s="13" t="str">
        <f>Raw_Customers!A1941</f>
        <v>C001940</v>
      </c>
      <c r="B1944" s="13" t="str">
        <f>Raw_Customers!B1941</f>
        <v>Priya Sharma</v>
      </c>
      <c r="C1944" s="13" t="str">
        <f>Raw_Customers!E1941</f>
        <v>Mumbai</v>
      </c>
      <c r="D1944" s="13" t="str">
        <f>Raw_Customers!F1941</f>
        <v>Delhi NCR</v>
      </c>
      <c r="E1944" s="13" t="str">
        <f>Raw_Customers!H1941</f>
        <v>Active</v>
      </c>
      <c r="F1944" s="35">
        <f>Raw_Customers!G1941</f>
        <v>45695</v>
      </c>
      <c r="G1944" s="36">
        <f>IF(I1944=0,"",INT(_xlfn.MAXIFS(Raw_Recharges!$D$2:$D$3001,Raw_Recharges!$B$2:$B$3001,A1944)))</f>
        <v>45823</v>
      </c>
      <c r="H1944" s="12">
        <f>IF(I1944=0,"",RFM_Method!$C$5-G1944)</f>
        <v>231</v>
      </c>
      <c r="I1944" s="12">
        <f>COUNTIFS(Raw_Recharges!$B$2:$B$3001,A1944)</f>
        <v>3</v>
      </c>
      <c r="J1944" s="37">
        <f>IF(I1944=0,"",SUMIFS(Raw_Recharges!$E$2:$E$3001,Raw_Recharges!$B$2:$B$3001,A1944))</f>
        <v>395</v>
      </c>
      <c r="K1944" s="38">
        <f>IF(I1944=0,0,IF(H1944&lt;=RFM_Method!$C$22,5,IF(H1944&lt;=RFM_Method!$C$23,4,IF(H1944&lt;=RFM_Method!$C$24,3,IF(H1944&lt;=RFM_Method!$C$25,2,1)))))</f>
        <v>2</v>
      </c>
      <c r="L1944" s="38">
        <f>IF(I1944=0,0,IF(I1944&gt;=RFM_Method!$E$22,5,IF(I1944&gt;=RFM_Method!$E$23,4,IF(I1944&gt;=RFM_Method!$E$24,3,IF(I1944&gt;=RFM_Method!$E$25,2,1)))))</f>
        <v>3</v>
      </c>
      <c r="M1944" s="38">
        <f>IF(I1944=0,0,IF(J1944&gt;=RFM_Method!$D$25,5,IF(J1944&gt;=RFM_Method!$D$24,4,IF(J1944&gt;=RFM_Method!$D$23,3,IF(J1944&gt;=RFM_Method!$D$22,2,1)))))</f>
        <v>1</v>
      </c>
      <c r="N1944" s="38" t="str">
        <f t="shared" si="90"/>
        <v>231</v>
      </c>
      <c r="O1944" s="38">
        <f t="shared" si="91"/>
        <v>6</v>
      </c>
      <c r="P1944" s="38">
        <f t="shared" si="92"/>
        <v>2</v>
      </c>
      <c r="Q1944" s="12" t="str">
        <f>IF(I1944=0,"Never Recharged",INDEX(RFM_Method!$C$32:$G$36,6-K1944,P1944))</f>
        <v>About to Sleep</v>
      </c>
      <c r="R1944" s="39">
        <f>SUMIFS(Raw_DataUsage!$D$2:$D$5001,Raw_DataUsage!$B$2:$B$5001,A1944)/1024</f>
        <v>5.3981445312499998</v>
      </c>
      <c r="S1944" s="40">
        <f>SUMIFS(Raw_Calls!$D$2:$D$5001,Raw_Calls!$B$2:$B$5001,A1944)/60</f>
        <v>49.866666666666667</v>
      </c>
      <c r="T1944" s="38" t="str">
        <f>IF(COUNTIFS(Raw_Subscriptions!$B$2:$B$3001,A1944,Raw_Subscriptions!$F$2:$F$3001,"Active")&gt;0,"Yes","No")</f>
        <v>Yes</v>
      </c>
    </row>
    <row r="1945" spans="1:20" x14ac:dyDescent="0.3">
      <c r="A1945" s="13" t="str">
        <f>Raw_Customers!A1942</f>
        <v>C001941</v>
      </c>
      <c r="B1945" s="13" t="str">
        <f>Raw_Customers!B1942</f>
        <v>Amit Khan</v>
      </c>
      <c r="C1945" s="13" t="str">
        <f>Raw_Customers!E1942</f>
        <v>Mumbai</v>
      </c>
      <c r="D1945" s="13" t="str">
        <f>Raw_Customers!F1942</f>
        <v>Maharashtra</v>
      </c>
      <c r="E1945" s="13" t="str">
        <f>Raw_Customers!H1942</f>
        <v>Active</v>
      </c>
      <c r="F1945" s="35">
        <f>Raw_Customers!G1942</f>
        <v>44933</v>
      </c>
      <c r="G1945" s="36" t="str">
        <f>IF(I1945=0,"",INT(_xlfn.MAXIFS(Raw_Recharges!$D$2:$D$3001,Raw_Recharges!$B$2:$B$3001,A1945)))</f>
        <v/>
      </c>
      <c r="H1945" s="12" t="str">
        <f>IF(I1945=0,"",RFM_Method!$C$5-G1945)</f>
        <v/>
      </c>
      <c r="I1945" s="12">
        <f>COUNTIFS(Raw_Recharges!$B$2:$B$3001,A1945)</f>
        <v>0</v>
      </c>
      <c r="J1945" s="37" t="str">
        <f>IF(I1945=0,"",SUMIFS(Raw_Recharges!$E$2:$E$3001,Raw_Recharges!$B$2:$B$3001,A1945))</f>
        <v/>
      </c>
      <c r="K1945" s="38">
        <f>IF(I1945=0,0,IF(H1945&lt;=RFM_Method!$C$22,5,IF(H1945&lt;=RFM_Method!$C$23,4,IF(H1945&lt;=RFM_Method!$C$24,3,IF(H1945&lt;=RFM_Method!$C$25,2,1)))))</f>
        <v>0</v>
      </c>
      <c r="L1945" s="38">
        <f>IF(I1945=0,0,IF(I1945&gt;=RFM_Method!$E$22,5,IF(I1945&gt;=RFM_Method!$E$23,4,IF(I1945&gt;=RFM_Method!$E$24,3,IF(I1945&gt;=RFM_Method!$E$25,2,1)))))</f>
        <v>0</v>
      </c>
      <c r="M1945" s="38">
        <f>IF(I1945=0,0,IF(J1945&gt;=RFM_Method!$D$25,5,IF(J1945&gt;=RFM_Method!$D$24,4,IF(J1945&gt;=RFM_Method!$D$23,3,IF(J1945&gt;=RFM_Method!$D$22,2,1)))))</f>
        <v>0</v>
      </c>
      <c r="N1945" s="38" t="str">
        <f t="shared" si="90"/>
        <v>000</v>
      </c>
      <c r="O1945" s="38">
        <f t="shared" si="91"/>
        <v>0</v>
      </c>
      <c r="P1945" s="38">
        <f t="shared" si="92"/>
        <v>0</v>
      </c>
      <c r="Q1945" s="12" t="str">
        <f>IF(I1945=0,"Never Recharged",INDEX(RFM_Method!$C$32:$G$36,6-K1945,P1945))</f>
        <v>Never Recharged</v>
      </c>
      <c r="R1945" s="39">
        <f>SUMIFS(Raw_DataUsage!$D$2:$D$5001,Raw_DataUsage!$B$2:$B$5001,A1945)/1024</f>
        <v>1.2163671874999999</v>
      </c>
      <c r="S1945" s="40">
        <f>SUMIFS(Raw_Calls!$D$2:$D$5001,Raw_Calls!$B$2:$B$5001,A1945)/60</f>
        <v>124.78333333333333</v>
      </c>
      <c r="T1945" s="38" t="str">
        <f>IF(COUNTIFS(Raw_Subscriptions!$B$2:$B$3001,A1945,Raw_Subscriptions!$F$2:$F$3001,"Active")&gt;0,"Yes","No")</f>
        <v>No</v>
      </c>
    </row>
    <row r="1946" spans="1:20" x14ac:dyDescent="0.3">
      <c r="A1946" s="13" t="str">
        <f>Raw_Customers!A1943</f>
        <v>C001942</v>
      </c>
      <c r="B1946" s="13" t="str">
        <f>Raw_Customers!B1943</f>
        <v>Suresh Khan</v>
      </c>
      <c r="C1946" s="13" t="str">
        <f>Raw_Customers!E1943</f>
        <v>Chennai</v>
      </c>
      <c r="D1946" s="13" t="str">
        <f>Raw_Customers!F1943</f>
        <v>Gujarat</v>
      </c>
      <c r="E1946" s="13" t="str">
        <f>Raw_Customers!H1943</f>
        <v>Active</v>
      </c>
      <c r="F1946" s="35">
        <f>Raw_Customers!G1943</f>
        <v>45740</v>
      </c>
      <c r="G1946" s="36">
        <f>IF(I1946=0,"",INT(_xlfn.MAXIFS(Raw_Recharges!$D$2:$D$3001,Raw_Recharges!$B$2:$B$3001,A1946)))</f>
        <v>45975</v>
      </c>
      <c r="H1946" s="12">
        <f>IF(I1946=0,"",RFM_Method!$C$5-G1946)</f>
        <v>79</v>
      </c>
      <c r="I1946" s="12">
        <f>COUNTIFS(Raw_Recharges!$B$2:$B$3001,A1946)</f>
        <v>2</v>
      </c>
      <c r="J1946" s="37">
        <f>IF(I1946=0,"",SUMIFS(Raw_Recharges!$E$2:$E$3001,Raw_Recharges!$B$2:$B$3001,A1946))</f>
        <v>1165</v>
      </c>
      <c r="K1946" s="38">
        <f>IF(I1946=0,0,IF(H1946&lt;=RFM_Method!$C$22,5,IF(H1946&lt;=RFM_Method!$C$23,4,IF(H1946&lt;=RFM_Method!$C$24,3,IF(H1946&lt;=RFM_Method!$C$25,2,1)))))</f>
        <v>4</v>
      </c>
      <c r="L1946" s="38">
        <f>IF(I1946=0,0,IF(I1946&gt;=RFM_Method!$E$22,5,IF(I1946&gt;=RFM_Method!$E$23,4,IF(I1946&gt;=RFM_Method!$E$24,3,IF(I1946&gt;=RFM_Method!$E$25,2,1)))))</f>
        <v>2</v>
      </c>
      <c r="M1946" s="38">
        <f>IF(I1946=0,0,IF(J1946&gt;=RFM_Method!$D$25,5,IF(J1946&gt;=RFM_Method!$D$24,4,IF(J1946&gt;=RFM_Method!$D$23,3,IF(J1946&gt;=RFM_Method!$D$22,2,1)))))</f>
        <v>4</v>
      </c>
      <c r="N1946" s="38" t="str">
        <f t="shared" si="90"/>
        <v>424</v>
      </c>
      <c r="O1946" s="38">
        <f t="shared" si="91"/>
        <v>10</v>
      </c>
      <c r="P1946" s="38">
        <f t="shared" si="92"/>
        <v>3</v>
      </c>
      <c r="Q1946" s="12" t="str">
        <f>IF(I1946=0,"Never Recharged",INDEX(RFM_Method!$C$32:$G$36,6-K1946,P1946))</f>
        <v>Potential Loyalist</v>
      </c>
      <c r="R1946" s="39">
        <f>SUMIFS(Raw_DataUsage!$D$2:$D$5001,Raw_DataUsage!$B$2:$B$5001,A1946)/1024</f>
        <v>0</v>
      </c>
      <c r="S1946" s="40">
        <f>SUMIFS(Raw_Calls!$D$2:$D$5001,Raw_Calls!$B$2:$B$5001,A1946)/60</f>
        <v>168.91666666666666</v>
      </c>
      <c r="T1946" s="38" t="str">
        <f>IF(COUNTIFS(Raw_Subscriptions!$B$2:$B$3001,A1946,Raw_Subscriptions!$F$2:$F$3001,"Active")&gt;0,"Yes","No")</f>
        <v>No</v>
      </c>
    </row>
    <row r="1947" spans="1:20" x14ac:dyDescent="0.3">
      <c r="A1947" s="13" t="str">
        <f>Raw_Customers!A1944</f>
        <v>C001943</v>
      </c>
      <c r="B1947" s="13" t="str">
        <f>Raw_Customers!B1944</f>
        <v>Rahul Kumar</v>
      </c>
      <c r="C1947" s="13" t="str">
        <f>Raw_Customers!E1944</f>
        <v>Mumbai</v>
      </c>
      <c r="D1947" s="13" t="str">
        <f>Raw_Customers!F1944</f>
        <v>Tamil Nadu</v>
      </c>
      <c r="E1947" s="13" t="str">
        <f>Raw_Customers!H1944</f>
        <v>Active</v>
      </c>
      <c r="F1947" s="35">
        <f>Raw_Customers!G1944</f>
        <v>44797</v>
      </c>
      <c r="G1947" s="36">
        <f>IF(I1947=0,"",INT(_xlfn.MAXIFS(Raw_Recharges!$D$2:$D$3001,Raw_Recharges!$B$2:$B$3001,A1947)))</f>
        <v>45761</v>
      </c>
      <c r="H1947" s="12">
        <f>IF(I1947=0,"",RFM_Method!$C$5-G1947)</f>
        <v>293</v>
      </c>
      <c r="I1947" s="12">
        <f>COUNTIFS(Raw_Recharges!$B$2:$B$3001,A1947)</f>
        <v>1</v>
      </c>
      <c r="J1947" s="37">
        <f>IF(I1947=0,"",SUMIFS(Raw_Recharges!$E$2:$E$3001,Raw_Recharges!$B$2:$B$3001,A1947))</f>
        <v>2999</v>
      </c>
      <c r="K1947" s="38">
        <f>IF(I1947=0,0,IF(H1947&lt;=RFM_Method!$C$22,5,IF(H1947&lt;=RFM_Method!$C$23,4,IF(H1947&lt;=RFM_Method!$C$24,3,IF(H1947&lt;=RFM_Method!$C$25,2,1)))))</f>
        <v>1</v>
      </c>
      <c r="L1947" s="38">
        <f>IF(I1947=0,0,IF(I1947&gt;=RFM_Method!$E$22,5,IF(I1947&gt;=RFM_Method!$E$23,4,IF(I1947&gt;=RFM_Method!$E$24,3,IF(I1947&gt;=RFM_Method!$E$25,2,1)))))</f>
        <v>1</v>
      </c>
      <c r="M1947" s="38">
        <f>IF(I1947=0,0,IF(J1947&gt;=RFM_Method!$D$25,5,IF(J1947&gt;=RFM_Method!$D$24,4,IF(J1947&gt;=RFM_Method!$D$23,3,IF(J1947&gt;=RFM_Method!$D$22,2,1)))))</f>
        <v>5</v>
      </c>
      <c r="N1947" s="38" t="str">
        <f t="shared" si="90"/>
        <v>115</v>
      </c>
      <c r="O1947" s="38">
        <f t="shared" si="91"/>
        <v>7</v>
      </c>
      <c r="P1947" s="38">
        <f t="shared" si="92"/>
        <v>3</v>
      </c>
      <c r="Q1947" s="12" t="str">
        <f>IF(I1947=0,"Never Recharged",INDEX(RFM_Method!$C$32:$G$36,6-K1947,P1947))</f>
        <v>At Risk</v>
      </c>
      <c r="R1947" s="39">
        <f>SUMIFS(Raw_DataUsage!$D$2:$D$5001,Raw_DataUsage!$B$2:$B$5001,A1947)/1024</f>
        <v>2.7</v>
      </c>
      <c r="S1947" s="40">
        <f>SUMIFS(Raw_Calls!$D$2:$D$5001,Raw_Calls!$B$2:$B$5001,A1947)/60</f>
        <v>54.25</v>
      </c>
      <c r="T1947" s="38" t="str">
        <f>IF(COUNTIFS(Raw_Subscriptions!$B$2:$B$3001,A1947,Raw_Subscriptions!$F$2:$F$3001,"Active")&gt;0,"Yes","No")</f>
        <v>No</v>
      </c>
    </row>
    <row r="1948" spans="1:20" x14ac:dyDescent="0.3">
      <c r="A1948" s="13" t="str">
        <f>Raw_Customers!A1945</f>
        <v>C001944</v>
      </c>
      <c r="B1948" s="13" t="str">
        <f>Raw_Customers!B1945</f>
        <v>Priya Yadav</v>
      </c>
      <c r="C1948" s="13" t="str">
        <f>Raw_Customers!E1945</f>
        <v>Bangalore</v>
      </c>
      <c r="D1948" s="13" t="str">
        <f>Raw_Customers!F1945</f>
        <v>Gujarat</v>
      </c>
      <c r="E1948" s="13" t="str">
        <f>Raw_Customers!H1945</f>
        <v>Inactive</v>
      </c>
      <c r="F1948" s="35">
        <f>Raw_Customers!G1945</f>
        <v>45752</v>
      </c>
      <c r="G1948" s="36" t="str">
        <f>IF(I1948=0,"",INT(_xlfn.MAXIFS(Raw_Recharges!$D$2:$D$3001,Raw_Recharges!$B$2:$B$3001,A1948)))</f>
        <v/>
      </c>
      <c r="H1948" s="12" t="str">
        <f>IF(I1948=0,"",RFM_Method!$C$5-G1948)</f>
        <v/>
      </c>
      <c r="I1948" s="12">
        <f>COUNTIFS(Raw_Recharges!$B$2:$B$3001,A1948)</f>
        <v>0</v>
      </c>
      <c r="J1948" s="37" t="str">
        <f>IF(I1948=0,"",SUMIFS(Raw_Recharges!$E$2:$E$3001,Raw_Recharges!$B$2:$B$3001,A1948))</f>
        <v/>
      </c>
      <c r="K1948" s="38">
        <f>IF(I1948=0,0,IF(H1948&lt;=RFM_Method!$C$22,5,IF(H1948&lt;=RFM_Method!$C$23,4,IF(H1948&lt;=RFM_Method!$C$24,3,IF(H1948&lt;=RFM_Method!$C$25,2,1)))))</f>
        <v>0</v>
      </c>
      <c r="L1948" s="38">
        <f>IF(I1948=0,0,IF(I1948&gt;=RFM_Method!$E$22,5,IF(I1948&gt;=RFM_Method!$E$23,4,IF(I1948&gt;=RFM_Method!$E$24,3,IF(I1948&gt;=RFM_Method!$E$25,2,1)))))</f>
        <v>0</v>
      </c>
      <c r="M1948" s="38">
        <f>IF(I1948=0,0,IF(J1948&gt;=RFM_Method!$D$25,5,IF(J1948&gt;=RFM_Method!$D$24,4,IF(J1948&gt;=RFM_Method!$D$23,3,IF(J1948&gt;=RFM_Method!$D$22,2,1)))))</f>
        <v>0</v>
      </c>
      <c r="N1948" s="38" t="str">
        <f t="shared" si="90"/>
        <v>000</v>
      </c>
      <c r="O1948" s="38">
        <f t="shared" si="91"/>
        <v>0</v>
      </c>
      <c r="P1948" s="38">
        <f t="shared" si="92"/>
        <v>0</v>
      </c>
      <c r="Q1948" s="12" t="str">
        <f>IF(I1948=0,"Never Recharged",INDEX(RFM_Method!$C$32:$G$36,6-K1948,P1948))</f>
        <v>Never Recharged</v>
      </c>
      <c r="R1948" s="39">
        <f>SUMIFS(Raw_DataUsage!$D$2:$D$5001,Raw_DataUsage!$B$2:$B$5001,A1948)/1024</f>
        <v>3.78373046875</v>
      </c>
      <c r="S1948" s="40">
        <f>SUMIFS(Raw_Calls!$D$2:$D$5001,Raw_Calls!$B$2:$B$5001,A1948)/60</f>
        <v>0</v>
      </c>
      <c r="T1948" s="38" t="str">
        <f>IF(COUNTIFS(Raw_Subscriptions!$B$2:$B$3001,A1948,Raw_Subscriptions!$F$2:$F$3001,"Active")&gt;0,"Yes","No")</f>
        <v>No</v>
      </c>
    </row>
    <row r="1949" spans="1:20" x14ac:dyDescent="0.3">
      <c r="A1949" s="13" t="str">
        <f>Raw_Customers!A1946</f>
        <v>C001945</v>
      </c>
      <c r="B1949" s="13" t="str">
        <f>Raw_Customers!B1946</f>
        <v>Pooja Jha</v>
      </c>
      <c r="C1949" s="13" t="str">
        <f>Raw_Customers!E1946</f>
        <v>Mumbai</v>
      </c>
      <c r="D1949" s="13" t="str">
        <f>Raw_Customers!F1946</f>
        <v>West Bengal</v>
      </c>
      <c r="E1949" s="13" t="str">
        <f>Raw_Customers!H1946</f>
        <v>Inactive</v>
      </c>
      <c r="F1949" s="35">
        <f>Raw_Customers!G1946</f>
        <v>44621</v>
      </c>
      <c r="G1949" s="36" t="str">
        <f>IF(I1949=0,"",INT(_xlfn.MAXIFS(Raw_Recharges!$D$2:$D$3001,Raw_Recharges!$B$2:$B$3001,A1949)))</f>
        <v/>
      </c>
      <c r="H1949" s="12" t="str">
        <f>IF(I1949=0,"",RFM_Method!$C$5-G1949)</f>
        <v/>
      </c>
      <c r="I1949" s="12">
        <f>COUNTIFS(Raw_Recharges!$B$2:$B$3001,A1949)</f>
        <v>0</v>
      </c>
      <c r="J1949" s="37" t="str">
        <f>IF(I1949=0,"",SUMIFS(Raw_Recharges!$E$2:$E$3001,Raw_Recharges!$B$2:$B$3001,A1949))</f>
        <v/>
      </c>
      <c r="K1949" s="38">
        <f>IF(I1949=0,0,IF(H1949&lt;=RFM_Method!$C$22,5,IF(H1949&lt;=RFM_Method!$C$23,4,IF(H1949&lt;=RFM_Method!$C$24,3,IF(H1949&lt;=RFM_Method!$C$25,2,1)))))</f>
        <v>0</v>
      </c>
      <c r="L1949" s="38">
        <f>IF(I1949=0,0,IF(I1949&gt;=RFM_Method!$E$22,5,IF(I1949&gt;=RFM_Method!$E$23,4,IF(I1949&gt;=RFM_Method!$E$24,3,IF(I1949&gt;=RFM_Method!$E$25,2,1)))))</f>
        <v>0</v>
      </c>
      <c r="M1949" s="38">
        <f>IF(I1949=0,0,IF(J1949&gt;=RFM_Method!$D$25,5,IF(J1949&gt;=RFM_Method!$D$24,4,IF(J1949&gt;=RFM_Method!$D$23,3,IF(J1949&gt;=RFM_Method!$D$22,2,1)))))</f>
        <v>0</v>
      </c>
      <c r="N1949" s="38" t="str">
        <f t="shared" si="90"/>
        <v>000</v>
      </c>
      <c r="O1949" s="38">
        <f t="shared" si="91"/>
        <v>0</v>
      </c>
      <c r="P1949" s="38">
        <f t="shared" si="92"/>
        <v>0</v>
      </c>
      <c r="Q1949" s="12" t="str">
        <f>IF(I1949=0,"Never Recharged",INDEX(RFM_Method!$C$32:$G$36,6-K1949,P1949))</f>
        <v>Never Recharged</v>
      </c>
      <c r="R1949" s="39">
        <f>SUMIFS(Raw_DataUsage!$D$2:$D$5001,Raw_DataUsage!$B$2:$B$5001,A1949)/1024</f>
        <v>0</v>
      </c>
      <c r="S1949" s="40">
        <f>SUMIFS(Raw_Calls!$D$2:$D$5001,Raw_Calls!$B$2:$B$5001,A1949)/60</f>
        <v>42.65</v>
      </c>
      <c r="T1949" s="38" t="str">
        <f>IF(COUNTIFS(Raw_Subscriptions!$B$2:$B$3001,A1949,Raw_Subscriptions!$F$2:$F$3001,"Active")&gt;0,"Yes","No")</f>
        <v>No</v>
      </c>
    </row>
    <row r="1950" spans="1:20" x14ac:dyDescent="0.3">
      <c r="A1950" s="13" t="str">
        <f>Raw_Customers!A1947</f>
        <v>C001946</v>
      </c>
      <c r="B1950" s="13" t="str">
        <f>Raw_Customers!B1947</f>
        <v>Amit Reddy</v>
      </c>
      <c r="C1950" s="13" t="str">
        <f>Raw_Customers!E1947</f>
        <v>Chennai</v>
      </c>
      <c r="D1950" s="13" t="str">
        <f>Raw_Customers!F1947</f>
        <v>Mumbai</v>
      </c>
      <c r="E1950" s="13" t="str">
        <f>Raw_Customers!H1947</f>
        <v>Active</v>
      </c>
      <c r="F1950" s="35">
        <f>Raw_Customers!G1947</f>
        <v>45595</v>
      </c>
      <c r="G1950" s="36">
        <f>IF(I1950=0,"",INT(_xlfn.MAXIFS(Raw_Recharges!$D$2:$D$3001,Raw_Recharges!$B$2:$B$3001,A1950)))</f>
        <v>45718</v>
      </c>
      <c r="H1950" s="12">
        <f>IF(I1950=0,"",RFM_Method!$C$5-G1950)</f>
        <v>336</v>
      </c>
      <c r="I1950" s="12">
        <f>COUNTIFS(Raw_Recharges!$B$2:$B$3001,A1950)</f>
        <v>1</v>
      </c>
      <c r="J1950" s="37">
        <f>IF(I1950=0,"",SUMIFS(Raw_Recharges!$E$2:$E$3001,Raw_Recharges!$B$2:$B$3001,A1950))</f>
        <v>2999</v>
      </c>
      <c r="K1950" s="38">
        <f>IF(I1950=0,0,IF(H1950&lt;=RFM_Method!$C$22,5,IF(H1950&lt;=RFM_Method!$C$23,4,IF(H1950&lt;=RFM_Method!$C$24,3,IF(H1950&lt;=RFM_Method!$C$25,2,1)))))</f>
        <v>1</v>
      </c>
      <c r="L1950" s="38">
        <f>IF(I1950=0,0,IF(I1950&gt;=RFM_Method!$E$22,5,IF(I1950&gt;=RFM_Method!$E$23,4,IF(I1950&gt;=RFM_Method!$E$24,3,IF(I1950&gt;=RFM_Method!$E$25,2,1)))))</f>
        <v>1</v>
      </c>
      <c r="M1950" s="38">
        <f>IF(I1950=0,0,IF(J1950&gt;=RFM_Method!$D$25,5,IF(J1950&gt;=RFM_Method!$D$24,4,IF(J1950&gt;=RFM_Method!$D$23,3,IF(J1950&gt;=RFM_Method!$D$22,2,1)))))</f>
        <v>5</v>
      </c>
      <c r="N1950" s="38" t="str">
        <f t="shared" si="90"/>
        <v>115</v>
      </c>
      <c r="O1950" s="38">
        <f t="shared" si="91"/>
        <v>7</v>
      </c>
      <c r="P1950" s="38">
        <f t="shared" si="92"/>
        <v>3</v>
      </c>
      <c r="Q1950" s="12" t="str">
        <f>IF(I1950=0,"Never Recharged",INDEX(RFM_Method!$C$32:$G$36,6-K1950,P1950))</f>
        <v>At Risk</v>
      </c>
      <c r="R1950" s="39">
        <f>SUMIFS(Raw_DataUsage!$D$2:$D$5001,Raw_DataUsage!$B$2:$B$5001,A1950)/1024</f>
        <v>8.4356738281249992</v>
      </c>
      <c r="S1950" s="40">
        <f>SUMIFS(Raw_Calls!$D$2:$D$5001,Raw_Calls!$B$2:$B$5001,A1950)/60</f>
        <v>201.51666666666668</v>
      </c>
      <c r="T1950" s="38" t="str">
        <f>IF(COUNTIFS(Raw_Subscriptions!$B$2:$B$3001,A1950,Raw_Subscriptions!$F$2:$F$3001,"Active")&gt;0,"Yes","No")</f>
        <v>No</v>
      </c>
    </row>
    <row r="1951" spans="1:20" x14ac:dyDescent="0.3">
      <c r="A1951" s="13" t="str">
        <f>Raw_Customers!A1948</f>
        <v>C001947</v>
      </c>
      <c r="B1951" s="13" t="str">
        <f>Raw_Customers!B1948</f>
        <v>Priya Jha</v>
      </c>
      <c r="C1951" s="13" t="str">
        <f>Raw_Customers!E1948</f>
        <v>Delhi</v>
      </c>
      <c r="D1951" s="13" t="str">
        <f>Raw_Customers!F1948</f>
        <v>Telangana</v>
      </c>
      <c r="E1951" s="13" t="str">
        <f>Raw_Customers!H1948</f>
        <v>Active</v>
      </c>
      <c r="F1951" s="35">
        <f>Raw_Customers!G1948</f>
        <v>45743</v>
      </c>
      <c r="G1951" s="36">
        <f>IF(I1951=0,"",INT(_xlfn.MAXIFS(Raw_Recharges!$D$2:$D$3001,Raw_Recharges!$B$2:$B$3001,A1951)))</f>
        <v>45956</v>
      </c>
      <c r="H1951" s="12">
        <f>IF(I1951=0,"",RFM_Method!$C$5-G1951)</f>
        <v>98</v>
      </c>
      <c r="I1951" s="12">
        <f>COUNTIFS(Raw_Recharges!$B$2:$B$3001,A1951)</f>
        <v>2</v>
      </c>
      <c r="J1951" s="37">
        <f>IF(I1951=0,"",SUMIFS(Raw_Recharges!$E$2:$E$3001,Raw_Recharges!$B$2:$B$3001,A1951))</f>
        <v>1165</v>
      </c>
      <c r="K1951" s="38">
        <f>IF(I1951=0,0,IF(H1951&lt;=RFM_Method!$C$22,5,IF(H1951&lt;=RFM_Method!$C$23,4,IF(H1951&lt;=RFM_Method!$C$24,3,IF(H1951&lt;=RFM_Method!$C$25,2,1)))))</f>
        <v>3</v>
      </c>
      <c r="L1951" s="38">
        <f>IF(I1951=0,0,IF(I1951&gt;=RFM_Method!$E$22,5,IF(I1951&gt;=RFM_Method!$E$23,4,IF(I1951&gt;=RFM_Method!$E$24,3,IF(I1951&gt;=RFM_Method!$E$25,2,1)))))</f>
        <v>2</v>
      </c>
      <c r="M1951" s="38">
        <f>IF(I1951=0,0,IF(J1951&gt;=RFM_Method!$D$25,5,IF(J1951&gt;=RFM_Method!$D$24,4,IF(J1951&gt;=RFM_Method!$D$23,3,IF(J1951&gt;=RFM_Method!$D$22,2,1)))))</f>
        <v>4</v>
      </c>
      <c r="N1951" s="38" t="str">
        <f t="shared" si="90"/>
        <v>324</v>
      </c>
      <c r="O1951" s="38">
        <f t="shared" si="91"/>
        <v>9</v>
      </c>
      <c r="P1951" s="38">
        <f t="shared" si="92"/>
        <v>3</v>
      </c>
      <c r="Q1951" s="12" t="str">
        <f>IF(I1951=0,"Never Recharged",INDEX(RFM_Method!$C$32:$G$36,6-K1951,P1951))</f>
        <v>Need Attention</v>
      </c>
      <c r="R1951" s="39">
        <f>SUMIFS(Raw_DataUsage!$D$2:$D$5001,Raw_DataUsage!$B$2:$B$5001,A1951)/1024</f>
        <v>0</v>
      </c>
      <c r="S1951" s="40">
        <f>SUMIFS(Raw_Calls!$D$2:$D$5001,Raw_Calls!$B$2:$B$5001,A1951)/60</f>
        <v>5.9333333333333336</v>
      </c>
      <c r="T1951" s="38" t="str">
        <f>IF(COUNTIFS(Raw_Subscriptions!$B$2:$B$3001,A1951,Raw_Subscriptions!$F$2:$F$3001,"Active")&gt;0,"Yes","No")</f>
        <v>No</v>
      </c>
    </row>
    <row r="1952" spans="1:20" x14ac:dyDescent="0.3">
      <c r="A1952" s="13" t="str">
        <f>Raw_Customers!A1949</f>
        <v>C001948</v>
      </c>
      <c r="B1952" s="13" t="str">
        <f>Raw_Customers!B1949</f>
        <v>Vikram Mishra</v>
      </c>
      <c r="C1952" s="13" t="str">
        <f>Raw_Customers!E1949</f>
        <v>Chennai</v>
      </c>
      <c r="D1952" s="13" t="str">
        <f>Raw_Customers!F1949</f>
        <v>Delhi NCR</v>
      </c>
      <c r="E1952" s="13" t="str">
        <f>Raw_Customers!H1949</f>
        <v>Inactive</v>
      </c>
      <c r="F1952" s="35">
        <f>Raw_Customers!G1949</f>
        <v>45522</v>
      </c>
      <c r="G1952" s="36" t="str">
        <f>IF(I1952=0,"",INT(_xlfn.MAXIFS(Raw_Recharges!$D$2:$D$3001,Raw_Recharges!$B$2:$B$3001,A1952)))</f>
        <v/>
      </c>
      <c r="H1952" s="12" t="str">
        <f>IF(I1952=0,"",RFM_Method!$C$5-G1952)</f>
        <v/>
      </c>
      <c r="I1952" s="12">
        <f>COUNTIFS(Raw_Recharges!$B$2:$B$3001,A1952)</f>
        <v>0</v>
      </c>
      <c r="J1952" s="37" t="str">
        <f>IF(I1952=0,"",SUMIFS(Raw_Recharges!$E$2:$E$3001,Raw_Recharges!$B$2:$B$3001,A1952))</f>
        <v/>
      </c>
      <c r="K1952" s="38">
        <f>IF(I1952=0,0,IF(H1952&lt;=RFM_Method!$C$22,5,IF(H1952&lt;=RFM_Method!$C$23,4,IF(H1952&lt;=RFM_Method!$C$24,3,IF(H1952&lt;=RFM_Method!$C$25,2,1)))))</f>
        <v>0</v>
      </c>
      <c r="L1952" s="38">
        <f>IF(I1952=0,0,IF(I1952&gt;=RFM_Method!$E$22,5,IF(I1952&gt;=RFM_Method!$E$23,4,IF(I1952&gt;=RFM_Method!$E$24,3,IF(I1952&gt;=RFM_Method!$E$25,2,1)))))</f>
        <v>0</v>
      </c>
      <c r="M1952" s="38">
        <f>IF(I1952=0,0,IF(J1952&gt;=RFM_Method!$D$25,5,IF(J1952&gt;=RFM_Method!$D$24,4,IF(J1952&gt;=RFM_Method!$D$23,3,IF(J1952&gt;=RFM_Method!$D$22,2,1)))))</f>
        <v>0</v>
      </c>
      <c r="N1952" s="38" t="str">
        <f t="shared" si="90"/>
        <v>000</v>
      </c>
      <c r="O1952" s="38">
        <f t="shared" si="91"/>
        <v>0</v>
      </c>
      <c r="P1952" s="38">
        <f t="shared" si="92"/>
        <v>0</v>
      </c>
      <c r="Q1952" s="12" t="str">
        <f>IF(I1952=0,"Never Recharged",INDEX(RFM_Method!$C$32:$G$36,6-K1952,P1952))</f>
        <v>Never Recharged</v>
      </c>
      <c r="R1952" s="39">
        <f>SUMIFS(Raw_DataUsage!$D$2:$D$5001,Raw_DataUsage!$B$2:$B$5001,A1952)/1024</f>
        <v>4.8014941406249996</v>
      </c>
      <c r="S1952" s="40">
        <f>SUMIFS(Raw_Calls!$D$2:$D$5001,Raw_Calls!$B$2:$B$5001,A1952)/60</f>
        <v>42.43333333333333</v>
      </c>
      <c r="T1952" s="38" t="str">
        <f>IF(COUNTIFS(Raw_Subscriptions!$B$2:$B$3001,A1952,Raw_Subscriptions!$F$2:$F$3001,"Active")&gt;0,"Yes","No")</f>
        <v>No</v>
      </c>
    </row>
    <row r="1953" spans="1:20" x14ac:dyDescent="0.3">
      <c r="A1953" s="13" t="str">
        <f>Raw_Customers!A1950</f>
        <v>C001949</v>
      </c>
      <c r="B1953" s="13" t="str">
        <f>Raw_Customers!B1950</f>
        <v>Anita Mishra</v>
      </c>
      <c r="C1953" s="13" t="str">
        <f>Raw_Customers!E1950</f>
        <v>Chennai</v>
      </c>
      <c r="D1953" s="13" t="str">
        <f>Raw_Customers!F1950</f>
        <v>Telangana</v>
      </c>
      <c r="E1953" s="13" t="str">
        <f>Raw_Customers!H1950</f>
        <v>Active</v>
      </c>
      <c r="F1953" s="35">
        <f>Raw_Customers!G1950</f>
        <v>44412</v>
      </c>
      <c r="G1953" s="36">
        <f>IF(I1953=0,"",INT(_xlfn.MAXIFS(Raw_Recharges!$D$2:$D$3001,Raw_Recharges!$B$2:$B$3001,A1953)))</f>
        <v>45795</v>
      </c>
      <c r="H1953" s="12">
        <f>IF(I1953=0,"",RFM_Method!$C$5-G1953)</f>
        <v>259</v>
      </c>
      <c r="I1953" s="12">
        <f>COUNTIFS(Raw_Recharges!$B$2:$B$3001,A1953)</f>
        <v>1</v>
      </c>
      <c r="J1953" s="37">
        <f>IF(I1953=0,"",SUMIFS(Raw_Recharges!$E$2:$E$3001,Raw_Recharges!$B$2:$B$3001,A1953))</f>
        <v>999</v>
      </c>
      <c r="K1953" s="38">
        <f>IF(I1953=0,0,IF(H1953&lt;=RFM_Method!$C$22,5,IF(H1953&lt;=RFM_Method!$C$23,4,IF(H1953&lt;=RFM_Method!$C$24,3,IF(H1953&lt;=RFM_Method!$C$25,2,1)))))</f>
        <v>1</v>
      </c>
      <c r="L1953" s="38">
        <f>IF(I1953=0,0,IF(I1953&gt;=RFM_Method!$E$22,5,IF(I1953&gt;=RFM_Method!$E$23,4,IF(I1953&gt;=RFM_Method!$E$24,3,IF(I1953&gt;=RFM_Method!$E$25,2,1)))))</f>
        <v>1</v>
      </c>
      <c r="M1953" s="38">
        <f>IF(I1953=0,0,IF(J1953&gt;=RFM_Method!$D$25,5,IF(J1953&gt;=RFM_Method!$D$24,4,IF(J1953&gt;=RFM_Method!$D$23,3,IF(J1953&gt;=RFM_Method!$D$22,2,1)))))</f>
        <v>3</v>
      </c>
      <c r="N1953" s="38" t="str">
        <f t="shared" si="90"/>
        <v>113</v>
      </c>
      <c r="O1953" s="38">
        <f t="shared" si="91"/>
        <v>5</v>
      </c>
      <c r="P1953" s="38">
        <f t="shared" si="92"/>
        <v>2</v>
      </c>
      <c r="Q1953" s="12" t="str">
        <f>IF(I1953=0,"Never Recharged",INDEX(RFM_Method!$C$32:$G$36,6-K1953,P1953))</f>
        <v>Hibernating</v>
      </c>
      <c r="R1953" s="39">
        <f>SUMIFS(Raw_DataUsage!$D$2:$D$5001,Raw_DataUsage!$B$2:$B$5001,A1953)/1024</f>
        <v>7.1546679687500001</v>
      </c>
      <c r="S1953" s="40">
        <f>SUMIFS(Raw_Calls!$D$2:$D$5001,Raw_Calls!$B$2:$B$5001,A1953)/60</f>
        <v>68.816666666666663</v>
      </c>
      <c r="T1953" s="38" t="str">
        <f>IF(COUNTIFS(Raw_Subscriptions!$B$2:$B$3001,A1953,Raw_Subscriptions!$F$2:$F$3001,"Active")&gt;0,"Yes","No")</f>
        <v>No</v>
      </c>
    </row>
    <row r="1954" spans="1:20" x14ac:dyDescent="0.3">
      <c r="A1954" s="13" t="str">
        <f>Raw_Customers!A1951</f>
        <v>C001950</v>
      </c>
      <c r="B1954" s="13" t="str">
        <f>Raw_Customers!B1951</f>
        <v>Anita Kumar</v>
      </c>
      <c r="C1954" s="13" t="str">
        <f>Raw_Customers!E1951</f>
        <v>Pune</v>
      </c>
      <c r="D1954" s="13" t="str">
        <f>Raw_Customers!F1951</f>
        <v>Delhi NCR</v>
      </c>
      <c r="E1954" s="13" t="str">
        <f>Raw_Customers!H1951</f>
        <v>Active</v>
      </c>
      <c r="F1954" s="35">
        <f>Raw_Customers!G1951</f>
        <v>44224</v>
      </c>
      <c r="G1954" s="36">
        <f>IF(I1954=0,"",INT(_xlfn.MAXIFS(Raw_Recharges!$D$2:$D$3001,Raw_Recharges!$B$2:$B$3001,A1954)))</f>
        <v>46017</v>
      </c>
      <c r="H1954" s="12">
        <f>IF(I1954=0,"",RFM_Method!$C$5-G1954)</f>
        <v>37</v>
      </c>
      <c r="I1954" s="12">
        <f>COUNTIFS(Raw_Recharges!$B$2:$B$3001,A1954)</f>
        <v>3</v>
      </c>
      <c r="J1954" s="37">
        <f>IF(I1954=0,"",SUMIFS(Raw_Recharges!$E$2:$E$3001,Raw_Recharges!$B$2:$B$3001,A1954))</f>
        <v>1464</v>
      </c>
      <c r="K1954" s="38">
        <f>IF(I1954=0,0,IF(H1954&lt;=RFM_Method!$C$22,5,IF(H1954&lt;=RFM_Method!$C$23,4,IF(H1954&lt;=RFM_Method!$C$24,3,IF(H1954&lt;=RFM_Method!$C$25,2,1)))))</f>
        <v>5</v>
      </c>
      <c r="L1954" s="38">
        <f>IF(I1954=0,0,IF(I1954&gt;=RFM_Method!$E$22,5,IF(I1954&gt;=RFM_Method!$E$23,4,IF(I1954&gt;=RFM_Method!$E$24,3,IF(I1954&gt;=RFM_Method!$E$25,2,1)))))</f>
        <v>3</v>
      </c>
      <c r="M1954" s="38">
        <f>IF(I1954=0,0,IF(J1954&gt;=RFM_Method!$D$25,5,IF(J1954&gt;=RFM_Method!$D$24,4,IF(J1954&gt;=RFM_Method!$D$23,3,IF(J1954&gt;=RFM_Method!$D$22,2,1)))))</f>
        <v>4</v>
      </c>
      <c r="N1954" s="38" t="str">
        <f t="shared" si="90"/>
        <v>534</v>
      </c>
      <c r="O1954" s="38">
        <f t="shared" si="91"/>
        <v>12</v>
      </c>
      <c r="P1954" s="38">
        <f t="shared" si="92"/>
        <v>4</v>
      </c>
      <c r="Q1954" s="12" t="str">
        <f>IF(I1954=0,"Never Recharged",INDEX(RFM_Method!$C$32:$G$36,6-K1954,P1954))</f>
        <v>Loyal Customers</v>
      </c>
      <c r="R1954" s="39">
        <f>SUMIFS(Raw_DataUsage!$D$2:$D$5001,Raw_DataUsage!$B$2:$B$5001,A1954)/1024</f>
        <v>6.4446875000000006</v>
      </c>
      <c r="S1954" s="40">
        <f>SUMIFS(Raw_Calls!$D$2:$D$5001,Raw_Calls!$B$2:$B$5001,A1954)/60</f>
        <v>100.03333333333333</v>
      </c>
      <c r="T1954" s="38" t="str">
        <f>IF(COUNTIFS(Raw_Subscriptions!$B$2:$B$3001,A1954,Raw_Subscriptions!$F$2:$F$3001,"Active")&gt;0,"Yes","No")</f>
        <v>No</v>
      </c>
    </row>
    <row r="1955" spans="1:20" x14ac:dyDescent="0.3">
      <c r="A1955" s="13" t="str">
        <f>Raw_Customers!A1952</f>
        <v>C001951</v>
      </c>
      <c r="B1955" s="13" t="str">
        <f>Raw_Customers!B1952</f>
        <v>Neha Reddy</v>
      </c>
      <c r="C1955" s="13" t="str">
        <f>Raw_Customers!E1952</f>
        <v>Pune</v>
      </c>
      <c r="D1955" s="13" t="str">
        <f>Raw_Customers!F1952</f>
        <v>Maharashtra</v>
      </c>
      <c r="E1955" s="13" t="str">
        <f>Raw_Customers!H1952</f>
        <v>Active</v>
      </c>
      <c r="F1955" s="35">
        <f>Raw_Customers!G1952</f>
        <v>45528</v>
      </c>
      <c r="G1955" s="36">
        <f>IF(I1955=0,"",INT(_xlfn.MAXIFS(Raw_Recharges!$D$2:$D$3001,Raw_Recharges!$B$2:$B$3001,A1955)))</f>
        <v>45795</v>
      </c>
      <c r="H1955" s="12">
        <f>IF(I1955=0,"",RFM_Method!$C$5-G1955)</f>
        <v>259</v>
      </c>
      <c r="I1955" s="12">
        <f>COUNTIFS(Raw_Recharges!$B$2:$B$3001,A1955)</f>
        <v>1</v>
      </c>
      <c r="J1955" s="37">
        <f>IF(I1955=0,"",SUMIFS(Raw_Recharges!$E$2:$E$3001,Raw_Recharges!$B$2:$B$3001,A1955))</f>
        <v>99</v>
      </c>
      <c r="K1955" s="38">
        <f>IF(I1955=0,0,IF(H1955&lt;=RFM_Method!$C$22,5,IF(H1955&lt;=RFM_Method!$C$23,4,IF(H1955&lt;=RFM_Method!$C$24,3,IF(H1955&lt;=RFM_Method!$C$25,2,1)))))</f>
        <v>1</v>
      </c>
      <c r="L1955" s="38">
        <f>IF(I1955=0,0,IF(I1955&gt;=RFM_Method!$E$22,5,IF(I1955&gt;=RFM_Method!$E$23,4,IF(I1955&gt;=RFM_Method!$E$24,3,IF(I1955&gt;=RFM_Method!$E$25,2,1)))))</f>
        <v>1</v>
      </c>
      <c r="M1955" s="38">
        <f>IF(I1955=0,0,IF(J1955&gt;=RFM_Method!$D$25,5,IF(J1955&gt;=RFM_Method!$D$24,4,IF(J1955&gt;=RFM_Method!$D$23,3,IF(J1955&gt;=RFM_Method!$D$22,2,1)))))</f>
        <v>1</v>
      </c>
      <c r="N1955" s="38" t="str">
        <f t="shared" si="90"/>
        <v>111</v>
      </c>
      <c r="O1955" s="38">
        <f t="shared" si="91"/>
        <v>3</v>
      </c>
      <c r="P1955" s="38">
        <f t="shared" si="92"/>
        <v>1</v>
      </c>
      <c r="Q1955" s="12" t="str">
        <f>IF(I1955=0,"Never Recharged",INDEX(RFM_Method!$C$32:$G$36,6-K1955,P1955))</f>
        <v>Lost</v>
      </c>
      <c r="R1955" s="39">
        <f>SUMIFS(Raw_DataUsage!$D$2:$D$5001,Raw_DataUsage!$B$2:$B$5001,A1955)/1024</f>
        <v>0.10328125</v>
      </c>
      <c r="S1955" s="40">
        <f>SUMIFS(Raw_Calls!$D$2:$D$5001,Raw_Calls!$B$2:$B$5001,A1955)/60</f>
        <v>107.35</v>
      </c>
      <c r="T1955" s="38" t="str">
        <f>IF(COUNTIFS(Raw_Subscriptions!$B$2:$B$3001,A1955,Raw_Subscriptions!$F$2:$F$3001,"Active")&gt;0,"Yes","No")</f>
        <v>No</v>
      </c>
    </row>
    <row r="1956" spans="1:20" x14ac:dyDescent="0.3">
      <c r="A1956" s="13" t="str">
        <f>Raw_Customers!A1953</f>
        <v>C001952</v>
      </c>
      <c r="B1956" s="13" t="str">
        <f>Raw_Customers!B1953</f>
        <v>Rahul Mishra</v>
      </c>
      <c r="C1956" s="13" t="str">
        <f>Raw_Customers!E1953</f>
        <v>Chennai</v>
      </c>
      <c r="D1956" s="13" t="str">
        <f>Raw_Customers!F1953</f>
        <v>Andhra Pradesh</v>
      </c>
      <c r="E1956" s="13" t="str">
        <f>Raw_Customers!H1953</f>
        <v>Active</v>
      </c>
      <c r="F1956" s="35">
        <f>Raw_Customers!G1953</f>
        <v>44882</v>
      </c>
      <c r="G1956" s="36">
        <f>IF(I1956=0,"",INT(_xlfn.MAXIFS(Raw_Recharges!$D$2:$D$3001,Raw_Recharges!$B$2:$B$3001,A1956)))</f>
        <v>46052</v>
      </c>
      <c r="H1956" s="12">
        <f>IF(I1956=0,"",RFM_Method!$C$5-G1956)</f>
        <v>2</v>
      </c>
      <c r="I1956" s="12">
        <f>COUNTIFS(Raw_Recharges!$B$2:$B$3001,A1956)</f>
        <v>4</v>
      </c>
      <c r="J1956" s="37">
        <f>IF(I1956=0,"",SUMIFS(Raw_Recharges!$E$2:$E$3001,Raw_Recharges!$B$2:$B$3001,A1956))</f>
        <v>2146</v>
      </c>
      <c r="K1956" s="38">
        <f>IF(I1956=0,0,IF(H1956&lt;=RFM_Method!$C$22,5,IF(H1956&lt;=RFM_Method!$C$23,4,IF(H1956&lt;=RFM_Method!$C$24,3,IF(H1956&lt;=RFM_Method!$C$25,2,1)))))</f>
        <v>5</v>
      </c>
      <c r="L1956" s="38">
        <f>IF(I1956=0,0,IF(I1956&gt;=RFM_Method!$E$22,5,IF(I1956&gt;=RFM_Method!$E$23,4,IF(I1956&gt;=RFM_Method!$E$24,3,IF(I1956&gt;=RFM_Method!$E$25,2,1)))))</f>
        <v>4</v>
      </c>
      <c r="M1956" s="38">
        <f>IF(I1956=0,0,IF(J1956&gt;=RFM_Method!$D$25,5,IF(J1956&gt;=RFM_Method!$D$24,4,IF(J1956&gt;=RFM_Method!$D$23,3,IF(J1956&gt;=RFM_Method!$D$22,2,1)))))</f>
        <v>4</v>
      </c>
      <c r="N1956" s="38" t="str">
        <f t="shared" si="90"/>
        <v>544</v>
      </c>
      <c r="O1956" s="38">
        <f t="shared" si="91"/>
        <v>13</v>
      </c>
      <c r="P1956" s="38">
        <f t="shared" si="92"/>
        <v>4</v>
      </c>
      <c r="Q1956" s="12" t="str">
        <f>IF(I1956=0,"Never Recharged",INDEX(RFM_Method!$C$32:$G$36,6-K1956,P1956))</f>
        <v>Loyal Customers</v>
      </c>
      <c r="R1956" s="39">
        <f>SUMIFS(Raw_DataUsage!$D$2:$D$5001,Raw_DataUsage!$B$2:$B$5001,A1956)/1024</f>
        <v>3.406943359375</v>
      </c>
      <c r="S1956" s="40">
        <f>SUMIFS(Raw_Calls!$D$2:$D$5001,Raw_Calls!$B$2:$B$5001,A1956)/60</f>
        <v>144.65</v>
      </c>
      <c r="T1956" s="38" t="str">
        <f>IF(COUNTIFS(Raw_Subscriptions!$B$2:$B$3001,A1956,Raw_Subscriptions!$F$2:$F$3001,"Active")&gt;0,"Yes","No")</f>
        <v>Yes</v>
      </c>
    </row>
    <row r="1957" spans="1:20" x14ac:dyDescent="0.3">
      <c r="A1957" s="13" t="str">
        <f>Raw_Customers!A1954</f>
        <v>C001953</v>
      </c>
      <c r="B1957" s="13" t="str">
        <f>Raw_Customers!B1954</f>
        <v>Vikram Gupta</v>
      </c>
      <c r="C1957" s="13" t="str">
        <f>Raw_Customers!E1954</f>
        <v>Bangalore</v>
      </c>
      <c r="D1957" s="13" t="str">
        <f>Raw_Customers!F1954</f>
        <v>Maharashtra</v>
      </c>
      <c r="E1957" s="13" t="str">
        <f>Raw_Customers!H1954</f>
        <v>Active</v>
      </c>
      <c r="F1957" s="35">
        <f>Raw_Customers!G1954</f>
        <v>46013</v>
      </c>
      <c r="G1957" s="36">
        <f>IF(I1957=0,"",INT(_xlfn.MAXIFS(Raw_Recharges!$D$2:$D$3001,Raw_Recharges!$B$2:$B$3001,A1957)))</f>
        <v>45745</v>
      </c>
      <c r="H1957" s="12">
        <f>IF(I1957=0,"",RFM_Method!$C$5-G1957)</f>
        <v>309</v>
      </c>
      <c r="I1957" s="12">
        <f>COUNTIFS(Raw_Recharges!$B$2:$B$3001,A1957)</f>
        <v>1</v>
      </c>
      <c r="J1957" s="37">
        <f>IF(I1957=0,"",SUMIFS(Raw_Recharges!$E$2:$E$3001,Raw_Recharges!$B$2:$B$3001,A1957))</f>
        <v>299</v>
      </c>
      <c r="K1957" s="38">
        <f>IF(I1957=0,0,IF(H1957&lt;=RFM_Method!$C$22,5,IF(H1957&lt;=RFM_Method!$C$23,4,IF(H1957&lt;=RFM_Method!$C$24,3,IF(H1957&lt;=RFM_Method!$C$25,2,1)))))</f>
        <v>1</v>
      </c>
      <c r="L1957" s="38">
        <f>IF(I1957=0,0,IF(I1957&gt;=RFM_Method!$E$22,5,IF(I1957&gt;=RFM_Method!$E$23,4,IF(I1957&gt;=RFM_Method!$E$24,3,IF(I1957&gt;=RFM_Method!$E$25,2,1)))))</f>
        <v>1</v>
      </c>
      <c r="M1957" s="38">
        <f>IF(I1957=0,0,IF(J1957&gt;=RFM_Method!$D$25,5,IF(J1957&gt;=RFM_Method!$D$24,4,IF(J1957&gt;=RFM_Method!$D$23,3,IF(J1957&gt;=RFM_Method!$D$22,2,1)))))</f>
        <v>1</v>
      </c>
      <c r="N1957" s="38" t="str">
        <f t="shared" si="90"/>
        <v>111</v>
      </c>
      <c r="O1957" s="38">
        <f t="shared" si="91"/>
        <v>3</v>
      </c>
      <c r="P1957" s="38">
        <f t="shared" si="92"/>
        <v>1</v>
      </c>
      <c r="Q1957" s="12" t="str">
        <f>IF(I1957=0,"Never Recharged",INDEX(RFM_Method!$C$32:$G$36,6-K1957,P1957))</f>
        <v>Lost</v>
      </c>
      <c r="R1957" s="39">
        <f>SUMIFS(Raw_DataUsage!$D$2:$D$5001,Raw_DataUsage!$B$2:$B$5001,A1957)/1024</f>
        <v>3.514443359375</v>
      </c>
      <c r="S1957" s="40">
        <f>SUMIFS(Raw_Calls!$D$2:$D$5001,Raw_Calls!$B$2:$B$5001,A1957)/60</f>
        <v>34.81666666666667</v>
      </c>
      <c r="T1957" s="38" t="str">
        <f>IF(COUNTIFS(Raw_Subscriptions!$B$2:$B$3001,A1957,Raw_Subscriptions!$F$2:$F$3001,"Active")&gt;0,"Yes","No")</f>
        <v>No</v>
      </c>
    </row>
    <row r="1958" spans="1:20" x14ac:dyDescent="0.3">
      <c r="A1958" s="13" t="str">
        <f>Raw_Customers!A1955</f>
        <v>C001954</v>
      </c>
      <c r="B1958" s="13" t="str">
        <f>Raw_Customers!B1955</f>
        <v>Raj Gupta</v>
      </c>
      <c r="C1958" s="13" t="str">
        <f>Raw_Customers!E1955</f>
        <v>Hyderabad</v>
      </c>
      <c r="D1958" s="13" t="str">
        <f>Raw_Customers!F1955</f>
        <v>West Bengal</v>
      </c>
      <c r="E1958" s="13" t="str">
        <f>Raw_Customers!H1955</f>
        <v>Active</v>
      </c>
      <c r="F1958" s="35">
        <f>Raw_Customers!G1955</f>
        <v>44684</v>
      </c>
      <c r="G1958" s="36">
        <f>IF(I1958=0,"",INT(_xlfn.MAXIFS(Raw_Recharges!$D$2:$D$3001,Raw_Recharges!$B$2:$B$3001,A1958)))</f>
        <v>45895</v>
      </c>
      <c r="H1958" s="12">
        <f>IF(I1958=0,"",RFM_Method!$C$5-G1958)</f>
        <v>159</v>
      </c>
      <c r="I1958" s="12">
        <f>COUNTIFS(Raw_Recharges!$B$2:$B$3001,A1958)</f>
        <v>2</v>
      </c>
      <c r="J1958" s="37">
        <f>IF(I1958=0,"",SUMIFS(Raw_Recharges!$E$2:$E$3001,Raw_Recharges!$B$2:$B$3001,A1958))</f>
        <v>578</v>
      </c>
      <c r="K1958" s="38">
        <f>IF(I1958=0,0,IF(H1958&lt;=RFM_Method!$C$22,5,IF(H1958&lt;=RFM_Method!$C$23,4,IF(H1958&lt;=RFM_Method!$C$24,3,IF(H1958&lt;=RFM_Method!$C$25,2,1)))))</f>
        <v>2</v>
      </c>
      <c r="L1958" s="38">
        <f>IF(I1958=0,0,IF(I1958&gt;=RFM_Method!$E$22,5,IF(I1958&gt;=RFM_Method!$E$23,4,IF(I1958&gt;=RFM_Method!$E$24,3,IF(I1958&gt;=RFM_Method!$E$25,2,1)))))</f>
        <v>2</v>
      </c>
      <c r="M1958" s="38">
        <f>IF(I1958=0,0,IF(J1958&gt;=RFM_Method!$D$25,5,IF(J1958&gt;=RFM_Method!$D$24,4,IF(J1958&gt;=RFM_Method!$D$23,3,IF(J1958&gt;=RFM_Method!$D$22,2,1)))))</f>
        <v>2</v>
      </c>
      <c r="N1958" s="38" t="str">
        <f t="shared" si="90"/>
        <v>222</v>
      </c>
      <c r="O1958" s="38">
        <f t="shared" si="91"/>
        <v>6</v>
      </c>
      <c r="P1958" s="38">
        <f t="shared" si="92"/>
        <v>2</v>
      </c>
      <c r="Q1958" s="12" t="str">
        <f>IF(I1958=0,"Never Recharged",INDEX(RFM_Method!$C$32:$G$36,6-K1958,P1958))</f>
        <v>About to Sleep</v>
      </c>
      <c r="R1958" s="39">
        <f>SUMIFS(Raw_DataUsage!$D$2:$D$5001,Raw_DataUsage!$B$2:$B$5001,A1958)/1024</f>
        <v>0</v>
      </c>
      <c r="S1958" s="40">
        <f>SUMIFS(Raw_Calls!$D$2:$D$5001,Raw_Calls!$B$2:$B$5001,A1958)/60</f>
        <v>58.533333333333331</v>
      </c>
      <c r="T1958" s="38" t="str">
        <f>IF(COUNTIFS(Raw_Subscriptions!$B$2:$B$3001,A1958,Raw_Subscriptions!$F$2:$F$3001,"Active")&gt;0,"Yes","No")</f>
        <v>Yes</v>
      </c>
    </row>
    <row r="1959" spans="1:20" x14ac:dyDescent="0.3">
      <c r="A1959" s="13" t="str">
        <f>Raw_Customers!A1956</f>
        <v>C001955</v>
      </c>
      <c r="B1959" s="13" t="str">
        <f>Raw_Customers!B1956</f>
        <v>Simran Khan</v>
      </c>
      <c r="C1959" s="13" t="str">
        <f>Raw_Customers!E1956</f>
        <v>Hyderabad</v>
      </c>
      <c r="D1959" s="13" t="str">
        <f>Raw_Customers!F1956</f>
        <v>Gujarat</v>
      </c>
      <c r="E1959" s="13" t="str">
        <f>Raw_Customers!H1956</f>
        <v>Active</v>
      </c>
      <c r="F1959" s="35">
        <f>Raw_Customers!G1956</f>
        <v>44887</v>
      </c>
      <c r="G1959" s="36">
        <f>IF(I1959=0,"",INT(_xlfn.MAXIFS(Raw_Recharges!$D$2:$D$3001,Raw_Recharges!$B$2:$B$3001,A1959)))</f>
        <v>45807</v>
      </c>
      <c r="H1959" s="12">
        <f>IF(I1959=0,"",RFM_Method!$C$5-G1959)</f>
        <v>247</v>
      </c>
      <c r="I1959" s="12">
        <f>COUNTIFS(Raw_Recharges!$B$2:$B$3001,A1959)</f>
        <v>1</v>
      </c>
      <c r="J1959" s="37">
        <f>IF(I1959=0,"",SUMIFS(Raw_Recharges!$E$2:$E$3001,Raw_Recharges!$B$2:$B$3001,A1959))</f>
        <v>999</v>
      </c>
      <c r="K1959" s="38">
        <f>IF(I1959=0,0,IF(H1959&lt;=RFM_Method!$C$22,5,IF(H1959&lt;=RFM_Method!$C$23,4,IF(H1959&lt;=RFM_Method!$C$24,3,IF(H1959&lt;=RFM_Method!$C$25,2,1)))))</f>
        <v>1</v>
      </c>
      <c r="L1959" s="38">
        <f>IF(I1959=0,0,IF(I1959&gt;=RFM_Method!$E$22,5,IF(I1959&gt;=RFM_Method!$E$23,4,IF(I1959&gt;=RFM_Method!$E$24,3,IF(I1959&gt;=RFM_Method!$E$25,2,1)))))</f>
        <v>1</v>
      </c>
      <c r="M1959" s="38">
        <f>IF(I1959=0,0,IF(J1959&gt;=RFM_Method!$D$25,5,IF(J1959&gt;=RFM_Method!$D$24,4,IF(J1959&gt;=RFM_Method!$D$23,3,IF(J1959&gt;=RFM_Method!$D$22,2,1)))))</f>
        <v>3</v>
      </c>
      <c r="N1959" s="38" t="str">
        <f t="shared" si="90"/>
        <v>113</v>
      </c>
      <c r="O1959" s="38">
        <f t="shared" si="91"/>
        <v>5</v>
      </c>
      <c r="P1959" s="38">
        <f t="shared" si="92"/>
        <v>2</v>
      </c>
      <c r="Q1959" s="12" t="str">
        <f>IF(I1959=0,"Never Recharged",INDEX(RFM_Method!$C$32:$G$36,6-K1959,P1959))</f>
        <v>Hibernating</v>
      </c>
      <c r="R1959" s="39">
        <f>SUMIFS(Raw_DataUsage!$D$2:$D$5001,Raw_DataUsage!$B$2:$B$5001,A1959)/1024</f>
        <v>2.3317773437499998</v>
      </c>
      <c r="S1959" s="40">
        <f>SUMIFS(Raw_Calls!$D$2:$D$5001,Raw_Calls!$B$2:$B$5001,A1959)/60</f>
        <v>12.816666666666666</v>
      </c>
      <c r="T1959" s="38" t="str">
        <f>IF(COUNTIFS(Raw_Subscriptions!$B$2:$B$3001,A1959,Raw_Subscriptions!$F$2:$F$3001,"Active")&gt;0,"Yes","No")</f>
        <v>No</v>
      </c>
    </row>
    <row r="1960" spans="1:20" x14ac:dyDescent="0.3">
      <c r="A1960" s="13" t="str">
        <f>Raw_Customers!A1957</f>
        <v>C001956</v>
      </c>
      <c r="B1960" s="13" t="str">
        <f>Raw_Customers!B1957</f>
        <v>Raj Khan</v>
      </c>
      <c r="C1960" s="13" t="str">
        <f>Raw_Customers!E1957</f>
        <v>Hyderabad</v>
      </c>
      <c r="D1960" s="13" t="str">
        <f>Raw_Customers!F1957</f>
        <v>Punjab</v>
      </c>
      <c r="E1960" s="13" t="str">
        <f>Raw_Customers!H1957</f>
        <v>Inactive</v>
      </c>
      <c r="F1960" s="35">
        <f>Raw_Customers!G1957</f>
        <v>45906</v>
      </c>
      <c r="G1960" s="36">
        <f>IF(I1960=0,"",INT(_xlfn.MAXIFS(Raw_Recharges!$D$2:$D$3001,Raw_Recharges!$B$2:$B$3001,A1960)))</f>
        <v>46052</v>
      </c>
      <c r="H1960" s="12">
        <f>IF(I1960=0,"",RFM_Method!$C$5-G1960)</f>
        <v>2</v>
      </c>
      <c r="I1960" s="12">
        <f>COUNTIFS(Raw_Recharges!$B$2:$B$3001,A1960)</f>
        <v>5</v>
      </c>
      <c r="J1960" s="37">
        <f>IF(I1960=0,"",SUMIFS(Raw_Recharges!$E$2:$E$3001,Raw_Recharges!$B$2:$B$3001,A1960))</f>
        <v>4612</v>
      </c>
      <c r="K1960" s="38">
        <f>IF(I1960=0,0,IF(H1960&lt;=RFM_Method!$C$22,5,IF(H1960&lt;=RFM_Method!$C$23,4,IF(H1960&lt;=RFM_Method!$C$24,3,IF(H1960&lt;=RFM_Method!$C$25,2,1)))))</f>
        <v>5</v>
      </c>
      <c r="L1960" s="38">
        <f>IF(I1960=0,0,IF(I1960&gt;=RFM_Method!$E$22,5,IF(I1960&gt;=RFM_Method!$E$23,4,IF(I1960&gt;=RFM_Method!$E$24,3,IF(I1960&gt;=RFM_Method!$E$25,2,1)))))</f>
        <v>5</v>
      </c>
      <c r="M1960" s="38">
        <f>IF(I1960=0,0,IF(J1960&gt;=RFM_Method!$D$25,5,IF(J1960&gt;=RFM_Method!$D$24,4,IF(J1960&gt;=RFM_Method!$D$23,3,IF(J1960&gt;=RFM_Method!$D$22,2,1)))))</f>
        <v>5</v>
      </c>
      <c r="N1960" s="38" t="str">
        <f t="shared" si="90"/>
        <v>555</v>
      </c>
      <c r="O1960" s="38">
        <f t="shared" si="91"/>
        <v>15</v>
      </c>
      <c r="P1960" s="38">
        <f t="shared" si="92"/>
        <v>5</v>
      </c>
      <c r="Q1960" s="12" t="str">
        <f>IF(I1960=0,"Never Recharged",INDEX(RFM_Method!$C$32:$G$36,6-K1960,P1960))</f>
        <v>Champions</v>
      </c>
      <c r="R1960" s="39">
        <f>SUMIFS(Raw_DataUsage!$D$2:$D$5001,Raw_DataUsage!$B$2:$B$5001,A1960)/1024</f>
        <v>5.4273437500000004</v>
      </c>
      <c r="S1960" s="40">
        <f>SUMIFS(Raw_Calls!$D$2:$D$5001,Raw_Calls!$B$2:$B$5001,A1960)/60</f>
        <v>22.183333333333334</v>
      </c>
      <c r="T1960" s="38" t="str">
        <f>IF(COUNTIFS(Raw_Subscriptions!$B$2:$B$3001,A1960,Raw_Subscriptions!$F$2:$F$3001,"Active")&gt;0,"Yes","No")</f>
        <v>Yes</v>
      </c>
    </row>
    <row r="1961" spans="1:20" x14ac:dyDescent="0.3">
      <c r="A1961" s="13" t="str">
        <f>Raw_Customers!A1958</f>
        <v>C001957</v>
      </c>
      <c r="B1961" s="13" t="str">
        <f>Raw_Customers!B1958</f>
        <v>Rahul Patel</v>
      </c>
      <c r="C1961" s="13" t="str">
        <f>Raw_Customers!E1958</f>
        <v>Hyderabad</v>
      </c>
      <c r="D1961" s="13" t="str">
        <f>Raw_Customers!F1958</f>
        <v>Punjab</v>
      </c>
      <c r="E1961" s="13" t="str">
        <f>Raw_Customers!H1958</f>
        <v>Active</v>
      </c>
      <c r="F1961" s="35">
        <f>Raw_Customers!G1958</f>
        <v>45704</v>
      </c>
      <c r="G1961" s="36">
        <f>IF(I1961=0,"",INT(_xlfn.MAXIFS(Raw_Recharges!$D$2:$D$3001,Raw_Recharges!$B$2:$B$3001,A1961)))</f>
        <v>45897</v>
      </c>
      <c r="H1961" s="12">
        <f>IF(I1961=0,"",RFM_Method!$C$5-G1961)</f>
        <v>157</v>
      </c>
      <c r="I1961" s="12">
        <f>COUNTIFS(Raw_Recharges!$B$2:$B$3001,A1961)</f>
        <v>1</v>
      </c>
      <c r="J1961" s="37">
        <f>IF(I1961=0,"",SUMIFS(Raw_Recharges!$E$2:$E$3001,Raw_Recharges!$B$2:$B$3001,A1961))</f>
        <v>999</v>
      </c>
      <c r="K1961" s="38">
        <f>IF(I1961=0,0,IF(H1961&lt;=RFM_Method!$C$22,5,IF(H1961&lt;=RFM_Method!$C$23,4,IF(H1961&lt;=RFM_Method!$C$24,3,IF(H1961&lt;=RFM_Method!$C$25,2,1)))))</f>
        <v>2</v>
      </c>
      <c r="L1961" s="38">
        <f>IF(I1961=0,0,IF(I1961&gt;=RFM_Method!$E$22,5,IF(I1961&gt;=RFM_Method!$E$23,4,IF(I1961&gt;=RFM_Method!$E$24,3,IF(I1961&gt;=RFM_Method!$E$25,2,1)))))</f>
        <v>1</v>
      </c>
      <c r="M1961" s="38">
        <f>IF(I1961=0,0,IF(J1961&gt;=RFM_Method!$D$25,5,IF(J1961&gt;=RFM_Method!$D$24,4,IF(J1961&gt;=RFM_Method!$D$23,3,IF(J1961&gt;=RFM_Method!$D$22,2,1)))))</f>
        <v>3</v>
      </c>
      <c r="N1961" s="38" t="str">
        <f t="shared" si="90"/>
        <v>213</v>
      </c>
      <c r="O1961" s="38">
        <f t="shared" si="91"/>
        <v>6</v>
      </c>
      <c r="P1961" s="38">
        <f t="shared" si="92"/>
        <v>2</v>
      </c>
      <c r="Q1961" s="12" t="str">
        <f>IF(I1961=0,"Never Recharged",INDEX(RFM_Method!$C$32:$G$36,6-K1961,P1961))</f>
        <v>About to Sleep</v>
      </c>
      <c r="R1961" s="39">
        <f>SUMIFS(Raw_DataUsage!$D$2:$D$5001,Raw_DataUsage!$B$2:$B$5001,A1961)/1024</f>
        <v>0.54852539062500005</v>
      </c>
      <c r="S1961" s="40">
        <f>SUMIFS(Raw_Calls!$D$2:$D$5001,Raw_Calls!$B$2:$B$5001,A1961)/60</f>
        <v>96.85</v>
      </c>
      <c r="T1961" s="38" t="str">
        <f>IF(COUNTIFS(Raw_Subscriptions!$B$2:$B$3001,A1961,Raw_Subscriptions!$F$2:$F$3001,"Active")&gt;0,"Yes","No")</f>
        <v>No</v>
      </c>
    </row>
    <row r="1962" spans="1:20" x14ac:dyDescent="0.3">
      <c r="A1962" s="13" t="str">
        <f>Raw_Customers!A1959</f>
        <v>C001958</v>
      </c>
      <c r="B1962" s="13" t="str">
        <f>Raw_Customers!B1959</f>
        <v>Priya Reddy</v>
      </c>
      <c r="C1962" s="13" t="str">
        <f>Raw_Customers!E1959</f>
        <v>Bangalore</v>
      </c>
      <c r="D1962" s="13" t="str">
        <f>Raw_Customers!F1959</f>
        <v>Punjab</v>
      </c>
      <c r="E1962" s="13" t="str">
        <f>Raw_Customers!H1959</f>
        <v>Active</v>
      </c>
      <c r="F1962" s="35">
        <f>Raw_Customers!G1959</f>
        <v>45666</v>
      </c>
      <c r="G1962" s="36">
        <f>IF(I1962=0,"",INT(_xlfn.MAXIFS(Raw_Recharges!$D$2:$D$3001,Raw_Recharges!$B$2:$B$3001,A1962)))</f>
        <v>46039</v>
      </c>
      <c r="H1962" s="12">
        <f>IF(I1962=0,"",RFM_Method!$C$5-G1962)</f>
        <v>15</v>
      </c>
      <c r="I1962" s="12">
        <f>COUNTIFS(Raw_Recharges!$B$2:$B$3001,A1962)</f>
        <v>4</v>
      </c>
      <c r="J1962" s="37">
        <f>IF(I1962=0,"",SUMIFS(Raw_Recharges!$E$2:$E$3001,Raw_Recharges!$B$2:$B$3001,A1962))</f>
        <v>1556</v>
      </c>
      <c r="K1962" s="38">
        <f>IF(I1962=0,0,IF(H1962&lt;=RFM_Method!$C$22,5,IF(H1962&lt;=RFM_Method!$C$23,4,IF(H1962&lt;=RFM_Method!$C$24,3,IF(H1962&lt;=RFM_Method!$C$25,2,1)))))</f>
        <v>5</v>
      </c>
      <c r="L1962" s="38">
        <f>IF(I1962=0,0,IF(I1962&gt;=RFM_Method!$E$22,5,IF(I1962&gt;=RFM_Method!$E$23,4,IF(I1962&gt;=RFM_Method!$E$24,3,IF(I1962&gt;=RFM_Method!$E$25,2,1)))))</f>
        <v>4</v>
      </c>
      <c r="M1962" s="38">
        <f>IF(I1962=0,0,IF(J1962&gt;=RFM_Method!$D$25,5,IF(J1962&gt;=RFM_Method!$D$24,4,IF(J1962&gt;=RFM_Method!$D$23,3,IF(J1962&gt;=RFM_Method!$D$22,2,1)))))</f>
        <v>4</v>
      </c>
      <c r="N1962" s="38" t="str">
        <f t="shared" si="90"/>
        <v>544</v>
      </c>
      <c r="O1962" s="38">
        <f t="shared" si="91"/>
        <v>13</v>
      </c>
      <c r="P1962" s="38">
        <f t="shared" si="92"/>
        <v>4</v>
      </c>
      <c r="Q1962" s="12" t="str">
        <f>IF(I1962=0,"Never Recharged",INDEX(RFM_Method!$C$32:$G$36,6-K1962,P1962))</f>
        <v>Loyal Customers</v>
      </c>
      <c r="R1962" s="39">
        <f>SUMIFS(Raw_DataUsage!$D$2:$D$5001,Raw_DataUsage!$B$2:$B$5001,A1962)/1024</f>
        <v>3.276328125</v>
      </c>
      <c r="S1962" s="40">
        <f>SUMIFS(Raw_Calls!$D$2:$D$5001,Raw_Calls!$B$2:$B$5001,A1962)/60</f>
        <v>0</v>
      </c>
      <c r="T1962" s="38" t="str">
        <f>IF(COUNTIFS(Raw_Subscriptions!$B$2:$B$3001,A1962,Raw_Subscriptions!$F$2:$F$3001,"Active")&gt;0,"Yes","No")</f>
        <v>Yes</v>
      </c>
    </row>
    <row r="1963" spans="1:20" x14ac:dyDescent="0.3">
      <c r="A1963" s="13" t="str">
        <f>Raw_Customers!A1960</f>
        <v>C001959</v>
      </c>
      <c r="B1963" s="13" t="str">
        <f>Raw_Customers!B1960</f>
        <v>Simran Jha</v>
      </c>
      <c r="C1963" s="13" t="str">
        <f>Raw_Customers!E1960</f>
        <v>Hyderabad</v>
      </c>
      <c r="D1963" s="13" t="str">
        <f>Raw_Customers!F1960</f>
        <v>Maharashtra</v>
      </c>
      <c r="E1963" s="13" t="str">
        <f>Raw_Customers!H1960</f>
        <v>Active</v>
      </c>
      <c r="F1963" s="35">
        <f>Raw_Customers!G1960</f>
        <v>45210</v>
      </c>
      <c r="G1963" s="36">
        <f>IF(I1963=0,"",INT(_xlfn.MAXIFS(Raw_Recharges!$D$2:$D$3001,Raw_Recharges!$B$2:$B$3001,A1963)))</f>
        <v>45929</v>
      </c>
      <c r="H1963" s="12">
        <f>IF(I1963=0,"",RFM_Method!$C$5-G1963)</f>
        <v>125</v>
      </c>
      <c r="I1963" s="12">
        <f>COUNTIFS(Raw_Recharges!$B$2:$B$3001,A1963)</f>
        <v>3</v>
      </c>
      <c r="J1963" s="37">
        <f>IF(I1963=0,"",SUMIFS(Raw_Recharges!$E$2:$E$3001,Raw_Recharges!$B$2:$B$3001,A1963))</f>
        <v>4144</v>
      </c>
      <c r="K1963" s="38">
        <f>IF(I1963=0,0,IF(H1963&lt;=RFM_Method!$C$22,5,IF(H1963&lt;=RFM_Method!$C$23,4,IF(H1963&lt;=RFM_Method!$C$24,3,IF(H1963&lt;=RFM_Method!$C$25,2,1)))))</f>
        <v>3</v>
      </c>
      <c r="L1963" s="38">
        <f>IF(I1963=0,0,IF(I1963&gt;=RFM_Method!$E$22,5,IF(I1963&gt;=RFM_Method!$E$23,4,IF(I1963&gt;=RFM_Method!$E$24,3,IF(I1963&gt;=RFM_Method!$E$25,2,1)))))</f>
        <v>3</v>
      </c>
      <c r="M1963" s="38">
        <f>IF(I1963=0,0,IF(J1963&gt;=RFM_Method!$D$25,5,IF(J1963&gt;=RFM_Method!$D$24,4,IF(J1963&gt;=RFM_Method!$D$23,3,IF(J1963&gt;=RFM_Method!$D$22,2,1)))))</f>
        <v>5</v>
      </c>
      <c r="N1963" s="38" t="str">
        <f t="shared" si="90"/>
        <v>335</v>
      </c>
      <c r="O1963" s="38">
        <f t="shared" si="91"/>
        <v>11</v>
      </c>
      <c r="P1963" s="38">
        <f t="shared" si="92"/>
        <v>4</v>
      </c>
      <c r="Q1963" s="12" t="str">
        <f>IF(I1963=0,"Never Recharged",INDEX(RFM_Method!$C$32:$G$36,6-K1963,P1963))</f>
        <v>Loyal Customers</v>
      </c>
      <c r="R1963" s="39">
        <f>SUMIFS(Raw_DataUsage!$D$2:$D$5001,Raw_DataUsage!$B$2:$B$5001,A1963)/1024</f>
        <v>3.9899121093750001</v>
      </c>
      <c r="S1963" s="40">
        <f>SUMIFS(Raw_Calls!$D$2:$D$5001,Raw_Calls!$B$2:$B$5001,A1963)/60</f>
        <v>34.43333333333333</v>
      </c>
      <c r="T1963" s="38" t="str">
        <f>IF(COUNTIFS(Raw_Subscriptions!$B$2:$B$3001,A1963,Raw_Subscriptions!$F$2:$F$3001,"Active")&gt;0,"Yes","No")</f>
        <v>Yes</v>
      </c>
    </row>
    <row r="1964" spans="1:20" x14ac:dyDescent="0.3">
      <c r="A1964" s="13" t="str">
        <f>Raw_Customers!A1961</f>
        <v>C001960</v>
      </c>
      <c r="B1964" s="13" t="str">
        <f>Raw_Customers!B1961</f>
        <v>Rahul Jha</v>
      </c>
      <c r="C1964" s="13" t="str">
        <f>Raw_Customers!E1961</f>
        <v>Bangalore</v>
      </c>
      <c r="D1964" s="13" t="str">
        <f>Raw_Customers!F1961</f>
        <v>Andhra Pradesh</v>
      </c>
      <c r="E1964" s="13" t="str">
        <f>Raw_Customers!H1961</f>
        <v>Active</v>
      </c>
      <c r="F1964" s="35">
        <f>Raw_Customers!G1961</f>
        <v>45337</v>
      </c>
      <c r="G1964" s="36">
        <f>IF(I1964=0,"",INT(_xlfn.MAXIFS(Raw_Recharges!$D$2:$D$3001,Raw_Recharges!$B$2:$B$3001,A1964)))</f>
        <v>45805</v>
      </c>
      <c r="H1964" s="12">
        <f>IF(I1964=0,"",RFM_Method!$C$5-G1964)</f>
        <v>249</v>
      </c>
      <c r="I1964" s="12">
        <f>COUNTIFS(Raw_Recharges!$B$2:$B$3001,A1964)</f>
        <v>1</v>
      </c>
      <c r="J1964" s="37">
        <f>IF(I1964=0,"",SUMIFS(Raw_Recharges!$E$2:$E$3001,Raw_Recharges!$B$2:$B$3001,A1964))</f>
        <v>479</v>
      </c>
      <c r="K1964" s="38">
        <f>IF(I1964=0,0,IF(H1964&lt;=RFM_Method!$C$22,5,IF(H1964&lt;=RFM_Method!$C$23,4,IF(H1964&lt;=RFM_Method!$C$24,3,IF(H1964&lt;=RFM_Method!$C$25,2,1)))))</f>
        <v>1</v>
      </c>
      <c r="L1964" s="38">
        <f>IF(I1964=0,0,IF(I1964&gt;=RFM_Method!$E$22,5,IF(I1964&gt;=RFM_Method!$E$23,4,IF(I1964&gt;=RFM_Method!$E$24,3,IF(I1964&gt;=RFM_Method!$E$25,2,1)))))</f>
        <v>1</v>
      </c>
      <c r="M1964" s="38">
        <f>IF(I1964=0,0,IF(J1964&gt;=RFM_Method!$D$25,5,IF(J1964&gt;=RFM_Method!$D$24,4,IF(J1964&gt;=RFM_Method!$D$23,3,IF(J1964&gt;=RFM_Method!$D$22,2,1)))))</f>
        <v>2</v>
      </c>
      <c r="N1964" s="38" t="str">
        <f t="shared" si="90"/>
        <v>112</v>
      </c>
      <c r="O1964" s="38">
        <f t="shared" si="91"/>
        <v>4</v>
      </c>
      <c r="P1964" s="38">
        <f t="shared" si="92"/>
        <v>2</v>
      </c>
      <c r="Q1964" s="12" t="str">
        <f>IF(I1964=0,"Never Recharged",INDEX(RFM_Method!$C$32:$G$36,6-K1964,P1964))</f>
        <v>Hibernating</v>
      </c>
      <c r="R1964" s="39">
        <f>SUMIFS(Raw_DataUsage!$D$2:$D$5001,Raw_DataUsage!$B$2:$B$5001,A1964)/1024</f>
        <v>0</v>
      </c>
      <c r="S1964" s="40">
        <f>SUMIFS(Raw_Calls!$D$2:$D$5001,Raw_Calls!$B$2:$B$5001,A1964)/60</f>
        <v>211.1</v>
      </c>
      <c r="T1964" s="38" t="str">
        <f>IF(COUNTIFS(Raw_Subscriptions!$B$2:$B$3001,A1964,Raw_Subscriptions!$F$2:$F$3001,"Active")&gt;0,"Yes","No")</f>
        <v>No</v>
      </c>
    </row>
    <row r="1965" spans="1:20" x14ac:dyDescent="0.3">
      <c r="A1965" s="13" t="str">
        <f>Raw_Customers!A1962</f>
        <v>C001961</v>
      </c>
      <c r="B1965" s="13" t="str">
        <f>Raw_Customers!B1962</f>
        <v>Pooja Reddy</v>
      </c>
      <c r="C1965" s="13" t="str">
        <f>Raw_Customers!E1962</f>
        <v>Pune</v>
      </c>
      <c r="D1965" s="13" t="str">
        <f>Raw_Customers!F1962</f>
        <v>Gujarat</v>
      </c>
      <c r="E1965" s="13" t="str">
        <f>Raw_Customers!H1962</f>
        <v>Active</v>
      </c>
      <c r="F1965" s="35">
        <f>Raw_Customers!G1962</f>
        <v>44580</v>
      </c>
      <c r="G1965" s="36">
        <f>IF(I1965=0,"",INT(_xlfn.MAXIFS(Raw_Recharges!$D$2:$D$3001,Raw_Recharges!$B$2:$B$3001,A1965)))</f>
        <v>45820</v>
      </c>
      <c r="H1965" s="12">
        <f>IF(I1965=0,"",RFM_Method!$C$5-G1965)</f>
        <v>234</v>
      </c>
      <c r="I1965" s="12">
        <f>COUNTIFS(Raw_Recharges!$B$2:$B$3001,A1965)</f>
        <v>2</v>
      </c>
      <c r="J1965" s="37">
        <f>IF(I1965=0,"",SUMIFS(Raw_Recharges!$E$2:$E$3001,Raw_Recharges!$B$2:$B$3001,A1965))</f>
        <v>3665</v>
      </c>
      <c r="K1965" s="38">
        <f>IF(I1965=0,0,IF(H1965&lt;=RFM_Method!$C$22,5,IF(H1965&lt;=RFM_Method!$C$23,4,IF(H1965&lt;=RFM_Method!$C$24,3,IF(H1965&lt;=RFM_Method!$C$25,2,1)))))</f>
        <v>1</v>
      </c>
      <c r="L1965" s="38">
        <f>IF(I1965=0,0,IF(I1965&gt;=RFM_Method!$E$22,5,IF(I1965&gt;=RFM_Method!$E$23,4,IF(I1965&gt;=RFM_Method!$E$24,3,IF(I1965&gt;=RFM_Method!$E$25,2,1)))))</f>
        <v>2</v>
      </c>
      <c r="M1965" s="38">
        <f>IF(I1965=0,0,IF(J1965&gt;=RFM_Method!$D$25,5,IF(J1965&gt;=RFM_Method!$D$24,4,IF(J1965&gt;=RFM_Method!$D$23,3,IF(J1965&gt;=RFM_Method!$D$22,2,1)))))</f>
        <v>5</v>
      </c>
      <c r="N1965" s="38" t="str">
        <f t="shared" si="90"/>
        <v>125</v>
      </c>
      <c r="O1965" s="38">
        <f t="shared" si="91"/>
        <v>8</v>
      </c>
      <c r="P1965" s="38">
        <f t="shared" si="92"/>
        <v>4</v>
      </c>
      <c r="Q1965" s="12" t="str">
        <f>IF(I1965=0,"Never Recharged",INDEX(RFM_Method!$C$32:$G$36,6-K1965,P1965))</f>
        <v>Can't Lose Them</v>
      </c>
      <c r="R1965" s="39">
        <f>SUMIFS(Raw_DataUsage!$D$2:$D$5001,Raw_DataUsage!$B$2:$B$5001,A1965)/1024</f>
        <v>5.5126269531250003</v>
      </c>
      <c r="S1965" s="40">
        <f>SUMIFS(Raw_Calls!$D$2:$D$5001,Raw_Calls!$B$2:$B$5001,A1965)/60</f>
        <v>79.166666666666671</v>
      </c>
      <c r="T1965" s="38" t="str">
        <f>IF(COUNTIFS(Raw_Subscriptions!$B$2:$B$3001,A1965,Raw_Subscriptions!$F$2:$F$3001,"Active")&gt;0,"Yes","No")</f>
        <v>Yes</v>
      </c>
    </row>
    <row r="1966" spans="1:20" x14ac:dyDescent="0.3">
      <c r="A1966" s="13" t="str">
        <f>Raw_Customers!A1963</f>
        <v>C001962</v>
      </c>
      <c r="B1966" s="13" t="str">
        <f>Raw_Customers!B1963</f>
        <v>Simran Patel</v>
      </c>
      <c r="C1966" s="13" t="str">
        <f>Raw_Customers!E1963</f>
        <v>Mumbai</v>
      </c>
      <c r="D1966" s="13" t="str">
        <f>Raw_Customers!F1963</f>
        <v>Delhi NCR</v>
      </c>
      <c r="E1966" s="13" t="str">
        <f>Raw_Customers!H1963</f>
        <v>Active</v>
      </c>
      <c r="F1966" s="35">
        <f>Raw_Customers!G1963</f>
        <v>45240</v>
      </c>
      <c r="G1966" s="36">
        <f>IF(I1966=0,"",INT(_xlfn.MAXIFS(Raw_Recharges!$D$2:$D$3001,Raw_Recharges!$B$2:$B$3001,A1966)))</f>
        <v>45981</v>
      </c>
      <c r="H1966" s="12">
        <f>IF(I1966=0,"",RFM_Method!$C$5-G1966)</f>
        <v>73</v>
      </c>
      <c r="I1966" s="12">
        <f>COUNTIFS(Raw_Recharges!$B$2:$B$3001,A1966)</f>
        <v>1</v>
      </c>
      <c r="J1966" s="37">
        <f>IF(I1966=0,"",SUMIFS(Raw_Recharges!$E$2:$E$3001,Raw_Recharges!$B$2:$B$3001,A1966))</f>
        <v>999</v>
      </c>
      <c r="K1966" s="38">
        <f>IF(I1966=0,0,IF(H1966&lt;=RFM_Method!$C$22,5,IF(H1966&lt;=RFM_Method!$C$23,4,IF(H1966&lt;=RFM_Method!$C$24,3,IF(H1966&lt;=RFM_Method!$C$25,2,1)))))</f>
        <v>4</v>
      </c>
      <c r="L1966" s="38">
        <f>IF(I1966=0,0,IF(I1966&gt;=RFM_Method!$E$22,5,IF(I1966&gt;=RFM_Method!$E$23,4,IF(I1966&gt;=RFM_Method!$E$24,3,IF(I1966&gt;=RFM_Method!$E$25,2,1)))))</f>
        <v>1</v>
      </c>
      <c r="M1966" s="38">
        <f>IF(I1966=0,0,IF(J1966&gt;=RFM_Method!$D$25,5,IF(J1966&gt;=RFM_Method!$D$24,4,IF(J1966&gt;=RFM_Method!$D$23,3,IF(J1966&gt;=RFM_Method!$D$22,2,1)))))</f>
        <v>3</v>
      </c>
      <c r="N1966" s="38" t="str">
        <f t="shared" si="90"/>
        <v>413</v>
      </c>
      <c r="O1966" s="38">
        <f t="shared" si="91"/>
        <v>8</v>
      </c>
      <c r="P1966" s="38">
        <f t="shared" si="92"/>
        <v>2</v>
      </c>
      <c r="Q1966" s="12" t="str">
        <f>IF(I1966=0,"Never Recharged",INDEX(RFM_Method!$C$32:$G$36,6-K1966,P1966))</f>
        <v>Potential Loyalist</v>
      </c>
      <c r="R1966" s="39">
        <f>SUMIFS(Raw_DataUsage!$D$2:$D$5001,Raw_DataUsage!$B$2:$B$5001,A1966)/1024</f>
        <v>4.9910156250000002</v>
      </c>
      <c r="S1966" s="40">
        <f>SUMIFS(Raw_Calls!$D$2:$D$5001,Raw_Calls!$B$2:$B$5001,A1966)/60</f>
        <v>19.916666666666668</v>
      </c>
      <c r="T1966" s="38" t="str">
        <f>IF(COUNTIFS(Raw_Subscriptions!$B$2:$B$3001,A1966,Raw_Subscriptions!$F$2:$F$3001,"Active")&gt;0,"Yes","No")</f>
        <v>No</v>
      </c>
    </row>
    <row r="1967" spans="1:20" x14ac:dyDescent="0.3">
      <c r="A1967" s="13" t="str">
        <f>Raw_Customers!A1964</f>
        <v>C001963</v>
      </c>
      <c r="B1967" s="13" t="str">
        <f>Raw_Customers!B1964</f>
        <v>Anita Sharma</v>
      </c>
      <c r="C1967" s="13" t="str">
        <f>Raw_Customers!E1964</f>
        <v>Pune</v>
      </c>
      <c r="D1967" s="13" t="str">
        <f>Raw_Customers!F1964</f>
        <v>Punjab</v>
      </c>
      <c r="E1967" s="13" t="str">
        <f>Raw_Customers!H1964</f>
        <v>Active</v>
      </c>
      <c r="F1967" s="35">
        <f>Raw_Customers!G1964</f>
        <v>44542</v>
      </c>
      <c r="G1967" s="36">
        <f>IF(I1967=0,"",INT(_xlfn.MAXIFS(Raw_Recharges!$D$2:$D$3001,Raw_Recharges!$B$2:$B$3001,A1967)))</f>
        <v>45967</v>
      </c>
      <c r="H1967" s="12">
        <f>IF(I1967=0,"",RFM_Method!$C$5-G1967)</f>
        <v>87</v>
      </c>
      <c r="I1967" s="12">
        <f>COUNTIFS(Raw_Recharges!$B$2:$B$3001,A1967)</f>
        <v>2</v>
      </c>
      <c r="J1967" s="37">
        <f>IF(I1967=0,"",SUMIFS(Raw_Recharges!$E$2:$E$3001,Raw_Recharges!$B$2:$B$3001,A1967))</f>
        <v>198</v>
      </c>
      <c r="K1967" s="38">
        <f>IF(I1967=0,0,IF(H1967&lt;=RFM_Method!$C$22,5,IF(H1967&lt;=RFM_Method!$C$23,4,IF(H1967&lt;=RFM_Method!$C$24,3,IF(H1967&lt;=RFM_Method!$C$25,2,1)))))</f>
        <v>3</v>
      </c>
      <c r="L1967" s="38">
        <f>IF(I1967=0,0,IF(I1967&gt;=RFM_Method!$E$22,5,IF(I1967&gt;=RFM_Method!$E$23,4,IF(I1967&gt;=RFM_Method!$E$24,3,IF(I1967&gt;=RFM_Method!$E$25,2,1)))))</f>
        <v>2</v>
      </c>
      <c r="M1967" s="38">
        <f>IF(I1967=0,0,IF(J1967&gt;=RFM_Method!$D$25,5,IF(J1967&gt;=RFM_Method!$D$24,4,IF(J1967&gt;=RFM_Method!$D$23,3,IF(J1967&gt;=RFM_Method!$D$22,2,1)))))</f>
        <v>1</v>
      </c>
      <c r="N1967" s="38" t="str">
        <f t="shared" si="90"/>
        <v>321</v>
      </c>
      <c r="O1967" s="38">
        <f t="shared" si="91"/>
        <v>6</v>
      </c>
      <c r="P1967" s="38">
        <f t="shared" si="92"/>
        <v>2</v>
      </c>
      <c r="Q1967" s="12" t="str">
        <f>IF(I1967=0,"Never Recharged",INDEX(RFM_Method!$C$32:$G$36,6-K1967,P1967))</f>
        <v>Need Attention</v>
      </c>
      <c r="R1967" s="39">
        <f>SUMIFS(Raw_DataUsage!$D$2:$D$5001,Raw_DataUsage!$B$2:$B$5001,A1967)/1024</f>
        <v>3.3138574218749999</v>
      </c>
      <c r="S1967" s="40">
        <f>SUMIFS(Raw_Calls!$D$2:$D$5001,Raw_Calls!$B$2:$B$5001,A1967)/60</f>
        <v>132.48333333333332</v>
      </c>
      <c r="T1967" s="38" t="str">
        <f>IF(COUNTIFS(Raw_Subscriptions!$B$2:$B$3001,A1967,Raw_Subscriptions!$F$2:$F$3001,"Active")&gt;0,"Yes","No")</f>
        <v>No</v>
      </c>
    </row>
    <row r="1968" spans="1:20" x14ac:dyDescent="0.3">
      <c r="A1968" s="13" t="str">
        <f>Raw_Customers!A1965</f>
        <v>C001964</v>
      </c>
      <c r="B1968" s="13" t="str">
        <f>Raw_Customers!B1965</f>
        <v>Amit Sharma</v>
      </c>
      <c r="C1968" s="13" t="str">
        <f>Raw_Customers!E1965</f>
        <v>Bangalore</v>
      </c>
      <c r="D1968" s="13" t="str">
        <f>Raw_Customers!F1965</f>
        <v>Andhra Pradesh</v>
      </c>
      <c r="E1968" s="13" t="str">
        <f>Raw_Customers!H1965</f>
        <v>Active</v>
      </c>
      <c r="F1968" s="35">
        <f>Raw_Customers!G1965</f>
        <v>45477</v>
      </c>
      <c r="G1968" s="36">
        <f>IF(I1968=0,"",INT(_xlfn.MAXIFS(Raw_Recharges!$D$2:$D$3001,Raw_Recharges!$B$2:$B$3001,A1968)))</f>
        <v>45901</v>
      </c>
      <c r="H1968" s="12">
        <f>IF(I1968=0,"",RFM_Method!$C$5-G1968)</f>
        <v>153</v>
      </c>
      <c r="I1968" s="12">
        <f>COUNTIFS(Raw_Recharges!$B$2:$B$3001,A1968)</f>
        <v>3</v>
      </c>
      <c r="J1968" s="37">
        <f>IF(I1968=0,"",SUMIFS(Raw_Recharges!$E$2:$E$3001,Raw_Recharges!$B$2:$B$3001,A1968))</f>
        <v>2297</v>
      </c>
      <c r="K1968" s="38">
        <f>IF(I1968=0,0,IF(H1968&lt;=RFM_Method!$C$22,5,IF(H1968&lt;=RFM_Method!$C$23,4,IF(H1968&lt;=RFM_Method!$C$24,3,IF(H1968&lt;=RFM_Method!$C$25,2,1)))))</f>
        <v>2</v>
      </c>
      <c r="L1968" s="38">
        <f>IF(I1968=0,0,IF(I1968&gt;=RFM_Method!$E$22,5,IF(I1968&gt;=RFM_Method!$E$23,4,IF(I1968&gt;=RFM_Method!$E$24,3,IF(I1968&gt;=RFM_Method!$E$25,2,1)))))</f>
        <v>3</v>
      </c>
      <c r="M1968" s="38">
        <f>IF(I1968=0,0,IF(J1968&gt;=RFM_Method!$D$25,5,IF(J1968&gt;=RFM_Method!$D$24,4,IF(J1968&gt;=RFM_Method!$D$23,3,IF(J1968&gt;=RFM_Method!$D$22,2,1)))))</f>
        <v>4</v>
      </c>
      <c r="N1968" s="38" t="str">
        <f t="shared" si="90"/>
        <v>234</v>
      </c>
      <c r="O1968" s="38">
        <f t="shared" si="91"/>
        <v>9</v>
      </c>
      <c r="P1968" s="38">
        <f t="shared" si="92"/>
        <v>4</v>
      </c>
      <c r="Q1968" s="12" t="str">
        <f>IF(I1968=0,"Never Recharged",INDEX(RFM_Method!$C$32:$G$36,6-K1968,P1968))</f>
        <v>At Risk</v>
      </c>
      <c r="R1968" s="39">
        <f>SUMIFS(Raw_DataUsage!$D$2:$D$5001,Raw_DataUsage!$B$2:$B$5001,A1968)/1024</f>
        <v>0.51822265624999997</v>
      </c>
      <c r="S1968" s="40">
        <f>SUMIFS(Raw_Calls!$D$2:$D$5001,Raw_Calls!$B$2:$B$5001,A1968)/60</f>
        <v>92.566666666666663</v>
      </c>
      <c r="T1968" s="38" t="str">
        <f>IF(COUNTIFS(Raw_Subscriptions!$B$2:$B$3001,A1968,Raw_Subscriptions!$F$2:$F$3001,"Active")&gt;0,"Yes","No")</f>
        <v>No</v>
      </c>
    </row>
    <row r="1969" spans="1:20" x14ac:dyDescent="0.3">
      <c r="A1969" s="13" t="str">
        <f>Raw_Customers!A1966</f>
        <v>C001965</v>
      </c>
      <c r="B1969" s="13" t="str">
        <f>Raw_Customers!B1966</f>
        <v>Amit Yadav</v>
      </c>
      <c r="C1969" s="13" t="str">
        <f>Raw_Customers!E1966</f>
        <v>Chennai</v>
      </c>
      <c r="D1969" s="13" t="str">
        <f>Raw_Customers!F1966</f>
        <v>Gujarat</v>
      </c>
      <c r="E1969" s="13" t="str">
        <f>Raw_Customers!H1966</f>
        <v>Inactive</v>
      </c>
      <c r="F1969" s="35">
        <f>Raw_Customers!G1966</f>
        <v>45995</v>
      </c>
      <c r="G1969" s="36" t="str">
        <f>IF(I1969=0,"",INT(_xlfn.MAXIFS(Raw_Recharges!$D$2:$D$3001,Raw_Recharges!$B$2:$B$3001,A1969)))</f>
        <v/>
      </c>
      <c r="H1969" s="12" t="str">
        <f>IF(I1969=0,"",RFM_Method!$C$5-G1969)</f>
        <v/>
      </c>
      <c r="I1969" s="12">
        <f>COUNTIFS(Raw_Recharges!$B$2:$B$3001,A1969)</f>
        <v>0</v>
      </c>
      <c r="J1969" s="37" t="str">
        <f>IF(I1969=0,"",SUMIFS(Raw_Recharges!$E$2:$E$3001,Raw_Recharges!$B$2:$B$3001,A1969))</f>
        <v/>
      </c>
      <c r="K1969" s="38">
        <f>IF(I1969=0,0,IF(H1969&lt;=RFM_Method!$C$22,5,IF(H1969&lt;=RFM_Method!$C$23,4,IF(H1969&lt;=RFM_Method!$C$24,3,IF(H1969&lt;=RFM_Method!$C$25,2,1)))))</f>
        <v>0</v>
      </c>
      <c r="L1969" s="38">
        <f>IF(I1969=0,0,IF(I1969&gt;=RFM_Method!$E$22,5,IF(I1969&gt;=RFM_Method!$E$23,4,IF(I1969&gt;=RFM_Method!$E$24,3,IF(I1969&gt;=RFM_Method!$E$25,2,1)))))</f>
        <v>0</v>
      </c>
      <c r="M1969" s="38">
        <f>IF(I1969=0,0,IF(J1969&gt;=RFM_Method!$D$25,5,IF(J1969&gt;=RFM_Method!$D$24,4,IF(J1969&gt;=RFM_Method!$D$23,3,IF(J1969&gt;=RFM_Method!$D$22,2,1)))))</f>
        <v>0</v>
      </c>
      <c r="N1969" s="38" t="str">
        <f t="shared" si="90"/>
        <v>000</v>
      </c>
      <c r="O1969" s="38">
        <f t="shared" si="91"/>
        <v>0</v>
      </c>
      <c r="P1969" s="38">
        <f t="shared" si="92"/>
        <v>0</v>
      </c>
      <c r="Q1969" s="12" t="str">
        <f>IF(I1969=0,"Never Recharged",INDEX(RFM_Method!$C$32:$G$36,6-K1969,P1969))</f>
        <v>Never Recharged</v>
      </c>
      <c r="R1969" s="39">
        <f>SUMIFS(Raw_DataUsage!$D$2:$D$5001,Raw_DataUsage!$B$2:$B$5001,A1969)/1024</f>
        <v>2.4345019531250003</v>
      </c>
      <c r="S1969" s="40">
        <f>SUMIFS(Raw_Calls!$D$2:$D$5001,Raw_Calls!$B$2:$B$5001,A1969)/60</f>
        <v>138.58333333333334</v>
      </c>
      <c r="T1969" s="38" t="str">
        <f>IF(COUNTIFS(Raw_Subscriptions!$B$2:$B$3001,A1969,Raw_Subscriptions!$F$2:$F$3001,"Active")&gt;0,"Yes","No")</f>
        <v>No</v>
      </c>
    </row>
    <row r="1970" spans="1:20" x14ac:dyDescent="0.3">
      <c r="A1970" s="13" t="str">
        <f>Raw_Customers!A1967</f>
        <v>C001966</v>
      </c>
      <c r="B1970" s="13" t="str">
        <f>Raw_Customers!B1967</f>
        <v>Amit Mishra</v>
      </c>
      <c r="C1970" s="13" t="str">
        <f>Raw_Customers!E1967</f>
        <v>Delhi</v>
      </c>
      <c r="D1970" s="13" t="str">
        <f>Raw_Customers!F1967</f>
        <v>West Bengal</v>
      </c>
      <c r="E1970" s="13" t="str">
        <f>Raw_Customers!H1967</f>
        <v>Inactive</v>
      </c>
      <c r="F1970" s="35">
        <f>Raw_Customers!G1967</f>
        <v>45176</v>
      </c>
      <c r="G1970" s="36">
        <f>IF(I1970=0,"",INT(_xlfn.MAXIFS(Raw_Recharges!$D$2:$D$3001,Raw_Recharges!$B$2:$B$3001,A1970)))</f>
        <v>46024</v>
      </c>
      <c r="H1970" s="12">
        <f>IF(I1970=0,"",RFM_Method!$C$5-G1970)</f>
        <v>30</v>
      </c>
      <c r="I1970" s="12">
        <f>COUNTIFS(Raw_Recharges!$B$2:$B$3001,A1970)</f>
        <v>2</v>
      </c>
      <c r="J1970" s="37">
        <f>IF(I1970=0,"",SUMIFS(Raw_Recharges!$E$2:$E$3001,Raw_Recharges!$B$2:$B$3001,A1970))</f>
        <v>627</v>
      </c>
      <c r="K1970" s="38">
        <f>IF(I1970=0,0,IF(H1970&lt;=RFM_Method!$C$22,5,IF(H1970&lt;=RFM_Method!$C$23,4,IF(H1970&lt;=RFM_Method!$C$24,3,IF(H1970&lt;=RFM_Method!$C$25,2,1)))))</f>
        <v>5</v>
      </c>
      <c r="L1970" s="38">
        <f>IF(I1970=0,0,IF(I1970&gt;=RFM_Method!$E$22,5,IF(I1970&gt;=RFM_Method!$E$23,4,IF(I1970&gt;=RFM_Method!$E$24,3,IF(I1970&gt;=RFM_Method!$E$25,2,1)))))</f>
        <v>2</v>
      </c>
      <c r="M1970" s="38">
        <f>IF(I1970=0,0,IF(J1970&gt;=RFM_Method!$D$25,5,IF(J1970&gt;=RFM_Method!$D$24,4,IF(J1970&gt;=RFM_Method!$D$23,3,IF(J1970&gt;=RFM_Method!$D$22,2,1)))))</f>
        <v>2</v>
      </c>
      <c r="N1970" s="38" t="str">
        <f t="shared" si="90"/>
        <v>522</v>
      </c>
      <c r="O1970" s="38">
        <f t="shared" si="91"/>
        <v>9</v>
      </c>
      <c r="P1970" s="38">
        <f t="shared" si="92"/>
        <v>2</v>
      </c>
      <c r="Q1970" s="12" t="str">
        <f>IF(I1970=0,"Never Recharged",INDEX(RFM_Method!$C$32:$G$36,6-K1970,P1970))</f>
        <v>Promising</v>
      </c>
      <c r="R1970" s="39">
        <f>SUMIFS(Raw_DataUsage!$D$2:$D$5001,Raw_DataUsage!$B$2:$B$5001,A1970)/1024</f>
        <v>0</v>
      </c>
      <c r="S1970" s="40">
        <f>SUMIFS(Raw_Calls!$D$2:$D$5001,Raw_Calls!$B$2:$B$5001,A1970)/60</f>
        <v>66.099999999999994</v>
      </c>
      <c r="T1970" s="38" t="str">
        <f>IF(COUNTIFS(Raw_Subscriptions!$B$2:$B$3001,A1970,Raw_Subscriptions!$F$2:$F$3001,"Active")&gt;0,"Yes","No")</f>
        <v>Yes</v>
      </c>
    </row>
    <row r="1971" spans="1:20" x14ac:dyDescent="0.3">
      <c r="A1971" s="13" t="str">
        <f>Raw_Customers!A1968</f>
        <v>C001967</v>
      </c>
      <c r="B1971" s="13" t="str">
        <f>Raw_Customers!B1968</f>
        <v>Anita Reddy</v>
      </c>
      <c r="C1971" s="13" t="str">
        <f>Raw_Customers!E1968</f>
        <v>Mumbai</v>
      </c>
      <c r="D1971" s="13" t="str">
        <f>Raw_Customers!F1968</f>
        <v>Telangana</v>
      </c>
      <c r="E1971" s="13" t="str">
        <f>Raw_Customers!H1968</f>
        <v>Inactive</v>
      </c>
      <c r="F1971" s="35">
        <f>Raw_Customers!G1968</f>
        <v>45147</v>
      </c>
      <c r="G1971" s="36">
        <f>IF(I1971=0,"",INT(_xlfn.MAXIFS(Raw_Recharges!$D$2:$D$3001,Raw_Recharges!$B$2:$B$3001,A1971)))</f>
        <v>45837</v>
      </c>
      <c r="H1971" s="12">
        <f>IF(I1971=0,"",RFM_Method!$C$5-G1971)</f>
        <v>217</v>
      </c>
      <c r="I1971" s="12">
        <f>COUNTIFS(Raw_Recharges!$B$2:$B$3001,A1971)</f>
        <v>1</v>
      </c>
      <c r="J1971" s="37">
        <f>IF(I1971=0,"",SUMIFS(Raw_Recharges!$E$2:$E$3001,Raw_Recharges!$B$2:$B$3001,A1971))</f>
        <v>349</v>
      </c>
      <c r="K1971" s="38">
        <f>IF(I1971=0,0,IF(H1971&lt;=RFM_Method!$C$22,5,IF(H1971&lt;=RFM_Method!$C$23,4,IF(H1971&lt;=RFM_Method!$C$24,3,IF(H1971&lt;=RFM_Method!$C$25,2,1)))))</f>
        <v>2</v>
      </c>
      <c r="L1971" s="38">
        <f>IF(I1971=0,0,IF(I1971&gt;=RFM_Method!$E$22,5,IF(I1971&gt;=RFM_Method!$E$23,4,IF(I1971&gt;=RFM_Method!$E$24,3,IF(I1971&gt;=RFM_Method!$E$25,2,1)))))</f>
        <v>1</v>
      </c>
      <c r="M1971" s="38">
        <f>IF(I1971=0,0,IF(J1971&gt;=RFM_Method!$D$25,5,IF(J1971&gt;=RFM_Method!$D$24,4,IF(J1971&gt;=RFM_Method!$D$23,3,IF(J1971&gt;=RFM_Method!$D$22,2,1)))))</f>
        <v>1</v>
      </c>
      <c r="N1971" s="38" t="str">
        <f t="shared" si="90"/>
        <v>211</v>
      </c>
      <c r="O1971" s="38">
        <f t="shared" si="91"/>
        <v>4</v>
      </c>
      <c r="P1971" s="38">
        <f t="shared" si="92"/>
        <v>1</v>
      </c>
      <c r="Q1971" s="12" t="str">
        <f>IF(I1971=0,"Never Recharged",INDEX(RFM_Method!$C$32:$G$36,6-K1971,P1971))</f>
        <v>Hibernating</v>
      </c>
      <c r="R1971" s="39">
        <f>SUMIFS(Raw_DataUsage!$D$2:$D$5001,Raw_DataUsage!$B$2:$B$5001,A1971)/1024</f>
        <v>7.2281054687499999</v>
      </c>
      <c r="S1971" s="40">
        <f>SUMIFS(Raw_Calls!$D$2:$D$5001,Raw_Calls!$B$2:$B$5001,A1971)/60</f>
        <v>145.43333333333334</v>
      </c>
      <c r="T1971" s="38" t="str">
        <f>IF(COUNTIFS(Raw_Subscriptions!$B$2:$B$3001,A1971,Raw_Subscriptions!$F$2:$F$3001,"Active")&gt;0,"Yes","No")</f>
        <v>Yes</v>
      </c>
    </row>
    <row r="1972" spans="1:20" x14ac:dyDescent="0.3">
      <c r="A1972" s="13" t="str">
        <f>Raw_Customers!A1969</f>
        <v>C001968</v>
      </c>
      <c r="B1972" s="13" t="str">
        <f>Raw_Customers!B1969</f>
        <v>Priya Gupta</v>
      </c>
      <c r="C1972" s="13" t="str">
        <f>Raw_Customers!E1969</f>
        <v>Chennai</v>
      </c>
      <c r="D1972" s="13" t="str">
        <f>Raw_Customers!F1969</f>
        <v>Tamil Nadu</v>
      </c>
      <c r="E1972" s="13" t="str">
        <f>Raw_Customers!H1969</f>
        <v>Active</v>
      </c>
      <c r="F1972" s="35">
        <f>Raw_Customers!G1969</f>
        <v>45778</v>
      </c>
      <c r="G1972" s="36">
        <f>IF(I1972=0,"",INT(_xlfn.MAXIFS(Raw_Recharges!$D$2:$D$3001,Raw_Recharges!$B$2:$B$3001,A1972)))</f>
        <v>46024</v>
      </c>
      <c r="H1972" s="12">
        <f>IF(I1972=0,"",RFM_Method!$C$5-G1972)</f>
        <v>30</v>
      </c>
      <c r="I1972" s="12">
        <f>COUNTIFS(Raw_Recharges!$B$2:$B$3001,A1972)</f>
        <v>3</v>
      </c>
      <c r="J1972" s="37">
        <f>IF(I1972=0,"",SUMIFS(Raw_Recharges!$E$2:$E$3001,Raw_Recharges!$B$2:$B$3001,A1972))</f>
        <v>1646</v>
      </c>
      <c r="K1972" s="38">
        <f>IF(I1972=0,0,IF(H1972&lt;=RFM_Method!$C$22,5,IF(H1972&lt;=RFM_Method!$C$23,4,IF(H1972&lt;=RFM_Method!$C$24,3,IF(H1972&lt;=RFM_Method!$C$25,2,1)))))</f>
        <v>5</v>
      </c>
      <c r="L1972" s="38">
        <f>IF(I1972=0,0,IF(I1972&gt;=RFM_Method!$E$22,5,IF(I1972&gt;=RFM_Method!$E$23,4,IF(I1972&gt;=RFM_Method!$E$24,3,IF(I1972&gt;=RFM_Method!$E$25,2,1)))))</f>
        <v>3</v>
      </c>
      <c r="M1972" s="38">
        <f>IF(I1972=0,0,IF(J1972&gt;=RFM_Method!$D$25,5,IF(J1972&gt;=RFM_Method!$D$24,4,IF(J1972&gt;=RFM_Method!$D$23,3,IF(J1972&gt;=RFM_Method!$D$22,2,1)))))</f>
        <v>4</v>
      </c>
      <c r="N1972" s="38" t="str">
        <f t="shared" si="90"/>
        <v>534</v>
      </c>
      <c r="O1972" s="38">
        <f t="shared" si="91"/>
        <v>12</v>
      </c>
      <c r="P1972" s="38">
        <f t="shared" si="92"/>
        <v>4</v>
      </c>
      <c r="Q1972" s="12" t="str">
        <f>IF(I1972=0,"Never Recharged",INDEX(RFM_Method!$C$32:$G$36,6-K1972,P1972))</f>
        <v>Loyal Customers</v>
      </c>
      <c r="R1972" s="39">
        <f>SUMIFS(Raw_DataUsage!$D$2:$D$5001,Raw_DataUsage!$B$2:$B$5001,A1972)/1024</f>
        <v>0.280576171875</v>
      </c>
      <c r="S1972" s="40">
        <f>SUMIFS(Raw_Calls!$D$2:$D$5001,Raw_Calls!$B$2:$B$5001,A1972)/60</f>
        <v>33.366666666666667</v>
      </c>
      <c r="T1972" s="38" t="str">
        <f>IF(COUNTIFS(Raw_Subscriptions!$B$2:$B$3001,A1972,Raw_Subscriptions!$F$2:$F$3001,"Active")&gt;0,"Yes","No")</f>
        <v>No</v>
      </c>
    </row>
    <row r="1973" spans="1:20" x14ac:dyDescent="0.3">
      <c r="A1973" s="13" t="str">
        <f>Raw_Customers!A1970</f>
        <v>C001969</v>
      </c>
      <c r="B1973" s="13" t="str">
        <f>Raw_Customers!B1970</f>
        <v>Simran Mishra</v>
      </c>
      <c r="C1973" s="13" t="str">
        <f>Raw_Customers!E1970</f>
        <v>Delhi</v>
      </c>
      <c r="D1973" s="13" t="str">
        <f>Raw_Customers!F1970</f>
        <v>UP West</v>
      </c>
      <c r="E1973" s="13" t="str">
        <f>Raw_Customers!H1970</f>
        <v>Inactive</v>
      </c>
      <c r="F1973" s="35">
        <f>Raw_Customers!G1970</f>
        <v>45608</v>
      </c>
      <c r="G1973" s="36">
        <f>IF(I1973=0,"",INT(_xlfn.MAXIFS(Raw_Recharges!$D$2:$D$3001,Raw_Recharges!$B$2:$B$3001,A1973)))</f>
        <v>46026</v>
      </c>
      <c r="H1973" s="12">
        <f>IF(I1973=0,"",RFM_Method!$C$5-G1973)</f>
        <v>28</v>
      </c>
      <c r="I1973" s="12">
        <f>COUNTIFS(Raw_Recharges!$B$2:$B$3001,A1973)</f>
        <v>1</v>
      </c>
      <c r="J1973" s="37">
        <f>IF(I1973=0,"",SUMIFS(Raw_Recharges!$E$2:$E$3001,Raw_Recharges!$B$2:$B$3001,A1973))</f>
        <v>666</v>
      </c>
      <c r="K1973" s="38">
        <f>IF(I1973=0,0,IF(H1973&lt;=RFM_Method!$C$22,5,IF(H1973&lt;=RFM_Method!$C$23,4,IF(H1973&lt;=RFM_Method!$C$24,3,IF(H1973&lt;=RFM_Method!$C$25,2,1)))))</f>
        <v>5</v>
      </c>
      <c r="L1973" s="38">
        <f>IF(I1973=0,0,IF(I1973&gt;=RFM_Method!$E$22,5,IF(I1973&gt;=RFM_Method!$E$23,4,IF(I1973&gt;=RFM_Method!$E$24,3,IF(I1973&gt;=RFM_Method!$E$25,2,1)))))</f>
        <v>1</v>
      </c>
      <c r="M1973" s="38">
        <f>IF(I1973=0,0,IF(J1973&gt;=RFM_Method!$D$25,5,IF(J1973&gt;=RFM_Method!$D$24,4,IF(J1973&gt;=RFM_Method!$D$23,3,IF(J1973&gt;=RFM_Method!$D$22,2,1)))))</f>
        <v>3</v>
      </c>
      <c r="N1973" s="38" t="str">
        <f t="shared" si="90"/>
        <v>513</v>
      </c>
      <c r="O1973" s="38">
        <f t="shared" si="91"/>
        <v>9</v>
      </c>
      <c r="P1973" s="38">
        <f t="shared" si="92"/>
        <v>2</v>
      </c>
      <c r="Q1973" s="12" t="str">
        <f>IF(I1973=0,"Never Recharged",INDEX(RFM_Method!$C$32:$G$36,6-K1973,P1973))</f>
        <v>Promising</v>
      </c>
      <c r="R1973" s="39">
        <f>SUMIFS(Raw_DataUsage!$D$2:$D$5001,Raw_DataUsage!$B$2:$B$5001,A1973)/1024</f>
        <v>3.8800195312500003</v>
      </c>
      <c r="S1973" s="40">
        <f>SUMIFS(Raw_Calls!$D$2:$D$5001,Raw_Calls!$B$2:$B$5001,A1973)/60</f>
        <v>0</v>
      </c>
      <c r="T1973" s="38" t="str">
        <f>IF(COUNTIFS(Raw_Subscriptions!$B$2:$B$3001,A1973,Raw_Subscriptions!$F$2:$F$3001,"Active")&gt;0,"Yes","No")</f>
        <v>Yes</v>
      </c>
    </row>
    <row r="1974" spans="1:20" x14ac:dyDescent="0.3">
      <c r="A1974" s="13" t="str">
        <f>Raw_Customers!A1971</f>
        <v>C001970</v>
      </c>
      <c r="B1974" s="13" t="str">
        <f>Raw_Customers!B1971</f>
        <v>Raj Yadav</v>
      </c>
      <c r="C1974" s="13" t="str">
        <f>Raw_Customers!E1971</f>
        <v>Bangalore</v>
      </c>
      <c r="D1974" s="13" t="str">
        <f>Raw_Customers!F1971</f>
        <v>Karnataka</v>
      </c>
      <c r="E1974" s="13" t="str">
        <f>Raw_Customers!H1971</f>
        <v>Active</v>
      </c>
      <c r="F1974" s="35">
        <f>Raw_Customers!G1971</f>
        <v>45414</v>
      </c>
      <c r="G1974" s="36">
        <f>IF(I1974=0,"",INT(_xlfn.MAXIFS(Raw_Recharges!$D$2:$D$3001,Raw_Recharges!$B$2:$B$3001,A1974)))</f>
        <v>45931</v>
      </c>
      <c r="H1974" s="12">
        <f>IF(I1974=0,"",RFM_Method!$C$5-G1974)</f>
        <v>123</v>
      </c>
      <c r="I1974" s="12">
        <f>COUNTIFS(Raw_Recharges!$B$2:$B$3001,A1974)</f>
        <v>3</v>
      </c>
      <c r="J1974" s="37">
        <f>IF(I1974=0,"",SUMIFS(Raw_Recharges!$E$2:$E$3001,Raw_Recharges!$B$2:$B$3001,A1974))</f>
        <v>1297</v>
      </c>
      <c r="K1974" s="38">
        <f>IF(I1974=0,0,IF(H1974&lt;=RFM_Method!$C$22,5,IF(H1974&lt;=RFM_Method!$C$23,4,IF(H1974&lt;=RFM_Method!$C$24,3,IF(H1974&lt;=RFM_Method!$C$25,2,1)))))</f>
        <v>3</v>
      </c>
      <c r="L1974" s="38">
        <f>IF(I1974=0,0,IF(I1974&gt;=RFM_Method!$E$22,5,IF(I1974&gt;=RFM_Method!$E$23,4,IF(I1974&gt;=RFM_Method!$E$24,3,IF(I1974&gt;=RFM_Method!$E$25,2,1)))))</f>
        <v>3</v>
      </c>
      <c r="M1974" s="38">
        <f>IF(I1974=0,0,IF(J1974&gt;=RFM_Method!$D$25,5,IF(J1974&gt;=RFM_Method!$D$24,4,IF(J1974&gt;=RFM_Method!$D$23,3,IF(J1974&gt;=RFM_Method!$D$22,2,1)))))</f>
        <v>4</v>
      </c>
      <c r="N1974" s="38" t="str">
        <f t="shared" si="90"/>
        <v>334</v>
      </c>
      <c r="O1974" s="38">
        <f t="shared" si="91"/>
        <v>10</v>
      </c>
      <c r="P1974" s="38">
        <f t="shared" si="92"/>
        <v>4</v>
      </c>
      <c r="Q1974" s="12" t="str">
        <f>IF(I1974=0,"Never Recharged",INDEX(RFM_Method!$C$32:$G$36,6-K1974,P1974))</f>
        <v>Loyal Customers</v>
      </c>
      <c r="R1974" s="39">
        <f>SUMIFS(Raw_DataUsage!$D$2:$D$5001,Raw_DataUsage!$B$2:$B$5001,A1974)/1024</f>
        <v>2.0719335937499999</v>
      </c>
      <c r="S1974" s="40">
        <f>SUMIFS(Raw_Calls!$D$2:$D$5001,Raw_Calls!$B$2:$B$5001,A1974)/60</f>
        <v>50.3</v>
      </c>
      <c r="T1974" s="38" t="str">
        <f>IF(COUNTIFS(Raw_Subscriptions!$B$2:$B$3001,A1974,Raw_Subscriptions!$F$2:$F$3001,"Active")&gt;0,"Yes","No")</f>
        <v>No</v>
      </c>
    </row>
    <row r="1975" spans="1:20" x14ac:dyDescent="0.3">
      <c r="A1975" s="13" t="str">
        <f>Raw_Customers!A1972</f>
        <v>C001971</v>
      </c>
      <c r="B1975" s="13" t="str">
        <f>Raw_Customers!B1972</f>
        <v>Amit Khan</v>
      </c>
      <c r="C1975" s="13" t="str">
        <f>Raw_Customers!E1972</f>
        <v>Chennai</v>
      </c>
      <c r="D1975" s="13" t="str">
        <f>Raw_Customers!F1972</f>
        <v>UP West</v>
      </c>
      <c r="E1975" s="13" t="str">
        <f>Raw_Customers!H1972</f>
        <v>Active</v>
      </c>
      <c r="F1975" s="35">
        <f>Raw_Customers!G1972</f>
        <v>45968</v>
      </c>
      <c r="G1975" s="36">
        <f>IF(I1975=0,"",INT(_xlfn.MAXIFS(Raw_Recharges!$D$2:$D$3001,Raw_Recharges!$B$2:$B$3001,A1975)))</f>
        <v>46022</v>
      </c>
      <c r="H1975" s="12">
        <f>IF(I1975=0,"",RFM_Method!$C$5-G1975)</f>
        <v>32</v>
      </c>
      <c r="I1975" s="12">
        <f>COUNTIFS(Raw_Recharges!$B$2:$B$3001,A1975)</f>
        <v>4</v>
      </c>
      <c r="J1975" s="37">
        <f>IF(I1975=0,"",SUMIFS(Raw_Recharges!$E$2:$E$3001,Raw_Recharges!$B$2:$B$3001,A1975))</f>
        <v>5163</v>
      </c>
      <c r="K1975" s="38">
        <f>IF(I1975=0,0,IF(H1975&lt;=RFM_Method!$C$22,5,IF(H1975&lt;=RFM_Method!$C$23,4,IF(H1975&lt;=RFM_Method!$C$24,3,IF(H1975&lt;=RFM_Method!$C$25,2,1)))))</f>
        <v>5</v>
      </c>
      <c r="L1975" s="38">
        <f>IF(I1975=0,0,IF(I1975&gt;=RFM_Method!$E$22,5,IF(I1975&gt;=RFM_Method!$E$23,4,IF(I1975&gt;=RFM_Method!$E$24,3,IF(I1975&gt;=RFM_Method!$E$25,2,1)))))</f>
        <v>4</v>
      </c>
      <c r="M1975" s="38">
        <f>IF(I1975=0,0,IF(J1975&gt;=RFM_Method!$D$25,5,IF(J1975&gt;=RFM_Method!$D$24,4,IF(J1975&gt;=RFM_Method!$D$23,3,IF(J1975&gt;=RFM_Method!$D$22,2,1)))))</f>
        <v>5</v>
      </c>
      <c r="N1975" s="38" t="str">
        <f t="shared" si="90"/>
        <v>545</v>
      </c>
      <c r="O1975" s="38">
        <f t="shared" si="91"/>
        <v>14</v>
      </c>
      <c r="P1975" s="38">
        <f t="shared" si="92"/>
        <v>5</v>
      </c>
      <c r="Q1975" s="12" t="str">
        <f>IF(I1975=0,"Never Recharged",INDEX(RFM_Method!$C$32:$G$36,6-K1975,P1975))</f>
        <v>Champions</v>
      </c>
      <c r="R1975" s="39">
        <f>SUMIFS(Raw_DataUsage!$D$2:$D$5001,Raw_DataUsage!$B$2:$B$5001,A1975)/1024</f>
        <v>0.78880859375000001</v>
      </c>
      <c r="S1975" s="40">
        <f>SUMIFS(Raw_Calls!$D$2:$D$5001,Raw_Calls!$B$2:$B$5001,A1975)/60</f>
        <v>239.88333333333333</v>
      </c>
      <c r="T1975" s="38" t="str">
        <f>IF(COUNTIFS(Raw_Subscriptions!$B$2:$B$3001,A1975,Raw_Subscriptions!$F$2:$F$3001,"Active")&gt;0,"Yes","No")</f>
        <v>Yes</v>
      </c>
    </row>
    <row r="1976" spans="1:20" x14ac:dyDescent="0.3">
      <c r="A1976" s="13" t="str">
        <f>Raw_Customers!A1973</f>
        <v>C001972</v>
      </c>
      <c r="B1976" s="13" t="str">
        <f>Raw_Customers!B1973</f>
        <v>Suresh Kumar</v>
      </c>
      <c r="C1976" s="13" t="str">
        <f>Raw_Customers!E1973</f>
        <v>Chennai</v>
      </c>
      <c r="D1976" s="13" t="str">
        <f>Raw_Customers!F1973</f>
        <v>West Bengal</v>
      </c>
      <c r="E1976" s="13" t="str">
        <f>Raw_Customers!H1973</f>
        <v>Active</v>
      </c>
      <c r="F1976" s="35">
        <f>Raw_Customers!G1973</f>
        <v>44569</v>
      </c>
      <c r="G1976" s="36">
        <f>IF(I1976=0,"",INT(_xlfn.MAXIFS(Raw_Recharges!$D$2:$D$3001,Raw_Recharges!$B$2:$B$3001,A1976)))</f>
        <v>45727</v>
      </c>
      <c r="H1976" s="12">
        <f>IF(I1976=0,"",RFM_Method!$C$5-G1976)</f>
        <v>327</v>
      </c>
      <c r="I1976" s="12">
        <f>COUNTIFS(Raw_Recharges!$B$2:$B$3001,A1976)</f>
        <v>1</v>
      </c>
      <c r="J1976" s="37">
        <f>IF(I1976=0,"",SUMIFS(Raw_Recharges!$E$2:$E$3001,Raw_Recharges!$B$2:$B$3001,A1976))</f>
        <v>349</v>
      </c>
      <c r="K1976" s="38">
        <f>IF(I1976=0,0,IF(H1976&lt;=RFM_Method!$C$22,5,IF(H1976&lt;=RFM_Method!$C$23,4,IF(H1976&lt;=RFM_Method!$C$24,3,IF(H1976&lt;=RFM_Method!$C$25,2,1)))))</f>
        <v>1</v>
      </c>
      <c r="L1976" s="38">
        <f>IF(I1976=0,0,IF(I1976&gt;=RFM_Method!$E$22,5,IF(I1976&gt;=RFM_Method!$E$23,4,IF(I1976&gt;=RFM_Method!$E$24,3,IF(I1976&gt;=RFM_Method!$E$25,2,1)))))</f>
        <v>1</v>
      </c>
      <c r="M1976" s="38">
        <f>IF(I1976=0,0,IF(J1976&gt;=RFM_Method!$D$25,5,IF(J1976&gt;=RFM_Method!$D$24,4,IF(J1976&gt;=RFM_Method!$D$23,3,IF(J1976&gt;=RFM_Method!$D$22,2,1)))))</f>
        <v>1</v>
      </c>
      <c r="N1976" s="38" t="str">
        <f t="shared" si="90"/>
        <v>111</v>
      </c>
      <c r="O1976" s="38">
        <f t="shared" si="91"/>
        <v>3</v>
      </c>
      <c r="P1976" s="38">
        <f t="shared" si="92"/>
        <v>1</v>
      </c>
      <c r="Q1976" s="12" t="str">
        <f>IF(I1976=0,"Never Recharged",INDEX(RFM_Method!$C$32:$G$36,6-K1976,P1976))</f>
        <v>Lost</v>
      </c>
      <c r="R1976" s="39">
        <f>SUMIFS(Raw_DataUsage!$D$2:$D$5001,Raw_DataUsage!$B$2:$B$5001,A1976)/1024</f>
        <v>3.3072265624999999</v>
      </c>
      <c r="S1976" s="40">
        <f>SUMIFS(Raw_Calls!$D$2:$D$5001,Raw_Calls!$B$2:$B$5001,A1976)/60</f>
        <v>112.36666666666666</v>
      </c>
      <c r="T1976" s="38" t="str">
        <f>IF(COUNTIFS(Raw_Subscriptions!$B$2:$B$3001,A1976,Raw_Subscriptions!$F$2:$F$3001,"Active")&gt;0,"Yes","No")</f>
        <v>No</v>
      </c>
    </row>
    <row r="1977" spans="1:20" x14ac:dyDescent="0.3">
      <c r="A1977" s="13" t="str">
        <f>Raw_Customers!A1974</f>
        <v>C001973</v>
      </c>
      <c r="B1977" s="13" t="str">
        <f>Raw_Customers!B1974</f>
        <v>Neha Kumar</v>
      </c>
      <c r="C1977" s="13" t="str">
        <f>Raw_Customers!E1974</f>
        <v>Bangalore</v>
      </c>
      <c r="D1977" s="13" t="str">
        <f>Raw_Customers!F1974</f>
        <v>Maharashtra</v>
      </c>
      <c r="E1977" s="13" t="str">
        <f>Raw_Customers!H1974</f>
        <v>Inactive</v>
      </c>
      <c r="F1977" s="35">
        <f>Raw_Customers!G1974</f>
        <v>44976</v>
      </c>
      <c r="G1977" s="36">
        <f>IF(I1977=0,"",INT(_xlfn.MAXIFS(Raw_Recharges!$D$2:$D$3001,Raw_Recharges!$B$2:$B$3001,A1977)))</f>
        <v>45859</v>
      </c>
      <c r="H1977" s="12">
        <f>IF(I1977=0,"",RFM_Method!$C$5-G1977)</f>
        <v>195</v>
      </c>
      <c r="I1977" s="12">
        <f>COUNTIFS(Raw_Recharges!$B$2:$B$3001,A1977)</f>
        <v>1</v>
      </c>
      <c r="J1977" s="37">
        <f>IF(I1977=0,"",SUMIFS(Raw_Recharges!$E$2:$E$3001,Raw_Recharges!$B$2:$B$3001,A1977))</f>
        <v>499</v>
      </c>
      <c r="K1977" s="38">
        <f>IF(I1977=0,0,IF(H1977&lt;=RFM_Method!$C$22,5,IF(H1977&lt;=RFM_Method!$C$23,4,IF(H1977&lt;=RFM_Method!$C$24,3,IF(H1977&lt;=RFM_Method!$C$25,2,1)))))</f>
        <v>2</v>
      </c>
      <c r="L1977" s="38">
        <f>IF(I1977=0,0,IF(I1977&gt;=RFM_Method!$E$22,5,IF(I1977&gt;=RFM_Method!$E$23,4,IF(I1977&gt;=RFM_Method!$E$24,3,IF(I1977&gt;=RFM_Method!$E$25,2,1)))))</f>
        <v>1</v>
      </c>
      <c r="M1977" s="38">
        <f>IF(I1977=0,0,IF(J1977&gt;=RFM_Method!$D$25,5,IF(J1977&gt;=RFM_Method!$D$24,4,IF(J1977&gt;=RFM_Method!$D$23,3,IF(J1977&gt;=RFM_Method!$D$22,2,1)))))</f>
        <v>2</v>
      </c>
      <c r="N1977" s="38" t="str">
        <f t="shared" si="90"/>
        <v>212</v>
      </c>
      <c r="O1977" s="38">
        <f t="shared" si="91"/>
        <v>5</v>
      </c>
      <c r="P1977" s="38">
        <f t="shared" si="92"/>
        <v>2</v>
      </c>
      <c r="Q1977" s="12" t="str">
        <f>IF(I1977=0,"Never Recharged",INDEX(RFM_Method!$C$32:$G$36,6-K1977,P1977))</f>
        <v>About to Sleep</v>
      </c>
      <c r="R1977" s="39">
        <f>SUMIFS(Raw_DataUsage!$D$2:$D$5001,Raw_DataUsage!$B$2:$B$5001,A1977)/1024</f>
        <v>2.5961425781249998</v>
      </c>
      <c r="S1977" s="40">
        <f>SUMIFS(Raw_Calls!$D$2:$D$5001,Raw_Calls!$B$2:$B$5001,A1977)/60</f>
        <v>0</v>
      </c>
      <c r="T1977" s="38" t="str">
        <f>IF(COUNTIFS(Raw_Subscriptions!$B$2:$B$3001,A1977,Raw_Subscriptions!$F$2:$F$3001,"Active")&gt;0,"Yes","No")</f>
        <v>No</v>
      </c>
    </row>
    <row r="1978" spans="1:20" x14ac:dyDescent="0.3">
      <c r="A1978" s="13" t="str">
        <f>Raw_Customers!A1975</f>
        <v>C001974</v>
      </c>
      <c r="B1978" s="13" t="str">
        <f>Raw_Customers!B1975</f>
        <v>Neha Jha</v>
      </c>
      <c r="C1978" s="13" t="str">
        <f>Raw_Customers!E1975</f>
        <v>Delhi</v>
      </c>
      <c r="D1978" s="13" t="str">
        <f>Raw_Customers!F1975</f>
        <v>UP East</v>
      </c>
      <c r="E1978" s="13" t="str">
        <f>Raw_Customers!H1975</f>
        <v>Inactive</v>
      </c>
      <c r="F1978" s="35">
        <f>Raw_Customers!G1975</f>
        <v>45650</v>
      </c>
      <c r="G1978" s="36">
        <f>IF(I1978=0,"",INT(_xlfn.MAXIFS(Raw_Recharges!$D$2:$D$3001,Raw_Recharges!$B$2:$B$3001,A1978)))</f>
        <v>45984</v>
      </c>
      <c r="H1978" s="12">
        <f>IF(I1978=0,"",RFM_Method!$C$5-G1978)</f>
        <v>70</v>
      </c>
      <c r="I1978" s="12">
        <f>COUNTIFS(Raw_Recharges!$B$2:$B$3001,A1978)</f>
        <v>2</v>
      </c>
      <c r="J1978" s="37">
        <f>IF(I1978=0,"",SUMIFS(Raw_Recharges!$E$2:$E$3001,Raw_Recharges!$B$2:$B$3001,A1978))</f>
        <v>647</v>
      </c>
      <c r="K1978" s="38">
        <f>IF(I1978=0,0,IF(H1978&lt;=RFM_Method!$C$22,5,IF(H1978&lt;=RFM_Method!$C$23,4,IF(H1978&lt;=RFM_Method!$C$24,3,IF(H1978&lt;=RFM_Method!$C$25,2,1)))))</f>
        <v>4</v>
      </c>
      <c r="L1978" s="38">
        <f>IF(I1978=0,0,IF(I1978&gt;=RFM_Method!$E$22,5,IF(I1978&gt;=RFM_Method!$E$23,4,IF(I1978&gt;=RFM_Method!$E$24,3,IF(I1978&gt;=RFM_Method!$E$25,2,1)))))</f>
        <v>2</v>
      </c>
      <c r="M1978" s="38">
        <f>IF(I1978=0,0,IF(J1978&gt;=RFM_Method!$D$25,5,IF(J1978&gt;=RFM_Method!$D$24,4,IF(J1978&gt;=RFM_Method!$D$23,3,IF(J1978&gt;=RFM_Method!$D$22,2,1)))))</f>
        <v>2</v>
      </c>
      <c r="N1978" s="38" t="str">
        <f t="shared" si="90"/>
        <v>422</v>
      </c>
      <c r="O1978" s="38">
        <f t="shared" si="91"/>
        <v>8</v>
      </c>
      <c r="P1978" s="38">
        <f t="shared" si="92"/>
        <v>2</v>
      </c>
      <c r="Q1978" s="12" t="str">
        <f>IF(I1978=0,"Never Recharged",INDEX(RFM_Method!$C$32:$G$36,6-K1978,P1978))</f>
        <v>Potential Loyalist</v>
      </c>
      <c r="R1978" s="39">
        <f>SUMIFS(Raw_DataUsage!$D$2:$D$5001,Raw_DataUsage!$B$2:$B$5001,A1978)/1024</f>
        <v>3.6119824218750001</v>
      </c>
      <c r="S1978" s="40">
        <f>SUMIFS(Raw_Calls!$D$2:$D$5001,Raw_Calls!$B$2:$B$5001,A1978)/60</f>
        <v>235.28333333333333</v>
      </c>
      <c r="T1978" s="38" t="str">
        <f>IF(COUNTIFS(Raw_Subscriptions!$B$2:$B$3001,A1978,Raw_Subscriptions!$F$2:$F$3001,"Active")&gt;0,"Yes","No")</f>
        <v>No</v>
      </c>
    </row>
    <row r="1979" spans="1:20" x14ac:dyDescent="0.3">
      <c r="A1979" s="13" t="str">
        <f>Raw_Customers!A1976</f>
        <v>C001975</v>
      </c>
      <c r="B1979" s="13" t="str">
        <f>Raw_Customers!B1976</f>
        <v>Neha Gupta</v>
      </c>
      <c r="C1979" s="13" t="str">
        <f>Raw_Customers!E1976</f>
        <v>Hyderabad</v>
      </c>
      <c r="D1979" s="13" t="str">
        <f>Raw_Customers!F1976</f>
        <v>Telangana</v>
      </c>
      <c r="E1979" s="13" t="str">
        <f>Raw_Customers!H1976</f>
        <v>Active</v>
      </c>
      <c r="F1979" s="35">
        <f>Raw_Customers!G1976</f>
        <v>45096</v>
      </c>
      <c r="G1979" s="36">
        <f>IF(I1979=0,"",INT(_xlfn.MAXIFS(Raw_Recharges!$D$2:$D$3001,Raw_Recharges!$B$2:$B$3001,A1979)))</f>
        <v>45755</v>
      </c>
      <c r="H1979" s="12">
        <f>IF(I1979=0,"",RFM_Method!$C$5-G1979)</f>
        <v>299</v>
      </c>
      <c r="I1979" s="12">
        <f>COUNTIFS(Raw_Recharges!$B$2:$B$3001,A1979)</f>
        <v>1</v>
      </c>
      <c r="J1979" s="37">
        <f>IF(I1979=0,"",SUMIFS(Raw_Recharges!$E$2:$E$3001,Raw_Recharges!$B$2:$B$3001,A1979))</f>
        <v>499</v>
      </c>
      <c r="K1979" s="38">
        <f>IF(I1979=0,0,IF(H1979&lt;=RFM_Method!$C$22,5,IF(H1979&lt;=RFM_Method!$C$23,4,IF(H1979&lt;=RFM_Method!$C$24,3,IF(H1979&lt;=RFM_Method!$C$25,2,1)))))</f>
        <v>1</v>
      </c>
      <c r="L1979" s="38">
        <f>IF(I1979=0,0,IF(I1979&gt;=RFM_Method!$E$22,5,IF(I1979&gt;=RFM_Method!$E$23,4,IF(I1979&gt;=RFM_Method!$E$24,3,IF(I1979&gt;=RFM_Method!$E$25,2,1)))))</f>
        <v>1</v>
      </c>
      <c r="M1979" s="38">
        <f>IF(I1979=0,0,IF(J1979&gt;=RFM_Method!$D$25,5,IF(J1979&gt;=RFM_Method!$D$24,4,IF(J1979&gt;=RFM_Method!$D$23,3,IF(J1979&gt;=RFM_Method!$D$22,2,1)))))</f>
        <v>2</v>
      </c>
      <c r="N1979" s="38" t="str">
        <f t="shared" si="90"/>
        <v>112</v>
      </c>
      <c r="O1979" s="38">
        <f t="shared" si="91"/>
        <v>4</v>
      </c>
      <c r="P1979" s="38">
        <f t="shared" si="92"/>
        <v>2</v>
      </c>
      <c r="Q1979" s="12" t="str">
        <f>IF(I1979=0,"Never Recharged",INDEX(RFM_Method!$C$32:$G$36,6-K1979,P1979))</f>
        <v>Hibernating</v>
      </c>
      <c r="R1979" s="39">
        <f>SUMIFS(Raw_DataUsage!$D$2:$D$5001,Raw_DataUsage!$B$2:$B$5001,A1979)/1024</f>
        <v>1.608369140625</v>
      </c>
      <c r="S1979" s="40">
        <f>SUMIFS(Raw_Calls!$D$2:$D$5001,Raw_Calls!$B$2:$B$5001,A1979)/60</f>
        <v>38.6</v>
      </c>
      <c r="T1979" s="38" t="str">
        <f>IF(COUNTIFS(Raw_Subscriptions!$B$2:$B$3001,A1979,Raw_Subscriptions!$F$2:$F$3001,"Active")&gt;0,"Yes","No")</f>
        <v>Yes</v>
      </c>
    </row>
    <row r="1980" spans="1:20" x14ac:dyDescent="0.3">
      <c r="A1980" s="13" t="str">
        <f>Raw_Customers!A1977</f>
        <v>C001976</v>
      </c>
      <c r="B1980" s="13" t="str">
        <f>Raw_Customers!B1977</f>
        <v>Anita Yadav</v>
      </c>
      <c r="C1980" s="13" t="str">
        <f>Raw_Customers!E1977</f>
        <v>Pune</v>
      </c>
      <c r="D1980" s="13" t="str">
        <f>Raw_Customers!F1977</f>
        <v>Andhra Pradesh</v>
      </c>
      <c r="E1980" s="13" t="str">
        <f>Raw_Customers!H1977</f>
        <v>Inactive</v>
      </c>
      <c r="F1980" s="35">
        <f>Raw_Customers!G1977</f>
        <v>45659</v>
      </c>
      <c r="G1980" s="36">
        <f>IF(I1980=0,"",INT(_xlfn.MAXIFS(Raw_Recharges!$D$2:$D$3001,Raw_Recharges!$B$2:$B$3001,A1980)))</f>
        <v>45839</v>
      </c>
      <c r="H1980" s="12">
        <f>IF(I1980=0,"",RFM_Method!$C$5-G1980)</f>
        <v>215</v>
      </c>
      <c r="I1980" s="12">
        <f>COUNTIFS(Raw_Recharges!$B$2:$B$3001,A1980)</f>
        <v>1</v>
      </c>
      <c r="J1980" s="37">
        <f>IF(I1980=0,"",SUMIFS(Raw_Recharges!$E$2:$E$3001,Raw_Recharges!$B$2:$B$3001,A1980))</f>
        <v>2999</v>
      </c>
      <c r="K1980" s="38">
        <f>IF(I1980=0,0,IF(H1980&lt;=RFM_Method!$C$22,5,IF(H1980&lt;=RFM_Method!$C$23,4,IF(H1980&lt;=RFM_Method!$C$24,3,IF(H1980&lt;=RFM_Method!$C$25,2,1)))))</f>
        <v>2</v>
      </c>
      <c r="L1980" s="38">
        <f>IF(I1980=0,0,IF(I1980&gt;=RFM_Method!$E$22,5,IF(I1980&gt;=RFM_Method!$E$23,4,IF(I1980&gt;=RFM_Method!$E$24,3,IF(I1980&gt;=RFM_Method!$E$25,2,1)))))</f>
        <v>1</v>
      </c>
      <c r="M1980" s="38">
        <f>IF(I1980=0,0,IF(J1980&gt;=RFM_Method!$D$25,5,IF(J1980&gt;=RFM_Method!$D$24,4,IF(J1980&gt;=RFM_Method!$D$23,3,IF(J1980&gt;=RFM_Method!$D$22,2,1)))))</f>
        <v>5</v>
      </c>
      <c r="N1980" s="38" t="str">
        <f t="shared" si="90"/>
        <v>215</v>
      </c>
      <c r="O1980" s="38">
        <f t="shared" si="91"/>
        <v>8</v>
      </c>
      <c r="P1980" s="38">
        <f t="shared" si="92"/>
        <v>3</v>
      </c>
      <c r="Q1980" s="12" t="str">
        <f>IF(I1980=0,"Never Recharged",INDEX(RFM_Method!$C$32:$G$36,6-K1980,P1980))</f>
        <v>At Risk</v>
      </c>
      <c r="R1980" s="39">
        <f>SUMIFS(Raw_DataUsage!$D$2:$D$5001,Raw_DataUsage!$B$2:$B$5001,A1980)/1024</f>
        <v>0.29541015625</v>
      </c>
      <c r="S1980" s="40">
        <f>SUMIFS(Raw_Calls!$D$2:$D$5001,Raw_Calls!$B$2:$B$5001,A1980)/60</f>
        <v>209.35</v>
      </c>
      <c r="T1980" s="38" t="str">
        <f>IF(COUNTIFS(Raw_Subscriptions!$B$2:$B$3001,A1980,Raw_Subscriptions!$F$2:$F$3001,"Active")&gt;0,"Yes","No")</f>
        <v>Yes</v>
      </c>
    </row>
    <row r="1981" spans="1:20" x14ac:dyDescent="0.3">
      <c r="A1981" s="13" t="str">
        <f>Raw_Customers!A1978</f>
        <v>C001977</v>
      </c>
      <c r="B1981" s="13" t="str">
        <f>Raw_Customers!B1978</f>
        <v>Amit Reddy</v>
      </c>
      <c r="C1981" s="13" t="str">
        <f>Raw_Customers!E1978</f>
        <v>Chennai</v>
      </c>
      <c r="D1981" s="13" t="str">
        <f>Raw_Customers!F1978</f>
        <v>UP East</v>
      </c>
      <c r="E1981" s="13" t="str">
        <f>Raw_Customers!H1978</f>
        <v>Active</v>
      </c>
      <c r="F1981" s="35">
        <f>Raw_Customers!G1978</f>
        <v>44374</v>
      </c>
      <c r="G1981" s="36">
        <f>IF(I1981=0,"",INT(_xlfn.MAXIFS(Raw_Recharges!$D$2:$D$3001,Raw_Recharges!$B$2:$B$3001,A1981)))</f>
        <v>45945</v>
      </c>
      <c r="H1981" s="12">
        <f>IF(I1981=0,"",RFM_Method!$C$5-G1981)</f>
        <v>109</v>
      </c>
      <c r="I1981" s="12">
        <f>COUNTIFS(Raw_Recharges!$B$2:$B$3001,A1981)</f>
        <v>3</v>
      </c>
      <c r="J1981" s="37">
        <f>IF(I1981=0,"",SUMIFS(Raw_Recharges!$E$2:$E$3001,Raw_Recharges!$B$2:$B$3001,A1981))</f>
        <v>3847</v>
      </c>
      <c r="K1981" s="38">
        <f>IF(I1981=0,0,IF(H1981&lt;=RFM_Method!$C$22,5,IF(H1981&lt;=RFM_Method!$C$23,4,IF(H1981&lt;=RFM_Method!$C$24,3,IF(H1981&lt;=RFM_Method!$C$25,2,1)))))</f>
        <v>3</v>
      </c>
      <c r="L1981" s="38">
        <f>IF(I1981=0,0,IF(I1981&gt;=RFM_Method!$E$22,5,IF(I1981&gt;=RFM_Method!$E$23,4,IF(I1981&gt;=RFM_Method!$E$24,3,IF(I1981&gt;=RFM_Method!$E$25,2,1)))))</f>
        <v>3</v>
      </c>
      <c r="M1981" s="38">
        <f>IF(I1981=0,0,IF(J1981&gt;=RFM_Method!$D$25,5,IF(J1981&gt;=RFM_Method!$D$24,4,IF(J1981&gt;=RFM_Method!$D$23,3,IF(J1981&gt;=RFM_Method!$D$22,2,1)))))</f>
        <v>5</v>
      </c>
      <c r="N1981" s="38" t="str">
        <f t="shared" si="90"/>
        <v>335</v>
      </c>
      <c r="O1981" s="38">
        <f t="shared" si="91"/>
        <v>11</v>
      </c>
      <c r="P1981" s="38">
        <f t="shared" si="92"/>
        <v>4</v>
      </c>
      <c r="Q1981" s="12" t="str">
        <f>IF(I1981=0,"Never Recharged",INDEX(RFM_Method!$C$32:$G$36,6-K1981,P1981))</f>
        <v>Loyal Customers</v>
      </c>
      <c r="R1981" s="39">
        <f>SUMIFS(Raw_DataUsage!$D$2:$D$5001,Raw_DataUsage!$B$2:$B$5001,A1981)/1024</f>
        <v>6.1266699218749991</v>
      </c>
      <c r="S1981" s="40">
        <f>SUMIFS(Raw_Calls!$D$2:$D$5001,Raw_Calls!$B$2:$B$5001,A1981)/60</f>
        <v>77.349999999999994</v>
      </c>
      <c r="T1981" s="38" t="str">
        <f>IF(COUNTIFS(Raw_Subscriptions!$B$2:$B$3001,A1981,Raw_Subscriptions!$F$2:$F$3001,"Active")&gt;0,"Yes","No")</f>
        <v>No</v>
      </c>
    </row>
    <row r="1982" spans="1:20" x14ac:dyDescent="0.3">
      <c r="A1982" s="13" t="str">
        <f>Raw_Customers!A1979</f>
        <v>C001978</v>
      </c>
      <c r="B1982" s="13" t="str">
        <f>Raw_Customers!B1979</f>
        <v>Suresh Yadav</v>
      </c>
      <c r="C1982" s="13" t="str">
        <f>Raw_Customers!E1979</f>
        <v>Pune</v>
      </c>
      <c r="D1982" s="13" t="str">
        <f>Raw_Customers!F1979</f>
        <v>Mumbai</v>
      </c>
      <c r="E1982" s="13" t="str">
        <f>Raw_Customers!H1979</f>
        <v>Inactive</v>
      </c>
      <c r="F1982" s="35">
        <f>Raw_Customers!G1979</f>
        <v>45521</v>
      </c>
      <c r="G1982" s="36">
        <f>IF(I1982=0,"",INT(_xlfn.MAXIFS(Raw_Recharges!$D$2:$D$3001,Raw_Recharges!$B$2:$B$3001,A1982)))</f>
        <v>45948</v>
      </c>
      <c r="H1982" s="12">
        <f>IF(I1982=0,"",RFM_Method!$C$5-G1982)</f>
        <v>106</v>
      </c>
      <c r="I1982" s="12">
        <f>COUNTIFS(Raw_Recharges!$B$2:$B$3001,A1982)</f>
        <v>1</v>
      </c>
      <c r="J1982" s="37">
        <f>IF(I1982=0,"",SUMIFS(Raw_Recharges!$E$2:$E$3001,Raw_Recharges!$B$2:$B$3001,A1982))</f>
        <v>99</v>
      </c>
      <c r="K1982" s="38">
        <f>IF(I1982=0,0,IF(H1982&lt;=RFM_Method!$C$22,5,IF(H1982&lt;=RFM_Method!$C$23,4,IF(H1982&lt;=RFM_Method!$C$24,3,IF(H1982&lt;=RFM_Method!$C$25,2,1)))))</f>
        <v>3</v>
      </c>
      <c r="L1982" s="38">
        <f>IF(I1982=0,0,IF(I1982&gt;=RFM_Method!$E$22,5,IF(I1982&gt;=RFM_Method!$E$23,4,IF(I1982&gt;=RFM_Method!$E$24,3,IF(I1982&gt;=RFM_Method!$E$25,2,1)))))</f>
        <v>1</v>
      </c>
      <c r="M1982" s="38">
        <f>IF(I1982=0,0,IF(J1982&gt;=RFM_Method!$D$25,5,IF(J1982&gt;=RFM_Method!$D$24,4,IF(J1982&gt;=RFM_Method!$D$23,3,IF(J1982&gt;=RFM_Method!$D$22,2,1)))))</f>
        <v>1</v>
      </c>
      <c r="N1982" s="38" t="str">
        <f t="shared" si="90"/>
        <v>311</v>
      </c>
      <c r="O1982" s="38">
        <f t="shared" si="91"/>
        <v>5</v>
      </c>
      <c r="P1982" s="38">
        <f t="shared" si="92"/>
        <v>1</v>
      </c>
      <c r="Q1982" s="12" t="str">
        <f>IF(I1982=0,"Never Recharged",INDEX(RFM_Method!$C$32:$G$36,6-K1982,P1982))</f>
        <v>About to Sleep</v>
      </c>
      <c r="R1982" s="39">
        <f>SUMIFS(Raw_DataUsage!$D$2:$D$5001,Raw_DataUsage!$B$2:$B$5001,A1982)/1024</f>
        <v>0.26335937500000001</v>
      </c>
      <c r="S1982" s="40">
        <f>SUMIFS(Raw_Calls!$D$2:$D$5001,Raw_Calls!$B$2:$B$5001,A1982)/60</f>
        <v>23.933333333333334</v>
      </c>
      <c r="T1982" s="38" t="str">
        <f>IF(COUNTIFS(Raw_Subscriptions!$B$2:$B$3001,A1982,Raw_Subscriptions!$F$2:$F$3001,"Active")&gt;0,"Yes","No")</f>
        <v>Yes</v>
      </c>
    </row>
    <row r="1983" spans="1:20" x14ac:dyDescent="0.3">
      <c r="A1983" s="13" t="str">
        <f>Raw_Customers!A1980</f>
        <v>C001979</v>
      </c>
      <c r="B1983" s="13" t="str">
        <f>Raw_Customers!B1980</f>
        <v>Amit Patel</v>
      </c>
      <c r="C1983" s="13" t="str">
        <f>Raw_Customers!E1980</f>
        <v>Bangalore</v>
      </c>
      <c r="D1983" s="13" t="str">
        <f>Raw_Customers!F1980</f>
        <v>West Bengal</v>
      </c>
      <c r="E1983" s="13" t="str">
        <f>Raw_Customers!H1980</f>
        <v>Active</v>
      </c>
      <c r="F1983" s="35">
        <f>Raw_Customers!G1980</f>
        <v>45347</v>
      </c>
      <c r="G1983" s="36">
        <f>IF(I1983=0,"",INT(_xlfn.MAXIFS(Raw_Recharges!$D$2:$D$3001,Raw_Recharges!$B$2:$B$3001,A1983)))</f>
        <v>45825</v>
      </c>
      <c r="H1983" s="12">
        <f>IF(I1983=0,"",RFM_Method!$C$5-G1983)</f>
        <v>229</v>
      </c>
      <c r="I1983" s="12">
        <f>COUNTIFS(Raw_Recharges!$B$2:$B$3001,A1983)</f>
        <v>1</v>
      </c>
      <c r="J1983" s="37">
        <f>IF(I1983=0,"",SUMIFS(Raw_Recharges!$E$2:$E$3001,Raw_Recharges!$B$2:$B$3001,A1983))</f>
        <v>999</v>
      </c>
      <c r="K1983" s="38">
        <f>IF(I1983=0,0,IF(H1983&lt;=RFM_Method!$C$22,5,IF(H1983&lt;=RFM_Method!$C$23,4,IF(H1983&lt;=RFM_Method!$C$24,3,IF(H1983&lt;=RFM_Method!$C$25,2,1)))))</f>
        <v>2</v>
      </c>
      <c r="L1983" s="38">
        <f>IF(I1983=0,0,IF(I1983&gt;=RFM_Method!$E$22,5,IF(I1983&gt;=RFM_Method!$E$23,4,IF(I1983&gt;=RFM_Method!$E$24,3,IF(I1983&gt;=RFM_Method!$E$25,2,1)))))</f>
        <v>1</v>
      </c>
      <c r="M1983" s="38">
        <f>IF(I1983=0,0,IF(J1983&gt;=RFM_Method!$D$25,5,IF(J1983&gt;=RFM_Method!$D$24,4,IF(J1983&gt;=RFM_Method!$D$23,3,IF(J1983&gt;=RFM_Method!$D$22,2,1)))))</f>
        <v>3</v>
      </c>
      <c r="N1983" s="38" t="str">
        <f t="shared" si="90"/>
        <v>213</v>
      </c>
      <c r="O1983" s="38">
        <f t="shared" si="91"/>
        <v>6</v>
      </c>
      <c r="P1983" s="38">
        <f t="shared" si="92"/>
        <v>2</v>
      </c>
      <c r="Q1983" s="12" t="str">
        <f>IF(I1983=0,"Never Recharged",INDEX(RFM_Method!$C$32:$G$36,6-K1983,P1983))</f>
        <v>About to Sleep</v>
      </c>
      <c r="R1983" s="39">
        <f>SUMIFS(Raw_DataUsage!$D$2:$D$5001,Raw_DataUsage!$B$2:$B$5001,A1983)/1024</f>
        <v>0</v>
      </c>
      <c r="S1983" s="40">
        <f>SUMIFS(Raw_Calls!$D$2:$D$5001,Raw_Calls!$B$2:$B$5001,A1983)/60</f>
        <v>175.58333333333334</v>
      </c>
      <c r="T1983" s="38" t="str">
        <f>IF(COUNTIFS(Raw_Subscriptions!$B$2:$B$3001,A1983,Raw_Subscriptions!$F$2:$F$3001,"Active")&gt;0,"Yes","No")</f>
        <v>No</v>
      </c>
    </row>
    <row r="1984" spans="1:20" x14ac:dyDescent="0.3">
      <c r="A1984" s="13" t="str">
        <f>Raw_Customers!A1981</f>
        <v>C001980</v>
      </c>
      <c r="B1984" s="13" t="str">
        <f>Raw_Customers!B1981</f>
        <v>Vikram Jha</v>
      </c>
      <c r="C1984" s="13" t="str">
        <f>Raw_Customers!E1981</f>
        <v>Bangalore</v>
      </c>
      <c r="D1984" s="13" t="str">
        <f>Raw_Customers!F1981</f>
        <v>Telangana</v>
      </c>
      <c r="E1984" s="13" t="str">
        <f>Raw_Customers!H1981</f>
        <v>Active</v>
      </c>
      <c r="F1984" s="35">
        <f>Raw_Customers!G1981</f>
        <v>44124</v>
      </c>
      <c r="G1984" s="36" t="str">
        <f>IF(I1984=0,"",INT(_xlfn.MAXIFS(Raw_Recharges!$D$2:$D$3001,Raw_Recharges!$B$2:$B$3001,A1984)))</f>
        <v/>
      </c>
      <c r="H1984" s="12" t="str">
        <f>IF(I1984=0,"",RFM_Method!$C$5-G1984)</f>
        <v/>
      </c>
      <c r="I1984" s="12">
        <f>COUNTIFS(Raw_Recharges!$B$2:$B$3001,A1984)</f>
        <v>0</v>
      </c>
      <c r="J1984" s="37" t="str">
        <f>IF(I1984=0,"",SUMIFS(Raw_Recharges!$E$2:$E$3001,Raw_Recharges!$B$2:$B$3001,A1984))</f>
        <v/>
      </c>
      <c r="K1984" s="38">
        <f>IF(I1984=0,0,IF(H1984&lt;=RFM_Method!$C$22,5,IF(H1984&lt;=RFM_Method!$C$23,4,IF(H1984&lt;=RFM_Method!$C$24,3,IF(H1984&lt;=RFM_Method!$C$25,2,1)))))</f>
        <v>0</v>
      </c>
      <c r="L1984" s="38">
        <f>IF(I1984=0,0,IF(I1984&gt;=RFM_Method!$E$22,5,IF(I1984&gt;=RFM_Method!$E$23,4,IF(I1984&gt;=RFM_Method!$E$24,3,IF(I1984&gt;=RFM_Method!$E$25,2,1)))))</f>
        <v>0</v>
      </c>
      <c r="M1984" s="38">
        <f>IF(I1984=0,0,IF(J1984&gt;=RFM_Method!$D$25,5,IF(J1984&gt;=RFM_Method!$D$24,4,IF(J1984&gt;=RFM_Method!$D$23,3,IF(J1984&gt;=RFM_Method!$D$22,2,1)))))</f>
        <v>0</v>
      </c>
      <c r="N1984" s="38" t="str">
        <f t="shared" si="90"/>
        <v>000</v>
      </c>
      <c r="O1984" s="38">
        <f t="shared" si="91"/>
        <v>0</v>
      </c>
      <c r="P1984" s="38">
        <f t="shared" si="92"/>
        <v>0</v>
      </c>
      <c r="Q1984" s="12" t="str">
        <f>IF(I1984=0,"Never Recharged",INDEX(RFM_Method!$C$32:$G$36,6-K1984,P1984))</f>
        <v>Never Recharged</v>
      </c>
      <c r="R1984" s="39">
        <f>SUMIFS(Raw_DataUsage!$D$2:$D$5001,Raw_DataUsage!$B$2:$B$5001,A1984)/1024</f>
        <v>4.3923535156249995</v>
      </c>
      <c r="S1984" s="40">
        <f>SUMIFS(Raw_Calls!$D$2:$D$5001,Raw_Calls!$B$2:$B$5001,A1984)/60</f>
        <v>139.55000000000001</v>
      </c>
      <c r="T1984" s="38" t="str">
        <f>IF(COUNTIFS(Raw_Subscriptions!$B$2:$B$3001,A1984,Raw_Subscriptions!$F$2:$F$3001,"Active")&gt;0,"Yes","No")</f>
        <v>No</v>
      </c>
    </row>
    <row r="1985" spans="1:20" x14ac:dyDescent="0.3">
      <c r="A1985" s="13" t="str">
        <f>Raw_Customers!A1982</f>
        <v>C001981</v>
      </c>
      <c r="B1985" s="13" t="str">
        <f>Raw_Customers!B1982</f>
        <v>Anita Gupta</v>
      </c>
      <c r="C1985" s="13" t="str">
        <f>Raw_Customers!E1982</f>
        <v>Mumbai</v>
      </c>
      <c r="D1985" s="13" t="str">
        <f>Raw_Customers!F1982</f>
        <v>Gujarat</v>
      </c>
      <c r="E1985" s="13" t="str">
        <f>Raw_Customers!H1982</f>
        <v>Active</v>
      </c>
      <c r="F1985" s="35">
        <f>Raw_Customers!G1982</f>
        <v>44710</v>
      </c>
      <c r="G1985" s="36">
        <f>IF(I1985=0,"",INT(_xlfn.MAXIFS(Raw_Recharges!$D$2:$D$3001,Raw_Recharges!$B$2:$B$3001,A1985)))</f>
        <v>45995</v>
      </c>
      <c r="H1985" s="12">
        <f>IF(I1985=0,"",RFM_Method!$C$5-G1985)</f>
        <v>59</v>
      </c>
      <c r="I1985" s="12">
        <f>COUNTIFS(Raw_Recharges!$B$2:$B$3001,A1985)</f>
        <v>2</v>
      </c>
      <c r="J1985" s="37">
        <f>IF(I1985=0,"",SUMIFS(Raw_Recharges!$E$2:$E$3001,Raw_Recharges!$B$2:$B$3001,A1985))</f>
        <v>1165</v>
      </c>
      <c r="K1985" s="38">
        <f>IF(I1985=0,0,IF(H1985&lt;=RFM_Method!$C$22,5,IF(H1985&lt;=RFM_Method!$C$23,4,IF(H1985&lt;=RFM_Method!$C$24,3,IF(H1985&lt;=RFM_Method!$C$25,2,1)))))</f>
        <v>4</v>
      </c>
      <c r="L1985" s="38">
        <f>IF(I1985=0,0,IF(I1985&gt;=RFM_Method!$E$22,5,IF(I1985&gt;=RFM_Method!$E$23,4,IF(I1985&gt;=RFM_Method!$E$24,3,IF(I1985&gt;=RFM_Method!$E$25,2,1)))))</f>
        <v>2</v>
      </c>
      <c r="M1985" s="38">
        <f>IF(I1985=0,0,IF(J1985&gt;=RFM_Method!$D$25,5,IF(J1985&gt;=RFM_Method!$D$24,4,IF(J1985&gt;=RFM_Method!$D$23,3,IF(J1985&gt;=RFM_Method!$D$22,2,1)))))</f>
        <v>4</v>
      </c>
      <c r="N1985" s="38" t="str">
        <f t="shared" si="90"/>
        <v>424</v>
      </c>
      <c r="O1985" s="38">
        <f t="shared" si="91"/>
        <v>10</v>
      </c>
      <c r="P1985" s="38">
        <f t="shared" si="92"/>
        <v>3</v>
      </c>
      <c r="Q1985" s="12" t="str">
        <f>IF(I1985=0,"Never Recharged",INDEX(RFM_Method!$C$32:$G$36,6-K1985,P1985))</f>
        <v>Potential Loyalist</v>
      </c>
      <c r="R1985" s="39">
        <f>SUMIFS(Raw_DataUsage!$D$2:$D$5001,Raw_DataUsage!$B$2:$B$5001,A1985)/1024</f>
        <v>2.058857421875</v>
      </c>
      <c r="S1985" s="40">
        <f>SUMIFS(Raw_Calls!$D$2:$D$5001,Raw_Calls!$B$2:$B$5001,A1985)/60</f>
        <v>153.43333333333334</v>
      </c>
      <c r="T1985" s="38" t="str">
        <f>IF(COUNTIFS(Raw_Subscriptions!$B$2:$B$3001,A1985,Raw_Subscriptions!$F$2:$F$3001,"Active")&gt;0,"Yes","No")</f>
        <v>No</v>
      </c>
    </row>
    <row r="1986" spans="1:20" x14ac:dyDescent="0.3">
      <c r="A1986" s="13" t="str">
        <f>Raw_Customers!A1983</f>
        <v>C001982</v>
      </c>
      <c r="B1986" s="13" t="str">
        <f>Raw_Customers!B1983</f>
        <v>Pooja Gupta</v>
      </c>
      <c r="C1986" s="13" t="str">
        <f>Raw_Customers!E1983</f>
        <v>Mumbai</v>
      </c>
      <c r="D1986" s="13" t="str">
        <f>Raw_Customers!F1983</f>
        <v>Telangana</v>
      </c>
      <c r="E1986" s="13" t="str">
        <f>Raw_Customers!H1983</f>
        <v>Active</v>
      </c>
      <c r="F1986" s="35">
        <f>Raw_Customers!G1983</f>
        <v>45366</v>
      </c>
      <c r="G1986" s="36">
        <f>IF(I1986=0,"",INT(_xlfn.MAXIFS(Raw_Recharges!$D$2:$D$3001,Raw_Recharges!$B$2:$B$3001,A1986)))</f>
        <v>45840</v>
      </c>
      <c r="H1986" s="12">
        <f>IF(I1986=0,"",RFM_Method!$C$5-G1986)</f>
        <v>214</v>
      </c>
      <c r="I1986" s="12">
        <f>COUNTIFS(Raw_Recharges!$B$2:$B$3001,A1986)</f>
        <v>3</v>
      </c>
      <c r="J1986" s="37">
        <f>IF(I1986=0,"",SUMIFS(Raw_Recharges!$E$2:$E$3001,Raw_Recharges!$B$2:$B$3001,A1986))</f>
        <v>1464</v>
      </c>
      <c r="K1986" s="38">
        <f>IF(I1986=0,0,IF(H1986&lt;=RFM_Method!$C$22,5,IF(H1986&lt;=RFM_Method!$C$23,4,IF(H1986&lt;=RFM_Method!$C$24,3,IF(H1986&lt;=RFM_Method!$C$25,2,1)))))</f>
        <v>2</v>
      </c>
      <c r="L1986" s="38">
        <f>IF(I1986=0,0,IF(I1986&gt;=RFM_Method!$E$22,5,IF(I1986&gt;=RFM_Method!$E$23,4,IF(I1986&gt;=RFM_Method!$E$24,3,IF(I1986&gt;=RFM_Method!$E$25,2,1)))))</f>
        <v>3</v>
      </c>
      <c r="M1986" s="38">
        <f>IF(I1986=0,0,IF(J1986&gt;=RFM_Method!$D$25,5,IF(J1986&gt;=RFM_Method!$D$24,4,IF(J1986&gt;=RFM_Method!$D$23,3,IF(J1986&gt;=RFM_Method!$D$22,2,1)))))</f>
        <v>4</v>
      </c>
      <c r="N1986" s="38" t="str">
        <f t="shared" si="90"/>
        <v>234</v>
      </c>
      <c r="O1986" s="38">
        <f t="shared" si="91"/>
        <v>9</v>
      </c>
      <c r="P1986" s="38">
        <f t="shared" si="92"/>
        <v>4</v>
      </c>
      <c r="Q1986" s="12" t="str">
        <f>IF(I1986=0,"Never Recharged",INDEX(RFM_Method!$C$32:$G$36,6-K1986,P1986))</f>
        <v>At Risk</v>
      </c>
      <c r="R1986" s="39">
        <f>SUMIFS(Raw_DataUsage!$D$2:$D$5001,Raw_DataUsage!$B$2:$B$5001,A1986)/1024</f>
        <v>0.94187500000000002</v>
      </c>
      <c r="S1986" s="40">
        <f>SUMIFS(Raw_Calls!$D$2:$D$5001,Raw_Calls!$B$2:$B$5001,A1986)/60</f>
        <v>17.516666666666666</v>
      </c>
      <c r="T1986" s="38" t="str">
        <f>IF(COUNTIFS(Raw_Subscriptions!$B$2:$B$3001,A1986,Raw_Subscriptions!$F$2:$F$3001,"Active")&gt;0,"Yes","No")</f>
        <v>Yes</v>
      </c>
    </row>
    <row r="1987" spans="1:20" x14ac:dyDescent="0.3">
      <c r="A1987" s="13" t="str">
        <f>Raw_Customers!A1984</f>
        <v>C001983</v>
      </c>
      <c r="B1987" s="13" t="str">
        <f>Raw_Customers!B1984</f>
        <v>Neha Sharma</v>
      </c>
      <c r="C1987" s="13" t="str">
        <f>Raw_Customers!E1984</f>
        <v>Chennai</v>
      </c>
      <c r="D1987" s="13" t="str">
        <f>Raw_Customers!F1984</f>
        <v>Andhra Pradesh</v>
      </c>
      <c r="E1987" s="13" t="str">
        <f>Raw_Customers!H1984</f>
        <v>Active</v>
      </c>
      <c r="F1987" s="35">
        <f>Raw_Customers!G1984</f>
        <v>44253</v>
      </c>
      <c r="G1987" s="36" t="str">
        <f>IF(I1987=0,"",INT(_xlfn.MAXIFS(Raw_Recharges!$D$2:$D$3001,Raw_Recharges!$B$2:$B$3001,A1987)))</f>
        <v/>
      </c>
      <c r="H1987" s="12" t="str">
        <f>IF(I1987=0,"",RFM_Method!$C$5-G1987)</f>
        <v/>
      </c>
      <c r="I1987" s="12">
        <f>COUNTIFS(Raw_Recharges!$B$2:$B$3001,A1987)</f>
        <v>0</v>
      </c>
      <c r="J1987" s="37" t="str">
        <f>IF(I1987=0,"",SUMIFS(Raw_Recharges!$E$2:$E$3001,Raw_Recharges!$B$2:$B$3001,A1987))</f>
        <v/>
      </c>
      <c r="K1987" s="38">
        <f>IF(I1987=0,0,IF(H1987&lt;=RFM_Method!$C$22,5,IF(H1987&lt;=RFM_Method!$C$23,4,IF(H1987&lt;=RFM_Method!$C$24,3,IF(H1987&lt;=RFM_Method!$C$25,2,1)))))</f>
        <v>0</v>
      </c>
      <c r="L1987" s="38">
        <f>IF(I1987=0,0,IF(I1987&gt;=RFM_Method!$E$22,5,IF(I1987&gt;=RFM_Method!$E$23,4,IF(I1987&gt;=RFM_Method!$E$24,3,IF(I1987&gt;=RFM_Method!$E$25,2,1)))))</f>
        <v>0</v>
      </c>
      <c r="M1987" s="38">
        <f>IF(I1987=0,0,IF(J1987&gt;=RFM_Method!$D$25,5,IF(J1987&gt;=RFM_Method!$D$24,4,IF(J1987&gt;=RFM_Method!$D$23,3,IF(J1987&gt;=RFM_Method!$D$22,2,1)))))</f>
        <v>0</v>
      </c>
      <c r="N1987" s="38" t="str">
        <f t="shared" si="90"/>
        <v>000</v>
      </c>
      <c r="O1987" s="38">
        <f t="shared" si="91"/>
        <v>0</v>
      </c>
      <c r="P1987" s="38">
        <f t="shared" si="92"/>
        <v>0</v>
      </c>
      <c r="Q1987" s="12" t="str">
        <f>IF(I1987=0,"Never Recharged",INDEX(RFM_Method!$C$32:$G$36,6-K1987,P1987))</f>
        <v>Never Recharged</v>
      </c>
      <c r="R1987" s="39">
        <f>SUMIFS(Raw_DataUsage!$D$2:$D$5001,Raw_DataUsage!$B$2:$B$5001,A1987)/1024</f>
        <v>4.2778906250000004</v>
      </c>
      <c r="S1987" s="40">
        <f>SUMIFS(Raw_Calls!$D$2:$D$5001,Raw_Calls!$B$2:$B$5001,A1987)/60</f>
        <v>51.783333333333331</v>
      </c>
      <c r="T1987" s="38" t="str">
        <f>IF(COUNTIFS(Raw_Subscriptions!$B$2:$B$3001,A1987,Raw_Subscriptions!$F$2:$F$3001,"Active")&gt;0,"Yes","No")</f>
        <v>No</v>
      </c>
    </row>
    <row r="1988" spans="1:20" x14ac:dyDescent="0.3">
      <c r="A1988" s="13" t="str">
        <f>Raw_Customers!A1985</f>
        <v>C001984</v>
      </c>
      <c r="B1988" s="13" t="str">
        <f>Raw_Customers!B1985</f>
        <v>Pooja Jha</v>
      </c>
      <c r="C1988" s="13" t="str">
        <f>Raw_Customers!E1985</f>
        <v>Mumbai</v>
      </c>
      <c r="D1988" s="13" t="str">
        <f>Raw_Customers!F1985</f>
        <v>Punjab</v>
      </c>
      <c r="E1988" s="13" t="str">
        <f>Raw_Customers!H1985</f>
        <v>Active</v>
      </c>
      <c r="F1988" s="35">
        <f>Raw_Customers!G1985</f>
        <v>45317</v>
      </c>
      <c r="G1988" s="36" t="str">
        <f>IF(I1988=0,"",INT(_xlfn.MAXIFS(Raw_Recharges!$D$2:$D$3001,Raw_Recharges!$B$2:$B$3001,A1988)))</f>
        <v/>
      </c>
      <c r="H1988" s="12" t="str">
        <f>IF(I1988=0,"",RFM_Method!$C$5-G1988)</f>
        <v/>
      </c>
      <c r="I1988" s="12">
        <f>COUNTIFS(Raw_Recharges!$B$2:$B$3001,A1988)</f>
        <v>0</v>
      </c>
      <c r="J1988" s="37" t="str">
        <f>IF(I1988=0,"",SUMIFS(Raw_Recharges!$E$2:$E$3001,Raw_Recharges!$B$2:$B$3001,A1988))</f>
        <v/>
      </c>
      <c r="K1988" s="38">
        <f>IF(I1988=0,0,IF(H1988&lt;=RFM_Method!$C$22,5,IF(H1988&lt;=RFM_Method!$C$23,4,IF(H1988&lt;=RFM_Method!$C$24,3,IF(H1988&lt;=RFM_Method!$C$25,2,1)))))</f>
        <v>0</v>
      </c>
      <c r="L1988" s="38">
        <f>IF(I1988=0,0,IF(I1988&gt;=RFM_Method!$E$22,5,IF(I1988&gt;=RFM_Method!$E$23,4,IF(I1988&gt;=RFM_Method!$E$24,3,IF(I1988&gt;=RFM_Method!$E$25,2,1)))))</f>
        <v>0</v>
      </c>
      <c r="M1988" s="38">
        <f>IF(I1988=0,0,IF(J1988&gt;=RFM_Method!$D$25,5,IF(J1988&gt;=RFM_Method!$D$24,4,IF(J1988&gt;=RFM_Method!$D$23,3,IF(J1988&gt;=RFM_Method!$D$22,2,1)))))</f>
        <v>0</v>
      </c>
      <c r="N1988" s="38" t="str">
        <f t="shared" si="90"/>
        <v>000</v>
      </c>
      <c r="O1988" s="38">
        <f t="shared" si="91"/>
        <v>0</v>
      </c>
      <c r="P1988" s="38">
        <f t="shared" si="92"/>
        <v>0</v>
      </c>
      <c r="Q1988" s="12" t="str">
        <f>IF(I1988=0,"Never Recharged",INDEX(RFM_Method!$C$32:$G$36,6-K1988,P1988))</f>
        <v>Never Recharged</v>
      </c>
      <c r="R1988" s="39">
        <f>SUMIFS(Raw_DataUsage!$D$2:$D$5001,Raw_DataUsage!$B$2:$B$5001,A1988)/1024</f>
        <v>5.0753613281250001</v>
      </c>
      <c r="S1988" s="40">
        <f>SUMIFS(Raw_Calls!$D$2:$D$5001,Raw_Calls!$B$2:$B$5001,A1988)/60</f>
        <v>0</v>
      </c>
      <c r="T1988" s="38" t="str">
        <f>IF(COUNTIFS(Raw_Subscriptions!$B$2:$B$3001,A1988,Raw_Subscriptions!$F$2:$F$3001,"Active")&gt;0,"Yes","No")</f>
        <v>No</v>
      </c>
    </row>
    <row r="1989" spans="1:20" x14ac:dyDescent="0.3">
      <c r="A1989" s="13" t="str">
        <f>Raw_Customers!A1986</f>
        <v>C001985</v>
      </c>
      <c r="B1989" s="13" t="str">
        <f>Raw_Customers!B1986</f>
        <v>Raj Patel</v>
      </c>
      <c r="C1989" s="13" t="str">
        <f>Raw_Customers!E1986</f>
        <v>Delhi</v>
      </c>
      <c r="D1989" s="13" t="str">
        <f>Raw_Customers!F1986</f>
        <v>UP West</v>
      </c>
      <c r="E1989" s="13" t="str">
        <f>Raw_Customers!H1986</f>
        <v>Active</v>
      </c>
      <c r="F1989" s="35">
        <f>Raw_Customers!G1986</f>
        <v>45284</v>
      </c>
      <c r="G1989" s="36">
        <f>IF(I1989=0,"",INT(_xlfn.MAXIFS(Raw_Recharges!$D$2:$D$3001,Raw_Recharges!$B$2:$B$3001,A1989)))</f>
        <v>45838</v>
      </c>
      <c r="H1989" s="12">
        <f>IF(I1989=0,"",RFM_Method!$C$5-G1989)</f>
        <v>216</v>
      </c>
      <c r="I1989" s="12">
        <f>COUNTIFS(Raw_Recharges!$B$2:$B$3001,A1989)</f>
        <v>1</v>
      </c>
      <c r="J1989" s="37">
        <f>IF(I1989=0,"",SUMIFS(Raw_Recharges!$E$2:$E$3001,Raw_Recharges!$B$2:$B$3001,A1989))</f>
        <v>499</v>
      </c>
      <c r="K1989" s="38">
        <f>IF(I1989=0,0,IF(H1989&lt;=RFM_Method!$C$22,5,IF(H1989&lt;=RFM_Method!$C$23,4,IF(H1989&lt;=RFM_Method!$C$24,3,IF(H1989&lt;=RFM_Method!$C$25,2,1)))))</f>
        <v>2</v>
      </c>
      <c r="L1989" s="38">
        <f>IF(I1989=0,0,IF(I1989&gt;=RFM_Method!$E$22,5,IF(I1989&gt;=RFM_Method!$E$23,4,IF(I1989&gt;=RFM_Method!$E$24,3,IF(I1989&gt;=RFM_Method!$E$25,2,1)))))</f>
        <v>1</v>
      </c>
      <c r="M1989" s="38">
        <f>IF(I1989=0,0,IF(J1989&gt;=RFM_Method!$D$25,5,IF(J1989&gt;=RFM_Method!$D$24,4,IF(J1989&gt;=RFM_Method!$D$23,3,IF(J1989&gt;=RFM_Method!$D$22,2,1)))))</f>
        <v>2</v>
      </c>
      <c r="N1989" s="38" t="str">
        <f t="shared" ref="N1989:N2052" si="93">K1989&amp;L1989&amp;M1989</f>
        <v>212</v>
      </c>
      <c r="O1989" s="38">
        <f t="shared" ref="O1989:O2004" si="94">K1989+L1989+M1989</f>
        <v>5</v>
      </c>
      <c r="P1989" s="38">
        <f t="shared" ref="P1989:P2004" si="95">IF(I1989=0,0,ROUND((L1989+M1989)/2,0))</f>
        <v>2</v>
      </c>
      <c r="Q1989" s="12" t="str">
        <f>IF(I1989=0,"Never Recharged",INDEX(RFM_Method!$C$32:$G$36,6-K1989,P1989))</f>
        <v>About to Sleep</v>
      </c>
      <c r="R1989" s="39">
        <f>SUMIFS(Raw_DataUsage!$D$2:$D$5001,Raw_DataUsage!$B$2:$B$5001,A1989)/1024</f>
        <v>2.9118359375000002</v>
      </c>
      <c r="S1989" s="40">
        <f>SUMIFS(Raw_Calls!$D$2:$D$5001,Raw_Calls!$B$2:$B$5001,A1989)/60</f>
        <v>82.766666666666666</v>
      </c>
      <c r="T1989" s="38" t="str">
        <f>IF(COUNTIFS(Raw_Subscriptions!$B$2:$B$3001,A1989,Raw_Subscriptions!$F$2:$F$3001,"Active")&gt;0,"Yes","No")</f>
        <v>No</v>
      </c>
    </row>
    <row r="1990" spans="1:20" x14ac:dyDescent="0.3">
      <c r="A1990" s="13" t="str">
        <f>Raw_Customers!A1987</f>
        <v>C001986</v>
      </c>
      <c r="B1990" s="13" t="str">
        <f>Raw_Customers!B1987</f>
        <v>Vikram Sharma</v>
      </c>
      <c r="C1990" s="13" t="str">
        <f>Raw_Customers!E1987</f>
        <v>Hyderabad</v>
      </c>
      <c r="D1990" s="13" t="str">
        <f>Raw_Customers!F1987</f>
        <v>Delhi NCR</v>
      </c>
      <c r="E1990" s="13" t="str">
        <f>Raw_Customers!H1987</f>
        <v>Inactive</v>
      </c>
      <c r="F1990" s="35">
        <f>Raw_Customers!G1987</f>
        <v>46016</v>
      </c>
      <c r="G1990" s="36">
        <f>IF(I1990=0,"",INT(_xlfn.MAXIFS(Raw_Recharges!$D$2:$D$3001,Raw_Recharges!$B$2:$B$3001,A1990)))</f>
        <v>45795</v>
      </c>
      <c r="H1990" s="12">
        <f>IF(I1990=0,"",RFM_Method!$C$5-G1990)</f>
        <v>259</v>
      </c>
      <c r="I1990" s="12">
        <f>COUNTIFS(Raw_Recharges!$B$2:$B$3001,A1990)</f>
        <v>3</v>
      </c>
      <c r="J1990" s="37">
        <f>IF(I1990=0,"",SUMIFS(Raw_Recharges!$E$2:$E$3001,Raw_Recharges!$B$2:$B$3001,A1990))</f>
        <v>3597</v>
      </c>
      <c r="K1990" s="38">
        <f>IF(I1990=0,0,IF(H1990&lt;=RFM_Method!$C$22,5,IF(H1990&lt;=RFM_Method!$C$23,4,IF(H1990&lt;=RFM_Method!$C$24,3,IF(H1990&lt;=RFM_Method!$C$25,2,1)))))</f>
        <v>1</v>
      </c>
      <c r="L1990" s="38">
        <f>IF(I1990=0,0,IF(I1990&gt;=RFM_Method!$E$22,5,IF(I1990&gt;=RFM_Method!$E$23,4,IF(I1990&gt;=RFM_Method!$E$24,3,IF(I1990&gt;=RFM_Method!$E$25,2,1)))))</f>
        <v>3</v>
      </c>
      <c r="M1990" s="38">
        <f>IF(I1990=0,0,IF(J1990&gt;=RFM_Method!$D$25,5,IF(J1990&gt;=RFM_Method!$D$24,4,IF(J1990&gt;=RFM_Method!$D$23,3,IF(J1990&gt;=RFM_Method!$D$22,2,1)))))</f>
        <v>5</v>
      </c>
      <c r="N1990" s="38" t="str">
        <f t="shared" si="93"/>
        <v>135</v>
      </c>
      <c r="O1990" s="38">
        <f t="shared" si="94"/>
        <v>9</v>
      </c>
      <c r="P1990" s="38">
        <f t="shared" si="95"/>
        <v>4</v>
      </c>
      <c r="Q1990" s="12" t="str">
        <f>IF(I1990=0,"Never Recharged",INDEX(RFM_Method!$C$32:$G$36,6-K1990,P1990))</f>
        <v>Can't Lose Them</v>
      </c>
      <c r="R1990" s="39">
        <f>SUMIFS(Raw_DataUsage!$D$2:$D$5001,Raw_DataUsage!$B$2:$B$5001,A1990)/1024</f>
        <v>0.38553710937500002</v>
      </c>
      <c r="S1990" s="40">
        <f>SUMIFS(Raw_Calls!$D$2:$D$5001,Raw_Calls!$B$2:$B$5001,A1990)/60</f>
        <v>126.66666666666667</v>
      </c>
      <c r="T1990" s="38" t="str">
        <f>IF(COUNTIFS(Raw_Subscriptions!$B$2:$B$3001,A1990,Raw_Subscriptions!$F$2:$F$3001,"Active")&gt;0,"Yes","No")</f>
        <v>Yes</v>
      </c>
    </row>
    <row r="1991" spans="1:20" x14ac:dyDescent="0.3">
      <c r="A1991" s="13" t="str">
        <f>Raw_Customers!A1988</f>
        <v>C001987</v>
      </c>
      <c r="B1991" s="13" t="str">
        <f>Raw_Customers!B1988</f>
        <v>Anita Mishra</v>
      </c>
      <c r="C1991" s="13" t="str">
        <f>Raw_Customers!E1988</f>
        <v>Hyderabad</v>
      </c>
      <c r="D1991" s="13" t="str">
        <f>Raw_Customers!F1988</f>
        <v>Tamil Nadu</v>
      </c>
      <c r="E1991" s="13" t="str">
        <f>Raw_Customers!H1988</f>
        <v>Inactive</v>
      </c>
      <c r="F1991" s="35">
        <f>Raw_Customers!G1988</f>
        <v>46050</v>
      </c>
      <c r="G1991" s="36">
        <f>IF(I1991=0,"",INT(_xlfn.MAXIFS(Raw_Recharges!$D$2:$D$3001,Raw_Recharges!$B$2:$B$3001,A1991)))</f>
        <v>46016</v>
      </c>
      <c r="H1991" s="12">
        <f>IF(I1991=0,"",RFM_Method!$C$5-G1991)</f>
        <v>38</v>
      </c>
      <c r="I1991" s="12">
        <f>COUNTIFS(Raw_Recharges!$B$2:$B$3001,A1991)</f>
        <v>2</v>
      </c>
      <c r="J1991" s="37">
        <f>IF(I1991=0,"",SUMIFS(Raw_Recharges!$E$2:$E$3001,Raw_Recharges!$B$2:$B$3001,A1991))</f>
        <v>1478</v>
      </c>
      <c r="K1991" s="38">
        <f>IF(I1991=0,0,IF(H1991&lt;=RFM_Method!$C$22,5,IF(H1991&lt;=RFM_Method!$C$23,4,IF(H1991&lt;=RFM_Method!$C$24,3,IF(H1991&lt;=RFM_Method!$C$25,2,1)))))</f>
        <v>5</v>
      </c>
      <c r="L1991" s="38">
        <f>IF(I1991=0,0,IF(I1991&gt;=RFM_Method!$E$22,5,IF(I1991&gt;=RFM_Method!$E$23,4,IF(I1991&gt;=RFM_Method!$E$24,3,IF(I1991&gt;=RFM_Method!$E$25,2,1)))))</f>
        <v>2</v>
      </c>
      <c r="M1991" s="38">
        <f>IF(I1991=0,0,IF(J1991&gt;=RFM_Method!$D$25,5,IF(J1991&gt;=RFM_Method!$D$24,4,IF(J1991&gt;=RFM_Method!$D$23,3,IF(J1991&gt;=RFM_Method!$D$22,2,1)))))</f>
        <v>4</v>
      </c>
      <c r="N1991" s="38" t="str">
        <f t="shared" si="93"/>
        <v>524</v>
      </c>
      <c r="O1991" s="38">
        <f t="shared" si="94"/>
        <v>11</v>
      </c>
      <c r="P1991" s="38">
        <f t="shared" si="95"/>
        <v>3</v>
      </c>
      <c r="Q1991" s="12" t="str">
        <f>IF(I1991=0,"Never Recharged",INDEX(RFM_Method!$C$32:$G$36,6-K1991,P1991))</f>
        <v>Potential Loyalist</v>
      </c>
      <c r="R1991" s="39">
        <f>SUMIFS(Raw_DataUsage!$D$2:$D$5001,Raw_DataUsage!$B$2:$B$5001,A1991)/1024</f>
        <v>2.3608496093750002</v>
      </c>
      <c r="S1991" s="40">
        <f>SUMIFS(Raw_Calls!$D$2:$D$5001,Raw_Calls!$B$2:$B$5001,A1991)/60</f>
        <v>92.516666666666666</v>
      </c>
      <c r="T1991" s="38" t="str">
        <f>IF(COUNTIFS(Raw_Subscriptions!$B$2:$B$3001,A1991,Raw_Subscriptions!$F$2:$F$3001,"Active")&gt;0,"Yes","No")</f>
        <v>Yes</v>
      </c>
    </row>
    <row r="1992" spans="1:20" x14ac:dyDescent="0.3">
      <c r="A1992" s="13" t="str">
        <f>Raw_Customers!A1989</f>
        <v>C001988</v>
      </c>
      <c r="B1992" s="13" t="str">
        <f>Raw_Customers!B1989</f>
        <v>Priya Kumar</v>
      </c>
      <c r="C1992" s="13" t="str">
        <f>Raw_Customers!E1989</f>
        <v>Mumbai</v>
      </c>
      <c r="D1992" s="13" t="str">
        <f>Raw_Customers!F1989</f>
        <v>Delhi NCR</v>
      </c>
      <c r="E1992" s="13" t="str">
        <f>Raw_Customers!H1989</f>
        <v>Active</v>
      </c>
      <c r="F1992" s="35">
        <f>Raw_Customers!G1989</f>
        <v>45249</v>
      </c>
      <c r="G1992" s="36">
        <f>IF(I1992=0,"",INT(_xlfn.MAXIFS(Raw_Recharges!$D$2:$D$3001,Raw_Recharges!$B$2:$B$3001,A1992)))</f>
        <v>46033</v>
      </c>
      <c r="H1992" s="12">
        <f>IF(I1992=0,"",RFM_Method!$C$5-G1992)</f>
        <v>21</v>
      </c>
      <c r="I1992" s="12">
        <f>COUNTIFS(Raw_Recharges!$B$2:$B$3001,A1992)</f>
        <v>2</v>
      </c>
      <c r="J1992" s="37">
        <f>IF(I1992=0,"",SUMIFS(Raw_Recharges!$E$2:$E$3001,Raw_Recharges!$B$2:$B$3001,A1992))</f>
        <v>598</v>
      </c>
      <c r="K1992" s="38">
        <f>IF(I1992=0,0,IF(H1992&lt;=RFM_Method!$C$22,5,IF(H1992&lt;=RFM_Method!$C$23,4,IF(H1992&lt;=RFM_Method!$C$24,3,IF(H1992&lt;=RFM_Method!$C$25,2,1)))))</f>
        <v>5</v>
      </c>
      <c r="L1992" s="38">
        <f>IF(I1992=0,0,IF(I1992&gt;=RFM_Method!$E$22,5,IF(I1992&gt;=RFM_Method!$E$23,4,IF(I1992&gt;=RFM_Method!$E$24,3,IF(I1992&gt;=RFM_Method!$E$25,2,1)))))</f>
        <v>2</v>
      </c>
      <c r="M1992" s="38">
        <f>IF(I1992=0,0,IF(J1992&gt;=RFM_Method!$D$25,5,IF(J1992&gt;=RFM_Method!$D$24,4,IF(J1992&gt;=RFM_Method!$D$23,3,IF(J1992&gt;=RFM_Method!$D$22,2,1)))))</f>
        <v>2</v>
      </c>
      <c r="N1992" s="38" t="str">
        <f t="shared" si="93"/>
        <v>522</v>
      </c>
      <c r="O1992" s="38">
        <f t="shared" si="94"/>
        <v>9</v>
      </c>
      <c r="P1992" s="38">
        <f t="shared" si="95"/>
        <v>2</v>
      </c>
      <c r="Q1992" s="12" t="str">
        <f>IF(I1992=0,"Never Recharged",INDEX(RFM_Method!$C$32:$G$36,6-K1992,P1992))</f>
        <v>Promising</v>
      </c>
      <c r="R1992" s="39">
        <f>SUMIFS(Raw_DataUsage!$D$2:$D$5001,Raw_DataUsage!$B$2:$B$5001,A1992)/1024</f>
        <v>7.8778417968749999</v>
      </c>
      <c r="S1992" s="40">
        <f>SUMIFS(Raw_Calls!$D$2:$D$5001,Raw_Calls!$B$2:$B$5001,A1992)/60</f>
        <v>75.183333333333337</v>
      </c>
      <c r="T1992" s="38" t="str">
        <f>IF(COUNTIFS(Raw_Subscriptions!$B$2:$B$3001,A1992,Raw_Subscriptions!$F$2:$F$3001,"Active")&gt;0,"Yes","No")</f>
        <v>Yes</v>
      </c>
    </row>
    <row r="1993" spans="1:20" x14ac:dyDescent="0.3">
      <c r="A1993" s="13" t="str">
        <f>Raw_Customers!A1990</f>
        <v>C001989</v>
      </c>
      <c r="B1993" s="13" t="str">
        <f>Raw_Customers!B1990</f>
        <v>Amit Reddy</v>
      </c>
      <c r="C1993" s="13" t="str">
        <f>Raw_Customers!E1990</f>
        <v>Hyderabad</v>
      </c>
      <c r="D1993" s="13" t="str">
        <f>Raw_Customers!F1990</f>
        <v>UP West</v>
      </c>
      <c r="E1993" s="13" t="str">
        <f>Raw_Customers!H1990</f>
        <v>Active</v>
      </c>
      <c r="F1993" s="35">
        <f>Raw_Customers!G1990</f>
        <v>44157</v>
      </c>
      <c r="G1993" s="36">
        <f>IF(I1993=0,"",INT(_xlfn.MAXIFS(Raw_Recharges!$D$2:$D$3001,Raw_Recharges!$B$2:$B$3001,A1993)))</f>
        <v>45913</v>
      </c>
      <c r="H1993" s="12">
        <f>IF(I1993=0,"",RFM_Method!$C$5-G1993)</f>
        <v>141</v>
      </c>
      <c r="I1993" s="12">
        <f>COUNTIFS(Raw_Recharges!$B$2:$B$3001,A1993)</f>
        <v>3</v>
      </c>
      <c r="J1993" s="37">
        <f>IF(I1993=0,"",SUMIFS(Raw_Recharges!$E$2:$E$3001,Raw_Recharges!$B$2:$B$3001,A1993))</f>
        <v>1847</v>
      </c>
      <c r="K1993" s="38">
        <f>IF(I1993=0,0,IF(H1993&lt;=RFM_Method!$C$22,5,IF(H1993&lt;=RFM_Method!$C$23,4,IF(H1993&lt;=RFM_Method!$C$24,3,IF(H1993&lt;=RFM_Method!$C$25,2,1)))))</f>
        <v>3</v>
      </c>
      <c r="L1993" s="38">
        <f>IF(I1993=0,0,IF(I1993&gt;=RFM_Method!$E$22,5,IF(I1993&gt;=RFM_Method!$E$23,4,IF(I1993&gt;=RFM_Method!$E$24,3,IF(I1993&gt;=RFM_Method!$E$25,2,1)))))</f>
        <v>3</v>
      </c>
      <c r="M1993" s="38">
        <f>IF(I1993=0,0,IF(J1993&gt;=RFM_Method!$D$25,5,IF(J1993&gt;=RFM_Method!$D$24,4,IF(J1993&gt;=RFM_Method!$D$23,3,IF(J1993&gt;=RFM_Method!$D$22,2,1)))))</f>
        <v>4</v>
      </c>
      <c r="N1993" s="38" t="str">
        <f t="shared" si="93"/>
        <v>334</v>
      </c>
      <c r="O1993" s="38">
        <f t="shared" si="94"/>
        <v>10</v>
      </c>
      <c r="P1993" s="38">
        <f t="shared" si="95"/>
        <v>4</v>
      </c>
      <c r="Q1993" s="12" t="str">
        <f>IF(I1993=0,"Never Recharged",INDEX(RFM_Method!$C$32:$G$36,6-K1993,P1993))</f>
        <v>Loyal Customers</v>
      </c>
      <c r="R1993" s="39">
        <f>SUMIFS(Raw_DataUsage!$D$2:$D$5001,Raw_DataUsage!$B$2:$B$5001,A1993)/1024</f>
        <v>1.8545996093749999</v>
      </c>
      <c r="S1993" s="40">
        <f>SUMIFS(Raw_Calls!$D$2:$D$5001,Raw_Calls!$B$2:$B$5001,A1993)/60</f>
        <v>47.233333333333334</v>
      </c>
      <c r="T1993" s="38" t="str">
        <f>IF(COUNTIFS(Raw_Subscriptions!$B$2:$B$3001,A1993,Raw_Subscriptions!$F$2:$F$3001,"Active")&gt;0,"Yes","No")</f>
        <v>No</v>
      </c>
    </row>
    <row r="1994" spans="1:20" x14ac:dyDescent="0.3">
      <c r="A1994" s="13" t="str">
        <f>Raw_Customers!A1991</f>
        <v>C001990</v>
      </c>
      <c r="B1994" s="13" t="str">
        <f>Raw_Customers!B1991</f>
        <v>Anita Yadav</v>
      </c>
      <c r="C1994" s="13" t="str">
        <f>Raw_Customers!E1991</f>
        <v>Mumbai</v>
      </c>
      <c r="D1994" s="13" t="str">
        <f>Raw_Customers!F1991</f>
        <v>Delhi NCR</v>
      </c>
      <c r="E1994" s="13" t="str">
        <f>Raw_Customers!H1991</f>
        <v>Inactive</v>
      </c>
      <c r="F1994" s="35">
        <f>Raw_Customers!G1991</f>
        <v>45410</v>
      </c>
      <c r="G1994" s="36" t="str">
        <f>IF(I1994=0,"",INT(_xlfn.MAXIFS(Raw_Recharges!$D$2:$D$3001,Raw_Recharges!$B$2:$B$3001,A1994)))</f>
        <v/>
      </c>
      <c r="H1994" s="12" t="str">
        <f>IF(I1994=0,"",RFM_Method!$C$5-G1994)</f>
        <v/>
      </c>
      <c r="I1994" s="12">
        <f>COUNTIFS(Raw_Recharges!$B$2:$B$3001,A1994)</f>
        <v>0</v>
      </c>
      <c r="J1994" s="37" t="str">
        <f>IF(I1994=0,"",SUMIFS(Raw_Recharges!$E$2:$E$3001,Raw_Recharges!$B$2:$B$3001,A1994))</f>
        <v/>
      </c>
      <c r="K1994" s="38">
        <f>IF(I1994=0,0,IF(H1994&lt;=RFM_Method!$C$22,5,IF(H1994&lt;=RFM_Method!$C$23,4,IF(H1994&lt;=RFM_Method!$C$24,3,IF(H1994&lt;=RFM_Method!$C$25,2,1)))))</f>
        <v>0</v>
      </c>
      <c r="L1994" s="38">
        <f>IF(I1994=0,0,IF(I1994&gt;=RFM_Method!$E$22,5,IF(I1994&gt;=RFM_Method!$E$23,4,IF(I1994&gt;=RFM_Method!$E$24,3,IF(I1994&gt;=RFM_Method!$E$25,2,1)))))</f>
        <v>0</v>
      </c>
      <c r="M1994" s="38">
        <f>IF(I1994=0,0,IF(J1994&gt;=RFM_Method!$D$25,5,IF(J1994&gt;=RFM_Method!$D$24,4,IF(J1994&gt;=RFM_Method!$D$23,3,IF(J1994&gt;=RFM_Method!$D$22,2,1)))))</f>
        <v>0</v>
      </c>
      <c r="N1994" s="38" t="str">
        <f t="shared" si="93"/>
        <v>000</v>
      </c>
      <c r="O1994" s="38">
        <f t="shared" si="94"/>
        <v>0</v>
      </c>
      <c r="P1994" s="38">
        <f t="shared" si="95"/>
        <v>0</v>
      </c>
      <c r="Q1994" s="12" t="str">
        <f>IF(I1994=0,"Never Recharged",INDEX(RFM_Method!$C$32:$G$36,6-K1994,P1994))</f>
        <v>Never Recharged</v>
      </c>
      <c r="R1994" s="39">
        <f>SUMIFS(Raw_DataUsage!$D$2:$D$5001,Raw_DataUsage!$B$2:$B$5001,A1994)/1024</f>
        <v>2.0755175781249999</v>
      </c>
      <c r="S1994" s="40">
        <f>SUMIFS(Raw_Calls!$D$2:$D$5001,Raw_Calls!$B$2:$B$5001,A1994)/60</f>
        <v>41.7</v>
      </c>
      <c r="T1994" s="38" t="str">
        <f>IF(COUNTIFS(Raw_Subscriptions!$B$2:$B$3001,A1994,Raw_Subscriptions!$F$2:$F$3001,"Active")&gt;0,"Yes","No")</f>
        <v>No</v>
      </c>
    </row>
    <row r="1995" spans="1:20" x14ac:dyDescent="0.3">
      <c r="A1995" s="13" t="str">
        <f>Raw_Customers!A1992</f>
        <v>C001991</v>
      </c>
      <c r="B1995" s="13" t="str">
        <f>Raw_Customers!B1992</f>
        <v>Simran Gupta</v>
      </c>
      <c r="C1995" s="13" t="str">
        <f>Raw_Customers!E1992</f>
        <v>Delhi</v>
      </c>
      <c r="D1995" s="13" t="str">
        <f>Raw_Customers!F1992</f>
        <v>Punjab</v>
      </c>
      <c r="E1995" s="13" t="str">
        <f>Raw_Customers!H1992</f>
        <v>Active</v>
      </c>
      <c r="F1995" s="35">
        <f>Raw_Customers!G1992</f>
        <v>44680</v>
      </c>
      <c r="G1995" s="36">
        <f>IF(I1995=0,"",INT(_xlfn.MAXIFS(Raw_Recharges!$D$2:$D$3001,Raw_Recharges!$B$2:$B$3001,A1995)))</f>
        <v>45832</v>
      </c>
      <c r="H1995" s="12">
        <f>IF(I1995=0,"",RFM_Method!$C$5-G1995)</f>
        <v>222</v>
      </c>
      <c r="I1995" s="12">
        <f>COUNTIFS(Raw_Recharges!$B$2:$B$3001,A1995)</f>
        <v>2</v>
      </c>
      <c r="J1995" s="37">
        <f>IF(I1995=0,"",SUMIFS(Raw_Recharges!$E$2:$E$3001,Raw_Recharges!$B$2:$B$3001,A1995))</f>
        <v>1298</v>
      </c>
      <c r="K1995" s="38">
        <f>IF(I1995=0,0,IF(H1995&lt;=RFM_Method!$C$22,5,IF(H1995&lt;=RFM_Method!$C$23,4,IF(H1995&lt;=RFM_Method!$C$24,3,IF(H1995&lt;=RFM_Method!$C$25,2,1)))))</f>
        <v>2</v>
      </c>
      <c r="L1995" s="38">
        <f>IF(I1995=0,0,IF(I1995&gt;=RFM_Method!$E$22,5,IF(I1995&gt;=RFM_Method!$E$23,4,IF(I1995&gt;=RFM_Method!$E$24,3,IF(I1995&gt;=RFM_Method!$E$25,2,1)))))</f>
        <v>2</v>
      </c>
      <c r="M1995" s="38">
        <f>IF(I1995=0,0,IF(J1995&gt;=RFM_Method!$D$25,5,IF(J1995&gt;=RFM_Method!$D$24,4,IF(J1995&gt;=RFM_Method!$D$23,3,IF(J1995&gt;=RFM_Method!$D$22,2,1)))))</f>
        <v>4</v>
      </c>
      <c r="N1995" s="38" t="str">
        <f t="shared" si="93"/>
        <v>224</v>
      </c>
      <c r="O1995" s="38">
        <f t="shared" si="94"/>
        <v>8</v>
      </c>
      <c r="P1995" s="38">
        <f t="shared" si="95"/>
        <v>3</v>
      </c>
      <c r="Q1995" s="12" t="str">
        <f>IF(I1995=0,"Never Recharged",INDEX(RFM_Method!$C$32:$G$36,6-K1995,P1995))</f>
        <v>At Risk</v>
      </c>
      <c r="R1995" s="39">
        <f>SUMIFS(Raw_DataUsage!$D$2:$D$5001,Raw_DataUsage!$B$2:$B$5001,A1995)/1024</f>
        <v>2.58205078125</v>
      </c>
      <c r="S1995" s="40">
        <f>SUMIFS(Raw_Calls!$D$2:$D$5001,Raw_Calls!$B$2:$B$5001,A1995)/60</f>
        <v>152.55000000000001</v>
      </c>
      <c r="T1995" s="38" t="str">
        <f>IF(COUNTIFS(Raw_Subscriptions!$B$2:$B$3001,A1995,Raw_Subscriptions!$F$2:$F$3001,"Active")&gt;0,"Yes","No")</f>
        <v>No</v>
      </c>
    </row>
    <row r="1996" spans="1:20" x14ac:dyDescent="0.3">
      <c r="A1996" s="13" t="str">
        <f>Raw_Customers!A1993</f>
        <v>C001992</v>
      </c>
      <c r="B1996" s="13" t="str">
        <f>Raw_Customers!B1993</f>
        <v>Pooja Gupta</v>
      </c>
      <c r="C1996" s="13" t="str">
        <f>Raw_Customers!E1993</f>
        <v>Mumbai</v>
      </c>
      <c r="D1996" s="13" t="str">
        <f>Raw_Customers!F1993</f>
        <v>West Bengal</v>
      </c>
      <c r="E1996" s="13" t="str">
        <f>Raw_Customers!H1993</f>
        <v>Inactive</v>
      </c>
      <c r="F1996" s="35">
        <f>Raw_Customers!G1993</f>
        <v>44307</v>
      </c>
      <c r="G1996" s="36">
        <f>IF(I1996=0,"",INT(_xlfn.MAXIFS(Raw_Recharges!$D$2:$D$3001,Raw_Recharges!$B$2:$B$3001,A1996)))</f>
        <v>45694</v>
      </c>
      <c r="H1996" s="12">
        <f>IF(I1996=0,"",RFM_Method!$C$5-G1996)</f>
        <v>360</v>
      </c>
      <c r="I1996" s="12">
        <f>COUNTIFS(Raw_Recharges!$B$2:$B$3001,A1996)</f>
        <v>1</v>
      </c>
      <c r="J1996" s="37">
        <f>IF(I1996=0,"",SUMIFS(Raw_Recharges!$E$2:$E$3001,Raw_Recharges!$B$2:$B$3001,A1996))</f>
        <v>479</v>
      </c>
      <c r="K1996" s="38">
        <f>IF(I1996=0,0,IF(H1996&lt;=RFM_Method!$C$22,5,IF(H1996&lt;=RFM_Method!$C$23,4,IF(H1996&lt;=RFM_Method!$C$24,3,IF(H1996&lt;=RFM_Method!$C$25,2,1)))))</f>
        <v>1</v>
      </c>
      <c r="L1996" s="38">
        <f>IF(I1996=0,0,IF(I1996&gt;=RFM_Method!$E$22,5,IF(I1996&gt;=RFM_Method!$E$23,4,IF(I1996&gt;=RFM_Method!$E$24,3,IF(I1996&gt;=RFM_Method!$E$25,2,1)))))</f>
        <v>1</v>
      </c>
      <c r="M1996" s="38">
        <f>IF(I1996=0,0,IF(J1996&gt;=RFM_Method!$D$25,5,IF(J1996&gt;=RFM_Method!$D$24,4,IF(J1996&gt;=RFM_Method!$D$23,3,IF(J1996&gt;=RFM_Method!$D$22,2,1)))))</f>
        <v>2</v>
      </c>
      <c r="N1996" s="38" t="str">
        <f t="shared" si="93"/>
        <v>112</v>
      </c>
      <c r="O1996" s="38">
        <f t="shared" si="94"/>
        <v>4</v>
      </c>
      <c r="P1996" s="38">
        <f t="shared" si="95"/>
        <v>2</v>
      </c>
      <c r="Q1996" s="12" t="str">
        <f>IF(I1996=0,"Never Recharged",INDEX(RFM_Method!$C$32:$G$36,6-K1996,P1996))</f>
        <v>Hibernating</v>
      </c>
      <c r="R1996" s="39">
        <f>SUMIFS(Raw_DataUsage!$D$2:$D$5001,Raw_DataUsage!$B$2:$B$5001,A1996)/1024</f>
        <v>1.1153613281250001</v>
      </c>
      <c r="S1996" s="40">
        <f>SUMIFS(Raw_Calls!$D$2:$D$5001,Raw_Calls!$B$2:$B$5001,A1996)/60</f>
        <v>32.266666666666666</v>
      </c>
      <c r="T1996" s="38" t="str">
        <f>IF(COUNTIFS(Raw_Subscriptions!$B$2:$B$3001,A1996,Raw_Subscriptions!$F$2:$F$3001,"Active")&gt;0,"Yes","No")</f>
        <v>No</v>
      </c>
    </row>
    <row r="1997" spans="1:20" x14ac:dyDescent="0.3">
      <c r="A1997" s="13" t="str">
        <f>Raw_Customers!A1994</f>
        <v>C001993</v>
      </c>
      <c r="B1997" s="13" t="str">
        <f>Raw_Customers!B1994</f>
        <v>Simran Singh</v>
      </c>
      <c r="C1997" s="13" t="str">
        <f>Raw_Customers!E1994</f>
        <v>Pune</v>
      </c>
      <c r="D1997" s="13" t="str">
        <f>Raw_Customers!F1994</f>
        <v>Mumbai</v>
      </c>
      <c r="E1997" s="13" t="str">
        <f>Raw_Customers!H1994</f>
        <v>Active</v>
      </c>
      <c r="F1997" s="35">
        <f>Raw_Customers!G1994</f>
        <v>44616</v>
      </c>
      <c r="G1997" s="36" t="str">
        <f>IF(I1997=0,"",INT(_xlfn.MAXIFS(Raw_Recharges!$D$2:$D$3001,Raw_Recharges!$B$2:$B$3001,A1997)))</f>
        <v/>
      </c>
      <c r="H1997" s="12" t="str">
        <f>IF(I1997=0,"",RFM_Method!$C$5-G1997)</f>
        <v/>
      </c>
      <c r="I1997" s="12">
        <f>COUNTIFS(Raw_Recharges!$B$2:$B$3001,A1997)</f>
        <v>0</v>
      </c>
      <c r="J1997" s="37" t="str">
        <f>IF(I1997=0,"",SUMIFS(Raw_Recharges!$E$2:$E$3001,Raw_Recharges!$B$2:$B$3001,A1997))</f>
        <v/>
      </c>
      <c r="K1997" s="38">
        <f>IF(I1997=0,0,IF(H1997&lt;=RFM_Method!$C$22,5,IF(H1997&lt;=RFM_Method!$C$23,4,IF(H1997&lt;=RFM_Method!$C$24,3,IF(H1997&lt;=RFM_Method!$C$25,2,1)))))</f>
        <v>0</v>
      </c>
      <c r="L1997" s="38">
        <f>IF(I1997=0,0,IF(I1997&gt;=RFM_Method!$E$22,5,IF(I1997&gt;=RFM_Method!$E$23,4,IF(I1997&gt;=RFM_Method!$E$24,3,IF(I1997&gt;=RFM_Method!$E$25,2,1)))))</f>
        <v>0</v>
      </c>
      <c r="M1997" s="38">
        <f>IF(I1997=0,0,IF(J1997&gt;=RFM_Method!$D$25,5,IF(J1997&gt;=RFM_Method!$D$24,4,IF(J1997&gt;=RFM_Method!$D$23,3,IF(J1997&gt;=RFM_Method!$D$22,2,1)))))</f>
        <v>0</v>
      </c>
      <c r="N1997" s="38" t="str">
        <f t="shared" si="93"/>
        <v>000</v>
      </c>
      <c r="O1997" s="38">
        <f t="shared" si="94"/>
        <v>0</v>
      </c>
      <c r="P1997" s="38">
        <f t="shared" si="95"/>
        <v>0</v>
      </c>
      <c r="Q1997" s="12" t="str">
        <f>IF(I1997=0,"Never Recharged",INDEX(RFM_Method!$C$32:$G$36,6-K1997,P1997))</f>
        <v>Never Recharged</v>
      </c>
      <c r="R1997" s="39">
        <f>SUMIFS(Raw_DataUsage!$D$2:$D$5001,Raw_DataUsage!$B$2:$B$5001,A1997)/1024</f>
        <v>0</v>
      </c>
      <c r="S1997" s="40">
        <f>SUMIFS(Raw_Calls!$D$2:$D$5001,Raw_Calls!$B$2:$B$5001,A1997)/60</f>
        <v>44.783333333333331</v>
      </c>
      <c r="T1997" s="38" t="str">
        <f>IF(COUNTIFS(Raw_Subscriptions!$B$2:$B$3001,A1997,Raw_Subscriptions!$F$2:$F$3001,"Active")&gt;0,"Yes","No")</f>
        <v>No</v>
      </c>
    </row>
    <row r="1998" spans="1:20" x14ac:dyDescent="0.3">
      <c r="A1998" s="13" t="str">
        <f>Raw_Customers!A1995</f>
        <v>C001994</v>
      </c>
      <c r="B1998" s="13" t="str">
        <f>Raw_Customers!B1995</f>
        <v>Suresh Kumar</v>
      </c>
      <c r="C1998" s="13" t="str">
        <f>Raw_Customers!E1995</f>
        <v>Mumbai</v>
      </c>
      <c r="D1998" s="13" t="str">
        <f>Raw_Customers!F1995</f>
        <v>UP East</v>
      </c>
      <c r="E1998" s="13" t="str">
        <f>Raw_Customers!H1995</f>
        <v>Inactive</v>
      </c>
      <c r="F1998" s="35">
        <f>Raw_Customers!G1995</f>
        <v>46032</v>
      </c>
      <c r="G1998" s="36">
        <f>IF(I1998=0,"",INT(_xlfn.MAXIFS(Raw_Recharges!$D$2:$D$3001,Raw_Recharges!$B$2:$B$3001,A1998)))</f>
        <v>46039</v>
      </c>
      <c r="H1998" s="12">
        <f>IF(I1998=0,"",RFM_Method!$C$5-G1998)</f>
        <v>15</v>
      </c>
      <c r="I1998" s="12">
        <f>COUNTIFS(Raw_Recharges!$B$2:$B$3001,A1998)</f>
        <v>2</v>
      </c>
      <c r="J1998" s="37">
        <f>IF(I1998=0,"",SUMIFS(Raw_Recharges!$E$2:$E$3001,Raw_Recharges!$B$2:$B$3001,A1998))</f>
        <v>3498</v>
      </c>
      <c r="K1998" s="38">
        <f>IF(I1998=0,0,IF(H1998&lt;=RFM_Method!$C$22,5,IF(H1998&lt;=RFM_Method!$C$23,4,IF(H1998&lt;=RFM_Method!$C$24,3,IF(H1998&lt;=RFM_Method!$C$25,2,1)))))</f>
        <v>5</v>
      </c>
      <c r="L1998" s="38">
        <f>IF(I1998=0,0,IF(I1998&gt;=RFM_Method!$E$22,5,IF(I1998&gt;=RFM_Method!$E$23,4,IF(I1998&gt;=RFM_Method!$E$24,3,IF(I1998&gt;=RFM_Method!$E$25,2,1)))))</f>
        <v>2</v>
      </c>
      <c r="M1998" s="38">
        <f>IF(I1998=0,0,IF(J1998&gt;=RFM_Method!$D$25,5,IF(J1998&gt;=RFM_Method!$D$24,4,IF(J1998&gt;=RFM_Method!$D$23,3,IF(J1998&gt;=RFM_Method!$D$22,2,1)))))</f>
        <v>5</v>
      </c>
      <c r="N1998" s="38" t="str">
        <f t="shared" si="93"/>
        <v>525</v>
      </c>
      <c r="O1998" s="38">
        <f t="shared" si="94"/>
        <v>12</v>
      </c>
      <c r="P1998" s="38">
        <f t="shared" si="95"/>
        <v>4</v>
      </c>
      <c r="Q1998" s="12" t="str">
        <f>IF(I1998=0,"Never Recharged",INDEX(RFM_Method!$C$32:$G$36,6-K1998,P1998))</f>
        <v>Loyal Customers</v>
      </c>
      <c r="R1998" s="39">
        <f>SUMIFS(Raw_DataUsage!$D$2:$D$5001,Raw_DataUsage!$B$2:$B$5001,A1998)/1024</f>
        <v>0</v>
      </c>
      <c r="S1998" s="40">
        <f>SUMIFS(Raw_Calls!$D$2:$D$5001,Raw_Calls!$B$2:$B$5001,A1998)/60</f>
        <v>40.033333333333331</v>
      </c>
      <c r="T1998" s="38" t="str">
        <f>IF(COUNTIFS(Raw_Subscriptions!$B$2:$B$3001,A1998,Raw_Subscriptions!$F$2:$F$3001,"Active")&gt;0,"Yes","No")</f>
        <v>Yes</v>
      </c>
    </row>
    <row r="1999" spans="1:20" x14ac:dyDescent="0.3">
      <c r="A1999" s="13" t="str">
        <f>Raw_Customers!A1996</f>
        <v>C001995</v>
      </c>
      <c r="B1999" s="13" t="str">
        <f>Raw_Customers!B1996</f>
        <v>Neha Yadav</v>
      </c>
      <c r="C1999" s="13" t="str">
        <f>Raw_Customers!E1996</f>
        <v>Mumbai</v>
      </c>
      <c r="D1999" s="13" t="str">
        <f>Raw_Customers!F1996</f>
        <v>Maharashtra</v>
      </c>
      <c r="E1999" s="13" t="str">
        <f>Raw_Customers!H1996</f>
        <v>Active</v>
      </c>
      <c r="F1999" s="35">
        <f>Raw_Customers!G1996</f>
        <v>45679</v>
      </c>
      <c r="G1999" s="36">
        <f>IF(I1999=0,"",INT(_xlfn.MAXIFS(Raw_Recharges!$D$2:$D$3001,Raw_Recharges!$B$2:$B$3001,A1999)))</f>
        <v>46019</v>
      </c>
      <c r="H1999" s="12">
        <f>IF(I1999=0,"",RFM_Method!$C$5-G1999)</f>
        <v>35</v>
      </c>
      <c r="I1999" s="12">
        <f>COUNTIFS(Raw_Recharges!$B$2:$B$3001,A1999)</f>
        <v>2</v>
      </c>
      <c r="J1999" s="37">
        <f>IF(I1999=0,"",SUMIFS(Raw_Recharges!$E$2:$E$3001,Raw_Recharges!$B$2:$B$3001,A1999))</f>
        <v>3478</v>
      </c>
      <c r="K1999" s="38">
        <f>IF(I1999=0,0,IF(H1999&lt;=RFM_Method!$C$22,5,IF(H1999&lt;=RFM_Method!$C$23,4,IF(H1999&lt;=RFM_Method!$C$24,3,IF(H1999&lt;=RFM_Method!$C$25,2,1)))))</f>
        <v>5</v>
      </c>
      <c r="L1999" s="38">
        <f>IF(I1999=0,0,IF(I1999&gt;=RFM_Method!$E$22,5,IF(I1999&gt;=RFM_Method!$E$23,4,IF(I1999&gt;=RFM_Method!$E$24,3,IF(I1999&gt;=RFM_Method!$E$25,2,1)))))</f>
        <v>2</v>
      </c>
      <c r="M1999" s="38">
        <f>IF(I1999=0,0,IF(J1999&gt;=RFM_Method!$D$25,5,IF(J1999&gt;=RFM_Method!$D$24,4,IF(J1999&gt;=RFM_Method!$D$23,3,IF(J1999&gt;=RFM_Method!$D$22,2,1)))))</f>
        <v>5</v>
      </c>
      <c r="N1999" s="38" t="str">
        <f t="shared" si="93"/>
        <v>525</v>
      </c>
      <c r="O1999" s="38">
        <f t="shared" si="94"/>
        <v>12</v>
      </c>
      <c r="P1999" s="38">
        <f t="shared" si="95"/>
        <v>4</v>
      </c>
      <c r="Q1999" s="12" t="str">
        <f>IF(I1999=0,"Never Recharged",INDEX(RFM_Method!$C$32:$G$36,6-K1999,P1999))</f>
        <v>Loyal Customers</v>
      </c>
      <c r="R1999" s="39">
        <f>SUMIFS(Raw_DataUsage!$D$2:$D$5001,Raw_DataUsage!$B$2:$B$5001,A1999)/1024</f>
        <v>4.319580078125</v>
      </c>
      <c r="S1999" s="40">
        <f>SUMIFS(Raw_Calls!$D$2:$D$5001,Raw_Calls!$B$2:$B$5001,A1999)/60</f>
        <v>202.16666666666666</v>
      </c>
      <c r="T1999" s="38" t="str">
        <f>IF(COUNTIFS(Raw_Subscriptions!$B$2:$B$3001,A1999,Raw_Subscriptions!$F$2:$F$3001,"Active")&gt;0,"Yes","No")</f>
        <v>Yes</v>
      </c>
    </row>
    <row r="2000" spans="1:20" x14ac:dyDescent="0.3">
      <c r="A2000" s="13" t="str">
        <f>Raw_Customers!A1997</f>
        <v>C001996</v>
      </c>
      <c r="B2000" s="13" t="str">
        <f>Raw_Customers!B1997</f>
        <v>Anita Mishra</v>
      </c>
      <c r="C2000" s="13" t="str">
        <f>Raw_Customers!E1997</f>
        <v>Bangalore</v>
      </c>
      <c r="D2000" s="13" t="str">
        <f>Raw_Customers!F1997</f>
        <v>West Bengal</v>
      </c>
      <c r="E2000" s="13" t="str">
        <f>Raw_Customers!H1997</f>
        <v>Inactive</v>
      </c>
      <c r="F2000" s="35">
        <f>Raw_Customers!G1997</f>
        <v>44649</v>
      </c>
      <c r="G2000" s="36">
        <f>IF(I2000=0,"",INT(_xlfn.MAXIFS(Raw_Recharges!$D$2:$D$3001,Raw_Recharges!$B$2:$B$3001,A2000)))</f>
        <v>45931</v>
      </c>
      <c r="H2000" s="12">
        <f>IF(I2000=0,"",RFM_Method!$C$5-G2000)</f>
        <v>123</v>
      </c>
      <c r="I2000" s="12">
        <f>COUNTIFS(Raw_Recharges!$B$2:$B$3001,A2000)</f>
        <v>3</v>
      </c>
      <c r="J2000" s="37">
        <f>IF(I2000=0,"",SUMIFS(Raw_Recharges!$E$2:$E$3001,Raw_Recharges!$B$2:$B$3001,A2000))</f>
        <v>1646</v>
      </c>
      <c r="K2000" s="38">
        <f>IF(I2000=0,0,IF(H2000&lt;=RFM_Method!$C$22,5,IF(H2000&lt;=RFM_Method!$C$23,4,IF(H2000&lt;=RFM_Method!$C$24,3,IF(H2000&lt;=RFM_Method!$C$25,2,1)))))</f>
        <v>3</v>
      </c>
      <c r="L2000" s="38">
        <f>IF(I2000=0,0,IF(I2000&gt;=RFM_Method!$E$22,5,IF(I2000&gt;=RFM_Method!$E$23,4,IF(I2000&gt;=RFM_Method!$E$24,3,IF(I2000&gt;=RFM_Method!$E$25,2,1)))))</f>
        <v>3</v>
      </c>
      <c r="M2000" s="38">
        <f>IF(I2000=0,0,IF(J2000&gt;=RFM_Method!$D$25,5,IF(J2000&gt;=RFM_Method!$D$24,4,IF(J2000&gt;=RFM_Method!$D$23,3,IF(J2000&gt;=RFM_Method!$D$22,2,1)))))</f>
        <v>4</v>
      </c>
      <c r="N2000" s="38" t="str">
        <f t="shared" si="93"/>
        <v>334</v>
      </c>
      <c r="O2000" s="38">
        <f t="shared" si="94"/>
        <v>10</v>
      </c>
      <c r="P2000" s="38">
        <f t="shared" si="95"/>
        <v>4</v>
      </c>
      <c r="Q2000" s="12" t="str">
        <f>IF(I2000=0,"Never Recharged",INDEX(RFM_Method!$C$32:$G$36,6-K2000,P2000))</f>
        <v>Loyal Customers</v>
      </c>
      <c r="R2000" s="39">
        <f>SUMIFS(Raw_DataUsage!$D$2:$D$5001,Raw_DataUsage!$B$2:$B$5001,A2000)/1024</f>
        <v>4.2919238281250003</v>
      </c>
      <c r="S2000" s="40">
        <f>SUMIFS(Raw_Calls!$D$2:$D$5001,Raw_Calls!$B$2:$B$5001,A2000)/60</f>
        <v>68.86666666666666</v>
      </c>
      <c r="T2000" s="38" t="str">
        <f>IF(COUNTIFS(Raw_Subscriptions!$B$2:$B$3001,A2000,Raw_Subscriptions!$F$2:$F$3001,"Active")&gt;0,"Yes","No")</f>
        <v>Yes</v>
      </c>
    </row>
    <row r="2001" spans="1:20" x14ac:dyDescent="0.3">
      <c r="A2001" s="13" t="str">
        <f>Raw_Customers!A1998</f>
        <v>C001997</v>
      </c>
      <c r="B2001" s="13" t="str">
        <f>Raw_Customers!B1998</f>
        <v>Simran Gupta</v>
      </c>
      <c r="C2001" s="13" t="str">
        <f>Raw_Customers!E1998</f>
        <v>Hyderabad</v>
      </c>
      <c r="D2001" s="13" t="str">
        <f>Raw_Customers!F1998</f>
        <v>Gujarat</v>
      </c>
      <c r="E2001" s="13" t="str">
        <f>Raw_Customers!H1998</f>
        <v>Inactive</v>
      </c>
      <c r="F2001" s="35">
        <f>Raw_Customers!G1998</f>
        <v>44131</v>
      </c>
      <c r="G2001" s="36">
        <f>IF(I2001=0,"",INT(_xlfn.MAXIFS(Raw_Recharges!$D$2:$D$3001,Raw_Recharges!$B$2:$B$3001,A2001)))</f>
        <v>46020</v>
      </c>
      <c r="H2001" s="12">
        <f>IF(I2001=0,"",RFM_Method!$C$5-G2001)</f>
        <v>34</v>
      </c>
      <c r="I2001" s="12">
        <f>COUNTIFS(Raw_Recharges!$B$2:$B$3001,A2001)</f>
        <v>3</v>
      </c>
      <c r="J2001" s="37">
        <f>IF(I2001=0,"",SUMIFS(Raw_Recharges!$E$2:$E$3001,Raw_Recharges!$B$2:$B$3001,A2001))</f>
        <v>1496</v>
      </c>
      <c r="K2001" s="38">
        <f>IF(I2001=0,0,IF(H2001&lt;=RFM_Method!$C$22,5,IF(H2001&lt;=RFM_Method!$C$23,4,IF(H2001&lt;=RFM_Method!$C$24,3,IF(H2001&lt;=RFM_Method!$C$25,2,1)))))</f>
        <v>5</v>
      </c>
      <c r="L2001" s="38">
        <f>IF(I2001=0,0,IF(I2001&gt;=RFM_Method!$E$22,5,IF(I2001&gt;=RFM_Method!$E$23,4,IF(I2001&gt;=RFM_Method!$E$24,3,IF(I2001&gt;=RFM_Method!$E$25,2,1)))))</f>
        <v>3</v>
      </c>
      <c r="M2001" s="38">
        <f>IF(I2001=0,0,IF(J2001&gt;=RFM_Method!$D$25,5,IF(J2001&gt;=RFM_Method!$D$24,4,IF(J2001&gt;=RFM_Method!$D$23,3,IF(J2001&gt;=RFM_Method!$D$22,2,1)))))</f>
        <v>4</v>
      </c>
      <c r="N2001" s="38" t="str">
        <f t="shared" si="93"/>
        <v>534</v>
      </c>
      <c r="O2001" s="38">
        <f t="shared" si="94"/>
        <v>12</v>
      </c>
      <c r="P2001" s="38">
        <f t="shared" si="95"/>
        <v>4</v>
      </c>
      <c r="Q2001" s="12" t="str">
        <f>IF(I2001=0,"Never Recharged",INDEX(RFM_Method!$C$32:$G$36,6-K2001,P2001))</f>
        <v>Loyal Customers</v>
      </c>
      <c r="R2001" s="39">
        <f>SUMIFS(Raw_DataUsage!$D$2:$D$5001,Raw_DataUsage!$B$2:$B$5001,A2001)/1024</f>
        <v>5.2183886718750001</v>
      </c>
      <c r="S2001" s="40">
        <f>SUMIFS(Raw_Calls!$D$2:$D$5001,Raw_Calls!$B$2:$B$5001,A2001)/60</f>
        <v>29.483333333333334</v>
      </c>
      <c r="T2001" s="38" t="str">
        <f>IF(COUNTIFS(Raw_Subscriptions!$B$2:$B$3001,A2001,Raw_Subscriptions!$F$2:$F$3001,"Active")&gt;0,"Yes","No")</f>
        <v>No</v>
      </c>
    </row>
    <row r="2002" spans="1:20" x14ac:dyDescent="0.3">
      <c r="A2002" s="13" t="str">
        <f>Raw_Customers!A1999</f>
        <v>C001998</v>
      </c>
      <c r="B2002" s="13" t="str">
        <f>Raw_Customers!B1999</f>
        <v>Priya Jha</v>
      </c>
      <c r="C2002" s="13" t="str">
        <f>Raw_Customers!E1999</f>
        <v>Hyderabad</v>
      </c>
      <c r="D2002" s="13" t="str">
        <f>Raw_Customers!F1999</f>
        <v>Maharashtra</v>
      </c>
      <c r="E2002" s="13" t="str">
        <f>Raw_Customers!H1999</f>
        <v>Active</v>
      </c>
      <c r="F2002" s="35">
        <f>Raw_Customers!G1999</f>
        <v>45860</v>
      </c>
      <c r="G2002" s="36">
        <f>IF(I2002=0,"",INT(_xlfn.MAXIFS(Raw_Recharges!$D$2:$D$3001,Raw_Recharges!$B$2:$B$3001,A2002)))</f>
        <v>46008</v>
      </c>
      <c r="H2002" s="12">
        <f>IF(I2002=0,"",RFM_Method!$C$5-G2002)</f>
        <v>46</v>
      </c>
      <c r="I2002" s="12">
        <f>COUNTIFS(Raw_Recharges!$B$2:$B$3001,A2002)</f>
        <v>2</v>
      </c>
      <c r="J2002" s="37">
        <f>IF(I2002=0,"",SUMIFS(Raw_Recharges!$E$2:$E$3001,Raw_Recharges!$B$2:$B$3001,A2002))</f>
        <v>5998</v>
      </c>
      <c r="K2002" s="38">
        <f>IF(I2002=0,0,IF(H2002&lt;=RFM_Method!$C$22,5,IF(H2002&lt;=RFM_Method!$C$23,4,IF(H2002&lt;=RFM_Method!$C$24,3,IF(H2002&lt;=RFM_Method!$C$25,2,1)))))</f>
        <v>4</v>
      </c>
      <c r="L2002" s="38">
        <f>IF(I2002=0,0,IF(I2002&gt;=RFM_Method!$E$22,5,IF(I2002&gt;=RFM_Method!$E$23,4,IF(I2002&gt;=RFM_Method!$E$24,3,IF(I2002&gt;=RFM_Method!$E$25,2,1)))))</f>
        <v>2</v>
      </c>
      <c r="M2002" s="38">
        <f>IF(I2002=0,0,IF(J2002&gt;=RFM_Method!$D$25,5,IF(J2002&gt;=RFM_Method!$D$24,4,IF(J2002&gt;=RFM_Method!$D$23,3,IF(J2002&gt;=RFM_Method!$D$22,2,1)))))</f>
        <v>5</v>
      </c>
      <c r="N2002" s="38" t="str">
        <f t="shared" si="93"/>
        <v>425</v>
      </c>
      <c r="O2002" s="38">
        <f t="shared" si="94"/>
        <v>11</v>
      </c>
      <c r="P2002" s="38">
        <f t="shared" si="95"/>
        <v>4</v>
      </c>
      <c r="Q2002" s="12" t="str">
        <f>IF(I2002=0,"Never Recharged",INDEX(RFM_Method!$C$32:$G$36,6-K2002,P2002))</f>
        <v>Loyal Customers</v>
      </c>
      <c r="R2002" s="39">
        <f>SUMIFS(Raw_DataUsage!$D$2:$D$5001,Raw_DataUsage!$B$2:$B$5001,A2002)/1024</f>
        <v>7.8182714843750007</v>
      </c>
      <c r="S2002" s="40">
        <f>SUMIFS(Raw_Calls!$D$2:$D$5001,Raw_Calls!$B$2:$B$5001,A2002)/60</f>
        <v>32.450000000000003</v>
      </c>
      <c r="T2002" s="38" t="str">
        <f>IF(COUNTIFS(Raw_Subscriptions!$B$2:$B$3001,A2002,Raw_Subscriptions!$F$2:$F$3001,"Active")&gt;0,"Yes","No")</f>
        <v>Yes</v>
      </c>
    </row>
    <row r="2003" spans="1:20" x14ac:dyDescent="0.3">
      <c r="A2003" s="13" t="str">
        <f>Raw_Customers!A2000</f>
        <v>C001999</v>
      </c>
      <c r="B2003" s="13" t="str">
        <f>Raw_Customers!B2000</f>
        <v>Vikram Singh</v>
      </c>
      <c r="C2003" s="13" t="str">
        <f>Raw_Customers!E2000</f>
        <v>Mumbai</v>
      </c>
      <c r="D2003" s="13" t="str">
        <f>Raw_Customers!F2000</f>
        <v>Maharashtra</v>
      </c>
      <c r="E2003" s="13" t="str">
        <f>Raw_Customers!H2000</f>
        <v>Inactive</v>
      </c>
      <c r="F2003" s="35">
        <f>Raw_Customers!G2000</f>
        <v>45969</v>
      </c>
      <c r="G2003" s="36">
        <f>IF(I2003=0,"",INT(_xlfn.MAXIFS(Raw_Recharges!$D$2:$D$3001,Raw_Recharges!$B$2:$B$3001,A2003)))</f>
        <v>45984</v>
      </c>
      <c r="H2003" s="12">
        <f>IF(I2003=0,"",RFM_Method!$C$5-G2003)</f>
        <v>70</v>
      </c>
      <c r="I2003" s="12">
        <f>COUNTIFS(Raw_Recharges!$B$2:$B$3001,A2003)</f>
        <v>2</v>
      </c>
      <c r="J2003" s="37">
        <f>IF(I2003=0,"",SUMIFS(Raw_Recharges!$E$2:$E$3001,Raw_Recharges!$B$2:$B$3001,A2003))</f>
        <v>247</v>
      </c>
      <c r="K2003" s="38">
        <f>IF(I2003=0,0,IF(H2003&lt;=RFM_Method!$C$22,5,IF(H2003&lt;=RFM_Method!$C$23,4,IF(H2003&lt;=RFM_Method!$C$24,3,IF(H2003&lt;=RFM_Method!$C$25,2,1)))))</f>
        <v>4</v>
      </c>
      <c r="L2003" s="38">
        <f>IF(I2003=0,0,IF(I2003&gt;=RFM_Method!$E$22,5,IF(I2003&gt;=RFM_Method!$E$23,4,IF(I2003&gt;=RFM_Method!$E$24,3,IF(I2003&gt;=RFM_Method!$E$25,2,1)))))</f>
        <v>2</v>
      </c>
      <c r="M2003" s="38">
        <f>IF(I2003=0,0,IF(J2003&gt;=RFM_Method!$D$25,5,IF(J2003&gt;=RFM_Method!$D$24,4,IF(J2003&gt;=RFM_Method!$D$23,3,IF(J2003&gt;=RFM_Method!$D$22,2,1)))))</f>
        <v>1</v>
      </c>
      <c r="N2003" s="38" t="str">
        <f t="shared" si="93"/>
        <v>421</v>
      </c>
      <c r="O2003" s="38">
        <f t="shared" si="94"/>
        <v>7</v>
      </c>
      <c r="P2003" s="38">
        <f t="shared" si="95"/>
        <v>2</v>
      </c>
      <c r="Q2003" s="12" t="str">
        <f>IF(I2003=0,"Never Recharged",INDEX(RFM_Method!$C$32:$G$36,6-K2003,P2003))</f>
        <v>Potential Loyalist</v>
      </c>
      <c r="R2003" s="39">
        <f>SUMIFS(Raw_DataUsage!$D$2:$D$5001,Raw_DataUsage!$B$2:$B$5001,A2003)/1024</f>
        <v>7.8115917968749997</v>
      </c>
      <c r="S2003" s="40">
        <f>SUMIFS(Raw_Calls!$D$2:$D$5001,Raw_Calls!$B$2:$B$5001,A2003)/60</f>
        <v>64.033333333333331</v>
      </c>
      <c r="T2003" s="38" t="str">
        <f>IF(COUNTIFS(Raw_Subscriptions!$B$2:$B$3001,A2003,Raw_Subscriptions!$F$2:$F$3001,"Active")&gt;0,"Yes","No")</f>
        <v>No</v>
      </c>
    </row>
    <row r="2004" spans="1:20" x14ac:dyDescent="0.3">
      <c r="A2004" s="13" t="str">
        <f>Raw_Customers!A2001</f>
        <v>C002000</v>
      </c>
      <c r="B2004" s="13" t="str">
        <f>Raw_Customers!B2001</f>
        <v>Raj Gupta</v>
      </c>
      <c r="C2004" s="13" t="str">
        <f>Raw_Customers!E2001</f>
        <v>Bangalore</v>
      </c>
      <c r="D2004" s="13" t="str">
        <f>Raw_Customers!F2001</f>
        <v>Karnataka</v>
      </c>
      <c r="E2004" s="13" t="str">
        <f>Raw_Customers!H2001</f>
        <v>Active</v>
      </c>
      <c r="F2004" s="35">
        <f>Raw_Customers!G2001</f>
        <v>45398</v>
      </c>
      <c r="G2004" s="36">
        <f>IF(I2004=0,"",INT(_xlfn.MAXIFS(Raw_Recharges!$D$2:$D$3001,Raw_Recharges!$B$2:$B$3001,A2004)))</f>
        <v>45814</v>
      </c>
      <c r="H2004" s="12">
        <f>IF(I2004=0,"",RFM_Method!$C$5-G2004)</f>
        <v>240</v>
      </c>
      <c r="I2004" s="12">
        <f>COUNTIFS(Raw_Recharges!$B$2:$B$3001,A2004)</f>
        <v>1</v>
      </c>
      <c r="J2004" s="37">
        <f>IF(I2004=0,"",SUMIFS(Raw_Recharges!$E$2:$E$3001,Raw_Recharges!$B$2:$B$3001,A2004))</f>
        <v>479</v>
      </c>
      <c r="K2004" s="38">
        <f>IF(I2004=0,0,IF(H2004&lt;=RFM_Method!$C$22,5,IF(H2004&lt;=RFM_Method!$C$23,4,IF(H2004&lt;=RFM_Method!$C$24,3,IF(H2004&lt;=RFM_Method!$C$25,2,1)))))</f>
        <v>1</v>
      </c>
      <c r="L2004" s="38">
        <f>IF(I2004=0,0,IF(I2004&gt;=RFM_Method!$E$22,5,IF(I2004&gt;=RFM_Method!$E$23,4,IF(I2004&gt;=RFM_Method!$E$24,3,IF(I2004&gt;=RFM_Method!$E$25,2,1)))))</f>
        <v>1</v>
      </c>
      <c r="M2004" s="38">
        <f>IF(I2004=0,0,IF(J2004&gt;=RFM_Method!$D$25,5,IF(J2004&gt;=RFM_Method!$D$24,4,IF(J2004&gt;=RFM_Method!$D$23,3,IF(J2004&gt;=RFM_Method!$D$22,2,1)))))</f>
        <v>2</v>
      </c>
      <c r="N2004" s="38" t="str">
        <f t="shared" si="93"/>
        <v>112</v>
      </c>
      <c r="O2004" s="38">
        <f t="shared" si="94"/>
        <v>4</v>
      </c>
      <c r="P2004" s="38">
        <f t="shared" si="95"/>
        <v>2</v>
      </c>
      <c r="Q2004" s="12" t="str">
        <f>IF(I2004=0,"Never Recharged",INDEX(RFM_Method!$C$32:$G$36,6-K2004,P2004))</f>
        <v>Hibernating</v>
      </c>
      <c r="R2004" s="39">
        <f>SUMIFS(Raw_DataUsage!$D$2:$D$5001,Raw_DataUsage!$B$2:$B$5001,A2004)/1024</f>
        <v>7.4375292968749998</v>
      </c>
      <c r="S2004" s="40">
        <f>SUMIFS(Raw_Calls!$D$2:$D$5001,Raw_Calls!$B$2:$B$5001,A2004)/60</f>
        <v>49.883333333333333</v>
      </c>
      <c r="T2004" s="38" t="str">
        <f>IF(COUNTIFS(Raw_Subscriptions!$B$2:$B$3001,A2004,Raw_Subscriptions!$F$2:$F$3001,"Active")&gt;0,"Yes","No")</f>
        <v>Yes</v>
      </c>
    </row>
  </sheetData>
  <autoFilter ref="A4:T2004" xr:uid="{00000000-0009-0000-0000-000002000000}"/>
  <conditionalFormatting sqref="K5:K2004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L5:L2004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M5:M2004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Q5:Q2004">
    <cfRule type="expression" dxfId="11" priority="4">
      <formula>$Q5="Champions"</formula>
    </cfRule>
    <cfRule type="expression" dxfId="10" priority="5">
      <formula>$Q5="Loyal Customers"</formula>
    </cfRule>
    <cfRule type="expression" dxfId="9" priority="6">
      <formula>$Q5="Potential Loyalist"</formula>
    </cfRule>
    <cfRule type="expression" dxfId="8" priority="7">
      <formula>$Q5="New Customers"</formula>
    </cfRule>
    <cfRule type="expression" dxfId="7" priority="8">
      <formula>$Q5="Promising"</formula>
    </cfRule>
    <cfRule type="expression" dxfId="6" priority="9">
      <formula>$Q5="Need Attention"</formula>
    </cfRule>
    <cfRule type="expression" dxfId="5" priority="10">
      <formula>$Q5="About to Sleep"</formula>
    </cfRule>
    <cfRule type="expression" dxfId="4" priority="11">
      <formula>$Q5="At Risk"</formula>
    </cfRule>
    <cfRule type="expression" dxfId="3" priority="12">
      <formula>$Q5="Can't Lose Them"</formula>
    </cfRule>
    <cfRule type="expression" dxfId="2" priority="13">
      <formula>$Q5="Hibernating"</formula>
    </cfRule>
    <cfRule type="expression" dxfId="1" priority="14">
      <formula>$Q5="Lost"</formula>
    </cfRule>
    <cfRule type="expression" dxfId="0" priority="15">
      <formula>$Q5="Never Recharged"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46" customWidth="1"/>
    <col min="3" max="3" width="18" customWidth="1"/>
    <col min="4" max="4" width="11" customWidth="1"/>
    <col min="5" max="5" width="10" customWidth="1"/>
    <col min="6" max="6" width="11" customWidth="1"/>
    <col min="7" max="7" width="10" customWidth="1"/>
    <col min="8" max="8" width="12" customWidth="1"/>
    <col min="9" max="9" width="14" customWidth="1"/>
    <col min="10" max="10" width="10" customWidth="1"/>
    <col min="11" max="11" width="11" customWidth="1"/>
    <col min="12" max="12" width="10" customWidth="1"/>
    <col min="13" max="13" width="12" customWidth="1"/>
    <col min="14" max="14" width="10" customWidth="1"/>
  </cols>
  <sheetData>
    <row r="1" spans="1:14" ht="21" x14ac:dyDescent="0.4">
      <c r="A1" s="1" t="s">
        <v>132</v>
      </c>
    </row>
    <row r="2" spans="1:14" x14ac:dyDescent="0.3">
      <c r="A2" s="2" t="s">
        <v>133</v>
      </c>
    </row>
    <row r="4" spans="1:14" ht="31.95" customHeight="1" x14ac:dyDescent="0.3">
      <c r="A4" s="17" t="s">
        <v>57</v>
      </c>
      <c r="B4" s="17" t="s">
        <v>134</v>
      </c>
      <c r="C4" s="17" t="s">
        <v>135</v>
      </c>
      <c r="D4" s="17" t="s">
        <v>136</v>
      </c>
      <c r="E4" s="17" t="s">
        <v>137</v>
      </c>
      <c r="F4" s="17" t="s">
        <v>138</v>
      </c>
      <c r="G4" s="17" t="s">
        <v>139</v>
      </c>
      <c r="H4" s="17" t="s">
        <v>140</v>
      </c>
      <c r="I4" s="17" t="s">
        <v>141</v>
      </c>
      <c r="J4" s="17" t="s">
        <v>142</v>
      </c>
      <c r="K4" s="17" t="s">
        <v>143</v>
      </c>
      <c r="L4" s="17" t="s">
        <v>144</v>
      </c>
      <c r="M4" s="17" t="s">
        <v>145</v>
      </c>
      <c r="N4" s="17" t="s">
        <v>146</v>
      </c>
    </row>
    <row r="5" spans="1:14" ht="28.05" customHeight="1" x14ac:dyDescent="0.3">
      <c r="A5" s="41" t="s">
        <v>86</v>
      </c>
      <c r="B5" s="42" t="s">
        <v>147</v>
      </c>
      <c r="C5" s="7" t="s">
        <v>148</v>
      </c>
      <c r="D5" s="7">
        <f>COUNTIF(RFM_Calculation!$Q$5:$Q$2004,A5)</f>
        <v>55</v>
      </c>
      <c r="E5" s="43">
        <f t="shared" ref="E5:E16" si="0">IFERROR(D5/$D$17,0)</f>
        <v>2.75E-2</v>
      </c>
      <c r="F5" s="20">
        <f>IFERROR(AVERAGEIFS(RFM_Calculation!$H$5:$H$2004,RFM_Calculation!$Q$5:$Q$2004,A5),"-")</f>
        <v>34.236363636363635</v>
      </c>
      <c r="G5" s="44">
        <f>IFERROR(AVERAGEIFS(RFM_Calculation!$I$5:$I$2004,RFM_Calculation!$Q$5:$Q$2004,A5),0)</f>
        <v>4.7272727272727275</v>
      </c>
      <c r="H5" s="21">
        <f>IFERROR(AVERAGEIFS(RFM_Calculation!$J$5:$J$2004,RFM_Calculation!$Q$5:$Q$2004,A5),0)</f>
        <v>4508.6727272727276</v>
      </c>
      <c r="I5" s="21">
        <f>SUMIFS(RFM_Calculation!$J$5:$J$2004,RFM_Calculation!$Q$5:$Q$2004,A5)</f>
        <v>247977</v>
      </c>
      <c r="J5" s="43">
        <f t="shared" ref="J5:J16" si="1">IFERROR(I5/$I$17,0)</f>
        <v>0.11275551382406235</v>
      </c>
      <c r="K5" s="44">
        <f>IFERROR(AVERAGEIFS(RFM_Calculation!$R$5:$R$2004,RFM_Calculation!$Q$5:$Q$2004,A5),0)</f>
        <v>3.4251194957386355</v>
      </c>
      <c r="L5" s="45">
        <f>IFERROR(AVERAGEIFS(RFM_Calculation!$S$5:$S$2004,RFM_Calculation!$Q$5:$Q$2004,A5),0)</f>
        <v>76.568787878787887</v>
      </c>
      <c r="M5" s="43">
        <f>IFERROR(COUNTIFS(RFM_Calculation!$Q$5:$Q$2004,A5,RFM_Calculation!$T$5:$T$2004,"Yes")/D5,0)</f>
        <v>0.92727272727272725</v>
      </c>
      <c r="N5" s="46">
        <f>IFERROR(AVERAGEIFS(RFM_Calculation!$O$5:$O$2004,RFM_Calculation!$Q$5:$Q$2004,A5),0)</f>
        <v>13.890909090909091</v>
      </c>
    </row>
    <row r="6" spans="1:14" ht="28.05" customHeight="1" x14ac:dyDescent="0.3">
      <c r="A6" s="47" t="s">
        <v>85</v>
      </c>
      <c r="B6" s="42" t="s">
        <v>149</v>
      </c>
      <c r="C6" s="7" t="s">
        <v>150</v>
      </c>
      <c r="D6" s="7">
        <f>COUNTIF(RFM_Calculation!$Q$5:$Q$2004,A6)</f>
        <v>311</v>
      </c>
      <c r="E6" s="43">
        <f t="shared" si="0"/>
        <v>0.1555</v>
      </c>
      <c r="F6" s="20">
        <f>IFERROR(AVERAGEIFS(RFM_Calculation!$H$5:$H$2004,RFM_Calculation!$Q$5:$Q$2004,A6),"-")</f>
        <v>62.665594855305464</v>
      </c>
      <c r="G6" s="44">
        <f>IFERROR(AVERAGEIFS(RFM_Calculation!$I$5:$I$2004,RFM_Calculation!$Q$5:$Q$2004,A6),0)</f>
        <v>2.9935691318327975</v>
      </c>
      <c r="H6" s="21">
        <f>IFERROR(AVERAGEIFS(RFM_Calculation!$J$5:$J$2004,RFM_Calculation!$Q$5:$Q$2004,A6),0)</f>
        <v>2755.3762057877811</v>
      </c>
      <c r="I6" s="21">
        <f>SUMIFS(RFM_Calculation!$J$5:$J$2004,RFM_Calculation!$Q$5:$Q$2004,A6)</f>
        <v>856922</v>
      </c>
      <c r="J6" s="43">
        <f t="shared" si="1"/>
        <v>0.38964371863980596</v>
      </c>
      <c r="K6" s="44">
        <f>IFERROR(AVERAGEIFS(RFM_Calculation!$R$5:$R$2004,RFM_Calculation!$Q$5:$Q$2004,A6),0)</f>
        <v>3.0418911713725896</v>
      </c>
      <c r="L6" s="45">
        <f>IFERROR(AVERAGEIFS(RFM_Calculation!$S$5:$S$2004,RFM_Calculation!$Q$5:$Q$2004,A6),0)</f>
        <v>77.781564844587294</v>
      </c>
      <c r="M6" s="43">
        <f>IFERROR(COUNTIFS(RFM_Calculation!$Q$5:$Q$2004,A6,RFM_Calculation!$T$5:$T$2004,"Yes")/D6,0)</f>
        <v>0.74919614147909963</v>
      </c>
      <c r="N6" s="46">
        <f>IFERROR(AVERAGEIFS(RFM_Calculation!$O$5:$O$2004,RFM_Calculation!$Q$5:$Q$2004,A6),0)</f>
        <v>11.47588424437299</v>
      </c>
    </row>
    <row r="7" spans="1:14" ht="28.05" customHeight="1" x14ac:dyDescent="0.3">
      <c r="A7" s="48" t="s">
        <v>84</v>
      </c>
      <c r="B7" s="42" t="s">
        <v>151</v>
      </c>
      <c r="C7" s="7" t="s">
        <v>152</v>
      </c>
      <c r="D7" s="7">
        <f>COUNTIF(RFM_Calculation!$Q$5:$Q$2004,A7)</f>
        <v>217</v>
      </c>
      <c r="E7" s="43">
        <f t="shared" si="0"/>
        <v>0.1085</v>
      </c>
      <c r="F7" s="20">
        <f>IFERROR(AVERAGEIFS(RFM_Calculation!$H$5:$H$2004,RFM_Calculation!$Q$5:$Q$2004,A7),"-")</f>
        <v>47.668202764976961</v>
      </c>
      <c r="G7" s="44">
        <f>IFERROR(AVERAGEIFS(RFM_Calculation!$I$5:$I$2004,RFM_Calculation!$Q$5:$Q$2004,A7),0)</f>
        <v>1.8894009216589862</v>
      </c>
      <c r="H7" s="21">
        <f>IFERROR(AVERAGEIFS(RFM_Calculation!$J$5:$J$2004,RFM_Calculation!$Q$5:$Q$2004,A7),0)</f>
        <v>1140.7511520737328</v>
      </c>
      <c r="I7" s="21">
        <f>SUMIFS(RFM_Calculation!$J$5:$J$2004,RFM_Calculation!$Q$5:$Q$2004,A7)</f>
        <v>247543</v>
      </c>
      <c r="J7" s="43">
        <f t="shared" si="1"/>
        <v>0.11255817337313487</v>
      </c>
      <c r="K7" s="44">
        <f>IFERROR(AVERAGEIFS(RFM_Calculation!$R$5:$R$2004,RFM_Calculation!$Q$5:$Q$2004,A7),0)</f>
        <v>3.2167095694124419</v>
      </c>
      <c r="L7" s="45">
        <f>IFERROR(AVERAGEIFS(RFM_Calculation!$S$5:$S$2004,RFM_Calculation!$Q$5:$Q$2004,A7),0)</f>
        <v>73.961213517665129</v>
      </c>
      <c r="M7" s="43">
        <f>IFERROR(COUNTIFS(RFM_Calculation!$Q$5:$Q$2004,A7,RFM_Calculation!$T$5:$T$2004,"Yes")/D7,0)</f>
        <v>0.70967741935483875</v>
      </c>
      <c r="N7" s="46">
        <f>IFERROR(AVERAGEIFS(RFM_Calculation!$O$5:$O$2004,RFM_Calculation!$Q$5:$Q$2004,A7),0)</f>
        <v>9.3917050691244235</v>
      </c>
    </row>
    <row r="8" spans="1:14" ht="28.05" customHeight="1" x14ac:dyDescent="0.3">
      <c r="A8" s="49" t="s">
        <v>82</v>
      </c>
      <c r="B8" s="42" t="s">
        <v>153</v>
      </c>
      <c r="C8" s="7" t="s">
        <v>154</v>
      </c>
      <c r="D8" s="7">
        <f>COUNTIF(RFM_Calculation!$Q$5:$Q$2004,A8)</f>
        <v>34</v>
      </c>
      <c r="E8" s="43">
        <f t="shared" si="0"/>
        <v>1.7000000000000001E-2</v>
      </c>
      <c r="F8" s="20">
        <f>IFERROR(AVERAGEIFS(RFM_Calculation!$H$5:$H$2004,RFM_Calculation!$Q$5:$Q$2004,A8),"-")</f>
        <v>20.970588235294116</v>
      </c>
      <c r="G8" s="44">
        <f>IFERROR(AVERAGEIFS(RFM_Calculation!$I$5:$I$2004,RFM_Calculation!$Q$5:$Q$2004,A8),0)</f>
        <v>1</v>
      </c>
      <c r="H8" s="21">
        <f>IFERROR(AVERAGEIFS(RFM_Calculation!$J$5:$J$2004,RFM_Calculation!$Q$5:$Q$2004,A8),0)</f>
        <v>217.88235294117646</v>
      </c>
      <c r="I8" s="21">
        <f>SUMIFS(RFM_Calculation!$J$5:$J$2004,RFM_Calculation!$Q$5:$Q$2004,A8)</f>
        <v>7408</v>
      </c>
      <c r="J8" s="43">
        <f t="shared" si="1"/>
        <v>3.3684287107621025E-3</v>
      </c>
      <c r="K8" s="44">
        <f>IFERROR(AVERAGEIFS(RFM_Calculation!$R$5:$R$2004,RFM_Calculation!$Q$5:$Q$2004,A8),0)</f>
        <v>2.9780718635110293</v>
      </c>
      <c r="L8" s="45">
        <f>IFERROR(AVERAGEIFS(RFM_Calculation!$S$5:$S$2004,RFM_Calculation!$Q$5:$Q$2004,A8),0)</f>
        <v>86.69313725490197</v>
      </c>
      <c r="M8" s="43">
        <f>IFERROR(COUNTIFS(RFM_Calculation!$Q$5:$Q$2004,A8,RFM_Calculation!$T$5:$T$2004,"Yes")/D8,0)</f>
        <v>1</v>
      </c>
      <c r="N8" s="46">
        <f>IFERROR(AVERAGEIFS(RFM_Calculation!$O$5:$O$2004,RFM_Calculation!$Q$5:$Q$2004,A8),0)</f>
        <v>7</v>
      </c>
    </row>
    <row r="9" spans="1:14" ht="28.05" customHeight="1" x14ac:dyDescent="0.3">
      <c r="A9" s="50" t="s">
        <v>83</v>
      </c>
      <c r="B9" s="42" t="s">
        <v>155</v>
      </c>
      <c r="C9" s="7" t="s">
        <v>156</v>
      </c>
      <c r="D9" s="7">
        <f>COUNTIF(RFM_Calculation!$Q$5:$Q$2004,A9)</f>
        <v>105</v>
      </c>
      <c r="E9" s="43">
        <f t="shared" si="0"/>
        <v>5.2499999999999998E-2</v>
      </c>
      <c r="F9" s="20">
        <f>IFERROR(AVERAGEIFS(RFM_Calculation!$H$5:$H$2004,RFM_Calculation!$Q$5:$Q$2004,A9),"-")</f>
        <v>36.93333333333333</v>
      </c>
      <c r="G9" s="44">
        <f>IFERROR(AVERAGEIFS(RFM_Calculation!$I$5:$I$2004,RFM_Calculation!$Q$5:$Q$2004,A9),0)</f>
        <v>1.2571428571428571</v>
      </c>
      <c r="H9" s="21">
        <f>IFERROR(AVERAGEIFS(RFM_Calculation!$J$5:$J$2004,RFM_Calculation!$Q$5:$Q$2004,A9),0)</f>
        <v>421.4190476190476</v>
      </c>
      <c r="I9" s="21">
        <f>SUMIFS(RFM_Calculation!$J$5:$J$2004,RFM_Calculation!$Q$5:$Q$2004,A9)</f>
        <v>44249</v>
      </c>
      <c r="J9" s="43">
        <f t="shared" si="1"/>
        <v>2.0120086666105867E-2</v>
      </c>
      <c r="K9" s="44">
        <f>IFERROR(AVERAGEIFS(RFM_Calculation!$R$5:$R$2004,RFM_Calculation!$Q$5:$Q$2004,A9),0)</f>
        <v>2.8150835193452375</v>
      </c>
      <c r="L9" s="45">
        <f>IFERROR(AVERAGEIFS(RFM_Calculation!$S$5:$S$2004,RFM_Calculation!$Q$5:$Q$2004,A9),0)</f>
        <v>65.900793650793659</v>
      </c>
      <c r="M9" s="43">
        <f>IFERROR(COUNTIFS(RFM_Calculation!$Q$5:$Q$2004,A9,RFM_Calculation!$T$5:$T$2004,"Yes")/D9,0)</f>
        <v>0.8</v>
      </c>
      <c r="N9" s="46">
        <f>IFERROR(AVERAGEIFS(RFM_Calculation!$O$5:$O$2004,RFM_Calculation!$Q$5:$Q$2004,A9),0)</f>
        <v>7.4857142857142858</v>
      </c>
    </row>
    <row r="10" spans="1:14" ht="28.05" customHeight="1" x14ac:dyDescent="0.3">
      <c r="A10" s="51" t="s">
        <v>90</v>
      </c>
      <c r="B10" s="42" t="s">
        <v>157</v>
      </c>
      <c r="C10" s="7" t="s">
        <v>158</v>
      </c>
      <c r="D10" s="7">
        <f>COUNTIF(RFM_Calculation!$Q$5:$Q$2004,A10)</f>
        <v>153</v>
      </c>
      <c r="E10" s="43">
        <f t="shared" si="0"/>
        <v>7.6499999999999999E-2</v>
      </c>
      <c r="F10" s="20">
        <f>IFERROR(AVERAGEIFS(RFM_Calculation!$H$5:$H$2004,RFM_Calculation!$Q$5:$Q$2004,A10),"-")</f>
        <v>112.41176470588235</v>
      </c>
      <c r="G10" s="44">
        <f>IFERROR(AVERAGEIFS(RFM_Calculation!$I$5:$I$2004,RFM_Calculation!$Q$5:$Q$2004,A10),0)</f>
        <v>1.7908496732026145</v>
      </c>
      <c r="H10" s="21">
        <f>IFERROR(AVERAGEIFS(RFM_Calculation!$J$5:$J$2004,RFM_Calculation!$Q$5:$Q$2004,A10),0)</f>
        <v>939.78431372549016</v>
      </c>
      <c r="I10" s="21">
        <f>SUMIFS(RFM_Calculation!$J$5:$J$2004,RFM_Calculation!$Q$5:$Q$2004,A10)</f>
        <v>143787</v>
      </c>
      <c r="J10" s="43">
        <f t="shared" si="1"/>
        <v>6.5380164556472789E-2</v>
      </c>
      <c r="K10" s="44">
        <f>IFERROR(AVERAGEIFS(RFM_Calculation!$R$5:$R$2004,RFM_Calculation!$Q$5:$Q$2004,A10),0)</f>
        <v>3.0826418887867644</v>
      </c>
      <c r="L10" s="45">
        <f>IFERROR(AVERAGEIFS(RFM_Calculation!$S$5:$S$2004,RFM_Calculation!$Q$5:$Q$2004,A10),0)</f>
        <v>73.318409586056688</v>
      </c>
      <c r="M10" s="43">
        <f>IFERROR(COUNTIFS(RFM_Calculation!$Q$5:$Q$2004,A10,RFM_Calculation!$T$5:$T$2004,"Yes")/D10,0)</f>
        <v>0.31372549019607843</v>
      </c>
      <c r="N10" s="46">
        <f>IFERROR(AVERAGEIFS(RFM_Calculation!$O$5:$O$2004,RFM_Calculation!$Q$5:$Q$2004,A10),0)</f>
        <v>7.6732026143790852</v>
      </c>
    </row>
    <row r="11" spans="1:14" ht="28.05" customHeight="1" x14ac:dyDescent="0.3">
      <c r="A11" s="52" t="s">
        <v>89</v>
      </c>
      <c r="B11" s="42" t="s">
        <v>159</v>
      </c>
      <c r="C11" s="7" t="s">
        <v>160</v>
      </c>
      <c r="D11" s="7">
        <f>COUNTIF(RFM_Calculation!$Q$5:$Q$2004,A11)</f>
        <v>157</v>
      </c>
      <c r="E11" s="43">
        <f t="shared" si="0"/>
        <v>7.85E-2</v>
      </c>
      <c r="F11" s="20">
        <f>IFERROR(AVERAGEIFS(RFM_Calculation!$H$5:$H$2004,RFM_Calculation!$Q$5:$Q$2004,A11),"-")</f>
        <v>166.343949044586</v>
      </c>
      <c r="G11" s="44">
        <f>IFERROR(AVERAGEIFS(RFM_Calculation!$I$5:$I$2004,RFM_Calculation!$Q$5:$Q$2004,A11),0)</f>
        <v>1.1910828025477707</v>
      </c>
      <c r="H11" s="21">
        <f>IFERROR(AVERAGEIFS(RFM_Calculation!$J$5:$J$2004,RFM_Calculation!$Q$5:$Q$2004,A11),0)</f>
        <v>482.68789808917199</v>
      </c>
      <c r="I11" s="21">
        <f>SUMIFS(RFM_Calculation!$J$5:$J$2004,RFM_Calculation!$Q$5:$Q$2004,A11)</f>
        <v>75782</v>
      </c>
      <c r="J11" s="43">
        <f t="shared" si="1"/>
        <v>3.4458189060336618E-2</v>
      </c>
      <c r="K11" s="44">
        <f>IFERROR(AVERAGEIFS(RFM_Calculation!$R$5:$R$2004,RFM_Calculation!$Q$5:$Q$2004,A11),0)</f>
        <v>3.0444190386146492</v>
      </c>
      <c r="L11" s="45">
        <f>IFERROR(AVERAGEIFS(RFM_Calculation!$S$5:$S$2004,RFM_Calculation!$Q$5:$Q$2004,A11),0)</f>
        <v>73.290870488322696</v>
      </c>
      <c r="M11" s="43">
        <f>IFERROR(COUNTIFS(RFM_Calculation!$Q$5:$Q$2004,A11,RFM_Calculation!$T$5:$T$2004,"Yes")/D11,0)</f>
        <v>0.25477707006369427</v>
      </c>
      <c r="N11" s="46">
        <f>IFERROR(AVERAGEIFS(RFM_Calculation!$O$5:$O$2004,RFM_Calculation!$Q$5:$Q$2004,A11),0)</f>
        <v>5.3757961783439487</v>
      </c>
    </row>
    <row r="12" spans="1:14" ht="28.05" customHeight="1" x14ac:dyDescent="0.3">
      <c r="A12" s="53" t="s">
        <v>93</v>
      </c>
      <c r="B12" s="42" t="s">
        <v>161</v>
      </c>
      <c r="C12" s="7" t="s">
        <v>162</v>
      </c>
      <c r="D12" s="7">
        <f>COUNTIF(RFM_Calculation!$Q$5:$Q$2004,A12)</f>
        <v>204</v>
      </c>
      <c r="E12" s="43">
        <f t="shared" si="0"/>
        <v>0.10199999999999999</v>
      </c>
      <c r="F12" s="20">
        <f>IFERROR(AVERAGEIFS(RFM_Calculation!$H$5:$H$2004,RFM_Calculation!$Q$5:$Q$2004,A12),"-")</f>
        <v>213.00980392156862</v>
      </c>
      <c r="G12" s="44">
        <f>IFERROR(AVERAGEIFS(RFM_Calculation!$I$5:$I$2004,RFM_Calculation!$Q$5:$Q$2004,A12),0)</f>
        <v>2.0637254901960786</v>
      </c>
      <c r="H12" s="21">
        <f>IFERROR(AVERAGEIFS(RFM_Calculation!$J$5:$J$2004,RFM_Calculation!$Q$5:$Q$2004,A12),0)</f>
        <v>1876.5539215686274</v>
      </c>
      <c r="I12" s="21">
        <f>SUMIFS(RFM_Calculation!$J$5:$J$2004,RFM_Calculation!$Q$5:$Q$2004,A12)</f>
        <v>382817</v>
      </c>
      <c r="J12" s="43">
        <f t="shared" si="1"/>
        <v>0.1740674640615302</v>
      </c>
      <c r="K12" s="44">
        <f>IFERROR(AVERAGEIFS(RFM_Calculation!$R$5:$R$2004,RFM_Calculation!$Q$5:$Q$2004,A12),0)</f>
        <v>2.922522690716912</v>
      </c>
      <c r="L12" s="45">
        <f>IFERROR(AVERAGEIFS(RFM_Calculation!$S$5:$S$2004,RFM_Calculation!$Q$5:$Q$2004,A12),0)</f>
        <v>76.670915032679702</v>
      </c>
      <c r="M12" s="43">
        <f>IFERROR(COUNTIFS(RFM_Calculation!$Q$5:$Q$2004,A12,RFM_Calculation!$T$5:$T$2004,"Yes")/D12,0)</f>
        <v>0.34803921568627449</v>
      </c>
      <c r="N12" s="46">
        <f>IFERROR(AVERAGEIFS(RFM_Calculation!$O$5:$O$2004,RFM_Calculation!$Q$5:$Q$2004,A12),0)</f>
        <v>7.715686274509804</v>
      </c>
    </row>
    <row r="13" spans="1:14" ht="28.05" customHeight="1" x14ac:dyDescent="0.3">
      <c r="A13" s="54" t="s">
        <v>94</v>
      </c>
      <c r="B13" s="42" t="s">
        <v>163</v>
      </c>
      <c r="C13" s="7" t="s">
        <v>164</v>
      </c>
      <c r="D13" s="7">
        <f>COUNTIF(RFM_Calculation!$Q$5:$Q$2004,A13)</f>
        <v>20</v>
      </c>
      <c r="E13" s="43">
        <f t="shared" si="0"/>
        <v>0.01</v>
      </c>
      <c r="F13" s="20">
        <f>IFERROR(AVERAGEIFS(RFM_Calculation!$H$5:$H$2004,RFM_Calculation!$Q$5:$Q$2004,A13),"-")</f>
        <v>245.05</v>
      </c>
      <c r="G13" s="44">
        <f>IFERROR(AVERAGEIFS(RFM_Calculation!$I$5:$I$2004,RFM_Calculation!$Q$5:$Q$2004,A13),0)</f>
        <v>2.8</v>
      </c>
      <c r="H13" s="21">
        <f>IFERROR(AVERAGEIFS(RFM_Calculation!$J$5:$J$2004,RFM_Calculation!$Q$5:$Q$2004,A13),0)</f>
        <v>3932.8</v>
      </c>
      <c r="I13" s="21">
        <f>SUMIFS(RFM_Calculation!$J$5:$J$2004,RFM_Calculation!$Q$5:$Q$2004,A13)</f>
        <v>78656</v>
      </c>
      <c r="J13" s="43">
        <f t="shared" si="1"/>
        <v>3.5765001170856361E-2</v>
      </c>
      <c r="K13" s="44">
        <f>IFERROR(AVERAGEIFS(RFM_Calculation!$R$5:$R$2004,RFM_Calculation!$Q$5:$Q$2004,A13),0)</f>
        <v>2.7629321289062498</v>
      </c>
      <c r="L13" s="45">
        <f>IFERROR(AVERAGEIFS(RFM_Calculation!$S$5:$S$2004,RFM_Calculation!$Q$5:$Q$2004,A13),0)</f>
        <v>91.006666666666675</v>
      </c>
      <c r="M13" s="43">
        <f>IFERROR(COUNTIFS(RFM_Calculation!$Q$5:$Q$2004,A13,RFM_Calculation!$T$5:$T$2004,"Yes")/D13,0)</f>
        <v>0.65</v>
      </c>
      <c r="N13" s="46">
        <f>IFERROR(AVERAGEIFS(RFM_Calculation!$O$5:$O$2004,RFM_Calculation!$Q$5:$Q$2004,A13),0)</f>
        <v>9</v>
      </c>
    </row>
    <row r="14" spans="1:14" ht="28.05" customHeight="1" x14ac:dyDescent="0.3">
      <c r="A14" s="55" t="s">
        <v>92</v>
      </c>
      <c r="B14" s="42" t="s">
        <v>165</v>
      </c>
      <c r="C14" s="7" t="s">
        <v>166</v>
      </c>
      <c r="D14" s="7">
        <f>COUNTIF(RFM_Calculation!$Q$5:$Q$2004,A14)</f>
        <v>185</v>
      </c>
      <c r="E14" s="43">
        <f t="shared" si="0"/>
        <v>9.2499999999999999E-2</v>
      </c>
      <c r="F14" s="20">
        <f>IFERROR(AVERAGEIFS(RFM_Calculation!$H$5:$H$2004,RFM_Calculation!$Q$5:$Q$2004,A14),"-")</f>
        <v>267.37297297297295</v>
      </c>
      <c r="G14" s="44">
        <f>IFERROR(AVERAGEIFS(RFM_Calculation!$I$5:$I$2004,RFM_Calculation!$Q$5:$Q$2004,A14),0)</f>
        <v>1.0972972972972972</v>
      </c>
      <c r="H14" s="21">
        <f>IFERROR(AVERAGEIFS(RFM_Calculation!$J$5:$J$2004,RFM_Calculation!$Q$5:$Q$2004,A14),0)</f>
        <v>506.57837837837837</v>
      </c>
      <c r="I14" s="21">
        <f>SUMIFS(RFM_Calculation!$J$5:$J$2004,RFM_Calculation!$Q$5:$Q$2004,A14)</f>
        <v>93717</v>
      </c>
      <c r="J14" s="43">
        <f t="shared" si="1"/>
        <v>4.2613260459839625E-2</v>
      </c>
      <c r="K14" s="44">
        <f>IFERROR(AVERAGEIFS(RFM_Calculation!$R$5:$R$2004,RFM_Calculation!$Q$5:$Q$2004,A14),0)</f>
        <v>3.2649250950168898</v>
      </c>
      <c r="L14" s="45">
        <f>IFERROR(AVERAGEIFS(RFM_Calculation!$S$5:$S$2004,RFM_Calculation!$Q$5:$Q$2004,A14),0)</f>
        <v>63.164324324324305</v>
      </c>
      <c r="M14" s="43">
        <f>IFERROR(COUNTIFS(RFM_Calculation!$Q$5:$Q$2004,A14,RFM_Calculation!$T$5:$T$2004,"Yes")/D14,0)</f>
        <v>0.1891891891891892</v>
      </c>
      <c r="N14" s="46">
        <f>IFERROR(AVERAGEIFS(RFM_Calculation!$O$5:$O$2004,RFM_Calculation!$Q$5:$Q$2004,A14),0)</f>
        <v>4.3297297297297295</v>
      </c>
    </row>
    <row r="15" spans="1:14" ht="28.05" customHeight="1" x14ac:dyDescent="0.3">
      <c r="A15" s="56" t="s">
        <v>96</v>
      </c>
      <c r="B15" s="42" t="s">
        <v>167</v>
      </c>
      <c r="C15" s="7" t="s">
        <v>168</v>
      </c>
      <c r="D15" s="7">
        <f>COUNTIF(RFM_Calculation!$Q$5:$Q$2004,A15)</f>
        <v>92</v>
      </c>
      <c r="E15" s="43">
        <f t="shared" si="0"/>
        <v>4.5999999999999999E-2</v>
      </c>
      <c r="F15" s="20">
        <f>IFERROR(AVERAGEIFS(RFM_Calculation!$H$5:$H$2004,RFM_Calculation!$Q$5:$Q$2004,A15),"-")</f>
        <v>298.85869565217394</v>
      </c>
      <c r="G15" s="44">
        <f>IFERROR(AVERAGEIFS(RFM_Calculation!$I$5:$I$2004,RFM_Calculation!$Q$5:$Q$2004,A15),0)</f>
        <v>1</v>
      </c>
      <c r="H15" s="21">
        <f>IFERROR(AVERAGEIFS(RFM_Calculation!$J$5:$J$2004,RFM_Calculation!$Q$5:$Q$2004,A15),0)</f>
        <v>221.59782608695653</v>
      </c>
      <c r="I15" s="21">
        <f>SUMIFS(RFM_Calculation!$J$5:$J$2004,RFM_Calculation!$Q$5:$Q$2004,A15)</f>
        <v>20387</v>
      </c>
      <c r="J15" s="43">
        <f t="shared" si="1"/>
        <v>9.2699994770932756E-3</v>
      </c>
      <c r="K15" s="44">
        <f>IFERROR(AVERAGEIFS(RFM_Calculation!$R$5:$R$2004,RFM_Calculation!$Q$5:$Q$2004,A15),0)</f>
        <v>2.6070121433423914</v>
      </c>
      <c r="L15" s="45">
        <f>IFERROR(AVERAGEIFS(RFM_Calculation!$S$5:$S$2004,RFM_Calculation!$Q$5:$Q$2004,A15),0)</f>
        <v>83.375000000000014</v>
      </c>
      <c r="M15" s="43">
        <f>IFERROR(COUNTIFS(RFM_Calculation!$Q$5:$Q$2004,A15,RFM_Calculation!$T$5:$T$2004,"Yes")/D15,0)</f>
        <v>0.29347826086956524</v>
      </c>
      <c r="N15" s="46">
        <f>IFERROR(AVERAGEIFS(RFM_Calculation!$O$5:$O$2004,RFM_Calculation!$Q$5:$Q$2004,A15),0)</f>
        <v>3</v>
      </c>
    </row>
    <row r="16" spans="1:14" ht="28.05" customHeight="1" x14ac:dyDescent="0.3">
      <c r="A16" s="57" t="s">
        <v>169</v>
      </c>
      <c r="B16" s="42" t="s">
        <v>170</v>
      </c>
      <c r="C16" s="7" t="s">
        <v>171</v>
      </c>
      <c r="D16" s="7">
        <f>COUNTIF(RFM_Calculation!$Q$5:$Q$2004,A16)</f>
        <v>467</v>
      </c>
      <c r="E16" s="43">
        <f t="shared" si="0"/>
        <v>0.23350000000000001</v>
      </c>
      <c r="F16" s="20" t="str">
        <f>IFERROR(AVERAGEIFS(RFM_Calculation!$H$5:$H$2004,RFM_Calculation!$Q$5:$Q$2004,A16),"-")</f>
        <v>-</v>
      </c>
      <c r="G16" s="44">
        <f>IFERROR(AVERAGEIFS(RFM_Calculation!$I$5:$I$2004,RFM_Calculation!$Q$5:$Q$2004,A16),0)</f>
        <v>0</v>
      </c>
      <c r="H16" s="21">
        <f>IFERROR(AVERAGEIFS(RFM_Calculation!$J$5:$J$2004,RFM_Calculation!$Q$5:$Q$2004,A16),0)</f>
        <v>0</v>
      </c>
      <c r="I16" s="21">
        <f>SUMIFS(RFM_Calculation!$J$5:$J$2004,RFM_Calculation!$Q$5:$Q$2004,A16)</f>
        <v>0</v>
      </c>
      <c r="J16" s="43">
        <f t="shared" si="1"/>
        <v>0</v>
      </c>
      <c r="K16" s="44">
        <f>IFERROR(AVERAGEIFS(RFM_Calculation!$R$5:$R$2004,RFM_Calculation!$Q$5:$Q$2004,A16),0)</f>
        <v>3.2381740372390238</v>
      </c>
      <c r="L16" s="45">
        <f>IFERROR(AVERAGEIFS(RFM_Calculation!$S$5:$S$2004,RFM_Calculation!$Q$5:$Q$2004,A16),0)</f>
        <v>76.269200571020619</v>
      </c>
      <c r="M16" s="43">
        <f>IFERROR(COUNTIFS(RFM_Calculation!$Q$5:$Q$2004,A16,RFM_Calculation!$T$5:$T$2004,"Yes")/D16,0)</f>
        <v>0</v>
      </c>
      <c r="N16" s="46">
        <f>IFERROR(AVERAGEIFS(RFM_Calculation!$O$5:$O$2004,RFM_Calculation!$Q$5:$Q$2004,A16),0)</f>
        <v>0</v>
      </c>
    </row>
    <row r="17" spans="1:14" ht="28.05" customHeight="1" x14ac:dyDescent="0.3">
      <c r="A17" s="58" t="s">
        <v>172</v>
      </c>
      <c r="B17" s="59"/>
      <c r="C17" s="59"/>
      <c r="D17" s="58">
        <f>SUM(D5:D16)</f>
        <v>2000</v>
      </c>
      <c r="E17" s="60">
        <f>SUM(E5:E16)</f>
        <v>1</v>
      </c>
      <c r="F17" s="61">
        <f>AVERAGE(RFM_Calculation!$H$5:$H$2004)</f>
        <v>133.6829745596869</v>
      </c>
      <c r="G17" s="62">
        <f>AVERAGEIF(RFM_Calculation!$I$5:$I$2004,"&gt;0")</f>
        <v>1.9569471624266144</v>
      </c>
      <c r="H17" s="63">
        <f>AVERAGE(RFM_Calculation!$J$5:$J$2004)</f>
        <v>1434.6020874103067</v>
      </c>
      <c r="I17" s="63">
        <f>SUM(I5:I16)</f>
        <v>2199245</v>
      </c>
      <c r="J17" s="60">
        <f>SUM(J5:J16)</f>
        <v>1</v>
      </c>
      <c r="K17" s="62">
        <f>AVERAGE(RFM_Calculation!$R$5:$R$2004)</f>
        <v>3.0932143603515661</v>
      </c>
      <c r="L17" s="64">
        <f>AVERAGE(RFM_Calculation!$S$5:$S$2004)</f>
        <v>74.738541666666691</v>
      </c>
      <c r="M17" s="60">
        <f>COUNTIF(RFM_Calculation!$T$5:$T$2004,"Yes")/D17</f>
        <v>0.39500000000000002</v>
      </c>
      <c r="N17" s="65">
        <f>AVERAGEIF(RFM_Calculation!$O$5:$O$2004,"&gt;0")</f>
        <v>7.9869536855838223</v>
      </c>
    </row>
    <row r="18" spans="1:14" x14ac:dyDescent="0.3">
      <c r="I18" s="2" t="str">
        <f>IF(ROUND(I17-RFM_Method!$C$8,0)=0,"✓ ties to raw revenue","CHECK: does not tie to raw")</f>
        <v>✓ ties to raw revenue</v>
      </c>
    </row>
    <row r="20" spans="1:14" ht="15.6" x14ac:dyDescent="0.3">
      <c r="A20" s="3" t="s">
        <v>173</v>
      </c>
    </row>
    <row r="21" spans="1:14" ht="26.4" x14ac:dyDescent="0.3">
      <c r="A21" s="17" t="s">
        <v>66</v>
      </c>
      <c r="B21" s="17" t="s">
        <v>174</v>
      </c>
      <c r="C21" s="17" t="s">
        <v>175</v>
      </c>
      <c r="D21" s="17" t="s">
        <v>176</v>
      </c>
    </row>
    <row r="22" spans="1:14" x14ac:dyDescent="0.3">
      <c r="A22" s="23">
        <v>5</v>
      </c>
      <c r="B22" s="7">
        <f>COUNTIF(RFM_Calculation!$K$5:$K$2004,$A22)</f>
        <v>310</v>
      </c>
      <c r="C22" s="7">
        <f>COUNTIF(RFM_Calculation!$L$5:$L$2004,$A22)</f>
        <v>33</v>
      </c>
      <c r="D22" s="7">
        <f>COUNTIF(RFM_Calculation!$M$5:$M$2004,$A22)</f>
        <v>313</v>
      </c>
    </row>
    <row r="23" spans="1:14" x14ac:dyDescent="0.3">
      <c r="A23" s="23">
        <v>4</v>
      </c>
      <c r="B23" s="7">
        <f>COUNTIF(RFM_Calculation!$K$5:$K$2004,$A23)</f>
        <v>304</v>
      </c>
      <c r="C23" s="7">
        <f>COUNTIF(RFM_Calculation!$L$5:$L$2004,$A23)</f>
        <v>97</v>
      </c>
      <c r="D23" s="7">
        <f>COUNTIF(RFM_Calculation!$M$5:$M$2004,$A23)</f>
        <v>309</v>
      </c>
    </row>
    <row r="24" spans="1:14" x14ac:dyDescent="0.3">
      <c r="A24" s="23">
        <v>3</v>
      </c>
      <c r="B24" s="7">
        <f>COUNTIF(RFM_Calculation!$K$5:$K$2004,$A24)</f>
        <v>308</v>
      </c>
      <c r="C24" s="7">
        <f>COUNTIF(RFM_Calculation!$L$5:$L$2004,$A24)</f>
        <v>264</v>
      </c>
      <c r="D24" s="7">
        <f>COUNTIF(RFM_Calculation!$M$5:$M$2004,$A24)</f>
        <v>321</v>
      </c>
    </row>
    <row r="25" spans="1:14" x14ac:dyDescent="0.3">
      <c r="A25" s="23">
        <v>2</v>
      </c>
      <c r="B25" s="7">
        <f>COUNTIF(RFM_Calculation!$K$5:$K$2004,$A25)</f>
        <v>308</v>
      </c>
      <c r="C25" s="7">
        <f>COUNTIF(RFM_Calculation!$L$5:$L$2004,$A25)</f>
        <v>503</v>
      </c>
      <c r="D25" s="7">
        <f>COUNTIF(RFM_Calculation!$M$5:$M$2004,$A25)</f>
        <v>294</v>
      </c>
    </row>
    <row r="26" spans="1:14" x14ac:dyDescent="0.3">
      <c r="A26" s="23">
        <v>1</v>
      </c>
      <c r="B26" s="7">
        <f>COUNTIF(RFM_Calculation!$K$5:$K$2004,$A26)</f>
        <v>303</v>
      </c>
      <c r="C26" s="7">
        <f>COUNTIF(RFM_Calculation!$L$5:$L$2004,$A26)</f>
        <v>636</v>
      </c>
      <c r="D26" s="7">
        <f>COUNTIF(RFM_Calculation!$M$5:$M$2004,$A26)</f>
        <v>296</v>
      </c>
    </row>
    <row r="29" spans="1:14" ht="15.6" x14ac:dyDescent="0.3">
      <c r="A29" s="3" t="s">
        <v>177</v>
      </c>
    </row>
    <row r="30" spans="1:14" ht="42" customHeight="1" x14ac:dyDescent="0.3">
      <c r="A30" s="17" t="s">
        <v>118</v>
      </c>
      <c r="B30" s="17" t="s">
        <v>86</v>
      </c>
      <c r="C30" s="17" t="s">
        <v>85</v>
      </c>
      <c r="D30" s="17" t="s">
        <v>84</v>
      </c>
      <c r="E30" s="17" t="s">
        <v>82</v>
      </c>
      <c r="F30" s="17" t="s">
        <v>83</v>
      </c>
      <c r="G30" s="17" t="s">
        <v>90</v>
      </c>
      <c r="H30" s="17" t="s">
        <v>89</v>
      </c>
      <c r="I30" s="17" t="s">
        <v>93</v>
      </c>
      <c r="J30" s="17" t="s">
        <v>94</v>
      </c>
      <c r="K30" s="17" t="s">
        <v>92</v>
      </c>
      <c r="L30" s="17" t="s">
        <v>96</v>
      </c>
      <c r="M30" s="17" t="s">
        <v>169</v>
      </c>
      <c r="N30" s="17" t="s">
        <v>172</v>
      </c>
    </row>
    <row r="31" spans="1:14" x14ac:dyDescent="0.3">
      <c r="A31" s="18" t="s">
        <v>178</v>
      </c>
      <c r="B31" s="66">
        <f>COUNTIFS(RFM_Calculation!$D$5:$D$2004,$A31,RFM_Calculation!$Q$5:$Q$2004,B$30)</f>
        <v>3</v>
      </c>
      <c r="C31" s="66">
        <f>COUNTIFS(RFM_Calculation!$D$5:$D$2004,$A31,RFM_Calculation!$Q$5:$Q$2004,C$30)</f>
        <v>25</v>
      </c>
      <c r="D31" s="66">
        <f>COUNTIFS(RFM_Calculation!$D$5:$D$2004,$A31,RFM_Calculation!$Q$5:$Q$2004,D$30)</f>
        <v>13</v>
      </c>
      <c r="E31" s="66">
        <f>COUNTIFS(RFM_Calculation!$D$5:$D$2004,$A31,RFM_Calculation!$Q$5:$Q$2004,E$30)</f>
        <v>3</v>
      </c>
      <c r="F31" s="66">
        <f>COUNTIFS(RFM_Calculation!$D$5:$D$2004,$A31,RFM_Calculation!$Q$5:$Q$2004,F$30)</f>
        <v>5</v>
      </c>
      <c r="G31" s="66">
        <f>COUNTIFS(RFM_Calculation!$D$5:$D$2004,$A31,RFM_Calculation!$Q$5:$Q$2004,G$30)</f>
        <v>9</v>
      </c>
      <c r="H31" s="66">
        <f>COUNTIFS(RFM_Calculation!$D$5:$D$2004,$A31,RFM_Calculation!$Q$5:$Q$2004,H$30)</f>
        <v>11</v>
      </c>
      <c r="I31" s="66">
        <f>COUNTIFS(RFM_Calculation!$D$5:$D$2004,$A31,RFM_Calculation!$Q$5:$Q$2004,I$30)</f>
        <v>14</v>
      </c>
      <c r="J31" s="66">
        <f>COUNTIFS(RFM_Calculation!$D$5:$D$2004,$A31,RFM_Calculation!$Q$5:$Q$2004,J$30)</f>
        <v>1</v>
      </c>
      <c r="K31" s="66">
        <f>COUNTIFS(RFM_Calculation!$D$5:$D$2004,$A31,RFM_Calculation!$Q$5:$Q$2004,K$30)</f>
        <v>14</v>
      </c>
      <c r="L31" s="66">
        <f>COUNTIFS(RFM_Calculation!$D$5:$D$2004,$A31,RFM_Calculation!$Q$5:$Q$2004,L$30)</f>
        <v>7</v>
      </c>
      <c r="M31" s="66">
        <f>COUNTIFS(RFM_Calculation!$D$5:$D$2004,$A31,RFM_Calculation!$Q$5:$Q$2004,M$30)</f>
        <v>26</v>
      </c>
      <c r="N31" s="23">
        <f t="shared" ref="N31:N42" si="2">SUM(B31:M31)</f>
        <v>131</v>
      </c>
    </row>
    <row r="32" spans="1:14" x14ac:dyDescent="0.3">
      <c r="A32" s="18" t="s">
        <v>179</v>
      </c>
      <c r="B32" s="66">
        <f>COUNTIFS(RFM_Calculation!$D$5:$D$2004,$A32,RFM_Calculation!$Q$5:$Q$2004,B$30)</f>
        <v>6</v>
      </c>
      <c r="C32" s="66">
        <f>COUNTIFS(RFM_Calculation!$D$5:$D$2004,$A32,RFM_Calculation!$Q$5:$Q$2004,C$30)</f>
        <v>26</v>
      </c>
      <c r="D32" s="66">
        <f>COUNTIFS(RFM_Calculation!$D$5:$D$2004,$A32,RFM_Calculation!$Q$5:$Q$2004,D$30)</f>
        <v>19</v>
      </c>
      <c r="E32" s="66">
        <f>COUNTIFS(RFM_Calculation!$D$5:$D$2004,$A32,RFM_Calculation!$Q$5:$Q$2004,E$30)</f>
        <v>6</v>
      </c>
      <c r="F32" s="66">
        <f>COUNTIFS(RFM_Calculation!$D$5:$D$2004,$A32,RFM_Calculation!$Q$5:$Q$2004,F$30)</f>
        <v>7</v>
      </c>
      <c r="G32" s="66">
        <f>COUNTIFS(RFM_Calculation!$D$5:$D$2004,$A32,RFM_Calculation!$Q$5:$Q$2004,G$30)</f>
        <v>13</v>
      </c>
      <c r="H32" s="66">
        <f>COUNTIFS(RFM_Calculation!$D$5:$D$2004,$A32,RFM_Calculation!$Q$5:$Q$2004,H$30)</f>
        <v>14</v>
      </c>
      <c r="I32" s="66">
        <f>COUNTIFS(RFM_Calculation!$D$5:$D$2004,$A32,RFM_Calculation!$Q$5:$Q$2004,I$30)</f>
        <v>12</v>
      </c>
      <c r="J32" s="66">
        <f>COUNTIFS(RFM_Calculation!$D$5:$D$2004,$A32,RFM_Calculation!$Q$5:$Q$2004,J$30)</f>
        <v>3</v>
      </c>
      <c r="K32" s="66">
        <f>COUNTIFS(RFM_Calculation!$D$5:$D$2004,$A32,RFM_Calculation!$Q$5:$Q$2004,K$30)</f>
        <v>11</v>
      </c>
      <c r="L32" s="66">
        <f>COUNTIFS(RFM_Calculation!$D$5:$D$2004,$A32,RFM_Calculation!$Q$5:$Q$2004,L$30)</f>
        <v>7</v>
      </c>
      <c r="M32" s="66">
        <f>COUNTIFS(RFM_Calculation!$D$5:$D$2004,$A32,RFM_Calculation!$Q$5:$Q$2004,M$30)</f>
        <v>35</v>
      </c>
      <c r="N32" s="23">
        <f t="shared" si="2"/>
        <v>159</v>
      </c>
    </row>
    <row r="33" spans="1:14" x14ac:dyDescent="0.3">
      <c r="A33" s="18" t="s">
        <v>180</v>
      </c>
      <c r="B33" s="66">
        <f>COUNTIFS(RFM_Calculation!$D$5:$D$2004,$A33,RFM_Calculation!$Q$5:$Q$2004,B$30)</f>
        <v>4</v>
      </c>
      <c r="C33" s="66">
        <f>COUNTIFS(RFM_Calculation!$D$5:$D$2004,$A33,RFM_Calculation!$Q$5:$Q$2004,C$30)</f>
        <v>29</v>
      </c>
      <c r="D33" s="66">
        <f>COUNTIFS(RFM_Calculation!$D$5:$D$2004,$A33,RFM_Calculation!$Q$5:$Q$2004,D$30)</f>
        <v>22</v>
      </c>
      <c r="E33" s="66">
        <f>COUNTIFS(RFM_Calculation!$D$5:$D$2004,$A33,RFM_Calculation!$Q$5:$Q$2004,E$30)</f>
        <v>3</v>
      </c>
      <c r="F33" s="66">
        <f>COUNTIFS(RFM_Calculation!$D$5:$D$2004,$A33,RFM_Calculation!$Q$5:$Q$2004,F$30)</f>
        <v>13</v>
      </c>
      <c r="G33" s="66">
        <f>COUNTIFS(RFM_Calculation!$D$5:$D$2004,$A33,RFM_Calculation!$Q$5:$Q$2004,G$30)</f>
        <v>8</v>
      </c>
      <c r="H33" s="66">
        <f>COUNTIFS(RFM_Calculation!$D$5:$D$2004,$A33,RFM_Calculation!$Q$5:$Q$2004,H$30)</f>
        <v>10</v>
      </c>
      <c r="I33" s="66">
        <f>COUNTIFS(RFM_Calculation!$D$5:$D$2004,$A33,RFM_Calculation!$Q$5:$Q$2004,I$30)</f>
        <v>24</v>
      </c>
      <c r="J33" s="66">
        <f>COUNTIFS(RFM_Calculation!$D$5:$D$2004,$A33,RFM_Calculation!$Q$5:$Q$2004,J$30)</f>
        <v>4</v>
      </c>
      <c r="K33" s="66">
        <f>COUNTIFS(RFM_Calculation!$D$5:$D$2004,$A33,RFM_Calculation!$Q$5:$Q$2004,K$30)</f>
        <v>14</v>
      </c>
      <c r="L33" s="66">
        <f>COUNTIFS(RFM_Calculation!$D$5:$D$2004,$A33,RFM_Calculation!$Q$5:$Q$2004,L$30)</f>
        <v>8</v>
      </c>
      <c r="M33" s="66">
        <f>COUNTIFS(RFM_Calculation!$D$5:$D$2004,$A33,RFM_Calculation!$Q$5:$Q$2004,M$30)</f>
        <v>41</v>
      </c>
      <c r="N33" s="23">
        <f t="shared" si="2"/>
        <v>180</v>
      </c>
    </row>
    <row r="34" spans="1:14" x14ac:dyDescent="0.3">
      <c r="A34" s="18" t="s">
        <v>181</v>
      </c>
      <c r="B34" s="66">
        <f>COUNTIFS(RFM_Calculation!$D$5:$D$2004,$A34,RFM_Calculation!$Q$5:$Q$2004,B$30)</f>
        <v>5</v>
      </c>
      <c r="C34" s="66">
        <f>COUNTIFS(RFM_Calculation!$D$5:$D$2004,$A34,RFM_Calculation!$Q$5:$Q$2004,C$30)</f>
        <v>26</v>
      </c>
      <c r="D34" s="66">
        <f>COUNTIFS(RFM_Calculation!$D$5:$D$2004,$A34,RFM_Calculation!$Q$5:$Q$2004,D$30)</f>
        <v>13</v>
      </c>
      <c r="E34" s="66">
        <f>COUNTIFS(RFM_Calculation!$D$5:$D$2004,$A34,RFM_Calculation!$Q$5:$Q$2004,E$30)</f>
        <v>0</v>
      </c>
      <c r="F34" s="66">
        <f>COUNTIFS(RFM_Calculation!$D$5:$D$2004,$A34,RFM_Calculation!$Q$5:$Q$2004,F$30)</f>
        <v>6</v>
      </c>
      <c r="G34" s="66">
        <f>COUNTIFS(RFM_Calculation!$D$5:$D$2004,$A34,RFM_Calculation!$Q$5:$Q$2004,G$30)</f>
        <v>22</v>
      </c>
      <c r="H34" s="66">
        <f>COUNTIFS(RFM_Calculation!$D$5:$D$2004,$A34,RFM_Calculation!$Q$5:$Q$2004,H$30)</f>
        <v>12</v>
      </c>
      <c r="I34" s="66">
        <f>COUNTIFS(RFM_Calculation!$D$5:$D$2004,$A34,RFM_Calculation!$Q$5:$Q$2004,I$30)</f>
        <v>24</v>
      </c>
      <c r="J34" s="66">
        <f>COUNTIFS(RFM_Calculation!$D$5:$D$2004,$A34,RFM_Calculation!$Q$5:$Q$2004,J$30)</f>
        <v>1</v>
      </c>
      <c r="K34" s="66">
        <f>COUNTIFS(RFM_Calculation!$D$5:$D$2004,$A34,RFM_Calculation!$Q$5:$Q$2004,K$30)</f>
        <v>12</v>
      </c>
      <c r="L34" s="66">
        <f>COUNTIFS(RFM_Calculation!$D$5:$D$2004,$A34,RFM_Calculation!$Q$5:$Q$2004,L$30)</f>
        <v>10</v>
      </c>
      <c r="M34" s="66">
        <f>COUNTIFS(RFM_Calculation!$D$5:$D$2004,$A34,RFM_Calculation!$Q$5:$Q$2004,M$30)</f>
        <v>35</v>
      </c>
      <c r="N34" s="23">
        <f t="shared" si="2"/>
        <v>166</v>
      </c>
    </row>
    <row r="35" spans="1:14" x14ac:dyDescent="0.3">
      <c r="A35" s="18" t="s">
        <v>182</v>
      </c>
      <c r="B35" s="66">
        <f>COUNTIFS(RFM_Calculation!$D$5:$D$2004,$A35,RFM_Calculation!$Q$5:$Q$2004,B$30)</f>
        <v>3</v>
      </c>
      <c r="C35" s="66">
        <f>COUNTIFS(RFM_Calculation!$D$5:$D$2004,$A35,RFM_Calculation!$Q$5:$Q$2004,C$30)</f>
        <v>30</v>
      </c>
      <c r="D35" s="66">
        <f>COUNTIFS(RFM_Calculation!$D$5:$D$2004,$A35,RFM_Calculation!$Q$5:$Q$2004,D$30)</f>
        <v>14</v>
      </c>
      <c r="E35" s="66">
        <f>COUNTIFS(RFM_Calculation!$D$5:$D$2004,$A35,RFM_Calculation!$Q$5:$Q$2004,E$30)</f>
        <v>2</v>
      </c>
      <c r="F35" s="66">
        <f>COUNTIFS(RFM_Calculation!$D$5:$D$2004,$A35,RFM_Calculation!$Q$5:$Q$2004,F$30)</f>
        <v>6</v>
      </c>
      <c r="G35" s="66">
        <f>COUNTIFS(RFM_Calculation!$D$5:$D$2004,$A35,RFM_Calculation!$Q$5:$Q$2004,G$30)</f>
        <v>12</v>
      </c>
      <c r="H35" s="66">
        <f>COUNTIFS(RFM_Calculation!$D$5:$D$2004,$A35,RFM_Calculation!$Q$5:$Q$2004,H$30)</f>
        <v>9</v>
      </c>
      <c r="I35" s="66">
        <f>COUNTIFS(RFM_Calculation!$D$5:$D$2004,$A35,RFM_Calculation!$Q$5:$Q$2004,I$30)</f>
        <v>13</v>
      </c>
      <c r="J35" s="66">
        <f>COUNTIFS(RFM_Calculation!$D$5:$D$2004,$A35,RFM_Calculation!$Q$5:$Q$2004,J$30)</f>
        <v>2</v>
      </c>
      <c r="K35" s="66">
        <f>COUNTIFS(RFM_Calculation!$D$5:$D$2004,$A35,RFM_Calculation!$Q$5:$Q$2004,K$30)</f>
        <v>20</v>
      </c>
      <c r="L35" s="66">
        <f>COUNTIFS(RFM_Calculation!$D$5:$D$2004,$A35,RFM_Calculation!$Q$5:$Q$2004,L$30)</f>
        <v>14</v>
      </c>
      <c r="M35" s="66">
        <f>COUNTIFS(RFM_Calculation!$D$5:$D$2004,$A35,RFM_Calculation!$Q$5:$Q$2004,M$30)</f>
        <v>46</v>
      </c>
      <c r="N35" s="23">
        <f t="shared" si="2"/>
        <v>171</v>
      </c>
    </row>
    <row r="36" spans="1:14" x14ac:dyDescent="0.3">
      <c r="A36" s="18" t="s">
        <v>183</v>
      </c>
      <c r="B36" s="66">
        <f>COUNTIFS(RFM_Calculation!$D$5:$D$2004,$A36,RFM_Calculation!$Q$5:$Q$2004,B$30)</f>
        <v>2</v>
      </c>
      <c r="C36" s="66">
        <f>COUNTIFS(RFM_Calculation!$D$5:$D$2004,$A36,RFM_Calculation!$Q$5:$Q$2004,C$30)</f>
        <v>23</v>
      </c>
      <c r="D36" s="66">
        <f>COUNTIFS(RFM_Calculation!$D$5:$D$2004,$A36,RFM_Calculation!$Q$5:$Q$2004,D$30)</f>
        <v>23</v>
      </c>
      <c r="E36" s="66">
        <f>COUNTIFS(RFM_Calculation!$D$5:$D$2004,$A36,RFM_Calculation!$Q$5:$Q$2004,E$30)</f>
        <v>2</v>
      </c>
      <c r="F36" s="66">
        <f>COUNTIFS(RFM_Calculation!$D$5:$D$2004,$A36,RFM_Calculation!$Q$5:$Q$2004,F$30)</f>
        <v>11</v>
      </c>
      <c r="G36" s="66">
        <f>COUNTIFS(RFM_Calculation!$D$5:$D$2004,$A36,RFM_Calculation!$Q$5:$Q$2004,G$30)</f>
        <v>10</v>
      </c>
      <c r="H36" s="66">
        <f>COUNTIFS(RFM_Calculation!$D$5:$D$2004,$A36,RFM_Calculation!$Q$5:$Q$2004,H$30)</f>
        <v>10</v>
      </c>
      <c r="I36" s="66">
        <f>COUNTIFS(RFM_Calculation!$D$5:$D$2004,$A36,RFM_Calculation!$Q$5:$Q$2004,I$30)</f>
        <v>13</v>
      </c>
      <c r="J36" s="66">
        <f>COUNTIFS(RFM_Calculation!$D$5:$D$2004,$A36,RFM_Calculation!$Q$5:$Q$2004,J$30)</f>
        <v>2</v>
      </c>
      <c r="K36" s="66">
        <f>COUNTIFS(RFM_Calculation!$D$5:$D$2004,$A36,RFM_Calculation!$Q$5:$Q$2004,K$30)</f>
        <v>14</v>
      </c>
      <c r="L36" s="66">
        <f>COUNTIFS(RFM_Calculation!$D$5:$D$2004,$A36,RFM_Calculation!$Q$5:$Q$2004,L$30)</f>
        <v>8</v>
      </c>
      <c r="M36" s="66">
        <f>COUNTIFS(RFM_Calculation!$D$5:$D$2004,$A36,RFM_Calculation!$Q$5:$Q$2004,M$30)</f>
        <v>40</v>
      </c>
      <c r="N36" s="23">
        <f t="shared" si="2"/>
        <v>158</v>
      </c>
    </row>
    <row r="37" spans="1:14" x14ac:dyDescent="0.3">
      <c r="A37" s="18" t="s">
        <v>184</v>
      </c>
      <c r="B37" s="66">
        <f>COUNTIFS(RFM_Calculation!$D$5:$D$2004,$A37,RFM_Calculation!$Q$5:$Q$2004,B$30)</f>
        <v>4</v>
      </c>
      <c r="C37" s="66">
        <f>COUNTIFS(RFM_Calculation!$D$5:$D$2004,$A37,RFM_Calculation!$Q$5:$Q$2004,C$30)</f>
        <v>26</v>
      </c>
      <c r="D37" s="66">
        <f>COUNTIFS(RFM_Calculation!$D$5:$D$2004,$A37,RFM_Calculation!$Q$5:$Q$2004,D$30)</f>
        <v>25</v>
      </c>
      <c r="E37" s="66">
        <f>COUNTIFS(RFM_Calculation!$D$5:$D$2004,$A37,RFM_Calculation!$Q$5:$Q$2004,E$30)</f>
        <v>3</v>
      </c>
      <c r="F37" s="66">
        <f>COUNTIFS(RFM_Calculation!$D$5:$D$2004,$A37,RFM_Calculation!$Q$5:$Q$2004,F$30)</f>
        <v>19</v>
      </c>
      <c r="G37" s="66">
        <f>COUNTIFS(RFM_Calculation!$D$5:$D$2004,$A37,RFM_Calculation!$Q$5:$Q$2004,G$30)</f>
        <v>14</v>
      </c>
      <c r="H37" s="66">
        <f>COUNTIFS(RFM_Calculation!$D$5:$D$2004,$A37,RFM_Calculation!$Q$5:$Q$2004,H$30)</f>
        <v>23</v>
      </c>
      <c r="I37" s="66">
        <f>COUNTIFS(RFM_Calculation!$D$5:$D$2004,$A37,RFM_Calculation!$Q$5:$Q$2004,I$30)</f>
        <v>16</v>
      </c>
      <c r="J37" s="66">
        <f>COUNTIFS(RFM_Calculation!$D$5:$D$2004,$A37,RFM_Calculation!$Q$5:$Q$2004,J$30)</f>
        <v>0</v>
      </c>
      <c r="K37" s="66">
        <f>COUNTIFS(RFM_Calculation!$D$5:$D$2004,$A37,RFM_Calculation!$Q$5:$Q$2004,K$30)</f>
        <v>17</v>
      </c>
      <c r="L37" s="66">
        <f>COUNTIFS(RFM_Calculation!$D$5:$D$2004,$A37,RFM_Calculation!$Q$5:$Q$2004,L$30)</f>
        <v>8</v>
      </c>
      <c r="M37" s="66">
        <f>COUNTIFS(RFM_Calculation!$D$5:$D$2004,$A37,RFM_Calculation!$Q$5:$Q$2004,M$30)</f>
        <v>37</v>
      </c>
      <c r="N37" s="23">
        <f t="shared" si="2"/>
        <v>192</v>
      </c>
    </row>
    <row r="38" spans="1:14" x14ac:dyDescent="0.3">
      <c r="A38" s="18" t="s">
        <v>185</v>
      </c>
      <c r="B38" s="66">
        <f>COUNTIFS(RFM_Calculation!$D$5:$D$2004,$A38,RFM_Calculation!$Q$5:$Q$2004,B$30)</f>
        <v>4</v>
      </c>
      <c r="C38" s="66">
        <f>COUNTIFS(RFM_Calculation!$D$5:$D$2004,$A38,RFM_Calculation!$Q$5:$Q$2004,C$30)</f>
        <v>24</v>
      </c>
      <c r="D38" s="66">
        <f>COUNTIFS(RFM_Calculation!$D$5:$D$2004,$A38,RFM_Calculation!$Q$5:$Q$2004,D$30)</f>
        <v>23</v>
      </c>
      <c r="E38" s="66">
        <f>COUNTIFS(RFM_Calculation!$D$5:$D$2004,$A38,RFM_Calculation!$Q$5:$Q$2004,E$30)</f>
        <v>5</v>
      </c>
      <c r="F38" s="66">
        <f>COUNTIFS(RFM_Calculation!$D$5:$D$2004,$A38,RFM_Calculation!$Q$5:$Q$2004,F$30)</f>
        <v>7</v>
      </c>
      <c r="G38" s="66">
        <f>COUNTIFS(RFM_Calculation!$D$5:$D$2004,$A38,RFM_Calculation!$Q$5:$Q$2004,G$30)</f>
        <v>19</v>
      </c>
      <c r="H38" s="66">
        <f>COUNTIFS(RFM_Calculation!$D$5:$D$2004,$A38,RFM_Calculation!$Q$5:$Q$2004,H$30)</f>
        <v>20</v>
      </c>
      <c r="I38" s="66">
        <f>COUNTIFS(RFM_Calculation!$D$5:$D$2004,$A38,RFM_Calculation!$Q$5:$Q$2004,I$30)</f>
        <v>21</v>
      </c>
      <c r="J38" s="66">
        <f>COUNTIFS(RFM_Calculation!$D$5:$D$2004,$A38,RFM_Calculation!$Q$5:$Q$2004,J$30)</f>
        <v>1</v>
      </c>
      <c r="K38" s="66">
        <f>COUNTIFS(RFM_Calculation!$D$5:$D$2004,$A38,RFM_Calculation!$Q$5:$Q$2004,K$30)</f>
        <v>16</v>
      </c>
      <c r="L38" s="66">
        <f>COUNTIFS(RFM_Calculation!$D$5:$D$2004,$A38,RFM_Calculation!$Q$5:$Q$2004,L$30)</f>
        <v>10</v>
      </c>
      <c r="M38" s="66">
        <f>COUNTIFS(RFM_Calculation!$D$5:$D$2004,$A38,RFM_Calculation!$Q$5:$Q$2004,M$30)</f>
        <v>42</v>
      </c>
      <c r="N38" s="23">
        <f t="shared" si="2"/>
        <v>192</v>
      </c>
    </row>
    <row r="39" spans="1:14" x14ac:dyDescent="0.3">
      <c r="A39" s="18" t="s">
        <v>186</v>
      </c>
      <c r="B39" s="66">
        <f>COUNTIFS(RFM_Calculation!$D$5:$D$2004,$A39,RFM_Calculation!$Q$5:$Q$2004,B$30)</f>
        <v>8</v>
      </c>
      <c r="C39" s="66">
        <f>COUNTIFS(RFM_Calculation!$D$5:$D$2004,$A39,RFM_Calculation!$Q$5:$Q$2004,C$30)</f>
        <v>22</v>
      </c>
      <c r="D39" s="66">
        <f>COUNTIFS(RFM_Calculation!$D$5:$D$2004,$A39,RFM_Calculation!$Q$5:$Q$2004,D$30)</f>
        <v>17</v>
      </c>
      <c r="E39" s="66">
        <f>COUNTIFS(RFM_Calculation!$D$5:$D$2004,$A39,RFM_Calculation!$Q$5:$Q$2004,E$30)</f>
        <v>2</v>
      </c>
      <c r="F39" s="66">
        <f>COUNTIFS(RFM_Calculation!$D$5:$D$2004,$A39,RFM_Calculation!$Q$5:$Q$2004,F$30)</f>
        <v>10</v>
      </c>
      <c r="G39" s="66">
        <f>COUNTIFS(RFM_Calculation!$D$5:$D$2004,$A39,RFM_Calculation!$Q$5:$Q$2004,G$30)</f>
        <v>11</v>
      </c>
      <c r="H39" s="66">
        <f>COUNTIFS(RFM_Calculation!$D$5:$D$2004,$A39,RFM_Calculation!$Q$5:$Q$2004,H$30)</f>
        <v>9</v>
      </c>
      <c r="I39" s="66">
        <f>COUNTIFS(RFM_Calculation!$D$5:$D$2004,$A39,RFM_Calculation!$Q$5:$Q$2004,I$30)</f>
        <v>22</v>
      </c>
      <c r="J39" s="66">
        <f>COUNTIFS(RFM_Calculation!$D$5:$D$2004,$A39,RFM_Calculation!$Q$5:$Q$2004,J$30)</f>
        <v>1</v>
      </c>
      <c r="K39" s="66">
        <f>COUNTIFS(RFM_Calculation!$D$5:$D$2004,$A39,RFM_Calculation!$Q$5:$Q$2004,K$30)</f>
        <v>22</v>
      </c>
      <c r="L39" s="66">
        <f>COUNTIFS(RFM_Calculation!$D$5:$D$2004,$A39,RFM_Calculation!$Q$5:$Q$2004,L$30)</f>
        <v>7</v>
      </c>
      <c r="M39" s="66">
        <f>COUNTIFS(RFM_Calculation!$D$5:$D$2004,$A39,RFM_Calculation!$Q$5:$Q$2004,M$30)</f>
        <v>34</v>
      </c>
      <c r="N39" s="23">
        <f t="shared" si="2"/>
        <v>165</v>
      </c>
    </row>
    <row r="40" spans="1:14" x14ac:dyDescent="0.3">
      <c r="A40" s="18" t="s">
        <v>187</v>
      </c>
      <c r="B40" s="66">
        <f>COUNTIFS(RFM_Calculation!$D$5:$D$2004,$A40,RFM_Calculation!$Q$5:$Q$2004,B$30)</f>
        <v>5</v>
      </c>
      <c r="C40" s="66">
        <f>COUNTIFS(RFM_Calculation!$D$5:$D$2004,$A40,RFM_Calculation!$Q$5:$Q$2004,C$30)</f>
        <v>34</v>
      </c>
      <c r="D40" s="66">
        <f>COUNTIFS(RFM_Calculation!$D$5:$D$2004,$A40,RFM_Calculation!$Q$5:$Q$2004,D$30)</f>
        <v>24</v>
      </c>
      <c r="E40" s="66">
        <f>COUNTIFS(RFM_Calculation!$D$5:$D$2004,$A40,RFM_Calculation!$Q$5:$Q$2004,E$30)</f>
        <v>1</v>
      </c>
      <c r="F40" s="66">
        <f>COUNTIFS(RFM_Calculation!$D$5:$D$2004,$A40,RFM_Calculation!$Q$5:$Q$2004,F$30)</f>
        <v>9</v>
      </c>
      <c r="G40" s="66">
        <f>COUNTIFS(RFM_Calculation!$D$5:$D$2004,$A40,RFM_Calculation!$Q$5:$Q$2004,G$30)</f>
        <v>13</v>
      </c>
      <c r="H40" s="66">
        <f>COUNTIFS(RFM_Calculation!$D$5:$D$2004,$A40,RFM_Calculation!$Q$5:$Q$2004,H$30)</f>
        <v>18</v>
      </c>
      <c r="I40" s="66">
        <f>COUNTIFS(RFM_Calculation!$D$5:$D$2004,$A40,RFM_Calculation!$Q$5:$Q$2004,I$30)</f>
        <v>14</v>
      </c>
      <c r="J40" s="66">
        <f>COUNTIFS(RFM_Calculation!$D$5:$D$2004,$A40,RFM_Calculation!$Q$5:$Q$2004,J$30)</f>
        <v>1</v>
      </c>
      <c r="K40" s="66">
        <f>COUNTIFS(RFM_Calculation!$D$5:$D$2004,$A40,RFM_Calculation!$Q$5:$Q$2004,K$30)</f>
        <v>16</v>
      </c>
      <c r="L40" s="66">
        <f>COUNTIFS(RFM_Calculation!$D$5:$D$2004,$A40,RFM_Calculation!$Q$5:$Q$2004,L$30)</f>
        <v>8</v>
      </c>
      <c r="M40" s="66">
        <f>COUNTIFS(RFM_Calculation!$D$5:$D$2004,$A40,RFM_Calculation!$Q$5:$Q$2004,M$30)</f>
        <v>46</v>
      </c>
      <c r="N40" s="23">
        <f t="shared" si="2"/>
        <v>189</v>
      </c>
    </row>
    <row r="41" spans="1:14" x14ac:dyDescent="0.3">
      <c r="A41" s="18" t="s">
        <v>188</v>
      </c>
      <c r="B41" s="66">
        <f>COUNTIFS(RFM_Calculation!$D$5:$D$2004,$A41,RFM_Calculation!$Q$5:$Q$2004,B$30)</f>
        <v>9</v>
      </c>
      <c r="C41" s="66">
        <f>COUNTIFS(RFM_Calculation!$D$5:$D$2004,$A41,RFM_Calculation!$Q$5:$Q$2004,C$30)</f>
        <v>23</v>
      </c>
      <c r="D41" s="66">
        <f>COUNTIFS(RFM_Calculation!$D$5:$D$2004,$A41,RFM_Calculation!$Q$5:$Q$2004,D$30)</f>
        <v>7</v>
      </c>
      <c r="E41" s="66">
        <f>COUNTIFS(RFM_Calculation!$D$5:$D$2004,$A41,RFM_Calculation!$Q$5:$Q$2004,E$30)</f>
        <v>2</v>
      </c>
      <c r="F41" s="66">
        <f>COUNTIFS(RFM_Calculation!$D$5:$D$2004,$A41,RFM_Calculation!$Q$5:$Q$2004,F$30)</f>
        <v>7</v>
      </c>
      <c r="G41" s="66">
        <f>COUNTIFS(RFM_Calculation!$D$5:$D$2004,$A41,RFM_Calculation!$Q$5:$Q$2004,G$30)</f>
        <v>11</v>
      </c>
      <c r="H41" s="66">
        <f>COUNTIFS(RFM_Calculation!$D$5:$D$2004,$A41,RFM_Calculation!$Q$5:$Q$2004,H$30)</f>
        <v>10</v>
      </c>
      <c r="I41" s="66">
        <f>COUNTIFS(RFM_Calculation!$D$5:$D$2004,$A41,RFM_Calculation!$Q$5:$Q$2004,I$30)</f>
        <v>12</v>
      </c>
      <c r="J41" s="66">
        <f>COUNTIFS(RFM_Calculation!$D$5:$D$2004,$A41,RFM_Calculation!$Q$5:$Q$2004,J$30)</f>
        <v>0</v>
      </c>
      <c r="K41" s="66">
        <f>COUNTIFS(RFM_Calculation!$D$5:$D$2004,$A41,RFM_Calculation!$Q$5:$Q$2004,K$30)</f>
        <v>16</v>
      </c>
      <c r="L41" s="66">
        <f>COUNTIFS(RFM_Calculation!$D$5:$D$2004,$A41,RFM_Calculation!$Q$5:$Q$2004,L$30)</f>
        <v>0</v>
      </c>
      <c r="M41" s="66">
        <f>COUNTIFS(RFM_Calculation!$D$5:$D$2004,$A41,RFM_Calculation!$Q$5:$Q$2004,M$30)</f>
        <v>44</v>
      </c>
      <c r="N41" s="23">
        <f t="shared" si="2"/>
        <v>141</v>
      </c>
    </row>
    <row r="42" spans="1:14" x14ac:dyDescent="0.3">
      <c r="A42" s="18" t="s">
        <v>189</v>
      </c>
      <c r="B42" s="66">
        <f>COUNTIFS(RFM_Calculation!$D$5:$D$2004,$A42,RFM_Calculation!$Q$5:$Q$2004,B$30)</f>
        <v>2</v>
      </c>
      <c r="C42" s="66">
        <f>COUNTIFS(RFM_Calculation!$D$5:$D$2004,$A42,RFM_Calculation!$Q$5:$Q$2004,C$30)</f>
        <v>23</v>
      </c>
      <c r="D42" s="66">
        <f>COUNTIFS(RFM_Calculation!$D$5:$D$2004,$A42,RFM_Calculation!$Q$5:$Q$2004,D$30)</f>
        <v>17</v>
      </c>
      <c r="E42" s="66">
        <f>COUNTIFS(RFM_Calculation!$D$5:$D$2004,$A42,RFM_Calculation!$Q$5:$Q$2004,E$30)</f>
        <v>5</v>
      </c>
      <c r="F42" s="66">
        <f>COUNTIFS(RFM_Calculation!$D$5:$D$2004,$A42,RFM_Calculation!$Q$5:$Q$2004,F$30)</f>
        <v>5</v>
      </c>
      <c r="G42" s="66">
        <f>COUNTIFS(RFM_Calculation!$D$5:$D$2004,$A42,RFM_Calculation!$Q$5:$Q$2004,G$30)</f>
        <v>11</v>
      </c>
      <c r="H42" s="66">
        <f>COUNTIFS(RFM_Calculation!$D$5:$D$2004,$A42,RFM_Calculation!$Q$5:$Q$2004,H$30)</f>
        <v>11</v>
      </c>
      <c r="I42" s="66">
        <f>COUNTIFS(RFM_Calculation!$D$5:$D$2004,$A42,RFM_Calculation!$Q$5:$Q$2004,I$30)</f>
        <v>19</v>
      </c>
      <c r="J42" s="66">
        <f>COUNTIFS(RFM_Calculation!$D$5:$D$2004,$A42,RFM_Calculation!$Q$5:$Q$2004,J$30)</f>
        <v>4</v>
      </c>
      <c r="K42" s="66">
        <f>COUNTIFS(RFM_Calculation!$D$5:$D$2004,$A42,RFM_Calculation!$Q$5:$Q$2004,K$30)</f>
        <v>13</v>
      </c>
      <c r="L42" s="66">
        <f>COUNTIFS(RFM_Calculation!$D$5:$D$2004,$A42,RFM_Calculation!$Q$5:$Q$2004,L$30)</f>
        <v>5</v>
      </c>
      <c r="M42" s="66">
        <f>COUNTIFS(RFM_Calculation!$D$5:$D$2004,$A42,RFM_Calculation!$Q$5:$Q$2004,M$30)</f>
        <v>41</v>
      </c>
      <c r="N42" s="23">
        <f t="shared" si="2"/>
        <v>156</v>
      </c>
    </row>
  </sheetData>
  <conditionalFormatting sqref="B31:M42">
    <cfRule type="colorScale" priority="3">
      <colorScale>
        <cfvo type="min"/>
        <cfvo type="max"/>
        <color rgb="FFFFFFFF"/>
        <color rgb="FFF8696B"/>
      </colorScale>
    </cfRule>
  </conditionalFormatting>
  <conditionalFormatting sqref="E5:E16">
    <cfRule type="colorScale" priority="2">
      <colorScale>
        <cfvo type="min"/>
        <cfvo type="max"/>
        <color rgb="FFFFFFFF"/>
        <color rgb="FF5DADE2"/>
      </colorScale>
    </cfRule>
  </conditionalFormatting>
  <conditionalFormatting sqref="J5:J16">
    <cfRule type="colorScale" priority="1">
      <colorScale>
        <cfvo type="min"/>
        <cfvo type="max"/>
        <color rgb="FFFFFFFF"/>
        <color rgb="FF63BE7B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3" width="10" customWidth="1"/>
    <col min="4" max="4" width="22" customWidth="1"/>
    <col min="5" max="5" width="42" customWidth="1"/>
    <col min="6" max="6" width="20" customWidth="1"/>
    <col min="7" max="7" width="26" customWidth="1"/>
    <col min="8" max="8" width="38" customWidth="1"/>
    <col min="9" max="9" width="28" customWidth="1"/>
    <col min="10" max="10" width="18" customWidth="1"/>
    <col min="11" max="11" width="26" customWidth="1"/>
    <col min="12" max="12" width="9" customWidth="1"/>
  </cols>
  <sheetData>
    <row r="1" spans="1:12" ht="21" x14ac:dyDescent="0.4">
      <c r="A1" s="1" t="s">
        <v>190</v>
      </c>
    </row>
    <row r="2" spans="1:12" x14ac:dyDescent="0.3">
      <c r="A2" s="2" t="s">
        <v>191</v>
      </c>
    </row>
    <row r="4" spans="1:12" ht="30" customHeight="1" x14ac:dyDescent="0.3">
      <c r="A4" s="17" t="s">
        <v>57</v>
      </c>
      <c r="B4" s="17" t="s">
        <v>136</v>
      </c>
      <c r="C4" s="17" t="s">
        <v>192</v>
      </c>
      <c r="D4" s="17" t="s">
        <v>193</v>
      </c>
      <c r="E4" s="17" t="s">
        <v>194</v>
      </c>
      <c r="F4" s="17" t="s">
        <v>195</v>
      </c>
      <c r="G4" s="17" t="s">
        <v>196</v>
      </c>
      <c r="H4" s="17" t="s">
        <v>197</v>
      </c>
      <c r="I4" s="17" t="s">
        <v>198</v>
      </c>
      <c r="J4" s="17" t="s">
        <v>199</v>
      </c>
      <c r="K4" s="17" t="s">
        <v>200</v>
      </c>
      <c r="L4" s="17" t="s">
        <v>201</v>
      </c>
    </row>
    <row r="5" spans="1:12" ht="61.95" customHeight="1" x14ac:dyDescent="0.3">
      <c r="A5" s="67" t="s">
        <v>86</v>
      </c>
      <c r="B5" s="68">
        <f>Segment_Summary!D5</f>
        <v>55</v>
      </c>
      <c r="C5" s="69">
        <f>Segment_Summary!J5</f>
        <v>0.11275551382406235</v>
      </c>
      <c r="D5" s="42" t="s">
        <v>202</v>
      </c>
      <c r="E5" s="42" t="s">
        <v>203</v>
      </c>
      <c r="F5" s="42" t="s">
        <v>204</v>
      </c>
      <c r="G5" s="42" t="s">
        <v>205</v>
      </c>
      <c r="H5" s="42" t="s">
        <v>206</v>
      </c>
      <c r="I5" s="42" t="s">
        <v>207</v>
      </c>
      <c r="J5" s="42" t="s">
        <v>208</v>
      </c>
      <c r="K5" s="42" t="s">
        <v>209</v>
      </c>
      <c r="L5" s="19">
        <v>0.1</v>
      </c>
    </row>
    <row r="6" spans="1:12" ht="61.95" customHeight="1" x14ac:dyDescent="0.3">
      <c r="A6" s="70" t="s">
        <v>85</v>
      </c>
      <c r="B6" s="68">
        <f>Segment_Summary!D6</f>
        <v>311</v>
      </c>
      <c r="C6" s="69">
        <f>Segment_Summary!J6</f>
        <v>0.38964371863980596</v>
      </c>
      <c r="D6" s="42" t="s">
        <v>210</v>
      </c>
      <c r="E6" s="42" t="s">
        <v>211</v>
      </c>
      <c r="F6" s="42" t="s">
        <v>212</v>
      </c>
      <c r="G6" s="42" t="s">
        <v>213</v>
      </c>
      <c r="H6" s="42" t="s">
        <v>214</v>
      </c>
      <c r="I6" s="42" t="s">
        <v>215</v>
      </c>
      <c r="J6" s="42" t="s">
        <v>216</v>
      </c>
      <c r="K6" s="42" t="s">
        <v>217</v>
      </c>
      <c r="L6" s="19">
        <v>0.12</v>
      </c>
    </row>
    <row r="7" spans="1:12" ht="61.95" customHeight="1" x14ac:dyDescent="0.3">
      <c r="A7" s="71" t="s">
        <v>84</v>
      </c>
      <c r="B7" s="68">
        <f>Segment_Summary!D7</f>
        <v>217</v>
      </c>
      <c r="C7" s="69">
        <f>Segment_Summary!J7</f>
        <v>0.11255817337313487</v>
      </c>
      <c r="D7" s="42" t="s">
        <v>218</v>
      </c>
      <c r="E7" s="42" t="s">
        <v>219</v>
      </c>
      <c r="F7" s="42" t="s">
        <v>220</v>
      </c>
      <c r="G7" s="42" t="s">
        <v>221</v>
      </c>
      <c r="H7" s="42" t="s">
        <v>222</v>
      </c>
      <c r="I7" s="42" t="s">
        <v>223</v>
      </c>
      <c r="J7" s="42" t="s">
        <v>224</v>
      </c>
      <c r="K7" s="42" t="s">
        <v>225</v>
      </c>
      <c r="L7" s="19">
        <v>0.1</v>
      </c>
    </row>
    <row r="8" spans="1:12" ht="61.95" customHeight="1" x14ac:dyDescent="0.3">
      <c r="A8" s="72" t="s">
        <v>82</v>
      </c>
      <c r="B8" s="68">
        <f>Segment_Summary!D8</f>
        <v>34</v>
      </c>
      <c r="C8" s="69">
        <f>Segment_Summary!J8</f>
        <v>3.3684287107621025E-3</v>
      </c>
      <c r="D8" s="42" t="s">
        <v>226</v>
      </c>
      <c r="E8" s="42" t="s">
        <v>227</v>
      </c>
      <c r="F8" s="42" t="s">
        <v>228</v>
      </c>
      <c r="G8" s="42" t="s">
        <v>229</v>
      </c>
      <c r="H8" s="42" t="s">
        <v>230</v>
      </c>
      <c r="I8" s="42" t="s">
        <v>231</v>
      </c>
      <c r="J8" s="42" t="s">
        <v>232</v>
      </c>
      <c r="K8" s="42" t="s">
        <v>233</v>
      </c>
      <c r="L8" s="19">
        <v>0.1</v>
      </c>
    </row>
    <row r="9" spans="1:12" ht="61.95" customHeight="1" x14ac:dyDescent="0.3">
      <c r="A9" s="73" t="s">
        <v>83</v>
      </c>
      <c r="B9" s="68">
        <f>Segment_Summary!D9</f>
        <v>105</v>
      </c>
      <c r="C9" s="69">
        <f>Segment_Summary!J9</f>
        <v>2.0120086666105867E-2</v>
      </c>
      <c r="D9" s="42" t="s">
        <v>234</v>
      </c>
      <c r="E9" s="42" t="s">
        <v>235</v>
      </c>
      <c r="F9" s="42" t="s">
        <v>236</v>
      </c>
      <c r="G9" s="42" t="s">
        <v>237</v>
      </c>
      <c r="H9" s="42" t="s">
        <v>238</v>
      </c>
      <c r="I9" s="42" t="s">
        <v>239</v>
      </c>
      <c r="J9" s="42" t="s">
        <v>240</v>
      </c>
      <c r="K9" s="42" t="s">
        <v>241</v>
      </c>
      <c r="L9" s="19">
        <v>0.08</v>
      </c>
    </row>
    <row r="10" spans="1:12" ht="61.95" customHeight="1" x14ac:dyDescent="0.3">
      <c r="A10" s="74" t="s">
        <v>90</v>
      </c>
      <c r="B10" s="68">
        <f>Segment_Summary!D10</f>
        <v>153</v>
      </c>
      <c r="C10" s="69">
        <f>Segment_Summary!J10</f>
        <v>6.5380164556472789E-2</v>
      </c>
      <c r="D10" s="42" t="s">
        <v>242</v>
      </c>
      <c r="E10" s="42" t="s">
        <v>243</v>
      </c>
      <c r="F10" s="42" t="s">
        <v>244</v>
      </c>
      <c r="G10" s="42" t="s">
        <v>245</v>
      </c>
      <c r="H10" s="42" t="s">
        <v>246</v>
      </c>
      <c r="I10" s="42" t="s">
        <v>247</v>
      </c>
      <c r="J10" s="42" t="s">
        <v>248</v>
      </c>
      <c r="K10" s="42" t="s">
        <v>249</v>
      </c>
      <c r="L10" s="19">
        <v>0.08</v>
      </c>
    </row>
    <row r="11" spans="1:12" ht="61.95" customHeight="1" x14ac:dyDescent="0.3">
      <c r="A11" s="75" t="s">
        <v>89</v>
      </c>
      <c r="B11" s="68">
        <f>Segment_Summary!D11</f>
        <v>157</v>
      </c>
      <c r="C11" s="69">
        <f>Segment_Summary!J11</f>
        <v>3.4458189060336618E-2</v>
      </c>
      <c r="D11" s="42" t="s">
        <v>250</v>
      </c>
      <c r="E11" s="42" t="s">
        <v>251</v>
      </c>
      <c r="F11" s="42" t="s">
        <v>252</v>
      </c>
      <c r="G11" s="42" t="s">
        <v>253</v>
      </c>
      <c r="H11" s="42" t="s">
        <v>254</v>
      </c>
      <c r="I11" s="42" t="s">
        <v>255</v>
      </c>
      <c r="J11" s="42" t="s">
        <v>256</v>
      </c>
      <c r="K11" s="42" t="s">
        <v>257</v>
      </c>
      <c r="L11" s="19">
        <v>0.08</v>
      </c>
    </row>
    <row r="12" spans="1:12" ht="61.95" customHeight="1" x14ac:dyDescent="0.3">
      <c r="A12" s="76" t="s">
        <v>93</v>
      </c>
      <c r="B12" s="68">
        <f>Segment_Summary!D12</f>
        <v>204</v>
      </c>
      <c r="C12" s="69">
        <f>Segment_Summary!J12</f>
        <v>0.1740674640615302</v>
      </c>
      <c r="D12" s="42" t="s">
        <v>258</v>
      </c>
      <c r="E12" s="42" t="s">
        <v>259</v>
      </c>
      <c r="F12" s="42" t="s">
        <v>260</v>
      </c>
      <c r="G12" s="42" t="s">
        <v>261</v>
      </c>
      <c r="H12" s="42" t="s">
        <v>262</v>
      </c>
      <c r="I12" s="42" t="s">
        <v>263</v>
      </c>
      <c r="J12" s="42" t="s">
        <v>264</v>
      </c>
      <c r="K12" s="42" t="s">
        <v>265</v>
      </c>
      <c r="L12" s="19">
        <v>0.12</v>
      </c>
    </row>
    <row r="13" spans="1:12" ht="61.95" customHeight="1" x14ac:dyDescent="0.3">
      <c r="A13" s="77" t="s">
        <v>94</v>
      </c>
      <c r="B13" s="68">
        <f>Segment_Summary!D13</f>
        <v>20</v>
      </c>
      <c r="C13" s="69">
        <f>Segment_Summary!J13</f>
        <v>3.5765001170856361E-2</v>
      </c>
      <c r="D13" s="42" t="s">
        <v>266</v>
      </c>
      <c r="E13" s="42" t="s">
        <v>267</v>
      </c>
      <c r="F13" s="42" t="s">
        <v>268</v>
      </c>
      <c r="G13" s="42" t="s">
        <v>269</v>
      </c>
      <c r="H13" s="42" t="s">
        <v>270</v>
      </c>
      <c r="I13" s="42" t="s">
        <v>271</v>
      </c>
      <c r="J13" s="42" t="s">
        <v>272</v>
      </c>
      <c r="K13" s="42" t="s">
        <v>273</v>
      </c>
      <c r="L13" s="19">
        <v>0.12</v>
      </c>
    </row>
    <row r="14" spans="1:12" ht="61.95" customHeight="1" x14ac:dyDescent="0.3">
      <c r="A14" s="78" t="s">
        <v>92</v>
      </c>
      <c r="B14" s="68">
        <f>Segment_Summary!D14</f>
        <v>185</v>
      </c>
      <c r="C14" s="69">
        <f>Segment_Summary!J14</f>
        <v>4.2613260459839625E-2</v>
      </c>
      <c r="D14" s="42" t="s">
        <v>274</v>
      </c>
      <c r="E14" s="42" t="s">
        <v>275</v>
      </c>
      <c r="F14" s="42" t="s">
        <v>276</v>
      </c>
      <c r="G14" s="42" t="s">
        <v>277</v>
      </c>
      <c r="H14" s="42" t="s">
        <v>278</v>
      </c>
      <c r="I14" s="42" t="s">
        <v>279</v>
      </c>
      <c r="J14" s="42" t="s">
        <v>280</v>
      </c>
      <c r="K14" s="42" t="s">
        <v>281</v>
      </c>
      <c r="L14" s="19">
        <v>0.04</v>
      </c>
    </row>
    <row r="15" spans="1:12" ht="61.95" customHeight="1" x14ac:dyDescent="0.3">
      <c r="A15" s="79" t="s">
        <v>96</v>
      </c>
      <c r="B15" s="68">
        <f>Segment_Summary!D15</f>
        <v>92</v>
      </c>
      <c r="C15" s="69">
        <f>Segment_Summary!J15</f>
        <v>9.2699994770932756E-3</v>
      </c>
      <c r="D15" s="42" t="s">
        <v>282</v>
      </c>
      <c r="E15" s="42" t="s">
        <v>283</v>
      </c>
      <c r="F15" s="42" t="s">
        <v>284</v>
      </c>
      <c r="G15" s="42" t="s">
        <v>285</v>
      </c>
      <c r="H15" s="42" t="s">
        <v>286</v>
      </c>
      <c r="I15" s="42" t="s">
        <v>287</v>
      </c>
      <c r="J15" s="42" t="s">
        <v>288</v>
      </c>
      <c r="K15" s="42" t="s">
        <v>289</v>
      </c>
      <c r="L15" s="19">
        <v>0.02</v>
      </c>
    </row>
    <row r="16" spans="1:12" ht="61.95" customHeight="1" x14ac:dyDescent="0.3">
      <c r="A16" s="80" t="s">
        <v>169</v>
      </c>
      <c r="B16" s="68">
        <f>Segment_Summary!D16</f>
        <v>467</v>
      </c>
      <c r="C16" s="69">
        <f>Segment_Summary!J16</f>
        <v>0</v>
      </c>
      <c r="D16" s="42" t="s">
        <v>290</v>
      </c>
      <c r="E16" s="42" t="s">
        <v>291</v>
      </c>
      <c r="F16" s="42" t="s">
        <v>228</v>
      </c>
      <c r="G16" s="42" t="s">
        <v>292</v>
      </c>
      <c r="H16" s="42" t="s">
        <v>293</v>
      </c>
      <c r="I16" s="42" t="s">
        <v>294</v>
      </c>
      <c r="J16" s="42" t="s">
        <v>295</v>
      </c>
      <c r="K16" s="42" t="s">
        <v>296</v>
      </c>
      <c r="L16" s="19">
        <v>0.04</v>
      </c>
    </row>
    <row r="17" spans="1:12" x14ac:dyDescent="0.3">
      <c r="K17" s="18" t="s">
        <v>297</v>
      </c>
      <c r="L17" s="81">
        <f>SUM(L5:L16)</f>
        <v>1</v>
      </c>
    </row>
    <row r="19" spans="1:12" ht="15.6" x14ac:dyDescent="0.3">
      <c r="A19" s="3" t="s">
        <v>298</v>
      </c>
    </row>
    <row r="20" spans="1:12" ht="26.4" x14ac:dyDescent="0.3">
      <c r="A20" s="17" t="s">
        <v>299</v>
      </c>
      <c r="B20" s="17" t="s">
        <v>300</v>
      </c>
      <c r="C20" s="17" t="s">
        <v>301</v>
      </c>
      <c r="D20" s="88" t="s">
        <v>302</v>
      </c>
      <c r="E20" s="89"/>
      <c r="F20" s="89"/>
      <c r="G20" s="89"/>
      <c r="H20" s="90"/>
    </row>
    <row r="21" spans="1:12" ht="31.95" customHeight="1" x14ac:dyDescent="0.3">
      <c r="A21" s="42" t="s">
        <v>303</v>
      </c>
      <c r="B21" s="42" t="s">
        <v>304</v>
      </c>
      <c r="C21" s="42" t="s">
        <v>305</v>
      </c>
      <c r="D21" s="83" t="s">
        <v>306</v>
      </c>
      <c r="E21" s="84"/>
      <c r="F21" s="84"/>
      <c r="G21" s="84"/>
      <c r="H21" s="84"/>
    </row>
    <row r="22" spans="1:12" ht="31.95" customHeight="1" x14ac:dyDescent="0.3">
      <c r="A22" s="42" t="s">
        <v>307</v>
      </c>
      <c r="B22" s="42" t="s">
        <v>308</v>
      </c>
      <c r="C22" s="42" t="s">
        <v>309</v>
      </c>
      <c r="D22" s="83" t="s">
        <v>310</v>
      </c>
      <c r="E22" s="84"/>
      <c r="F22" s="84"/>
      <c r="G22" s="84"/>
      <c r="H22" s="84"/>
    </row>
    <row r="23" spans="1:12" ht="31.95" customHeight="1" x14ac:dyDescent="0.3">
      <c r="A23" s="42" t="s">
        <v>311</v>
      </c>
      <c r="B23" s="42" t="s">
        <v>312</v>
      </c>
      <c r="C23" s="42" t="s">
        <v>313</v>
      </c>
      <c r="D23" s="83" t="s">
        <v>314</v>
      </c>
      <c r="E23" s="84"/>
      <c r="F23" s="84"/>
      <c r="G23" s="84"/>
      <c r="H23" s="84"/>
    </row>
    <row r="24" spans="1:12" ht="31.95" customHeight="1" x14ac:dyDescent="0.3">
      <c r="A24" s="42" t="s">
        <v>315</v>
      </c>
      <c r="B24" s="42" t="s">
        <v>316</v>
      </c>
      <c r="C24" s="42" t="s">
        <v>317</v>
      </c>
      <c r="D24" s="83" t="s">
        <v>318</v>
      </c>
      <c r="E24" s="84"/>
      <c r="F24" s="84"/>
      <c r="G24" s="84"/>
      <c r="H24" s="84"/>
    </row>
    <row r="25" spans="1:12" ht="31.95" customHeight="1" x14ac:dyDescent="0.3">
      <c r="A25" s="42" t="s">
        <v>319</v>
      </c>
      <c r="B25" s="42" t="s">
        <v>320</v>
      </c>
      <c r="C25" s="42" t="s">
        <v>321</v>
      </c>
      <c r="D25" s="83" t="s">
        <v>322</v>
      </c>
      <c r="E25" s="84"/>
      <c r="F25" s="84"/>
      <c r="G25" s="84"/>
      <c r="H25" s="84"/>
    </row>
    <row r="26" spans="1:12" ht="31.95" customHeight="1" x14ac:dyDescent="0.3">
      <c r="A26" s="42" t="s">
        <v>323</v>
      </c>
      <c r="B26" s="42" t="s">
        <v>324</v>
      </c>
      <c r="C26" s="42" t="s">
        <v>325</v>
      </c>
      <c r="D26" s="83" t="s">
        <v>326</v>
      </c>
      <c r="E26" s="84"/>
      <c r="F26" s="84"/>
      <c r="G26" s="84"/>
      <c r="H26" s="84"/>
    </row>
    <row r="27" spans="1:12" ht="31.95" customHeight="1" x14ac:dyDescent="0.3">
      <c r="A27" s="42" t="s">
        <v>327</v>
      </c>
      <c r="B27" s="42" t="s">
        <v>328</v>
      </c>
      <c r="C27" s="42" t="s">
        <v>329</v>
      </c>
      <c r="D27" s="83" t="s">
        <v>330</v>
      </c>
      <c r="E27" s="84"/>
      <c r="F27" s="84"/>
      <c r="G27" s="84"/>
      <c r="H27" s="84"/>
    </row>
    <row r="29" spans="1:12" ht="15.6" x14ac:dyDescent="0.3">
      <c r="A29" s="3" t="s">
        <v>331</v>
      </c>
    </row>
    <row r="30" spans="1:12" x14ac:dyDescent="0.3">
      <c r="A30" s="17" t="s">
        <v>332</v>
      </c>
      <c r="B30" s="17" t="s">
        <v>333</v>
      </c>
      <c r="C30" s="17" t="s">
        <v>334</v>
      </c>
      <c r="D30" s="88" t="s">
        <v>335</v>
      </c>
      <c r="E30" s="89"/>
      <c r="F30" s="89"/>
      <c r="G30" s="89"/>
      <c r="H30" s="90"/>
    </row>
    <row r="31" spans="1:12" ht="30" customHeight="1" x14ac:dyDescent="0.3">
      <c r="A31" s="42" t="s">
        <v>336</v>
      </c>
      <c r="B31" s="42" t="s">
        <v>337</v>
      </c>
      <c r="C31" s="42" t="s">
        <v>328</v>
      </c>
      <c r="D31" s="83" t="s">
        <v>338</v>
      </c>
      <c r="E31" s="84"/>
      <c r="F31" s="84"/>
      <c r="G31" s="84"/>
      <c r="H31" s="84"/>
    </row>
    <row r="32" spans="1:12" ht="30" customHeight="1" x14ac:dyDescent="0.3">
      <c r="A32" s="42" t="s">
        <v>339</v>
      </c>
      <c r="B32" s="42" t="s">
        <v>340</v>
      </c>
      <c r="C32" s="42" t="s">
        <v>341</v>
      </c>
      <c r="D32" s="83" t="s">
        <v>342</v>
      </c>
      <c r="E32" s="84"/>
      <c r="F32" s="84"/>
      <c r="G32" s="84"/>
      <c r="H32" s="84"/>
    </row>
    <row r="33" spans="1:8" ht="30" customHeight="1" x14ac:dyDescent="0.3">
      <c r="A33" s="42" t="s">
        <v>343</v>
      </c>
      <c r="B33" s="42" t="s">
        <v>344</v>
      </c>
      <c r="C33" s="42" t="s">
        <v>345</v>
      </c>
      <c r="D33" s="83" t="s">
        <v>346</v>
      </c>
      <c r="E33" s="84"/>
      <c r="F33" s="84"/>
      <c r="G33" s="84"/>
      <c r="H33" s="84"/>
    </row>
    <row r="34" spans="1:8" ht="30" customHeight="1" x14ac:dyDescent="0.3">
      <c r="A34" s="42" t="s">
        <v>347</v>
      </c>
      <c r="B34" s="42" t="s">
        <v>348</v>
      </c>
      <c r="C34" s="42" t="s">
        <v>312</v>
      </c>
      <c r="D34" s="83" t="s">
        <v>349</v>
      </c>
      <c r="E34" s="84"/>
      <c r="F34" s="84"/>
      <c r="G34" s="84"/>
      <c r="H34" s="84"/>
    </row>
  </sheetData>
  <mergeCells count="13">
    <mergeCell ref="D21:H21"/>
    <mergeCell ref="D25:H25"/>
    <mergeCell ref="D20:H20"/>
    <mergeCell ref="D30:H30"/>
    <mergeCell ref="D34:H34"/>
    <mergeCell ref="D24:H24"/>
    <mergeCell ref="D33:H33"/>
    <mergeCell ref="D27:H27"/>
    <mergeCell ref="D23:H23"/>
    <mergeCell ref="D31:H31"/>
    <mergeCell ref="D32:H32"/>
    <mergeCell ref="D22:H22"/>
    <mergeCell ref="D26:H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8" customWidth="1"/>
    <col min="3" max="3" width="22" customWidth="1"/>
    <col min="4" max="4" width="13" customWidth="1"/>
    <col min="5" max="5" width="30" customWidth="1"/>
    <col min="6" max="6" width="34" customWidth="1"/>
    <col min="7" max="7" width="16" customWidth="1"/>
    <col min="8" max="8" width="90" customWidth="1"/>
    <col min="9" max="9" width="30" customWidth="1"/>
  </cols>
  <sheetData>
    <row r="1" spans="1:9" ht="21" x14ac:dyDescent="0.4">
      <c r="A1" s="1" t="s">
        <v>350</v>
      </c>
    </row>
    <row r="2" spans="1:9" x14ac:dyDescent="0.3">
      <c r="A2" s="2" t="s">
        <v>351</v>
      </c>
    </row>
    <row r="4" spans="1:9" x14ac:dyDescent="0.3">
      <c r="A4" s="17" t="s">
        <v>352</v>
      </c>
      <c r="B4" s="17" t="s">
        <v>57</v>
      </c>
      <c r="C4" s="17" t="s">
        <v>353</v>
      </c>
      <c r="D4" s="17" t="s">
        <v>354</v>
      </c>
      <c r="E4" s="17" t="s">
        <v>355</v>
      </c>
      <c r="F4" s="17" t="s">
        <v>356</v>
      </c>
      <c r="G4" s="17" t="s">
        <v>199</v>
      </c>
      <c r="H4" s="17" t="s">
        <v>357</v>
      </c>
      <c r="I4" s="17" t="s">
        <v>358</v>
      </c>
    </row>
    <row r="5" spans="1:9" ht="120" customHeight="1" x14ac:dyDescent="0.3">
      <c r="A5" s="42">
        <v>1</v>
      </c>
      <c r="B5" s="67" t="s">
        <v>86</v>
      </c>
      <c r="C5" s="42" t="s">
        <v>359</v>
      </c>
      <c r="D5" s="42" t="s">
        <v>360</v>
      </c>
      <c r="E5" s="42" t="s">
        <v>361</v>
      </c>
      <c r="F5" s="42" t="s">
        <v>362</v>
      </c>
      <c r="G5" s="42" t="s">
        <v>363</v>
      </c>
      <c r="H5" s="42" t="s">
        <v>364</v>
      </c>
      <c r="I5" s="42" t="s">
        <v>365</v>
      </c>
    </row>
    <row r="6" spans="1:9" ht="120" customHeight="1" x14ac:dyDescent="0.3">
      <c r="A6" s="42">
        <v>2</v>
      </c>
      <c r="B6" s="67" t="s">
        <v>86</v>
      </c>
      <c r="C6" s="42" t="s">
        <v>366</v>
      </c>
      <c r="D6" s="42" t="s">
        <v>367</v>
      </c>
      <c r="E6" s="42" t="s">
        <v>368</v>
      </c>
      <c r="F6" s="42" t="s">
        <v>369</v>
      </c>
      <c r="G6" s="42" t="s">
        <v>370</v>
      </c>
      <c r="H6" s="42" t="s">
        <v>371</v>
      </c>
      <c r="I6" s="42" t="s">
        <v>365</v>
      </c>
    </row>
    <row r="7" spans="1:9" ht="120" customHeight="1" x14ac:dyDescent="0.3">
      <c r="A7" s="42">
        <v>3</v>
      </c>
      <c r="B7" s="70" t="s">
        <v>85</v>
      </c>
      <c r="C7" s="42" t="s">
        <v>372</v>
      </c>
      <c r="D7" s="42" t="s">
        <v>360</v>
      </c>
      <c r="E7" s="42" t="s">
        <v>373</v>
      </c>
      <c r="F7" s="42" t="s">
        <v>374</v>
      </c>
      <c r="G7" s="42" t="s">
        <v>375</v>
      </c>
      <c r="H7" s="42" t="s">
        <v>376</v>
      </c>
      <c r="I7" s="42" t="s">
        <v>365</v>
      </c>
    </row>
    <row r="8" spans="1:9" ht="120" customHeight="1" x14ac:dyDescent="0.3">
      <c r="A8" s="42">
        <v>4</v>
      </c>
      <c r="B8" s="70" t="s">
        <v>85</v>
      </c>
      <c r="C8" s="42" t="s">
        <v>377</v>
      </c>
      <c r="D8" s="42" t="s">
        <v>378</v>
      </c>
      <c r="E8" s="42" t="s">
        <v>379</v>
      </c>
      <c r="F8" s="42" t="s">
        <v>380</v>
      </c>
      <c r="G8" s="42" t="s">
        <v>381</v>
      </c>
      <c r="H8" s="42" t="s">
        <v>382</v>
      </c>
      <c r="I8" s="42" t="s">
        <v>365</v>
      </c>
    </row>
    <row r="9" spans="1:9" ht="120" customHeight="1" x14ac:dyDescent="0.3">
      <c r="A9" s="42">
        <v>5</v>
      </c>
      <c r="B9" s="71" t="s">
        <v>84</v>
      </c>
      <c r="C9" s="42" t="s">
        <v>383</v>
      </c>
      <c r="D9" s="42" t="s">
        <v>367</v>
      </c>
      <c r="E9" s="42" t="s">
        <v>384</v>
      </c>
      <c r="F9" s="42" t="s">
        <v>385</v>
      </c>
      <c r="G9" s="42" t="s">
        <v>386</v>
      </c>
      <c r="H9" s="42" t="s">
        <v>387</v>
      </c>
      <c r="I9" s="42" t="s">
        <v>365</v>
      </c>
    </row>
    <row r="10" spans="1:9" ht="120" customHeight="1" x14ac:dyDescent="0.3">
      <c r="A10" s="42">
        <v>6</v>
      </c>
      <c r="B10" s="71" t="s">
        <v>84</v>
      </c>
      <c r="C10" s="42" t="s">
        <v>388</v>
      </c>
      <c r="D10" s="42" t="s">
        <v>389</v>
      </c>
      <c r="E10" s="42" t="s">
        <v>390</v>
      </c>
      <c r="F10" s="42" t="s">
        <v>391</v>
      </c>
      <c r="G10" s="42" t="s">
        <v>392</v>
      </c>
      <c r="H10" s="42" t="s">
        <v>393</v>
      </c>
      <c r="I10" s="42" t="s">
        <v>365</v>
      </c>
    </row>
    <row r="11" spans="1:9" ht="120" customHeight="1" x14ac:dyDescent="0.3">
      <c r="A11" s="42">
        <v>7</v>
      </c>
      <c r="B11" s="72" t="s">
        <v>82</v>
      </c>
      <c r="C11" s="42" t="s">
        <v>394</v>
      </c>
      <c r="D11" s="42" t="s">
        <v>360</v>
      </c>
      <c r="E11" s="42" t="s">
        <v>395</v>
      </c>
      <c r="F11" s="42" t="s">
        <v>396</v>
      </c>
      <c r="G11" s="42" t="s">
        <v>397</v>
      </c>
      <c r="H11" s="42" t="s">
        <v>398</v>
      </c>
      <c r="I11" s="42" t="s">
        <v>365</v>
      </c>
    </row>
    <row r="12" spans="1:9" ht="120" customHeight="1" x14ac:dyDescent="0.3">
      <c r="A12" s="42">
        <v>8</v>
      </c>
      <c r="B12" s="72" t="s">
        <v>82</v>
      </c>
      <c r="C12" s="42" t="s">
        <v>399</v>
      </c>
      <c r="D12" s="42" t="s">
        <v>367</v>
      </c>
      <c r="E12" s="42" t="s">
        <v>400</v>
      </c>
      <c r="F12" s="42" t="s">
        <v>401</v>
      </c>
      <c r="G12" s="42" t="s">
        <v>402</v>
      </c>
      <c r="H12" s="42" t="s">
        <v>403</v>
      </c>
      <c r="I12" s="42" t="s">
        <v>365</v>
      </c>
    </row>
    <row r="13" spans="1:9" ht="120" customHeight="1" x14ac:dyDescent="0.3">
      <c r="A13" s="42">
        <v>9</v>
      </c>
      <c r="B13" s="73" t="s">
        <v>83</v>
      </c>
      <c r="C13" s="42" t="s">
        <v>404</v>
      </c>
      <c r="D13" s="42" t="s">
        <v>360</v>
      </c>
      <c r="E13" s="42" t="s">
        <v>405</v>
      </c>
      <c r="F13" s="42" t="s">
        <v>406</v>
      </c>
      <c r="G13" s="42" t="s">
        <v>407</v>
      </c>
      <c r="H13" s="42" t="s">
        <v>408</v>
      </c>
      <c r="I13" s="42" t="s">
        <v>365</v>
      </c>
    </row>
    <row r="14" spans="1:9" ht="120" customHeight="1" x14ac:dyDescent="0.3">
      <c r="A14" s="42">
        <v>10</v>
      </c>
      <c r="B14" s="73" t="s">
        <v>83</v>
      </c>
      <c r="C14" s="42" t="s">
        <v>409</v>
      </c>
      <c r="D14" s="42" t="s">
        <v>378</v>
      </c>
      <c r="E14" s="42" t="s">
        <v>410</v>
      </c>
      <c r="F14" s="42" t="s">
        <v>411</v>
      </c>
      <c r="G14" s="42" t="s">
        <v>412</v>
      </c>
      <c r="H14" s="42" t="s">
        <v>413</v>
      </c>
      <c r="I14" s="42" t="s">
        <v>365</v>
      </c>
    </row>
    <row r="15" spans="1:9" ht="120" customHeight="1" x14ac:dyDescent="0.3">
      <c r="A15" s="42">
        <v>11</v>
      </c>
      <c r="B15" s="74" t="s">
        <v>90</v>
      </c>
      <c r="C15" s="42" t="s">
        <v>414</v>
      </c>
      <c r="D15" s="42" t="s">
        <v>360</v>
      </c>
      <c r="E15" s="42" t="s">
        <v>415</v>
      </c>
      <c r="F15" s="42" t="s">
        <v>416</v>
      </c>
      <c r="G15" s="42" t="s">
        <v>417</v>
      </c>
      <c r="H15" s="42" t="s">
        <v>418</v>
      </c>
      <c r="I15" s="42" t="s">
        <v>365</v>
      </c>
    </row>
    <row r="16" spans="1:9" ht="120" customHeight="1" x14ac:dyDescent="0.3">
      <c r="A16" s="42">
        <v>12</v>
      </c>
      <c r="B16" s="74" t="s">
        <v>90</v>
      </c>
      <c r="C16" s="42" t="s">
        <v>419</v>
      </c>
      <c r="D16" s="42" t="s">
        <v>378</v>
      </c>
      <c r="E16" s="42" t="s">
        <v>420</v>
      </c>
      <c r="F16" s="42" t="s">
        <v>421</v>
      </c>
      <c r="G16" s="42" t="s">
        <v>402</v>
      </c>
      <c r="H16" s="42" t="s">
        <v>422</v>
      </c>
      <c r="I16" s="42" t="s">
        <v>365</v>
      </c>
    </row>
    <row r="17" spans="1:9" ht="120" customHeight="1" x14ac:dyDescent="0.3">
      <c r="A17" s="42">
        <v>13</v>
      </c>
      <c r="B17" s="75" t="s">
        <v>89</v>
      </c>
      <c r="C17" s="42" t="s">
        <v>423</v>
      </c>
      <c r="D17" s="42" t="s">
        <v>378</v>
      </c>
      <c r="E17" s="42" t="s">
        <v>424</v>
      </c>
      <c r="F17" s="42" t="s">
        <v>425</v>
      </c>
      <c r="G17" s="42" t="s">
        <v>426</v>
      </c>
      <c r="H17" s="42" t="s">
        <v>427</v>
      </c>
      <c r="I17" s="42" t="s">
        <v>365</v>
      </c>
    </row>
    <row r="18" spans="1:9" ht="120" customHeight="1" x14ac:dyDescent="0.3">
      <c r="A18" s="42">
        <v>14</v>
      </c>
      <c r="B18" s="75" t="s">
        <v>89</v>
      </c>
      <c r="C18" s="42" t="s">
        <v>428</v>
      </c>
      <c r="D18" s="42" t="s">
        <v>429</v>
      </c>
      <c r="E18" s="42" t="s">
        <v>430</v>
      </c>
      <c r="F18" s="42" t="s">
        <v>431</v>
      </c>
      <c r="G18" s="42" t="s">
        <v>432</v>
      </c>
      <c r="H18" s="42" t="s">
        <v>433</v>
      </c>
      <c r="I18" s="42" t="s">
        <v>365</v>
      </c>
    </row>
    <row r="19" spans="1:9" ht="120" customHeight="1" x14ac:dyDescent="0.3">
      <c r="A19" s="42">
        <v>15</v>
      </c>
      <c r="B19" s="76" t="s">
        <v>93</v>
      </c>
      <c r="C19" s="42" t="s">
        <v>434</v>
      </c>
      <c r="D19" s="42" t="s">
        <v>360</v>
      </c>
      <c r="E19" s="42" t="s">
        <v>435</v>
      </c>
      <c r="F19" s="42" t="s">
        <v>436</v>
      </c>
      <c r="G19" s="42" t="s">
        <v>437</v>
      </c>
      <c r="H19" s="42" t="s">
        <v>438</v>
      </c>
      <c r="I19" s="42" t="s">
        <v>365</v>
      </c>
    </row>
    <row r="20" spans="1:9" ht="120" customHeight="1" x14ac:dyDescent="0.3">
      <c r="A20" s="42">
        <v>16</v>
      </c>
      <c r="B20" s="76" t="s">
        <v>93</v>
      </c>
      <c r="C20" s="42" t="s">
        <v>439</v>
      </c>
      <c r="D20" s="42" t="s">
        <v>367</v>
      </c>
      <c r="E20" s="42" t="s">
        <v>440</v>
      </c>
      <c r="F20" s="42" t="s">
        <v>441</v>
      </c>
      <c r="G20" s="42" t="s">
        <v>442</v>
      </c>
      <c r="H20" s="42" t="s">
        <v>443</v>
      </c>
      <c r="I20" s="42" t="s">
        <v>365</v>
      </c>
    </row>
    <row r="21" spans="1:9" ht="120" customHeight="1" x14ac:dyDescent="0.3">
      <c r="A21" s="42">
        <v>17</v>
      </c>
      <c r="B21" s="77" t="s">
        <v>94</v>
      </c>
      <c r="C21" s="42" t="s">
        <v>444</v>
      </c>
      <c r="D21" s="42" t="s">
        <v>360</v>
      </c>
      <c r="E21" s="42" t="s">
        <v>445</v>
      </c>
      <c r="F21" s="42" t="s">
        <v>446</v>
      </c>
      <c r="G21" s="42" t="s">
        <v>447</v>
      </c>
      <c r="H21" s="42" t="s">
        <v>448</v>
      </c>
      <c r="I21" s="42" t="s">
        <v>365</v>
      </c>
    </row>
    <row r="22" spans="1:9" ht="120" customHeight="1" x14ac:dyDescent="0.3">
      <c r="A22" s="42">
        <v>18</v>
      </c>
      <c r="B22" s="77" t="s">
        <v>94</v>
      </c>
      <c r="C22" s="42" t="s">
        <v>449</v>
      </c>
      <c r="D22" s="42" t="s">
        <v>450</v>
      </c>
      <c r="E22" s="42" t="s">
        <v>451</v>
      </c>
      <c r="F22" s="42" t="s">
        <v>452</v>
      </c>
      <c r="G22" s="42" t="s">
        <v>453</v>
      </c>
      <c r="H22" s="42" t="s">
        <v>454</v>
      </c>
      <c r="I22" s="42" t="s">
        <v>365</v>
      </c>
    </row>
    <row r="23" spans="1:9" ht="120" customHeight="1" x14ac:dyDescent="0.3">
      <c r="A23" s="42">
        <v>19</v>
      </c>
      <c r="B23" s="78" t="s">
        <v>92</v>
      </c>
      <c r="C23" s="42" t="s">
        <v>455</v>
      </c>
      <c r="D23" s="42" t="s">
        <v>389</v>
      </c>
      <c r="E23" s="42" t="s">
        <v>456</v>
      </c>
      <c r="F23" s="42" t="s">
        <v>457</v>
      </c>
      <c r="G23" s="42" t="s">
        <v>458</v>
      </c>
      <c r="H23" s="42" t="s">
        <v>459</v>
      </c>
      <c r="I23" s="42" t="s">
        <v>365</v>
      </c>
    </row>
    <row r="24" spans="1:9" ht="120" customHeight="1" x14ac:dyDescent="0.3">
      <c r="A24" s="42">
        <v>20</v>
      </c>
      <c r="B24" s="78" t="s">
        <v>92</v>
      </c>
      <c r="C24" s="42" t="s">
        <v>460</v>
      </c>
      <c r="D24" s="42" t="s">
        <v>360</v>
      </c>
      <c r="E24" s="42" t="s">
        <v>461</v>
      </c>
      <c r="F24" s="42" t="s">
        <v>462</v>
      </c>
      <c r="G24" s="42" t="s">
        <v>463</v>
      </c>
      <c r="H24" s="42" t="s">
        <v>464</v>
      </c>
      <c r="I24" s="42" t="s">
        <v>365</v>
      </c>
    </row>
    <row r="25" spans="1:9" ht="120" customHeight="1" x14ac:dyDescent="0.3">
      <c r="A25" s="42">
        <v>21</v>
      </c>
      <c r="B25" s="79" t="s">
        <v>96</v>
      </c>
      <c r="C25" s="42" t="s">
        <v>465</v>
      </c>
      <c r="D25" s="42" t="s">
        <v>378</v>
      </c>
      <c r="E25" s="42" t="s">
        <v>466</v>
      </c>
      <c r="F25" s="42" t="s">
        <v>467</v>
      </c>
      <c r="G25" s="42" t="s">
        <v>468</v>
      </c>
      <c r="H25" s="42" t="s">
        <v>469</v>
      </c>
      <c r="I25" s="42" t="s">
        <v>365</v>
      </c>
    </row>
    <row r="26" spans="1:9" ht="120" customHeight="1" x14ac:dyDescent="0.3">
      <c r="A26" s="42">
        <v>22</v>
      </c>
      <c r="B26" s="79" t="s">
        <v>96</v>
      </c>
      <c r="C26" s="42" t="s">
        <v>470</v>
      </c>
      <c r="D26" s="42" t="s">
        <v>360</v>
      </c>
      <c r="E26" s="42" t="s">
        <v>471</v>
      </c>
      <c r="F26" s="42" t="s">
        <v>472</v>
      </c>
      <c r="G26" s="42" t="s">
        <v>473</v>
      </c>
      <c r="H26" s="42" t="s">
        <v>474</v>
      </c>
      <c r="I26" s="42" t="s">
        <v>365</v>
      </c>
    </row>
    <row r="27" spans="1:9" ht="120" customHeight="1" x14ac:dyDescent="0.3">
      <c r="A27" s="42">
        <v>23</v>
      </c>
      <c r="B27" s="80" t="s">
        <v>169</v>
      </c>
      <c r="C27" s="42" t="s">
        <v>475</v>
      </c>
      <c r="D27" s="42" t="s">
        <v>360</v>
      </c>
      <c r="E27" s="42" t="s">
        <v>476</v>
      </c>
      <c r="F27" s="42" t="s">
        <v>477</v>
      </c>
      <c r="G27" s="42" t="s">
        <v>295</v>
      </c>
      <c r="H27" s="42" t="s">
        <v>478</v>
      </c>
      <c r="I27" s="42" t="s">
        <v>365</v>
      </c>
    </row>
    <row r="28" spans="1:9" ht="120" customHeight="1" x14ac:dyDescent="0.3">
      <c r="A28" s="42">
        <v>24</v>
      </c>
      <c r="B28" s="80" t="s">
        <v>169</v>
      </c>
      <c r="C28" s="42" t="s">
        <v>479</v>
      </c>
      <c r="D28" s="42" t="s">
        <v>367</v>
      </c>
      <c r="E28" s="42" t="s">
        <v>480</v>
      </c>
      <c r="F28" s="42" t="s">
        <v>481</v>
      </c>
      <c r="G28" s="42" t="s">
        <v>482</v>
      </c>
      <c r="H28" s="42" t="s">
        <v>483</v>
      </c>
      <c r="I28" s="42" t="s">
        <v>365</v>
      </c>
    </row>
    <row r="30" spans="1:9" ht="15.6" x14ac:dyDescent="0.3">
      <c r="A30" s="3" t="s">
        <v>484</v>
      </c>
    </row>
    <row r="31" spans="1:9" x14ac:dyDescent="0.3">
      <c r="B31" s="18" t="s">
        <v>485</v>
      </c>
      <c r="C31" s="12" t="s">
        <v>486</v>
      </c>
    </row>
    <row r="32" spans="1:9" x14ac:dyDescent="0.3">
      <c r="B32" s="18" t="s">
        <v>485</v>
      </c>
      <c r="C32" s="12" t="s">
        <v>487</v>
      </c>
    </row>
    <row r="33" spans="2:3" x14ac:dyDescent="0.3">
      <c r="B33" s="18" t="s">
        <v>485</v>
      </c>
      <c r="C33" s="12" t="s">
        <v>488</v>
      </c>
    </row>
    <row r="34" spans="2:3" x14ac:dyDescent="0.3">
      <c r="B34" s="18" t="s">
        <v>485</v>
      </c>
      <c r="C34" s="12" t="s">
        <v>489</v>
      </c>
    </row>
    <row r="35" spans="2:3" x14ac:dyDescent="0.3">
      <c r="B35" s="18" t="s">
        <v>485</v>
      </c>
      <c r="C35" s="12" t="s">
        <v>490</v>
      </c>
    </row>
    <row r="36" spans="2:3" x14ac:dyDescent="0.3">
      <c r="B36" s="18" t="s">
        <v>485</v>
      </c>
      <c r="C36" s="12" t="s">
        <v>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2" customWidth="1"/>
    <col min="3" max="3" width="18" customWidth="1"/>
    <col min="4" max="6" width="12" customWidth="1"/>
    <col min="7" max="7" width="15" customWidth="1"/>
    <col min="8" max="8" width="12" customWidth="1"/>
    <col min="10" max="10" width="60" customWidth="1"/>
  </cols>
  <sheetData>
    <row r="1" spans="1:10" x14ac:dyDescent="0.3">
      <c r="A1" s="17" t="s">
        <v>492</v>
      </c>
      <c r="B1" s="17" t="s">
        <v>493</v>
      </c>
      <c r="C1" s="17" t="s">
        <v>494</v>
      </c>
      <c r="D1" s="17" t="s">
        <v>495</v>
      </c>
      <c r="E1" s="17" t="s">
        <v>496</v>
      </c>
      <c r="F1" s="17" t="s">
        <v>497</v>
      </c>
      <c r="G1" s="17" t="s">
        <v>498</v>
      </c>
      <c r="H1" s="17" t="s">
        <v>499</v>
      </c>
      <c r="J1" s="18" t="s">
        <v>500</v>
      </c>
    </row>
    <row r="2" spans="1:10" x14ac:dyDescent="0.3">
      <c r="A2" s="12" t="s">
        <v>501</v>
      </c>
      <c r="B2" s="12" t="s">
        <v>502</v>
      </c>
      <c r="C2" s="12">
        <v>7080366077</v>
      </c>
      <c r="D2" s="12" t="s">
        <v>503</v>
      </c>
      <c r="E2" s="12" t="s">
        <v>183</v>
      </c>
      <c r="F2" s="12" t="s">
        <v>181</v>
      </c>
      <c r="G2" s="36">
        <v>45960</v>
      </c>
      <c r="H2" s="12" t="s">
        <v>504</v>
      </c>
      <c r="J2" s="2" t="s">
        <v>505</v>
      </c>
    </row>
    <row r="3" spans="1:10" x14ac:dyDescent="0.3">
      <c r="A3" s="12" t="s">
        <v>506</v>
      </c>
      <c r="B3" s="12" t="s">
        <v>507</v>
      </c>
      <c r="C3" s="12">
        <v>9875013010</v>
      </c>
      <c r="D3" s="12" t="s">
        <v>508</v>
      </c>
      <c r="E3" s="12" t="s">
        <v>509</v>
      </c>
      <c r="F3" s="12" t="s">
        <v>189</v>
      </c>
      <c r="G3" s="36">
        <v>44884</v>
      </c>
      <c r="H3" s="12" t="s">
        <v>504</v>
      </c>
    </row>
    <row r="4" spans="1:10" x14ac:dyDescent="0.3">
      <c r="A4" s="12" t="s">
        <v>510</v>
      </c>
      <c r="B4" s="12" t="s">
        <v>511</v>
      </c>
      <c r="C4" s="12">
        <v>8810410734</v>
      </c>
      <c r="D4" s="12" t="s">
        <v>512</v>
      </c>
      <c r="E4" s="12" t="s">
        <v>513</v>
      </c>
      <c r="F4" s="12" t="s">
        <v>188</v>
      </c>
      <c r="G4" s="36">
        <v>44226</v>
      </c>
      <c r="H4" s="12" t="s">
        <v>504</v>
      </c>
    </row>
    <row r="5" spans="1:10" x14ac:dyDescent="0.3">
      <c r="A5" s="12" t="s">
        <v>514</v>
      </c>
      <c r="B5" s="12" t="s">
        <v>515</v>
      </c>
      <c r="C5" s="12">
        <v>8856724922</v>
      </c>
      <c r="D5" s="12" t="s">
        <v>516</v>
      </c>
      <c r="E5" s="12" t="s">
        <v>509</v>
      </c>
      <c r="F5" s="12" t="s">
        <v>184</v>
      </c>
      <c r="G5" s="36">
        <v>45362</v>
      </c>
      <c r="H5" s="12" t="s">
        <v>504</v>
      </c>
    </row>
    <row r="6" spans="1:10" x14ac:dyDescent="0.3">
      <c r="A6" s="12" t="s">
        <v>517</v>
      </c>
      <c r="B6" s="12" t="s">
        <v>518</v>
      </c>
      <c r="C6" s="12">
        <v>6356530092</v>
      </c>
      <c r="D6" s="12" t="s">
        <v>519</v>
      </c>
      <c r="E6" s="12" t="s">
        <v>520</v>
      </c>
      <c r="F6" s="12" t="s">
        <v>180</v>
      </c>
      <c r="G6" s="36">
        <v>44616</v>
      </c>
      <c r="H6" s="12" t="s">
        <v>504</v>
      </c>
    </row>
    <row r="7" spans="1:10" x14ac:dyDescent="0.3">
      <c r="A7" s="12" t="s">
        <v>521</v>
      </c>
      <c r="B7" s="12" t="s">
        <v>522</v>
      </c>
      <c r="C7" s="12">
        <v>9991312389</v>
      </c>
      <c r="D7" s="12" t="s">
        <v>523</v>
      </c>
      <c r="E7" s="12" t="s">
        <v>524</v>
      </c>
      <c r="F7" s="12" t="s">
        <v>179</v>
      </c>
      <c r="G7" s="36">
        <v>45378</v>
      </c>
      <c r="H7" s="12" t="s">
        <v>525</v>
      </c>
    </row>
    <row r="8" spans="1:10" x14ac:dyDescent="0.3">
      <c r="A8" s="12" t="s">
        <v>526</v>
      </c>
      <c r="B8" s="12" t="s">
        <v>527</v>
      </c>
      <c r="C8" s="12">
        <v>8858663642</v>
      </c>
      <c r="D8" s="12" t="s">
        <v>528</v>
      </c>
      <c r="E8" s="12" t="s">
        <v>529</v>
      </c>
      <c r="F8" s="12" t="s">
        <v>179</v>
      </c>
      <c r="G8" s="36">
        <v>44484</v>
      </c>
      <c r="H8" s="12" t="s">
        <v>504</v>
      </c>
    </row>
    <row r="9" spans="1:10" x14ac:dyDescent="0.3">
      <c r="A9" s="12" t="s">
        <v>530</v>
      </c>
      <c r="B9" s="12" t="s">
        <v>531</v>
      </c>
      <c r="C9" s="12">
        <v>9893500427</v>
      </c>
      <c r="D9" s="12" t="s">
        <v>532</v>
      </c>
      <c r="E9" s="12" t="s">
        <v>524</v>
      </c>
      <c r="F9" s="12" t="s">
        <v>187</v>
      </c>
      <c r="G9" s="36">
        <v>44133</v>
      </c>
      <c r="H9" s="12" t="s">
        <v>504</v>
      </c>
    </row>
    <row r="10" spans="1:10" x14ac:dyDescent="0.3">
      <c r="A10" s="12" t="s">
        <v>533</v>
      </c>
      <c r="B10" s="12" t="s">
        <v>534</v>
      </c>
      <c r="C10" s="12">
        <v>7088743519</v>
      </c>
      <c r="D10" s="12" t="s">
        <v>535</v>
      </c>
      <c r="E10" s="12" t="s">
        <v>183</v>
      </c>
      <c r="F10" s="12" t="s">
        <v>187</v>
      </c>
      <c r="G10" s="36">
        <v>45061</v>
      </c>
      <c r="H10" s="12" t="s">
        <v>525</v>
      </c>
    </row>
    <row r="11" spans="1:10" x14ac:dyDescent="0.3">
      <c r="A11" s="12" t="s">
        <v>536</v>
      </c>
      <c r="B11" s="12" t="s">
        <v>537</v>
      </c>
      <c r="C11" s="12">
        <v>9955012277</v>
      </c>
      <c r="D11" s="12" t="s">
        <v>538</v>
      </c>
      <c r="E11" s="12" t="s">
        <v>513</v>
      </c>
      <c r="F11" s="12" t="s">
        <v>184</v>
      </c>
      <c r="G11" s="36">
        <v>44285</v>
      </c>
      <c r="H11" s="12" t="s">
        <v>504</v>
      </c>
    </row>
    <row r="12" spans="1:10" x14ac:dyDescent="0.3">
      <c r="A12" s="12" t="s">
        <v>539</v>
      </c>
      <c r="B12" s="12" t="s">
        <v>540</v>
      </c>
      <c r="C12" s="12">
        <v>9975972912</v>
      </c>
      <c r="D12" s="12" t="s">
        <v>541</v>
      </c>
      <c r="E12" s="12" t="s">
        <v>183</v>
      </c>
      <c r="F12" s="12" t="s">
        <v>187</v>
      </c>
      <c r="G12" s="36">
        <v>45669</v>
      </c>
      <c r="H12" s="12" t="s">
        <v>525</v>
      </c>
    </row>
    <row r="13" spans="1:10" x14ac:dyDescent="0.3">
      <c r="A13" s="12" t="s">
        <v>542</v>
      </c>
      <c r="B13" s="12" t="s">
        <v>543</v>
      </c>
      <c r="C13" s="12">
        <v>9886948633</v>
      </c>
      <c r="D13" s="12" t="s">
        <v>544</v>
      </c>
      <c r="E13" s="12" t="s">
        <v>509</v>
      </c>
      <c r="F13" s="12" t="s">
        <v>178</v>
      </c>
      <c r="G13" s="36">
        <v>44879</v>
      </c>
      <c r="H13" s="12" t="s">
        <v>504</v>
      </c>
    </row>
    <row r="14" spans="1:10" x14ac:dyDescent="0.3">
      <c r="A14" s="12" t="s">
        <v>545</v>
      </c>
      <c r="B14" s="12" t="s">
        <v>546</v>
      </c>
      <c r="C14" s="12">
        <v>9925441311</v>
      </c>
      <c r="D14" s="12" t="s">
        <v>547</v>
      </c>
      <c r="E14" s="12" t="s">
        <v>183</v>
      </c>
      <c r="F14" s="12" t="s">
        <v>184</v>
      </c>
      <c r="G14" s="36">
        <v>45260</v>
      </c>
      <c r="H14" s="12" t="s">
        <v>504</v>
      </c>
    </row>
    <row r="15" spans="1:10" x14ac:dyDescent="0.3">
      <c r="A15" s="12" t="s">
        <v>548</v>
      </c>
      <c r="B15" s="12" t="s">
        <v>549</v>
      </c>
      <c r="C15" s="12">
        <v>9823321281</v>
      </c>
      <c r="D15" s="12" t="s">
        <v>550</v>
      </c>
      <c r="E15" s="12" t="s">
        <v>509</v>
      </c>
      <c r="F15" s="12" t="s">
        <v>180</v>
      </c>
      <c r="G15" s="36">
        <v>45638</v>
      </c>
      <c r="H15" s="12" t="s">
        <v>504</v>
      </c>
    </row>
    <row r="16" spans="1:10" x14ac:dyDescent="0.3">
      <c r="A16" s="12" t="s">
        <v>551</v>
      </c>
      <c r="B16" s="12" t="s">
        <v>552</v>
      </c>
      <c r="C16" s="12">
        <v>9833222199</v>
      </c>
      <c r="D16" s="12" t="s">
        <v>553</v>
      </c>
      <c r="E16" s="12" t="s">
        <v>520</v>
      </c>
      <c r="F16" s="12" t="s">
        <v>189</v>
      </c>
      <c r="G16" s="36">
        <v>45410</v>
      </c>
      <c r="H16" s="12" t="s">
        <v>504</v>
      </c>
    </row>
    <row r="17" spans="1:8" x14ac:dyDescent="0.3">
      <c r="A17" s="12" t="s">
        <v>554</v>
      </c>
      <c r="B17" s="12" t="s">
        <v>555</v>
      </c>
      <c r="C17" s="12">
        <v>6326347257</v>
      </c>
      <c r="D17" s="12" t="s">
        <v>556</v>
      </c>
      <c r="E17" s="12" t="s">
        <v>529</v>
      </c>
      <c r="F17" s="12" t="s">
        <v>187</v>
      </c>
      <c r="G17" s="36">
        <v>44963</v>
      </c>
      <c r="H17" s="12" t="s">
        <v>504</v>
      </c>
    </row>
    <row r="18" spans="1:8" x14ac:dyDescent="0.3">
      <c r="A18" s="12" t="s">
        <v>557</v>
      </c>
      <c r="B18" s="12" t="s">
        <v>558</v>
      </c>
      <c r="C18" s="12">
        <v>6336811220</v>
      </c>
      <c r="D18" s="12" t="s">
        <v>559</v>
      </c>
      <c r="E18" s="12" t="s">
        <v>509</v>
      </c>
      <c r="F18" s="12" t="s">
        <v>180</v>
      </c>
      <c r="G18" s="36">
        <v>45493</v>
      </c>
      <c r="H18" s="12" t="s">
        <v>504</v>
      </c>
    </row>
    <row r="19" spans="1:8" x14ac:dyDescent="0.3">
      <c r="A19" s="12" t="s">
        <v>560</v>
      </c>
      <c r="B19" s="12" t="s">
        <v>522</v>
      </c>
      <c r="C19" s="12">
        <v>6361393792</v>
      </c>
      <c r="D19" s="12" t="s">
        <v>561</v>
      </c>
      <c r="E19" s="12" t="s">
        <v>529</v>
      </c>
      <c r="F19" s="12" t="s">
        <v>183</v>
      </c>
      <c r="G19" s="36">
        <v>45466</v>
      </c>
      <c r="H19" s="12" t="s">
        <v>504</v>
      </c>
    </row>
    <row r="20" spans="1:8" x14ac:dyDescent="0.3">
      <c r="A20" s="12" t="s">
        <v>562</v>
      </c>
      <c r="B20" s="12" t="s">
        <v>563</v>
      </c>
      <c r="C20" s="12">
        <v>9852728673</v>
      </c>
      <c r="D20" s="12" t="s">
        <v>564</v>
      </c>
      <c r="E20" s="12" t="s">
        <v>513</v>
      </c>
      <c r="F20" s="12" t="s">
        <v>182</v>
      </c>
      <c r="G20" s="36">
        <v>45603</v>
      </c>
      <c r="H20" s="12" t="s">
        <v>525</v>
      </c>
    </row>
    <row r="21" spans="1:8" x14ac:dyDescent="0.3">
      <c r="A21" s="12" t="s">
        <v>565</v>
      </c>
      <c r="B21" s="12" t="s">
        <v>566</v>
      </c>
      <c r="C21" s="12">
        <v>8850021790</v>
      </c>
      <c r="D21" s="12" t="s">
        <v>567</v>
      </c>
      <c r="E21" s="12" t="s">
        <v>524</v>
      </c>
      <c r="F21" s="12" t="s">
        <v>179</v>
      </c>
      <c r="G21" s="36">
        <v>44552</v>
      </c>
      <c r="H21" s="12" t="s">
        <v>504</v>
      </c>
    </row>
    <row r="22" spans="1:8" x14ac:dyDescent="0.3">
      <c r="A22" s="12" t="s">
        <v>568</v>
      </c>
      <c r="B22" s="12" t="s">
        <v>569</v>
      </c>
      <c r="C22" s="12">
        <v>9913834322</v>
      </c>
      <c r="D22" s="12" t="s">
        <v>570</v>
      </c>
      <c r="E22" s="12" t="s">
        <v>524</v>
      </c>
      <c r="F22" s="12" t="s">
        <v>187</v>
      </c>
      <c r="G22" s="36">
        <v>45078</v>
      </c>
      <c r="H22" s="12" t="s">
        <v>504</v>
      </c>
    </row>
    <row r="23" spans="1:8" x14ac:dyDescent="0.3">
      <c r="A23" s="12" t="s">
        <v>571</v>
      </c>
      <c r="B23" s="12" t="s">
        <v>572</v>
      </c>
      <c r="C23" s="12">
        <v>8883707711</v>
      </c>
      <c r="D23" s="12" t="s">
        <v>573</v>
      </c>
      <c r="E23" s="12" t="s">
        <v>520</v>
      </c>
      <c r="F23" s="12" t="s">
        <v>182</v>
      </c>
      <c r="G23" s="36">
        <v>44393</v>
      </c>
      <c r="H23" s="12" t="s">
        <v>504</v>
      </c>
    </row>
    <row r="24" spans="1:8" x14ac:dyDescent="0.3">
      <c r="A24" s="12" t="s">
        <v>574</v>
      </c>
      <c r="B24" s="12" t="s">
        <v>575</v>
      </c>
      <c r="C24" s="12">
        <v>9832050413</v>
      </c>
      <c r="D24" s="12" t="s">
        <v>576</v>
      </c>
      <c r="E24" s="12" t="s">
        <v>183</v>
      </c>
      <c r="F24" s="12" t="s">
        <v>185</v>
      </c>
      <c r="G24" s="36">
        <v>44819</v>
      </c>
      <c r="H24" s="12" t="s">
        <v>504</v>
      </c>
    </row>
    <row r="25" spans="1:8" x14ac:dyDescent="0.3">
      <c r="A25" s="12" t="s">
        <v>577</v>
      </c>
      <c r="B25" s="12" t="s">
        <v>578</v>
      </c>
      <c r="C25" s="12">
        <v>9949573381</v>
      </c>
      <c r="D25" s="12" t="s">
        <v>579</v>
      </c>
      <c r="E25" s="12" t="s">
        <v>524</v>
      </c>
      <c r="F25" s="12" t="s">
        <v>184</v>
      </c>
      <c r="G25" s="36">
        <v>44819</v>
      </c>
      <c r="H25" s="12" t="s">
        <v>504</v>
      </c>
    </row>
    <row r="26" spans="1:8" x14ac:dyDescent="0.3">
      <c r="A26" s="12" t="s">
        <v>580</v>
      </c>
      <c r="B26" s="12" t="s">
        <v>572</v>
      </c>
      <c r="C26" s="12">
        <v>9841132539</v>
      </c>
      <c r="D26" s="12" t="s">
        <v>581</v>
      </c>
      <c r="E26" s="12" t="s">
        <v>524</v>
      </c>
      <c r="F26" s="12" t="s">
        <v>180</v>
      </c>
      <c r="G26" s="36">
        <v>44839</v>
      </c>
      <c r="H26" s="12" t="s">
        <v>525</v>
      </c>
    </row>
    <row r="27" spans="1:8" x14ac:dyDescent="0.3">
      <c r="A27" s="12" t="s">
        <v>582</v>
      </c>
      <c r="B27" s="12" t="s">
        <v>583</v>
      </c>
      <c r="C27" s="12">
        <v>8835302277</v>
      </c>
      <c r="D27" s="12" t="s">
        <v>584</v>
      </c>
      <c r="E27" s="12" t="s">
        <v>513</v>
      </c>
      <c r="F27" s="12" t="s">
        <v>181</v>
      </c>
      <c r="G27" s="36">
        <v>44532</v>
      </c>
      <c r="H27" s="12" t="s">
        <v>504</v>
      </c>
    </row>
    <row r="28" spans="1:8" x14ac:dyDescent="0.3">
      <c r="A28" s="12" t="s">
        <v>585</v>
      </c>
      <c r="B28" s="12" t="s">
        <v>586</v>
      </c>
      <c r="C28" s="12">
        <v>7029028572</v>
      </c>
      <c r="D28" s="12" t="s">
        <v>587</v>
      </c>
      <c r="E28" s="12" t="s">
        <v>183</v>
      </c>
      <c r="F28" s="12" t="s">
        <v>182</v>
      </c>
      <c r="G28" s="36">
        <v>44740</v>
      </c>
      <c r="H28" s="12" t="s">
        <v>504</v>
      </c>
    </row>
    <row r="29" spans="1:8" x14ac:dyDescent="0.3">
      <c r="A29" s="12" t="s">
        <v>588</v>
      </c>
      <c r="B29" s="12" t="s">
        <v>502</v>
      </c>
      <c r="C29" s="12">
        <v>9831389788</v>
      </c>
      <c r="D29" s="12" t="s">
        <v>589</v>
      </c>
      <c r="E29" s="12" t="s">
        <v>524</v>
      </c>
      <c r="F29" s="12" t="s">
        <v>188</v>
      </c>
      <c r="G29" s="36">
        <v>45462</v>
      </c>
      <c r="H29" s="12" t="s">
        <v>525</v>
      </c>
    </row>
    <row r="30" spans="1:8" x14ac:dyDescent="0.3">
      <c r="A30" s="12" t="s">
        <v>590</v>
      </c>
      <c r="B30" s="12" t="s">
        <v>591</v>
      </c>
      <c r="C30" s="12">
        <v>7053553051</v>
      </c>
      <c r="D30" s="12" t="s">
        <v>592</v>
      </c>
      <c r="E30" s="12" t="s">
        <v>520</v>
      </c>
      <c r="F30" s="12" t="s">
        <v>186</v>
      </c>
      <c r="G30" s="36">
        <v>45639</v>
      </c>
      <c r="H30" s="12" t="s">
        <v>504</v>
      </c>
    </row>
    <row r="31" spans="1:8" x14ac:dyDescent="0.3">
      <c r="A31" s="12" t="s">
        <v>593</v>
      </c>
      <c r="B31" s="12" t="s">
        <v>540</v>
      </c>
      <c r="C31" s="12">
        <v>7072348817</v>
      </c>
      <c r="D31" s="12" t="s">
        <v>594</v>
      </c>
      <c r="E31" s="12" t="s">
        <v>183</v>
      </c>
      <c r="F31" s="12" t="s">
        <v>183</v>
      </c>
      <c r="G31" s="36">
        <v>45224</v>
      </c>
      <c r="H31" s="12" t="s">
        <v>504</v>
      </c>
    </row>
    <row r="32" spans="1:8" x14ac:dyDescent="0.3">
      <c r="A32" s="12" t="s">
        <v>595</v>
      </c>
      <c r="B32" s="12" t="s">
        <v>537</v>
      </c>
      <c r="C32" s="12">
        <v>9875457851</v>
      </c>
      <c r="D32" s="12" t="s">
        <v>596</v>
      </c>
      <c r="E32" s="12" t="s">
        <v>183</v>
      </c>
      <c r="F32" s="12" t="s">
        <v>180</v>
      </c>
      <c r="G32" s="36">
        <v>44672</v>
      </c>
      <c r="H32" s="12" t="s">
        <v>504</v>
      </c>
    </row>
    <row r="33" spans="1:8" x14ac:dyDescent="0.3">
      <c r="A33" s="12" t="s">
        <v>597</v>
      </c>
      <c r="B33" s="12" t="s">
        <v>543</v>
      </c>
      <c r="C33" s="12">
        <v>7061249098</v>
      </c>
      <c r="D33" s="12" t="s">
        <v>598</v>
      </c>
      <c r="E33" s="12" t="s">
        <v>509</v>
      </c>
      <c r="F33" s="12" t="s">
        <v>188</v>
      </c>
      <c r="G33" s="36">
        <v>45143</v>
      </c>
      <c r="H33" s="12" t="s">
        <v>504</v>
      </c>
    </row>
    <row r="34" spans="1:8" x14ac:dyDescent="0.3">
      <c r="A34" s="12" t="s">
        <v>599</v>
      </c>
      <c r="B34" s="12" t="s">
        <v>578</v>
      </c>
      <c r="C34" s="12">
        <v>6367960575</v>
      </c>
      <c r="D34" s="12" t="s">
        <v>600</v>
      </c>
      <c r="E34" s="12" t="s">
        <v>520</v>
      </c>
      <c r="F34" s="12" t="s">
        <v>180</v>
      </c>
      <c r="G34" s="36">
        <v>44229</v>
      </c>
      <c r="H34" s="12" t="s">
        <v>504</v>
      </c>
    </row>
    <row r="35" spans="1:8" x14ac:dyDescent="0.3">
      <c r="A35" s="12" t="s">
        <v>601</v>
      </c>
      <c r="B35" s="12" t="s">
        <v>602</v>
      </c>
      <c r="C35" s="12">
        <v>7043197918</v>
      </c>
      <c r="D35" s="12" t="s">
        <v>603</v>
      </c>
      <c r="E35" s="12" t="s">
        <v>513</v>
      </c>
      <c r="F35" s="12" t="s">
        <v>179</v>
      </c>
      <c r="G35" s="36">
        <v>45279</v>
      </c>
      <c r="H35" s="12" t="s">
        <v>504</v>
      </c>
    </row>
    <row r="36" spans="1:8" x14ac:dyDescent="0.3">
      <c r="A36" s="12" t="s">
        <v>604</v>
      </c>
      <c r="B36" s="12" t="s">
        <v>507</v>
      </c>
      <c r="C36" s="12">
        <v>8876698499</v>
      </c>
      <c r="D36" s="12" t="s">
        <v>605</v>
      </c>
      <c r="E36" s="12" t="s">
        <v>520</v>
      </c>
      <c r="F36" s="12" t="s">
        <v>179</v>
      </c>
      <c r="G36" s="36">
        <v>44889</v>
      </c>
      <c r="H36" s="12" t="s">
        <v>504</v>
      </c>
    </row>
    <row r="37" spans="1:8" x14ac:dyDescent="0.3">
      <c r="A37" s="12" t="s">
        <v>606</v>
      </c>
      <c r="B37" s="12" t="s">
        <v>546</v>
      </c>
      <c r="C37" s="12">
        <v>6317630486</v>
      </c>
      <c r="D37" s="12" t="s">
        <v>607</v>
      </c>
      <c r="E37" s="12" t="s">
        <v>183</v>
      </c>
      <c r="F37" s="12" t="s">
        <v>179</v>
      </c>
      <c r="G37" s="36">
        <v>44473</v>
      </c>
      <c r="H37" s="12" t="s">
        <v>504</v>
      </c>
    </row>
    <row r="38" spans="1:8" x14ac:dyDescent="0.3">
      <c r="A38" s="12" t="s">
        <v>608</v>
      </c>
      <c r="B38" s="12" t="s">
        <v>609</v>
      </c>
      <c r="C38" s="12">
        <v>7072544191</v>
      </c>
      <c r="D38" s="12" t="s">
        <v>610</v>
      </c>
      <c r="E38" s="12" t="s">
        <v>520</v>
      </c>
      <c r="F38" s="12" t="s">
        <v>183</v>
      </c>
      <c r="G38" s="36">
        <v>45857</v>
      </c>
      <c r="H38" s="12" t="s">
        <v>525</v>
      </c>
    </row>
    <row r="39" spans="1:8" x14ac:dyDescent="0.3">
      <c r="A39" s="12" t="s">
        <v>611</v>
      </c>
      <c r="B39" s="12" t="s">
        <v>612</v>
      </c>
      <c r="C39" s="12">
        <v>7044947174</v>
      </c>
      <c r="D39" s="12" t="s">
        <v>613</v>
      </c>
      <c r="E39" s="12" t="s">
        <v>509</v>
      </c>
      <c r="F39" s="12" t="s">
        <v>187</v>
      </c>
      <c r="G39" s="36">
        <v>45767</v>
      </c>
      <c r="H39" s="12" t="s">
        <v>504</v>
      </c>
    </row>
    <row r="40" spans="1:8" x14ac:dyDescent="0.3">
      <c r="A40" s="12" t="s">
        <v>614</v>
      </c>
      <c r="B40" s="12" t="s">
        <v>615</v>
      </c>
      <c r="C40" s="12">
        <v>9962172079</v>
      </c>
      <c r="D40" s="12" t="s">
        <v>616</v>
      </c>
      <c r="E40" s="12" t="s">
        <v>513</v>
      </c>
      <c r="F40" s="12" t="s">
        <v>182</v>
      </c>
      <c r="G40" s="36">
        <v>46040</v>
      </c>
      <c r="H40" s="12" t="s">
        <v>504</v>
      </c>
    </row>
    <row r="41" spans="1:8" x14ac:dyDescent="0.3">
      <c r="A41" s="12" t="s">
        <v>617</v>
      </c>
      <c r="B41" s="12" t="s">
        <v>618</v>
      </c>
      <c r="C41" s="12">
        <v>8886361509</v>
      </c>
      <c r="D41" s="12" t="s">
        <v>619</v>
      </c>
      <c r="E41" s="12" t="s">
        <v>513</v>
      </c>
      <c r="F41" s="12" t="s">
        <v>183</v>
      </c>
      <c r="G41" s="36">
        <v>45140</v>
      </c>
      <c r="H41" s="12" t="s">
        <v>504</v>
      </c>
    </row>
    <row r="42" spans="1:8" x14ac:dyDescent="0.3">
      <c r="A42" s="12" t="s">
        <v>620</v>
      </c>
      <c r="B42" s="12" t="s">
        <v>621</v>
      </c>
      <c r="C42" s="12">
        <v>9975223091</v>
      </c>
      <c r="D42" s="12" t="s">
        <v>622</v>
      </c>
      <c r="E42" s="12" t="s">
        <v>509</v>
      </c>
      <c r="F42" s="12" t="s">
        <v>181</v>
      </c>
      <c r="G42" s="36">
        <v>45655</v>
      </c>
      <c r="H42" s="12" t="s">
        <v>504</v>
      </c>
    </row>
    <row r="43" spans="1:8" x14ac:dyDescent="0.3">
      <c r="A43" s="12" t="s">
        <v>623</v>
      </c>
      <c r="B43" s="12" t="s">
        <v>624</v>
      </c>
      <c r="C43" s="12">
        <v>6366230014</v>
      </c>
      <c r="D43" s="12" t="s">
        <v>625</v>
      </c>
      <c r="E43" s="12" t="s">
        <v>509</v>
      </c>
      <c r="F43" s="12" t="s">
        <v>185</v>
      </c>
      <c r="G43" s="36">
        <v>45027</v>
      </c>
      <c r="H43" s="12" t="s">
        <v>504</v>
      </c>
    </row>
    <row r="44" spans="1:8" x14ac:dyDescent="0.3">
      <c r="A44" s="12" t="s">
        <v>626</v>
      </c>
      <c r="B44" s="12" t="s">
        <v>511</v>
      </c>
      <c r="C44" s="12">
        <v>6389564563</v>
      </c>
      <c r="D44" s="12" t="s">
        <v>627</v>
      </c>
      <c r="E44" s="12" t="s">
        <v>509</v>
      </c>
      <c r="F44" s="12" t="s">
        <v>183</v>
      </c>
      <c r="G44" s="36">
        <v>45949</v>
      </c>
      <c r="H44" s="12" t="s">
        <v>504</v>
      </c>
    </row>
    <row r="45" spans="1:8" x14ac:dyDescent="0.3">
      <c r="A45" s="12" t="s">
        <v>628</v>
      </c>
      <c r="B45" s="12" t="s">
        <v>629</v>
      </c>
      <c r="C45" s="12">
        <v>6359557294</v>
      </c>
      <c r="D45" s="12" t="s">
        <v>630</v>
      </c>
      <c r="E45" s="12" t="s">
        <v>529</v>
      </c>
      <c r="F45" s="12" t="s">
        <v>180</v>
      </c>
      <c r="G45" s="36">
        <v>44524</v>
      </c>
      <c r="H45" s="12" t="s">
        <v>525</v>
      </c>
    </row>
    <row r="46" spans="1:8" x14ac:dyDescent="0.3">
      <c r="A46" s="12" t="s">
        <v>631</v>
      </c>
      <c r="B46" s="12" t="s">
        <v>632</v>
      </c>
      <c r="C46" s="12">
        <v>9978684109</v>
      </c>
      <c r="D46" s="12" t="s">
        <v>633</v>
      </c>
      <c r="E46" s="12" t="s">
        <v>183</v>
      </c>
      <c r="F46" s="12" t="s">
        <v>179</v>
      </c>
      <c r="G46" s="36">
        <v>45339</v>
      </c>
      <c r="H46" s="12" t="s">
        <v>504</v>
      </c>
    </row>
    <row r="47" spans="1:8" x14ac:dyDescent="0.3">
      <c r="A47" s="12" t="s">
        <v>634</v>
      </c>
      <c r="B47" s="12" t="s">
        <v>635</v>
      </c>
      <c r="C47" s="12">
        <v>8857949039</v>
      </c>
      <c r="D47" s="12" t="s">
        <v>636</v>
      </c>
      <c r="E47" s="12" t="s">
        <v>520</v>
      </c>
      <c r="F47" s="12" t="s">
        <v>183</v>
      </c>
      <c r="G47" s="36">
        <v>44600</v>
      </c>
      <c r="H47" s="12" t="s">
        <v>504</v>
      </c>
    </row>
    <row r="48" spans="1:8" x14ac:dyDescent="0.3">
      <c r="A48" s="12" t="s">
        <v>637</v>
      </c>
      <c r="B48" s="12" t="s">
        <v>534</v>
      </c>
      <c r="C48" s="12">
        <v>7070527085</v>
      </c>
      <c r="D48" s="12" t="s">
        <v>638</v>
      </c>
      <c r="E48" s="12" t="s">
        <v>509</v>
      </c>
      <c r="F48" s="12" t="s">
        <v>182</v>
      </c>
      <c r="G48" s="36">
        <v>44720</v>
      </c>
      <c r="H48" s="12" t="s">
        <v>504</v>
      </c>
    </row>
    <row r="49" spans="1:8" x14ac:dyDescent="0.3">
      <c r="A49" s="12" t="s">
        <v>639</v>
      </c>
      <c r="B49" s="12" t="s">
        <v>640</v>
      </c>
      <c r="C49" s="12">
        <v>7070399823</v>
      </c>
      <c r="D49" s="12" t="s">
        <v>641</v>
      </c>
      <c r="E49" s="12" t="s">
        <v>513</v>
      </c>
      <c r="F49" s="12" t="s">
        <v>182</v>
      </c>
      <c r="G49" s="36">
        <v>44419</v>
      </c>
      <c r="H49" s="12" t="s">
        <v>504</v>
      </c>
    </row>
    <row r="50" spans="1:8" x14ac:dyDescent="0.3">
      <c r="A50" s="12" t="s">
        <v>642</v>
      </c>
      <c r="B50" s="12" t="s">
        <v>643</v>
      </c>
      <c r="C50" s="12">
        <v>7040112488</v>
      </c>
      <c r="D50" s="12" t="s">
        <v>644</v>
      </c>
      <c r="E50" s="12" t="s">
        <v>529</v>
      </c>
      <c r="F50" s="12" t="s">
        <v>180</v>
      </c>
      <c r="G50" s="36">
        <v>45722</v>
      </c>
      <c r="H50" s="12" t="s">
        <v>525</v>
      </c>
    </row>
    <row r="51" spans="1:8" x14ac:dyDescent="0.3">
      <c r="A51" s="12" t="s">
        <v>645</v>
      </c>
      <c r="B51" s="12" t="s">
        <v>646</v>
      </c>
      <c r="C51" s="12">
        <v>7013445982</v>
      </c>
      <c r="D51" s="12" t="s">
        <v>647</v>
      </c>
      <c r="E51" s="12" t="s">
        <v>509</v>
      </c>
      <c r="F51" s="12" t="s">
        <v>183</v>
      </c>
      <c r="G51" s="36">
        <v>45683</v>
      </c>
      <c r="H51" s="12" t="s">
        <v>525</v>
      </c>
    </row>
    <row r="52" spans="1:8" x14ac:dyDescent="0.3">
      <c r="A52" s="12" t="s">
        <v>648</v>
      </c>
      <c r="B52" s="12" t="s">
        <v>649</v>
      </c>
      <c r="C52" s="12">
        <v>9937886261</v>
      </c>
      <c r="D52" s="12" t="s">
        <v>650</v>
      </c>
      <c r="E52" s="12" t="s">
        <v>509</v>
      </c>
      <c r="F52" s="12" t="s">
        <v>179</v>
      </c>
      <c r="G52" s="36">
        <v>44860</v>
      </c>
      <c r="H52" s="12" t="s">
        <v>504</v>
      </c>
    </row>
    <row r="53" spans="1:8" x14ac:dyDescent="0.3">
      <c r="A53" s="12" t="s">
        <v>651</v>
      </c>
      <c r="B53" s="12" t="s">
        <v>518</v>
      </c>
      <c r="C53" s="12">
        <v>9811610018</v>
      </c>
      <c r="D53" s="12" t="s">
        <v>652</v>
      </c>
      <c r="E53" s="12" t="s">
        <v>509</v>
      </c>
      <c r="F53" s="12" t="s">
        <v>179</v>
      </c>
      <c r="G53" s="36">
        <v>45796</v>
      </c>
      <c r="H53" s="12" t="s">
        <v>525</v>
      </c>
    </row>
    <row r="54" spans="1:8" x14ac:dyDescent="0.3">
      <c r="A54" s="12" t="s">
        <v>653</v>
      </c>
      <c r="B54" s="12" t="s">
        <v>654</v>
      </c>
      <c r="C54" s="12">
        <v>6334012552</v>
      </c>
      <c r="D54" s="12" t="s">
        <v>655</v>
      </c>
      <c r="E54" s="12" t="s">
        <v>509</v>
      </c>
      <c r="F54" s="12" t="s">
        <v>187</v>
      </c>
      <c r="G54" s="36">
        <v>44100</v>
      </c>
      <c r="H54" s="12" t="s">
        <v>504</v>
      </c>
    </row>
    <row r="55" spans="1:8" x14ac:dyDescent="0.3">
      <c r="A55" s="12" t="s">
        <v>656</v>
      </c>
      <c r="B55" s="12" t="s">
        <v>537</v>
      </c>
      <c r="C55" s="12">
        <v>9832911021</v>
      </c>
      <c r="D55" s="12" t="s">
        <v>657</v>
      </c>
      <c r="E55" s="12" t="s">
        <v>183</v>
      </c>
      <c r="F55" s="12" t="s">
        <v>183</v>
      </c>
      <c r="G55" s="36">
        <v>44497</v>
      </c>
      <c r="H55" s="12" t="s">
        <v>504</v>
      </c>
    </row>
    <row r="56" spans="1:8" x14ac:dyDescent="0.3">
      <c r="A56" s="12" t="s">
        <v>658</v>
      </c>
      <c r="B56" s="12" t="s">
        <v>659</v>
      </c>
      <c r="C56" s="12">
        <v>6368733789</v>
      </c>
      <c r="D56" s="12" t="s">
        <v>660</v>
      </c>
      <c r="E56" s="12" t="s">
        <v>183</v>
      </c>
      <c r="F56" s="12" t="s">
        <v>180</v>
      </c>
      <c r="G56" s="36">
        <v>45849</v>
      </c>
      <c r="H56" s="12" t="s">
        <v>504</v>
      </c>
    </row>
    <row r="57" spans="1:8" x14ac:dyDescent="0.3">
      <c r="A57" s="12" t="s">
        <v>661</v>
      </c>
      <c r="B57" s="12" t="s">
        <v>662</v>
      </c>
      <c r="C57" s="12">
        <v>7038180317</v>
      </c>
      <c r="D57" s="12" t="s">
        <v>663</v>
      </c>
      <c r="E57" s="12" t="s">
        <v>524</v>
      </c>
      <c r="F57" s="12" t="s">
        <v>188</v>
      </c>
      <c r="G57" s="36">
        <v>45713</v>
      </c>
      <c r="H57" s="12" t="s">
        <v>504</v>
      </c>
    </row>
    <row r="58" spans="1:8" x14ac:dyDescent="0.3">
      <c r="A58" s="12" t="s">
        <v>664</v>
      </c>
      <c r="B58" s="12" t="s">
        <v>665</v>
      </c>
      <c r="C58" s="12">
        <v>9944867382</v>
      </c>
      <c r="D58" s="12" t="s">
        <v>666</v>
      </c>
      <c r="E58" s="12" t="s">
        <v>513</v>
      </c>
      <c r="F58" s="12" t="s">
        <v>187</v>
      </c>
      <c r="G58" s="36">
        <v>45332</v>
      </c>
      <c r="H58" s="12" t="s">
        <v>504</v>
      </c>
    </row>
    <row r="59" spans="1:8" x14ac:dyDescent="0.3">
      <c r="A59" s="12" t="s">
        <v>667</v>
      </c>
      <c r="B59" s="12" t="s">
        <v>668</v>
      </c>
      <c r="C59" s="12">
        <v>8819717074</v>
      </c>
      <c r="D59" s="12" t="s">
        <v>669</v>
      </c>
      <c r="E59" s="12" t="s">
        <v>509</v>
      </c>
      <c r="F59" s="12" t="s">
        <v>188</v>
      </c>
      <c r="G59" s="36">
        <v>45405</v>
      </c>
      <c r="H59" s="12" t="s">
        <v>504</v>
      </c>
    </row>
    <row r="60" spans="1:8" x14ac:dyDescent="0.3">
      <c r="A60" s="12" t="s">
        <v>670</v>
      </c>
      <c r="B60" s="12" t="s">
        <v>671</v>
      </c>
      <c r="C60" s="12">
        <v>9898752955</v>
      </c>
      <c r="D60" s="12" t="s">
        <v>672</v>
      </c>
      <c r="E60" s="12" t="s">
        <v>509</v>
      </c>
      <c r="F60" s="12" t="s">
        <v>181</v>
      </c>
      <c r="G60" s="36">
        <v>44757</v>
      </c>
      <c r="H60" s="12" t="s">
        <v>525</v>
      </c>
    </row>
    <row r="61" spans="1:8" x14ac:dyDescent="0.3">
      <c r="A61" s="12" t="s">
        <v>673</v>
      </c>
      <c r="B61" s="12" t="s">
        <v>674</v>
      </c>
      <c r="C61" s="12">
        <v>6332717409</v>
      </c>
      <c r="D61" s="12" t="s">
        <v>675</v>
      </c>
      <c r="E61" s="12" t="s">
        <v>524</v>
      </c>
      <c r="F61" s="12" t="s">
        <v>188</v>
      </c>
      <c r="G61" s="36">
        <v>45632</v>
      </c>
      <c r="H61" s="12" t="s">
        <v>504</v>
      </c>
    </row>
    <row r="62" spans="1:8" x14ac:dyDescent="0.3">
      <c r="A62" s="12" t="s">
        <v>676</v>
      </c>
      <c r="B62" s="12" t="s">
        <v>677</v>
      </c>
      <c r="C62" s="12">
        <v>8840125795</v>
      </c>
      <c r="D62" s="12" t="s">
        <v>678</v>
      </c>
      <c r="E62" s="12" t="s">
        <v>524</v>
      </c>
      <c r="F62" s="12" t="s">
        <v>184</v>
      </c>
      <c r="G62" s="36">
        <v>44922</v>
      </c>
      <c r="H62" s="12" t="s">
        <v>504</v>
      </c>
    </row>
    <row r="63" spans="1:8" x14ac:dyDescent="0.3">
      <c r="A63" s="12" t="s">
        <v>679</v>
      </c>
      <c r="B63" s="12" t="s">
        <v>680</v>
      </c>
      <c r="C63" s="12">
        <v>8840975752</v>
      </c>
      <c r="D63" s="12" t="s">
        <v>681</v>
      </c>
      <c r="E63" s="12" t="s">
        <v>513</v>
      </c>
      <c r="F63" s="12" t="s">
        <v>185</v>
      </c>
      <c r="G63" s="36">
        <v>44980</v>
      </c>
      <c r="H63" s="12" t="s">
        <v>504</v>
      </c>
    </row>
    <row r="64" spans="1:8" x14ac:dyDescent="0.3">
      <c r="A64" s="12" t="s">
        <v>682</v>
      </c>
      <c r="B64" s="12" t="s">
        <v>629</v>
      </c>
      <c r="C64" s="12">
        <v>6331460070</v>
      </c>
      <c r="D64" s="12" t="s">
        <v>683</v>
      </c>
      <c r="E64" s="12" t="s">
        <v>520</v>
      </c>
      <c r="F64" s="12" t="s">
        <v>179</v>
      </c>
      <c r="G64" s="36">
        <v>45722</v>
      </c>
      <c r="H64" s="12" t="s">
        <v>504</v>
      </c>
    </row>
    <row r="65" spans="1:8" x14ac:dyDescent="0.3">
      <c r="A65" s="12" t="s">
        <v>684</v>
      </c>
      <c r="B65" s="12" t="s">
        <v>575</v>
      </c>
      <c r="C65" s="12">
        <v>6385115396</v>
      </c>
      <c r="D65" s="12" t="s">
        <v>685</v>
      </c>
      <c r="E65" s="12" t="s">
        <v>183</v>
      </c>
      <c r="F65" s="12" t="s">
        <v>179</v>
      </c>
      <c r="G65" s="36">
        <v>44492</v>
      </c>
      <c r="H65" s="12" t="s">
        <v>504</v>
      </c>
    </row>
    <row r="66" spans="1:8" x14ac:dyDescent="0.3">
      <c r="A66" s="12" t="s">
        <v>686</v>
      </c>
      <c r="B66" s="12" t="s">
        <v>618</v>
      </c>
      <c r="C66" s="12">
        <v>9810398435</v>
      </c>
      <c r="D66" s="12" t="s">
        <v>687</v>
      </c>
      <c r="E66" s="12" t="s">
        <v>513</v>
      </c>
      <c r="F66" s="12" t="s">
        <v>179</v>
      </c>
      <c r="G66" s="36">
        <v>45576</v>
      </c>
      <c r="H66" s="12" t="s">
        <v>525</v>
      </c>
    </row>
    <row r="67" spans="1:8" x14ac:dyDescent="0.3">
      <c r="A67" s="12" t="s">
        <v>688</v>
      </c>
      <c r="B67" s="12" t="s">
        <v>689</v>
      </c>
      <c r="C67" s="12">
        <v>9966542813</v>
      </c>
      <c r="D67" s="12" t="s">
        <v>690</v>
      </c>
      <c r="E67" s="12" t="s">
        <v>513</v>
      </c>
      <c r="F67" s="12" t="s">
        <v>178</v>
      </c>
      <c r="G67" s="36">
        <v>44356</v>
      </c>
      <c r="H67" s="12" t="s">
        <v>504</v>
      </c>
    </row>
    <row r="68" spans="1:8" x14ac:dyDescent="0.3">
      <c r="A68" s="12" t="s">
        <v>691</v>
      </c>
      <c r="B68" s="12" t="s">
        <v>511</v>
      </c>
      <c r="C68" s="12">
        <v>9861974852</v>
      </c>
      <c r="D68" s="12" t="s">
        <v>692</v>
      </c>
      <c r="E68" s="12" t="s">
        <v>509</v>
      </c>
      <c r="F68" s="12" t="s">
        <v>180</v>
      </c>
      <c r="G68" s="36">
        <v>44231</v>
      </c>
      <c r="H68" s="12" t="s">
        <v>525</v>
      </c>
    </row>
    <row r="69" spans="1:8" x14ac:dyDescent="0.3">
      <c r="A69" s="12" t="s">
        <v>693</v>
      </c>
      <c r="B69" s="12" t="s">
        <v>680</v>
      </c>
      <c r="C69" s="12">
        <v>8880711235</v>
      </c>
      <c r="D69" s="12" t="s">
        <v>694</v>
      </c>
      <c r="E69" s="12" t="s">
        <v>183</v>
      </c>
      <c r="F69" s="12" t="s">
        <v>181</v>
      </c>
      <c r="G69" s="36">
        <v>45859</v>
      </c>
      <c r="H69" s="12" t="s">
        <v>504</v>
      </c>
    </row>
    <row r="70" spans="1:8" x14ac:dyDescent="0.3">
      <c r="A70" s="12" t="s">
        <v>695</v>
      </c>
      <c r="B70" s="12" t="s">
        <v>572</v>
      </c>
      <c r="C70" s="12">
        <v>9979304542</v>
      </c>
      <c r="D70" s="12" t="s">
        <v>696</v>
      </c>
      <c r="E70" s="12" t="s">
        <v>529</v>
      </c>
      <c r="F70" s="12" t="s">
        <v>182</v>
      </c>
      <c r="G70" s="36">
        <v>44526</v>
      </c>
      <c r="H70" s="12" t="s">
        <v>525</v>
      </c>
    </row>
    <row r="71" spans="1:8" x14ac:dyDescent="0.3">
      <c r="A71" s="12" t="s">
        <v>697</v>
      </c>
      <c r="B71" s="12" t="s">
        <v>698</v>
      </c>
      <c r="C71" s="12">
        <v>8861907292</v>
      </c>
      <c r="D71" s="12" t="s">
        <v>699</v>
      </c>
      <c r="E71" s="12" t="s">
        <v>529</v>
      </c>
      <c r="F71" s="12" t="s">
        <v>184</v>
      </c>
      <c r="G71" s="36">
        <v>45614</v>
      </c>
      <c r="H71" s="12" t="s">
        <v>504</v>
      </c>
    </row>
    <row r="72" spans="1:8" x14ac:dyDescent="0.3">
      <c r="A72" s="12" t="s">
        <v>700</v>
      </c>
      <c r="B72" s="12" t="s">
        <v>701</v>
      </c>
      <c r="C72" s="12">
        <v>9985025196</v>
      </c>
      <c r="D72" s="12" t="s">
        <v>702</v>
      </c>
      <c r="E72" s="12" t="s">
        <v>509</v>
      </c>
      <c r="F72" s="12" t="s">
        <v>187</v>
      </c>
      <c r="G72" s="36">
        <v>46017</v>
      </c>
      <c r="H72" s="12" t="s">
        <v>504</v>
      </c>
    </row>
    <row r="73" spans="1:8" x14ac:dyDescent="0.3">
      <c r="A73" s="12" t="s">
        <v>703</v>
      </c>
      <c r="B73" s="12" t="s">
        <v>602</v>
      </c>
      <c r="C73" s="12">
        <v>7086674011</v>
      </c>
      <c r="D73" s="12" t="s">
        <v>704</v>
      </c>
      <c r="E73" s="12" t="s">
        <v>529</v>
      </c>
      <c r="F73" s="12" t="s">
        <v>188</v>
      </c>
      <c r="G73" s="36">
        <v>44597</v>
      </c>
      <c r="H73" s="12" t="s">
        <v>504</v>
      </c>
    </row>
    <row r="74" spans="1:8" x14ac:dyDescent="0.3">
      <c r="A74" s="12" t="s">
        <v>705</v>
      </c>
      <c r="B74" s="12" t="s">
        <v>558</v>
      </c>
      <c r="C74" s="12">
        <v>8863695209</v>
      </c>
      <c r="D74" s="12" t="s">
        <v>706</v>
      </c>
      <c r="E74" s="12" t="s">
        <v>513</v>
      </c>
      <c r="F74" s="12" t="s">
        <v>185</v>
      </c>
      <c r="G74" s="36">
        <v>44635</v>
      </c>
      <c r="H74" s="12" t="s">
        <v>504</v>
      </c>
    </row>
    <row r="75" spans="1:8" x14ac:dyDescent="0.3">
      <c r="A75" s="12" t="s">
        <v>707</v>
      </c>
      <c r="B75" s="12" t="s">
        <v>708</v>
      </c>
      <c r="C75" s="12">
        <v>6387546672</v>
      </c>
      <c r="D75" s="12" t="s">
        <v>709</v>
      </c>
      <c r="E75" s="12" t="s">
        <v>509</v>
      </c>
      <c r="F75" s="12" t="s">
        <v>188</v>
      </c>
      <c r="G75" s="36">
        <v>45020</v>
      </c>
      <c r="H75" s="12" t="s">
        <v>504</v>
      </c>
    </row>
    <row r="76" spans="1:8" x14ac:dyDescent="0.3">
      <c r="A76" s="12" t="s">
        <v>710</v>
      </c>
      <c r="B76" s="12" t="s">
        <v>677</v>
      </c>
      <c r="C76" s="12">
        <v>9861993894</v>
      </c>
      <c r="D76" s="12" t="s">
        <v>711</v>
      </c>
      <c r="E76" s="12" t="s">
        <v>524</v>
      </c>
      <c r="F76" s="12" t="s">
        <v>186</v>
      </c>
      <c r="G76" s="36">
        <v>45973</v>
      </c>
      <c r="H76" s="12" t="s">
        <v>504</v>
      </c>
    </row>
    <row r="77" spans="1:8" x14ac:dyDescent="0.3">
      <c r="A77" s="12" t="s">
        <v>712</v>
      </c>
      <c r="B77" s="12" t="s">
        <v>713</v>
      </c>
      <c r="C77" s="12">
        <v>6325594019</v>
      </c>
      <c r="D77" s="12" t="s">
        <v>714</v>
      </c>
      <c r="E77" s="12" t="s">
        <v>509</v>
      </c>
      <c r="F77" s="12" t="s">
        <v>185</v>
      </c>
      <c r="G77" s="36">
        <v>44504</v>
      </c>
      <c r="H77" s="12" t="s">
        <v>504</v>
      </c>
    </row>
    <row r="78" spans="1:8" x14ac:dyDescent="0.3">
      <c r="A78" s="12" t="s">
        <v>715</v>
      </c>
      <c r="B78" s="12" t="s">
        <v>716</v>
      </c>
      <c r="C78" s="12">
        <v>9987790374</v>
      </c>
      <c r="D78" s="12" t="s">
        <v>717</v>
      </c>
      <c r="E78" s="12" t="s">
        <v>183</v>
      </c>
      <c r="F78" s="12" t="s">
        <v>186</v>
      </c>
      <c r="G78" s="36">
        <v>44956</v>
      </c>
      <c r="H78" s="12" t="s">
        <v>525</v>
      </c>
    </row>
    <row r="79" spans="1:8" x14ac:dyDescent="0.3">
      <c r="A79" s="12" t="s">
        <v>718</v>
      </c>
      <c r="B79" s="12" t="s">
        <v>662</v>
      </c>
      <c r="C79" s="12">
        <v>7075035278</v>
      </c>
      <c r="D79" s="12" t="s">
        <v>719</v>
      </c>
      <c r="E79" s="12" t="s">
        <v>524</v>
      </c>
      <c r="F79" s="12" t="s">
        <v>187</v>
      </c>
      <c r="G79" s="36">
        <v>45772</v>
      </c>
      <c r="H79" s="12" t="s">
        <v>504</v>
      </c>
    </row>
    <row r="80" spans="1:8" x14ac:dyDescent="0.3">
      <c r="A80" s="12" t="s">
        <v>720</v>
      </c>
      <c r="B80" s="12" t="s">
        <v>515</v>
      </c>
      <c r="C80" s="12">
        <v>6316280024</v>
      </c>
      <c r="D80" s="12" t="s">
        <v>721</v>
      </c>
      <c r="E80" s="12" t="s">
        <v>183</v>
      </c>
      <c r="F80" s="12" t="s">
        <v>183</v>
      </c>
      <c r="G80" s="36">
        <v>44736</v>
      </c>
      <c r="H80" s="12" t="s">
        <v>504</v>
      </c>
    </row>
    <row r="81" spans="1:8" x14ac:dyDescent="0.3">
      <c r="A81" s="12" t="s">
        <v>722</v>
      </c>
      <c r="B81" s="12" t="s">
        <v>723</v>
      </c>
      <c r="C81" s="12">
        <v>8849844567</v>
      </c>
      <c r="D81" s="12" t="s">
        <v>724</v>
      </c>
      <c r="E81" s="12" t="s">
        <v>529</v>
      </c>
      <c r="F81" s="12" t="s">
        <v>183</v>
      </c>
      <c r="G81" s="36">
        <v>44831</v>
      </c>
      <c r="H81" s="12" t="s">
        <v>504</v>
      </c>
    </row>
    <row r="82" spans="1:8" x14ac:dyDescent="0.3">
      <c r="A82" s="12" t="s">
        <v>725</v>
      </c>
      <c r="B82" s="12" t="s">
        <v>575</v>
      </c>
      <c r="C82" s="12">
        <v>8878921524</v>
      </c>
      <c r="D82" s="12" t="s">
        <v>726</v>
      </c>
      <c r="E82" s="12" t="s">
        <v>509</v>
      </c>
      <c r="F82" s="12" t="s">
        <v>185</v>
      </c>
      <c r="G82" s="36">
        <v>44580</v>
      </c>
      <c r="H82" s="12" t="s">
        <v>525</v>
      </c>
    </row>
    <row r="83" spans="1:8" x14ac:dyDescent="0.3">
      <c r="A83" s="12" t="s">
        <v>727</v>
      </c>
      <c r="B83" s="12" t="s">
        <v>728</v>
      </c>
      <c r="C83" s="12">
        <v>6384233039</v>
      </c>
      <c r="D83" s="12" t="s">
        <v>729</v>
      </c>
      <c r="E83" s="12" t="s">
        <v>509</v>
      </c>
      <c r="F83" s="12" t="s">
        <v>184</v>
      </c>
      <c r="G83" s="36">
        <v>44939</v>
      </c>
      <c r="H83" s="12" t="s">
        <v>504</v>
      </c>
    </row>
    <row r="84" spans="1:8" x14ac:dyDescent="0.3">
      <c r="A84" s="12" t="s">
        <v>730</v>
      </c>
      <c r="B84" s="12" t="s">
        <v>731</v>
      </c>
      <c r="C84" s="12">
        <v>7074687583</v>
      </c>
      <c r="D84" s="12" t="s">
        <v>732</v>
      </c>
      <c r="E84" s="12" t="s">
        <v>183</v>
      </c>
      <c r="F84" s="12" t="s">
        <v>187</v>
      </c>
      <c r="G84" s="36">
        <v>45848</v>
      </c>
      <c r="H84" s="12" t="s">
        <v>504</v>
      </c>
    </row>
    <row r="85" spans="1:8" x14ac:dyDescent="0.3">
      <c r="A85" s="12" t="s">
        <v>733</v>
      </c>
      <c r="B85" s="12" t="s">
        <v>734</v>
      </c>
      <c r="C85" s="12">
        <v>6361589202</v>
      </c>
      <c r="D85" s="12" t="s">
        <v>735</v>
      </c>
      <c r="E85" s="12" t="s">
        <v>509</v>
      </c>
      <c r="F85" s="12" t="s">
        <v>182</v>
      </c>
      <c r="G85" s="36">
        <v>45122</v>
      </c>
      <c r="H85" s="12" t="s">
        <v>525</v>
      </c>
    </row>
    <row r="86" spans="1:8" x14ac:dyDescent="0.3">
      <c r="A86" s="12" t="s">
        <v>736</v>
      </c>
      <c r="B86" s="12" t="s">
        <v>624</v>
      </c>
      <c r="C86" s="12">
        <v>9818926764</v>
      </c>
      <c r="D86" s="12" t="s">
        <v>737</v>
      </c>
      <c r="E86" s="12" t="s">
        <v>524</v>
      </c>
      <c r="F86" s="12" t="s">
        <v>184</v>
      </c>
      <c r="G86" s="36">
        <v>44669</v>
      </c>
      <c r="H86" s="12" t="s">
        <v>504</v>
      </c>
    </row>
    <row r="87" spans="1:8" x14ac:dyDescent="0.3">
      <c r="A87" s="12" t="s">
        <v>738</v>
      </c>
      <c r="B87" s="12" t="s">
        <v>739</v>
      </c>
      <c r="C87" s="12">
        <v>7068932432</v>
      </c>
      <c r="D87" s="12" t="s">
        <v>740</v>
      </c>
      <c r="E87" s="12" t="s">
        <v>520</v>
      </c>
      <c r="F87" s="12" t="s">
        <v>186</v>
      </c>
      <c r="G87" s="36">
        <v>46042</v>
      </c>
      <c r="H87" s="12" t="s">
        <v>504</v>
      </c>
    </row>
    <row r="88" spans="1:8" x14ac:dyDescent="0.3">
      <c r="A88" s="12" t="s">
        <v>741</v>
      </c>
      <c r="B88" s="12" t="s">
        <v>531</v>
      </c>
      <c r="C88" s="12">
        <v>7079309448</v>
      </c>
      <c r="D88" s="12" t="s">
        <v>742</v>
      </c>
      <c r="E88" s="12" t="s">
        <v>529</v>
      </c>
      <c r="F88" s="12" t="s">
        <v>178</v>
      </c>
      <c r="G88" s="36">
        <v>44520</v>
      </c>
      <c r="H88" s="12" t="s">
        <v>504</v>
      </c>
    </row>
    <row r="89" spans="1:8" x14ac:dyDescent="0.3">
      <c r="A89" s="12" t="s">
        <v>743</v>
      </c>
      <c r="B89" s="12" t="s">
        <v>612</v>
      </c>
      <c r="C89" s="12">
        <v>6329830468</v>
      </c>
      <c r="D89" s="12" t="s">
        <v>744</v>
      </c>
      <c r="E89" s="12" t="s">
        <v>529</v>
      </c>
      <c r="F89" s="12" t="s">
        <v>180</v>
      </c>
      <c r="G89" s="36">
        <v>44632</v>
      </c>
      <c r="H89" s="12" t="s">
        <v>525</v>
      </c>
    </row>
    <row r="90" spans="1:8" x14ac:dyDescent="0.3">
      <c r="A90" s="12" t="s">
        <v>745</v>
      </c>
      <c r="B90" s="12" t="s">
        <v>746</v>
      </c>
      <c r="C90" s="12">
        <v>8855446061</v>
      </c>
      <c r="D90" s="12" t="s">
        <v>747</v>
      </c>
      <c r="E90" s="12" t="s">
        <v>509</v>
      </c>
      <c r="F90" s="12" t="s">
        <v>183</v>
      </c>
      <c r="G90" s="36">
        <v>44675</v>
      </c>
      <c r="H90" s="12" t="s">
        <v>504</v>
      </c>
    </row>
    <row r="91" spans="1:8" x14ac:dyDescent="0.3">
      <c r="A91" s="12" t="s">
        <v>748</v>
      </c>
      <c r="B91" s="12" t="s">
        <v>518</v>
      </c>
      <c r="C91" s="12">
        <v>8891913869</v>
      </c>
      <c r="D91" s="12" t="s">
        <v>749</v>
      </c>
      <c r="E91" s="12" t="s">
        <v>524</v>
      </c>
      <c r="F91" s="12" t="s">
        <v>178</v>
      </c>
      <c r="G91" s="36">
        <v>44754</v>
      </c>
      <c r="H91" s="12" t="s">
        <v>525</v>
      </c>
    </row>
    <row r="92" spans="1:8" x14ac:dyDescent="0.3">
      <c r="A92" s="12" t="s">
        <v>750</v>
      </c>
      <c r="B92" s="12" t="s">
        <v>751</v>
      </c>
      <c r="C92" s="12">
        <v>9984435156</v>
      </c>
      <c r="D92" s="12" t="s">
        <v>752</v>
      </c>
      <c r="E92" s="12" t="s">
        <v>513</v>
      </c>
      <c r="F92" s="12" t="s">
        <v>179</v>
      </c>
      <c r="G92" s="36">
        <v>45894</v>
      </c>
      <c r="H92" s="12" t="s">
        <v>504</v>
      </c>
    </row>
    <row r="93" spans="1:8" x14ac:dyDescent="0.3">
      <c r="A93" s="12" t="s">
        <v>753</v>
      </c>
      <c r="B93" s="12" t="s">
        <v>674</v>
      </c>
      <c r="C93" s="12">
        <v>6362546485</v>
      </c>
      <c r="D93" s="12" t="s">
        <v>754</v>
      </c>
      <c r="E93" s="12" t="s">
        <v>520</v>
      </c>
      <c r="F93" s="12" t="s">
        <v>187</v>
      </c>
      <c r="G93" s="36">
        <v>45035</v>
      </c>
      <c r="H93" s="12" t="s">
        <v>504</v>
      </c>
    </row>
    <row r="94" spans="1:8" x14ac:dyDescent="0.3">
      <c r="A94" s="12" t="s">
        <v>755</v>
      </c>
      <c r="B94" s="12" t="s">
        <v>563</v>
      </c>
      <c r="C94" s="12">
        <v>9815716582</v>
      </c>
      <c r="D94" s="12" t="s">
        <v>756</v>
      </c>
      <c r="E94" s="12" t="s">
        <v>524</v>
      </c>
      <c r="F94" s="12" t="s">
        <v>187</v>
      </c>
      <c r="G94" s="36">
        <v>45764</v>
      </c>
      <c r="H94" s="12" t="s">
        <v>504</v>
      </c>
    </row>
    <row r="95" spans="1:8" x14ac:dyDescent="0.3">
      <c r="A95" s="12" t="s">
        <v>757</v>
      </c>
      <c r="B95" s="12" t="s">
        <v>674</v>
      </c>
      <c r="C95" s="12">
        <v>7040868159</v>
      </c>
      <c r="D95" s="12" t="s">
        <v>758</v>
      </c>
      <c r="E95" s="12" t="s">
        <v>509</v>
      </c>
      <c r="F95" s="12" t="s">
        <v>188</v>
      </c>
      <c r="G95" s="36">
        <v>44127</v>
      </c>
      <c r="H95" s="12" t="s">
        <v>504</v>
      </c>
    </row>
    <row r="96" spans="1:8" x14ac:dyDescent="0.3">
      <c r="A96" s="12" t="s">
        <v>759</v>
      </c>
      <c r="B96" s="12" t="s">
        <v>624</v>
      </c>
      <c r="C96" s="12">
        <v>8866884718</v>
      </c>
      <c r="D96" s="12" t="s">
        <v>760</v>
      </c>
      <c r="E96" s="12" t="s">
        <v>524</v>
      </c>
      <c r="F96" s="12" t="s">
        <v>183</v>
      </c>
      <c r="G96" s="36">
        <v>44419</v>
      </c>
      <c r="H96" s="12" t="s">
        <v>525</v>
      </c>
    </row>
    <row r="97" spans="1:8" x14ac:dyDescent="0.3">
      <c r="A97" s="12" t="s">
        <v>761</v>
      </c>
      <c r="B97" s="12" t="s">
        <v>762</v>
      </c>
      <c r="C97" s="12">
        <v>6368799499</v>
      </c>
      <c r="D97" s="12" t="s">
        <v>763</v>
      </c>
      <c r="E97" s="12" t="s">
        <v>509</v>
      </c>
      <c r="F97" s="12" t="s">
        <v>183</v>
      </c>
      <c r="G97" s="36">
        <v>45394</v>
      </c>
      <c r="H97" s="12" t="s">
        <v>504</v>
      </c>
    </row>
    <row r="98" spans="1:8" x14ac:dyDescent="0.3">
      <c r="A98" s="12" t="s">
        <v>764</v>
      </c>
      <c r="B98" s="12" t="s">
        <v>569</v>
      </c>
      <c r="C98" s="12">
        <v>8889293919</v>
      </c>
      <c r="D98" s="12" t="s">
        <v>765</v>
      </c>
      <c r="E98" s="12" t="s">
        <v>509</v>
      </c>
      <c r="F98" s="12" t="s">
        <v>183</v>
      </c>
      <c r="G98" s="36">
        <v>45946</v>
      </c>
      <c r="H98" s="12" t="s">
        <v>504</v>
      </c>
    </row>
    <row r="99" spans="1:8" x14ac:dyDescent="0.3">
      <c r="A99" s="12" t="s">
        <v>766</v>
      </c>
      <c r="B99" s="12" t="s">
        <v>635</v>
      </c>
      <c r="C99" s="12">
        <v>7068580250</v>
      </c>
      <c r="D99" s="12" t="s">
        <v>767</v>
      </c>
      <c r="E99" s="12" t="s">
        <v>183</v>
      </c>
      <c r="F99" s="12" t="s">
        <v>178</v>
      </c>
      <c r="G99" s="36">
        <v>44226</v>
      </c>
      <c r="H99" s="12" t="s">
        <v>504</v>
      </c>
    </row>
    <row r="100" spans="1:8" x14ac:dyDescent="0.3">
      <c r="A100" s="12" t="s">
        <v>768</v>
      </c>
      <c r="B100" s="12" t="s">
        <v>769</v>
      </c>
      <c r="C100" s="12">
        <v>8875835478</v>
      </c>
      <c r="D100" s="12" t="s">
        <v>770</v>
      </c>
      <c r="E100" s="12" t="s">
        <v>520</v>
      </c>
      <c r="F100" s="12" t="s">
        <v>180</v>
      </c>
      <c r="G100" s="36">
        <v>44257</v>
      </c>
      <c r="H100" s="12" t="s">
        <v>504</v>
      </c>
    </row>
    <row r="101" spans="1:8" x14ac:dyDescent="0.3">
      <c r="A101" s="12" t="s">
        <v>771</v>
      </c>
      <c r="B101" s="12" t="s">
        <v>552</v>
      </c>
      <c r="C101" s="12">
        <v>6355445820</v>
      </c>
      <c r="D101" s="12" t="s">
        <v>772</v>
      </c>
      <c r="E101" s="12" t="s">
        <v>513</v>
      </c>
      <c r="F101" s="12" t="s">
        <v>178</v>
      </c>
      <c r="G101" s="36">
        <v>44718</v>
      </c>
      <c r="H101" s="12" t="s">
        <v>504</v>
      </c>
    </row>
    <row r="102" spans="1:8" x14ac:dyDescent="0.3">
      <c r="A102" s="12" t="s">
        <v>773</v>
      </c>
      <c r="B102" s="12" t="s">
        <v>774</v>
      </c>
      <c r="C102" s="12">
        <v>8882343713</v>
      </c>
      <c r="D102" s="12" t="s">
        <v>775</v>
      </c>
      <c r="E102" s="12" t="s">
        <v>509</v>
      </c>
      <c r="F102" s="12" t="s">
        <v>185</v>
      </c>
      <c r="G102" s="36">
        <v>44896</v>
      </c>
      <c r="H102" s="12" t="s">
        <v>504</v>
      </c>
    </row>
    <row r="103" spans="1:8" x14ac:dyDescent="0.3">
      <c r="A103" s="12" t="s">
        <v>776</v>
      </c>
      <c r="B103" s="12" t="s">
        <v>546</v>
      </c>
      <c r="C103" s="12">
        <v>9959574613</v>
      </c>
      <c r="D103" s="12" t="s">
        <v>777</v>
      </c>
      <c r="E103" s="12" t="s">
        <v>183</v>
      </c>
      <c r="F103" s="12" t="s">
        <v>186</v>
      </c>
      <c r="G103" s="36">
        <v>45693</v>
      </c>
      <c r="H103" s="12" t="s">
        <v>504</v>
      </c>
    </row>
    <row r="104" spans="1:8" x14ac:dyDescent="0.3">
      <c r="A104" s="12" t="s">
        <v>778</v>
      </c>
      <c r="B104" s="12" t="s">
        <v>549</v>
      </c>
      <c r="C104" s="12">
        <v>9992742138</v>
      </c>
      <c r="D104" s="12" t="s">
        <v>779</v>
      </c>
      <c r="E104" s="12" t="s">
        <v>529</v>
      </c>
      <c r="F104" s="12" t="s">
        <v>184</v>
      </c>
      <c r="G104" s="36">
        <v>45076</v>
      </c>
      <c r="H104" s="12" t="s">
        <v>525</v>
      </c>
    </row>
    <row r="105" spans="1:8" x14ac:dyDescent="0.3">
      <c r="A105" s="12" t="s">
        <v>780</v>
      </c>
      <c r="B105" s="12" t="s">
        <v>515</v>
      </c>
      <c r="C105" s="12">
        <v>9858391449</v>
      </c>
      <c r="D105" s="12" t="s">
        <v>781</v>
      </c>
      <c r="E105" s="12" t="s">
        <v>509</v>
      </c>
      <c r="F105" s="12" t="s">
        <v>182</v>
      </c>
      <c r="G105" s="36">
        <v>45687</v>
      </c>
      <c r="H105" s="12" t="s">
        <v>504</v>
      </c>
    </row>
    <row r="106" spans="1:8" x14ac:dyDescent="0.3">
      <c r="A106" s="12" t="s">
        <v>782</v>
      </c>
      <c r="B106" s="12" t="s">
        <v>549</v>
      </c>
      <c r="C106" s="12">
        <v>7012153191</v>
      </c>
      <c r="D106" s="12" t="s">
        <v>783</v>
      </c>
      <c r="E106" s="12" t="s">
        <v>513</v>
      </c>
      <c r="F106" s="12" t="s">
        <v>184</v>
      </c>
      <c r="G106" s="36">
        <v>45551</v>
      </c>
      <c r="H106" s="12" t="s">
        <v>525</v>
      </c>
    </row>
    <row r="107" spans="1:8" x14ac:dyDescent="0.3">
      <c r="A107" s="12" t="s">
        <v>784</v>
      </c>
      <c r="B107" s="12" t="s">
        <v>785</v>
      </c>
      <c r="C107" s="12">
        <v>8849325460</v>
      </c>
      <c r="D107" s="12" t="s">
        <v>786</v>
      </c>
      <c r="E107" s="12" t="s">
        <v>509</v>
      </c>
      <c r="F107" s="12" t="s">
        <v>182</v>
      </c>
      <c r="G107" s="36">
        <v>44606</v>
      </c>
      <c r="H107" s="12" t="s">
        <v>504</v>
      </c>
    </row>
    <row r="108" spans="1:8" x14ac:dyDescent="0.3">
      <c r="A108" s="12" t="s">
        <v>787</v>
      </c>
      <c r="B108" s="12" t="s">
        <v>788</v>
      </c>
      <c r="C108" s="12">
        <v>9843889950</v>
      </c>
      <c r="D108" s="12" t="s">
        <v>789</v>
      </c>
      <c r="E108" s="12" t="s">
        <v>524</v>
      </c>
      <c r="F108" s="12" t="s">
        <v>181</v>
      </c>
      <c r="G108" s="36">
        <v>44725</v>
      </c>
      <c r="H108" s="12" t="s">
        <v>525</v>
      </c>
    </row>
    <row r="109" spans="1:8" x14ac:dyDescent="0.3">
      <c r="A109" s="12" t="s">
        <v>790</v>
      </c>
      <c r="B109" s="12" t="s">
        <v>549</v>
      </c>
      <c r="C109" s="12">
        <v>9939089980</v>
      </c>
      <c r="D109" s="12" t="s">
        <v>791</v>
      </c>
      <c r="E109" s="12" t="s">
        <v>520</v>
      </c>
      <c r="F109" s="12" t="s">
        <v>178</v>
      </c>
      <c r="G109" s="36">
        <v>45519</v>
      </c>
      <c r="H109" s="12" t="s">
        <v>504</v>
      </c>
    </row>
    <row r="110" spans="1:8" x14ac:dyDescent="0.3">
      <c r="A110" s="12" t="s">
        <v>792</v>
      </c>
      <c r="B110" s="12" t="s">
        <v>615</v>
      </c>
      <c r="C110" s="12">
        <v>7060828705</v>
      </c>
      <c r="D110" s="12" t="s">
        <v>793</v>
      </c>
      <c r="E110" s="12" t="s">
        <v>524</v>
      </c>
      <c r="F110" s="12" t="s">
        <v>186</v>
      </c>
      <c r="G110" s="36">
        <v>45874</v>
      </c>
      <c r="H110" s="12" t="s">
        <v>504</v>
      </c>
    </row>
    <row r="111" spans="1:8" x14ac:dyDescent="0.3">
      <c r="A111" s="12" t="s">
        <v>794</v>
      </c>
      <c r="B111" s="12" t="s">
        <v>795</v>
      </c>
      <c r="C111" s="12">
        <v>8846675914</v>
      </c>
      <c r="D111" s="12" t="s">
        <v>796</v>
      </c>
      <c r="E111" s="12" t="s">
        <v>509</v>
      </c>
      <c r="F111" s="12" t="s">
        <v>181</v>
      </c>
      <c r="G111" s="36">
        <v>44719</v>
      </c>
      <c r="H111" s="12" t="s">
        <v>504</v>
      </c>
    </row>
    <row r="112" spans="1:8" x14ac:dyDescent="0.3">
      <c r="A112" s="12" t="s">
        <v>797</v>
      </c>
      <c r="B112" s="12" t="s">
        <v>798</v>
      </c>
      <c r="C112" s="12">
        <v>7090276474</v>
      </c>
      <c r="D112" s="12" t="s">
        <v>799</v>
      </c>
      <c r="E112" s="12" t="s">
        <v>520</v>
      </c>
      <c r="F112" s="12" t="s">
        <v>179</v>
      </c>
      <c r="G112" s="36">
        <v>44498</v>
      </c>
      <c r="H112" s="12" t="s">
        <v>504</v>
      </c>
    </row>
    <row r="113" spans="1:8" x14ac:dyDescent="0.3">
      <c r="A113" s="12" t="s">
        <v>800</v>
      </c>
      <c r="B113" s="12" t="s">
        <v>698</v>
      </c>
      <c r="C113" s="12">
        <v>6314791232</v>
      </c>
      <c r="D113" s="12" t="s">
        <v>801</v>
      </c>
      <c r="E113" s="12" t="s">
        <v>524</v>
      </c>
      <c r="F113" s="12" t="s">
        <v>178</v>
      </c>
      <c r="G113" s="36">
        <v>44463</v>
      </c>
      <c r="H113" s="12" t="s">
        <v>504</v>
      </c>
    </row>
    <row r="114" spans="1:8" x14ac:dyDescent="0.3">
      <c r="A114" s="12" t="s">
        <v>802</v>
      </c>
      <c r="B114" s="12" t="s">
        <v>723</v>
      </c>
      <c r="C114" s="12">
        <v>7092934851</v>
      </c>
      <c r="D114" s="12" t="s">
        <v>803</v>
      </c>
      <c r="E114" s="12" t="s">
        <v>524</v>
      </c>
      <c r="F114" s="12" t="s">
        <v>187</v>
      </c>
      <c r="G114" s="36">
        <v>45509</v>
      </c>
      <c r="H114" s="12" t="s">
        <v>504</v>
      </c>
    </row>
    <row r="115" spans="1:8" x14ac:dyDescent="0.3">
      <c r="A115" s="12" t="s">
        <v>804</v>
      </c>
      <c r="B115" s="12" t="s">
        <v>805</v>
      </c>
      <c r="C115" s="12">
        <v>9947494610</v>
      </c>
      <c r="D115" s="12" t="s">
        <v>806</v>
      </c>
      <c r="E115" s="12" t="s">
        <v>183</v>
      </c>
      <c r="F115" s="12" t="s">
        <v>189</v>
      </c>
      <c r="G115" s="36">
        <v>45045</v>
      </c>
      <c r="H115" s="12" t="s">
        <v>504</v>
      </c>
    </row>
    <row r="116" spans="1:8" x14ac:dyDescent="0.3">
      <c r="A116" s="12" t="s">
        <v>807</v>
      </c>
      <c r="B116" s="12" t="s">
        <v>808</v>
      </c>
      <c r="C116" s="12">
        <v>8869638064</v>
      </c>
      <c r="D116" s="12" t="s">
        <v>809</v>
      </c>
      <c r="E116" s="12" t="s">
        <v>520</v>
      </c>
      <c r="F116" s="12" t="s">
        <v>186</v>
      </c>
      <c r="G116" s="36">
        <v>45428</v>
      </c>
      <c r="H116" s="12" t="s">
        <v>504</v>
      </c>
    </row>
    <row r="117" spans="1:8" x14ac:dyDescent="0.3">
      <c r="A117" s="12" t="s">
        <v>810</v>
      </c>
      <c r="B117" s="12" t="s">
        <v>563</v>
      </c>
      <c r="C117" s="12">
        <v>8849846783</v>
      </c>
      <c r="D117" s="12" t="s">
        <v>811</v>
      </c>
      <c r="E117" s="12" t="s">
        <v>183</v>
      </c>
      <c r="F117" s="12" t="s">
        <v>181</v>
      </c>
      <c r="G117" s="36">
        <v>45906</v>
      </c>
      <c r="H117" s="12" t="s">
        <v>525</v>
      </c>
    </row>
    <row r="118" spans="1:8" x14ac:dyDescent="0.3">
      <c r="A118" s="12" t="s">
        <v>812</v>
      </c>
      <c r="B118" s="12" t="s">
        <v>618</v>
      </c>
      <c r="C118" s="12">
        <v>7085133072</v>
      </c>
      <c r="D118" s="12" t="s">
        <v>813</v>
      </c>
      <c r="E118" s="12" t="s">
        <v>183</v>
      </c>
      <c r="F118" s="12" t="s">
        <v>185</v>
      </c>
      <c r="G118" s="36">
        <v>45559</v>
      </c>
      <c r="H118" s="12" t="s">
        <v>525</v>
      </c>
    </row>
    <row r="119" spans="1:8" x14ac:dyDescent="0.3">
      <c r="A119" s="12" t="s">
        <v>814</v>
      </c>
      <c r="B119" s="12" t="s">
        <v>555</v>
      </c>
      <c r="C119" s="12">
        <v>7027557409</v>
      </c>
      <c r="D119" s="12" t="s">
        <v>815</v>
      </c>
      <c r="E119" s="12" t="s">
        <v>509</v>
      </c>
      <c r="F119" s="12" t="s">
        <v>179</v>
      </c>
      <c r="G119" s="36">
        <v>45886</v>
      </c>
      <c r="H119" s="12" t="s">
        <v>504</v>
      </c>
    </row>
    <row r="120" spans="1:8" x14ac:dyDescent="0.3">
      <c r="A120" s="12" t="s">
        <v>816</v>
      </c>
      <c r="B120" s="12" t="s">
        <v>817</v>
      </c>
      <c r="C120" s="12">
        <v>7013958746</v>
      </c>
      <c r="D120" s="12" t="s">
        <v>818</v>
      </c>
      <c r="E120" s="12" t="s">
        <v>183</v>
      </c>
      <c r="F120" s="12" t="s">
        <v>186</v>
      </c>
      <c r="G120" s="36">
        <v>44912</v>
      </c>
      <c r="H120" s="12" t="s">
        <v>525</v>
      </c>
    </row>
    <row r="121" spans="1:8" x14ac:dyDescent="0.3">
      <c r="A121" s="12" t="s">
        <v>819</v>
      </c>
      <c r="B121" s="12" t="s">
        <v>788</v>
      </c>
      <c r="C121" s="12">
        <v>9949626158</v>
      </c>
      <c r="D121" s="12" t="s">
        <v>820</v>
      </c>
      <c r="E121" s="12" t="s">
        <v>524</v>
      </c>
      <c r="F121" s="12" t="s">
        <v>178</v>
      </c>
      <c r="G121" s="36">
        <v>45217</v>
      </c>
      <c r="H121" s="12" t="s">
        <v>504</v>
      </c>
    </row>
    <row r="122" spans="1:8" x14ac:dyDescent="0.3">
      <c r="A122" s="12" t="s">
        <v>821</v>
      </c>
      <c r="B122" s="12" t="s">
        <v>822</v>
      </c>
      <c r="C122" s="12">
        <v>7089006819</v>
      </c>
      <c r="D122" s="12" t="s">
        <v>823</v>
      </c>
      <c r="E122" s="12" t="s">
        <v>183</v>
      </c>
      <c r="F122" s="12" t="s">
        <v>183</v>
      </c>
      <c r="G122" s="36">
        <v>45628</v>
      </c>
      <c r="H122" s="12" t="s">
        <v>504</v>
      </c>
    </row>
    <row r="123" spans="1:8" x14ac:dyDescent="0.3">
      <c r="A123" s="12" t="s">
        <v>824</v>
      </c>
      <c r="B123" s="12" t="s">
        <v>822</v>
      </c>
      <c r="C123" s="12">
        <v>6366993065</v>
      </c>
      <c r="D123" s="12" t="s">
        <v>825</v>
      </c>
      <c r="E123" s="12" t="s">
        <v>509</v>
      </c>
      <c r="F123" s="12" t="s">
        <v>179</v>
      </c>
      <c r="G123" s="36">
        <v>45020</v>
      </c>
      <c r="H123" s="12" t="s">
        <v>504</v>
      </c>
    </row>
    <row r="124" spans="1:8" x14ac:dyDescent="0.3">
      <c r="A124" s="12" t="s">
        <v>826</v>
      </c>
      <c r="B124" s="12" t="s">
        <v>527</v>
      </c>
      <c r="C124" s="12">
        <v>6326193939</v>
      </c>
      <c r="D124" s="12" t="s">
        <v>827</v>
      </c>
      <c r="E124" s="12" t="s">
        <v>183</v>
      </c>
      <c r="F124" s="12" t="s">
        <v>179</v>
      </c>
      <c r="G124" s="36">
        <v>44873</v>
      </c>
      <c r="H124" s="12" t="s">
        <v>504</v>
      </c>
    </row>
    <row r="125" spans="1:8" x14ac:dyDescent="0.3">
      <c r="A125" s="12" t="s">
        <v>828</v>
      </c>
      <c r="B125" s="12" t="s">
        <v>746</v>
      </c>
      <c r="C125" s="12">
        <v>9842834087</v>
      </c>
      <c r="D125" s="12" t="s">
        <v>829</v>
      </c>
      <c r="E125" s="12" t="s">
        <v>509</v>
      </c>
      <c r="F125" s="12" t="s">
        <v>182</v>
      </c>
      <c r="G125" s="36">
        <v>46027</v>
      </c>
      <c r="H125" s="12" t="s">
        <v>504</v>
      </c>
    </row>
    <row r="126" spans="1:8" x14ac:dyDescent="0.3">
      <c r="A126" s="12" t="s">
        <v>830</v>
      </c>
      <c r="B126" s="12" t="s">
        <v>558</v>
      </c>
      <c r="C126" s="12">
        <v>9941575828</v>
      </c>
      <c r="D126" s="12" t="s">
        <v>831</v>
      </c>
      <c r="E126" s="12" t="s">
        <v>520</v>
      </c>
      <c r="F126" s="12" t="s">
        <v>182</v>
      </c>
      <c r="G126" s="36">
        <v>44394</v>
      </c>
      <c r="H126" s="12" t="s">
        <v>525</v>
      </c>
    </row>
    <row r="127" spans="1:8" x14ac:dyDescent="0.3">
      <c r="A127" s="12" t="s">
        <v>832</v>
      </c>
      <c r="B127" s="12" t="s">
        <v>671</v>
      </c>
      <c r="C127" s="12">
        <v>6339054698</v>
      </c>
      <c r="D127" s="12" t="s">
        <v>833</v>
      </c>
      <c r="E127" s="12" t="s">
        <v>183</v>
      </c>
      <c r="F127" s="12" t="s">
        <v>184</v>
      </c>
      <c r="G127" s="36">
        <v>46050</v>
      </c>
      <c r="H127" s="12" t="s">
        <v>504</v>
      </c>
    </row>
    <row r="128" spans="1:8" x14ac:dyDescent="0.3">
      <c r="A128" s="12" t="s">
        <v>834</v>
      </c>
      <c r="B128" s="12" t="s">
        <v>762</v>
      </c>
      <c r="C128" s="12">
        <v>8818445231</v>
      </c>
      <c r="D128" s="12" t="s">
        <v>835</v>
      </c>
      <c r="E128" s="12" t="s">
        <v>529</v>
      </c>
      <c r="F128" s="12" t="s">
        <v>183</v>
      </c>
      <c r="G128" s="36">
        <v>44438</v>
      </c>
      <c r="H128" s="12" t="s">
        <v>504</v>
      </c>
    </row>
    <row r="129" spans="1:8" x14ac:dyDescent="0.3">
      <c r="A129" s="12" t="s">
        <v>836</v>
      </c>
      <c r="B129" s="12" t="s">
        <v>785</v>
      </c>
      <c r="C129" s="12">
        <v>9998534846</v>
      </c>
      <c r="D129" s="12" t="s">
        <v>837</v>
      </c>
      <c r="E129" s="12" t="s">
        <v>524</v>
      </c>
      <c r="F129" s="12" t="s">
        <v>182</v>
      </c>
      <c r="G129" s="36">
        <v>44541</v>
      </c>
      <c r="H129" s="12" t="s">
        <v>504</v>
      </c>
    </row>
    <row r="130" spans="1:8" x14ac:dyDescent="0.3">
      <c r="A130" s="12" t="s">
        <v>838</v>
      </c>
      <c r="B130" s="12" t="s">
        <v>746</v>
      </c>
      <c r="C130" s="12">
        <v>8890881736</v>
      </c>
      <c r="D130" s="12" t="s">
        <v>839</v>
      </c>
      <c r="E130" s="12" t="s">
        <v>524</v>
      </c>
      <c r="F130" s="12" t="s">
        <v>180</v>
      </c>
      <c r="G130" s="36">
        <v>44262</v>
      </c>
      <c r="H130" s="12" t="s">
        <v>504</v>
      </c>
    </row>
    <row r="131" spans="1:8" x14ac:dyDescent="0.3">
      <c r="A131" s="12" t="s">
        <v>840</v>
      </c>
      <c r="B131" s="12" t="s">
        <v>612</v>
      </c>
      <c r="C131" s="12">
        <v>9816831242</v>
      </c>
      <c r="D131" s="12" t="s">
        <v>841</v>
      </c>
      <c r="E131" s="12" t="s">
        <v>520</v>
      </c>
      <c r="F131" s="12" t="s">
        <v>184</v>
      </c>
      <c r="G131" s="36">
        <v>44922</v>
      </c>
      <c r="H131" s="12" t="s">
        <v>504</v>
      </c>
    </row>
    <row r="132" spans="1:8" x14ac:dyDescent="0.3">
      <c r="A132" s="12" t="s">
        <v>842</v>
      </c>
      <c r="B132" s="12" t="s">
        <v>751</v>
      </c>
      <c r="C132" s="12">
        <v>7042187219</v>
      </c>
      <c r="D132" s="12" t="s">
        <v>843</v>
      </c>
      <c r="E132" s="12" t="s">
        <v>524</v>
      </c>
      <c r="F132" s="12" t="s">
        <v>186</v>
      </c>
      <c r="G132" s="36">
        <v>45515</v>
      </c>
      <c r="H132" s="12" t="s">
        <v>525</v>
      </c>
    </row>
    <row r="133" spans="1:8" x14ac:dyDescent="0.3">
      <c r="A133" s="12" t="s">
        <v>844</v>
      </c>
      <c r="B133" s="12" t="s">
        <v>522</v>
      </c>
      <c r="C133" s="12">
        <v>8842803874</v>
      </c>
      <c r="D133" s="12" t="s">
        <v>845</v>
      </c>
      <c r="E133" s="12" t="s">
        <v>513</v>
      </c>
      <c r="F133" s="12" t="s">
        <v>184</v>
      </c>
      <c r="G133" s="36">
        <v>44245</v>
      </c>
      <c r="H133" s="12" t="s">
        <v>504</v>
      </c>
    </row>
    <row r="134" spans="1:8" x14ac:dyDescent="0.3">
      <c r="A134" s="12" t="s">
        <v>846</v>
      </c>
      <c r="B134" s="12" t="s">
        <v>774</v>
      </c>
      <c r="C134" s="12">
        <v>8829096263</v>
      </c>
      <c r="D134" s="12" t="s">
        <v>847</v>
      </c>
      <c r="E134" s="12" t="s">
        <v>513</v>
      </c>
      <c r="F134" s="12" t="s">
        <v>185</v>
      </c>
      <c r="G134" s="36">
        <v>45507</v>
      </c>
      <c r="H134" s="12" t="s">
        <v>504</v>
      </c>
    </row>
    <row r="135" spans="1:8" x14ac:dyDescent="0.3">
      <c r="A135" s="12" t="s">
        <v>848</v>
      </c>
      <c r="B135" s="12" t="s">
        <v>849</v>
      </c>
      <c r="C135" s="12">
        <v>8825456469</v>
      </c>
      <c r="D135" s="12" t="s">
        <v>850</v>
      </c>
      <c r="E135" s="12" t="s">
        <v>524</v>
      </c>
      <c r="F135" s="12" t="s">
        <v>189</v>
      </c>
      <c r="G135" s="36">
        <v>44611</v>
      </c>
      <c r="H135" s="12" t="s">
        <v>504</v>
      </c>
    </row>
    <row r="136" spans="1:8" x14ac:dyDescent="0.3">
      <c r="A136" s="12" t="s">
        <v>851</v>
      </c>
      <c r="B136" s="12" t="s">
        <v>629</v>
      </c>
      <c r="C136" s="12">
        <v>8876840131</v>
      </c>
      <c r="D136" s="12" t="s">
        <v>852</v>
      </c>
      <c r="E136" s="12" t="s">
        <v>529</v>
      </c>
      <c r="F136" s="12" t="s">
        <v>184</v>
      </c>
      <c r="G136" s="36">
        <v>45474</v>
      </c>
      <c r="H136" s="12" t="s">
        <v>525</v>
      </c>
    </row>
    <row r="137" spans="1:8" x14ac:dyDescent="0.3">
      <c r="A137" s="12" t="s">
        <v>853</v>
      </c>
      <c r="B137" s="12" t="s">
        <v>798</v>
      </c>
      <c r="C137" s="12">
        <v>8895605399</v>
      </c>
      <c r="D137" s="12" t="s">
        <v>854</v>
      </c>
      <c r="E137" s="12" t="s">
        <v>529</v>
      </c>
      <c r="F137" s="12" t="s">
        <v>186</v>
      </c>
      <c r="G137" s="36">
        <v>45197</v>
      </c>
      <c r="H137" s="12" t="s">
        <v>525</v>
      </c>
    </row>
    <row r="138" spans="1:8" x14ac:dyDescent="0.3">
      <c r="A138" s="12" t="s">
        <v>855</v>
      </c>
      <c r="B138" s="12" t="s">
        <v>856</v>
      </c>
      <c r="C138" s="12">
        <v>7038783394</v>
      </c>
      <c r="D138" s="12" t="s">
        <v>857</v>
      </c>
      <c r="E138" s="12" t="s">
        <v>183</v>
      </c>
      <c r="F138" s="12" t="s">
        <v>180</v>
      </c>
      <c r="G138" s="36">
        <v>45238</v>
      </c>
      <c r="H138" s="12" t="s">
        <v>504</v>
      </c>
    </row>
    <row r="139" spans="1:8" x14ac:dyDescent="0.3">
      <c r="A139" s="12" t="s">
        <v>858</v>
      </c>
      <c r="B139" s="12" t="s">
        <v>859</v>
      </c>
      <c r="C139" s="12">
        <v>7058503143</v>
      </c>
      <c r="D139" s="12" t="s">
        <v>860</v>
      </c>
      <c r="E139" s="12" t="s">
        <v>520</v>
      </c>
      <c r="F139" s="12" t="s">
        <v>183</v>
      </c>
      <c r="G139" s="36">
        <v>45017</v>
      </c>
      <c r="H139" s="12" t="s">
        <v>504</v>
      </c>
    </row>
    <row r="140" spans="1:8" x14ac:dyDescent="0.3">
      <c r="A140" s="12" t="s">
        <v>861</v>
      </c>
      <c r="B140" s="12" t="s">
        <v>668</v>
      </c>
      <c r="C140" s="12">
        <v>6397860175</v>
      </c>
      <c r="D140" s="12" t="s">
        <v>862</v>
      </c>
      <c r="E140" s="12" t="s">
        <v>524</v>
      </c>
      <c r="F140" s="12" t="s">
        <v>179</v>
      </c>
      <c r="G140" s="36">
        <v>45613</v>
      </c>
      <c r="H140" s="12" t="s">
        <v>504</v>
      </c>
    </row>
    <row r="141" spans="1:8" x14ac:dyDescent="0.3">
      <c r="A141" s="12" t="s">
        <v>863</v>
      </c>
      <c r="B141" s="12" t="s">
        <v>864</v>
      </c>
      <c r="C141" s="12">
        <v>9821354897</v>
      </c>
      <c r="D141" s="12" t="s">
        <v>865</v>
      </c>
      <c r="E141" s="12" t="s">
        <v>513</v>
      </c>
      <c r="F141" s="12" t="s">
        <v>184</v>
      </c>
      <c r="G141" s="36">
        <v>45242</v>
      </c>
      <c r="H141" s="12" t="s">
        <v>525</v>
      </c>
    </row>
    <row r="142" spans="1:8" x14ac:dyDescent="0.3">
      <c r="A142" s="12" t="s">
        <v>866</v>
      </c>
      <c r="B142" s="12" t="s">
        <v>602</v>
      </c>
      <c r="C142" s="12">
        <v>8873569507</v>
      </c>
      <c r="D142" s="12" t="s">
        <v>867</v>
      </c>
      <c r="E142" s="12" t="s">
        <v>529</v>
      </c>
      <c r="F142" s="12" t="s">
        <v>184</v>
      </c>
      <c r="G142" s="36">
        <v>44541</v>
      </c>
      <c r="H142" s="12" t="s">
        <v>504</v>
      </c>
    </row>
    <row r="143" spans="1:8" x14ac:dyDescent="0.3">
      <c r="A143" s="12" t="s">
        <v>868</v>
      </c>
      <c r="B143" s="12" t="s">
        <v>515</v>
      </c>
      <c r="C143" s="12">
        <v>8818999160</v>
      </c>
      <c r="D143" s="12" t="s">
        <v>869</v>
      </c>
      <c r="E143" s="12" t="s">
        <v>524</v>
      </c>
      <c r="F143" s="12" t="s">
        <v>184</v>
      </c>
      <c r="G143" s="36">
        <v>45044</v>
      </c>
      <c r="H143" s="12" t="s">
        <v>525</v>
      </c>
    </row>
    <row r="144" spans="1:8" x14ac:dyDescent="0.3">
      <c r="A144" s="12" t="s">
        <v>870</v>
      </c>
      <c r="B144" s="12" t="s">
        <v>708</v>
      </c>
      <c r="C144" s="12">
        <v>7029551912</v>
      </c>
      <c r="D144" s="12" t="s">
        <v>871</v>
      </c>
      <c r="E144" s="12" t="s">
        <v>529</v>
      </c>
      <c r="F144" s="12" t="s">
        <v>184</v>
      </c>
      <c r="G144" s="36">
        <v>44668</v>
      </c>
      <c r="H144" s="12" t="s">
        <v>504</v>
      </c>
    </row>
    <row r="145" spans="1:8" x14ac:dyDescent="0.3">
      <c r="A145" s="12" t="s">
        <v>872</v>
      </c>
      <c r="B145" s="12" t="s">
        <v>671</v>
      </c>
      <c r="C145" s="12">
        <v>6314354437</v>
      </c>
      <c r="D145" s="12" t="s">
        <v>873</v>
      </c>
      <c r="E145" s="12" t="s">
        <v>513</v>
      </c>
      <c r="F145" s="12" t="s">
        <v>189</v>
      </c>
      <c r="G145" s="36">
        <v>45079</v>
      </c>
      <c r="H145" s="12" t="s">
        <v>504</v>
      </c>
    </row>
    <row r="146" spans="1:8" x14ac:dyDescent="0.3">
      <c r="A146" s="12" t="s">
        <v>874</v>
      </c>
      <c r="B146" s="12" t="s">
        <v>546</v>
      </c>
      <c r="C146" s="12">
        <v>6362193799</v>
      </c>
      <c r="D146" s="12" t="s">
        <v>875</v>
      </c>
      <c r="E146" s="12" t="s">
        <v>513</v>
      </c>
      <c r="F146" s="12" t="s">
        <v>189</v>
      </c>
      <c r="G146" s="36">
        <v>44578</v>
      </c>
      <c r="H146" s="12" t="s">
        <v>504</v>
      </c>
    </row>
    <row r="147" spans="1:8" x14ac:dyDescent="0.3">
      <c r="A147" s="12" t="s">
        <v>876</v>
      </c>
      <c r="B147" s="12" t="s">
        <v>817</v>
      </c>
      <c r="C147" s="12">
        <v>9885390889</v>
      </c>
      <c r="D147" s="12" t="s">
        <v>877</v>
      </c>
      <c r="E147" s="12" t="s">
        <v>524</v>
      </c>
      <c r="F147" s="12" t="s">
        <v>181</v>
      </c>
      <c r="G147" s="36">
        <v>44376</v>
      </c>
      <c r="H147" s="12" t="s">
        <v>525</v>
      </c>
    </row>
    <row r="148" spans="1:8" x14ac:dyDescent="0.3">
      <c r="A148" s="12" t="s">
        <v>878</v>
      </c>
      <c r="B148" s="12" t="s">
        <v>708</v>
      </c>
      <c r="C148" s="12">
        <v>7038797702</v>
      </c>
      <c r="D148" s="12" t="s">
        <v>879</v>
      </c>
      <c r="E148" s="12" t="s">
        <v>183</v>
      </c>
      <c r="F148" s="12" t="s">
        <v>187</v>
      </c>
      <c r="G148" s="36">
        <v>45421</v>
      </c>
      <c r="H148" s="12" t="s">
        <v>504</v>
      </c>
    </row>
    <row r="149" spans="1:8" x14ac:dyDescent="0.3">
      <c r="A149" s="12" t="s">
        <v>880</v>
      </c>
      <c r="B149" s="12" t="s">
        <v>881</v>
      </c>
      <c r="C149" s="12">
        <v>7045265814</v>
      </c>
      <c r="D149" s="12" t="s">
        <v>882</v>
      </c>
      <c r="E149" s="12" t="s">
        <v>529</v>
      </c>
      <c r="F149" s="12" t="s">
        <v>185</v>
      </c>
      <c r="G149" s="36">
        <v>44512</v>
      </c>
      <c r="H149" s="12" t="s">
        <v>504</v>
      </c>
    </row>
    <row r="150" spans="1:8" x14ac:dyDescent="0.3">
      <c r="A150" s="12" t="s">
        <v>883</v>
      </c>
      <c r="B150" s="12" t="s">
        <v>708</v>
      </c>
      <c r="C150" s="12">
        <v>8897078099</v>
      </c>
      <c r="D150" s="12" t="s">
        <v>884</v>
      </c>
      <c r="E150" s="12" t="s">
        <v>509</v>
      </c>
      <c r="F150" s="12" t="s">
        <v>187</v>
      </c>
      <c r="G150" s="36">
        <v>45053</v>
      </c>
      <c r="H150" s="12" t="s">
        <v>504</v>
      </c>
    </row>
    <row r="151" spans="1:8" x14ac:dyDescent="0.3">
      <c r="A151" s="12" t="s">
        <v>885</v>
      </c>
      <c r="B151" s="12" t="s">
        <v>602</v>
      </c>
      <c r="C151" s="12">
        <v>9841496145</v>
      </c>
      <c r="D151" s="12" t="s">
        <v>886</v>
      </c>
      <c r="E151" s="12" t="s">
        <v>520</v>
      </c>
      <c r="F151" s="12" t="s">
        <v>180</v>
      </c>
      <c r="G151" s="36">
        <v>44454</v>
      </c>
      <c r="H151" s="12" t="s">
        <v>504</v>
      </c>
    </row>
    <row r="152" spans="1:8" x14ac:dyDescent="0.3">
      <c r="A152" s="12" t="s">
        <v>887</v>
      </c>
      <c r="B152" s="12" t="s">
        <v>680</v>
      </c>
      <c r="C152" s="12">
        <v>6355662433</v>
      </c>
      <c r="D152" s="12" t="s">
        <v>888</v>
      </c>
      <c r="E152" s="12" t="s">
        <v>183</v>
      </c>
      <c r="F152" s="12" t="s">
        <v>183</v>
      </c>
      <c r="G152" s="36">
        <v>45008</v>
      </c>
      <c r="H152" s="12" t="s">
        <v>525</v>
      </c>
    </row>
    <row r="153" spans="1:8" x14ac:dyDescent="0.3">
      <c r="A153" s="12" t="s">
        <v>889</v>
      </c>
      <c r="B153" s="12" t="s">
        <v>569</v>
      </c>
      <c r="C153" s="12">
        <v>7055688032</v>
      </c>
      <c r="D153" s="12" t="s">
        <v>890</v>
      </c>
      <c r="E153" s="12" t="s">
        <v>513</v>
      </c>
      <c r="F153" s="12" t="s">
        <v>188</v>
      </c>
      <c r="G153" s="36">
        <v>45167</v>
      </c>
      <c r="H153" s="12" t="s">
        <v>525</v>
      </c>
    </row>
    <row r="154" spans="1:8" x14ac:dyDescent="0.3">
      <c r="A154" s="12" t="s">
        <v>891</v>
      </c>
      <c r="B154" s="12" t="s">
        <v>591</v>
      </c>
      <c r="C154" s="12">
        <v>9812865366</v>
      </c>
      <c r="D154" s="12" t="s">
        <v>892</v>
      </c>
      <c r="E154" s="12" t="s">
        <v>520</v>
      </c>
      <c r="F154" s="12" t="s">
        <v>178</v>
      </c>
      <c r="G154" s="36">
        <v>44707</v>
      </c>
      <c r="H154" s="12" t="s">
        <v>504</v>
      </c>
    </row>
    <row r="155" spans="1:8" x14ac:dyDescent="0.3">
      <c r="A155" s="12" t="s">
        <v>893</v>
      </c>
      <c r="B155" s="12" t="s">
        <v>723</v>
      </c>
      <c r="C155" s="12">
        <v>8865879422</v>
      </c>
      <c r="D155" s="12" t="s">
        <v>894</v>
      </c>
      <c r="E155" s="12" t="s">
        <v>520</v>
      </c>
      <c r="F155" s="12" t="s">
        <v>183</v>
      </c>
      <c r="G155" s="36">
        <v>45766</v>
      </c>
      <c r="H155" s="12" t="s">
        <v>504</v>
      </c>
    </row>
    <row r="156" spans="1:8" x14ac:dyDescent="0.3">
      <c r="A156" s="12" t="s">
        <v>895</v>
      </c>
      <c r="B156" s="12" t="s">
        <v>896</v>
      </c>
      <c r="C156" s="12">
        <v>8841572702</v>
      </c>
      <c r="D156" s="12" t="s">
        <v>897</v>
      </c>
      <c r="E156" s="12" t="s">
        <v>513</v>
      </c>
      <c r="F156" s="12" t="s">
        <v>183</v>
      </c>
      <c r="G156" s="36">
        <v>45501</v>
      </c>
      <c r="H156" s="12" t="s">
        <v>525</v>
      </c>
    </row>
    <row r="157" spans="1:8" x14ac:dyDescent="0.3">
      <c r="A157" s="12" t="s">
        <v>898</v>
      </c>
      <c r="B157" s="12" t="s">
        <v>795</v>
      </c>
      <c r="C157" s="12">
        <v>9972485957</v>
      </c>
      <c r="D157" s="12" t="s">
        <v>899</v>
      </c>
      <c r="E157" s="12" t="s">
        <v>509</v>
      </c>
      <c r="F157" s="12" t="s">
        <v>188</v>
      </c>
      <c r="G157" s="36">
        <v>44588</v>
      </c>
      <c r="H157" s="12" t="s">
        <v>504</v>
      </c>
    </row>
    <row r="158" spans="1:8" x14ac:dyDescent="0.3">
      <c r="A158" s="12" t="s">
        <v>900</v>
      </c>
      <c r="B158" s="12" t="s">
        <v>569</v>
      </c>
      <c r="C158" s="12">
        <v>7047349630</v>
      </c>
      <c r="D158" s="12" t="s">
        <v>901</v>
      </c>
      <c r="E158" s="12" t="s">
        <v>520</v>
      </c>
      <c r="F158" s="12" t="s">
        <v>178</v>
      </c>
      <c r="G158" s="36">
        <v>44166</v>
      </c>
      <c r="H158" s="12" t="s">
        <v>504</v>
      </c>
    </row>
    <row r="159" spans="1:8" x14ac:dyDescent="0.3">
      <c r="A159" s="12" t="s">
        <v>902</v>
      </c>
      <c r="B159" s="12" t="s">
        <v>575</v>
      </c>
      <c r="C159" s="12">
        <v>9956508816</v>
      </c>
      <c r="D159" s="12" t="s">
        <v>903</v>
      </c>
      <c r="E159" s="12" t="s">
        <v>529</v>
      </c>
      <c r="F159" s="12" t="s">
        <v>183</v>
      </c>
      <c r="G159" s="36">
        <v>45082</v>
      </c>
      <c r="H159" s="12" t="s">
        <v>504</v>
      </c>
    </row>
    <row r="160" spans="1:8" x14ac:dyDescent="0.3">
      <c r="A160" s="12" t="s">
        <v>904</v>
      </c>
      <c r="B160" s="12" t="s">
        <v>798</v>
      </c>
      <c r="C160" s="12">
        <v>9993151344</v>
      </c>
      <c r="D160" s="12" t="s">
        <v>905</v>
      </c>
      <c r="E160" s="12" t="s">
        <v>529</v>
      </c>
      <c r="F160" s="12" t="s">
        <v>182</v>
      </c>
      <c r="G160" s="36">
        <v>45438</v>
      </c>
      <c r="H160" s="12" t="s">
        <v>504</v>
      </c>
    </row>
    <row r="161" spans="1:8" x14ac:dyDescent="0.3">
      <c r="A161" s="12" t="s">
        <v>906</v>
      </c>
      <c r="B161" s="12" t="s">
        <v>798</v>
      </c>
      <c r="C161" s="12">
        <v>9932309468</v>
      </c>
      <c r="D161" s="12" t="s">
        <v>799</v>
      </c>
      <c r="E161" s="12" t="s">
        <v>524</v>
      </c>
      <c r="F161" s="12" t="s">
        <v>186</v>
      </c>
      <c r="G161" s="36">
        <v>44162</v>
      </c>
      <c r="H161" s="12" t="s">
        <v>504</v>
      </c>
    </row>
    <row r="162" spans="1:8" x14ac:dyDescent="0.3">
      <c r="A162" s="12" t="s">
        <v>907</v>
      </c>
      <c r="B162" s="12" t="s">
        <v>798</v>
      </c>
      <c r="C162" s="12">
        <v>9865571303</v>
      </c>
      <c r="D162" s="12" t="s">
        <v>908</v>
      </c>
      <c r="E162" s="12" t="s">
        <v>520</v>
      </c>
      <c r="F162" s="12" t="s">
        <v>187</v>
      </c>
      <c r="G162" s="36">
        <v>45206</v>
      </c>
      <c r="H162" s="12" t="s">
        <v>525</v>
      </c>
    </row>
    <row r="163" spans="1:8" x14ac:dyDescent="0.3">
      <c r="A163" s="12" t="s">
        <v>909</v>
      </c>
      <c r="B163" s="12" t="s">
        <v>910</v>
      </c>
      <c r="C163" s="12">
        <v>9955483581</v>
      </c>
      <c r="D163" s="12" t="s">
        <v>911</v>
      </c>
      <c r="E163" s="12" t="s">
        <v>183</v>
      </c>
      <c r="F163" s="12" t="s">
        <v>179</v>
      </c>
      <c r="G163" s="36">
        <v>45133</v>
      </c>
      <c r="H163" s="12" t="s">
        <v>525</v>
      </c>
    </row>
    <row r="164" spans="1:8" x14ac:dyDescent="0.3">
      <c r="A164" s="12" t="s">
        <v>912</v>
      </c>
      <c r="B164" s="12" t="s">
        <v>881</v>
      </c>
      <c r="C164" s="12">
        <v>9868777073</v>
      </c>
      <c r="D164" s="12" t="s">
        <v>913</v>
      </c>
      <c r="E164" s="12" t="s">
        <v>520</v>
      </c>
      <c r="F164" s="12" t="s">
        <v>185</v>
      </c>
      <c r="G164" s="36">
        <v>45567</v>
      </c>
      <c r="H164" s="12" t="s">
        <v>504</v>
      </c>
    </row>
    <row r="165" spans="1:8" x14ac:dyDescent="0.3">
      <c r="A165" s="12" t="s">
        <v>914</v>
      </c>
      <c r="B165" s="12" t="s">
        <v>859</v>
      </c>
      <c r="C165" s="12">
        <v>6366180865</v>
      </c>
      <c r="D165" s="12" t="s">
        <v>915</v>
      </c>
      <c r="E165" s="12" t="s">
        <v>524</v>
      </c>
      <c r="F165" s="12" t="s">
        <v>184</v>
      </c>
      <c r="G165" s="36">
        <v>44980</v>
      </c>
      <c r="H165" s="12" t="s">
        <v>504</v>
      </c>
    </row>
    <row r="166" spans="1:8" x14ac:dyDescent="0.3">
      <c r="A166" s="12" t="s">
        <v>916</v>
      </c>
      <c r="B166" s="12" t="s">
        <v>917</v>
      </c>
      <c r="C166" s="12">
        <v>9899799192</v>
      </c>
      <c r="D166" s="12" t="s">
        <v>918</v>
      </c>
      <c r="E166" s="12" t="s">
        <v>524</v>
      </c>
      <c r="F166" s="12" t="s">
        <v>183</v>
      </c>
      <c r="G166" s="36">
        <v>45828</v>
      </c>
      <c r="H166" s="12" t="s">
        <v>504</v>
      </c>
    </row>
    <row r="167" spans="1:8" x14ac:dyDescent="0.3">
      <c r="A167" s="12" t="s">
        <v>919</v>
      </c>
      <c r="B167" s="12" t="s">
        <v>788</v>
      </c>
      <c r="C167" s="12">
        <v>9879980773</v>
      </c>
      <c r="D167" s="12" t="s">
        <v>920</v>
      </c>
      <c r="E167" s="12" t="s">
        <v>524</v>
      </c>
      <c r="F167" s="12" t="s">
        <v>178</v>
      </c>
      <c r="G167" s="36">
        <v>45747</v>
      </c>
      <c r="H167" s="12" t="s">
        <v>504</v>
      </c>
    </row>
    <row r="168" spans="1:8" x14ac:dyDescent="0.3">
      <c r="A168" s="12" t="s">
        <v>921</v>
      </c>
      <c r="B168" s="12" t="s">
        <v>511</v>
      </c>
      <c r="C168" s="12">
        <v>8835957972</v>
      </c>
      <c r="D168" s="12" t="s">
        <v>922</v>
      </c>
      <c r="E168" s="12" t="s">
        <v>509</v>
      </c>
      <c r="F168" s="12" t="s">
        <v>186</v>
      </c>
      <c r="G168" s="36">
        <v>44198</v>
      </c>
      <c r="H168" s="12" t="s">
        <v>525</v>
      </c>
    </row>
    <row r="169" spans="1:8" x14ac:dyDescent="0.3">
      <c r="A169" s="12" t="s">
        <v>923</v>
      </c>
      <c r="B169" s="12" t="s">
        <v>924</v>
      </c>
      <c r="C169" s="12">
        <v>9985235797</v>
      </c>
      <c r="D169" s="12" t="s">
        <v>925</v>
      </c>
      <c r="E169" s="12" t="s">
        <v>520</v>
      </c>
      <c r="F169" s="12" t="s">
        <v>183</v>
      </c>
      <c r="G169" s="36">
        <v>45662</v>
      </c>
      <c r="H169" s="12" t="s">
        <v>525</v>
      </c>
    </row>
    <row r="170" spans="1:8" x14ac:dyDescent="0.3">
      <c r="A170" s="12" t="s">
        <v>926</v>
      </c>
      <c r="B170" s="12" t="s">
        <v>671</v>
      </c>
      <c r="C170" s="12">
        <v>6373517852</v>
      </c>
      <c r="D170" s="12" t="s">
        <v>927</v>
      </c>
      <c r="E170" s="12" t="s">
        <v>513</v>
      </c>
      <c r="F170" s="12" t="s">
        <v>182</v>
      </c>
      <c r="G170" s="36">
        <v>45414</v>
      </c>
      <c r="H170" s="12" t="s">
        <v>525</v>
      </c>
    </row>
    <row r="171" spans="1:8" x14ac:dyDescent="0.3">
      <c r="A171" s="12" t="s">
        <v>928</v>
      </c>
      <c r="B171" s="12" t="s">
        <v>910</v>
      </c>
      <c r="C171" s="12">
        <v>9866957774</v>
      </c>
      <c r="D171" s="12" t="s">
        <v>929</v>
      </c>
      <c r="E171" s="12" t="s">
        <v>183</v>
      </c>
      <c r="F171" s="12" t="s">
        <v>182</v>
      </c>
      <c r="G171" s="36">
        <v>44143</v>
      </c>
      <c r="H171" s="12" t="s">
        <v>504</v>
      </c>
    </row>
    <row r="172" spans="1:8" x14ac:dyDescent="0.3">
      <c r="A172" s="12" t="s">
        <v>930</v>
      </c>
      <c r="B172" s="12" t="s">
        <v>575</v>
      </c>
      <c r="C172" s="12">
        <v>9949419560</v>
      </c>
      <c r="D172" s="12" t="s">
        <v>931</v>
      </c>
      <c r="E172" s="12" t="s">
        <v>513</v>
      </c>
      <c r="F172" s="12" t="s">
        <v>180</v>
      </c>
      <c r="G172" s="36">
        <v>44518</v>
      </c>
      <c r="H172" s="12" t="s">
        <v>504</v>
      </c>
    </row>
    <row r="173" spans="1:8" x14ac:dyDescent="0.3">
      <c r="A173" s="12" t="s">
        <v>932</v>
      </c>
      <c r="B173" s="12" t="s">
        <v>698</v>
      </c>
      <c r="C173" s="12">
        <v>9982240064</v>
      </c>
      <c r="D173" s="12" t="s">
        <v>933</v>
      </c>
      <c r="E173" s="12" t="s">
        <v>524</v>
      </c>
      <c r="F173" s="12" t="s">
        <v>178</v>
      </c>
      <c r="G173" s="36">
        <v>45616</v>
      </c>
      <c r="H173" s="12" t="s">
        <v>504</v>
      </c>
    </row>
    <row r="174" spans="1:8" x14ac:dyDescent="0.3">
      <c r="A174" s="12" t="s">
        <v>934</v>
      </c>
      <c r="B174" s="12" t="s">
        <v>612</v>
      </c>
      <c r="C174" s="12">
        <v>7043165340</v>
      </c>
      <c r="D174" s="12" t="s">
        <v>935</v>
      </c>
      <c r="E174" s="12" t="s">
        <v>509</v>
      </c>
      <c r="F174" s="12" t="s">
        <v>189</v>
      </c>
      <c r="G174" s="36">
        <v>44383</v>
      </c>
      <c r="H174" s="12" t="s">
        <v>504</v>
      </c>
    </row>
    <row r="175" spans="1:8" x14ac:dyDescent="0.3">
      <c r="A175" s="12" t="s">
        <v>936</v>
      </c>
      <c r="B175" s="12" t="s">
        <v>896</v>
      </c>
      <c r="C175" s="12">
        <v>9994560863</v>
      </c>
      <c r="D175" s="12" t="s">
        <v>937</v>
      </c>
      <c r="E175" s="12" t="s">
        <v>509</v>
      </c>
      <c r="F175" s="12" t="s">
        <v>179</v>
      </c>
      <c r="G175" s="36">
        <v>44952</v>
      </c>
      <c r="H175" s="12" t="s">
        <v>525</v>
      </c>
    </row>
    <row r="176" spans="1:8" x14ac:dyDescent="0.3">
      <c r="A176" s="12" t="s">
        <v>938</v>
      </c>
      <c r="B176" s="12" t="s">
        <v>635</v>
      </c>
      <c r="C176" s="12">
        <v>7063455960</v>
      </c>
      <c r="D176" s="12" t="s">
        <v>939</v>
      </c>
      <c r="E176" s="12" t="s">
        <v>509</v>
      </c>
      <c r="F176" s="12" t="s">
        <v>182</v>
      </c>
      <c r="G176" s="36">
        <v>44264</v>
      </c>
      <c r="H176" s="12" t="s">
        <v>525</v>
      </c>
    </row>
    <row r="177" spans="1:8" x14ac:dyDescent="0.3">
      <c r="A177" s="12" t="s">
        <v>940</v>
      </c>
      <c r="B177" s="12" t="s">
        <v>502</v>
      </c>
      <c r="C177" s="12">
        <v>9967019621</v>
      </c>
      <c r="D177" s="12" t="s">
        <v>941</v>
      </c>
      <c r="E177" s="12" t="s">
        <v>183</v>
      </c>
      <c r="F177" s="12" t="s">
        <v>187</v>
      </c>
      <c r="G177" s="36">
        <v>44758</v>
      </c>
      <c r="H177" s="12" t="s">
        <v>504</v>
      </c>
    </row>
    <row r="178" spans="1:8" x14ac:dyDescent="0.3">
      <c r="A178" s="12" t="s">
        <v>942</v>
      </c>
      <c r="B178" s="12" t="s">
        <v>795</v>
      </c>
      <c r="C178" s="12">
        <v>9993389300</v>
      </c>
      <c r="D178" s="12" t="s">
        <v>943</v>
      </c>
      <c r="E178" s="12" t="s">
        <v>513</v>
      </c>
      <c r="F178" s="12" t="s">
        <v>187</v>
      </c>
      <c r="G178" s="36">
        <v>45702</v>
      </c>
      <c r="H178" s="12" t="s">
        <v>525</v>
      </c>
    </row>
    <row r="179" spans="1:8" x14ac:dyDescent="0.3">
      <c r="A179" s="12" t="s">
        <v>944</v>
      </c>
      <c r="B179" s="12" t="s">
        <v>731</v>
      </c>
      <c r="C179" s="12">
        <v>9825862548</v>
      </c>
      <c r="D179" s="12" t="s">
        <v>945</v>
      </c>
      <c r="E179" s="12" t="s">
        <v>529</v>
      </c>
      <c r="F179" s="12" t="s">
        <v>188</v>
      </c>
      <c r="G179" s="36">
        <v>45252</v>
      </c>
      <c r="H179" s="12" t="s">
        <v>504</v>
      </c>
    </row>
    <row r="180" spans="1:8" x14ac:dyDescent="0.3">
      <c r="A180" s="12" t="s">
        <v>946</v>
      </c>
      <c r="B180" s="12" t="s">
        <v>947</v>
      </c>
      <c r="C180" s="12">
        <v>9827141170</v>
      </c>
      <c r="D180" s="12" t="s">
        <v>948</v>
      </c>
      <c r="E180" s="12" t="s">
        <v>513</v>
      </c>
      <c r="F180" s="12" t="s">
        <v>188</v>
      </c>
      <c r="G180" s="36">
        <v>45954</v>
      </c>
      <c r="H180" s="12" t="s">
        <v>525</v>
      </c>
    </row>
    <row r="181" spans="1:8" x14ac:dyDescent="0.3">
      <c r="A181" s="12" t="s">
        <v>949</v>
      </c>
      <c r="B181" s="12" t="s">
        <v>543</v>
      </c>
      <c r="C181" s="12">
        <v>9990596932</v>
      </c>
      <c r="D181" s="12" t="s">
        <v>950</v>
      </c>
      <c r="E181" s="12" t="s">
        <v>520</v>
      </c>
      <c r="F181" s="12" t="s">
        <v>184</v>
      </c>
      <c r="G181" s="36">
        <v>45899</v>
      </c>
      <c r="H181" s="12" t="s">
        <v>504</v>
      </c>
    </row>
    <row r="182" spans="1:8" x14ac:dyDescent="0.3">
      <c r="A182" s="12" t="s">
        <v>951</v>
      </c>
      <c r="B182" s="12" t="s">
        <v>716</v>
      </c>
      <c r="C182" s="12">
        <v>6320312706</v>
      </c>
      <c r="D182" s="12" t="s">
        <v>952</v>
      </c>
      <c r="E182" s="12" t="s">
        <v>509</v>
      </c>
      <c r="F182" s="12" t="s">
        <v>187</v>
      </c>
      <c r="G182" s="36">
        <v>45694</v>
      </c>
      <c r="H182" s="12" t="s">
        <v>504</v>
      </c>
    </row>
    <row r="183" spans="1:8" x14ac:dyDescent="0.3">
      <c r="A183" s="12" t="s">
        <v>953</v>
      </c>
      <c r="B183" s="12" t="s">
        <v>798</v>
      </c>
      <c r="C183" s="12">
        <v>6336878415</v>
      </c>
      <c r="D183" s="12" t="s">
        <v>954</v>
      </c>
      <c r="E183" s="12" t="s">
        <v>509</v>
      </c>
      <c r="F183" s="12" t="s">
        <v>179</v>
      </c>
      <c r="G183" s="36">
        <v>45273</v>
      </c>
      <c r="H183" s="12" t="s">
        <v>504</v>
      </c>
    </row>
    <row r="184" spans="1:8" x14ac:dyDescent="0.3">
      <c r="A184" s="12" t="s">
        <v>955</v>
      </c>
      <c r="B184" s="12" t="s">
        <v>629</v>
      </c>
      <c r="C184" s="12">
        <v>7094045365</v>
      </c>
      <c r="D184" s="12" t="s">
        <v>956</v>
      </c>
      <c r="E184" s="12" t="s">
        <v>513</v>
      </c>
      <c r="F184" s="12" t="s">
        <v>180</v>
      </c>
      <c r="G184" s="36">
        <v>45682</v>
      </c>
      <c r="H184" s="12" t="s">
        <v>504</v>
      </c>
    </row>
    <row r="185" spans="1:8" x14ac:dyDescent="0.3">
      <c r="A185" s="12" t="s">
        <v>957</v>
      </c>
      <c r="B185" s="12" t="s">
        <v>575</v>
      </c>
      <c r="C185" s="12">
        <v>6389297901</v>
      </c>
      <c r="D185" s="12" t="s">
        <v>958</v>
      </c>
      <c r="E185" s="12" t="s">
        <v>513</v>
      </c>
      <c r="F185" s="12" t="s">
        <v>189</v>
      </c>
      <c r="G185" s="36">
        <v>45013</v>
      </c>
      <c r="H185" s="12" t="s">
        <v>504</v>
      </c>
    </row>
    <row r="186" spans="1:8" x14ac:dyDescent="0.3">
      <c r="A186" s="12" t="s">
        <v>959</v>
      </c>
      <c r="B186" s="12" t="s">
        <v>716</v>
      </c>
      <c r="C186" s="12">
        <v>6333597529</v>
      </c>
      <c r="D186" s="12" t="s">
        <v>960</v>
      </c>
      <c r="E186" s="12" t="s">
        <v>183</v>
      </c>
      <c r="F186" s="12" t="s">
        <v>187</v>
      </c>
      <c r="G186" s="36">
        <v>45857</v>
      </c>
      <c r="H186" s="12" t="s">
        <v>525</v>
      </c>
    </row>
    <row r="187" spans="1:8" x14ac:dyDescent="0.3">
      <c r="A187" s="12" t="s">
        <v>961</v>
      </c>
      <c r="B187" s="12" t="s">
        <v>962</v>
      </c>
      <c r="C187" s="12">
        <v>9966547422</v>
      </c>
      <c r="D187" s="12" t="s">
        <v>963</v>
      </c>
      <c r="E187" s="12" t="s">
        <v>529</v>
      </c>
      <c r="F187" s="12" t="s">
        <v>185</v>
      </c>
      <c r="G187" s="36">
        <v>44257</v>
      </c>
      <c r="H187" s="12" t="s">
        <v>504</v>
      </c>
    </row>
    <row r="188" spans="1:8" x14ac:dyDescent="0.3">
      <c r="A188" s="12" t="s">
        <v>964</v>
      </c>
      <c r="B188" s="12" t="s">
        <v>965</v>
      </c>
      <c r="C188" s="12">
        <v>9954377069</v>
      </c>
      <c r="D188" s="12" t="s">
        <v>966</v>
      </c>
      <c r="E188" s="12" t="s">
        <v>529</v>
      </c>
      <c r="F188" s="12" t="s">
        <v>189</v>
      </c>
      <c r="G188" s="36">
        <v>44593</v>
      </c>
      <c r="H188" s="12" t="s">
        <v>504</v>
      </c>
    </row>
    <row r="189" spans="1:8" x14ac:dyDescent="0.3">
      <c r="A189" s="12" t="s">
        <v>967</v>
      </c>
      <c r="B189" s="12" t="s">
        <v>795</v>
      </c>
      <c r="C189" s="12">
        <v>6370804824</v>
      </c>
      <c r="D189" s="12" t="s">
        <v>968</v>
      </c>
      <c r="E189" s="12" t="s">
        <v>509</v>
      </c>
      <c r="F189" s="12" t="s">
        <v>180</v>
      </c>
      <c r="G189" s="36">
        <v>45442</v>
      </c>
      <c r="H189" s="12" t="s">
        <v>525</v>
      </c>
    </row>
    <row r="190" spans="1:8" x14ac:dyDescent="0.3">
      <c r="A190" s="12" t="s">
        <v>969</v>
      </c>
      <c r="B190" s="12" t="s">
        <v>864</v>
      </c>
      <c r="C190" s="12">
        <v>9865946617</v>
      </c>
      <c r="D190" s="12" t="s">
        <v>970</v>
      </c>
      <c r="E190" s="12" t="s">
        <v>513</v>
      </c>
      <c r="F190" s="12" t="s">
        <v>186</v>
      </c>
      <c r="G190" s="36">
        <v>44449</v>
      </c>
      <c r="H190" s="12" t="s">
        <v>504</v>
      </c>
    </row>
    <row r="191" spans="1:8" x14ac:dyDescent="0.3">
      <c r="A191" s="12" t="s">
        <v>971</v>
      </c>
      <c r="B191" s="12" t="s">
        <v>739</v>
      </c>
      <c r="C191" s="12">
        <v>8856582633</v>
      </c>
      <c r="D191" s="12" t="s">
        <v>972</v>
      </c>
      <c r="E191" s="12" t="s">
        <v>520</v>
      </c>
      <c r="F191" s="12" t="s">
        <v>188</v>
      </c>
      <c r="G191" s="36">
        <v>45091</v>
      </c>
      <c r="H191" s="12" t="s">
        <v>504</v>
      </c>
    </row>
    <row r="192" spans="1:8" x14ac:dyDescent="0.3">
      <c r="A192" s="12" t="s">
        <v>973</v>
      </c>
      <c r="B192" s="12" t="s">
        <v>575</v>
      </c>
      <c r="C192" s="12">
        <v>7042290779</v>
      </c>
      <c r="D192" s="12" t="s">
        <v>974</v>
      </c>
      <c r="E192" s="12" t="s">
        <v>524</v>
      </c>
      <c r="F192" s="12" t="s">
        <v>187</v>
      </c>
      <c r="G192" s="36">
        <v>44387</v>
      </c>
      <c r="H192" s="12" t="s">
        <v>504</v>
      </c>
    </row>
    <row r="193" spans="1:8" x14ac:dyDescent="0.3">
      <c r="A193" s="12" t="s">
        <v>975</v>
      </c>
      <c r="B193" s="12" t="s">
        <v>575</v>
      </c>
      <c r="C193" s="12">
        <v>9864386178</v>
      </c>
      <c r="D193" s="12" t="s">
        <v>976</v>
      </c>
      <c r="E193" s="12" t="s">
        <v>509</v>
      </c>
      <c r="F193" s="12" t="s">
        <v>188</v>
      </c>
      <c r="G193" s="36">
        <v>45368</v>
      </c>
      <c r="H193" s="12" t="s">
        <v>504</v>
      </c>
    </row>
    <row r="194" spans="1:8" x14ac:dyDescent="0.3">
      <c r="A194" s="12" t="s">
        <v>977</v>
      </c>
      <c r="B194" s="12" t="s">
        <v>632</v>
      </c>
      <c r="C194" s="12">
        <v>7038682644</v>
      </c>
      <c r="D194" s="12" t="s">
        <v>978</v>
      </c>
      <c r="E194" s="12" t="s">
        <v>520</v>
      </c>
      <c r="F194" s="12" t="s">
        <v>181</v>
      </c>
      <c r="G194" s="36">
        <v>44266</v>
      </c>
      <c r="H194" s="12" t="s">
        <v>504</v>
      </c>
    </row>
    <row r="195" spans="1:8" x14ac:dyDescent="0.3">
      <c r="A195" s="12" t="s">
        <v>979</v>
      </c>
      <c r="B195" s="12" t="s">
        <v>629</v>
      </c>
      <c r="C195" s="12">
        <v>9924964847</v>
      </c>
      <c r="D195" s="12" t="s">
        <v>980</v>
      </c>
      <c r="E195" s="12" t="s">
        <v>183</v>
      </c>
      <c r="F195" s="12" t="s">
        <v>187</v>
      </c>
      <c r="G195" s="36">
        <v>45883</v>
      </c>
      <c r="H195" s="12" t="s">
        <v>504</v>
      </c>
    </row>
    <row r="196" spans="1:8" x14ac:dyDescent="0.3">
      <c r="A196" s="12" t="s">
        <v>981</v>
      </c>
      <c r="B196" s="12" t="s">
        <v>507</v>
      </c>
      <c r="C196" s="12">
        <v>7096938201</v>
      </c>
      <c r="D196" s="12" t="s">
        <v>982</v>
      </c>
      <c r="E196" s="12" t="s">
        <v>524</v>
      </c>
      <c r="F196" s="12" t="s">
        <v>186</v>
      </c>
      <c r="G196" s="36">
        <v>45382</v>
      </c>
      <c r="H196" s="12" t="s">
        <v>525</v>
      </c>
    </row>
    <row r="197" spans="1:8" x14ac:dyDescent="0.3">
      <c r="A197" s="12" t="s">
        <v>983</v>
      </c>
      <c r="B197" s="12" t="s">
        <v>674</v>
      </c>
      <c r="C197" s="12">
        <v>9834267194</v>
      </c>
      <c r="D197" s="12" t="s">
        <v>984</v>
      </c>
      <c r="E197" s="12" t="s">
        <v>183</v>
      </c>
      <c r="F197" s="12" t="s">
        <v>189</v>
      </c>
      <c r="G197" s="36">
        <v>44941</v>
      </c>
      <c r="H197" s="12" t="s">
        <v>504</v>
      </c>
    </row>
    <row r="198" spans="1:8" x14ac:dyDescent="0.3">
      <c r="A198" s="12" t="s">
        <v>985</v>
      </c>
      <c r="B198" s="12" t="s">
        <v>549</v>
      </c>
      <c r="C198" s="12">
        <v>9858233540</v>
      </c>
      <c r="D198" s="12" t="s">
        <v>986</v>
      </c>
      <c r="E198" s="12" t="s">
        <v>529</v>
      </c>
      <c r="F198" s="12" t="s">
        <v>184</v>
      </c>
      <c r="G198" s="36">
        <v>45676</v>
      </c>
      <c r="H198" s="12" t="s">
        <v>504</v>
      </c>
    </row>
    <row r="199" spans="1:8" x14ac:dyDescent="0.3">
      <c r="A199" s="12" t="s">
        <v>987</v>
      </c>
      <c r="B199" s="12" t="s">
        <v>618</v>
      </c>
      <c r="C199" s="12">
        <v>9886461390</v>
      </c>
      <c r="D199" s="12" t="s">
        <v>988</v>
      </c>
      <c r="E199" s="12" t="s">
        <v>513</v>
      </c>
      <c r="F199" s="12" t="s">
        <v>181</v>
      </c>
      <c r="G199" s="36">
        <v>45740</v>
      </c>
      <c r="H199" s="12" t="s">
        <v>525</v>
      </c>
    </row>
    <row r="200" spans="1:8" x14ac:dyDescent="0.3">
      <c r="A200" s="12" t="s">
        <v>989</v>
      </c>
      <c r="B200" s="12" t="s">
        <v>990</v>
      </c>
      <c r="C200" s="12">
        <v>7060338962</v>
      </c>
      <c r="D200" s="12" t="s">
        <v>991</v>
      </c>
      <c r="E200" s="12" t="s">
        <v>509</v>
      </c>
      <c r="F200" s="12" t="s">
        <v>188</v>
      </c>
      <c r="G200" s="36">
        <v>45017</v>
      </c>
      <c r="H200" s="12" t="s">
        <v>504</v>
      </c>
    </row>
    <row r="201" spans="1:8" x14ac:dyDescent="0.3">
      <c r="A201" s="12" t="s">
        <v>992</v>
      </c>
      <c r="B201" s="12" t="s">
        <v>537</v>
      </c>
      <c r="C201" s="12">
        <v>7023560107</v>
      </c>
      <c r="D201" s="12" t="s">
        <v>993</v>
      </c>
      <c r="E201" s="12" t="s">
        <v>524</v>
      </c>
      <c r="F201" s="12" t="s">
        <v>184</v>
      </c>
      <c r="G201" s="36">
        <v>44702</v>
      </c>
      <c r="H201" s="12" t="s">
        <v>504</v>
      </c>
    </row>
    <row r="202" spans="1:8" x14ac:dyDescent="0.3">
      <c r="A202" s="12" t="s">
        <v>994</v>
      </c>
      <c r="B202" s="12" t="s">
        <v>583</v>
      </c>
      <c r="C202" s="12">
        <v>9999656514</v>
      </c>
      <c r="D202" s="12" t="s">
        <v>995</v>
      </c>
      <c r="E202" s="12" t="s">
        <v>529</v>
      </c>
      <c r="F202" s="12" t="s">
        <v>184</v>
      </c>
      <c r="G202" s="36">
        <v>44980</v>
      </c>
      <c r="H202" s="12" t="s">
        <v>504</v>
      </c>
    </row>
    <row r="203" spans="1:8" x14ac:dyDescent="0.3">
      <c r="A203" s="12" t="s">
        <v>996</v>
      </c>
      <c r="B203" s="12" t="s">
        <v>632</v>
      </c>
      <c r="C203" s="12">
        <v>9835021224</v>
      </c>
      <c r="D203" s="12" t="s">
        <v>997</v>
      </c>
      <c r="E203" s="12" t="s">
        <v>520</v>
      </c>
      <c r="F203" s="12" t="s">
        <v>178</v>
      </c>
      <c r="G203" s="36">
        <v>44961</v>
      </c>
      <c r="H203" s="12" t="s">
        <v>504</v>
      </c>
    </row>
    <row r="204" spans="1:8" x14ac:dyDescent="0.3">
      <c r="A204" s="12" t="s">
        <v>998</v>
      </c>
      <c r="B204" s="12" t="s">
        <v>788</v>
      </c>
      <c r="C204" s="12">
        <v>8827995117</v>
      </c>
      <c r="D204" s="12" t="s">
        <v>999</v>
      </c>
      <c r="E204" s="12" t="s">
        <v>520</v>
      </c>
      <c r="F204" s="12" t="s">
        <v>187</v>
      </c>
      <c r="G204" s="36">
        <v>45380</v>
      </c>
      <c r="H204" s="12" t="s">
        <v>504</v>
      </c>
    </row>
    <row r="205" spans="1:8" x14ac:dyDescent="0.3">
      <c r="A205" s="12" t="s">
        <v>1000</v>
      </c>
      <c r="B205" s="12" t="s">
        <v>569</v>
      </c>
      <c r="C205" s="12">
        <v>8812335645</v>
      </c>
      <c r="D205" s="12" t="s">
        <v>1001</v>
      </c>
      <c r="E205" s="12" t="s">
        <v>509</v>
      </c>
      <c r="F205" s="12" t="s">
        <v>183</v>
      </c>
      <c r="G205" s="36">
        <v>44508</v>
      </c>
      <c r="H205" s="12" t="s">
        <v>504</v>
      </c>
    </row>
    <row r="206" spans="1:8" x14ac:dyDescent="0.3">
      <c r="A206" s="12" t="s">
        <v>1002</v>
      </c>
      <c r="B206" s="12" t="s">
        <v>864</v>
      </c>
      <c r="C206" s="12">
        <v>8820109927</v>
      </c>
      <c r="D206" s="12" t="s">
        <v>1003</v>
      </c>
      <c r="E206" s="12" t="s">
        <v>183</v>
      </c>
      <c r="F206" s="12" t="s">
        <v>182</v>
      </c>
      <c r="G206" s="36">
        <v>44146</v>
      </c>
      <c r="H206" s="12" t="s">
        <v>504</v>
      </c>
    </row>
    <row r="207" spans="1:8" x14ac:dyDescent="0.3">
      <c r="A207" s="12" t="s">
        <v>1004</v>
      </c>
      <c r="B207" s="12" t="s">
        <v>917</v>
      </c>
      <c r="C207" s="12">
        <v>9921272763</v>
      </c>
      <c r="D207" s="12" t="s">
        <v>1005</v>
      </c>
      <c r="E207" s="12" t="s">
        <v>183</v>
      </c>
      <c r="F207" s="12" t="s">
        <v>182</v>
      </c>
      <c r="G207" s="36">
        <v>44587</v>
      </c>
      <c r="H207" s="12" t="s">
        <v>504</v>
      </c>
    </row>
    <row r="208" spans="1:8" x14ac:dyDescent="0.3">
      <c r="A208" s="12" t="s">
        <v>1006</v>
      </c>
      <c r="B208" s="12" t="s">
        <v>965</v>
      </c>
      <c r="C208" s="12">
        <v>7073356378</v>
      </c>
      <c r="D208" s="12" t="s">
        <v>1007</v>
      </c>
      <c r="E208" s="12" t="s">
        <v>524</v>
      </c>
      <c r="F208" s="12" t="s">
        <v>188</v>
      </c>
      <c r="G208" s="36">
        <v>44745</v>
      </c>
      <c r="H208" s="12" t="s">
        <v>504</v>
      </c>
    </row>
    <row r="209" spans="1:8" x14ac:dyDescent="0.3">
      <c r="A209" s="12" t="s">
        <v>1008</v>
      </c>
      <c r="B209" s="12" t="s">
        <v>1009</v>
      </c>
      <c r="C209" s="12">
        <v>9872220973</v>
      </c>
      <c r="D209" s="12" t="s">
        <v>1010</v>
      </c>
      <c r="E209" s="12" t="s">
        <v>183</v>
      </c>
      <c r="F209" s="12" t="s">
        <v>187</v>
      </c>
      <c r="G209" s="36">
        <v>45384</v>
      </c>
      <c r="H209" s="12" t="s">
        <v>504</v>
      </c>
    </row>
    <row r="210" spans="1:8" x14ac:dyDescent="0.3">
      <c r="A210" s="12" t="s">
        <v>1011</v>
      </c>
      <c r="B210" s="12" t="s">
        <v>1012</v>
      </c>
      <c r="C210" s="12">
        <v>7071999874</v>
      </c>
      <c r="D210" s="12" t="s">
        <v>1013</v>
      </c>
      <c r="E210" s="12" t="s">
        <v>183</v>
      </c>
      <c r="F210" s="12" t="s">
        <v>181</v>
      </c>
      <c r="G210" s="36">
        <v>44775</v>
      </c>
      <c r="H210" s="12" t="s">
        <v>504</v>
      </c>
    </row>
    <row r="211" spans="1:8" x14ac:dyDescent="0.3">
      <c r="A211" s="12" t="s">
        <v>1014</v>
      </c>
      <c r="B211" s="12" t="s">
        <v>1015</v>
      </c>
      <c r="C211" s="12">
        <v>8844758543</v>
      </c>
      <c r="D211" s="12" t="s">
        <v>1016</v>
      </c>
      <c r="E211" s="12" t="s">
        <v>520</v>
      </c>
      <c r="F211" s="12" t="s">
        <v>187</v>
      </c>
      <c r="G211" s="36">
        <v>44514</v>
      </c>
      <c r="H211" s="12" t="s">
        <v>504</v>
      </c>
    </row>
    <row r="212" spans="1:8" x14ac:dyDescent="0.3">
      <c r="A212" s="12" t="s">
        <v>1017</v>
      </c>
      <c r="B212" s="12" t="s">
        <v>552</v>
      </c>
      <c r="C212" s="12">
        <v>6340602923</v>
      </c>
      <c r="D212" s="12" t="s">
        <v>1018</v>
      </c>
      <c r="E212" s="12" t="s">
        <v>520</v>
      </c>
      <c r="F212" s="12" t="s">
        <v>180</v>
      </c>
      <c r="G212" s="36">
        <v>45423</v>
      </c>
      <c r="H212" s="12" t="s">
        <v>504</v>
      </c>
    </row>
    <row r="213" spans="1:8" x14ac:dyDescent="0.3">
      <c r="A213" s="12" t="s">
        <v>1019</v>
      </c>
      <c r="B213" s="12" t="s">
        <v>502</v>
      </c>
      <c r="C213" s="12">
        <v>6360268673</v>
      </c>
      <c r="D213" s="12" t="s">
        <v>1020</v>
      </c>
      <c r="E213" s="12" t="s">
        <v>509</v>
      </c>
      <c r="F213" s="12" t="s">
        <v>182</v>
      </c>
      <c r="G213" s="36">
        <v>45906</v>
      </c>
      <c r="H213" s="12" t="s">
        <v>525</v>
      </c>
    </row>
    <row r="214" spans="1:8" x14ac:dyDescent="0.3">
      <c r="A214" s="12" t="s">
        <v>1021</v>
      </c>
      <c r="B214" s="12" t="s">
        <v>502</v>
      </c>
      <c r="C214" s="12">
        <v>7055697448</v>
      </c>
      <c r="D214" s="12" t="s">
        <v>1022</v>
      </c>
      <c r="E214" s="12" t="s">
        <v>524</v>
      </c>
      <c r="F214" s="12" t="s">
        <v>185</v>
      </c>
      <c r="G214" s="36">
        <v>45749</v>
      </c>
      <c r="H214" s="12" t="s">
        <v>504</v>
      </c>
    </row>
    <row r="215" spans="1:8" x14ac:dyDescent="0.3">
      <c r="A215" s="12" t="s">
        <v>1023</v>
      </c>
      <c r="B215" s="12" t="s">
        <v>798</v>
      </c>
      <c r="C215" s="12">
        <v>7049443917</v>
      </c>
      <c r="D215" s="12" t="s">
        <v>1024</v>
      </c>
      <c r="E215" s="12" t="s">
        <v>529</v>
      </c>
      <c r="F215" s="12" t="s">
        <v>186</v>
      </c>
      <c r="G215" s="36">
        <v>45224</v>
      </c>
      <c r="H215" s="12" t="s">
        <v>504</v>
      </c>
    </row>
    <row r="216" spans="1:8" x14ac:dyDescent="0.3">
      <c r="A216" s="12" t="s">
        <v>1025</v>
      </c>
      <c r="B216" s="12" t="s">
        <v>632</v>
      </c>
      <c r="C216" s="12">
        <v>8876760317</v>
      </c>
      <c r="D216" s="12" t="s">
        <v>1026</v>
      </c>
      <c r="E216" s="12" t="s">
        <v>520</v>
      </c>
      <c r="F216" s="12" t="s">
        <v>189</v>
      </c>
      <c r="G216" s="36">
        <v>45347</v>
      </c>
      <c r="H216" s="12" t="s">
        <v>504</v>
      </c>
    </row>
    <row r="217" spans="1:8" x14ac:dyDescent="0.3">
      <c r="A217" s="12" t="s">
        <v>1027</v>
      </c>
      <c r="B217" s="12" t="s">
        <v>578</v>
      </c>
      <c r="C217" s="12">
        <v>8813850789</v>
      </c>
      <c r="D217" s="12" t="s">
        <v>1028</v>
      </c>
      <c r="E217" s="12" t="s">
        <v>513</v>
      </c>
      <c r="F217" s="12" t="s">
        <v>184</v>
      </c>
      <c r="G217" s="36">
        <v>45934</v>
      </c>
      <c r="H217" s="12" t="s">
        <v>525</v>
      </c>
    </row>
    <row r="218" spans="1:8" x14ac:dyDescent="0.3">
      <c r="A218" s="12" t="s">
        <v>1029</v>
      </c>
      <c r="B218" s="12" t="s">
        <v>701</v>
      </c>
      <c r="C218" s="12">
        <v>6326657859</v>
      </c>
      <c r="D218" s="12" t="s">
        <v>1030</v>
      </c>
      <c r="E218" s="12" t="s">
        <v>513</v>
      </c>
      <c r="F218" s="12" t="s">
        <v>184</v>
      </c>
      <c r="G218" s="36">
        <v>44924</v>
      </c>
      <c r="H218" s="12" t="s">
        <v>504</v>
      </c>
    </row>
    <row r="219" spans="1:8" x14ac:dyDescent="0.3">
      <c r="A219" s="12" t="s">
        <v>1031</v>
      </c>
      <c r="B219" s="12" t="s">
        <v>621</v>
      </c>
      <c r="C219" s="12">
        <v>9830603183</v>
      </c>
      <c r="D219" s="12" t="s">
        <v>1032</v>
      </c>
      <c r="E219" s="12" t="s">
        <v>529</v>
      </c>
      <c r="F219" s="12" t="s">
        <v>180</v>
      </c>
      <c r="G219" s="36">
        <v>44658</v>
      </c>
      <c r="H219" s="12" t="s">
        <v>504</v>
      </c>
    </row>
    <row r="220" spans="1:8" x14ac:dyDescent="0.3">
      <c r="A220" s="12" t="s">
        <v>1033</v>
      </c>
      <c r="B220" s="12" t="s">
        <v>822</v>
      </c>
      <c r="C220" s="12">
        <v>8861467574</v>
      </c>
      <c r="D220" s="12" t="s">
        <v>1034</v>
      </c>
      <c r="E220" s="12" t="s">
        <v>513</v>
      </c>
      <c r="F220" s="12" t="s">
        <v>185</v>
      </c>
      <c r="G220" s="36">
        <v>44866</v>
      </c>
      <c r="H220" s="12" t="s">
        <v>504</v>
      </c>
    </row>
    <row r="221" spans="1:8" x14ac:dyDescent="0.3">
      <c r="A221" s="12" t="s">
        <v>1035</v>
      </c>
      <c r="B221" s="12" t="s">
        <v>624</v>
      </c>
      <c r="C221" s="12">
        <v>8850675935</v>
      </c>
      <c r="D221" s="12" t="s">
        <v>1036</v>
      </c>
      <c r="E221" s="12" t="s">
        <v>520</v>
      </c>
      <c r="F221" s="12" t="s">
        <v>188</v>
      </c>
      <c r="G221" s="36">
        <v>44264</v>
      </c>
      <c r="H221" s="12" t="s">
        <v>504</v>
      </c>
    </row>
    <row r="222" spans="1:8" x14ac:dyDescent="0.3">
      <c r="A222" s="12" t="s">
        <v>1037</v>
      </c>
      <c r="B222" s="12" t="s">
        <v>659</v>
      </c>
      <c r="C222" s="12">
        <v>9989794678</v>
      </c>
      <c r="D222" s="12" t="s">
        <v>1038</v>
      </c>
      <c r="E222" s="12" t="s">
        <v>529</v>
      </c>
      <c r="F222" s="12" t="s">
        <v>182</v>
      </c>
      <c r="G222" s="36">
        <v>45434</v>
      </c>
      <c r="H222" s="12" t="s">
        <v>504</v>
      </c>
    </row>
    <row r="223" spans="1:8" x14ac:dyDescent="0.3">
      <c r="A223" s="12" t="s">
        <v>1039</v>
      </c>
      <c r="B223" s="12" t="s">
        <v>609</v>
      </c>
      <c r="C223" s="12">
        <v>7019688017</v>
      </c>
      <c r="D223" s="12" t="s">
        <v>1040</v>
      </c>
      <c r="E223" s="12" t="s">
        <v>509</v>
      </c>
      <c r="F223" s="12" t="s">
        <v>185</v>
      </c>
      <c r="G223" s="36">
        <v>44162</v>
      </c>
      <c r="H223" s="12" t="s">
        <v>504</v>
      </c>
    </row>
    <row r="224" spans="1:8" x14ac:dyDescent="0.3">
      <c r="A224" s="12" t="s">
        <v>1041</v>
      </c>
      <c r="B224" s="12" t="s">
        <v>1042</v>
      </c>
      <c r="C224" s="12">
        <v>9885615092</v>
      </c>
      <c r="D224" s="12" t="s">
        <v>1043</v>
      </c>
      <c r="E224" s="12" t="s">
        <v>520</v>
      </c>
      <c r="F224" s="12" t="s">
        <v>187</v>
      </c>
      <c r="G224" s="36">
        <v>45057</v>
      </c>
      <c r="H224" s="12" t="s">
        <v>504</v>
      </c>
    </row>
    <row r="225" spans="1:8" x14ac:dyDescent="0.3">
      <c r="A225" s="12" t="s">
        <v>1044</v>
      </c>
      <c r="B225" s="12" t="s">
        <v>591</v>
      </c>
      <c r="C225" s="12">
        <v>9810167626</v>
      </c>
      <c r="D225" s="12" t="s">
        <v>1045</v>
      </c>
      <c r="E225" s="12" t="s">
        <v>183</v>
      </c>
      <c r="F225" s="12" t="s">
        <v>183</v>
      </c>
      <c r="G225" s="36">
        <v>44924</v>
      </c>
      <c r="H225" s="12" t="s">
        <v>504</v>
      </c>
    </row>
    <row r="226" spans="1:8" x14ac:dyDescent="0.3">
      <c r="A226" s="12" t="s">
        <v>1046</v>
      </c>
      <c r="B226" s="12" t="s">
        <v>910</v>
      </c>
      <c r="C226" s="12">
        <v>9863574753</v>
      </c>
      <c r="D226" s="12" t="s">
        <v>1047</v>
      </c>
      <c r="E226" s="12" t="s">
        <v>509</v>
      </c>
      <c r="F226" s="12" t="s">
        <v>187</v>
      </c>
      <c r="G226" s="36">
        <v>45743</v>
      </c>
      <c r="H226" s="12" t="s">
        <v>504</v>
      </c>
    </row>
    <row r="227" spans="1:8" x14ac:dyDescent="0.3">
      <c r="A227" s="12" t="s">
        <v>1048</v>
      </c>
      <c r="B227" s="12" t="s">
        <v>575</v>
      </c>
      <c r="C227" s="12">
        <v>8830897270</v>
      </c>
      <c r="D227" s="12" t="s">
        <v>1049</v>
      </c>
      <c r="E227" s="12" t="s">
        <v>524</v>
      </c>
      <c r="F227" s="12" t="s">
        <v>182</v>
      </c>
      <c r="G227" s="36">
        <v>45521</v>
      </c>
      <c r="H227" s="12" t="s">
        <v>504</v>
      </c>
    </row>
    <row r="228" spans="1:8" x14ac:dyDescent="0.3">
      <c r="A228" s="12" t="s">
        <v>1050</v>
      </c>
      <c r="B228" s="12" t="s">
        <v>662</v>
      </c>
      <c r="C228" s="12">
        <v>7022832718</v>
      </c>
      <c r="D228" s="12" t="s">
        <v>1051</v>
      </c>
      <c r="E228" s="12" t="s">
        <v>183</v>
      </c>
      <c r="F228" s="12" t="s">
        <v>183</v>
      </c>
      <c r="G228" s="36">
        <v>45122</v>
      </c>
      <c r="H228" s="12" t="s">
        <v>504</v>
      </c>
    </row>
    <row r="229" spans="1:8" x14ac:dyDescent="0.3">
      <c r="A229" s="12" t="s">
        <v>1052</v>
      </c>
      <c r="B229" s="12" t="s">
        <v>795</v>
      </c>
      <c r="C229" s="12">
        <v>9883442952</v>
      </c>
      <c r="D229" s="12" t="s">
        <v>1053</v>
      </c>
      <c r="E229" s="12" t="s">
        <v>520</v>
      </c>
      <c r="F229" s="12" t="s">
        <v>182</v>
      </c>
      <c r="G229" s="36">
        <v>44430</v>
      </c>
      <c r="H229" s="12" t="s">
        <v>504</v>
      </c>
    </row>
    <row r="230" spans="1:8" x14ac:dyDescent="0.3">
      <c r="A230" s="12" t="s">
        <v>1054</v>
      </c>
      <c r="B230" s="12" t="s">
        <v>629</v>
      </c>
      <c r="C230" s="12">
        <v>7023382069</v>
      </c>
      <c r="D230" s="12" t="s">
        <v>1055</v>
      </c>
      <c r="E230" s="12" t="s">
        <v>524</v>
      </c>
      <c r="F230" s="12" t="s">
        <v>188</v>
      </c>
      <c r="G230" s="36">
        <v>46019</v>
      </c>
      <c r="H230" s="12" t="s">
        <v>504</v>
      </c>
    </row>
    <row r="231" spans="1:8" x14ac:dyDescent="0.3">
      <c r="A231" s="12" t="s">
        <v>1056</v>
      </c>
      <c r="B231" s="12" t="s">
        <v>563</v>
      </c>
      <c r="C231" s="12">
        <v>8871079701</v>
      </c>
      <c r="D231" s="12" t="s">
        <v>1057</v>
      </c>
      <c r="E231" s="12" t="s">
        <v>509</v>
      </c>
      <c r="F231" s="12" t="s">
        <v>178</v>
      </c>
      <c r="G231" s="36">
        <v>45810</v>
      </c>
      <c r="H231" s="12" t="s">
        <v>525</v>
      </c>
    </row>
    <row r="232" spans="1:8" x14ac:dyDescent="0.3">
      <c r="A232" s="12" t="s">
        <v>1058</v>
      </c>
      <c r="B232" s="12" t="s">
        <v>659</v>
      </c>
      <c r="C232" s="12">
        <v>8892276764</v>
      </c>
      <c r="D232" s="12" t="s">
        <v>1059</v>
      </c>
      <c r="E232" s="12" t="s">
        <v>529</v>
      </c>
      <c r="F232" s="12" t="s">
        <v>181</v>
      </c>
      <c r="G232" s="36">
        <v>45608</v>
      </c>
      <c r="H232" s="12" t="s">
        <v>525</v>
      </c>
    </row>
    <row r="233" spans="1:8" x14ac:dyDescent="0.3">
      <c r="A233" s="12" t="s">
        <v>1060</v>
      </c>
      <c r="B233" s="12" t="s">
        <v>762</v>
      </c>
      <c r="C233" s="12">
        <v>6366002383</v>
      </c>
      <c r="D233" s="12" t="s">
        <v>1061</v>
      </c>
      <c r="E233" s="12" t="s">
        <v>524</v>
      </c>
      <c r="F233" s="12" t="s">
        <v>178</v>
      </c>
      <c r="G233" s="36">
        <v>45729</v>
      </c>
      <c r="H233" s="12" t="s">
        <v>525</v>
      </c>
    </row>
    <row r="234" spans="1:8" x14ac:dyDescent="0.3">
      <c r="A234" s="12" t="s">
        <v>1062</v>
      </c>
      <c r="B234" s="12" t="s">
        <v>555</v>
      </c>
      <c r="C234" s="12">
        <v>8844962492</v>
      </c>
      <c r="D234" s="12" t="s">
        <v>1063</v>
      </c>
      <c r="E234" s="12" t="s">
        <v>520</v>
      </c>
      <c r="F234" s="12" t="s">
        <v>186</v>
      </c>
      <c r="G234" s="36">
        <v>45560</v>
      </c>
      <c r="H234" s="12" t="s">
        <v>504</v>
      </c>
    </row>
    <row r="235" spans="1:8" x14ac:dyDescent="0.3">
      <c r="A235" s="12" t="s">
        <v>1064</v>
      </c>
      <c r="B235" s="12" t="s">
        <v>917</v>
      </c>
      <c r="C235" s="12">
        <v>6373037433</v>
      </c>
      <c r="D235" s="12" t="s">
        <v>1065</v>
      </c>
      <c r="E235" s="12" t="s">
        <v>520</v>
      </c>
      <c r="F235" s="12" t="s">
        <v>185</v>
      </c>
      <c r="G235" s="36">
        <v>45085</v>
      </c>
      <c r="H235" s="12" t="s">
        <v>504</v>
      </c>
    </row>
    <row r="236" spans="1:8" x14ac:dyDescent="0.3">
      <c r="A236" s="12" t="s">
        <v>1066</v>
      </c>
      <c r="B236" s="12" t="s">
        <v>546</v>
      </c>
      <c r="C236" s="12">
        <v>8845075549</v>
      </c>
      <c r="D236" s="12" t="s">
        <v>1067</v>
      </c>
      <c r="E236" s="12" t="s">
        <v>524</v>
      </c>
      <c r="F236" s="12" t="s">
        <v>185</v>
      </c>
      <c r="G236" s="36">
        <v>44788</v>
      </c>
      <c r="H236" s="12" t="s">
        <v>504</v>
      </c>
    </row>
    <row r="237" spans="1:8" x14ac:dyDescent="0.3">
      <c r="A237" s="12" t="s">
        <v>1068</v>
      </c>
      <c r="B237" s="12" t="s">
        <v>649</v>
      </c>
      <c r="C237" s="12">
        <v>8837240536</v>
      </c>
      <c r="D237" s="12" t="s">
        <v>1069</v>
      </c>
      <c r="E237" s="12" t="s">
        <v>520</v>
      </c>
      <c r="F237" s="12" t="s">
        <v>185</v>
      </c>
      <c r="G237" s="36">
        <v>44645</v>
      </c>
      <c r="H237" s="12" t="s">
        <v>504</v>
      </c>
    </row>
    <row r="238" spans="1:8" x14ac:dyDescent="0.3">
      <c r="A238" s="12" t="s">
        <v>1070</v>
      </c>
      <c r="B238" s="12" t="s">
        <v>689</v>
      </c>
      <c r="C238" s="12">
        <v>9858707246</v>
      </c>
      <c r="D238" s="12" t="s">
        <v>1071</v>
      </c>
      <c r="E238" s="12" t="s">
        <v>529</v>
      </c>
      <c r="F238" s="12" t="s">
        <v>183</v>
      </c>
      <c r="G238" s="36">
        <v>44126</v>
      </c>
      <c r="H238" s="12" t="s">
        <v>525</v>
      </c>
    </row>
    <row r="239" spans="1:8" x14ac:dyDescent="0.3">
      <c r="A239" s="12" t="s">
        <v>1072</v>
      </c>
      <c r="B239" s="12" t="s">
        <v>546</v>
      </c>
      <c r="C239" s="12">
        <v>6393377565</v>
      </c>
      <c r="D239" s="12" t="s">
        <v>1073</v>
      </c>
      <c r="E239" s="12" t="s">
        <v>524</v>
      </c>
      <c r="F239" s="12" t="s">
        <v>184</v>
      </c>
      <c r="G239" s="36">
        <v>44905</v>
      </c>
      <c r="H239" s="12" t="s">
        <v>525</v>
      </c>
    </row>
    <row r="240" spans="1:8" x14ac:dyDescent="0.3">
      <c r="A240" s="12" t="s">
        <v>1074</v>
      </c>
      <c r="B240" s="12" t="s">
        <v>668</v>
      </c>
      <c r="C240" s="12">
        <v>9910956585</v>
      </c>
      <c r="D240" s="12" t="s">
        <v>1075</v>
      </c>
      <c r="E240" s="12" t="s">
        <v>524</v>
      </c>
      <c r="F240" s="12" t="s">
        <v>188</v>
      </c>
      <c r="G240" s="36">
        <v>45311</v>
      </c>
      <c r="H240" s="12" t="s">
        <v>525</v>
      </c>
    </row>
    <row r="241" spans="1:8" x14ac:dyDescent="0.3">
      <c r="A241" s="12" t="s">
        <v>1076</v>
      </c>
      <c r="B241" s="12" t="s">
        <v>635</v>
      </c>
      <c r="C241" s="12">
        <v>6360378107</v>
      </c>
      <c r="D241" s="12" t="s">
        <v>1077</v>
      </c>
      <c r="E241" s="12" t="s">
        <v>183</v>
      </c>
      <c r="F241" s="12" t="s">
        <v>188</v>
      </c>
      <c r="G241" s="36">
        <v>44950</v>
      </c>
      <c r="H241" s="12" t="s">
        <v>504</v>
      </c>
    </row>
    <row r="242" spans="1:8" x14ac:dyDescent="0.3">
      <c r="A242" s="12" t="s">
        <v>1078</v>
      </c>
      <c r="B242" s="12" t="s">
        <v>534</v>
      </c>
      <c r="C242" s="12">
        <v>8834129127</v>
      </c>
      <c r="D242" s="12" t="s">
        <v>1079</v>
      </c>
      <c r="E242" s="12" t="s">
        <v>183</v>
      </c>
      <c r="F242" s="12" t="s">
        <v>184</v>
      </c>
      <c r="G242" s="36">
        <v>45431</v>
      </c>
      <c r="H242" s="12" t="s">
        <v>504</v>
      </c>
    </row>
    <row r="243" spans="1:8" x14ac:dyDescent="0.3">
      <c r="A243" s="12" t="s">
        <v>1080</v>
      </c>
      <c r="B243" s="12" t="s">
        <v>1081</v>
      </c>
      <c r="C243" s="12">
        <v>6347907157</v>
      </c>
      <c r="D243" s="12" t="s">
        <v>1082</v>
      </c>
      <c r="E243" s="12" t="s">
        <v>183</v>
      </c>
      <c r="F243" s="12" t="s">
        <v>189</v>
      </c>
      <c r="G243" s="36">
        <v>44146</v>
      </c>
      <c r="H243" s="12" t="s">
        <v>504</v>
      </c>
    </row>
    <row r="244" spans="1:8" x14ac:dyDescent="0.3">
      <c r="A244" s="12" t="s">
        <v>1083</v>
      </c>
      <c r="B244" s="12" t="s">
        <v>591</v>
      </c>
      <c r="C244" s="12">
        <v>6332783521</v>
      </c>
      <c r="D244" s="12" t="s">
        <v>1084</v>
      </c>
      <c r="E244" s="12" t="s">
        <v>513</v>
      </c>
      <c r="F244" s="12" t="s">
        <v>180</v>
      </c>
      <c r="G244" s="36">
        <v>44409</v>
      </c>
      <c r="H244" s="12" t="s">
        <v>504</v>
      </c>
    </row>
    <row r="245" spans="1:8" x14ac:dyDescent="0.3">
      <c r="A245" s="12" t="s">
        <v>1085</v>
      </c>
      <c r="B245" s="12" t="s">
        <v>965</v>
      </c>
      <c r="C245" s="12">
        <v>8824092417</v>
      </c>
      <c r="D245" s="12" t="s">
        <v>1086</v>
      </c>
      <c r="E245" s="12" t="s">
        <v>524</v>
      </c>
      <c r="F245" s="12" t="s">
        <v>181</v>
      </c>
      <c r="G245" s="36">
        <v>45537</v>
      </c>
      <c r="H245" s="12" t="s">
        <v>504</v>
      </c>
    </row>
    <row r="246" spans="1:8" x14ac:dyDescent="0.3">
      <c r="A246" s="12" t="s">
        <v>1087</v>
      </c>
      <c r="B246" s="12" t="s">
        <v>552</v>
      </c>
      <c r="C246" s="12">
        <v>8821093622</v>
      </c>
      <c r="D246" s="12" t="s">
        <v>1088</v>
      </c>
      <c r="E246" s="12" t="s">
        <v>183</v>
      </c>
      <c r="F246" s="12" t="s">
        <v>184</v>
      </c>
      <c r="G246" s="36">
        <v>45875</v>
      </c>
      <c r="H246" s="12" t="s">
        <v>504</v>
      </c>
    </row>
    <row r="247" spans="1:8" x14ac:dyDescent="0.3">
      <c r="A247" s="12" t="s">
        <v>1089</v>
      </c>
      <c r="B247" s="12" t="s">
        <v>798</v>
      </c>
      <c r="C247" s="12">
        <v>8827737394</v>
      </c>
      <c r="D247" s="12" t="s">
        <v>1090</v>
      </c>
      <c r="E247" s="12" t="s">
        <v>183</v>
      </c>
      <c r="F247" s="12" t="s">
        <v>184</v>
      </c>
      <c r="G247" s="36">
        <v>45090</v>
      </c>
      <c r="H247" s="12" t="s">
        <v>504</v>
      </c>
    </row>
    <row r="248" spans="1:8" x14ac:dyDescent="0.3">
      <c r="A248" s="12" t="s">
        <v>1091</v>
      </c>
      <c r="B248" s="12" t="s">
        <v>531</v>
      </c>
      <c r="C248" s="12">
        <v>9961753406</v>
      </c>
      <c r="D248" s="12" t="s">
        <v>1092</v>
      </c>
      <c r="E248" s="12" t="s">
        <v>529</v>
      </c>
      <c r="F248" s="12" t="s">
        <v>180</v>
      </c>
      <c r="G248" s="36">
        <v>44535</v>
      </c>
      <c r="H248" s="12" t="s">
        <v>504</v>
      </c>
    </row>
    <row r="249" spans="1:8" x14ac:dyDescent="0.3">
      <c r="A249" s="12" t="s">
        <v>1093</v>
      </c>
      <c r="B249" s="12" t="s">
        <v>917</v>
      </c>
      <c r="C249" s="12">
        <v>9920105367</v>
      </c>
      <c r="D249" s="12" t="s">
        <v>1094</v>
      </c>
      <c r="E249" s="12" t="s">
        <v>529</v>
      </c>
      <c r="F249" s="12" t="s">
        <v>180</v>
      </c>
      <c r="G249" s="36">
        <v>45775</v>
      </c>
      <c r="H249" s="12" t="s">
        <v>504</v>
      </c>
    </row>
    <row r="250" spans="1:8" x14ac:dyDescent="0.3">
      <c r="A250" s="12" t="s">
        <v>1095</v>
      </c>
      <c r="B250" s="12" t="s">
        <v>785</v>
      </c>
      <c r="C250" s="12">
        <v>9919525955</v>
      </c>
      <c r="D250" s="12" t="s">
        <v>1096</v>
      </c>
      <c r="E250" s="12" t="s">
        <v>509</v>
      </c>
      <c r="F250" s="12" t="s">
        <v>183</v>
      </c>
      <c r="G250" s="36">
        <v>45590</v>
      </c>
      <c r="H250" s="12" t="s">
        <v>504</v>
      </c>
    </row>
    <row r="251" spans="1:8" x14ac:dyDescent="0.3">
      <c r="A251" s="12" t="s">
        <v>1097</v>
      </c>
      <c r="B251" s="12" t="s">
        <v>583</v>
      </c>
      <c r="C251" s="12">
        <v>9846145158</v>
      </c>
      <c r="D251" s="12" t="s">
        <v>1098</v>
      </c>
      <c r="E251" s="12" t="s">
        <v>529</v>
      </c>
      <c r="F251" s="12" t="s">
        <v>187</v>
      </c>
      <c r="G251" s="36">
        <v>44706</v>
      </c>
      <c r="H251" s="12" t="s">
        <v>504</v>
      </c>
    </row>
    <row r="252" spans="1:8" x14ac:dyDescent="0.3">
      <c r="A252" s="12" t="s">
        <v>1099</v>
      </c>
      <c r="B252" s="12" t="s">
        <v>646</v>
      </c>
      <c r="C252" s="12">
        <v>9983412703</v>
      </c>
      <c r="D252" s="12" t="s">
        <v>1100</v>
      </c>
      <c r="E252" s="12" t="s">
        <v>520</v>
      </c>
      <c r="F252" s="12" t="s">
        <v>179</v>
      </c>
      <c r="G252" s="36">
        <v>45223</v>
      </c>
      <c r="H252" s="12" t="s">
        <v>504</v>
      </c>
    </row>
    <row r="253" spans="1:8" x14ac:dyDescent="0.3">
      <c r="A253" s="12" t="s">
        <v>1101</v>
      </c>
      <c r="B253" s="12" t="s">
        <v>805</v>
      </c>
      <c r="C253" s="12">
        <v>6393666703</v>
      </c>
      <c r="D253" s="12" t="s">
        <v>1102</v>
      </c>
      <c r="E253" s="12" t="s">
        <v>513</v>
      </c>
      <c r="F253" s="12" t="s">
        <v>184</v>
      </c>
      <c r="G253" s="36">
        <v>45187</v>
      </c>
      <c r="H253" s="12" t="s">
        <v>504</v>
      </c>
    </row>
    <row r="254" spans="1:8" x14ac:dyDescent="0.3">
      <c r="A254" s="12" t="s">
        <v>1103</v>
      </c>
      <c r="B254" s="12" t="s">
        <v>805</v>
      </c>
      <c r="C254" s="12">
        <v>8813700485</v>
      </c>
      <c r="D254" s="12" t="s">
        <v>1104</v>
      </c>
      <c r="E254" s="12" t="s">
        <v>529</v>
      </c>
      <c r="F254" s="12" t="s">
        <v>187</v>
      </c>
      <c r="G254" s="36">
        <v>44882</v>
      </c>
      <c r="H254" s="12" t="s">
        <v>525</v>
      </c>
    </row>
    <row r="255" spans="1:8" x14ac:dyDescent="0.3">
      <c r="A255" s="12" t="s">
        <v>1105</v>
      </c>
      <c r="B255" s="12" t="s">
        <v>575</v>
      </c>
      <c r="C255" s="12">
        <v>9965296377</v>
      </c>
      <c r="D255" s="12" t="s">
        <v>1106</v>
      </c>
      <c r="E255" s="12" t="s">
        <v>524</v>
      </c>
      <c r="F255" s="12" t="s">
        <v>187</v>
      </c>
      <c r="G255" s="36">
        <v>44066</v>
      </c>
      <c r="H255" s="12" t="s">
        <v>525</v>
      </c>
    </row>
    <row r="256" spans="1:8" x14ac:dyDescent="0.3">
      <c r="A256" s="12" t="s">
        <v>1107</v>
      </c>
      <c r="B256" s="12" t="s">
        <v>668</v>
      </c>
      <c r="C256" s="12">
        <v>6381066645</v>
      </c>
      <c r="D256" s="12" t="s">
        <v>1108</v>
      </c>
      <c r="E256" s="12" t="s">
        <v>524</v>
      </c>
      <c r="F256" s="12" t="s">
        <v>185</v>
      </c>
      <c r="G256" s="36">
        <v>44662</v>
      </c>
      <c r="H256" s="12" t="s">
        <v>525</v>
      </c>
    </row>
    <row r="257" spans="1:8" x14ac:dyDescent="0.3">
      <c r="A257" s="12" t="s">
        <v>1109</v>
      </c>
      <c r="B257" s="12" t="s">
        <v>537</v>
      </c>
      <c r="C257" s="12">
        <v>6387705192</v>
      </c>
      <c r="D257" s="12" t="s">
        <v>1110</v>
      </c>
      <c r="E257" s="12" t="s">
        <v>183</v>
      </c>
      <c r="F257" s="12" t="s">
        <v>189</v>
      </c>
      <c r="G257" s="36">
        <v>45941</v>
      </c>
      <c r="H257" s="12" t="s">
        <v>504</v>
      </c>
    </row>
    <row r="258" spans="1:8" x14ac:dyDescent="0.3">
      <c r="A258" s="12" t="s">
        <v>1111</v>
      </c>
      <c r="B258" s="12" t="s">
        <v>518</v>
      </c>
      <c r="C258" s="12">
        <v>9997594144</v>
      </c>
      <c r="D258" s="12" t="s">
        <v>1112</v>
      </c>
      <c r="E258" s="12" t="s">
        <v>529</v>
      </c>
      <c r="F258" s="12" t="s">
        <v>185</v>
      </c>
      <c r="G258" s="36">
        <v>45079</v>
      </c>
      <c r="H258" s="12" t="s">
        <v>504</v>
      </c>
    </row>
    <row r="259" spans="1:8" x14ac:dyDescent="0.3">
      <c r="A259" s="12" t="s">
        <v>1113</v>
      </c>
      <c r="B259" s="12" t="s">
        <v>805</v>
      </c>
      <c r="C259" s="12">
        <v>8850463660</v>
      </c>
      <c r="D259" s="12" t="s">
        <v>1114</v>
      </c>
      <c r="E259" s="12" t="s">
        <v>509</v>
      </c>
      <c r="F259" s="12" t="s">
        <v>183</v>
      </c>
      <c r="G259" s="36">
        <v>44896</v>
      </c>
      <c r="H259" s="12" t="s">
        <v>504</v>
      </c>
    </row>
    <row r="260" spans="1:8" x14ac:dyDescent="0.3">
      <c r="A260" s="12" t="s">
        <v>1115</v>
      </c>
      <c r="B260" s="12" t="s">
        <v>527</v>
      </c>
      <c r="C260" s="12">
        <v>9952182205</v>
      </c>
      <c r="D260" s="12" t="s">
        <v>1116</v>
      </c>
      <c r="E260" s="12" t="s">
        <v>513</v>
      </c>
      <c r="F260" s="12" t="s">
        <v>179</v>
      </c>
      <c r="G260" s="36">
        <v>45143</v>
      </c>
      <c r="H260" s="12" t="s">
        <v>504</v>
      </c>
    </row>
    <row r="261" spans="1:8" x14ac:dyDescent="0.3">
      <c r="A261" s="12" t="s">
        <v>1117</v>
      </c>
      <c r="B261" s="12" t="s">
        <v>822</v>
      </c>
      <c r="C261" s="12">
        <v>7028988180</v>
      </c>
      <c r="D261" s="12" t="s">
        <v>1118</v>
      </c>
      <c r="E261" s="12" t="s">
        <v>513</v>
      </c>
      <c r="F261" s="12" t="s">
        <v>184</v>
      </c>
      <c r="G261" s="36">
        <v>45571</v>
      </c>
      <c r="H261" s="12" t="s">
        <v>504</v>
      </c>
    </row>
    <row r="262" spans="1:8" x14ac:dyDescent="0.3">
      <c r="A262" s="12" t="s">
        <v>1119</v>
      </c>
      <c r="B262" s="12" t="s">
        <v>849</v>
      </c>
      <c r="C262" s="12">
        <v>9991258437</v>
      </c>
      <c r="D262" s="12" t="s">
        <v>1120</v>
      </c>
      <c r="E262" s="12" t="s">
        <v>509</v>
      </c>
      <c r="F262" s="12" t="s">
        <v>188</v>
      </c>
      <c r="G262" s="36">
        <v>45531</v>
      </c>
      <c r="H262" s="12" t="s">
        <v>504</v>
      </c>
    </row>
    <row r="263" spans="1:8" x14ac:dyDescent="0.3">
      <c r="A263" s="12" t="s">
        <v>1121</v>
      </c>
      <c r="B263" s="12" t="s">
        <v>534</v>
      </c>
      <c r="C263" s="12">
        <v>6329316881</v>
      </c>
      <c r="D263" s="12" t="s">
        <v>1122</v>
      </c>
      <c r="E263" s="12" t="s">
        <v>524</v>
      </c>
      <c r="F263" s="12" t="s">
        <v>183</v>
      </c>
      <c r="G263" s="36">
        <v>44411</v>
      </c>
      <c r="H263" s="12" t="s">
        <v>504</v>
      </c>
    </row>
    <row r="264" spans="1:8" x14ac:dyDescent="0.3">
      <c r="A264" s="12" t="s">
        <v>1123</v>
      </c>
      <c r="B264" s="12" t="s">
        <v>1012</v>
      </c>
      <c r="C264" s="12">
        <v>6394923729</v>
      </c>
      <c r="D264" s="12" t="s">
        <v>1124</v>
      </c>
      <c r="E264" s="12" t="s">
        <v>509</v>
      </c>
      <c r="F264" s="12" t="s">
        <v>189</v>
      </c>
      <c r="G264" s="36">
        <v>44222</v>
      </c>
      <c r="H264" s="12" t="s">
        <v>504</v>
      </c>
    </row>
    <row r="265" spans="1:8" x14ac:dyDescent="0.3">
      <c r="A265" s="12" t="s">
        <v>1125</v>
      </c>
      <c r="B265" s="12" t="s">
        <v>746</v>
      </c>
      <c r="C265" s="12">
        <v>8857486292</v>
      </c>
      <c r="D265" s="12" t="s">
        <v>1126</v>
      </c>
      <c r="E265" s="12" t="s">
        <v>183</v>
      </c>
      <c r="F265" s="12" t="s">
        <v>186</v>
      </c>
      <c r="G265" s="36">
        <v>44125</v>
      </c>
      <c r="H265" s="12" t="s">
        <v>525</v>
      </c>
    </row>
    <row r="266" spans="1:8" x14ac:dyDescent="0.3">
      <c r="A266" s="12" t="s">
        <v>1127</v>
      </c>
      <c r="B266" s="12" t="s">
        <v>591</v>
      </c>
      <c r="C266" s="12">
        <v>7015433938</v>
      </c>
      <c r="D266" s="12" t="s">
        <v>1128</v>
      </c>
      <c r="E266" s="12" t="s">
        <v>529</v>
      </c>
      <c r="F266" s="12" t="s">
        <v>187</v>
      </c>
      <c r="G266" s="36">
        <v>44814</v>
      </c>
      <c r="H266" s="12" t="s">
        <v>504</v>
      </c>
    </row>
    <row r="267" spans="1:8" x14ac:dyDescent="0.3">
      <c r="A267" s="12" t="s">
        <v>1129</v>
      </c>
      <c r="B267" s="12" t="s">
        <v>817</v>
      </c>
      <c r="C267" s="12">
        <v>9819803477</v>
      </c>
      <c r="D267" s="12" t="s">
        <v>1130</v>
      </c>
      <c r="E267" s="12" t="s">
        <v>520</v>
      </c>
      <c r="F267" s="12" t="s">
        <v>188</v>
      </c>
      <c r="G267" s="36">
        <v>45742</v>
      </c>
      <c r="H267" s="12" t="s">
        <v>525</v>
      </c>
    </row>
    <row r="268" spans="1:8" x14ac:dyDescent="0.3">
      <c r="A268" s="12" t="s">
        <v>1131</v>
      </c>
      <c r="B268" s="12" t="s">
        <v>1132</v>
      </c>
      <c r="C268" s="12">
        <v>9852063762</v>
      </c>
      <c r="D268" s="12" t="s">
        <v>1133</v>
      </c>
      <c r="E268" s="12" t="s">
        <v>524</v>
      </c>
      <c r="F268" s="12" t="s">
        <v>186</v>
      </c>
      <c r="G268" s="36">
        <v>44329</v>
      </c>
      <c r="H268" s="12" t="s">
        <v>504</v>
      </c>
    </row>
    <row r="269" spans="1:8" x14ac:dyDescent="0.3">
      <c r="A269" s="12" t="s">
        <v>1134</v>
      </c>
      <c r="B269" s="12" t="s">
        <v>575</v>
      </c>
      <c r="C269" s="12">
        <v>6383085326</v>
      </c>
      <c r="D269" s="12" t="s">
        <v>1135</v>
      </c>
      <c r="E269" s="12" t="s">
        <v>529</v>
      </c>
      <c r="F269" s="12" t="s">
        <v>180</v>
      </c>
      <c r="G269" s="36">
        <v>44754</v>
      </c>
      <c r="H269" s="12" t="s">
        <v>504</v>
      </c>
    </row>
    <row r="270" spans="1:8" x14ac:dyDescent="0.3">
      <c r="A270" s="12" t="s">
        <v>1136</v>
      </c>
      <c r="B270" s="12" t="s">
        <v>1137</v>
      </c>
      <c r="C270" s="12">
        <v>6368317948</v>
      </c>
      <c r="D270" s="12" t="s">
        <v>1138</v>
      </c>
      <c r="E270" s="12" t="s">
        <v>524</v>
      </c>
      <c r="F270" s="12" t="s">
        <v>185</v>
      </c>
      <c r="G270" s="36">
        <v>46032</v>
      </c>
      <c r="H270" s="12" t="s">
        <v>504</v>
      </c>
    </row>
    <row r="271" spans="1:8" x14ac:dyDescent="0.3">
      <c r="A271" s="12" t="s">
        <v>1139</v>
      </c>
      <c r="B271" s="12" t="s">
        <v>555</v>
      </c>
      <c r="C271" s="12">
        <v>6331045407</v>
      </c>
      <c r="D271" s="12" t="s">
        <v>1140</v>
      </c>
      <c r="E271" s="12" t="s">
        <v>520</v>
      </c>
      <c r="F271" s="12" t="s">
        <v>188</v>
      </c>
      <c r="G271" s="36">
        <v>45928</v>
      </c>
      <c r="H271" s="12" t="s">
        <v>525</v>
      </c>
    </row>
    <row r="272" spans="1:8" x14ac:dyDescent="0.3">
      <c r="A272" s="12" t="s">
        <v>1141</v>
      </c>
      <c r="B272" s="12" t="s">
        <v>563</v>
      </c>
      <c r="C272" s="12">
        <v>9920975468</v>
      </c>
      <c r="D272" s="12" t="s">
        <v>1142</v>
      </c>
      <c r="E272" s="12" t="s">
        <v>529</v>
      </c>
      <c r="F272" s="12" t="s">
        <v>178</v>
      </c>
      <c r="G272" s="36">
        <v>44560</v>
      </c>
      <c r="H272" s="12" t="s">
        <v>504</v>
      </c>
    </row>
    <row r="273" spans="1:8" x14ac:dyDescent="0.3">
      <c r="A273" s="12" t="s">
        <v>1143</v>
      </c>
      <c r="B273" s="12" t="s">
        <v>578</v>
      </c>
      <c r="C273" s="12">
        <v>6377525578</v>
      </c>
      <c r="D273" s="12" t="s">
        <v>1144</v>
      </c>
      <c r="E273" s="12" t="s">
        <v>183</v>
      </c>
      <c r="F273" s="12" t="s">
        <v>186</v>
      </c>
      <c r="G273" s="36">
        <v>45517</v>
      </c>
      <c r="H273" s="12" t="s">
        <v>525</v>
      </c>
    </row>
    <row r="274" spans="1:8" x14ac:dyDescent="0.3">
      <c r="A274" s="12" t="s">
        <v>1145</v>
      </c>
      <c r="B274" s="12" t="s">
        <v>822</v>
      </c>
      <c r="C274" s="12">
        <v>6376236209</v>
      </c>
      <c r="D274" s="12" t="s">
        <v>1146</v>
      </c>
      <c r="E274" s="12" t="s">
        <v>520</v>
      </c>
      <c r="F274" s="12" t="s">
        <v>178</v>
      </c>
      <c r="G274" s="36">
        <v>44303</v>
      </c>
      <c r="H274" s="12" t="s">
        <v>504</v>
      </c>
    </row>
    <row r="275" spans="1:8" x14ac:dyDescent="0.3">
      <c r="A275" s="12" t="s">
        <v>1147</v>
      </c>
      <c r="B275" s="12" t="s">
        <v>534</v>
      </c>
      <c r="C275" s="12">
        <v>6341396359</v>
      </c>
      <c r="D275" s="12" t="s">
        <v>1148</v>
      </c>
      <c r="E275" s="12" t="s">
        <v>509</v>
      </c>
      <c r="F275" s="12" t="s">
        <v>183</v>
      </c>
      <c r="G275" s="36">
        <v>44277</v>
      </c>
      <c r="H275" s="12" t="s">
        <v>504</v>
      </c>
    </row>
    <row r="276" spans="1:8" x14ac:dyDescent="0.3">
      <c r="A276" s="12" t="s">
        <v>1149</v>
      </c>
      <c r="B276" s="12" t="s">
        <v>698</v>
      </c>
      <c r="C276" s="12">
        <v>9833409011</v>
      </c>
      <c r="D276" s="12" t="s">
        <v>1150</v>
      </c>
      <c r="E276" s="12" t="s">
        <v>520</v>
      </c>
      <c r="F276" s="12" t="s">
        <v>182</v>
      </c>
      <c r="G276" s="36">
        <v>45641</v>
      </c>
      <c r="H276" s="12" t="s">
        <v>525</v>
      </c>
    </row>
    <row r="277" spans="1:8" x14ac:dyDescent="0.3">
      <c r="A277" s="12" t="s">
        <v>1151</v>
      </c>
      <c r="B277" s="12" t="s">
        <v>739</v>
      </c>
      <c r="C277" s="12">
        <v>7016811216</v>
      </c>
      <c r="D277" s="12" t="s">
        <v>1152</v>
      </c>
      <c r="E277" s="12" t="s">
        <v>524</v>
      </c>
      <c r="F277" s="12" t="s">
        <v>184</v>
      </c>
      <c r="G277" s="36">
        <v>45164</v>
      </c>
      <c r="H277" s="12" t="s">
        <v>504</v>
      </c>
    </row>
    <row r="278" spans="1:8" x14ac:dyDescent="0.3">
      <c r="A278" s="12" t="s">
        <v>1153</v>
      </c>
      <c r="B278" s="12" t="s">
        <v>788</v>
      </c>
      <c r="C278" s="12">
        <v>9884068642</v>
      </c>
      <c r="D278" s="12" t="s">
        <v>1154</v>
      </c>
      <c r="E278" s="12" t="s">
        <v>509</v>
      </c>
      <c r="F278" s="12" t="s">
        <v>189</v>
      </c>
      <c r="G278" s="36">
        <v>45377</v>
      </c>
      <c r="H278" s="12" t="s">
        <v>504</v>
      </c>
    </row>
    <row r="279" spans="1:8" x14ac:dyDescent="0.3">
      <c r="A279" s="12" t="s">
        <v>1155</v>
      </c>
      <c r="B279" s="12" t="s">
        <v>965</v>
      </c>
      <c r="C279" s="12">
        <v>9852634922</v>
      </c>
      <c r="D279" s="12" t="s">
        <v>1156</v>
      </c>
      <c r="E279" s="12" t="s">
        <v>513</v>
      </c>
      <c r="F279" s="12" t="s">
        <v>179</v>
      </c>
      <c r="G279" s="36">
        <v>44611</v>
      </c>
      <c r="H279" s="12" t="s">
        <v>504</v>
      </c>
    </row>
    <row r="280" spans="1:8" x14ac:dyDescent="0.3">
      <c r="A280" s="12" t="s">
        <v>1157</v>
      </c>
      <c r="B280" s="12" t="s">
        <v>734</v>
      </c>
      <c r="C280" s="12">
        <v>9961754168</v>
      </c>
      <c r="D280" s="12" t="s">
        <v>1158</v>
      </c>
      <c r="E280" s="12" t="s">
        <v>524</v>
      </c>
      <c r="F280" s="12" t="s">
        <v>189</v>
      </c>
      <c r="G280" s="36">
        <v>45324</v>
      </c>
      <c r="H280" s="12" t="s">
        <v>504</v>
      </c>
    </row>
    <row r="281" spans="1:8" x14ac:dyDescent="0.3">
      <c r="A281" s="12" t="s">
        <v>1159</v>
      </c>
      <c r="B281" s="12" t="s">
        <v>677</v>
      </c>
      <c r="C281" s="12">
        <v>8893298872</v>
      </c>
      <c r="D281" s="12" t="s">
        <v>1160</v>
      </c>
      <c r="E281" s="12" t="s">
        <v>509</v>
      </c>
      <c r="F281" s="12" t="s">
        <v>185</v>
      </c>
      <c r="G281" s="36">
        <v>45889</v>
      </c>
      <c r="H281" s="12" t="s">
        <v>504</v>
      </c>
    </row>
    <row r="282" spans="1:8" x14ac:dyDescent="0.3">
      <c r="A282" s="12" t="s">
        <v>1161</v>
      </c>
      <c r="B282" s="12" t="s">
        <v>537</v>
      </c>
      <c r="C282" s="12">
        <v>9917104543</v>
      </c>
      <c r="D282" s="12" t="s">
        <v>1162</v>
      </c>
      <c r="E282" s="12" t="s">
        <v>513</v>
      </c>
      <c r="F282" s="12" t="s">
        <v>188</v>
      </c>
      <c r="G282" s="36">
        <v>44794</v>
      </c>
      <c r="H282" s="12" t="s">
        <v>504</v>
      </c>
    </row>
    <row r="283" spans="1:8" x14ac:dyDescent="0.3">
      <c r="A283" s="12" t="s">
        <v>1163</v>
      </c>
      <c r="B283" s="12" t="s">
        <v>646</v>
      </c>
      <c r="C283" s="12">
        <v>9880932018</v>
      </c>
      <c r="D283" s="12" t="s">
        <v>1164</v>
      </c>
      <c r="E283" s="12" t="s">
        <v>509</v>
      </c>
      <c r="F283" s="12" t="s">
        <v>186</v>
      </c>
      <c r="G283" s="36">
        <v>44814</v>
      </c>
      <c r="H283" s="12" t="s">
        <v>504</v>
      </c>
    </row>
    <row r="284" spans="1:8" x14ac:dyDescent="0.3">
      <c r="A284" s="12" t="s">
        <v>1165</v>
      </c>
      <c r="B284" s="12" t="s">
        <v>552</v>
      </c>
      <c r="C284" s="12">
        <v>6342685970</v>
      </c>
      <c r="D284" s="12" t="s">
        <v>1166</v>
      </c>
      <c r="E284" s="12" t="s">
        <v>520</v>
      </c>
      <c r="F284" s="12" t="s">
        <v>188</v>
      </c>
      <c r="G284" s="36">
        <v>44931</v>
      </c>
      <c r="H284" s="12" t="s">
        <v>525</v>
      </c>
    </row>
    <row r="285" spans="1:8" x14ac:dyDescent="0.3">
      <c r="A285" s="12" t="s">
        <v>1167</v>
      </c>
      <c r="B285" s="12" t="s">
        <v>680</v>
      </c>
      <c r="C285" s="12">
        <v>9847673763</v>
      </c>
      <c r="D285" s="12" t="s">
        <v>1168</v>
      </c>
      <c r="E285" s="12" t="s">
        <v>520</v>
      </c>
      <c r="F285" s="12" t="s">
        <v>187</v>
      </c>
      <c r="G285" s="36">
        <v>44091</v>
      </c>
      <c r="H285" s="12" t="s">
        <v>504</v>
      </c>
    </row>
    <row r="286" spans="1:8" x14ac:dyDescent="0.3">
      <c r="A286" s="12" t="s">
        <v>1169</v>
      </c>
      <c r="B286" s="12" t="s">
        <v>549</v>
      </c>
      <c r="C286" s="12">
        <v>8826500134</v>
      </c>
      <c r="D286" s="12" t="s">
        <v>1170</v>
      </c>
      <c r="E286" s="12" t="s">
        <v>520</v>
      </c>
      <c r="F286" s="12" t="s">
        <v>188</v>
      </c>
      <c r="G286" s="36">
        <v>45552</v>
      </c>
      <c r="H286" s="12" t="s">
        <v>525</v>
      </c>
    </row>
    <row r="287" spans="1:8" x14ac:dyDescent="0.3">
      <c r="A287" s="12" t="s">
        <v>1171</v>
      </c>
      <c r="B287" s="12" t="s">
        <v>646</v>
      </c>
      <c r="C287" s="12">
        <v>7068322240</v>
      </c>
      <c r="D287" s="12" t="s">
        <v>1172</v>
      </c>
      <c r="E287" s="12" t="s">
        <v>524</v>
      </c>
      <c r="F287" s="12" t="s">
        <v>186</v>
      </c>
      <c r="G287" s="36">
        <v>45223</v>
      </c>
      <c r="H287" s="12" t="s">
        <v>504</v>
      </c>
    </row>
    <row r="288" spans="1:8" x14ac:dyDescent="0.3">
      <c r="A288" s="12" t="s">
        <v>1173</v>
      </c>
      <c r="B288" s="12" t="s">
        <v>540</v>
      </c>
      <c r="C288" s="12">
        <v>8885866499</v>
      </c>
      <c r="D288" s="12" t="s">
        <v>1174</v>
      </c>
      <c r="E288" s="12" t="s">
        <v>183</v>
      </c>
      <c r="F288" s="12" t="s">
        <v>187</v>
      </c>
      <c r="G288" s="36">
        <v>45162</v>
      </c>
      <c r="H288" s="12" t="s">
        <v>504</v>
      </c>
    </row>
    <row r="289" spans="1:8" x14ac:dyDescent="0.3">
      <c r="A289" s="12" t="s">
        <v>1175</v>
      </c>
      <c r="B289" s="12" t="s">
        <v>543</v>
      </c>
      <c r="C289" s="12">
        <v>8827337219</v>
      </c>
      <c r="D289" s="12" t="s">
        <v>1176</v>
      </c>
      <c r="E289" s="12" t="s">
        <v>183</v>
      </c>
      <c r="F289" s="12" t="s">
        <v>189</v>
      </c>
      <c r="G289" s="36">
        <v>44073</v>
      </c>
      <c r="H289" s="12" t="s">
        <v>525</v>
      </c>
    </row>
    <row r="290" spans="1:8" x14ac:dyDescent="0.3">
      <c r="A290" s="12" t="s">
        <v>1177</v>
      </c>
      <c r="B290" s="12" t="s">
        <v>1178</v>
      </c>
      <c r="C290" s="12">
        <v>7049237492</v>
      </c>
      <c r="D290" s="12" t="s">
        <v>1179</v>
      </c>
      <c r="E290" s="12" t="s">
        <v>529</v>
      </c>
      <c r="F290" s="12" t="s">
        <v>181</v>
      </c>
      <c r="G290" s="36">
        <v>45703</v>
      </c>
      <c r="H290" s="12" t="s">
        <v>525</v>
      </c>
    </row>
    <row r="291" spans="1:8" x14ac:dyDescent="0.3">
      <c r="A291" s="12" t="s">
        <v>1180</v>
      </c>
      <c r="B291" s="12" t="s">
        <v>788</v>
      </c>
      <c r="C291" s="12">
        <v>7052576299</v>
      </c>
      <c r="D291" s="12" t="s">
        <v>1181</v>
      </c>
      <c r="E291" s="12" t="s">
        <v>513</v>
      </c>
      <c r="F291" s="12" t="s">
        <v>186</v>
      </c>
      <c r="G291" s="36">
        <v>44275</v>
      </c>
      <c r="H291" s="12" t="s">
        <v>504</v>
      </c>
    </row>
    <row r="292" spans="1:8" x14ac:dyDescent="0.3">
      <c r="A292" s="12" t="s">
        <v>1182</v>
      </c>
      <c r="B292" s="12" t="s">
        <v>635</v>
      </c>
      <c r="C292" s="12">
        <v>8822488128</v>
      </c>
      <c r="D292" s="12" t="s">
        <v>1183</v>
      </c>
      <c r="E292" s="12" t="s">
        <v>183</v>
      </c>
      <c r="F292" s="12" t="s">
        <v>185</v>
      </c>
      <c r="G292" s="36">
        <v>44851</v>
      </c>
      <c r="H292" s="12" t="s">
        <v>504</v>
      </c>
    </row>
    <row r="293" spans="1:8" x14ac:dyDescent="0.3">
      <c r="A293" s="12" t="s">
        <v>1184</v>
      </c>
      <c r="B293" s="12" t="s">
        <v>591</v>
      </c>
      <c r="C293" s="12">
        <v>9915240457</v>
      </c>
      <c r="D293" s="12" t="s">
        <v>1185</v>
      </c>
      <c r="E293" s="12" t="s">
        <v>529</v>
      </c>
      <c r="F293" s="12" t="s">
        <v>189</v>
      </c>
      <c r="G293" s="36">
        <v>46046</v>
      </c>
      <c r="H293" s="12" t="s">
        <v>525</v>
      </c>
    </row>
    <row r="294" spans="1:8" x14ac:dyDescent="0.3">
      <c r="A294" s="12" t="s">
        <v>1186</v>
      </c>
      <c r="B294" s="12" t="s">
        <v>591</v>
      </c>
      <c r="C294" s="12">
        <v>9874133696</v>
      </c>
      <c r="D294" s="12" t="s">
        <v>1187</v>
      </c>
      <c r="E294" s="12" t="s">
        <v>529</v>
      </c>
      <c r="F294" s="12" t="s">
        <v>184</v>
      </c>
      <c r="G294" s="36">
        <v>44261</v>
      </c>
      <c r="H294" s="12" t="s">
        <v>504</v>
      </c>
    </row>
    <row r="295" spans="1:8" x14ac:dyDescent="0.3">
      <c r="A295" s="12" t="s">
        <v>1188</v>
      </c>
      <c r="B295" s="12" t="s">
        <v>859</v>
      </c>
      <c r="C295" s="12">
        <v>7057037706</v>
      </c>
      <c r="D295" s="12" t="s">
        <v>1189</v>
      </c>
      <c r="E295" s="12" t="s">
        <v>509</v>
      </c>
      <c r="F295" s="12" t="s">
        <v>189</v>
      </c>
      <c r="G295" s="36">
        <v>44455</v>
      </c>
      <c r="H295" s="12" t="s">
        <v>504</v>
      </c>
    </row>
    <row r="296" spans="1:8" x14ac:dyDescent="0.3">
      <c r="A296" s="12" t="s">
        <v>1190</v>
      </c>
      <c r="B296" s="12" t="s">
        <v>640</v>
      </c>
      <c r="C296" s="12">
        <v>6384289093</v>
      </c>
      <c r="D296" s="12" t="s">
        <v>1191</v>
      </c>
      <c r="E296" s="12" t="s">
        <v>524</v>
      </c>
      <c r="F296" s="12" t="s">
        <v>184</v>
      </c>
      <c r="G296" s="36">
        <v>45826</v>
      </c>
      <c r="H296" s="12" t="s">
        <v>504</v>
      </c>
    </row>
    <row r="297" spans="1:8" x14ac:dyDescent="0.3">
      <c r="A297" s="12" t="s">
        <v>1192</v>
      </c>
      <c r="B297" s="12" t="s">
        <v>668</v>
      </c>
      <c r="C297" s="12">
        <v>9925236291</v>
      </c>
      <c r="D297" s="12" t="s">
        <v>1193</v>
      </c>
      <c r="E297" s="12" t="s">
        <v>520</v>
      </c>
      <c r="F297" s="12" t="s">
        <v>188</v>
      </c>
      <c r="G297" s="36">
        <v>45222</v>
      </c>
      <c r="H297" s="12" t="s">
        <v>504</v>
      </c>
    </row>
    <row r="298" spans="1:8" x14ac:dyDescent="0.3">
      <c r="A298" s="12" t="s">
        <v>1194</v>
      </c>
      <c r="B298" s="12" t="s">
        <v>910</v>
      </c>
      <c r="C298" s="12">
        <v>7080756640</v>
      </c>
      <c r="D298" s="12" t="s">
        <v>1195</v>
      </c>
      <c r="E298" s="12" t="s">
        <v>513</v>
      </c>
      <c r="F298" s="12" t="s">
        <v>180</v>
      </c>
      <c r="G298" s="36">
        <v>46046</v>
      </c>
      <c r="H298" s="12" t="s">
        <v>504</v>
      </c>
    </row>
    <row r="299" spans="1:8" x14ac:dyDescent="0.3">
      <c r="A299" s="12" t="s">
        <v>1196</v>
      </c>
      <c r="B299" s="12" t="s">
        <v>659</v>
      </c>
      <c r="C299" s="12">
        <v>7029499726</v>
      </c>
      <c r="D299" s="12" t="s">
        <v>1197</v>
      </c>
      <c r="E299" s="12" t="s">
        <v>524</v>
      </c>
      <c r="F299" s="12" t="s">
        <v>189</v>
      </c>
      <c r="G299" s="36">
        <v>45764</v>
      </c>
      <c r="H299" s="12" t="s">
        <v>504</v>
      </c>
    </row>
    <row r="300" spans="1:8" x14ac:dyDescent="0.3">
      <c r="A300" s="12" t="s">
        <v>1198</v>
      </c>
      <c r="B300" s="12" t="s">
        <v>1199</v>
      </c>
      <c r="C300" s="12">
        <v>7059473239</v>
      </c>
      <c r="D300" s="12" t="s">
        <v>1200</v>
      </c>
      <c r="E300" s="12" t="s">
        <v>524</v>
      </c>
      <c r="F300" s="12" t="s">
        <v>188</v>
      </c>
      <c r="G300" s="36">
        <v>44649</v>
      </c>
      <c r="H300" s="12" t="s">
        <v>525</v>
      </c>
    </row>
    <row r="301" spans="1:8" x14ac:dyDescent="0.3">
      <c r="A301" s="12" t="s">
        <v>1201</v>
      </c>
      <c r="B301" s="12" t="s">
        <v>798</v>
      </c>
      <c r="C301" s="12">
        <v>8824038892</v>
      </c>
      <c r="D301" s="12" t="s">
        <v>1202</v>
      </c>
      <c r="E301" s="12" t="s">
        <v>509</v>
      </c>
      <c r="F301" s="12" t="s">
        <v>187</v>
      </c>
      <c r="G301" s="36">
        <v>45524</v>
      </c>
      <c r="H301" s="12" t="s">
        <v>504</v>
      </c>
    </row>
    <row r="302" spans="1:8" x14ac:dyDescent="0.3">
      <c r="A302" s="12" t="s">
        <v>1203</v>
      </c>
      <c r="B302" s="12" t="s">
        <v>668</v>
      </c>
      <c r="C302" s="12">
        <v>6376009455</v>
      </c>
      <c r="D302" s="12" t="s">
        <v>1204</v>
      </c>
      <c r="E302" s="12" t="s">
        <v>529</v>
      </c>
      <c r="F302" s="12" t="s">
        <v>184</v>
      </c>
      <c r="G302" s="36">
        <v>45508</v>
      </c>
      <c r="H302" s="12" t="s">
        <v>504</v>
      </c>
    </row>
    <row r="303" spans="1:8" x14ac:dyDescent="0.3">
      <c r="A303" s="12" t="s">
        <v>1205</v>
      </c>
      <c r="B303" s="12" t="s">
        <v>859</v>
      </c>
      <c r="C303" s="12">
        <v>6325863677</v>
      </c>
      <c r="D303" s="12" t="s">
        <v>1206</v>
      </c>
      <c r="E303" s="12" t="s">
        <v>520</v>
      </c>
      <c r="F303" s="12" t="s">
        <v>179</v>
      </c>
      <c r="G303" s="36">
        <v>44115</v>
      </c>
      <c r="H303" s="12" t="s">
        <v>504</v>
      </c>
    </row>
    <row r="304" spans="1:8" x14ac:dyDescent="0.3">
      <c r="A304" s="12" t="s">
        <v>1207</v>
      </c>
      <c r="B304" s="12" t="s">
        <v>910</v>
      </c>
      <c r="C304" s="12">
        <v>8877828690</v>
      </c>
      <c r="D304" s="12" t="s">
        <v>1208</v>
      </c>
      <c r="E304" s="12" t="s">
        <v>183</v>
      </c>
      <c r="F304" s="12" t="s">
        <v>186</v>
      </c>
      <c r="G304" s="36">
        <v>45155</v>
      </c>
      <c r="H304" s="12" t="s">
        <v>525</v>
      </c>
    </row>
    <row r="305" spans="1:8" x14ac:dyDescent="0.3">
      <c r="A305" s="12" t="s">
        <v>1209</v>
      </c>
      <c r="B305" s="12" t="s">
        <v>578</v>
      </c>
      <c r="C305" s="12">
        <v>8816105148</v>
      </c>
      <c r="D305" s="12" t="s">
        <v>1210</v>
      </c>
      <c r="E305" s="12" t="s">
        <v>520</v>
      </c>
      <c r="F305" s="12" t="s">
        <v>181</v>
      </c>
      <c r="G305" s="36">
        <v>44591</v>
      </c>
      <c r="H305" s="12" t="s">
        <v>504</v>
      </c>
    </row>
    <row r="306" spans="1:8" x14ac:dyDescent="0.3">
      <c r="A306" s="12" t="s">
        <v>1211</v>
      </c>
      <c r="B306" s="12" t="s">
        <v>965</v>
      </c>
      <c r="C306" s="12">
        <v>7092713876</v>
      </c>
      <c r="D306" s="12" t="s">
        <v>1212</v>
      </c>
      <c r="E306" s="12" t="s">
        <v>183</v>
      </c>
      <c r="F306" s="12" t="s">
        <v>184</v>
      </c>
      <c r="G306" s="36">
        <v>45529</v>
      </c>
      <c r="H306" s="12" t="s">
        <v>504</v>
      </c>
    </row>
    <row r="307" spans="1:8" x14ac:dyDescent="0.3">
      <c r="A307" s="12" t="s">
        <v>1213</v>
      </c>
      <c r="B307" s="12" t="s">
        <v>515</v>
      </c>
      <c r="C307" s="12">
        <v>6345608708</v>
      </c>
      <c r="D307" s="12" t="s">
        <v>1214</v>
      </c>
      <c r="E307" s="12" t="s">
        <v>524</v>
      </c>
      <c r="F307" s="12" t="s">
        <v>188</v>
      </c>
      <c r="G307" s="36">
        <v>44909</v>
      </c>
      <c r="H307" s="12" t="s">
        <v>504</v>
      </c>
    </row>
    <row r="308" spans="1:8" x14ac:dyDescent="0.3">
      <c r="A308" s="12" t="s">
        <v>1215</v>
      </c>
      <c r="B308" s="12" t="s">
        <v>632</v>
      </c>
      <c r="C308" s="12">
        <v>9834551805</v>
      </c>
      <c r="D308" s="12" t="s">
        <v>1216</v>
      </c>
      <c r="E308" s="12" t="s">
        <v>513</v>
      </c>
      <c r="F308" s="12" t="s">
        <v>189</v>
      </c>
      <c r="G308" s="36">
        <v>44335</v>
      </c>
      <c r="H308" s="12" t="s">
        <v>525</v>
      </c>
    </row>
    <row r="309" spans="1:8" x14ac:dyDescent="0.3">
      <c r="A309" s="12" t="s">
        <v>1217</v>
      </c>
      <c r="B309" s="12" t="s">
        <v>808</v>
      </c>
      <c r="C309" s="12">
        <v>6315264222</v>
      </c>
      <c r="D309" s="12" t="s">
        <v>1218</v>
      </c>
      <c r="E309" s="12" t="s">
        <v>183</v>
      </c>
      <c r="F309" s="12" t="s">
        <v>182</v>
      </c>
      <c r="G309" s="36">
        <v>44201</v>
      </c>
      <c r="H309" s="12" t="s">
        <v>525</v>
      </c>
    </row>
    <row r="310" spans="1:8" x14ac:dyDescent="0.3">
      <c r="A310" s="12" t="s">
        <v>1219</v>
      </c>
      <c r="B310" s="12" t="s">
        <v>917</v>
      </c>
      <c r="C310" s="12">
        <v>7086348840</v>
      </c>
      <c r="D310" s="12" t="s">
        <v>1220</v>
      </c>
      <c r="E310" s="12" t="s">
        <v>524</v>
      </c>
      <c r="F310" s="12" t="s">
        <v>189</v>
      </c>
      <c r="G310" s="36">
        <v>44707</v>
      </c>
      <c r="H310" s="12" t="s">
        <v>504</v>
      </c>
    </row>
    <row r="311" spans="1:8" x14ac:dyDescent="0.3">
      <c r="A311" s="12" t="s">
        <v>1221</v>
      </c>
      <c r="B311" s="12" t="s">
        <v>723</v>
      </c>
      <c r="C311" s="12">
        <v>9813152199</v>
      </c>
      <c r="D311" s="12" t="s">
        <v>1222</v>
      </c>
      <c r="E311" s="12" t="s">
        <v>529</v>
      </c>
      <c r="F311" s="12" t="s">
        <v>183</v>
      </c>
      <c r="G311" s="36">
        <v>44866</v>
      </c>
      <c r="H311" s="12" t="s">
        <v>504</v>
      </c>
    </row>
    <row r="312" spans="1:8" x14ac:dyDescent="0.3">
      <c r="A312" s="12" t="s">
        <v>1223</v>
      </c>
      <c r="B312" s="12" t="s">
        <v>1009</v>
      </c>
      <c r="C312" s="12">
        <v>7056020777</v>
      </c>
      <c r="D312" s="12" t="s">
        <v>1224</v>
      </c>
      <c r="E312" s="12" t="s">
        <v>183</v>
      </c>
      <c r="F312" s="12" t="s">
        <v>187</v>
      </c>
      <c r="G312" s="36">
        <v>45872</v>
      </c>
      <c r="H312" s="12" t="s">
        <v>504</v>
      </c>
    </row>
    <row r="313" spans="1:8" x14ac:dyDescent="0.3">
      <c r="A313" s="12" t="s">
        <v>1225</v>
      </c>
      <c r="B313" s="12" t="s">
        <v>527</v>
      </c>
      <c r="C313" s="12">
        <v>6397030802</v>
      </c>
      <c r="D313" s="12" t="s">
        <v>1226</v>
      </c>
      <c r="E313" s="12" t="s">
        <v>524</v>
      </c>
      <c r="F313" s="12" t="s">
        <v>186</v>
      </c>
      <c r="G313" s="36">
        <v>45724</v>
      </c>
      <c r="H313" s="12" t="s">
        <v>504</v>
      </c>
    </row>
    <row r="314" spans="1:8" x14ac:dyDescent="0.3">
      <c r="A314" s="12" t="s">
        <v>1227</v>
      </c>
      <c r="B314" s="12" t="s">
        <v>762</v>
      </c>
      <c r="C314" s="12">
        <v>9958462771</v>
      </c>
      <c r="D314" s="12" t="s">
        <v>1228</v>
      </c>
      <c r="E314" s="12" t="s">
        <v>183</v>
      </c>
      <c r="F314" s="12" t="s">
        <v>188</v>
      </c>
      <c r="G314" s="36">
        <v>44983</v>
      </c>
      <c r="H314" s="12" t="s">
        <v>525</v>
      </c>
    </row>
    <row r="315" spans="1:8" x14ac:dyDescent="0.3">
      <c r="A315" s="12" t="s">
        <v>1229</v>
      </c>
      <c r="B315" s="12" t="s">
        <v>569</v>
      </c>
      <c r="C315" s="12">
        <v>6336015278</v>
      </c>
      <c r="D315" s="12" t="s">
        <v>1230</v>
      </c>
      <c r="E315" s="12" t="s">
        <v>529</v>
      </c>
      <c r="F315" s="12" t="s">
        <v>184</v>
      </c>
      <c r="G315" s="36">
        <v>44732</v>
      </c>
      <c r="H315" s="12" t="s">
        <v>525</v>
      </c>
    </row>
    <row r="316" spans="1:8" x14ac:dyDescent="0.3">
      <c r="A316" s="12" t="s">
        <v>1231</v>
      </c>
      <c r="B316" s="12" t="s">
        <v>507</v>
      </c>
      <c r="C316" s="12">
        <v>8882308654</v>
      </c>
      <c r="D316" s="12" t="s">
        <v>1232</v>
      </c>
      <c r="E316" s="12" t="s">
        <v>529</v>
      </c>
      <c r="F316" s="12" t="s">
        <v>184</v>
      </c>
      <c r="G316" s="36">
        <v>45874</v>
      </c>
      <c r="H316" s="12" t="s">
        <v>504</v>
      </c>
    </row>
    <row r="317" spans="1:8" x14ac:dyDescent="0.3">
      <c r="A317" s="12" t="s">
        <v>1233</v>
      </c>
      <c r="B317" s="12" t="s">
        <v>549</v>
      </c>
      <c r="C317" s="12">
        <v>6393718940</v>
      </c>
      <c r="D317" s="12" t="s">
        <v>1234</v>
      </c>
      <c r="E317" s="12" t="s">
        <v>524</v>
      </c>
      <c r="F317" s="12" t="s">
        <v>189</v>
      </c>
      <c r="G317" s="36">
        <v>44259</v>
      </c>
      <c r="H317" s="12" t="s">
        <v>525</v>
      </c>
    </row>
    <row r="318" spans="1:8" x14ac:dyDescent="0.3">
      <c r="A318" s="12" t="s">
        <v>1235</v>
      </c>
      <c r="B318" s="12" t="s">
        <v>502</v>
      </c>
      <c r="C318" s="12">
        <v>6322313920</v>
      </c>
      <c r="D318" s="12" t="s">
        <v>1236</v>
      </c>
      <c r="E318" s="12" t="s">
        <v>524</v>
      </c>
      <c r="F318" s="12" t="s">
        <v>185</v>
      </c>
      <c r="G318" s="36">
        <v>46014</v>
      </c>
      <c r="H318" s="12" t="s">
        <v>504</v>
      </c>
    </row>
    <row r="319" spans="1:8" x14ac:dyDescent="0.3">
      <c r="A319" s="12" t="s">
        <v>1237</v>
      </c>
      <c r="B319" s="12" t="s">
        <v>615</v>
      </c>
      <c r="C319" s="12">
        <v>9946047149</v>
      </c>
      <c r="D319" s="12" t="s">
        <v>1238</v>
      </c>
      <c r="E319" s="12" t="s">
        <v>183</v>
      </c>
      <c r="F319" s="12" t="s">
        <v>180</v>
      </c>
      <c r="G319" s="36">
        <v>44211</v>
      </c>
      <c r="H319" s="12" t="s">
        <v>504</v>
      </c>
    </row>
    <row r="320" spans="1:8" x14ac:dyDescent="0.3">
      <c r="A320" s="12" t="s">
        <v>1239</v>
      </c>
      <c r="B320" s="12" t="s">
        <v>896</v>
      </c>
      <c r="C320" s="12">
        <v>6359705550</v>
      </c>
      <c r="D320" s="12" t="s">
        <v>1240</v>
      </c>
      <c r="E320" s="12" t="s">
        <v>509</v>
      </c>
      <c r="F320" s="12" t="s">
        <v>178</v>
      </c>
      <c r="G320" s="36">
        <v>44776</v>
      </c>
      <c r="H320" s="12" t="s">
        <v>525</v>
      </c>
    </row>
    <row r="321" spans="1:8" x14ac:dyDescent="0.3">
      <c r="A321" s="12" t="s">
        <v>1241</v>
      </c>
      <c r="B321" s="12" t="s">
        <v>746</v>
      </c>
      <c r="C321" s="12">
        <v>7022237255</v>
      </c>
      <c r="D321" s="12" t="s">
        <v>1242</v>
      </c>
      <c r="E321" s="12" t="s">
        <v>509</v>
      </c>
      <c r="F321" s="12" t="s">
        <v>185</v>
      </c>
      <c r="G321" s="36">
        <v>45008</v>
      </c>
      <c r="H321" s="12" t="s">
        <v>504</v>
      </c>
    </row>
    <row r="322" spans="1:8" x14ac:dyDescent="0.3">
      <c r="A322" s="12" t="s">
        <v>1243</v>
      </c>
      <c r="B322" s="12" t="s">
        <v>646</v>
      </c>
      <c r="C322" s="12">
        <v>9841978736</v>
      </c>
      <c r="D322" s="12" t="s">
        <v>1244</v>
      </c>
      <c r="E322" s="12" t="s">
        <v>509</v>
      </c>
      <c r="F322" s="12" t="s">
        <v>180</v>
      </c>
      <c r="G322" s="36">
        <v>44428</v>
      </c>
      <c r="H322" s="12" t="s">
        <v>504</v>
      </c>
    </row>
    <row r="323" spans="1:8" x14ac:dyDescent="0.3">
      <c r="A323" s="12" t="s">
        <v>1245</v>
      </c>
      <c r="B323" s="12" t="s">
        <v>701</v>
      </c>
      <c r="C323" s="12">
        <v>6393247106</v>
      </c>
      <c r="D323" s="12" t="s">
        <v>1246</v>
      </c>
      <c r="E323" s="12" t="s">
        <v>513</v>
      </c>
      <c r="F323" s="12" t="s">
        <v>178</v>
      </c>
      <c r="G323" s="36">
        <v>45949</v>
      </c>
      <c r="H323" s="12" t="s">
        <v>525</v>
      </c>
    </row>
    <row r="324" spans="1:8" x14ac:dyDescent="0.3">
      <c r="A324" s="12" t="s">
        <v>1247</v>
      </c>
      <c r="B324" s="12" t="s">
        <v>701</v>
      </c>
      <c r="C324" s="12">
        <v>9983970259</v>
      </c>
      <c r="D324" s="12" t="s">
        <v>1248</v>
      </c>
      <c r="E324" s="12" t="s">
        <v>513</v>
      </c>
      <c r="F324" s="12" t="s">
        <v>183</v>
      </c>
      <c r="G324" s="36">
        <v>44775</v>
      </c>
      <c r="H324" s="12" t="s">
        <v>504</v>
      </c>
    </row>
    <row r="325" spans="1:8" x14ac:dyDescent="0.3">
      <c r="A325" s="12" t="s">
        <v>1249</v>
      </c>
      <c r="B325" s="12" t="s">
        <v>566</v>
      </c>
      <c r="C325" s="12">
        <v>9993476459</v>
      </c>
      <c r="D325" s="12" t="s">
        <v>1250</v>
      </c>
      <c r="E325" s="12" t="s">
        <v>529</v>
      </c>
      <c r="F325" s="12" t="s">
        <v>178</v>
      </c>
      <c r="G325" s="36">
        <v>44316</v>
      </c>
      <c r="H325" s="12" t="s">
        <v>504</v>
      </c>
    </row>
    <row r="326" spans="1:8" x14ac:dyDescent="0.3">
      <c r="A326" s="12" t="s">
        <v>1251</v>
      </c>
      <c r="B326" s="12" t="s">
        <v>713</v>
      </c>
      <c r="C326" s="12">
        <v>7081388458</v>
      </c>
      <c r="D326" s="12" t="s">
        <v>1252</v>
      </c>
      <c r="E326" s="12" t="s">
        <v>513</v>
      </c>
      <c r="F326" s="12" t="s">
        <v>186</v>
      </c>
      <c r="G326" s="36">
        <v>45083</v>
      </c>
      <c r="H326" s="12" t="s">
        <v>504</v>
      </c>
    </row>
    <row r="327" spans="1:8" x14ac:dyDescent="0.3">
      <c r="A327" s="12" t="s">
        <v>1253</v>
      </c>
      <c r="B327" s="12" t="s">
        <v>751</v>
      </c>
      <c r="C327" s="12">
        <v>6360041352</v>
      </c>
      <c r="D327" s="12" t="s">
        <v>1254</v>
      </c>
      <c r="E327" s="12" t="s">
        <v>183</v>
      </c>
      <c r="F327" s="12" t="s">
        <v>186</v>
      </c>
      <c r="G327" s="36">
        <v>45881</v>
      </c>
      <c r="H327" s="12" t="s">
        <v>504</v>
      </c>
    </row>
    <row r="328" spans="1:8" x14ac:dyDescent="0.3">
      <c r="A328" s="12" t="s">
        <v>1255</v>
      </c>
      <c r="B328" s="12" t="s">
        <v>662</v>
      </c>
      <c r="C328" s="12">
        <v>8891122846</v>
      </c>
      <c r="D328" s="12" t="s">
        <v>1256</v>
      </c>
      <c r="E328" s="12" t="s">
        <v>509</v>
      </c>
      <c r="F328" s="12" t="s">
        <v>181</v>
      </c>
      <c r="G328" s="36">
        <v>44757</v>
      </c>
      <c r="H328" s="12" t="s">
        <v>504</v>
      </c>
    </row>
    <row r="329" spans="1:8" x14ac:dyDescent="0.3">
      <c r="A329" s="12" t="s">
        <v>1257</v>
      </c>
      <c r="B329" s="12" t="s">
        <v>511</v>
      </c>
      <c r="C329" s="12">
        <v>8830379683</v>
      </c>
      <c r="D329" s="12" t="s">
        <v>1258</v>
      </c>
      <c r="E329" s="12" t="s">
        <v>520</v>
      </c>
      <c r="F329" s="12" t="s">
        <v>181</v>
      </c>
      <c r="G329" s="36">
        <v>44455</v>
      </c>
      <c r="H329" s="12" t="s">
        <v>504</v>
      </c>
    </row>
    <row r="330" spans="1:8" x14ac:dyDescent="0.3">
      <c r="A330" s="12" t="s">
        <v>1259</v>
      </c>
      <c r="B330" s="12" t="s">
        <v>609</v>
      </c>
      <c r="C330" s="12">
        <v>9914589794</v>
      </c>
      <c r="D330" s="12" t="s">
        <v>1260</v>
      </c>
      <c r="E330" s="12" t="s">
        <v>520</v>
      </c>
      <c r="F330" s="12" t="s">
        <v>184</v>
      </c>
      <c r="G330" s="36">
        <v>44859</v>
      </c>
      <c r="H330" s="12" t="s">
        <v>504</v>
      </c>
    </row>
    <row r="331" spans="1:8" x14ac:dyDescent="0.3">
      <c r="A331" s="12" t="s">
        <v>1261</v>
      </c>
      <c r="B331" s="12" t="s">
        <v>549</v>
      </c>
      <c r="C331" s="12">
        <v>7045221582</v>
      </c>
      <c r="D331" s="12" t="s">
        <v>1262</v>
      </c>
      <c r="E331" s="12" t="s">
        <v>524</v>
      </c>
      <c r="F331" s="12" t="s">
        <v>179</v>
      </c>
      <c r="G331" s="36">
        <v>45829</v>
      </c>
      <c r="H331" s="12" t="s">
        <v>504</v>
      </c>
    </row>
    <row r="332" spans="1:8" x14ac:dyDescent="0.3">
      <c r="A332" s="12" t="s">
        <v>1263</v>
      </c>
      <c r="B332" s="12" t="s">
        <v>649</v>
      </c>
      <c r="C332" s="12">
        <v>9958029812</v>
      </c>
      <c r="D332" s="12" t="s">
        <v>1264</v>
      </c>
      <c r="E332" s="12" t="s">
        <v>520</v>
      </c>
      <c r="F332" s="12" t="s">
        <v>185</v>
      </c>
      <c r="G332" s="36">
        <v>46025</v>
      </c>
      <c r="H332" s="12" t="s">
        <v>504</v>
      </c>
    </row>
    <row r="333" spans="1:8" x14ac:dyDescent="0.3">
      <c r="A333" s="12" t="s">
        <v>1265</v>
      </c>
      <c r="B333" s="12" t="s">
        <v>769</v>
      </c>
      <c r="C333" s="12">
        <v>7077150198</v>
      </c>
      <c r="D333" s="12" t="s">
        <v>1266</v>
      </c>
      <c r="E333" s="12" t="s">
        <v>183</v>
      </c>
      <c r="F333" s="12" t="s">
        <v>185</v>
      </c>
      <c r="G333" s="36">
        <v>44511</v>
      </c>
      <c r="H333" s="12" t="s">
        <v>504</v>
      </c>
    </row>
    <row r="334" spans="1:8" x14ac:dyDescent="0.3">
      <c r="A334" s="12" t="s">
        <v>1267</v>
      </c>
      <c r="B334" s="12" t="s">
        <v>774</v>
      </c>
      <c r="C334" s="12">
        <v>6388828035</v>
      </c>
      <c r="D334" s="12" t="s">
        <v>1268</v>
      </c>
      <c r="E334" s="12" t="s">
        <v>520</v>
      </c>
      <c r="F334" s="12" t="s">
        <v>187</v>
      </c>
      <c r="G334" s="36">
        <v>44761</v>
      </c>
      <c r="H334" s="12" t="s">
        <v>504</v>
      </c>
    </row>
    <row r="335" spans="1:8" x14ac:dyDescent="0.3">
      <c r="A335" s="12" t="s">
        <v>1269</v>
      </c>
      <c r="B335" s="12" t="s">
        <v>716</v>
      </c>
      <c r="C335" s="12">
        <v>7050552505</v>
      </c>
      <c r="D335" s="12" t="s">
        <v>1270</v>
      </c>
      <c r="E335" s="12" t="s">
        <v>520</v>
      </c>
      <c r="F335" s="12" t="s">
        <v>183</v>
      </c>
      <c r="G335" s="36">
        <v>44211</v>
      </c>
      <c r="H335" s="12" t="s">
        <v>504</v>
      </c>
    </row>
    <row r="336" spans="1:8" x14ac:dyDescent="0.3">
      <c r="A336" s="12" t="s">
        <v>1271</v>
      </c>
      <c r="B336" s="12" t="s">
        <v>859</v>
      </c>
      <c r="C336" s="12">
        <v>9878150918</v>
      </c>
      <c r="D336" s="12" t="s">
        <v>1272</v>
      </c>
      <c r="E336" s="12" t="s">
        <v>509</v>
      </c>
      <c r="F336" s="12" t="s">
        <v>182</v>
      </c>
      <c r="G336" s="36">
        <v>44404</v>
      </c>
      <c r="H336" s="12" t="s">
        <v>504</v>
      </c>
    </row>
    <row r="337" spans="1:8" x14ac:dyDescent="0.3">
      <c r="A337" s="12" t="s">
        <v>1273</v>
      </c>
      <c r="B337" s="12" t="s">
        <v>540</v>
      </c>
      <c r="C337" s="12">
        <v>9859883504</v>
      </c>
      <c r="D337" s="12" t="s">
        <v>1274</v>
      </c>
      <c r="E337" s="12" t="s">
        <v>183</v>
      </c>
      <c r="F337" s="12" t="s">
        <v>187</v>
      </c>
      <c r="G337" s="36">
        <v>45822</v>
      </c>
      <c r="H337" s="12" t="s">
        <v>504</v>
      </c>
    </row>
    <row r="338" spans="1:8" x14ac:dyDescent="0.3">
      <c r="A338" s="12" t="s">
        <v>1275</v>
      </c>
      <c r="B338" s="12" t="s">
        <v>537</v>
      </c>
      <c r="C338" s="12">
        <v>9975406779</v>
      </c>
      <c r="D338" s="12" t="s">
        <v>1276</v>
      </c>
      <c r="E338" s="12" t="s">
        <v>183</v>
      </c>
      <c r="F338" s="12" t="s">
        <v>185</v>
      </c>
      <c r="G338" s="36">
        <v>44420</v>
      </c>
      <c r="H338" s="12" t="s">
        <v>504</v>
      </c>
    </row>
    <row r="339" spans="1:8" x14ac:dyDescent="0.3">
      <c r="A339" s="12" t="s">
        <v>1277</v>
      </c>
      <c r="B339" s="12" t="s">
        <v>751</v>
      </c>
      <c r="C339" s="12">
        <v>9971430248</v>
      </c>
      <c r="D339" s="12" t="s">
        <v>1278</v>
      </c>
      <c r="E339" s="12" t="s">
        <v>529</v>
      </c>
      <c r="F339" s="12" t="s">
        <v>189</v>
      </c>
      <c r="G339" s="36">
        <v>44985</v>
      </c>
      <c r="H339" s="12" t="s">
        <v>504</v>
      </c>
    </row>
    <row r="340" spans="1:8" x14ac:dyDescent="0.3">
      <c r="A340" s="12" t="s">
        <v>1279</v>
      </c>
      <c r="B340" s="12" t="s">
        <v>698</v>
      </c>
      <c r="C340" s="12">
        <v>8866625072</v>
      </c>
      <c r="D340" s="12" t="s">
        <v>1280</v>
      </c>
      <c r="E340" s="12" t="s">
        <v>520</v>
      </c>
      <c r="F340" s="12" t="s">
        <v>179</v>
      </c>
      <c r="G340" s="36">
        <v>45724</v>
      </c>
      <c r="H340" s="12" t="s">
        <v>504</v>
      </c>
    </row>
    <row r="341" spans="1:8" x14ac:dyDescent="0.3">
      <c r="A341" s="12" t="s">
        <v>1281</v>
      </c>
      <c r="B341" s="12" t="s">
        <v>549</v>
      </c>
      <c r="C341" s="12">
        <v>6341805862</v>
      </c>
      <c r="D341" s="12" t="s">
        <v>1282</v>
      </c>
      <c r="E341" s="12" t="s">
        <v>509</v>
      </c>
      <c r="F341" s="12" t="s">
        <v>186</v>
      </c>
      <c r="G341" s="36">
        <v>45892</v>
      </c>
      <c r="H341" s="12" t="s">
        <v>504</v>
      </c>
    </row>
    <row r="342" spans="1:8" x14ac:dyDescent="0.3">
      <c r="A342" s="12" t="s">
        <v>1283</v>
      </c>
      <c r="B342" s="12" t="s">
        <v>575</v>
      </c>
      <c r="C342" s="12">
        <v>7012500021</v>
      </c>
      <c r="D342" s="12" t="s">
        <v>1284</v>
      </c>
      <c r="E342" s="12" t="s">
        <v>524</v>
      </c>
      <c r="F342" s="12" t="s">
        <v>189</v>
      </c>
      <c r="G342" s="36">
        <v>44448</v>
      </c>
      <c r="H342" s="12" t="s">
        <v>525</v>
      </c>
    </row>
    <row r="343" spans="1:8" x14ac:dyDescent="0.3">
      <c r="A343" s="12" t="s">
        <v>1285</v>
      </c>
      <c r="B343" s="12" t="s">
        <v>1012</v>
      </c>
      <c r="C343" s="12">
        <v>9826257709</v>
      </c>
      <c r="D343" s="12" t="s">
        <v>1286</v>
      </c>
      <c r="E343" s="12" t="s">
        <v>529</v>
      </c>
      <c r="F343" s="12" t="s">
        <v>180</v>
      </c>
      <c r="G343" s="36">
        <v>45435</v>
      </c>
      <c r="H343" s="12" t="s">
        <v>504</v>
      </c>
    </row>
    <row r="344" spans="1:8" x14ac:dyDescent="0.3">
      <c r="A344" s="12" t="s">
        <v>1287</v>
      </c>
      <c r="B344" s="12" t="s">
        <v>629</v>
      </c>
      <c r="C344" s="12">
        <v>7049765724</v>
      </c>
      <c r="D344" s="12" t="s">
        <v>1288</v>
      </c>
      <c r="E344" s="12" t="s">
        <v>524</v>
      </c>
      <c r="F344" s="12" t="s">
        <v>181</v>
      </c>
      <c r="G344" s="36">
        <v>44267</v>
      </c>
      <c r="H344" s="12" t="s">
        <v>525</v>
      </c>
    </row>
    <row r="345" spans="1:8" x14ac:dyDescent="0.3">
      <c r="A345" s="12" t="s">
        <v>1289</v>
      </c>
      <c r="B345" s="12" t="s">
        <v>511</v>
      </c>
      <c r="C345" s="12">
        <v>9931237711</v>
      </c>
      <c r="D345" s="12" t="s">
        <v>1290</v>
      </c>
      <c r="E345" s="12" t="s">
        <v>524</v>
      </c>
      <c r="F345" s="12" t="s">
        <v>182</v>
      </c>
      <c r="G345" s="36">
        <v>45654</v>
      </c>
      <c r="H345" s="12" t="s">
        <v>525</v>
      </c>
    </row>
    <row r="346" spans="1:8" x14ac:dyDescent="0.3">
      <c r="A346" s="12" t="s">
        <v>1291</v>
      </c>
      <c r="B346" s="12" t="s">
        <v>751</v>
      </c>
      <c r="C346" s="12">
        <v>9951917682</v>
      </c>
      <c r="D346" s="12" t="s">
        <v>843</v>
      </c>
      <c r="E346" s="12" t="s">
        <v>183</v>
      </c>
      <c r="F346" s="12" t="s">
        <v>187</v>
      </c>
      <c r="G346" s="36">
        <v>45859</v>
      </c>
      <c r="H346" s="12" t="s">
        <v>525</v>
      </c>
    </row>
    <row r="347" spans="1:8" x14ac:dyDescent="0.3">
      <c r="A347" s="12" t="s">
        <v>1292</v>
      </c>
      <c r="B347" s="12" t="s">
        <v>646</v>
      </c>
      <c r="C347" s="12">
        <v>9921244763</v>
      </c>
      <c r="D347" s="12" t="s">
        <v>1293</v>
      </c>
      <c r="E347" s="12" t="s">
        <v>183</v>
      </c>
      <c r="F347" s="12" t="s">
        <v>182</v>
      </c>
      <c r="G347" s="36">
        <v>45783</v>
      </c>
      <c r="H347" s="12" t="s">
        <v>504</v>
      </c>
    </row>
    <row r="348" spans="1:8" x14ac:dyDescent="0.3">
      <c r="A348" s="12" t="s">
        <v>1294</v>
      </c>
      <c r="B348" s="12" t="s">
        <v>708</v>
      </c>
      <c r="C348" s="12">
        <v>8865039400</v>
      </c>
      <c r="D348" s="12" t="s">
        <v>1295</v>
      </c>
      <c r="E348" s="12" t="s">
        <v>520</v>
      </c>
      <c r="F348" s="12" t="s">
        <v>189</v>
      </c>
      <c r="G348" s="36">
        <v>44191</v>
      </c>
      <c r="H348" s="12" t="s">
        <v>504</v>
      </c>
    </row>
    <row r="349" spans="1:8" x14ac:dyDescent="0.3">
      <c r="A349" s="12" t="s">
        <v>1296</v>
      </c>
      <c r="B349" s="12" t="s">
        <v>563</v>
      </c>
      <c r="C349" s="12">
        <v>7033584085</v>
      </c>
      <c r="D349" s="12" t="s">
        <v>1297</v>
      </c>
      <c r="E349" s="12" t="s">
        <v>509</v>
      </c>
      <c r="F349" s="12" t="s">
        <v>186</v>
      </c>
      <c r="G349" s="36">
        <v>44132</v>
      </c>
      <c r="H349" s="12" t="s">
        <v>504</v>
      </c>
    </row>
    <row r="350" spans="1:8" x14ac:dyDescent="0.3">
      <c r="A350" s="12" t="s">
        <v>1298</v>
      </c>
      <c r="B350" s="12" t="s">
        <v>746</v>
      </c>
      <c r="C350" s="12">
        <v>9942334955</v>
      </c>
      <c r="D350" s="12" t="s">
        <v>1299</v>
      </c>
      <c r="E350" s="12" t="s">
        <v>524</v>
      </c>
      <c r="F350" s="12" t="s">
        <v>186</v>
      </c>
      <c r="G350" s="36">
        <v>44982</v>
      </c>
      <c r="H350" s="12" t="s">
        <v>504</v>
      </c>
    </row>
    <row r="351" spans="1:8" x14ac:dyDescent="0.3">
      <c r="A351" s="12" t="s">
        <v>1300</v>
      </c>
      <c r="B351" s="12" t="s">
        <v>659</v>
      </c>
      <c r="C351" s="12">
        <v>6351303845</v>
      </c>
      <c r="D351" s="12" t="s">
        <v>1301</v>
      </c>
      <c r="E351" s="12" t="s">
        <v>513</v>
      </c>
      <c r="F351" s="12" t="s">
        <v>180</v>
      </c>
      <c r="G351" s="36">
        <v>45976</v>
      </c>
      <c r="H351" s="12" t="s">
        <v>504</v>
      </c>
    </row>
    <row r="352" spans="1:8" x14ac:dyDescent="0.3">
      <c r="A352" s="12" t="s">
        <v>1302</v>
      </c>
      <c r="B352" s="12" t="s">
        <v>583</v>
      </c>
      <c r="C352" s="12">
        <v>9838923498</v>
      </c>
      <c r="D352" s="12" t="s">
        <v>1303</v>
      </c>
      <c r="E352" s="12" t="s">
        <v>524</v>
      </c>
      <c r="F352" s="12" t="s">
        <v>178</v>
      </c>
      <c r="G352" s="36">
        <v>44288</v>
      </c>
      <c r="H352" s="12" t="s">
        <v>504</v>
      </c>
    </row>
    <row r="353" spans="1:8" x14ac:dyDescent="0.3">
      <c r="A353" s="12" t="s">
        <v>1304</v>
      </c>
      <c r="B353" s="12" t="s">
        <v>578</v>
      </c>
      <c r="C353" s="12">
        <v>9936120351</v>
      </c>
      <c r="D353" s="12" t="s">
        <v>1305</v>
      </c>
      <c r="E353" s="12" t="s">
        <v>520</v>
      </c>
      <c r="F353" s="12" t="s">
        <v>181</v>
      </c>
      <c r="G353" s="36">
        <v>44492</v>
      </c>
      <c r="H353" s="12" t="s">
        <v>504</v>
      </c>
    </row>
    <row r="354" spans="1:8" x14ac:dyDescent="0.3">
      <c r="A354" s="12" t="s">
        <v>1306</v>
      </c>
      <c r="B354" s="12" t="s">
        <v>713</v>
      </c>
      <c r="C354" s="12">
        <v>9811958231</v>
      </c>
      <c r="D354" s="12" t="s">
        <v>1307</v>
      </c>
      <c r="E354" s="12" t="s">
        <v>183</v>
      </c>
      <c r="F354" s="12" t="s">
        <v>185</v>
      </c>
      <c r="G354" s="36">
        <v>45460</v>
      </c>
      <c r="H354" s="12" t="s">
        <v>504</v>
      </c>
    </row>
    <row r="355" spans="1:8" x14ac:dyDescent="0.3">
      <c r="A355" s="12" t="s">
        <v>1308</v>
      </c>
      <c r="B355" s="12" t="s">
        <v>531</v>
      </c>
      <c r="C355" s="12">
        <v>8818748206</v>
      </c>
      <c r="D355" s="12" t="s">
        <v>1309</v>
      </c>
      <c r="E355" s="12" t="s">
        <v>513</v>
      </c>
      <c r="F355" s="12" t="s">
        <v>187</v>
      </c>
      <c r="G355" s="36">
        <v>45057</v>
      </c>
      <c r="H355" s="12" t="s">
        <v>525</v>
      </c>
    </row>
    <row r="356" spans="1:8" x14ac:dyDescent="0.3">
      <c r="A356" s="12" t="s">
        <v>1310</v>
      </c>
      <c r="B356" s="12" t="s">
        <v>649</v>
      </c>
      <c r="C356" s="12">
        <v>7019336608</v>
      </c>
      <c r="D356" s="12" t="s">
        <v>1311</v>
      </c>
      <c r="E356" s="12" t="s">
        <v>509</v>
      </c>
      <c r="F356" s="12" t="s">
        <v>185</v>
      </c>
      <c r="G356" s="36">
        <v>45853</v>
      </c>
      <c r="H356" s="12" t="s">
        <v>504</v>
      </c>
    </row>
    <row r="357" spans="1:8" x14ac:dyDescent="0.3">
      <c r="A357" s="12" t="s">
        <v>1312</v>
      </c>
      <c r="B357" s="12" t="s">
        <v>947</v>
      </c>
      <c r="C357" s="12">
        <v>8859119640</v>
      </c>
      <c r="D357" s="12" t="s">
        <v>1313</v>
      </c>
      <c r="E357" s="12" t="s">
        <v>520</v>
      </c>
      <c r="F357" s="12" t="s">
        <v>187</v>
      </c>
      <c r="G357" s="36">
        <v>45243</v>
      </c>
      <c r="H357" s="12" t="s">
        <v>525</v>
      </c>
    </row>
    <row r="358" spans="1:8" x14ac:dyDescent="0.3">
      <c r="A358" s="12" t="s">
        <v>1314</v>
      </c>
      <c r="B358" s="12" t="s">
        <v>621</v>
      </c>
      <c r="C358" s="12">
        <v>8859253131</v>
      </c>
      <c r="D358" s="12" t="s">
        <v>1315</v>
      </c>
      <c r="E358" s="12" t="s">
        <v>509</v>
      </c>
      <c r="F358" s="12" t="s">
        <v>179</v>
      </c>
      <c r="G358" s="36">
        <v>44300</v>
      </c>
      <c r="H358" s="12" t="s">
        <v>525</v>
      </c>
    </row>
    <row r="359" spans="1:8" x14ac:dyDescent="0.3">
      <c r="A359" s="12" t="s">
        <v>1316</v>
      </c>
      <c r="B359" s="12" t="s">
        <v>798</v>
      </c>
      <c r="C359" s="12">
        <v>8832984366</v>
      </c>
      <c r="D359" s="12" t="s">
        <v>1317</v>
      </c>
      <c r="E359" s="12" t="s">
        <v>524</v>
      </c>
      <c r="F359" s="12" t="s">
        <v>185</v>
      </c>
      <c r="G359" s="36">
        <v>44085</v>
      </c>
      <c r="H359" s="12" t="s">
        <v>504</v>
      </c>
    </row>
    <row r="360" spans="1:8" x14ac:dyDescent="0.3">
      <c r="A360" s="12" t="s">
        <v>1318</v>
      </c>
      <c r="B360" s="12" t="s">
        <v>701</v>
      </c>
      <c r="C360" s="12">
        <v>8853796978</v>
      </c>
      <c r="D360" s="12" t="s">
        <v>1319</v>
      </c>
      <c r="E360" s="12" t="s">
        <v>513</v>
      </c>
      <c r="F360" s="12" t="s">
        <v>178</v>
      </c>
      <c r="G360" s="36">
        <v>45143</v>
      </c>
      <c r="H360" s="12" t="s">
        <v>504</v>
      </c>
    </row>
    <row r="361" spans="1:8" x14ac:dyDescent="0.3">
      <c r="A361" s="12" t="s">
        <v>1320</v>
      </c>
      <c r="B361" s="12" t="s">
        <v>665</v>
      </c>
      <c r="C361" s="12">
        <v>9929425354</v>
      </c>
      <c r="D361" s="12" t="s">
        <v>1321</v>
      </c>
      <c r="E361" s="12" t="s">
        <v>509</v>
      </c>
      <c r="F361" s="12" t="s">
        <v>181</v>
      </c>
      <c r="G361" s="36">
        <v>44268</v>
      </c>
      <c r="H361" s="12" t="s">
        <v>504</v>
      </c>
    </row>
    <row r="362" spans="1:8" x14ac:dyDescent="0.3">
      <c r="A362" s="12" t="s">
        <v>1322</v>
      </c>
      <c r="B362" s="12" t="s">
        <v>1009</v>
      </c>
      <c r="C362" s="12">
        <v>8825204923</v>
      </c>
      <c r="D362" s="12" t="s">
        <v>1323</v>
      </c>
      <c r="E362" s="12" t="s">
        <v>509</v>
      </c>
      <c r="F362" s="12" t="s">
        <v>181</v>
      </c>
      <c r="G362" s="36">
        <v>44317</v>
      </c>
      <c r="H362" s="12" t="s">
        <v>504</v>
      </c>
    </row>
    <row r="363" spans="1:8" x14ac:dyDescent="0.3">
      <c r="A363" s="12" t="s">
        <v>1324</v>
      </c>
      <c r="B363" s="12" t="s">
        <v>739</v>
      </c>
      <c r="C363" s="12">
        <v>9854765804</v>
      </c>
      <c r="D363" s="12" t="s">
        <v>1325</v>
      </c>
      <c r="E363" s="12" t="s">
        <v>509</v>
      </c>
      <c r="F363" s="12" t="s">
        <v>179</v>
      </c>
      <c r="G363" s="36">
        <v>45718</v>
      </c>
      <c r="H363" s="12" t="s">
        <v>504</v>
      </c>
    </row>
    <row r="364" spans="1:8" x14ac:dyDescent="0.3">
      <c r="A364" s="12" t="s">
        <v>1326</v>
      </c>
      <c r="B364" s="12" t="s">
        <v>522</v>
      </c>
      <c r="C364" s="12">
        <v>9976961210</v>
      </c>
      <c r="D364" s="12" t="s">
        <v>1327</v>
      </c>
      <c r="E364" s="12" t="s">
        <v>513</v>
      </c>
      <c r="F364" s="12" t="s">
        <v>182</v>
      </c>
      <c r="G364" s="36">
        <v>44414</v>
      </c>
      <c r="H364" s="12" t="s">
        <v>504</v>
      </c>
    </row>
    <row r="365" spans="1:8" x14ac:dyDescent="0.3">
      <c r="A365" s="12" t="s">
        <v>1328</v>
      </c>
      <c r="B365" s="12" t="s">
        <v>689</v>
      </c>
      <c r="C365" s="12">
        <v>6333867508</v>
      </c>
      <c r="D365" s="12" t="s">
        <v>1329</v>
      </c>
      <c r="E365" s="12" t="s">
        <v>183</v>
      </c>
      <c r="F365" s="12" t="s">
        <v>186</v>
      </c>
      <c r="G365" s="36">
        <v>45919</v>
      </c>
      <c r="H365" s="12" t="s">
        <v>504</v>
      </c>
    </row>
    <row r="366" spans="1:8" x14ac:dyDescent="0.3">
      <c r="A366" s="12" t="s">
        <v>1330</v>
      </c>
      <c r="B366" s="12" t="s">
        <v>632</v>
      </c>
      <c r="C366" s="12">
        <v>7086893520</v>
      </c>
      <c r="D366" s="12" t="s">
        <v>1331</v>
      </c>
      <c r="E366" s="12" t="s">
        <v>183</v>
      </c>
      <c r="F366" s="12" t="s">
        <v>184</v>
      </c>
      <c r="G366" s="36">
        <v>45140</v>
      </c>
      <c r="H366" s="12" t="s">
        <v>504</v>
      </c>
    </row>
    <row r="367" spans="1:8" x14ac:dyDescent="0.3">
      <c r="A367" s="12" t="s">
        <v>1332</v>
      </c>
      <c r="B367" s="12" t="s">
        <v>552</v>
      </c>
      <c r="C367" s="12">
        <v>8885936795</v>
      </c>
      <c r="D367" s="12" t="s">
        <v>1333</v>
      </c>
      <c r="E367" s="12" t="s">
        <v>513</v>
      </c>
      <c r="F367" s="12" t="s">
        <v>180</v>
      </c>
      <c r="G367" s="36">
        <v>44394</v>
      </c>
      <c r="H367" s="12" t="s">
        <v>504</v>
      </c>
    </row>
    <row r="368" spans="1:8" x14ac:dyDescent="0.3">
      <c r="A368" s="12" t="s">
        <v>1334</v>
      </c>
      <c r="B368" s="12" t="s">
        <v>881</v>
      </c>
      <c r="C368" s="12">
        <v>8820856361</v>
      </c>
      <c r="D368" s="12" t="s">
        <v>1335</v>
      </c>
      <c r="E368" s="12" t="s">
        <v>513</v>
      </c>
      <c r="F368" s="12" t="s">
        <v>188</v>
      </c>
      <c r="G368" s="36">
        <v>44347</v>
      </c>
      <c r="H368" s="12" t="s">
        <v>504</v>
      </c>
    </row>
    <row r="369" spans="1:8" x14ac:dyDescent="0.3">
      <c r="A369" s="12" t="s">
        <v>1336</v>
      </c>
      <c r="B369" s="12" t="s">
        <v>965</v>
      </c>
      <c r="C369" s="12">
        <v>7088300881</v>
      </c>
      <c r="D369" s="12" t="s">
        <v>1337</v>
      </c>
      <c r="E369" s="12" t="s">
        <v>529</v>
      </c>
      <c r="F369" s="12" t="s">
        <v>187</v>
      </c>
      <c r="G369" s="36">
        <v>44915</v>
      </c>
      <c r="H369" s="12" t="s">
        <v>525</v>
      </c>
    </row>
    <row r="370" spans="1:8" x14ac:dyDescent="0.3">
      <c r="A370" s="12" t="s">
        <v>1338</v>
      </c>
      <c r="B370" s="12" t="s">
        <v>769</v>
      </c>
      <c r="C370" s="12">
        <v>8878119959</v>
      </c>
      <c r="D370" s="12" t="s">
        <v>1339</v>
      </c>
      <c r="E370" s="12" t="s">
        <v>509</v>
      </c>
      <c r="F370" s="12" t="s">
        <v>179</v>
      </c>
      <c r="G370" s="36">
        <v>44130</v>
      </c>
      <c r="H370" s="12" t="s">
        <v>504</v>
      </c>
    </row>
    <row r="371" spans="1:8" x14ac:dyDescent="0.3">
      <c r="A371" s="12" t="s">
        <v>1340</v>
      </c>
      <c r="B371" s="12" t="s">
        <v>1137</v>
      </c>
      <c r="C371" s="12">
        <v>7019885624</v>
      </c>
      <c r="D371" s="12" t="s">
        <v>1341</v>
      </c>
      <c r="E371" s="12" t="s">
        <v>509</v>
      </c>
      <c r="F371" s="12" t="s">
        <v>185</v>
      </c>
      <c r="G371" s="36">
        <v>45505</v>
      </c>
      <c r="H371" s="12" t="s">
        <v>504</v>
      </c>
    </row>
    <row r="372" spans="1:8" x14ac:dyDescent="0.3">
      <c r="A372" s="12" t="s">
        <v>1342</v>
      </c>
      <c r="B372" s="12" t="s">
        <v>534</v>
      </c>
      <c r="C372" s="12">
        <v>9917028760</v>
      </c>
      <c r="D372" s="12" t="s">
        <v>1343</v>
      </c>
      <c r="E372" s="12" t="s">
        <v>529</v>
      </c>
      <c r="F372" s="12" t="s">
        <v>179</v>
      </c>
      <c r="G372" s="36">
        <v>45685</v>
      </c>
      <c r="H372" s="12" t="s">
        <v>504</v>
      </c>
    </row>
    <row r="373" spans="1:8" x14ac:dyDescent="0.3">
      <c r="A373" s="12" t="s">
        <v>1344</v>
      </c>
      <c r="B373" s="12" t="s">
        <v>947</v>
      </c>
      <c r="C373" s="12">
        <v>9980073006</v>
      </c>
      <c r="D373" s="12" t="s">
        <v>1345</v>
      </c>
      <c r="E373" s="12" t="s">
        <v>513</v>
      </c>
      <c r="F373" s="12" t="s">
        <v>188</v>
      </c>
      <c r="G373" s="36">
        <v>45071</v>
      </c>
      <c r="H373" s="12" t="s">
        <v>504</v>
      </c>
    </row>
    <row r="374" spans="1:8" x14ac:dyDescent="0.3">
      <c r="A374" s="12" t="s">
        <v>1346</v>
      </c>
      <c r="B374" s="12" t="s">
        <v>575</v>
      </c>
      <c r="C374" s="12">
        <v>9991765363</v>
      </c>
      <c r="D374" s="12" t="s">
        <v>1347</v>
      </c>
      <c r="E374" s="12" t="s">
        <v>513</v>
      </c>
      <c r="F374" s="12" t="s">
        <v>188</v>
      </c>
      <c r="G374" s="36">
        <v>45356</v>
      </c>
      <c r="H374" s="12" t="s">
        <v>504</v>
      </c>
    </row>
    <row r="375" spans="1:8" x14ac:dyDescent="0.3">
      <c r="A375" s="12" t="s">
        <v>1348</v>
      </c>
      <c r="B375" s="12" t="s">
        <v>665</v>
      </c>
      <c r="C375" s="12">
        <v>8836365437</v>
      </c>
      <c r="D375" s="12" t="s">
        <v>1349</v>
      </c>
      <c r="E375" s="12" t="s">
        <v>513</v>
      </c>
      <c r="F375" s="12" t="s">
        <v>179</v>
      </c>
      <c r="G375" s="36">
        <v>44884</v>
      </c>
      <c r="H375" s="12" t="s">
        <v>504</v>
      </c>
    </row>
    <row r="376" spans="1:8" x14ac:dyDescent="0.3">
      <c r="A376" s="12" t="s">
        <v>1350</v>
      </c>
      <c r="B376" s="12" t="s">
        <v>618</v>
      </c>
      <c r="C376" s="12">
        <v>8812616450</v>
      </c>
      <c r="D376" s="12" t="s">
        <v>1351</v>
      </c>
      <c r="E376" s="12" t="s">
        <v>509</v>
      </c>
      <c r="F376" s="12" t="s">
        <v>185</v>
      </c>
      <c r="G376" s="36">
        <v>45593</v>
      </c>
      <c r="H376" s="12" t="s">
        <v>525</v>
      </c>
    </row>
    <row r="377" spans="1:8" x14ac:dyDescent="0.3">
      <c r="A377" s="12" t="s">
        <v>1352</v>
      </c>
      <c r="B377" s="12" t="s">
        <v>643</v>
      </c>
      <c r="C377" s="12">
        <v>6394025341</v>
      </c>
      <c r="D377" s="12" t="s">
        <v>1353</v>
      </c>
      <c r="E377" s="12" t="s">
        <v>529</v>
      </c>
      <c r="F377" s="12" t="s">
        <v>181</v>
      </c>
      <c r="G377" s="36">
        <v>44668</v>
      </c>
      <c r="H377" s="12" t="s">
        <v>525</v>
      </c>
    </row>
    <row r="378" spans="1:8" x14ac:dyDescent="0.3">
      <c r="A378" s="12" t="s">
        <v>1354</v>
      </c>
      <c r="B378" s="12" t="s">
        <v>881</v>
      </c>
      <c r="C378" s="12">
        <v>8864540339</v>
      </c>
      <c r="D378" s="12" t="s">
        <v>1355</v>
      </c>
      <c r="E378" s="12" t="s">
        <v>524</v>
      </c>
      <c r="F378" s="12" t="s">
        <v>186</v>
      </c>
      <c r="G378" s="36">
        <v>45233</v>
      </c>
      <c r="H378" s="12" t="s">
        <v>504</v>
      </c>
    </row>
    <row r="379" spans="1:8" x14ac:dyDescent="0.3">
      <c r="A379" s="12" t="s">
        <v>1356</v>
      </c>
      <c r="B379" s="12" t="s">
        <v>566</v>
      </c>
      <c r="C379" s="12">
        <v>8860072918</v>
      </c>
      <c r="D379" s="12" t="s">
        <v>1357</v>
      </c>
      <c r="E379" s="12" t="s">
        <v>513</v>
      </c>
      <c r="F379" s="12" t="s">
        <v>187</v>
      </c>
      <c r="G379" s="36">
        <v>44894</v>
      </c>
      <c r="H379" s="12" t="s">
        <v>504</v>
      </c>
    </row>
    <row r="380" spans="1:8" x14ac:dyDescent="0.3">
      <c r="A380" s="12" t="s">
        <v>1358</v>
      </c>
      <c r="B380" s="12" t="s">
        <v>1012</v>
      </c>
      <c r="C380" s="12">
        <v>7092414058</v>
      </c>
      <c r="D380" s="12" t="s">
        <v>1359</v>
      </c>
      <c r="E380" s="12" t="s">
        <v>509</v>
      </c>
      <c r="F380" s="12" t="s">
        <v>178</v>
      </c>
      <c r="G380" s="36">
        <v>45480</v>
      </c>
      <c r="H380" s="12" t="s">
        <v>504</v>
      </c>
    </row>
    <row r="381" spans="1:8" x14ac:dyDescent="0.3">
      <c r="A381" s="12" t="s">
        <v>1360</v>
      </c>
      <c r="B381" s="12" t="s">
        <v>518</v>
      </c>
      <c r="C381" s="12">
        <v>6324647579</v>
      </c>
      <c r="D381" s="12" t="s">
        <v>1361</v>
      </c>
      <c r="E381" s="12" t="s">
        <v>524</v>
      </c>
      <c r="F381" s="12" t="s">
        <v>180</v>
      </c>
      <c r="G381" s="36">
        <v>44275</v>
      </c>
      <c r="H381" s="12" t="s">
        <v>525</v>
      </c>
    </row>
    <row r="382" spans="1:8" x14ac:dyDescent="0.3">
      <c r="A382" s="12" t="s">
        <v>1362</v>
      </c>
      <c r="B382" s="12" t="s">
        <v>1081</v>
      </c>
      <c r="C382" s="12">
        <v>6337861870</v>
      </c>
      <c r="D382" s="12" t="s">
        <v>1363</v>
      </c>
      <c r="E382" s="12" t="s">
        <v>529</v>
      </c>
      <c r="F382" s="12" t="s">
        <v>185</v>
      </c>
      <c r="G382" s="36">
        <v>45931</v>
      </c>
      <c r="H382" s="12" t="s">
        <v>504</v>
      </c>
    </row>
    <row r="383" spans="1:8" x14ac:dyDescent="0.3">
      <c r="A383" s="12" t="s">
        <v>1364</v>
      </c>
      <c r="B383" s="12" t="s">
        <v>558</v>
      </c>
      <c r="C383" s="12">
        <v>8886019095</v>
      </c>
      <c r="D383" s="12" t="s">
        <v>1365</v>
      </c>
      <c r="E383" s="12" t="s">
        <v>509</v>
      </c>
      <c r="F383" s="12" t="s">
        <v>186</v>
      </c>
      <c r="G383" s="36">
        <v>44849</v>
      </c>
      <c r="H383" s="12" t="s">
        <v>504</v>
      </c>
    </row>
    <row r="384" spans="1:8" x14ac:dyDescent="0.3">
      <c r="A384" s="12" t="s">
        <v>1366</v>
      </c>
      <c r="B384" s="12" t="s">
        <v>713</v>
      </c>
      <c r="C384" s="12">
        <v>9835232535</v>
      </c>
      <c r="D384" s="12" t="s">
        <v>1367</v>
      </c>
      <c r="E384" s="12" t="s">
        <v>529</v>
      </c>
      <c r="F384" s="12" t="s">
        <v>181</v>
      </c>
      <c r="G384" s="36">
        <v>44679</v>
      </c>
      <c r="H384" s="12" t="s">
        <v>504</v>
      </c>
    </row>
    <row r="385" spans="1:8" x14ac:dyDescent="0.3">
      <c r="A385" s="12" t="s">
        <v>1368</v>
      </c>
      <c r="B385" s="12" t="s">
        <v>713</v>
      </c>
      <c r="C385" s="12">
        <v>7070994971</v>
      </c>
      <c r="D385" s="12" t="s">
        <v>1369</v>
      </c>
      <c r="E385" s="12" t="s">
        <v>529</v>
      </c>
      <c r="F385" s="12" t="s">
        <v>188</v>
      </c>
      <c r="G385" s="36">
        <v>44388</v>
      </c>
      <c r="H385" s="12" t="s">
        <v>504</v>
      </c>
    </row>
    <row r="386" spans="1:8" x14ac:dyDescent="0.3">
      <c r="A386" s="12" t="s">
        <v>1370</v>
      </c>
      <c r="B386" s="12" t="s">
        <v>808</v>
      </c>
      <c r="C386" s="12">
        <v>6397257762</v>
      </c>
      <c r="D386" s="12" t="s">
        <v>1371</v>
      </c>
      <c r="E386" s="12" t="s">
        <v>513</v>
      </c>
      <c r="F386" s="12" t="s">
        <v>180</v>
      </c>
      <c r="G386" s="36">
        <v>45528</v>
      </c>
      <c r="H386" s="12" t="s">
        <v>504</v>
      </c>
    </row>
    <row r="387" spans="1:8" x14ac:dyDescent="0.3">
      <c r="A387" s="12" t="s">
        <v>1372</v>
      </c>
      <c r="B387" s="12" t="s">
        <v>531</v>
      </c>
      <c r="C387" s="12">
        <v>6385924778</v>
      </c>
      <c r="D387" s="12" t="s">
        <v>1373</v>
      </c>
      <c r="E387" s="12" t="s">
        <v>183</v>
      </c>
      <c r="F387" s="12" t="s">
        <v>185</v>
      </c>
      <c r="G387" s="36">
        <v>44089</v>
      </c>
      <c r="H387" s="12" t="s">
        <v>504</v>
      </c>
    </row>
    <row r="388" spans="1:8" x14ac:dyDescent="0.3">
      <c r="A388" s="12" t="s">
        <v>1374</v>
      </c>
      <c r="B388" s="12" t="s">
        <v>1375</v>
      </c>
      <c r="C388" s="12">
        <v>9992852487</v>
      </c>
      <c r="D388" s="12" t="s">
        <v>1376</v>
      </c>
      <c r="E388" s="12" t="s">
        <v>509</v>
      </c>
      <c r="F388" s="12" t="s">
        <v>186</v>
      </c>
      <c r="G388" s="36">
        <v>44289</v>
      </c>
      <c r="H388" s="12" t="s">
        <v>504</v>
      </c>
    </row>
    <row r="389" spans="1:8" x14ac:dyDescent="0.3">
      <c r="A389" s="12" t="s">
        <v>1377</v>
      </c>
      <c r="B389" s="12" t="s">
        <v>578</v>
      </c>
      <c r="C389" s="12">
        <v>6398960801</v>
      </c>
      <c r="D389" s="12" t="s">
        <v>1378</v>
      </c>
      <c r="E389" s="12" t="s">
        <v>513</v>
      </c>
      <c r="F389" s="12" t="s">
        <v>181</v>
      </c>
      <c r="G389" s="36">
        <v>45934</v>
      </c>
      <c r="H389" s="12" t="s">
        <v>504</v>
      </c>
    </row>
    <row r="390" spans="1:8" x14ac:dyDescent="0.3">
      <c r="A390" s="12" t="s">
        <v>1379</v>
      </c>
      <c r="B390" s="12" t="s">
        <v>668</v>
      </c>
      <c r="C390" s="12">
        <v>8887870569</v>
      </c>
      <c r="D390" s="12" t="s">
        <v>1380</v>
      </c>
      <c r="E390" s="12" t="s">
        <v>513</v>
      </c>
      <c r="F390" s="12" t="s">
        <v>187</v>
      </c>
      <c r="G390" s="36">
        <v>44947</v>
      </c>
      <c r="H390" s="12" t="s">
        <v>504</v>
      </c>
    </row>
    <row r="391" spans="1:8" x14ac:dyDescent="0.3">
      <c r="A391" s="12" t="s">
        <v>1381</v>
      </c>
      <c r="B391" s="12" t="s">
        <v>602</v>
      </c>
      <c r="C391" s="12">
        <v>7052074822</v>
      </c>
      <c r="D391" s="12" t="s">
        <v>1382</v>
      </c>
      <c r="E391" s="12" t="s">
        <v>529</v>
      </c>
      <c r="F391" s="12" t="s">
        <v>180</v>
      </c>
      <c r="G391" s="36">
        <v>44589</v>
      </c>
      <c r="H391" s="12" t="s">
        <v>504</v>
      </c>
    </row>
    <row r="392" spans="1:8" x14ac:dyDescent="0.3">
      <c r="A392" s="12" t="s">
        <v>1383</v>
      </c>
      <c r="B392" s="12" t="s">
        <v>566</v>
      </c>
      <c r="C392" s="12">
        <v>9866715379</v>
      </c>
      <c r="D392" s="12" t="s">
        <v>1384</v>
      </c>
      <c r="E392" s="12" t="s">
        <v>513</v>
      </c>
      <c r="F392" s="12" t="s">
        <v>185</v>
      </c>
      <c r="G392" s="36">
        <v>44782</v>
      </c>
      <c r="H392" s="12" t="s">
        <v>525</v>
      </c>
    </row>
    <row r="393" spans="1:8" x14ac:dyDescent="0.3">
      <c r="A393" s="12" t="s">
        <v>1385</v>
      </c>
      <c r="B393" s="12" t="s">
        <v>609</v>
      </c>
      <c r="C393" s="12">
        <v>8871919750</v>
      </c>
      <c r="D393" s="12" t="s">
        <v>1386</v>
      </c>
      <c r="E393" s="12" t="s">
        <v>529</v>
      </c>
      <c r="F393" s="12" t="s">
        <v>188</v>
      </c>
      <c r="G393" s="36">
        <v>45281</v>
      </c>
      <c r="H393" s="12" t="s">
        <v>504</v>
      </c>
    </row>
    <row r="394" spans="1:8" x14ac:dyDescent="0.3">
      <c r="A394" s="12" t="s">
        <v>1387</v>
      </c>
      <c r="B394" s="12" t="s">
        <v>635</v>
      </c>
      <c r="C394" s="12">
        <v>8891043915</v>
      </c>
      <c r="D394" s="12" t="s">
        <v>1388</v>
      </c>
      <c r="E394" s="12" t="s">
        <v>183</v>
      </c>
      <c r="F394" s="12" t="s">
        <v>189</v>
      </c>
      <c r="G394" s="36">
        <v>44502</v>
      </c>
      <c r="H394" s="12" t="s">
        <v>525</v>
      </c>
    </row>
    <row r="395" spans="1:8" x14ac:dyDescent="0.3">
      <c r="A395" s="12" t="s">
        <v>1389</v>
      </c>
      <c r="B395" s="12" t="s">
        <v>947</v>
      </c>
      <c r="C395" s="12">
        <v>8867913303</v>
      </c>
      <c r="D395" s="12" t="s">
        <v>1390</v>
      </c>
      <c r="E395" s="12" t="s">
        <v>183</v>
      </c>
      <c r="F395" s="12" t="s">
        <v>188</v>
      </c>
      <c r="G395" s="36">
        <v>44567</v>
      </c>
      <c r="H395" s="12" t="s">
        <v>525</v>
      </c>
    </row>
    <row r="396" spans="1:8" x14ac:dyDescent="0.3">
      <c r="A396" s="12" t="s">
        <v>1391</v>
      </c>
      <c r="B396" s="12" t="s">
        <v>640</v>
      </c>
      <c r="C396" s="12">
        <v>8879890288</v>
      </c>
      <c r="D396" s="12" t="s">
        <v>1392</v>
      </c>
      <c r="E396" s="12" t="s">
        <v>183</v>
      </c>
      <c r="F396" s="12" t="s">
        <v>182</v>
      </c>
      <c r="G396" s="36">
        <v>45206</v>
      </c>
      <c r="H396" s="12" t="s">
        <v>525</v>
      </c>
    </row>
    <row r="397" spans="1:8" x14ac:dyDescent="0.3">
      <c r="A397" s="12" t="s">
        <v>1393</v>
      </c>
      <c r="B397" s="12" t="s">
        <v>662</v>
      </c>
      <c r="C397" s="12">
        <v>9881569022</v>
      </c>
      <c r="D397" s="12" t="s">
        <v>1394</v>
      </c>
      <c r="E397" s="12" t="s">
        <v>520</v>
      </c>
      <c r="F397" s="12" t="s">
        <v>186</v>
      </c>
      <c r="G397" s="36">
        <v>45326</v>
      </c>
      <c r="H397" s="12" t="s">
        <v>525</v>
      </c>
    </row>
    <row r="398" spans="1:8" x14ac:dyDescent="0.3">
      <c r="A398" s="12" t="s">
        <v>1395</v>
      </c>
      <c r="B398" s="12" t="s">
        <v>671</v>
      </c>
      <c r="C398" s="12">
        <v>8888404926</v>
      </c>
      <c r="D398" s="12" t="s">
        <v>1396</v>
      </c>
      <c r="E398" s="12" t="s">
        <v>529</v>
      </c>
      <c r="F398" s="12" t="s">
        <v>187</v>
      </c>
      <c r="G398" s="36">
        <v>45390</v>
      </c>
      <c r="H398" s="12" t="s">
        <v>504</v>
      </c>
    </row>
    <row r="399" spans="1:8" x14ac:dyDescent="0.3">
      <c r="A399" s="12" t="s">
        <v>1397</v>
      </c>
      <c r="B399" s="12" t="s">
        <v>572</v>
      </c>
      <c r="C399" s="12">
        <v>8811344769</v>
      </c>
      <c r="D399" s="12" t="s">
        <v>1398</v>
      </c>
      <c r="E399" s="12" t="s">
        <v>509</v>
      </c>
      <c r="F399" s="12" t="s">
        <v>179</v>
      </c>
      <c r="G399" s="36">
        <v>44481</v>
      </c>
      <c r="H399" s="12" t="s">
        <v>525</v>
      </c>
    </row>
    <row r="400" spans="1:8" x14ac:dyDescent="0.3">
      <c r="A400" s="12" t="s">
        <v>1399</v>
      </c>
      <c r="B400" s="12" t="s">
        <v>1015</v>
      </c>
      <c r="C400" s="12">
        <v>7064540645</v>
      </c>
      <c r="D400" s="12" t="s">
        <v>1400</v>
      </c>
      <c r="E400" s="12" t="s">
        <v>524</v>
      </c>
      <c r="F400" s="12" t="s">
        <v>189</v>
      </c>
      <c r="G400" s="36">
        <v>45475</v>
      </c>
      <c r="H400" s="12" t="s">
        <v>504</v>
      </c>
    </row>
    <row r="401" spans="1:8" x14ac:dyDescent="0.3">
      <c r="A401" s="12" t="s">
        <v>1401</v>
      </c>
      <c r="B401" s="12" t="s">
        <v>609</v>
      </c>
      <c r="C401" s="12">
        <v>9866725877</v>
      </c>
      <c r="D401" s="12" t="s">
        <v>1402</v>
      </c>
      <c r="E401" s="12" t="s">
        <v>520</v>
      </c>
      <c r="F401" s="12" t="s">
        <v>179</v>
      </c>
      <c r="G401" s="36">
        <v>44313</v>
      </c>
      <c r="H401" s="12" t="s">
        <v>504</v>
      </c>
    </row>
    <row r="402" spans="1:8" x14ac:dyDescent="0.3">
      <c r="A402" s="12" t="s">
        <v>1403</v>
      </c>
      <c r="B402" s="12" t="s">
        <v>649</v>
      </c>
      <c r="C402" s="12">
        <v>6347826371</v>
      </c>
      <c r="D402" s="12" t="s">
        <v>1404</v>
      </c>
      <c r="E402" s="12" t="s">
        <v>529</v>
      </c>
      <c r="F402" s="12" t="s">
        <v>186</v>
      </c>
      <c r="G402" s="36">
        <v>44993</v>
      </c>
      <c r="H402" s="12" t="s">
        <v>504</v>
      </c>
    </row>
    <row r="403" spans="1:8" x14ac:dyDescent="0.3">
      <c r="A403" s="12" t="s">
        <v>1405</v>
      </c>
      <c r="B403" s="12" t="s">
        <v>723</v>
      </c>
      <c r="C403" s="12">
        <v>6313415747</v>
      </c>
      <c r="D403" s="12" t="s">
        <v>1406</v>
      </c>
      <c r="E403" s="12" t="s">
        <v>520</v>
      </c>
      <c r="F403" s="12" t="s">
        <v>185</v>
      </c>
      <c r="G403" s="36">
        <v>45312</v>
      </c>
      <c r="H403" s="12" t="s">
        <v>504</v>
      </c>
    </row>
    <row r="404" spans="1:8" x14ac:dyDescent="0.3">
      <c r="A404" s="12" t="s">
        <v>1407</v>
      </c>
      <c r="B404" s="12" t="s">
        <v>643</v>
      </c>
      <c r="C404" s="12">
        <v>6334506015</v>
      </c>
      <c r="D404" s="12" t="s">
        <v>1408</v>
      </c>
      <c r="E404" s="12" t="s">
        <v>529</v>
      </c>
      <c r="F404" s="12" t="s">
        <v>184</v>
      </c>
      <c r="G404" s="36">
        <v>45704</v>
      </c>
      <c r="H404" s="12" t="s">
        <v>504</v>
      </c>
    </row>
    <row r="405" spans="1:8" x14ac:dyDescent="0.3">
      <c r="A405" s="12" t="s">
        <v>1409</v>
      </c>
      <c r="B405" s="12" t="s">
        <v>578</v>
      </c>
      <c r="C405" s="12">
        <v>6355261026</v>
      </c>
      <c r="D405" s="12" t="s">
        <v>1410</v>
      </c>
      <c r="E405" s="12" t="s">
        <v>183</v>
      </c>
      <c r="F405" s="12" t="s">
        <v>189</v>
      </c>
      <c r="G405" s="36">
        <v>45882</v>
      </c>
      <c r="H405" s="12" t="s">
        <v>525</v>
      </c>
    </row>
    <row r="406" spans="1:8" x14ac:dyDescent="0.3">
      <c r="A406" s="12" t="s">
        <v>1411</v>
      </c>
      <c r="B406" s="12" t="s">
        <v>805</v>
      </c>
      <c r="C406" s="12">
        <v>6376988865</v>
      </c>
      <c r="D406" s="12" t="s">
        <v>1412</v>
      </c>
      <c r="E406" s="12" t="s">
        <v>524</v>
      </c>
      <c r="F406" s="12" t="s">
        <v>184</v>
      </c>
      <c r="G406" s="36">
        <v>45610</v>
      </c>
      <c r="H406" s="12" t="s">
        <v>504</v>
      </c>
    </row>
    <row r="407" spans="1:8" x14ac:dyDescent="0.3">
      <c r="A407" s="12" t="s">
        <v>1413</v>
      </c>
      <c r="B407" s="12" t="s">
        <v>731</v>
      </c>
      <c r="C407" s="12">
        <v>9917458707</v>
      </c>
      <c r="D407" s="12" t="s">
        <v>1414</v>
      </c>
      <c r="E407" s="12" t="s">
        <v>529</v>
      </c>
      <c r="F407" s="12" t="s">
        <v>188</v>
      </c>
      <c r="G407" s="36">
        <v>45764</v>
      </c>
      <c r="H407" s="12" t="s">
        <v>504</v>
      </c>
    </row>
    <row r="408" spans="1:8" x14ac:dyDescent="0.3">
      <c r="A408" s="12" t="s">
        <v>1415</v>
      </c>
      <c r="B408" s="12" t="s">
        <v>632</v>
      </c>
      <c r="C408" s="12">
        <v>9973520584</v>
      </c>
      <c r="D408" s="12" t="s">
        <v>1416</v>
      </c>
      <c r="E408" s="12" t="s">
        <v>513</v>
      </c>
      <c r="F408" s="12" t="s">
        <v>189</v>
      </c>
      <c r="G408" s="36">
        <v>45246</v>
      </c>
      <c r="H408" s="12" t="s">
        <v>525</v>
      </c>
    </row>
    <row r="409" spans="1:8" x14ac:dyDescent="0.3">
      <c r="A409" s="12" t="s">
        <v>1417</v>
      </c>
      <c r="B409" s="12" t="s">
        <v>910</v>
      </c>
      <c r="C409" s="12">
        <v>8839406395</v>
      </c>
      <c r="D409" s="12" t="s">
        <v>1418</v>
      </c>
      <c r="E409" s="12" t="s">
        <v>520</v>
      </c>
      <c r="F409" s="12" t="s">
        <v>186</v>
      </c>
      <c r="G409" s="36">
        <v>44667</v>
      </c>
      <c r="H409" s="12" t="s">
        <v>504</v>
      </c>
    </row>
    <row r="410" spans="1:8" x14ac:dyDescent="0.3">
      <c r="A410" s="12" t="s">
        <v>1419</v>
      </c>
      <c r="B410" s="12" t="s">
        <v>716</v>
      </c>
      <c r="C410" s="12">
        <v>6396190945</v>
      </c>
      <c r="D410" s="12" t="s">
        <v>1270</v>
      </c>
      <c r="E410" s="12" t="s">
        <v>520</v>
      </c>
      <c r="F410" s="12" t="s">
        <v>184</v>
      </c>
      <c r="G410" s="36">
        <v>45671</v>
      </c>
      <c r="H410" s="12" t="s">
        <v>525</v>
      </c>
    </row>
    <row r="411" spans="1:8" x14ac:dyDescent="0.3">
      <c r="A411" s="12" t="s">
        <v>1420</v>
      </c>
      <c r="B411" s="12" t="s">
        <v>527</v>
      </c>
      <c r="C411" s="12">
        <v>7027290611</v>
      </c>
      <c r="D411" s="12" t="s">
        <v>1421</v>
      </c>
      <c r="E411" s="12" t="s">
        <v>524</v>
      </c>
      <c r="F411" s="12" t="s">
        <v>182</v>
      </c>
      <c r="G411" s="36">
        <v>45502</v>
      </c>
      <c r="H411" s="12" t="s">
        <v>504</v>
      </c>
    </row>
    <row r="412" spans="1:8" x14ac:dyDescent="0.3">
      <c r="A412" s="12" t="s">
        <v>1422</v>
      </c>
      <c r="B412" s="12" t="s">
        <v>762</v>
      </c>
      <c r="C412" s="12">
        <v>9836897412</v>
      </c>
      <c r="D412" s="12" t="s">
        <v>1423</v>
      </c>
      <c r="E412" s="12" t="s">
        <v>513</v>
      </c>
      <c r="F412" s="12" t="s">
        <v>182</v>
      </c>
      <c r="G412" s="36">
        <v>44803</v>
      </c>
      <c r="H412" s="12" t="s">
        <v>504</v>
      </c>
    </row>
    <row r="413" spans="1:8" x14ac:dyDescent="0.3">
      <c r="A413" s="12" t="s">
        <v>1424</v>
      </c>
      <c r="B413" s="12" t="s">
        <v>662</v>
      </c>
      <c r="C413" s="12">
        <v>9817175865</v>
      </c>
      <c r="D413" s="12" t="s">
        <v>1425</v>
      </c>
      <c r="E413" s="12" t="s">
        <v>529</v>
      </c>
      <c r="F413" s="12" t="s">
        <v>188</v>
      </c>
      <c r="G413" s="36">
        <v>44566</v>
      </c>
      <c r="H413" s="12" t="s">
        <v>504</v>
      </c>
    </row>
    <row r="414" spans="1:8" x14ac:dyDescent="0.3">
      <c r="A414" s="12" t="s">
        <v>1426</v>
      </c>
      <c r="B414" s="12" t="s">
        <v>540</v>
      </c>
      <c r="C414" s="12">
        <v>7040315284</v>
      </c>
      <c r="D414" s="12" t="s">
        <v>1427</v>
      </c>
      <c r="E414" s="12" t="s">
        <v>520</v>
      </c>
      <c r="F414" s="12" t="s">
        <v>187</v>
      </c>
      <c r="G414" s="36">
        <v>45734</v>
      </c>
      <c r="H414" s="12" t="s">
        <v>504</v>
      </c>
    </row>
    <row r="415" spans="1:8" x14ac:dyDescent="0.3">
      <c r="A415" s="12" t="s">
        <v>1428</v>
      </c>
      <c r="B415" s="12" t="s">
        <v>1009</v>
      </c>
      <c r="C415" s="12">
        <v>7064740155</v>
      </c>
      <c r="D415" s="12" t="s">
        <v>1429</v>
      </c>
      <c r="E415" s="12" t="s">
        <v>509</v>
      </c>
      <c r="F415" s="12" t="s">
        <v>187</v>
      </c>
      <c r="G415" s="36">
        <v>45576</v>
      </c>
      <c r="H415" s="12" t="s">
        <v>504</v>
      </c>
    </row>
    <row r="416" spans="1:8" x14ac:dyDescent="0.3">
      <c r="A416" s="12" t="s">
        <v>1430</v>
      </c>
      <c r="B416" s="12" t="s">
        <v>1431</v>
      </c>
      <c r="C416" s="12">
        <v>7022662541</v>
      </c>
      <c r="D416" s="12" t="s">
        <v>1432</v>
      </c>
      <c r="E416" s="12" t="s">
        <v>509</v>
      </c>
      <c r="F416" s="12" t="s">
        <v>187</v>
      </c>
      <c r="G416" s="36">
        <v>44651</v>
      </c>
      <c r="H416" s="12" t="s">
        <v>504</v>
      </c>
    </row>
    <row r="417" spans="1:8" x14ac:dyDescent="0.3">
      <c r="A417" s="12" t="s">
        <v>1433</v>
      </c>
      <c r="B417" s="12" t="s">
        <v>552</v>
      </c>
      <c r="C417" s="12">
        <v>7044003574</v>
      </c>
      <c r="D417" s="12" t="s">
        <v>1434</v>
      </c>
      <c r="E417" s="12" t="s">
        <v>529</v>
      </c>
      <c r="F417" s="12" t="s">
        <v>183</v>
      </c>
      <c r="G417" s="36">
        <v>45789</v>
      </c>
      <c r="H417" s="12" t="s">
        <v>504</v>
      </c>
    </row>
    <row r="418" spans="1:8" x14ac:dyDescent="0.3">
      <c r="A418" s="12" t="s">
        <v>1435</v>
      </c>
      <c r="B418" s="12" t="s">
        <v>910</v>
      </c>
      <c r="C418" s="12">
        <v>6387600004</v>
      </c>
      <c r="D418" s="12" t="s">
        <v>1436</v>
      </c>
      <c r="E418" s="12" t="s">
        <v>520</v>
      </c>
      <c r="F418" s="12" t="s">
        <v>183</v>
      </c>
      <c r="G418" s="36">
        <v>44478</v>
      </c>
      <c r="H418" s="12" t="s">
        <v>504</v>
      </c>
    </row>
    <row r="419" spans="1:8" x14ac:dyDescent="0.3">
      <c r="A419" s="12" t="s">
        <v>1437</v>
      </c>
      <c r="B419" s="12" t="s">
        <v>531</v>
      </c>
      <c r="C419" s="12">
        <v>8828523185</v>
      </c>
      <c r="D419" s="12" t="s">
        <v>1438</v>
      </c>
      <c r="E419" s="12" t="s">
        <v>520</v>
      </c>
      <c r="F419" s="12" t="s">
        <v>180</v>
      </c>
      <c r="G419" s="36">
        <v>45694</v>
      </c>
      <c r="H419" s="12" t="s">
        <v>525</v>
      </c>
    </row>
    <row r="420" spans="1:8" x14ac:dyDescent="0.3">
      <c r="A420" s="12" t="s">
        <v>1439</v>
      </c>
      <c r="B420" s="12" t="s">
        <v>572</v>
      </c>
      <c r="C420" s="12">
        <v>6370725445</v>
      </c>
      <c r="D420" s="12" t="s">
        <v>1440</v>
      </c>
      <c r="E420" s="12" t="s">
        <v>183</v>
      </c>
      <c r="F420" s="12" t="s">
        <v>188</v>
      </c>
      <c r="G420" s="36">
        <v>44545</v>
      </c>
      <c r="H420" s="12" t="s">
        <v>504</v>
      </c>
    </row>
    <row r="421" spans="1:8" x14ac:dyDescent="0.3">
      <c r="A421" s="12" t="s">
        <v>1441</v>
      </c>
      <c r="B421" s="12" t="s">
        <v>731</v>
      </c>
      <c r="C421" s="12">
        <v>8848003848</v>
      </c>
      <c r="D421" s="12" t="s">
        <v>1442</v>
      </c>
      <c r="E421" s="12" t="s">
        <v>183</v>
      </c>
      <c r="F421" s="12" t="s">
        <v>184</v>
      </c>
      <c r="G421" s="36">
        <v>45666</v>
      </c>
      <c r="H421" s="12" t="s">
        <v>504</v>
      </c>
    </row>
    <row r="422" spans="1:8" x14ac:dyDescent="0.3">
      <c r="A422" s="12" t="s">
        <v>1443</v>
      </c>
      <c r="B422" s="12" t="s">
        <v>805</v>
      </c>
      <c r="C422" s="12">
        <v>9924914605</v>
      </c>
      <c r="D422" s="12" t="s">
        <v>1444</v>
      </c>
      <c r="E422" s="12" t="s">
        <v>183</v>
      </c>
      <c r="F422" s="12" t="s">
        <v>181</v>
      </c>
      <c r="G422" s="36">
        <v>45217</v>
      </c>
      <c r="H422" s="12" t="s">
        <v>504</v>
      </c>
    </row>
    <row r="423" spans="1:8" x14ac:dyDescent="0.3">
      <c r="A423" s="12" t="s">
        <v>1445</v>
      </c>
      <c r="B423" s="12" t="s">
        <v>555</v>
      </c>
      <c r="C423" s="12">
        <v>7016202774</v>
      </c>
      <c r="D423" s="12" t="s">
        <v>1446</v>
      </c>
      <c r="E423" s="12" t="s">
        <v>183</v>
      </c>
      <c r="F423" s="12" t="s">
        <v>186</v>
      </c>
      <c r="G423" s="36">
        <v>44321</v>
      </c>
      <c r="H423" s="12" t="s">
        <v>504</v>
      </c>
    </row>
    <row r="424" spans="1:8" x14ac:dyDescent="0.3">
      <c r="A424" s="12" t="s">
        <v>1447</v>
      </c>
      <c r="B424" s="12" t="s">
        <v>734</v>
      </c>
      <c r="C424" s="12">
        <v>8829793738</v>
      </c>
      <c r="D424" s="12" t="s">
        <v>1448</v>
      </c>
      <c r="E424" s="12" t="s">
        <v>509</v>
      </c>
      <c r="F424" s="12" t="s">
        <v>178</v>
      </c>
      <c r="G424" s="36">
        <v>44724</v>
      </c>
      <c r="H424" s="12" t="s">
        <v>525</v>
      </c>
    </row>
    <row r="425" spans="1:8" x14ac:dyDescent="0.3">
      <c r="A425" s="12" t="s">
        <v>1449</v>
      </c>
      <c r="B425" s="12" t="s">
        <v>739</v>
      </c>
      <c r="C425" s="12">
        <v>9918333908</v>
      </c>
      <c r="D425" s="12" t="s">
        <v>1450</v>
      </c>
      <c r="E425" s="12" t="s">
        <v>509</v>
      </c>
      <c r="F425" s="12" t="s">
        <v>189</v>
      </c>
      <c r="G425" s="36">
        <v>44351</v>
      </c>
      <c r="H425" s="12" t="s">
        <v>504</v>
      </c>
    </row>
    <row r="426" spans="1:8" x14ac:dyDescent="0.3">
      <c r="A426" s="12" t="s">
        <v>1451</v>
      </c>
      <c r="B426" s="12" t="s">
        <v>680</v>
      </c>
      <c r="C426" s="12">
        <v>9938034205</v>
      </c>
      <c r="D426" s="12" t="s">
        <v>1452</v>
      </c>
      <c r="E426" s="12" t="s">
        <v>529</v>
      </c>
      <c r="F426" s="12" t="s">
        <v>185</v>
      </c>
      <c r="G426" s="36">
        <v>45127</v>
      </c>
      <c r="H426" s="12" t="s">
        <v>504</v>
      </c>
    </row>
    <row r="427" spans="1:8" x14ac:dyDescent="0.3">
      <c r="A427" s="12" t="s">
        <v>1453</v>
      </c>
      <c r="B427" s="12" t="s">
        <v>1137</v>
      </c>
      <c r="C427" s="12">
        <v>6346567847</v>
      </c>
      <c r="D427" s="12" t="s">
        <v>1454</v>
      </c>
      <c r="E427" s="12" t="s">
        <v>524</v>
      </c>
      <c r="F427" s="12" t="s">
        <v>184</v>
      </c>
      <c r="G427" s="36">
        <v>45159</v>
      </c>
      <c r="H427" s="12" t="s">
        <v>504</v>
      </c>
    </row>
    <row r="428" spans="1:8" x14ac:dyDescent="0.3">
      <c r="A428" s="12" t="s">
        <v>1455</v>
      </c>
      <c r="B428" s="12" t="s">
        <v>859</v>
      </c>
      <c r="C428" s="12">
        <v>7092751761</v>
      </c>
      <c r="D428" s="12" t="s">
        <v>1456</v>
      </c>
      <c r="E428" s="12" t="s">
        <v>183</v>
      </c>
      <c r="F428" s="12" t="s">
        <v>183</v>
      </c>
      <c r="G428" s="36">
        <v>44590</v>
      </c>
      <c r="H428" s="12" t="s">
        <v>525</v>
      </c>
    </row>
    <row r="429" spans="1:8" x14ac:dyDescent="0.3">
      <c r="A429" s="12" t="s">
        <v>1457</v>
      </c>
      <c r="B429" s="12" t="s">
        <v>965</v>
      </c>
      <c r="C429" s="12">
        <v>8832607215</v>
      </c>
      <c r="D429" s="12" t="s">
        <v>1458</v>
      </c>
      <c r="E429" s="12" t="s">
        <v>529</v>
      </c>
      <c r="F429" s="12" t="s">
        <v>182</v>
      </c>
      <c r="G429" s="36">
        <v>44361</v>
      </c>
      <c r="H429" s="12" t="s">
        <v>504</v>
      </c>
    </row>
    <row r="430" spans="1:8" x14ac:dyDescent="0.3">
      <c r="A430" s="12" t="s">
        <v>1459</v>
      </c>
      <c r="B430" s="12" t="s">
        <v>1178</v>
      </c>
      <c r="C430" s="12">
        <v>6348242711</v>
      </c>
      <c r="D430" s="12" t="s">
        <v>1460</v>
      </c>
      <c r="E430" s="12" t="s">
        <v>183</v>
      </c>
      <c r="F430" s="12" t="s">
        <v>181</v>
      </c>
      <c r="G430" s="36">
        <v>44999</v>
      </c>
      <c r="H430" s="12" t="s">
        <v>525</v>
      </c>
    </row>
    <row r="431" spans="1:8" x14ac:dyDescent="0.3">
      <c r="A431" s="12" t="s">
        <v>1461</v>
      </c>
      <c r="B431" s="12" t="s">
        <v>805</v>
      </c>
      <c r="C431" s="12">
        <v>9829477139</v>
      </c>
      <c r="D431" s="12" t="s">
        <v>1462</v>
      </c>
      <c r="E431" s="12" t="s">
        <v>524</v>
      </c>
      <c r="F431" s="12" t="s">
        <v>183</v>
      </c>
      <c r="G431" s="36">
        <v>44866</v>
      </c>
      <c r="H431" s="12" t="s">
        <v>504</v>
      </c>
    </row>
    <row r="432" spans="1:8" x14ac:dyDescent="0.3">
      <c r="A432" s="12" t="s">
        <v>1463</v>
      </c>
      <c r="B432" s="12" t="s">
        <v>1464</v>
      </c>
      <c r="C432" s="12">
        <v>9885286692</v>
      </c>
      <c r="D432" s="12" t="s">
        <v>1465</v>
      </c>
      <c r="E432" s="12" t="s">
        <v>509</v>
      </c>
      <c r="F432" s="12" t="s">
        <v>188</v>
      </c>
      <c r="G432" s="36">
        <v>44881</v>
      </c>
      <c r="H432" s="12" t="s">
        <v>504</v>
      </c>
    </row>
    <row r="433" spans="1:8" x14ac:dyDescent="0.3">
      <c r="A433" s="12" t="s">
        <v>1466</v>
      </c>
      <c r="B433" s="12" t="s">
        <v>659</v>
      </c>
      <c r="C433" s="12">
        <v>9959806107</v>
      </c>
      <c r="D433" s="12" t="s">
        <v>1467</v>
      </c>
      <c r="E433" s="12" t="s">
        <v>520</v>
      </c>
      <c r="F433" s="12" t="s">
        <v>181</v>
      </c>
      <c r="G433" s="36">
        <v>45094</v>
      </c>
      <c r="H433" s="12" t="s">
        <v>525</v>
      </c>
    </row>
    <row r="434" spans="1:8" x14ac:dyDescent="0.3">
      <c r="A434" s="12" t="s">
        <v>1468</v>
      </c>
      <c r="B434" s="12" t="s">
        <v>543</v>
      </c>
      <c r="C434" s="12">
        <v>9889007312</v>
      </c>
      <c r="D434" s="12" t="s">
        <v>1469</v>
      </c>
      <c r="E434" s="12" t="s">
        <v>524</v>
      </c>
      <c r="F434" s="12" t="s">
        <v>179</v>
      </c>
      <c r="G434" s="36">
        <v>44238</v>
      </c>
      <c r="H434" s="12" t="s">
        <v>504</v>
      </c>
    </row>
    <row r="435" spans="1:8" x14ac:dyDescent="0.3">
      <c r="A435" s="12" t="s">
        <v>1470</v>
      </c>
      <c r="B435" s="12" t="s">
        <v>674</v>
      </c>
      <c r="C435" s="12">
        <v>7039966134</v>
      </c>
      <c r="D435" s="12" t="s">
        <v>1471</v>
      </c>
      <c r="E435" s="12" t="s">
        <v>520</v>
      </c>
      <c r="F435" s="12" t="s">
        <v>180</v>
      </c>
      <c r="G435" s="36">
        <v>45561</v>
      </c>
      <c r="H435" s="12" t="s">
        <v>504</v>
      </c>
    </row>
    <row r="436" spans="1:8" x14ac:dyDescent="0.3">
      <c r="A436" s="12" t="s">
        <v>1472</v>
      </c>
      <c r="B436" s="12" t="s">
        <v>537</v>
      </c>
      <c r="C436" s="12">
        <v>7024316640</v>
      </c>
      <c r="D436" s="12" t="s">
        <v>1473</v>
      </c>
      <c r="E436" s="12" t="s">
        <v>520</v>
      </c>
      <c r="F436" s="12" t="s">
        <v>186</v>
      </c>
      <c r="G436" s="36">
        <v>45316</v>
      </c>
      <c r="H436" s="12" t="s">
        <v>525</v>
      </c>
    </row>
    <row r="437" spans="1:8" x14ac:dyDescent="0.3">
      <c r="A437" s="12" t="s">
        <v>1474</v>
      </c>
      <c r="B437" s="12" t="s">
        <v>739</v>
      </c>
      <c r="C437" s="12">
        <v>9896805190</v>
      </c>
      <c r="D437" s="12" t="s">
        <v>1475</v>
      </c>
      <c r="E437" s="12" t="s">
        <v>529</v>
      </c>
      <c r="F437" s="12" t="s">
        <v>178</v>
      </c>
      <c r="G437" s="36">
        <v>45936</v>
      </c>
      <c r="H437" s="12" t="s">
        <v>504</v>
      </c>
    </row>
    <row r="438" spans="1:8" x14ac:dyDescent="0.3">
      <c r="A438" s="12" t="s">
        <v>1476</v>
      </c>
      <c r="B438" s="12" t="s">
        <v>716</v>
      </c>
      <c r="C438" s="12">
        <v>9899294086</v>
      </c>
      <c r="D438" s="12" t="s">
        <v>1477</v>
      </c>
      <c r="E438" s="12" t="s">
        <v>183</v>
      </c>
      <c r="F438" s="12" t="s">
        <v>179</v>
      </c>
      <c r="G438" s="36">
        <v>45146</v>
      </c>
      <c r="H438" s="12" t="s">
        <v>504</v>
      </c>
    </row>
    <row r="439" spans="1:8" x14ac:dyDescent="0.3">
      <c r="A439" s="12" t="s">
        <v>1478</v>
      </c>
      <c r="B439" s="12" t="s">
        <v>864</v>
      </c>
      <c r="C439" s="12">
        <v>7018887136</v>
      </c>
      <c r="D439" s="12" t="s">
        <v>1479</v>
      </c>
      <c r="E439" s="12" t="s">
        <v>520</v>
      </c>
      <c r="F439" s="12" t="s">
        <v>178</v>
      </c>
      <c r="G439" s="36">
        <v>44886</v>
      </c>
      <c r="H439" s="12" t="s">
        <v>504</v>
      </c>
    </row>
    <row r="440" spans="1:8" x14ac:dyDescent="0.3">
      <c r="A440" s="12" t="s">
        <v>1480</v>
      </c>
      <c r="B440" s="12" t="s">
        <v>615</v>
      </c>
      <c r="C440" s="12">
        <v>9985552359</v>
      </c>
      <c r="D440" s="12" t="s">
        <v>1481</v>
      </c>
      <c r="E440" s="12" t="s">
        <v>520</v>
      </c>
      <c r="F440" s="12" t="s">
        <v>182</v>
      </c>
      <c r="G440" s="36">
        <v>44095</v>
      </c>
      <c r="H440" s="12" t="s">
        <v>504</v>
      </c>
    </row>
    <row r="441" spans="1:8" x14ac:dyDescent="0.3">
      <c r="A441" s="12" t="s">
        <v>1482</v>
      </c>
      <c r="B441" s="12" t="s">
        <v>859</v>
      </c>
      <c r="C441" s="12">
        <v>9991439393</v>
      </c>
      <c r="D441" s="12" t="s">
        <v>1483</v>
      </c>
      <c r="E441" s="12" t="s">
        <v>520</v>
      </c>
      <c r="F441" s="12" t="s">
        <v>179</v>
      </c>
      <c r="G441" s="36">
        <v>44057</v>
      </c>
      <c r="H441" s="12" t="s">
        <v>504</v>
      </c>
    </row>
    <row r="442" spans="1:8" x14ac:dyDescent="0.3">
      <c r="A442" s="12" t="s">
        <v>1484</v>
      </c>
      <c r="B442" s="12" t="s">
        <v>1009</v>
      </c>
      <c r="C442" s="12">
        <v>7049174123</v>
      </c>
      <c r="D442" s="12" t="s">
        <v>1485</v>
      </c>
      <c r="E442" s="12" t="s">
        <v>520</v>
      </c>
      <c r="F442" s="12" t="s">
        <v>188</v>
      </c>
      <c r="G442" s="36">
        <v>44483</v>
      </c>
      <c r="H442" s="12" t="s">
        <v>504</v>
      </c>
    </row>
    <row r="443" spans="1:8" x14ac:dyDescent="0.3">
      <c r="A443" s="12" t="s">
        <v>1486</v>
      </c>
      <c r="B443" s="12" t="s">
        <v>723</v>
      </c>
      <c r="C443" s="12">
        <v>9814573437</v>
      </c>
      <c r="D443" s="12" t="s">
        <v>1487</v>
      </c>
      <c r="E443" s="12" t="s">
        <v>524</v>
      </c>
      <c r="F443" s="12" t="s">
        <v>182</v>
      </c>
      <c r="G443" s="36">
        <v>45653</v>
      </c>
      <c r="H443" s="12" t="s">
        <v>525</v>
      </c>
    </row>
    <row r="444" spans="1:8" x14ac:dyDescent="0.3">
      <c r="A444" s="12" t="s">
        <v>1488</v>
      </c>
      <c r="B444" s="12" t="s">
        <v>566</v>
      </c>
      <c r="C444" s="12">
        <v>9846110327</v>
      </c>
      <c r="D444" s="12" t="s">
        <v>1489</v>
      </c>
      <c r="E444" s="12" t="s">
        <v>509</v>
      </c>
      <c r="F444" s="12" t="s">
        <v>184</v>
      </c>
      <c r="G444" s="36">
        <v>45841</v>
      </c>
      <c r="H444" s="12" t="s">
        <v>504</v>
      </c>
    </row>
    <row r="445" spans="1:8" x14ac:dyDescent="0.3">
      <c r="A445" s="12" t="s">
        <v>1490</v>
      </c>
      <c r="B445" s="12" t="s">
        <v>624</v>
      </c>
      <c r="C445" s="12">
        <v>8818756299</v>
      </c>
      <c r="D445" s="12" t="s">
        <v>1491</v>
      </c>
      <c r="E445" s="12" t="s">
        <v>513</v>
      </c>
      <c r="F445" s="12" t="s">
        <v>178</v>
      </c>
      <c r="G445" s="36">
        <v>44745</v>
      </c>
      <c r="H445" s="12" t="s">
        <v>504</v>
      </c>
    </row>
    <row r="446" spans="1:8" x14ac:dyDescent="0.3">
      <c r="A446" s="12" t="s">
        <v>1492</v>
      </c>
      <c r="B446" s="12" t="s">
        <v>621</v>
      </c>
      <c r="C446" s="12">
        <v>8853933571</v>
      </c>
      <c r="D446" s="12" t="s">
        <v>1493</v>
      </c>
      <c r="E446" s="12" t="s">
        <v>524</v>
      </c>
      <c r="F446" s="12" t="s">
        <v>185</v>
      </c>
      <c r="G446" s="36">
        <v>44638</v>
      </c>
      <c r="H446" s="12" t="s">
        <v>504</v>
      </c>
    </row>
    <row r="447" spans="1:8" x14ac:dyDescent="0.3">
      <c r="A447" s="12" t="s">
        <v>1494</v>
      </c>
      <c r="B447" s="12" t="s">
        <v>602</v>
      </c>
      <c r="C447" s="12">
        <v>9953883179</v>
      </c>
      <c r="D447" s="12" t="s">
        <v>1495</v>
      </c>
      <c r="E447" s="12" t="s">
        <v>513</v>
      </c>
      <c r="F447" s="12" t="s">
        <v>189</v>
      </c>
      <c r="G447" s="36">
        <v>45425</v>
      </c>
      <c r="H447" s="12" t="s">
        <v>504</v>
      </c>
    </row>
    <row r="448" spans="1:8" x14ac:dyDescent="0.3">
      <c r="A448" s="12" t="s">
        <v>1496</v>
      </c>
      <c r="B448" s="12" t="s">
        <v>947</v>
      </c>
      <c r="C448" s="12">
        <v>8814098902</v>
      </c>
      <c r="D448" s="12" t="s">
        <v>1497</v>
      </c>
      <c r="E448" s="12" t="s">
        <v>513</v>
      </c>
      <c r="F448" s="12" t="s">
        <v>181</v>
      </c>
      <c r="G448" s="36">
        <v>45432</v>
      </c>
      <c r="H448" s="12" t="s">
        <v>504</v>
      </c>
    </row>
    <row r="449" spans="1:8" x14ac:dyDescent="0.3">
      <c r="A449" s="12" t="s">
        <v>1498</v>
      </c>
      <c r="B449" s="12" t="s">
        <v>856</v>
      </c>
      <c r="C449" s="12">
        <v>6339420209</v>
      </c>
      <c r="D449" s="12" t="s">
        <v>1499</v>
      </c>
      <c r="E449" s="12" t="s">
        <v>529</v>
      </c>
      <c r="F449" s="12" t="s">
        <v>181</v>
      </c>
      <c r="G449" s="36">
        <v>45168</v>
      </c>
      <c r="H449" s="12" t="s">
        <v>504</v>
      </c>
    </row>
    <row r="450" spans="1:8" x14ac:dyDescent="0.3">
      <c r="A450" s="12" t="s">
        <v>1500</v>
      </c>
      <c r="B450" s="12" t="s">
        <v>635</v>
      </c>
      <c r="C450" s="12">
        <v>7019117750</v>
      </c>
      <c r="D450" s="12" t="s">
        <v>1501</v>
      </c>
      <c r="E450" s="12" t="s">
        <v>524</v>
      </c>
      <c r="F450" s="12" t="s">
        <v>180</v>
      </c>
      <c r="G450" s="36">
        <v>45572</v>
      </c>
      <c r="H450" s="12" t="s">
        <v>504</v>
      </c>
    </row>
    <row r="451" spans="1:8" x14ac:dyDescent="0.3">
      <c r="A451" s="12" t="s">
        <v>1502</v>
      </c>
      <c r="B451" s="12" t="s">
        <v>808</v>
      </c>
      <c r="C451" s="12">
        <v>9935228289</v>
      </c>
      <c r="D451" s="12" t="s">
        <v>1503</v>
      </c>
      <c r="E451" s="12" t="s">
        <v>520</v>
      </c>
      <c r="F451" s="12" t="s">
        <v>181</v>
      </c>
      <c r="G451" s="36">
        <v>44763</v>
      </c>
      <c r="H451" s="12" t="s">
        <v>504</v>
      </c>
    </row>
    <row r="452" spans="1:8" x14ac:dyDescent="0.3">
      <c r="A452" s="12" t="s">
        <v>1504</v>
      </c>
      <c r="B452" s="12" t="s">
        <v>575</v>
      </c>
      <c r="C452" s="12">
        <v>9944061596</v>
      </c>
      <c r="D452" s="12" t="s">
        <v>1505</v>
      </c>
      <c r="E452" s="12" t="s">
        <v>529</v>
      </c>
      <c r="F452" s="12" t="s">
        <v>178</v>
      </c>
      <c r="G452" s="36">
        <v>44884</v>
      </c>
      <c r="H452" s="12" t="s">
        <v>504</v>
      </c>
    </row>
    <row r="453" spans="1:8" x14ac:dyDescent="0.3">
      <c r="A453" s="12" t="s">
        <v>1506</v>
      </c>
      <c r="B453" s="12" t="s">
        <v>788</v>
      </c>
      <c r="C453" s="12">
        <v>9963715103</v>
      </c>
      <c r="D453" s="12" t="s">
        <v>1507</v>
      </c>
      <c r="E453" s="12" t="s">
        <v>513</v>
      </c>
      <c r="F453" s="12" t="s">
        <v>186</v>
      </c>
      <c r="G453" s="36">
        <v>45839</v>
      </c>
      <c r="H453" s="12" t="s">
        <v>525</v>
      </c>
    </row>
    <row r="454" spans="1:8" x14ac:dyDescent="0.3">
      <c r="A454" s="12" t="s">
        <v>1508</v>
      </c>
      <c r="B454" s="12" t="s">
        <v>522</v>
      </c>
      <c r="C454" s="12">
        <v>7040675177</v>
      </c>
      <c r="D454" s="12" t="s">
        <v>1509</v>
      </c>
      <c r="E454" s="12" t="s">
        <v>513</v>
      </c>
      <c r="F454" s="12" t="s">
        <v>179</v>
      </c>
      <c r="G454" s="36">
        <v>45841</v>
      </c>
      <c r="H454" s="12" t="s">
        <v>525</v>
      </c>
    </row>
    <row r="455" spans="1:8" x14ac:dyDescent="0.3">
      <c r="A455" s="12" t="s">
        <v>1510</v>
      </c>
      <c r="B455" s="12" t="s">
        <v>668</v>
      </c>
      <c r="C455" s="12">
        <v>9980683647</v>
      </c>
      <c r="D455" s="12" t="s">
        <v>1511</v>
      </c>
      <c r="E455" s="12" t="s">
        <v>509</v>
      </c>
      <c r="F455" s="12" t="s">
        <v>186</v>
      </c>
      <c r="G455" s="36">
        <v>45546</v>
      </c>
      <c r="H455" s="12" t="s">
        <v>504</v>
      </c>
    </row>
    <row r="456" spans="1:8" x14ac:dyDescent="0.3">
      <c r="A456" s="12" t="s">
        <v>1512</v>
      </c>
      <c r="B456" s="12" t="s">
        <v>924</v>
      </c>
      <c r="C456" s="12">
        <v>9935493138</v>
      </c>
      <c r="D456" s="12" t="s">
        <v>1513</v>
      </c>
      <c r="E456" s="12" t="s">
        <v>513</v>
      </c>
      <c r="F456" s="12" t="s">
        <v>184</v>
      </c>
      <c r="G456" s="36">
        <v>44524</v>
      </c>
      <c r="H456" s="12" t="s">
        <v>504</v>
      </c>
    </row>
    <row r="457" spans="1:8" x14ac:dyDescent="0.3">
      <c r="A457" s="12" t="s">
        <v>1514</v>
      </c>
      <c r="B457" s="12" t="s">
        <v>591</v>
      </c>
      <c r="C457" s="12">
        <v>6360610882</v>
      </c>
      <c r="D457" s="12" t="s">
        <v>1515</v>
      </c>
      <c r="E457" s="12" t="s">
        <v>524</v>
      </c>
      <c r="F457" s="12" t="s">
        <v>189</v>
      </c>
      <c r="G457" s="36">
        <v>45272</v>
      </c>
      <c r="H457" s="12" t="s">
        <v>525</v>
      </c>
    </row>
    <row r="458" spans="1:8" x14ac:dyDescent="0.3">
      <c r="A458" s="12" t="s">
        <v>1516</v>
      </c>
      <c r="B458" s="12" t="s">
        <v>531</v>
      </c>
      <c r="C458" s="12">
        <v>8878807597</v>
      </c>
      <c r="D458" s="12" t="s">
        <v>1517</v>
      </c>
      <c r="E458" s="12" t="s">
        <v>524</v>
      </c>
      <c r="F458" s="12" t="s">
        <v>187</v>
      </c>
      <c r="G458" s="36">
        <v>44939</v>
      </c>
      <c r="H458" s="12" t="s">
        <v>504</v>
      </c>
    </row>
    <row r="459" spans="1:8" x14ac:dyDescent="0.3">
      <c r="A459" s="12" t="s">
        <v>1518</v>
      </c>
      <c r="B459" s="12" t="s">
        <v>515</v>
      </c>
      <c r="C459" s="12">
        <v>6342983759</v>
      </c>
      <c r="D459" s="12" t="s">
        <v>1519</v>
      </c>
      <c r="E459" s="12" t="s">
        <v>509</v>
      </c>
      <c r="F459" s="12" t="s">
        <v>189</v>
      </c>
      <c r="G459" s="36">
        <v>45246</v>
      </c>
      <c r="H459" s="12" t="s">
        <v>504</v>
      </c>
    </row>
    <row r="460" spans="1:8" x14ac:dyDescent="0.3">
      <c r="A460" s="12" t="s">
        <v>1520</v>
      </c>
      <c r="B460" s="12" t="s">
        <v>546</v>
      </c>
      <c r="C460" s="12">
        <v>8831181484</v>
      </c>
      <c r="D460" s="12" t="s">
        <v>1521</v>
      </c>
      <c r="E460" s="12" t="s">
        <v>183</v>
      </c>
      <c r="F460" s="12" t="s">
        <v>182</v>
      </c>
      <c r="G460" s="36">
        <v>44843</v>
      </c>
      <c r="H460" s="12" t="s">
        <v>525</v>
      </c>
    </row>
    <row r="461" spans="1:8" x14ac:dyDescent="0.3">
      <c r="A461" s="12" t="s">
        <v>1522</v>
      </c>
      <c r="B461" s="12" t="s">
        <v>739</v>
      </c>
      <c r="C461" s="12">
        <v>8834894974</v>
      </c>
      <c r="D461" s="12" t="s">
        <v>1523</v>
      </c>
      <c r="E461" s="12" t="s">
        <v>513</v>
      </c>
      <c r="F461" s="12" t="s">
        <v>187</v>
      </c>
      <c r="G461" s="36">
        <v>44646</v>
      </c>
      <c r="H461" s="12" t="s">
        <v>525</v>
      </c>
    </row>
    <row r="462" spans="1:8" x14ac:dyDescent="0.3">
      <c r="A462" s="12" t="s">
        <v>1524</v>
      </c>
      <c r="B462" s="12" t="s">
        <v>522</v>
      </c>
      <c r="C462" s="12">
        <v>9955288978</v>
      </c>
      <c r="D462" s="12" t="s">
        <v>1525</v>
      </c>
      <c r="E462" s="12" t="s">
        <v>520</v>
      </c>
      <c r="F462" s="12" t="s">
        <v>189</v>
      </c>
      <c r="G462" s="36">
        <v>44591</v>
      </c>
      <c r="H462" s="12" t="s">
        <v>504</v>
      </c>
    </row>
    <row r="463" spans="1:8" x14ac:dyDescent="0.3">
      <c r="A463" s="12" t="s">
        <v>1526</v>
      </c>
      <c r="B463" s="12" t="s">
        <v>1527</v>
      </c>
      <c r="C463" s="12">
        <v>9812252387</v>
      </c>
      <c r="D463" s="12" t="s">
        <v>1528</v>
      </c>
      <c r="E463" s="12" t="s">
        <v>529</v>
      </c>
      <c r="F463" s="12" t="s">
        <v>180</v>
      </c>
      <c r="G463" s="36">
        <v>45567</v>
      </c>
      <c r="H463" s="12" t="s">
        <v>504</v>
      </c>
    </row>
    <row r="464" spans="1:8" x14ac:dyDescent="0.3">
      <c r="A464" s="12" t="s">
        <v>1529</v>
      </c>
      <c r="B464" s="12" t="s">
        <v>591</v>
      </c>
      <c r="C464" s="12">
        <v>9898542789</v>
      </c>
      <c r="D464" s="12" t="s">
        <v>1530</v>
      </c>
      <c r="E464" s="12" t="s">
        <v>529</v>
      </c>
      <c r="F464" s="12" t="s">
        <v>183</v>
      </c>
      <c r="G464" s="36">
        <v>45280</v>
      </c>
      <c r="H464" s="12" t="s">
        <v>504</v>
      </c>
    </row>
    <row r="465" spans="1:8" x14ac:dyDescent="0.3">
      <c r="A465" s="12" t="s">
        <v>1531</v>
      </c>
      <c r="B465" s="12" t="s">
        <v>624</v>
      </c>
      <c r="C465" s="12">
        <v>6369977320</v>
      </c>
      <c r="D465" s="12" t="s">
        <v>1532</v>
      </c>
      <c r="E465" s="12" t="s">
        <v>520</v>
      </c>
      <c r="F465" s="12" t="s">
        <v>184</v>
      </c>
      <c r="G465" s="36">
        <v>44195</v>
      </c>
      <c r="H465" s="12" t="s">
        <v>504</v>
      </c>
    </row>
    <row r="466" spans="1:8" x14ac:dyDescent="0.3">
      <c r="A466" s="12" t="s">
        <v>1533</v>
      </c>
      <c r="B466" s="12" t="s">
        <v>624</v>
      </c>
      <c r="C466" s="12">
        <v>6341443759</v>
      </c>
      <c r="D466" s="12" t="s">
        <v>1534</v>
      </c>
      <c r="E466" s="12" t="s">
        <v>524</v>
      </c>
      <c r="F466" s="12" t="s">
        <v>179</v>
      </c>
      <c r="G466" s="36">
        <v>45055</v>
      </c>
      <c r="H466" s="12" t="s">
        <v>504</v>
      </c>
    </row>
    <row r="467" spans="1:8" x14ac:dyDescent="0.3">
      <c r="A467" s="12" t="s">
        <v>1535</v>
      </c>
      <c r="B467" s="12" t="s">
        <v>856</v>
      </c>
      <c r="C467" s="12">
        <v>8874191462</v>
      </c>
      <c r="D467" s="12" t="s">
        <v>1536</v>
      </c>
      <c r="E467" s="12" t="s">
        <v>524</v>
      </c>
      <c r="F467" s="12" t="s">
        <v>181</v>
      </c>
      <c r="G467" s="36">
        <v>44696</v>
      </c>
      <c r="H467" s="12" t="s">
        <v>504</v>
      </c>
    </row>
    <row r="468" spans="1:8" x14ac:dyDescent="0.3">
      <c r="A468" s="12" t="s">
        <v>1537</v>
      </c>
      <c r="B468" s="12" t="s">
        <v>677</v>
      </c>
      <c r="C468" s="12">
        <v>9979190953</v>
      </c>
      <c r="D468" s="12" t="s">
        <v>1538</v>
      </c>
      <c r="E468" s="12" t="s">
        <v>529</v>
      </c>
      <c r="F468" s="12" t="s">
        <v>184</v>
      </c>
      <c r="G468" s="36">
        <v>45942</v>
      </c>
      <c r="H468" s="12" t="s">
        <v>504</v>
      </c>
    </row>
    <row r="469" spans="1:8" x14ac:dyDescent="0.3">
      <c r="A469" s="12" t="s">
        <v>1539</v>
      </c>
      <c r="B469" s="12" t="s">
        <v>665</v>
      </c>
      <c r="C469" s="12">
        <v>9889079172</v>
      </c>
      <c r="D469" s="12" t="s">
        <v>1540</v>
      </c>
      <c r="E469" s="12" t="s">
        <v>520</v>
      </c>
      <c r="F469" s="12" t="s">
        <v>184</v>
      </c>
      <c r="G469" s="36">
        <v>45418</v>
      </c>
      <c r="H469" s="12" t="s">
        <v>504</v>
      </c>
    </row>
    <row r="470" spans="1:8" x14ac:dyDescent="0.3">
      <c r="A470" s="12" t="s">
        <v>1541</v>
      </c>
      <c r="B470" s="12" t="s">
        <v>543</v>
      </c>
      <c r="C470" s="12">
        <v>9938118125</v>
      </c>
      <c r="D470" s="12" t="s">
        <v>544</v>
      </c>
      <c r="E470" s="12" t="s">
        <v>509</v>
      </c>
      <c r="F470" s="12" t="s">
        <v>187</v>
      </c>
      <c r="G470" s="36">
        <v>44895</v>
      </c>
      <c r="H470" s="12" t="s">
        <v>525</v>
      </c>
    </row>
    <row r="471" spans="1:8" x14ac:dyDescent="0.3">
      <c r="A471" s="12" t="s">
        <v>1542</v>
      </c>
      <c r="B471" s="12" t="s">
        <v>795</v>
      </c>
      <c r="C471" s="12">
        <v>9855877058</v>
      </c>
      <c r="D471" s="12" t="s">
        <v>1543</v>
      </c>
      <c r="E471" s="12" t="s">
        <v>513</v>
      </c>
      <c r="F471" s="12" t="s">
        <v>188</v>
      </c>
      <c r="G471" s="36">
        <v>44737</v>
      </c>
      <c r="H471" s="12" t="s">
        <v>504</v>
      </c>
    </row>
    <row r="472" spans="1:8" x14ac:dyDescent="0.3">
      <c r="A472" s="12" t="s">
        <v>1544</v>
      </c>
      <c r="B472" s="12" t="s">
        <v>546</v>
      </c>
      <c r="C472" s="12">
        <v>9830086664</v>
      </c>
      <c r="D472" s="12" t="s">
        <v>1545</v>
      </c>
      <c r="E472" s="12" t="s">
        <v>183</v>
      </c>
      <c r="F472" s="12" t="s">
        <v>181</v>
      </c>
      <c r="G472" s="36">
        <v>44647</v>
      </c>
      <c r="H472" s="12" t="s">
        <v>525</v>
      </c>
    </row>
    <row r="473" spans="1:8" x14ac:dyDescent="0.3">
      <c r="A473" s="12" t="s">
        <v>1546</v>
      </c>
      <c r="B473" s="12" t="s">
        <v>723</v>
      </c>
      <c r="C473" s="12">
        <v>7058887347</v>
      </c>
      <c r="D473" s="12" t="s">
        <v>1547</v>
      </c>
      <c r="E473" s="12" t="s">
        <v>524</v>
      </c>
      <c r="F473" s="12" t="s">
        <v>182</v>
      </c>
      <c r="G473" s="36">
        <v>44888</v>
      </c>
      <c r="H473" s="12" t="s">
        <v>525</v>
      </c>
    </row>
    <row r="474" spans="1:8" x14ac:dyDescent="0.3">
      <c r="A474" s="12" t="s">
        <v>1548</v>
      </c>
      <c r="B474" s="12" t="s">
        <v>910</v>
      </c>
      <c r="C474" s="12">
        <v>8845178312</v>
      </c>
      <c r="D474" s="12" t="s">
        <v>1549</v>
      </c>
      <c r="E474" s="12" t="s">
        <v>513</v>
      </c>
      <c r="F474" s="12" t="s">
        <v>185</v>
      </c>
      <c r="G474" s="36">
        <v>44705</v>
      </c>
      <c r="H474" s="12" t="s">
        <v>504</v>
      </c>
    </row>
    <row r="475" spans="1:8" x14ac:dyDescent="0.3">
      <c r="A475" s="12" t="s">
        <v>1550</v>
      </c>
      <c r="B475" s="12" t="s">
        <v>734</v>
      </c>
      <c r="C475" s="12">
        <v>8882689694</v>
      </c>
      <c r="D475" s="12" t="s">
        <v>1551</v>
      </c>
      <c r="E475" s="12" t="s">
        <v>183</v>
      </c>
      <c r="F475" s="12" t="s">
        <v>183</v>
      </c>
      <c r="G475" s="36">
        <v>45798</v>
      </c>
      <c r="H475" s="12" t="s">
        <v>504</v>
      </c>
    </row>
    <row r="476" spans="1:8" x14ac:dyDescent="0.3">
      <c r="A476" s="12" t="s">
        <v>1552</v>
      </c>
      <c r="B476" s="12" t="s">
        <v>701</v>
      </c>
      <c r="C476" s="12">
        <v>9989383817</v>
      </c>
      <c r="D476" s="12" t="s">
        <v>1553</v>
      </c>
      <c r="E476" s="12" t="s">
        <v>183</v>
      </c>
      <c r="F476" s="12" t="s">
        <v>189</v>
      </c>
      <c r="G476" s="36">
        <v>44336</v>
      </c>
      <c r="H476" s="12" t="s">
        <v>525</v>
      </c>
    </row>
    <row r="477" spans="1:8" x14ac:dyDescent="0.3">
      <c r="A477" s="12" t="s">
        <v>1554</v>
      </c>
      <c r="B477" s="12" t="s">
        <v>649</v>
      </c>
      <c r="C477" s="12">
        <v>6375057588</v>
      </c>
      <c r="D477" s="12" t="s">
        <v>1555</v>
      </c>
      <c r="E477" s="12" t="s">
        <v>529</v>
      </c>
      <c r="F477" s="12" t="s">
        <v>180</v>
      </c>
      <c r="G477" s="36">
        <v>44601</v>
      </c>
      <c r="H477" s="12" t="s">
        <v>504</v>
      </c>
    </row>
    <row r="478" spans="1:8" x14ac:dyDescent="0.3">
      <c r="A478" s="12" t="s">
        <v>1556</v>
      </c>
      <c r="B478" s="12" t="s">
        <v>1137</v>
      </c>
      <c r="C478" s="12">
        <v>7085141918</v>
      </c>
      <c r="D478" s="12" t="s">
        <v>1557</v>
      </c>
      <c r="E478" s="12" t="s">
        <v>529</v>
      </c>
      <c r="F478" s="12" t="s">
        <v>186</v>
      </c>
      <c r="G478" s="36">
        <v>44553</v>
      </c>
      <c r="H478" s="12" t="s">
        <v>504</v>
      </c>
    </row>
    <row r="479" spans="1:8" x14ac:dyDescent="0.3">
      <c r="A479" s="12" t="s">
        <v>1558</v>
      </c>
      <c r="B479" s="12" t="s">
        <v>795</v>
      </c>
      <c r="C479" s="12">
        <v>7022263974</v>
      </c>
      <c r="D479" s="12" t="s">
        <v>1559</v>
      </c>
      <c r="E479" s="12" t="s">
        <v>529</v>
      </c>
      <c r="F479" s="12" t="s">
        <v>182</v>
      </c>
      <c r="G479" s="36">
        <v>44355</v>
      </c>
      <c r="H479" s="12" t="s">
        <v>504</v>
      </c>
    </row>
    <row r="480" spans="1:8" x14ac:dyDescent="0.3">
      <c r="A480" s="12" t="s">
        <v>1560</v>
      </c>
      <c r="B480" s="12" t="s">
        <v>739</v>
      </c>
      <c r="C480" s="12">
        <v>7086820101</v>
      </c>
      <c r="D480" s="12" t="s">
        <v>1561</v>
      </c>
      <c r="E480" s="12" t="s">
        <v>520</v>
      </c>
      <c r="F480" s="12" t="s">
        <v>181</v>
      </c>
      <c r="G480" s="36">
        <v>44817</v>
      </c>
      <c r="H480" s="12" t="s">
        <v>525</v>
      </c>
    </row>
    <row r="481" spans="1:8" x14ac:dyDescent="0.3">
      <c r="A481" s="12" t="s">
        <v>1562</v>
      </c>
      <c r="B481" s="12" t="s">
        <v>856</v>
      </c>
      <c r="C481" s="12">
        <v>9983858151</v>
      </c>
      <c r="D481" s="12" t="s">
        <v>1563</v>
      </c>
      <c r="E481" s="12" t="s">
        <v>183</v>
      </c>
      <c r="F481" s="12" t="s">
        <v>185</v>
      </c>
      <c r="G481" s="36">
        <v>45894</v>
      </c>
      <c r="H481" s="12" t="s">
        <v>525</v>
      </c>
    </row>
    <row r="482" spans="1:8" x14ac:dyDescent="0.3">
      <c r="A482" s="12" t="s">
        <v>1564</v>
      </c>
      <c r="B482" s="12" t="s">
        <v>769</v>
      </c>
      <c r="C482" s="12">
        <v>9960155064</v>
      </c>
      <c r="D482" s="12" t="s">
        <v>1565</v>
      </c>
      <c r="E482" s="12" t="s">
        <v>513</v>
      </c>
      <c r="F482" s="12" t="s">
        <v>189</v>
      </c>
      <c r="G482" s="36">
        <v>45126</v>
      </c>
      <c r="H482" s="12" t="s">
        <v>504</v>
      </c>
    </row>
    <row r="483" spans="1:8" x14ac:dyDescent="0.3">
      <c r="A483" s="12" t="s">
        <v>1566</v>
      </c>
      <c r="B483" s="12" t="s">
        <v>572</v>
      </c>
      <c r="C483" s="12">
        <v>6394117642</v>
      </c>
      <c r="D483" s="12" t="s">
        <v>1567</v>
      </c>
      <c r="E483" s="12" t="s">
        <v>509</v>
      </c>
      <c r="F483" s="12" t="s">
        <v>189</v>
      </c>
      <c r="G483" s="36">
        <v>45999</v>
      </c>
      <c r="H483" s="12" t="s">
        <v>504</v>
      </c>
    </row>
    <row r="484" spans="1:8" x14ac:dyDescent="0.3">
      <c r="A484" s="12" t="s">
        <v>1568</v>
      </c>
      <c r="B484" s="12" t="s">
        <v>563</v>
      </c>
      <c r="C484" s="12">
        <v>8819153247</v>
      </c>
      <c r="D484" s="12" t="s">
        <v>1569</v>
      </c>
      <c r="E484" s="12" t="s">
        <v>520</v>
      </c>
      <c r="F484" s="12" t="s">
        <v>183</v>
      </c>
      <c r="G484" s="36">
        <v>44658</v>
      </c>
      <c r="H484" s="12" t="s">
        <v>504</v>
      </c>
    </row>
    <row r="485" spans="1:8" x14ac:dyDescent="0.3">
      <c r="A485" s="12" t="s">
        <v>1570</v>
      </c>
      <c r="B485" s="12" t="s">
        <v>849</v>
      </c>
      <c r="C485" s="12">
        <v>9990808036</v>
      </c>
      <c r="D485" s="12" t="s">
        <v>1571</v>
      </c>
      <c r="E485" s="12" t="s">
        <v>520</v>
      </c>
      <c r="F485" s="12" t="s">
        <v>178</v>
      </c>
      <c r="G485" s="36">
        <v>45621</v>
      </c>
      <c r="H485" s="12" t="s">
        <v>504</v>
      </c>
    </row>
    <row r="486" spans="1:8" x14ac:dyDescent="0.3">
      <c r="A486" s="12" t="s">
        <v>1572</v>
      </c>
      <c r="B486" s="12" t="s">
        <v>856</v>
      </c>
      <c r="C486" s="12">
        <v>6361713049</v>
      </c>
      <c r="D486" s="12" t="s">
        <v>1573</v>
      </c>
      <c r="E486" s="12" t="s">
        <v>183</v>
      </c>
      <c r="F486" s="12" t="s">
        <v>186</v>
      </c>
      <c r="G486" s="36">
        <v>45445</v>
      </c>
      <c r="H486" s="12" t="s">
        <v>504</v>
      </c>
    </row>
    <row r="487" spans="1:8" x14ac:dyDescent="0.3">
      <c r="A487" s="12" t="s">
        <v>1574</v>
      </c>
      <c r="B487" s="12" t="s">
        <v>615</v>
      </c>
      <c r="C487" s="12">
        <v>9932208669</v>
      </c>
      <c r="D487" s="12" t="s">
        <v>1575</v>
      </c>
      <c r="E487" s="12" t="s">
        <v>529</v>
      </c>
      <c r="F487" s="12" t="s">
        <v>182</v>
      </c>
      <c r="G487" s="36">
        <v>45367</v>
      </c>
      <c r="H487" s="12" t="s">
        <v>525</v>
      </c>
    </row>
    <row r="488" spans="1:8" x14ac:dyDescent="0.3">
      <c r="A488" s="12" t="s">
        <v>1576</v>
      </c>
      <c r="B488" s="12" t="s">
        <v>677</v>
      </c>
      <c r="C488" s="12">
        <v>6352802540</v>
      </c>
      <c r="D488" s="12" t="s">
        <v>1577</v>
      </c>
      <c r="E488" s="12" t="s">
        <v>513</v>
      </c>
      <c r="F488" s="12" t="s">
        <v>180</v>
      </c>
      <c r="G488" s="36">
        <v>44170</v>
      </c>
      <c r="H488" s="12" t="s">
        <v>504</v>
      </c>
    </row>
    <row r="489" spans="1:8" x14ac:dyDescent="0.3">
      <c r="A489" s="12" t="s">
        <v>1578</v>
      </c>
      <c r="B489" s="12" t="s">
        <v>849</v>
      </c>
      <c r="C489" s="12">
        <v>7019971597</v>
      </c>
      <c r="D489" s="12" t="s">
        <v>1579</v>
      </c>
      <c r="E489" s="12" t="s">
        <v>509</v>
      </c>
      <c r="F489" s="12" t="s">
        <v>183</v>
      </c>
      <c r="G489" s="36">
        <v>45547</v>
      </c>
      <c r="H489" s="12" t="s">
        <v>504</v>
      </c>
    </row>
    <row r="490" spans="1:8" x14ac:dyDescent="0.3">
      <c r="A490" s="12" t="s">
        <v>1580</v>
      </c>
      <c r="B490" s="12" t="s">
        <v>543</v>
      </c>
      <c r="C490" s="12">
        <v>6321319787</v>
      </c>
      <c r="D490" s="12" t="s">
        <v>1581</v>
      </c>
      <c r="E490" s="12" t="s">
        <v>509</v>
      </c>
      <c r="F490" s="12" t="s">
        <v>183</v>
      </c>
      <c r="G490" s="36">
        <v>45725</v>
      </c>
      <c r="H490" s="12" t="s">
        <v>504</v>
      </c>
    </row>
    <row r="491" spans="1:8" x14ac:dyDescent="0.3">
      <c r="A491" s="12" t="s">
        <v>1582</v>
      </c>
      <c r="B491" s="12" t="s">
        <v>515</v>
      </c>
      <c r="C491" s="12">
        <v>7047826932</v>
      </c>
      <c r="D491" s="12" t="s">
        <v>1583</v>
      </c>
      <c r="E491" s="12" t="s">
        <v>509</v>
      </c>
      <c r="F491" s="12" t="s">
        <v>188</v>
      </c>
      <c r="G491" s="36">
        <v>45150</v>
      </c>
      <c r="H491" s="12" t="s">
        <v>504</v>
      </c>
    </row>
    <row r="492" spans="1:8" x14ac:dyDescent="0.3">
      <c r="A492" s="12" t="s">
        <v>1584</v>
      </c>
      <c r="B492" s="12" t="s">
        <v>572</v>
      </c>
      <c r="C492" s="12">
        <v>6341946662</v>
      </c>
      <c r="D492" s="12" t="s">
        <v>1585</v>
      </c>
      <c r="E492" s="12" t="s">
        <v>524</v>
      </c>
      <c r="F492" s="12" t="s">
        <v>182</v>
      </c>
      <c r="G492" s="36">
        <v>45790</v>
      </c>
      <c r="H492" s="12" t="s">
        <v>504</v>
      </c>
    </row>
    <row r="493" spans="1:8" x14ac:dyDescent="0.3">
      <c r="A493" s="12" t="s">
        <v>1586</v>
      </c>
      <c r="B493" s="12" t="s">
        <v>859</v>
      </c>
      <c r="C493" s="12">
        <v>9828102615</v>
      </c>
      <c r="D493" s="12" t="s">
        <v>1587</v>
      </c>
      <c r="E493" s="12" t="s">
        <v>513</v>
      </c>
      <c r="F493" s="12" t="s">
        <v>187</v>
      </c>
      <c r="G493" s="36">
        <v>44147</v>
      </c>
      <c r="H493" s="12" t="s">
        <v>504</v>
      </c>
    </row>
    <row r="494" spans="1:8" x14ac:dyDescent="0.3">
      <c r="A494" s="12" t="s">
        <v>1588</v>
      </c>
      <c r="B494" s="12" t="s">
        <v>646</v>
      </c>
      <c r="C494" s="12">
        <v>9827604936</v>
      </c>
      <c r="D494" s="12" t="s">
        <v>1589</v>
      </c>
      <c r="E494" s="12" t="s">
        <v>513</v>
      </c>
      <c r="F494" s="12" t="s">
        <v>180</v>
      </c>
      <c r="G494" s="36">
        <v>44959</v>
      </c>
      <c r="H494" s="12" t="s">
        <v>504</v>
      </c>
    </row>
    <row r="495" spans="1:8" x14ac:dyDescent="0.3">
      <c r="A495" s="12" t="s">
        <v>1590</v>
      </c>
      <c r="B495" s="12" t="s">
        <v>549</v>
      </c>
      <c r="C495" s="12">
        <v>9812331367</v>
      </c>
      <c r="D495" s="12" t="s">
        <v>1591</v>
      </c>
      <c r="E495" s="12" t="s">
        <v>513</v>
      </c>
      <c r="F495" s="12" t="s">
        <v>188</v>
      </c>
      <c r="G495" s="36">
        <v>45323</v>
      </c>
      <c r="H495" s="12" t="s">
        <v>504</v>
      </c>
    </row>
    <row r="496" spans="1:8" x14ac:dyDescent="0.3">
      <c r="A496" s="12" t="s">
        <v>1592</v>
      </c>
      <c r="B496" s="12" t="s">
        <v>1199</v>
      </c>
      <c r="C496" s="12">
        <v>7058634157</v>
      </c>
      <c r="D496" s="12" t="s">
        <v>1593</v>
      </c>
      <c r="E496" s="12" t="s">
        <v>524</v>
      </c>
      <c r="F496" s="12" t="s">
        <v>183</v>
      </c>
      <c r="G496" s="36">
        <v>44767</v>
      </c>
      <c r="H496" s="12" t="s">
        <v>504</v>
      </c>
    </row>
    <row r="497" spans="1:8" x14ac:dyDescent="0.3">
      <c r="A497" s="12" t="s">
        <v>1594</v>
      </c>
      <c r="B497" s="12" t="s">
        <v>632</v>
      </c>
      <c r="C497" s="12">
        <v>7093910850</v>
      </c>
      <c r="D497" s="12" t="s">
        <v>1595</v>
      </c>
      <c r="E497" s="12" t="s">
        <v>513</v>
      </c>
      <c r="F497" s="12" t="s">
        <v>185</v>
      </c>
      <c r="G497" s="36">
        <v>45839</v>
      </c>
      <c r="H497" s="12" t="s">
        <v>504</v>
      </c>
    </row>
    <row r="498" spans="1:8" x14ac:dyDescent="0.3">
      <c r="A498" s="12" t="s">
        <v>1596</v>
      </c>
      <c r="B498" s="12" t="s">
        <v>1137</v>
      </c>
      <c r="C498" s="12">
        <v>6318907616</v>
      </c>
      <c r="D498" s="12" t="s">
        <v>1597</v>
      </c>
      <c r="E498" s="12" t="s">
        <v>524</v>
      </c>
      <c r="F498" s="12" t="s">
        <v>188</v>
      </c>
      <c r="G498" s="36">
        <v>45834</v>
      </c>
      <c r="H498" s="12" t="s">
        <v>504</v>
      </c>
    </row>
    <row r="499" spans="1:8" x14ac:dyDescent="0.3">
      <c r="A499" s="12" t="s">
        <v>1598</v>
      </c>
      <c r="B499" s="12" t="s">
        <v>924</v>
      </c>
      <c r="C499" s="12">
        <v>6362692938</v>
      </c>
      <c r="D499" s="12" t="s">
        <v>1599</v>
      </c>
      <c r="E499" s="12" t="s">
        <v>183</v>
      </c>
      <c r="F499" s="12" t="s">
        <v>179</v>
      </c>
      <c r="G499" s="36">
        <v>45279</v>
      </c>
      <c r="H499" s="12" t="s">
        <v>504</v>
      </c>
    </row>
    <row r="500" spans="1:8" x14ac:dyDescent="0.3">
      <c r="A500" s="12" t="s">
        <v>1600</v>
      </c>
      <c r="B500" s="12" t="s">
        <v>798</v>
      </c>
      <c r="C500" s="12">
        <v>9928201977</v>
      </c>
      <c r="D500" s="12" t="s">
        <v>1601</v>
      </c>
      <c r="E500" s="12" t="s">
        <v>513</v>
      </c>
      <c r="F500" s="12" t="s">
        <v>184</v>
      </c>
      <c r="G500" s="36">
        <v>45287</v>
      </c>
      <c r="H500" s="12" t="s">
        <v>504</v>
      </c>
    </row>
    <row r="501" spans="1:8" x14ac:dyDescent="0.3">
      <c r="A501" s="12" t="s">
        <v>1602</v>
      </c>
      <c r="B501" s="12" t="s">
        <v>609</v>
      </c>
      <c r="C501" s="12">
        <v>9967947541</v>
      </c>
      <c r="D501" s="12" t="s">
        <v>1603</v>
      </c>
      <c r="E501" s="12" t="s">
        <v>509</v>
      </c>
      <c r="F501" s="12" t="s">
        <v>185</v>
      </c>
      <c r="G501" s="36">
        <v>44078</v>
      </c>
      <c r="H501" s="12" t="s">
        <v>504</v>
      </c>
    </row>
    <row r="502" spans="1:8" x14ac:dyDescent="0.3">
      <c r="A502" s="12" t="s">
        <v>1604</v>
      </c>
      <c r="B502" s="12" t="s">
        <v>546</v>
      </c>
      <c r="C502" s="12">
        <v>7088279181</v>
      </c>
      <c r="D502" s="12" t="s">
        <v>1605</v>
      </c>
      <c r="E502" s="12" t="s">
        <v>529</v>
      </c>
      <c r="F502" s="12" t="s">
        <v>184</v>
      </c>
      <c r="G502" s="36">
        <v>45935</v>
      </c>
      <c r="H502" s="12" t="s">
        <v>525</v>
      </c>
    </row>
    <row r="503" spans="1:8" x14ac:dyDescent="0.3">
      <c r="A503" s="12" t="s">
        <v>1606</v>
      </c>
      <c r="B503" s="12" t="s">
        <v>680</v>
      </c>
      <c r="C503" s="12">
        <v>6318489355</v>
      </c>
      <c r="D503" s="12" t="s">
        <v>1607</v>
      </c>
      <c r="E503" s="12" t="s">
        <v>529</v>
      </c>
      <c r="F503" s="12" t="s">
        <v>187</v>
      </c>
      <c r="G503" s="36">
        <v>45090</v>
      </c>
      <c r="H503" s="12" t="s">
        <v>504</v>
      </c>
    </row>
    <row r="504" spans="1:8" x14ac:dyDescent="0.3">
      <c r="A504" s="12" t="s">
        <v>1608</v>
      </c>
      <c r="B504" s="12" t="s">
        <v>728</v>
      </c>
      <c r="C504" s="12">
        <v>6378406585</v>
      </c>
      <c r="D504" s="12" t="s">
        <v>1609</v>
      </c>
      <c r="E504" s="12" t="s">
        <v>513</v>
      </c>
      <c r="F504" s="12" t="s">
        <v>184</v>
      </c>
      <c r="G504" s="36">
        <v>44842</v>
      </c>
      <c r="H504" s="12" t="s">
        <v>504</v>
      </c>
    </row>
    <row r="505" spans="1:8" x14ac:dyDescent="0.3">
      <c r="A505" s="12" t="s">
        <v>1610</v>
      </c>
      <c r="B505" s="12" t="s">
        <v>1527</v>
      </c>
      <c r="C505" s="12">
        <v>7087771058</v>
      </c>
      <c r="D505" s="12" t="s">
        <v>1611</v>
      </c>
      <c r="E505" s="12" t="s">
        <v>520</v>
      </c>
      <c r="F505" s="12" t="s">
        <v>180</v>
      </c>
      <c r="G505" s="36">
        <v>44068</v>
      </c>
      <c r="H505" s="12" t="s">
        <v>504</v>
      </c>
    </row>
    <row r="506" spans="1:8" x14ac:dyDescent="0.3">
      <c r="A506" s="12" t="s">
        <v>1612</v>
      </c>
      <c r="B506" s="12" t="s">
        <v>713</v>
      </c>
      <c r="C506" s="12">
        <v>9883039992</v>
      </c>
      <c r="D506" s="12" t="s">
        <v>1613</v>
      </c>
      <c r="E506" s="12" t="s">
        <v>520</v>
      </c>
      <c r="F506" s="12" t="s">
        <v>188</v>
      </c>
      <c r="G506" s="36">
        <v>44287</v>
      </c>
      <c r="H506" s="12" t="s">
        <v>504</v>
      </c>
    </row>
    <row r="507" spans="1:8" x14ac:dyDescent="0.3">
      <c r="A507" s="12" t="s">
        <v>1614</v>
      </c>
      <c r="B507" s="12" t="s">
        <v>701</v>
      </c>
      <c r="C507" s="12">
        <v>7041715583</v>
      </c>
      <c r="D507" s="12" t="s">
        <v>1615</v>
      </c>
      <c r="E507" s="12" t="s">
        <v>509</v>
      </c>
      <c r="F507" s="12" t="s">
        <v>188</v>
      </c>
      <c r="G507" s="36">
        <v>45493</v>
      </c>
      <c r="H507" s="12" t="s">
        <v>525</v>
      </c>
    </row>
    <row r="508" spans="1:8" x14ac:dyDescent="0.3">
      <c r="A508" s="12" t="s">
        <v>1616</v>
      </c>
      <c r="B508" s="12" t="s">
        <v>708</v>
      </c>
      <c r="C508" s="12">
        <v>8813706363</v>
      </c>
      <c r="D508" s="12" t="s">
        <v>1617</v>
      </c>
      <c r="E508" s="12" t="s">
        <v>524</v>
      </c>
      <c r="F508" s="12" t="s">
        <v>182</v>
      </c>
      <c r="G508" s="36">
        <v>45617</v>
      </c>
      <c r="H508" s="12" t="s">
        <v>504</v>
      </c>
    </row>
    <row r="509" spans="1:8" x14ac:dyDescent="0.3">
      <c r="A509" s="12" t="s">
        <v>1618</v>
      </c>
      <c r="B509" s="12" t="s">
        <v>632</v>
      </c>
      <c r="C509" s="12">
        <v>6325883516</v>
      </c>
      <c r="D509" s="12" t="s">
        <v>1619</v>
      </c>
      <c r="E509" s="12" t="s">
        <v>183</v>
      </c>
      <c r="F509" s="12" t="s">
        <v>186</v>
      </c>
      <c r="G509" s="36">
        <v>45515</v>
      </c>
      <c r="H509" s="12" t="s">
        <v>504</v>
      </c>
    </row>
    <row r="510" spans="1:8" x14ac:dyDescent="0.3">
      <c r="A510" s="12" t="s">
        <v>1620</v>
      </c>
      <c r="B510" s="12" t="s">
        <v>1431</v>
      </c>
      <c r="C510" s="12">
        <v>8817587128</v>
      </c>
      <c r="D510" s="12" t="s">
        <v>1621</v>
      </c>
      <c r="E510" s="12" t="s">
        <v>183</v>
      </c>
      <c r="F510" s="12" t="s">
        <v>179</v>
      </c>
      <c r="G510" s="36">
        <v>45434</v>
      </c>
      <c r="H510" s="12" t="s">
        <v>525</v>
      </c>
    </row>
    <row r="511" spans="1:8" x14ac:dyDescent="0.3">
      <c r="A511" s="12" t="s">
        <v>1622</v>
      </c>
      <c r="B511" s="12" t="s">
        <v>990</v>
      </c>
      <c r="C511" s="12">
        <v>9817134991</v>
      </c>
      <c r="D511" s="12" t="s">
        <v>1623</v>
      </c>
      <c r="E511" s="12" t="s">
        <v>520</v>
      </c>
      <c r="F511" s="12" t="s">
        <v>183</v>
      </c>
      <c r="G511" s="36">
        <v>46004</v>
      </c>
      <c r="H511" s="12" t="s">
        <v>504</v>
      </c>
    </row>
    <row r="512" spans="1:8" x14ac:dyDescent="0.3">
      <c r="A512" s="12" t="s">
        <v>1624</v>
      </c>
      <c r="B512" s="12" t="s">
        <v>788</v>
      </c>
      <c r="C512" s="12">
        <v>6372531937</v>
      </c>
      <c r="D512" s="12" t="s">
        <v>1625</v>
      </c>
      <c r="E512" s="12" t="s">
        <v>529</v>
      </c>
      <c r="F512" s="12" t="s">
        <v>182</v>
      </c>
      <c r="G512" s="36">
        <v>44755</v>
      </c>
      <c r="H512" s="12" t="s">
        <v>525</v>
      </c>
    </row>
    <row r="513" spans="1:8" x14ac:dyDescent="0.3">
      <c r="A513" s="12" t="s">
        <v>1626</v>
      </c>
      <c r="B513" s="12" t="s">
        <v>546</v>
      </c>
      <c r="C513" s="12">
        <v>9854571148</v>
      </c>
      <c r="D513" s="12" t="s">
        <v>1627</v>
      </c>
      <c r="E513" s="12" t="s">
        <v>520</v>
      </c>
      <c r="F513" s="12" t="s">
        <v>187</v>
      </c>
      <c r="G513" s="36">
        <v>45685</v>
      </c>
      <c r="H513" s="12" t="s">
        <v>504</v>
      </c>
    </row>
    <row r="514" spans="1:8" x14ac:dyDescent="0.3">
      <c r="A514" s="12" t="s">
        <v>1628</v>
      </c>
      <c r="B514" s="12" t="s">
        <v>649</v>
      </c>
      <c r="C514" s="12">
        <v>9959593591</v>
      </c>
      <c r="D514" s="12" t="s">
        <v>1629</v>
      </c>
      <c r="E514" s="12" t="s">
        <v>509</v>
      </c>
      <c r="F514" s="12" t="s">
        <v>180</v>
      </c>
      <c r="G514" s="36">
        <v>45412</v>
      </c>
      <c r="H514" s="12" t="s">
        <v>504</v>
      </c>
    </row>
    <row r="515" spans="1:8" x14ac:dyDescent="0.3">
      <c r="A515" s="12" t="s">
        <v>1630</v>
      </c>
      <c r="B515" s="12" t="s">
        <v>859</v>
      </c>
      <c r="C515" s="12">
        <v>9921367969</v>
      </c>
      <c r="D515" s="12" t="s">
        <v>1631</v>
      </c>
      <c r="E515" s="12" t="s">
        <v>513</v>
      </c>
      <c r="F515" s="12" t="s">
        <v>184</v>
      </c>
      <c r="G515" s="36">
        <v>45011</v>
      </c>
      <c r="H515" s="12" t="s">
        <v>504</v>
      </c>
    </row>
    <row r="516" spans="1:8" x14ac:dyDescent="0.3">
      <c r="A516" s="12" t="s">
        <v>1632</v>
      </c>
      <c r="B516" s="12" t="s">
        <v>785</v>
      </c>
      <c r="C516" s="12">
        <v>8879232792</v>
      </c>
      <c r="D516" s="12" t="s">
        <v>1633</v>
      </c>
      <c r="E516" s="12" t="s">
        <v>513</v>
      </c>
      <c r="F516" s="12" t="s">
        <v>187</v>
      </c>
      <c r="G516" s="36">
        <v>45454</v>
      </c>
      <c r="H516" s="12" t="s">
        <v>504</v>
      </c>
    </row>
    <row r="517" spans="1:8" x14ac:dyDescent="0.3">
      <c r="A517" s="12" t="s">
        <v>1634</v>
      </c>
      <c r="B517" s="12" t="s">
        <v>1009</v>
      </c>
      <c r="C517" s="12">
        <v>6397106323</v>
      </c>
      <c r="D517" s="12" t="s">
        <v>1635</v>
      </c>
      <c r="E517" s="12" t="s">
        <v>513</v>
      </c>
      <c r="F517" s="12" t="s">
        <v>180</v>
      </c>
      <c r="G517" s="36">
        <v>44201</v>
      </c>
      <c r="H517" s="12" t="s">
        <v>504</v>
      </c>
    </row>
    <row r="518" spans="1:8" x14ac:dyDescent="0.3">
      <c r="A518" s="12" t="s">
        <v>1636</v>
      </c>
      <c r="B518" s="12" t="s">
        <v>665</v>
      </c>
      <c r="C518" s="12">
        <v>6380703219</v>
      </c>
      <c r="D518" s="12" t="s">
        <v>1637</v>
      </c>
      <c r="E518" s="12" t="s">
        <v>520</v>
      </c>
      <c r="F518" s="12" t="s">
        <v>185</v>
      </c>
      <c r="G518" s="36">
        <v>44527</v>
      </c>
      <c r="H518" s="12" t="s">
        <v>504</v>
      </c>
    </row>
    <row r="519" spans="1:8" x14ac:dyDescent="0.3">
      <c r="A519" s="12" t="s">
        <v>1638</v>
      </c>
      <c r="B519" s="12" t="s">
        <v>864</v>
      </c>
      <c r="C519" s="12">
        <v>8851754618</v>
      </c>
      <c r="D519" s="12" t="s">
        <v>1639</v>
      </c>
      <c r="E519" s="12" t="s">
        <v>513</v>
      </c>
      <c r="F519" s="12" t="s">
        <v>185</v>
      </c>
      <c r="G519" s="36">
        <v>46039</v>
      </c>
      <c r="H519" s="12" t="s">
        <v>504</v>
      </c>
    </row>
    <row r="520" spans="1:8" x14ac:dyDescent="0.3">
      <c r="A520" s="12" t="s">
        <v>1640</v>
      </c>
      <c r="B520" s="12" t="s">
        <v>774</v>
      </c>
      <c r="C520" s="12">
        <v>9871733814</v>
      </c>
      <c r="D520" s="12" t="s">
        <v>1641</v>
      </c>
      <c r="E520" s="12" t="s">
        <v>509</v>
      </c>
      <c r="F520" s="12" t="s">
        <v>178</v>
      </c>
      <c r="G520" s="36">
        <v>44678</v>
      </c>
      <c r="H520" s="12" t="s">
        <v>504</v>
      </c>
    </row>
    <row r="521" spans="1:8" x14ac:dyDescent="0.3">
      <c r="A521" s="12" t="s">
        <v>1642</v>
      </c>
      <c r="B521" s="12" t="s">
        <v>962</v>
      </c>
      <c r="C521" s="12">
        <v>9961402986</v>
      </c>
      <c r="D521" s="12" t="s">
        <v>1643</v>
      </c>
      <c r="E521" s="12" t="s">
        <v>529</v>
      </c>
      <c r="F521" s="12" t="s">
        <v>185</v>
      </c>
      <c r="G521" s="36">
        <v>45761</v>
      </c>
      <c r="H521" s="12" t="s">
        <v>504</v>
      </c>
    </row>
    <row r="522" spans="1:8" x14ac:dyDescent="0.3">
      <c r="A522" s="12" t="s">
        <v>1644</v>
      </c>
      <c r="B522" s="12" t="s">
        <v>618</v>
      </c>
      <c r="C522" s="12">
        <v>7021676321</v>
      </c>
      <c r="D522" s="12" t="s">
        <v>1645</v>
      </c>
      <c r="E522" s="12" t="s">
        <v>520</v>
      </c>
      <c r="F522" s="12" t="s">
        <v>179</v>
      </c>
      <c r="G522" s="36">
        <v>45543</v>
      </c>
      <c r="H522" s="12" t="s">
        <v>504</v>
      </c>
    </row>
    <row r="523" spans="1:8" x14ac:dyDescent="0.3">
      <c r="A523" s="12" t="s">
        <v>1646</v>
      </c>
      <c r="B523" s="12" t="s">
        <v>795</v>
      </c>
      <c r="C523" s="12">
        <v>7082537980</v>
      </c>
      <c r="D523" s="12" t="s">
        <v>1647</v>
      </c>
      <c r="E523" s="12" t="s">
        <v>520</v>
      </c>
      <c r="F523" s="12" t="s">
        <v>180</v>
      </c>
      <c r="G523" s="36">
        <v>44612</v>
      </c>
      <c r="H523" s="12" t="s">
        <v>504</v>
      </c>
    </row>
    <row r="524" spans="1:8" x14ac:dyDescent="0.3">
      <c r="A524" s="12" t="s">
        <v>1648</v>
      </c>
      <c r="B524" s="12" t="s">
        <v>537</v>
      </c>
      <c r="C524" s="12">
        <v>6364278580</v>
      </c>
      <c r="D524" s="12" t="s">
        <v>1649</v>
      </c>
      <c r="E524" s="12" t="s">
        <v>509</v>
      </c>
      <c r="F524" s="12" t="s">
        <v>179</v>
      </c>
      <c r="G524" s="36">
        <v>44473</v>
      </c>
      <c r="H524" s="12" t="s">
        <v>504</v>
      </c>
    </row>
    <row r="525" spans="1:8" x14ac:dyDescent="0.3">
      <c r="A525" s="12" t="s">
        <v>1650</v>
      </c>
      <c r="B525" s="12" t="s">
        <v>1081</v>
      </c>
      <c r="C525" s="12">
        <v>6394367592</v>
      </c>
      <c r="D525" s="12" t="s">
        <v>1651</v>
      </c>
      <c r="E525" s="12" t="s">
        <v>513</v>
      </c>
      <c r="F525" s="12" t="s">
        <v>187</v>
      </c>
      <c r="G525" s="36">
        <v>45158</v>
      </c>
      <c r="H525" s="12" t="s">
        <v>504</v>
      </c>
    </row>
    <row r="526" spans="1:8" x14ac:dyDescent="0.3">
      <c r="A526" s="12" t="s">
        <v>1652</v>
      </c>
      <c r="B526" s="12" t="s">
        <v>531</v>
      </c>
      <c r="C526" s="12">
        <v>9878239022</v>
      </c>
      <c r="D526" s="12" t="s">
        <v>1653</v>
      </c>
      <c r="E526" s="12" t="s">
        <v>513</v>
      </c>
      <c r="F526" s="12" t="s">
        <v>181</v>
      </c>
      <c r="G526" s="36">
        <v>44277</v>
      </c>
      <c r="H526" s="12" t="s">
        <v>504</v>
      </c>
    </row>
    <row r="527" spans="1:8" x14ac:dyDescent="0.3">
      <c r="A527" s="12" t="s">
        <v>1654</v>
      </c>
      <c r="B527" s="12" t="s">
        <v>856</v>
      </c>
      <c r="C527" s="12">
        <v>8851440598</v>
      </c>
      <c r="D527" s="12" t="s">
        <v>1655</v>
      </c>
      <c r="E527" s="12" t="s">
        <v>529</v>
      </c>
      <c r="F527" s="12" t="s">
        <v>184</v>
      </c>
      <c r="G527" s="36">
        <v>44517</v>
      </c>
      <c r="H527" s="12" t="s">
        <v>504</v>
      </c>
    </row>
    <row r="528" spans="1:8" x14ac:dyDescent="0.3">
      <c r="A528" s="12" t="s">
        <v>1656</v>
      </c>
      <c r="B528" s="12" t="s">
        <v>917</v>
      </c>
      <c r="C528" s="12">
        <v>6352219517</v>
      </c>
      <c r="D528" s="12" t="s">
        <v>1657</v>
      </c>
      <c r="E528" s="12" t="s">
        <v>183</v>
      </c>
      <c r="F528" s="12" t="s">
        <v>189</v>
      </c>
      <c r="G528" s="36">
        <v>45783</v>
      </c>
      <c r="H528" s="12" t="s">
        <v>525</v>
      </c>
    </row>
    <row r="529" spans="1:8" x14ac:dyDescent="0.3">
      <c r="A529" s="12" t="s">
        <v>1658</v>
      </c>
      <c r="B529" s="12" t="s">
        <v>734</v>
      </c>
      <c r="C529" s="12">
        <v>9866386692</v>
      </c>
      <c r="D529" s="12" t="s">
        <v>1659</v>
      </c>
      <c r="E529" s="12" t="s">
        <v>520</v>
      </c>
      <c r="F529" s="12" t="s">
        <v>184</v>
      </c>
      <c r="G529" s="36">
        <v>44394</v>
      </c>
      <c r="H529" s="12" t="s">
        <v>525</v>
      </c>
    </row>
    <row r="530" spans="1:8" x14ac:dyDescent="0.3">
      <c r="A530" s="12" t="s">
        <v>1660</v>
      </c>
      <c r="B530" s="12" t="s">
        <v>728</v>
      </c>
      <c r="C530" s="12">
        <v>8856674751</v>
      </c>
      <c r="D530" s="12" t="s">
        <v>1661</v>
      </c>
      <c r="E530" s="12" t="s">
        <v>513</v>
      </c>
      <c r="F530" s="12" t="s">
        <v>181</v>
      </c>
      <c r="G530" s="36">
        <v>44370</v>
      </c>
      <c r="H530" s="12" t="s">
        <v>504</v>
      </c>
    </row>
    <row r="531" spans="1:8" x14ac:dyDescent="0.3">
      <c r="A531" s="12" t="s">
        <v>1662</v>
      </c>
      <c r="B531" s="12" t="s">
        <v>947</v>
      </c>
      <c r="C531" s="12">
        <v>9950231545</v>
      </c>
      <c r="D531" s="12" t="s">
        <v>1663</v>
      </c>
      <c r="E531" s="12" t="s">
        <v>529</v>
      </c>
      <c r="F531" s="12" t="s">
        <v>189</v>
      </c>
      <c r="G531" s="36">
        <v>44551</v>
      </c>
      <c r="H531" s="12" t="s">
        <v>504</v>
      </c>
    </row>
    <row r="532" spans="1:8" x14ac:dyDescent="0.3">
      <c r="A532" s="12" t="s">
        <v>1664</v>
      </c>
      <c r="B532" s="12" t="s">
        <v>917</v>
      </c>
      <c r="C532" s="12">
        <v>9810824287</v>
      </c>
      <c r="D532" s="12" t="s">
        <v>1665</v>
      </c>
      <c r="E532" s="12" t="s">
        <v>524</v>
      </c>
      <c r="F532" s="12" t="s">
        <v>178</v>
      </c>
      <c r="G532" s="36">
        <v>44984</v>
      </c>
      <c r="H532" s="12" t="s">
        <v>525</v>
      </c>
    </row>
    <row r="533" spans="1:8" x14ac:dyDescent="0.3">
      <c r="A533" s="12" t="s">
        <v>1666</v>
      </c>
      <c r="B533" s="12" t="s">
        <v>635</v>
      </c>
      <c r="C533" s="12">
        <v>9891686609</v>
      </c>
      <c r="D533" s="12" t="s">
        <v>1667</v>
      </c>
      <c r="E533" s="12" t="s">
        <v>524</v>
      </c>
      <c r="F533" s="12" t="s">
        <v>185</v>
      </c>
      <c r="G533" s="36">
        <v>44910</v>
      </c>
      <c r="H533" s="12" t="s">
        <v>504</v>
      </c>
    </row>
    <row r="534" spans="1:8" x14ac:dyDescent="0.3">
      <c r="A534" s="12" t="s">
        <v>1668</v>
      </c>
      <c r="B534" s="12" t="s">
        <v>1527</v>
      </c>
      <c r="C534" s="12">
        <v>9829364571</v>
      </c>
      <c r="D534" s="12" t="s">
        <v>1669</v>
      </c>
      <c r="E534" s="12" t="s">
        <v>529</v>
      </c>
      <c r="F534" s="12" t="s">
        <v>189</v>
      </c>
      <c r="G534" s="36">
        <v>44894</v>
      </c>
      <c r="H534" s="12" t="s">
        <v>504</v>
      </c>
    </row>
    <row r="535" spans="1:8" x14ac:dyDescent="0.3">
      <c r="A535" s="12" t="s">
        <v>1670</v>
      </c>
      <c r="B535" s="12" t="s">
        <v>805</v>
      </c>
      <c r="C535" s="12">
        <v>7052752263</v>
      </c>
      <c r="D535" s="12" t="s">
        <v>1671</v>
      </c>
      <c r="E535" s="12" t="s">
        <v>529</v>
      </c>
      <c r="F535" s="12" t="s">
        <v>185</v>
      </c>
      <c r="G535" s="36">
        <v>45149</v>
      </c>
      <c r="H535" s="12" t="s">
        <v>504</v>
      </c>
    </row>
    <row r="536" spans="1:8" x14ac:dyDescent="0.3">
      <c r="A536" s="12" t="s">
        <v>1672</v>
      </c>
      <c r="B536" s="12" t="s">
        <v>1012</v>
      </c>
      <c r="C536" s="12">
        <v>9966420277</v>
      </c>
      <c r="D536" s="12" t="s">
        <v>1673</v>
      </c>
      <c r="E536" s="12" t="s">
        <v>509</v>
      </c>
      <c r="F536" s="12" t="s">
        <v>181</v>
      </c>
      <c r="G536" s="36">
        <v>44865</v>
      </c>
      <c r="H536" s="12" t="s">
        <v>525</v>
      </c>
    </row>
    <row r="537" spans="1:8" x14ac:dyDescent="0.3">
      <c r="A537" s="12" t="s">
        <v>1674</v>
      </c>
      <c r="B537" s="12" t="s">
        <v>962</v>
      </c>
      <c r="C537" s="12">
        <v>9831541825</v>
      </c>
      <c r="D537" s="12" t="s">
        <v>1675</v>
      </c>
      <c r="E537" s="12" t="s">
        <v>183</v>
      </c>
      <c r="F537" s="12" t="s">
        <v>180</v>
      </c>
      <c r="G537" s="36">
        <v>45929</v>
      </c>
      <c r="H537" s="12" t="s">
        <v>504</v>
      </c>
    </row>
    <row r="538" spans="1:8" x14ac:dyDescent="0.3">
      <c r="A538" s="12" t="s">
        <v>1676</v>
      </c>
      <c r="B538" s="12" t="s">
        <v>990</v>
      </c>
      <c r="C538" s="12">
        <v>9980910357</v>
      </c>
      <c r="D538" s="12" t="s">
        <v>1677</v>
      </c>
      <c r="E538" s="12" t="s">
        <v>524</v>
      </c>
      <c r="F538" s="12" t="s">
        <v>183</v>
      </c>
      <c r="G538" s="36">
        <v>45333</v>
      </c>
      <c r="H538" s="12" t="s">
        <v>504</v>
      </c>
    </row>
    <row r="539" spans="1:8" x14ac:dyDescent="0.3">
      <c r="A539" s="12" t="s">
        <v>1678</v>
      </c>
      <c r="B539" s="12" t="s">
        <v>1137</v>
      </c>
      <c r="C539" s="12">
        <v>7040826750</v>
      </c>
      <c r="D539" s="12" t="s">
        <v>1679</v>
      </c>
      <c r="E539" s="12" t="s">
        <v>529</v>
      </c>
      <c r="F539" s="12" t="s">
        <v>180</v>
      </c>
      <c r="G539" s="36">
        <v>45085</v>
      </c>
      <c r="H539" s="12" t="s">
        <v>504</v>
      </c>
    </row>
    <row r="540" spans="1:8" x14ac:dyDescent="0.3">
      <c r="A540" s="12" t="s">
        <v>1680</v>
      </c>
      <c r="B540" s="12" t="s">
        <v>1137</v>
      </c>
      <c r="C540" s="12">
        <v>6350904044</v>
      </c>
      <c r="D540" s="12" t="s">
        <v>1681</v>
      </c>
      <c r="E540" s="12" t="s">
        <v>520</v>
      </c>
      <c r="F540" s="12" t="s">
        <v>182</v>
      </c>
      <c r="G540" s="36">
        <v>44409</v>
      </c>
      <c r="H540" s="12" t="s">
        <v>504</v>
      </c>
    </row>
    <row r="541" spans="1:8" x14ac:dyDescent="0.3">
      <c r="A541" s="12" t="s">
        <v>1682</v>
      </c>
      <c r="B541" s="12" t="s">
        <v>1137</v>
      </c>
      <c r="C541" s="12">
        <v>7018969926</v>
      </c>
      <c r="D541" s="12" t="s">
        <v>1683</v>
      </c>
      <c r="E541" s="12" t="s">
        <v>509</v>
      </c>
      <c r="F541" s="12" t="s">
        <v>185</v>
      </c>
      <c r="G541" s="36">
        <v>45221</v>
      </c>
      <c r="H541" s="12" t="s">
        <v>504</v>
      </c>
    </row>
    <row r="542" spans="1:8" x14ac:dyDescent="0.3">
      <c r="A542" s="12" t="s">
        <v>1684</v>
      </c>
      <c r="B542" s="12" t="s">
        <v>798</v>
      </c>
      <c r="C542" s="12">
        <v>7060615189</v>
      </c>
      <c r="D542" s="12" t="s">
        <v>1685</v>
      </c>
      <c r="E542" s="12" t="s">
        <v>520</v>
      </c>
      <c r="F542" s="12" t="s">
        <v>181</v>
      </c>
      <c r="G542" s="36">
        <v>45251</v>
      </c>
      <c r="H542" s="12" t="s">
        <v>504</v>
      </c>
    </row>
    <row r="543" spans="1:8" x14ac:dyDescent="0.3">
      <c r="A543" s="12" t="s">
        <v>1686</v>
      </c>
      <c r="B543" s="12" t="s">
        <v>739</v>
      </c>
      <c r="C543" s="12">
        <v>7074414001</v>
      </c>
      <c r="D543" s="12" t="s">
        <v>1687</v>
      </c>
      <c r="E543" s="12" t="s">
        <v>520</v>
      </c>
      <c r="F543" s="12" t="s">
        <v>181</v>
      </c>
      <c r="G543" s="36">
        <v>44502</v>
      </c>
      <c r="H543" s="12" t="s">
        <v>525</v>
      </c>
    </row>
    <row r="544" spans="1:8" x14ac:dyDescent="0.3">
      <c r="A544" s="12" t="s">
        <v>1688</v>
      </c>
      <c r="B544" s="12" t="s">
        <v>1009</v>
      </c>
      <c r="C544" s="12">
        <v>7045456314</v>
      </c>
      <c r="D544" s="12" t="s">
        <v>1689</v>
      </c>
      <c r="E544" s="12" t="s">
        <v>183</v>
      </c>
      <c r="F544" s="12" t="s">
        <v>182</v>
      </c>
      <c r="G544" s="36">
        <v>45196</v>
      </c>
      <c r="H544" s="12" t="s">
        <v>504</v>
      </c>
    </row>
    <row r="545" spans="1:8" x14ac:dyDescent="0.3">
      <c r="A545" s="12" t="s">
        <v>1690</v>
      </c>
      <c r="B545" s="12" t="s">
        <v>731</v>
      </c>
      <c r="C545" s="12">
        <v>6349762706</v>
      </c>
      <c r="D545" s="12" t="s">
        <v>1691</v>
      </c>
      <c r="E545" s="12" t="s">
        <v>513</v>
      </c>
      <c r="F545" s="12" t="s">
        <v>182</v>
      </c>
      <c r="G545" s="36">
        <v>45754</v>
      </c>
      <c r="H545" s="12" t="s">
        <v>504</v>
      </c>
    </row>
    <row r="546" spans="1:8" x14ac:dyDescent="0.3">
      <c r="A546" s="12" t="s">
        <v>1692</v>
      </c>
      <c r="B546" s="12" t="s">
        <v>774</v>
      </c>
      <c r="C546" s="12">
        <v>9997946565</v>
      </c>
      <c r="D546" s="12" t="s">
        <v>1693</v>
      </c>
      <c r="E546" s="12" t="s">
        <v>183</v>
      </c>
      <c r="F546" s="12" t="s">
        <v>180</v>
      </c>
      <c r="G546" s="36">
        <v>45306</v>
      </c>
      <c r="H546" s="12" t="s">
        <v>504</v>
      </c>
    </row>
    <row r="547" spans="1:8" x14ac:dyDescent="0.3">
      <c r="A547" s="12" t="s">
        <v>1694</v>
      </c>
      <c r="B547" s="12" t="s">
        <v>552</v>
      </c>
      <c r="C547" s="12">
        <v>8879638049</v>
      </c>
      <c r="D547" s="12" t="s">
        <v>1695</v>
      </c>
      <c r="E547" s="12" t="s">
        <v>183</v>
      </c>
      <c r="F547" s="12" t="s">
        <v>189</v>
      </c>
      <c r="G547" s="36">
        <v>45338</v>
      </c>
      <c r="H547" s="12" t="s">
        <v>504</v>
      </c>
    </row>
    <row r="548" spans="1:8" x14ac:dyDescent="0.3">
      <c r="A548" s="12" t="s">
        <v>1696</v>
      </c>
      <c r="B548" s="12" t="s">
        <v>575</v>
      </c>
      <c r="C548" s="12">
        <v>7050556496</v>
      </c>
      <c r="D548" s="12" t="s">
        <v>1697</v>
      </c>
      <c r="E548" s="12" t="s">
        <v>509</v>
      </c>
      <c r="F548" s="12" t="s">
        <v>187</v>
      </c>
      <c r="G548" s="36">
        <v>44199</v>
      </c>
      <c r="H548" s="12" t="s">
        <v>504</v>
      </c>
    </row>
    <row r="549" spans="1:8" x14ac:dyDescent="0.3">
      <c r="A549" s="12" t="s">
        <v>1698</v>
      </c>
      <c r="B549" s="12" t="s">
        <v>674</v>
      </c>
      <c r="C549" s="12">
        <v>9842358672</v>
      </c>
      <c r="D549" s="12" t="s">
        <v>1699</v>
      </c>
      <c r="E549" s="12" t="s">
        <v>183</v>
      </c>
      <c r="F549" s="12" t="s">
        <v>181</v>
      </c>
      <c r="G549" s="36">
        <v>46037</v>
      </c>
      <c r="H549" s="12" t="s">
        <v>504</v>
      </c>
    </row>
    <row r="550" spans="1:8" x14ac:dyDescent="0.3">
      <c r="A550" s="12" t="s">
        <v>1700</v>
      </c>
      <c r="B550" s="12" t="s">
        <v>795</v>
      </c>
      <c r="C550" s="12">
        <v>7083036673</v>
      </c>
      <c r="D550" s="12" t="s">
        <v>1701</v>
      </c>
      <c r="E550" s="12" t="s">
        <v>509</v>
      </c>
      <c r="F550" s="12" t="s">
        <v>178</v>
      </c>
      <c r="G550" s="36">
        <v>44461</v>
      </c>
      <c r="H550" s="12" t="s">
        <v>504</v>
      </c>
    </row>
    <row r="551" spans="1:8" x14ac:dyDescent="0.3">
      <c r="A551" s="12" t="s">
        <v>1702</v>
      </c>
      <c r="B551" s="12" t="s">
        <v>822</v>
      </c>
      <c r="C551" s="12">
        <v>6326955200</v>
      </c>
      <c r="D551" s="12" t="s">
        <v>1703</v>
      </c>
      <c r="E551" s="12" t="s">
        <v>520</v>
      </c>
      <c r="F551" s="12" t="s">
        <v>179</v>
      </c>
      <c r="G551" s="36">
        <v>45515</v>
      </c>
      <c r="H551" s="12" t="s">
        <v>504</v>
      </c>
    </row>
    <row r="552" spans="1:8" x14ac:dyDescent="0.3">
      <c r="A552" s="12" t="s">
        <v>1704</v>
      </c>
      <c r="B552" s="12" t="s">
        <v>762</v>
      </c>
      <c r="C552" s="12">
        <v>8813373128</v>
      </c>
      <c r="D552" s="12" t="s">
        <v>1705</v>
      </c>
      <c r="E552" s="12" t="s">
        <v>529</v>
      </c>
      <c r="F552" s="12" t="s">
        <v>182</v>
      </c>
      <c r="G552" s="36">
        <v>44622</v>
      </c>
      <c r="H552" s="12" t="s">
        <v>525</v>
      </c>
    </row>
    <row r="553" spans="1:8" x14ac:dyDescent="0.3">
      <c r="A553" s="12" t="s">
        <v>1706</v>
      </c>
      <c r="B553" s="12" t="s">
        <v>1464</v>
      </c>
      <c r="C553" s="12">
        <v>6366687211</v>
      </c>
      <c r="D553" s="12" t="s">
        <v>1707</v>
      </c>
      <c r="E553" s="12" t="s">
        <v>513</v>
      </c>
      <c r="F553" s="12" t="s">
        <v>178</v>
      </c>
      <c r="G553" s="36">
        <v>45312</v>
      </c>
      <c r="H553" s="12" t="s">
        <v>504</v>
      </c>
    </row>
    <row r="554" spans="1:8" x14ac:dyDescent="0.3">
      <c r="A554" s="12" t="s">
        <v>1708</v>
      </c>
      <c r="B554" s="12" t="s">
        <v>701</v>
      </c>
      <c r="C554" s="12">
        <v>9859016292</v>
      </c>
      <c r="D554" s="12" t="s">
        <v>1709</v>
      </c>
      <c r="E554" s="12" t="s">
        <v>183</v>
      </c>
      <c r="F554" s="12" t="s">
        <v>180</v>
      </c>
      <c r="G554" s="36">
        <v>45467</v>
      </c>
      <c r="H554" s="12" t="s">
        <v>504</v>
      </c>
    </row>
    <row r="555" spans="1:8" x14ac:dyDescent="0.3">
      <c r="A555" s="12" t="s">
        <v>1710</v>
      </c>
      <c r="B555" s="12" t="s">
        <v>910</v>
      </c>
      <c r="C555" s="12">
        <v>9820708667</v>
      </c>
      <c r="D555" s="12" t="s">
        <v>1711</v>
      </c>
      <c r="E555" s="12" t="s">
        <v>524</v>
      </c>
      <c r="F555" s="12" t="s">
        <v>182</v>
      </c>
      <c r="G555" s="36">
        <v>44452</v>
      </c>
      <c r="H555" s="12" t="s">
        <v>525</v>
      </c>
    </row>
    <row r="556" spans="1:8" x14ac:dyDescent="0.3">
      <c r="A556" s="12" t="s">
        <v>1712</v>
      </c>
      <c r="B556" s="12" t="s">
        <v>586</v>
      </c>
      <c r="C556" s="12">
        <v>9966525374</v>
      </c>
      <c r="D556" s="12" t="s">
        <v>1713</v>
      </c>
      <c r="E556" s="12" t="s">
        <v>513</v>
      </c>
      <c r="F556" s="12" t="s">
        <v>181</v>
      </c>
      <c r="G556" s="36">
        <v>45140</v>
      </c>
      <c r="H556" s="12" t="s">
        <v>525</v>
      </c>
    </row>
    <row r="557" spans="1:8" x14ac:dyDescent="0.3">
      <c r="A557" s="12" t="s">
        <v>1714</v>
      </c>
      <c r="B557" s="12" t="s">
        <v>734</v>
      </c>
      <c r="C557" s="12">
        <v>7014073368</v>
      </c>
      <c r="D557" s="12" t="s">
        <v>1715</v>
      </c>
      <c r="E557" s="12" t="s">
        <v>509</v>
      </c>
      <c r="F557" s="12" t="s">
        <v>178</v>
      </c>
      <c r="G557" s="36">
        <v>45258</v>
      </c>
      <c r="H557" s="12" t="s">
        <v>504</v>
      </c>
    </row>
    <row r="558" spans="1:8" x14ac:dyDescent="0.3">
      <c r="A558" s="12" t="s">
        <v>1716</v>
      </c>
      <c r="B558" s="12" t="s">
        <v>774</v>
      </c>
      <c r="C558" s="12">
        <v>6359386468</v>
      </c>
      <c r="D558" s="12" t="s">
        <v>1717</v>
      </c>
      <c r="E558" s="12" t="s">
        <v>183</v>
      </c>
      <c r="F558" s="12" t="s">
        <v>188</v>
      </c>
      <c r="G558" s="36">
        <v>44869</v>
      </c>
      <c r="H558" s="12" t="s">
        <v>504</v>
      </c>
    </row>
    <row r="559" spans="1:8" x14ac:dyDescent="0.3">
      <c r="A559" s="12" t="s">
        <v>1718</v>
      </c>
      <c r="B559" s="12" t="s">
        <v>708</v>
      </c>
      <c r="C559" s="12">
        <v>6353115117</v>
      </c>
      <c r="D559" s="12" t="s">
        <v>1719</v>
      </c>
      <c r="E559" s="12" t="s">
        <v>513</v>
      </c>
      <c r="F559" s="12" t="s">
        <v>179</v>
      </c>
      <c r="G559" s="36">
        <v>44663</v>
      </c>
      <c r="H559" s="12" t="s">
        <v>504</v>
      </c>
    </row>
    <row r="560" spans="1:8" x14ac:dyDescent="0.3">
      <c r="A560" s="12" t="s">
        <v>1720</v>
      </c>
      <c r="B560" s="12" t="s">
        <v>558</v>
      </c>
      <c r="C560" s="12">
        <v>9865814910</v>
      </c>
      <c r="D560" s="12" t="s">
        <v>1721</v>
      </c>
      <c r="E560" s="12" t="s">
        <v>529</v>
      </c>
      <c r="F560" s="12" t="s">
        <v>183</v>
      </c>
      <c r="G560" s="36">
        <v>45980</v>
      </c>
      <c r="H560" s="12" t="s">
        <v>525</v>
      </c>
    </row>
    <row r="561" spans="1:8" x14ac:dyDescent="0.3">
      <c r="A561" s="12" t="s">
        <v>1722</v>
      </c>
      <c r="B561" s="12" t="s">
        <v>795</v>
      </c>
      <c r="C561" s="12">
        <v>9839603190</v>
      </c>
      <c r="D561" s="12" t="s">
        <v>1723</v>
      </c>
      <c r="E561" s="12" t="s">
        <v>509</v>
      </c>
      <c r="F561" s="12" t="s">
        <v>179</v>
      </c>
      <c r="G561" s="36">
        <v>45318</v>
      </c>
      <c r="H561" s="12" t="s">
        <v>525</v>
      </c>
    </row>
    <row r="562" spans="1:8" x14ac:dyDescent="0.3">
      <c r="A562" s="12" t="s">
        <v>1724</v>
      </c>
      <c r="B562" s="12" t="s">
        <v>774</v>
      </c>
      <c r="C562" s="12">
        <v>8894778058</v>
      </c>
      <c r="D562" s="12" t="s">
        <v>1725</v>
      </c>
      <c r="E562" s="12" t="s">
        <v>513</v>
      </c>
      <c r="F562" s="12" t="s">
        <v>184</v>
      </c>
      <c r="G562" s="36">
        <v>45371</v>
      </c>
      <c r="H562" s="12" t="s">
        <v>504</v>
      </c>
    </row>
    <row r="563" spans="1:8" x14ac:dyDescent="0.3">
      <c r="A563" s="12" t="s">
        <v>1726</v>
      </c>
      <c r="B563" s="12" t="s">
        <v>609</v>
      </c>
      <c r="C563" s="12">
        <v>9958562765</v>
      </c>
      <c r="D563" s="12" t="s">
        <v>1727</v>
      </c>
      <c r="E563" s="12" t="s">
        <v>509</v>
      </c>
      <c r="F563" s="12" t="s">
        <v>178</v>
      </c>
      <c r="G563" s="36">
        <v>45066</v>
      </c>
      <c r="H563" s="12" t="s">
        <v>504</v>
      </c>
    </row>
    <row r="564" spans="1:8" x14ac:dyDescent="0.3">
      <c r="A564" s="12" t="s">
        <v>1728</v>
      </c>
      <c r="B564" s="12" t="s">
        <v>751</v>
      </c>
      <c r="C564" s="12">
        <v>7049588064</v>
      </c>
      <c r="D564" s="12" t="s">
        <v>1729</v>
      </c>
      <c r="E564" s="12" t="s">
        <v>529</v>
      </c>
      <c r="F564" s="12" t="s">
        <v>182</v>
      </c>
      <c r="G564" s="36">
        <v>46030</v>
      </c>
      <c r="H564" s="12" t="s">
        <v>525</v>
      </c>
    </row>
    <row r="565" spans="1:8" x14ac:dyDescent="0.3">
      <c r="A565" s="12" t="s">
        <v>1730</v>
      </c>
      <c r="B565" s="12" t="s">
        <v>896</v>
      </c>
      <c r="C565" s="12">
        <v>9970062549</v>
      </c>
      <c r="D565" s="12" t="s">
        <v>1731</v>
      </c>
      <c r="E565" s="12" t="s">
        <v>520</v>
      </c>
      <c r="F565" s="12" t="s">
        <v>179</v>
      </c>
      <c r="G565" s="36">
        <v>45879</v>
      </c>
      <c r="H565" s="12" t="s">
        <v>504</v>
      </c>
    </row>
    <row r="566" spans="1:8" x14ac:dyDescent="0.3">
      <c r="A566" s="12" t="s">
        <v>1732</v>
      </c>
      <c r="B566" s="12" t="s">
        <v>881</v>
      </c>
      <c r="C566" s="12">
        <v>7094877860</v>
      </c>
      <c r="D566" s="12" t="s">
        <v>1733</v>
      </c>
      <c r="E566" s="12" t="s">
        <v>183</v>
      </c>
      <c r="F566" s="12" t="s">
        <v>181</v>
      </c>
      <c r="G566" s="36">
        <v>44514</v>
      </c>
      <c r="H566" s="12" t="s">
        <v>504</v>
      </c>
    </row>
    <row r="567" spans="1:8" x14ac:dyDescent="0.3">
      <c r="A567" s="12" t="s">
        <v>1734</v>
      </c>
      <c r="B567" s="12" t="s">
        <v>1137</v>
      </c>
      <c r="C567" s="12">
        <v>9923137867</v>
      </c>
      <c r="D567" s="12" t="s">
        <v>1735</v>
      </c>
      <c r="E567" s="12" t="s">
        <v>513</v>
      </c>
      <c r="F567" s="12" t="s">
        <v>189</v>
      </c>
      <c r="G567" s="36">
        <v>44352</v>
      </c>
      <c r="H567" s="12" t="s">
        <v>504</v>
      </c>
    </row>
    <row r="568" spans="1:8" x14ac:dyDescent="0.3">
      <c r="A568" s="12" t="s">
        <v>1736</v>
      </c>
      <c r="B568" s="12" t="s">
        <v>635</v>
      </c>
      <c r="C568" s="12">
        <v>7045468473</v>
      </c>
      <c r="D568" s="12" t="s">
        <v>1737</v>
      </c>
      <c r="E568" s="12" t="s">
        <v>509</v>
      </c>
      <c r="F568" s="12" t="s">
        <v>181</v>
      </c>
      <c r="G568" s="36">
        <v>45820</v>
      </c>
      <c r="H568" s="12" t="s">
        <v>525</v>
      </c>
    </row>
    <row r="569" spans="1:8" x14ac:dyDescent="0.3">
      <c r="A569" s="12" t="s">
        <v>1738</v>
      </c>
      <c r="B569" s="12" t="s">
        <v>910</v>
      </c>
      <c r="C569" s="12">
        <v>6311931118</v>
      </c>
      <c r="D569" s="12" t="s">
        <v>1739</v>
      </c>
      <c r="E569" s="12" t="s">
        <v>509</v>
      </c>
      <c r="F569" s="12" t="s">
        <v>187</v>
      </c>
      <c r="G569" s="36">
        <v>45306</v>
      </c>
      <c r="H569" s="12" t="s">
        <v>504</v>
      </c>
    </row>
    <row r="570" spans="1:8" x14ac:dyDescent="0.3">
      <c r="A570" s="12" t="s">
        <v>1740</v>
      </c>
      <c r="B570" s="12" t="s">
        <v>522</v>
      </c>
      <c r="C570" s="12">
        <v>7072118056</v>
      </c>
      <c r="D570" s="12" t="s">
        <v>1741</v>
      </c>
      <c r="E570" s="12" t="s">
        <v>520</v>
      </c>
      <c r="F570" s="12" t="s">
        <v>183</v>
      </c>
      <c r="G570" s="36">
        <v>45813</v>
      </c>
      <c r="H570" s="12" t="s">
        <v>504</v>
      </c>
    </row>
    <row r="571" spans="1:8" x14ac:dyDescent="0.3">
      <c r="A571" s="12" t="s">
        <v>1742</v>
      </c>
      <c r="B571" s="12" t="s">
        <v>555</v>
      </c>
      <c r="C571" s="12">
        <v>6367783001</v>
      </c>
      <c r="D571" s="12" t="s">
        <v>1743</v>
      </c>
      <c r="E571" s="12" t="s">
        <v>529</v>
      </c>
      <c r="F571" s="12" t="s">
        <v>183</v>
      </c>
      <c r="G571" s="36">
        <v>45442</v>
      </c>
      <c r="H571" s="12" t="s">
        <v>504</v>
      </c>
    </row>
    <row r="572" spans="1:8" x14ac:dyDescent="0.3">
      <c r="A572" s="12" t="s">
        <v>1744</v>
      </c>
      <c r="B572" s="12" t="s">
        <v>689</v>
      </c>
      <c r="C572" s="12">
        <v>9938590868</v>
      </c>
      <c r="D572" s="12" t="s">
        <v>1745</v>
      </c>
      <c r="E572" s="12" t="s">
        <v>513</v>
      </c>
      <c r="F572" s="12" t="s">
        <v>187</v>
      </c>
      <c r="G572" s="36">
        <v>45247</v>
      </c>
      <c r="H572" s="12" t="s">
        <v>525</v>
      </c>
    </row>
    <row r="573" spans="1:8" x14ac:dyDescent="0.3">
      <c r="A573" s="12" t="s">
        <v>1746</v>
      </c>
      <c r="B573" s="12" t="s">
        <v>1009</v>
      </c>
      <c r="C573" s="12">
        <v>6340893742</v>
      </c>
      <c r="D573" s="12" t="s">
        <v>1747</v>
      </c>
      <c r="E573" s="12" t="s">
        <v>509</v>
      </c>
      <c r="F573" s="12" t="s">
        <v>187</v>
      </c>
      <c r="G573" s="36">
        <v>46033</v>
      </c>
      <c r="H573" s="12" t="s">
        <v>525</v>
      </c>
    </row>
    <row r="574" spans="1:8" x14ac:dyDescent="0.3">
      <c r="A574" s="12" t="s">
        <v>1748</v>
      </c>
      <c r="B574" s="12" t="s">
        <v>1178</v>
      </c>
      <c r="C574" s="12">
        <v>9962693455</v>
      </c>
      <c r="D574" s="12" t="s">
        <v>1749</v>
      </c>
      <c r="E574" s="12" t="s">
        <v>524</v>
      </c>
      <c r="F574" s="12" t="s">
        <v>187</v>
      </c>
      <c r="G574" s="36">
        <v>45680</v>
      </c>
      <c r="H574" s="12" t="s">
        <v>504</v>
      </c>
    </row>
    <row r="575" spans="1:8" x14ac:dyDescent="0.3">
      <c r="A575" s="12" t="s">
        <v>1750</v>
      </c>
      <c r="B575" s="12" t="s">
        <v>629</v>
      </c>
      <c r="C575" s="12">
        <v>8852519058</v>
      </c>
      <c r="D575" s="12" t="s">
        <v>1751</v>
      </c>
      <c r="E575" s="12" t="s">
        <v>509</v>
      </c>
      <c r="F575" s="12" t="s">
        <v>184</v>
      </c>
      <c r="G575" s="36">
        <v>44337</v>
      </c>
      <c r="H575" s="12" t="s">
        <v>504</v>
      </c>
    </row>
    <row r="576" spans="1:8" x14ac:dyDescent="0.3">
      <c r="A576" s="12" t="s">
        <v>1752</v>
      </c>
      <c r="B576" s="12" t="s">
        <v>629</v>
      </c>
      <c r="C576" s="12">
        <v>8863498424</v>
      </c>
      <c r="D576" s="12" t="s">
        <v>1753</v>
      </c>
      <c r="E576" s="12" t="s">
        <v>529</v>
      </c>
      <c r="F576" s="12" t="s">
        <v>178</v>
      </c>
      <c r="G576" s="36">
        <v>44280</v>
      </c>
      <c r="H576" s="12" t="s">
        <v>504</v>
      </c>
    </row>
    <row r="577" spans="1:8" x14ac:dyDescent="0.3">
      <c r="A577" s="12" t="s">
        <v>1754</v>
      </c>
      <c r="B577" s="12" t="s">
        <v>1178</v>
      </c>
      <c r="C577" s="12">
        <v>9961505528</v>
      </c>
      <c r="D577" s="12" t="s">
        <v>1755</v>
      </c>
      <c r="E577" s="12" t="s">
        <v>524</v>
      </c>
      <c r="F577" s="12" t="s">
        <v>186</v>
      </c>
      <c r="G577" s="36">
        <v>45255</v>
      </c>
      <c r="H577" s="12" t="s">
        <v>504</v>
      </c>
    </row>
    <row r="578" spans="1:8" x14ac:dyDescent="0.3">
      <c r="A578" s="12" t="s">
        <v>1756</v>
      </c>
      <c r="B578" s="12" t="s">
        <v>917</v>
      </c>
      <c r="C578" s="12">
        <v>9839582995</v>
      </c>
      <c r="D578" s="12" t="s">
        <v>1757</v>
      </c>
      <c r="E578" s="12" t="s">
        <v>509</v>
      </c>
      <c r="F578" s="12" t="s">
        <v>188</v>
      </c>
      <c r="G578" s="36">
        <v>45157</v>
      </c>
      <c r="H578" s="12" t="s">
        <v>504</v>
      </c>
    </row>
    <row r="579" spans="1:8" x14ac:dyDescent="0.3">
      <c r="A579" s="12" t="s">
        <v>1758</v>
      </c>
      <c r="B579" s="12" t="s">
        <v>563</v>
      </c>
      <c r="C579" s="12">
        <v>7047328176</v>
      </c>
      <c r="D579" s="12" t="s">
        <v>1759</v>
      </c>
      <c r="E579" s="12" t="s">
        <v>183</v>
      </c>
      <c r="F579" s="12" t="s">
        <v>189</v>
      </c>
      <c r="G579" s="36">
        <v>45240</v>
      </c>
      <c r="H579" s="12" t="s">
        <v>525</v>
      </c>
    </row>
    <row r="580" spans="1:8" x14ac:dyDescent="0.3">
      <c r="A580" s="12" t="s">
        <v>1760</v>
      </c>
      <c r="B580" s="12" t="s">
        <v>635</v>
      </c>
      <c r="C580" s="12">
        <v>9933149784</v>
      </c>
      <c r="D580" s="12" t="s">
        <v>1761</v>
      </c>
      <c r="E580" s="12" t="s">
        <v>183</v>
      </c>
      <c r="F580" s="12" t="s">
        <v>187</v>
      </c>
      <c r="G580" s="36">
        <v>45847</v>
      </c>
      <c r="H580" s="12" t="s">
        <v>504</v>
      </c>
    </row>
    <row r="581" spans="1:8" x14ac:dyDescent="0.3">
      <c r="A581" s="12" t="s">
        <v>1762</v>
      </c>
      <c r="B581" s="12" t="s">
        <v>762</v>
      </c>
      <c r="C581" s="12">
        <v>7044670171</v>
      </c>
      <c r="D581" s="12" t="s">
        <v>1763</v>
      </c>
      <c r="E581" s="12" t="s">
        <v>513</v>
      </c>
      <c r="F581" s="12" t="s">
        <v>179</v>
      </c>
      <c r="G581" s="36">
        <v>44544</v>
      </c>
      <c r="H581" s="12" t="s">
        <v>525</v>
      </c>
    </row>
    <row r="582" spans="1:8" x14ac:dyDescent="0.3">
      <c r="A582" s="12" t="s">
        <v>1764</v>
      </c>
      <c r="B582" s="12" t="s">
        <v>817</v>
      </c>
      <c r="C582" s="12">
        <v>8821123065</v>
      </c>
      <c r="D582" s="12" t="s">
        <v>1765</v>
      </c>
      <c r="E582" s="12" t="s">
        <v>524</v>
      </c>
      <c r="F582" s="12" t="s">
        <v>187</v>
      </c>
      <c r="G582" s="36">
        <v>45487</v>
      </c>
      <c r="H582" s="12" t="s">
        <v>504</v>
      </c>
    </row>
    <row r="583" spans="1:8" x14ac:dyDescent="0.3">
      <c r="A583" s="12" t="s">
        <v>1766</v>
      </c>
      <c r="B583" s="12" t="s">
        <v>654</v>
      </c>
      <c r="C583" s="12">
        <v>7078778533</v>
      </c>
      <c r="D583" s="12" t="s">
        <v>1767</v>
      </c>
      <c r="E583" s="12" t="s">
        <v>513</v>
      </c>
      <c r="F583" s="12" t="s">
        <v>180</v>
      </c>
      <c r="G583" s="36">
        <v>45105</v>
      </c>
      <c r="H583" s="12" t="s">
        <v>504</v>
      </c>
    </row>
    <row r="584" spans="1:8" x14ac:dyDescent="0.3">
      <c r="A584" s="12" t="s">
        <v>1768</v>
      </c>
      <c r="B584" s="12" t="s">
        <v>947</v>
      </c>
      <c r="C584" s="12">
        <v>7052679168</v>
      </c>
      <c r="D584" s="12" t="s">
        <v>1769</v>
      </c>
      <c r="E584" s="12" t="s">
        <v>529</v>
      </c>
      <c r="F584" s="12" t="s">
        <v>181</v>
      </c>
      <c r="G584" s="36">
        <v>45793</v>
      </c>
      <c r="H584" s="12" t="s">
        <v>525</v>
      </c>
    </row>
    <row r="585" spans="1:8" x14ac:dyDescent="0.3">
      <c r="A585" s="12" t="s">
        <v>1770</v>
      </c>
      <c r="B585" s="12" t="s">
        <v>785</v>
      </c>
      <c r="C585" s="12">
        <v>8851031351</v>
      </c>
      <c r="D585" s="12" t="s">
        <v>1771</v>
      </c>
      <c r="E585" s="12" t="s">
        <v>520</v>
      </c>
      <c r="F585" s="12" t="s">
        <v>184</v>
      </c>
      <c r="G585" s="36">
        <v>44510</v>
      </c>
      <c r="H585" s="12" t="s">
        <v>504</v>
      </c>
    </row>
    <row r="586" spans="1:8" x14ac:dyDescent="0.3">
      <c r="A586" s="12" t="s">
        <v>1772</v>
      </c>
      <c r="B586" s="12" t="s">
        <v>881</v>
      </c>
      <c r="C586" s="12">
        <v>9850962978</v>
      </c>
      <c r="D586" s="12" t="s">
        <v>1773</v>
      </c>
      <c r="E586" s="12" t="s">
        <v>513</v>
      </c>
      <c r="F586" s="12" t="s">
        <v>180</v>
      </c>
      <c r="G586" s="36">
        <v>45273</v>
      </c>
      <c r="H586" s="12" t="s">
        <v>525</v>
      </c>
    </row>
    <row r="587" spans="1:8" x14ac:dyDescent="0.3">
      <c r="A587" s="12" t="s">
        <v>1774</v>
      </c>
      <c r="B587" s="12" t="s">
        <v>558</v>
      </c>
      <c r="C587" s="12">
        <v>9834946858</v>
      </c>
      <c r="D587" s="12" t="s">
        <v>1775</v>
      </c>
      <c r="E587" s="12" t="s">
        <v>520</v>
      </c>
      <c r="F587" s="12" t="s">
        <v>189</v>
      </c>
      <c r="G587" s="36">
        <v>45037</v>
      </c>
      <c r="H587" s="12" t="s">
        <v>504</v>
      </c>
    </row>
    <row r="588" spans="1:8" x14ac:dyDescent="0.3">
      <c r="A588" s="12" t="s">
        <v>1776</v>
      </c>
      <c r="B588" s="12" t="s">
        <v>534</v>
      </c>
      <c r="C588" s="12">
        <v>8858537146</v>
      </c>
      <c r="D588" s="12" t="s">
        <v>1777</v>
      </c>
      <c r="E588" s="12" t="s">
        <v>513</v>
      </c>
      <c r="F588" s="12" t="s">
        <v>179</v>
      </c>
      <c r="G588" s="36">
        <v>44736</v>
      </c>
      <c r="H588" s="12" t="s">
        <v>525</v>
      </c>
    </row>
    <row r="589" spans="1:8" x14ac:dyDescent="0.3">
      <c r="A589" s="12" t="s">
        <v>1778</v>
      </c>
      <c r="B589" s="12" t="s">
        <v>654</v>
      </c>
      <c r="C589" s="12">
        <v>9996579945</v>
      </c>
      <c r="D589" s="12" t="s">
        <v>1779</v>
      </c>
      <c r="E589" s="12" t="s">
        <v>509</v>
      </c>
      <c r="F589" s="12" t="s">
        <v>183</v>
      </c>
      <c r="G589" s="36">
        <v>45271</v>
      </c>
      <c r="H589" s="12" t="s">
        <v>504</v>
      </c>
    </row>
    <row r="590" spans="1:8" x14ac:dyDescent="0.3">
      <c r="A590" s="12" t="s">
        <v>1780</v>
      </c>
      <c r="B590" s="12" t="s">
        <v>540</v>
      </c>
      <c r="C590" s="12">
        <v>7040716879</v>
      </c>
      <c r="D590" s="12" t="s">
        <v>1781</v>
      </c>
      <c r="E590" s="12" t="s">
        <v>524</v>
      </c>
      <c r="F590" s="12" t="s">
        <v>180</v>
      </c>
      <c r="G590" s="36">
        <v>45813</v>
      </c>
      <c r="H590" s="12" t="s">
        <v>504</v>
      </c>
    </row>
    <row r="591" spans="1:8" x14ac:dyDescent="0.3">
      <c r="A591" s="12" t="s">
        <v>1782</v>
      </c>
      <c r="B591" s="12" t="s">
        <v>680</v>
      </c>
      <c r="C591" s="12">
        <v>9988409094</v>
      </c>
      <c r="D591" s="12" t="s">
        <v>1783</v>
      </c>
      <c r="E591" s="12" t="s">
        <v>513</v>
      </c>
      <c r="F591" s="12" t="s">
        <v>188</v>
      </c>
      <c r="G591" s="36">
        <v>44850</v>
      </c>
      <c r="H591" s="12" t="s">
        <v>504</v>
      </c>
    </row>
    <row r="592" spans="1:8" x14ac:dyDescent="0.3">
      <c r="A592" s="12" t="s">
        <v>1784</v>
      </c>
      <c r="B592" s="12" t="s">
        <v>856</v>
      </c>
      <c r="C592" s="12">
        <v>8850255116</v>
      </c>
      <c r="D592" s="12" t="s">
        <v>1785</v>
      </c>
      <c r="E592" s="12" t="s">
        <v>524</v>
      </c>
      <c r="F592" s="12" t="s">
        <v>184</v>
      </c>
      <c r="G592" s="36">
        <v>45732</v>
      </c>
      <c r="H592" s="12" t="s">
        <v>504</v>
      </c>
    </row>
    <row r="593" spans="1:8" x14ac:dyDescent="0.3">
      <c r="A593" s="12" t="s">
        <v>1786</v>
      </c>
      <c r="B593" s="12" t="s">
        <v>549</v>
      </c>
      <c r="C593" s="12">
        <v>6352589208</v>
      </c>
      <c r="D593" s="12" t="s">
        <v>1787</v>
      </c>
      <c r="E593" s="12" t="s">
        <v>183</v>
      </c>
      <c r="F593" s="12" t="s">
        <v>182</v>
      </c>
      <c r="G593" s="36">
        <v>44350</v>
      </c>
      <c r="H593" s="12" t="s">
        <v>504</v>
      </c>
    </row>
    <row r="594" spans="1:8" x14ac:dyDescent="0.3">
      <c r="A594" s="12" t="s">
        <v>1788</v>
      </c>
      <c r="B594" s="12" t="s">
        <v>1178</v>
      </c>
      <c r="C594" s="12">
        <v>9960795571</v>
      </c>
      <c r="D594" s="12" t="s">
        <v>1789</v>
      </c>
      <c r="E594" s="12" t="s">
        <v>513</v>
      </c>
      <c r="F594" s="12" t="s">
        <v>178</v>
      </c>
      <c r="G594" s="36">
        <v>44580</v>
      </c>
      <c r="H594" s="12" t="s">
        <v>525</v>
      </c>
    </row>
    <row r="595" spans="1:8" x14ac:dyDescent="0.3">
      <c r="A595" s="12" t="s">
        <v>1790</v>
      </c>
      <c r="B595" s="12" t="s">
        <v>677</v>
      </c>
      <c r="C595" s="12">
        <v>9830222859</v>
      </c>
      <c r="D595" s="12" t="s">
        <v>1791</v>
      </c>
      <c r="E595" s="12" t="s">
        <v>529</v>
      </c>
      <c r="F595" s="12" t="s">
        <v>181</v>
      </c>
      <c r="G595" s="36">
        <v>44566</v>
      </c>
      <c r="H595" s="12" t="s">
        <v>525</v>
      </c>
    </row>
    <row r="596" spans="1:8" x14ac:dyDescent="0.3">
      <c r="A596" s="12" t="s">
        <v>1792</v>
      </c>
      <c r="B596" s="12" t="s">
        <v>1464</v>
      </c>
      <c r="C596" s="12">
        <v>9865396119</v>
      </c>
      <c r="D596" s="12" t="s">
        <v>1793</v>
      </c>
      <c r="E596" s="12" t="s">
        <v>529</v>
      </c>
      <c r="F596" s="12" t="s">
        <v>184</v>
      </c>
      <c r="G596" s="36">
        <v>45654</v>
      </c>
      <c r="H596" s="12" t="s">
        <v>504</v>
      </c>
    </row>
    <row r="597" spans="1:8" x14ac:dyDescent="0.3">
      <c r="A597" s="12" t="s">
        <v>1794</v>
      </c>
      <c r="B597" s="12" t="s">
        <v>1042</v>
      </c>
      <c r="C597" s="12">
        <v>9933020858</v>
      </c>
      <c r="D597" s="12" t="s">
        <v>1795</v>
      </c>
      <c r="E597" s="12" t="s">
        <v>183</v>
      </c>
      <c r="F597" s="12" t="s">
        <v>187</v>
      </c>
      <c r="G597" s="36">
        <v>45678</v>
      </c>
      <c r="H597" s="12" t="s">
        <v>504</v>
      </c>
    </row>
    <row r="598" spans="1:8" x14ac:dyDescent="0.3">
      <c r="A598" s="12" t="s">
        <v>1796</v>
      </c>
      <c r="B598" s="12" t="s">
        <v>762</v>
      </c>
      <c r="C598" s="12">
        <v>9988961793</v>
      </c>
      <c r="D598" s="12" t="s">
        <v>1797</v>
      </c>
      <c r="E598" s="12" t="s">
        <v>520</v>
      </c>
      <c r="F598" s="12" t="s">
        <v>183</v>
      </c>
      <c r="G598" s="36">
        <v>44903</v>
      </c>
      <c r="H598" s="12" t="s">
        <v>525</v>
      </c>
    </row>
    <row r="599" spans="1:8" x14ac:dyDescent="0.3">
      <c r="A599" s="12" t="s">
        <v>1798</v>
      </c>
      <c r="B599" s="12" t="s">
        <v>881</v>
      </c>
      <c r="C599" s="12">
        <v>9850727608</v>
      </c>
      <c r="D599" s="12" t="s">
        <v>1799</v>
      </c>
      <c r="E599" s="12" t="s">
        <v>524</v>
      </c>
      <c r="F599" s="12" t="s">
        <v>185</v>
      </c>
      <c r="G599" s="36">
        <v>44191</v>
      </c>
      <c r="H599" s="12" t="s">
        <v>504</v>
      </c>
    </row>
    <row r="600" spans="1:8" x14ac:dyDescent="0.3">
      <c r="A600" s="12" t="s">
        <v>1800</v>
      </c>
      <c r="B600" s="12" t="s">
        <v>990</v>
      </c>
      <c r="C600" s="12">
        <v>7053893753</v>
      </c>
      <c r="D600" s="12" t="s">
        <v>1801</v>
      </c>
      <c r="E600" s="12" t="s">
        <v>509</v>
      </c>
      <c r="F600" s="12" t="s">
        <v>180</v>
      </c>
      <c r="G600" s="36">
        <v>45566</v>
      </c>
      <c r="H600" s="12" t="s">
        <v>525</v>
      </c>
    </row>
    <row r="601" spans="1:8" x14ac:dyDescent="0.3">
      <c r="A601" s="12" t="s">
        <v>1802</v>
      </c>
      <c r="B601" s="12" t="s">
        <v>795</v>
      </c>
      <c r="C601" s="12">
        <v>9928472610</v>
      </c>
      <c r="D601" s="12" t="s">
        <v>1803</v>
      </c>
      <c r="E601" s="12" t="s">
        <v>524</v>
      </c>
      <c r="F601" s="12" t="s">
        <v>181</v>
      </c>
      <c r="G601" s="36">
        <v>45503</v>
      </c>
      <c r="H601" s="12" t="s">
        <v>504</v>
      </c>
    </row>
    <row r="602" spans="1:8" x14ac:dyDescent="0.3">
      <c r="A602" s="12" t="s">
        <v>1804</v>
      </c>
      <c r="B602" s="12" t="s">
        <v>546</v>
      </c>
      <c r="C602" s="12">
        <v>6338250032</v>
      </c>
      <c r="D602" s="12" t="s">
        <v>1805</v>
      </c>
      <c r="E602" s="12" t="s">
        <v>520</v>
      </c>
      <c r="F602" s="12" t="s">
        <v>184</v>
      </c>
      <c r="G602" s="36">
        <v>44417</v>
      </c>
      <c r="H602" s="12" t="s">
        <v>525</v>
      </c>
    </row>
    <row r="603" spans="1:8" x14ac:dyDescent="0.3">
      <c r="A603" s="12" t="s">
        <v>1806</v>
      </c>
      <c r="B603" s="12" t="s">
        <v>859</v>
      </c>
      <c r="C603" s="12">
        <v>9814846605</v>
      </c>
      <c r="D603" s="12" t="s">
        <v>1807</v>
      </c>
      <c r="E603" s="12" t="s">
        <v>509</v>
      </c>
      <c r="F603" s="12" t="s">
        <v>182</v>
      </c>
      <c r="G603" s="36">
        <v>44782</v>
      </c>
      <c r="H603" s="12" t="s">
        <v>525</v>
      </c>
    </row>
    <row r="604" spans="1:8" x14ac:dyDescent="0.3">
      <c r="A604" s="12" t="s">
        <v>1808</v>
      </c>
      <c r="B604" s="12" t="s">
        <v>774</v>
      </c>
      <c r="C604" s="12">
        <v>9988693199</v>
      </c>
      <c r="D604" s="12" t="s">
        <v>1809</v>
      </c>
      <c r="E604" s="12" t="s">
        <v>513</v>
      </c>
      <c r="F604" s="12" t="s">
        <v>187</v>
      </c>
      <c r="G604" s="36">
        <v>44984</v>
      </c>
      <c r="H604" s="12" t="s">
        <v>504</v>
      </c>
    </row>
    <row r="605" spans="1:8" x14ac:dyDescent="0.3">
      <c r="A605" s="12" t="s">
        <v>1810</v>
      </c>
      <c r="B605" s="12" t="s">
        <v>563</v>
      </c>
      <c r="C605" s="12">
        <v>8883774070</v>
      </c>
      <c r="D605" s="12" t="s">
        <v>1811</v>
      </c>
      <c r="E605" s="12" t="s">
        <v>509</v>
      </c>
      <c r="F605" s="12" t="s">
        <v>187</v>
      </c>
      <c r="G605" s="36">
        <v>45897</v>
      </c>
      <c r="H605" s="12" t="s">
        <v>504</v>
      </c>
    </row>
    <row r="606" spans="1:8" x14ac:dyDescent="0.3">
      <c r="A606" s="12" t="s">
        <v>1812</v>
      </c>
      <c r="B606" s="12" t="s">
        <v>665</v>
      </c>
      <c r="C606" s="12">
        <v>9846528463</v>
      </c>
      <c r="D606" s="12" t="s">
        <v>1813</v>
      </c>
      <c r="E606" s="12" t="s">
        <v>183</v>
      </c>
      <c r="F606" s="12" t="s">
        <v>185</v>
      </c>
      <c r="G606" s="36">
        <v>44378</v>
      </c>
      <c r="H606" s="12" t="s">
        <v>504</v>
      </c>
    </row>
    <row r="607" spans="1:8" x14ac:dyDescent="0.3">
      <c r="A607" s="12" t="s">
        <v>1814</v>
      </c>
      <c r="B607" s="12" t="s">
        <v>668</v>
      </c>
      <c r="C607" s="12">
        <v>8833801077</v>
      </c>
      <c r="D607" s="12" t="s">
        <v>1815</v>
      </c>
      <c r="E607" s="12" t="s">
        <v>529</v>
      </c>
      <c r="F607" s="12" t="s">
        <v>180</v>
      </c>
      <c r="G607" s="36">
        <v>44582</v>
      </c>
      <c r="H607" s="12" t="s">
        <v>525</v>
      </c>
    </row>
    <row r="608" spans="1:8" x14ac:dyDescent="0.3">
      <c r="A608" s="12" t="s">
        <v>1816</v>
      </c>
      <c r="B608" s="12" t="s">
        <v>540</v>
      </c>
      <c r="C608" s="12">
        <v>7062073857</v>
      </c>
      <c r="D608" s="12" t="s">
        <v>1817</v>
      </c>
      <c r="E608" s="12" t="s">
        <v>529</v>
      </c>
      <c r="F608" s="12" t="s">
        <v>187</v>
      </c>
      <c r="G608" s="36">
        <v>44516</v>
      </c>
      <c r="H608" s="12" t="s">
        <v>504</v>
      </c>
    </row>
    <row r="609" spans="1:8" x14ac:dyDescent="0.3">
      <c r="A609" s="12" t="s">
        <v>1818</v>
      </c>
      <c r="B609" s="12" t="s">
        <v>586</v>
      </c>
      <c r="C609" s="12">
        <v>9829357866</v>
      </c>
      <c r="D609" s="12" t="s">
        <v>1819</v>
      </c>
      <c r="E609" s="12" t="s">
        <v>520</v>
      </c>
      <c r="F609" s="12" t="s">
        <v>189</v>
      </c>
      <c r="G609" s="36">
        <v>45720</v>
      </c>
      <c r="H609" s="12" t="s">
        <v>525</v>
      </c>
    </row>
    <row r="610" spans="1:8" x14ac:dyDescent="0.3">
      <c r="A610" s="12" t="s">
        <v>1820</v>
      </c>
      <c r="B610" s="12" t="s">
        <v>734</v>
      </c>
      <c r="C610" s="12">
        <v>7099435935</v>
      </c>
      <c r="D610" s="12" t="s">
        <v>1821</v>
      </c>
      <c r="E610" s="12" t="s">
        <v>524</v>
      </c>
      <c r="F610" s="12" t="s">
        <v>181</v>
      </c>
      <c r="G610" s="36">
        <v>45005</v>
      </c>
      <c r="H610" s="12" t="s">
        <v>525</v>
      </c>
    </row>
    <row r="611" spans="1:8" x14ac:dyDescent="0.3">
      <c r="A611" s="12" t="s">
        <v>1822</v>
      </c>
      <c r="B611" s="12" t="s">
        <v>708</v>
      </c>
      <c r="C611" s="12">
        <v>8818639016</v>
      </c>
      <c r="D611" s="12" t="s">
        <v>1823</v>
      </c>
      <c r="E611" s="12" t="s">
        <v>520</v>
      </c>
      <c r="F611" s="12" t="s">
        <v>185</v>
      </c>
      <c r="G611" s="36">
        <v>44123</v>
      </c>
      <c r="H611" s="12" t="s">
        <v>525</v>
      </c>
    </row>
    <row r="612" spans="1:8" x14ac:dyDescent="0.3">
      <c r="A612" s="12" t="s">
        <v>1824</v>
      </c>
      <c r="B612" s="12" t="s">
        <v>680</v>
      </c>
      <c r="C612" s="12">
        <v>9846019012</v>
      </c>
      <c r="D612" s="12" t="s">
        <v>1825</v>
      </c>
      <c r="E612" s="12" t="s">
        <v>509</v>
      </c>
      <c r="F612" s="12" t="s">
        <v>179</v>
      </c>
      <c r="G612" s="36">
        <v>44346</v>
      </c>
      <c r="H612" s="12" t="s">
        <v>504</v>
      </c>
    </row>
    <row r="613" spans="1:8" x14ac:dyDescent="0.3">
      <c r="A613" s="12" t="s">
        <v>1826</v>
      </c>
      <c r="B613" s="12" t="s">
        <v>1827</v>
      </c>
      <c r="C613" s="12">
        <v>6381633737</v>
      </c>
      <c r="D613" s="12" t="s">
        <v>1828</v>
      </c>
      <c r="E613" s="12" t="s">
        <v>520</v>
      </c>
      <c r="F613" s="12" t="s">
        <v>189</v>
      </c>
      <c r="G613" s="36">
        <v>45874</v>
      </c>
      <c r="H613" s="12" t="s">
        <v>525</v>
      </c>
    </row>
    <row r="614" spans="1:8" x14ac:dyDescent="0.3">
      <c r="A614" s="12" t="s">
        <v>1829</v>
      </c>
      <c r="B614" s="12" t="s">
        <v>659</v>
      </c>
      <c r="C614" s="12">
        <v>9994482612</v>
      </c>
      <c r="D614" s="12" t="s">
        <v>1830</v>
      </c>
      <c r="E614" s="12" t="s">
        <v>520</v>
      </c>
      <c r="F614" s="12" t="s">
        <v>182</v>
      </c>
      <c r="G614" s="36">
        <v>45755</v>
      </c>
      <c r="H614" s="12" t="s">
        <v>504</v>
      </c>
    </row>
    <row r="615" spans="1:8" x14ac:dyDescent="0.3">
      <c r="A615" s="12" t="s">
        <v>1831</v>
      </c>
      <c r="B615" s="12" t="s">
        <v>618</v>
      </c>
      <c r="C615" s="12">
        <v>9923232006</v>
      </c>
      <c r="D615" s="12" t="s">
        <v>1832</v>
      </c>
      <c r="E615" s="12" t="s">
        <v>183</v>
      </c>
      <c r="F615" s="12" t="s">
        <v>189</v>
      </c>
      <c r="G615" s="36">
        <v>44367</v>
      </c>
      <c r="H615" s="12" t="s">
        <v>504</v>
      </c>
    </row>
    <row r="616" spans="1:8" x14ac:dyDescent="0.3">
      <c r="A616" s="12" t="s">
        <v>1833</v>
      </c>
      <c r="B616" s="12" t="s">
        <v>518</v>
      </c>
      <c r="C616" s="12">
        <v>8878301242</v>
      </c>
      <c r="D616" s="12" t="s">
        <v>1834</v>
      </c>
      <c r="E616" s="12" t="s">
        <v>520</v>
      </c>
      <c r="F616" s="12" t="s">
        <v>189</v>
      </c>
      <c r="G616" s="36">
        <v>44372</v>
      </c>
      <c r="H616" s="12" t="s">
        <v>504</v>
      </c>
    </row>
    <row r="617" spans="1:8" x14ac:dyDescent="0.3">
      <c r="A617" s="12" t="s">
        <v>1835</v>
      </c>
      <c r="B617" s="12" t="s">
        <v>540</v>
      </c>
      <c r="C617" s="12">
        <v>9890997469</v>
      </c>
      <c r="D617" s="12" t="s">
        <v>1836</v>
      </c>
      <c r="E617" s="12" t="s">
        <v>524</v>
      </c>
      <c r="F617" s="12" t="s">
        <v>181</v>
      </c>
      <c r="G617" s="36">
        <v>45094</v>
      </c>
      <c r="H617" s="12" t="s">
        <v>504</v>
      </c>
    </row>
    <row r="618" spans="1:8" x14ac:dyDescent="0.3">
      <c r="A618" s="12" t="s">
        <v>1837</v>
      </c>
      <c r="B618" s="12" t="s">
        <v>881</v>
      </c>
      <c r="C618" s="12">
        <v>9927617271</v>
      </c>
      <c r="D618" s="12" t="s">
        <v>1838</v>
      </c>
      <c r="E618" s="12" t="s">
        <v>183</v>
      </c>
      <c r="F618" s="12" t="s">
        <v>185</v>
      </c>
      <c r="G618" s="36">
        <v>45857</v>
      </c>
      <c r="H618" s="12" t="s">
        <v>504</v>
      </c>
    </row>
    <row r="619" spans="1:8" x14ac:dyDescent="0.3">
      <c r="A619" s="12" t="s">
        <v>1839</v>
      </c>
      <c r="B619" s="12" t="s">
        <v>502</v>
      </c>
      <c r="C619" s="12">
        <v>8873395056</v>
      </c>
      <c r="D619" s="12" t="s">
        <v>1840</v>
      </c>
      <c r="E619" s="12" t="s">
        <v>520</v>
      </c>
      <c r="F619" s="12" t="s">
        <v>183</v>
      </c>
      <c r="G619" s="36">
        <v>45636</v>
      </c>
      <c r="H619" s="12" t="s">
        <v>504</v>
      </c>
    </row>
    <row r="620" spans="1:8" x14ac:dyDescent="0.3">
      <c r="A620" s="12" t="s">
        <v>1841</v>
      </c>
      <c r="B620" s="12" t="s">
        <v>586</v>
      </c>
      <c r="C620" s="12">
        <v>7085925748</v>
      </c>
      <c r="D620" s="12" t="s">
        <v>1842</v>
      </c>
      <c r="E620" s="12" t="s">
        <v>513</v>
      </c>
      <c r="F620" s="12" t="s">
        <v>184</v>
      </c>
      <c r="G620" s="36">
        <v>45328</v>
      </c>
      <c r="H620" s="12" t="s">
        <v>504</v>
      </c>
    </row>
    <row r="621" spans="1:8" x14ac:dyDescent="0.3">
      <c r="A621" s="12" t="s">
        <v>1843</v>
      </c>
      <c r="B621" s="12" t="s">
        <v>518</v>
      </c>
      <c r="C621" s="12">
        <v>8848093213</v>
      </c>
      <c r="D621" s="12" t="s">
        <v>1844</v>
      </c>
      <c r="E621" s="12" t="s">
        <v>524</v>
      </c>
      <c r="F621" s="12" t="s">
        <v>180</v>
      </c>
      <c r="G621" s="36">
        <v>45298</v>
      </c>
      <c r="H621" s="12" t="s">
        <v>525</v>
      </c>
    </row>
    <row r="622" spans="1:8" x14ac:dyDescent="0.3">
      <c r="A622" s="12" t="s">
        <v>1845</v>
      </c>
      <c r="B622" s="12" t="s">
        <v>649</v>
      </c>
      <c r="C622" s="12">
        <v>6363315759</v>
      </c>
      <c r="D622" s="12" t="s">
        <v>1846</v>
      </c>
      <c r="E622" s="12" t="s">
        <v>513</v>
      </c>
      <c r="F622" s="12" t="s">
        <v>185</v>
      </c>
      <c r="G622" s="36">
        <v>44225</v>
      </c>
      <c r="H622" s="12" t="s">
        <v>504</v>
      </c>
    </row>
    <row r="623" spans="1:8" x14ac:dyDescent="0.3">
      <c r="A623" s="12" t="s">
        <v>1847</v>
      </c>
      <c r="B623" s="12" t="s">
        <v>566</v>
      </c>
      <c r="C623" s="12">
        <v>9811166620</v>
      </c>
      <c r="D623" s="12" t="s">
        <v>1848</v>
      </c>
      <c r="E623" s="12" t="s">
        <v>513</v>
      </c>
      <c r="F623" s="12" t="s">
        <v>181</v>
      </c>
      <c r="G623" s="36">
        <v>45070</v>
      </c>
      <c r="H623" s="12" t="s">
        <v>504</v>
      </c>
    </row>
    <row r="624" spans="1:8" x14ac:dyDescent="0.3">
      <c r="A624" s="12" t="s">
        <v>1849</v>
      </c>
      <c r="B624" s="12" t="s">
        <v>1827</v>
      </c>
      <c r="C624" s="12">
        <v>8865745253</v>
      </c>
      <c r="D624" s="12" t="s">
        <v>1850</v>
      </c>
      <c r="E624" s="12" t="s">
        <v>520</v>
      </c>
      <c r="F624" s="12" t="s">
        <v>186</v>
      </c>
      <c r="G624" s="36">
        <v>45924</v>
      </c>
      <c r="H624" s="12" t="s">
        <v>504</v>
      </c>
    </row>
    <row r="625" spans="1:8" x14ac:dyDescent="0.3">
      <c r="A625" s="12" t="s">
        <v>1851</v>
      </c>
      <c r="B625" s="12" t="s">
        <v>1042</v>
      </c>
      <c r="C625" s="12">
        <v>9891983562</v>
      </c>
      <c r="D625" s="12" t="s">
        <v>1852</v>
      </c>
      <c r="E625" s="12" t="s">
        <v>183</v>
      </c>
      <c r="F625" s="12" t="s">
        <v>185</v>
      </c>
      <c r="G625" s="36">
        <v>45202</v>
      </c>
      <c r="H625" s="12" t="s">
        <v>504</v>
      </c>
    </row>
    <row r="626" spans="1:8" x14ac:dyDescent="0.3">
      <c r="A626" s="12" t="s">
        <v>1853</v>
      </c>
      <c r="B626" s="12" t="s">
        <v>515</v>
      </c>
      <c r="C626" s="12">
        <v>8813690672</v>
      </c>
      <c r="D626" s="12" t="s">
        <v>1854</v>
      </c>
      <c r="E626" s="12" t="s">
        <v>529</v>
      </c>
      <c r="F626" s="12" t="s">
        <v>180</v>
      </c>
      <c r="G626" s="36">
        <v>44826</v>
      </c>
      <c r="H626" s="12" t="s">
        <v>525</v>
      </c>
    </row>
    <row r="627" spans="1:8" x14ac:dyDescent="0.3">
      <c r="A627" s="12" t="s">
        <v>1855</v>
      </c>
      <c r="B627" s="12" t="s">
        <v>527</v>
      </c>
      <c r="C627" s="12">
        <v>6325527078</v>
      </c>
      <c r="D627" s="12" t="s">
        <v>1856</v>
      </c>
      <c r="E627" s="12" t="s">
        <v>524</v>
      </c>
      <c r="F627" s="12" t="s">
        <v>189</v>
      </c>
      <c r="G627" s="36">
        <v>44450</v>
      </c>
      <c r="H627" s="12" t="s">
        <v>525</v>
      </c>
    </row>
    <row r="628" spans="1:8" x14ac:dyDescent="0.3">
      <c r="A628" s="12" t="s">
        <v>1857</v>
      </c>
      <c r="B628" s="12" t="s">
        <v>515</v>
      </c>
      <c r="C628" s="12">
        <v>8884622876</v>
      </c>
      <c r="D628" s="12" t="s">
        <v>1858</v>
      </c>
      <c r="E628" s="12" t="s">
        <v>529</v>
      </c>
      <c r="F628" s="12" t="s">
        <v>182</v>
      </c>
      <c r="G628" s="36">
        <v>45158</v>
      </c>
      <c r="H628" s="12" t="s">
        <v>504</v>
      </c>
    </row>
    <row r="629" spans="1:8" x14ac:dyDescent="0.3">
      <c r="A629" s="12" t="s">
        <v>1859</v>
      </c>
      <c r="B629" s="12" t="s">
        <v>586</v>
      </c>
      <c r="C629" s="12">
        <v>6346110502</v>
      </c>
      <c r="D629" s="12" t="s">
        <v>1860</v>
      </c>
      <c r="E629" s="12" t="s">
        <v>520</v>
      </c>
      <c r="F629" s="12" t="s">
        <v>185</v>
      </c>
      <c r="G629" s="36">
        <v>44927</v>
      </c>
      <c r="H629" s="12" t="s">
        <v>525</v>
      </c>
    </row>
    <row r="630" spans="1:8" x14ac:dyDescent="0.3">
      <c r="A630" s="12" t="s">
        <v>1861</v>
      </c>
      <c r="B630" s="12" t="s">
        <v>552</v>
      </c>
      <c r="C630" s="12">
        <v>9846789109</v>
      </c>
      <c r="D630" s="12" t="s">
        <v>1862</v>
      </c>
      <c r="E630" s="12" t="s">
        <v>513</v>
      </c>
      <c r="F630" s="12" t="s">
        <v>182</v>
      </c>
      <c r="G630" s="36">
        <v>45895</v>
      </c>
      <c r="H630" s="12" t="s">
        <v>504</v>
      </c>
    </row>
    <row r="631" spans="1:8" x14ac:dyDescent="0.3">
      <c r="A631" s="12" t="s">
        <v>1863</v>
      </c>
      <c r="B631" s="12" t="s">
        <v>716</v>
      </c>
      <c r="C631" s="12">
        <v>9945027252</v>
      </c>
      <c r="D631" s="12" t="s">
        <v>1864</v>
      </c>
      <c r="E631" s="12" t="s">
        <v>513</v>
      </c>
      <c r="F631" s="12" t="s">
        <v>186</v>
      </c>
      <c r="G631" s="36">
        <v>44621</v>
      </c>
      <c r="H631" s="12" t="s">
        <v>504</v>
      </c>
    </row>
    <row r="632" spans="1:8" x14ac:dyDescent="0.3">
      <c r="A632" s="12" t="s">
        <v>1865</v>
      </c>
      <c r="B632" s="12" t="s">
        <v>624</v>
      </c>
      <c r="C632" s="12">
        <v>6383532984</v>
      </c>
      <c r="D632" s="12" t="s">
        <v>1866</v>
      </c>
      <c r="E632" s="12" t="s">
        <v>513</v>
      </c>
      <c r="F632" s="12" t="s">
        <v>187</v>
      </c>
      <c r="G632" s="36">
        <v>45660</v>
      </c>
      <c r="H632" s="12" t="s">
        <v>504</v>
      </c>
    </row>
    <row r="633" spans="1:8" x14ac:dyDescent="0.3">
      <c r="A633" s="12" t="s">
        <v>1867</v>
      </c>
      <c r="B633" s="12" t="s">
        <v>609</v>
      </c>
      <c r="C633" s="12">
        <v>8871395049</v>
      </c>
      <c r="D633" s="12" t="s">
        <v>1868</v>
      </c>
      <c r="E633" s="12" t="s">
        <v>520</v>
      </c>
      <c r="F633" s="12" t="s">
        <v>187</v>
      </c>
      <c r="G633" s="36">
        <v>45186</v>
      </c>
      <c r="H633" s="12" t="s">
        <v>525</v>
      </c>
    </row>
    <row r="634" spans="1:8" x14ac:dyDescent="0.3">
      <c r="A634" s="12" t="s">
        <v>1869</v>
      </c>
      <c r="B634" s="12" t="s">
        <v>640</v>
      </c>
      <c r="C634" s="12">
        <v>9990492183</v>
      </c>
      <c r="D634" s="12" t="s">
        <v>1870</v>
      </c>
      <c r="E634" s="12" t="s">
        <v>529</v>
      </c>
      <c r="F634" s="12" t="s">
        <v>189</v>
      </c>
      <c r="G634" s="36">
        <v>45866</v>
      </c>
      <c r="H634" s="12" t="s">
        <v>504</v>
      </c>
    </row>
    <row r="635" spans="1:8" x14ac:dyDescent="0.3">
      <c r="A635" s="12" t="s">
        <v>1871</v>
      </c>
      <c r="B635" s="12" t="s">
        <v>751</v>
      </c>
      <c r="C635" s="12">
        <v>6338825528</v>
      </c>
      <c r="D635" s="12" t="s">
        <v>1872</v>
      </c>
      <c r="E635" s="12" t="s">
        <v>520</v>
      </c>
      <c r="F635" s="12" t="s">
        <v>189</v>
      </c>
      <c r="G635" s="36">
        <v>44291</v>
      </c>
      <c r="H635" s="12" t="s">
        <v>504</v>
      </c>
    </row>
    <row r="636" spans="1:8" x14ac:dyDescent="0.3">
      <c r="A636" s="12" t="s">
        <v>1873</v>
      </c>
      <c r="B636" s="12" t="s">
        <v>591</v>
      </c>
      <c r="C636" s="12">
        <v>9897855890</v>
      </c>
      <c r="D636" s="12" t="s">
        <v>1874</v>
      </c>
      <c r="E636" s="12" t="s">
        <v>509</v>
      </c>
      <c r="F636" s="12" t="s">
        <v>184</v>
      </c>
      <c r="G636" s="36">
        <v>44271</v>
      </c>
      <c r="H636" s="12" t="s">
        <v>504</v>
      </c>
    </row>
    <row r="637" spans="1:8" x14ac:dyDescent="0.3">
      <c r="A637" s="12" t="s">
        <v>1875</v>
      </c>
      <c r="B637" s="12" t="s">
        <v>689</v>
      </c>
      <c r="C637" s="12">
        <v>7089496303</v>
      </c>
      <c r="D637" s="12" t="s">
        <v>1876</v>
      </c>
      <c r="E637" s="12" t="s">
        <v>520</v>
      </c>
      <c r="F637" s="12" t="s">
        <v>188</v>
      </c>
      <c r="G637" s="36">
        <v>45329</v>
      </c>
      <c r="H637" s="12" t="s">
        <v>504</v>
      </c>
    </row>
    <row r="638" spans="1:8" x14ac:dyDescent="0.3">
      <c r="A638" s="12" t="s">
        <v>1877</v>
      </c>
      <c r="B638" s="12" t="s">
        <v>1132</v>
      </c>
      <c r="C638" s="12">
        <v>9813663737</v>
      </c>
      <c r="D638" s="12" t="s">
        <v>1878</v>
      </c>
      <c r="E638" s="12" t="s">
        <v>509</v>
      </c>
      <c r="F638" s="12" t="s">
        <v>189</v>
      </c>
      <c r="G638" s="36">
        <v>44321</v>
      </c>
      <c r="H638" s="12" t="s">
        <v>504</v>
      </c>
    </row>
    <row r="639" spans="1:8" x14ac:dyDescent="0.3">
      <c r="A639" s="12" t="s">
        <v>1879</v>
      </c>
      <c r="B639" s="12" t="s">
        <v>665</v>
      </c>
      <c r="C639" s="12">
        <v>6338354350</v>
      </c>
      <c r="D639" s="12" t="s">
        <v>1880</v>
      </c>
      <c r="E639" s="12" t="s">
        <v>513</v>
      </c>
      <c r="F639" s="12" t="s">
        <v>178</v>
      </c>
      <c r="G639" s="36">
        <v>45059</v>
      </c>
      <c r="H639" s="12" t="s">
        <v>525</v>
      </c>
    </row>
    <row r="640" spans="1:8" x14ac:dyDescent="0.3">
      <c r="A640" s="12" t="s">
        <v>1881</v>
      </c>
      <c r="B640" s="12" t="s">
        <v>1132</v>
      </c>
      <c r="C640" s="12">
        <v>7061326914</v>
      </c>
      <c r="D640" s="12" t="s">
        <v>1882</v>
      </c>
      <c r="E640" s="12" t="s">
        <v>524</v>
      </c>
      <c r="F640" s="12" t="s">
        <v>180</v>
      </c>
      <c r="G640" s="36">
        <v>44930</v>
      </c>
      <c r="H640" s="12" t="s">
        <v>504</v>
      </c>
    </row>
    <row r="641" spans="1:8" x14ac:dyDescent="0.3">
      <c r="A641" s="12" t="s">
        <v>1883</v>
      </c>
      <c r="B641" s="12" t="s">
        <v>856</v>
      </c>
      <c r="C641" s="12">
        <v>9883219537</v>
      </c>
      <c r="D641" s="12" t="s">
        <v>1884</v>
      </c>
      <c r="E641" s="12" t="s">
        <v>183</v>
      </c>
      <c r="F641" s="12" t="s">
        <v>179</v>
      </c>
      <c r="G641" s="36">
        <v>45140</v>
      </c>
      <c r="H641" s="12" t="s">
        <v>525</v>
      </c>
    </row>
    <row r="642" spans="1:8" x14ac:dyDescent="0.3">
      <c r="A642" s="12" t="s">
        <v>1885</v>
      </c>
      <c r="B642" s="12" t="s">
        <v>591</v>
      </c>
      <c r="C642" s="12">
        <v>6361006941</v>
      </c>
      <c r="D642" s="12" t="s">
        <v>1886</v>
      </c>
      <c r="E642" s="12" t="s">
        <v>520</v>
      </c>
      <c r="F642" s="12" t="s">
        <v>187</v>
      </c>
      <c r="G642" s="36">
        <v>44636</v>
      </c>
      <c r="H642" s="12" t="s">
        <v>525</v>
      </c>
    </row>
    <row r="643" spans="1:8" x14ac:dyDescent="0.3">
      <c r="A643" s="12" t="s">
        <v>1887</v>
      </c>
      <c r="B643" s="12" t="s">
        <v>677</v>
      </c>
      <c r="C643" s="12">
        <v>8834823171</v>
      </c>
      <c r="D643" s="12" t="s">
        <v>1888</v>
      </c>
      <c r="E643" s="12" t="s">
        <v>513</v>
      </c>
      <c r="F643" s="12" t="s">
        <v>182</v>
      </c>
      <c r="G643" s="36">
        <v>44566</v>
      </c>
      <c r="H643" s="12" t="s">
        <v>525</v>
      </c>
    </row>
    <row r="644" spans="1:8" x14ac:dyDescent="0.3">
      <c r="A644" s="12" t="s">
        <v>1889</v>
      </c>
      <c r="B644" s="12" t="s">
        <v>555</v>
      </c>
      <c r="C644" s="12">
        <v>7075596647</v>
      </c>
      <c r="D644" s="12" t="s">
        <v>1890</v>
      </c>
      <c r="E644" s="12" t="s">
        <v>183</v>
      </c>
      <c r="F644" s="12" t="s">
        <v>188</v>
      </c>
      <c r="G644" s="36">
        <v>45955</v>
      </c>
      <c r="H644" s="12" t="s">
        <v>504</v>
      </c>
    </row>
    <row r="645" spans="1:8" x14ac:dyDescent="0.3">
      <c r="A645" s="12" t="s">
        <v>1891</v>
      </c>
      <c r="B645" s="12" t="s">
        <v>746</v>
      </c>
      <c r="C645" s="12">
        <v>6382191538</v>
      </c>
      <c r="D645" s="12" t="s">
        <v>1892</v>
      </c>
      <c r="E645" s="12" t="s">
        <v>513</v>
      </c>
      <c r="F645" s="12" t="s">
        <v>182</v>
      </c>
      <c r="G645" s="36">
        <v>45060</v>
      </c>
      <c r="H645" s="12" t="s">
        <v>504</v>
      </c>
    </row>
    <row r="646" spans="1:8" x14ac:dyDescent="0.3">
      <c r="A646" s="12" t="s">
        <v>1893</v>
      </c>
      <c r="B646" s="12" t="s">
        <v>1827</v>
      </c>
      <c r="C646" s="12">
        <v>7069985487</v>
      </c>
      <c r="D646" s="12" t="s">
        <v>1894</v>
      </c>
      <c r="E646" s="12" t="s">
        <v>529</v>
      </c>
      <c r="F646" s="12" t="s">
        <v>180</v>
      </c>
      <c r="G646" s="36">
        <v>45780</v>
      </c>
      <c r="H646" s="12" t="s">
        <v>504</v>
      </c>
    </row>
    <row r="647" spans="1:8" x14ac:dyDescent="0.3">
      <c r="A647" s="12" t="s">
        <v>1895</v>
      </c>
      <c r="B647" s="12" t="s">
        <v>947</v>
      </c>
      <c r="C647" s="12">
        <v>9813791280</v>
      </c>
      <c r="D647" s="12" t="s">
        <v>1896</v>
      </c>
      <c r="E647" s="12" t="s">
        <v>520</v>
      </c>
      <c r="F647" s="12" t="s">
        <v>189</v>
      </c>
      <c r="G647" s="36">
        <v>44420</v>
      </c>
      <c r="H647" s="12" t="s">
        <v>504</v>
      </c>
    </row>
    <row r="648" spans="1:8" x14ac:dyDescent="0.3">
      <c r="A648" s="12" t="s">
        <v>1897</v>
      </c>
      <c r="B648" s="12" t="s">
        <v>962</v>
      </c>
      <c r="C648" s="12">
        <v>9958584828</v>
      </c>
      <c r="D648" s="12" t="s">
        <v>1898</v>
      </c>
      <c r="E648" s="12" t="s">
        <v>524</v>
      </c>
      <c r="F648" s="12" t="s">
        <v>188</v>
      </c>
      <c r="G648" s="36">
        <v>44980</v>
      </c>
      <c r="H648" s="12" t="s">
        <v>525</v>
      </c>
    </row>
    <row r="649" spans="1:8" x14ac:dyDescent="0.3">
      <c r="A649" s="12" t="s">
        <v>1899</v>
      </c>
      <c r="B649" s="12" t="s">
        <v>990</v>
      </c>
      <c r="C649" s="12">
        <v>8870714913</v>
      </c>
      <c r="D649" s="12" t="s">
        <v>1900</v>
      </c>
      <c r="E649" s="12" t="s">
        <v>529</v>
      </c>
      <c r="F649" s="12" t="s">
        <v>180</v>
      </c>
      <c r="G649" s="36">
        <v>44540</v>
      </c>
      <c r="H649" s="12" t="s">
        <v>504</v>
      </c>
    </row>
    <row r="650" spans="1:8" x14ac:dyDescent="0.3">
      <c r="A650" s="12" t="s">
        <v>1901</v>
      </c>
      <c r="B650" s="12" t="s">
        <v>527</v>
      </c>
      <c r="C650" s="12">
        <v>9996697629</v>
      </c>
      <c r="D650" s="12" t="s">
        <v>1902</v>
      </c>
      <c r="E650" s="12" t="s">
        <v>183</v>
      </c>
      <c r="F650" s="12" t="s">
        <v>184</v>
      </c>
      <c r="G650" s="36">
        <v>44734</v>
      </c>
      <c r="H650" s="12" t="s">
        <v>504</v>
      </c>
    </row>
    <row r="651" spans="1:8" x14ac:dyDescent="0.3">
      <c r="A651" s="12" t="s">
        <v>1903</v>
      </c>
      <c r="B651" s="12" t="s">
        <v>540</v>
      </c>
      <c r="C651" s="12">
        <v>6351954458</v>
      </c>
      <c r="D651" s="12" t="s">
        <v>1904</v>
      </c>
      <c r="E651" s="12" t="s">
        <v>520</v>
      </c>
      <c r="F651" s="12" t="s">
        <v>188</v>
      </c>
      <c r="G651" s="36">
        <v>45724</v>
      </c>
      <c r="H651" s="12" t="s">
        <v>525</v>
      </c>
    </row>
    <row r="652" spans="1:8" x14ac:dyDescent="0.3">
      <c r="A652" s="12" t="s">
        <v>1905</v>
      </c>
      <c r="B652" s="12" t="s">
        <v>822</v>
      </c>
      <c r="C652" s="12">
        <v>8858456016</v>
      </c>
      <c r="D652" s="12" t="s">
        <v>1906</v>
      </c>
      <c r="E652" s="12" t="s">
        <v>509</v>
      </c>
      <c r="F652" s="12" t="s">
        <v>181</v>
      </c>
      <c r="G652" s="36">
        <v>45157</v>
      </c>
      <c r="H652" s="12" t="s">
        <v>504</v>
      </c>
    </row>
    <row r="653" spans="1:8" x14ac:dyDescent="0.3">
      <c r="A653" s="12" t="s">
        <v>1907</v>
      </c>
      <c r="B653" s="12" t="s">
        <v>527</v>
      </c>
      <c r="C653" s="12">
        <v>8812530463</v>
      </c>
      <c r="D653" s="12" t="s">
        <v>1908</v>
      </c>
      <c r="E653" s="12" t="s">
        <v>520</v>
      </c>
      <c r="F653" s="12" t="s">
        <v>180</v>
      </c>
      <c r="G653" s="36">
        <v>45045</v>
      </c>
      <c r="H653" s="12" t="s">
        <v>504</v>
      </c>
    </row>
    <row r="654" spans="1:8" x14ac:dyDescent="0.3">
      <c r="A654" s="12" t="s">
        <v>1909</v>
      </c>
      <c r="B654" s="12" t="s">
        <v>534</v>
      </c>
      <c r="C654" s="12">
        <v>9876525876</v>
      </c>
      <c r="D654" s="12" t="s">
        <v>1910</v>
      </c>
      <c r="E654" s="12" t="s">
        <v>513</v>
      </c>
      <c r="F654" s="12" t="s">
        <v>186</v>
      </c>
      <c r="G654" s="36">
        <v>45586</v>
      </c>
      <c r="H654" s="12" t="s">
        <v>504</v>
      </c>
    </row>
    <row r="655" spans="1:8" x14ac:dyDescent="0.3">
      <c r="A655" s="12" t="s">
        <v>1911</v>
      </c>
      <c r="B655" s="12" t="s">
        <v>728</v>
      </c>
      <c r="C655" s="12">
        <v>9937197127</v>
      </c>
      <c r="D655" s="12" t="s">
        <v>1912</v>
      </c>
      <c r="E655" s="12" t="s">
        <v>524</v>
      </c>
      <c r="F655" s="12" t="s">
        <v>185</v>
      </c>
      <c r="G655" s="36">
        <v>45980</v>
      </c>
      <c r="H655" s="12" t="s">
        <v>525</v>
      </c>
    </row>
    <row r="656" spans="1:8" x14ac:dyDescent="0.3">
      <c r="A656" s="12" t="s">
        <v>1913</v>
      </c>
      <c r="B656" s="12" t="s">
        <v>555</v>
      </c>
      <c r="C656" s="12">
        <v>8883262391</v>
      </c>
      <c r="D656" s="12" t="s">
        <v>1914</v>
      </c>
      <c r="E656" s="12" t="s">
        <v>529</v>
      </c>
      <c r="F656" s="12" t="s">
        <v>189</v>
      </c>
      <c r="G656" s="36">
        <v>45809</v>
      </c>
      <c r="H656" s="12" t="s">
        <v>504</v>
      </c>
    </row>
    <row r="657" spans="1:8" x14ac:dyDescent="0.3">
      <c r="A657" s="12" t="s">
        <v>1915</v>
      </c>
      <c r="B657" s="12" t="s">
        <v>1137</v>
      </c>
      <c r="C657" s="12">
        <v>9994963449</v>
      </c>
      <c r="D657" s="12" t="s">
        <v>1916</v>
      </c>
      <c r="E657" s="12" t="s">
        <v>183</v>
      </c>
      <c r="F657" s="12" t="s">
        <v>182</v>
      </c>
      <c r="G657" s="36">
        <v>44847</v>
      </c>
      <c r="H657" s="12" t="s">
        <v>504</v>
      </c>
    </row>
    <row r="658" spans="1:8" x14ac:dyDescent="0.3">
      <c r="A658" s="12" t="s">
        <v>1917</v>
      </c>
      <c r="B658" s="12" t="s">
        <v>531</v>
      </c>
      <c r="C658" s="12">
        <v>9928500158</v>
      </c>
      <c r="D658" s="12" t="s">
        <v>1918</v>
      </c>
      <c r="E658" s="12" t="s">
        <v>513</v>
      </c>
      <c r="F658" s="12" t="s">
        <v>185</v>
      </c>
      <c r="G658" s="36">
        <v>45485</v>
      </c>
      <c r="H658" s="12" t="s">
        <v>525</v>
      </c>
    </row>
    <row r="659" spans="1:8" x14ac:dyDescent="0.3">
      <c r="A659" s="12" t="s">
        <v>1919</v>
      </c>
      <c r="B659" s="12" t="s">
        <v>1375</v>
      </c>
      <c r="C659" s="12">
        <v>9888108713</v>
      </c>
      <c r="D659" s="12" t="s">
        <v>1920</v>
      </c>
      <c r="E659" s="12" t="s">
        <v>520</v>
      </c>
      <c r="F659" s="12" t="s">
        <v>180</v>
      </c>
      <c r="G659" s="36">
        <v>44267</v>
      </c>
      <c r="H659" s="12" t="s">
        <v>525</v>
      </c>
    </row>
    <row r="660" spans="1:8" x14ac:dyDescent="0.3">
      <c r="A660" s="12" t="s">
        <v>1921</v>
      </c>
      <c r="B660" s="12" t="s">
        <v>511</v>
      </c>
      <c r="C660" s="12">
        <v>9948348578</v>
      </c>
      <c r="D660" s="12" t="s">
        <v>1922</v>
      </c>
      <c r="E660" s="12" t="s">
        <v>529</v>
      </c>
      <c r="F660" s="12" t="s">
        <v>180</v>
      </c>
      <c r="G660" s="36">
        <v>44092</v>
      </c>
      <c r="H660" s="12" t="s">
        <v>525</v>
      </c>
    </row>
    <row r="661" spans="1:8" x14ac:dyDescent="0.3">
      <c r="A661" s="12" t="s">
        <v>1923</v>
      </c>
      <c r="B661" s="12" t="s">
        <v>662</v>
      </c>
      <c r="C661" s="12">
        <v>9828670878</v>
      </c>
      <c r="D661" s="12" t="s">
        <v>1924</v>
      </c>
      <c r="E661" s="12" t="s">
        <v>524</v>
      </c>
      <c r="F661" s="12" t="s">
        <v>182</v>
      </c>
      <c r="G661" s="36">
        <v>44149</v>
      </c>
      <c r="H661" s="12" t="s">
        <v>504</v>
      </c>
    </row>
    <row r="662" spans="1:8" x14ac:dyDescent="0.3">
      <c r="A662" s="12" t="s">
        <v>1925</v>
      </c>
      <c r="B662" s="12" t="s">
        <v>965</v>
      </c>
      <c r="C662" s="12">
        <v>9891191149</v>
      </c>
      <c r="D662" s="12" t="s">
        <v>1926</v>
      </c>
      <c r="E662" s="12" t="s">
        <v>524</v>
      </c>
      <c r="F662" s="12" t="s">
        <v>182</v>
      </c>
      <c r="G662" s="36">
        <v>45051</v>
      </c>
      <c r="H662" s="12" t="s">
        <v>525</v>
      </c>
    </row>
    <row r="663" spans="1:8" x14ac:dyDescent="0.3">
      <c r="A663" s="12" t="s">
        <v>1927</v>
      </c>
      <c r="B663" s="12" t="s">
        <v>1431</v>
      </c>
      <c r="C663" s="12">
        <v>8822862859</v>
      </c>
      <c r="D663" s="12" t="s">
        <v>1928</v>
      </c>
      <c r="E663" s="12" t="s">
        <v>509</v>
      </c>
      <c r="F663" s="12" t="s">
        <v>178</v>
      </c>
      <c r="G663" s="36">
        <v>44727</v>
      </c>
      <c r="H663" s="12" t="s">
        <v>504</v>
      </c>
    </row>
    <row r="664" spans="1:8" x14ac:dyDescent="0.3">
      <c r="A664" s="12" t="s">
        <v>1929</v>
      </c>
      <c r="B664" s="12" t="s">
        <v>680</v>
      </c>
      <c r="C664" s="12">
        <v>7031952480</v>
      </c>
      <c r="D664" s="12" t="s">
        <v>1930</v>
      </c>
      <c r="E664" s="12" t="s">
        <v>509</v>
      </c>
      <c r="F664" s="12" t="s">
        <v>187</v>
      </c>
      <c r="G664" s="36">
        <v>45687</v>
      </c>
      <c r="H664" s="12" t="s">
        <v>504</v>
      </c>
    </row>
    <row r="665" spans="1:8" x14ac:dyDescent="0.3">
      <c r="A665" s="12" t="s">
        <v>1931</v>
      </c>
      <c r="B665" s="12" t="s">
        <v>1375</v>
      </c>
      <c r="C665" s="12">
        <v>9953717487</v>
      </c>
      <c r="D665" s="12" t="s">
        <v>1932</v>
      </c>
      <c r="E665" s="12" t="s">
        <v>513</v>
      </c>
      <c r="F665" s="12" t="s">
        <v>182</v>
      </c>
      <c r="G665" s="36">
        <v>44939</v>
      </c>
      <c r="H665" s="12" t="s">
        <v>504</v>
      </c>
    </row>
    <row r="666" spans="1:8" x14ac:dyDescent="0.3">
      <c r="A666" s="12" t="s">
        <v>1933</v>
      </c>
      <c r="B666" s="12" t="s">
        <v>728</v>
      </c>
      <c r="C666" s="12">
        <v>7058185228</v>
      </c>
      <c r="D666" s="12" t="s">
        <v>1934</v>
      </c>
      <c r="E666" s="12" t="s">
        <v>513</v>
      </c>
      <c r="F666" s="12" t="s">
        <v>179</v>
      </c>
      <c r="G666" s="36">
        <v>44351</v>
      </c>
      <c r="H666" s="12" t="s">
        <v>504</v>
      </c>
    </row>
    <row r="667" spans="1:8" x14ac:dyDescent="0.3">
      <c r="A667" s="12" t="s">
        <v>1935</v>
      </c>
      <c r="B667" s="12" t="s">
        <v>1015</v>
      </c>
      <c r="C667" s="12">
        <v>9974935065</v>
      </c>
      <c r="D667" s="12" t="s">
        <v>1936</v>
      </c>
      <c r="E667" s="12" t="s">
        <v>524</v>
      </c>
      <c r="F667" s="12" t="s">
        <v>181</v>
      </c>
      <c r="G667" s="36">
        <v>44596</v>
      </c>
      <c r="H667" s="12" t="s">
        <v>525</v>
      </c>
    </row>
    <row r="668" spans="1:8" x14ac:dyDescent="0.3">
      <c r="A668" s="12" t="s">
        <v>1937</v>
      </c>
      <c r="B668" s="12" t="s">
        <v>746</v>
      </c>
      <c r="C668" s="12">
        <v>8827060797</v>
      </c>
      <c r="D668" s="12" t="s">
        <v>1938</v>
      </c>
      <c r="E668" s="12" t="s">
        <v>524</v>
      </c>
      <c r="F668" s="12" t="s">
        <v>183</v>
      </c>
      <c r="G668" s="36">
        <v>44170</v>
      </c>
      <c r="H668" s="12" t="s">
        <v>504</v>
      </c>
    </row>
    <row r="669" spans="1:8" x14ac:dyDescent="0.3">
      <c r="A669" s="12" t="s">
        <v>1939</v>
      </c>
      <c r="B669" s="12" t="s">
        <v>723</v>
      </c>
      <c r="C669" s="12">
        <v>9862315469</v>
      </c>
      <c r="D669" s="12" t="s">
        <v>1940</v>
      </c>
      <c r="E669" s="12" t="s">
        <v>509</v>
      </c>
      <c r="F669" s="12" t="s">
        <v>186</v>
      </c>
      <c r="G669" s="36">
        <v>44446</v>
      </c>
      <c r="H669" s="12" t="s">
        <v>504</v>
      </c>
    </row>
    <row r="670" spans="1:8" x14ac:dyDescent="0.3">
      <c r="A670" s="12" t="s">
        <v>1941</v>
      </c>
      <c r="B670" s="12" t="s">
        <v>917</v>
      </c>
      <c r="C670" s="12">
        <v>9914954254</v>
      </c>
      <c r="D670" s="12" t="s">
        <v>1942</v>
      </c>
      <c r="E670" s="12" t="s">
        <v>509</v>
      </c>
      <c r="F670" s="12" t="s">
        <v>179</v>
      </c>
      <c r="G670" s="36">
        <v>45031</v>
      </c>
      <c r="H670" s="12" t="s">
        <v>504</v>
      </c>
    </row>
    <row r="671" spans="1:8" x14ac:dyDescent="0.3">
      <c r="A671" s="12" t="s">
        <v>1943</v>
      </c>
      <c r="B671" s="12" t="s">
        <v>572</v>
      </c>
      <c r="C671" s="12">
        <v>6366297101</v>
      </c>
      <c r="D671" s="12" t="s">
        <v>1944</v>
      </c>
      <c r="E671" s="12" t="s">
        <v>509</v>
      </c>
      <c r="F671" s="12" t="s">
        <v>184</v>
      </c>
      <c r="G671" s="36">
        <v>44670</v>
      </c>
      <c r="H671" s="12" t="s">
        <v>504</v>
      </c>
    </row>
    <row r="672" spans="1:8" x14ac:dyDescent="0.3">
      <c r="A672" s="12" t="s">
        <v>1945</v>
      </c>
      <c r="B672" s="12" t="s">
        <v>602</v>
      </c>
      <c r="C672" s="12">
        <v>6316953952</v>
      </c>
      <c r="D672" s="12" t="s">
        <v>1946</v>
      </c>
      <c r="E672" s="12" t="s">
        <v>183</v>
      </c>
      <c r="F672" s="12" t="s">
        <v>184</v>
      </c>
      <c r="G672" s="36">
        <v>44546</v>
      </c>
      <c r="H672" s="12" t="s">
        <v>504</v>
      </c>
    </row>
    <row r="673" spans="1:8" x14ac:dyDescent="0.3">
      <c r="A673" s="12" t="s">
        <v>1947</v>
      </c>
      <c r="B673" s="12" t="s">
        <v>1827</v>
      </c>
      <c r="C673" s="12">
        <v>9975261307</v>
      </c>
      <c r="D673" s="12" t="s">
        <v>1948</v>
      </c>
      <c r="E673" s="12" t="s">
        <v>509</v>
      </c>
      <c r="F673" s="12" t="s">
        <v>178</v>
      </c>
      <c r="G673" s="36">
        <v>44536</v>
      </c>
      <c r="H673" s="12" t="s">
        <v>504</v>
      </c>
    </row>
    <row r="674" spans="1:8" x14ac:dyDescent="0.3">
      <c r="A674" s="12" t="s">
        <v>1949</v>
      </c>
      <c r="B674" s="12" t="s">
        <v>751</v>
      </c>
      <c r="C674" s="12">
        <v>6352697193</v>
      </c>
      <c r="D674" s="12" t="s">
        <v>1950</v>
      </c>
      <c r="E674" s="12" t="s">
        <v>183</v>
      </c>
      <c r="F674" s="12" t="s">
        <v>181</v>
      </c>
      <c r="G674" s="36">
        <v>45319</v>
      </c>
      <c r="H674" s="12" t="s">
        <v>504</v>
      </c>
    </row>
    <row r="675" spans="1:8" x14ac:dyDescent="0.3">
      <c r="A675" s="12" t="s">
        <v>1951</v>
      </c>
      <c r="B675" s="12" t="s">
        <v>917</v>
      </c>
      <c r="C675" s="12">
        <v>9988534775</v>
      </c>
      <c r="D675" s="12" t="s">
        <v>1952</v>
      </c>
      <c r="E675" s="12" t="s">
        <v>183</v>
      </c>
      <c r="F675" s="12" t="s">
        <v>186</v>
      </c>
      <c r="G675" s="36">
        <v>45574</v>
      </c>
      <c r="H675" s="12" t="s">
        <v>525</v>
      </c>
    </row>
    <row r="676" spans="1:8" x14ac:dyDescent="0.3">
      <c r="A676" s="12" t="s">
        <v>1953</v>
      </c>
      <c r="B676" s="12" t="s">
        <v>549</v>
      </c>
      <c r="C676" s="12">
        <v>6330530607</v>
      </c>
      <c r="D676" s="12" t="s">
        <v>1954</v>
      </c>
      <c r="E676" s="12" t="s">
        <v>513</v>
      </c>
      <c r="F676" s="12" t="s">
        <v>189</v>
      </c>
      <c r="G676" s="36">
        <v>44954</v>
      </c>
      <c r="H676" s="12" t="s">
        <v>504</v>
      </c>
    </row>
    <row r="677" spans="1:8" x14ac:dyDescent="0.3">
      <c r="A677" s="12" t="s">
        <v>1955</v>
      </c>
      <c r="B677" s="12" t="s">
        <v>511</v>
      </c>
      <c r="C677" s="12">
        <v>9920255083</v>
      </c>
      <c r="D677" s="12" t="s">
        <v>1956</v>
      </c>
      <c r="E677" s="12" t="s">
        <v>524</v>
      </c>
      <c r="F677" s="12" t="s">
        <v>184</v>
      </c>
      <c r="G677" s="36">
        <v>45278</v>
      </c>
      <c r="H677" s="12" t="s">
        <v>504</v>
      </c>
    </row>
    <row r="678" spans="1:8" x14ac:dyDescent="0.3">
      <c r="A678" s="12" t="s">
        <v>1957</v>
      </c>
      <c r="B678" s="12" t="s">
        <v>549</v>
      </c>
      <c r="C678" s="12">
        <v>6374614167</v>
      </c>
      <c r="D678" s="12" t="s">
        <v>1958</v>
      </c>
      <c r="E678" s="12" t="s">
        <v>520</v>
      </c>
      <c r="F678" s="12" t="s">
        <v>179</v>
      </c>
      <c r="G678" s="36">
        <v>46017</v>
      </c>
      <c r="H678" s="12" t="s">
        <v>504</v>
      </c>
    </row>
    <row r="679" spans="1:8" x14ac:dyDescent="0.3">
      <c r="A679" s="12" t="s">
        <v>1959</v>
      </c>
      <c r="B679" s="12" t="s">
        <v>917</v>
      </c>
      <c r="C679" s="12">
        <v>8831935333</v>
      </c>
      <c r="D679" s="12" t="s">
        <v>1960</v>
      </c>
      <c r="E679" s="12" t="s">
        <v>529</v>
      </c>
      <c r="F679" s="12" t="s">
        <v>180</v>
      </c>
      <c r="G679" s="36">
        <v>45247</v>
      </c>
      <c r="H679" s="12" t="s">
        <v>504</v>
      </c>
    </row>
    <row r="680" spans="1:8" x14ac:dyDescent="0.3">
      <c r="A680" s="12" t="s">
        <v>1961</v>
      </c>
      <c r="B680" s="12" t="s">
        <v>739</v>
      </c>
      <c r="C680" s="12">
        <v>7083766181</v>
      </c>
      <c r="D680" s="12" t="s">
        <v>1962</v>
      </c>
      <c r="E680" s="12" t="s">
        <v>520</v>
      </c>
      <c r="F680" s="12" t="s">
        <v>189</v>
      </c>
      <c r="G680" s="36">
        <v>45837</v>
      </c>
      <c r="H680" s="12" t="s">
        <v>504</v>
      </c>
    </row>
    <row r="681" spans="1:8" x14ac:dyDescent="0.3">
      <c r="A681" s="12" t="s">
        <v>1963</v>
      </c>
      <c r="B681" s="12" t="s">
        <v>586</v>
      </c>
      <c r="C681" s="12">
        <v>7069443191</v>
      </c>
      <c r="D681" s="12" t="s">
        <v>1964</v>
      </c>
      <c r="E681" s="12" t="s">
        <v>183</v>
      </c>
      <c r="F681" s="12" t="s">
        <v>184</v>
      </c>
      <c r="G681" s="36">
        <v>45542</v>
      </c>
      <c r="H681" s="12" t="s">
        <v>525</v>
      </c>
    </row>
    <row r="682" spans="1:8" x14ac:dyDescent="0.3">
      <c r="A682" s="12" t="s">
        <v>1965</v>
      </c>
      <c r="B682" s="12" t="s">
        <v>849</v>
      </c>
      <c r="C682" s="12">
        <v>9850851867</v>
      </c>
      <c r="D682" s="12" t="s">
        <v>1966</v>
      </c>
      <c r="E682" s="12" t="s">
        <v>524</v>
      </c>
      <c r="F682" s="12" t="s">
        <v>187</v>
      </c>
      <c r="G682" s="36">
        <v>45731</v>
      </c>
      <c r="H682" s="12" t="s">
        <v>504</v>
      </c>
    </row>
    <row r="683" spans="1:8" x14ac:dyDescent="0.3">
      <c r="A683" s="12" t="s">
        <v>1967</v>
      </c>
      <c r="B683" s="12" t="s">
        <v>1178</v>
      </c>
      <c r="C683" s="12">
        <v>9869107142</v>
      </c>
      <c r="D683" s="12" t="s">
        <v>1968</v>
      </c>
      <c r="E683" s="12" t="s">
        <v>513</v>
      </c>
      <c r="F683" s="12" t="s">
        <v>180</v>
      </c>
      <c r="G683" s="36">
        <v>45506</v>
      </c>
      <c r="H683" s="12" t="s">
        <v>525</v>
      </c>
    </row>
    <row r="684" spans="1:8" x14ac:dyDescent="0.3">
      <c r="A684" s="12" t="s">
        <v>1969</v>
      </c>
      <c r="B684" s="12" t="s">
        <v>569</v>
      </c>
      <c r="C684" s="12">
        <v>9998562218</v>
      </c>
      <c r="D684" s="12" t="s">
        <v>1970</v>
      </c>
      <c r="E684" s="12" t="s">
        <v>509</v>
      </c>
      <c r="F684" s="12" t="s">
        <v>186</v>
      </c>
      <c r="G684" s="36">
        <v>45254</v>
      </c>
      <c r="H684" s="12" t="s">
        <v>504</v>
      </c>
    </row>
    <row r="685" spans="1:8" x14ac:dyDescent="0.3">
      <c r="A685" s="12" t="s">
        <v>1971</v>
      </c>
      <c r="B685" s="12" t="s">
        <v>659</v>
      </c>
      <c r="C685" s="12">
        <v>9870512752</v>
      </c>
      <c r="D685" s="12" t="s">
        <v>1972</v>
      </c>
      <c r="E685" s="12" t="s">
        <v>513</v>
      </c>
      <c r="F685" s="12" t="s">
        <v>187</v>
      </c>
      <c r="G685" s="36">
        <v>45180</v>
      </c>
      <c r="H685" s="12" t="s">
        <v>504</v>
      </c>
    </row>
    <row r="686" spans="1:8" x14ac:dyDescent="0.3">
      <c r="A686" s="12" t="s">
        <v>1973</v>
      </c>
      <c r="B686" s="12" t="s">
        <v>668</v>
      </c>
      <c r="C686" s="12">
        <v>6316349880</v>
      </c>
      <c r="D686" s="12" t="s">
        <v>1974</v>
      </c>
      <c r="E686" s="12" t="s">
        <v>520</v>
      </c>
      <c r="F686" s="12" t="s">
        <v>189</v>
      </c>
      <c r="G686" s="36">
        <v>44159</v>
      </c>
      <c r="H686" s="12" t="s">
        <v>525</v>
      </c>
    </row>
    <row r="687" spans="1:8" x14ac:dyDescent="0.3">
      <c r="A687" s="12" t="s">
        <v>1975</v>
      </c>
      <c r="B687" s="12" t="s">
        <v>575</v>
      </c>
      <c r="C687" s="12">
        <v>9840855069</v>
      </c>
      <c r="D687" s="12" t="s">
        <v>1976</v>
      </c>
      <c r="E687" s="12" t="s">
        <v>520</v>
      </c>
      <c r="F687" s="12" t="s">
        <v>186</v>
      </c>
      <c r="G687" s="36">
        <v>45772</v>
      </c>
      <c r="H687" s="12" t="s">
        <v>504</v>
      </c>
    </row>
    <row r="688" spans="1:8" x14ac:dyDescent="0.3">
      <c r="A688" s="12" t="s">
        <v>1977</v>
      </c>
      <c r="B688" s="12" t="s">
        <v>665</v>
      </c>
      <c r="C688" s="12">
        <v>8823193773</v>
      </c>
      <c r="D688" s="12" t="s">
        <v>1978</v>
      </c>
      <c r="E688" s="12" t="s">
        <v>529</v>
      </c>
      <c r="F688" s="12" t="s">
        <v>180</v>
      </c>
      <c r="G688" s="36">
        <v>44616</v>
      </c>
      <c r="H688" s="12" t="s">
        <v>504</v>
      </c>
    </row>
    <row r="689" spans="1:8" x14ac:dyDescent="0.3">
      <c r="A689" s="12" t="s">
        <v>1979</v>
      </c>
      <c r="B689" s="12" t="s">
        <v>728</v>
      </c>
      <c r="C689" s="12">
        <v>9993809454</v>
      </c>
      <c r="D689" s="12" t="s">
        <v>1980</v>
      </c>
      <c r="E689" s="12" t="s">
        <v>183</v>
      </c>
      <c r="F689" s="12" t="s">
        <v>182</v>
      </c>
      <c r="G689" s="36">
        <v>45947</v>
      </c>
      <c r="H689" s="12" t="s">
        <v>504</v>
      </c>
    </row>
    <row r="690" spans="1:8" x14ac:dyDescent="0.3">
      <c r="A690" s="12" t="s">
        <v>1981</v>
      </c>
      <c r="B690" s="12" t="s">
        <v>632</v>
      </c>
      <c r="C690" s="12">
        <v>8845608133</v>
      </c>
      <c r="D690" s="12" t="s">
        <v>1982</v>
      </c>
      <c r="E690" s="12" t="s">
        <v>520</v>
      </c>
      <c r="F690" s="12" t="s">
        <v>184</v>
      </c>
      <c r="G690" s="36">
        <v>44537</v>
      </c>
      <c r="H690" s="12" t="s">
        <v>504</v>
      </c>
    </row>
    <row r="691" spans="1:8" x14ac:dyDescent="0.3">
      <c r="A691" s="12" t="s">
        <v>1983</v>
      </c>
      <c r="B691" s="12" t="s">
        <v>680</v>
      </c>
      <c r="C691" s="12">
        <v>9934927539</v>
      </c>
      <c r="D691" s="12" t="s">
        <v>1984</v>
      </c>
      <c r="E691" s="12" t="s">
        <v>529</v>
      </c>
      <c r="F691" s="12" t="s">
        <v>185</v>
      </c>
      <c r="G691" s="36">
        <v>44259</v>
      </c>
      <c r="H691" s="12" t="s">
        <v>504</v>
      </c>
    </row>
    <row r="692" spans="1:8" x14ac:dyDescent="0.3">
      <c r="A692" s="12" t="s">
        <v>1985</v>
      </c>
      <c r="B692" s="12" t="s">
        <v>646</v>
      </c>
      <c r="C692" s="12">
        <v>6342324245</v>
      </c>
      <c r="D692" s="12" t="s">
        <v>1986</v>
      </c>
      <c r="E692" s="12" t="s">
        <v>520</v>
      </c>
      <c r="F692" s="12" t="s">
        <v>188</v>
      </c>
      <c r="G692" s="36">
        <v>45894</v>
      </c>
      <c r="H692" s="12" t="s">
        <v>525</v>
      </c>
    </row>
    <row r="693" spans="1:8" x14ac:dyDescent="0.3">
      <c r="A693" s="12" t="s">
        <v>1987</v>
      </c>
      <c r="B693" s="12" t="s">
        <v>569</v>
      </c>
      <c r="C693" s="12">
        <v>7021754115</v>
      </c>
      <c r="D693" s="12" t="s">
        <v>1988</v>
      </c>
      <c r="E693" s="12" t="s">
        <v>509</v>
      </c>
      <c r="F693" s="12" t="s">
        <v>179</v>
      </c>
      <c r="G693" s="36">
        <v>45619</v>
      </c>
      <c r="H693" s="12" t="s">
        <v>504</v>
      </c>
    </row>
    <row r="694" spans="1:8" x14ac:dyDescent="0.3">
      <c r="A694" s="12" t="s">
        <v>1989</v>
      </c>
      <c r="B694" s="12" t="s">
        <v>668</v>
      </c>
      <c r="C694" s="12">
        <v>9895836815</v>
      </c>
      <c r="D694" s="12" t="s">
        <v>1990</v>
      </c>
      <c r="E694" s="12" t="s">
        <v>520</v>
      </c>
      <c r="F694" s="12" t="s">
        <v>189</v>
      </c>
      <c r="G694" s="36">
        <v>46022</v>
      </c>
      <c r="H694" s="12" t="s">
        <v>504</v>
      </c>
    </row>
    <row r="695" spans="1:8" x14ac:dyDescent="0.3">
      <c r="A695" s="12" t="s">
        <v>1991</v>
      </c>
      <c r="B695" s="12" t="s">
        <v>643</v>
      </c>
      <c r="C695" s="12">
        <v>9932064167</v>
      </c>
      <c r="D695" s="12" t="s">
        <v>1992</v>
      </c>
      <c r="E695" s="12" t="s">
        <v>513</v>
      </c>
      <c r="F695" s="12" t="s">
        <v>182</v>
      </c>
      <c r="G695" s="36">
        <v>44607</v>
      </c>
      <c r="H695" s="12" t="s">
        <v>525</v>
      </c>
    </row>
    <row r="696" spans="1:8" x14ac:dyDescent="0.3">
      <c r="A696" s="12" t="s">
        <v>1993</v>
      </c>
      <c r="B696" s="12" t="s">
        <v>1015</v>
      </c>
      <c r="C696" s="12">
        <v>9992053365</v>
      </c>
      <c r="D696" s="12" t="s">
        <v>1994</v>
      </c>
      <c r="E696" s="12" t="s">
        <v>509</v>
      </c>
      <c r="F696" s="12" t="s">
        <v>186</v>
      </c>
      <c r="G696" s="36">
        <v>44230</v>
      </c>
      <c r="H696" s="12" t="s">
        <v>525</v>
      </c>
    </row>
    <row r="697" spans="1:8" x14ac:dyDescent="0.3">
      <c r="A697" s="12" t="s">
        <v>1995</v>
      </c>
      <c r="B697" s="12" t="s">
        <v>635</v>
      </c>
      <c r="C697" s="12">
        <v>7084824977</v>
      </c>
      <c r="D697" s="12" t="s">
        <v>1996</v>
      </c>
      <c r="E697" s="12" t="s">
        <v>509</v>
      </c>
      <c r="F697" s="12" t="s">
        <v>189</v>
      </c>
      <c r="G697" s="36">
        <v>44094</v>
      </c>
      <c r="H697" s="12" t="s">
        <v>504</v>
      </c>
    </row>
    <row r="698" spans="1:8" x14ac:dyDescent="0.3">
      <c r="A698" s="12" t="s">
        <v>1997</v>
      </c>
      <c r="B698" s="12" t="s">
        <v>856</v>
      </c>
      <c r="C698" s="12">
        <v>9882297448</v>
      </c>
      <c r="D698" s="12" t="s">
        <v>1998</v>
      </c>
      <c r="E698" s="12" t="s">
        <v>509</v>
      </c>
      <c r="F698" s="12" t="s">
        <v>181</v>
      </c>
      <c r="G698" s="36">
        <v>45808</v>
      </c>
      <c r="H698" s="12" t="s">
        <v>504</v>
      </c>
    </row>
    <row r="699" spans="1:8" x14ac:dyDescent="0.3">
      <c r="A699" s="12" t="s">
        <v>1999</v>
      </c>
      <c r="B699" s="12" t="s">
        <v>563</v>
      </c>
      <c r="C699" s="12">
        <v>9921547965</v>
      </c>
      <c r="D699" s="12" t="s">
        <v>2000</v>
      </c>
      <c r="E699" s="12" t="s">
        <v>520</v>
      </c>
      <c r="F699" s="12" t="s">
        <v>183</v>
      </c>
      <c r="G699" s="36">
        <v>44949</v>
      </c>
      <c r="H699" s="12" t="s">
        <v>525</v>
      </c>
    </row>
    <row r="700" spans="1:8" x14ac:dyDescent="0.3">
      <c r="A700" s="12" t="s">
        <v>2001</v>
      </c>
      <c r="B700" s="12" t="s">
        <v>1199</v>
      </c>
      <c r="C700" s="12">
        <v>7016049156</v>
      </c>
      <c r="D700" s="12" t="s">
        <v>2002</v>
      </c>
      <c r="E700" s="12" t="s">
        <v>509</v>
      </c>
      <c r="F700" s="12" t="s">
        <v>186</v>
      </c>
      <c r="G700" s="36">
        <v>45233</v>
      </c>
      <c r="H700" s="12" t="s">
        <v>504</v>
      </c>
    </row>
    <row r="701" spans="1:8" x14ac:dyDescent="0.3">
      <c r="A701" s="12" t="s">
        <v>2003</v>
      </c>
      <c r="B701" s="12" t="s">
        <v>849</v>
      </c>
      <c r="C701" s="12">
        <v>8852685029</v>
      </c>
      <c r="D701" s="12" t="s">
        <v>2004</v>
      </c>
      <c r="E701" s="12" t="s">
        <v>513</v>
      </c>
      <c r="F701" s="12" t="s">
        <v>185</v>
      </c>
      <c r="G701" s="36">
        <v>45707</v>
      </c>
      <c r="H701" s="12" t="s">
        <v>525</v>
      </c>
    </row>
    <row r="702" spans="1:8" x14ac:dyDescent="0.3">
      <c r="A702" s="12" t="s">
        <v>2005</v>
      </c>
      <c r="B702" s="12" t="s">
        <v>795</v>
      </c>
      <c r="C702" s="12">
        <v>6373587601</v>
      </c>
      <c r="D702" s="12" t="s">
        <v>2006</v>
      </c>
      <c r="E702" s="12" t="s">
        <v>183</v>
      </c>
      <c r="F702" s="12" t="s">
        <v>178</v>
      </c>
      <c r="G702" s="36">
        <v>44498</v>
      </c>
      <c r="H702" s="12" t="s">
        <v>504</v>
      </c>
    </row>
    <row r="703" spans="1:8" x14ac:dyDescent="0.3">
      <c r="A703" s="12" t="s">
        <v>2007</v>
      </c>
      <c r="B703" s="12" t="s">
        <v>746</v>
      </c>
      <c r="C703" s="12">
        <v>9842951579</v>
      </c>
      <c r="D703" s="12" t="s">
        <v>2008</v>
      </c>
      <c r="E703" s="12" t="s">
        <v>509</v>
      </c>
      <c r="F703" s="12" t="s">
        <v>184</v>
      </c>
      <c r="G703" s="36">
        <v>45197</v>
      </c>
      <c r="H703" s="12" t="s">
        <v>504</v>
      </c>
    </row>
    <row r="704" spans="1:8" x14ac:dyDescent="0.3">
      <c r="A704" s="12" t="s">
        <v>2009</v>
      </c>
      <c r="B704" s="12" t="s">
        <v>624</v>
      </c>
      <c r="C704" s="12">
        <v>8872151512</v>
      </c>
      <c r="D704" s="12" t="s">
        <v>2010</v>
      </c>
      <c r="E704" s="12" t="s">
        <v>529</v>
      </c>
      <c r="F704" s="12" t="s">
        <v>184</v>
      </c>
      <c r="G704" s="36">
        <v>45396</v>
      </c>
      <c r="H704" s="12" t="s">
        <v>504</v>
      </c>
    </row>
    <row r="705" spans="1:8" x14ac:dyDescent="0.3">
      <c r="A705" s="12" t="s">
        <v>2011</v>
      </c>
      <c r="B705" s="12" t="s">
        <v>1015</v>
      </c>
      <c r="C705" s="12">
        <v>6389806759</v>
      </c>
      <c r="D705" s="12" t="s">
        <v>2012</v>
      </c>
      <c r="E705" s="12" t="s">
        <v>520</v>
      </c>
      <c r="F705" s="12" t="s">
        <v>187</v>
      </c>
      <c r="G705" s="36">
        <v>44355</v>
      </c>
      <c r="H705" s="12" t="s">
        <v>504</v>
      </c>
    </row>
    <row r="706" spans="1:8" x14ac:dyDescent="0.3">
      <c r="A706" s="12" t="s">
        <v>2013</v>
      </c>
      <c r="B706" s="12" t="s">
        <v>1081</v>
      </c>
      <c r="C706" s="12">
        <v>9849592802</v>
      </c>
      <c r="D706" s="12" t="s">
        <v>2014</v>
      </c>
      <c r="E706" s="12" t="s">
        <v>513</v>
      </c>
      <c r="F706" s="12" t="s">
        <v>181</v>
      </c>
      <c r="G706" s="36">
        <v>45881</v>
      </c>
      <c r="H706" s="12" t="s">
        <v>504</v>
      </c>
    </row>
    <row r="707" spans="1:8" x14ac:dyDescent="0.3">
      <c r="A707" s="12" t="s">
        <v>2015</v>
      </c>
      <c r="B707" s="12" t="s">
        <v>788</v>
      </c>
      <c r="C707" s="12">
        <v>6395527086</v>
      </c>
      <c r="D707" s="12" t="s">
        <v>2016</v>
      </c>
      <c r="E707" s="12" t="s">
        <v>520</v>
      </c>
      <c r="F707" s="12" t="s">
        <v>183</v>
      </c>
      <c r="G707" s="36">
        <v>45608</v>
      </c>
      <c r="H707" s="12" t="s">
        <v>504</v>
      </c>
    </row>
    <row r="708" spans="1:8" x14ac:dyDescent="0.3">
      <c r="A708" s="12" t="s">
        <v>2017</v>
      </c>
      <c r="B708" s="12" t="s">
        <v>849</v>
      </c>
      <c r="C708" s="12">
        <v>9885064702</v>
      </c>
      <c r="D708" s="12" t="s">
        <v>2018</v>
      </c>
      <c r="E708" s="12" t="s">
        <v>529</v>
      </c>
      <c r="F708" s="12" t="s">
        <v>185</v>
      </c>
      <c r="G708" s="36">
        <v>44905</v>
      </c>
      <c r="H708" s="12" t="s">
        <v>504</v>
      </c>
    </row>
    <row r="709" spans="1:8" x14ac:dyDescent="0.3">
      <c r="A709" s="12" t="s">
        <v>2019</v>
      </c>
      <c r="B709" s="12" t="s">
        <v>566</v>
      </c>
      <c r="C709" s="12">
        <v>9845851046</v>
      </c>
      <c r="D709" s="12" t="s">
        <v>2020</v>
      </c>
      <c r="E709" s="12" t="s">
        <v>513</v>
      </c>
      <c r="F709" s="12" t="s">
        <v>180</v>
      </c>
      <c r="G709" s="36">
        <v>44970</v>
      </c>
      <c r="H709" s="12" t="s">
        <v>504</v>
      </c>
    </row>
    <row r="710" spans="1:8" x14ac:dyDescent="0.3">
      <c r="A710" s="12" t="s">
        <v>2021</v>
      </c>
      <c r="B710" s="12" t="s">
        <v>624</v>
      </c>
      <c r="C710" s="12">
        <v>6335986733</v>
      </c>
      <c r="D710" s="12" t="s">
        <v>2022</v>
      </c>
      <c r="E710" s="12" t="s">
        <v>509</v>
      </c>
      <c r="F710" s="12" t="s">
        <v>179</v>
      </c>
      <c r="G710" s="36">
        <v>45035</v>
      </c>
      <c r="H710" s="12" t="s">
        <v>504</v>
      </c>
    </row>
    <row r="711" spans="1:8" x14ac:dyDescent="0.3">
      <c r="A711" s="12" t="s">
        <v>2023</v>
      </c>
      <c r="B711" s="12" t="s">
        <v>515</v>
      </c>
      <c r="C711" s="12">
        <v>8862290332</v>
      </c>
      <c r="D711" s="12" t="s">
        <v>2024</v>
      </c>
      <c r="E711" s="12" t="s">
        <v>183</v>
      </c>
      <c r="F711" s="12" t="s">
        <v>181</v>
      </c>
      <c r="G711" s="36">
        <v>44149</v>
      </c>
      <c r="H711" s="12" t="s">
        <v>504</v>
      </c>
    </row>
    <row r="712" spans="1:8" x14ac:dyDescent="0.3">
      <c r="A712" s="12" t="s">
        <v>2025</v>
      </c>
      <c r="B712" s="12" t="s">
        <v>716</v>
      </c>
      <c r="C712" s="12">
        <v>8892043559</v>
      </c>
      <c r="D712" s="12" t="s">
        <v>2026</v>
      </c>
      <c r="E712" s="12" t="s">
        <v>520</v>
      </c>
      <c r="F712" s="12" t="s">
        <v>189</v>
      </c>
      <c r="G712" s="36">
        <v>45221</v>
      </c>
      <c r="H712" s="12" t="s">
        <v>525</v>
      </c>
    </row>
    <row r="713" spans="1:8" x14ac:dyDescent="0.3">
      <c r="A713" s="12" t="s">
        <v>2027</v>
      </c>
      <c r="B713" s="12" t="s">
        <v>659</v>
      </c>
      <c r="C713" s="12">
        <v>9866319829</v>
      </c>
      <c r="D713" s="12" t="s">
        <v>2028</v>
      </c>
      <c r="E713" s="12" t="s">
        <v>513</v>
      </c>
      <c r="F713" s="12" t="s">
        <v>180</v>
      </c>
      <c r="G713" s="36">
        <v>45214</v>
      </c>
      <c r="H713" s="12" t="s">
        <v>525</v>
      </c>
    </row>
    <row r="714" spans="1:8" x14ac:dyDescent="0.3">
      <c r="A714" s="12" t="s">
        <v>2029</v>
      </c>
      <c r="B714" s="12" t="s">
        <v>910</v>
      </c>
      <c r="C714" s="12">
        <v>9873368808</v>
      </c>
      <c r="D714" s="12" t="s">
        <v>2030</v>
      </c>
      <c r="E714" s="12" t="s">
        <v>520</v>
      </c>
      <c r="F714" s="12" t="s">
        <v>187</v>
      </c>
      <c r="G714" s="36">
        <v>44465</v>
      </c>
      <c r="H714" s="12" t="s">
        <v>525</v>
      </c>
    </row>
    <row r="715" spans="1:8" x14ac:dyDescent="0.3">
      <c r="A715" s="12" t="s">
        <v>2031</v>
      </c>
      <c r="B715" s="12" t="s">
        <v>864</v>
      </c>
      <c r="C715" s="12">
        <v>6378657739</v>
      </c>
      <c r="D715" s="12" t="s">
        <v>2032</v>
      </c>
      <c r="E715" s="12" t="s">
        <v>529</v>
      </c>
      <c r="F715" s="12" t="s">
        <v>187</v>
      </c>
      <c r="G715" s="36">
        <v>45534</v>
      </c>
      <c r="H715" s="12" t="s">
        <v>504</v>
      </c>
    </row>
    <row r="716" spans="1:8" x14ac:dyDescent="0.3">
      <c r="A716" s="12" t="s">
        <v>2033</v>
      </c>
      <c r="B716" s="12" t="s">
        <v>746</v>
      </c>
      <c r="C716" s="12">
        <v>9933554225</v>
      </c>
      <c r="D716" s="12" t="s">
        <v>2034</v>
      </c>
      <c r="E716" s="12" t="s">
        <v>513</v>
      </c>
      <c r="F716" s="12" t="s">
        <v>183</v>
      </c>
      <c r="G716" s="36">
        <v>45163</v>
      </c>
      <c r="H716" s="12" t="s">
        <v>504</v>
      </c>
    </row>
    <row r="717" spans="1:8" x14ac:dyDescent="0.3">
      <c r="A717" s="12" t="s">
        <v>2035</v>
      </c>
      <c r="B717" s="12" t="s">
        <v>624</v>
      </c>
      <c r="C717" s="12">
        <v>6312592573</v>
      </c>
      <c r="D717" s="12" t="s">
        <v>2036</v>
      </c>
      <c r="E717" s="12" t="s">
        <v>524</v>
      </c>
      <c r="F717" s="12" t="s">
        <v>188</v>
      </c>
      <c r="G717" s="36">
        <v>45030</v>
      </c>
      <c r="H717" s="12" t="s">
        <v>504</v>
      </c>
    </row>
    <row r="718" spans="1:8" x14ac:dyDescent="0.3">
      <c r="A718" s="12" t="s">
        <v>2037</v>
      </c>
      <c r="B718" s="12" t="s">
        <v>1015</v>
      </c>
      <c r="C718" s="12">
        <v>7040565964</v>
      </c>
      <c r="D718" s="12" t="s">
        <v>2038</v>
      </c>
      <c r="E718" s="12" t="s">
        <v>513</v>
      </c>
      <c r="F718" s="12" t="s">
        <v>181</v>
      </c>
      <c r="G718" s="36">
        <v>44479</v>
      </c>
      <c r="H718" s="12" t="s">
        <v>504</v>
      </c>
    </row>
    <row r="719" spans="1:8" x14ac:dyDescent="0.3">
      <c r="A719" s="12" t="s">
        <v>2039</v>
      </c>
      <c r="B719" s="12" t="s">
        <v>558</v>
      </c>
      <c r="C719" s="12">
        <v>9814956266</v>
      </c>
      <c r="D719" s="12" t="s">
        <v>2040</v>
      </c>
      <c r="E719" s="12" t="s">
        <v>509</v>
      </c>
      <c r="F719" s="12" t="s">
        <v>186</v>
      </c>
      <c r="G719" s="36">
        <v>45447</v>
      </c>
      <c r="H719" s="12" t="s">
        <v>504</v>
      </c>
    </row>
    <row r="720" spans="1:8" x14ac:dyDescent="0.3">
      <c r="A720" s="12" t="s">
        <v>2041</v>
      </c>
      <c r="B720" s="12" t="s">
        <v>555</v>
      </c>
      <c r="C720" s="12">
        <v>9917884834</v>
      </c>
      <c r="D720" s="12" t="s">
        <v>2042</v>
      </c>
      <c r="E720" s="12" t="s">
        <v>520</v>
      </c>
      <c r="F720" s="12" t="s">
        <v>189</v>
      </c>
      <c r="G720" s="36">
        <v>45100</v>
      </c>
      <c r="H720" s="12" t="s">
        <v>525</v>
      </c>
    </row>
    <row r="721" spans="1:8" x14ac:dyDescent="0.3">
      <c r="A721" s="12" t="s">
        <v>2043</v>
      </c>
      <c r="B721" s="12" t="s">
        <v>1137</v>
      </c>
      <c r="C721" s="12">
        <v>6333277368</v>
      </c>
      <c r="D721" s="12" t="s">
        <v>2044</v>
      </c>
      <c r="E721" s="12" t="s">
        <v>509</v>
      </c>
      <c r="F721" s="12" t="s">
        <v>179</v>
      </c>
      <c r="G721" s="36">
        <v>44800</v>
      </c>
      <c r="H721" s="12" t="s">
        <v>504</v>
      </c>
    </row>
    <row r="722" spans="1:8" x14ac:dyDescent="0.3">
      <c r="A722" s="12" t="s">
        <v>2045</v>
      </c>
      <c r="B722" s="12" t="s">
        <v>1009</v>
      </c>
      <c r="C722" s="12">
        <v>9835128344</v>
      </c>
      <c r="D722" s="12" t="s">
        <v>2046</v>
      </c>
      <c r="E722" s="12" t="s">
        <v>524</v>
      </c>
      <c r="F722" s="12" t="s">
        <v>187</v>
      </c>
      <c r="G722" s="36">
        <v>45464</v>
      </c>
      <c r="H722" s="12" t="s">
        <v>525</v>
      </c>
    </row>
    <row r="723" spans="1:8" x14ac:dyDescent="0.3">
      <c r="A723" s="12" t="s">
        <v>2047</v>
      </c>
      <c r="B723" s="12" t="s">
        <v>662</v>
      </c>
      <c r="C723" s="12">
        <v>9955511159</v>
      </c>
      <c r="D723" s="12" t="s">
        <v>2048</v>
      </c>
      <c r="E723" s="12" t="s">
        <v>520</v>
      </c>
      <c r="F723" s="12" t="s">
        <v>186</v>
      </c>
      <c r="G723" s="36">
        <v>45872</v>
      </c>
      <c r="H723" s="12" t="s">
        <v>525</v>
      </c>
    </row>
    <row r="724" spans="1:8" x14ac:dyDescent="0.3">
      <c r="A724" s="12" t="s">
        <v>2049</v>
      </c>
      <c r="B724" s="12" t="s">
        <v>572</v>
      </c>
      <c r="C724" s="12">
        <v>9930014352</v>
      </c>
      <c r="D724" s="12" t="s">
        <v>2050</v>
      </c>
      <c r="E724" s="12" t="s">
        <v>524</v>
      </c>
      <c r="F724" s="12" t="s">
        <v>188</v>
      </c>
      <c r="G724" s="36">
        <v>45780</v>
      </c>
      <c r="H724" s="12" t="s">
        <v>504</v>
      </c>
    </row>
    <row r="725" spans="1:8" x14ac:dyDescent="0.3">
      <c r="A725" s="12" t="s">
        <v>2051</v>
      </c>
      <c r="B725" s="12" t="s">
        <v>629</v>
      </c>
      <c r="C725" s="12">
        <v>9851267990</v>
      </c>
      <c r="D725" s="12" t="s">
        <v>2052</v>
      </c>
      <c r="E725" s="12" t="s">
        <v>520</v>
      </c>
      <c r="F725" s="12" t="s">
        <v>181</v>
      </c>
      <c r="G725" s="36">
        <v>44425</v>
      </c>
      <c r="H725" s="12" t="s">
        <v>504</v>
      </c>
    </row>
    <row r="726" spans="1:8" x14ac:dyDescent="0.3">
      <c r="A726" s="12" t="s">
        <v>2053</v>
      </c>
      <c r="B726" s="12" t="s">
        <v>856</v>
      </c>
      <c r="C726" s="12">
        <v>8840496024</v>
      </c>
      <c r="D726" s="12" t="s">
        <v>2054</v>
      </c>
      <c r="E726" s="12" t="s">
        <v>183</v>
      </c>
      <c r="F726" s="12" t="s">
        <v>179</v>
      </c>
      <c r="G726" s="36">
        <v>44366</v>
      </c>
      <c r="H726" s="12" t="s">
        <v>504</v>
      </c>
    </row>
    <row r="727" spans="1:8" x14ac:dyDescent="0.3">
      <c r="A727" s="12" t="s">
        <v>2055</v>
      </c>
      <c r="B727" s="12" t="s">
        <v>543</v>
      </c>
      <c r="C727" s="12">
        <v>8840118154</v>
      </c>
      <c r="D727" s="12" t="s">
        <v>2056</v>
      </c>
      <c r="E727" s="12" t="s">
        <v>509</v>
      </c>
      <c r="F727" s="12" t="s">
        <v>182</v>
      </c>
      <c r="G727" s="36">
        <v>44438</v>
      </c>
      <c r="H727" s="12" t="s">
        <v>504</v>
      </c>
    </row>
    <row r="728" spans="1:8" x14ac:dyDescent="0.3">
      <c r="A728" s="12" t="s">
        <v>2057</v>
      </c>
      <c r="B728" s="12" t="s">
        <v>618</v>
      </c>
      <c r="C728" s="12">
        <v>7073719032</v>
      </c>
      <c r="D728" s="12" t="s">
        <v>2058</v>
      </c>
      <c r="E728" s="12" t="s">
        <v>513</v>
      </c>
      <c r="F728" s="12" t="s">
        <v>185</v>
      </c>
      <c r="G728" s="36">
        <v>45541</v>
      </c>
      <c r="H728" s="12" t="s">
        <v>504</v>
      </c>
    </row>
    <row r="729" spans="1:8" x14ac:dyDescent="0.3">
      <c r="A729" s="12" t="s">
        <v>2059</v>
      </c>
      <c r="B729" s="12" t="s">
        <v>1081</v>
      </c>
      <c r="C729" s="12">
        <v>6365668200</v>
      </c>
      <c r="D729" s="12" t="s">
        <v>2060</v>
      </c>
      <c r="E729" s="12" t="s">
        <v>529</v>
      </c>
      <c r="F729" s="12" t="s">
        <v>183</v>
      </c>
      <c r="G729" s="36">
        <v>44232</v>
      </c>
      <c r="H729" s="12" t="s">
        <v>525</v>
      </c>
    </row>
    <row r="730" spans="1:8" x14ac:dyDescent="0.3">
      <c r="A730" s="12" t="s">
        <v>2061</v>
      </c>
      <c r="B730" s="12" t="s">
        <v>849</v>
      </c>
      <c r="C730" s="12">
        <v>8867015626</v>
      </c>
      <c r="D730" s="12" t="s">
        <v>2062</v>
      </c>
      <c r="E730" s="12" t="s">
        <v>520</v>
      </c>
      <c r="F730" s="12" t="s">
        <v>178</v>
      </c>
      <c r="G730" s="36">
        <v>44948</v>
      </c>
      <c r="H730" s="12" t="s">
        <v>504</v>
      </c>
    </row>
    <row r="731" spans="1:8" x14ac:dyDescent="0.3">
      <c r="A731" s="12" t="s">
        <v>2063</v>
      </c>
      <c r="B731" s="12" t="s">
        <v>507</v>
      </c>
      <c r="C731" s="12">
        <v>8822499152</v>
      </c>
      <c r="D731" s="12" t="s">
        <v>2064</v>
      </c>
      <c r="E731" s="12" t="s">
        <v>520</v>
      </c>
      <c r="F731" s="12" t="s">
        <v>188</v>
      </c>
      <c r="G731" s="36">
        <v>44421</v>
      </c>
      <c r="H731" s="12" t="s">
        <v>504</v>
      </c>
    </row>
    <row r="732" spans="1:8" x14ac:dyDescent="0.3">
      <c r="A732" s="12" t="s">
        <v>2065</v>
      </c>
      <c r="B732" s="12" t="s">
        <v>1009</v>
      </c>
      <c r="C732" s="12">
        <v>6326375294</v>
      </c>
      <c r="D732" s="12" t="s">
        <v>2066</v>
      </c>
      <c r="E732" s="12" t="s">
        <v>520</v>
      </c>
      <c r="F732" s="12" t="s">
        <v>182</v>
      </c>
      <c r="G732" s="36">
        <v>44788</v>
      </c>
      <c r="H732" s="12" t="s">
        <v>525</v>
      </c>
    </row>
    <row r="733" spans="1:8" x14ac:dyDescent="0.3">
      <c r="A733" s="12" t="s">
        <v>2067</v>
      </c>
      <c r="B733" s="12" t="s">
        <v>629</v>
      </c>
      <c r="C733" s="12">
        <v>8846190105</v>
      </c>
      <c r="D733" s="12" t="s">
        <v>2068</v>
      </c>
      <c r="E733" s="12" t="s">
        <v>509</v>
      </c>
      <c r="F733" s="12" t="s">
        <v>188</v>
      </c>
      <c r="G733" s="36">
        <v>45405</v>
      </c>
      <c r="H733" s="12" t="s">
        <v>525</v>
      </c>
    </row>
    <row r="734" spans="1:8" x14ac:dyDescent="0.3">
      <c r="A734" s="12" t="s">
        <v>2069</v>
      </c>
      <c r="B734" s="12" t="s">
        <v>1081</v>
      </c>
      <c r="C734" s="12">
        <v>7010210977</v>
      </c>
      <c r="D734" s="12" t="s">
        <v>2070</v>
      </c>
      <c r="E734" s="12" t="s">
        <v>520</v>
      </c>
      <c r="F734" s="12" t="s">
        <v>186</v>
      </c>
      <c r="G734" s="36">
        <v>44637</v>
      </c>
      <c r="H734" s="12" t="s">
        <v>504</v>
      </c>
    </row>
    <row r="735" spans="1:8" x14ac:dyDescent="0.3">
      <c r="A735" s="12" t="s">
        <v>2071</v>
      </c>
      <c r="B735" s="12" t="s">
        <v>618</v>
      </c>
      <c r="C735" s="12">
        <v>7018041509</v>
      </c>
      <c r="D735" s="12" t="s">
        <v>2072</v>
      </c>
      <c r="E735" s="12" t="s">
        <v>524</v>
      </c>
      <c r="F735" s="12" t="s">
        <v>181</v>
      </c>
      <c r="G735" s="36">
        <v>44757</v>
      </c>
      <c r="H735" s="12" t="s">
        <v>504</v>
      </c>
    </row>
    <row r="736" spans="1:8" x14ac:dyDescent="0.3">
      <c r="A736" s="12" t="s">
        <v>2073</v>
      </c>
      <c r="B736" s="12" t="s">
        <v>624</v>
      </c>
      <c r="C736" s="12">
        <v>9960587528</v>
      </c>
      <c r="D736" s="12" t="s">
        <v>2074</v>
      </c>
      <c r="E736" s="12" t="s">
        <v>529</v>
      </c>
      <c r="F736" s="12" t="s">
        <v>184</v>
      </c>
      <c r="G736" s="36">
        <v>45722</v>
      </c>
      <c r="H736" s="12" t="s">
        <v>525</v>
      </c>
    </row>
    <row r="737" spans="1:8" x14ac:dyDescent="0.3">
      <c r="A737" s="12" t="s">
        <v>2075</v>
      </c>
      <c r="B737" s="12" t="s">
        <v>910</v>
      </c>
      <c r="C737" s="12">
        <v>9813869767</v>
      </c>
      <c r="D737" s="12" t="s">
        <v>2076</v>
      </c>
      <c r="E737" s="12" t="s">
        <v>183</v>
      </c>
      <c r="F737" s="12" t="s">
        <v>187</v>
      </c>
      <c r="G737" s="36">
        <v>45994</v>
      </c>
      <c r="H737" s="12" t="s">
        <v>504</v>
      </c>
    </row>
    <row r="738" spans="1:8" x14ac:dyDescent="0.3">
      <c r="A738" s="12" t="s">
        <v>2077</v>
      </c>
      <c r="B738" s="12" t="s">
        <v>701</v>
      </c>
      <c r="C738" s="12">
        <v>9815592529</v>
      </c>
      <c r="D738" s="12" t="s">
        <v>2078</v>
      </c>
      <c r="E738" s="12" t="s">
        <v>529</v>
      </c>
      <c r="F738" s="12" t="s">
        <v>183</v>
      </c>
      <c r="G738" s="36">
        <v>45611</v>
      </c>
      <c r="H738" s="12" t="s">
        <v>504</v>
      </c>
    </row>
    <row r="739" spans="1:8" x14ac:dyDescent="0.3">
      <c r="A739" s="12" t="s">
        <v>2079</v>
      </c>
      <c r="B739" s="12" t="s">
        <v>762</v>
      </c>
      <c r="C739" s="12">
        <v>6366593241</v>
      </c>
      <c r="D739" s="12" t="s">
        <v>2080</v>
      </c>
      <c r="E739" s="12" t="s">
        <v>513</v>
      </c>
      <c r="F739" s="12" t="s">
        <v>180</v>
      </c>
      <c r="G739" s="36">
        <v>44610</v>
      </c>
      <c r="H739" s="12" t="s">
        <v>504</v>
      </c>
    </row>
    <row r="740" spans="1:8" x14ac:dyDescent="0.3">
      <c r="A740" s="12" t="s">
        <v>2081</v>
      </c>
      <c r="B740" s="12" t="s">
        <v>527</v>
      </c>
      <c r="C740" s="12">
        <v>8816307024</v>
      </c>
      <c r="D740" s="12" t="s">
        <v>2082</v>
      </c>
      <c r="E740" s="12" t="s">
        <v>509</v>
      </c>
      <c r="F740" s="12" t="s">
        <v>181</v>
      </c>
      <c r="G740" s="36">
        <v>45846</v>
      </c>
      <c r="H740" s="12" t="s">
        <v>504</v>
      </c>
    </row>
    <row r="741" spans="1:8" x14ac:dyDescent="0.3">
      <c r="A741" s="12" t="s">
        <v>2083</v>
      </c>
      <c r="B741" s="12" t="s">
        <v>680</v>
      </c>
      <c r="C741" s="12">
        <v>7099469421</v>
      </c>
      <c r="D741" s="12" t="s">
        <v>2084</v>
      </c>
      <c r="E741" s="12" t="s">
        <v>513</v>
      </c>
      <c r="F741" s="12" t="s">
        <v>185</v>
      </c>
      <c r="G741" s="36">
        <v>44756</v>
      </c>
      <c r="H741" s="12" t="s">
        <v>504</v>
      </c>
    </row>
    <row r="742" spans="1:8" x14ac:dyDescent="0.3">
      <c r="A742" s="12" t="s">
        <v>2085</v>
      </c>
      <c r="B742" s="12" t="s">
        <v>731</v>
      </c>
      <c r="C742" s="12">
        <v>9825105299</v>
      </c>
      <c r="D742" s="12" t="s">
        <v>2086</v>
      </c>
      <c r="E742" s="12" t="s">
        <v>509</v>
      </c>
      <c r="F742" s="12" t="s">
        <v>189</v>
      </c>
      <c r="G742" s="36">
        <v>44770</v>
      </c>
      <c r="H742" s="12" t="s">
        <v>504</v>
      </c>
    </row>
    <row r="743" spans="1:8" x14ac:dyDescent="0.3">
      <c r="A743" s="12" t="s">
        <v>2087</v>
      </c>
      <c r="B743" s="12" t="s">
        <v>609</v>
      </c>
      <c r="C743" s="12">
        <v>9868327818</v>
      </c>
      <c r="D743" s="12" t="s">
        <v>2088</v>
      </c>
      <c r="E743" s="12" t="s">
        <v>183</v>
      </c>
      <c r="F743" s="12" t="s">
        <v>185</v>
      </c>
      <c r="G743" s="36">
        <v>44381</v>
      </c>
      <c r="H743" s="12" t="s">
        <v>504</v>
      </c>
    </row>
    <row r="744" spans="1:8" x14ac:dyDescent="0.3">
      <c r="A744" s="12" t="s">
        <v>2089</v>
      </c>
      <c r="B744" s="12" t="s">
        <v>643</v>
      </c>
      <c r="C744" s="12">
        <v>9924616153</v>
      </c>
      <c r="D744" s="12" t="s">
        <v>2090</v>
      </c>
      <c r="E744" s="12" t="s">
        <v>524</v>
      </c>
      <c r="F744" s="12" t="s">
        <v>178</v>
      </c>
      <c r="G744" s="36">
        <v>45217</v>
      </c>
      <c r="H744" s="12" t="s">
        <v>504</v>
      </c>
    </row>
    <row r="745" spans="1:8" x14ac:dyDescent="0.3">
      <c r="A745" s="12" t="s">
        <v>2091</v>
      </c>
      <c r="B745" s="12" t="s">
        <v>1137</v>
      </c>
      <c r="C745" s="12">
        <v>6320723339</v>
      </c>
      <c r="D745" s="12" t="s">
        <v>1681</v>
      </c>
      <c r="E745" s="12" t="s">
        <v>524</v>
      </c>
      <c r="F745" s="12" t="s">
        <v>189</v>
      </c>
      <c r="G745" s="36">
        <v>45481</v>
      </c>
      <c r="H745" s="12" t="s">
        <v>504</v>
      </c>
    </row>
    <row r="746" spans="1:8" x14ac:dyDescent="0.3">
      <c r="A746" s="12" t="s">
        <v>2092</v>
      </c>
      <c r="B746" s="12" t="s">
        <v>591</v>
      </c>
      <c r="C746" s="12">
        <v>6312825568</v>
      </c>
      <c r="D746" s="12" t="s">
        <v>2093</v>
      </c>
      <c r="E746" s="12" t="s">
        <v>183</v>
      </c>
      <c r="F746" s="12" t="s">
        <v>179</v>
      </c>
      <c r="G746" s="36">
        <v>44767</v>
      </c>
      <c r="H746" s="12" t="s">
        <v>504</v>
      </c>
    </row>
    <row r="747" spans="1:8" x14ac:dyDescent="0.3">
      <c r="A747" s="12" t="s">
        <v>2094</v>
      </c>
      <c r="B747" s="12" t="s">
        <v>716</v>
      </c>
      <c r="C747" s="12">
        <v>9866854593</v>
      </c>
      <c r="D747" s="12" t="s">
        <v>2095</v>
      </c>
      <c r="E747" s="12" t="s">
        <v>509</v>
      </c>
      <c r="F747" s="12" t="s">
        <v>181</v>
      </c>
      <c r="G747" s="36">
        <v>44786</v>
      </c>
      <c r="H747" s="12" t="s">
        <v>504</v>
      </c>
    </row>
    <row r="748" spans="1:8" x14ac:dyDescent="0.3">
      <c r="A748" s="12" t="s">
        <v>2096</v>
      </c>
      <c r="B748" s="12" t="s">
        <v>612</v>
      </c>
      <c r="C748" s="12">
        <v>6319063394</v>
      </c>
      <c r="D748" s="12" t="s">
        <v>2097</v>
      </c>
      <c r="E748" s="12" t="s">
        <v>183</v>
      </c>
      <c r="F748" s="12" t="s">
        <v>183</v>
      </c>
      <c r="G748" s="36">
        <v>44180</v>
      </c>
      <c r="H748" s="12" t="s">
        <v>504</v>
      </c>
    </row>
    <row r="749" spans="1:8" x14ac:dyDescent="0.3">
      <c r="A749" s="12" t="s">
        <v>2098</v>
      </c>
      <c r="B749" s="12" t="s">
        <v>665</v>
      </c>
      <c r="C749" s="12">
        <v>8852943022</v>
      </c>
      <c r="D749" s="12" t="s">
        <v>2099</v>
      </c>
      <c r="E749" s="12" t="s">
        <v>520</v>
      </c>
      <c r="F749" s="12" t="s">
        <v>181</v>
      </c>
      <c r="G749" s="36">
        <v>45565</v>
      </c>
      <c r="H749" s="12" t="s">
        <v>504</v>
      </c>
    </row>
    <row r="750" spans="1:8" x14ac:dyDescent="0.3">
      <c r="A750" s="12" t="s">
        <v>2100</v>
      </c>
      <c r="B750" s="12" t="s">
        <v>881</v>
      </c>
      <c r="C750" s="12">
        <v>9848303655</v>
      </c>
      <c r="D750" s="12" t="s">
        <v>2101</v>
      </c>
      <c r="E750" s="12" t="s">
        <v>520</v>
      </c>
      <c r="F750" s="12" t="s">
        <v>182</v>
      </c>
      <c r="G750" s="36">
        <v>44277</v>
      </c>
      <c r="H750" s="12" t="s">
        <v>504</v>
      </c>
    </row>
    <row r="751" spans="1:8" x14ac:dyDescent="0.3">
      <c r="A751" s="12" t="s">
        <v>2102</v>
      </c>
      <c r="B751" s="12" t="s">
        <v>674</v>
      </c>
      <c r="C751" s="12">
        <v>7092406645</v>
      </c>
      <c r="D751" s="12" t="s">
        <v>2103</v>
      </c>
      <c r="E751" s="12" t="s">
        <v>529</v>
      </c>
      <c r="F751" s="12" t="s">
        <v>179</v>
      </c>
      <c r="G751" s="36">
        <v>44220</v>
      </c>
      <c r="H751" s="12" t="s">
        <v>504</v>
      </c>
    </row>
    <row r="752" spans="1:8" x14ac:dyDescent="0.3">
      <c r="A752" s="12" t="s">
        <v>2104</v>
      </c>
      <c r="B752" s="12" t="s">
        <v>555</v>
      </c>
      <c r="C752" s="12">
        <v>7078288534</v>
      </c>
      <c r="D752" s="12" t="s">
        <v>2105</v>
      </c>
      <c r="E752" s="12" t="s">
        <v>183</v>
      </c>
      <c r="F752" s="12" t="s">
        <v>185</v>
      </c>
      <c r="G752" s="36">
        <v>45531</v>
      </c>
      <c r="H752" s="12" t="s">
        <v>504</v>
      </c>
    </row>
    <row r="753" spans="1:8" x14ac:dyDescent="0.3">
      <c r="A753" s="12" t="s">
        <v>2106</v>
      </c>
      <c r="B753" s="12" t="s">
        <v>910</v>
      </c>
      <c r="C753" s="12">
        <v>9999005874</v>
      </c>
      <c r="D753" s="12" t="s">
        <v>2107</v>
      </c>
      <c r="E753" s="12" t="s">
        <v>524</v>
      </c>
      <c r="F753" s="12" t="s">
        <v>185</v>
      </c>
      <c r="G753" s="36">
        <v>44986</v>
      </c>
      <c r="H753" s="12" t="s">
        <v>525</v>
      </c>
    </row>
    <row r="754" spans="1:8" x14ac:dyDescent="0.3">
      <c r="A754" s="12" t="s">
        <v>2108</v>
      </c>
      <c r="B754" s="12" t="s">
        <v>713</v>
      </c>
      <c r="C754" s="12">
        <v>6382295635</v>
      </c>
      <c r="D754" s="12" t="s">
        <v>2109</v>
      </c>
      <c r="E754" s="12" t="s">
        <v>524</v>
      </c>
      <c r="F754" s="12" t="s">
        <v>182</v>
      </c>
      <c r="G754" s="36">
        <v>45714</v>
      </c>
      <c r="H754" s="12" t="s">
        <v>525</v>
      </c>
    </row>
    <row r="755" spans="1:8" x14ac:dyDescent="0.3">
      <c r="A755" s="12" t="s">
        <v>2110</v>
      </c>
      <c r="B755" s="12" t="s">
        <v>769</v>
      </c>
      <c r="C755" s="12">
        <v>8869396453</v>
      </c>
      <c r="D755" s="12" t="s">
        <v>2111</v>
      </c>
      <c r="E755" s="12" t="s">
        <v>520</v>
      </c>
      <c r="F755" s="12" t="s">
        <v>182</v>
      </c>
      <c r="G755" s="36">
        <v>44291</v>
      </c>
      <c r="H755" s="12" t="s">
        <v>504</v>
      </c>
    </row>
    <row r="756" spans="1:8" x14ac:dyDescent="0.3">
      <c r="A756" s="12" t="s">
        <v>2112</v>
      </c>
      <c r="B756" s="12" t="s">
        <v>917</v>
      </c>
      <c r="C756" s="12">
        <v>8837436782</v>
      </c>
      <c r="D756" s="12" t="s">
        <v>2113</v>
      </c>
      <c r="E756" s="12" t="s">
        <v>520</v>
      </c>
      <c r="F756" s="12" t="s">
        <v>188</v>
      </c>
      <c r="G756" s="36">
        <v>44527</v>
      </c>
      <c r="H756" s="12" t="s">
        <v>504</v>
      </c>
    </row>
    <row r="757" spans="1:8" x14ac:dyDescent="0.3">
      <c r="A757" s="12" t="s">
        <v>2114</v>
      </c>
      <c r="B757" s="12" t="s">
        <v>808</v>
      </c>
      <c r="C757" s="12">
        <v>9990386451</v>
      </c>
      <c r="D757" s="12" t="s">
        <v>2115</v>
      </c>
      <c r="E757" s="12" t="s">
        <v>509</v>
      </c>
      <c r="F757" s="12" t="s">
        <v>184</v>
      </c>
      <c r="G757" s="36">
        <v>44808</v>
      </c>
      <c r="H757" s="12" t="s">
        <v>504</v>
      </c>
    </row>
    <row r="758" spans="1:8" x14ac:dyDescent="0.3">
      <c r="A758" s="12" t="s">
        <v>2116</v>
      </c>
      <c r="B758" s="12" t="s">
        <v>762</v>
      </c>
      <c r="C758" s="12">
        <v>7091437132</v>
      </c>
      <c r="D758" s="12" t="s">
        <v>2117</v>
      </c>
      <c r="E758" s="12" t="s">
        <v>529</v>
      </c>
      <c r="F758" s="12" t="s">
        <v>184</v>
      </c>
      <c r="G758" s="36">
        <v>45078</v>
      </c>
      <c r="H758" s="12" t="s">
        <v>525</v>
      </c>
    </row>
    <row r="759" spans="1:8" x14ac:dyDescent="0.3">
      <c r="A759" s="12" t="s">
        <v>2118</v>
      </c>
      <c r="B759" s="12" t="s">
        <v>563</v>
      </c>
      <c r="C759" s="12">
        <v>7035490179</v>
      </c>
      <c r="D759" s="12" t="s">
        <v>2119</v>
      </c>
      <c r="E759" s="12" t="s">
        <v>509</v>
      </c>
      <c r="F759" s="12" t="s">
        <v>187</v>
      </c>
      <c r="G759" s="36">
        <v>45865</v>
      </c>
      <c r="H759" s="12" t="s">
        <v>525</v>
      </c>
    </row>
    <row r="760" spans="1:8" x14ac:dyDescent="0.3">
      <c r="A760" s="12" t="s">
        <v>2120</v>
      </c>
      <c r="B760" s="12" t="s">
        <v>677</v>
      </c>
      <c r="C760" s="12">
        <v>9855828455</v>
      </c>
      <c r="D760" s="12" t="s">
        <v>2121</v>
      </c>
      <c r="E760" s="12" t="s">
        <v>520</v>
      </c>
      <c r="F760" s="12" t="s">
        <v>180</v>
      </c>
      <c r="G760" s="36">
        <v>45536</v>
      </c>
      <c r="H760" s="12" t="s">
        <v>525</v>
      </c>
    </row>
    <row r="761" spans="1:8" x14ac:dyDescent="0.3">
      <c r="A761" s="12" t="s">
        <v>2122</v>
      </c>
      <c r="B761" s="12" t="s">
        <v>668</v>
      </c>
      <c r="C761" s="12">
        <v>6310695923</v>
      </c>
      <c r="D761" s="12" t="s">
        <v>2123</v>
      </c>
      <c r="E761" s="12" t="s">
        <v>520</v>
      </c>
      <c r="F761" s="12" t="s">
        <v>182</v>
      </c>
      <c r="G761" s="36">
        <v>45570</v>
      </c>
      <c r="H761" s="12" t="s">
        <v>504</v>
      </c>
    </row>
    <row r="762" spans="1:8" x14ac:dyDescent="0.3">
      <c r="A762" s="12" t="s">
        <v>2124</v>
      </c>
      <c r="B762" s="12" t="s">
        <v>1081</v>
      </c>
      <c r="C762" s="12">
        <v>9857356855</v>
      </c>
      <c r="D762" s="12" t="s">
        <v>2125</v>
      </c>
      <c r="E762" s="12" t="s">
        <v>524</v>
      </c>
      <c r="F762" s="12" t="s">
        <v>179</v>
      </c>
      <c r="G762" s="36">
        <v>45397</v>
      </c>
      <c r="H762" s="12" t="s">
        <v>504</v>
      </c>
    </row>
    <row r="763" spans="1:8" x14ac:dyDescent="0.3">
      <c r="A763" s="12" t="s">
        <v>2126</v>
      </c>
      <c r="B763" s="12" t="s">
        <v>566</v>
      </c>
      <c r="C763" s="12">
        <v>9982672476</v>
      </c>
      <c r="D763" s="12" t="s">
        <v>2127</v>
      </c>
      <c r="E763" s="12" t="s">
        <v>529</v>
      </c>
      <c r="F763" s="12" t="s">
        <v>181</v>
      </c>
      <c r="G763" s="36">
        <v>44155</v>
      </c>
      <c r="H763" s="12" t="s">
        <v>504</v>
      </c>
    </row>
    <row r="764" spans="1:8" x14ac:dyDescent="0.3">
      <c r="A764" s="12" t="s">
        <v>2128</v>
      </c>
      <c r="B764" s="12" t="s">
        <v>1178</v>
      </c>
      <c r="C764" s="12">
        <v>9890491800</v>
      </c>
      <c r="D764" s="12" t="s">
        <v>2129</v>
      </c>
      <c r="E764" s="12" t="s">
        <v>520</v>
      </c>
      <c r="F764" s="12" t="s">
        <v>180</v>
      </c>
      <c r="G764" s="36">
        <v>45979</v>
      </c>
      <c r="H764" s="12" t="s">
        <v>525</v>
      </c>
    </row>
    <row r="765" spans="1:8" x14ac:dyDescent="0.3">
      <c r="A765" s="12" t="s">
        <v>2130</v>
      </c>
      <c r="B765" s="12" t="s">
        <v>785</v>
      </c>
      <c r="C765" s="12">
        <v>9889840812</v>
      </c>
      <c r="D765" s="12" t="s">
        <v>2131</v>
      </c>
      <c r="E765" s="12" t="s">
        <v>524</v>
      </c>
      <c r="F765" s="12" t="s">
        <v>187</v>
      </c>
      <c r="G765" s="36">
        <v>45211</v>
      </c>
      <c r="H765" s="12" t="s">
        <v>504</v>
      </c>
    </row>
    <row r="766" spans="1:8" x14ac:dyDescent="0.3">
      <c r="A766" s="12" t="s">
        <v>2132</v>
      </c>
      <c r="B766" s="12" t="s">
        <v>624</v>
      </c>
      <c r="C766" s="12">
        <v>8874637247</v>
      </c>
      <c r="D766" s="12" t="s">
        <v>2133</v>
      </c>
      <c r="E766" s="12" t="s">
        <v>183</v>
      </c>
      <c r="F766" s="12" t="s">
        <v>186</v>
      </c>
      <c r="G766" s="36">
        <v>44054</v>
      </c>
      <c r="H766" s="12" t="s">
        <v>504</v>
      </c>
    </row>
    <row r="767" spans="1:8" x14ac:dyDescent="0.3">
      <c r="A767" s="12" t="s">
        <v>2134</v>
      </c>
      <c r="B767" s="12" t="s">
        <v>563</v>
      </c>
      <c r="C767" s="12">
        <v>9851135691</v>
      </c>
      <c r="D767" s="12" t="s">
        <v>2135</v>
      </c>
      <c r="E767" s="12" t="s">
        <v>524</v>
      </c>
      <c r="F767" s="12" t="s">
        <v>181</v>
      </c>
      <c r="G767" s="36">
        <v>45801</v>
      </c>
      <c r="H767" s="12" t="s">
        <v>504</v>
      </c>
    </row>
    <row r="768" spans="1:8" x14ac:dyDescent="0.3">
      <c r="A768" s="12" t="s">
        <v>2136</v>
      </c>
      <c r="B768" s="12" t="s">
        <v>734</v>
      </c>
      <c r="C768" s="12">
        <v>7079341010</v>
      </c>
      <c r="D768" s="12" t="s">
        <v>2137</v>
      </c>
      <c r="E768" s="12" t="s">
        <v>509</v>
      </c>
      <c r="F768" s="12" t="s">
        <v>188</v>
      </c>
      <c r="G768" s="36">
        <v>45597</v>
      </c>
      <c r="H768" s="12" t="s">
        <v>504</v>
      </c>
    </row>
    <row r="769" spans="1:8" x14ac:dyDescent="0.3">
      <c r="A769" s="12" t="s">
        <v>2138</v>
      </c>
      <c r="B769" s="12" t="s">
        <v>578</v>
      </c>
      <c r="C769" s="12">
        <v>6354789494</v>
      </c>
      <c r="D769" s="12" t="s">
        <v>2139</v>
      </c>
      <c r="E769" s="12" t="s">
        <v>524</v>
      </c>
      <c r="F769" s="12" t="s">
        <v>185</v>
      </c>
      <c r="G769" s="36">
        <v>44650</v>
      </c>
      <c r="H769" s="12" t="s">
        <v>504</v>
      </c>
    </row>
    <row r="770" spans="1:8" x14ac:dyDescent="0.3">
      <c r="A770" s="12" t="s">
        <v>2140</v>
      </c>
      <c r="B770" s="12" t="s">
        <v>566</v>
      </c>
      <c r="C770" s="12">
        <v>8899087338</v>
      </c>
      <c r="D770" s="12" t="s">
        <v>2141</v>
      </c>
      <c r="E770" s="12" t="s">
        <v>509</v>
      </c>
      <c r="F770" s="12" t="s">
        <v>182</v>
      </c>
      <c r="G770" s="36">
        <v>44135</v>
      </c>
      <c r="H770" s="12" t="s">
        <v>504</v>
      </c>
    </row>
    <row r="771" spans="1:8" x14ac:dyDescent="0.3">
      <c r="A771" s="12" t="s">
        <v>2142</v>
      </c>
      <c r="B771" s="12" t="s">
        <v>668</v>
      </c>
      <c r="C771" s="12">
        <v>6371523687</v>
      </c>
      <c r="D771" s="12" t="s">
        <v>2143</v>
      </c>
      <c r="E771" s="12" t="s">
        <v>509</v>
      </c>
      <c r="F771" s="12" t="s">
        <v>180</v>
      </c>
      <c r="G771" s="36">
        <v>45790</v>
      </c>
      <c r="H771" s="12" t="s">
        <v>525</v>
      </c>
    </row>
    <row r="772" spans="1:8" x14ac:dyDescent="0.3">
      <c r="A772" s="12" t="s">
        <v>2144</v>
      </c>
      <c r="B772" s="12" t="s">
        <v>1464</v>
      </c>
      <c r="C772" s="12">
        <v>8825223618</v>
      </c>
      <c r="D772" s="12" t="s">
        <v>2145</v>
      </c>
      <c r="E772" s="12" t="s">
        <v>524</v>
      </c>
      <c r="F772" s="12" t="s">
        <v>186</v>
      </c>
      <c r="G772" s="36">
        <v>44270</v>
      </c>
      <c r="H772" s="12" t="s">
        <v>504</v>
      </c>
    </row>
    <row r="773" spans="1:8" x14ac:dyDescent="0.3">
      <c r="A773" s="12" t="s">
        <v>2146</v>
      </c>
      <c r="B773" s="12" t="s">
        <v>762</v>
      </c>
      <c r="C773" s="12">
        <v>9818378208</v>
      </c>
      <c r="D773" s="12" t="s">
        <v>2147</v>
      </c>
      <c r="E773" s="12" t="s">
        <v>509</v>
      </c>
      <c r="F773" s="12" t="s">
        <v>184</v>
      </c>
      <c r="G773" s="36">
        <v>44726</v>
      </c>
      <c r="H773" s="12" t="s">
        <v>504</v>
      </c>
    </row>
    <row r="774" spans="1:8" x14ac:dyDescent="0.3">
      <c r="A774" s="12" t="s">
        <v>2148</v>
      </c>
      <c r="B774" s="12" t="s">
        <v>662</v>
      </c>
      <c r="C774" s="12">
        <v>9836853506</v>
      </c>
      <c r="D774" s="12" t="s">
        <v>2149</v>
      </c>
      <c r="E774" s="12" t="s">
        <v>529</v>
      </c>
      <c r="F774" s="12" t="s">
        <v>186</v>
      </c>
      <c r="G774" s="36">
        <v>44972</v>
      </c>
      <c r="H774" s="12" t="s">
        <v>504</v>
      </c>
    </row>
    <row r="775" spans="1:8" x14ac:dyDescent="0.3">
      <c r="A775" s="12" t="s">
        <v>2150</v>
      </c>
      <c r="B775" s="12" t="s">
        <v>1431</v>
      </c>
      <c r="C775" s="12">
        <v>6318294515</v>
      </c>
      <c r="D775" s="12" t="s">
        <v>2151</v>
      </c>
      <c r="E775" s="12" t="s">
        <v>509</v>
      </c>
      <c r="F775" s="12" t="s">
        <v>187</v>
      </c>
      <c r="G775" s="36">
        <v>44153</v>
      </c>
      <c r="H775" s="12" t="s">
        <v>504</v>
      </c>
    </row>
    <row r="776" spans="1:8" x14ac:dyDescent="0.3">
      <c r="A776" s="12" t="s">
        <v>2152</v>
      </c>
      <c r="B776" s="12" t="s">
        <v>618</v>
      </c>
      <c r="C776" s="12">
        <v>8811406394</v>
      </c>
      <c r="D776" s="12" t="s">
        <v>2153</v>
      </c>
      <c r="E776" s="12" t="s">
        <v>513</v>
      </c>
      <c r="F776" s="12" t="s">
        <v>187</v>
      </c>
      <c r="G776" s="36">
        <v>44069</v>
      </c>
      <c r="H776" s="12" t="s">
        <v>504</v>
      </c>
    </row>
    <row r="777" spans="1:8" x14ac:dyDescent="0.3">
      <c r="A777" s="12" t="s">
        <v>2154</v>
      </c>
      <c r="B777" s="12" t="s">
        <v>615</v>
      </c>
      <c r="C777" s="12">
        <v>8860159341</v>
      </c>
      <c r="D777" s="12" t="s">
        <v>2155</v>
      </c>
      <c r="E777" s="12" t="s">
        <v>529</v>
      </c>
      <c r="F777" s="12" t="s">
        <v>182</v>
      </c>
      <c r="G777" s="36">
        <v>45407</v>
      </c>
      <c r="H777" s="12" t="s">
        <v>504</v>
      </c>
    </row>
    <row r="778" spans="1:8" x14ac:dyDescent="0.3">
      <c r="A778" s="12" t="s">
        <v>2156</v>
      </c>
      <c r="B778" s="12" t="s">
        <v>723</v>
      </c>
      <c r="C778" s="12">
        <v>7082666092</v>
      </c>
      <c r="D778" s="12" t="s">
        <v>2157</v>
      </c>
      <c r="E778" s="12" t="s">
        <v>183</v>
      </c>
      <c r="F778" s="12" t="s">
        <v>185</v>
      </c>
      <c r="G778" s="36">
        <v>45460</v>
      </c>
      <c r="H778" s="12" t="s">
        <v>525</v>
      </c>
    </row>
    <row r="779" spans="1:8" x14ac:dyDescent="0.3">
      <c r="A779" s="12" t="s">
        <v>2158</v>
      </c>
      <c r="B779" s="12" t="s">
        <v>552</v>
      </c>
      <c r="C779" s="12">
        <v>9951654552</v>
      </c>
      <c r="D779" s="12" t="s">
        <v>2159</v>
      </c>
      <c r="E779" s="12" t="s">
        <v>509</v>
      </c>
      <c r="F779" s="12" t="s">
        <v>180</v>
      </c>
      <c r="G779" s="36">
        <v>44983</v>
      </c>
      <c r="H779" s="12" t="s">
        <v>504</v>
      </c>
    </row>
    <row r="780" spans="1:8" x14ac:dyDescent="0.3">
      <c r="A780" s="12" t="s">
        <v>2160</v>
      </c>
      <c r="B780" s="12" t="s">
        <v>864</v>
      </c>
      <c r="C780" s="12">
        <v>7032017757</v>
      </c>
      <c r="D780" s="12" t="s">
        <v>2161</v>
      </c>
      <c r="E780" s="12" t="s">
        <v>524</v>
      </c>
      <c r="F780" s="12" t="s">
        <v>185</v>
      </c>
      <c r="G780" s="36">
        <v>45630</v>
      </c>
      <c r="H780" s="12" t="s">
        <v>525</v>
      </c>
    </row>
    <row r="781" spans="1:8" x14ac:dyDescent="0.3">
      <c r="A781" s="12" t="s">
        <v>2162</v>
      </c>
      <c r="B781" s="12" t="s">
        <v>1015</v>
      </c>
      <c r="C781" s="12">
        <v>9928489351</v>
      </c>
      <c r="D781" s="12" t="s">
        <v>2163</v>
      </c>
      <c r="E781" s="12" t="s">
        <v>183</v>
      </c>
      <c r="F781" s="12" t="s">
        <v>188</v>
      </c>
      <c r="G781" s="36">
        <v>44963</v>
      </c>
      <c r="H781" s="12" t="s">
        <v>525</v>
      </c>
    </row>
    <row r="782" spans="1:8" x14ac:dyDescent="0.3">
      <c r="A782" s="12" t="s">
        <v>2164</v>
      </c>
      <c r="B782" s="12" t="s">
        <v>1137</v>
      </c>
      <c r="C782" s="12">
        <v>9837976878</v>
      </c>
      <c r="D782" s="12" t="s">
        <v>2165</v>
      </c>
      <c r="E782" s="12" t="s">
        <v>183</v>
      </c>
      <c r="F782" s="12" t="s">
        <v>183</v>
      </c>
      <c r="G782" s="36">
        <v>45899</v>
      </c>
      <c r="H782" s="12" t="s">
        <v>525</v>
      </c>
    </row>
    <row r="783" spans="1:8" x14ac:dyDescent="0.3">
      <c r="A783" s="12" t="s">
        <v>2166</v>
      </c>
      <c r="B783" s="12" t="s">
        <v>646</v>
      </c>
      <c r="C783" s="12">
        <v>6320259602</v>
      </c>
      <c r="D783" s="12" t="s">
        <v>2167</v>
      </c>
      <c r="E783" s="12" t="s">
        <v>183</v>
      </c>
      <c r="F783" s="12" t="s">
        <v>188</v>
      </c>
      <c r="G783" s="36">
        <v>44651</v>
      </c>
      <c r="H783" s="12" t="s">
        <v>504</v>
      </c>
    </row>
    <row r="784" spans="1:8" x14ac:dyDescent="0.3">
      <c r="A784" s="12" t="s">
        <v>2168</v>
      </c>
      <c r="B784" s="12" t="s">
        <v>665</v>
      </c>
      <c r="C784" s="12">
        <v>8851492002</v>
      </c>
      <c r="D784" s="12" t="s">
        <v>2169</v>
      </c>
      <c r="E784" s="12" t="s">
        <v>183</v>
      </c>
      <c r="F784" s="12" t="s">
        <v>188</v>
      </c>
      <c r="G784" s="36">
        <v>45644</v>
      </c>
      <c r="H784" s="12" t="s">
        <v>504</v>
      </c>
    </row>
    <row r="785" spans="1:8" x14ac:dyDescent="0.3">
      <c r="A785" s="12" t="s">
        <v>2170</v>
      </c>
      <c r="B785" s="12" t="s">
        <v>785</v>
      </c>
      <c r="C785" s="12">
        <v>7046343159</v>
      </c>
      <c r="D785" s="12" t="s">
        <v>2171</v>
      </c>
      <c r="E785" s="12" t="s">
        <v>524</v>
      </c>
      <c r="F785" s="12" t="s">
        <v>179</v>
      </c>
      <c r="G785" s="36">
        <v>44537</v>
      </c>
      <c r="H785" s="12" t="s">
        <v>504</v>
      </c>
    </row>
    <row r="786" spans="1:8" x14ac:dyDescent="0.3">
      <c r="A786" s="12" t="s">
        <v>2172</v>
      </c>
      <c r="B786" s="12" t="s">
        <v>769</v>
      </c>
      <c r="C786" s="12">
        <v>7082652284</v>
      </c>
      <c r="D786" s="12" t="s">
        <v>2173</v>
      </c>
      <c r="E786" s="12" t="s">
        <v>183</v>
      </c>
      <c r="F786" s="12" t="s">
        <v>179</v>
      </c>
      <c r="G786" s="36">
        <v>45199</v>
      </c>
      <c r="H786" s="12" t="s">
        <v>504</v>
      </c>
    </row>
    <row r="787" spans="1:8" x14ac:dyDescent="0.3">
      <c r="A787" s="12" t="s">
        <v>2174</v>
      </c>
      <c r="B787" s="12" t="s">
        <v>586</v>
      </c>
      <c r="C787" s="12">
        <v>7056902573</v>
      </c>
      <c r="D787" s="12" t="s">
        <v>2175</v>
      </c>
      <c r="E787" s="12" t="s">
        <v>509</v>
      </c>
      <c r="F787" s="12" t="s">
        <v>179</v>
      </c>
      <c r="G787" s="36">
        <v>44163</v>
      </c>
      <c r="H787" s="12" t="s">
        <v>504</v>
      </c>
    </row>
    <row r="788" spans="1:8" x14ac:dyDescent="0.3">
      <c r="A788" s="12" t="s">
        <v>2176</v>
      </c>
      <c r="B788" s="12" t="s">
        <v>624</v>
      </c>
      <c r="C788" s="12">
        <v>9844140057</v>
      </c>
      <c r="D788" s="12" t="s">
        <v>1491</v>
      </c>
      <c r="E788" s="12" t="s">
        <v>529</v>
      </c>
      <c r="F788" s="12" t="s">
        <v>186</v>
      </c>
      <c r="G788" s="36">
        <v>44457</v>
      </c>
      <c r="H788" s="12" t="s">
        <v>504</v>
      </c>
    </row>
    <row r="789" spans="1:8" x14ac:dyDescent="0.3">
      <c r="A789" s="12" t="s">
        <v>2177</v>
      </c>
      <c r="B789" s="12" t="s">
        <v>511</v>
      </c>
      <c r="C789" s="12">
        <v>7059788038</v>
      </c>
      <c r="D789" s="12" t="s">
        <v>2178</v>
      </c>
      <c r="E789" s="12" t="s">
        <v>513</v>
      </c>
      <c r="F789" s="12" t="s">
        <v>186</v>
      </c>
      <c r="G789" s="36">
        <v>45116</v>
      </c>
      <c r="H789" s="12" t="s">
        <v>525</v>
      </c>
    </row>
    <row r="790" spans="1:8" x14ac:dyDescent="0.3">
      <c r="A790" s="12" t="s">
        <v>2179</v>
      </c>
      <c r="B790" s="12" t="s">
        <v>962</v>
      </c>
      <c r="C790" s="12">
        <v>6381569741</v>
      </c>
      <c r="D790" s="12" t="s">
        <v>2180</v>
      </c>
      <c r="E790" s="12" t="s">
        <v>183</v>
      </c>
      <c r="F790" s="12" t="s">
        <v>178</v>
      </c>
      <c r="G790" s="36">
        <v>45323</v>
      </c>
      <c r="H790" s="12" t="s">
        <v>504</v>
      </c>
    </row>
    <row r="791" spans="1:8" x14ac:dyDescent="0.3">
      <c r="A791" s="12" t="s">
        <v>2181</v>
      </c>
      <c r="B791" s="12" t="s">
        <v>701</v>
      </c>
      <c r="C791" s="12">
        <v>9947649676</v>
      </c>
      <c r="D791" s="12" t="s">
        <v>2182</v>
      </c>
      <c r="E791" s="12" t="s">
        <v>509</v>
      </c>
      <c r="F791" s="12" t="s">
        <v>183</v>
      </c>
      <c r="G791" s="36">
        <v>44809</v>
      </c>
      <c r="H791" s="12" t="s">
        <v>504</v>
      </c>
    </row>
    <row r="792" spans="1:8" x14ac:dyDescent="0.3">
      <c r="A792" s="12" t="s">
        <v>2183</v>
      </c>
      <c r="B792" s="12" t="s">
        <v>856</v>
      </c>
      <c r="C792" s="12">
        <v>9972088680</v>
      </c>
      <c r="D792" s="12" t="s">
        <v>2184</v>
      </c>
      <c r="E792" s="12" t="s">
        <v>509</v>
      </c>
      <c r="F792" s="12" t="s">
        <v>186</v>
      </c>
      <c r="G792" s="36">
        <v>45083</v>
      </c>
      <c r="H792" s="12" t="s">
        <v>504</v>
      </c>
    </row>
    <row r="793" spans="1:8" x14ac:dyDescent="0.3">
      <c r="A793" s="12" t="s">
        <v>2185</v>
      </c>
      <c r="B793" s="12" t="s">
        <v>701</v>
      </c>
      <c r="C793" s="12">
        <v>7093996828</v>
      </c>
      <c r="D793" s="12" t="s">
        <v>2186</v>
      </c>
      <c r="E793" s="12" t="s">
        <v>183</v>
      </c>
      <c r="F793" s="12" t="s">
        <v>185</v>
      </c>
      <c r="G793" s="36">
        <v>46011</v>
      </c>
      <c r="H793" s="12" t="s">
        <v>504</v>
      </c>
    </row>
    <row r="794" spans="1:8" x14ac:dyDescent="0.3">
      <c r="A794" s="12" t="s">
        <v>2187</v>
      </c>
      <c r="B794" s="12" t="s">
        <v>698</v>
      </c>
      <c r="C794" s="12">
        <v>8881326902</v>
      </c>
      <c r="D794" s="12" t="s">
        <v>2188</v>
      </c>
      <c r="E794" s="12" t="s">
        <v>509</v>
      </c>
      <c r="F794" s="12" t="s">
        <v>182</v>
      </c>
      <c r="G794" s="36">
        <v>44467</v>
      </c>
      <c r="H794" s="12" t="s">
        <v>504</v>
      </c>
    </row>
    <row r="795" spans="1:8" x14ac:dyDescent="0.3">
      <c r="A795" s="12" t="s">
        <v>2189</v>
      </c>
      <c r="B795" s="12" t="s">
        <v>549</v>
      </c>
      <c r="C795" s="12">
        <v>6350818422</v>
      </c>
      <c r="D795" s="12" t="s">
        <v>2190</v>
      </c>
      <c r="E795" s="12" t="s">
        <v>524</v>
      </c>
      <c r="F795" s="12" t="s">
        <v>187</v>
      </c>
      <c r="G795" s="36">
        <v>45341</v>
      </c>
      <c r="H795" s="12" t="s">
        <v>504</v>
      </c>
    </row>
    <row r="796" spans="1:8" x14ac:dyDescent="0.3">
      <c r="A796" s="12" t="s">
        <v>2191</v>
      </c>
      <c r="B796" s="12" t="s">
        <v>569</v>
      </c>
      <c r="C796" s="12">
        <v>7049632930</v>
      </c>
      <c r="D796" s="12" t="s">
        <v>2192</v>
      </c>
      <c r="E796" s="12" t="s">
        <v>509</v>
      </c>
      <c r="F796" s="12" t="s">
        <v>182</v>
      </c>
      <c r="G796" s="36">
        <v>45753</v>
      </c>
      <c r="H796" s="12" t="s">
        <v>504</v>
      </c>
    </row>
    <row r="797" spans="1:8" x14ac:dyDescent="0.3">
      <c r="A797" s="12" t="s">
        <v>2193</v>
      </c>
      <c r="B797" s="12" t="s">
        <v>731</v>
      </c>
      <c r="C797" s="12">
        <v>6324058652</v>
      </c>
      <c r="D797" s="12" t="s">
        <v>2194</v>
      </c>
      <c r="E797" s="12" t="s">
        <v>529</v>
      </c>
      <c r="F797" s="12" t="s">
        <v>184</v>
      </c>
      <c r="G797" s="36">
        <v>45291</v>
      </c>
      <c r="H797" s="12" t="s">
        <v>525</v>
      </c>
    </row>
    <row r="798" spans="1:8" x14ac:dyDescent="0.3">
      <c r="A798" s="12" t="s">
        <v>2195</v>
      </c>
      <c r="B798" s="12" t="s">
        <v>552</v>
      </c>
      <c r="C798" s="12">
        <v>9915789000</v>
      </c>
      <c r="D798" s="12" t="s">
        <v>2196</v>
      </c>
      <c r="E798" s="12" t="s">
        <v>509</v>
      </c>
      <c r="F798" s="12" t="s">
        <v>189</v>
      </c>
      <c r="G798" s="36">
        <v>45670</v>
      </c>
      <c r="H798" s="12" t="s">
        <v>525</v>
      </c>
    </row>
    <row r="799" spans="1:8" x14ac:dyDescent="0.3">
      <c r="A799" s="12" t="s">
        <v>2197</v>
      </c>
      <c r="B799" s="12" t="s">
        <v>665</v>
      </c>
      <c r="C799" s="12">
        <v>9910457800</v>
      </c>
      <c r="D799" s="12" t="s">
        <v>2198</v>
      </c>
      <c r="E799" s="12" t="s">
        <v>513</v>
      </c>
      <c r="F799" s="12" t="s">
        <v>180</v>
      </c>
      <c r="G799" s="36">
        <v>45901</v>
      </c>
      <c r="H799" s="12" t="s">
        <v>504</v>
      </c>
    </row>
    <row r="800" spans="1:8" x14ac:dyDescent="0.3">
      <c r="A800" s="12" t="s">
        <v>2199</v>
      </c>
      <c r="B800" s="12" t="s">
        <v>534</v>
      </c>
      <c r="C800" s="12">
        <v>6339572932</v>
      </c>
      <c r="D800" s="12" t="s">
        <v>2200</v>
      </c>
      <c r="E800" s="12" t="s">
        <v>513</v>
      </c>
      <c r="F800" s="12" t="s">
        <v>185</v>
      </c>
      <c r="G800" s="36">
        <v>44785</v>
      </c>
      <c r="H800" s="12" t="s">
        <v>504</v>
      </c>
    </row>
    <row r="801" spans="1:8" x14ac:dyDescent="0.3">
      <c r="A801" s="12" t="s">
        <v>2201</v>
      </c>
      <c r="B801" s="12" t="s">
        <v>575</v>
      </c>
      <c r="C801" s="12">
        <v>6358401642</v>
      </c>
      <c r="D801" s="12" t="s">
        <v>2202</v>
      </c>
      <c r="E801" s="12" t="s">
        <v>183</v>
      </c>
      <c r="F801" s="12" t="s">
        <v>184</v>
      </c>
      <c r="G801" s="36">
        <v>44697</v>
      </c>
      <c r="H801" s="12" t="s">
        <v>504</v>
      </c>
    </row>
    <row r="802" spans="1:8" x14ac:dyDescent="0.3">
      <c r="A802" s="12" t="s">
        <v>2203</v>
      </c>
      <c r="B802" s="12" t="s">
        <v>643</v>
      </c>
      <c r="C802" s="12">
        <v>8865552430</v>
      </c>
      <c r="D802" s="12" t="s">
        <v>2204</v>
      </c>
      <c r="E802" s="12" t="s">
        <v>529</v>
      </c>
      <c r="F802" s="12" t="s">
        <v>189</v>
      </c>
      <c r="G802" s="36">
        <v>45030</v>
      </c>
      <c r="H802" s="12" t="s">
        <v>504</v>
      </c>
    </row>
    <row r="803" spans="1:8" x14ac:dyDescent="0.3">
      <c r="A803" s="12" t="s">
        <v>2205</v>
      </c>
      <c r="B803" s="12" t="s">
        <v>674</v>
      </c>
      <c r="C803" s="12">
        <v>9939182575</v>
      </c>
      <c r="D803" s="12" t="s">
        <v>2206</v>
      </c>
      <c r="E803" s="12" t="s">
        <v>509</v>
      </c>
      <c r="F803" s="12" t="s">
        <v>187</v>
      </c>
      <c r="G803" s="36">
        <v>44764</v>
      </c>
      <c r="H803" s="12" t="s">
        <v>504</v>
      </c>
    </row>
    <row r="804" spans="1:8" x14ac:dyDescent="0.3">
      <c r="A804" s="12" t="s">
        <v>2207</v>
      </c>
      <c r="B804" s="12" t="s">
        <v>522</v>
      </c>
      <c r="C804" s="12">
        <v>7099079540</v>
      </c>
      <c r="D804" s="12" t="s">
        <v>2208</v>
      </c>
      <c r="E804" s="12" t="s">
        <v>509</v>
      </c>
      <c r="F804" s="12" t="s">
        <v>185</v>
      </c>
      <c r="G804" s="36">
        <v>44295</v>
      </c>
      <c r="H804" s="12" t="s">
        <v>504</v>
      </c>
    </row>
    <row r="805" spans="1:8" x14ac:dyDescent="0.3">
      <c r="A805" s="12" t="s">
        <v>2209</v>
      </c>
      <c r="B805" s="12" t="s">
        <v>1137</v>
      </c>
      <c r="C805" s="12">
        <v>9971271969</v>
      </c>
      <c r="D805" s="12" t="s">
        <v>2210</v>
      </c>
      <c r="E805" s="12" t="s">
        <v>183</v>
      </c>
      <c r="F805" s="12" t="s">
        <v>180</v>
      </c>
      <c r="G805" s="36">
        <v>45656</v>
      </c>
      <c r="H805" s="12" t="s">
        <v>504</v>
      </c>
    </row>
    <row r="806" spans="1:8" x14ac:dyDescent="0.3">
      <c r="A806" s="12" t="s">
        <v>2211</v>
      </c>
      <c r="B806" s="12" t="s">
        <v>1015</v>
      </c>
      <c r="C806" s="12">
        <v>9819879881</v>
      </c>
      <c r="D806" s="12" t="s">
        <v>2212</v>
      </c>
      <c r="E806" s="12" t="s">
        <v>524</v>
      </c>
      <c r="F806" s="12" t="s">
        <v>182</v>
      </c>
      <c r="G806" s="36">
        <v>45532</v>
      </c>
      <c r="H806" s="12" t="s">
        <v>504</v>
      </c>
    </row>
    <row r="807" spans="1:8" x14ac:dyDescent="0.3">
      <c r="A807" s="12" t="s">
        <v>2213</v>
      </c>
      <c r="B807" s="12" t="s">
        <v>1132</v>
      </c>
      <c r="C807" s="12">
        <v>8839723983</v>
      </c>
      <c r="D807" s="12" t="s">
        <v>2214</v>
      </c>
      <c r="E807" s="12" t="s">
        <v>520</v>
      </c>
      <c r="F807" s="12" t="s">
        <v>182</v>
      </c>
      <c r="G807" s="36">
        <v>45834</v>
      </c>
      <c r="H807" s="12" t="s">
        <v>504</v>
      </c>
    </row>
    <row r="808" spans="1:8" x14ac:dyDescent="0.3">
      <c r="A808" s="12" t="s">
        <v>2215</v>
      </c>
      <c r="B808" s="12" t="s">
        <v>769</v>
      </c>
      <c r="C808" s="12">
        <v>9935532811</v>
      </c>
      <c r="D808" s="12" t="s">
        <v>2216</v>
      </c>
      <c r="E808" s="12" t="s">
        <v>524</v>
      </c>
      <c r="F808" s="12" t="s">
        <v>181</v>
      </c>
      <c r="G808" s="36">
        <v>45688</v>
      </c>
      <c r="H808" s="12" t="s">
        <v>504</v>
      </c>
    </row>
    <row r="809" spans="1:8" x14ac:dyDescent="0.3">
      <c r="A809" s="12" t="s">
        <v>2217</v>
      </c>
      <c r="B809" s="12" t="s">
        <v>527</v>
      </c>
      <c r="C809" s="12">
        <v>7092917530</v>
      </c>
      <c r="D809" s="12" t="s">
        <v>2218</v>
      </c>
      <c r="E809" s="12" t="s">
        <v>520</v>
      </c>
      <c r="F809" s="12" t="s">
        <v>189</v>
      </c>
      <c r="G809" s="36">
        <v>44937</v>
      </c>
      <c r="H809" s="12" t="s">
        <v>504</v>
      </c>
    </row>
    <row r="810" spans="1:8" x14ac:dyDescent="0.3">
      <c r="A810" s="12" t="s">
        <v>2219</v>
      </c>
      <c r="B810" s="12" t="s">
        <v>785</v>
      </c>
      <c r="C810" s="12">
        <v>6391931161</v>
      </c>
      <c r="D810" s="12" t="s">
        <v>2220</v>
      </c>
      <c r="E810" s="12" t="s">
        <v>183</v>
      </c>
      <c r="F810" s="12" t="s">
        <v>185</v>
      </c>
      <c r="G810" s="36">
        <v>45455</v>
      </c>
      <c r="H810" s="12" t="s">
        <v>504</v>
      </c>
    </row>
    <row r="811" spans="1:8" x14ac:dyDescent="0.3">
      <c r="A811" s="12" t="s">
        <v>2221</v>
      </c>
      <c r="B811" s="12" t="s">
        <v>629</v>
      </c>
      <c r="C811" s="12">
        <v>8851650962</v>
      </c>
      <c r="D811" s="12" t="s">
        <v>2222</v>
      </c>
      <c r="E811" s="12" t="s">
        <v>509</v>
      </c>
      <c r="F811" s="12" t="s">
        <v>185</v>
      </c>
      <c r="G811" s="36">
        <v>45438</v>
      </c>
      <c r="H811" s="12" t="s">
        <v>504</v>
      </c>
    </row>
    <row r="812" spans="1:8" x14ac:dyDescent="0.3">
      <c r="A812" s="12" t="s">
        <v>2223</v>
      </c>
      <c r="B812" s="12" t="s">
        <v>769</v>
      </c>
      <c r="C812" s="12">
        <v>6319360759</v>
      </c>
      <c r="D812" s="12" t="s">
        <v>2224</v>
      </c>
      <c r="E812" s="12" t="s">
        <v>513</v>
      </c>
      <c r="F812" s="12" t="s">
        <v>183</v>
      </c>
      <c r="G812" s="36">
        <v>44529</v>
      </c>
      <c r="H812" s="12" t="s">
        <v>504</v>
      </c>
    </row>
    <row r="813" spans="1:8" x14ac:dyDescent="0.3">
      <c r="A813" s="12" t="s">
        <v>2225</v>
      </c>
      <c r="B813" s="12" t="s">
        <v>751</v>
      </c>
      <c r="C813" s="12">
        <v>7097031955</v>
      </c>
      <c r="D813" s="12" t="s">
        <v>2226</v>
      </c>
      <c r="E813" s="12" t="s">
        <v>520</v>
      </c>
      <c r="F813" s="12" t="s">
        <v>188</v>
      </c>
      <c r="G813" s="36">
        <v>44785</v>
      </c>
      <c r="H813" s="12" t="s">
        <v>504</v>
      </c>
    </row>
    <row r="814" spans="1:8" x14ac:dyDescent="0.3">
      <c r="A814" s="12" t="s">
        <v>2227</v>
      </c>
      <c r="B814" s="12" t="s">
        <v>1042</v>
      </c>
      <c r="C814" s="12">
        <v>6353960068</v>
      </c>
      <c r="D814" s="12" t="s">
        <v>2228</v>
      </c>
      <c r="E814" s="12" t="s">
        <v>183</v>
      </c>
      <c r="F814" s="12" t="s">
        <v>181</v>
      </c>
      <c r="G814" s="36">
        <v>44892</v>
      </c>
      <c r="H814" s="12" t="s">
        <v>504</v>
      </c>
    </row>
    <row r="815" spans="1:8" x14ac:dyDescent="0.3">
      <c r="A815" s="12" t="s">
        <v>2229</v>
      </c>
      <c r="B815" s="12" t="s">
        <v>546</v>
      </c>
      <c r="C815" s="12">
        <v>9961352901</v>
      </c>
      <c r="D815" s="12" t="s">
        <v>2230</v>
      </c>
      <c r="E815" s="12" t="s">
        <v>529</v>
      </c>
      <c r="F815" s="12" t="s">
        <v>186</v>
      </c>
      <c r="G815" s="36">
        <v>45533</v>
      </c>
      <c r="H815" s="12" t="s">
        <v>504</v>
      </c>
    </row>
    <row r="816" spans="1:8" x14ac:dyDescent="0.3">
      <c r="A816" s="12" t="s">
        <v>2231</v>
      </c>
      <c r="B816" s="12" t="s">
        <v>522</v>
      </c>
      <c r="C816" s="12">
        <v>9995367384</v>
      </c>
      <c r="D816" s="12" t="s">
        <v>2232</v>
      </c>
      <c r="E816" s="12" t="s">
        <v>524</v>
      </c>
      <c r="F816" s="12" t="s">
        <v>188</v>
      </c>
      <c r="G816" s="36">
        <v>44181</v>
      </c>
      <c r="H816" s="12" t="s">
        <v>525</v>
      </c>
    </row>
    <row r="817" spans="1:8" x14ac:dyDescent="0.3">
      <c r="A817" s="12" t="s">
        <v>2233</v>
      </c>
      <c r="B817" s="12" t="s">
        <v>805</v>
      </c>
      <c r="C817" s="12">
        <v>9875839527</v>
      </c>
      <c r="D817" s="12" t="s">
        <v>2234</v>
      </c>
      <c r="E817" s="12" t="s">
        <v>520</v>
      </c>
      <c r="F817" s="12" t="s">
        <v>186</v>
      </c>
      <c r="G817" s="36">
        <v>45228</v>
      </c>
      <c r="H817" s="12" t="s">
        <v>504</v>
      </c>
    </row>
    <row r="818" spans="1:8" x14ac:dyDescent="0.3">
      <c r="A818" s="12" t="s">
        <v>2235</v>
      </c>
      <c r="B818" s="12" t="s">
        <v>671</v>
      </c>
      <c r="C818" s="12">
        <v>9891108408</v>
      </c>
      <c r="D818" s="12" t="s">
        <v>2236</v>
      </c>
      <c r="E818" s="12" t="s">
        <v>513</v>
      </c>
      <c r="F818" s="12" t="s">
        <v>184</v>
      </c>
      <c r="G818" s="36">
        <v>45479</v>
      </c>
      <c r="H818" s="12" t="s">
        <v>504</v>
      </c>
    </row>
    <row r="819" spans="1:8" x14ac:dyDescent="0.3">
      <c r="A819" s="12" t="s">
        <v>2237</v>
      </c>
      <c r="B819" s="12" t="s">
        <v>910</v>
      </c>
      <c r="C819" s="12">
        <v>7097677216</v>
      </c>
      <c r="D819" s="12" t="s">
        <v>2238</v>
      </c>
      <c r="E819" s="12" t="s">
        <v>509</v>
      </c>
      <c r="F819" s="12" t="s">
        <v>187</v>
      </c>
      <c r="G819" s="36">
        <v>45831</v>
      </c>
      <c r="H819" s="12" t="s">
        <v>504</v>
      </c>
    </row>
    <row r="820" spans="1:8" x14ac:dyDescent="0.3">
      <c r="A820" s="12" t="s">
        <v>2239</v>
      </c>
      <c r="B820" s="12" t="s">
        <v>990</v>
      </c>
      <c r="C820" s="12">
        <v>8881550042</v>
      </c>
      <c r="D820" s="12" t="s">
        <v>2240</v>
      </c>
      <c r="E820" s="12" t="s">
        <v>529</v>
      </c>
      <c r="F820" s="12" t="s">
        <v>185</v>
      </c>
      <c r="G820" s="36">
        <v>44099</v>
      </c>
      <c r="H820" s="12" t="s">
        <v>525</v>
      </c>
    </row>
    <row r="821" spans="1:8" x14ac:dyDescent="0.3">
      <c r="A821" s="12" t="s">
        <v>2241</v>
      </c>
      <c r="B821" s="12" t="s">
        <v>864</v>
      </c>
      <c r="C821" s="12">
        <v>6329937729</v>
      </c>
      <c r="D821" s="12" t="s">
        <v>2242</v>
      </c>
      <c r="E821" s="12" t="s">
        <v>183</v>
      </c>
      <c r="F821" s="12" t="s">
        <v>178</v>
      </c>
      <c r="G821" s="36">
        <v>45822</v>
      </c>
      <c r="H821" s="12" t="s">
        <v>525</v>
      </c>
    </row>
    <row r="822" spans="1:8" x14ac:dyDescent="0.3">
      <c r="A822" s="12" t="s">
        <v>2243</v>
      </c>
      <c r="B822" s="12" t="s">
        <v>1137</v>
      </c>
      <c r="C822" s="12">
        <v>9935938694</v>
      </c>
      <c r="D822" s="12" t="s">
        <v>2244</v>
      </c>
      <c r="E822" s="12" t="s">
        <v>513</v>
      </c>
      <c r="F822" s="12" t="s">
        <v>185</v>
      </c>
      <c r="G822" s="36">
        <v>45085</v>
      </c>
      <c r="H822" s="12" t="s">
        <v>504</v>
      </c>
    </row>
    <row r="823" spans="1:8" x14ac:dyDescent="0.3">
      <c r="A823" s="12" t="s">
        <v>2245</v>
      </c>
      <c r="B823" s="12" t="s">
        <v>1178</v>
      </c>
      <c r="C823" s="12">
        <v>8829760331</v>
      </c>
      <c r="D823" s="12" t="s">
        <v>2246</v>
      </c>
      <c r="E823" s="12" t="s">
        <v>509</v>
      </c>
      <c r="F823" s="12" t="s">
        <v>181</v>
      </c>
      <c r="G823" s="36">
        <v>45071</v>
      </c>
      <c r="H823" s="12" t="s">
        <v>504</v>
      </c>
    </row>
    <row r="824" spans="1:8" x14ac:dyDescent="0.3">
      <c r="A824" s="12" t="s">
        <v>2247</v>
      </c>
      <c r="B824" s="12" t="s">
        <v>546</v>
      </c>
      <c r="C824" s="12">
        <v>6335459726</v>
      </c>
      <c r="D824" s="12" t="s">
        <v>2248</v>
      </c>
      <c r="E824" s="12" t="s">
        <v>509</v>
      </c>
      <c r="F824" s="12" t="s">
        <v>189</v>
      </c>
      <c r="G824" s="36">
        <v>46048</v>
      </c>
      <c r="H824" s="12" t="s">
        <v>504</v>
      </c>
    </row>
    <row r="825" spans="1:8" x14ac:dyDescent="0.3">
      <c r="A825" s="12" t="s">
        <v>2249</v>
      </c>
      <c r="B825" s="12" t="s">
        <v>540</v>
      </c>
      <c r="C825" s="12">
        <v>9987457592</v>
      </c>
      <c r="D825" s="12" t="s">
        <v>2250</v>
      </c>
      <c r="E825" s="12" t="s">
        <v>529</v>
      </c>
      <c r="F825" s="12" t="s">
        <v>183</v>
      </c>
      <c r="G825" s="36">
        <v>45908</v>
      </c>
      <c r="H825" s="12" t="s">
        <v>525</v>
      </c>
    </row>
    <row r="826" spans="1:8" x14ac:dyDescent="0.3">
      <c r="A826" s="12" t="s">
        <v>2251</v>
      </c>
      <c r="B826" s="12" t="s">
        <v>856</v>
      </c>
      <c r="C826" s="12">
        <v>9889157110</v>
      </c>
      <c r="D826" s="12" t="s">
        <v>2252</v>
      </c>
      <c r="E826" s="12" t="s">
        <v>509</v>
      </c>
      <c r="F826" s="12" t="s">
        <v>181</v>
      </c>
      <c r="G826" s="36">
        <v>45160</v>
      </c>
      <c r="H826" s="12" t="s">
        <v>504</v>
      </c>
    </row>
    <row r="827" spans="1:8" x14ac:dyDescent="0.3">
      <c r="A827" s="12" t="s">
        <v>2253</v>
      </c>
      <c r="B827" s="12" t="s">
        <v>788</v>
      </c>
      <c r="C827" s="12">
        <v>9945791840</v>
      </c>
      <c r="D827" s="12" t="s">
        <v>2254</v>
      </c>
      <c r="E827" s="12" t="s">
        <v>509</v>
      </c>
      <c r="F827" s="12" t="s">
        <v>184</v>
      </c>
      <c r="G827" s="36">
        <v>45795</v>
      </c>
      <c r="H827" s="12" t="s">
        <v>525</v>
      </c>
    </row>
    <row r="828" spans="1:8" x14ac:dyDescent="0.3">
      <c r="A828" s="12" t="s">
        <v>2255</v>
      </c>
      <c r="B828" s="12" t="s">
        <v>701</v>
      </c>
      <c r="C828" s="12">
        <v>6315236621</v>
      </c>
      <c r="D828" s="12" t="s">
        <v>2256</v>
      </c>
      <c r="E828" s="12" t="s">
        <v>524</v>
      </c>
      <c r="F828" s="12" t="s">
        <v>184</v>
      </c>
      <c r="G828" s="36">
        <v>45657</v>
      </c>
      <c r="H828" s="12" t="s">
        <v>504</v>
      </c>
    </row>
    <row r="829" spans="1:8" x14ac:dyDescent="0.3">
      <c r="A829" s="12" t="s">
        <v>2257</v>
      </c>
      <c r="B829" s="12" t="s">
        <v>649</v>
      </c>
      <c r="C829" s="12">
        <v>9955919763</v>
      </c>
      <c r="D829" s="12" t="s">
        <v>2258</v>
      </c>
      <c r="E829" s="12" t="s">
        <v>524</v>
      </c>
      <c r="F829" s="12" t="s">
        <v>186</v>
      </c>
      <c r="G829" s="36">
        <v>44697</v>
      </c>
      <c r="H829" s="12" t="s">
        <v>504</v>
      </c>
    </row>
    <row r="830" spans="1:8" x14ac:dyDescent="0.3">
      <c r="A830" s="12" t="s">
        <v>2259</v>
      </c>
      <c r="B830" s="12" t="s">
        <v>1137</v>
      </c>
      <c r="C830" s="12">
        <v>7021745883</v>
      </c>
      <c r="D830" s="12" t="s">
        <v>2260</v>
      </c>
      <c r="E830" s="12" t="s">
        <v>509</v>
      </c>
      <c r="F830" s="12" t="s">
        <v>185</v>
      </c>
      <c r="G830" s="36">
        <v>45221</v>
      </c>
      <c r="H830" s="12" t="s">
        <v>504</v>
      </c>
    </row>
    <row r="831" spans="1:8" x14ac:dyDescent="0.3">
      <c r="A831" s="12" t="s">
        <v>2261</v>
      </c>
      <c r="B831" s="12" t="s">
        <v>689</v>
      </c>
      <c r="C831" s="12">
        <v>9844578081</v>
      </c>
      <c r="D831" s="12" t="s">
        <v>2262</v>
      </c>
      <c r="E831" s="12" t="s">
        <v>513</v>
      </c>
      <c r="F831" s="12" t="s">
        <v>188</v>
      </c>
      <c r="G831" s="36">
        <v>45093</v>
      </c>
      <c r="H831" s="12" t="s">
        <v>504</v>
      </c>
    </row>
    <row r="832" spans="1:8" x14ac:dyDescent="0.3">
      <c r="A832" s="12" t="s">
        <v>2263</v>
      </c>
      <c r="B832" s="12" t="s">
        <v>1527</v>
      </c>
      <c r="C832" s="12">
        <v>6364629587</v>
      </c>
      <c r="D832" s="12" t="s">
        <v>2264</v>
      </c>
      <c r="E832" s="12" t="s">
        <v>524</v>
      </c>
      <c r="F832" s="12" t="s">
        <v>187</v>
      </c>
      <c r="G832" s="36">
        <v>45311</v>
      </c>
      <c r="H832" s="12" t="s">
        <v>504</v>
      </c>
    </row>
    <row r="833" spans="1:8" x14ac:dyDescent="0.3">
      <c r="A833" s="12" t="s">
        <v>2265</v>
      </c>
      <c r="B833" s="12" t="s">
        <v>558</v>
      </c>
      <c r="C833" s="12">
        <v>8813837151</v>
      </c>
      <c r="D833" s="12" t="s">
        <v>2266</v>
      </c>
      <c r="E833" s="12" t="s">
        <v>513</v>
      </c>
      <c r="F833" s="12" t="s">
        <v>184</v>
      </c>
      <c r="G833" s="36">
        <v>45748</v>
      </c>
      <c r="H833" s="12" t="s">
        <v>504</v>
      </c>
    </row>
    <row r="834" spans="1:8" x14ac:dyDescent="0.3">
      <c r="A834" s="12" t="s">
        <v>2267</v>
      </c>
      <c r="B834" s="12" t="s">
        <v>774</v>
      </c>
      <c r="C834" s="12">
        <v>8893613151</v>
      </c>
      <c r="D834" s="12" t="s">
        <v>2268</v>
      </c>
      <c r="E834" s="12" t="s">
        <v>529</v>
      </c>
      <c r="F834" s="12" t="s">
        <v>188</v>
      </c>
      <c r="G834" s="36">
        <v>45657</v>
      </c>
      <c r="H834" s="12" t="s">
        <v>504</v>
      </c>
    </row>
    <row r="835" spans="1:8" x14ac:dyDescent="0.3">
      <c r="A835" s="12" t="s">
        <v>2269</v>
      </c>
      <c r="B835" s="12" t="s">
        <v>615</v>
      </c>
      <c r="C835" s="12">
        <v>7041125973</v>
      </c>
      <c r="D835" s="12" t="s">
        <v>2270</v>
      </c>
      <c r="E835" s="12" t="s">
        <v>524</v>
      </c>
      <c r="F835" s="12" t="s">
        <v>184</v>
      </c>
      <c r="G835" s="36">
        <v>44322</v>
      </c>
      <c r="H835" s="12" t="s">
        <v>504</v>
      </c>
    </row>
    <row r="836" spans="1:8" x14ac:dyDescent="0.3">
      <c r="A836" s="12" t="s">
        <v>2271</v>
      </c>
      <c r="B836" s="12" t="s">
        <v>965</v>
      </c>
      <c r="C836" s="12">
        <v>9925262877</v>
      </c>
      <c r="D836" s="12" t="s">
        <v>2272</v>
      </c>
      <c r="E836" s="12" t="s">
        <v>529</v>
      </c>
      <c r="F836" s="12" t="s">
        <v>181</v>
      </c>
      <c r="G836" s="36">
        <v>44909</v>
      </c>
      <c r="H836" s="12" t="s">
        <v>504</v>
      </c>
    </row>
    <row r="837" spans="1:8" x14ac:dyDescent="0.3">
      <c r="A837" s="12" t="s">
        <v>2273</v>
      </c>
      <c r="B837" s="12" t="s">
        <v>612</v>
      </c>
      <c r="C837" s="12">
        <v>9922304896</v>
      </c>
      <c r="D837" s="12" t="s">
        <v>2274</v>
      </c>
      <c r="E837" s="12" t="s">
        <v>183</v>
      </c>
      <c r="F837" s="12" t="s">
        <v>178</v>
      </c>
      <c r="G837" s="36">
        <v>45850</v>
      </c>
      <c r="H837" s="12" t="s">
        <v>504</v>
      </c>
    </row>
    <row r="838" spans="1:8" x14ac:dyDescent="0.3">
      <c r="A838" s="12" t="s">
        <v>2275</v>
      </c>
      <c r="B838" s="12" t="s">
        <v>662</v>
      </c>
      <c r="C838" s="12">
        <v>6313639763</v>
      </c>
      <c r="D838" s="12" t="s">
        <v>2276</v>
      </c>
      <c r="E838" s="12" t="s">
        <v>520</v>
      </c>
      <c r="F838" s="12" t="s">
        <v>179</v>
      </c>
      <c r="G838" s="36">
        <v>45138</v>
      </c>
      <c r="H838" s="12" t="s">
        <v>504</v>
      </c>
    </row>
    <row r="839" spans="1:8" x14ac:dyDescent="0.3">
      <c r="A839" s="12" t="s">
        <v>2277</v>
      </c>
      <c r="B839" s="12" t="s">
        <v>569</v>
      </c>
      <c r="C839" s="12">
        <v>9879924532</v>
      </c>
      <c r="D839" s="12" t="s">
        <v>2278</v>
      </c>
      <c r="E839" s="12" t="s">
        <v>513</v>
      </c>
      <c r="F839" s="12" t="s">
        <v>182</v>
      </c>
      <c r="G839" s="36">
        <v>44187</v>
      </c>
      <c r="H839" s="12" t="s">
        <v>525</v>
      </c>
    </row>
    <row r="840" spans="1:8" x14ac:dyDescent="0.3">
      <c r="A840" s="12" t="s">
        <v>2279</v>
      </c>
      <c r="B840" s="12" t="s">
        <v>713</v>
      </c>
      <c r="C840" s="12">
        <v>9996809718</v>
      </c>
      <c r="D840" s="12" t="s">
        <v>2280</v>
      </c>
      <c r="E840" s="12" t="s">
        <v>513</v>
      </c>
      <c r="F840" s="12" t="s">
        <v>181</v>
      </c>
      <c r="G840" s="36">
        <v>44161</v>
      </c>
      <c r="H840" s="12" t="s">
        <v>525</v>
      </c>
    </row>
    <row r="841" spans="1:8" x14ac:dyDescent="0.3">
      <c r="A841" s="12" t="s">
        <v>2281</v>
      </c>
      <c r="B841" s="12" t="s">
        <v>896</v>
      </c>
      <c r="C841" s="12">
        <v>8881014972</v>
      </c>
      <c r="D841" s="12" t="s">
        <v>2282</v>
      </c>
      <c r="E841" s="12" t="s">
        <v>524</v>
      </c>
      <c r="F841" s="12" t="s">
        <v>181</v>
      </c>
      <c r="G841" s="36">
        <v>45708</v>
      </c>
      <c r="H841" s="12" t="s">
        <v>504</v>
      </c>
    </row>
    <row r="842" spans="1:8" x14ac:dyDescent="0.3">
      <c r="A842" s="12" t="s">
        <v>2283</v>
      </c>
      <c r="B842" s="12" t="s">
        <v>624</v>
      </c>
      <c r="C842" s="12">
        <v>9959266665</v>
      </c>
      <c r="D842" s="12" t="s">
        <v>2284</v>
      </c>
      <c r="E842" s="12" t="s">
        <v>183</v>
      </c>
      <c r="F842" s="12" t="s">
        <v>179</v>
      </c>
      <c r="G842" s="36">
        <v>44444</v>
      </c>
      <c r="H842" s="12" t="s">
        <v>504</v>
      </c>
    </row>
    <row r="843" spans="1:8" x14ac:dyDescent="0.3">
      <c r="A843" s="12" t="s">
        <v>2285</v>
      </c>
      <c r="B843" s="12" t="s">
        <v>1464</v>
      </c>
      <c r="C843" s="12">
        <v>9890325391</v>
      </c>
      <c r="D843" s="12" t="s">
        <v>2286</v>
      </c>
      <c r="E843" s="12" t="s">
        <v>529</v>
      </c>
      <c r="F843" s="12" t="s">
        <v>185</v>
      </c>
      <c r="G843" s="36">
        <v>44193</v>
      </c>
      <c r="H843" s="12" t="s">
        <v>504</v>
      </c>
    </row>
    <row r="844" spans="1:8" x14ac:dyDescent="0.3">
      <c r="A844" s="12" t="s">
        <v>2287</v>
      </c>
      <c r="B844" s="12" t="s">
        <v>1827</v>
      </c>
      <c r="C844" s="12">
        <v>9843056112</v>
      </c>
      <c r="D844" s="12" t="s">
        <v>2288</v>
      </c>
      <c r="E844" s="12" t="s">
        <v>513</v>
      </c>
      <c r="F844" s="12" t="s">
        <v>189</v>
      </c>
      <c r="G844" s="36">
        <v>44560</v>
      </c>
      <c r="H844" s="12" t="s">
        <v>504</v>
      </c>
    </row>
    <row r="845" spans="1:8" x14ac:dyDescent="0.3">
      <c r="A845" s="12" t="s">
        <v>2289</v>
      </c>
      <c r="B845" s="12" t="s">
        <v>537</v>
      </c>
      <c r="C845" s="12">
        <v>6383784608</v>
      </c>
      <c r="D845" s="12" t="s">
        <v>2290</v>
      </c>
      <c r="E845" s="12" t="s">
        <v>509</v>
      </c>
      <c r="F845" s="12" t="s">
        <v>178</v>
      </c>
      <c r="G845" s="36">
        <v>44950</v>
      </c>
      <c r="H845" s="12" t="s">
        <v>504</v>
      </c>
    </row>
    <row r="846" spans="1:8" x14ac:dyDescent="0.3">
      <c r="A846" s="12" t="s">
        <v>2291</v>
      </c>
      <c r="B846" s="12" t="s">
        <v>1199</v>
      </c>
      <c r="C846" s="12">
        <v>6372903884</v>
      </c>
      <c r="D846" s="12" t="s">
        <v>2292</v>
      </c>
      <c r="E846" s="12" t="s">
        <v>520</v>
      </c>
      <c r="F846" s="12" t="s">
        <v>184</v>
      </c>
      <c r="G846" s="36">
        <v>45140</v>
      </c>
      <c r="H846" s="12" t="s">
        <v>504</v>
      </c>
    </row>
    <row r="847" spans="1:8" x14ac:dyDescent="0.3">
      <c r="A847" s="12" t="s">
        <v>2293</v>
      </c>
      <c r="B847" s="12" t="s">
        <v>549</v>
      </c>
      <c r="C847" s="12">
        <v>8873079996</v>
      </c>
      <c r="D847" s="12" t="s">
        <v>2294</v>
      </c>
      <c r="E847" s="12" t="s">
        <v>183</v>
      </c>
      <c r="F847" s="12" t="s">
        <v>185</v>
      </c>
      <c r="G847" s="36">
        <v>45851</v>
      </c>
      <c r="H847" s="12" t="s">
        <v>525</v>
      </c>
    </row>
    <row r="848" spans="1:8" x14ac:dyDescent="0.3">
      <c r="A848" s="12" t="s">
        <v>2295</v>
      </c>
      <c r="B848" s="12" t="s">
        <v>629</v>
      </c>
      <c r="C848" s="12">
        <v>9957353071</v>
      </c>
      <c r="D848" s="12" t="s">
        <v>2296</v>
      </c>
      <c r="E848" s="12" t="s">
        <v>509</v>
      </c>
      <c r="F848" s="12" t="s">
        <v>186</v>
      </c>
      <c r="G848" s="36">
        <v>44916</v>
      </c>
      <c r="H848" s="12" t="s">
        <v>504</v>
      </c>
    </row>
    <row r="849" spans="1:8" x14ac:dyDescent="0.3">
      <c r="A849" s="12" t="s">
        <v>2297</v>
      </c>
      <c r="B849" s="12" t="s">
        <v>849</v>
      </c>
      <c r="C849" s="12">
        <v>9916715770</v>
      </c>
      <c r="D849" s="12" t="s">
        <v>2298</v>
      </c>
      <c r="E849" s="12" t="s">
        <v>509</v>
      </c>
      <c r="F849" s="12" t="s">
        <v>183</v>
      </c>
      <c r="G849" s="36">
        <v>44896</v>
      </c>
      <c r="H849" s="12" t="s">
        <v>525</v>
      </c>
    </row>
    <row r="850" spans="1:8" x14ac:dyDescent="0.3">
      <c r="A850" s="12" t="s">
        <v>2299</v>
      </c>
      <c r="B850" s="12" t="s">
        <v>572</v>
      </c>
      <c r="C850" s="12">
        <v>7067987251</v>
      </c>
      <c r="D850" s="12" t="s">
        <v>2300</v>
      </c>
      <c r="E850" s="12" t="s">
        <v>509</v>
      </c>
      <c r="F850" s="12" t="s">
        <v>182</v>
      </c>
      <c r="G850" s="36">
        <v>45683</v>
      </c>
      <c r="H850" s="12" t="s">
        <v>504</v>
      </c>
    </row>
    <row r="851" spans="1:8" x14ac:dyDescent="0.3">
      <c r="A851" s="12" t="s">
        <v>2301</v>
      </c>
      <c r="B851" s="12" t="s">
        <v>621</v>
      </c>
      <c r="C851" s="12">
        <v>9956214748</v>
      </c>
      <c r="D851" s="12" t="s">
        <v>2302</v>
      </c>
      <c r="E851" s="12" t="s">
        <v>509</v>
      </c>
      <c r="F851" s="12" t="s">
        <v>181</v>
      </c>
      <c r="G851" s="36">
        <v>44972</v>
      </c>
      <c r="H851" s="12" t="s">
        <v>504</v>
      </c>
    </row>
    <row r="852" spans="1:8" x14ac:dyDescent="0.3">
      <c r="A852" s="12" t="s">
        <v>2303</v>
      </c>
      <c r="B852" s="12" t="s">
        <v>537</v>
      </c>
      <c r="C852" s="12">
        <v>9976411237</v>
      </c>
      <c r="D852" s="12" t="s">
        <v>2304</v>
      </c>
      <c r="E852" s="12" t="s">
        <v>524</v>
      </c>
      <c r="F852" s="12" t="s">
        <v>187</v>
      </c>
      <c r="G852" s="36">
        <v>45282</v>
      </c>
      <c r="H852" s="12" t="s">
        <v>504</v>
      </c>
    </row>
    <row r="853" spans="1:8" x14ac:dyDescent="0.3">
      <c r="A853" s="12" t="s">
        <v>2305</v>
      </c>
      <c r="B853" s="12" t="s">
        <v>1375</v>
      </c>
      <c r="C853" s="12">
        <v>9991472801</v>
      </c>
      <c r="D853" s="12" t="s">
        <v>2306</v>
      </c>
      <c r="E853" s="12" t="s">
        <v>513</v>
      </c>
      <c r="F853" s="12" t="s">
        <v>186</v>
      </c>
      <c r="G853" s="36">
        <v>44244</v>
      </c>
      <c r="H853" s="12" t="s">
        <v>504</v>
      </c>
    </row>
    <row r="854" spans="1:8" x14ac:dyDescent="0.3">
      <c r="A854" s="12" t="s">
        <v>2307</v>
      </c>
      <c r="B854" s="12" t="s">
        <v>507</v>
      </c>
      <c r="C854" s="12">
        <v>8865773175</v>
      </c>
      <c r="D854" s="12" t="s">
        <v>2308</v>
      </c>
      <c r="E854" s="12" t="s">
        <v>509</v>
      </c>
      <c r="F854" s="12" t="s">
        <v>178</v>
      </c>
      <c r="G854" s="36">
        <v>44638</v>
      </c>
      <c r="H854" s="12" t="s">
        <v>504</v>
      </c>
    </row>
    <row r="855" spans="1:8" x14ac:dyDescent="0.3">
      <c r="A855" s="12" t="s">
        <v>2309</v>
      </c>
      <c r="B855" s="12" t="s">
        <v>632</v>
      </c>
      <c r="C855" s="12">
        <v>9826786352</v>
      </c>
      <c r="D855" s="12" t="s">
        <v>2310</v>
      </c>
      <c r="E855" s="12" t="s">
        <v>520</v>
      </c>
      <c r="F855" s="12" t="s">
        <v>181</v>
      </c>
      <c r="G855" s="36">
        <v>45140</v>
      </c>
      <c r="H855" s="12" t="s">
        <v>504</v>
      </c>
    </row>
    <row r="856" spans="1:8" x14ac:dyDescent="0.3">
      <c r="A856" s="12" t="s">
        <v>2311</v>
      </c>
      <c r="B856" s="12" t="s">
        <v>734</v>
      </c>
      <c r="C856" s="12">
        <v>9963855216</v>
      </c>
      <c r="D856" s="12" t="s">
        <v>2312</v>
      </c>
      <c r="E856" s="12" t="s">
        <v>509</v>
      </c>
      <c r="F856" s="12" t="s">
        <v>184</v>
      </c>
      <c r="G856" s="36">
        <v>45861</v>
      </c>
      <c r="H856" s="12" t="s">
        <v>504</v>
      </c>
    </row>
    <row r="857" spans="1:8" x14ac:dyDescent="0.3">
      <c r="A857" s="12" t="s">
        <v>2313</v>
      </c>
      <c r="B857" s="12" t="s">
        <v>785</v>
      </c>
      <c r="C857" s="12">
        <v>7051221591</v>
      </c>
      <c r="D857" s="12" t="s">
        <v>2314</v>
      </c>
      <c r="E857" s="12" t="s">
        <v>520</v>
      </c>
      <c r="F857" s="12" t="s">
        <v>186</v>
      </c>
      <c r="G857" s="36">
        <v>45167</v>
      </c>
      <c r="H857" s="12" t="s">
        <v>525</v>
      </c>
    </row>
    <row r="858" spans="1:8" x14ac:dyDescent="0.3">
      <c r="A858" s="12" t="s">
        <v>2315</v>
      </c>
      <c r="B858" s="12" t="s">
        <v>537</v>
      </c>
      <c r="C858" s="12">
        <v>9974563290</v>
      </c>
      <c r="D858" s="12" t="s">
        <v>2316</v>
      </c>
      <c r="E858" s="12" t="s">
        <v>183</v>
      </c>
      <c r="F858" s="12" t="s">
        <v>187</v>
      </c>
      <c r="G858" s="36">
        <v>44474</v>
      </c>
      <c r="H858" s="12" t="s">
        <v>504</v>
      </c>
    </row>
    <row r="859" spans="1:8" x14ac:dyDescent="0.3">
      <c r="A859" s="12" t="s">
        <v>2317</v>
      </c>
      <c r="B859" s="12" t="s">
        <v>1042</v>
      </c>
      <c r="C859" s="12">
        <v>9841752055</v>
      </c>
      <c r="D859" s="12" t="s">
        <v>2318</v>
      </c>
      <c r="E859" s="12" t="s">
        <v>513</v>
      </c>
      <c r="F859" s="12" t="s">
        <v>187</v>
      </c>
      <c r="G859" s="36">
        <v>45249</v>
      </c>
      <c r="H859" s="12" t="s">
        <v>504</v>
      </c>
    </row>
    <row r="860" spans="1:8" x14ac:dyDescent="0.3">
      <c r="A860" s="12" t="s">
        <v>2319</v>
      </c>
      <c r="B860" s="12" t="s">
        <v>668</v>
      </c>
      <c r="C860" s="12">
        <v>6364162593</v>
      </c>
      <c r="D860" s="12" t="s">
        <v>2320</v>
      </c>
      <c r="E860" s="12" t="s">
        <v>509</v>
      </c>
      <c r="F860" s="12" t="s">
        <v>180</v>
      </c>
      <c r="G860" s="36">
        <v>44463</v>
      </c>
      <c r="H860" s="12" t="s">
        <v>504</v>
      </c>
    </row>
    <row r="861" spans="1:8" x14ac:dyDescent="0.3">
      <c r="A861" s="12" t="s">
        <v>2321</v>
      </c>
      <c r="B861" s="12" t="s">
        <v>708</v>
      </c>
      <c r="C861" s="12">
        <v>9952706207</v>
      </c>
      <c r="D861" s="12" t="s">
        <v>2322</v>
      </c>
      <c r="E861" s="12" t="s">
        <v>513</v>
      </c>
      <c r="F861" s="12" t="s">
        <v>184</v>
      </c>
      <c r="G861" s="36">
        <v>44192</v>
      </c>
      <c r="H861" s="12" t="s">
        <v>525</v>
      </c>
    </row>
    <row r="862" spans="1:8" x14ac:dyDescent="0.3">
      <c r="A862" s="12" t="s">
        <v>2323</v>
      </c>
      <c r="B862" s="12" t="s">
        <v>1137</v>
      </c>
      <c r="C862" s="12">
        <v>9913533476</v>
      </c>
      <c r="D862" s="12" t="s">
        <v>2324</v>
      </c>
      <c r="E862" s="12" t="s">
        <v>524</v>
      </c>
      <c r="F862" s="12" t="s">
        <v>182</v>
      </c>
      <c r="G862" s="36">
        <v>45541</v>
      </c>
      <c r="H862" s="12" t="s">
        <v>504</v>
      </c>
    </row>
    <row r="863" spans="1:8" x14ac:dyDescent="0.3">
      <c r="A863" s="12" t="s">
        <v>2325</v>
      </c>
      <c r="B863" s="12" t="s">
        <v>609</v>
      </c>
      <c r="C863" s="12">
        <v>7014241810</v>
      </c>
      <c r="D863" s="12" t="s">
        <v>2326</v>
      </c>
      <c r="E863" s="12" t="s">
        <v>509</v>
      </c>
      <c r="F863" s="12" t="s">
        <v>184</v>
      </c>
      <c r="G863" s="36">
        <v>45829</v>
      </c>
      <c r="H863" s="12" t="s">
        <v>504</v>
      </c>
    </row>
    <row r="864" spans="1:8" x14ac:dyDescent="0.3">
      <c r="A864" s="12" t="s">
        <v>2327</v>
      </c>
      <c r="B864" s="12" t="s">
        <v>624</v>
      </c>
      <c r="C864" s="12">
        <v>9928846994</v>
      </c>
      <c r="D864" s="12" t="s">
        <v>2328</v>
      </c>
      <c r="E864" s="12" t="s">
        <v>183</v>
      </c>
      <c r="F864" s="12" t="s">
        <v>179</v>
      </c>
      <c r="G864" s="36">
        <v>45411</v>
      </c>
      <c r="H864" s="12" t="s">
        <v>504</v>
      </c>
    </row>
    <row r="865" spans="1:8" x14ac:dyDescent="0.3">
      <c r="A865" s="12" t="s">
        <v>2329</v>
      </c>
      <c r="B865" s="12" t="s">
        <v>788</v>
      </c>
      <c r="C865" s="12">
        <v>7083441124</v>
      </c>
      <c r="D865" s="12" t="s">
        <v>2330</v>
      </c>
      <c r="E865" s="12" t="s">
        <v>183</v>
      </c>
      <c r="F865" s="12" t="s">
        <v>186</v>
      </c>
      <c r="G865" s="36">
        <v>44418</v>
      </c>
      <c r="H865" s="12" t="s">
        <v>525</v>
      </c>
    </row>
    <row r="866" spans="1:8" x14ac:dyDescent="0.3">
      <c r="A866" s="12" t="s">
        <v>2331</v>
      </c>
      <c r="B866" s="12" t="s">
        <v>515</v>
      </c>
      <c r="C866" s="12">
        <v>7015919974</v>
      </c>
      <c r="D866" s="12" t="s">
        <v>2332</v>
      </c>
      <c r="E866" s="12" t="s">
        <v>183</v>
      </c>
      <c r="F866" s="12" t="s">
        <v>180</v>
      </c>
      <c r="G866" s="36">
        <v>45185</v>
      </c>
      <c r="H866" s="12" t="s">
        <v>504</v>
      </c>
    </row>
    <row r="867" spans="1:8" x14ac:dyDescent="0.3">
      <c r="A867" s="12" t="s">
        <v>2333</v>
      </c>
      <c r="B867" s="12" t="s">
        <v>646</v>
      </c>
      <c r="C867" s="12">
        <v>8822027110</v>
      </c>
      <c r="D867" s="12" t="s">
        <v>2334</v>
      </c>
      <c r="E867" s="12" t="s">
        <v>520</v>
      </c>
      <c r="F867" s="12" t="s">
        <v>181</v>
      </c>
      <c r="G867" s="36">
        <v>45083</v>
      </c>
      <c r="H867" s="12" t="s">
        <v>504</v>
      </c>
    </row>
    <row r="868" spans="1:8" x14ac:dyDescent="0.3">
      <c r="A868" s="12" t="s">
        <v>2335</v>
      </c>
      <c r="B868" s="12" t="s">
        <v>618</v>
      </c>
      <c r="C868" s="12">
        <v>8894732020</v>
      </c>
      <c r="D868" s="12" t="s">
        <v>2336</v>
      </c>
      <c r="E868" s="12" t="s">
        <v>183</v>
      </c>
      <c r="F868" s="12" t="s">
        <v>189</v>
      </c>
      <c r="G868" s="36">
        <v>44421</v>
      </c>
      <c r="H868" s="12" t="s">
        <v>504</v>
      </c>
    </row>
    <row r="869" spans="1:8" x14ac:dyDescent="0.3">
      <c r="A869" s="12" t="s">
        <v>2337</v>
      </c>
      <c r="B869" s="12" t="s">
        <v>1009</v>
      </c>
      <c r="C869" s="12">
        <v>8851946046</v>
      </c>
      <c r="D869" s="12" t="s">
        <v>2338</v>
      </c>
      <c r="E869" s="12" t="s">
        <v>529</v>
      </c>
      <c r="F869" s="12" t="s">
        <v>178</v>
      </c>
      <c r="G869" s="36">
        <v>44769</v>
      </c>
      <c r="H869" s="12" t="s">
        <v>504</v>
      </c>
    </row>
    <row r="870" spans="1:8" x14ac:dyDescent="0.3">
      <c r="A870" s="12" t="s">
        <v>2339</v>
      </c>
      <c r="B870" s="12" t="s">
        <v>618</v>
      </c>
      <c r="C870" s="12">
        <v>9879184071</v>
      </c>
      <c r="D870" s="12" t="s">
        <v>2340</v>
      </c>
      <c r="E870" s="12" t="s">
        <v>513</v>
      </c>
      <c r="F870" s="12" t="s">
        <v>180</v>
      </c>
      <c r="G870" s="36">
        <v>45248</v>
      </c>
      <c r="H870" s="12" t="s">
        <v>504</v>
      </c>
    </row>
    <row r="871" spans="1:8" x14ac:dyDescent="0.3">
      <c r="A871" s="12" t="s">
        <v>2341</v>
      </c>
      <c r="B871" s="12" t="s">
        <v>728</v>
      </c>
      <c r="C871" s="12">
        <v>7020196810</v>
      </c>
      <c r="D871" s="12" t="s">
        <v>2342</v>
      </c>
      <c r="E871" s="12" t="s">
        <v>509</v>
      </c>
      <c r="F871" s="12" t="s">
        <v>180</v>
      </c>
      <c r="G871" s="36">
        <v>45707</v>
      </c>
      <c r="H871" s="12" t="s">
        <v>504</v>
      </c>
    </row>
    <row r="872" spans="1:8" x14ac:dyDescent="0.3">
      <c r="A872" s="12" t="s">
        <v>2343</v>
      </c>
      <c r="B872" s="12" t="s">
        <v>586</v>
      </c>
      <c r="C872" s="12">
        <v>6321716866</v>
      </c>
      <c r="D872" s="12" t="s">
        <v>2344</v>
      </c>
      <c r="E872" s="12" t="s">
        <v>524</v>
      </c>
      <c r="F872" s="12" t="s">
        <v>181</v>
      </c>
      <c r="G872" s="36">
        <v>45171</v>
      </c>
      <c r="H872" s="12" t="s">
        <v>504</v>
      </c>
    </row>
    <row r="873" spans="1:8" x14ac:dyDescent="0.3">
      <c r="A873" s="12" t="s">
        <v>2345</v>
      </c>
      <c r="B873" s="12" t="s">
        <v>518</v>
      </c>
      <c r="C873" s="12">
        <v>8871020448</v>
      </c>
      <c r="D873" s="12" t="s">
        <v>2346</v>
      </c>
      <c r="E873" s="12" t="s">
        <v>513</v>
      </c>
      <c r="F873" s="12" t="s">
        <v>182</v>
      </c>
      <c r="G873" s="36">
        <v>45941</v>
      </c>
      <c r="H873" s="12" t="s">
        <v>525</v>
      </c>
    </row>
    <row r="874" spans="1:8" x14ac:dyDescent="0.3">
      <c r="A874" s="12" t="s">
        <v>2347</v>
      </c>
      <c r="B874" s="12" t="s">
        <v>680</v>
      </c>
      <c r="C874" s="12">
        <v>7018395539</v>
      </c>
      <c r="D874" s="12" t="s">
        <v>2348</v>
      </c>
      <c r="E874" s="12" t="s">
        <v>524</v>
      </c>
      <c r="F874" s="12" t="s">
        <v>179</v>
      </c>
      <c r="G874" s="36">
        <v>46027</v>
      </c>
      <c r="H874" s="12" t="s">
        <v>504</v>
      </c>
    </row>
    <row r="875" spans="1:8" x14ac:dyDescent="0.3">
      <c r="A875" s="12" t="s">
        <v>2349</v>
      </c>
      <c r="B875" s="12" t="s">
        <v>805</v>
      </c>
      <c r="C875" s="12">
        <v>9977421750</v>
      </c>
      <c r="D875" s="12" t="s">
        <v>2350</v>
      </c>
      <c r="E875" s="12" t="s">
        <v>513</v>
      </c>
      <c r="F875" s="12" t="s">
        <v>182</v>
      </c>
      <c r="G875" s="36">
        <v>45690</v>
      </c>
      <c r="H875" s="12" t="s">
        <v>504</v>
      </c>
    </row>
    <row r="876" spans="1:8" x14ac:dyDescent="0.3">
      <c r="A876" s="12" t="s">
        <v>2351</v>
      </c>
      <c r="B876" s="12" t="s">
        <v>563</v>
      </c>
      <c r="C876" s="12">
        <v>9974528782</v>
      </c>
      <c r="D876" s="12" t="s">
        <v>2352</v>
      </c>
      <c r="E876" s="12" t="s">
        <v>513</v>
      </c>
      <c r="F876" s="12" t="s">
        <v>183</v>
      </c>
      <c r="G876" s="36">
        <v>44533</v>
      </c>
      <c r="H876" s="12" t="s">
        <v>525</v>
      </c>
    </row>
    <row r="877" spans="1:8" x14ac:dyDescent="0.3">
      <c r="A877" s="12" t="s">
        <v>2353</v>
      </c>
      <c r="B877" s="12" t="s">
        <v>665</v>
      </c>
      <c r="C877" s="12">
        <v>6338387838</v>
      </c>
      <c r="D877" s="12" t="s">
        <v>2354</v>
      </c>
      <c r="E877" s="12" t="s">
        <v>524</v>
      </c>
      <c r="F877" s="12" t="s">
        <v>189</v>
      </c>
      <c r="G877" s="36">
        <v>45422</v>
      </c>
      <c r="H877" s="12" t="s">
        <v>504</v>
      </c>
    </row>
    <row r="878" spans="1:8" x14ac:dyDescent="0.3">
      <c r="A878" s="12" t="s">
        <v>2355</v>
      </c>
      <c r="B878" s="12" t="s">
        <v>566</v>
      </c>
      <c r="C878" s="12">
        <v>6353906822</v>
      </c>
      <c r="D878" s="12" t="s">
        <v>2356</v>
      </c>
      <c r="E878" s="12" t="s">
        <v>529</v>
      </c>
      <c r="F878" s="12" t="s">
        <v>181</v>
      </c>
      <c r="G878" s="36">
        <v>44129</v>
      </c>
      <c r="H878" s="12" t="s">
        <v>504</v>
      </c>
    </row>
    <row r="879" spans="1:8" x14ac:dyDescent="0.3">
      <c r="A879" s="12" t="s">
        <v>2357</v>
      </c>
      <c r="B879" s="12" t="s">
        <v>621</v>
      </c>
      <c r="C879" s="12">
        <v>7066043597</v>
      </c>
      <c r="D879" s="12" t="s">
        <v>2358</v>
      </c>
      <c r="E879" s="12" t="s">
        <v>520</v>
      </c>
      <c r="F879" s="12" t="s">
        <v>178</v>
      </c>
      <c r="G879" s="36">
        <v>45217</v>
      </c>
      <c r="H879" s="12" t="s">
        <v>504</v>
      </c>
    </row>
    <row r="880" spans="1:8" x14ac:dyDescent="0.3">
      <c r="A880" s="12" t="s">
        <v>2359</v>
      </c>
      <c r="B880" s="12" t="s">
        <v>769</v>
      </c>
      <c r="C880" s="12">
        <v>9861637283</v>
      </c>
      <c r="D880" s="12" t="s">
        <v>2360</v>
      </c>
      <c r="E880" s="12" t="s">
        <v>183</v>
      </c>
      <c r="F880" s="12" t="s">
        <v>181</v>
      </c>
      <c r="G880" s="36">
        <v>45352</v>
      </c>
      <c r="H880" s="12" t="s">
        <v>525</v>
      </c>
    </row>
    <row r="881" spans="1:8" x14ac:dyDescent="0.3">
      <c r="A881" s="12" t="s">
        <v>2361</v>
      </c>
      <c r="B881" s="12" t="s">
        <v>527</v>
      </c>
      <c r="C881" s="12">
        <v>7082687016</v>
      </c>
      <c r="D881" s="12" t="s">
        <v>2362</v>
      </c>
      <c r="E881" s="12" t="s">
        <v>529</v>
      </c>
      <c r="F881" s="12" t="s">
        <v>181</v>
      </c>
      <c r="G881" s="36">
        <v>44197</v>
      </c>
      <c r="H881" s="12" t="s">
        <v>504</v>
      </c>
    </row>
    <row r="882" spans="1:8" x14ac:dyDescent="0.3">
      <c r="A882" s="12" t="s">
        <v>2363</v>
      </c>
      <c r="B882" s="12" t="s">
        <v>566</v>
      </c>
      <c r="C882" s="12">
        <v>9959107567</v>
      </c>
      <c r="D882" s="12" t="s">
        <v>2364</v>
      </c>
      <c r="E882" s="12" t="s">
        <v>509</v>
      </c>
      <c r="F882" s="12" t="s">
        <v>178</v>
      </c>
      <c r="G882" s="36">
        <v>45424</v>
      </c>
      <c r="H882" s="12" t="s">
        <v>525</v>
      </c>
    </row>
    <row r="883" spans="1:8" x14ac:dyDescent="0.3">
      <c r="A883" s="12" t="s">
        <v>2365</v>
      </c>
      <c r="B883" s="12" t="s">
        <v>785</v>
      </c>
      <c r="C883" s="12">
        <v>8891546995</v>
      </c>
      <c r="D883" s="12" t="s">
        <v>2366</v>
      </c>
      <c r="E883" s="12" t="s">
        <v>513</v>
      </c>
      <c r="F883" s="12" t="s">
        <v>188</v>
      </c>
      <c r="G883" s="36">
        <v>45766</v>
      </c>
      <c r="H883" s="12" t="s">
        <v>504</v>
      </c>
    </row>
    <row r="884" spans="1:8" x14ac:dyDescent="0.3">
      <c r="A884" s="12" t="s">
        <v>2367</v>
      </c>
      <c r="B884" s="12" t="s">
        <v>659</v>
      </c>
      <c r="C884" s="12">
        <v>9961606628</v>
      </c>
      <c r="D884" s="12" t="s">
        <v>2368</v>
      </c>
      <c r="E884" s="12" t="s">
        <v>524</v>
      </c>
      <c r="F884" s="12" t="s">
        <v>187</v>
      </c>
      <c r="G884" s="36">
        <v>45505</v>
      </c>
      <c r="H884" s="12" t="s">
        <v>504</v>
      </c>
    </row>
    <row r="885" spans="1:8" x14ac:dyDescent="0.3">
      <c r="A885" s="12" t="s">
        <v>2369</v>
      </c>
      <c r="B885" s="12" t="s">
        <v>856</v>
      </c>
      <c r="C885" s="12">
        <v>7094805813</v>
      </c>
      <c r="D885" s="12" t="s">
        <v>2370</v>
      </c>
      <c r="E885" s="12" t="s">
        <v>529</v>
      </c>
      <c r="F885" s="12" t="s">
        <v>186</v>
      </c>
      <c r="G885" s="36">
        <v>45291</v>
      </c>
      <c r="H885" s="12" t="s">
        <v>504</v>
      </c>
    </row>
    <row r="886" spans="1:8" x14ac:dyDescent="0.3">
      <c r="A886" s="12" t="s">
        <v>2371</v>
      </c>
      <c r="B886" s="12" t="s">
        <v>713</v>
      </c>
      <c r="C886" s="12">
        <v>9966145095</v>
      </c>
      <c r="D886" s="12" t="s">
        <v>2372</v>
      </c>
      <c r="E886" s="12" t="s">
        <v>520</v>
      </c>
      <c r="F886" s="12" t="s">
        <v>184</v>
      </c>
      <c r="G886" s="36">
        <v>44370</v>
      </c>
      <c r="H886" s="12" t="s">
        <v>504</v>
      </c>
    </row>
    <row r="887" spans="1:8" x14ac:dyDescent="0.3">
      <c r="A887" s="12" t="s">
        <v>2373</v>
      </c>
      <c r="B887" s="12" t="s">
        <v>917</v>
      </c>
      <c r="C887" s="12">
        <v>6347974409</v>
      </c>
      <c r="D887" s="12" t="s">
        <v>2374</v>
      </c>
      <c r="E887" s="12" t="s">
        <v>183</v>
      </c>
      <c r="F887" s="12" t="s">
        <v>187</v>
      </c>
      <c r="G887" s="36">
        <v>45533</v>
      </c>
      <c r="H887" s="12" t="s">
        <v>504</v>
      </c>
    </row>
    <row r="888" spans="1:8" x14ac:dyDescent="0.3">
      <c r="A888" s="12" t="s">
        <v>2375</v>
      </c>
      <c r="B888" s="12" t="s">
        <v>896</v>
      </c>
      <c r="C888" s="12">
        <v>8880158872</v>
      </c>
      <c r="D888" s="12" t="s">
        <v>2376</v>
      </c>
      <c r="E888" s="12" t="s">
        <v>183</v>
      </c>
      <c r="F888" s="12" t="s">
        <v>181</v>
      </c>
      <c r="G888" s="36">
        <v>44989</v>
      </c>
      <c r="H888" s="12" t="s">
        <v>504</v>
      </c>
    </row>
    <row r="889" spans="1:8" x14ac:dyDescent="0.3">
      <c r="A889" s="12" t="s">
        <v>2377</v>
      </c>
      <c r="B889" s="12" t="s">
        <v>689</v>
      </c>
      <c r="C889" s="12">
        <v>9958364995</v>
      </c>
      <c r="D889" s="12" t="s">
        <v>2378</v>
      </c>
      <c r="E889" s="12" t="s">
        <v>509</v>
      </c>
      <c r="F889" s="12" t="s">
        <v>189</v>
      </c>
      <c r="G889" s="36">
        <v>45561</v>
      </c>
      <c r="H889" s="12" t="s">
        <v>504</v>
      </c>
    </row>
    <row r="890" spans="1:8" x14ac:dyDescent="0.3">
      <c r="A890" s="12" t="s">
        <v>2379</v>
      </c>
      <c r="B890" s="12" t="s">
        <v>575</v>
      </c>
      <c r="C890" s="12">
        <v>6398925167</v>
      </c>
      <c r="D890" s="12" t="s">
        <v>2380</v>
      </c>
      <c r="E890" s="12" t="s">
        <v>183</v>
      </c>
      <c r="F890" s="12" t="s">
        <v>186</v>
      </c>
      <c r="G890" s="36">
        <v>45513</v>
      </c>
      <c r="H890" s="12" t="s">
        <v>504</v>
      </c>
    </row>
    <row r="891" spans="1:8" x14ac:dyDescent="0.3">
      <c r="A891" s="12" t="s">
        <v>2381</v>
      </c>
      <c r="B891" s="12" t="s">
        <v>708</v>
      </c>
      <c r="C891" s="12">
        <v>9930780582</v>
      </c>
      <c r="D891" s="12" t="s">
        <v>2382</v>
      </c>
      <c r="E891" s="12" t="s">
        <v>513</v>
      </c>
      <c r="F891" s="12" t="s">
        <v>184</v>
      </c>
      <c r="G891" s="36">
        <v>45008</v>
      </c>
      <c r="H891" s="12" t="s">
        <v>504</v>
      </c>
    </row>
    <row r="892" spans="1:8" x14ac:dyDescent="0.3">
      <c r="A892" s="12" t="s">
        <v>2383</v>
      </c>
      <c r="B892" s="12" t="s">
        <v>751</v>
      </c>
      <c r="C892" s="12">
        <v>7080207241</v>
      </c>
      <c r="D892" s="12" t="s">
        <v>2384</v>
      </c>
      <c r="E892" s="12" t="s">
        <v>524</v>
      </c>
      <c r="F892" s="12" t="s">
        <v>178</v>
      </c>
      <c r="G892" s="36">
        <v>44318</v>
      </c>
      <c r="H892" s="12" t="s">
        <v>504</v>
      </c>
    </row>
    <row r="893" spans="1:8" x14ac:dyDescent="0.3">
      <c r="A893" s="12" t="s">
        <v>2385</v>
      </c>
      <c r="B893" s="12" t="s">
        <v>609</v>
      </c>
      <c r="C893" s="12">
        <v>9976661277</v>
      </c>
      <c r="D893" s="12" t="s">
        <v>2386</v>
      </c>
      <c r="E893" s="12" t="s">
        <v>529</v>
      </c>
      <c r="F893" s="12" t="s">
        <v>186</v>
      </c>
      <c r="G893" s="36">
        <v>45763</v>
      </c>
      <c r="H893" s="12" t="s">
        <v>504</v>
      </c>
    </row>
    <row r="894" spans="1:8" x14ac:dyDescent="0.3">
      <c r="A894" s="12" t="s">
        <v>2387</v>
      </c>
      <c r="B894" s="12" t="s">
        <v>511</v>
      </c>
      <c r="C894" s="12">
        <v>9915851592</v>
      </c>
      <c r="D894" s="12" t="s">
        <v>2388</v>
      </c>
      <c r="E894" s="12" t="s">
        <v>513</v>
      </c>
      <c r="F894" s="12" t="s">
        <v>182</v>
      </c>
      <c r="G894" s="36">
        <v>45743</v>
      </c>
      <c r="H894" s="12" t="s">
        <v>504</v>
      </c>
    </row>
    <row r="895" spans="1:8" x14ac:dyDescent="0.3">
      <c r="A895" s="12" t="s">
        <v>2389</v>
      </c>
      <c r="B895" s="12" t="s">
        <v>609</v>
      </c>
      <c r="C895" s="12">
        <v>6322118713</v>
      </c>
      <c r="D895" s="12" t="s">
        <v>2390</v>
      </c>
      <c r="E895" s="12" t="s">
        <v>524</v>
      </c>
      <c r="F895" s="12" t="s">
        <v>179</v>
      </c>
      <c r="G895" s="36">
        <v>44257</v>
      </c>
      <c r="H895" s="12" t="s">
        <v>504</v>
      </c>
    </row>
    <row r="896" spans="1:8" x14ac:dyDescent="0.3">
      <c r="A896" s="12" t="s">
        <v>2391</v>
      </c>
      <c r="B896" s="12" t="s">
        <v>1015</v>
      </c>
      <c r="C896" s="12">
        <v>8829433810</v>
      </c>
      <c r="D896" s="12" t="s">
        <v>2392</v>
      </c>
      <c r="E896" s="12" t="s">
        <v>513</v>
      </c>
      <c r="F896" s="12" t="s">
        <v>182</v>
      </c>
      <c r="G896" s="36">
        <v>45922</v>
      </c>
      <c r="H896" s="12" t="s">
        <v>525</v>
      </c>
    </row>
    <row r="897" spans="1:8" x14ac:dyDescent="0.3">
      <c r="A897" s="12" t="s">
        <v>2393</v>
      </c>
      <c r="B897" s="12" t="s">
        <v>689</v>
      </c>
      <c r="C897" s="12">
        <v>7061806516</v>
      </c>
      <c r="D897" s="12" t="s">
        <v>2394</v>
      </c>
      <c r="E897" s="12" t="s">
        <v>529</v>
      </c>
      <c r="F897" s="12" t="s">
        <v>182</v>
      </c>
      <c r="G897" s="36">
        <v>45139</v>
      </c>
      <c r="H897" s="12" t="s">
        <v>504</v>
      </c>
    </row>
    <row r="898" spans="1:8" x14ac:dyDescent="0.3">
      <c r="A898" s="12" t="s">
        <v>2395</v>
      </c>
      <c r="B898" s="12" t="s">
        <v>1015</v>
      </c>
      <c r="C898" s="12">
        <v>8840740404</v>
      </c>
      <c r="D898" s="12" t="s">
        <v>2396</v>
      </c>
      <c r="E898" s="12" t="s">
        <v>509</v>
      </c>
      <c r="F898" s="12" t="s">
        <v>188</v>
      </c>
      <c r="G898" s="36">
        <v>44407</v>
      </c>
      <c r="H898" s="12" t="s">
        <v>525</v>
      </c>
    </row>
    <row r="899" spans="1:8" x14ac:dyDescent="0.3">
      <c r="A899" s="12" t="s">
        <v>2397</v>
      </c>
      <c r="B899" s="12" t="s">
        <v>881</v>
      </c>
      <c r="C899" s="12">
        <v>6365946257</v>
      </c>
      <c r="D899" s="12" t="s">
        <v>2398</v>
      </c>
      <c r="E899" s="12" t="s">
        <v>524</v>
      </c>
      <c r="F899" s="12" t="s">
        <v>187</v>
      </c>
      <c r="G899" s="36">
        <v>46019</v>
      </c>
      <c r="H899" s="12" t="s">
        <v>504</v>
      </c>
    </row>
    <row r="900" spans="1:8" x14ac:dyDescent="0.3">
      <c r="A900" s="12" t="s">
        <v>2399</v>
      </c>
      <c r="B900" s="12" t="s">
        <v>540</v>
      </c>
      <c r="C900" s="12">
        <v>6367653236</v>
      </c>
      <c r="D900" s="12" t="s">
        <v>2400</v>
      </c>
      <c r="E900" s="12" t="s">
        <v>509</v>
      </c>
      <c r="F900" s="12" t="s">
        <v>179</v>
      </c>
      <c r="G900" s="36">
        <v>45375</v>
      </c>
      <c r="H900" s="12" t="s">
        <v>525</v>
      </c>
    </row>
    <row r="901" spans="1:8" x14ac:dyDescent="0.3">
      <c r="A901" s="12" t="s">
        <v>2401</v>
      </c>
      <c r="B901" s="12" t="s">
        <v>1827</v>
      </c>
      <c r="C901" s="12">
        <v>6356283819</v>
      </c>
      <c r="D901" s="12" t="s">
        <v>2402</v>
      </c>
      <c r="E901" s="12" t="s">
        <v>183</v>
      </c>
      <c r="F901" s="12" t="s">
        <v>186</v>
      </c>
      <c r="G901" s="36">
        <v>44415</v>
      </c>
      <c r="H901" s="12" t="s">
        <v>504</v>
      </c>
    </row>
    <row r="902" spans="1:8" x14ac:dyDescent="0.3">
      <c r="A902" s="12" t="s">
        <v>2403</v>
      </c>
      <c r="B902" s="12" t="s">
        <v>762</v>
      </c>
      <c r="C902" s="12">
        <v>7092667398</v>
      </c>
      <c r="D902" s="12" t="s">
        <v>2404</v>
      </c>
      <c r="E902" s="12" t="s">
        <v>509</v>
      </c>
      <c r="F902" s="12" t="s">
        <v>185</v>
      </c>
      <c r="G902" s="36">
        <v>44570</v>
      </c>
      <c r="H902" s="12" t="s">
        <v>504</v>
      </c>
    </row>
    <row r="903" spans="1:8" x14ac:dyDescent="0.3">
      <c r="A903" s="12" t="s">
        <v>2405</v>
      </c>
      <c r="B903" s="12" t="s">
        <v>990</v>
      </c>
      <c r="C903" s="12">
        <v>9853193386</v>
      </c>
      <c r="D903" s="12" t="s">
        <v>2406</v>
      </c>
      <c r="E903" s="12" t="s">
        <v>509</v>
      </c>
      <c r="F903" s="12" t="s">
        <v>182</v>
      </c>
      <c r="G903" s="36">
        <v>45493</v>
      </c>
      <c r="H903" s="12" t="s">
        <v>525</v>
      </c>
    </row>
    <row r="904" spans="1:8" x14ac:dyDescent="0.3">
      <c r="A904" s="12" t="s">
        <v>2407</v>
      </c>
      <c r="B904" s="12" t="s">
        <v>522</v>
      </c>
      <c r="C904" s="12">
        <v>9942698904</v>
      </c>
      <c r="D904" s="12" t="s">
        <v>2408</v>
      </c>
      <c r="E904" s="12" t="s">
        <v>524</v>
      </c>
      <c r="F904" s="12" t="s">
        <v>178</v>
      </c>
      <c r="G904" s="36">
        <v>45062</v>
      </c>
      <c r="H904" s="12" t="s">
        <v>504</v>
      </c>
    </row>
    <row r="905" spans="1:8" x14ac:dyDescent="0.3">
      <c r="A905" s="12" t="s">
        <v>2409</v>
      </c>
      <c r="B905" s="12" t="s">
        <v>665</v>
      </c>
      <c r="C905" s="12">
        <v>7047908398</v>
      </c>
      <c r="D905" s="12" t="s">
        <v>2410</v>
      </c>
      <c r="E905" s="12" t="s">
        <v>524</v>
      </c>
      <c r="F905" s="12" t="s">
        <v>185</v>
      </c>
      <c r="G905" s="36">
        <v>45394</v>
      </c>
      <c r="H905" s="12" t="s">
        <v>504</v>
      </c>
    </row>
    <row r="906" spans="1:8" x14ac:dyDescent="0.3">
      <c r="A906" s="12" t="s">
        <v>2411</v>
      </c>
      <c r="B906" s="12" t="s">
        <v>518</v>
      </c>
      <c r="C906" s="12">
        <v>9991476953</v>
      </c>
      <c r="D906" s="12" t="s">
        <v>2412</v>
      </c>
      <c r="E906" s="12" t="s">
        <v>524</v>
      </c>
      <c r="F906" s="12" t="s">
        <v>183</v>
      </c>
      <c r="G906" s="36">
        <v>45525</v>
      </c>
      <c r="H906" s="12" t="s">
        <v>504</v>
      </c>
    </row>
    <row r="907" spans="1:8" x14ac:dyDescent="0.3">
      <c r="A907" s="12" t="s">
        <v>2413</v>
      </c>
      <c r="B907" s="12" t="s">
        <v>859</v>
      </c>
      <c r="C907" s="12">
        <v>7091084588</v>
      </c>
      <c r="D907" s="12" t="s">
        <v>2414</v>
      </c>
      <c r="E907" s="12" t="s">
        <v>524</v>
      </c>
      <c r="F907" s="12" t="s">
        <v>180</v>
      </c>
      <c r="G907" s="36">
        <v>44430</v>
      </c>
      <c r="H907" s="12" t="s">
        <v>525</v>
      </c>
    </row>
    <row r="908" spans="1:8" x14ac:dyDescent="0.3">
      <c r="A908" s="12" t="s">
        <v>2415</v>
      </c>
      <c r="B908" s="12" t="s">
        <v>962</v>
      </c>
      <c r="C908" s="12">
        <v>8864030600</v>
      </c>
      <c r="D908" s="12" t="s">
        <v>2416</v>
      </c>
      <c r="E908" s="12" t="s">
        <v>183</v>
      </c>
      <c r="F908" s="12" t="s">
        <v>181</v>
      </c>
      <c r="G908" s="36">
        <v>45180</v>
      </c>
      <c r="H908" s="12" t="s">
        <v>504</v>
      </c>
    </row>
    <row r="909" spans="1:8" x14ac:dyDescent="0.3">
      <c r="A909" s="12" t="s">
        <v>2417</v>
      </c>
      <c r="B909" s="12" t="s">
        <v>713</v>
      </c>
      <c r="C909" s="12">
        <v>9965258045</v>
      </c>
      <c r="D909" s="12" t="s">
        <v>2418</v>
      </c>
      <c r="E909" s="12" t="s">
        <v>509</v>
      </c>
      <c r="F909" s="12" t="s">
        <v>188</v>
      </c>
      <c r="G909" s="36">
        <v>45101</v>
      </c>
      <c r="H909" s="12" t="s">
        <v>525</v>
      </c>
    </row>
    <row r="910" spans="1:8" x14ac:dyDescent="0.3">
      <c r="A910" s="12" t="s">
        <v>2419</v>
      </c>
      <c r="B910" s="12" t="s">
        <v>808</v>
      </c>
      <c r="C910" s="12">
        <v>6334606492</v>
      </c>
      <c r="D910" s="12" t="s">
        <v>2420</v>
      </c>
      <c r="E910" s="12" t="s">
        <v>524</v>
      </c>
      <c r="F910" s="12" t="s">
        <v>180</v>
      </c>
      <c r="G910" s="36">
        <v>45688</v>
      </c>
      <c r="H910" s="12" t="s">
        <v>525</v>
      </c>
    </row>
    <row r="911" spans="1:8" x14ac:dyDescent="0.3">
      <c r="A911" s="12" t="s">
        <v>2421</v>
      </c>
      <c r="B911" s="12" t="s">
        <v>646</v>
      </c>
      <c r="C911" s="12">
        <v>9954820281</v>
      </c>
      <c r="D911" s="12" t="s">
        <v>2422</v>
      </c>
      <c r="E911" s="12" t="s">
        <v>183</v>
      </c>
      <c r="F911" s="12" t="s">
        <v>182</v>
      </c>
      <c r="G911" s="36">
        <v>45262</v>
      </c>
      <c r="H911" s="12" t="s">
        <v>525</v>
      </c>
    </row>
    <row r="912" spans="1:8" x14ac:dyDescent="0.3">
      <c r="A912" s="12" t="s">
        <v>2423</v>
      </c>
      <c r="B912" s="12" t="s">
        <v>552</v>
      </c>
      <c r="C912" s="12">
        <v>6356760906</v>
      </c>
      <c r="D912" s="12" t="s">
        <v>2424</v>
      </c>
      <c r="E912" s="12" t="s">
        <v>520</v>
      </c>
      <c r="F912" s="12" t="s">
        <v>188</v>
      </c>
      <c r="G912" s="36">
        <v>45589</v>
      </c>
      <c r="H912" s="12" t="s">
        <v>525</v>
      </c>
    </row>
    <row r="913" spans="1:8" x14ac:dyDescent="0.3">
      <c r="A913" s="12" t="s">
        <v>2425</v>
      </c>
      <c r="B913" s="12" t="s">
        <v>609</v>
      </c>
      <c r="C913" s="12">
        <v>6352656582</v>
      </c>
      <c r="D913" s="12" t="s">
        <v>2426</v>
      </c>
      <c r="E913" s="12" t="s">
        <v>524</v>
      </c>
      <c r="F913" s="12" t="s">
        <v>181</v>
      </c>
      <c r="G913" s="36">
        <v>45987</v>
      </c>
      <c r="H913" s="12" t="s">
        <v>525</v>
      </c>
    </row>
    <row r="914" spans="1:8" x14ac:dyDescent="0.3">
      <c r="A914" s="12" t="s">
        <v>2427</v>
      </c>
      <c r="B914" s="12" t="s">
        <v>1199</v>
      </c>
      <c r="C914" s="12">
        <v>6366083423</v>
      </c>
      <c r="D914" s="12" t="s">
        <v>2428</v>
      </c>
      <c r="E914" s="12" t="s">
        <v>529</v>
      </c>
      <c r="F914" s="12" t="s">
        <v>186</v>
      </c>
      <c r="G914" s="36">
        <v>44132</v>
      </c>
      <c r="H914" s="12" t="s">
        <v>504</v>
      </c>
    </row>
    <row r="915" spans="1:8" x14ac:dyDescent="0.3">
      <c r="A915" s="12" t="s">
        <v>2429</v>
      </c>
      <c r="B915" s="12" t="s">
        <v>609</v>
      </c>
      <c r="C915" s="12">
        <v>9850853648</v>
      </c>
      <c r="D915" s="12" t="s">
        <v>2430</v>
      </c>
      <c r="E915" s="12" t="s">
        <v>529</v>
      </c>
      <c r="F915" s="12" t="s">
        <v>189</v>
      </c>
      <c r="G915" s="36">
        <v>44752</v>
      </c>
      <c r="H915" s="12" t="s">
        <v>504</v>
      </c>
    </row>
    <row r="916" spans="1:8" x14ac:dyDescent="0.3">
      <c r="A916" s="12" t="s">
        <v>2431</v>
      </c>
      <c r="B916" s="12" t="s">
        <v>583</v>
      </c>
      <c r="C916" s="12">
        <v>7022610072</v>
      </c>
      <c r="D916" s="12" t="s">
        <v>2432</v>
      </c>
      <c r="E916" s="12" t="s">
        <v>509</v>
      </c>
      <c r="F916" s="12" t="s">
        <v>187</v>
      </c>
      <c r="G916" s="36">
        <v>44661</v>
      </c>
      <c r="H916" s="12" t="s">
        <v>504</v>
      </c>
    </row>
    <row r="917" spans="1:8" x14ac:dyDescent="0.3">
      <c r="A917" s="12" t="s">
        <v>2433</v>
      </c>
      <c r="B917" s="12" t="s">
        <v>808</v>
      </c>
      <c r="C917" s="12">
        <v>9823548845</v>
      </c>
      <c r="D917" s="12" t="s">
        <v>2434</v>
      </c>
      <c r="E917" s="12" t="s">
        <v>529</v>
      </c>
      <c r="F917" s="12" t="s">
        <v>180</v>
      </c>
      <c r="G917" s="36">
        <v>44879</v>
      </c>
      <c r="H917" s="12" t="s">
        <v>504</v>
      </c>
    </row>
    <row r="918" spans="1:8" x14ac:dyDescent="0.3">
      <c r="A918" s="12" t="s">
        <v>2435</v>
      </c>
      <c r="B918" s="12" t="s">
        <v>1375</v>
      </c>
      <c r="C918" s="12">
        <v>8855937571</v>
      </c>
      <c r="D918" s="12" t="s">
        <v>2436</v>
      </c>
      <c r="E918" s="12" t="s">
        <v>183</v>
      </c>
      <c r="F918" s="12" t="s">
        <v>189</v>
      </c>
      <c r="G918" s="36">
        <v>44180</v>
      </c>
      <c r="H918" s="12" t="s">
        <v>504</v>
      </c>
    </row>
    <row r="919" spans="1:8" x14ac:dyDescent="0.3">
      <c r="A919" s="12" t="s">
        <v>2437</v>
      </c>
      <c r="B919" s="12" t="s">
        <v>1464</v>
      </c>
      <c r="C919" s="12">
        <v>9934590806</v>
      </c>
      <c r="D919" s="12" t="s">
        <v>2438</v>
      </c>
      <c r="E919" s="12" t="s">
        <v>509</v>
      </c>
      <c r="F919" s="12" t="s">
        <v>183</v>
      </c>
      <c r="G919" s="36">
        <v>44467</v>
      </c>
      <c r="H919" s="12" t="s">
        <v>504</v>
      </c>
    </row>
    <row r="920" spans="1:8" x14ac:dyDescent="0.3">
      <c r="A920" s="12" t="s">
        <v>2439</v>
      </c>
      <c r="B920" s="12" t="s">
        <v>569</v>
      </c>
      <c r="C920" s="12">
        <v>7054468489</v>
      </c>
      <c r="D920" s="12" t="s">
        <v>2440</v>
      </c>
      <c r="E920" s="12" t="s">
        <v>513</v>
      </c>
      <c r="F920" s="12" t="s">
        <v>182</v>
      </c>
      <c r="G920" s="36">
        <v>44445</v>
      </c>
      <c r="H920" s="12" t="s">
        <v>525</v>
      </c>
    </row>
    <row r="921" spans="1:8" x14ac:dyDescent="0.3">
      <c r="A921" s="12" t="s">
        <v>2441</v>
      </c>
      <c r="B921" s="12" t="s">
        <v>609</v>
      </c>
      <c r="C921" s="12">
        <v>9943431947</v>
      </c>
      <c r="D921" s="12" t="s">
        <v>2442</v>
      </c>
      <c r="E921" s="12" t="s">
        <v>513</v>
      </c>
      <c r="F921" s="12" t="s">
        <v>186</v>
      </c>
      <c r="G921" s="36">
        <v>45000</v>
      </c>
      <c r="H921" s="12" t="s">
        <v>504</v>
      </c>
    </row>
    <row r="922" spans="1:8" x14ac:dyDescent="0.3">
      <c r="A922" s="12" t="s">
        <v>2443</v>
      </c>
      <c r="B922" s="12" t="s">
        <v>689</v>
      </c>
      <c r="C922" s="12">
        <v>7091384990</v>
      </c>
      <c r="D922" s="12" t="s">
        <v>2444</v>
      </c>
      <c r="E922" s="12" t="s">
        <v>529</v>
      </c>
      <c r="F922" s="12" t="s">
        <v>182</v>
      </c>
      <c r="G922" s="36">
        <v>45847</v>
      </c>
      <c r="H922" s="12" t="s">
        <v>504</v>
      </c>
    </row>
    <row r="923" spans="1:8" x14ac:dyDescent="0.3">
      <c r="A923" s="12" t="s">
        <v>2445</v>
      </c>
      <c r="B923" s="12" t="s">
        <v>864</v>
      </c>
      <c r="C923" s="12">
        <v>7037412927</v>
      </c>
      <c r="D923" s="12" t="s">
        <v>2446</v>
      </c>
      <c r="E923" s="12" t="s">
        <v>183</v>
      </c>
      <c r="F923" s="12" t="s">
        <v>188</v>
      </c>
      <c r="G923" s="36">
        <v>44234</v>
      </c>
      <c r="H923" s="12" t="s">
        <v>504</v>
      </c>
    </row>
    <row r="924" spans="1:8" x14ac:dyDescent="0.3">
      <c r="A924" s="12" t="s">
        <v>2447</v>
      </c>
      <c r="B924" s="12" t="s">
        <v>746</v>
      </c>
      <c r="C924" s="12">
        <v>7081766101</v>
      </c>
      <c r="D924" s="12" t="s">
        <v>2448</v>
      </c>
      <c r="E924" s="12" t="s">
        <v>513</v>
      </c>
      <c r="F924" s="12" t="s">
        <v>178</v>
      </c>
      <c r="G924" s="36">
        <v>44817</v>
      </c>
      <c r="H924" s="12" t="s">
        <v>504</v>
      </c>
    </row>
    <row r="925" spans="1:8" x14ac:dyDescent="0.3">
      <c r="A925" s="12" t="s">
        <v>2449</v>
      </c>
      <c r="B925" s="12" t="s">
        <v>540</v>
      </c>
      <c r="C925" s="12">
        <v>6347966785</v>
      </c>
      <c r="D925" s="12" t="s">
        <v>2450</v>
      </c>
      <c r="E925" s="12" t="s">
        <v>509</v>
      </c>
      <c r="F925" s="12" t="s">
        <v>179</v>
      </c>
      <c r="G925" s="36">
        <v>44963</v>
      </c>
      <c r="H925" s="12" t="s">
        <v>504</v>
      </c>
    </row>
    <row r="926" spans="1:8" x14ac:dyDescent="0.3">
      <c r="A926" s="12" t="s">
        <v>2451</v>
      </c>
      <c r="B926" s="12" t="s">
        <v>864</v>
      </c>
      <c r="C926" s="12">
        <v>7038113352</v>
      </c>
      <c r="D926" s="12" t="s">
        <v>2452</v>
      </c>
      <c r="E926" s="12" t="s">
        <v>524</v>
      </c>
      <c r="F926" s="12" t="s">
        <v>186</v>
      </c>
      <c r="G926" s="36">
        <v>44170</v>
      </c>
      <c r="H926" s="12" t="s">
        <v>504</v>
      </c>
    </row>
    <row r="927" spans="1:8" x14ac:dyDescent="0.3">
      <c r="A927" s="12" t="s">
        <v>2453</v>
      </c>
      <c r="B927" s="12" t="s">
        <v>864</v>
      </c>
      <c r="C927" s="12">
        <v>9966216656</v>
      </c>
      <c r="D927" s="12" t="s">
        <v>2454</v>
      </c>
      <c r="E927" s="12" t="s">
        <v>524</v>
      </c>
      <c r="F927" s="12" t="s">
        <v>180</v>
      </c>
      <c r="G927" s="36">
        <v>45323</v>
      </c>
      <c r="H927" s="12" t="s">
        <v>525</v>
      </c>
    </row>
    <row r="928" spans="1:8" x14ac:dyDescent="0.3">
      <c r="A928" s="12" t="s">
        <v>2455</v>
      </c>
      <c r="B928" s="12" t="s">
        <v>962</v>
      </c>
      <c r="C928" s="12">
        <v>8817051552</v>
      </c>
      <c r="D928" s="12" t="s">
        <v>2456</v>
      </c>
      <c r="E928" s="12" t="s">
        <v>524</v>
      </c>
      <c r="F928" s="12" t="s">
        <v>183</v>
      </c>
      <c r="G928" s="36">
        <v>44986</v>
      </c>
      <c r="H928" s="12" t="s">
        <v>504</v>
      </c>
    </row>
    <row r="929" spans="1:8" x14ac:dyDescent="0.3">
      <c r="A929" s="12" t="s">
        <v>2457</v>
      </c>
      <c r="B929" s="12" t="s">
        <v>578</v>
      </c>
      <c r="C929" s="12">
        <v>6362579939</v>
      </c>
      <c r="D929" s="12" t="s">
        <v>2458</v>
      </c>
      <c r="E929" s="12" t="s">
        <v>509</v>
      </c>
      <c r="F929" s="12" t="s">
        <v>182</v>
      </c>
      <c r="G929" s="36">
        <v>44270</v>
      </c>
      <c r="H929" s="12" t="s">
        <v>525</v>
      </c>
    </row>
    <row r="930" spans="1:8" x14ac:dyDescent="0.3">
      <c r="A930" s="12" t="s">
        <v>2459</v>
      </c>
      <c r="B930" s="12" t="s">
        <v>563</v>
      </c>
      <c r="C930" s="12">
        <v>9857834037</v>
      </c>
      <c r="D930" s="12" t="s">
        <v>2460</v>
      </c>
      <c r="E930" s="12" t="s">
        <v>529</v>
      </c>
      <c r="F930" s="12" t="s">
        <v>181</v>
      </c>
      <c r="G930" s="36">
        <v>45111</v>
      </c>
      <c r="H930" s="12" t="s">
        <v>504</v>
      </c>
    </row>
    <row r="931" spans="1:8" x14ac:dyDescent="0.3">
      <c r="A931" s="12" t="s">
        <v>2461</v>
      </c>
      <c r="B931" s="12" t="s">
        <v>798</v>
      </c>
      <c r="C931" s="12">
        <v>8890602234</v>
      </c>
      <c r="D931" s="12" t="s">
        <v>2462</v>
      </c>
      <c r="E931" s="12" t="s">
        <v>183</v>
      </c>
      <c r="F931" s="12" t="s">
        <v>182</v>
      </c>
      <c r="G931" s="36">
        <v>44633</v>
      </c>
      <c r="H931" s="12" t="s">
        <v>504</v>
      </c>
    </row>
    <row r="932" spans="1:8" x14ac:dyDescent="0.3">
      <c r="A932" s="12" t="s">
        <v>2463</v>
      </c>
      <c r="B932" s="12" t="s">
        <v>947</v>
      </c>
      <c r="C932" s="12">
        <v>9868880304</v>
      </c>
      <c r="D932" s="12" t="s">
        <v>2464</v>
      </c>
      <c r="E932" s="12" t="s">
        <v>529</v>
      </c>
      <c r="F932" s="12" t="s">
        <v>183</v>
      </c>
      <c r="G932" s="36">
        <v>44558</v>
      </c>
      <c r="H932" s="12" t="s">
        <v>504</v>
      </c>
    </row>
    <row r="933" spans="1:8" x14ac:dyDescent="0.3">
      <c r="A933" s="12" t="s">
        <v>2465</v>
      </c>
      <c r="B933" s="12" t="s">
        <v>798</v>
      </c>
      <c r="C933" s="12">
        <v>9998358881</v>
      </c>
      <c r="D933" s="12" t="s">
        <v>2466</v>
      </c>
      <c r="E933" s="12" t="s">
        <v>183</v>
      </c>
      <c r="F933" s="12" t="s">
        <v>183</v>
      </c>
      <c r="G933" s="36">
        <v>44196</v>
      </c>
      <c r="H933" s="12" t="s">
        <v>504</v>
      </c>
    </row>
    <row r="934" spans="1:8" x14ac:dyDescent="0.3">
      <c r="A934" s="12" t="s">
        <v>2467</v>
      </c>
      <c r="B934" s="12" t="s">
        <v>962</v>
      </c>
      <c r="C934" s="12">
        <v>9943688431</v>
      </c>
      <c r="D934" s="12" t="s">
        <v>2468</v>
      </c>
      <c r="E934" s="12" t="s">
        <v>524</v>
      </c>
      <c r="F934" s="12" t="s">
        <v>186</v>
      </c>
      <c r="G934" s="36">
        <v>45271</v>
      </c>
      <c r="H934" s="12" t="s">
        <v>504</v>
      </c>
    </row>
    <row r="935" spans="1:8" x14ac:dyDescent="0.3">
      <c r="A935" s="12" t="s">
        <v>2469</v>
      </c>
      <c r="B935" s="12" t="s">
        <v>527</v>
      </c>
      <c r="C935" s="12">
        <v>6362624703</v>
      </c>
      <c r="D935" s="12" t="s">
        <v>2470</v>
      </c>
      <c r="E935" s="12" t="s">
        <v>513</v>
      </c>
      <c r="F935" s="12" t="s">
        <v>186</v>
      </c>
      <c r="G935" s="36">
        <v>45034</v>
      </c>
      <c r="H935" s="12" t="s">
        <v>525</v>
      </c>
    </row>
    <row r="936" spans="1:8" x14ac:dyDescent="0.3">
      <c r="A936" s="12" t="s">
        <v>2471</v>
      </c>
      <c r="B936" s="12" t="s">
        <v>864</v>
      </c>
      <c r="C936" s="12">
        <v>6366949481</v>
      </c>
      <c r="D936" s="12" t="s">
        <v>2472</v>
      </c>
      <c r="E936" s="12" t="s">
        <v>183</v>
      </c>
      <c r="F936" s="12" t="s">
        <v>182</v>
      </c>
      <c r="G936" s="36">
        <v>44951</v>
      </c>
      <c r="H936" s="12" t="s">
        <v>504</v>
      </c>
    </row>
    <row r="937" spans="1:8" x14ac:dyDescent="0.3">
      <c r="A937" s="12" t="s">
        <v>2473</v>
      </c>
      <c r="B937" s="12" t="s">
        <v>1464</v>
      </c>
      <c r="C937" s="12">
        <v>7058714588</v>
      </c>
      <c r="D937" s="12" t="s">
        <v>2474</v>
      </c>
      <c r="E937" s="12" t="s">
        <v>183</v>
      </c>
      <c r="F937" s="12" t="s">
        <v>179</v>
      </c>
      <c r="G937" s="36">
        <v>45309</v>
      </c>
      <c r="H937" s="12" t="s">
        <v>504</v>
      </c>
    </row>
    <row r="938" spans="1:8" x14ac:dyDescent="0.3">
      <c r="A938" s="12" t="s">
        <v>2475</v>
      </c>
      <c r="B938" s="12" t="s">
        <v>849</v>
      </c>
      <c r="C938" s="12">
        <v>7085749036</v>
      </c>
      <c r="D938" s="12" t="s">
        <v>2476</v>
      </c>
      <c r="E938" s="12" t="s">
        <v>509</v>
      </c>
      <c r="F938" s="12" t="s">
        <v>183</v>
      </c>
      <c r="G938" s="36">
        <v>44918</v>
      </c>
      <c r="H938" s="12" t="s">
        <v>504</v>
      </c>
    </row>
    <row r="939" spans="1:8" x14ac:dyDescent="0.3">
      <c r="A939" s="12" t="s">
        <v>2477</v>
      </c>
      <c r="B939" s="12" t="s">
        <v>751</v>
      </c>
      <c r="C939" s="12">
        <v>8820364905</v>
      </c>
      <c r="D939" s="12" t="s">
        <v>2478</v>
      </c>
      <c r="E939" s="12" t="s">
        <v>529</v>
      </c>
      <c r="F939" s="12" t="s">
        <v>181</v>
      </c>
      <c r="G939" s="36">
        <v>44811</v>
      </c>
      <c r="H939" s="12" t="s">
        <v>504</v>
      </c>
    </row>
    <row r="940" spans="1:8" x14ac:dyDescent="0.3">
      <c r="A940" s="12" t="s">
        <v>2479</v>
      </c>
      <c r="B940" s="12" t="s">
        <v>586</v>
      </c>
      <c r="C940" s="12">
        <v>8851917941</v>
      </c>
      <c r="D940" s="12" t="s">
        <v>2480</v>
      </c>
      <c r="E940" s="12" t="s">
        <v>513</v>
      </c>
      <c r="F940" s="12" t="s">
        <v>187</v>
      </c>
      <c r="G940" s="36">
        <v>44921</v>
      </c>
      <c r="H940" s="12" t="s">
        <v>525</v>
      </c>
    </row>
    <row r="941" spans="1:8" x14ac:dyDescent="0.3">
      <c r="A941" s="12" t="s">
        <v>2481</v>
      </c>
      <c r="B941" s="12" t="s">
        <v>609</v>
      </c>
      <c r="C941" s="12">
        <v>9825265143</v>
      </c>
      <c r="D941" s="12" t="s">
        <v>2482</v>
      </c>
      <c r="E941" s="12" t="s">
        <v>520</v>
      </c>
      <c r="F941" s="12" t="s">
        <v>187</v>
      </c>
      <c r="G941" s="36">
        <v>45703</v>
      </c>
      <c r="H941" s="12" t="s">
        <v>525</v>
      </c>
    </row>
    <row r="942" spans="1:8" x14ac:dyDescent="0.3">
      <c r="A942" s="12" t="s">
        <v>2483</v>
      </c>
      <c r="B942" s="12" t="s">
        <v>798</v>
      </c>
      <c r="C942" s="12">
        <v>9948185637</v>
      </c>
      <c r="D942" s="12" t="s">
        <v>2484</v>
      </c>
      <c r="E942" s="12" t="s">
        <v>509</v>
      </c>
      <c r="F942" s="12" t="s">
        <v>179</v>
      </c>
      <c r="G942" s="36">
        <v>46022</v>
      </c>
      <c r="H942" s="12" t="s">
        <v>504</v>
      </c>
    </row>
    <row r="943" spans="1:8" x14ac:dyDescent="0.3">
      <c r="A943" s="12" t="s">
        <v>2485</v>
      </c>
      <c r="B943" s="12" t="s">
        <v>552</v>
      </c>
      <c r="C943" s="12">
        <v>9980465736</v>
      </c>
      <c r="D943" s="12" t="s">
        <v>2486</v>
      </c>
      <c r="E943" s="12" t="s">
        <v>529</v>
      </c>
      <c r="F943" s="12" t="s">
        <v>185</v>
      </c>
      <c r="G943" s="36">
        <v>46019</v>
      </c>
      <c r="H943" s="12" t="s">
        <v>504</v>
      </c>
    </row>
    <row r="944" spans="1:8" x14ac:dyDescent="0.3">
      <c r="A944" s="12" t="s">
        <v>2487</v>
      </c>
      <c r="B944" s="12" t="s">
        <v>713</v>
      </c>
      <c r="C944" s="12">
        <v>6397370716</v>
      </c>
      <c r="D944" s="12" t="s">
        <v>2488</v>
      </c>
      <c r="E944" s="12" t="s">
        <v>513</v>
      </c>
      <c r="F944" s="12" t="s">
        <v>178</v>
      </c>
      <c r="G944" s="36">
        <v>44668</v>
      </c>
      <c r="H944" s="12" t="s">
        <v>504</v>
      </c>
    </row>
    <row r="945" spans="1:8" x14ac:dyDescent="0.3">
      <c r="A945" s="12" t="s">
        <v>2489</v>
      </c>
      <c r="B945" s="12" t="s">
        <v>534</v>
      </c>
      <c r="C945" s="12">
        <v>8885187315</v>
      </c>
      <c r="D945" s="12" t="s">
        <v>2490</v>
      </c>
      <c r="E945" s="12" t="s">
        <v>524</v>
      </c>
      <c r="F945" s="12" t="s">
        <v>181</v>
      </c>
      <c r="G945" s="36">
        <v>45745</v>
      </c>
      <c r="H945" s="12" t="s">
        <v>504</v>
      </c>
    </row>
    <row r="946" spans="1:8" x14ac:dyDescent="0.3">
      <c r="A946" s="12" t="s">
        <v>2491</v>
      </c>
      <c r="B946" s="12" t="s">
        <v>734</v>
      </c>
      <c r="C946" s="12">
        <v>9997570930</v>
      </c>
      <c r="D946" s="12" t="s">
        <v>2492</v>
      </c>
      <c r="E946" s="12" t="s">
        <v>509</v>
      </c>
      <c r="F946" s="12" t="s">
        <v>178</v>
      </c>
      <c r="G946" s="36">
        <v>44573</v>
      </c>
      <c r="H946" s="12" t="s">
        <v>525</v>
      </c>
    </row>
    <row r="947" spans="1:8" x14ac:dyDescent="0.3">
      <c r="A947" s="12" t="s">
        <v>2493</v>
      </c>
      <c r="B947" s="12" t="s">
        <v>785</v>
      </c>
      <c r="C947" s="12">
        <v>8879657047</v>
      </c>
      <c r="D947" s="12" t="s">
        <v>2494</v>
      </c>
      <c r="E947" s="12" t="s">
        <v>529</v>
      </c>
      <c r="F947" s="12" t="s">
        <v>188</v>
      </c>
      <c r="G947" s="36">
        <v>44400</v>
      </c>
      <c r="H947" s="12" t="s">
        <v>504</v>
      </c>
    </row>
    <row r="948" spans="1:8" x14ac:dyDescent="0.3">
      <c r="A948" s="12" t="s">
        <v>2495</v>
      </c>
      <c r="B948" s="12" t="s">
        <v>1178</v>
      </c>
      <c r="C948" s="12">
        <v>8891843140</v>
      </c>
      <c r="D948" s="12" t="s">
        <v>2496</v>
      </c>
      <c r="E948" s="12" t="s">
        <v>509</v>
      </c>
      <c r="F948" s="12" t="s">
        <v>178</v>
      </c>
      <c r="G948" s="36">
        <v>46043</v>
      </c>
      <c r="H948" s="12" t="s">
        <v>504</v>
      </c>
    </row>
    <row r="949" spans="1:8" x14ac:dyDescent="0.3">
      <c r="A949" s="12" t="s">
        <v>2497</v>
      </c>
      <c r="B949" s="12" t="s">
        <v>739</v>
      </c>
      <c r="C949" s="12">
        <v>9959080169</v>
      </c>
      <c r="D949" s="12" t="s">
        <v>2498</v>
      </c>
      <c r="E949" s="12" t="s">
        <v>183</v>
      </c>
      <c r="F949" s="12" t="s">
        <v>185</v>
      </c>
      <c r="G949" s="36">
        <v>44883</v>
      </c>
      <c r="H949" s="12" t="s">
        <v>504</v>
      </c>
    </row>
    <row r="950" spans="1:8" x14ac:dyDescent="0.3">
      <c r="A950" s="12" t="s">
        <v>2499</v>
      </c>
      <c r="B950" s="12" t="s">
        <v>910</v>
      </c>
      <c r="C950" s="12">
        <v>6346634565</v>
      </c>
      <c r="D950" s="12" t="s">
        <v>2500</v>
      </c>
      <c r="E950" s="12" t="s">
        <v>529</v>
      </c>
      <c r="F950" s="12" t="s">
        <v>180</v>
      </c>
      <c r="G950" s="36">
        <v>44208</v>
      </c>
      <c r="H950" s="12" t="s">
        <v>504</v>
      </c>
    </row>
    <row r="951" spans="1:8" x14ac:dyDescent="0.3">
      <c r="A951" s="12" t="s">
        <v>2501</v>
      </c>
      <c r="B951" s="12" t="s">
        <v>849</v>
      </c>
      <c r="C951" s="12">
        <v>7098278510</v>
      </c>
      <c r="D951" s="12" t="s">
        <v>2502</v>
      </c>
      <c r="E951" s="12" t="s">
        <v>524</v>
      </c>
      <c r="F951" s="12" t="s">
        <v>186</v>
      </c>
      <c r="G951" s="36">
        <v>44411</v>
      </c>
      <c r="H951" s="12" t="s">
        <v>504</v>
      </c>
    </row>
    <row r="952" spans="1:8" x14ac:dyDescent="0.3">
      <c r="A952" s="12" t="s">
        <v>2503</v>
      </c>
      <c r="B952" s="12" t="s">
        <v>689</v>
      </c>
      <c r="C952" s="12">
        <v>9928697158</v>
      </c>
      <c r="D952" s="12" t="s">
        <v>2504</v>
      </c>
      <c r="E952" s="12" t="s">
        <v>529</v>
      </c>
      <c r="F952" s="12" t="s">
        <v>181</v>
      </c>
      <c r="G952" s="36">
        <v>44091</v>
      </c>
      <c r="H952" s="12" t="s">
        <v>504</v>
      </c>
    </row>
    <row r="953" spans="1:8" x14ac:dyDescent="0.3">
      <c r="A953" s="12" t="s">
        <v>2505</v>
      </c>
      <c r="B953" s="12" t="s">
        <v>624</v>
      </c>
      <c r="C953" s="12">
        <v>9868297873</v>
      </c>
      <c r="D953" s="12" t="s">
        <v>2506</v>
      </c>
      <c r="E953" s="12" t="s">
        <v>524</v>
      </c>
      <c r="F953" s="12" t="s">
        <v>183</v>
      </c>
      <c r="G953" s="36">
        <v>44432</v>
      </c>
      <c r="H953" s="12" t="s">
        <v>504</v>
      </c>
    </row>
    <row r="954" spans="1:8" x14ac:dyDescent="0.3">
      <c r="A954" s="12" t="s">
        <v>2507</v>
      </c>
      <c r="B954" s="12" t="s">
        <v>534</v>
      </c>
      <c r="C954" s="12">
        <v>8846874247</v>
      </c>
      <c r="D954" s="12" t="s">
        <v>2508</v>
      </c>
      <c r="E954" s="12" t="s">
        <v>529</v>
      </c>
      <c r="F954" s="12" t="s">
        <v>181</v>
      </c>
      <c r="G954" s="36">
        <v>44675</v>
      </c>
      <c r="H954" s="12" t="s">
        <v>525</v>
      </c>
    </row>
    <row r="955" spans="1:8" x14ac:dyDescent="0.3">
      <c r="A955" s="12" t="s">
        <v>2509</v>
      </c>
      <c r="B955" s="12" t="s">
        <v>746</v>
      </c>
      <c r="C955" s="12">
        <v>8861621230</v>
      </c>
      <c r="D955" s="12" t="s">
        <v>2510</v>
      </c>
      <c r="E955" s="12" t="s">
        <v>524</v>
      </c>
      <c r="F955" s="12" t="s">
        <v>185</v>
      </c>
      <c r="G955" s="36">
        <v>45513</v>
      </c>
      <c r="H955" s="12" t="s">
        <v>504</v>
      </c>
    </row>
    <row r="956" spans="1:8" x14ac:dyDescent="0.3">
      <c r="A956" s="12" t="s">
        <v>2511</v>
      </c>
      <c r="B956" s="12" t="s">
        <v>643</v>
      </c>
      <c r="C956" s="12">
        <v>7017096511</v>
      </c>
      <c r="D956" s="12" t="s">
        <v>2512</v>
      </c>
      <c r="E956" s="12" t="s">
        <v>183</v>
      </c>
      <c r="F956" s="12" t="s">
        <v>185</v>
      </c>
      <c r="G956" s="36">
        <v>45441</v>
      </c>
      <c r="H956" s="12" t="s">
        <v>504</v>
      </c>
    </row>
    <row r="957" spans="1:8" x14ac:dyDescent="0.3">
      <c r="A957" s="12" t="s">
        <v>2513</v>
      </c>
      <c r="B957" s="12" t="s">
        <v>674</v>
      </c>
      <c r="C957" s="12">
        <v>8866458922</v>
      </c>
      <c r="D957" s="12" t="s">
        <v>2514</v>
      </c>
      <c r="E957" s="12" t="s">
        <v>509</v>
      </c>
      <c r="F957" s="12" t="s">
        <v>185</v>
      </c>
      <c r="G957" s="36">
        <v>44103</v>
      </c>
      <c r="H957" s="12" t="s">
        <v>504</v>
      </c>
    </row>
    <row r="958" spans="1:8" x14ac:dyDescent="0.3">
      <c r="A958" s="12" t="s">
        <v>2515</v>
      </c>
      <c r="B958" s="12" t="s">
        <v>728</v>
      </c>
      <c r="C958" s="12">
        <v>9999283979</v>
      </c>
      <c r="D958" s="12" t="s">
        <v>2516</v>
      </c>
      <c r="E958" s="12" t="s">
        <v>520</v>
      </c>
      <c r="F958" s="12" t="s">
        <v>181</v>
      </c>
      <c r="G958" s="36">
        <v>45908</v>
      </c>
      <c r="H958" s="12" t="s">
        <v>504</v>
      </c>
    </row>
    <row r="959" spans="1:8" x14ac:dyDescent="0.3">
      <c r="A959" s="12" t="s">
        <v>2517</v>
      </c>
      <c r="B959" s="12" t="s">
        <v>518</v>
      </c>
      <c r="C959" s="12">
        <v>8866717724</v>
      </c>
      <c r="D959" s="12" t="s">
        <v>2518</v>
      </c>
      <c r="E959" s="12" t="s">
        <v>509</v>
      </c>
      <c r="F959" s="12" t="s">
        <v>184</v>
      </c>
      <c r="G959" s="36">
        <v>44164</v>
      </c>
      <c r="H959" s="12" t="s">
        <v>504</v>
      </c>
    </row>
    <row r="960" spans="1:8" x14ac:dyDescent="0.3">
      <c r="A960" s="12" t="s">
        <v>2519</v>
      </c>
      <c r="B960" s="12" t="s">
        <v>723</v>
      </c>
      <c r="C960" s="12">
        <v>9923094351</v>
      </c>
      <c r="D960" s="12" t="s">
        <v>2520</v>
      </c>
      <c r="E960" s="12" t="s">
        <v>529</v>
      </c>
      <c r="F960" s="12" t="s">
        <v>183</v>
      </c>
      <c r="G960" s="36">
        <v>44935</v>
      </c>
      <c r="H960" s="12" t="s">
        <v>504</v>
      </c>
    </row>
    <row r="961" spans="1:8" x14ac:dyDescent="0.3">
      <c r="A961" s="12" t="s">
        <v>2521</v>
      </c>
      <c r="B961" s="12" t="s">
        <v>924</v>
      </c>
      <c r="C961" s="12">
        <v>6331752808</v>
      </c>
      <c r="D961" s="12" t="s">
        <v>2522</v>
      </c>
      <c r="E961" s="12" t="s">
        <v>183</v>
      </c>
      <c r="F961" s="12" t="s">
        <v>189</v>
      </c>
      <c r="G961" s="36">
        <v>45982</v>
      </c>
      <c r="H961" s="12" t="s">
        <v>504</v>
      </c>
    </row>
    <row r="962" spans="1:8" x14ac:dyDescent="0.3">
      <c r="A962" s="12" t="s">
        <v>2523</v>
      </c>
      <c r="B962" s="12" t="s">
        <v>674</v>
      </c>
      <c r="C962" s="12">
        <v>7012288610</v>
      </c>
      <c r="D962" s="12" t="s">
        <v>2524</v>
      </c>
      <c r="E962" s="12" t="s">
        <v>529</v>
      </c>
      <c r="F962" s="12" t="s">
        <v>178</v>
      </c>
      <c r="G962" s="36">
        <v>44510</v>
      </c>
      <c r="H962" s="12" t="s">
        <v>504</v>
      </c>
    </row>
    <row r="963" spans="1:8" x14ac:dyDescent="0.3">
      <c r="A963" s="12" t="s">
        <v>2525</v>
      </c>
      <c r="B963" s="12" t="s">
        <v>575</v>
      </c>
      <c r="C963" s="12">
        <v>6351173522</v>
      </c>
      <c r="D963" s="12" t="s">
        <v>2526</v>
      </c>
      <c r="E963" s="12" t="s">
        <v>529</v>
      </c>
      <c r="F963" s="12" t="s">
        <v>181</v>
      </c>
      <c r="G963" s="36">
        <v>45130</v>
      </c>
      <c r="H963" s="12" t="s">
        <v>504</v>
      </c>
    </row>
    <row r="964" spans="1:8" x14ac:dyDescent="0.3">
      <c r="A964" s="12" t="s">
        <v>2527</v>
      </c>
      <c r="B964" s="12" t="s">
        <v>618</v>
      </c>
      <c r="C964" s="12">
        <v>7067755650</v>
      </c>
      <c r="D964" s="12" t="s">
        <v>2528</v>
      </c>
      <c r="E964" s="12" t="s">
        <v>529</v>
      </c>
      <c r="F964" s="12" t="s">
        <v>184</v>
      </c>
      <c r="G964" s="36">
        <v>45720</v>
      </c>
      <c r="H964" s="12" t="s">
        <v>504</v>
      </c>
    </row>
    <row r="965" spans="1:8" x14ac:dyDescent="0.3">
      <c r="A965" s="12" t="s">
        <v>2529</v>
      </c>
      <c r="B965" s="12" t="s">
        <v>654</v>
      </c>
      <c r="C965" s="12">
        <v>9969548130</v>
      </c>
      <c r="D965" s="12" t="s">
        <v>2530</v>
      </c>
      <c r="E965" s="12" t="s">
        <v>524</v>
      </c>
      <c r="F965" s="12" t="s">
        <v>184</v>
      </c>
      <c r="G965" s="36">
        <v>44500</v>
      </c>
      <c r="H965" s="12" t="s">
        <v>525</v>
      </c>
    </row>
    <row r="966" spans="1:8" x14ac:dyDescent="0.3">
      <c r="A966" s="12" t="s">
        <v>2531</v>
      </c>
      <c r="B966" s="12" t="s">
        <v>671</v>
      </c>
      <c r="C966" s="12">
        <v>9865038857</v>
      </c>
      <c r="D966" s="12" t="s">
        <v>2532</v>
      </c>
      <c r="E966" s="12" t="s">
        <v>529</v>
      </c>
      <c r="F966" s="12" t="s">
        <v>183</v>
      </c>
      <c r="G966" s="36">
        <v>45110</v>
      </c>
      <c r="H966" s="12" t="s">
        <v>504</v>
      </c>
    </row>
    <row r="967" spans="1:8" x14ac:dyDescent="0.3">
      <c r="A967" s="12" t="s">
        <v>2533</v>
      </c>
      <c r="B967" s="12" t="s">
        <v>569</v>
      </c>
      <c r="C967" s="12">
        <v>9915833298</v>
      </c>
      <c r="D967" s="12" t="s">
        <v>2534</v>
      </c>
      <c r="E967" s="12" t="s">
        <v>524</v>
      </c>
      <c r="F967" s="12" t="s">
        <v>178</v>
      </c>
      <c r="G967" s="36">
        <v>45404</v>
      </c>
      <c r="H967" s="12" t="s">
        <v>504</v>
      </c>
    </row>
    <row r="968" spans="1:8" x14ac:dyDescent="0.3">
      <c r="A968" s="12" t="s">
        <v>2535</v>
      </c>
      <c r="B968" s="12" t="s">
        <v>515</v>
      </c>
      <c r="C968" s="12">
        <v>8818266476</v>
      </c>
      <c r="D968" s="12" t="s">
        <v>2536</v>
      </c>
      <c r="E968" s="12" t="s">
        <v>513</v>
      </c>
      <c r="F968" s="12" t="s">
        <v>178</v>
      </c>
      <c r="G968" s="36">
        <v>45736</v>
      </c>
      <c r="H968" s="12" t="s">
        <v>504</v>
      </c>
    </row>
    <row r="969" spans="1:8" x14ac:dyDescent="0.3">
      <c r="A969" s="12" t="s">
        <v>2537</v>
      </c>
      <c r="B969" s="12" t="s">
        <v>1137</v>
      </c>
      <c r="C969" s="12">
        <v>8893827312</v>
      </c>
      <c r="D969" s="12" t="s">
        <v>2538</v>
      </c>
      <c r="E969" s="12" t="s">
        <v>524</v>
      </c>
      <c r="F969" s="12" t="s">
        <v>187</v>
      </c>
      <c r="G969" s="36">
        <v>45056</v>
      </c>
      <c r="H969" s="12" t="s">
        <v>504</v>
      </c>
    </row>
    <row r="970" spans="1:8" x14ac:dyDescent="0.3">
      <c r="A970" s="12" t="s">
        <v>2539</v>
      </c>
      <c r="B970" s="12" t="s">
        <v>822</v>
      </c>
      <c r="C970" s="12">
        <v>6312046891</v>
      </c>
      <c r="D970" s="12" t="s">
        <v>2540</v>
      </c>
      <c r="E970" s="12" t="s">
        <v>529</v>
      </c>
      <c r="F970" s="12" t="s">
        <v>181</v>
      </c>
      <c r="G970" s="36">
        <v>44090</v>
      </c>
      <c r="H970" s="12" t="s">
        <v>504</v>
      </c>
    </row>
    <row r="971" spans="1:8" x14ac:dyDescent="0.3">
      <c r="A971" s="12" t="s">
        <v>2541</v>
      </c>
      <c r="B971" s="12" t="s">
        <v>788</v>
      </c>
      <c r="C971" s="12">
        <v>7015494964</v>
      </c>
      <c r="D971" s="12" t="s">
        <v>2542</v>
      </c>
      <c r="E971" s="12" t="s">
        <v>520</v>
      </c>
      <c r="F971" s="12" t="s">
        <v>184</v>
      </c>
      <c r="G971" s="36">
        <v>45486</v>
      </c>
      <c r="H971" s="12" t="s">
        <v>504</v>
      </c>
    </row>
    <row r="972" spans="1:8" x14ac:dyDescent="0.3">
      <c r="A972" s="12" t="s">
        <v>2543</v>
      </c>
      <c r="B972" s="12" t="s">
        <v>723</v>
      </c>
      <c r="C972" s="12">
        <v>6326399377</v>
      </c>
      <c r="D972" s="12" t="s">
        <v>2544</v>
      </c>
      <c r="E972" s="12" t="s">
        <v>520</v>
      </c>
      <c r="F972" s="12" t="s">
        <v>183</v>
      </c>
      <c r="G972" s="36">
        <v>44527</v>
      </c>
      <c r="H972" s="12" t="s">
        <v>504</v>
      </c>
    </row>
    <row r="973" spans="1:8" x14ac:dyDescent="0.3">
      <c r="A973" s="12" t="s">
        <v>2545</v>
      </c>
      <c r="B973" s="12" t="s">
        <v>624</v>
      </c>
      <c r="C973" s="12">
        <v>8863527610</v>
      </c>
      <c r="D973" s="12" t="s">
        <v>2546</v>
      </c>
      <c r="E973" s="12" t="s">
        <v>509</v>
      </c>
      <c r="F973" s="12" t="s">
        <v>189</v>
      </c>
      <c r="G973" s="36">
        <v>44436</v>
      </c>
      <c r="H973" s="12" t="s">
        <v>504</v>
      </c>
    </row>
    <row r="974" spans="1:8" x14ac:dyDescent="0.3">
      <c r="A974" s="12" t="s">
        <v>2547</v>
      </c>
      <c r="B974" s="12" t="s">
        <v>774</v>
      </c>
      <c r="C974" s="12">
        <v>6379527536</v>
      </c>
      <c r="D974" s="12" t="s">
        <v>2548</v>
      </c>
      <c r="E974" s="12" t="s">
        <v>529</v>
      </c>
      <c r="F974" s="12" t="s">
        <v>186</v>
      </c>
      <c r="G974" s="36">
        <v>44838</v>
      </c>
      <c r="H974" s="12" t="s">
        <v>504</v>
      </c>
    </row>
    <row r="975" spans="1:8" x14ac:dyDescent="0.3">
      <c r="A975" s="12" t="s">
        <v>2549</v>
      </c>
      <c r="B975" s="12" t="s">
        <v>618</v>
      </c>
      <c r="C975" s="12">
        <v>6320530550</v>
      </c>
      <c r="D975" s="12" t="s">
        <v>2550</v>
      </c>
      <c r="E975" s="12" t="s">
        <v>513</v>
      </c>
      <c r="F975" s="12" t="s">
        <v>186</v>
      </c>
      <c r="G975" s="36">
        <v>45451</v>
      </c>
      <c r="H975" s="12" t="s">
        <v>504</v>
      </c>
    </row>
    <row r="976" spans="1:8" x14ac:dyDescent="0.3">
      <c r="A976" s="12" t="s">
        <v>2551</v>
      </c>
      <c r="B976" s="12" t="s">
        <v>769</v>
      </c>
      <c r="C976" s="12">
        <v>9852055972</v>
      </c>
      <c r="D976" s="12" t="s">
        <v>2552</v>
      </c>
      <c r="E976" s="12" t="s">
        <v>513</v>
      </c>
      <c r="F976" s="12" t="s">
        <v>180</v>
      </c>
      <c r="G976" s="36">
        <v>44591</v>
      </c>
      <c r="H976" s="12" t="s">
        <v>504</v>
      </c>
    </row>
    <row r="977" spans="1:8" x14ac:dyDescent="0.3">
      <c r="A977" s="12" t="s">
        <v>2553</v>
      </c>
      <c r="B977" s="12" t="s">
        <v>558</v>
      </c>
      <c r="C977" s="12">
        <v>8815538521</v>
      </c>
      <c r="D977" s="12" t="s">
        <v>2554</v>
      </c>
      <c r="E977" s="12" t="s">
        <v>529</v>
      </c>
      <c r="F977" s="12" t="s">
        <v>186</v>
      </c>
      <c r="G977" s="36">
        <v>45278</v>
      </c>
      <c r="H977" s="12" t="s">
        <v>504</v>
      </c>
    </row>
    <row r="978" spans="1:8" x14ac:dyDescent="0.3">
      <c r="A978" s="12" t="s">
        <v>2555</v>
      </c>
      <c r="B978" s="12" t="s">
        <v>507</v>
      </c>
      <c r="C978" s="12">
        <v>7011304941</v>
      </c>
      <c r="D978" s="12" t="s">
        <v>2556</v>
      </c>
      <c r="E978" s="12" t="s">
        <v>513</v>
      </c>
      <c r="F978" s="12" t="s">
        <v>187</v>
      </c>
      <c r="G978" s="36">
        <v>44505</v>
      </c>
      <c r="H978" s="12" t="s">
        <v>504</v>
      </c>
    </row>
    <row r="979" spans="1:8" x14ac:dyDescent="0.3">
      <c r="A979" s="12" t="s">
        <v>2557</v>
      </c>
      <c r="B979" s="12" t="s">
        <v>1015</v>
      </c>
      <c r="C979" s="12">
        <v>8823842770</v>
      </c>
      <c r="D979" s="12" t="s">
        <v>2558</v>
      </c>
      <c r="E979" s="12" t="s">
        <v>513</v>
      </c>
      <c r="F979" s="12" t="s">
        <v>185</v>
      </c>
      <c r="G979" s="36">
        <v>44573</v>
      </c>
      <c r="H979" s="12" t="s">
        <v>504</v>
      </c>
    </row>
    <row r="980" spans="1:8" x14ac:dyDescent="0.3">
      <c r="A980" s="12" t="s">
        <v>2559</v>
      </c>
      <c r="B980" s="12" t="s">
        <v>917</v>
      </c>
      <c r="C980" s="12">
        <v>9997451044</v>
      </c>
      <c r="D980" s="12" t="s">
        <v>2560</v>
      </c>
      <c r="E980" s="12" t="s">
        <v>513</v>
      </c>
      <c r="F980" s="12" t="s">
        <v>183</v>
      </c>
      <c r="G980" s="36">
        <v>44555</v>
      </c>
      <c r="H980" s="12" t="s">
        <v>504</v>
      </c>
    </row>
    <row r="981" spans="1:8" x14ac:dyDescent="0.3">
      <c r="A981" s="12" t="s">
        <v>2561</v>
      </c>
      <c r="B981" s="12" t="s">
        <v>689</v>
      </c>
      <c r="C981" s="12">
        <v>8815742508</v>
      </c>
      <c r="D981" s="12" t="s">
        <v>2562</v>
      </c>
      <c r="E981" s="12" t="s">
        <v>524</v>
      </c>
      <c r="F981" s="12" t="s">
        <v>187</v>
      </c>
      <c r="G981" s="36">
        <v>45596</v>
      </c>
      <c r="H981" s="12" t="s">
        <v>504</v>
      </c>
    </row>
    <row r="982" spans="1:8" x14ac:dyDescent="0.3">
      <c r="A982" s="12" t="s">
        <v>2563</v>
      </c>
      <c r="B982" s="12" t="s">
        <v>640</v>
      </c>
      <c r="C982" s="12">
        <v>9999960752</v>
      </c>
      <c r="D982" s="12" t="s">
        <v>2564</v>
      </c>
      <c r="E982" s="12" t="s">
        <v>520</v>
      </c>
      <c r="F982" s="12" t="s">
        <v>183</v>
      </c>
      <c r="G982" s="36">
        <v>45081</v>
      </c>
      <c r="H982" s="12" t="s">
        <v>525</v>
      </c>
    </row>
    <row r="983" spans="1:8" x14ac:dyDescent="0.3">
      <c r="A983" s="12" t="s">
        <v>2565</v>
      </c>
      <c r="B983" s="12" t="s">
        <v>1464</v>
      </c>
      <c r="C983" s="12">
        <v>9821097502</v>
      </c>
      <c r="D983" s="12" t="s">
        <v>2566</v>
      </c>
      <c r="E983" s="12" t="s">
        <v>520</v>
      </c>
      <c r="F983" s="12" t="s">
        <v>186</v>
      </c>
      <c r="G983" s="36">
        <v>44326</v>
      </c>
      <c r="H983" s="12" t="s">
        <v>504</v>
      </c>
    </row>
    <row r="984" spans="1:8" x14ac:dyDescent="0.3">
      <c r="A984" s="12" t="s">
        <v>2567</v>
      </c>
      <c r="B984" s="12" t="s">
        <v>822</v>
      </c>
      <c r="C984" s="12">
        <v>9822503306</v>
      </c>
      <c r="D984" s="12" t="s">
        <v>2568</v>
      </c>
      <c r="E984" s="12" t="s">
        <v>183</v>
      </c>
      <c r="F984" s="12" t="s">
        <v>185</v>
      </c>
      <c r="G984" s="36">
        <v>45334</v>
      </c>
      <c r="H984" s="12" t="s">
        <v>504</v>
      </c>
    </row>
    <row r="985" spans="1:8" x14ac:dyDescent="0.3">
      <c r="A985" s="12" t="s">
        <v>2569</v>
      </c>
      <c r="B985" s="12" t="s">
        <v>1375</v>
      </c>
      <c r="C985" s="12">
        <v>9825600349</v>
      </c>
      <c r="D985" s="12" t="s">
        <v>2570</v>
      </c>
      <c r="E985" s="12" t="s">
        <v>183</v>
      </c>
      <c r="F985" s="12" t="s">
        <v>189</v>
      </c>
      <c r="G985" s="36">
        <v>45514</v>
      </c>
      <c r="H985" s="12" t="s">
        <v>504</v>
      </c>
    </row>
    <row r="986" spans="1:8" x14ac:dyDescent="0.3">
      <c r="A986" s="12" t="s">
        <v>2571</v>
      </c>
      <c r="B986" s="12" t="s">
        <v>615</v>
      </c>
      <c r="C986" s="12">
        <v>7028612543</v>
      </c>
      <c r="D986" s="12" t="s">
        <v>2572</v>
      </c>
      <c r="E986" s="12" t="s">
        <v>529</v>
      </c>
      <c r="F986" s="12" t="s">
        <v>189</v>
      </c>
      <c r="G986" s="36">
        <v>45670</v>
      </c>
      <c r="H986" s="12" t="s">
        <v>504</v>
      </c>
    </row>
    <row r="987" spans="1:8" x14ac:dyDescent="0.3">
      <c r="A987" s="12" t="s">
        <v>2573</v>
      </c>
      <c r="B987" s="12" t="s">
        <v>640</v>
      </c>
      <c r="C987" s="12">
        <v>8830190661</v>
      </c>
      <c r="D987" s="12" t="s">
        <v>2574</v>
      </c>
      <c r="E987" s="12" t="s">
        <v>183</v>
      </c>
      <c r="F987" s="12" t="s">
        <v>184</v>
      </c>
      <c r="G987" s="36">
        <v>44669</v>
      </c>
      <c r="H987" s="12" t="s">
        <v>504</v>
      </c>
    </row>
    <row r="988" spans="1:8" x14ac:dyDescent="0.3">
      <c r="A988" s="12" t="s">
        <v>2575</v>
      </c>
      <c r="B988" s="12" t="s">
        <v>569</v>
      </c>
      <c r="C988" s="12">
        <v>9924299094</v>
      </c>
      <c r="D988" s="12" t="s">
        <v>2576</v>
      </c>
      <c r="E988" s="12" t="s">
        <v>509</v>
      </c>
      <c r="F988" s="12" t="s">
        <v>189</v>
      </c>
      <c r="G988" s="36">
        <v>45950</v>
      </c>
      <c r="H988" s="12" t="s">
        <v>504</v>
      </c>
    </row>
    <row r="989" spans="1:8" x14ac:dyDescent="0.3">
      <c r="A989" s="12" t="s">
        <v>2577</v>
      </c>
      <c r="B989" s="12" t="s">
        <v>674</v>
      </c>
      <c r="C989" s="12">
        <v>6362203644</v>
      </c>
      <c r="D989" s="12" t="s">
        <v>2578</v>
      </c>
      <c r="E989" s="12" t="s">
        <v>513</v>
      </c>
      <c r="F989" s="12" t="s">
        <v>189</v>
      </c>
      <c r="G989" s="36">
        <v>44298</v>
      </c>
      <c r="H989" s="12" t="s">
        <v>504</v>
      </c>
    </row>
    <row r="990" spans="1:8" x14ac:dyDescent="0.3">
      <c r="A990" s="12" t="s">
        <v>2579</v>
      </c>
      <c r="B990" s="12" t="s">
        <v>713</v>
      </c>
      <c r="C990" s="12">
        <v>9963934882</v>
      </c>
      <c r="D990" s="12" t="s">
        <v>2580</v>
      </c>
      <c r="E990" s="12" t="s">
        <v>183</v>
      </c>
      <c r="F990" s="12" t="s">
        <v>183</v>
      </c>
      <c r="G990" s="36">
        <v>45413</v>
      </c>
      <c r="H990" s="12" t="s">
        <v>504</v>
      </c>
    </row>
    <row r="991" spans="1:8" x14ac:dyDescent="0.3">
      <c r="A991" s="12" t="s">
        <v>2581</v>
      </c>
      <c r="B991" s="12" t="s">
        <v>518</v>
      </c>
      <c r="C991" s="12">
        <v>9852883105</v>
      </c>
      <c r="D991" s="12" t="s">
        <v>2582</v>
      </c>
      <c r="E991" s="12" t="s">
        <v>183</v>
      </c>
      <c r="F991" s="12" t="s">
        <v>187</v>
      </c>
      <c r="G991" s="36">
        <v>45424</v>
      </c>
      <c r="H991" s="12" t="s">
        <v>504</v>
      </c>
    </row>
    <row r="992" spans="1:8" x14ac:dyDescent="0.3">
      <c r="A992" s="12" t="s">
        <v>2583</v>
      </c>
      <c r="B992" s="12" t="s">
        <v>602</v>
      </c>
      <c r="C992" s="12">
        <v>9918278208</v>
      </c>
      <c r="D992" s="12" t="s">
        <v>2584</v>
      </c>
      <c r="E992" s="12" t="s">
        <v>183</v>
      </c>
      <c r="F992" s="12" t="s">
        <v>180</v>
      </c>
      <c r="G992" s="36">
        <v>45626</v>
      </c>
      <c r="H992" s="12" t="s">
        <v>525</v>
      </c>
    </row>
    <row r="993" spans="1:8" x14ac:dyDescent="0.3">
      <c r="A993" s="12" t="s">
        <v>2585</v>
      </c>
      <c r="B993" s="12" t="s">
        <v>665</v>
      </c>
      <c r="C993" s="12">
        <v>9870688277</v>
      </c>
      <c r="D993" s="12" t="s">
        <v>2586</v>
      </c>
      <c r="E993" s="12" t="s">
        <v>509</v>
      </c>
      <c r="F993" s="12" t="s">
        <v>184</v>
      </c>
      <c r="G993" s="36">
        <v>45858</v>
      </c>
      <c r="H993" s="12" t="s">
        <v>504</v>
      </c>
    </row>
    <row r="994" spans="1:8" x14ac:dyDescent="0.3">
      <c r="A994" s="12" t="s">
        <v>2587</v>
      </c>
      <c r="B994" s="12" t="s">
        <v>646</v>
      </c>
      <c r="C994" s="12">
        <v>9895596107</v>
      </c>
      <c r="D994" s="12" t="s">
        <v>2588</v>
      </c>
      <c r="E994" s="12" t="s">
        <v>183</v>
      </c>
      <c r="F994" s="12" t="s">
        <v>179</v>
      </c>
      <c r="G994" s="36">
        <v>44827</v>
      </c>
      <c r="H994" s="12" t="s">
        <v>525</v>
      </c>
    </row>
    <row r="995" spans="1:8" x14ac:dyDescent="0.3">
      <c r="A995" s="12" t="s">
        <v>2589</v>
      </c>
      <c r="B995" s="12" t="s">
        <v>805</v>
      </c>
      <c r="C995" s="12">
        <v>9819373982</v>
      </c>
      <c r="D995" s="12" t="s">
        <v>2590</v>
      </c>
      <c r="E995" s="12" t="s">
        <v>524</v>
      </c>
      <c r="F995" s="12" t="s">
        <v>178</v>
      </c>
      <c r="G995" s="36">
        <v>44090</v>
      </c>
      <c r="H995" s="12" t="s">
        <v>504</v>
      </c>
    </row>
    <row r="996" spans="1:8" x14ac:dyDescent="0.3">
      <c r="A996" s="12" t="s">
        <v>2591</v>
      </c>
      <c r="B996" s="12" t="s">
        <v>646</v>
      </c>
      <c r="C996" s="12">
        <v>9864946732</v>
      </c>
      <c r="D996" s="12" t="s">
        <v>2592</v>
      </c>
      <c r="E996" s="12" t="s">
        <v>513</v>
      </c>
      <c r="F996" s="12" t="s">
        <v>179</v>
      </c>
      <c r="G996" s="36">
        <v>44378</v>
      </c>
      <c r="H996" s="12" t="s">
        <v>504</v>
      </c>
    </row>
    <row r="997" spans="1:8" x14ac:dyDescent="0.3">
      <c r="A997" s="12" t="s">
        <v>2593</v>
      </c>
      <c r="B997" s="12" t="s">
        <v>618</v>
      </c>
      <c r="C997" s="12">
        <v>7054257906</v>
      </c>
      <c r="D997" s="12" t="s">
        <v>2594</v>
      </c>
      <c r="E997" s="12" t="s">
        <v>513</v>
      </c>
      <c r="F997" s="12" t="s">
        <v>185</v>
      </c>
      <c r="G997" s="36">
        <v>44240</v>
      </c>
      <c r="H997" s="12" t="s">
        <v>504</v>
      </c>
    </row>
    <row r="998" spans="1:8" x14ac:dyDescent="0.3">
      <c r="A998" s="12" t="s">
        <v>2595</v>
      </c>
      <c r="B998" s="12" t="s">
        <v>665</v>
      </c>
      <c r="C998" s="12">
        <v>6335278311</v>
      </c>
      <c r="D998" s="12" t="s">
        <v>2596</v>
      </c>
      <c r="E998" s="12" t="s">
        <v>183</v>
      </c>
      <c r="F998" s="12" t="s">
        <v>183</v>
      </c>
      <c r="G998" s="36">
        <v>45244</v>
      </c>
      <c r="H998" s="12" t="s">
        <v>504</v>
      </c>
    </row>
    <row r="999" spans="1:8" x14ac:dyDescent="0.3">
      <c r="A999" s="12" t="s">
        <v>2597</v>
      </c>
      <c r="B999" s="12" t="s">
        <v>739</v>
      </c>
      <c r="C999" s="12">
        <v>9967923955</v>
      </c>
      <c r="D999" s="12" t="s">
        <v>2598</v>
      </c>
      <c r="E999" s="12" t="s">
        <v>509</v>
      </c>
      <c r="F999" s="12" t="s">
        <v>182</v>
      </c>
      <c r="G999" s="36">
        <v>45577</v>
      </c>
      <c r="H999" s="12" t="s">
        <v>525</v>
      </c>
    </row>
    <row r="1000" spans="1:8" x14ac:dyDescent="0.3">
      <c r="A1000" s="12" t="s">
        <v>2599</v>
      </c>
      <c r="B1000" s="12" t="s">
        <v>762</v>
      </c>
      <c r="C1000" s="12">
        <v>9873030282</v>
      </c>
      <c r="D1000" s="12" t="s">
        <v>2600</v>
      </c>
      <c r="E1000" s="12" t="s">
        <v>520</v>
      </c>
      <c r="F1000" s="12" t="s">
        <v>187</v>
      </c>
      <c r="G1000" s="36">
        <v>45079</v>
      </c>
      <c r="H1000" s="12" t="s">
        <v>504</v>
      </c>
    </row>
    <row r="1001" spans="1:8" x14ac:dyDescent="0.3">
      <c r="A1001" s="12" t="s">
        <v>2601</v>
      </c>
      <c r="B1001" s="12" t="s">
        <v>635</v>
      </c>
      <c r="C1001" s="12">
        <v>7078052215</v>
      </c>
      <c r="D1001" s="12" t="s">
        <v>2602</v>
      </c>
      <c r="E1001" s="12" t="s">
        <v>524</v>
      </c>
      <c r="F1001" s="12" t="s">
        <v>185</v>
      </c>
      <c r="G1001" s="36">
        <v>45345</v>
      </c>
      <c r="H1001" s="12" t="s">
        <v>504</v>
      </c>
    </row>
    <row r="1002" spans="1:8" x14ac:dyDescent="0.3">
      <c r="A1002" s="12" t="s">
        <v>2603</v>
      </c>
      <c r="B1002" s="12" t="s">
        <v>543</v>
      </c>
      <c r="C1002" s="12">
        <v>9875663910</v>
      </c>
      <c r="D1002" s="12" t="s">
        <v>2604</v>
      </c>
      <c r="E1002" s="12" t="s">
        <v>524</v>
      </c>
      <c r="F1002" s="12" t="s">
        <v>179</v>
      </c>
      <c r="G1002" s="36">
        <v>44897</v>
      </c>
      <c r="H1002" s="12" t="s">
        <v>504</v>
      </c>
    </row>
    <row r="1003" spans="1:8" x14ac:dyDescent="0.3">
      <c r="A1003" s="12" t="s">
        <v>2605</v>
      </c>
      <c r="B1003" s="12" t="s">
        <v>646</v>
      </c>
      <c r="C1003" s="12">
        <v>9823159617</v>
      </c>
      <c r="D1003" s="12" t="s">
        <v>2606</v>
      </c>
      <c r="E1003" s="12" t="s">
        <v>520</v>
      </c>
      <c r="F1003" s="12" t="s">
        <v>179</v>
      </c>
      <c r="G1003" s="36">
        <v>44722</v>
      </c>
      <c r="H1003" s="12" t="s">
        <v>504</v>
      </c>
    </row>
    <row r="1004" spans="1:8" x14ac:dyDescent="0.3">
      <c r="A1004" s="12" t="s">
        <v>2607</v>
      </c>
      <c r="B1004" s="12" t="s">
        <v>1827</v>
      </c>
      <c r="C1004" s="12">
        <v>7042066328</v>
      </c>
      <c r="D1004" s="12" t="s">
        <v>2608</v>
      </c>
      <c r="E1004" s="12" t="s">
        <v>529</v>
      </c>
      <c r="F1004" s="12" t="s">
        <v>185</v>
      </c>
      <c r="G1004" s="36">
        <v>44248</v>
      </c>
      <c r="H1004" s="12" t="s">
        <v>525</v>
      </c>
    </row>
    <row r="1005" spans="1:8" x14ac:dyDescent="0.3">
      <c r="A1005" s="12" t="s">
        <v>2609</v>
      </c>
      <c r="B1005" s="12" t="s">
        <v>566</v>
      </c>
      <c r="C1005" s="12">
        <v>9977867688</v>
      </c>
      <c r="D1005" s="12" t="s">
        <v>2610</v>
      </c>
      <c r="E1005" s="12" t="s">
        <v>520</v>
      </c>
      <c r="F1005" s="12" t="s">
        <v>188</v>
      </c>
      <c r="G1005" s="36">
        <v>44529</v>
      </c>
      <c r="H1005" s="12" t="s">
        <v>504</v>
      </c>
    </row>
    <row r="1006" spans="1:8" x14ac:dyDescent="0.3">
      <c r="A1006" s="12" t="s">
        <v>2611</v>
      </c>
      <c r="B1006" s="12" t="s">
        <v>917</v>
      </c>
      <c r="C1006" s="12">
        <v>6364735415</v>
      </c>
      <c r="D1006" s="12" t="s">
        <v>2612</v>
      </c>
      <c r="E1006" s="12" t="s">
        <v>513</v>
      </c>
      <c r="F1006" s="12" t="s">
        <v>186</v>
      </c>
      <c r="G1006" s="36">
        <v>45733</v>
      </c>
      <c r="H1006" s="12" t="s">
        <v>504</v>
      </c>
    </row>
    <row r="1007" spans="1:8" x14ac:dyDescent="0.3">
      <c r="A1007" s="12" t="s">
        <v>2613</v>
      </c>
      <c r="B1007" s="12" t="s">
        <v>659</v>
      </c>
      <c r="C1007" s="12">
        <v>6369783655</v>
      </c>
      <c r="D1007" s="12" t="s">
        <v>2614</v>
      </c>
      <c r="E1007" s="12" t="s">
        <v>524</v>
      </c>
      <c r="F1007" s="12" t="s">
        <v>181</v>
      </c>
      <c r="G1007" s="36">
        <v>44672</v>
      </c>
      <c r="H1007" s="12" t="s">
        <v>504</v>
      </c>
    </row>
    <row r="1008" spans="1:8" x14ac:dyDescent="0.3">
      <c r="A1008" s="12" t="s">
        <v>2615</v>
      </c>
      <c r="B1008" s="12" t="s">
        <v>569</v>
      </c>
      <c r="C1008" s="12">
        <v>9932243752</v>
      </c>
      <c r="D1008" s="12" t="s">
        <v>2616</v>
      </c>
      <c r="E1008" s="12" t="s">
        <v>524</v>
      </c>
      <c r="F1008" s="12" t="s">
        <v>189</v>
      </c>
      <c r="G1008" s="36">
        <v>44479</v>
      </c>
      <c r="H1008" s="12" t="s">
        <v>504</v>
      </c>
    </row>
    <row r="1009" spans="1:8" x14ac:dyDescent="0.3">
      <c r="A1009" s="12" t="s">
        <v>2617</v>
      </c>
      <c r="B1009" s="12" t="s">
        <v>640</v>
      </c>
      <c r="C1009" s="12">
        <v>9936220508</v>
      </c>
      <c r="D1009" s="12" t="s">
        <v>2618</v>
      </c>
      <c r="E1009" s="12" t="s">
        <v>509</v>
      </c>
      <c r="F1009" s="12" t="s">
        <v>180</v>
      </c>
      <c r="G1009" s="36">
        <v>44722</v>
      </c>
      <c r="H1009" s="12" t="s">
        <v>525</v>
      </c>
    </row>
    <row r="1010" spans="1:8" x14ac:dyDescent="0.3">
      <c r="A1010" s="12" t="s">
        <v>2619</v>
      </c>
      <c r="B1010" s="12" t="s">
        <v>1431</v>
      </c>
      <c r="C1010" s="12">
        <v>7011133899</v>
      </c>
      <c r="D1010" s="12" t="s">
        <v>2620</v>
      </c>
      <c r="E1010" s="12" t="s">
        <v>529</v>
      </c>
      <c r="F1010" s="12" t="s">
        <v>183</v>
      </c>
      <c r="G1010" s="36">
        <v>44996</v>
      </c>
      <c r="H1010" s="12" t="s">
        <v>504</v>
      </c>
    </row>
    <row r="1011" spans="1:8" x14ac:dyDescent="0.3">
      <c r="A1011" s="12" t="s">
        <v>2621</v>
      </c>
      <c r="B1011" s="12" t="s">
        <v>566</v>
      </c>
      <c r="C1011" s="12">
        <v>7023675239</v>
      </c>
      <c r="D1011" s="12" t="s">
        <v>2622</v>
      </c>
      <c r="E1011" s="12" t="s">
        <v>520</v>
      </c>
      <c r="F1011" s="12" t="s">
        <v>187</v>
      </c>
      <c r="G1011" s="36">
        <v>44977</v>
      </c>
      <c r="H1011" s="12" t="s">
        <v>504</v>
      </c>
    </row>
    <row r="1012" spans="1:8" x14ac:dyDescent="0.3">
      <c r="A1012" s="12" t="s">
        <v>2623</v>
      </c>
      <c r="B1012" s="12" t="s">
        <v>515</v>
      </c>
      <c r="C1012" s="12">
        <v>7055624618</v>
      </c>
      <c r="D1012" s="12" t="s">
        <v>2624</v>
      </c>
      <c r="E1012" s="12" t="s">
        <v>520</v>
      </c>
      <c r="F1012" s="12" t="s">
        <v>182</v>
      </c>
      <c r="G1012" s="36">
        <v>44680</v>
      </c>
      <c r="H1012" s="12" t="s">
        <v>525</v>
      </c>
    </row>
    <row r="1013" spans="1:8" x14ac:dyDescent="0.3">
      <c r="A1013" s="12" t="s">
        <v>2625</v>
      </c>
      <c r="B1013" s="12" t="s">
        <v>774</v>
      </c>
      <c r="C1013" s="12">
        <v>8857814647</v>
      </c>
      <c r="D1013" s="12" t="s">
        <v>2626</v>
      </c>
      <c r="E1013" s="12" t="s">
        <v>520</v>
      </c>
      <c r="F1013" s="12" t="s">
        <v>181</v>
      </c>
      <c r="G1013" s="36">
        <v>44695</v>
      </c>
      <c r="H1013" s="12" t="s">
        <v>525</v>
      </c>
    </row>
    <row r="1014" spans="1:8" x14ac:dyDescent="0.3">
      <c r="A1014" s="12" t="s">
        <v>2627</v>
      </c>
      <c r="B1014" s="12" t="s">
        <v>540</v>
      </c>
      <c r="C1014" s="12">
        <v>8833475000</v>
      </c>
      <c r="D1014" s="12" t="s">
        <v>2628</v>
      </c>
      <c r="E1014" s="12" t="s">
        <v>513</v>
      </c>
      <c r="F1014" s="12" t="s">
        <v>184</v>
      </c>
      <c r="G1014" s="36">
        <v>44439</v>
      </c>
      <c r="H1014" s="12" t="s">
        <v>525</v>
      </c>
    </row>
    <row r="1015" spans="1:8" x14ac:dyDescent="0.3">
      <c r="A1015" s="12" t="s">
        <v>2629</v>
      </c>
      <c r="B1015" s="12" t="s">
        <v>522</v>
      </c>
      <c r="C1015" s="12">
        <v>8884673025</v>
      </c>
      <c r="D1015" s="12" t="s">
        <v>2630</v>
      </c>
      <c r="E1015" s="12" t="s">
        <v>529</v>
      </c>
      <c r="F1015" s="12" t="s">
        <v>183</v>
      </c>
      <c r="G1015" s="36">
        <v>45538</v>
      </c>
      <c r="H1015" s="12" t="s">
        <v>525</v>
      </c>
    </row>
    <row r="1016" spans="1:8" x14ac:dyDescent="0.3">
      <c r="A1016" s="12" t="s">
        <v>2631</v>
      </c>
      <c r="B1016" s="12" t="s">
        <v>881</v>
      </c>
      <c r="C1016" s="12">
        <v>6316195114</v>
      </c>
      <c r="D1016" s="12" t="s">
        <v>2632</v>
      </c>
      <c r="E1016" s="12" t="s">
        <v>524</v>
      </c>
      <c r="F1016" s="12" t="s">
        <v>185</v>
      </c>
      <c r="G1016" s="36">
        <v>44516</v>
      </c>
      <c r="H1016" s="12" t="s">
        <v>504</v>
      </c>
    </row>
    <row r="1017" spans="1:8" x14ac:dyDescent="0.3">
      <c r="A1017" s="12" t="s">
        <v>2633</v>
      </c>
      <c r="B1017" s="12" t="s">
        <v>910</v>
      </c>
      <c r="C1017" s="12">
        <v>7051682905</v>
      </c>
      <c r="D1017" s="12" t="s">
        <v>2634</v>
      </c>
      <c r="E1017" s="12" t="s">
        <v>513</v>
      </c>
      <c r="F1017" s="12" t="s">
        <v>185</v>
      </c>
      <c r="G1017" s="36">
        <v>44672</v>
      </c>
      <c r="H1017" s="12" t="s">
        <v>504</v>
      </c>
    </row>
    <row r="1018" spans="1:8" x14ac:dyDescent="0.3">
      <c r="A1018" s="12" t="s">
        <v>2635</v>
      </c>
      <c r="B1018" s="12" t="s">
        <v>640</v>
      </c>
      <c r="C1018" s="12">
        <v>8827910594</v>
      </c>
      <c r="D1018" s="12" t="s">
        <v>2636</v>
      </c>
      <c r="E1018" s="12" t="s">
        <v>509</v>
      </c>
      <c r="F1018" s="12" t="s">
        <v>187</v>
      </c>
      <c r="G1018" s="36">
        <v>44761</v>
      </c>
      <c r="H1018" s="12" t="s">
        <v>504</v>
      </c>
    </row>
    <row r="1019" spans="1:8" x14ac:dyDescent="0.3">
      <c r="A1019" s="12" t="s">
        <v>2637</v>
      </c>
      <c r="B1019" s="12" t="s">
        <v>762</v>
      </c>
      <c r="C1019" s="12">
        <v>9851325600</v>
      </c>
      <c r="D1019" s="12" t="s">
        <v>2638</v>
      </c>
      <c r="E1019" s="12" t="s">
        <v>513</v>
      </c>
      <c r="F1019" s="12" t="s">
        <v>187</v>
      </c>
      <c r="G1019" s="36">
        <v>44522</v>
      </c>
      <c r="H1019" s="12" t="s">
        <v>504</v>
      </c>
    </row>
    <row r="1020" spans="1:8" x14ac:dyDescent="0.3">
      <c r="A1020" s="12" t="s">
        <v>2639</v>
      </c>
      <c r="B1020" s="12" t="s">
        <v>578</v>
      </c>
      <c r="C1020" s="12">
        <v>9868576430</v>
      </c>
      <c r="D1020" s="12" t="s">
        <v>2640</v>
      </c>
      <c r="E1020" s="12" t="s">
        <v>529</v>
      </c>
      <c r="F1020" s="12" t="s">
        <v>183</v>
      </c>
      <c r="G1020" s="36">
        <v>44907</v>
      </c>
      <c r="H1020" s="12" t="s">
        <v>504</v>
      </c>
    </row>
    <row r="1021" spans="1:8" x14ac:dyDescent="0.3">
      <c r="A1021" s="12" t="s">
        <v>2641</v>
      </c>
      <c r="B1021" s="12" t="s">
        <v>785</v>
      </c>
      <c r="C1021" s="12">
        <v>7095002013</v>
      </c>
      <c r="D1021" s="12" t="s">
        <v>2642</v>
      </c>
      <c r="E1021" s="12" t="s">
        <v>183</v>
      </c>
      <c r="F1021" s="12" t="s">
        <v>188</v>
      </c>
      <c r="G1021" s="36">
        <v>45090</v>
      </c>
      <c r="H1021" s="12" t="s">
        <v>504</v>
      </c>
    </row>
    <row r="1022" spans="1:8" x14ac:dyDescent="0.3">
      <c r="A1022" s="12" t="s">
        <v>2643</v>
      </c>
      <c r="B1022" s="12" t="s">
        <v>522</v>
      </c>
      <c r="C1022" s="12">
        <v>7079957383</v>
      </c>
      <c r="D1022" s="12" t="s">
        <v>2644</v>
      </c>
      <c r="E1022" s="12" t="s">
        <v>183</v>
      </c>
      <c r="F1022" s="12" t="s">
        <v>188</v>
      </c>
      <c r="G1022" s="36">
        <v>45602</v>
      </c>
      <c r="H1022" s="12" t="s">
        <v>504</v>
      </c>
    </row>
    <row r="1023" spans="1:8" x14ac:dyDescent="0.3">
      <c r="A1023" s="12" t="s">
        <v>2645</v>
      </c>
      <c r="B1023" s="12" t="s">
        <v>502</v>
      </c>
      <c r="C1023" s="12">
        <v>9926653130</v>
      </c>
      <c r="D1023" s="12" t="s">
        <v>2646</v>
      </c>
      <c r="E1023" s="12" t="s">
        <v>520</v>
      </c>
      <c r="F1023" s="12" t="s">
        <v>185</v>
      </c>
      <c r="G1023" s="36">
        <v>44715</v>
      </c>
      <c r="H1023" s="12" t="s">
        <v>504</v>
      </c>
    </row>
    <row r="1024" spans="1:8" x14ac:dyDescent="0.3">
      <c r="A1024" s="12" t="s">
        <v>2647</v>
      </c>
      <c r="B1024" s="12" t="s">
        <v>615</v>
      </c>
      <c r="C1024" s="12">
        <v>7087288710</v>
      </c>
      <c r="D1024" s="12" t="s">
        <v>2648</v>
      </c>
      <c r="E1024" s="12" t="s">
        <v>183</v>
      </c>
      <c r="F1024" s="12" t="s">
        <v>179</v>
      </c>
      <c r="G1024" s="36">
        <v>45027</v>
      </c>
      <c r="H1024" s="12" t="s">
        <v>525</v>
      </c>
    </row>
    <row r="1025" spans="1:8" x14ac:dyDescent="0.3">
      <c r="A1025" s="12" t="s">
        <v>2649</v>
      </c>
      <c r="B1025" s="12" t="s">
        <v>575</v>
      </c>
      <c r="C1025" s="12">
        <v>9853012612</v>
      </c>
      <c r="D1025" s="12" t="s">
        <v>2650</v>
      </c>
      <c r="E1025" s="12" t="s">
        <v>513</v>
      </c>
      <c r="F1025" s="12" t="s">
        <v>185</v>
      </c>
      <c r="G1025" s="36">
        <v>45149</v>
      </c>
      <c r="H1025" s="12" t="s">
        <v>504</v>
      </c>
    </row>
    <row r="1026" spans="1:8" x14ac:dyDescent="0.3">
      <c r="A1026" s="12" t="s">
        <v>2651</v>
      </c>
      <c r="B1026" s="12" t="s">
        <v>643</v>
      </c>
      <c r="C1026" s="12">
        <v>9921814761</v>
      </c>
      <c r="D1026" s="12" t="s">
        <v>2652</v>
      </c>
      <c r="E1026" s="12" t="s">
        <v>524</v>
      </c>
      <c r="F1026" s="12" t="s">
        <v>189</v>
      </c>
      <c r="G1026" s="36">
        <v>44586</v>
      </c>
      <c r="H1026" s="12" t="s">
        <v>525</v>
      </c>
    </row>
    <row r="1027" spans="1:8" x14ac:dyDescent="0.3">
      <c r="A1027" s="12" t="s">
        <v>2653</v>
      </c>
      <c r="B1027" s="12" t="s">
        <v>534</v>
      </c>
      <c r="C1027" s="12">
        <v>9844822287</v>
      </c>
      <c r="D1027" s="12" t="s">
        <v>2654</v>
      </c>
      <c r="E1027" s="12" t="s">
        <v>183</v>
      </c>
      <c r="F1027" s="12" t="s">
        <v>188</v>
      </c>
      <c r="G1027" s="36">
        <v>45092</v>
      </c>
      <c r="H1027" s="12" t="s">
        <v>504</v>
      </c>
    </row>
    <row r="1028" spans="1:8" x14ac:dyDescent="0.3">
      <c r="A1028" s="12" t="s">
        <v>2655</v>
      </c>
      <c r="B1028" s="12" t="s">
        <v>859</v>
      </c>
      <c r="C1028" s="12">
        <v>7025538849</v>
      </c>
      <c r="D1028" s="12" t="s">
        <v>2656</v>
      </c>
      <c r="E1028" s="12" t="s">
        <v>529</v>
      </c>
      <c r="F1028" s="12" t="s">
        <v>187</v>
      </c>
      <c r="G1028" s="36">
        <v>45857</v>
      </c>
      <c r="H1028" s="12" t="s">
        <v>504</v>
      </c>
    </row>
    <row r="1029" spans="1:8" x14ac:dyDescent="0.3">
      <c r="A1029" s="12" t="s">
        <v>2657</v>
      </c>
      <c r="B1029" s="12" t="s">
        <v>543</v>
      </c>
      <c r="C1029" s="12">
        <v>9995566017</v>
      </c>
      <c r="D1029" s="12" t="s">
        <v>2658</v>
      </c>
      <c r="E1029" s="12" t="s">
        <v>513</v>
      </c>
      <c r="F1029" s="12" t="s">
        <v>179</v>
      </c>
      <c r="G1029" s="36">
        <v>45193</v>
      </c>
      <c r="H1029" s="12" t="s">
        <v>525</v>
      </c>
    </row>
    <row r="1030" spans="1:8" x14ac:dyDescent="0.3">
      <c r="A1030" s="12" t="s">
        <v>2659</v>
      </c>
      <c r="B1030" s="12" t="s">
        <v>774</v>
      </c>
      <c r="C1030" s="12">
        <v>9940695185</v>
      </c>
      <c r="D1030" s="12" t="s">
        <v>2660</v>
      </c>
      <c r="E1030" s="12" t="s">
        <v>513</v>
      </c>
      <c r="F1030" s="12" t="s">
        <v>180</v>
      </c>
      <c r="G1030" s="36">
        <v>45478</v>
      </c>
      <c r="H1030" s="12" t="s">
        <v>525</v>
      </c>
    </row>
    <row r="1031" spans="1:8" x14ac:dyDescent="0.3">
      <c r="A1031" s="12" t="s">
        <v>2661</v>
      </c>
      <c r="B1031" s="12" t="s">
        <v>511</v>
      </c>
      <c r="C1031" s="12">
        <v>8886045426</v>
      </c>
      <c r="D1031" s="12" t="s">
        <v>2662</v>
      </c>
      <c r="E1031" s="12" t="s">
        <v>513</v>
      </c>
      <c r="F1031" s="12" t="s">
        <v>189</v>
      </c>
      <c r="G1031" s="36">
        <v>44628</v>
      </c>
      <c r="H1031" s="12" t="s">
        <v>504</v>
      </c>
    </row>
    <row r="1032" spans="1:8" x14ac:dyDescent="0.3">
      <c r="A1032" s="12" t="s">
        <v>2663</v>
      </c>
      <c r="B1032" s="12" t="s">
        <v>543</v>
      </c>
      <c r="C1032" s="12">
        <v>6348553194</v>
      </c>
      <c r="D1032" s="12" t="s">
        <v>2664</v>
      </c>
      <c r="E1032" s="12" t="s">
        <v>520</v>
      </c>
      <c r="F1032" s="12" t="s">
        <v>182</v>
      </c>
      <c r="G1032" s="36">
        <v>45718</v>
      </c>
      <c r="H1032" s="12" t="s">
        <v>504</v>
      </c>
    </row>
    <row r="1033" spans="1:8" x14ac:dyDescent="0.3">
      <c r="A1033" s="12" t="s">
        <v>2665</v>
      </c>
      <c r="B1033" s="12" t="s">
        <v>555</v>
      </c>
      <c r="C1033" s="12">
        <v>7077108628</v>
      </c>
      <c r="D1033" s="12" t="s">
        <v>2666</v>
      </c>
      <c r="E1033" s="12" t="s">
        <v>509</v>
      </c>
      <c r="F1033" s="12" t="s">
        <v>187</v>
      </c>
      <c r="G1033" s="36">
        <v>45364</v>
      </c>
      <c r="H1033" s="12" t="s">
        <v>504</v>
      </c>
    </row>
    <row r="1034" spans="1:8" x14ac:dyDescent="0.3">
      <c r="A1034" s="12" t="s">
        <v>2667</v>
      </c>
      <c r="B1034" s="12" t="s">
        <v>507</v>
      </c>
      <c r="C1034" s="12">
        <v>7092014462</v>
      </c>
      <c r="D1034" s="12" t="s">
        <v>2668</v>
      </c>
      <c r="E1034" s="12" t="s">
        <v>509</v>
      </c>
      <c r="F1034" s="12" t="s">
        <v>179</v>
      </c>
      <c r="G1034" s="36">
        <v>45238</v>
      </c>
      <c r="H1034" s="12" t="s">
        <v>504</v>
      </c>
    </row>
    <row r="1035" spans="1:8" x14ac:dyDescent="0.3">
      <c r="A1035" s="12" t="s">
        <v>2669</v>
      </c>
      <c r="B1035" s="12" t="s">
        <v>583</v>
      </c>
      <c r="C1035" s="12">
        <v>9897389307</v>
      </c>
      <c r="D1035" s="12" t="s">
        <v>2670</v>
      </c>
      <c r="E1035" s="12" t="s">
        <v>509</v>
      </c>
      <c r="F1035" s="12" t="s">
        <v>181</v>
      </c>
      <c r="G1035" s="36">
        <v>44562</v>
      </c>
      <c r="H1035" s="12" t="s">
        <v>504</v>
      </c>
    </row>
    <row r="1036" spans="1:8" x14ac:dyDescent="0.3">
      <c r="A1036" s="12" t="s">
        <v>2671</v>
      </c>
      <c r="B1036" s="12" t="s">
        <v>632</v>
      </c>
      <c r="C1036" s="12">
        <v>6360445317</v>
      </c>
      <c r="D1036" s="12" t="s">
        <v>2672</v>
      </c>
      <c r="E1036" s="12" t="s">
        <v>524</v>
      </c>
      <c r="F1036" s="12" t="s">
        <v>180</v>
      </c>
      <c r="G1036" s="36">
        <v>44139</v>
      </c>
      <c r="H1036" s="12" t="s">
        <v>504</v>
      </c>
    </row>
    <row r="1037" spans="1:8" x14ac:dyDescent="0.3">
      <c r="A1037" s="12" t="s">
        <v>2673</v>
      </c>
      <c r="B1037" s="12" t="s">
        <v>965</v>
      </c>
      <c r="C1037" s="12">
        <v>8849997705</v>
      </c>
      <c r="D1037" s="12" t="s">
        <v>2674</v>
      </c>
      <c r="E1037" s="12" t="s">
        <v>183</v>
      </c>
      <c r="F1037" s="12" t="s">
        <v>182</v>
      </c>
      <c r="G1037" s="36">
        <v>44724</v>
      </c>
      <c r="H1037" s="12" t="s">
        <v>525</v>
      </c>
    </row>
    <row r="1038" spans="1:8" x14ac:dyDescent="0.3">
      <c r="A1038" s="12" t="s">
        <v>2675</v>
      </c>
      <c r="B1038" s="12" t="s">
        <v>527</v>
      </c>
      <c r="C1038" s="12">
        <v>7058204695</v>
      </c>
      <c r="D1038" s="12" t="s">
        <v>2676</v>
      </c>
      <c r="E1038" s="12" t="s">
        <v>183</v>
      </c>
      <c r="F1038" s="12" t="s">
        <v>181</v>
      </c>
      <c r="G1038" s="36">
        <v>44534</v>
      </c>
      <c r="H1038" s="12" t="s">
        <v>504</v>
      </c>
    </row>
    <row r="1039" spans="1:8" x14ac:dyDescent="0.3">
      <c r="A1039" s="12" t="s">
        <v>2677</v>
      </c>
      <c r="B1039" s="12" t="s">
        <v>531</v>
      </c>
      <c r="C1039" s="12">
        <v>8823312716</v>
      </c>
      <c r="D1039" s="12" t="s">
        <v>2678</v>
      </c>
      <c r="E1039" s="12" t="s">
        <v>520</v>
      </c>
      <c r="F1039" s="12" t="s">
        <v>185</v>
      </c>
      <c r="G1039" s="36">
        <v>45882</v>
      </c>
      <c r="H1039" s="12" t="s">
        <v>525</v>
      </c>
    </row>
    <row r="1040" spans="1:8" x14ac:dyDescent="0.3">
      <c r="A1040" s="12" t="s">
        <v>2679</v>
      </c>
      <c r="B1040" s="12" t="s">
        <v>1527</v>
      </c>
      <c r="C1040" s="12">
        <v>9972168192</v>
      </c>
      <c r="D1040" s="12" t="s">
        <v>2680</v>
      </c>
      <c r="E1040" s="12" t="s">
        <v>183</v>
      </c>
      <c r="F1040" s="12" t="s">
        <v>181</v>
      </c>
      <c r="G1040" s="36">
        <v>44772</v>
      </c>
      <c r="H1040" s="12" t="s">
        <v>504</v>
      </c>
    </row>
    <row r="1041" spans="1:8" x14ac:dyDescent="0.3">
      <c r="A1041" s="12" t="s">
        <v>2681</v>
      </c>
      <c r="B1041" s="12" t="s">
        <v>856</v>
      </c>
      <c r="C1041" s="12">
        <v>7084897459</v>
      </c>
      <c r="D1041" s="12" t="s">
        <v>2682</v>
      </c>
      <c r="E1041" s="12" t="s">
        <v>529</v>
      </c>
      <c r="F1041" s="12" t="s">
        <v>181</v>
      </c>
      <c r="G1041" s="36">
        <v>44124</v>
      </c>
      <c r="H1041" s="12" t="s">
        <v>504</v>
      </c>
    </row>
    <row r="1042" spans="1:8" x14ac:dyDescent="0.3">
      <c r="A1042" s="12" t="s">
        <v>2683</v>
      </c>
      <c r="B1042" s="12" t="s">
        <v>654</v>
      </c>
      <c r="C1042" s="12">
        <v>8848691463</v>
      </c>
      <c r="D1042" s="12" t="s">
        <v>2684</v>
      </c>
      <c r="E1042" s="12" t="s">
        <v>524</v>
      </c>
      <c r="F1042" s="12" t="s">
        <v>181</v>
      </c>
      <c r="G1042" s="36">
        <v>45349</v>
      </c>
      <c r="H1042" s="12" t="s">
        <v>525</v>
      </c>
    </row>
    <row r="1043" spans="1:8" x14ac:dyDescent="0.3">
      <c r="A1043" s="12" t="s">
        <v>2685</v>
      </c>
      <c r="B1043" s="12" t="s">
        <v>856</v>
      </c>
      <c r="C1043" s="12">
        <v>9994655069</v>
      </c>
      <c r="D1043" s="12" t="s">
        <v>2686</v>
      </c>
      <c r="E1043" s="12" t="s">
        <v>513</v>
      </c>
      <c r="F1043" s="12" t="s">
        <v>179</v>
      </c>
      <c r="G1043" s="36">
        <v>44801</v>
      </c>
      <c r="H1043" s="12" t="s">
        <v>504</v>
      </c>
    </row>
    <row r="1044" spans="1:8" x14ac:dyDescent="0.3">
      <c r="A1044" s="12" t="s">
        <v>2687</v>
      </c>
      <c r="B1044" s="12" t="s">
        <v>549</v>
      </c>
      <c r="C1044" s="12">
        <v>6317475294</v>
      </c>
      <c r="D1044" s="12" t="s">
        <v>2688</v>
      </c>
      <c r="E1044" s="12" t="s">
        <v>513</v>
      </c>
      <c r="F1044" s="12" t="s">
        <v>189</v>
      </c>
      <c r="G1044" s="36">
        <v>44828</v>
      </c>
      <c r="H1044" s="12" t="s">
        <v>504</v>
      </c>
    </row>
    <row r="1045" spans="1:8" x14ac:dyDescent="0.3">
      <c r="A1045" s="12" t="s">
        <v>2689</v>
      </c>
      <c r="B1045" s="12" t="s">
        <v>785</v>
      </c>
      <c r="C1045" s="12">
        <v>6333479621</v>
      </c>
      <c r="D1045" s="12" t="s">
        <v>2690</v>
      </c>
      <c r="E1045" s="12" t="s">
        <v>520</v>
      </c>
      <c r="F1045" s="12" t="s">
        <v>187</v>
      </c>
      <c r="G1045" s="36">
        <v>44470</v>
      </c>
      <c r="H1045" s="12" t="s">
        <v>504</v>
      </c>
    </row>
    <row r="1046" spans="1:8" x14ac:dyDescent="0.3">
      <c r="A1046" s="12" t="s">
        <v>2691</v>
      </c>
      <c r="B1046" s="12" t="s">
        <v>662</v>
      </c>
      <c r="C1046" s="12">
        <v>9979500679</v>
      </c>
      <c r="D1046" s="12" t="s">
        <v>2692</v>
      </c>
      <c r="E1046" s="12" t="s">
        <v>183</v>
      </c>
      <c r="F1046" s="12" t="s">
        <v>182</v>
      </c>
      <c r="G1046" s="36">
        <v>44688</v>
      </c>
      <c r="H1046" s="12" t="s">
        <v>504</v>
      </c>
    </row>
    <row r="1047" spans="1:8" x14ac:dyDescent="0.3">
      <c r="A1047" s="12" t="s">
        <v>2693</v>
      </c>
      <c r="B1047" s="12" t="s">
        <v>534</v>
      </c>
      <c r="C1047" s="12">
        <v>9973474979</v>
      </c>
      <c r="D1047" s="12" t="s">
        <v>2694</v>
      </c>
      <c r="E1047" s="12" t="s">
        <v>524</v>
      </c>
      <c r="F1047" s="12" t="s">
        <v>180</v>
      </c>
      <c r="G1047" s="36">
        <v>44774</v>
      </c>
      <c r="H1047" s="12" t="s">
        <v>504</v>
      </c>
    </row>
    <row r="1048" spans="1:8" x14ac:dyDescent="0.3">
      <c r="A1048" s="12" t="s">
        <v>2695</v>
      </c>
      <c r="B1048" s="12" t="s">
        <v>549</v>
      </c>
      <c r="C1048" s="12">
        <v>6383554119</v>
      </c>
      <c r="D1048" s="12" t="s">
        <v>2696</v>
      </c>
      <c r="E1048" s="12" t="s">
        <v>529</v>
      </c>
      <c r="F1048" s="12" t="s">
        <v>180</v>
      </c>
      <c r="G1048" s="36">
        <v>45958</v>
      </c>
      <c r="H1048" s="12" t="s">
        <v>504</v>
      </c>
    </row>
    <row r="1049" spans="1:8" x14ac:dyDescent="0.3">
      <c r="A1049" s="12" t="s">
        <v>2697</v>
      </c>
      <c r="B1049" s="12" t="s">
        <v>612</v>
      </c>
      <c r="C1049" s="12">
        <v>9857332006</v>
      </c>
      <c r="D1049" s="12" t="s">
        <v>2698</v>
      </c>
      <c r="E1049" s="12" t="s">
        <v>520</v>
      </c>
      <c r="F1049" s="12" t="s">
        <v>187</v>
      </c>
      <c r="G1049" s="36">
        <v>45188</v>
      </c>
      <c r="H1049" s="12" t="s">
        <v>504</v>
      </c>
    </row>
    <row r="1050" spans="1:8" x14ac:dyDescent="0.3">
      <c r="A1050" s="12" t="s">
        <v>2699</v>
      </c>
      <c r="B1050" s="12" t="s">
        <v>569</v>
      </c>
      <c r="C1050" s="12">
        <v>9895993754</v>
      </c>
      <c r="D1050" s="12" t="s">
        <v>2700</v>
      </c>
      <c r="E1050" s="12" t="s">
        <v>513</v>
      </c>
      <c r="F1050" s="12" t="s">
        <v>185</v>
      </c>
      <c r="G1050" s="36">
        <v>44172</v>
      </c>
      <c r="H1050" s="12" t="s">
        <v>504</v>
      </c>
    </row>
    <row r="1051" spans="1:8" x14ac:dyDescent="0.3">
      <c r="A1051" s="12" t="s">
        <v>2701</v>
      </c>
      <c r="B1051" s="12" t="s">
        <v>546</v>
      </c>
      <c r="C1051" s="12">
        <v>8838487164</v>
      </c>
      <c r="D1051" s="12" t="s">
        <v>2702</v>
      </c>
      <c r="E1051" s="12" t="s">
        <v>513</v>
      </c>
      <c r="F1051" s="12" t="s">
        <v>184</v>
      </c>
      <c r="G1051" s="36">
        <v>44978</v>
      </c>
      <c r="H1051" s="12" t="s">
        <v>525</v>
      </c>
    </row>
    <row r="1052" spans="1:8" x14ac:dyDescent="0.3">
      <c r="A1052" s="12" t="s">
        <v>2703</v>
      </c>
      <c r="B1052" s="12" t="s">
        <v>1015</v>
      </c>
      <c r="C1052" s="12">
        <v>9850761454</v>
      </c>
      <c r="D1052" s="12" t="s">
        <v>2704</v>
      </c>
      <c r="E1052" s="12" t="s">
        <v>520</v>
      </c>
      <c r="F1052" s="12" t="s">
        <v>180</v>
      </c>
      <c r="G1052" s="36">
        <v>44437</v>
      </c>
      <c r="H1052" s="12" t="s">
        <v>525</v>
      </c>
    </row>
    <row r="1053" spans="1:8" x14ac:dyDescent="0.3">
      <c r="A1053" s="12" t="s">
        <v>2705</v>
      </c>
      <c r="B1053" s="12" t="s">
        <v>1527</v>
      </c>
      <c r="C1053" s="12">
        <v>8847624005</v>
      </c>
      <c r="D1053" s="12" t="s">
        <v>2706</v>
      </c>
      <c r="E1053" s="12" t="s">
        <v>513</v>
      </c>
      <c r="F1053" s="12" t="s">
        <v>178</v>
      </c>
      <c r="G1053" s="36">
        <v>45043</v>
      </c>
      <c r="H1053" s="12" t="s">
        <v>504</v>
      </c>
    </row>
    <row r="1054" spans="1:8" x14ac:dyDescent="0.3">
      <c r="A1054" s="12" t="s">
        <v>2707</v>
      </c>
      <c r="B1054" s="12" t="s">
        <v>1431</v>
      </c>
      <c r="C1054" s="12">
        <v>7037288399</v>
      </c>
      <c r="D1054" s="12" t="s">
        <v>2708</v>
      </c>
      <c r="E1054" s="12" t="s">
        <v>524</v>
      </c>
      <c r="F1054" s="12" t="s">
        <v>185</v>
      </c>
      <c r="G1054" s="36">
        <v>45117</v>
      </c>
      <c r="H1054" s="12" t="s">
        <v>504</v>
      </c>
    </row>
    <row r="1055" spans="1:8" x14ac:dyDescent="0.3">
      <c r="A1055" s="12" t="s">
        <v>2709</v>
      </c>
      <c r="B1055" s="12" t="s">
        <v>531</v>
      </c>
      <c r="C1055" s="12">
        <v>7076437253</v>
      </c>
      <c r="D1055" s="12" t="s">
        <v>2710</v>
      </c>
      <c r="E1055" s="12" t="s">
        <v>529</v>
      </c>
      <c r="F1055" s="12" t="s">
        <v>183</v>
      </c>
      <c r="G1055" s="36">
        <v>44555</v>
      </c>
      <c r="H1055" s="12" t="s">
        <v>504</v>
      </c>
    </row>
    <row r="1056" spans="1:8" x14ac:dyDescent="0.3">
      <c r="A1056" s="12" t="s">
        <v>2711</v>
      </c>
      <c r="B1056" s="12" t="s">
        <v>522</v>
      </c>
      <c r="C1056" s="12">
        <v>8881876925</v>
      </c>
      <c r="D1056" s="12" t="s">
        <v>2712</v>
      </c>
      <c r="E1056" s="12" t="s">
        <v>509</v>
      </c>
      <c r="F1056" s="12" t="s">
        <v>179</v>
      </c>
      <c r="G1056" s="36">
        <v>45487</v>
      </c>
      <c r="H1056" s="12" t="s">
        <v>525</v>
      </c>
    </row>
    <row r="1057" spans="1:8" x14ac:dyDescent="0.3">
      <c r="A1057" s="12" t="s">
        <v>2713</v>
      </c>
      <c r="B1057" s="12" t="s">
        <v>543</v>
      </c>
      <c r="C1057" s="12">
        <v>7038245457</v>
      </c>
      <c r="D1057" s="12" t="s">
        <v>2714</v>
      </c>
      <c r="E1057" s="12" t="s">
        <v>513</v>
      </c>
      <c r="F1057" s="12" t="s">
        <v>187</v>
      </c>
      <c r="G1057" s="36">
        <v>45675</v>
      </c>
      <c r="H1057" s="12" t="s">
        <v>504</v>
      </c>
    </row>
    <row r="1058" spans="1:8" x14ac:dyDescent="0.3">
      <c r="A1058" s="12" t="s">
        <v>2715</v>
      </c>
      <c r="B1058" s="12" t="s">
        <v>817</v>
      </c>
      <c r="C1058" s="12">
        <v>8885563107</v>
      </c>
      <c r="D1058" s="12" t="s">
        <v>2716</v>
      </c>
      <c r="E1058" s="12" t="s">
        <v>183</v>
      </c>
      <c r="F1058" s="12" t="s">
        <v>182</v>
      </c>
      <c r="G1058" s="36">
        <v>44687</v>
      </c>
      <c r="H1058" s="12" t="s">
        <v>504</v>
      </c>
    </row>
    <row r="1059" spans="1:8" x14ac:dyDescent="0.3">
      <c r="A1059" s="12" t="s">
        <v>2717</v>
      </c>
      <c r="B1059" s="12" t="s">
        <v>947</v>
      </c>
      <c r="C1059" s="12">
        <v>8834948143</v>
      </c>
      <c r="D1059" s="12" t="s">
        <v>2718</v>
      </c>
      <c r="E1059" s="12" t="s">
        <v>513</v>
      </c>
      <c r="F1059" s="12" t="s">
        <v>186</v>
      </c>
      <c r="G1059" s="36">
        <v>45005</v>
      </c>
      <c r="H1059" s="12" t="s">
        <v>504</v>
      </c>
    </row>
    <row r="1060" spans="1:8" x14ac:dyDescent="0.3">
      <c r="A1060" s="12" t="s">
        <v>2719</v>
      </c>
      <c r="B1060" s="12" t="s">
        <v>805</v>
      </c>
      <c r="C1060" s="12">
        <v>7085554497</v>
      </c>
      <c r="D1060" s="12" t="s">
        <v>2720</v>
      </c>
      <c r="E1060" s="12" t="s">
        <v>509</v>
      </c>
      <c r="F1060" s="12" t="s">
        <v>183</v>
      </c>
      <c r="G1060" s="36">
        <v>44466</v>
      </c>
      <c r="H1060" s="12" t="s">
        <v>504</v>
      </c>
    </row>
    <row r="1061" spans="1:8" x14ac:dyDescent="0.3">
      <c r="A1061" s="12" t="s">
        <v>2721</v>
      </c>
      <c r="B1061" s="12" t="s">
        <v>822</v>
      </c>
      <c r="C1061" s="12">
        <v>9935555580</v>
      </c>
      <c r="D1061" s="12" t="s">
        <v>2722</v>
      </c>
      <c r="E1061" s="12" t="s">
        <v>513</v>
      </c>
      <c r="F1061" s="12" t="s">
        <v>185</v>
      </c>
      <c r="G1061" s="36">
        <v>45038</v>
      </c>
      <c r="H1061" s="12" t="s">
        <v>504</v>
      </c>
    </row>
    <row r="1062" spans="1:8" x14ac:dyDescent="0.3">
      <c r="A1062" s="12" t="s">
        <v>2723</v>
      </c>
      <c r="B1062" s="12" t="s">
        <v>665</v>
      </c>
      <c r="C1062" s="12">
        <v>6353781196</v>
      </c>
      <c r="D1062" s="12" t="s">
        <v>2724</v>
      </c>
      <c r="E1062" s="12" t="s">
        <v>520</v>
      </c>
      <c r="F1062" s="12" t="s">
        <v>180</v>
      </c>
      <c r="G1062" s="36">
        <v>44845</v>
      </c>
      <c r="H1062" s="12" t="s">
        <v>504</v>
      </c>
    </row>
    <row r="1063" spans="1:8" x14ac:dyDescent="0.3">
      <c r="A1063" s="12" t="s">
        <v>2725</v>
      </c>
      <c r="B1063" s="12" t="s">
        <v>569</v>
      </c>
      <c r="C1063" s="12">
        <v>7081396427</v>
      </c>
      <c r="D1063" s="12" t="s">
        <v>2726</v>
      </c>
      <c r="E1063" s="12" t="s">
        <v>509</v>
      </c>
      <c r="F1063" s="12" t="s">
        <v>182</v>
      </c>
      <c r="G1063" s="36">
        <v>45408</v>
      </c>
      <c r="H1063" s="12" t="s">
        <v>504</v>
      </c>
    </row>
    <row r="1064" spans="1:8" x14ac:dyDescent="0.3">
      <c r="A1064" s="12" t="s">
        <v>2727</v>
      </c>
      <c r="B1064" s="12" t="s">
        <v>1137</v>
      </c>
      <c r="C1064" s="12">
        <v>9940814806</v>
      </c>
      <c r="D1064" s="12" t="s">
        <v>2728</v>
      </c>
      <c r="E1064" s="12" t="s">
        <v>524</v>
      </c>
      <c r="F1064" s="12" t="s">
        <v>178</v>
      </c>
      <c r="G1064" s="36">
        <v>44558</v>
      </c>
      <c r="H1064" s="12" t="s">
        <v>504</v>
      </c>
    </row>
    <row r="1065" spans="1:8" x14ac:dyDescent="0.3">
      <c r="A1065" s="12" t="s">
        <v>2729</v>
      </c>
      <c r="B1065" s="12" t="s">
        <v>689</v>
      </c>
      <c r="C1065" s="12">
        <v>7039862555</v>
      </c>
      <c r="D1065" s="12" t="s">
        <v>2730</v>
      </c>
      <c r="E1065" s="12" t="s">
        <v>520</v>
      </c>
      <c r="F1065" s="12" t="s">
        <v>179</v>
      </c>
      <c r="G1065" s="36">
        <v>45397</v>
      </c>
      <c r="H1065" s="12" t="s">
        <v>525</v>
      </c>
    </row>
    <row r="1066" spans="1:8" x14ac:dyDescent="0.3">
      <c r="A1066" s="12" t="s">
        <v>2731</v>
      </c>
      <c r="B1066" s="12" t="s">
        <v>662</v>
      </c>
      <c r="C1066" s="12">
        <v>7020455268</v>
      </c>
      <c r="D1066" s="12" t="s">
        <v>2732</v>
      </c>
      <c r="E1066" s="12" t="s">
        <v>524</v>
      </c>
      <c r="F1066" s="12" t="s">
        <v>189</v>
      </c>
      <c r="G1066" s="36">
        <v>44669</v>
      </c>
      <c r="H1066" s="12" t="s">
        <v>525</v>
      </c>
    </row>
    <row r="1067" spans="1:8" x14ac:dyDescent="0.3">
      <c r="A1067" s="12" t="s">
        <v>2733</v>
      </c>
      <c r="B1067" s="12" t="s">
        <v>671</v>
      </c>
      <c r="C1067" s="12">
        <v>9843577159</v>
      </c>
      <c r="D1067" s="12" t="s">
        <v>2734</v>
      </c>
      <c r="E1067" s="12" t="s">
        <v>509</v>
      </c>
      <c r="F1067" s="12" t="s">
        <v>183</v>
      </c>
      <c r="G1067" s="36">
        <v>45825</v>
      </c>
      <c r="H1067" s="12" t="s">
        <v>504</v>
      </c>
    </row>
    <row r="1068" spans="1:8" x14ac:dyDescent="0.3">
      <c r="A1068" s="12" t="s">
        <v>2735</v>
      </c>
      <c r="B1068" s="12" t="s">
        <v>515</v>
      </c>
      <c r="C1068" s="12">
        <v>6385840197</v>
      </c>
      <c r="D1068" s="12" t="s">
        <v>2736</v>
      </c>
      <c r="E1068" s="12" t="s">
        <v>509</v>
      </c>
      <c r="F1068" s="12" t="s">
        <v>187</v>
      </c>
      <c r="G1068" s="36">
        <v>45377</v>
      </c>
      <c r="H1068" s="12" t="s">
        <v>504</v>
      </c>
    </row>
    <row r="1069" spans="1:8" x14ac:dyDescent="0.3">
      <c r="A1069" s="12" t="s">
        <v>2737</v>
      </c>
      <c r="B1069" s="12" t="s">
        <v>518</v>
      </c>
      <c r="C1069" s="12">
        <v>7022511798</v>
      </c>
      <c r="D1069" s="12" t="s">
        <v>2738</v>
      </c>
      <c r="E1069" s="12" t="s">
        <v>520</v>
      </c>
      <c r="F1069" s="12" t="s">
        <v>181</v>
      </c>
      <c r="G1069" s="36">
        <v>45044</v>
      </c>
      <c r="H1069" s="12" t="s">
        <v>504</v>
      </c>
    </row>
    <row r="1070" spans="1:8" x14ac:dyDescent="0.3">
      <c r="A1070" s="12" t="s">
        <v>2739</v>
      </c>
      <c r="B1070" s="12" t="s">
        <v>569</v>
      </c>
      <c r="C1070" s="12">
        <v>9835931967</v>
      </c>
      <c r="D1070" s="12" t="s">
        <v>2740</v>
      </c>
      <c r="E1070" s="12" t="s">
        <v>183</v>
      </c>
      <c r="F1070" s="12" t="s">
        <v>186</v>
      </c>
      <c r="G1070" s="36">
        <v>44870</v>
      </c>
      <c r="H1070" s="12" t="s">
        <v>525</v>
      </c>
    </row>
    <row r="1071" spans="1:8" x14ac:dyDescent="0.3">
      <c r="A1071" s="12" t="s">
        <v>2741</v>
      </c>
      <c r="B1071" s="12" t="s">
        <v>947</v>
      </c>
      <c r="C1071" s="12">
        <v>6387036160</v>
      </c>
      <c r="D1071" s="12" t="s">
        <v>2742</v>
      </c>
      <c r="E1071" s="12" t="s">
        <v>520</v>
      </c>
      <c r="F1071" s="12" t="s">
        <v>181</v>
      </c>
      <c r="G1071" s="36">
        <v>44395</v>
      </c>
      <c r="H1071" s="12" t="s">
        <v>504</v>
      </c>
    </row>
    <row r="1072" spans="1:8" x14ac:dyDescent="0.3">
      <c r="A1072" s="12" t="s">
        <v>2743</v>
      </c>
      <c r="B1072" s="12" t="s">
        <v>689</v>
      </c>
      <c r="C1072" s="12">
        <v>8820972185</v>
      </c>
      <c r="D1072" s="12" t="s">
        <v>2744</v>
      </c>
      <c r="E1072" s="12" t="s">
        <v>513</v>
      </c>
      <c r="F1072" s="12" t="s">
        <v>187</v>
      </c>
      <c r="G1072" s="36">
        <v>45048</v>
      </c>
      <c r="H1072" s="12" t="s">
        <v>504</v>
      </c>
    </row>
    <row r="1073" spans="1:8" x14ac:dyDescent="0.3">
      <c r="A1073" s="12" t="s">
        <v>2745</v>
      </c>
      <c r="B1073" s="12" t="s">
        <v>537</v>
      </c>
      <c r="C1073" s="12">
        <v>9894408484</v>
      </c>
      <c r="D1073" s="12" t="s">
        <v>2746</v>
      </c>
      <c r="E1073" s="12" t="s">
        <v>183</v>
      </c>
      <c r="F1073" s="12" t="s">
        <v>184</v>
      </c>
      <c r="G1073" s="36">
        <v>44250</v>
      </c>
      <c r="H1073" s="12" t="s">
        <v>504</v>
      </c>
    </row>
    <row r="1074" spans="1:8" x14ac:dyDescent="0.3">
      <c r="A1074" s="12" t="s">
        <v>2747</v>
      </c>
      <c r="B1074" s="12" t="s">
        <v>734</v>
      </c>
      <c r="C1074" s="12">
        <v>7028930555</v>
      </c>
      <c r="D1074" s="12" t="s">
        <v>2748</v>
      </c>
      <c r="E1074" s="12" t="s">
        <v>183</v>
      </c>
      <c r="F1074" s="12" t="s">
        <v>183</v>
      </c>
      <c r="G1074" s="36">
        <v>45742</v>
      </c>
      <c r="H1074" s="12" t="s">
        <v>525</v>
      </c>
    </row>
    <row r="1075" spans="1:8" x14ac:dyDescent="0.3">
      <c r="A1075" s="12" t="s">
        <v>2749</v>
      </c>
      <c r="B1075" s="12" t="s">
        <v>549</v>
      </c>
      <c r="C1075" s="12">
        <v>9981276942</v>
      </c>
      <c r="D1075" s="12" t="s">
        <v>2750</v>
      </c>
      <c r="E1075" s="12" t="s">
        <v>509</v>
      </c>
      <c r="F1075" s="12" t="s">
        <v>181</v>
      </c>
      <c r="G1075" s="36">
        <v>45203</v>
      </c>
      <c r="H1075" s="12" t="s">
        <v>504</v>
      </c>
    </row>
    <row r="1076" spans="1:8" x14ac:dyDescent="0.3">
      <c r="A1076" s="12" t="s">
        <v>2751</v>
      </c>
      <c r="B1076" s="12" t="s">
        <v>1042</v>
      </c>
      <c r="C1076" s="12">
        <v>6321039163</v>
      </c>
      <c r="D1076" s="12" t="s">
        <v>2752</v>
      </c>
      <c r="E1076" s="12" t="s">
        <v>524</v>
      </c>
      <c r="F1076" s="12" t="s">
        <v>179</v>
      </c>
      <c r="G1076" s="36">
        <v>44728</v>
      </c>
      <c r="H1076" s="12" t="s">
        <v>504</v>
      </c>
    </row>
    <row r="1077" spans="1:8" x14ac:dyDescent="0.3">
      <c r="A1077" s="12" t="s">
        <v>2753</v>
      </c>
      <c r="B1077" s="12" t="s">
        <v>624</v>
      </c>
      <c r="C1077" s="12">
        <v>9861187323</v>
      </c>
      <c r="D1077" s="12" t="s">
        <v>2754</v>
      </c>
      <c r="E1077" s="12" t="s">
        <v>183</v>
      </c>
      <c r="F1077" s="12" t="s">
        <v>180</v>
      </c>
      <c r="G1077" s="36">
        <v>44059</v>
      </c>
      <c r="H1077" s="12" t="s">
        <v>504</v>
      </c>
    </row>
    <row r="1078" spans="1:8" x14ac:dyDescent="0.3">
      <c r="A1078" s="12" t="s">
        <v>2755</v>
      </c>
      <c r="B1078" s="12" t="s">
        <v>965</v>
      </c>
      <c r="C1078" s="12">
        <v>7049878464</v>
      </c>
      <c r="D1078" s="12" t="s">
        <v>2756</v>
      </c>
      <c r="E1078" s="12" t="s">
        <v>509</v>
      </c>
      <c r="F1078" s="12" t="s">
        <v>183</v>
      </c>
      <c r="G1078" s="36">
        <v>44447</v>
      </c>
      <c r="H1078" s="12" t="s">
        <v>504</v>
      </c>
    </row>
    <row r="1079" spans="1:8" x14ac:dyDescent="0.3">
      <c r="A1079" s="12" t="s">
        <v>2757</v>
      </c>
      <c r="B1079" s="12" t="s">
        <v>708</v>
      </c>
      <c r="C1079" s="12">
        <v>6363113808</v>
      </c>
      <c r="D1079" s="12" t="s">
        <v>2758</v>
      </c>
      <c r="E1079" s="12" t="s">
        <v>529</v>
      </c>
      <c r="F1079" s="12" t="s">
        <v>185</v>
      </c>
      <c r="G1079" s="36">
        <v>45600</v>
      </c>
      <c r="H1079" s="12" t="s">
        <v>504</v>
      </c>
    </row>
    <row r="1080" spans="1:8" x14ac:dyDescent="0.3">
      <c r="A1080" s="12" t="s">
        <v>2759</v>
      </c>
      <c r="B1080" s="12" t="s">
        <v>543</v>
      </c>
      <c r="C1080" s="12">
        <v>7053245799</v>
      </c>
      <c r="D1080" s="12" t="s">
        <v>2760</v>
      </c>
      <c r="E1080" s="12" t="s">
        <v>529</v>
      </c>
      <c r="F1080" s="12" t="s">
        <v>184</v>
      </c>
      <c r="G1080" s="36">
        <v>44164</v>
      </c>
      <c r="H1080" s="12" t="s">
        <v>504</v>
      </c>
    </row>
    <row r="1081" spans="1:8" x14ac:dyDescent="0.3">
      <c r="A1081" s="12" t="s">
        <v>2761</v>
      </c>
      <c r="B1081" s="12" t="s">
        <v>518</v>
      </c>
      <c r="C1081" s="12">
        <v>9930671637</v>
      </c>
      <c r="D1081" s="12" t="s">
        <v>2762</v>
      </c>
      <c r="E1081" s="12" t="s">
        <v>520</v>
      </c>
      <c r="F1081" s="12" t="s">
        <v>181</v>
      </c>
      <c r="G1081" s="36">
        <v>44560</v>
      </c>
      <c r="H1081" s="12" t="s">
        <v>504</v>
      </c>
    </row>
    <row r="1082" spans="1:8" x14ac:dyDescent="0.3">
      <c r="A1082" s="12" t="s">
        <v>2763</v>
      </c>
      <c r="B1082" s="12" t="s">
        <v>537</v>
      </c>
      <c r="C1082" s="12">
        <v>9844029557</v>
      </c>
      <c r="D1082" s="12" t="s">
        <v>2764</v>
      </c>
      <c r="E1082" s="12" t="s">
        <v>529</v>
      </c>
      <c r="F1082" s="12" t="s">
        <v>181</v>
      </c>
      <c r="G1082" s="36">
        <v>45443</v>
      </c>
      <c r="H1082" s="12" t="s">
        <v>504</v>
      </c>
    </row>
    <row r="1083" spans="1:8" x14ac:dyDescent="0.3">
      <c r="A1083" s="12" t="s">
        <v>2765</v>
      </c>
      <c r="B1083" s="12" t="s">
        <v>566</v>
      </c>
      <c r="C1083" s="12">
        <v>7060597337</v>
      </c>
      <c r="D1083" s="12" t="s">
        <v>2766</v>
      </c>
      <c r="E1083" s="12" t="s">
        <v>524</v>
      </c>
      <c r="F1083" s="12" t="s">
        <v>188</v>
      </c>
      <c r="G1083" s="36">
        <v>45583</v>
      </c>
      <c r="H1083" s="12" t="s">
        <v>525</v>
      </c>
    </row>
    <row r="1084" spans="1:8" x14ac:dyDescent="0.3">
      <c r="A1084" s="12" t="s">
        <v>2767</v>
      </c>
      <c r="B1084" s="12" t="s">
        <v>549</v>
      </c>
      <c r="C1084" s="12">
        <v>6395744530</v>
      </c>
      <c r="D1084" s="12" t="s">
        <v>2768</v>
      </c>
      <c r="E1084" s="12" t="s">
        <v>520</v>
      </c>
      <c r="F1084" s="12" t="s">
        <v>189</v>
      </c>
      <c r="G1084" s="36">
        <v>45160</v>
      </c>
      <c r="H1084" s="12" t="s">
        <v>504</v>
      </c>
    </row>
    <row r="1085" spans="1:8" x14ac:dyDescent="0.3">
      <c r="A1085" s="12" t="s">
        <v>2769</v>
      </c>
      <c r="B1085" s="12" t="s">
        <v>689</v>
      </c>
      <c r="C1085" s="12">
        <v>9883192146</v>
      </c>
      <c r="D1085" s="12" t="s">
        <v>2770</v>
      </c>
      <c r="E1085" s="12" t="s">
        <v>520</v>
      </c>
      <c r="F1085" s="12" t="s">
        <v>183</v>
      </c>
      <c r="G1085" s="36">
        <v>45925</v>
      </c>
      <c r="H1085" s="12" t="s">
        <v>504</v>
      </c>
    </row>
    <row r="1086" spans="1:8" x14ac:dyDescent="0.3">
      <c r="A1086" s="12" t="s">
        <v>2771</v>
      </c>
      <c r="B1086" s="12" t="s">
        <v>543</v>
      </c>
      <c r="C1086" s="12">
        <v>7011965696</v>
      </c>
      <c r="D1086" s="12" t="s">
        <v>2772</v>
      </c>
      <c r="E1086" s="12" t="s">
        <v>520</v>
      </c>
      <c r="F1086" s="12" t="s">
        <v>184</v>
      </c>
      <c r="G1086" s="36">
        <v>44171</v>
      </c>
      <c r="H1086" s="12" t="s">
        <v>525</v>
      </c>
    </row>
    <row r="1087" spans="1:8" x14ac:dyDescent="0.3">
      <c r="A1087" s="12" t="s">
        <v>2773</v>
      </c>
      <c r="B1087" s="12" t="s">
        <v>808</v>
      </c>
      <c r="C1087" s="12">
        <v>7028073178</v>
      </c>
      <c r="D1087" s="12" t="s">
        <v>2774</v>
      </c>
      <c r="E1087" s="12" t="s">
        <v>513</v>
      </c>
      <c r="F1087" s="12" t="s">
        <v>182</v>
      </c>
      <c r="G1087" s="36">
        <v>44831</v>
      </c>
      <c r="H1087" s="12" t="s">
        <v>504</v>
      </c>
    </row>
    <row r="1088" spans="1:8" x14ac:dyDescent="0.3">
      <c r="A1088" s="12" t="s">
        <v>2775</v>
      </c>
      <c r="B1088" s="12" t="s">
        <v>728</v>
      </c>
      <c r="C1088" s="12">
        <v>7090546620</v>
      </c>
      <c r="D1088" s="12" t="s">
        <v>2776</v>
      </c>
      <c r="E1088" s="12" t="s">
        <v>183</v>
      </c>
      <c r="F1088" s="12" t="s">
        <v>183</v>
      </c>
      <c r="G1088" s="36">
        <v>45773</v>
      </c>
      <c r="H1088" s="12" t="s">
        <v>504</v>
      </c>
    </row>
    <row r="1089" spans="1:8" x14ac:dyDescent="0.3">
      <c r="A1089" s="12" t="s">
        <v>2777</v>
      </c>
      <c r="B1089" s="12" t="s">
        <v>1009</v>
      </c>
      <c r="C1089" s="12">
        <v>7052110589</v>
      </c>
      <c r="D1089" s="12" t="s">
        <v>2778</v>
      </c>
      <c r="E1089" s="12" t="s">
        <v>509</v>
      </c>
      <c r="F1089" s="12" t="s">
        <v>184</v>
      </c>
      <c r="G1089" s="36">
        <v>45842</v>
      </c>
      <c r="H1089" s="12" t="s">
        <v>504</v>
      </c>
    </row>
    <row r="1090" spans="1:8" x14ac:dyDescent="0.3">
      <c r="A1090" s="12" t="s">
        <v>2779</v>
      </c>
      <c r="B1090" s="12" t="s">
        <v>646</v>
      </c>
      <c r="C1090" s="12">
        <v>6362077007</v>
      </c>
      <c r="D1090" s="12" t="s">
        <v>2780</v>
      </c>
      <c r="E1090" s="12" t="s">
        <v>513</v>
      </c>
      <c r="F1090" s="12" t="s">
        <v>185</v>
      </c>
      <c r="G1090" s="36">
        <v>45473</v>
      </c>
      <c r="H1090" s="12" t="s">
        <v>504</v>
      </c>
    </row>
    <row r="1091" spans="1:8" x14ac:dyDescent="0.3">
      <c r="A1091" s="12" t="s">
        <v>2781</v>
      </c>
      <c r="B1091" s="12" t="s">
        <v>502</v>
      </c>
      <c r="C1091" s="12">
        <v>9856047056</v>
      </c>
      <c r="D1091" s="12" t="s">
        <v>2782</v>
      </c>
      <c r="E1091" s="12" t="s">
        <v>520</v>
      </c>
      <c r="F1091" s="12" t="s">
        <v>183</v>
      </c>
      <c r="G1091" s="36">
        <v>44729</v>
      </c>
      <c r="H1091" s="12" t="s">
        <v>504</v>
      </c>
    </row>
    <row r="1092" spans="1:8" x14ac:dyDescent="0.3">
      <c r="A1092" s="12" t="s">
        <v>2783</v>
      </c>
      <c r="B1092" s="12" t="s">
        <v>701</v>
      </c>
      <c r="C1092" s="12">
        <v>9852608932</v>
      </c>
      <c r="D1092" s="12" t="s">
        <v>2784</v>
      </c>
      <c r="E1092" s="12" t="s">
        <v>520</v>
      </c>
      <c r="F1092" s="12" t="s">
        <v>187</v>
      </c>
      <c r="G1092" s="36">
        <v>45693</v>
      </c>
      <c r="H1092" s="12" t="s">
        <v>525</v>
      </c>
    </row>
    <row r="1093" spans="1:8" x14ac:dyDescent="0.3">
      <c r="A1093" s="12" t="s">
        <v>2785</v>
      </c>
      <c r="B1093" s="12" t="s">
        <v>817</v>
      </c>
      <c r="C1093" s="12">
        <v>6337611722</v>
      </c>
      <c r="D1093" s="12" t="s">
        <v>2786</v>
      </c>
      <c r="E1093" s="12" t="s">
        <v>524</v>
      </c>
      <c r="F1093" s="12" t="s">
        <v>185</v>
      </c>
      <c r="G1093" s="36">
        <v>44114</v>
      </c>
      <c r="H1093" s="12" t="s">
        <v>504</v>
      </c>
    </row>
    <row r="1094" spans="1:8" x14ac:dyDescent="0.3">
      <c r="A1094" s="12" t="s">
        <v>2787</v>
      </c>
      <c r="B1094" s="12" t="s">
        <v>578</v>
      </c>
      <c r="C1094" s="12">
        <v>6321827096</v>
      </c>
      <c r="D1094" s="12" t="s">
        <v>2788</v>
      </c>
      <c r="E1094" s="12" t="s">
        <v>520</v>
      </c>
      <c r="F1094" s="12" t="s">
        <v>189</v>
      </c>
      <c r="G1094" s="36">
        <v>44908</v>
      </c>
      <c r="H1094" s="12" t="s">
        <v>525</v>
      </c>
    </row>
    <row r="1095" spans="1:8" x14ac:dyDescent="0.3">
      <c r="A1095" s="12" t="s">
        <v>2789</v>
      </c>
      <c r="B1095" s="12" t="s">
        <v>522</v>
      </c>
      <c r="C1095" s="12">
        <v>9983781881</v>
      </c>
      <c r="D1095" s="12" t="s">
        <v>2790</v>
      </c>
      <c r="E1095" s="12" t="s">
        <v>513</v>
      </c>
      <c r="F1095" s="12" t="s">
        <v>189</v>
      </c>
      <c r="G1095" s="36">
        <v>45743</v>
      </c>
      <c r="H1095" s="12" t="s">
        <v>525</v>
      </c>
    </row>
    <row r="1096" spans="1:8" x14ac:dyDescent="0.3">
      <c r="A1096" s="12" t="s">
        <v>2791</v>
      </c>
      <c r="B1096" s="12" t="s">
        <v>762</v>
      </c>
      <c r="C1096" s="12">
        <v>7062680423</v>
      </c>
      <c r="D1096" s="12" t="s">
        <v>2792</v>
      </c>
      <c r="E1096" s="12" t="s">
        <v>183</v>
      </c>
      <c r="F1096" s="12" t="s">
        <v>183</v>
      </c>
      <c r="G1096" s="36">
        <v>44283</v>
      </c>
      <c r="H1096" s="12" t="s">
        <v>504</v>
      </c>
    </row>
    <row r="1097" spans="1:8" x14ac:dyDescent="0.3">
      <c r="A1097" s="12" t="s">
        <v>2793</v>
      </c>
      <c r="B1097" s="12" t="s">
        <v>632</v>
      </c>
      <c r="C1097" s="12">
        <v>9853180902</v>
      </c>
      <c r="D1097" s="12" t="s">
        <v>2794</v>
      </c>
      <c r="E1097" s="12" t="s">
        <v>509</v>
      </c>
      <c r="F1097" s="12" t="s">
        <v>180</v>
      </c>
      <c r="G1097" s="36">
        <v>45198</v>
      </c>
      <c r="H1097" s="12" t="s">
        <v>504</v>
      </c>
    </row>
    <row r="1098" spans="1:8" x14ac:dyDescent="0.3">
      <c r="A1098" s="12" t="s">
        <v>2795</v>
      </c>
      <c r="B1098" s="12" t="s">
        <v>689</v>
      </c>
      <c r="C1098" s="12">
        <v>6380236689</v>
      </c>
      <c r="D1098" s="12" t="s">
        <v>2796</v>
      </c>
      <c r="E1098" s="12" t="s">
        <v>509</v>
      </c>
      <c r="F1098" s="12" t="s">
        <v>182</v>
      </c>
      <c r="G1098" s="36">
        <v>45307</v>
      </c>
      <c r="H1098" s="12" t="s">
        <v>504</v>
      </c>
    </row>
    <row r="1099" spans="1:8" x14ac:dyDescent="0.3">
      <c r="A1099" s="12" t="s">
        <v>2797</v>
      </c>
      <c r="B1099" s="12" t="s">
        <v>798</v>
      </c>
      <c r="C1099" s="12">
        <v>6369470836</v>
      </c>
      <c r="D1099" s="12" t="s">
        <v>2798</v>
      </c>
      <c r="E1099" s="12" t="s">
        <v>509</v>
      </c>
      <c r="F1099" s="12" t="s">
        <v>181</v>
      </c>
      <c r="G1099" s="36">
        <v>45266</v>
      </c>
      <c r="H1099" s="12" t="s">
        <v>504</v>
      </c>
    </row>
    <row r="1100" spans="1:8" x14ac:dyDescent="0.3">
      <c r="A1100" s="12" t="s">
        <v>2799</v>
      </c>
      <c r="B1100" s="12" t="s">
        <v>511</v>
      </c>
      <c r="C1100" s="12">
        <v>8822656937</v>
      </c>
      <c r="D1100" s="12" t="s">
        <v>2800</v>
      </c>
      <c r="E1100" s="12" t="s">
        <v>524</v>
      </c>
      <c r="F1100" s="12" t="s">
        <v>178</v>
      </c>
      <c r="G1100" s="36">
        <v>45942</v>
      </c>
      <c r="H1100" s="12" t="s">
        <v>504</v>
      </c>
    </row>
    <row r="1101" spans="1:8" x14ac:dyDescent="0.3">
      <c r="A1101" s="12" t="s">
        <v>2801</v>
      </c>
      <c r="B1101" s="12" t="s">
        <v>917</v>
      </c>
      <c r="C1101" s="12">
        <v>9886105231</v>
      </c>
      <c r="D1101" s="12" t="s">
        <v>2802</v>
      </c>
      <c r="E1101" s="12" t="s">
        <v>520</v>
      </c>
      <c r="F1101" s="12" t="s">
        <v>184</v>
      </c>
      <c r="G1101" s="36">
        <v>44856</v>
      </c>
      <c r="H1101" s="12" t="s">
        <v>504</v>
      </c>
    </row>
    <row r="1102" spans="1:8" x14ac:dyDescent="0.3">
      <c r="A1102" s="12" t="s">
        <v>2803</v>
      </c>
      <c r="B1102" s="12" t="s">
        <v>1827</v>
      </c>
      <c r="C1102" s="12">
        <v>9812953698</v>
      </c>
      <c r="D1102" s="12" t="s">
        <v>2804</v>
      </c>
      <c r="E1102" s="12" t="s">
        <v>524</v>
      </c>
      <c r="F1102" s="12" t="s">
        <v>184</v>
      </c>
      <c r="G1102" s="36">
        <v>44817</v>
      </c>
      <c r="H1102" s="12" t="s">
        <v>525</v>
      </c>
    </row>
    <row r="1103" spans="1:8" x14ac:dyDescent="0.3">
      <c r="A1103" s="12" t="s">
        <v>2805</v>
      </c>
      <c r="B1103" s="12" t="s">
        <v>555</v>
      </c>
      <c r="C1103" s="12">
        <v>8881258255</v>
      </c>
      <c r="D1103" s="12" t="s">
        <v>2806</v>
      </c>
      <c r="E1103" s="12" t="s">
        <v>509</v>
      </c>
      <c r="F1103" s="12" t="s">
        <v>179</v>
      </c>
      <c r="G1103" s="36">
        <v>45541</v>
      </c>
      <c r="H1103" s="12" t="s">
        <v>504</v>
      </c>
    </row>
    <row r="1104" spans="1:8" x14ac:dyDescent="0.3">
      <c r="A1104" s="12" t="s">
        <v>2807</v>
      </c>
      <c r="B1104" s="12" t="s">
        <v>612</v>
      </c>
      <c r="C1104" s="12">
        <v>9931841756</v>
      </c>
      <c r="D1104" s="12" t="s">
        <v>2808</v>
      </c>
      <c r="E1104" s="12" t="s">
        <v>509</v>
      </c>
      <c r="F1104" s="12" t="s">
        <v>184</v>
      </c>
      <c r="G1104" s="36">
        <v>44843</v>
      </c>
      <c r="H1104" s="12" t="s">
        <v>504</v>
      </c>
    </row>
    <row r="1105" spans="1:8" x14ac:dyDescent="0.3">
      <c r="A1105" s="12" t="s">
        <v>2809</v>
      </c>
      <c r="B1105" s="12" t="s">
        <v>1431</v>
      </c>
      <c r="C1105" s="12">
        <v>7099610396</v>
      </c>
      <c r="D1105" s="12" t="s">
        <v>2810</v>
      </c>
      <c r="E1105" s="12" t="s">
        <v>524</v>
      </c>
      <c r="F1105" s="12" t="s">
        <v>187</v>
      </c>
      <c r="G1105" s="36">
        <v>45235</v>
      </c>
      <c r="H1105" s="12" t="s">
        <v>504</v>
      </c>
    </row>
    <row r="1106" spans="1:8" x14ac:dyDescent="0.3">
      <c r="A1106" s="12" t="s">
        <v>2811</v>
      </c>
      <c r="B1106" s="12" t="s">
        <v>546</v>
      </c>
      <c r="C1106" s="12">
        <v>7060718465</v>
      </c>
      <c r="D1106" s="12" t="s">
        <v>2812</v>
      </c>
      <c r="E1106" s="12" t="s">
        <v>520</v>
      </c>
      <c r="F1106" s="12" t="s">
        <v>180</v>
      </c>
      <c r="G1106" s="36">
        <v>44053</v>
      </c>
      <c r="H1106" s="12" t="s">
        <v>504</v>
      </c>
    </row>
    <row r="1107" spans="1:8" x14ac:dyDescent="0.3">
      <c r="A1107" s="12" t="s">
        <v>2813</v>
      </c>
      <c r="B1107" s="12" t="s">
        <v>549</v>
      </c>
      <c r="C1107" s="12">
        <v>6369884238</v>
      </c>
      <c r="D1107" s="12" t="s">
        <v>2814</v>
      </c>
      <c r="E1107" s="12" t="s">
        <v>529</v>
      </c>
      <c r="F1107" s="12" t="s">
        <v>179</v>
      </c>
      <c r="G1107" s="36">
        <v>44938</v>
      </c>
      <c r="H1107" s="12" t="s">
        <v>504</v>
      </c>
    </row>
    <row r="1108" spans="1:8" x14ac:dyDescent="0.3">
      <c r="A1108" s="12" t="s">
        <v>2815</v>
      </c>
      <c r="B1108" s="12" t="s">
        <v>502</v>
      </c>
      <c r="C1108" s="12">
        <v>9843274805</v>
      </c>
      <c r="D1108" s="12" t="s">
        <v>2816</v>
      </c>
      <c r="E1108" s="12" t="s">
        <v>520</v>
      </c>
      <c r="F1108" s="12" t="s">
        <v>185</v>
      </c>
      <c r="G1108" s="36">
        <v>45386</v>
      </c>
      <c r="H1108" s="12" t="s">
        <v>504</v>
      </c>
    </row>
    <row r="1109" spans="1:8" x14ac:dyDescent="0.3">
      <c r="A1109" s="12" t="s">
        <v>2817</v>
      </c>
      <c r="B1109" s="12" t="s">
        <v>817</v>
      </c>
      <c r="C1109" s="12">
        <v>9924660423</v>
      </c>
      <c r="D1109" s="12" t="s">
        <v>2818</v>
      </c>
      <c r="E1109" s="12" t="s">
        <v>529</v>
      </c>
      <c r="F1109" s="12" t="s">
        <v>188</v>
      </c>
      <c r="G1109" s="36">
        <v>44499</v>
      </c>
      <c r="H1109" s="12" t="s">
        <v>525</v>
      </c>
    </row>
    <row r="1110" spans="1:8" x14ac:dyDescent="0.3">
      <c r="A1110" s="12" t="s">
        <v>2819</v>
      </c>
      <c r="B1110" s="12" t="s">
        <v>659</v>
      </c>
      <c r="C1110" s="12">
        <v>9989033912</v>
      </c>
      <c r="D1110" s="12" t="s">
        <v>2820</v>
      </c>
      <c r="E1110" s="12" t="s">
        <v>524</v>
      </c>
      <c r="F1110" s="12" t="s">
        <v>188</v>
      </c>
      <c r="G1110" s="36">
        <v>45654</v>
      </c>
      <c r="H1110" s="12" t="s">
        <v>504</v>
      </c>
    </row>
    <row r="1111" spans="1:8" x14ac:dyDescent="0.3">
      <c r="A1111" s="12" t="s">
        <v>2821</v>
      </c>
      <c r="B1111" s="12" t="s">
        <v>1132</v>
      </c>
      <c r="C1111" s="12">
        <v>7038996323</v>
      </c>
      <c r="D1111" s="12" t="s">
        <v>2822</v>
      </c>
      <c r="E1111" s="12" t="s">
        <v>520</v>
      </c>
      <c r="F1111" s="12" t="s">
        <v>186</v>
      </c>
      <c r="G1111" s="36">
        <v>45713</v>
      </c>
      <c r="H1111" s="12" t="s">
        <v>504</v>
      </c>
    </row>
    <row r="1112" spans="1:8" x14ac:dyDescent="0.3">
      <c r="A1112" s="12" t="s">
        <v>2823</v>
      </c>
      <c r="B1112" s="12" t="s">
        <v>680</v>
      </c>
      <c r="C1112" s="12">
        <v>7014467934</v>
      </c>
      <c r="D1112" s="12" t="s">
        <v>2824</v>
      </c>
      <c r="E1112" s="12" t="s">
        <v>524</v>
      </c>
      <c r="F1112" s="12" t="s">
        <v>188</v>
      </c>
      <c r="G1112" s="36">
        <v>45042</v>
      </c>
      <c r="H1112" s="12" t="s">
        <v>525</v>
      </c>
    </row>
    <row r="1113" spans="1:8" x14ac:dyDescent="0.3">
      <c r="A1113" s="12" t="s">
        <v>2825</v>
      </c>
      <c r="B1113" s="12" t="s">
        <v>849</v>
      </c>
      <c r="C1113" s="12">
        <v>9928181660</v>
      </c>
      <c r="D1113" s="12" t="s">
        <v>2826</v>
      </c>
      <c r="E1113" s="12" t="s">
        <v>524</v>
      </c>
      <c r="F1113" s="12" t="s">
        <v>189</v>
      </c>
      <c r="G1113" s="36">
        <v>44997</v>
      </c>
      <c r="H1113" s="12" t="s">
        <v>504</v>
      </c>
    </row>
    <row r="1114" spans="1:8" x14ac:dyDescent="0.3">
      <c r="A1114" s="12" t="s">
        <v>2827</v>
      </c>
      <c r="B1114" s="12" t="s">
        <v>805</v>
      </c>
      <c r="C1114" s="12">
        <v>6355072656</v>
      </c>
      <c r="D1114" s="12" t="s">
        <v>2828</v>
      </c>
      <c r="E1114" s="12" t="s">
        <v>509</v>
      </c>
      <c r="F1114" s="12" t="s">
        <v>178</v>
      </c>
      <c r="G1114" s="36">
        <v>44138</v>
      </c>
      <c r="H1114" s="12" t="s">
        <v>504</v>
      </c>
    </row>
    <row r="1115" spans="1:8" x14ac:dyDescent="0.3">
      <c r="A1115" s="12" t="s">
        <v>2829</v>
      </c>
      <c r="B1115" s="12" t="s">
        <v>817</v>
      </c>
      <c r="C1115" s="12">
        <v>8838090585</v>
      </c>
      <c r="D1115" s="12" t="s">
        <v>2830</v>
      </c>
      <c r="E1115" s="12" t="s">
        <v>520</v>
      </c>
      <c r="F1115" s="12" t="s">
        <v>185</v>
      </c>
      <c r="G1115" s="36">
        <v>45899</v>
      </c>
      <c r="H1115" s="12" t="s">
        <v>504</v>
      </c>
    </row>
    <row r="1116" spans="1:8" x14ac:dyDescent="0.3">
      <c r="A1116" s="12" t="s">
        <v>2831</v>
      </c>
      <c r="B1116" s="12" t="s">
        <v>701</v>
      </c>
      <c r="C1116" s="12">
        <v>9899373345</v>
      </c>
      <c r="D1116" s="12" t="s">
        <v>2832</v>
      </c>
      <c r="E1116" s="12" t="s">
        <v>524</v>
      </c>
      <c r="F1116" s="12" t="s">
        <v>187</v>
      </c>
      <c r="G1116" s="36">
        <v>44508</v>
      </c>
      <c r="H1116" s="12" t="s">
        <v>525</v>
      </c>
    </row>
    <row r="1117" spans="1:8" x14ac:dyDescent="0.3">
      <c r="A1117" s="12" t="s">
        <v>2833</v>
      </c>
      <c r="B1117" s="12" t="s">
        <v>578</v>
      </c>
      <c r="C1117" s="12">
        <v>7091328668</v>
      </c>
      <c r="D1117" s="12" t="s">
        <v>2834</v>
      </c>
      <c r="E1117" s="12" t="s">
        <v>183</v>
      </c>
      <c r="F1117" s="12" t="s">
        <v>187</v>
      </c>
      <c r="G1117" s="36">
        <v>44840</v>
      </c>
      <c r="H1117" s="12" t="s">
        <v>504</v>
      </c>
    </row>
    <row r="1118" spans="1:8" x14ac:dyDescent="0.3">
      <c r="A1118" s="12" t="s">
        <v>2835</v>
      </c>
      <c r="B1118" s="12" t="s">
        <v>689</v>
      </c>
      <c r="C1118" s="12">
        <v>7060570233</v>
      </c>
      <c r="D1118" s="12" t="s">
        <v>2836</v>
      </c>
      <c r="E1118" s="12" t="s">
        <v>513</v>
      </c>
      <c r="F1118" s="12" t="s">
        <v>185</v>
      </c>
      <c r="G1118" s="36">
        <v>44552</v>
      </c>
      <c r="H1118" s="12" t="s">
        <v>504</v>
      </c>
    </row>
    <row r="1119" spans="1:8" x14ac:dyDescent="0.3">
      <c r="A1119" s="12" t="s">
        <v>2837</v>
      </c>
      <c r="B1119" s="12" t="s">
        <v>680</v>
      </c>
      <c r="C1119" s="12">
        <v>6339572068</v>
      </c>
      <c r="D1119" s="12" t="s">
        <v>2838</v>
      </c>
      <c r="E1119" s="12" t="s">
        <v>529</v>
      </c>
      <c r="F1119" s="12" t="s">
        <v>188</v>
      </c>
      <c r="G1119" s="36">
        <v>45640</v>
      </c>
      <c r="H1119" s="12" t="s">
        <v>504</v>
      </c>
    </row>
    <row r="1120" spans="1:8" x14ac:dyDescent="0.3">
      <c r="A1120" s="12" t="s">
        <v>2839</v>
      </c>
      <c r="B1120" s="12" t="s">
        <v>990</v>
      </c>
      <c r="C1120" s="12">
        <v>8810924146</v>
      </c>
      <c r="D1120" s="12" t="s">
        <v>2840</v>
      </c>
      <c r="E1120" s="12" t="s">
        <v>183</v>
      </c>
      <c r="F1120" s="12" t="s">
        <v>184</v>
      </c>
      <c r="G1120" s="36">
        <v>44107</v>
      </c>
      <c r="H1120" s="12" t="s">
        <v>525</v>
      </c>
    </row>
    <row r="1121" spans="1:8" x14ac:dyDescent="0.3">
      <c r="A1121" s="12" t="s">
        <v>2841</v>
      </c>
      <c r="B1121" s="12" t="s">
        <v>502</v>
      </c>
      <c r="C1121" s="12">
        <v>8850516803</v>
      </c>
      <c r="D1121" s="12" t="s">
        <v>2842</v>
      </c>
      <c r="E1121" s="12" t="s">
        <v>520</v>
      </c>
      <c r="F1121" s="12" t="s">
        <v>180</v>
      </c>
      <c r="G1121" s="36">
        <v>44202</v>
      </c>
      <c r="H1121" s="12" t="s">
        <v>504</v>
      </c>
    </row>
    <row r="1122" spans="1:8" x14ac:dyDescent="0.3">
      <c r="A1122" s="12" t="s">
        <v>2843</v>
      </c>
      <c r="B1122" s="12" t="s">
        <v>534</v>
      </c>
      <c r="C1122" s="12">
        <v>9985452397</v>
      </c>
      <c r="D1122" s="12" t="s">
        <v>2844</v>
      </c>
      <c r="E1122" s="12" t="s">
        <v>520</v>
      </c>
      <c r="F1122" s="12" t="s">
        <v>183</v>
      </c>
      <c r="G1122" s="36">
        <v>45687</v>
      </c>
      <c r="H1122" s="12" t="s">
        <v>525</v>
      </c>
    </row>
    <row r="1123" spans="1:8" x14ac:dyDescent="0.3">
      <c r="A1123" s="12" t="s">
        <v>2845</v>
      </c>
      <c r="B1123" s="12" t="s">
        <v>1827</v>
      </c>
      <c r="C1123" s="12">
        <v>8825016863</v>
      </c>
      <c r="D1123" s="12" t="s">
        <v>2846</v>
      </c>
      <c r="E1123" s="12" t="s">
        <v>524</v>
      </c>
      <c r="F1123" s="12" t="s">
        <v>180</v>
      </c>
      <c r="G1123" s="36">
        <v>44390</v>
      </c>
      <c r="H1123" s="12" t="s">
        <v>525</v>
      </c>
    </row>
    <row r="1124" spans="1:8" x14ac:dyDescent="0.3">
      <c r="A1124" s="12" t="s">
        <v>2847</v>
      </c>
      <c r="B1124" s="12" t="s">
        <v>635</v>
      </c>
      <c r="C1124" s="12">
        <v>9998059721</v>
      </c>
      <c r="D1124" s="12" t="s">
        <v>2848</v>
      </c>
      <c r="E1124" s="12" t="s">
        <v>183</v>
      </c>
      <c r="F1124" s="12" t="s">
        <v>185</v>
      </c>
      <c r="G1124" s="36">
        <v>44440</v>
      </c>
      <c r="H1124" s="12" t="s">
        <v>525</v>
      </c>
    </row>
    <row r="1125" spans="1:8" x14ac:dyDescent="0.3">
      <c r="A1125" s="12" t="s">
        <v>2849</v>
      </c>
      <c r="B1125" s="12" t="s">
        <v>1527</v>
      </c>
      <c r="C1125" s="12">
        <v>8855287154</v>
      </c>
      <c r="D1125" s="12" t="s">
        <v>2850</v>
      </c>
      <c r="E1125" s="12" t="s">
        <v>509</v>
      </c>
      <c r="F1125" s="12" t="s">
        <v>180</v>
      </c>
      <c r="G1125" s="36">
        <v>44219</v>
      </c>
      <c r="H1125" s="12" t="s">
        <v>525</v>
      </c>
    </row>
    <row r="1126" spans="1:8" x14ac:dyDescent="0.3">
      <c r="A1126" s="12" t="s">
        <v>2851</v>
      </c>
      <c r="B1126" s="12" t="s">
        <v>716</v>
      </c>
      <c r="C1126" s="12">
        <v>8841711013</v>
      </c>
      <c r="D1126" s="12" t="s">
        <v>2852</v>
      </c>
      <c r="E1126" s="12" t="s">
        <v>183</v>
      </c>
      <c r="F1126" s="12" t="s">
        <v>182</v>
      </c>
      <c r="G1126" s="36">
        <v>44606</v>
      </c>
      <c r="H1126" s="12" t="s">
        <v>525</v>
      </c>
    </row>
    <row r="1127" spans="1:8" x14ac:dyDescent="0.3">
      <c r="A1127" s="12" t="s">
        <v>2853</v>
      </c>
      <c r="B1127" s="12" t="s">
        <v>728</v>
      </c>
      <c r="C1127" s="12">
        <v>9896596498</v>
      </c>
      <c r="D1127" s="12" t="s">
        <v>2854</v>
      </c>
      <c r="E1127" s="12" t="s">
        <v>524</v>
      </c>
      <c r="F1127" s="12" t="s">
        <v>181</v>
      </c>
      <c r="G1127" s="36">
        <v>45520</v>
      </c>
      <c r="H1127" s="12" t="s">
        <v>504</v>
      </c>
    </row>
    <row r="1128" spans="1:8" x14ac:dyDescent="0.3">
      <c r="A1128" s="12" t="s">
        <v>2855</v>
      </c>
      <c r="B1128" s="12" t="s">
        <v>728</v>
      </c>
      <c r="C1128" s="12">
        <v>9999954070</v>
      </c>
      <c r="D1128" s="12" t="s">
        <v>2856</v>
      </c>
      <c r="E1128" s="12" t="s">
        <v>513</v>
      </c>
      <c r="F1128" s="12" t="s">
        <v>180</v>
      </c>
      <c r="G1128" s="36">
        <v>44307</v>
      </c>
      <c r="H1128" s="12" t="s">
        <v>525</v>
      </c>
    </row>
    <row r="1129" spans="1:8" x14ac:dyDescent="0.3">
      <c r="A1129" s="12" t="s">
        <v>2857</v>
      </c>
      <c r="B1129" s="12" t="s">
        <v>1375</v>
      </c>
      <c r="C1129" s="12">
        <v>7017330674</v>
      </c>
      <c r="D1129" s="12" t="s">
        <v>2858</v>
      </c>
      <c r="E1129" s="12" t="s">
        <v>524</v>
      </c>
      <c r="F1129" s="12" t="s">
        <v>183</v>
      </c>
      <c r="G1129" s="36">
        <v>45311</v>
      </c>
      <c r="H1129" s="12" t="s">
        <v>525</v>
      </c>
    </row>
    <row r="1130" spans="1:8" x14ac:dyDescent="0.3">
      <c r="A1130" s="12" t="s">
        <v>2859</v>
      </c>
      <c r="B1130" s="12" t="s">
        <v>546</v>
      </c>
      <c r="C1130" s="12">
        <v>9865342661</v>
      </c>
      <c r="D1130" s="12" t="s">
        <v>2860</v>
      </c>
      <c r="E1130" s="12" t="s">
        <v>183</v>
      </c>
      <c r="F1130" s="12" t="s">
        <v>182</v>
      </c>
      <c r="G1130" s="36">
        <v>45989</v>
      </c>
      <c r="H1130" s="12" t="s">
        <v>504</v>
      </c>
    </row>
    <row r="1131" spans="1:8" x14ac:dyDescent="0.3">
      <c r="A1131" s="12" t="s">
        <v>2861</v>
      </c>
      <c r="B1131" s="12" t="s">
        <v>558</v>
      </c>
      <c r="C1131" s="12">
        <v>9959983180</v>
      </c>
      <c r="D1131" s="12" t="s">
        <v>2862</v>
      </c>
      <c r="E1131" s="12" t="s">
        <v>520</v>
      </c>
      <c r="F1131" s="12" t="s">
        <v>189</v>
      </c>
      <c r="G1131" s="36">
        <v>45231</v>
      </c>
      <c r="H1131" s="12" t="s">
        <v>504</v>
      </c>
    </row>
    <row r="1132" spans="1:8" x14ac:dyDescent="0.3">
      <c r="A1132" s="12" t="s">
        <v>2863</v>
      </c>
      <c r="B1132" s="12" t="s">
        <v>856</v>
      </c>
      <c r="C1132" s="12">
        <v>9938748186</v>
      </c>
      <c r="D1132" s="12" t="s">
        <v>2864</v>
      </c>
      <c r="E1132" s="12" t="s">
        <v>509</v>
      </c>
      <c r="F1132" s="12" t="s">
        <v>182</v>
      </c>
      <c r="G1132" s="36">
        <v>44467</v>
      </c>
      <c r="H1132" s="12" t="s">
        <v>525</v>
      </c>
    </row>
    <row r="1133" spans="1:8" x14ac:dyDescent="0.3">
      <c r="A1133" s="12" t="s">
        <v>2865</v>
      </c>
      <c r="B1133" s="12" t="s">
        <v>769</v>
      </c>
      <c r="C1133" s="12">
        <v>8818592851</v>
      </c>
      <c r="D1133" s="12" t="s">
        <v>2866</v>
      </c>
      <c r="E1133" s="12" t="s">
        <v>520</v>
      </c>
      <c r="F1133" s="12" t="s">
        <v>182</v>
      </c>
      <c r="G1133" s="36">
        <v>45934</v>
      </c>
      <c r="H1133" s="12" t="s">
        <v>525</v>
      </c>
    </row>
    <row r="1134" spans="1:8" x14ac:dyDescent="0.3">
      <c r="A1134" s="12" t="s">
        <v>2867</v>
      </c>
      <c r="B1134" s="12" t="s">
        <v>569</v>
      </c>
      <c r="C1134" s="12">
        <v>8860153059</v>
      </c>
      <c r="D1134" s="12" t="s">
        <v>2868</v>
      </c>
      <c r="E1134" s="12" t="s">
        <v>524</v>
      </c>
      <c r="F1134" s="12" t="s">
        <v>179</v>
      </c>
      <c r="G1134" s="36">
        <v>45720</v>
      </c>
      <c r="H1134" s="12" t="s">
        <v>504</v>
      </c>
    </row>
    <row r="1135" spans="1:8" x14ac:dyDescent="0.3">
      <c r="A1135" s="12" t="s">
        <v>2869</v>
      </c>
      <c r="B1135" s="12" t="s">
        <v>1081</v>
      </c>
      <c r="C1135" s="12">
        <v>7058354940</v>
      </c>
      <c r="D1135" s="12" t="s">
        <v>2870</v>
      </c>
      <c r="E1135" s="12" t="s">
        <v>183</v>
      </c>
      <c r="F1135" s="12" t="s">
        <v>185</v>
      </c>
      <c r="G1135" s="36">
        <v>44957</v>
      </c>
      <c r="H1135" s="12" t="s">
        <v>525</v>
      </c>
    </row>
    <row r="1136" spans="1:8" x14ac:dyDescent="0.3">
      <c r="A1136" s="12" t="s">
        <v>2871</v>
      </c>
      <c r="B1136" s="12" t="s">
        <v>591</v>
      </c>
      <c r="C1136" s="12">
        <v>9886489556</v>
      </c>
      <c r="D1136" s="12" t="s">
        <v>2872</v>
      </c>
      <c r="E1136" s="12" t="s">
        <v>183</v>
      </c>
      <c r="F1136" s="12" t="s">
        <v>180</v>
      </c>
      <c r="G1136" s="36">
        <v>44647</v>
      </c>
      <c r="H1136" s="12" t="s">
        <v>525</v>
      </c>
    </row>
    <row r="1137" spans="1:8" x14ac:dyDescent="0.3">
      <c r="A1137" s="12" t="s">
        <v>2873</v>
      </c>
      <c r="B1137" s="12" t="s">
        <v>1081</v>
      </c>
      <c r="C1137" s="12">
        <v>9842086743</v>
      </c>
      <c r="D1137" s="12" t="s">
        <v>2874</v>
      </c>
      <c r="E1137" s="12" t="s">
        <v>509</v>
      </c>
      <c r="F1137" s="12" t="s">
        <v>180</v>
      </c>
      <c r="G1137" s="36">
        <v>44437</v>
      </c>
      <c r="H1137" s="12" t="s">
        <v>525</v>
      </c>
    </row>
    <row r="1138" spans="1:8" x14ac:dyDescent="0.3">
      <c r="A1138" s="12" t="s">
        <v>2875</v>
      </c>
      <c r="B1138" s="12" t="s">
        <v>1042</v>
      </c>
      <c r="C1138" s="12">
        <v>7032814168</v>
      </c>
      <c r="D1138" s="12" t="s">
        <v>2876</v>
      </c>
      <c r="E1138" s="12" t="s">
        <v>509</v>
      </c>
      <c r="F1138" s="12" t="s">
        <v>185</v>
      </c>
      <c r="G1138" s="36">
        <v>44432</v>
      </c>
      <c r="H1138" s="12" t="s">
        <v>504</v>
      </c>
    </row>
    <row r="1139" spans="1:8" x14ac:dyDescent="0.3">
      <c r="A1139" s="12" t="s">
        <v>2877</v>
      </c>
      <c r="B1139" s="12" t="s">
        <v>689</v>
      </c>
      <c r="C1139" s="12">
        <v>9926990916</v>
      </c>
      <c r="D1139" s="12" t="s">
        <v>2878</v>
      </c>
      <c r="E1139" s="12" t="s">
        <v>513</v>
      </c>
      <c r="F1139" s="12" t="s">
        <v>188</v>
      </c>
      <c r="G1139" s="36">
        <v>44470</v>
      </c>
      <c r="H1139" s="12" t="s">
        <v>504</v>
      </c>
    </row>
    <row r="1140" spans="1:8" x14ac:dyDescent="0.3">
      <c r="A1140" s="12" t="s">
        <v>2879</v>
      </c>
      <c r="B1140" s="12" t="s">
        <v>689</v>
      </c>
      <c r="C1140" s="12">
        <v>9872383412</v>
      </c>
      <c r="D1140" s="12" t="s">
        <v>2880</v>
      </c>
      <c r="E1140" s="12" t="s">
        <v>513</v>
      </c>
      <c r="F1140" s="12" t="s">
        <v>186</v>
      </c>
      <c r="G1140" s="36">
        <v>45970</v>
      </c>
      <c r="H1140" s="12" t="s">
        <v>504</v>
      </c>
    </row>
    <row r="1141" spans="1:8" x14ac:dyDescent="0.3">
      <c r="A1141" s="12" t="s">
        <v>2881</v>
      </c>
      <c r="B1141" s="12" t="s">
        <v>917</v>
      </c>
      <c r="C1141" s="12">
        <v>6339340569</v>
      </c>
      <c r="D1141" s="12" t="s">
        <v>2882</v>
      </c>
      <c r="E1141" s="12" t="s">
        <v>183</v>
      </c>
      <c r="F1141" s="12" t="s">
        <v>184</v>
      </c>
      <c r="G1141" s="36">
        <v>45357</v>
      </c>
      <c r="H1141" s="12" t="s">
        <v>525</v>
      </c>
    </row>
    <row r="1142" spans="1:8" x14ac:dyDescent="0.3">
      <c r="A1142" s="12" t="s">
        <v>2883</v>
      </c>
      <c r="B1142" s="12" t="s">
        <v>511</v>
      </c>
      <c r="C1142" s="12">
        <v>9986487303</v>
      </c>
      <c r="D1142" s="12" t="s">
        <v>2884</v>
      </c>
      <c r="E1142" s="12" t="s">
        <v>183</v>
      </c>
      <c r="F1142" s="12" t="s">
        <v>188</v>
      </c>
      <c r="G1142" s="36">
        <v>44367</v>
      </c>
      <c r="H1142" s="12" t="s">
        <v>525</v>
      </c>
    </row>
    <row r="1143" spans="1:8" x14ac:dyDescent="0.3">
      <c r="A1143" s="12" t="s">
        <v>2885</v>
      </c>
      <c r="B1143" s="12" t="s">
        <v>671</v>
      </c>
      <c r="C1143" s="12">
        <v>6388550817</v>
      </c>
      <c r="D1143" s="12" t="s">
        <v>2886</v>
      </c>
      <c r="E1143" s="12" t="s">
        <v>513</v>
      </c>
      <c r="F1143" s="12" t="s">
        <v>180</v>
      </c>
      <c r="G1143" s="36">
        <v>44089</v>
      </c>
      <c r="H1143" s="12" t="s">
        <v>525</v>
      </c>
    </row>
    <row r="1144" spans="1:8" x14ac:dyDescent="0.3">
      <c r="A1144" s="12" t="s">
        <v>2887</v>
      </c>
      <c r="B1144" s="12" t="s">
        <v>1081</v>
      </c>
      <c r="C1144" s="12">
        <v>6369548080</v>
      </c>
      <c r="D1144" s="12" t="s">
        <v>2888</v>
      </c>
      <c r="E1144" s="12" t="s">
        <v>509</v>
      </c>
      <c r="F1144" s="12" t="s">
        <v>179</v>
      </c>
      <c r="G1144" s="36">
        <v>45754</v>
      </c>
      <c r="H1144" s="12" t="s">
        <v>504</v>
      </c>
    </row>
    <row r="1145" spans="1:8" x14ac:dyDescent="0.3">
      <c r="A1145" s="12" t="s">
        <v>2889</v>
      </c>
      <c r="B1145" s="12" t="s">
        <v>1464</v>
      </c>
      <c r="C1145" s="12">
        <v>8816139391</v>
      </c>
      <c r="D1145" s="12" t="s">
        <v>2890</v>
      </c>
      <c r="E1145" s="12" t="s">
        <v>183</v>
      </c>
      <c r="F1145" s="12" t="s">
        <v>188</v>
      </c>
      <c r="G1145" s="36">
        <v>45895</v>
      </c>
      <c r="H1145" s="12" t="s">
        <v>504</v>
      </c>
    </row>
    <row r="1146" spans="1:8" x14ac:dyDescent="0.3">
      <c r="A1146" s="12" t="s">
        <v>2891</v>
      </c>
      <c r="B1146" s="12" t="s">
        <v>881</v>
      </c>
      <c r="C1146" s="12">
        <v>8891685728</v>
      </c>
      <c r="D1146" s="12" t="s">
        <v>2892</v>
      </c>
      <c r="E1146" s="12" t="s">
        <v>520</v>
      </c>
      <c r="F1146" s="12" t="s">
        <v>180</v>
      </c>
      <c r="G1146" s="36">
        <v>45655</v>
      </c>
      <c r="H1146" s="12" t="s">
        <v>504</v>
      </c>
    </row>
    <row r="1147" spans="1:8" x14ac:dyDescent="0.3">
      <c r="A1147" s="12" t="s">
        <v>2893</v>
      </c>
      <c r="B1147" s="12" t="s">
        <v>674</v>
      </c>
      <c r="C1147" s="12">
        <v>9851291704</v>
      </c>
      <c r="D1147" s="12" t="s">
        <v>2894</v>
      </c>
      <c r="E1147" s="12" t="s">
        <v>520</v>
      </c>
      <c r="F1147" s="12" t="s">
        <v>184</v>
      </c>
      <c r="G1147" s="36">
        <v>44668</v>
      </c>
      <c r="H1147" s="12" t="s">
        <v>504</v>
      </c>
    </row>
    <row r="1148" spans="1:8" x14ac:dyDescent="0.3">
      <c r="A1148" s="12" t="s">
        <v>2895</v>
      </c>
      <c r="B1148" s="12" t="s">
        <v>808</v>
      </c>
      <c r="C1148" s="12">
        <v>9957336602</v>
      </c>
      <c r="D1148" s="12" t="s">
        <v>2896</v>
      </c>
      <c r="E1148" s="12" t="s">
        <v>183</v>
      </c>
      <c r="F1148" s="12" t="s">
        <v>184</v>
      </c>
      <c r="G1148" s="36">
        <v>44559</v>
      </c>
      <c r="H1148" s="12" t="s">
        <v>504</v>
      </c>
    </row>
    <row r="1149" spans="1:8" x14ac:dyDescent="0.3">
      <c r="A1149" s="12" t="s">
        <v>2897</v>
      </c>
      <c r="B1149" s="12" t="s">
        <v>629</v>
      </c>
      <c r="C1149" s="12">
        <v>6352383355</v>
      </c>
      <c r="D1149" s="12" t="s">
        <v>2898</v>
      </c>
      <c r="E1149" s="12" t="s">
        <v>509</v>
      </c>
      <c r="F1149" s="12" t="s">
        <v>184</v>
      </c>
      <c r="G1149" s="36">
        <v>44864</v>
      </c>
      <c r="H1149" s="12" t="s">
        <v>504</v>
      </c>
    </row>
    <row r="1150" spans="1:8" x14ac:dyDescent="0.3">
      <c r="A1150" s="12" t="s">
        <v>2899</v>
      </c>
      <c r="B1150" s="12" t="s">
        <v>1178</v>
      </c>
      <c r="C1150" s="12">
        <v>6386705982</v>
      </c>
      <c r="D1150" s="12" t="s">
        <v>2900</v>
      </c>
      <c r="E1150" s="12" t="s">
        <v>520</v>
      </c>
      <c r="F1150" s="12" t="s">
        <v>187</v>
      </c>
      <c r="G1150" s="36">
        <v>44070</v>
      </c>
      <c r="H1150" s="12" t="s">
        <v>504</v>
      </c>
    </row>
    <row r="1151" spans="1:8" x14ac:dyDescent="0.3">
      <c r="A1151" s="12" t="s">
        <v>2901</v>
      </c>
      <c r="B1151" s="12" t="s">
        <v>566</v>
      </c>
      <c r="C1151" s="12">
        <v>9949914102</v>
      </c>
      <c r="D1151" s="12" t="s">
        <v>2902</v>
      </c>
      <c r="E1151" s="12" t="s">
        <v>520</v>
      </c>
      <c r="F1151" s="12" t="s">
        <v>183</v>
      </c>
      <c r="G1151" s="36">
        <v>44845</v>
      </c>
      <c r="H1151" s="12" t="s">
        <v>504</v>
      </c>
    </row>
    <row r="1152" spans="1:8" x14ac:dyDescent="0.3">
      <c r="A1152" s="12" t="s">
        <v>2903</v>
      </c>
      <c r="B1152" s="12" t="s">
        <v>602</v>
      </c>
      <c r="C1152" s="12">
        <v>8898572791</v>
      </c>
      <c r="D1152" s="12" t="s">
        <v>2904</v>
      </c>
      <c r="E1152" s="12" t="s">
        <v>509</v>
      </c>
      <c r="F1152" s="12" t="s">
        <v>180</v>
      </c>
      <c r="G1152" s="36">
        <v>44542</v>
      </c>
      <c r="H1152" s="12" t="s">
        <v>525</v>
      </c>
    </row>
    <row r="1153" spans="1:8" x14ac:dyDescent="0.3">
      <c r="A1153" s="12" t="s">
        <v>2905</v>
      </c>
      <c r="B1153" s="12" t="s">
        <v>795</v>
      </c>
      <c r="C1153" s="12">
        <v>8821691202</v>
      </c>
      <c r="D1153" s="12" t="s">
        <v>2906</v>
      </c>
      <c r="E1153" s="12" t="s">
        <v>520</v>
      </c>
      <c r="F1153" s="12" t="s">
        <v>179</v>
      </c>
      <c r="G1153" s="36">
        <v>45811</v>
      </c>
      <c r="H1153" s="12" t="s">
        <v>504</v>
      </c>
    </row>
    <row r="1154" spans="1:8" x14ac:dyDescent="0.3">
      <c r="A1154" s="12" t="s">
        <v>2907</v>
      </c>
      <c r="B1154" s="12" t="s">
        <v>583</v>
      </c>
      <c r="C1154" s="12">
        <v>9829334189</v>
      </c>
      <c r="D1154" s="12" t="s">
        <v>2908</v>
      </c>
      <c r="E1154" s="12" t="s">
        <v>513</v>
      </c>
      <c r="F1154" s="12" t="s">
        <v>187</v>
      </c>
      <c r="G1154" s="36">
        <v>44757</v>
      </c>
      <c r="H1154" s="12" t="s">
        <v>525</v>
      </c>
    </row>
    <row r="1155" spans="1:8" x14ac:dyDescent="0.3">
      <c r="A1155" s="12" t="s">
        <v>2909</v>
      </c>
      <c r="B1155" s="12" t="s">
        <v>798</v>
      </c>
      <c r="C1155" s="12">
        <v>8844425453</v>
      </c>
      <c r="D1155" s="12" t="s">
        <v>2910</v>
      </c>
      <c r="E1155" s="12" t="s">
        <v>529</v>
      </c>
      <c r="F1155" s="12" t="s">
        <v>187</v>
      </c>
      <c r="G1155" s="36">
        <v>45071</v>
      </c>
      <c r="H1155" s="12" t="s">
        <v>504</v>
      </c>
    </row>
    <row r="1156" spans="1:8" x14ac:dyDescent="0.3">
      <c r="A1156" s="12" t="s">
        <v>2911</v>
      </c>
      <c r="B1156" s="12" t="s">
        <v>586</v>
      </c>
      <c r="C1156" s="12">
        <v>9844472647</v>
      </c>
      <c r="D1156" s="12" t="s">
        <v>2912</v>
      </c>
      <c r="E1156" s="12" t="s">
        <v>520</v>
      </c>
      <c r="F1156" s="12" t="s">
        <v>182</v>
      </c>
      <c r="G1156" s="36">
        <v>45008</v>
      </c>
      <c r="H1156" s="12" t="s">
        <v>525</v>
      </c>
    </row>
    <row r="1157" spans="1:8" x14ac:dyDescent="0.3">
      <c r="A1157" s="12" t="s">
        <v>2913</v>
      </c>
      <c r="B1157" s="12" t="s">
        <v>665</v>
      </c>
      <c r="C1157" s="12">
        <v>9996984999</v>
      </c>
      <c r="D1157" s="12" t="s">
        <v>2914</v>
      </c>
      <c r="E1157" s="12" t="s">
        <v>520</v>
      </c>
      <c r="F1157" s="12" t="s">
        <v>180</v>
      </c>
      <c r="G1157" s="36">
        <v>45325</v>
      </c>
      <c r="H1157" s="12" t="s">
        <v>504</v>
      </c>
    </row>
    <row r="1158" spans="1:8" x14ac:dyDescent="0.3">
      <c r="A1158" s="12" t="s">
        <v>2915</v>
      </c>
      <c r="B1158" s="12" t="s">
        <v>734</v>
      </c>
      <c r="C1158" s="12">
        <v>7061707365</v>
      </c>
      <c r="D1158" s="12" t="s">
        <v>2916</v>
      </c>
      <c r="E1158" s="12" t="s">
        <v>529</v>
      </c>
      <c r="F1158" s="12" t="s">
        <v>184</v>
      </c>
      <c r="G1158" s="36">
        <v>45016</v>
      </c>
      <c r="H1158" s="12" t="s">
        <v>504</v>
      </c>
    </row>
    <row r="1159" spans="1:8" x14ac:dyDescent="0.3">
      <c r="A1159" s="12" t="s">
        <v>2917</v>
      </c>
      <c r="B1159" s="12" t="s">
        <v>549</v>
      </c>
      <c r="C1159" s="12">
        <v>7057487151</v>
      </c>
      <c r="D1159" s="12" t="s">
        <v>2918</v>
      </c>
      <c r="E1159" s="12" t="s">
        <v>509</v>
      </c>
      <c r="F1159" s="12" t="s">
        <v>188</v>
      </c>
      <c r="G1159" s="36">
        <v>44248</v>
      </c>
      <c r="H1159" s="12" t="s">
        <v>525</v>
      </c>
    </row>
    <row r="1160" spans="1:8" x14ac:dyDescent="0.3">
      <c r="A1160" s="12" t="s">
        <v>2919</v>
      </c>
      <c r="B1160" s="12" t="s">
        <v>654</v>
      </c>
      <c r="C1160" s="12">
        <v>9990742436</v>
      </c>
      <c r="D1160" s="12" t="s">
        <v>2920</v>
      </c>
      <c r="E1160" s="12" t="s">
        <v>183</v>
      </c>
      <c r="F1160" s="12" t="s">
        <v>182</v>
      </c>
      <c r="G1160" s="36">
        <v>44094</v>
      </c>
      <c r="H1160" s="12" t="s">
        <v>504</v>
      </c>
    </row>
    <row r="1161" spans="1:8" x14ac:dyDescent="0.3">
      <c r="A1161" s="12" t="s">
        <v>2921</v>
      </c>
      <c r="B1161" s="12" t="s">
        <v>659</v>
      </c>
      <c r="C1161" s="12">
        <v>8865667335</v>
      </c>
      <c r="D1161" s="12" t="s">
        <v>2922</v>
      </c>
      <c r="E1161" s="12" t="s">
        <v>529</v>
      </c>
      <c r="F1161" s="12" t="s">
        <v>178</v>
      </c>
      <c r="G1161" s="36">
        <v>45682</v>
      </c>
      <c r="H1161" s="12" t="s">
        <v>525</v>
      </c>
    </row>
    <row r="1162" spans="1:8" x14ac:dyDescent="0.3">
      <c r="A1162" s="12" t="s">
        <v>2923</v>
      </c>
      <c r="B1162" s="12" t="s">
        <v>1015</v>
      </c>
      <c r="C1162" s="12">
        <v>8847499088</v>
      </c>
      <c r="D1162" s="12" t="s">
        <v>2924</v>
      </c>
      <c r="E1162" s="12" t="s">
        <v>513</v>
      </c>
      <c r="F1162" s="12" t="s">
        <v>180</v>
      </c>
      <c r="G1162" s="36">
        <v>45957</v>
      </c>
      <c r="H1162" s="12" t="s">
        <v>525</v>
      </c>
    </row>
    <row r="1163" spans="1:8" x14ac:dyDescent="0.3">
      <c r="A1163" s="12" t="s">
        <v>2925</v>
      </c>
      <c r="B1163" s="12" t="s">
        <v>734</v>
      </c>
      <c r="C1163" s="12">
        <v>6385679248</v>
      </c>
      <c r="D1163" s="12" t="s">
        <v>2926</v>
      </c>
      <c r="E1163" s="12" t="s">
        <v>520</v>
      </c>
      <c r="F1163" s="12" t="s">
        <v>183</v>
      </c>
      <c r="G1163" s="36">
        <v>45048</v>
      </c>
      <c r="H1163" s="12" t="s">
        <v>504</v>
      </c>
    </row>
    <row r="1164" spans="1:8" x14ac:dyDescent="0.3">
      <c r="A1164" s="12" t="s">
        <v>2927</v>
      </c>
      <c r="B1164" s="12" t="s">
        <v>507</v>
      </c>
      <c r="C1164" s="12">
        <v>9827042440</v>
      </c>
      <c r="D1164" s="12" t="s">
        <v>2928</v>
      </c>
      <c r="E1164" s="12" t="s">
        <v>520</v>
      </c>
      <c r="F1164" s="12" t="s">
        <v>180</v>
      </c>
      <c r="G1164" s="36">
        <v>45461</v>
      </c>
      <c r="H1164" s="12" t="s">
        <v>504</v>
      </c>
    </row>
    <row r="1165" spans="1:8" x14ac:dyDescent="0.3">
      <c r="A1165" s="12" t="s">
        <v>2929</v>
      </c>
      <c r="B1165" s="12" t="s">
        <v>1178</v>
      </c>
      <c r="C1165" s="12">
        <v>6357973521</v>
      </c>
      <c r="D1165" s="12" t="s">
        <v>2930</v>
      </c>
      <c r="E1165" s="12" t="s">
        <v>183</v>
      </c>
      <c r="F1165" s="12" t="s">
        <v>188</v>
      </c>
      <c r="G1165" s="36">
        <v>45441</v>
      </c>
      <c r="H1165" s="12" t="s">
        <v>504</v>
      </c>
    </row>
    <row r="1166" spans="1:8" x14ac:dyDescent="0.3">
      <c r="A1166" s="12" t="s">
        <v>2931</v>
      </c>
      <c r="B1166" s="12" t="s">
        <v>1827</v>
      </c>
      <c r="C1166" s="12">
        <v>9943707923</v>
      </c>
      <c r="D1166" s="12" t="s">
        <v>2932</v>
      </c>
      <c r="E1166" s="12" t="s">
        <v>529</v>
      </c>
      <c r="F1166" s="12" t="s">
        <v>189</v>
      </c>
      <c r="G1166" s="36">
        <v>44823</v>
      </c>
      <c r="H1166" s="12" t="s">
        <v>525</v>
      </c>
    </row>
    <row r="1167" spans="1:8" x14ac:dyDescent="0.3">
      <c r="A1167" s="12" t="s">
        <v>2933</v>
      </c>
      <c r="B1167" s="12" t="s">
        <v>716</v>
      </c>
      <c r="C1167" s="12">
        <v>8824424164</v>
      </c>
      <c r="D1167" s="12" t="s">
        <v>2934</v>
      </c>
      <c r="E1167" s="12" t="s">
        <v>520</v>
      </c>
      <c r="F1167" s="12" t="s">
        <v>183</v>
      </c>
      <c r="G1167" s="36">
        <v>44192</v>
      </c>
      <c r="H1167" s="12" t="s">
        <v>504</v>
      </c>
    </row>
    <row r="1168" spans="1:8" x14ac:dyDescent="0.3">
      <c r="A1168" s="12" t="s">
        <v>2935</v>
      </c>
      <c r="B1168" s="12" t="s">
        <v>665</v>
      </c>
      <c r="C1168" s="12">
        <v>9898037306</v>
      </c>
      <c r="D1168" s="12" t="s">
        <v>2936</v>
      </c>
      <c r="E1168" s="12" t="s">
        <v>513</v>
      </c>
      <c r="F1168" s="12" t="s">
        <v>179</v>
      </c>
      <c r="G1168" s="36">
        <v>45537</v>
      </c>
      <c r="H1168" s="12" t="s">
        <v>504</v>
      </c>
    </row>
    <row r="1169" spans="1:8" x14ac:dyDescent="0.3">
      <c r="A1169" s="12" t="s">
        <v>2937</v>
      </c>
      <c r="B1169" s="12" t="s">
        <v>668</v>
      </c>
      <c r="C1169" s="12">
        <v>9974673120</v>
      </c>
      <c r="D1169" s="12" t="s">
        <v>2938</v>
      </c>
      <c r="E1169" s="12" t="s">
        <v>529</v>
      </c>
      <c r="F1169" s="12" t="s">
        <v>180</v>
      </c>
      <c r="G1169" s="36">
        <v>45111</v>
      </c>
      <c r="H1169" s="12" t="s">
        <v>504</v>
      </c>
    </row>
    <row r="1170" spans="1:8" x14ac:dyDescent="0.3">
      <c r="A1170" s="12" t="s">
        <v>2939</v>
      </c>
      <c r="B1170" s="12" t="s">
        <v>502</v>
      </c>
      <c r="C1170" s="12">
        <v>9855562397</v>
      </c>
      <c r="D1170" s="12" t="s">
        <v>2940</v>
      </c>
      <c r="E1170" s="12" t="s">
        <v>524</v>
      </c>
      <c r="F1170" s="12" t="s">
        <v>188</v>
      </c>
      <c r="G1170" s="36">
        <v>45318</v>
      </c>
      <c r="H1170" s="12" t="s">
        <v>504</v>
      </c>
    </row>
    <row r="1171" spans="1:8" x14ac:dyDescent="0.3">
      <c r="A1171" s="12" t="s">
        <v>2941</v>
      </c>
      <c r="B1171" s="12" t="s">
        <v>518</v>
      </c>
      <c r="C1171" s="12">
        <v>9847083706</v>
      </c>
      <c r="D1171" s="12" t="s">
        <v>2942</v>
      </c>
      <c r="E1171" s="12" t="s">
        <v>520</v>
      </c>
      <c r="F1171" s="12" t="s">
        <v>189</v>
      </c>
      <c r="G1171" s="36">
        <v>44717</v>
      </c>
      <c r="H1171" s="12" t="s">
        <v>504</v>
      </c>
    </row>
    <row r="1172" spans="1:8" x14ac:dyDescent="0.3">
      <c r="A1172" s="12" t="s">
        <v>2943</v>
      </c>
      <c r="B1172" s="12" t="s">
        <v>515</v>
      </c>
      <c r="C1172" s="12">
        <v>6344630462</v>
      </c>
      <c r="D1172" s="12" t="s">
        <v>2944</v>
      </c>
      <c r="E1172" s="12" t="s">
        <v>529</v>
      </c>
      <c r="F1172" s="12" t="s">
        <v>188</v>
      </c>
      <c r="G1172" s="36">
        <v>46012</v>
      </c>
      <c r="H1172" s="12" t="s">
        <v>525</v>
      </c>
    </row>
    <row r="1173" spans="1:8" x14ac:dyDescent="0.3">
      <c r="A1173" s="12" t="s">
        <v>2945</v>
      </c>
      <c r="B1173" s="12" t="s">
        <v>555</v>
      </c>
      <c r="C1173" s="12">
        <v>6390402600</v>
      </c>
      <c r="D1173" s="12" t="s">
        <v>2946</v>
      </c>
      <c r="E1173" s="12" t="s">
        <v>524</v>
      </c>
      <c r="F1173" s="12" t="s">
        <v>188</v>
      </c>
      <c r="G1173" s="36">
        <v>44862</v>
      </c>
      <c r="H1173" s="12" t="s">
        <v>504</v>
      </c>
    </row>
    <row r="1174" spans="1:8" x14ac:dyDescent="0.3">
      <c r="A1174" s="12" t="s">
        <v>2947</v>
      </c>
      <c r="B1174" s="12" t="s">
        <v>578</v>
      </c>
      <c r="C1174" s="12">
        <v>8888512141</v>
      </c>
      <c r="D1174" s="12" t="s">
        <v>2948</v>
      </c>
      <c r="E1174" s="12" t="s">
        <v>520</v>
      </c>
      <c r="F1174" s="12" t="s">
        <v>188</v>
      </c>
      <c r="G1174" s="36">
        <v>46042</v>
      </c>
      <c r="H1174" s="12" t="s">
        <v>504</v>
      </c>
    </row>
    <row r="1175" spans="1:8" x14ac:dyDescent="0.3">
      <c r="A1175" s="12" t="s">
        <v>2949</v>
      </c>
      <c r="B1175" s="12" t="s">
        <v>612</v>
      </c>
      <c r="C1175" s="12">
        <v>9992731257</v>
      </c>
      <c r="D1175" s="12" t="s">
        <v>2950</v>
      </c>
      <c r="E1175" s="12" t="s">
        <v>529</v>
      </c>
      <c r="F1175" s="12" t="s">
        <v>187</v>
      </c>
      <c r="G1175" s="36">
        <v>45847</v>
      </c>
      <c r="H1175" s="12" t="s">
        <v>504</v>
      </c>
    </row>
    <row r="1176" spans="1:8" x14ac:dyDescent="0.3">
      <c r="A1176" s="12" t="s">
        <v>2951</v>
      </c>
      <c r="B1176" s="12" t="s">
        <v>788</v>
      </c>
      <c r="C1176" s="12">
        <v>9852764457</v>
      </c>
      <c r="D1176" s="12" t="s">
        <v>2952</v>
      </c>
      <c r="E1176" s="12" t="s">
        <v>183</v>
      </c>
      <c r="F1176" s="12" t="s">
        <v>182</v>
      </c>
      <c r="G1176" s="36">
        <v>44655</v>
      </c>
      <c r="H1176" s="12" t="s">
        <v>504</v>
      </c>
    </row>
    <row r="1177" spans="1:8" x14ac:dyDescent="0.3">
      <c r="A1177" s="12" t="s">
        <v>2953</v>
      </c>
      <c r="B1177" s="12" t="s">
        <v>515</v>
      </c>
      <c r="C1177" s="12">
        <v>7048459142</v>
      </c>
      <c r="D1177" s="12" t="s">
        <v>2954</v>
      </c>
      <c r="E1177" s="12" t="s">
        <v>509</v>
      </c>
      <c r="F1177" s="12" t="s">
        <v>184</v>
      </c>
      <c r="G1177" s="36">
        <v>44721</v>
      </c>
      <c r="H1177" s="12" t="s">
        <v>504</v>
      </c>
    </row>
    <row r="1178" spans="1:8" x14ac:dyDescent="0.3">
      <c r="A1178" s="12" t="s">
        <v>2955</v>
      </c>
      <c r="B1178" s="12" t="s">
        <v>965</v>
      </c>
      <c r="C1178" s="12">
        <v>8845471166</v>
      </c>
      <c r="D1178" s="12" t="s">
        <v>2956</v>
      </c>
      <c r="E1178" s="12" t="s">
        <v>520</v>
      </c>
      <c r="F1178" s="12" t="s">
        <v>189</v>
      </c>
      <c r="G1178" s="36">
        <v>45863</v>
      </c>
      <c r="H1178" s="12" t="s">
        <v>504</v>
      </c>
    </row>
    <row r="1179" spans="1:8" x14ac:dyDescent="0.3">
      <c r="A1179" s="12" t="s">
        <v>2957</v>
      </c>
      <c r="B1179" s="12" t="s">
        <v>537</v>
      </c>
      <c r="C1179" s="12">
        <v>9897819570</v>
      </c>
      <c r="D1179" s="12" t="s">
        <v>2958</v>
      </c>
      <c r="E1179" s="12" t="s">
        <v>529</v>
      </c>
      <c r="F1179" s="12" t="s">
        <v>178</v>
      </c>
      <c r="G1179" s="36">
        <v>44242</v>
      </c>
      <c r="H1179" s="12" t="s">
        <v>525</v>
      </c>
    </row>
    <row r="1180" spans="1:8" x14ac:dyDescent="0.3">
      <c r="A1180" s="12" t="s">
        <v>2959</v>
      </c>
      <c r="B1180" s="12" t="s">
        <v>515</v>
      </c>
      <c r="C1180" s="12">
        <v>9918018544</v>
      </c>
      <c r="D1180" s="12" t="s">
        <v>2960</v>
      </c>
      <c r="E1180" s="12" t="s">
        <v>509</v>
      </c>
      <c r="F1180" s="12" t="s">
        <v>181</v>
      </c>
      <c r="G1180" s="36">
        <v>44750</v>
      </c>
      <c r="H1180" s="12" t="s">
        <v>525</v>
      </c>
    </row>
    <row r="1181" spans="1:8" x14ac:dyDescent="0.3">
      <c r="A1181" s="12" t="s">
        <v>2961</v>
      </c>
      <c r="B1181" s="12" t="s">
        <v>531</v>
      </c>
      <c r="C1181" s="12">
        <v>8886763335</v>
      </c>
      <c r="D1181" s="12" t="s">
        <v>2962</v>
      </c>
      <c r="E1181" s="12" t="s">
        <v>513</v>
      </c>
      <c r="F1181" s="12" t="s">
        <v>189</v>
      </c>
      <c r="G1181" s="36">
        <v>45640</v>
      </c>
      <c r="H1181" s="12" t="s">
        <v>525</v>
      </c>
    </row>
    <row r="1182" spans="1:8" x14ac:dyDescent="0.3">
      <c r="A1182" s="12" t="s">
        <v>2963</v>
      </c>
      <c r="B1182" s="12" t="s">
        <v>1375</v>
      </c>
      <c r="C1182" s="12">
        <v>9996704509</v>
      </c>
      <c r="D1182" s="12" t="s">
        <v>2964</v>
      </c>
      <c r="E1182" s="12" t="s">
        <v>183</v>
      </c>
      <c r="F1182" s="12" t="s">
        <v>180</v>
      </c>
      <c r="G1182" s="36">
        <v>44951</v>
      </c>
      <c r="H1182" s="12" t="s">
        <v>525</v>
      </c>
    </row>
    <row r="1183" spans="1:8" x14ac:dyDescent="0.3">
      <c r="A1183" s="12" t="s">
        <v>2965</v>
      </c>
      <c r="B1183" s="12" t="s">
        <v>659</v>
      </c>
      <c r="C1183" s="12">
        <v>9932965068</v>
      </c>
      <c r="D1183" s="12" t="s">
        <v>2966</v>
      </c>
      <c r="E1183" s="12" t="s">
        <v>520</v>
      </c>
      <c r="F1183" s="12" t="s">
        <v>185</v>
      </c>
      <c r="G1183" s="36">
        <v>44273</v>
      </c>
      <c r="H1183" s="12" t="s">
        <v>504</v>
      </c>
    </row>
    <row r="1184" spans="1:8" x14ac:dyDescent="0.3">
      <c r="A1184" s="12" t="s">
        <v>2967</v>
      </c>
      <c r="B1184" s="12" t="s">
        <v>808</v>
      </c>
      <c r="C1184" s="12">
        <v>6358037787</v>
      </c>
      <c r="D1184" s="12" t="s">
        <v>2968</v>
      </c>
      <c r="E1184" s="12" t="s">
        <v>513</v>
      </c>
      <c r="F1184" s="12" t="s">
        <v>184</v>
      </c>
      <c r="G1184" s="36">
        <v>45792</v>
      </c>
      <c r="H1184" s="12" t="s">
        <v>504</v>
      </c>
    </row>
    <row r="1185" spans="1:8" x14ac:dyDescent="0.3">
      <c r="A1185" s="12" t="s">
        <v>2969</v>
      </c>
      <c r="B1185" s="12" t="s">
        <v>739</v>
      </c>
      <c r="C1185" s="12">
        <v>9982658907</v>
      </c>
      <c r="D1185" s="12" t="s">
        <v>2970</v>
      </c>
      <c r="E1185" s="12" t="s">
        <v>509</v>
      </c>
      <c r="F1185" s="12" t="s">
        <v>187</v>
      </c>
      <c r="G1185" s="36">
        <v>44587</v>
      </c>
      <c r="H1185" s="12" t="s">
        <v>525</v>
      </c>
    </row>
    <row r="1186" spans="1:8" x14ac:dyDescent="0.3">
      <c r="A1186" s="12" t="s">
        <v>2971</v>
      </c>
      <c r="B1186" s="12" t="s">
        <v>910</v>
      </c>
      <c r="C1186" s="12">
        <v>9968894793</v>
      </c>
      <c r="D1186" s="12" t="s">
        <v>2972</v>
      </c>
      <c r="E1186" s="12" t="s">
        <v>513</v>
      </c>
      <c r="F1186" s="12" t="s">
        <v>178</v>
      </c>
      <c r="G1186" s="36">
        <v>44323</v>
      </c>
      <c r="H1186" s="12" t="s">
        <v>504</v>
      </c>
    </row>
    <row r="1187" spans="1:8" x14ac:dyDescent="0.3">
      <c r="A1187" s="12" t="s">
        <v>2973</v>
      </c>
      <c r="B1187" s="12" t="s">
        <v>502</v>
      </c>
      <c r="C1187" s="12">
        <v>9893755906</v>
      </c>
      <c r="D1187" s="12" t="s">
        <v>2974</v>
      </c>
      <c r="E1187" s="12" t="s">
        <v>524</v>
      </c>
      <c r="F1187" s="12" t="s">
        <v>180</v>
      </c>
      <c r="G1187" s="36">
        <v>45745</v>
      </c>
      <c r="H1187" s="12" t="s">
        <v>525</v>
      </c>
    </row>
    <row r="1188" spans="1:8" x14ac:dyDescent="0.3">
      <c r="A1188" s="12" t="s">
        <v>2975</v>
      </c>
      <c r="B1188" s="12" t="s">
        <v>546</v>
      </c>
      <c r="C1188" s="12">
        <v>9833522333</v>
      </c>
      <c r="D1188" s="12" t="s">
        <v>2976</v>
      </c>
      <c r="E1188" s="12" t="s">
        <v>529</v>
      </c>
      <c r="F1188" s="12" t="s">
        <v>182</v>
      </c>
      <c r="G1188" s="36">
        <v>44230</v>
      </c>
      <c r="H1188" s="12" t="s">
        <v>504</v>
      </c>
    </row>
    <row r="1189" spans="1:8" x14ac:dyDescent="0.3">
      <c r="A1189" s="12" t="s">
        <v>2977</v>
      </c>
      <c r="B1189" s="12" t="s">
        <v>552</v>
      </c>
      <c r="C1189" s="12">
        <v>9856476746</v>
      </c>
      <c r="D1189" s="12" t="s">
        <v>2978</v>
      </c>
      <c r="E1189" s="12" t="s">
        <v>520</v>
      </c>
      <c r="F1189" s="12" t="s">
        <v>179</v>
      </c>
      <c r="G1189" s="36">
        <v>45789</v>
      </c>
      <c r="H1189" s="12" t="s">
        <v>525</v>
      </c>
    </row>
    <row r="1190" spans="1:8" x14ac:dyDescent="0.3">
      <c r="A1190" s="12" t="s">
        <v>2979</v>
      </c>
      <c r="B1190" s="12" t="s">
        <v>583</v>
      </c>
      <c r="C1190" s="12">
        <v>7071255162</v>
      </c>
      <c r="D1190" s="12" t="s">
        <v>2980</v>
      </c>
      <c r="E1190" s="12" t="s">
        <v>529</v>
      </c>
      <c r="F1190" s="12" t="s">
        <v>185</v>
      </c>
      <c r="G1190" s="36">
        <v>44462</v>
      </c>
      <c r="H1190" s="12" t="s">
        <v>504</v>
      </c>
    </row>
    <row r="1191" spans="1:8" x14ac:dyDescent="0.3">
      <c r="A1191" s="12" t="s">
        <v>2981</v>
      </c>
      <c r="B1191" s="12" t="s">
        <v>654</v>
      </c>
      <c r="C1191" s="12">
        <v>9853898732</v>
      </c>
      <c r="D1191" s="12" t="s">
        <v>2982</v>
      </c>
      <c r="E1191" s="12" t="s">
        <v>524</v>
      </c>
      <c r="F1191" s="12" t="s">
        <v>185</v>
      </c>
      <c r="G1191" s="36">
        <v>45851</v>
      </c>
      <c r="H1191" s="12" t="s">
        <v>504</v>
      </c>
    </row>
    <row r="1192" spans="1:8" x14ac:dyDescent="0.3">
      <c r="A1192" s="12" t="s">
        <v>2983</v>
      </c>
      <c r="B1192" s="12" t="s">
        <v>578</v>
      </c>
      <c r="C1192" s="12">
        <v>7068787294</v>
      </c>
      <c r="D1192" s="12" t="s">
        <v>2984</v>
      </c>
      <c r="E1192" s="12" t="s">
        <v>513</v>
      </c>
      <c r="F1192" s="12" t="s">
        <v>179</v>
      </c>
      <c r="G1192" s="36">
        <v>45347</v>
      </c>
      <c r="H1192" s="12" t="s">
        <v>504</v>
      </c>
    </row>
    <row r="1193" spans="1:8" x14ac:dyDescent="0.3">
      <c r="A1193" s="12" t="s">
        <v>2985</v>
      </c>
      <c r="B1193" s="12" t="s">
        <v>739</v>
      </c>
      <c r="C1193" s="12">
        <v>7071116812</v>
      </c>
      <c r="D1193" s="12" t="s">
        <v>2986</v>
      </c>
      <c r="E1193" s="12" t="s">
        <v>183</v>
      </c>
      <c r="F1193" s="12" t="s">
        <v>180</v>
      </c>
      <c r="G1193" s="36">
        <v>45360</v>
      </c>
      <c r="H1193" s="12" t="s">
        <v>504</v>
      </c>
    </row>
    <row r="1194" spans="1:8" x14ac:dyDescent="0.3">
      <c r="A1194" s="12" t="s">
        <v>2987</v>
      </c>
      <c r="B1194" s="12" t="s">
        <v>618</v>
      </c>
      <c r="C1194" s="12">
        <v>6361437733</v>
      </c>
      <c r="D1194" s="12" t="s">
        <v>2988</v>
      </c>
      <c r="E1194" s="12" t="s">
        <v>509</v>
      </c>
      <c r="F1194" s="12" t="s">
        <v>187</v>
      </c>
      <c r="G1194" s="36">
        <v>45690</v>
      </c>
      <c r="H1194" s="12" t="s">
        <v>504</v>
      </c>
    </row>
    <row r="1195" spans="1:8" x14ac:dyDescent="0.3">
      <c r="A1195" s="12" t="s">
        <v>2989</v>
      </c>
      <c r="B1195" s="12" t="s">
        <v>808</v>
      </c>
      <c r="C1195" s="12">
        <v>6354360265</v>
      </c>
      <c r="D1195" s="12" t="s">
        <v>2990</v>
      </c>
      <c r="E1195" s="12" t="s">
        <v>509</v>
      </c>
      <c r="F1195" s="12" t="s">
        <v>188</v>
      </c>
      <c r="G1195" s="36">
        <v>44296</v>
      </c>
      <c r="H1195" s="12" t="s">
        <v>504</v>
      </c>
    </row>
    <row r="1196" spans="1:8" x14ac:dyDescent="0.3">
      <c r="A1196" s="12" t="s">
        <v>2991</v>
      </c>
      <c r="B1196" s="12" t="s">
        <v>689</v>
      </c>
      <c r="C1196" s="12">
        <v>9894575383</v>
      </c>
      <c r="D1196" s="12" t="s">
        <v>2992</v>
      </c>
      <c r="E1196" s="12" t="s">
        <v>183</v>
      </c>
      <c r="F1196" s="12" t="s">
        <v>186</v>
      </c>
      <c r="G1196" s="36">
        <v>45678</v>
      </c>
      <c r="H1196" s="12" t="s">
        <v>504</v>
      </c>
    </row>
    <row r="1197" spans="1:8" x14ac:dyDescent="0.3">
      <c r="A1197" s="12" t="s">
        <v>2993</v>
      </c>
      <c r="B1197" s="12" t="s">
        <v>896</v>
      </c>
      <c r="C1197" s="12">
        <v>9963825243</v>
      </c>
      <c r="D1197" s="12" t="s">
        <v>2994</v>
      </c>
      <c r="E1197" s="12" t="s">
        <v>513</v>
      </c>
      <c r="F1197" s="12" t="s">
        <v>183</v>
      </c>
      <c r="G1197" s="36">
        <v>44538</v>
      </c>
      <c r="H1197" s="12" t="s">
        <v>504</v>
      </c>
    </row>
    <row r="1198" spans="1:8" x14ac:dyDescent="0.3">
      <c r="A1198" s="12" t="s">
        <v>2995</v>
      </c>
      <c r="B1198" s="12" t="s">
        <v>665</v>
      </c>
      <c r="C1198" s="12">
        <v>8855961883</v>
      </c>
      <c r="D1198" s="12" t="s">
        <v>2996</v>
      </c>
      <c r="E1198" s="12" t="s">
        <v>520</v>
      </c>
      <c r="F1198" s="12" t="s">
        <v>187</v>
      </c>
      <c r="G1198" s="36">
        <v>45925</v>
      </c>
      <c r="H1198" s="12" t="s">
        <v>504</v>
      </c>
    </row>
    <row r="1199" spans="1:8" x14ac:dyDescent="0.3">
      <c r="A1199" s="12" t="s">
        <v>2997</v>
      </c>
      <c r="B1199" s="12" t="s">
        <v>527</v>
      </c>
      <c r="C1199" s="12">
        <v>9915224565</v>
      </c>
      <c r="D1199" s="12" t="s">
        <v>2998</v>
      </c>
      <c r="E1199" s="12" t="s">
        <v>520</v>
      </c>
      <c r="F1199" s="12" t="s">
        <v>178</v>
      </c>
      <c r="G1199" s="36">
        <v>45970</v>
      </c>
      <c r="H1199" s="12" t="s">
        <v>525</v>
      </c>
    </row>
    <row r="1200" spans="1:8" x14ac:dyDescent="0.3">
      <c r="A1200" s="12" t="s">
        <v>2999</v>
      </c>
      <c r="B1200" s="12" t="s">
        <v>680</v>
      </c>
      <c r="C1200" s="12">
        <v>9836362468</v>
      </c>
      <c r="D1200" s="12" t="s">
        <v>3000</v>
      </c>
      <c r="E1200" s="12" t="s">
        <v>513</v>
      </c>
      <c r="F1200" s="12" t="s">
        <v>184</v>
      </c>
      <c r="G1200" s="36">
        <v>44063</v>
      </c>
      <c r="H1200" s="12" t="s">
        <v>504</v>
      </c>
    </row>
    <row r="1201" spans="1:8" x14ac:dyDescent="0.3">
      <c r="A1201" s="12" t="s">
        <v>3001</v>
      </c>
      <c r="B1201" s="12" t="s">
        <v>502</v>
      </c>
      <c r="C1201" s="12">
        <v>8869172280</v>
      </c>
      <c r="D1201" s="12" t="s">
        <v>2842</v>
      </c>
      <c r="E1201" s="12" t="s">
        <v>513</v>
      </c>
      <c r="F1201" s="12" t="s">
        <v>186</v>
      </c>
      <c r="G1201" s="36">
        <v>44746</v>
      </c>
      <c r="H1201" s="12" t="s">
        <v>504</v>
      </c>
    </row>
    <row r="1202" spans="1:8" x14ac:dyDescent="0.3">
      <c r="A1202" s="12" t="s">
        <v>3002</v>
      </c>
      <c r="B1202" s="12" t="s">
        <v>1081</v>
      </c>
      <c r="C1202" s="12">
        <v>9823244672</v>
      </c>
      <c r="D1202" s="12" t="s">
        <v>3003</v>
      </c>
      <c r="E1202" s="12" t="s">
        <v>183</v>
      </c>
      <c r="F1202" s="12" t="s">
        <v>184</v>
      </c>
      <c r="G1202" s="36">
        <v>46013</v>
      </c>
      <c r="H1202" s="12" t="s">
        <v>504</v>
      </c>
    </row>
    <row r="1203" spans="1:8" x14ac:dyDescent="0.3">
      <c r="A1203" s="12" t="s">
        <v>3004</v>
      </c>
      <c r="B1203" s="12" t="s">
        <v>817</v>
      </c>
      <c r="C1203" s="12">
        <v>8842326352</v>
      </c>
      <c r="D1203" s="12" t="s">
        <v>3005</v>
      </c>
      <c r="E1203" s="12" t="s">
        <v>524</v>
      </c>
      <c r="F1203" s="12" t="s">
        <v>185</v>
      </c>
      <c r="G1203" s="36">
        <v>45003</v>
      </c>
      <c r="H1203" s="12" t="s">
        <v>504</v>
      </c>
    </row>
    <row r="1204" spans="1:8" x14ac:dyDescent="0.3">
      <c r="A1204" s="12" t="s">
        <v>3006</v>
      </c>
      <c r="B1204" s="12" t="s">
        <v>849</v>
      </c>
      <c r="C1204" s="12">
        <v>9813179375</v>
      </c>
      <c r="D1204" s="12" t="s">
        <v>3007</v>
      </c>
      <c r="E1204" s="12" t="s">
        <v>513</v>
      </c>
      <c r="F1204" s="12" t="s">
        <v>185</v>
      </c>
      <c r="G1204" s="36">
        <v>45195</v>
      </c>
      <c r="H1204" s="12" t="s">
        <v>504</v>
      </c>
    </row>
    <row r="1205" spans="1:8" x14ac:dyDescent="0.3">
      <c r="A1205" s="12" t="s">
        <v>3008</v>
      </c>
      <c r="B1205" s="12" t="s">
        <v>635</v>
      </c>
      <c r="C1205" s="12">
        <v>9976079926</v>
      </c>
      <c r="D1205" s="12" t="s">
        <v>3009</v>
      </c>
      <c r="E1205" s="12" t="s">
        <v>513</v>
      </c>
      <c r="F1205" s="12" t="s">
        <v>186</v>
      </c>
      <c r="G1205" s="36">
        <v>44726</v>
      </c>
      <c r="H1205" s="12" t="s">
        <v>504</v>
      </c>
    </row>
    <row r="1206" spans="1:8" x14ac:dyDescent="0.3">
      <c r="A1206" s="12" t="s">
        <v>3010</v>
      </c>
      <c r="B1206" s="12" t="s">
        <v>680</v>
      </c>
      <c r="C1206" s="12">
        <v>9964618731</v>
      </c>
      <c r="D1206" s="12" t="s">
        <v>3011</v>
      </c>
      <c r="E1206" s="12" t="s">
        <v>529</v>
      </c>
      <c r="F1206" s="12" t="s">
        <v>182</v>
      </c>
      <c r="G1206" s="36">
        <v>45709</v>
      </c>
      <c r="H1206" s="12" t="s">
        <v>504</v>
      </c>
    </row>
    <row r="1207" spans="1:8" x14ac:dyDescent="0.3">
      <c r="A1207" s="12" t="s">
        <v>3012</v>
      </c>
      <c r="B1207" s="12" t="s">
        <v>1431</v>
      </c>
      <c r="C1207" s="12">
        <v>7093166249</v>
      </c>
      <c r="D1207" s="12" t="s">
        <v>3013</v>
      </c>
      <c r="E1207" s="12" t="s">
        <v>513</v>
      </c>
      <c r="F1207" s="12" t="s">
        <v>186</v>
      </c>
      <c r="G1207" s="36">
        <v>45068</v>
      </c>
      <c r="H1207" s="12" t="s">
        <v>525</v>
      </c>
    </row>
    <row r="1208" spans="1:8" x14ac:dyDescent="0.3">
      <c r="A1208" s="12" t="s">
        <v>3014</v>
      </c>
      <c r="B1208" s="12" t="s">
        <v>591</v>
      </c>
      <c r="C1208" s="12">
        <v>6349197873</v>
      </c>
      <c r="D1208" s="12" t="s">
        <v>3015</v>
      </c>
      <c r="E1208" s="12" t="s">
        <v>183</v>
      </c>
      <c r="F1208" s="12" t="s">
        <v>184</v>
      </c>
      <c r="G1208" s="36">
        <v>45473</v>
      </c>
      <c r="H1208" s="12" t="s">
        <v>504</v>
      </c>
    </row>
    <row r="1209" spans="1:8" x14ac:dyDescent="0.3">
      <c r="A1209" s="12" t="s">
        <v>3016</v>
      </c>
      <c r="B1209" s="12" t="s">
        <v>1431</v>
      </c>
      <c r="C1209" s="12">
        <v>7030316453</v>
      </c>
      <c r="D1209" s="12" t="s">
        <v>3017</v>
      </c>
      <c r="E1209" s="12" t="s">
        <v>183</v>
      </c>
      <c r="F1209" s="12" t="s">
        <v>187</v>
      </c>
      <c r="G1209" s="36">
        <v>45569</v>
      </c>
      <c r="H1209" s="12" t="s">
        <v>504</v>
      </c>
    </row>
    <row r="1210" spans="1:8" x14ac:dyDescent="0.3">
      <c r="A1210" s="12" t="s">
        <v>3018</v>
      </c>
      <c r="B1210" s="12" t="s">
        <v>646</v>
      </c>
      <c r="C1210" s="12">
        <v>6329253023</v>
      </c>
      <c r="D1210" s="12" t="s">
        <v>3019</v>
      </c>
      <c r="E1210" s="12" t="s">
        <v>529</v>
      </c>
      <c r="F1210" s="12" t="s">
        <v>178</v>
      </c>
      <c r="G1210" s="36">
        <v>44221</v>
      </c>
      <c r="H1210" s="12" t="s">
        <v>504</v>
      </c>
    </row>
    <row r="1211" spans="1:8" x14ac:dyDescent="0.3">
      <c r="A1211" s="12" t="s">
        <v>3020</v>
      </c>
      <c r="B1211" s="12" t="s">
        <v>649</v>
      </c>
      <c r="C1211" s="12">
        <v>9950615216</v>
      </c>
      <c r="D1211" s="12" t="s">
        <v>3021</v>
      </c>
      <c r="E1211" s="12" t="s">
        <v>183</v>
      </c>
      <c r="F1211" s="12" t="s">
        <v>189</v>
      </c>
      <c r="G1211" s="36">
        <v>45350</v>
      </c>
      <c r="H1211" s="12" t="s">
        <v>525</v>
      </c>
    </row>
    <row r="1212" spans="1:8" x14ac:dyDescent="0.3">
      <c r="A1212" s="12" t="s">
        <v>3022</v>
      </c>
      <c r="B1212" s="12" t="s">
        <v>654</v>
      </c>
      <c r="C1212" s="12">
        <v>9871748905</v>
      </c>
      <c r="D1212" s="12" t="s">
        <v>3023</v>
      </c>
      <c r="E1212" s="12" t="s">
        <v>513</v>
      </c>
      <c r="F1212" s="12" t="s">
        <v>178</v>
      </c>
      <c r="G1212" s="36">
        <v>45059</v>
      </c>
      <c r="H1212" s="12" t="s">
        <v>525</v>
      </c>
    </row>
    <row r="1213" spans="1:8" x14ac:dyDescent="0.3">
      <c r="A1213" s="12" t="s">
        <v>3024</v>
      </c>
      <c r="B1213" s="12" t="s">
        <v>643</v>
      </c>
      <c r="C1213" s="12">
        <v>9888927822</v>
      </c>
      <c r="D1213" s="12" t="s">
        <v>3025</v>
      </c>
      <c r="E1213" s="12" t="s">
        <v>513</v>
      </c>
      <c r="F1213" s="12" t="s">
        <v>186</v>
      </c>
      <c r="G1213" s="36">
        <v>45824</v>
      </c>
      <c r="H1213" s="12" t="s">
        <v>504</v>
      </c>
    </row>
    <row r="1214" spans="1:8" x14ac:dyDescent="0.3">
      <c r="A1214" s="12" t="s">
        <v>3026</v>
      </c>
      <c r="B1214" s="12" t="s">
        <v>555</v>
      </c>
      <c r="C1214" s="12">
        <v>9966912467</v>
      </c>
      <c r="D1214" s="12" t="s">
        <v>3027</v>
      </c>
      <c r="E1214" s="12" t="s">
        <v>183</v>
      </c>
      <c r="F1214" s="12" t="s">
        <v>179</v>
      </c>
      <c r="G1214" s="36">
        <v>44330</v>
      </c>
      <c r="H1214" s="12" t="s">
        <v>504</v>
      </c>
    </row>
    <row r="1215" spans="1:8" x14ac:dyDescent="0.3">
      <c r="A1215" s="12" t="s">
        <v>3028</v>
      </c>
      <c r="B1215" s="12" t="s">
        <v>555</v>
      </c>
      <c r="C1215" s="12">
        <v>8893233193</v>
      </c>
      <c r="D1215" s="12" t="s">
        <v>3029</v>
      </c>
      <c r="E1215" s="12" t="s">
        <v>509</v>
      </c>
      <c r="F1215" s="12" t="s">
        <v>179</v>
      </c>
      <c r="G1215" s="36">
        <v>44633</v>
      </c>
      <c r="H1215" s="12" t="s">
        <v>525</v>
      </c>
    </row>
    <row r="1216" spans="1:8" x14ac:dyDescent="0.3">
      <c r="A1216" s="12" t="s">
        <v>3030</v>
      </c>
      <c r="B1216" s="12" t="s">
        <v>1375</v>
      </c>
      <c r="C1216" s="12">
        <v>8833794934</v>
      </c>
      <c r="D1216" s="12" t="s">
        <v>3031</v>
      </c>
      <c r="E1216" s="12" t="s">
        <v>183</v>
      </c>
      <c r="F1216" s="12" t="s">
        <v>180</v>
      </c>
      <c r="G1216" s="36">
        <v>45611</v>
      </c>
      <c r="H1216" s="12" t="s">
        <v>504</v>
      </c>
    </row>
    <row r="1217" spans="1:8" x14ac:dyDescent="0.3">
      <c r="A1217" s="12" t="s">
        <v>3032</v>
      </c>
      <c r="B1217" s="12" t="s">
        <v>537</v>
      </c>
      <c r="C1217" s="12">
        <v>8899728564</v>
      </c>
      <c r="D1217" s="12" t="s">
        <v>3033</v>
      </c>
      <c r="E1217" s="12" t="s">
        <v>520</v>
      </c>
      <c r="F1217" s="12" t="s">
        <v>188</v>
      </c>
      <c r="G1217" s="36">
        <v>45098</v>
      </c>
      <c r="H1217" s="12" t="s">
        <v>504</v>
      </c>
    </row>
    <row r="1218" spans="1:8" x14ac:dyDescent="0.3">
      <c r="A1218" s="12" t="s">
        <v>3034</v>
      </c>
      <c r="B1218" s="12" t="s">
        <v>677</v>
      </c>
      <c r="C1218" s="12">
        <v>9899527567</v>
      </c>
      <c r="D1218" s="12" t="s">
        <v>3035</v>
      </c>
      <c r="E1218" s="12" t="s">
        <v>509</v>
      </c>
      <c r="F1218" s="12" t="s">
        <v>185</v>
      </c>
      <c r="G1218" s="36">
        <v>45526</v>
      </c>
      <c r="H1218" s="12" t="s">
        <v>504</v>
      </c>
    </row>
    <row r="1219" spans="1:8" x14ac:dyDescent="0.3">
      <c r="A1219" s="12" t="s">
        <v>3036</v>
      </c>
      <c r="B1219" s="12" t="s">
        <v>864</v>
      </c>
      <c r="C1219" s="12">
        <v>6363382760</v>
      </c>
      <c r="D1219" s="12" t="s">
        <v>3037</v>
      </c>
      <c r="E1219" s="12" t="s">
        <v>509</v>
      </c>
      <c r="F1219" s="12" t="s">
        <v>184</v>
      </c>
      <c r="G1219" s="36">
        <v>44333</v>
      </c>
      <c r="H1219" s="12" t="s">
        <v>504</v>
      </c>
    </row>
    <row r="1220" spans="1:8" x14ac:dyDescent="0.3">
      <c r="A1220" s="12" t="s">
        <v>3038</v>
      </c>
      <c r="B1220" s="12" t="s">
        <v>659</v>
      </c>
      <c r="C1220" s="12">
        <v>6328972335</v>
      </c>
      <c r="D1220" s="12" t="s">
        <v>3039</v>
      </c>
      <c r="E1220" s="12" t="s">
        <v>513</v>
      </c>
      <c r="F1220" s="12" t="s">
        <v>179</v>
      </c>
      <c r="G1220" s="36">
        <v>45975</v>
      </c>
      <c r="H1220" s="12" t="s">
        <v>504</v>
      </c>
    </row>
    <row r="1221" spans="1:8" x14ac:dyDescent="0.3">
      <c r="A1221" s="12" t="s">
        <v>3040</v>
      </c>
      <c r="B1221" s="12" t="s">
        <v>1375</v>
      </c>
      <c r="C1221" s="12">
        <v>6357032996</v>
      </c>
      <c r="D1221" s="12" t="s">
        <v>3041</v>
      </c>
      <c r="E1221" s="12" t="s">
        <v>529</v>
      </c>
      <c r="F1221" s="12" t="s">
        <v>183</v>
      </c>
      <c r="G1221" s="36">
        <v>45463</v>
      </c>
      <c r="H1221" s="12" t="s">
        <v>504</v>
      </c>
    </row>
    <row r="1222" spans="1:8" x14ac:dyDescent="0.3">
      <c r="A1222" s="12" t="s">
        <v>3042</v>
      </c>
      <c r="B1222" s="12" t="s">
        <v>947</v>
      </c>
      <c r="C1222" s="12">
        <v>9942046465</v>
      </c>
      <c r="D1222" s="12" t="s">
        <v>3043</v>
      </c>
      <c r="E1222" s="12" t="s">
        <v>183</v>
      </c>
      <c r="F1222" s="12" t="s">
        <v>181</v>
      </c>
      <c r="G1222" s="36">
        <v>45395</v>
      </c>
      <c r="H1222" s="12" t="s">
        <v>504</v>
      </c>
    </row>
    <row r="1223" spans="1:8" x14ac:dyDescent="0.3">
      <c r="A1223" s="12" t="s">
        <v>3044</v>
      </c>
      <c r="B1223" s="12" t="s">
        <v>632</v>
      </c>
      <c r="C1223" s="12">
        <v>7023793865</v>
      </c>
      <c r="D1223" s="12" t="s">
        <v>3045</v>
      </c>
      <c r="E1223" s="12" t="s">
        <v>520</v>
      </c>
      <c r="F1223" s="12" t="s">
        <v>185</v>
      </c>
      <c r="G1223" s="36">
        <v>45044</v>
      </c>
      <c r="H1223" s="12" t="s">
        <v>504</v>
      </c>
    </row>
    <row r="1224" spans="1:8" x14ac:dyDescent="0.3">
      <c r="A1224" s="12" t="s">
        <v>3046</v>
      </c>
      <c r="B1224" s="12" t="s">
        <v>808</v>
      </c>
      <c r="C1224" s="12">
        <v>8897197902</v>
      </c>
      <c r="D1224" s="12" t="s">
        <v>3047</v>
      </c>
      <c r="E1224" s="12" t="s">
        <v>513</v>
      </c>
      <c r="F1224" s="12" t="s">
        <v>178</v>
      </c>
      <c r="G1224" s="36">
        <v>45689</v>
      </c>
      <c r="H1224" s="12" t="s">
        <v>525</v>
      </c>
    </row>
    <row r="1225" spans="1:8" x14ac:dyDescent="0.3">
      <c r="A1225" s="12" t="s">
        <v>3048</v>
      </c>
      <c r="B1225" s="12" t="s">
        <v>558</v>
      </c>
      <c r="C1225" s="12">
        <v>8824658417</v>
      </c>
      <c r="D1225" s="12" t="s">
        <v>3049</v>
      </c>
      <c r="E1225" s="12" t="s">
        <v>520</v>
      </c>
      <c r="F1225" s="12" t="s">
        <v>189</v>
      </c>
      <c r="G1225" s="36">
        <v>44708</v>
      </c>
      <c r="H1225" s="12" t="s">
        <v>504</v>
      </c>
    </row>
    <row r="1226" spans="1:8" x14ac:dyDescent="0.3">
      <c r="A1226" s="12" t="s">
        <v>3050</v>
      </c>
      <c r="B1226" s="12" t="s">
        <v>731</v>
      </c>
      <c r="C1226" s="12">
        <v>6381907398</v>
      </c>
      <c r="D1226" s="12" t="s">
        <v>3051</v>
      </c>
      <c r="E1226" s="12" t="s">
        <v>520</v>
      </c>
      <c r="F1226" s="12" t="s">
        <v>180</v>
      </c>
      <c r="G1226" s="36">
        <v>44994</v>
      </c>
      <c r="H1226" s="12" t="s">
        <v>504</v>
      </c>
    </row>
    <row r="1227" spans="1:8" x14ac:dyDescent="0.3">
      <c r="A1227" s="12" t="s">
        <v>3052</v>
      </c>
      <c r="B1227" s="12" t="s">
        <v>746</v>
      </c>
      <c r="C1227" s="12">
        <v>9870007590</v>
      </c>
      <c r="D1227" s="12" t="s">
        <v>3053</v>
      </c>
      <c r="E1227" s="12" t="s">
        <v>513</v>
      </c>
      <c r="F1227" s="12" t="s">
        <v>186</v>
      </c>
      <c r="G1227" s="36">
        <v>45675</v>
      </c>
      <c r="H1227" s="12" t="s">
        <v>504</v>
      </c>
    </row>
    <row r="1228" spans="1:8" x14ac:dyDescent="0.3">
      <c r="A1228" s="12" t="s">
        <v>3054</v>
      </c>
      <c r="B1228" s="12" t="s">
        <v>917</v>
      </c>
      <c r="C1228" s="12">
        <v>7010453179</v>
      </c>
      <c r="D1228" s="12" t="s">
        <v>3055</v>
      </c>
      <c r="E1228" s="12" t="s">
        <v>524</v>
      </c>
      <c r="F1228" s="12" t="s">
        <v>187</v>
      </c>
      <c r="G1228" s="36">
        <v>44562</v>
      </c>
      <c r="H1228" s="12" t="s">
        <v>525</v>
      </c>
    </row>
    <row r="1229" spans="1:8" x14ac:dyDescent="0.3">
      <c r="A1229" s="12" t="s">
        <v>3056</v>
      </c>
      <c r="B1229" s="12" t="s">
        <v>643</v>
      </c>
      <c r="C1229" s="12">
        <v>8856068937</v>
      </c>
      <c r="D1229" s="12" t="s">
        <v>3057</v>
      </c>
      <c r="E1229" s="12" t="s">
        <v>520</v>
      </c>
      <c r="F1229" s="12" t="s">
        <v>181</v>
      </c>
      <c r="G1229" s="36">
        <v>45440</v>
      </c>
      <c r="H1229" s="12" t="s">
        <v>504</v>
      </c>
    </row>
    <row r="1230" spans="1:8" x14ac:dyDescent="0.3">
      <c r="A1230" s="12" t="s">
        <v>3058</v>
      </c>
      <c r="B1230" s="12" t="s">
        <v>640</v>
      </c>
      <c r="C1230" s="12">
        <v>7035286630</v>
      </c>
      <c r="D1230" s="12" t="s">
        <v>3059</v>
      </c>
      <c r="E1230" s="12" t="s">
        <v>529</v>
      </c>
      <c r="F1230" s="12" t="s">
        <v>187</v>
      </c>
      <c r="G1230" s="36">
        <v>45187</v>
      </c>
      <c r="H1230" s="12" t="s">
        <v>504</v>
      </c>
    </row>
    <row r="1231" spans="1:8" x14ac:dyDescent="0.3">
      <c r="A1231" s="12" t="s">
        <v>3060</v>
      </c>
      <c r="B1231" s="12" t="s">
        <v>612</v>
      </c>
      <c r="C1231" s="12">
        <v>9952013785</v>
      </c>
      <c r="D1231" s="12" t="s">
        <v>3061</v>
      </c>
      <c r="E1231" s="12" t="s">
        <v>524</v>
      </c>
      <c r="F1231" s="12" t="s">
        <v>181</v>
      </c>
      <c r="G1231" s="36">
        <v>45121</v>
      </c>
      <c r="H1231" s="12" t="s">
        <v>504</v>
      </c>
    </row>
    <row r="1232" spans="1:8" x14ac:dyDescent="0.3">
      <c r="A1232" s="12" t="s">
        <v>3062</v>
      </c>
      <c r="B1232" s="12" t="s">
        <v>990</v>
      </c>
      <c r="C1232" s="12">
        <v>7053890681</v>
      </c>
      <c r="D1232" s="12" t="s">
        <v>3063</v>
      </c>
      <c r="E1232" s="12" t="s">
        <v>513</v>
      </c>
      <c r="F1232" s="12" t="s">
        <v>180</v>
      </c>
      <c r="G1232" s="36">
        <v>46014</v>
      </c>
      <c r="H1232" s="12" t="s">
        <v>504</v>
      </c>
    </row>
    <row r="1233" spans="1:8" x14ac:dyDescent="0.3">
      <c r="A1233" s="12" t="s">
        <v>3064</v>
      </c>
      <c r="B1233" s="12" t="s">
        <v>1464</v>
      </c>
      <c r="C1233" s="12">
        <v>7089754158</v>
      </c>
      <c r="D1233" s="12" t="s">
        <v>3065</v>
      </c>
      <c r="E1233" s="12" t="s">
        <v>524</v>
      </c>
      <c r="F1233" s="12" t="s">
        <v>179</v>
      </c>
      <c r="G1233" s="36">
        <v>45135</v>
      </c>
      <c r="H1233" s="12" t="s">
        <v>504</v>
      </c>
    </row>
    <row r="1234" spans="1:8" x14ac:dyDescent="0.3">
      <c r="A1234" s="12" t="s">
        <v>3066</v>
      </c>
      <c r="B1234" s="12" t="s">
        <v>507</v>
      </c>
      <c r="C1234" s="12">
        <v>9973962985</v>
      </c>
      <c r="D1234" s="12" t="s">
        <v>3067</v>
      </c>
      <c r="E1234" s="12" t="s">
        <v>529</v>
      </c>
      <c r="F1234" s="12" t="s">
        <v>181</v>
      </c>
      <c r="G1234" s="36">
        <v>45736</v>
      </c>
      <c r="H1234" s="12" t="s">
        <v>525</v>
      </c>
    </row>
    <row r="1235" spans="1:8" x14ac:dyDescent="0.3">
      <c r="A1235" s="12" t="s">
        <v>3068</v>
      </c>
      <c r="B1235" s="12" t="s">
        <v>609</v>
      </c>
      <c r="C1235" s="12">
        <v>9987484526</v>
      </c>
      <c r="D1235" s="12" t="s">
        <v>3069</v>
      </c>
      <c r="E1235" s="12" t="s">
        <v>183</v>
      </c>
      <c r="F1235" s="12" t="s">
        <v>187</v>
      </c>
      <c r="G1235" s="36">
        <v>44997</v>
      </c>
      <c r="H1235" s="12" t="s">
        <v>525</v>
      </c>
    </row>
    <row r="1236" spans="1:8" x14ac:dyDescent="0.3">
      <c r="A1236" s="12" t="s">
        <v>3070</v>
      </c>
      <c r="B1236" s="12" t="s">
        <v>731</v>
      </c>
      <c r="C1236" s="12">
        <v>7059871029</v>
      </c>
      <c r="D1236" s="12" t="s">
        <v>3071</v>
      </c>
      <c r="E1236" s="12" t="s">
        <v>509</v>
      </c>
      <c r="F1236" s="12" t="s">
        <v>186</v>
      </c>
      <c r="G1236" s="36">
        <v>44908</v>
      </c>
      <c r="H1236" s="12" t="s">
        <v>504</v>
      </c>
    </row>
    <row r="1237" spans="1:8" x14ac:dyDescent="0.3">
      <c r="A1237" s="12" t="s">
        <v>3072</v>
      </c>
      <c r="B1237" s="12" t="s">
        <v>671</v>
      </c>
      <c r="C1237" s="12">
        <v>8871011538</v>
      </c>
      <c r="D1237" s="12" t="s">
        <v>3073</v>
      </c>
      <c r="E1237" s="12" t="s">
        <v>524</v>
      </c>
      <c r="F1237" s="12" t="s">
        <v>182</v>
      </c>
      <c r="G1237" s="36">
        <v>45917</v>
      </c>
      <c r="H1237" s="12" t="s">
        <v>504</v>
      </c>
    </row>
    <row r="1238" spans="1:8" x14ac:dyDescent="0.3">
      <c r="A1238" s="12" t="s">
        <v>3074</v>
      </c>
      <c r="B1238" s="12" t="s">
        <v>1199</v>
      </c>
      <c r="C1238" s="12">
        <v>6329960563</v>
      </c>
      <c r="D1238" s="12" t="s">
        <v>3075</v>
      </c>
      <c r="E1238" s="12" t="s">
        <v>520</v>
      </c>
      <c r="F1238" s="12" t="s">
        <v>188</v>
      </c>
      <c r="G1238" s="36">
        <v>44129</v>
      </c>
      <c r="H1238" s="12" t="s">
        <v>504</v>
      </c>
    </row>
    <row r="1239" spans="1:8" x14ac:dyDescent="0.3">
      <c r="A1239" s="12" t="s">
        <v>3076</v>
      </c>
      <c r="B1239" s="12" t="s">
        <v>680</v>
      </c>
      <c r="C1239" s="12">
        <v>7018854278</v>
      </c>
      <c r="D1239" s="12" t="s">
        <v>3077</v>
      </c>
      <c r="E1239" s="12" t="s">
        <v>183</v>
      </c>
      <c r="F1239" s="12" t="s">
        <v>185</v>
      </c>
      <c r="G1239" s="36">
        <v>44351</v>
      </c>
      <c r="H1239" s="12" t="s">
        <v>504</v>
      </c>
    </row>
    <row r="1240" spans="1:8" x14ac:dyDescent="0.3">
      <c r="A1240" s="12" t="s">
        <v>3078</v>
      </c>
      <c r="B1240" s="12" t="s">
        <v>788</v>
      </c>
      <c r="C1240" s="12">
        <v>9891902600</v>
      </c>
      <c r="D1240" s="12" t="s">
        <v>3079</v>
      </c>
      <c r="E1240" s="12" t="s">
        <v>520</v>
      </c>
      <c r="F1240" s="12" t="s">
        <v>188</v>
      </c>
      <c r="G1240" s="36">
        <v>44060</v>
      </c>
      <c r="H1240" s="12" t="s">
        <v>504</v>
      </c>
    </row>
    <row r="1241" spans="1:8" x14ac:dyDescent="0.3">
      <c r="A1241" s="12" t="s">
        <v>3080</v>
      </c>
      <c r="B1241" s="12" t="s">
        <v>746</v>
      </c>
      <c r="C1241" s="12">
        <v>6366870788</v>
      </c>
      <c r="D1241" s="12" t="s">
        <v>3081</v>
      </c>
      <c r="E1241" s="12" t="s">
        <v>513</v>
      </c>
      <c r="F1241" s="12" t="s">
        <v>179</v>
      </c>
      <c r="G1241" s="36">
        <v>45898</v>
      </c>
      <c r="H1241" s="12" t="s">
        <v>504</v>
      </c>
    </row>
    <row r="1242" spans="1:8" x14ac:dyDescent="0.3">
      <c r="A1242" s="12" t="s">
        <v>3082</v>
      </c>
      <c r="B1242" s="12" t="s">
        <v>785</v>
      </c>
      <c r="C1242" s="12">
        <v>9819922984</v>
      </c>
      <c r="D1242" s="12" t="s">
        <v>3083</v>
      </c>
      <c r="E1242" s="12" t="s">
        <v>520</v>
      </c>
      <c r="F1242" s="12" t="s">
        <v>185</v>
      </c>
      <c r="G1242" s="36">
        <v>45836</v>
      </c>
      <c r="H1242" s="12" t="s">
        <v>525</v>
      </c>
    </row>
    <row r="1243" spans="1:8" x14ac:dyDescent="0.3">
      <c r="A1243" s="12" t="s">
        <v>3084</v>
      </c>
      <c r="B1243" s="12" t="s">
        <v>680</v>
      </c>
      <c r="C1243" s="12">
        <v>6355975468</v>
      </c>
      <c r="D1243" s="12" t="s">
        <v>3085</v>
      </c>
      <c r="E1243" s="12" t="s">
        <v>524</v>
      </c>
      <c r="F1243" s="12" t="s">
        <v>186</v>
      </c>
      <c r="G1243" s="36">
        <v>44609</v>
      </c>
      <c r="H1243" s="12" t="s">
        <v>504</v>
      </c>
    </row>
    <row r="1244" spans="1:8" x14ac:dyDescent="0.3">
      <c r="A1244" s="12" t="s">
        <v>3086</v>
      </c>
      <c r="B1244" s="12" t="s">
        <v>1527</v>
      </c>
      <c r="C1244" s="12">
        <v>8864616919</v>
      </c>
      <c r="D1244" s="12" t="s">
        <v>3087</v>
      </c>
      <c r="E1244" s="12" t="s">
        <v>520</v>
      </c>
      <c r="F1244" s="12" t="s">
        <v>184</v>
      </c>
      <c r="G1244" s="36">
        <v>45389</v>
      </c>
      <c r="H1244" s="12" t="s">
        <v>504</v>
      </c>
    </row>
    <row r="1245" spans="1:8" x14ac:dyDescent="0.3">
      <c r="A1245" s="12" t="s">
        <v>3088</v>
      </c>
      <c r="B1245" s="12" t="s">
        <v>649</v>
      </c>
      <c r="C1245" s="12">
        <v>6386468265</v>
      </c>
      <c r="D1245" s="12" t="s">
        <v>3089</v>
      </c>
      <c r="E1245" s="12" t="s">
        <v>183</v>
      </c>
      <c r="F1245" s="12" t="s">
        <v>178</v>
      </c>
      <c r="G1245" s="36">
        <v>44706</v>
      </c>
      <c r="H1245" s="12" t="s">
        <v>504</v>
      </c>
    </row>
    <row r="1246" spans="1:8" x14ac:dyDescent="0.3">
      <c r="A1246" s="12" t="s">
        <v>3090</v>
      </c>
      <c r="B1246" s="12" t="s">
        <v>849</v>
      </c>
      <c r="C1246" s="12">
        <v>9889899051</v>
      </c>
      <c r="D1246" s="12" t="s">
        <v>3091</v>
      </c>
      <c r="E1246" s="12" t="s">
        <v>509</v>
      </c>
      <c r="F1246" s="12" t="s">
        <v>182</v>
      </c>
      <c r="G1246" s="36">
        <v>44613</v>
      </c>
      <c r="H1246" s="12" t="s">
        <v>504</v>
      </c>
    </row>
    <row r="1247" spans="1:8" x14ac:dyDescent="0.3">
      <c r="A1247" s="12" t="s">
        <v>3092</v>
      </c>
      <c r="B1247" s="12" t="s">
        <v>609</v>
      </c>
      <c r="C1247" s="12">
        <v>9876507378</v>
      </c>
      <c r="D1247" s="12" t="s">
        <v>3093</v>
      </c>
      <c r="E1247" s="12" t="s">
        <v>509</v>
      </c>
      <c r="F1247" s="12" t="s">
        <v>179</v>
      </c>
      <c r="G1247" s="36">
        <v>44515</v>
      </c>
      <c r="H1247" s="12" t="s">
        <v>504</v>
      </c>
    </row>
    <row r="1248" spans="1:8" x14ac:dyDescent="0.3">
      <c r="A1248" s="12" t="s">
        <v>3094</v>
      </c>
      <c r="B1248" s="12" t="s">
        <v>680</v>
      </c>
      <c r="C1248" s="12">
        <v>9969601706</v>
      </c>
      <c r="D1248" s="12" t="s">
        <v>3095</v>
      </c>
      <c r="E1248" s="12" t="s">
        <v>520</v>
      </c>
      <c r="F1248" s="12" t="s">
        <v>187</v>
      </c>
      <c r="G1248" s="36">
        <v>45227</v>
      </c>
      <c r="H1248" s="12" t="s">
        <v>504</v>
      </c>
    </row>
    <row r="1249" spans="1:8" x14ac:dyDescent="0.3">
      <c r="A1249" s="12" t="s">
        <v>3096</v>
      </c>
      <c r="B1249" s="12" t="s">
        <v>708</v>
      </c>
      <c r="C1249" s="12">
        <v>6329385909</v>
      </c>
      <c r="D1249" s="12" t="s">
        <v>3097</v>
      </c>
      <c r="E1249" s="12" t="s">
        <v>524</v>
      </c>
      <c r="F1249" s="12" t="s">
        <v>182</v>
      </c>
      <c r="G1249" s="36">
        <v>45323</v>
      </c>
      <c r="H1249" s="12" t="s">
        <v>504</v>
      </c>
    </row>
    <row r="1250" spans="1:8" x14ac:dyDescent="0.3">
      <c r="A1250" s="12" t="s">
        <v>3098</v>
      </c>
      <c r="B1250" s="12" t="s">
        <v>762</v>
      </c>
      <c r="C1250" s="12">
        <v>6316157614</v>
      </c>
      <c r="D1250" s="12" t="s">
        <v>3099</v>
      </c>
      <c r="E1250" s="12" t="s">
        <v>513</v>
      </c>
      <c r="F1250" s="12" t="s">
        <v>187</v>
      </c>
      <c r="G1250" s="36">
        <v>45363</v>
      </c>
      <c r="H1250" s="12" t="s">
        <v>525</v>
      </c>
    </row>
    <row r="1251" spans="1:8" x14ac:dyDescent="0.3">
      <c r="A1251" s="12" t="s">
        <v>3100</v>
      </c>
      <c r="B1251" s="12" t="s">
        <v>1178</v>
      </c>
      <c r="C1251" s="12">
        <v>6393756084</v>
      </c>
      <c r="D1251" s="12" t="s">
        <v>3101</v>
      </c>
      <c r="E1251" s="12" t="s">
        <v>524</v>
      </c>
      <c r="F1251" s="12" t="s">
        <v>179</v>
      </c>
      <c r="G1251" s="36">
        <v>44208</v>
      </c>
      <c r="H1251" s="12" t="s">
        <v>525</v>
      </c>
    </row>
    <row r="1252" spans="1:8" x14ac:dyDescent="0.3">
      <c r="A1252" s="12" t="s">
        <v>3102</v>
      </c>
      <c r="B1252" s="12" t="s">
        <v>798</v>
      </c>
      <c r="C1252" s="12">
        <v>8823284708</v>
      </c>
      <c r="D1252" s="12" t="s">
        <v>3103</v>
      </c>
      <c r="E1252" s="12" t="s">
        <v>529</v>
      </c>
      <c r="F1252" s="12" t="s">
        <v>184</v>
      </c>
      <c r="G1252" s="36">
        <v>44776</v>
      </c>
      <c r="H1252" s="12" t="s">
        <v>504</v>
      </c>
    </row>
    <row r="1253" spans="1:8" x14ac:dyDescent="0.3">
      <c r="A1253" s="12" t="s">
        <v>3104</v>
      </c>
      <c r="B1253" s="12" t="s">
        <v>713</v>
      </c>
      <c r="C1253" s="12">
        <v>8841850978</v>
      </c>
      <c r="D1253" s="12" t="s">
        <v>3105</v>
      </c>
      <c r="E1253" s="12" t="s">
        <v>524</v>
      </c>
      <c r="F1253" s="12" t="s">
        <v>183</v>
      </c>
      <c r="G1253" s="36">
        <v>45380</v>
      </c>
      <c r="H1253" s="12" t="s">
        <v>504</v>
      </c>
    </row>
    <row r="1254" spans="1:8" x14ac:dyDescent="0.3">
      <c r="A1254" s="12" t="s">
        <v>3106</v>
      </c>
      <c r="B1254" s="12" t="s">
        <v>578</v>
      </c>
      <c r="C1254" s="12">
        <v>8888447227</v>
      </c>
      <c r="D1254" s="12" t="s">
        <v>3107</v>
      </c>
      <c r="E1254" s="12" t="s">
        <v>183</v>
      </c>
      <c r="F1254" s="12" t="s">
        <v>180</v>
      </c>
      <c r="G1254" s="36">
        <v>45013</v>
      </c>
      <c r="H1254" s="12" t="s">
        <v>504</v>
      </c>
    </row>
    <row r="1255" spans="1:8" x14ac:dyDescent="0.3">
      <c r="A1255" s="12" t="s">
        <v>3108</v>
      </c>
      <c r="B1255" s="12" t="s">
        <v>723</v>
      </c>
      <c r="C1255" s="12">
        <v>7018739327</v>
      </c>
      <c r="D1255" s="12" t="s">
        <v>3109</v>
      </c>
      <c r="E1255" s="12" t="s">
        <v>509</v>
      </c>
      <c r="F1255" s="12" t="s">
        <v>186</v>
      </c>
      <c r="G1255" s="36">
        <v>45273</v>
      </c>
      <c r="H1255" s="12" t="s">
        <v>504</v>
      </c>
    </row>
    <row r="1256" spans="1:8" x14ac:dyDescent="0.3">
      <c r="A1256" s="12" t="s">
        <v>3110</v>
      </c>
      <c r="B1256" s="12" t="s">
        <v>728</v>
      </c>
      <c r="C1256" s="12">
        <v>9849663580</v>
      </c>
      <c r="D1256" s="12" t="s">
        <v>3111</v>
      </c>
      <c r="E1256" s="12" t="s">
        <v>524</v>
      </c>
      <c r="F1256" s="12" t="s">
        <v>185</v>
      </c>
      <c r="G1256" s="36">
        <v>44222</v>
      </c>
      <c r="H1256" s="12" t="s">
        <v>504</v>
      </c>
    </row>
    <row r="1257" spans="1:8" x14ac:dyDescent="0.3">
      <c r="A1257" s="12" t="s">
        <v>3112</v>
      </c>
      <c r="B1257" s="12" t="s">
        <v>662</v>
      </c>
      <c r="C1257" s="12">
        <v>7077515375</v>
      </c>
      <c r="D1257" s="12" t="s">
        <v>3113</v>
      </c>
      <c r="E1257" s="12" t="s">
        <v>529</v>
      </c>
      <c r="F1257" s="12" t="s">
        <v>180</v>
      </c>
      <c r="G1257" s="36">
        <v>44704</v>
      </c>
      <c r="H1257" s="12" t="s">
        <v>525</v>
      </c>
    </row>
    <row r="1258" spans="1:8" x14ac:dyDescent="0.3">
      <c r="A1258" s="12" t="s">
        <v>3114</v>
      </c>
      <c r="B1258" s="12" t="s">
        <v>788</v>
      </c>
      <c r="C1258" s="12">
        <v>7080138351</v>
      </c>
      <c r="D1258" s="12" t="s">
        <v>3115</v>
      </c>
      <c r="E1258" s="12" t="s">
        <v>513</v>
      </c>
      <c r="F1258" s="12" t="s">
        <v>184</v>
      </c>
      <c r="G1258" s="36">
        <v>44674</v>
      </c>
      <c r="H1258" s="12" t="s">
        <v>504</v>
      </c>
    </row>
    <row r="1259" spans="1:8" x14ac:dyDescent="0.3">
      <c r="A1259" s="12" t="s">
        <v>3116</v>
      </c>
      <c r="B1259" s="12" t="s">
        <v>586</v>
      </c>
      <c r="C1259" s="12">
        <v>9949543619</v>
      </c>
      <c r="D1259" s="12" t="s">
        <v>3117</v>
      </c>
      <c r="E1259" s="12" t="s">
        <v>520</v>
      </c>
      <c r="F1259" s="12" t="s">
        <v>181</v>
      </c>
      <c r="G1259" s="36">
        <v>44651</v>
      </c>
      <c r="H1259" s="12" t="s">
        <v>504</v>
      </c>
    </row>
    <row r="1260" spans="1:8" x14ac:dyDescent="0.3">
      <c r="A1260" s="12" t="s">
        <v>3118</v>
      </c>
      <c r="B1260" s="12" t="s">
        <v>572</v>
      </c>
      <c r="C1260" s="12">
        <v>7091643874</v>
      </c>
      <c r="D1260" s="12" t="s">
        <v>3119</v>
      </c>
      <c r="E1260" s="12" t="s">
        <v>529</v>
      </c>
      <c r="F1260" s="12" t="s">
        <v>186</v>
      </c>
      <c r="G1260" s="36">
        <v>44323</v>
      </c>
      <c r="H1260" s="12" t="s">
        <v>504</v>
      </c>
    </row>
    <row r="1261" spans="1:8" x14ac:dyDescent="0.3">
      <c r="A1261" s="12" t="s">
        <v>3120</v>
      </c>
      <c r="B1261" s="12" t="s">
        <v>662</v>
      </c>
      <c r="C1261" s="12">
        <v>6398564576</v>
      </c>
      <c r="D1261" s="12" t="s">
        <v>3121</v>
      </c>
      <c r="E1261" s="12" t="s">
        <v>529</v>
      </c>
      <c r="F1261" s="12" t="s">
        <v>189</v>
      </c>
      <c r="G1261" s="36">
        <v>45228</v>
      </c>
      <c r="H1261" s="12" t="s">
        <v>504</v>
      </c>
    </row>
    <row r="1262" spans="1:8" x14ac:dyDescent="0.3">
      <c r="A1262" s="12" t="s">
        <v>3122</v>
      </c>
      <c r="B1262" s="12" t="s">
        <v>583</v>
      </c>
      <c r="C1262" s="12">
        <v>9974058105</v>
      </c>
      <c r="D1262" s="12" t="s">
        <v>3123</v>
      </c>
      <c r="E1262" s="12" t="s">
        <v>183</v>
      </c>
      <c r="F1262" s="12" t="s">
        <v>182</v>
      </c>
      <c r="G1262" s="36">
        <v>44412</v>
      </c>
      <c r="H1262" s="12" t="s">
        <v>504</v>
      </c>
    </row>
    <row r="1263" spans="1:8" x14ac:dyDescent="0.3">
      <c r="A1263" s="12" t="s">
        <v>3124</v>
      </c>
      <c r="B1263" s="12" t="s">
        <v>668</v>
      </c>
      <c r="C1263" s="12">
        <v>6352249188</v>
      </c>
      <c r="D1263" s="12" t="s">
        <v>3125</v>
      </c>
      <c r="E1263" s="12" t="s">
        <v>509</v>
      </c>
      <c r="F1263" s="12" t="s">
        <v>185</v>
      </c>
      <c r="G1263" s="36">
        <v>45742</v>
      </c>
      <c r="H1263" s="12" t="s">
        <v>504</v>
      </c>
    </row>
    <row r="1264" spans="1:8" x14ac:dyDescent="0.3">
      <c r="A1264" s="12" t="s">
        <v>3126</v>
      </c>
      <c r="B1264" s="12" t="s">
        <v>662</v>
      </c>
      <c r="C1264" s="12">
        <v>6368108833</v>
      </c>
      <c r="D1264" s="12" t="s">
        <v>3127</v>
      </c>
      <c r="E1264" s="12" t="s">
        <v>529</v>
      </c>
      <c r="F1264" s="12" t="s">
        <v>184</v>
      </c>
      <c r="G1264" s="36">
        <v>45671</v>
      </c>
      <c r="H1264" s="12" t="s">
        <v>525</v>
      </c>
    </row>
    <row r="1265" spans="1:8" x14ac:dyDescent="0.3">
      <c r="A1265" s="12" t="s">
        <v>3128</v>
      </c>
      <c r="B1265" s="12" t="s">
        <v>646</v>
      </c>
      <c r="C1265" s="12">
        <v>8856020492</v>
      </c>
      <c r="D1265" s="12" t="s">
        <v>3129</v>
      </c>
      <c r="E1265" s="12" t="s">
        <v>529</v>
      </c>
      <c r="F1265" s="12" t="s">
        <v>185</v>
      </c>
      <c r="G1265" s="36">
        <v>45621</v>
      </c>
      <c r="H1265" s="12" t="s">
        <v>525</v>
      </c>
    </row>
    <row r="1266" spans="1:8" x14ac:dyDescent="0.3">
      <c r="A1266" s="12" t="s">
        <v>3130</v>
      </c>
      <c r="B1266" s="12" t="s">
        <v>924</v>
      </c>
      <c r="C1266" s="12">
        <v>7013641056</v>
      </c>
      <c r="D1266" s="12" t="s">
        <v>3131</v>
      </c>
      <c r="E1266" s="12" t="s">
        <v>513</v>
      </c>
      <c r="F1266" s="12" t="s">
        <v>178</v>
      </c>
      <c r="G1266" s="36">
        <v>45895</v>
      </c>
      <c r="H1266" s="12" t="s">
        <v>504</v>
      </c>
    </row>
    <row r="1267" spans="1:8" x14ac:dyDescent="0.3">
      <c r="A1267" s="12" t="s">
        <v>3132</v>
      </c>
      <c r="B1267" s="12" t="s">
        <v>723</v>
      </c>
      <c r="C1267" s="12">
        <v>7010949160</v>
      </c>
      <c r="D1267" s="12" t="s">
        <v>3133</v>
      </c>
      <c r="E1267" s="12" t="s">
        <v>513</v>
      </c>
      <c r="F1267" s="12" t="s">
        <v>180</v>
      </c>
      <c r="G1267" s="36">
        <v>45481</v>
      </c>
      <c r="H1267" s="12" t="s">
        <v>504</v>
      </c>
    </row>
    <row r="1268" spans="1:8" x14ac:dyDescent="0.3">
      <c r="A1268" s="12" t="s">
        <v>3134</v>
      </c>
      <c r="B1268" s="12" t="s">
        <v>618</v>
      </c>
      <c r="C1268" s="12">
        <v>9943184475</v>
      </c>
      <c r="D1268" s="12" t="s">
        <v>3135</v>
      </c>
      <c r="E1268" s="12" t="s">
        <v>529</v>
      </c>
      <c r="F1268" s="12" t="s">
        <v>184</v>
      </c>
      <c r="G1268" s="36">
        <v>44110</v>
      </c>
      <c r="H1268" s="12" t="s">
        <v>525</v>
      </c>
    </row>
    <row r="1269" spans="1:8" x14ac:dyDescent="0.3">
      <c r="A1269" s="12" t="s">
        <v>3136</v>
      </c>
      <c r="B1269" s="12" t="s">
        <v>1199</v>
      </c>
      <c r="C1269" s="12">
        <v>6339997030</v>
      </c>
      <c r="D1269" s="12" t="s">
        <v>3137</v>
      </c>
      <c r="E1269" s="12" t="s">
        <v>524</v>
      </c>
      <c r="F1269" s="12" t="s">
        <v>182</v>
      </c>
      <c r="G1269" s="36">
        <v>44508</v>
      </c>
      <c r="H1269" s="12" t="s">
        <v>504</v>
      </c>
    </row>
    <row r="1270" spans="1:8" x14ac:dyDescent="0.3">
      <c r="A1270" s="12" t="s">
        <v>3138</v>
      </c>
      <c r="B1270" s="12" t="s">
        <v>624</v>
      </c>
      <c r="C1270" s="12">
        <v>9961691765</v>
      </c>
      <c r="D1270" s="12" t="s">
        <v>3139</v>
      </c>
      <c r="E1270" s="12" t="s">
        <v>520</v>
      </c>
      <c r="F1270" s="12" t="s">
        <v>182</v>
      </c>
      <c r="G1270" s="36">
        <v>45573</v>
      </c>
      <c r="H1270" s="12" t="s">
        <v>504</v>
      </c>
    </row>
    <row r="1271" spans="1:8" x14ac:dyDescent="0.3">
      <c r="A1271" s="12" t="s">
        <v>3140</v>
      </c>
      <c r="B1271" s="12" t="s">
        <v>849</v>
      </c>
      <c r="C1271" s="12">
        <v>6361409220</v>
      </c>
      <c r="D1271" s="12" t="s">
        <v>3141</v>
      </c>
      <c r="E1271" s="12" t="s">
        <v>509</v>
      </c>
      <c r="F1271" s="12" t="s">
        <v>180</v>
      </c>
      <c r="G1271" s="36">
        <v>44666</v>
      </c>
      <c r="H1271" s="12" t="s">
        <v>504</v>
      </c>
    </row>
    <row r="1272" spans="1:8" x14ac:dyDescent="0.3">
      <c r="A1272" s="12" t="s">
        <v>3142</v>
      </c>
      <c r="B1272" s="12" t="s">
        <v>543</v>
      </c>
      <c r="C1272" s="12">
        <v>7025664136</v>
      </c>
      <c r="D1272" s="12" t="s">
        <v>3143</v>
      </c>
      <c r="E1272" s="12" t="s">
        <v>520</v>
      </c>
      <c r="F1272" s="12" t="s">
        <v>184</v>
      </c>
      <c r="G1272" s="36">
        <v>45827</v>
      </c>
      <c r="H1272" s="12" t="s">
        <v>525</v>
      </c>
    </row>
    <row r="1273" spans="1:8" x14ac:dyDescent="0.3">
      <c r="A1273" s="12" t="s">
        <v>3144</v>
      </c>
      <c r="B1273" s="12" t="s">
        <v>527</v>
      </c>
      <c r="C1273" s="12">
        <v>9864759108</v>
      </c>
      <c r="D1273" s="12" t="s">
        <v>3145</v>
      </c>
      <c r="E1273" s="12" t="s">
        <v>529</v>
      </c>
      <c r="F1273" s="12" t="s">
        <v>186</v>
      </c>
      <c r="G1273" s="36">
        <v>44836</v>
      </c>
      <c r="H1273" s="12" t="s">
        <v>504</v>
      </c>
    </row>
    <row r="1274" spans="1:8" x14ac:dyDescent="0.3">
      <c r="A1274" s="12" t="s">
        <v>3146</v>
      </c>
      <c r="B1274" s="12" t="s">
        <v>734</v>
      </c>
      <c r="C1274" s="12">
        <v>6313895099</v>
      </c>
      <c r="D1274" s="12" t="s">
        <v>3147</v>
      </c>
      <c r="E1274" s="12" t="s">
        <v>520</v>
      </c>
      <c r="F1274" s="12" t="s">
        <v>180</v>
      </c>
      <c r="G1274" s="36">
        <v>45430</v>
      </c>
      <c r="H1274" s="12" t="s">
        <v>504</v>
      </c>
    </row>
    <row r="1275" spans="1:8" x14ac:dyDescent="0.3">
      <c r="A1275" s="12" t="s">
        <v>3148</v>
      </c>
      <c r="B1275" s="12" t="s">
        <v>674</v>
      </c>
      <c r="C1275" s="12">
        <v>9840299821</v>
      </c>
      <c r="D1275" s="12" t="s">
        <v>3149</v>
      </c>
      <c r="E1275" s="12" t="s">
        <v>183</v>
      </c>
      <c r="F1275" s="12" t="s">
        <v>186</v>
      </c>
      <c r="G1275" s="36">
        <v>44271</v>
      </c>
      <c r="H1275" s="12" t="s">
        <v>504</v>
      </c>
    </row>
    <row r="1276" spans="1:8" x14ac:dyDescent="0.3">
      <c r="A1276" s="12" t="s">
        <v>3150</v>
      </c>
      <c r="B1276" s="12" t="s">
        <v>716</v>
      </c>
      <c r="C1276" s="12">
        <v>7034912445</v>
      </c>
      <c r="D1276" s="12" t="s">
        <v>3151</v>
      </c>
      <c r="E1276" s="12" t="s">
        <v>509</v>
      </c>
      <c r="F1276" s="12" t="s">
        <v>181</v>
      </c>
      <c r="G1276" s="36">
        <v>45176</v>
      </c>
      <c r="H1276" s="12" t="s">
        <v>525</v>
      </c>
    </row>
    <row r="1277" spans="1:8" x14ac:dyDescent="0.3">
      <c r="A1277" s="12" t="s">
        <v>3152</v>
      </c>
      <c r="B1277" s="12" t="s">
        <v>965</v>
      </c>
      <c r="C1277" s="12">
        <v>6344702010</v>
      </c>
      <c r="D1277" s="12" t="s">
        <v>3153</v>
      </c>
      <c r="E1277" s="12" t="s">
        <v>513</v>
      </c>
      <c r="F1277" s="12" t="s">
        <v>188</v>
      </c>
      <c r="G1277" s="36">
        <v>44994</v>
      </c>
      <c r="H1277" s="12" t="s">
        <v>504</v>
      </c>
    </row>
    <row r="1278" spans="1:8" x14ac:dyDescent="0.3">
      <c r="A1278" s="12" t="s">
        <v>3154</v>
      </c>
      <c r="B1278" s="12" t="s">
        <v>1199</v>
      </c>
      <c r="C1278" s="12">
        <v>9951534194</v>
      </c>
      <c r="D1278" s="12" t="s">
        <v>3155</v>
      </c>
      <c r="E1278" s="12" t="s">
        <v>529</v>
      </c>
      <c r="F1278" s="12" t="s">
        <v>180</v>
      </c>
      <c r="G1278" s="36">
        <v>44861</v>
      </c>
      <c r="H1278" s="12" t="s">
        <v>504</v>
      </c>
    </row>
    <row r="1279" spans="1:8" x14ac:dyDescent="0.3">
      <c r="A1279" s="12" t="s">
        <v>3156</v>
      </c>
      <c r="B1279" s="12" t="s">
        <v>680</v>
      </c>
      <c r="C1279" s="12">
        <v>7038701095</v>
      </c>
      <c r="D1279" s="12" t="s">
        <v>3157</v>
      </c>
      <c r="E1279" s="12" t="s">
        <v>513</v>
      </c>
      <c r="F1279" s="12" t="s">
        <v>186</v>
      </c>
      <c r="G1279" s="36">
        <v>45878</v>
      </c>
      <c r="H1279" s="12" t="s">
        <v>525</v>
      </c>
    </row>
    <row r="1280" spans="1:8" x14ac:dyDescent="0.3">
      <c r="A1280" s="12" t="s">
        <v>3158</v>
      </c>
      <c r="B1280" s="12" t="s">
        <v>558</v>
      </c>
      <c r="C1280" s="12">
        <v>7088935712</v>
      </c>
      <c r="D1280" s="12" t="s">
        <v>3159</v>
      </c>
      <c r="E1280" s="12" t="s">
        <v>509</v>
      </c>
      <c r="F1280" s="12" t="s">
        <v>189</v>
      </c>
      <c r="G1280" s="36">
        <v>44603</v>
      </c>
      <c r="H1280" s="12" t="s">
        <v>504</v>
      </c>
    </row>
    <row r="1281" spans="1:8" x14ac:dyDescent="0.3">
      <c r="A1281" s="12" t="s">
        <v>3160</v>
      </c>
      <c r="B1281" s="12" t="s">
        <v>537</v>
      </c>
      <c r="C1281" s="12">
        <v>9915855403</v>
      </c>
      <c r="D1281" s="12" t="s">
        <v>3161</v>
      </c>
      <c r="E1281" s="12" t="s">
        <v>513</v>
      </c>
      <c r="F1281" s="12" t="s">
        <v>184</v>
      </c>
      <c r="G1281" s="36">
        <v>44581</v>
      </c>
      <c r="H1281" s="12" t="s">
        <v>504</v>
      </c>
    </row>
    <row r="1282" spans="1:8" x14ac:dyDescent="0.3">
      <c r="A1282" s="12" t="s">
        <v>3162</v>
      </c>
      <c r="B1282" s="12" t="s">
        <v>739</v>
      </c>
      <c r="C1282" s="12">
        <v>6323837009</v>
      </c>
      <c r="D1282" s="12" t="s">
        <v>3163</v>
      </c>
      <c r="E1282" s="12" t="s">
        <v>183</v>
      </c>
      <c r="F1282" s="12" t="s">
        <v>187</v>
      </c>
      <c r="G1282" s="36">
        <v>44814</v>
      </c>
      <c r="H1282" s="12" t="s">
        <v>504</v>
      </c>
    </row>
    <row r="1283" spans="1:8" x14ac:dyDescent="0.3">
      <c r="A1283" s="12" t="s">
        <v>3164</v>
      </c>
      <c r="B1283" s="12" t="s">
        <v>1199</v>
      </c>
      <c r="C1283" s="12">
        <v>7053510159</v>
      </c>
      <c r="D1283" s="12" t="s">
        <v>3165</v>
      </c>
      <c r="E1283" s="12" t="s">
        <v>529</v>
      </c>
      <c r="F1283" s="12" t="s">
        <v>185</v>
      </c>
      <c r="G1283" s="36">
        <v>44537</v>
      </c>
      <c r="H1283" s="12" t="s">
        <v>504</v>
      </c>
    </row>
    <row r="1284" spans="1:8" x14ac:dyDescent="0.3">
      <c r="A1284" s="12" t="s">
        <v>3166</v>
      </c>
      <c r="B1284" s="12" t="s">
        <v>739</v>
      </c>
      <c r="C1284" s="12">
        <v>9886572293</v>
      </c>
      <c r="D1284" s="12" t="s">
        <v>3167</v>
      </c>
      <c r="E1284" s="12" t="s">
        <v>520</v>
      </c>
      <c r="F1284" s="12" t="s">
        <v>185</v>
      </c>
      <c r="G1284" s="36">
        <v>45466</v>
      </c>
      <c r="H1284" s="12" t="s">
        <v>525</v>
      </c>
    </row>
    <row r="1285" spans="1:8" x14ac:dyDescent="0.3">
      <c r="A1285" s="12" t="s">
        <v>3168</v>
      </c>
      <c r="B1285" s="12" t="s">
        <v>534</v>
      </c>
      <c r="C1285" s="12">
        <v>6337606136</v>
      </c>
      <c r="D1285" s="12" t="s">
        <v>3169</v>
      </c>
      <c r="E1285" s="12" t="s">
        <v>513</v>
      </c>
      <c r="F1285" s="12" t="s">
        <v>182</v>
      </c>
      <c r="G1285" s="36">
        <v>45549</v>
      </c>
      <c r="H1285" s="12" t="s">
        <v>525</v>
      </c>
    </row>
    <row r="1286" spans="1:8" x14ac:dyDescent="0.3">
      <c r="A1286" s="12" t="s">
        <v>3170</v>
      </c>
      <c r="B1286" s="12" t="s">
        <v>856</v>
      </c>
      <c r="C1286" s="12">
        <v>8832511948</v>
      </c>
      <c r="D1286" s="12" t="s">
        <v>3171</v>
      </c>
      <c r="E1286" s="12" t="s">
        <v>183</v>
      </c>
      <c r="F1286" s="12" t="s">
        <v>182</v>
      </c>
      <c r="G1286" s="36">
        <v>45440</v>
      </c>
      <c r="H1286" s="12" t="s">
        <v>504</v>
      </c>
    </row>
    <row r="1287" spans="1:8" x14ac:dyDescent="0.3">
      <c r="A1287" s="12" t="s">
        <v>3172</v>
      </c>
      <c r="B1287" s="12" t="s">
        <v>990</v>
      </c>
      <c r="C1287" s="12">
        <v>8857417925</v>
      </c>
      <c r="D1287" s="12" t="s">
        <v>3173</v>
      </c>
      <c r="E1287" s="12" t="s">
        <v>183</v>
      </c>
      <c r="F1287" s="12" t="s">
        <v>189</v>
      </c>
      <c r="G1287" s="36">
        <v>45429</v>
      </c>
      <c r="H1287" s="12" t="s">
        <v>504</v>
      </c>
    </row>
    <row r="1288" spans="1:8" x14ac:dyDescent="0.3">
      <c r="A1288" s="12" t="s">
        <v>3174</v>
      </c>
      <c r="B1288" s="12" t="s">
        <v>965</v>
      </c>
      <c r="C1288" s="12">
        <v>6337852207</v>
      </c>
      <c r="D1288" s="12" t="s">
        <v>3175</v>
      </c>
      <c r="E1288" s="12" t="s">
        <v>509</v>
      </c>
      <c r="F1288" s="12" t="s">
        <v>183</v>
      </c>
      <c r="G1288" s="36">
        <v>44726</v>
      </c>
      <c r="H1288" s="12" t="s">
        <v>525</v>
      </c>
    </row>
    <row r="1289" spans="1:8" x14ac:dyDescent="0.3">
      <c r="A1289" s="12" t="s">
        <v>3176</v>
      </c>
      <c r="B1289" s="12" t="s">
        <v>698</v>
      </c>
      <c r="C1289" s="12">
        <v>9969146148</v>
      </c>
      <c r="D1289" s="12" t="s">
        <v>3177</v>
      </c>
      <c r="E1289" s="12" t="s">
        <v>529</v>
      </c>
      <c r="F1289" s="12" t="s">
        <v>184</v>
      </c>
      <c r="G1289" s="36">
        <v>44867</v>
      </c>
      <c r="H1289" s="12" t="s">
        <v>504</v>
      </c>
    </row>
    <row r="1290" spans="1:8" x14ac:dyDescent="0.3">
      <c r="A1290" s="12" t="s">
        <v>3178</v>
      </c>
      <c r="B1290" s="12" t="s">
        <v>646</v>
      </c>
      <c r="C1290" s="12">
        <v>9837150658</v>
      </c>
      <c r="D1290" s="12" t="s">
        <v>3179</v>
      </c>
      <c r="E1290" s="12" t="s">
        <v>524</v>
      </c>
      <c r="F1290" s="12" t="s">
        <v>180</v>
      </c>
      <c r="G1290" s="36">
        <v>44077</v>
      </c>
      <c r="H1290" s="12" t="s">
        <v>525</v>
      </c>
    </row>
    <row r="1291" spans="1:8" x14ac:dyDescent="0.3">
      <c r="A1291" s="12" t="s">
        <v>3180</v>
      </c>
      <c r="B1291" s="12" t="s">
        <v>817</v>
      </c>
      <c r="C1291" s="12">
        <v>9827640450</v>
      </c>
      <c r="D1291" s="12" t="s">
        <v>3181</v>
      </c>
      <c r="E1291" s="12" t="s">
        <v>183</v>
      </c>
      <c r="F1291" s="12" t="s">
        <v>188</v>
      </c>
      <c r="G1291" s="36">
        <v>44773</v>
      </c>
      <c r="H1291" s="12" t="s">
        <v>525</v>
      </c>
    </row>
    <row r="1292" spans="1:8" x14ac:dyDescent="0.3">
      <c r="A1292" s="12" t="s">
        <v>3182</v>
      </c>
      <c r="B1292" s="12" t="s">
        <v>677</v>
      </c>
      <c r="C1292" s="12">
        <v>7068648047</v>
      </c>
      <c r="D1292" s="12" t="s">
        <v>3183</v>
      </c>
      <c r="E1292" s="12" t="s">
        <v>183</v>
      </c>
      <c r="F1292" s="12" t="s">
        <v>189</v>
      </c>
      <c r="G1292" s="36">
        <v>44884</v>
      </c>
      <c r="H1292" s="12" t="s">
        <v>504</v>
      </c>
    </row>
    <row r="1293" spans="1:8" x14ac:dyDescent="0.3">
      <c r="A1293" s="12" t="s">
        <v>3184</v>
      </c>
      <c r="B1293" s="12" t="s">
        <v>531</v>
      </c>
      <c r="C1293" s="12">
        <v>6362866139</v>
      </c>
      <c r="D1293" s="12" t="s">
        <v>3185</v>
      </c>
      <c r="E1293" s="12" t="s">
        <v>183</v>
      </c>
      <c r="F1293" s="12" t="s">
        <v>178</v>
      </c>
      <c r="G1293" s="36">
        <v>44730</v>
      </c>
      <c r="H1293" s="12" t="s">
        <v>504</v>
      </c>
    </row>
    <row r="1294" spans="1:8" x14ac:dyDescent="0.3">
      <c r="A1294" s="12" t="s">
        <v>3186</v>
      </c>
      <c r="B1294" s="12" t="s">
        <v>808</v>
      </c>
      <c r="C1294" s="12">
        <v>9926260938</v>
      </c>
      <c r="D1294" s="12" t="s">
        <v>3187</v>
      </c>
      <c r="E1294" s="12" t="s">
        <v>529</v>
      </c>
      <c r="F1294" s="12" t="s">
        <v>182</v>
      </c>
      <c r="G1294" s="36">
        <v>45066</v>
      </c>
      <c r="H1294" s="12" t="s">
        <v>504</v>
      </c>
    </row>
    <row r="1295" spans="1:8" x14ac:dyDescent="0.3">
      <c r="A1295" s="12" t="s">
        <v>3188</v>
      </c>
      <c r="B1295" s="12" t="s">
        <v>502</v>
      </c>
      <c r="C1295" s="12">
        <v>9835886551</v>
      </c>
      <c r="D1295" s="12" t="s">
        <v>3189</v>
      </c>
      <c r="E1295" s="12" t="s">
        <v>509</v>
      </c>
      <c r="F1295" s="12" t="s">
        <v>183</v>
      </c>
      <c r="G1295" s="36">
        <v>44511</v>
      </c>
      <c r="H1295" s="12" t="s">
        <v>525</v>
      </c>
    </row>
    <row r="1296" spans="1:8" x14ac:dyDescent="0.3">
      <c r="A1296" s="12" t="s">
        <v>3190</v>
      </c>
      <c r="B1296" s="12" t="s">
        <v>1375</v>
      </c>
      <c r="C1296" s="12">
        <v>9919854463</v>
      </c>
      <c r="D1296" s="12" t="s">
        <v>3191</v>
      </c>
      <c r="E1296" s="12" t="s">
        <v>509</v>
      </c>
      <c r="F1296" s="12" t="s">
        <v>188</v>
      </c>
      <c r="G1296" s="36">
        <v>44514</v>
      </c>
      <c r="H1296" s="12" t="s">
        <v>504</v>
      </c>
    </row>
    <row r="1297" spans="1:8" x14ac:dyDescent="0.3">
      <c r="A1297" s="12" t="s">
        <v>3192</v>
      </c>
      <c r="B1297" s="12" t="s">
        <v>635</v>
      </c>
      <c r="C1297" s="12">
        <v>8810409781</v>
      </c>
      <c r="D1297" s="12" t="s">
        <v>3193</v>
      </c>
      <c r="E1297" s="12" t="s">
        <v>509</v>
      </c>
      <c r="F1297" s="12" t="s">
        <v>181</v>
      </c>
      <c r="G1297" s="36">
        <v>44092</v>
      </c>
      <c r="H1297" s="12" t="s">
        <v>504</v>
      </c>
    </row>
    <row r="1298" spans="1:8" x14ac:dyDescent="0.3">
      <c r="A1298" s="12" t="s">
        <v>3194</v>
      </c>
      <c r="B1298" s="12" t="s">
        <v>609</v>
      </c>
      <c r="C1298" s="12">
        <v>7081515145</v>
      </c>
      <c r="D1298" s="12" t="s">
        <v>3195</v>
      </c>
      <c r="E1298" s="12" t="s">
        <v>509</v>
      </c>
      <c r="F1298" s="12" t="s">
        <v>181</v>
      </c>
      <c r="G1298" s="36">
        <v>44308</v>
      </c>
      <c r="H1298" s="12" t="s">
        <v>504</v>
      </c>
    </row>
    <row r="1299" spans="1:8" x14ac:dyDescent="0.3">
      <c r="A1299" s="12" t="s">
        <v>3196</v>
      </c>
      <c r="B1299" s="12" t="s">
        <v>1431</v>
      </c>
      <c r="C1299" s="12">
        <v>7037860682</v>
      </c>
      <c r="D1299" s="12" t="s">
        <v>3197</v>
      </c>
      <c r="E1299" s="12" t="s">
        <v>509</v>
      </c>
      <c r="F1299" s="12" t="s">
        <v>181</v>
      </c>
      <c r="G1299" s="36">
        <v>45734</v>
      </c>
      <c r="H1299" s="12" t="s">
        <v>525</v>
      </c>
    </row>
    <row r="1300" spans="1:8" x14ac:dyDescent="0.3">
      <c r="A1300" s="12" t="s">
        <v>3198</v>
      </c>
      <c r="B1300" s="12" t="s">
        <v>591</v>
      </c>
      <c r="C1300" s="12">
        <v>9910421203</v>
      </c>
      <c r="D1300" s="12" t="s">
        <v>3199</v>
      </c>
      <c r="E1300" s="12" t="s">
        <v>529</v>
      </c>
      <c r="F1300" s="12" t="s">
        <v>185</v>
      </c>
      <c r="G1300" s="36">
        <v>45052</v>
      </c>
      <c r="H1300" s="12" t="s">
        <v>504</v>
      </c>
    </row>
    <row r="1301" spans="1:8" x14ac:dyDescent="0.3">
      <c r="A1301" s="12" t="s">
        <v>3200</v>
      </c>
      <c r="B1301" s="12" t="s">
        <v>534</v>
      </c>
      <c r="C1301" s="12">
        <v>7040084871</v>
      </c>
      <c r="D1301" s="12" t="s">
        <v>3201</v>
      </c>
      <c r="E1301" s="12" t="s">
        <v>520</v>
      </c>
      <c r="F1301" s="12" t="s">
        <v>180</v>
      </c>
      <c r="G1301" s="36">
        <v>45491</v>
      </c>
      <c r="H1301" s="12" t="s">
        <v>504</v>
      </c>
    </row>
    <row r="1302" spans="1:8" x14ac:dyDescent="0.3">
      <c r="A1302" s="12" t="s">
        <v>3202</v>
      </c>
      <c r="B1302" s="12" t="s">
        <v>624</v>
      </c>
      <c r="C1302" s="12">
        <v>7042856351</v>
      </c>
      <c r="D1302" s="12" t="s">
        <v>3203</v>
      </c>
      <c r="E1302" s="12" t="s">
        <v>529</v>
      </c>
      <c r="F1302" s="12" t="s">
        <v>183</v>
      </c>
      <c r="G1302" s="36">
        <v>44985</v>
      </c>
      <c r="H1302" s="12" t="s">
        <v>504</v>
      </c>
    </row>
    <row r="1303" spans="1:8" x14ac:dyDescent="0.3">
      <c r="A1303" s="12" t="s">
        <v>3204</v>
      </c>
      <c r="B1303" s="12" t="s">
        <v>586</v>
      </c>
      <c r="C1303" s="12">
        <v>8895804197</v>
      </c>
      <c r="D1303" s="12" t="s">
        <v>3205</v>
      </c>
      <c r="E1303" s="12" t="s">
        <v>513</v>
      </c>
      <c r="F1303" s="12" t="s">
        <v>186</v>
      </c>
      <c r="G1303" s="36">
        <v>44476</v>
      </c>
      <c r="H1303" s="12" t="s">
        <v>525</v>
      </c>
    </row>
    <row r="1304" spans="1:8" x14ac:dyDescent="0.3">
      <c r="A1304" s="12" t="s">
        <v>3206</v>
      </c>
      <c r="B1304" s="12" t="s">
        <v>662</v>
      </c>
      <c r="C1304" s="12">
        <v>9912750792</v>
      </c>
      <c r="D1304" s="12" t="s">
        <v>3207</v>
      </c>
      <c r="E1304" s="12" t="s">
        <v>513</v>
      </c>
      <c r="F1304" s="12" t="s">
        <v>178</v>
      </c>
      <c r="G1304" s="36">
        <v>44807</v>
      </c>
      <c r="H1304" s="12" t="s">
        <v>504</v>
      </c>
    </row>
    <row r="1305" spans="1:8" x14ac:dyDescent="0.3">
      <c r="A1305" s="12" t="s">
        <v>3208</v>
      </c>
      <c r="B1305" s="12" t="s">
        <v>680</v>
      </c>
      <c r="C1305" s="12">
        <v>6392255446</v>
      </c>
      <c r="D1305" s="12" t="s">
        <v>3209</v>
      </c>
      <c r="E1305" s="12" t="s">
        <v>520</v>
      </c>
      <c r="F1305" s="12" t="s">
        <v>179</v>
      </c>
      <c r="G1305" s="36">
        <v>44492</v>
      </c>
      <c r="H1305" s="12" t="s">
        <v>504</v>
      </c>
    </row>
    <row r="1306" spans="1:8" x14ac:dyDescent="0.3">
      <c r="A1306" s="12" t="s">
        <v>3210</v>
      </c>
      <c r="B1306" s="12" t="s">
        <v>924</v>
      </c>
      <c r="C1306" s="12">
        <v>6332101468</v>
      </c>
      <c r="D1306" s="12" t="s">
        <v>3211</v>
      </c>
      <c r="E1306" s="12" t="s">
        <v>520</v>
      </c>
      <c r="F1306" s="12" t="s">
        <v>187</v>
      </c>
      <c r="G1306" s="36">
        <v>44295</v>
      </c>
      <c r="H1306" s="12" t="s">
        <v>504</v>
      </c>
    </row>
    <row r="1307" spans="1:8" x14ac:dyDescent="0.3">
      <c r="A1307" s="12" t="s">
        <v>3212</v>
      </c>
      <c r="B1307" s="12" t="s">
        <v>621</v>
      </c>
      <c r="C1307" s="12">
        <v>8872504504</v>
      </c>
      <c r="D1307" s="12" t="s">
        <v>3213</v>
      </c>
      <c r="E1307" s="12" t="s">
        <v>524</v>
      </c>
      <c r="F1307" s="12" t="s">
        <v>182</v>
      </c>
      <c r="G1307" s="36">
        <v>44516</v>
      </c>
      <c r="H1307" s="12" t="s">
        <v>525</v>
      </c>
    </row>
    <row r="1308" spans="1:8" x14ac:dyDescent="0.3">
      <c r="A1308" s="12" t="s">
        <v>3214</v>
      </c>
      <c r="B1308" s="12" t="s">
        <v>659</v>
      </c>
      <c r="C1308" s="12">
        <v>7050518640</v>
      </c>
      <c r="D1308" s="12" t="s">
        <v>3215</v>
      </c>
      <c r="E1308" s="12" t="s">
        <v>509</v>
      </c>
      <c r="F1308" s="12" t="s">
        <v>178</v>
      </c>
      <c r="G1308" s="36">
        <v>45020</v>
      </c>
      <c r="H1308" s="12" t="s">
        <v>504</v>
      </c>
    </row>
    <row r="1309" spans="1:8" x14ac:dyDescent="0.3">
      <c r="A1309" s="12" t="s">
        <v>3216</v>
      </c>
      <c r="B1309" s="12" t="s">
        <v>788</v>
      </c>
      <c r="C1309" s="12">
        <v>9923217199</v>
      </c>
      <c r="D1309" s="12" t="s">
        <v>3217</v>
      </c>
      <c r="E1309" s="12" t="s">
        <v>524</v>
      </c>
      <c r="F1309" s="12" t="s">
        <v>185</v>
      </c>
      <c r="G1309" s="36">
        <v>45038</v>
      </c>
      <c r="H1309" s="12" t="s">
        <v>525</v>
      </c>
    </row>
    <row r="1310" spans="1:8" x14ac:dyDescent="0.3">
      <c r="A1310" s="12" t="s">
        <v>3218</v>
      </c>
      <c r="B1310" s="12" t="s">
        <v>659</v>
      </c>
      <c r="C1310" s="12">
        <v>6380172359</v>
      </c>
      <c r="D1310" s="12" t="s">
        <v>3219</v>
      </c>
      <c r="E1310" s="12" t="s">
        <v>509</v>
      </c>
      <c r="F1310" s="12" t="s">
        <v>184</v>
      </c>
      <c r="G1310" s="36">
        <v>44562</v>
      </c>
      <c r="H1310" s="12" t="s">
        <v>525</v>
      </c>
    </row>
    <row r="1311" spans="1:8" x14ac:dyDescent="0.3">
      <c r="A1311" s="12" t="s">
        <v>3220</v>
      </c>
      <c r="B1311" s="12" t="s">
        <v>646</v>
      </c>
      <c r="C1311" s="12">
        <v>6359350020</v>
      </c>
      <c r="D1311" s="12" t="s">
        <v>3221</v>
      </c>
      <c r="E1311" s="12" t="s">
        <v>520</v>
      </c>
      <c r="F1311" s="12" t="s">
        <v>184</v>
      </c>
      <c r="G1311" s="36">
        <v>45104</v>
      </c>
      <c r="H1311" s="12" t="s">
        <v>504</v>
      </c>
    </row>
    <row r="1312" spans="1:8" x14ac:dyDescent="0.3">
      <c r="A1312" s="12" t="s">
        <v>3222</v>
      </c>
      <c r="B1312" s="12" t="s">
        <v>558</v>
      </c>
      <c r="C1312" s="12">
        <v>7076100678</v>
      </c>
      <c r="D1312" s="12" t="s">
        <v>3223</v>
      </c>
      <c r="E1312" s="12" t="s">
        <v>529</v>
      </c>
      <c r="F1312" s="12" t="s">
        <v>185</v>
      </c>
      <c r="G1312" s="36">
        <v>45619</v>
      </c>
      <c r="H1312" s="12" t="s">
        <v>525</v>
      </c>
    </row>
    <row r="1313" spans="1:8" x14ac:dyDescent="0.3">
      <c r="A1313" s="12" t="s">
        <v>3224</v>
      </c>
      <c r="B1313" s="12" t="s">
        <v>1015</v>
      </c>
      <c r="C1313" s="12">
        <v>9862901304</v>
      </c>
      <c r="D1313" s="12" t="s">
        <v>3225</v>
      </c>
      <c r="E1313" s="12" t="s">
        <v>509</v>
      </c>
      <c r="F1313" s="12" t="s">
        <v>189</v>
      </c>
      <c r="G1313" s="36">
        <v>44158</v>
      </c>
      <c r="H1313" s="12" t="s">
        <v>504</v>
      </c>
    </row>
    <row r="1314" spans="1:8" x14ac:dyDescent="0.3">
      <c r="A1314" s="12" t="s">
        <v>3226</v>
      </c>
      <c r="B1314" s="12" t="s">
        <v>739</v>
      </c>
      <c r="C1314" s="12">
        <v>8843858976</v>
      </c>
      <c r="D1314" s="12" t="s">
        <v>3227</v>
      </c>
      <c r="E1314" s="12" t="s">
        <v>183</v>
      </c>
      <c r="F1314" s="12" t="s">
        <v>179</v>
      </c>
      <c r="G1314" s="36">
        <v>45321</v>
      </c>
      <c r="H1314" s="12" t="s">
        <v>504</v>
      </c>
    </row>
    <row r="1315" spans="1:8" x14ac:dyDescent="0.3">
      <c r="A1315" s="12" t="s">
        <v>3228</v>
      </c>
      <c r="B1315" s="12" t="s">
        <v>624</v>
      </c>
      <c r="C1315" s="12">
        <v>8842938553</v>
      </c>
      <c r="D1315" s="12" t="s">
        <v>3229</v>
      </c>
      <c r="E1315" s="12" t="s">
        <v>529</v>
      </c>
      <c r="F1315" s="12" t="s">
        <v>186</v>
      </c>
      <c r="G1315" s="36">
        <v>44636</v>
      </c>
      <c r="H1315" s="12" t="s">
        <v>504</v>
      </c>
    </row>
    <row r="1316" spans="1:8" x14ac:dyDescent="0.3">
      <c r="A1316" s="12" t="s">
        <v>3230</v>
      </c>
      <c r="B1316" s="12" t="s">
        <v>537</v>
      </c>
      <c r="C1316" s="12">
        <v>8813683655</v>
      </c>
      <c r="D1316" s="12" t="s">
        <v>3231</v>
      </c>
      <c r="E1316" s="12" t="s">
        <v>513</v>
      </c>
      <c r="F1316" s="12" t="s">
        <v>179</v>
      </c>
      <c r="G1316" s="36">
        <v>44392</v>
      </c>
      <c r="H1316" s="12" t="s">
        <v>504</v>
      </c>
    </row>
    <row r="1317" spans="1:8" x14ac:dyDescent="0.3">
      <c r="A1317" s="12" t="s">
        <v>3232</v>
      </c>
      <c r="B1317" s="12" t="s">
        <v>1199</v>
      </c>
      <c r="C1317" s="12">
        <v>8864482273</v>
      </c>
      <c r="D1317" s="12" t="s">
        <v>3233</v>
      </c>
      <c r="E1317" s="12" t="s">
        <v>183</v>
      </c>
      <c r="F1317" s="12" t="s">
        <v>186</v>
      </c>
      <c r="G1317" s="36">
        <v>45572</v>
      </c>
      <c r="H1317" s="12" t="s">
        <v>504</v>
      </c>
    </row>
    <row r="1318" spans="1:8" x14ac:dyDescent="0.3">
      <c r="A1318" s="12" t="s">
        <v>3234</v>
      </c>
      <c r="B1318" s="12" t="s">
        <v>646</v>
      </c>
      <c r="C1318" s="12">
        <v>9924360889</v>
      </c>
      <c r="D1318" s="12" t="s">
        <v>3235</v>
      </c>
      <c r="E1318" s="12" t="s">
        <v>529</v>
      </c>
      <c r="F1318" s="12" t="s">
        <v>185</v>
      </c>
      <c r="G1318" s="36">
        <v>45329</v>
      </c>
      <c r="H1318" s="12" t="s">
        <v>525</v>
      </c>
    </row>
    <row r="1319" spans="1:8" x14ac:dyDescent="0.3">
      <c r="A1319" s="12" t="s">
        <v>3236</v>
      </c>
      <c r="B1319" s="12" t="s">
        <v>531</v>
      </c>
      <c r="C1319" s="12">
        <v>9933040478</v>
      </c>
      <c r="D1319" s="12" t="s">
        <v>3237</v>
      </c>
      <c r="E1319" s="12" t="s">
        <v>520</v>
      </c>
      <c r="F1319" s="12" t="s">
        <v>179</v>
      </c>
      <c r="G1319" s="36">
        <v>45594</v>
      </c>
      <c r="H1319" s="12" t="s">
        <v>504</v>
      </c>
    </row>
    <row r="1320" spans="1:8" x14ac:dyDescent="0.3">
      <c r="A1320" s="12" t="s">
        <v>3238</v>
      </c>
      <c r="B1320" s="12" t="s">
        <v>881</v>
      </c>
      <c r="C1320" s="12">
        <v>8827560170</v>
      </c>
      <c r="D1320" s="12" t="s">
        <v>3239</v>
      </c>
      <c r="E1320" s="12" t="s">
        <v>509</v>
      </c>
      <c r="F1320" s="12" t="s">
        <v>188</v>
      </c>
      <c r="G1320" s="36">
        <v>45019</v>
      </c>
      <c r="H1320" s="12" t="s">
        <v>504</v>
      </c>
    </row>
    <row r="1321" spans="1:8" x14ac:dyDescent="0.3">
      <c r="A1321" s="12" t="s">
        <v>3240</v>
      </c>
      <c r="B1321" s="12" t="s">
        <v>1431</v>
      </c>
      <c r="C1321" s="12">
        <v>9941603805</v>
      </c>
      <c r="D1321" s="12" t="s">
        <v>3241</v>
      </c>
      <c r="E1321" s="12" t="s">
        <v>509</v>
      </c>
      <c r="F1321" s="12" t="s">
        <v>188</v>
      </c>
      <c r="G1321" s="36">
        <v>44222</v>
      </c>
      <c r="H1321" s="12" t="s">
        <v>504</v>
      </c>
    </row>
    <row r="1322" spans="1:8" x14ac:dyDescent="0.3">
      <c r="A1322" s="12" t="s">
        <v>3242</v>
      </c>
      <c r="B1322" s="12" t="s">
        <v>552</v>
      </c>
      <c r="C1322" s="12">
        <v>9937314585</v>
      </c>
      <c r="D1322" s="12" t="s">
        <v>3243</v>
      </c>
      <c r="E1322" s="12" t="s">
        <v>520</v>
      </c>
      <c r="F1322" s="12" t="s">
        <v>187</v>
      </c>
      <c r="G1322" s="36">
        <v>44850</v>
      </c>
      <c r="H1322" s="12" t="s">
        <v>504</v>
      </c>
    </row>
    <row r="1323" spans="1:8" x14ac:dyDescent="0.3">
      <c r="A1323" s="12" t="s">
        <v>3244</v>
      </c>
      <c r="B1323" s="12" t="s">
        <v>795</v>
      </c>
      <c r="C1323" s="12">
        <v>6342677930</v>
      </c>
      <c r="D1323" s="12" t="s">
        <v>3245</v>
      </c>
      <c r="E1323" s="12" t="s">
        <v>529</v>
      </c>
      <c r="F1323" s="12" t="s">
        <v>180</v>
      </c>
      <c r="G1323" s="36">
        <v>44185</v>
      </c>
      <c r="H1323" s="12" t="s">
        <v>504</v>
      </c>
    </row>
    <row r="1324" spans="1:8" x14ac:dyDescent="0.3">
      <c r="A1324" s="12" t="s">
        <v>3246</v>
      </c>
      <c r="B1324" s="12" t="s">
        <v>962</v>
      </c>
      <c r="C1324" s="12">
        <v>7049288303</v>
      </c>
      <c r="D1324" s="12" t="s">
        <v>3247</v>
      </c>
      <c r="E1324" s="12" t="s">
        <v>513</v>
      </c>
      <c r="F1324" s="12" t="s">
        <v>182</v>
      </c>
      <c r="G1324" s="36">
        <v>46036</v>
      </c>
      <c r="H1324" s="12" t="s">
        <v>504</v>
      </c>
    </row>
    <row r="1325" spans="1:8" x14ac:dyDescent="0.3">
      <c r="A1325" s="12" t="s">
        <v>3248</v>
      </c>
      <c r="B1325" s="12" t="s">
        <v>708</v>
      </c>
      <c r="C1325" s="12">
        <v>7097003603</v>
      </c>
      <c r="D1325" s="12" t="s">
        <v>3249</v>
      </c>
      <c r="E1325" s="12" t="s">
        <v>509</v>
      </c>
      <c r="F1325" s="12" t="s">
        <v>187</v>
      </c>
      <c r="G1325" s="36">
        <v>45142</v>
      </c>
      <c r="H1325" s="12" t="s">
        <v>504</v>
      </c>
    </row>
    <row r="1326" spans="1:8" x14ac:dyDescent="0.3">
      <c r="A1326" s="12" t="s">
        <v>3250</v>
      </c>
      <c r="B1326" s="12" t="s">
        <v>549</v>
      </c>
      <c r="C1326" s="12">
        <v>9843198960</v>
      </c>
      <c r="D1326" s="12" t="s">
        <v>3251</v>
      </c>
      <c r="E1326" s="12" t="s">
        <v>529</v>
      </c>
      <c r="F1326" s="12" t="s">
        <v>182</v>
      </c>
      <c r="G1326" s="36">
        <v>44489</v>
      </c>
      <c r="H1326" s="12" t="s">
        <v>504</v>
      </c>
    </row>
    <row r="1327" spans="1:8" x14ac:dyDescent="0.3">
      <c r="A1327" s="12" t="s">
        <v>3252</v>
      </c>
      <c r="B1327" s="12" t="s">
        <v>689</v>
      </c>
      <c r="C1327" s="12">
        <v>6366429911</v>
      </c>
      <c r="D1327" s="12" t="s">
        <v>3253</v>
      </c>
      <c r="E1327" s="12" t="s">
        <v>524</v>
      </c>
      <c r="F1327" s="12" t="s">
        <v>185</v>
      </c>
      <c r="G1327" s="36">
        <v>44182</v>
      </c>
      <c r="H1327" s="12" t="s">
        <v>504</v>
      </c>
    </row>
    <row r="1328" spans="1:8" x14ac:dyDescent="0.3">
      <c r="A1328" s="12" t="s">
        <v>3254</v>
      </c>
      <c r="B1328" s="12" t="s">
        <v>662</v>
      </c>
      <c r="C1328" s="12">
        <v>9992167427</v>
      </c>
      <c r="D1328" s="12" t="s">
        <v>3255</v>
      </c>
      <c r="E1328" s="12" t="s">
        <v>513</v>
      </c>
      <c r="F1328" s="12" t="s">
        <v>185</v>
      </c>
      <c r="G1328" s="36">
        <v>44317</v>
      </c>
      <c r="H1328" s="12" t="s">
        <v>504</v>
      </c>
    </row>
    <row r="1329" spans="1:8" x14ac:dyDescent="0.3">
      <c r="A1329" s="12" t="s">
        <v>3256</v>
      </c>
      <c r="B1329" s="12" t="s">
        <v>665</v>
      </c>
      <c r="C1329" s="12">
        <v>9825116729</v>
      </c>
      <c r="D1329" s="12" t="s">
        <v>3257</v>
      </c>
      <c r="E1329" s="12" t="s">
        <v>520</v>
      </c>
      <c r="F1329" s="12" t="s">
        <v>182</v>
      </c>
      <c r="G1329" s="36">
        <v>44200</v>
      </c>
      <c r="H1329" s="12" t="s">
        <v>504</v>
      </c>
    </row>
    <row r="1330" spans="1:8" x14ac:dyDescent="0.3">
      <c r="A1330" s="12" t="s">
        <v>3258</v>
      </c>
      <c r="B1330" s="12" t="s">
        <v>713</v>
      </c>
      <c r="C1330" s="12">
        <v>9866217811</v>
      </c>
      <c r="D1330" s="12" t="s">
        <v>3259</v>
      </c>
      <c r="E1330" s="12" t="s">
        <v>520</v>
      </c>
      <c r="F1330" s="12" t="s">
        <v>184</v>
      </c>
      <c r="G1330" s="36">
        <v>45234</v>
      </c>
      <c r="H1330" s="12" t="s">
        <v>504</v>
      </c>
    </row>
    <row r="1331" spans="1:8" x14ac:dyDescent="0.3">
      <c r="A1331" s="12" t="s">
        <v>3260</v>
      </c>
      <c r="B1331" s="12" t="s">
        <v>864</v>
      </c>
      <c r="C1331" s="12">
        <v>9854803454</v>
      </c>
      <c r="D1331" s="12" t="s">
        <v>3261</v>
      </c>
      <c r="E1331" s="12" t="s">
        <v>520</v>
      </c>
      <c r="F1331" s="12" t="s">
        <v>181</v>
      </c>
      <c r="G1331" s="36">
        <v>44987</v>
      </c>
      <c r="H1331" s="12" t="s">
        <v>504</v>
      </c>
    </row>
    <row r="1332" spans="1:8" x14ac:dyDescent="0.3">
      <c r="A1332" s="12" t="s">
        <v>3262</v>
      </c>
      <c r="B1332" s="12" t="s">
        <v>531</v>
      </c>
      <c r="C1332" s="12">
        <v>6312373733</v>
      </c>
      <c r="D1332" s="12" t="s">
        <v>3263</v>
      </c>
      <c r="E1332" s="12" t="s">
        <v>520</v>
      </c>
      <c r="F1332" s="12" t="s">
        <v>183</v>
      </c>
      <c r="G1332" s="36">
        <v>45212</v>
      </c>
      <c r="H1332" s="12" t="s">
        <v>504</v>
      </c>
    </row>
    <row r="1333" spans="1:8" x14ac:dyDescent="0.3">
      <c r="A1333" s="12" t="s">
        <v>3264</v>
      </c>
      <c r="B1333" s="12" t="s">
        <v>609</v>
      </c>
      <c r="C1333" s="12">
        <v>9899985056</v>
      </c>
      <c r="D1333" s="12" t="s">
        <v>3265</v>
      </c>
      <c r="E1333" s="12" t="s">
        <v>183</v>
      </c>
      <c r="F1333" s="12" t="s">
        <v>189</v>
      </c>
      <c r="G1333" s="36">
        <v>44267</v>
      </c>
      <c r="H1333" s="12" t="s">
        <v>504</v>
      </c>
    </row>
    <row r="1334" spans="1:8" x14ac:dyDescent="0.3">
      <c r="A1334" s="12" t="s">
        <v>3266</v>
      </c>
      <c r="B1334" s="12" t="s">
        <v>502</v>
      </c>
      <c r="C1334" s="12">
        <v>6323733386</v>
      </c>
      <c r="D1334" s="12" t="s">
        <v>3267</v>
      </c>
      <c r="E1334" s="12" t="s">
        <v>520</v>
      </c>
      <c r="F1334" s="12" t="s">
        <v>185</v>
      </c>
      <c r="G1334" s="36">
        <v>44819</v>
      </c>
      <c r="H1334" s="12" t="s">
        <v>504</v>
      </c>
    </row>
    <row r="1335" spans="1:8" x14ac:dyDescent="0.3">
      <c r="A1335" s="12" t="s">
        <v>3268</v>
      </c>
      <c r="B1335" s="12" t="s">
        <v>578</v>
      </c>
      <c r="C1335" s="12">
        <v>8885167422</v>
      </c>
      <c r="D1335" s="12" t="s">
        <v>3269</v>
      </c>
      <c r="E1335" s="12" t="s">
        <v>524</v>
      </c>
      <c r="F1335" s="12" t="s">
        <v>188</v>
      </c>
      <c r="G1335" s="36">
        <v>44810</v>
      </c>
      <c r="H1335" s="12" t="s">
        <v>504</v>
      </c>
    </row>
    <row r="1336" spans="1:8" x14ac:dyDescent="0.3">
      <c r="A1336" s="12" t="s">
        <v>3270</v>
      </c>
      <c r="B1336" s="12" t="s">
        <v>543</v>
      </c>
      <c r="C1336" s="12">
        <v>6358859378</v>
      </c>
      <c r="D1336" s="12" t="s">
        <v>3271</v>
      </c>
      <c r="E1336" s="12" t="s">
        <v>520</v>
      </c>
      <c r="F1336" s="12" t="s">
        <v>187</v>
      </c>
      <c r="G1336" s="36">
        <v>45495</v>
      </c>
      <c r="H1336" s="12" t="s">
        <v>525</v>
      </c>
    </row>
    <row r="1337" spans="1:8" x14ac:dyDescent="0.3">
      <c r="A1337" s="12" t="s">
        <v>3272</v>
      </c>
      <c r="B1337" s="12" t="s">
        <v>649</v>
      </c>
      <c r="C1337" s="12">
        <v>9911719896</v>
      </c>
      <c r="D1337" s="12" t="s">
        <v>3273</v>
      </c>
      <c r="E1337" s="12" t="s">
        <v>509</v>
      </c>
      <c r="F1337" s="12" t="s">
        <v>183</v>
      </c>
      <c r="G1337" s="36">
        <v>44969</v>
      </c>
      <c r="H1337" s="12" t="s">
        <v>525</v>
      </c>
    </row>
    <row r="1338" spans="1:8" x14ac:dyDescent="0.3">
      <c r="A1338" s="12" t="s">
        <v>3274</v>
      </c>
      <c r="B1338" s="12" t="s">
        <v>698</v>
      </c>
      <c r="C1338" s="12">
        <v>9942777696</v>
      </c>
      <c r="D1338" s="12" t="s">
        <v>3275</v>
      </c>
      <c r="E1338" s="12" t="s">
        <v>509</v>
      </c>
      <c r="F1338" s="12" t="s">
        <v>180</v>
      </c>
      <c r="G1338" s="36">
        <v>44542</v>
      </c>
      <c r="H1338" s="12" t="s">
        <v>504</v>
      </c>
    </row>
    <row r="1339" spans="1:8" x14ac:dyDescent="0.3">
      <c r="A1339" s="12" t="s">
        <v>3276</v>
      </c>
      <c r="B1339" s="12" t="s">
        <v>734</v>
      </c>
      <c r="C1339" s="12">
        <v>8880141045</v>
      </c>
      <c r="D1339" s="12" t="s">
        <v>3277</v>
      </c>
      <c r="E1339" s="12" t="s">
        <v>509</v>
      </c>
      <c r="F1339" s="12" t="s">
        <v>186</v>
      </c>
      <c r="G1339" s="36">
        <v>44977</v>
      </c>
      <c r="H1339" s="12" t="s">
        <v>525</v>
      </c>
    </row>
    <row r="1340" spans="1:8" x14ac:dyDescent="0.3">
      <c r="A1340" s="12" t="s">
        <v>3278</v>
      </c>
      <c r="B1340" s="12" t="s">
        <v>646</v>
      </c>
      <c r="C1340" s="12">
        <v>6377198867</v>
      </c>
      <c r="D1340" s="12" t="s">
        <v>3279</v>
      </c>
      <c r="E1340" s="12" t="s">
        <v>520</v>
      </c>
      <c r="F1340" s="12" t="s">
        <v>183</v>
      </c>
      <c r="G1340" s="36">
        <v>45822</v>
      </c>
      <c r="H1340" s="12" t="s">
        <v>525</v>
      </c>
    </row>
    <row r="1341" spans="1:8" x14ac:dyDescent="0.3">
      <c r="A1341" s="12" t="s">
        <v>3280</v>
      </c>
      <c r="B1341" s="12" t="s">
        <v>1431</v>
      </c>
      <c r="C1341" s="12">
        <v>9948032584</v>
      </c>
      <c r="D1341" s="12" t="s">
        <v>3281</v>
      </c>
      <c r="E1341" s="12" t="s">
        <v>183</v>
      </c>
      <c r="F1341" s="12" t="s">
        <v>189</v>
      </c>
      <c r="G1341" s="36">
        <v>44106</v>
      </c>
      <c r="H1341" s="12" t="s">
        <v>525</v>
      </c>
    </row>
    <row r="1342" spans="1:8" x14ac:dyDescent="0.3">
      <c r="A1342" s="12" t="s">
        <v>3282</v>
      </c>
      <c r="B1342" s="12" t="s">
        <v>552</v>
      </c>
      <c r="C1342" s="12">
        <v>9871334877</v>
      </c>
      <c r="D1342" s="12" t="s">
        <v>3283</v>
      </c>
      <c r="E1342" s="12" t="s">
        <v>183</v>
      </c>
      <c r="F1342" s="12" t="s">
        <v>180</v>
      </c>
      <c r="G1342" s="36">
        <v>45321</v>
      </c>
      <c r="H1342" s="12" t="s">
        <v>504</v>
      </c>
    </row>
    <row r="1343" spans="1:8" x14ac:dyDescent="0.3">
      <c r="A1343" s="12" t="s">
        <v>3284</v>
      </c>
      <c r="B1343" s="12" t="s">
        <v>798</v>
      </c>
      <c r="C1343" s="12">
        <v>6385580549</v>
      </c>
      <c r="D1343" s="12" t="s">
        <v>3285</v>
      </c>
      <c r="E1343" s="12" t="s">
        <v>524</v>
      </c>
      <c r="F1343" s="12" t="s">
        <v>180</v>
      </c>
      <c r="G1343" s="36">
        <v>44918</v>
      </c>
      <c r="H1343" s="12" t="s">
        <v>504</v>
      </c>
    </row>
    <row r="1344" spans="1:8" x14ac:dyDescent="0.3">
      <c r="A1344" s="12" t="s">
        <v>3286</v>
      </c>
      <c r="B1344" s="12" t="s">
        <v>1081</v>
      </c>
      <c r="C1344" s="12">
        <v>7037410825</v>
      </c>
      <c r="D1344" s="12" t="s">
        <v>3287</v>
      </c>
      <c r="E1344" s="12" t="s">
        <v>520</v>
      </c>
      <c r="F1344" s="12" t="s">
        <v>180</v>
      </c>
      <c r="G1344" s="36">
        <v>45219</v>
      </c>
      <c r="H1344" s="12" t="s">
        <v>504</v>
      </c>
    </row>
    <row r="1345" spans="1:8" x14ac:dyDescent="0.3">
      <c r="A1345" s="12" t="s">
        <v>3288</v>
      </c>
      <c r="B1345" s="12" t="s">
        <v>1009</v>
      </c>
      <c r="C1345" s="12">
        <v>8849704907</v>
      </c>
      <c r="D1345" s="12" t="s">
        <v>3289</v>
      </c>
      <c r="E1345" s="12" t="s">
        <v>524</v>
      </c>
      <c r="F1345" s="12" t="s">
        <v>186</v>
      </c>
      <c r="G1345" s="36">
        <v>44466</v>
      </c>
      <c r="H1345" s="12" t="s">
        <v>525</v>
      </c>
    </row>
    <row r="1346" spans="1:8" x14ac:dyDescent="0.3">
      <c r="A1346" s="12" t="s">
        <v>3290</v>
      </c>
      <c r="B1346" s="12" t="s">
        <v>662</v>
      </c>
      <c r="C1346" s="12">
        <v>7043799286</v>
      </c>
      <c r="D1346" s="12" t="s">
        <v>3291</v>
      </c>
      <c r="E1346" s="12" t="s">
        <v>524</v>
      </c>
      <c r="F1346" s="12" t="s">
        <v>184</v>
      </c>
      <c r="G1346" s="36">
        <v>44209</v>
      </c>
      <c r="H1346" s="12" t="s">
        <v>504</v>
      </c>
    </row>
    <row r="1347" spans="1:8" x14ac:dyDescent="0.3">
      <c r="A1347" s="12" t="s">
        <v>3292</v>
      </c>
      <c r="B1347" s="12" t="s">
        <v>602</v>
      </c>
      <c r="C1347" s="12">
        <v>9888261148</v>
      </c>
      <c r="D1347" s="12" t="s">
        <v>3293</v>
      </c>
      <c r="E1347" s="12" t="s">
        <v>183</v>
      </c>
      <c r="F1347" s="12" t="s">
        <v>187</v>
      </c>
      <c r="G1347" s="36">
        <v>44703</v>
      </c>
      <c r="H1347" s="12" t="s">
        <v>504</v>
      </c>
    </row>
    <row r="1348" spans="1:8" x14ac:dyDescent="0.3">
      <c r="A1348" s="12" t="s">
        <v>3294</v>
      </c>
      <c r="B1348" s="12" t="s">
        <v>555</v>
      </c>
      <c r="C1348" s="12">
        <v>6317229834</v>
      </c>
      <c r="D1348" s="12" t="s">
        <v>3295</v>
      </c>
      <c r="E1348" s="12" t="s">
        <v>524</v>
      </c>
      <c r="F1348" s="12" t="s">
        <v>186</v>
      </c>
      <c r="G1348" s="36">
        <v>45744</v>
      </c>
      <c r="H1348" s="12" t="s">
        <v>504</v>
      </c>
    </row>
    <row r="1349" spans="1:8" x14ac:dyDescent="0.3">
      <c r="A1349" s="12" t="s">
        <v>3296</v>
      </c>
      <c r="B1349" s="12" t="s">
        <v>662</v>
      </c>
      <c r="C1349" s="12">
        <v>8896499591</v>
      </c>
      <c r="D1349" s="12" t="s">
        <v>3297</v>
      </c>
      <c r="E1349" s="12" t="s">
        <v>529</v>
      </c>
      <c r="F1349" s="12" t="s">
        <v>189</v>
      </c>
      <c r="G1349" s="36">
        <v>44631</v>
      </c>
      <c r="H1349" s="12" t="s">
        <v>525</v>
      </c>
    </row>
    <row r="1350" spans="1:8" x14ac:dyDescent="0.3">
      <c r="A1350" s="12" t="s">
        <v>3298</v>
      </c>
      <c r="B1350" s="12" t="s">
        <v>859</v>
      </c>
      <c r="C1350" s="12">
        <v>7041405022</v>
      </c>
      <c r="D1350" s="12" t="s">
        <v>3299</v>
      </c>
      <c r="E1350" s="12" t="s">
        <v>513</v>
      </c>
      <c r="F1350" s="12" t="s">
        <v>181</v>
      </c>
      <c r="G1350" s="36">
        <v>44826</v>
      </c>
      <c r="H1350" s="12" t="s">
        <v>504</v>
      </c>
    </row>
    <row r="1351" spans="1:8" x14ac:dyDescent="0.3">
      <c r="A1351" s="12" t="s">
        <v>3300</v>
      </c>
      <c r="B1351" s="12" t="s">
        <v>798</v>
      </c>
      <c r="C1351" s="12">
        <v>9873803258</v>
      </c>
      <c r="D1351" s="12" t="s">
        <v>3301</v>
      </c>
      <c r="E1351" s="12" t="s">
        <v>529</v>
      </c>
      <c r="F1351" s="12" t="s">
        <v>184</v>
      </c>
      <c r="G1351" s="36">
        <v>45208</v>
      </c>
      <c r="H1351" s="12" t="s">
        <v>504</v>
      </c>
    </row>
    <row r="1352" spans="1:8" x14ac:dyDescent="0.3">
      <c r="A1352" s="12" t="s">
        <v>3302</v>
      </c>
      <c r="B1352" s="12" t="s">
        <v>640</v>
      </c>
      <c r="C1352" s="12">
        <v>7037826087</v>
      </c>
      <c r="D1352" s="12" t="s">
        <v>3303</v>
      </c>
      <c r="E1352" s="12" t="s">
        <v>529</v>
      </c>
      <c r="F1352" s="12" t="s">
        <v>181</v>
      </c>
      <c r="G1352" s="36">
        <v>45127</v>
      </c>
      <c r="H1352" s="12" t="s">
        <v>504</v>
      </c>
    </row>
    <row r="1353" spans="1:8" x14ac:dyDescent="0.3">
      <c r="A1353" s="12" t="s">
        <v>3304</v>
      </c>
      <c r="B1353" s="12" t="s">
        <v>917</v>
      </c>
      <c r="C1353" s="12">
        <v>9815661031</v>
      </c>
      <c r="D1353" s="12" t="s">
        <v>3305</v>
      </c>
      <c r="E1353" s="12" t="s">
        <v>524</v>
      </c>
      <c r="F1353" s="12" t="s">
        <v>185</v>
      </c>
      <c r="G1353" s="36">
        <v>45100</v>
      </c>
      <c r="H1353" s="12" t="s">
        <v>504</v>
      </c>
    </row>
    <row r="1354" spans="1:8" x14ac:dyDescent="0.3">
      <c r="A1354" s="12" t="s">
        <v>3306</v>
      </c>
      <c r="B1354" s="12" t="s">
        <v>566</v>
      </c>
      <c r="C1354" s="12">
        <v>9882683694</v>
      </c>
      <c r="D1354" s="12" t="s">
        <v>3307</v>
      </c>
      <c r="E1354" s="12" t="s">
        <v>183</v>
      </c>
      <c r="F1354" s="12" t="s">
        <v>187</v>
      </c>
      <c r="G1354" s="36">
        <v>45778</v>
      </c>
      <c r="H1354" s="12" t="s">
        <v>504</v>
      </c>
    </row>
    <row r="1355" spans="1:8" x14ac:dyDescent="0.3">
      <c r="A1355" s="12" t="s">
        <v>3308</v>
      </c>
      <c r="B1355" s="12" t="s">
        <v>713</v>
      </c>
      <c r="C1355" s="12">
        <v>8835796898</v>
      </c>
      <c r="D1355" s="12" t="s">
        <v>3309</v>
      </c>
      <c r="E1355" s="12" t="s">
        <v>529</v>
      </c>
      <c r="F1355" s="12" t="s">
        <v>184</v>
      </c>
      <c r="G1355" s="36">
        <v>44790</v>
      </c>
      <c r="H1355" s="12" t="s">
        <v>504</v>
      </c>
    </row>
    <row r="1356" spans="1:8" x14ac:dyDescent="0.3">
      <c r="A1356" s="12" t="s">
        <v>3310</v>
      </c>
      <c r="B1356" s="12" t="s">
        <v>1464</v>
      </c>
      <c r="C1356" s="12">
        <v>8879305562</v>
      </c>
      <c r="D1356" s="12" t="s">
        <v>3311</v>
      </c>
      <c r="E1356" s="12" t="s">
        <v>524</v>
      </c>
      <c r="F1356" s="12" t="s">
        <v>181</v>
      </c>
      <c r="G1356" s="36">
        <v>45745</v>
      </c>
      <c r="H1356" s="12" t="s">
        <v>504</v>
      </c>
    </row>
    <row r="1357" spans="1:8" x14ac:dyDescent="0.3">
      <c r="A1357" s="12" t="s">
        <v>3312</v>
      </c>
      <c r="B1357" s="12" t="s">
        <v>586</v>
      </c>
      <c r="C1357" s="12">
        <v>9964034610</v>
      </c>
      <c r="D1357" s="12" t="s">
        <v>3313</v>
      </c>
      <c r="E1357" s="12" t="s">
        <v>509</v>
      </c>
      <c r="F1357" s="12" t="s">
        <v>186</v>
      </c>
      <c r="G1357" s="36">
        <v>45444</v>
      </c>
      <c r="H1357" s="12" t="s">
        <v>525</v>
      </c>
    </row>
    <row r="1358" spans="1:8" x14ac:dyDescent="0.3">
      <c r="A1358" s="12" t="s">
        <v>3314</v>
      </c>
      <c r="B1358" s="12" t="s">
        <v>962</v>
      </c>
      <c r="C1358" s="12">
        <v>9884271539</v>
      </c>
      <c r="D1358" s="12" t="s">
        <v>3315</v>
      </c>
      <c r="E1358" s="12" t="s">
        <v>509</v>
      </c>
      <c r="F1358" s="12" t="s">
        <v>179</v>
      </c>
      <c r="G1358" s="36">
        <v>44880</v>
      </c>
      <c r="H1358" s="12" t="s">
        <v>504</v>
      </c>
    </row>
    <row r="1359" spans="1:8" x14ac:dyDescent="0.3">
      <c r="A1359" s="12" t="s">
        <v>3316</v>
      </c>
      <c r="B1359" s="12" t="s">
        <v>805</v>
      </c>
      <c r="C1359" s="12">
        <v>8847954909</v>
      </c>
      <c r="D1359" s="12" t="s">
        <v>3317</v>
      </c>
      <c r="E1359" s="12" t="s">
        <v>183</v>
      </c>
      <c r="F1359" s="12" t="s">
        <v>182</v>
      </c>
      <c r="G1359" s="36">
        <v>45004</v>
      </c>
      <c r="H1359" s="12" t="s">
        <v>525</v>
      </c>
    </row>
    <row r="1360" spans="1:8" x14ac:dyDescent="0.3">
      <c r="A1360" s="12" t="s">
        <v>3318</v>
      </c>
      <c r="B1360" s="12" t="s">
        <v>896</v>
      </c>
      <c r="C1360" s="12">
        <v>9999383343</v>
      </c>
      <c r="D1360" s="12" t="s">
        <v>3319</v>
      </c>
      <c r="E1360" s="12" t="s">
        <v>513</v>
      </c>
      <c r="F1360" s="12" t="s">
        <v>189</v>
      </c>
      <c r="G1360" s="36">
        <v>45618</v>
      </c>
      <c r="H1360" s="12" t="s">
        <v>504</v>
      </c>
    </row>
    <row r="1361" spans="1:8" x14ac:dyDescent="0.3">
      <c r="A1361" s="12" t="s">
        <v>3320</v>
      </c>
      <c r="B1361" s="12" t="s">
        <v>785</v>
      </c>
      <c r="C1361" s="12">
        <v>7043285897</v>
      </c>
      <c r="D1361" s="12" t="s">
        <v>3321</v>
      </c>
      <c r="E1361" s="12" t="s">
        <v>513</v>
      </c>
      <c r="F1361" s="12" t="s">
        <v>180</v>
      </c>
      <c r="G1361" s="36">
        <v>45070</v>
      </c>
      <c r="H1361" s="12" t="s">
        <v>504</v>
      </c>
    </row>
    <row r="1362" spans="1:8" x14ac:dyDescent="0.3">
      <c r="A1362" s="12" t="s">
        <v>3322</v>
      </c>
      <c r="B1362" s="12" t="s">
        <v>515</v>
      </c>
      <c r="C1362" s="12">
        <v>8836103293</v>
      </c>
      <c r="D1362" s="12" t="s">
        <v>3323</v>
      </c>
      <c r="E1362" s="12" t="s">
        <v>183</v>
      </c>
      <c r="F1362" s="12" t="s">
        <v>180</v>
      </c>
      <c r="G1362" s="36">
        <v>45754</v>
      </c>
      <c r="H1362" s="12" t="s">
        <v>504</v>
      </c>
    </row>
    <row r="1363" spans="1:8" x14ac:dyDescent="0.3">
      <c r="A1363" s="12" t="s">
        <v>3324</v>
      </c>
      <c r="B1363" s="12" t="s">
        <v>563</v>
      </c>
      <c r="C1363" s="12">
        <v>9885043475</v>
      </c>
      <c r="D1363" s="12" t="s">
        <v>3325</v>
      </c>
      <c r="E1363" s="12" t="s">
        <v>524</v>
      </c>
      <c r="F1363" s="12" t="s">
        <v>187</v>
      </c>
      <c r="G1363" s="36">
        <v>45199</v>
      </c>
      <c r="H1363" s="12" t="s">
        <v>504</v>
      </c>
    </row>
    <row r="1364" spans="1:8" x14ac:dyDescent="0.3">
      <c r="A1364" s="12" t="s">
        <v>3326</v>
      </c>
      <c r="B1364" s="12" t="s">
        <v>569</v>
      </c>
      <c r="C1364" s="12">
        <v>9851094014</v>
      </c>
      <c r="D1364" s="12" t="s">
        <v>3327</v>
      </c>
      <c r="E1364" s="12" t="s">
        <v>524</v>
      </c>
      <c r="F1364" s="12" t="s">
        <v>185</v>
      </c>
      <c r="G1364" s="36">
        <v>44333</v>
      </c>
      <c r="H1364" s="12" t="s">
        <v>504</v>
      </c>
    </row>
    <row r="1365" spans="1:8" x14ac:dyDescent="0.3">
      <c r="A1365" s="12" t="s">
        <v>3328</v>
      </c>
      <c r="B1365" s="12" t="s">
        <v>881</v>
      </c>
      <c r="C1365" s="12">
        <v>9875579640</v>
      </c>
      <c r="D1365" s="12" t="s">
        <v>3329</v>
      </c>
      <c r="E1365" s="12" t="s">
        <v>529</v>
      </c>
      <c r="F1365" s="12" t="s">
        <v>183</v>
      </c>
      <c r="G1365" s="36">
        <v>44611</v>
      </c>
      <c r="H1365" s="12" t="s">
        <v>504</v>
      </c>
    </row>
    <row r="1366" spans="1:8" x14ac:dyDescent="0.3">
      <c r="A1366" s="12" t="s">
        <v>3330</v>
      </c>
      <c r="B1366" s="12" t="s">
        <v>708</v>
      </c>
      <c r="C1366" s="12">
        <v>9884249569</v>
      </c>
      <c r="D1366" s="12" t="s">
        <v>3331</v>
      </c>
      <c r="E1366" s="12" t="s">
        <v>524</v>
      </c>
      <c r="F1366" s="12" t="s">
        <v>188</v>
      </c>
      <c r="G1366" s="36">
        <v>44479</v>
      </c>
      <c r="H1366" s="12" t="s">
        <v>504</v>
      </c>
    </row>
    <row r="1367" spans="1:8" x14ac:dyDescent="0.3">
      <c r="A1367" s="12" t="s">
        <v>3332</v>
      </c>
      <c r="B1367" s="12" t="s">
        <v>739</v>
      </c>
      <c r="C1367" s="12">
        <v>7045862053</v>
      </c>
      <c r="D1367" s="12" t="s">
        <v>3333</v>
      </c>
      <c r="E1367" s="12" t="s">
        <v>529</v>
      </c>
      <c r="F1367" s="12" t="s">
        <v>181</v>
      </c>
      <c r="G1367" s="36">
        <v>45075</v>
      </c>
      <c r="H1367" s="12" t="s">
        <v>525</v>
      </c>
    </row>
    <row r="1368" spans="1:8" x14ac:dyDescent="0.3">
      <c r="A1368" s="12" t="s">
        <v>3334</v>
      </c>
      <c r="B1368" s="12" t="s">
        <v>716</v>
      </c>
      <c r="C1368" s="12">
        <v>8892823417</v>
      </c>
      <c r="D1368" s="12" t="s">
        <v>3335</v>
      </c>
      <c r="E1368" s="12" t="s">
        <v>183</v>
      </c>
      <c r="F1368" s="12" t="s">
        <v>178</v>
      </c>
      <c r="G1368" s="36">
        <v>44769</v>
      </c>
      <c r="H1368" s="12" t="s">
        <v>504</v>
      </c>
    </row>
    <row r="1369" spans="1:8" x14ac:dyDescent="0.3">
      <c r="A1369" s="12" t="s">
        <v>3336</v>
      </c>
      <c r="B1369" s="12" t="s">
        <v>665</v>
      </c>
      <c r="C1369" s="12">
        <v>9941600018</v>
      </c>
      <c r="D1369" s="12" t="s">
        <v>3337</v>
      </c>
      <c r="E1369" s="12" t="s">
        <v>513</v>
      </c>
      <c r="F1369" s="12" t="s">
        <v>182</v>
      </c>
      <c r="G1369" s="36">
        <v>45101</v>
      </c>
      <c r="H1369" s="12" t="s">
        <v>525</v>
      </c>
    </row>
    <row r="1370" spans="1:8" x14ac:dyDescent="0.3">
      <c r="A1370" s="12" t="s">
        <v>3338</v>
      </c>
      <c r="B1370" s="12" t="s">
        <v>602</v>
      </c>
      <c r="C1370" s="12">
        <v>8882624782</v>
      </c>
      <c r="D1370" s="12" t="s">
        <v>3339</v>
      </c>
      <c r="E1370" s="12" t="s">
        <v>529</v>
      </c>
      <c r="F1370" s="12" t="s">
        <v>178</v>
      </c>
      <c r="G1370" s="36">
        <v>45424</v>
      </c>
      <c r="H1370" s="12" t="s">
        <v>504</v>
      </c>
    </row>
    <row r="1371" spans="1:8" x14ac:dyDescent="0.3">
      <c r="A1371" s="12" t="s">
        <v>3340</v>
      </c>
      <c r="B1371" s="12" t="s">
        <v>859</v>
      </c>
      <c r="C1371" s="12">
        <v>9976274531</v>
      </c>
      <c r="D1371" s="12" t="s">
        <v>3341</v>
      </c>
      <c r="E1371" s="12" t="s">
        <v>513</v>
      </c>
      <c r="F1371" s="12" t="s">
        <v>180</v>
      </c>
      <c r="G1371" s="36">
        <v>44521</v>
      </c>
      <c r="H1371" s="12" t="s">
        <v>504</v>
      </c>
    </row>
    <row r="1372" spans="1:8" x14ac:dyDescent="0.3">
      <c r="A1372" s="12" t="s">
        <v>3342</v>
      </c>
      <c r="B1372" s="12" t="s">
        <v>621</v>
      </c>
      <c r="C1372" s="12">
        <v>8837159377</v>
      </c>
      <c r="D1372" s="12" t="s">
        <v>3343</v>
      </c>
      <c r="E1372" s="12" t="s">
        <v>529</v>
      </c>
      <c r="F1372" s="12" t="s">
        <v>180</v>
      </c>
      <c r="G1372" s="36">
        <v>45935</v>
      </c>
      <c r="H1372" s="12" t="s">
        <v>504</v>
      </c>
    </row>
    <row r="1373" spans="1:8" x14ac:dyDescent="0.3">
      <c r="A1373" s="12" t="s">
        <v>3344</v>
      </c>
      <c r="B1373" s="12" t="s">
        <v>546</v>
      </c>
      <c r="C1373" s="12">
        <v>6316092462</v>
      </c>
      <c r="D1373" s="12" t="s">
        <v>3345</v>
      </c>
      <c r="E1373" s="12" t="s">
        <v>513</v>
      </c>
      <c r="F1373" s="12" t="s">
        <v>188</v>
      </c>
      <c r="G1373" s="36">
        <v>44843</v>
      </c>
      <c r="H1373" s="12" t="s">
        <v>504</v>
      </c>
    </row>
    <row r="1374" spans="1:8" x14ac:dyDescent="0.3">
      <c r="A1374" s="12" t="s">
        <v>3346</v>
      </c>
      <c r="B1374" s="12" t="s">
        <v>629</v>
      </c>
      <c r="C1374" s="12">
        <v>8842780720</v>
      </c>
      <c r="D1374" s="12" t="s">
        <v>3347</v>
      </c>
      <c r="E1374" s="12" t="s">
        <v>513</v>
      </c>
      <c r="F1374" s="12" t="s">
        <v>183</v>
      </c>
      <c r="G1374" s="36">
        <v>45951</v>
      </c>
      <c r="H1374" s="12" t="s">
        <v>504</v>
      </c>
    </row>
    <row r="1375" spans="1:8" x14ac:dyDescent="0.3">
      <c r="A1375" s="12" t="s">
        <v>3348</v>
      </c>
      <c r="B1375" s="12" t="s">
        <v>662</v>
      </c>
      <c r="C1375" s="12">
        <v>9819868960</v>
      </c>
      <c r="D1375" s="12" t="s">
        <v>3349</v>
      </c>
      <c r="E1375" s="12" t="s">
        <v>520</v>
      </c>
      <c r="F1375" s="12" t="s">
        <v>178</v>
      </c>
      <c r="G1375" s="36">
        <v>45435</v>
      </c>
      <c r="H1375" s="12" t="s">
        <v>525</v>
      </c>
    </row>
    <row r="1376" spans="1:8" x14ac:dyDescent="0.3">
      <c r="A1376" s="12" t="s">
        <v>3350</v>
      </c>
      <c r="B1376" s="12" t="s">
        <v>751</v>
      </c>
      <c r="C1376" s="12">
        <v>9860130628</v>
      </c>
      <c r="D1376" s="12" t="s">
        <v>3351</v>
      </c>
      <c r="E1376" s="12" t="s">
        <v>183</v>
      </c>
      <c r="F1376" s="12" t="s">
        <v>183</v>
      </c>
      <c r="G1376" s="36">
        <v>45898</v>
      </c>
      <c r="H1376" s="12" t="s">
        <v>504</v>
      </c>
    </row>
    <row r="1377" spans="1:8" x14ac:dyDescent="0.3">
      <c r="A1377" s="12" t="s">
        <v>3352</v>
      </c>
      <c r="B1377" s="12" t="s">
        <v>924</v>
      </c>
      <c r="C1377" s="12">
        <v>6345784194</v>
      </c>
      <c r="D1377" s="12" t="s">
        <v>3353</v>
      </c>
      <c r="E1377" s="12" t="s">
        <v>529</v>
      </c>
      <c r="F1377" s="12" t="s">
        <v>189</v>
      </c>
      <c r="G1377" s="36">
        <v>45950</v>
      </c>
      <c r="H1377" s="12" t="s">
        <v>504</v>
      </c>
    </row>
    <row r="1378" spans="1:8" x14ac:dyDescent="0.3">
      <c r="A1378" s="12" t="s">
        <v>3354</v>
      </c>
      <c r="B1378" s="12" t="s">
        <v>677</v>
      </c>
      <c r="C1378" s="12">
        <v>8876396048</v>
      </c>
      <c r="D1378" s="12" t="s">
        <v>3355</v>
      </c>
      <c r="E1378" s="12" t="s">
        <v>524</v>
      </c>
      <c r="F1378" s="12" t="s">
        <v>179</v>
      </c>
      <c r="G1378" s="36">
        <v>45475</v>
      </c>
      <c r="H1378" s="12" t="s">
        <v>504</v>
      </c>
    </row>
    <row r="1379" spans="1:8" x14ac:dyDescent="0.3">
      <c r="A1379" s="12" t="s">
        <v>3356</v>
      </c>
      <c r="B1379" s="12" t="s">
        <v>910</v>
      </c>
      <c r="C1379" s="12">
        <v>9850182369</v>
      </c>
      <c r="D1379" s="12" t="s">
        <v>3357</v>
      </c>
      <c r="E1379" s="12" t="s">
        <v>520</v>
      </c>
      <c r="F1379" s="12" t="s">
        <v>180</v>
      </c>
      <c r="G1379" s="36">
        <v>46015</v>
      </c>
      <c r="H1379" s="12" t="s">
        <v>504</v>
      </c>
    </row>
    <row r="1380" spans="1:8" x14ac:dyDescent="0.3">
      <c r="A1380" s="12" t="s">
        <v>3358</v>
      </c>
      <c r="B1380" s="12" t="s">
        <v>566</v>
      </c>
      <c r="C1380" s="12">
        <v>8861781818</v>
      </c>
      <c r="D1380" s="12" t="s">
        <v>3359</v>
      </c>
      <c r="E1380" s="12" t="s">
        <v>520</v>
      </c>
      <c r="F1380" s="12" t="s">
        <v>182</v>
      </c>
      <c r="G1380" s="36">
        <v>45467</v>
      </c>
      <c r="H1380" s="12" t="s">
        <v>504</v>
      </c>
    </row>
    <row r="1381" spans="1:8" x14ac:dyDescent="0.3">
      <c r="A1381" s="12" t="s">
        <v>3360</v>
      </c>
      <c r="B1381" s="12" t="s">
        <v>586</v>
      </c>
      <c r="C1381" s="12">
        <v>7083839536</v>
      </c>
      <c r="D1381" s="12" t="s">
        <v>3361</v>
      </c>
      <c r="E1381" s="12" t="s">
        <v>529</v>
      </c>
      <c r="F1381" s="12" t="s">
        <v>187</v>
      </c>
      <c r="G1381" s="36">
        <v>45192</v>
      </c>
      <c r="H1381" s="12" t="s">
        <v>504</v>
      </c>
    </row>
    <row r="1382" spans="1:8" x14ac:dyDescent="0.3">
      <c r="A1382" s="12" t="s">
        <v>3362</v>
      </c>
      <c r="B1382" s="12" t="s">
        <v>990</v>
      </c>
      <c r="C1382" s="12">
        <v>9928934079</v>
      </c>
      <c r="D1382" s="12" t="s">
        <v>3363</v>
      </c>
      <c r="E1382" s="12" t="s">
        <v>520</v>
      </c>
      <c r="F1382" s="12" t="s">
        <v>185</v>
      </c>
      <c r="G1382" s="36">
        <v>45656</v>
      </c>
      <c r="H1382" s="12" t="s">
        <v>504</v>
      </c>
    </row>
    <row r="1383" spans="1:8" x14ac:dyDescent="0.3">
      <c r="A1383" s="12" t="s">
        <v>3364</v>
      </c>
      <c r="B1383" s="12" t="s">
        <v>507</v>
      </c>
      <c r="C1383" s="12">
        <v>9915277664</v>
      </c>
      <c r="D1383" s="12" t="s">
        <v>3365</v>
      </c>
      <c r="E1383" s="12" t="s">
        <v>524</v>
      </c>
      <c r="F1383" s="12" t="s">
        <v>185</v>
      </c>
      <c r="G1383" s="36">
        <v>44784</v>
      </c>
      <c r="H1383" s="12" t="s">
        <v>504</v>
      </c>
    </row>
    <row r="1384" spans="1:8" x14ac:dyDescent="0.3">
      <c r="A1384" s="12" t="s">
        <v>3366</v>
      </c>
      <c r="B1384" s="12" t="s">
        <v>881</v>
      </c>
      <c r="C1384" s="12">
        <v>6362759628</v>
      </c>
      <c r="D1384" s="12" t="s">
        <v>3367</v>
      </c>
      <c r="E1384" s="12" t="s">
        <v>183</v>
      </c>
      <c r="F1384" s="12" t="s">
        <v>185</v>
      </c>
      <c r="G1384" s="36">
        <v>44093</v>
      </c>
      <c r="H1384" s="12" t="s">
        <v>504</v>
      </c>
    </row>
    <row r="1385" spans="1:8" x14ac:dyDescent="0.3">
      <c r="A1385" s="12" t="s">
        <v>3368</v>
      </c>
      <c r="B1385" s="12" t="s">
        <v>856</v>
      </c>
      <c r="C1385" s="12">
        <v>9849960420</v>
      </c>
      <c r="D1385" s="12" t="s">
        <v>3369</v>
      </c>
      <c r="E1385" s="12" t="s">
        <v>183</v>
      </c>
      <c r="F1385" s="12" t="s">
        <v>182</v>
      </c>
      <c r="G1385" s="36">
        <v>44677</v>
      </c>
      <c r="H1385" s="12" t="s">
        <v>504</v>
      </c>
    </row>
    <row r="1386" spans="1:8" x14ac:dyDescent="0.3">
      <c r="A1386" s="12" t="s">
        <v>3370</v>
      </c>
      <c r="B1386" s="12" t="s">
        <v>677</v>
      </c>
      <c r="C1386" s="12">
        <v>9843991740</v>
      </c>
      <c r="D1386" s="12" t="s">
        <v>3371</v>
      </c>
      <c r="E1386" s="12" t="s">
        <v>524</v>
      </c>
      <c r="F1386" s="12" t="s">
        <v>179</v>
      </c>
      <c r="G1386" s="36">
        <v>44888</v>
      </c>
      <c r="H1386" s="12" t="s">
        <v>525</v>
      </c>
    </row>
    <row r="1387" spans="1:8" x14ac:dyDescent="0.3">
      <c r="A1387" s="12" t="s">
        <v>3372</v>
      </c>
      <c r="B1387" s="12" t="s">
        <v>527</v>
      </c>
      <c r="C1387" s="12">
        <v>8861253421</v>
      </c>
      <c r="D1387" s="12" t="s">
        <v>3373</v>
      </c>
      <c r="E1387" s="12" t="s">
        <v>524</v>
      </c>
      <c r="F1387" s="12" t="s">
        <v>184</v>
      </c>
      <c r="G1387" s="36">
        <v>44296</v>
      </c>
      <c r="H1387" s="12" t="s">
        <v>504</v>
      </c>
    </row>
    <row r="1388" spans="1:8" x14ac:dyDescent="0.3">
      <c r="A1388" s="12" t="s">
        <v>3374</v>
      </c>
      <c r="B1388" s="12" t="s">
        <v>662</v>
      </c>
      <c r="C1388" s="12">
        <v>6396935776</v>
      </c>
      <c r="D1388" s="12" t="s">
        <v>3375</v>
      </c>
      <c r="E1388" s="12" t="s">
        <v>529</v>
      </c>
      <c r="F1388" s="12" t="s">
        <v>180</v>
      </c>
      <c r="G1388" s="36">
        <v>44154</v>
      </c>
      <c r="H1388" s="12" t="s">
        <v>504</v>
      </c>
    </row>
    <row r="1389" spans="1:8" x14ac:dyDescent="0.3">
      <c r="A1389" s="12" t="s">
        <v>3376</v>
      </c>
      <c r="B1389" s="12" t="s">
        <v>629</v>
      </c>
      <c r="C1389" s="12">
        <v>6397724209</v>
      </c>
      <c r="D1389" s="12" t="s">
        <v>3377</v>
      </c>
      <c r="E1389" s="12" t="s">
        <v>520</v>
      </c>
      <c r="F1389" s="12" t="s">
        <v>179</v>
      </c>
      <c r="G1389" s="36">
        <v>44545</v>
      </c>
      <c r="H1389" s="12" t="s">
        <v>525</v>
      </c>
    </row>
    <row r="1390" spans="1:8" x14ac:dyDescent="0.3">
      <c r="A1390" s="12" t="s">
        <v>3378</v>
      </c>
      <c r="B1390" s="12" t="s">
        <v>549</v>
      </c>
      <c r="C1390" s="12">
        <v>9848196000</v>
      </c>
      <c r="D1390" s="12" t="s">
        <v>3379</v>
      </c>
      <c r="E1390" s="12" t="s">
        <v>529</v>
      </c>
      <c r="F1390" s="12" t="s">
        <v>180</v>
      </c>
      <c r="G1390" s="36">
        <v>45052</v>
      </c>
      <c r="H1390" s="12" t="s">
        <v>525</v>
      </c>
    </row>
    <row r="1391" spans="1:8" x14ac:dyDescent="0.3">
      <c r="A1391" s="12" t="s">
        <v>3380</v>
      </c>
      <c r="B1391" s="12" t="s">
        <v>1137</v>
      </c>
      <c r="C1391" s="12">
        <v>6349718536</v>
      </c>
      <c r="D1391" s="12" t="s">
        <v>3381</v>
      </c>
      <c r="E1391" s="12" t="s">
        <v>509</v>
      </c>
      <c r="F1391" s="12" t="s">
        <v>182</v>
      </c>
      <c r="G1391" s="36">
        <v>45282</v>
      </c>
      <c r="H1391" s="12" t="s">
        <v>504</v>
      </c>
    </row>
    <row r="1392" spans="1:8" x14ac:dyDescent="0.3">
      <c r="A1392" s="12" t="s">
        <v>3382</v>
      </c>
      <c r="B1392" s="12" t="s">
        <v>734</v>
      </c>
      <c r="C1392" s="12">
        <v>6394984392</v>
      </c>
      <c r="D1392" s="12" t="s">
        <v>3383</v>
      </c>
      <c r="E1392" s="12" t="s">
        <v>520</v>
      </c>
      <c r="F1392" s="12" t="s">
        <v>182</v>
      </c>
      <c r="G1392" s="36">
        <v>45796</v>
      </c>
      <c r="H1392" s="12" t="s">
        <v>504</v>
      </c>
    </row>
    <row r="1393" spans="1:8" x14ac:dyDescent="0.3">
      <c r="A1393" s="12" t="s">
        <v>3384</v>
      </c>
      <c r="B1393" s="12" t="s">
        <v>569</v>
      </c>
      <c r="C1393" s="12">
        <v>6353002016</v>
      </c>
      <c r="D1393" s="12" t="s">
        <v>3385</v>
      </c>
      <c r="E1393" s="12" t="s">
        <v>513</v>
      </c>
      <c r="F1393" s="12" t="s">
        <v>180</v>
      </c>
      <c r="G1393" s="36">
        <v>45220</v>
      </c>
      <c r="H1393" s="12" t="s">
        <v>525</v>
      </c>
    </row>
    <row r="1394" spans="1:8" x14ac:dyDescent="0.3">
      <c r="A1394" s="12" t="s">
        <v>3386</v>
      </c>
      <c r="B1394" s="12" t="s">
        <v>527</v>
      </c>
      <c r="C1394" s="12">
        <v>9859886213</v>
      </c>
      <c r="D1394" s="12" t="s">
        <v>3387</v>
      </c>
      <c r="E1394" s="12" t="s">
        <v>513</v>
      </c>
      <c r="F1394" s="12" t="s">
        <v>180</v>
      </c>
      <c r="G1394" s="36">
        <v>44844</v>
      </c>
      <c r="H1394" s="12" t="s">
        <v>525</v>
      </c>
    </row>
    <row r="1395" spans="1:8" x14ac:dyDescent="0.3">
      <c r="A1395" s="12" t="s">
        <v>3388</v>
      </c>
      <c r="B1395" s="12" t="s">
        <v>723</v>
      </c>
      <c r="C1395" s="12">
        <v>6321562833</v>
      </c>
      <c r="D1395" s="12" t="s">
        <v>3389</v>
      </c>
      <c r="E1395" s="12" t="s">
        <v>529</v>
      </c>
      <c r="F1395" s="12" t="s">
        <v>181</v>
      </c>
      <c r="G1395" s="36">
        <v>44975</v>
      </c>
      <c r="H1395" s="12" t="s">
        <v>504</v>
      </c>
    </row>
    <row r="1396" spans="1:8" x14ac:dyDescent="0.3">
      <c r="A1396" s="12" t="s">
        <v>3390</v>
      </c>
      <c r="B1396" s="12" t="s">
        <v>543</v>
      </c>
      <c r="C1396" s="12">
        <v>9911867175</v>
      </c>
      <c r="D1396" s="12" t="s">
        <v>3391</v>
      </c>
      <c r="E1396" s="12" t="s">
        <v>520</v>
      </c>
      <c r="F1396" s="12" t="s">
        <v>179</v>
      </c>
      <c r="G1396" s="36">
        <v>45981</v>
      </c>
      <c r="H1396" s="12" t="s">
        <v>504</v>
      </c>
    </row>
    <row r="1397" spans="1:8" x14ac:dyDescent="0.3">
      <c r="A1397" s="12" t="s">
        <v>3392</v>
      </c>
      <c r="B1397" s="12" t="s">
        <v>713</v>
      </c>
      <c r="C1397" s="12">
        <v>9912264419</v>
      </c>
      <c r="D1397" s="12" t="s">
        <v>3393</v>
      </c>
      <c r="E1397" s="12" t="s">
        <v>529</v>
      </c>
      <c r="F1397" s="12" t="s">
        <v>183</v>
      </c>
      <c r="G1397" s="36">
        <v>45095</v>
      </c>
      <c r="H1397" s="12" t="s">
        <v>504</v>
      </c>
    </row>
    <row r="1398" spans="1:8" x14ac:dyDescent="0.3">
      <c r="A1398" s="12" t="s">
        <v>3394</v>
      </c>
      <c r="B1398" s="12" t="s">
        <v>746</v>
      </c>
      <c r="C1398" s="12">
        <v>9959494309</v>
      </c>
      <c r="D1398" s="12" t="s">
        <v>3395</v>
      </c>
      <c r="E1398" s="12" t="s">
        <v>513</v>
      </c>
      <c r="F1398" s="12" t="s">
        <v>187</v>
      </c>
      <c r="G1398" s="36">
        <v>44491</v>
      </c>
      <c r="H1398" s="12" t="s">
        <v>504</v>
      </c>
    </row>
    <row r="1399" spans="1:8" x14ac:dyDescent="0.3">
      <c r="A1399" s="12" t="s">
        <v>3396</v>
      </c>
      <c r="B1399" s="12" t="s">
        <v>1375</v>
      </c>
      <c r="C1399" s="12">
        <v>6387551829</v>
      </c>
      <c r="D1399" s="12" t="s">
        <v>3397</v>
      </c>
      <c r="E1399" s="12" t="s">
        <v>520</v>
      </c>
      <c r="F1399" s="12" t="s">
        <v>178</v>
      </c>
      <c r="G1399" s="36">
        <v>45200</v>
      </c>
      <c r="H1399" s="12" t="s">
        <v>504</v>
      </c>
    </row>
    <row r="1400" spans="1:8" x14ac:dyDescent="0.3">
      <c r="A1400" s="12" t="s">
        <v>3398</v>
      </c>
      <c r="B1400" s="12" t="s">
        <v>680</v>
      </c>
      <c r="C1400" s="12">
        <v>8878491573</v>
      </c>
      <c r="D1400" s="12" t="s">
        <v>3399</v>
      </c>
      <c r="E1400" s="12" t="s">
        <v>529</v>
      </c>
      <c r="F1400" s="12" t="s">
        <v>189</v>
      </c>
      <c r="G1400" s="36">
        <v>46012</v>
      </c>
      <c r="H1400" s="12" t="s">
        <v>504</v>
      </c>
    </row>
    <row r="1401" spans="1:8" x14ac:dyDescent="0.3">
      <c r="A1401" s="12" t="s">
        <v>3400</v>
      </c>
      <c r="B1401" s="12" t="s">
        <v>649</v>
      </c>
      <c r="C1401" s="12">
        <v>9918201478</v>
      </c>
      <c r="D1401" s="12" t="s">
        <v>3401</v>
      </c>
      <c r="E1401" s="12" t="s">
        <v>529</v>
      </c>
      <c r="F1401" s="12" t="s">
        <v>184</v>
      </c>
      <c r="G1401" s="36">
        <v>44359</v>
      </c>
      <c r="H1401" s="12" t="s">
        <v>504</v>
      </c>
    </row>
    <row r="1402" spans="1:8" x14ac:dyDescent="0.3">
      <c r="A1402" s="12" t="s">
        <v>3402</v>
      </c>
      <c r="B1402" s="12" t="s">
        <v>1178</v>
      </c>
      <c r="C1402" s="12">
        <v>7070361498</v>
      </c>
      <c r="D1402" s="12" t="s">
        <v>3403</v>
      </c>
      <c r="E1402" s="12" t="s">
        <v>509</v>
      </c>
      <c r="F1402" s="12" t="s">
        <v>181</v>
      </c>
      <c r="G1402" s="36">
        <v>44426</v>
      </c>
      <c r="H1402" s="12" t="s">
        <v>504</v>
      </c>
    </row>
    <row r="1403" spans="1:8" x14ac:dyDescent="0.3">
      <c r="A1403" s="12" t="s">
        <v>3404</v>
      </c>
      <c r="B1403" s="12" t="s">
        <v>552</v>
      </c>
      <c r="C1403" s="12">
        <v>9833156949</v>
      </c>
      <c r="D1403" s="12" t="s">
        <v>3405</v>
      </c>
      <c r="E1403" s="12" t="s">
        <v>529</v>
      </c>
      <c r="F1403" s="12" t="s">
        <v>188</v>
      </c>
      <c r="G1403" s="36">
        <v>45125</v>
      </c>
      <c r="H1403" s="12" t="s">
        <v>504</v>
      </c>
    </row>
    <row r="1404" spans="1:8" x14ac:dyDescent="0.3">
      <c r="A1404" s="12" t="s">
        <v>3406</v>
      </c>
      <c r="B1404" s="12" t="s">
        <v>531</v>
      </c>
      <c r="C1404" s="12">
        <v>9830637710</v>
      </c>
      <c r="D1404" s="12" t="s">
        <v>3407</v>
      </c>
      <c r="E1404" s="12" t="s">
        <v>513</v>
      </c>
      <c r="F1404" s="12" t="s">
        <v>186</v>
      </c>
      <c r="G1404" s="36">
        <v>44548</v>
      </c>
      <c r="H1404" s="12" t="s">
        <v>504</v>
      </c>
    </row>
    <row r="1405" spans="1:8" x14ac:dyDescent="0.3">
      <c r="A1405" s="12" t="s">
        <v>3408</v>
      </c>
      <c r="B1405" s="12" t="s">
        <v>629</v>
      </c>
      <c r="C1405" s="12">
        <v>7088048603</v>
      </c>
      <c r="D1405" s="12" t="s">
        <v>3409</v>
      </c>
      <c r="E1405" s="12" t="s">
        <v>183</v>
      </c>
      <c r="F1405" s="12" t="s">
        <v>189</v>
      </c>
      <c r="G1405" s="36">
        <v>45550</v>
      </c>
      <c r="H1405" s="12" t="s">
        <v>504</v>
      </c>
    </row>
    <row r="1406" spans="1:8" x14ac:dyDescent="0.3">
      <c r="A1406" s="12" t="s">
        <v>3410</v>
      </c>
      <c r="B1406" s="12" t="s">
        <v>762</v>
      </c>
      <c r="C1406" s="12">
        <v>8840447743</v>
      </c>
      <c r="D1406" s="12" t="s">
        <v>3411</v>
      </c>
      <c r="E1406" s="12" t="s">
        <v>529</v>
      </c>
      <c r="F1406" s="12" t="s">
        <v>184</v>
      </c>
      <c r="G1406" s="36">
        <v>44274</v>
      </c>
      <c r="H1406" s="12" t="s">
        <v>504</v>
      </c>
    </row>
    <row r="1407" spans="1:8" x14ac:dyDescent="0.3">
      <c r="A1407" s="12" t="s">
        <v>3412</v>
      </c>
      <c r="B1407" s="12" t="s">
        <v>751</v>
      </c>
      <c r="C1407" s="12">
        <v>7096352297</v>
      </c>
      <c r="D1407" s="12" t="s">
        <v>3413</v>
      </c>
      <c r="E1407" s="12" t="s">
        <v>183</v>
      </c>
      <c r="F1407" s="12" t="s">
        <v>185</v>
      </c>
      <c r="G1407" s="36">
        <v>45061</v>
      </c>
      <c r="H1407" s="12" t="s">
        <v>525</v>
      </c>
    </row>
    <row r="1408" spans="1:8" x14ac:dyDescent="0.3">
      <c r="A1408" s="12" t="s">
        <v>3414</v>
      </c>
      <c r="B1408" s="12" t="s">
        <v>769</v>
      </c>
      <c r="C1408" s="12">
        <v>7037962835</v>
      </c>
      <c r="D1408" s="12" t="s">
        <v>3415</v>
      </c>
      <c r="E1408" s="12" t="s">
        <v>529</v>
      </c>
      <c r="F1408" s="12" t="s">
        <v>183</v>
      </c>
      <c r="G1408" s="36">
        <v>45586</v>
      </c>
      <c r="H1408" s="12" t="s">
        <v>504</v>
      </c>
    </row>
    <row r="1409" spans="1:8" x14ac:dyDescent="0.3">
      <c r="A1409" s="12" t="s">
        <v>3416</v>
      </c>
      <c r="B1409" s="12" t="s">
        <v>602</v>
      </c>
      <c r="C1409" s="12">
        <v>7075349640</v>
      </c>
      <c r="D1409" s="12" t="s">
        <v>3417</v>
      </c>
      <c r="E1409" s="12" t="s">
        <v>509</v>
      </c>
      <c r="F1409" s="12" t="s">
        <v>186</v>
      </c>
      <c r="G1409" s="36">
        <v>44631</v>
      </c>
      <c r="H1409" s="12" t="s">
        <v>504</v>
      </c>
    </row>
    <row r="1410" spans="1:8" x14ac:dyDescent="0.3">
      <c r="A1410" s="12" t="s">
        <v>3418</v>
      </c>
      <c r="B1410" s="12" t="s">
        <v>555</v>
      </c>
      <c r="C1410" s="12">
        <v>9965382680</v>
      </c>
      <c r="D1410" s="12" t="s">
        <v>3419</v>
      </c>
      <c r="E1410" s="12" t="s">
        <v>529</v>
      </c>
      <c r="F1410" s="12" t="s">
        <v>180</v>
      </c>
      <c r="G1410" s="36">
        <v>44948</v>
      </c>
      <c r="H1410" s="12" t="s">
        <v>504</v>
      </c>
    </row>
    <row r="1411" spans="1:8" x14ac:dyDescent="0.3">
      <c r="A1411" s="12" t="s">
        <v>3420</v>
      </c>
      <c r="B1411" s="12" t="s">
        <v>965</v>
      </c>
      <c r="C1411" s="12">
        <v>9880608212</v>
      </c>
      <c r="D1411" s="12" t="s">
        <v>3421</v>
      </c>
      <c r="E1411" s="12" t="s">
        <v>509</v>
      </c>
      <c r="F1411" s="12" t="s">
        <v>179</v>
      </c>
      <c r="G1411" s="36">
        <v>44624</v>
      </c>
      <c r="H1411" s="12" t="s">
        <v>504</v>
      </c>
    </row>
    <row r="1412" spans="1:8" x14ac:dyDescent="0.3">
      <c r="A1412" s="12" t="s">
        <v>3422</v>
      </c>
      <c r="B1412" s="12" t="s">
        <v>856</v>
      </c>
      <c r="C1412" s="12">
        <v>9854002166</v>
      </c>
      <c r="D1412" s="12" t="s">
        <v>3423</v>
      </c>
      <c r="E1412" s="12" t="s">
        <v>524</v>
      </c>
      <c r="F1412" s="12" t="s">
        <v>179</v>
      </c>
      <c r="G1412" s="36">
        <v>45438</v>
      </c>
      <c r="H1412" s="12" t="s">
        <v>504</v>
      </c>
    </row>
    <row r="1413" spans="1:8" x14ac:dyDescent="0.3">
      <c r="A1413" s="12" t="s">
        <v>3424</v>
      </c>
      <c r="B1413" s="12" t="s">
        <v>624</v>
      </c>
      <c r="C1413" s="12">
        <v>6329427011</v>
      </c>
      <c r="D1413" s="12" t="s">
        <v>3425</v>
      </c>
      <c r="E1413" s="12" t="s">
        <v>529</v>
      </c>
      <c r="F1413" s="12" t="s">
        <v>182</v>
      </c>
      <c r="G1413" s="36">
        <v>45317</v>
      </c>
      <c r="H1413" s="12" t="s">
        <v>504</v>
      </c>
    </row>
    <row r="1414" spans="1:8" x14ac:dyDescent="0.3">
      <c r="A1414" s="12" t="s">
        <v>3426</v>
      </c>
      <c r="B1414" s="12" t="s">
        <v>739</v>
      </c>
      <c r="C1414" s="12">
        <v>9939649567</v>
      </c>
      <c r="D1414" s="12" t="s">
        <v>3427</v>
      </c>
      <c r="E1414" s="12" t="s">
        <v>524</v>
      </c>
      <c r="F1414" s="12" t="s">
        <v>185</v>
      </c>
      <c r="G1414" s="36">
        <v>45457</v>
      </c>
      <c r="H1414" s="12" t="s">
        <v>504</v>
      </c>
    </row>
    <row r="1415" spans="1:8" x14ac:dyDescent="0.3">
      <c r="A1415" s="12" t="s">
        <v>3428</v>
      </c>
      <c r="B1415" s="12" t="s">
        <v>621</v>
      </c>
      <c r="C1415" s="12">
        <v>9982134525</v>
      </c>
      <c r="D1415" s="12" t="s">
        <v>3429</v>
      </c>
      <c r="E1415" s="12" t="s">
        <v>529</v>
      </c>
      <c r="F1415" s="12" t="s">
        <v>178</v>
      </c>
      <c r="G1415" s="36">
        <v>45439</v>
      </c>
      <c r="H1415" s="12" t="s">
        <v>504</v>
      </c>
    </row>
    <row r="1416" spans="1:8" x14ac:dyDescent="0.3">
      <c r="A1416" s="12" t="s">
        <v>3430</v>
      </c>
      <c r="B1416" s="12" t="s">
        <v>1009</v>
      </c>
      <c r="C1416" s="12">
        <v>6374455551</v>
      </c>
      <c r="D1416" s="12" t="s">
        <v>3431</v>
      </c>
      <c r="E1416" s="12" t="s">
        <v>183</v>
      </c>
      <c r="F1416" s="12" t="s">
        <v>186</v>
      </c>
      <c r="G1416" s="36">
        <v>45737</v>
      </c>
      <c r="H1416" s="12" t="s">
        <v>525</v>
      </c>
    </row>
    <row r="1417" spans="1:8" x14ac:dyDescent="0.3">
      <c r="A1417" s="12" t="s">
        <v>3432</v>
      </c>
      <c r="B1417" s="12" t="s">
        <v>739</v>
      </c>
      <c r="C1417" s="12">
        <v>9970380215</v>
      </c>
      <c r="D1417" s="12" t="s">
        <v>3433</v>
      </c>
      <c r="E1417" s="12" t="s">
        <v>529</v>
      </c>
      <c r="F1417" s="12" t="s">
        <v>189</v>
      </c>
      <c r="G1417" s="36">
        <v>44334</v>
      </c>
      <c r="H1417" s="12" t="s">
        <v>525</v>
      </c>
    </row>
    <row r="1418" spans="1:8" x14ac:dyDescent="0.3">
      <c r="A1418" s="12" t="s">
        <v>3434</v>
      </c>
      <c r="B1418" s="12" t="s">
        <v>716</v>
      </c>
      <c r="C1418" s="12">
        <v>9844250269</v>
      </c>
      <c r="D1418" s="12" t="s">
        <v>3435</v>
      </c>
      <c r="E1418" s="12" t="s">
        <v>513</v>
      </c>
      <c r="F1418" s="12" t="s">
        <v>184</v>
      </c>
      <c r="G1418" s="36">
        <v>45588</v>
      </c>
      <c r="H1418" s="12" t="s">
        <v>504</v>
      </c>
    </row>
    <row r="1419" spans="1:8" x14ac:dyDescent="0.3">
      <c r="A1419" s="12" t="s">
        <v>3436</v>
      </c>
      <c r="B1419" s="12" t="s">
        <v>575</v>
      </c>
      <c r="C1419" s="12">
        <v>9819460043</v>
      </c>
      <c r="D1419" s="12" t="s">
        <v>3437</v>
      </c>
      <c r="E1419" s="12" t="s">
        <v>524</v>
      </c>
      <c r="F1419" s="12" t="s">
        <v>189</v>
      </c>
      <c r="G1419" s="36">
        <v>44817</v>
      </c>
      <c r="H1419" s="12" t="s">
        <v>525</v>
      </c>
    </row>
    <row r="1420" spans="1:8" x14ac:dyDescent="0.3">
      <c r="A1420" s="12" t="s">
        <v>3438</v>
      </c>
      <c r="B1420" s="12" t="s">
        <v>654</v>
      </c>
      <c r="C1420" s="12">
        <v>6334149273</v>
      </c>
      <c r="D1420" s="12" t="s">
        <v>3439</v>
      </c>
      <c r="E1420" s="12" t="s">
        <v>524</v>
      </c>
      <c r="F1420" s="12" t="s">
        <v>179</v>
      </c>
      <c r="G1420" s="36">
        <v>45166</v>
      </c>
      <c r="H1420" s="12" t="s">
        <v>504</v>
      </c>
    </row>
    <row r="1421" spans="1:8" x14ac:dyDescent="0.3">
      <c r="A1421" s="12" t="s">
        <v>3440</v>
      </c>
      <c r="B1421" s="12" t="s">
        <v>602</v>
      </c>
      <c r="C1421" s="12">
        <v>8838731139</v>
      </c>
      <c r="D1421" s="12" t="s">
        <v>3441</v>
      </c>
      <c r="E1421" s="12" t="s">
        <v>529</v>
      </c>
      <c r="F1421" s="12" t="s">
        <v>189</v>
      </c>
      <c r="G1421" s="36">
        <v>44700</v>
      </c>
      <c r="H1421" s="12" t="s">
        <v>525</v>
      </c>
    </row>
    <row r="1422" spans="1:8" x14ac:dyDescent="0.3">
      <c r="A1422" s="12" t="s">
        <v>3442</v>
      </c>
      <c r="B1422" s="12" t="s">
        <v>917</v>
      </c>
      <c r="C1422" s="12">
        <v>9851304874</v>
      </c>
      <c r="D1422" s="12" t="s">
        <v>3443</v>
      </c>
      <c r="E1422" s="12" t="s">
        <v>513</v>
      </c>
      <c r="F1422" s="12" t="s">
        <v>184</v>
      </c>
      <c r="G1422" s="36">
        <v>45220</v>
      </c>
      <c r="H1422" s="12" t="s">
        <v>504</v>
      </c>
    </row>
    <row r="1423" spans="1:8" x14ac:dyDescent="0.3">
      <c r="A1423" s="12" t="s">
        <v>3444</v>
      </c>
      <c r="B1423" s="12" t="s">
        <v>739</v>
      </c>
      <c r="C1423" s="12">
        <v>9997632069</v>
      </c>
      <c r="D1423" s="12" t="s">
        <v>2598</v>
      </c>
      <c r="E1423" s="12" t="s">
        <v>183</v>
      </c>
      <c r="F1423" s="12" t="s">
        <v>179</v>
      </c>
      <c r="G1423" s="36">
        <v>44173</v>
      </c>
      <c r="H1423" s="12" t="s">
        <v>504</v>
      </c>
    </row>
    <row r="1424" spans="1:8" x14ac:dyDescent="0.3">
      <c r="A1424" s="12" t="s">
        <v>3445</v>
      </c>
      <c r="B1424" s="12" t="s">
        <v>558</v>
      </c>
      <c r="C1424" s="12">
        <v>7076366587</v>
      </c>
      <c r="D1424" s="12" t="s">
        <v>3446</v>
      </c>
      <c r="E1424" s="12" t="s">
        <v>513</v>
      </c>
      <c r="F1424" s="12" t="s">
        <v>187</v>
      </c>
      <c r="G1424" s="36">
        <v>45045</v>
      </c>
      <c r="H1424" s="12" t="s">
        <v>504</v>
      </c>
    </row>
    <row r="1425" spans="1:8" x14ac:dyDescent="0.3">
      <c r="A1425" s="12" t="s">
        <v>3447</v>
      </c>
      <c r="B1425" s="12" t="s">
        <v>621</v>
      </c>
      <c r="C1425" s="12">
        <v>7058474558</v>
      </c>
      <c r="D1425" s="12" t="s">
        <v>3448</v>
      </c>
      <c r="E1425" s="12" t="s">
        <v>183</v>
      </c>
      <c r="F1425" s="12" t="s">
        <v>178</v>
      </c>
      <c r="G1425" s="36">
        <v>44276</v>
      </c>
      <c r="H1425" s="12" t="s">
        <v>504</v>
      </c>
    </row>
    <row r="1426" spans="1:8" x14ac:dyDescent="0.3">
      <c r="A1426" s="12" t="s">
        <v>3449</v>
      </c>
      <c r="B1426" s="12" t="s">
        <v>947</v>
      </c>
      <c r="C1426" s="12">
        <v>8838925346</v>
      </c>
      <c r="D1426" s="12" t="s">
        <v>3450</v>
      </c>
      <c r="E1426" s="12" t="s">
        <v>524</v>
      </c>
      <c r="F1426" s="12" t="s">
        <v>181</v>
      </c>
      <c r="G1426" s="36">
        <v>44822</v>
      </c>
      <c r="H1426" s="12" t="s">
        <v>525</v>
      </c>
    </row>
    <row r="1427" spans="1:8" x14ac:dyDescent="0.3">
      <c r="A1427" s="12" t="s">
        <v>3451</v>
      </c>
      <c r="B1427" s="12" t="s">
        <v>751</v>
      </c>
      <c r="C1427" s="12">
        <v>9834498214</v>
      </c>
      <c r="D1427" s="12" t="s">
        <v>3452</v>
      </c>
      <c r="E1427" s="12" t="s">
        <v>529</v>
      </c>
      <c r="F1427" s="12" t="s">
        <v>188</v>
      </c>
      <c r="G1427" s="36">
        <v>45486</v>
      </c>
      <c r="H1427" s="12" t="s">
        <v>504</v>
      </c>
    </row>
    <row r="1428" spans="1:8" x14ac:dyDescent="0.3">
      <c r="A1428" s="12" t="s">
        <v>3453</v>
      </c>
      <c r="B1428" s="12" t="s">
        <v>583</v>
      </c>
      <c r="C1428" s="12">
        <v>9940053511</v>
      </c>
      <c r="D1428" s="12" t="s">
        <v>3454</v>
      </c>
      <c r="E1428" s="12" t="s">
        <v>509</v>
      </c>
      <c r="F1428" s="12" t="s">
        <v>186</v>
      </c>
      <c r="G1428" s="36">
        <v>45617</v>
      </c>
      <c r="H1428" s="12" t="s">
        <v>525</v>
      </c>
    </row>
    <row r="1429" spans="1:8" x14ac:dyDescent="0.3">
      <c r="A1429" s="12" t="s">
        <v>3455</v>
      </c>
      <c r="B1429" s="12" t="s">
        <v>502</v>
      </c>
      <c r="C1429" s="12">
        <v>9948333722</v>
      </c>
      <c r="D1429" s="12" t="s">
        <v>3456</v>
      </c>
      <c r="E1429" s="12" t="s">
        <v>520</v>
      </c>
      <c r="F1429" s="12" t="s">
        <v>184</v>
      </c>
      <c r="G1429" s="36">
        <v>45020</v>
      </c>
      <c r="H1429" s="12" t="s">
        <v>504</v>
      </c>
    </row>
    <row r="1430" spans="1:8" x14ac:dyDescent="0.3">
      <c r="A1430" s="12" t="s">
        <v>3457</v>
      </c>
      <c r="B1430" s="12" t="s">
        <v>640</v>
      </c>
      <c r="C1430" s="12">
        <v>9838597281</v>
      </c>
      <c r="D1430" s="12" t="s">
        <v>3458</v>
      </c>
      <c r="E1430" s="12" t="s">
        <v>509</v>
      </c>
      <c r="F1430" s="12" t="s">
        <v>189</v>
      </c>
      <c r="G1430" s="36">
        <v>45269</v>
      </c>
      <c r="H1430" s="12" t="s">
        <v>504</v>
      </c>
    </row>
    <row r="1431" spans="1:8" x14ac:dyDescent="0.3">
      <c r="A1431" s="12" t="s">
        <v>3459</v>
      </c>
      <c r="B1431" s="12" t="s">
        <v>643</v>
      </c>
      <c r="C1431" s="12">
        <v>9995913685</v>
      </c>
      <c r="D1431" s="12" t="s">
        <v>3460</v>
      </c>
      <c r="E1431" s="12" t="s">
        <v>509</v>
      </c>
      <c r="F1431" s="12" t="s">
        <v>184</v>
      </c>
      <c r="G1431" s="36">
        <v>45190</v>
      </c>
      <c r="H1431" s="12" t="s">
        <v>504</v>
      </c>
    </row>
    <row r="1432" spans="1:8" x14ac:dyDescent="0.3">
      <c r="A1432" s="12" t="s">
        <v>3461</v>
      </c>
      <c r="B1432" s="12" t="s">
        <v>751</v>
      </c>
      <c r="C1432" s="12">
        <v>9991624121</v>
      </c>
      <c r="D1432" s="12" t="s">
        <v>3462</v>
      </c>
      <c r="E1432" s="12" t="s">
        <v>524</v>
      </c>
      <c r="F1432" s="12" t="s">
        <v>178</v>
      </c>
      <c r="G1432" s="36">
        <v>44877</v>
      </c>
      <c r="H1432" s="12" t="s">
        <v>504</v>
      </c>
    </row>
    <row r="1433" spans="1:8" x14ac:dyDescent="0.3">
      <c r="A1433" s="12" t="s">
        <v>3463</v>
      </c>
      <c r="B1433" s="12" t="s">
        <v>531</v>
      </c>
      <c r="C1433" s="12">
        <v>6356903914</v>
      </c>
      <c r="D1433" s="12" t="s">
        <v>3464</v>
      </c>
      <c r="E1433" s="12" t="s">
        <v>183</v>
      </c>
      <c r="F1433" s="12" t="s">
        <v>186</v>
      </c>
      <c r="G1433" s="36">
        <v>45468</v>
      </c>
      <c r="H1433" s="12" t="s">
        <v>504</v>
      </c>
    </row>
    <row r="1434" spans="1:8" x14ac:dyDescent="0.3">
      <c r="A1434" s="12" t="s">
        <v>3465</v>
      </c>
      <c r="B1434" s="12" t="s">
        <v>591</v>
      </c>
      <c r="C1434" s="12">
        <v>7034496030</v>
      </c>
      <c r="D1434" s="12" t="s">
        <v>3466</v>
      </c>
      <c r="E1434" s="12" t="s">
        <v>513</v>
      </c>
      <c r="F1434" s="12" t="s">
        <v>187</v>
      </c>
      <c r="G1434" s="36">
        <v>44209</v>
      </c>
      <c r="H1434" s="12" t="s">
        <v>504</v>
      </c>
    </row>
    <row r="1435" spans="1:8" x14ac:dyDescent="0.3">
      <c r="A1435" s="12" t="s">
        <v>3467</v>
      </c>
      <c r="B1435" s="12" t="s">
        <v>654</v>
      </c>
      <c r="C1435" s="12">
        <v>6319062139</v>
      </c>
      <c r="D1435" s="12" t="s">
        <v>3468</v>
      </c>
      <c r="E1435" s="12" t="s">
        <v>183</v>
      </c>
      <c r="F1435" s="12" t="s">
        <v>180</v>
      </c>
      <c r="G1435" s="36">
        <v>45477</v>
      </c>
      <c r="H1435" s="12" t="s">
        <v>504</v>
      </c>
    </row>
    <row r="1436" spans="1:8" x14ac:dyDescent="0.3">
      <c r="A1436" s="12" t="s">
        <v>3469</v>
      </c>
      <c r="B1436" s="12" t="s">
        <v>785</v>
      </c>
      <c r="C1436" s="12">
        <v>9957120685</v>
      </c>
      <c r="D1436" s="12" t="s">
        <v>3470</v>
      </c>
      <c r="E1436" s="12" t="s">
        <v>513</v>
      </c>
      <c r="F1436" s="12" t="s">
        <v>187</v>
      </c>
      <c r="G1436" s="36">
        <v>44592</v>
      </c>
      <c r="H1436" s="12" t="s">
        <v>504</v>
      </c>
    </row>
    <row r="1437" spans="1:8" x14ac:dyDescent="0.3">
      <c r="A1437" s="12" t="s">
        <v>3471</v>
      </c>
      <c r="B1437" s="12" t="s">
        <v>849</v>
      </c>
      <c r="C1437" s="12">
        <v>9857519328</v>
      </c>
      <c r="D1437" s="12" t="s">
        <v>3472</v>
      </c>
      <c r="E1437" s="12" t="s">
        <v>520</v>
      </c>
      <c r="F1437" s="12" t="s">
        <v>187</v>
      </c>
      <c r="G1437" s="36">
        <v>44702</v>
      </c>
      <c r="H1437" s="12" t="s">
        <v>504</v>
      </c>
    </row>
    <row r="1438" spans="1:8" x14ac:dyDescent="0.3">
      <c r="A1438" s="12" t="s">
        <v>3473</v>
      </c>
      <c r="B1438" s="12" t="s">
        <v>1199</v>
      </c>
      <c r="C1438" s="12">
        <v>7041418387</v>
      </c>
      <c r="D1438" s="12" t="s">
        <v>3474</v>
      </c>
      <c r="E1438" s="12" t="s">
        <v>513</v>
      </c>
      <c r="F1438" s="12" t="s">
        <v>179</v>
      </c>
      <c r="G1438" s="36">
        <v>45658</v>
      </c>
      <c r="H1438" s="12" t="s">
        <v>504</v>
      </c>
    </row>
    <row r="1439" spans="1:8" x14ac:dyDescent="0.3">
      <c r="A1439" s="12" t="s">
        <v>3475</v>
      </c>
      <c r="B1439" s="12" t="s">
        <v>708</v>
      </c>
      <c r="C1439" s="12">
        <v>9863936381</v>
      </c>
      <c r="D1439" s="12" t="s">
        <v>3476</v>
      </c>
      <c r="E1439" s="12" t="s">
        <v>529</v>
      </c>
      <c r="F1439" s="12" t="s">
        <v>187</v>
      </c>
      <c r="G1439" s="36">
        <v>45857</v>
      </c>
      <c r="H1439" s="12" t="s">
        <v>525</v>
      </c>
    </row>
    <row r="1440" spans="1:8" x14ac:dyDescent="0.3">
      <c r="A1440" s="12" t="s">
        <v>3477</v>
      </c>
      <c r="B1440" s="12" t="s">
        <v>713</v>
      </c>
      <c r="C1440" s="12">
        <v>9966227561</v>
      </c>
      <c r="D1440" s="12" t="s">
        <v>3478</v>
      </c>
      <c r="E1440" s="12" t="s">
        <v>513</v>
      </c>
      <c r="F1440" s="12" t="s">
        <v>183</v>
      </c>
      <c r="G1440" s="36">
        <v>44322</v>
      </c>
      <c r="H1440" s="12" t="s">
        <v>504</v>
      </c>
    </row>
    <row r="1441" spans="1:8" x14ac:dyDescent="0.3">
      <c r="A1441" s="12" t="s">
        <v>3479</v>
      </c>
      <c r="B1441" s="12" t="s">
        <v>1137</v>
      </c>
      <c r="C1441" s="12">
        <v>7068534465</v>
      </c>
      <c r="D1441" s="12" t="s">
        <v>3480</v>
      </c>
      <c r="E1441" s="12" t="s">
        <v>513</v>
      </c>
      <c r="F1441" s="12" t="s">
        <v>182</v>
      </c>
      <c r="G1441" s="36">
        <v>44153</v>
      </c>
      <c r="H1441" s="12" t="s">
        <v>504</v>
      </c>
    </row>
    <row r="1442" spans="1:8" x14ac:dyDescent="0.3">
      <c r="A1442" s="12" t="s">
        <v>3481</v>
      </c>
      <c r="B1442" s="12" t="s">
        <v>540</v>
      </c>
      <c r="C1442" s="12">
        <v>6360499923</v>
      </c>
      <c r="D1442" s="12" t="s">
        <v>3482</v>
      </c>
      <c r="E1442" s="12" t="s">
        <v>520</v>
      </c>
      <c r="F1442" s="12" t="s">
        <v>186</v>
      </c>
      <c r="G1442" s="36">
        <v>44709</v>
      </c>
      <c r="H1442" s="12" t="s">
        <v>504</v>
      </c>
    </row>
    <row r="1443" spans="1:8" x14ac:dyDescent="0.3">
      <c r="A1443" s="12" t="s">
        <v>3483</v>
      </c>
      <c r="B1443" s="12" t="s">
        <v>734</v>
      </c>
      <c r="C1443" s="12">
        <v>7025163583</v>
      </c>
      <c r="D1443" s="12" t="s">
        <v>3484</v>
      </c>
      <c r="E1443" s="12" t="s">
        <v>524</v>
      </c>
      <c r="F1443" s="12" t="s">
        <v>187</v>
      </c>
      <c r="G1443" s="36">
        <v>45412</v>
      </c>
      <c r="H1443" s="12" t="s">
        <v>504</v>
      </c>
    </row>
    <row r="1444" spans="1:8" x14ac:dyDescent="0.3">
      <c r="A1444" s="12" t="s">
        <v>3485</v>
      </c>
      <c r="B1444" s="12" t="s">
        <v>746</v>
      </c>
      <c r="C1444" s="12">
        <v>8853415618</v>
      </c>
      <c r="D1444" s="12" t="s">
        <v>3486</v>
      </c>
      <c r="E1444" s="12" t="s">
        <v>529</v>
      </c>
      <c r="F1444" s="12" t="s">
        <v>181</v>
      </c>
      <c r="G1444" s="36">
        <v>45833</v>
      </c>
      <c r="H1444" s="12" t="s">
        <v>504</v>
      </c>
    </row>
    <row r="1445" spans="1:8" x14ac:dyDescent="0.3">
      <c r="A1445" s="12" t="s">
        <v>3487</v>
      </c>
      <c r="B1445" s="12" t="s">
        <v>947</v>
      </c>
      <c r="C1445" s="12">
        <v>8862360831</v>
      </c>
      <c r="D1445" s="12" t="s">
        <v>3488</v>
      </c>
      <c r="E1445" s="12" t="s">
        <v>509</v>
      </c>
      <c r="F1445" s="12" t="s">
        <v>183</v>
      </c>
      <c r="G1445" s="36">
        <v>45505</v>
      </c>
      <c r="H1445" s="12" t="s">
        <v>504</v>
      </c>
    </row>
    <row r="1446" spans="1:8" x14ac:dyDescent="0.3">
      <c r="A1446" s="12" t="s">
        <v>3489</v>
      </c>
      <c r="B1446" s="12" t="s">
        <v>671</v>
      </c>
      <c r="C1446" s="12">
        <v>7074193089</v>
      </c>
      <c r="D1446" s="12" t="s">
        <v>3490</v>
      </c>
      <c r="E1446" s="12" t="s">
        <v>520</v>
      </c>
      <c r="F1446" s="12" t="s">
        <v>183</v>
      </c>
      <c r="G1446" s="36">
        <v>45199</v>
      </c>
      <c r="H1446" s="12" t="s">
        <v>504</v>
      </c>
    </row>
    <row r="1447" spans="1:8" x14ac:dyDescent="0.3">
      <c r="A1447" s="12" t="s">
        <v>3491</v>
      </c>
      <c r="B1447" s="12" t="s">
        <v>864</v>
      </c>
      <c r="C1447" s="12">
        <v>8834170608</v>
      </c>
      <c r="D1447" s="12" t="s">
        <v>3492</v>
      </c>
      <c r="E1447" s="12" t="s">
        <v>520</v>
      </c>
      <c r="F1447" s="12" t="s">
        <v>179</v>
      </c>
      <c r="G1447" s="36">
        <v>45311</v>
      </c>
      <c r="H1447" s="12" t="s">
        <v>504</v>
      </c>
    </row>
    <row r="1448" spans="1:8" x14ac:dyDescent="0.3">
      <c r="A1448" s="12" t="s">
        <v>3493</v>
      </c>
      <c r="B1448" s="12" t="s">
        <v>896</v>
      </c>
      <c r="C1448" s="12">
        <v>9843808837</v>
      </c>
      <c r="D1448" s="12" t="s">
        <v>3494</v>
      </c>
      <c r="E1448" s="12" t="s">
        <v>183</v>
      </c>
      <c r="F1448" s="12" t="s">
        <v>179</v>
      </c>
      <c r="G1448" s="36">
        <v>44775</v>
      </c>
      <c r="H1448" s="12" t="s">
        <v>504</v>
      </c>
    </row>
    <row r="1449" spans="1:8" x14ac:dyDescent="0.3">
      <c r="A1449" s="12" t="s">
        <v>3495</v>
      </c>
      <c r="B1449" s="12" t="s">
        <v>671</v>
      </c>
      <c r="C1449" s="12">
        <v>6387672742</v>
      </c>
      <c r="D1449" s="12" t="s">
        <v>3496</v>
      </c>
      <c r="E1449" s="12" t="s">
        <v>183</v>
      </c>
      <c r="F1449" s="12" t="s">
        <v>178</v>
      </c>
      <c r="G1449" s="36">
        <v>44162</v>
      </c>
      <c r="H1449" s="12" t="s">
        <v>504</v>
      </c>
    </row>
    <row r="1450" spans="1:8" x14ac:dyDescent="0.3">
      <c r="A1450" s="12" t="s">
        <v>3497</v>
      </c>
      <c r="B1450" s="12" t="s">
        <v>534</v>
      </c>
      <c r="C1450" s="12">
        <v>9888610495</v>
      </c>
      <c r="D1450" s="12" t="s">
        <v>3498</v>
      </c>
      <c r="E1450" s="12" t="s">
        <v>183</v>
      </c>
      <c r="F1450" s="12" t="s">
        <v>188</v>
      </c>
      <c r="G1450" s="36">
        <v>44400</v>
      </c>
      <c r="H1450" s="12" t="s">
        <v>525</v>
      </c>
    </row>
    <row r="1451" spans="1:8" x14ac:dyDescent="0.3">
      <c r="A1451" s="12" t="s">
        <v>3499</v>
      </c>
      <c r="B1451" s="12" t="s">
        <v>762</v>
      </c>
      <c r="C1451" s="12">
        <v>9999723548</v>
      </c>
      <c r="D1451" s="12" t="s">
        <v>3500</v>
      </c>
      <c r="E1451" s="12" t="s">
        <v>513</v>
      </c>
      <c r="F1451" s="12" t="s">
        <v>183</v>
      </c>
      <c r="G1451" s="36">
        <v>45461</v>
      </c>
      <c r="H1451" s="12" t="s">
        <v>504</v>
      </c>
    </row>
    <row r="1452" spans="1:8" x14ac:dyDescent="0.3">
      <c r="A1452" s="12" t="s">
        <v>3501</v>
      </c>
      <c r="B1452" s="12" t="s">
        <v>665</v>
      </c>
      <c r="C1452" s="12">
        <v>9845372660</v>
      </c>
      <c r="D1452" s="12" t="s">
        <v>3502</v>
      </c>
      <c r="E1452" s="12" t="s">
        <v>520</v>
      </c>
      <c r="F1452" s="12" t="s">
        <v>188</v>
      </c>
      <c r="G1452" s="36">
        <v>45927</v>
      </c>
      <c r="H1452" s="12" t="s">
        <v>504</v>
      </c>
    </row>
    <row r="1453" spans="1:8" x14ac:dyDescent="0.3">
      <c r="A1453" s="12" t="s">
        <v>3503</v>
      </c>
      <c r="B1453" s="12" t="s">
        <v>1431</v>
      </c>
      <c r="C1453" s="12">
        <v>7095638401</v>
      </c>
      <c r="D1453" s="12" t="s">
        <v>3504</v>
      </c>
      <c r="E1453" s="12" t="s">
        <v>520</v>
      </c>
      <c r="F1453" s="12" t="s">
        <v>179</v>
      </c>
      <c r="G1453" s="36">
        <v>45533</v>
      </c>
      <c r="H1453" s="12" t="s">
        <v>504</v>
      </c>
    </row>
    <row r="1454" spans="1:8" x14ac:dyDescent="0.3">
      <c r="A1454" s="12" t="s">
        <v>3505</v>
      </c>
      <c r="B1454" s="12" t="s">
        <v>680</v>
      </c>
      <c r="C1454" s="12">
        <v>7046731011</v>
      </c>
      <c r="D1454" s="12" t="s">
        <v>3506</v>
      </c>
      <c r="E1454" s="12" t="s">
        <v>509</v>
      </c>
      <c r="F1454" s="12" t="s">
        <v>186</v>
      </c>
      <c r="G1454" s="36">
        <v>44198</v>
      </c>
      <c r="H1454" s="12" t="s">
        <v>504</v>
      </c>
    </row>
    <row r="1455" spans="1:8" x14ac:dyDescent="0.3">
      <c r="A1455" s="12" t="s">
        <v>3507</v>
      </c>
      <c r="B1455" s="12" t="s">
        <v>543</v>
      </c>
      <c r="C1455" s="12">
        <v>6334556959</v>
      </c>
      <c r="D1455" s="12" t="s">
        <v>3508</v>
      </c>
      <c r="E1455" s="12" t="s">
        <v>520</v>
      </c>
      <c r="F1455" s="12" t="s">
        <v>185</v>
      </c>
      <c r="G1455" s="36">
        <v>44139</v>
      </c>
      <c r="H1455" s="12" t="s">
        <v>504</v>
      </c>
    </row>
    <row r="1456" spans="1:8" x14ac:dyDescent="0.3">
      <c r="A1456" s="12" t="s">
        <v>3509</v>
      </c>
      <c r="B1456" s="12" t="s">
        <v>731</v>
      </c>
      <c r="C1456" s="12">
        <v>6391857670</v>
      </c>
      <c r="D1456" s="12" t="s">
        <v>3510</v>
      </c>
      <c r="E1456" s="12" t="s">
        <v>524</v>
      </c>
      <c r="F1456" s="12" t="s">
        <v>179</v>
      </c>
      <c r="G1456" s="36">
        <v>44390</v>
      </c>
      <c r="H1456" s="12" t="s">
        <v>504</v>
      </c>
    </row>
    <row r="1457" spans="1:8" x14ac:dyDescent="0.3">
      <c r="A1457" s="12" t="s">
        <v>3511</v>
      </c>
      <c r="B1457" s="12" t="s">
        <v>805</v>
      </c>
      <c r="C1457" s="12">
        <v>6393212457</v>
      </c>
      <c r="D1457" s="12" t="s">
        <v>3512</v>
      </c>
      <c r="E1457" s="12" t="s">
        <v>529</v>
      </c>
      <c r="F1457" s="12" t="s">
        <v>178</v>
      </c>
      <c r="G1457" s="36">
        <v>44306</v>
      </c>
      <c r="H1457" s="12" t="s">
        <v>504</v>
      </c>
    </row>
    <row r="1458" spans="1:8" x14ac:dyDescent="0.3">
      <c r="A1458" s="12" t="s">
        <v>3513</v>
      </c>
      <c r="B1458" s="12" t="s">
        <v>805</v>
      </c>
      <c r="C1458" s="12">
        <v>9937675390</v>
      </c>
      <c r="D1458" s="12" t="s">
        <v>3514</v>
      </c>
      <c r="E1458" s="12" t="s">
        <v>513</v>
      </c>
      <c r="F1458" s="12" t="s">
        <v>184</v>
      </c>
      <c r="G1458" s="36">
        <v>45842</v>
      </c>
      <c r="H1458" s="12" t="s">
        <v>504</v>
      </c>
    </row>
    <row r="1459" spans="1:8" x14ac:dyDescent="0.3">
      <c r="A1459" s="12" t="s">
        <v>3515</v>
      </c>
      <c r="B1459" s="12" t="s">
        <v>654</v>
      </c>
      <c r="C1459" s="12">
        <v>9847736687</v>
      </c>
      <c r="D1459" s="12" t="s">
        <v>3516</v>
      </c>
      <c r="E1459" s="12" t="s">
        <v>183</v>
      </c>
      <c r="F1459" s="12" t="s">
        <v>179</v>
      </c>
      <c r="G1459" s="36">
        <v>45860</v>
      </c>
      <c r="H1459" s="12" t="s">
        <v>504</v>
      </c>
    </row>
    <row r="1460" spans="1:8" x14ac:dyDescent="0.3">
      <c r="A1460" s="12" t="s">
        <v>3517</v>
      </c>
      <c r="B1460" s="12" t="s">
        <v>615</v>
      </c>
      <c r="C1460" s="12">
        <v>9979005918</v>
      </c>
      <c r="D1460" s="12" t="s">
        <v>3518</v>
      </c>
      <c r="E1460" s="12" t="s">
        <v>513</v>
      </c>
      <c r="F1460" s="12" t="s">
        <v>188</v>
      </c>
      <c r="G1460" s="36">
        <v>44334</v>
      </c>
      <c r="H1460" s="12" t="s">
        <v>504</v>
      </c>
    </row>
    <row r="1461" spans="1:8" x14ac:dyDescent="0.3">
      <c r="A1461" s="12" t="s">
        <v>3519</v>
      </c>
      <c r="B1461" s="12" t="s">
        <v>746</v>
      </c>
      <c r="C1461" s="12">
        <v>6357848981</v>
      </c>
      <c r="D1461" s="12" t="s">
        <v>3520</v>
      </c>
      <c r="E1461" s="12" t="s">
        <v>509</v>
      </c>
      <c r="F1461" s="12" t="s">
        <v>181</v>
      </c>
      <c r="G1461" s="36">
        <v>46014</v>
      </c>
      <c r="H1461" s="12" t="s">
        <v>504</v>
      </c>
    </row>
    <row r="1462" spans="1:8" x14ac:dyDescent="0.3">
      <c r="A1462" s="12" t="s">
        <v>3521</v>
      </c>
      <c r="B1462" s="12" t="s">
        <v>507</v>
      </c>
      <c r="C1462" s="12">
        <v>9868544565</v>
      </c>
      <c r="D1462" s="12" t="s">
        <v>3522</v>
      </c>
      <c r="E1462" s="12" t="s">
        <v>520</v>
      </c>
      <c r="F1462" s="12" t="s">
        <v>183</v>
      </c>
      <c r="G1462" s="36">
        <v>44756</v>
      </c>
      <c r="H1462" s="12" t="s">
        <v>504</v>
      </c>
    </row>
    <row r="1463" spans="1:8" x14ac:dyDescent="0.3">
      <c r="A1463" s="12" t="s">
        <v>3523</v>
      </c>
      <c r="B1463" s="12" t="s">
        <v>537</v>
      </c>
      <c r="C1463" s="12">
        <v>8810016948</v>
      </c>
      <c r="D1463" s="12" t="s">
        <v>3524</v>
      </c>
      <c r="E1463" s="12" t="s">
        <v>513</v>
      </c>
      <c r="F1463" s="12" t="s">
        <v>188</v>
      </c>
      <c r="G1463" s="36">
        <v>45349</v>
      </c>
      <c r="H1463" s="12" t="s">
        <v>504</v>
      </c>
    </row>
    <row r="1464" spans="1:8" x14ac:dyDescent="0.3">
      <c r="A1464" s="12" t="s">
        <v>3525</v>
      </c>
      <c r="B1464" s="12" t="s">
        <v>1527</v>
      </c>
      <c r="C1464" s="12">
        <v>9863711657</v>
      </c>
      <c r="D1464" s="12" t="s">
        <v>3526</v>
      </c>
      <c r="E1464" s="12" t="s">
        <v>529</v>
      </c>
      <c r="F1464" s="12" t="s">
        <v>180</v>
      </c>
      <c r="G1464" s="36">
        <v>44098</v>
      </c>
      <c r="H1464" s="12" t="s">
        <v>504</v>
      </c>
    </row>
    <row r="1465" spans="1:8" x14ac:dyDescent="0.3">
      <c r="A1465" s="12" t="s">
        <v>3527</v>
      </c>
      <c r="B1465" s="12" t="s">
        <v>910</v>
      </c>
      <c r="C1465" s="12">
        <v>9877732314</v>
      </c>
      <c r="D1465" s="12" t="s">
        <v>3528</v>
      </c>
      <c r="E1465" s="12" t="s">
        <v>529</v>
      </c>
      <c r="F1465" s="12" t="s">
        <v>178</v>
      </c>
      <c r="G1465" s="36">
        <v>45767</v>
      </c>
      <c r="H1465" s="12" t="s">
        <v>525</v>
      </c>
    </row>
    <row r="1466" spans="1:8" x14ac:dyDescent="0.3">
      <c r="A1466" s="12" t="s">
        <v>3529</v>
      </c>
      <c r="B1466" s="12" t="s">
        <v>624</v>
      </c>
      <c r="C1466" s="12">
        <v>9862513313</v>
      </c>
      <c r="D1466" s="12" t="s">
        <v>3530</v>
      </c>
      <c r="E1466" s="12" t="s">
        <v>513</v>
      </c>
      <c r="F1466" s="12" t="s">
        <v>187</v>
      </c>
      <c r="G1466" s="36">
        <v>45994</v>
      </c>
      <c r="H1466" s="12" t="s">
        <v>504</v>
      </c>
    </row>
    <row r="1467" spans="1:8" x14ac:dyDescent="0.3">
      <c r="A1467" s="12" t="s">
        <v>3531</v>
      </c>
      <c r="B1467" s="12" t="s">
        <v>805</v>
      </c>
      <c r="C1467" s="12">
        <v>8857863859</v>
      </c>
      <c r="D1467" s="12" t="s">
        <v>3532</v>
      </c>
      <c r="E1467" s="12" t="s">
        <v>529</v>
      </c>
      <c r="F1467" s="12" t="s">
        <v>189</v>
      </c>
      <c r="G1467" s="36">
        <v>44467</v>
      </c>
      <c r="H1467" s="12" t="s">
        <v>504</v>
      </c>
    </row>
    <row r="1468" spans="1:8" x14ac:dyDescent="0.3">
      <c r="A1468" s="12" t="s">
        <v>3533</v>
      </c>
      <c r="B1468" s="12" t="s">
        <v>677</v>
      </c>
      <c r="C1468" s="12">
        <v>9995276790</v>
      </c>
      <c r="D1468" s="12" t="s">
        <v>3534</v>
      </c>
      <c r="E1468" s="12" t="s">
        <v>183</v>
      </c>
      <c r="F1468" s="12" t="s">
        <v>189</v>
      </c>
      <c r="G1468" s="36">
        <v>45556</v>
      </c>
      <c r="H1468" s="12" t="s">
        <v>504</v>
      </c>
    </row>
    <row r="1469" spans="1:8" x14ac:dyDescent="0.3">
      <c r="A1469" s="12" t="s">
        <v>3535</v>
      </c>
      <c r="B1469" s="12" t="s">
        <v>583</v>
      </c>
      <c r="C1469" s="12">
        <v>9925685252</v>
      </c>
      <c r="D1469" s="12" t="s">
        <v>3536</v>
      </c>
      <c r="E1469" s="12" t="s">
        <v>520</v>
      </c>
      <c r="F1469" s="12" t="s">
        <v>178</v>
      </c>
      <c r="G1469" s="36">
        <v>44163</v>
      </c>
      <c r="H1469" s="12" t="s">
        <v>504</v>
      </c>
    </row>
    <row r="1470" spans="1:8" x14ac:dyDescent="0.3">
      <c r="A1470" s="12" t="s">
        <v>3537</v>
      </c>
      <c r="B1470" s="12" t="s">
        <v>689</v>
      </c>
      <c r="C1470" s="12">
        <v>9987233560</v>
      </c>
      <c r="D1470" s="12" t="s">
        <v>3538</v>
      </c>
      <c r="E1470" s="12" t="s">
        <v>509</v>
      </c>
      <c r="F1470" s="12" t="s">
        <v>187</v>
      </c>
      <c r="G1470" s="36">
        <v>45909</v>
      </c>
      <c r="H1470" s="12" t="s">
        <v>504</v>
      </c>
    </row>
    <row r="1471" spans="1:8" x14ac:dyDescent="0.3">
      <c r="A1471" s="12" t="s">
        <v>3539</v>
      </c>
      <c r="B1471" s="12" t="s">
        <v>739</v>
      </c>
      <c r="C1471" s="12">
        <v>6351747674</v>
      </c>
      <c r="D1471" s="12" t="s">
        <v>3540</v>
      </c>
      <c r="E1471" s="12" t="s">
        <v>509</v>
      </c>
      <c r="F1471" s="12" t="s">
        <v>183</v>
      </c>
      <c r="G1471" s="36">
        <v>44670</v>
      </c>
      <c r="H1471" s="12" t="s">
        <v>525</v>
      </c>
    </row>
    <row r="1472" spans="1:8" x14ac:dyDescent="0.3">
      <c r="A1472" s="12" t="s">
        <v>3541</v>
      </c>
      <c r="B1472" s="12" t="s">
        <v>859</v>
      </c>
      <c r="C1472" s="12">
        <v>6372116551</v>
      </c>
      <c r="D1472" s="12" t="s">
        <v>3542</v>
      </c>
      <c r="E1472" s="12" t="s">
        <v>513</v>
      </c>
      <c r="F1472" s="12" t="s">
        <v>187</v>
      </c>
      <c r="G1472" s="36">
        <v>45292</v>
      </c>
      <c r="H1472" s="12" t="s">
        <v>504</v>
      </c>
    </row>
    <row r="1473" spans="1:8" x14ac:dyDescent="0.3">
      <c r="A1473" s="12" t="s">
        <v>3543</v>
      </c>
      <c r="B1473" s="12" t="s">
        <v>965</v>
      </c>
      <c r="C1473" s="12">
        <v>7044813766</v>
      </c>
      <c r="D1473" s="12" t="s">
        <v>3544</v>
      </c>
      <c r="E1473" s="12" t="s">
        <v>513</v>
      </c>
      <c r="F1473" s="12" t="s">
        <v>186</v>
      </c>
      <c r="G1473" s="36">
        <v>45515</v>
      </c>
      <c r="H1473" s="12" t="s">
        <v>525</v>
      </c>
    </row>
    <row r="1474" spans="1:8" x14ac:dyDescent="0.3">
      <c r="A1474" s="12" t="s">
        <v>3545</v>
      </c>
      <c r="B1474" s="12" t="s">
        <v>910</v>
      </c>
      <c r="C1474" s="12">
        <v>9885035289</v>
      </c>
      <c r="D1474" s="12" t="s">
        <v>3546</v>
      </c>
      <c r="E1474" s="12" t="s">
        <v>513</v>
      </c>
      <c r="F1474" s="12" t="s">
        <v>182</v>
      </c>
      <c r="G1474" s="36">
        <v>44566</v>
      </c>
      <c r="H1474" s="12" t="s">
        <v>504</v>
      </c>
    </row>
    <row r="1475" spans="1:8" x14ac:dyDescent="0.3">
      <c r="A1475" s="12" t="s">
        <v>3547</v>
      </c>
      <c r="B1475" s="12" t="s">
        <v>612</v>
      </c>
      <c r="C1475" s="12">
        <v>8898167722</v>
      </c>
      <c r="D1475" s="12" t="s">
        <v>3548</v>
      </c>
      <c r="E1475" s="12" t="s">
        <v>520</v>
      </c>
      <c r="F1475" s="12" t="s">
        <v>181</v>
      </c>
      <c r="G1475" s="36">
        <v>45295</v>
      </c>
      <c r="H1475" s="12" t="s">
        <v>504</v>
      </c>
    </row>
    <row r="1476" spans="1:8" x14ac:dyDescent="0.3">
      <c r="A1476" s="12" t="s">
        <v>3549</v>
      </c>
      <c r="B1476" s="12" t="s">
        <v>751</v>
      </c>
      <c r="C1476" s="12">
        <v>9856107583</v>
      </c>
      <c r="D1476" s="12" t="s">
        <v>3550</v>
      </c>
      <c r="E1476" s="12" t="s">
        <v>524</v>
      </c>
      <c r="F1476" s="12" t="s">
        <v>182</v>
      </c>
      <c r="G1476" s="36">
        <v>44335</v>
      </c>
      <c r="H1476" s="12" t="s">
        <v>525</v>
      </c>
    </row>
    <row r="1477" spans="1:8" x14ac:dyDescent="0.3">
      <c r="A1477" s="12" t="s">
        <v>3551</v>
      </c>
      <c r="B1477" s="12" t="s">
        <v>518</v>
      </c>
      <c r="C1477" s="12">
        <v>6372762878</v>
      </c>
      <c r="D1477" s="12" t="s">
        <v>3552</v>
      </c>
      <c r="E1477" s="12" t="s">
        <v>520</v>
      </c>
      <c r="F1477" s="12" t="s">
        <v>184</v>
      </c>
      <c r="G1477" s="36">
        <v>44369</v>
      </c>
      <c r="H1477" s="12" t="s">
        <v>504</v>
      </c>
    </row>
    <row r="1478" spans="1:8" x14ac:dyDescent="0.3">
      <c r="A1478" s="12" t="s">
        <v>3553</v>
      </c>
      <c r="B1478" s="12" t="s">
        <v>896</v>
      </c>
      <c r="C1478" s="12">
        <v>8850365525</v>
      </c>
      <c r="D1478" s="12" t="s">
        <v>3554</v>
      </c>
      <c r="E1478" s="12" t="s">
        <v>529</v>
      </c>
      <c r="F1478" s="12" t="s">
        <v>184</v>
      </c>
      <c r="G1478" s="36">
        <v>45494</v>
      </c>
      <c r="H1478" s="12" t="s">
        <v>525</v>
      </c>
    </row>
    <row r="1479" spans="1:8" x14ac:dyDescent="0.3">
      <c r="A1479" s="12" t="s">
        <v>3555</v>
      </c>
      <c r="B1479" s="12" t="s">
        <v>788</v>
      </c>
      <c r="C1479" s="12">
        <v>9958887123</v>
      </c>
      <c r="D1479" s="12" t="s">
        <v>3556</v>
      </c>
      <c r="E1479" s="12" t="s">
        <v>520</v>
      </c>
      <c r="F1479" s="12" t="s">
        <v>182</v>
      </c>
      <c r="G1479" s="36">
        <v>44643</v>
      </c>
      <c r="H1479" s="12" t="s">
        <v>504</v>
      </c>
    </row>
    <row r="1480" spans="1:8" x14ac:dyDescent="0.3">
      <c r="A1480" s="12" t="s">
        <v>3557</v>
      </c>
      <c r="B1480" s="12" t="s">
        <v>662</v>
      </c>
      <c r="C1480" s="12">
        <v>9832309219</v>
      </c>
      <c r="D1480" s="12" t="s">
        <v>3558</v>
      </c>
      <c r="E1480" s="12" t="s">
        <v>509</v>
      </c>
      <c r="F1480" s="12" t="s">
        <v>187</v>
      </c>
      <c r="G1480" s="36">
        <v>44141</v>
      </c>
      <c r="H1480" s="12" t="s">
        <v>504</v>
      </c>
    </row>
    <row r="1481" spans="1:8" x14ac:dyDescent="0.3">
      <c r="A1481" s="12" t="s">
        <v>3559</v>
      </c>
      <c r="B1481" s="12" t="s">
        <v>746</v>
      </c>
      <c r="C1481" s="12">
        <v>7025740461</v>
      </c>
      <c r="D1481" s="12" t="s">
        <v>3560</v>
      </c>
      <c r="E1481" s="12" t="s">
        <v>513</v>
      </c>
      <c r="F1481" s="12" t="s">
        <v>178</v>
      </c>
      <c r="G1481" s="36">
        <v>44279</v>
      </c>
      <c r="H1481" s="12" t="s">
        <v>504</v>
      </c>
    </row>
    <row r="1482" spans="1:8" x14ac:dyDescent="0.3">
      <c r="A1482" s="12" t="s">
        <v>3561</v>
      </c>
      <c r="B1482" s="12" t="s">
        <v>635</v>
      </c>
      <c r="C1482" s="12">
        <v>9896702545</v>
      </c>
      <c r="D1482" s="12" t="s">
        <v>3562</v>
      </c>
      <c r="E1482" s="12" t="s">
        <v>529</v>
      </c>
      <c r="F1482" s="12" t="s">
        <v>189</v>
      </c>
      <c r="G1482" s="36">
        <v>44088</v>
      </c>
      <c r="H1482" s="12" t="s">
        <v>504</v>
      </c>
    </row>
    <row r="1483" spans="1:8" x14ac:dyDescent="0.3">
      <c r="A1483" s="12" t="s">
        <v>3563</v>
      </c>
      <c r="B1483" s="12" t="s">
        <v>575</v>
      </c>
      <c r="C1483" s="12">
        <v>8854019220</v>
      </c>
      <c r="D1483" s="12" t="s">
        <v>3564</v>
      </c>
      <c r="E1483" s="12" t="s">
        <v>513</v>
      </c>
      <c r="F1483" s="12" t="s">
        <v>183</v>
      </c>
      <c r="G1483" s="36">
        <v>45570</v>
      </c>
      <c r="H1483" s="12" t="s">
        <v>504</v>
      </c>
    </row>
    <row r="1484" spans="1:8" x14ac:dyDescent="0.3">
      <c r="A1484" s="12" t="s">
        <v>3565</v>
      </c>
      <c r="B1484" s="12" t="s">
        <v>659</v>
      </c>
      <c r="C1484" s="12">
        <v>8889043840</v>
      </c>
      <c r="D1484" s="12" t="s">
        <v>3566</v>
      </c>
      <c r="E1484" s="12" t="s">
        <v>509</v>
      </c>
      <c r="F1484" s="12" t="s">
        <v>184</v>
      </c>
      <c r="G1484" s="36">
        <v>45781</v>
      </c>
      <c r="H1484" s="12" t="s">
        <v>504</v>
      </c>
    </row>
    <row r="1485" spans="1:8" x14ac:dyDescent="0.3">
      <c r="A1485" s="12" t="s">
        <v>3567</v>
      </c>
      <c r="B1485" s="12" t="s">
        <v>1827</v>
      </c>
      <c r="C1485" s="12">
        <v>9919718209</v>
      </c>
      <c r="D1485" s="12" t="s">
        <v>3568</v>
      </c>
      <c r="E1485" s="12" t="s">
        <v>524</v>
      </c>
      <c r="F1485" s="12" t="s">
        <v>181</v>
      </c>
      <c r="G1485" s="36">
        <v>44358</v>
      </c>
      <c r="H1485" s="12" t="s">
        <v>504</v>
      </c>
    </row>
    <row r="1486" spans="1:8" x14ac:dyDescent="0.3">
      <c r="A1486" s="12" t="s">
        <v>3569</v>
      </c>
      <c r="B1486" s="12" t="s">
        <v>612</v>
      </c>
      <c r="C1486" s="12">
        <v>6340377960</v>
      </c>
      <c r="D1486" s="12" t="s">
        <v>3570</v>
      </c>
      <c r="E1486" s="12" t="s">
        <v>513</v>
      </c>
      <c r="F1486" s="12" t="s">
        <v>178</v>
      </c>
      <c r="G1486" s="36">
        <v>44395</v>
      </c>
      <c r="H1486" s="12" t="s">
        <v>504</v>
      </c>
    </row>
    <row r="1487" spans="1:8" x14ac:dyDescent="0.3">
      <c r="A1487" s="12" t="s">
        <v>3571</v>
      </c>
      <c r="B1487" s="12" t="s">
        <v>609</v>
      </c>
      <c r="C1487" s="12">
        <v>9815759424</v>
      </c>
      <c r="D1487" s="12" t="s">
        <v>3572</v>
      </c>
      <c r="E1487" s="12" t="s">
        <v>520</v>
      </c>
      <c r="F1487" s="12" t="s">
        <v>184</v>
      </c>
      <c r="G1487" s="36">
        <v>45429</v>
      </c>
      <c r="H1487" s="12" t="s">
        <v>504</v>
      </c>
    </row>
    <row r="1488" spans="1:8" x14ac:dyDescent="0.3">
      <c r="A1488" s="12" t="s">
        <v>3573</v>
      </c>
      <c r="B1488" s="12" t="s">
        <v>716</v>
      </c>
      <c r="C1488" s="12">
        <v>9987803494</v>
      </c>
      <c r="D1488" s="12" t="s">
        <v>3574</v>
      </c>
      <c r="E1488" s="12" t="s">
        <v>183</v>
      </c>
      <c r="F1488" s="12" t="s">
        <v>182</v>
      </c>
      <c r="G1488" s="36">
        <v>44944</v>
      </c>
      <c r="H1488" s="12" t="s">
        <v>525</v>
      </c>
    </row>
    <row r="1489" spans="1:8" x14ac:dyDescent="0.3">
      <c r="A1489" s="12" t="s">
        <v>3575</v>
      </c>
      <c r="B1489" s="12" t="s">
        <v>563</v>
      </c>
      <c r="C1489" s="12">
        <v>9945022305</v>
      </c>
      <c r="D1489" s="12" t="s">
        <v>3576</v>
      </c>
      <c r="E1489" s="12" t="s">
        <v>513</v>
      </c>
      <c r="F1489" s="12" t="s">
        <v>185</v>
      </c>
      <c r="G1489" s="36">
        <v>45181</v>
      </c>
      <c r="H1489" s="12" t="s">
        <v>525</v>
      </c>
    </row>
    <row r="1490" spans="1:8" x14ac:dyDescent="0.3">
      <c r="A1490" s="12" t="s">
        <v>3577</v>
      </c>
      <c r="B1490" s="12" t="s">
        <v>1464</v>
      </c>
      <c r="C1490" s="12">
        <v>7056952696</v>
      </c>
      <c r="D1490" s="12" t="s">
        <v>3578</v>
      </c>
      <c r="E1490" s="12" t="s">
        <v>183</v>
      </c>
      <c r="F1490" s="12" t="s">
        <v>184</v>
      </c>
      <c r="G1490" s="36">
        <v>44779</v>
      </c>
      <c r="H1490" s="12" t="s">
        <v>504</v>
      </c>
    </row>
    <row r="1491" spans="1:8" x14ac:dyDescent="0.3">
      <c r="A1491" s="12" t="s">
        <v>3579</v>
      </c>
      <c r="B1491" s="12" t="s">
        <v>646</v>
      </c>
      <c r="C1491" s="12">
        <v>6357626591</v>
      </c>
      <c r="D1491" s="12" t="s">
        <v>3580</v>
      </c>
      <c r="E1491" s="12" t="s">
        <v>520</v>
      </c>
      <c r="F1491" s="12" t="s">
        <v>185</v>
      </c>
      <c r="G1491" s="36">
        <v>44911</v>
      </c>
      <c r="H1491" s="12" t="s">
        <v>504</v>
      </c>
    </row>
    <row r="1492" spans="1:8" x14ac:dyDescent="0.3">
      <c r="A1492" s="12" t="s">
        <v>3581</v>
      </c>
      <c r="B1492" s="12" t="s">
        <v>856</v>
      </c>
      <c r="C1492" s="12">
        <v>8865379068</v>
      </c>
      <c r="D1492" s="12" t="s">
        <v>3582</v>
      </c>
      <c r="E1492" s="12" t="s">
        <v>183</v>
      </c>
      <c r="F1492" s="12" t="s">
        <v>178</v>
      </c>
      <c r="G1492" s="36">
        <v>44345</v>
      </c>
      <c r="H1492" s="12" t="s">
        <v>525</v>
      </c>
    </row>
    <row r="1493" spans="1:8" x14ac:dyDescent="0.3">
      <c r="A1493" s="12" t="s">
        <v>3583</v>
      </c>
      <c r="B1493" s="12" t="s">
        <v>859</v>
      </c>
      <c r="C1493" s="12">
        <v>9878853810</v>
      </c>
      <c r="D1493" s="12" t="s">
        <v>3584</v>
      </c>
      <c r="E1493" s="12" t="s">
        <v>183</v>
      </c>
      <c r="F1493" s="12" t="s">
        <v>184</v>
      </c>
      <c r="G1493" s="36">
        <v>44547</v>
      </c>
      <c r="H1493" s="12" t="s">
        <v>525</v>
      </c>
    </row>
    <row r="1494" spans="1:8" x14ac:dyDescent="0.3">
      <c r="A1494" s="12" t="s">
        <v>3585</v>
      </c>
      <c r="B1494" s="12" t="s">
        <v>689</v>
      </c>
      <c r="C1494" s="12">
        <v>6358361792</v>
      </c>
      <c r="D1494" s="12" t="s">
        <v>3586</v>
      </c>
      <c r="E1494" s="12" t="s">
        <v>509</v>
      </c>
      <c r="F1494" s="12" t="s">
        <v>185</v>
      </c>
      <c r="G1494" s="36">
        <v>45218</v>
      </c>
      <c r="H1494" s="12" t="s">
        <v>504</v>
      </c>
    </row>
    <row r="1495" spans="1:8" x14ac:dyDescent="0.3">
      <c r="A1495" s="12" t="s">
        <v>3587</v>
      </c>
      <c r="B1495" s="12" t="s">
        <v>965</v>
      </c>
      <c r="C1495" s="12">
        <v>9895245007</v>
      </c>
      <c r="D1495" s="12" t="s">
        <v>3588</v>
      </c>
      <c r="E1495" s="12" t="s">
        <v>524</v>
      </c>
      <c r="F1495" s="12" t="s">
        <v>185</v>
      </c>
      <c r="G1495" s="36">
        <v>45849</v>
      </c>
      <c r="H1495" s="12" t="s">
        <v>504</v>
      </c>
    </row>
    <row r="1496" spans="1:8" x14ac:dyDescent="0.3">
      <c r="A1496" s="12" t="s">
        <v>3589</v>
      </c>
      <c r="B1496" s="12" t="s">
        <v>640</v>
      </c>
      <c r="C1496" s="12">
        <v>9849371710</v>
      </c>
      <c r="D1496" s="12" t="s">
        <v>3590</v>
      </c>
      <c r="E1496" s="12" t="s">
        <v>513</v>
      </c>
      <c r="F1496" s="12" t="s">
        <v>181</v>
      </c>
      <c r="G1496" s="36">
        <v>44445</v>
      </c>
      <c r="H1496" s="12" t="s">
        <v>504</v>
      </c>
    </row>
    <row r="1497" spans="1:8" x14ac:dyDescent="0.3">
      <c r="A1497" s="12" t="s">
        <v>3591</v>
      </c>
      <c r="B1497" s="12" t="s">
        <v>507</v>
      </c>
      <c r="C1497" s="12">
        <v>9911543383</v>
      </c>
      <c r="D1497" s="12" t="s">
        <v>3592</v>
      </c>
      <c r="E1497" s="12" t="s">
        <v>529</v>
      </c>
      <c r="F1497" s="12" t="s">
        <v>188</v>
      </c>
      <c r="G1497" s="36">
        <v>45410</v>
      </c>
      <c r="H1497" s="12" t="s">
        <v>525</v>
      </c>
    </row>
    <row r="1498" spans="1:8" x14ac:dyDescent="0.3">
      <c r="A1498" s="12" t="s">
        <v>3593</v>
      </c>
      <c r="B1498" s="12" t="s">
        <v>881</v>
      </c>
      <c r="C1498" s="12">
        <v>8840835812</v>
      </c>
      <c r="D1498" s="12" t="s">
        <v>3594</v>
      </c>
      <c r="E1498" s="12" t="s">
        <v>524</v>
      </c>
      <c r="F1498" s="12" t="s">
        <v>179</v>
      </c>
      <c r="G1498" s="36">
        <v>45643</v>
      </c>
      <c r="H1498" s="12" t="s">
        <v>525</v>
      </c>
    </row>
    <row r="1499" spans="1:8" x14ac:dyDescent="0.3">
      <c r="A1499" s="12" t="s">
        <v>3595</v>
      </c>
      <c r="B1499" s="12" t="s">
        <v>808</v>
      </c>
      <c r="C1499" s="12">
        <v>6334933583</v>
      </c>
      <c r="D1499" s="12" t="s">
        <v>2774</v>
      </c>
      <c r="E1499" s="12" t="s">
        <v>509</v>
      </c>
      <c r="F1499" s="12" t="s">
        <v>189</v>
      </c>
      <c r="G1499" s="36">
        <v>44753</v>
      </c>
      <c r="H1499" s="12" t="s">
        <v>504</v>
      </c>
    </row>
    <row r="1500" spans="1:8" x14ac:dyDescent="0.3">
      <c r="A1500" s="12" t="s">
        <v>3596</v>
      </c>
      <c r="B1500" s="12" t="s">
        <v>671</v>
      </c>
      <c r="C1500" s="12">
        <v>6396211404</v>
      </c>
      <c r="D1500" s="12" t="s">
        <v>3597</v>
      </c>
      <c r="E1500" s="12" t="s">
        <v>183</v>
      </c>
      <c r="F1500" s="12" t="s">
        <v>179</v>
      </c>
      <c r="G1500" s="36">
        <v>44778</v>
      </c>
      <c r="H1500" s="12" t="s">
        <v>504</v>
      </c>
    </row>
    <row r="1501" spans="1:8" x14ac:dyDescent="0.3">
      <c r="A1501" s="12" t="s">
        <v>3598</v>
      </c>
      <c r="B1501" s="12" t="s">
        <v>662</v>
      </c>
      <c r="C1501" s="12">
        <v>6383017141</v>
      </c>
      <c r="D1501" s="12" t="s">
        <v>3291</v>
      </c>
      <c r="E1501" s="12" t="s">
        <v>183</v>
      </c>
      <c r="F1501" s="12" t="s">
        <v>183</v>
      </c>
      <c r="G1501" s="36">
        <v>45556</v>
      </c>
      <c r="H1501" s="12" t="s">
        <v>504</v>
      </c>
    </row>
    <row r="1502" spans="1:8" x14ac:dyDescent="0.3">
      <c r="A1502" s="12" t="s">
        <v>3599</v>
      </c>
      <c r="B1502" s="12" t="s">
        <v>723</v>
      </c>
      <c r="C1502" s="12">
        <v>7042720068</v>
      </c>
      <c r="D1502" s="12" t="s">
        <v>3600</v>
      </c>
      <c r="E1502" s="12" t="s">
        <v>513</v>
      </c>
      <c r="F1502" s="12" t="s">
        <v>181</v>
      </c>
      <c r="G1502" s="36">
        <v>44566</v>
      </c>
      <c r="H1502" s="12" t="s">
        <v>504</v>
      </c>
    </row>
    <row r="1503" spans="1:8" x14ac:dyDescent="0.3">
      <c r="A1503" s="12" t="s">
        <v>3601</v>
      </c>
      <c r="B1503" s="12" t="s">
        <v>1137</v>
      </c>
      <c r="C1503" s="12">
        <v>8870227282</v>
      </c>
      <c r="D1503" s="12" t="s">
        <v>3602</v>
      </c>
      <c r="E1503" s="12" t="s">
        <v>529</v>
      </c>
      <c r="F1503" s="12" t="s">
        <v>185</v>
      </c>
      <c r="G1503" s="36">
        <v>45485</v>
      </c>
      <c r="H1503" s="12" t="s">
        <v>504</v>
      </c>
    </row>
    <row r="1504" spans="1:8" x14ac:dyDescent="0.3">
      <c r="A1504" s="12" t="s">
        <v>3603</v>
      </c>
      <c r="B1504" s="12" t="s">
        <v>859</v>
      </c>
      <c r="C1504" s="12">
        <v>9920346447</v>
      </c>
      <c r="D1504" s="12" t="s">
        <v>3604</v>
      </c>
      <c r="E1504" s="12" t="s">
        <v>183</v>
      </c>
      <c r="F1504" s="12" t="s">
        <v>187</v>
      </c>
      <c r="G1504" s="36">
        <v>44203</v>
      </c>
      <c r="H1504" s="12" t="s">
        <v>504</v>
      </c>
    </row>
    <row r="1505" spans="1:8" x14ac:dyDescent="0.3">
      <c r="A1505" s="12" t="s">
        <v>3605</v>
      </c>
      <c r="B1505" s="12" t="s">
        <v>543</v>
      </c>
      <c r="C1505" s="12">
        <v>9863534741</v>
      </c>
      <c r="D1505" s="12" t="s">
        <v>3606</v>
      </c>
      <c r="E1505" s="12" t="s">
        <v>520</v>
      </c>
      <c r="F1505" s="12" t="s">
        <v>186</v>
      </c>
      <c r="G1505" s="36">
        <v>45471</v>
      </c>
      <c r="H1505" s="12" t="s">
        <v>504</v>
      </c>
    </row>
    <row r="1506" spans="1:8" x14ac:dyDescent="0.3">
      <c r="A1506" s="12" t="s">
        <v>3607</v>
      </c>
      <c r="B1506" s="12" t="s">
        <v>734</v>
      </c>
      <c r="C1506" s="12">
        <v>9937469900</v>
      </c>
      <c r="D1506" s="12" t="s">
        <v>3608</v>
      </c>
      <c r="E1506" s="12" t="s">
        <v>183</v>
      </c>
      <c r="F1506" s="12" t="s">
        <v>184</v>
      </c>
      <c r="G1506" s="36">
        <v>45148</v>
      </c>
      <c r="H1506" s="12" t="s">
        <v>504</v>
      </c>
    </row>
    <row r="1507" spans="1:8" x14ac:dyDescent="0.3">
      <c r="A1507" s="12" t="s">
        <v>3609</v>
      </c>
      <c r="B1507" s="12" t="s">
        <v>522</v>
      </c>
      <c r="C1507" s="12">
        <v>6319276786</v>
      </c>
      <c r="D1507" s="12" t="s">
        <v>3610</v>
      </c>
      <c r="E1507" s="12" t="s">
        <v>524</v>
      </c>
      <c r="F1507" s="12" t="s">
        <v>183</v>
      </c>
      <c r="G1507" s="36">
        <v>45924</v>
      </c>
      <c r="H1507" s="12" t="s">
        <v>525</v>
      </c>
    </row>
    <row r="1508" spans="1:8" x14ac:dyDescent="0.3">
      <c r="A1508" s="12" t="s">
        <v>3611</v>
      </c>
      <c r="B1508" s="12" t="s">
        <v>856</v>
      </c>
      <c r="C1508" s="12">
        <v>8862538356</v>
      </c>
      <c r="D1508" s="12" t="s">
        <v>3612</v>
      </c>
      <c r="E1508" s="12" t="s">
        <v>183</v>
      </c>
      <c r="F1508" s="12" t="s">
        <v>181</v>
      </c>
      <c r="G1508" s="36">
        <v>45129</v>
      </c>
      <c r="H1508" s="12" t="s">
        <v>504</v>
      </c>
    </row>
    <row r="1509" spans="1:8" x14ac:dyDescent="0.3">
      <c r="A1509" s="12" t="s">
        <v>3613</v>
      </c>
      <c r="B1509" s="12" t="s">
        <v>629</v>
      </c>
      <c r="C1509" s="12">
        <v>6348182905</v>
      </c>
      <c r="D1509" s="12" t="s">
        <v>3614</v>
      </c>
      <c r="E1509" s="12" t="s">
        <v>520</v>
      </c>
      <c r="F1509" s="12" t="s">
        <v>185</v>
      </c>
      <c r="G1509" s="36">
        <v>45248</v>
      </c>
      <c r="H1509" s="12" t="s">
        <v>504</v>
      </c>
    </row>
    <row r="1510" spans="1:8" x14ac:dyDescent="0.3">
      <c r="A1510" s="12" t="s">
        <v>3615</v>
      </c>
      <c r="B1510" s="12" t="s">
        <v>1081</v>
      </c>
      <c r="C1510" s="12">
        <v>8817576445</v>
      </c>
      <c r="D1510" s="12" t="s">
        <v>3616</v>
      </c>
      <c r="E1510" s="12" t="s">
        <v>520</v>
      </c>
      <c r="F1510" s="12" t="s">
        <v>186</v>
      </c>
      <c r="G1510" s="36">
        <v>44851</v>
      </c>
      <c r="H1510" s="12" t="s">
        <v>504</v>
      </c>
    </row>
    <row r="1511" spans="1:8" x14ac:dyDescent="0.3">
      <c r="A1511" s="12" t="s">
        <v>3617</v>
      </c>
      <c r="B1511" s="12" t="s">
        <v>716</v>
      </c>
      <c r="C1511" s="12">
        <v>6319529372</v>
      </c>
      <c r="D1511" s="12" t="s">
        <v>3618</v>
      </c>
      <c r="E1511" s="12" t="s">
        <v>524</v>
      </c>
      <c r="F1511" s="12" t="s">
        <v>186</v>
      </c>
      <c r="G1511" s="36">
        <v>44698</v>
      </c>
      <c r="H1511" s="12" t="s">
        <v>504</v>
      </c>
    </row>
    <row r="1512" spans="1:8" x14ac:dyDescent="0.3">
      <c r="A1512" s="12" t="s">
        <v>3619</v>
      </c>
      <c r="B1512" s="12" t="s">
        <v>543</v>
      </c>
      <c r="C1512" s="12">
        <v>9992902530</v>
      </c>
      <c r="D1512" s="12" t="s">
        <v>3620</v>
      </c>
      <c r="E1512" s="12" t="s">
        <v>524</v>
      </c>
      <c r="F1512" s="12" t="s">
        <v>179</v>
      </c>
      <c r="G1512" s="36">
        <v>45524</v>
      </c>
      <c r="H1512" s="12" t="s">
        <v>504</v>
      </c>
    </row>
    <row r="1513" spans="1:8" x14ac:dyDescent="0.3">
      <c r="A1513" s="12" t="s">
        <v>3621</v>
      </c>
      <c r="B1513" s="12" t="s">
        <v>572</v>
      </c>
      <c r="C1513" s="12">
        <v>9963417718</v>
      </c>
      <c r="D1513" s="12" t="s">
        <v>3622</v>
      </c>
      <c r="E1513" s="12" t="s">
        <v>183</v>
      </c>
      <c r="F1513" s="12" t="s">
        <v>184</v>
      </c>
      <c r="G1513" s="36">
        <v>44221</v>
      </c>
      <c r="H1513" s="12" t="s">
        <v>504</v>
      </c>
    </row>
    <row r="1514" spans="1:8" x14ac:dyDescent="0.3">
      <c r="A1514" s="12" t="s">
        <v>3623</v>
      </c>
      <c r="B1514" s="12" t="s">
        <v>746</v>
      </c>
      <c r="C1514" s="12">
        <v>9879464045</v>
      </c>
      <c r="D1514" s="12" t="s">
        <v>3624</v>
      </c>
      <c r="E1514" s="12" t="s">
        <v>524</v>
      </c>
      <c r="F1514" s="12" t="s">
        <v>182</v>
      </c>
      <c r="G1514" s="36">
        <v>45123</v>
      </c>
      <c r="H1514" s="12" t="s">
        <v>504</v>
      </c>
    </row>
    <row r="1515" spans="1:8" x14ac:dyDescent="0.3">
      <c r="A1515" s="12" t="s">
        <v>3625</v>
      </c>
      <c r="B1515" s="12" t="s">
        <v>746</v>
      </c>
      <c r="C1515" s="12">
        <v>9974622229</v>
      </c>
      <c r="D1515" s="12" t="s">
        <v>3626</v>
      </c>
      <c r="E1515" s="12" t="s">
        <v>183</v>
      </c>
      <c r="F1515" s="12" t="s">
        <v>185</v>
      </c>
      <c r="G1515" s="36">
        <v>44355</v>
      </c>
      <c r="H1515" s="12" t="s">
        <v>504</v>
      </c>
    </row>
    <row r="1516" spans="1:8" x14ac:dyDescent="0.3">
      <c r="A1516" s="12" t="s">
        <v>3627</v>
      </c>
      <c r="B1516" s="12" t="s">
        <v>609</v>
      </c>
      <c r="C1516" s="12">
        <v>9948144861</v>
      </c>
      <c r="D1516" s="12" t="s">
        <v>3628</v>
      </c>
      <c r="E1516" s="12" t="s">
        <v>529</v>
      </c>
      <c r="F1516" s="12" t="s">
        <v>181</v>
      </c>
      <c r="G1516" s="36">
        <v>45259</v>
      </c>
      <c r="H1516" s="12" t="s">
        <v>504</v>
      </c>
    </row>
    <row r="1517" spans="1:8" x14ac:dyDescent="0.3">
      <c r="A1517" s="12" t="s">
        <v>3629</v>
      </c>
      <c r="B1517" s="12" t="s">
        <v>1081</v>
      </c>
      <c r="C1517" s="12">
        <v>7099762633</v>
      </c>
      <c r="D1517" s="12" t="s">
        <v>3630</v>
      </c>
      <c r="E1517" s="12" t="s">
        <v>520</v>
      </c>
      <c r="F1517" s="12" t="s">
        <v>186</v>
      </c>
      <c r="G1517" s="36">
        <v>44317</v>
      </c>
      <c r="H1517" s="12" t="s">
        <v>525</v>
      </c>
    </row>
    <row r="1518" spans="1:8" x14ac:dyDescent="0.3">
      <c r="A1518" s="12" t="s">
        <v>3631</v>
      </c>
      <c r="B1518" s="12" t="s">
        <v>649</v>
      </c>
      <c r="C1518" s="12">
        <v>8869824775</v>
      </c>
      <c r="D1518" s="12" t="s">
        <v>3632</v>
      </c>
      <c r="E1518" s="12" t="s">
        <v>183</v>
      </c>
      <c r="F1518" s="12" t="s">
        <v>182</v>
      </c>
      <c r="G1518" s="36">
        <v>45462</v>
      </c>
      <c r="H1518" s="12" t="s">
        <v>525</v>
      </c>
    </row>
    <row r="1519" spans="1:8" x14ac:dyDescent="0.3">
      <c r="A1519" s="12" t="s">
        <v>3633</v>
      </c>
      <c r="B1519" s="12" t="s">
        <v>917</v>
      </c>
      <c r="C1519" s="12">
        <v>6381073399</v>
      </c>
      <c r="D1519" s="12" t="s">
        <v>3634</v>
      </c>
      <c r="E1519" s="12" t="s">
        <v>183</v>
      </c>
      <c r="F1519" s="12" t="s">
        <v>186</v>
      </c>
      <c r="G1519" s="36">
        <v>45046</v>
      </c>
      <c r="H1519" s="12" t="s">
        <v>525</v>
      </c>
    </row>
    <row r="1520" spans="1:8" x14ac:dyDescent="0.3">
      <c r="A1520" s="12" t="s">
        <v>3635</v>
      </c>
      <c r="B1520" s="12" t="s">
        <v>515</v>
      </c>
      <c r="C1520" s="12">
        <v>6388821775</v>
      </c>
      <c r="D1520" s="12" t="s">
        <v>3636</v>
      </c>
      <c r="E1520" s="12" t="s">
        <v>520</v>
      </c>
      <c r="F1520" s="12" t="s">
        <v>178</v>
      </c>
      <c r="G1520" s="36">
        <v>45302</v>
      </c>
      <c r="H1520" s="12" t="s">
        <v>504</v>
      </c>
    </row>
    <row r="1521" spans="1:8" x14ac:dyDescent="0.3">
      <c r="A1521" s="12" t="s">
        <v>3637</v>
      </c>
      <c r="B1521" s="12" t="s">
        <v>583</v>
      </c>
      <c r="C1521" s="12">
        <v>8888522777</v>
      </c>
      <c r="D1521" s="12" t="s">
        <v>3638</v>
      </c>
      <c r="E1521" s="12" t="s">
        <v>513</v>
      </c>
      <c r="F1521" s="12" t="s">
        <v>186</v>
      </c>
      <c r="G1521" s="36">
        <v>44367</v>
      </c>
      <c r="H1521" s="12" t="s">
        <v>504</v>
      </c>
    </row>
    <row r="1522" spans="1:8" x14ac:dyDescent="0.3">
      <c r="A1522" s="12" t="s">
        <v>3639</v>
      </c>
      <c r="B1522" s="12" t="s">
        <v>739</v>
      </c>
      <c r="C1522" s="12">
        <v>9964063733</v>
      </c>
      <c r="D1522" s="12" t="s">
        <v>3640</v>
      </c>
      <c r="E1522" s="12" t="s">
        <v>520</v>
      </c>
      <c r="F1522" s="12" t="s">
        <v>184</v>
      </c>
      <c r="G1522" s="36">
        <v>44965</v>
      </c>
      <c r="H1522" s="12" t="s">
        <v>504</v>
      </c>
    </row>
    <row r="1523" spans="1:8" x14ac:dyDescent="0.3">
      <c r="A1523" s="12" t="s">
        <v>3641</v>
      </c>
      <c r="B1523" s="12" t="s">
        <v>962</v>
      </c>
      <c r="C1523" s="12">
        <v>8884563186</v>
      </c>
      <c r="D1523" s="12" t="s">
        <v>3642</v>
      </c>
      <c r="E1523" s="12" t="s">
        <v>183</v>
      </c>
      <c r="F1523" s="12" t="s">
        <v>182</v>
      </c>
      <c r="G1523" s="36">
        <v>44278</v>
      </c>
      <c r="H1523" s="12" t="s">
        <v>504</v>
      </c>
    </row>
    <row r="1524" spans="1:8" x14ac:dyDescent="0.3">
      <c r="A1524" s="12" t="s">
        <v>3643</v>
      </c>
      <c r="B1524" s="12" t="s">
        <v>534</v>
      </c>
      <c r="C1524" s="12">
        <v>9854988612</v>
      </c>
      <c r="D1524" s="12" t="s">
        <v>3644</v>
      </c>
      <c r="E1524" s="12" t="s">
        <v>520</v>
      </c>
      <c r="F1524" s="12" t="s">
        <v>187</v>
      </c>
      <c r="G1524" s="36">
        <v>45991</v>
      </c>
      <c r="H1524" s="12" t="s">
        <v>504</v>
      </c>
    </row>
    <row r="1525" spans="1:8" x14ac:dyDescent="0.3">
      <c r="A1525" s="12" t="s">
        <v>3645</v>
      </c>
      <c r="B1525" s="12" t="s">
        <v>769</v>
      </c>
      <c r="C1525" s="12">
        <v>9935687408</v>
      </c>
      <c r="D1525" s="12" t="s">
        <v>3646</v>
      </c>
      <c r="E1525" s="12" t="s">
        <v>513</v>
      </c>
      <c r="F1525" s="12" t="s">
        <v>179</v>
      </c>
      <c r="G1525" s="36">
        <v>45102</v>
      </c>
      <c r="H1525" s="12" t="s">
        <v>504</v>
      </c>
    </row>
    <row r="1526" spans="1:8" x14ac:dyDescent="0.3">
      <c r="A1526" s="12" t="s">
        <v>3647</v>
      </c>
      <c r="B1526" s="12" t="s">
        <v>537</v>
      </c>
      <c r="C1526" s="12">
        <v>6358016955</v>
      </c>
      <c r="D1526" s="12" t="s">
        <v>3648</v>
      </c>
      <c r="E1526" s="12" t="s">
        <v>509</v>
      </c>
      <c r="F1526" s="12" t="s">
        <v>189</v>
      </c>
      <c r="G1526" s="36">
        <v>44297</v>
      </c>
      <c r="H1526" s="12" t="s">
        <v>504</v>
      </c>
    </row>
    <row r="1527" spans="1:8" x14ac:dyDescent="0.3">
      <c r="A1527" s="12" t="s">
        <v>3649</v>
      </c>
      <c r="B1527" s="12" t="s">
        <v>1137</v>
      </c>
      <c r="C1527" s="12">
        <v>7043614842</v>
      </c>
      <c r="D1527" s="12" t="s">
        <v>3650</v>
      </c>
      <c r="E1527" s="12" t="s">
        <v>529</v>
      </c>
      <c r="F1527" s="12" t="s">
        <v>185</v>
      </c>
      <c r="G1527" s="36">
        <v>44555</v>
      </c>
      <c r="H1527" s="12" t="s">
        <v>525</v>
      </c>
    </row>
    <row r="1528" spans="1:8" x14ac:dyDescent="0.3">
      <c r="A1528" s="12" t="s">
        <v>3651</v>
      </c>
      <c r="B1528" s="12" t="s">
        <v>962</v>
      </c>
      <c r="C1528" s="12">
        <v>9813790413</v>
      </c>
      <c r="D1528" s="12" t="s">
        <v>3652</v>
      </c>
      <c r="E1528" s="12" t="s">
        <v>524</v>
      </c>
      <c r="F1528" s="12" t="s">
        <v>185</v>
      </c>
      <c r="G1528" s="36">
        <v>45875</v>
      </c>
      <c r="H1528" s="12" t="s">
        <v>525</v>
      </c>
    </row>
    <row r="1529" spans="1:8" x14ac:dyDescent="0.3">
      <c r="A1529" s="12" t="s">
        <v>3653</v>
      </c>
      <c r="B1529" s="12" t="s">
        <v>572</v>
      </c>
      <c r="C1529" s="12">
        <v>8834627211</v>
      </c>
      <c r="D1529" s="12" t="s">
        <v>3654</v>
      </c>
      <c r="E1529" s="12" t="s">
        <v>509</v>
      </c>
      <c r="F1529" s="12" t="s">
        <v>180</v>
      </c>
      <c r="G1529" s="36">
        <v>45577</v>
      </c>
      <c r="H1529" s="12" t="s">
        <v>504</v>
      </c>
    </row>
    <row r="1530" spans="1:8" x14ac:dyDescent="0.3">
      <c r="A1530" s="12" t="s">
        <v>3655</v>
      </c>
      <c r="B1530" s="12" t="s">
        <v>522</v>
      </c>
      <c r="C1530" s="12">
        <v>8860213402</v>
      </c>
      <c r="D1530" s="12" t="s">
        <v>3656</v>
      </c>
      <c r="E1530" s="12" t="s">
        <v>529</v>
      </c>
      <c r="F1530" s="12" t="s">
        <v>186</v>
      </c>
      <c r="G1530" s="36">
        <v>44214</v>
      </c>
      <c r="H1530" s="12" t="s">
        <v>504</v>
      </c>
    </row>
    <row r="1531" spans="1:8" x14ac:dyDescent="0.3">
      <c r="A1531" s="12" t="s">
        <v>3657</v>
      </c>
      <c r="B1531" s="12" t="s">
        <v>632</v>
      </c>
      <c r="C1531" s="12">
        <v>9835979767</v>
      </c>
      <c r="D1531" s="12" t="s">
        <v>3658</v>
      </c>
      <c r="E1531" s="12" t="s">
        <v>524</v>
      </c>
      <c r="F1531" s="12" t="s">
        <v>179</v>
      </c>
      <c r="G1531" s="36">
        <v>45471</v>
      </c>
      <c r="H1531" s="12" t="s">
        <v>504</v>
      </c>
    </row>
    <row r="1532" spans="1:8" x14ac:dyDescent="0.3">
      <c r="A1532" s="12" t="s">
        <v>3659</v>
      </c>
      <c r="B1532" s="12" t="s">
        <v>552</v>
      </c>
      <c r="C1532" s="12">
        <v>8883452390</v>
      </c>
      <c r="D1532" s="12" t="s">
        <v>3660</v>
      </c>
      <c r="E1532" s="12" t="s">
        <v>520</v>
      </c>
      <c r="F1532" s="12" t="s">
        <v>179</v>
      </c>
      <c r="G1532" s="36">
        <v>45463</v>
      </c>
      <c r="H1532" s="12" t="s">
        <v>504</v>
      </c>
    </row>
    <row r="1533" spans="1:8" x14ac:dyDescent="0.3">
      <c r="A1533" s="12" t="s">
        <v>3661</v>
      </c>
      <c r="B1533" s="12" t="s">
        <v>534</v>
      </c>
      <c r="C1533" s="12">
        <v>6345644172</v>
      </c>
      <c r="D1533" s="12" t="s">
        <v>3662</v>
      </c>
      <c r="E1533" s="12" t="s">
        <v>529</v>
      </c>
      <c r="F1533" s="12" t="s">
        <v>182</v>
      </c>
      <c r="G1533" s="36">
        <v>44312</v>
      </c>
      <c r="H1533" s="12" t="s">
        <v>504</v>
      </c>
    </row>
    <row r="1534" spans="1:8" x14ac:dyDescent="0.3">
      <c r="A1534" s="12" t="s">
        <v>3663</v>
      </c>
      <c r="B1534" s="12" t="s">
        <v>881</v>
      </c>
      <c r="C1534" s="12">
        <v>9861488919</v>
      </c>
      <c r="D1534" s="12" t="s">
        <v>3664</v>
      </c>
      <c r="E1534" s="12" t="s">
        <v>509</v>
      </c>
      <c r="F1534" s="12" t="s">
        <v>189</v>
      </c>
      <c r="G1534" s="36">
        <v>45198</v>
      </c>
      <c r="H1534" s="12" t="s">
        <v>504</v>
      </c>
    </row>
    <row r="1535" spans="1:8" x14ac:dyDescent="0.3">
      <c r="A1535" s="12" t="s">
        <v>3665</v>
      </c>
      <c r="B1535" s="12" t="s">
        <v>640</v>
      </c>
      <c r="C1535" s="12">
        <v>7043722788</v>
      </c>
      <c r="D1535" s="12" t="s">
        <v>3666</v>
      </c>
      <c r="E1535" s="12" t="s">
        <v>513</v>
      </c>
      <c r="F1535" s="12" t="s">
        <v>183</v>
      </c>
      <c r="G1535" s="36">
        <v>45631</v>
      </c>
      <c r="H1535" s="12" t="s">
        <v>504</v>
      </c>
    </row>
    <row r="1536" spans="1:8" x14ac:dyDescent="0.3">
      <c r="A1536" s="12" t="s">
        <v>3667</v>
      </c>
      <c r="B1536" s="12" t="s">
        <v>795</v>
      </c>
      <c r="C1536" s="12">
        <v>9962558906</v>
      </c>
      <c r="D1536" s="12" t="s">
        <v>3668</v>
      </c>
      <c r="E1536" s="12" t="s">
        <v>529</v>
      </c>
      <c r="F1536" s="12" t="s">
        <v>179</v>
      </c>
      <c r="G1536" s="36">
        <v>45301</v>
      </c>
      <c r="H1536" s="12" t="s">
        <v>504</v>
      </c>
    </row>
    <row r="1537" spans="1:8" x14ac:dyDescent="0.3">
      <c r="A1537" s="12" t="s">
        <v>3669</v>
      </c>
      <c r="B1537" s="12" t="s">
        <v>518</v>
      </c>
      <c r="C1537" s="12">
        <v>7024775012</v>
      </c>
      <c r="D1537" s="12" t="s">
        <v>3670</v>
      </c>
      <c r="E1537" s="12" t="s">
        <v>509</v>
      </c>
      <c r="F1537" s="12" t="s">
        <v>182</v>
      </c>
      <c r="G1537" s="36">
        <v>44160</v>
      </c>
      <c r="H1537" s="12" t="s">
        <v>504</v>
      </c>
    </row>
    <row r="1538" spans="1:8" x14ac:dyDescent="0.3">
      <c r="A1538" s="12" t="s">
        <v>3671</v>
      </c>
      <c r="B1538" s="12" t="s">
        <v>746</v>
      </c>
      <c r="C1538" s="12">
        <v>6329325966</v>
      </c>
      <c r="D1538" s="12" t="s">
        <v>3672</v>
      </c>
      <c r="E1538" s="12" t="s">
        <v>509</v>
      </c>
      <c r="F1538" s="12" t="s">
        <v>178</v>
      </c>
      <c r="G1538" s="36">
        <v>45090</v>
      </c>
      <c r="H1538" s="12" t="s">
        <v>504</v>
      </c>
    </row>
    <row r="1539" spans="1:8" x14ac:dyDescent="0.3">
      <c r="A1539" s="12" t="s">
        <v>3673</v>
      </c>
      <c r="B1539" s="12" t="s">
        <v>668</v>
      </c>
      <c r="C1539" s="12">
        <v>9887412937</v>
      </c>
      <c r="D1539" s="12" t="s">
        <v>3674</v>
      </c>
      <c r="E1539" s="12" t="s">
        <v>183</v>
      </c>
      <c r="F1539" s="12" t="s">
        <v>178</v>
      </c>
      <c r="G1539" s="36">
        <v>44698</v>
      </c>
      <c r="H1539" s="12" t="s">
        <v>504</v>
      </c>
    </row>
    <row r="1540" spans="1:8" x14ac:dyDescent="0.3">
      <c r="A1540" s="12" t="s">
        <v>3675</v>
      </c>
      <c r="B1540" s="12" t="s">
        <v>552</v>
      </c>
      <c r="C1540" s="12">
        <v>7031193743</v>
      </c>
      <c r="D1540" s="12" t="s">
        <v>3676</v>
      </c>
      <c r="E1540" s="12" t="s">
        <v>183</v>
      </c>
      <c r="F1540" s="12" t="s">
        <v>179</v>
      </c>
      <c r="G1540" s="36">
        <v>45140</v>
      </c>
      <c r="H1540" s="12" t="s">
        <v>525</v>
      </c>
    </row>
    <row r="1541" spans="1:8" x14ac:dyDescent="0.3">
      <c r="A1541" s="12" t="s">
        <v>3677</v>
      </c>
      <c r="B1541" s="12" t="s">
        <v>502</v>
      </c>
      <c r="C1541" s="12">
        <v>7032585262</v>
      </c>
      <c r="D1541" s="12" t="s">
        <v>3678</v>
      </c>
      <c r="E1541" s="12" t="s">
        <v>524</v>
      </c>
      <c r="F1541" s="12" t="s">
        <v>184</v>
      </c>
      <c r="G1541" s="36">
        <v>45560</v>
      </c>
      <c r="H1541" s="12" t="s">
        <v>525</v>
      </c>
    </row>
    <row r="1542" spans="1:8" x14ac:dyDescent="0.3">
      <c r="A1542" s="12" t="s">
        <v>3679</v>
      </c>
      <c r="B1542" s="12" t="s">
        <v>734</v>
      </c>
      <c r="C1542" s="12">
        <v>6384581703</v>
      </c>
      <c r="D1542" s="12" t="s">
        <v>3680</v>
      </c>
      <c r="E1542" s="12" t="s">
        <v>513</v>
      </c>
      <c r="F1542" s="12" t="s">
        <v>188</v>
      </c>
      <c r="G1542" s="36">
        <v>46047</v>
      </c>
      <c r="H1542" s="12" t="s">
        <v>504</v>
      </c>
    </row>
    <row r="1543" spans="1:8" x14ac:dyDescent="0.3">
      <c r="A1543" s="12" t="s">
        <v>3681</v>
      </c>
      <c r="B1543" s="12" t="s">
        <v>615</v>
      </c>
      <c r="C1543" s="12">
        <v>9867141660</v>
      </c>
      <c r="D1543" s="12" t="s">
        <v>3682</v>
      </c>
      <c r="E1543" s="12" t="s">
        <v>509</v>
      </c>
      <c r="F1543" s="12" t="s">
        <v>182</v>
      </c>
      <c r="G1543" s="36">
        <v>45270</v>
      </c>
      <c r="H1543" s="12" t="s">
        <v>504</v>
      </c>
    </row>
    <row r="1544" spans="1:8" x14ac:dyDescent="0.3">
      <c r="A1544" s="12" t="s">
        <v>3683</v>
      </c>
      <c r="B1544" s="12" t="s">
        <v>659</v>
      </c>
      <c r="C1544" s="12">
        <v>9950984161</v>
      </c>
      <c r="D1544" s="12" t="s">
        <v>3684</v>
      </c>
      <c r="E1544" s="12" t="s">
        <v>509</v>
      </c>
      <c r="F1544" s="12" t="s">
        <v>185</v>
      </c>
      <c r="G1544" s="36">
        <v>45325</v>
      </c>
      <c r="H1544" s="12" t="s">
        <v>525</v>
      </c>
    </row>
    <row r="1545" spans="1:8" x14ac:dyDescent="0.3">
      <c r="A1545" s="12" t="s">
        <v>3685</v>
      </c>
      <c r="B1545" s="12" t="s">
        <v>1199</v>
      </c>
      <c r="C1545" s="12">
        <v>8889406500</v>
      </c>
      <c r="D1545" s="12" t="s">
        <v>3686</v>
      </c>
      <c r="E1545" s="12" t="s">
        <v>520</v>
      </c>
      <c r="F1545" s="12" t="s">
        <v>179</v>
      </c>
      <c r="G1545" s="36">
        <v>45672</v>
      </c>
      <c r="H1545" s="12" t="s">
        <v>504</v>
      </c>
    </row>
    <row r="1546" spans="1:8" x14ac:dyDescent="0.3">
      <c r="A1546" s="12" t="s">
        <v>3687</v>
      </c>
      <c r="B1546" s="12" t="s">
        <v>805</v>
      </c>
      <c r="C1546" s="12">
        <v>9987605980</v>
      </c>
      <c r="D1546" s="12" t="s">
        <v>3688</v>
      </c>
      <c r="E1546" s="12" t="s">
        <v>183</v>
      </c>
      <c r="F1546" s="12" t="s">
        <v>182</v>
      </c>
      <c r="G1546" s="36">
        <v>44333</v>
      </c>
      <c r="H1546" s="12" t="s">
        <v>504</v>
      </c>
    </row>
    <row r="1547" spans="1:8" x14ac:dyDescent="0.3">
      <c r="A1547" s="12" t="s">
        <v>3689</v>
      </c>
      <c r="B1547" s="12" t="s">
        <v>591</v>
      </c>
      <c r="C1547" s="12">
        <v>9927788542</v>
      </c>
      <c r="D1547" s="12" t="s">
        <v>3690</v>
      </c>
      <c r="E1547" s="12" t="s">
        <v>520</v>
      </c>
      <c r="F1547" s="12" t="s">
        <v>187</v>
      </c>
      <c r="G1547" s="36">
        <v>45331</v>
      </c>
      <c r="H1547" s="12" t="s">
        <v>504</v>
      </c>
    </row>
    <row r="1548" spans="1:8" x14ac:dyDescent="0.3">
      <c r="A1548" s="12" t="s">
        <v>3691</v>
      </c>
      <c r="B1548" s="12" t="s">
        <v>540</v>
      </c>
      <c r="C1548" s="12">
        <v>6357246997</v>
      </c>
      <c r="D1548" s="12" t="s">
        <v>3692</v>
      </c>
      <c r="E1548" s="12" t="s">
        <v>509</v>
      </c>
      <c r="F1548" s="12" t="s">
        <v>183</v>
      </c>
      <c r="G1548" s="36">
        <v>45028</v>
      </c>
      <c r="H1548" s="12" t="s">
        <v>504</v>
      </c>
    </row>
    <row r="1549" spans="1:8" x14ac:dyDescent="0.3">
      <c r="A1549" s="12" t="s">
        <v>3693</v>
      </c>
      <c r="B1549" s="12" t="s">
        <v>537</v>
      </c>
      <c r="C1549" s="12">
        <v>6342057262</v>
      </c>
      <c r="D1549" s="12" t="s">
        <v>3694</v>
      </c>
      <c r="E1549" s="12" t="s">
        <v>529</v>
      </c>
      <c r="F1549" s="12" t="s">
        <v>186</v>
      </c>
      <c r="G1549" s="36">
        <v>45594</v>
      </c>
      <c r="H1549" s="12" t="s">
        <v>504</v>
      </c>
    </row>
    <row r="1550" spans="1:8" x14ac:dyDescent="0.3">
      <c r="A1550" s="12" t="s">
        <v>3695</v>
      </c>
      <c r="B1550" s="12" t="s">
        <v>543</v>
      </c>
      <c r="C1550" s="12">
        <v>9955175898</v>
      </c>
      <c r="D1550" s="12" t="s">
        <v>3696</v>
      </c>
      <c r="E1550" s="12" t="s">
        <v>513</v>
      </c>
      <c r="F1550" s="12" t="s">
        <v>184</v>
      </c>
      <c r="G1550" s="36">
        <v>44113</v>
      </c>
      <c r="H1550" s="12" t="s">
        <v>504</v>
      </c>
    </row>
    <row r="1551" spans="1:8" x14ac:dyDescent="0.3">
      <c r="A1551" s="12" t="s">
        <v>3697</v>
      </c>
      <c r="B1551" s="12" t="s">
        <v>689</v>
      </c>
      <c r="C1551" s="12">
        <v>8893548314</v>
      </c>
      <c r="D1551" s="12" t="s">
        <v>3698</v>
      </c>
      <c r="E1551" s="12" t="s">
        <v>183</v>
      </c>
      <c r="F1551" s="12" t="s">
        <v>185</v>
      </c>
      <c r="G1551" s="36">
        <v>45691</v>
      </c>
      <c r="H1551" s="12" t="s">
        <v>525</v>
      </c>
    </row>
    <row r="1552" spans="1:8" x14ac:dyDescent="0.3">
      <c r="A1552" s="12" t="s">
        <v>3699</v>
      </c>
      <c r="B1552" s="12" t="s">
        <v>646</v>
      </c>
      <c r="C1552" s="12">
        <v>7046080362</v>
      </c>
      <c r="D1552" s="12" t="s">
        <v>3700</v>
      </c>
      <c r="E1552" s="12" t="s">
        <v>513</v>
      </c>
      <c r="F1552" s="12" t="s">
        <v>185</v>
      </c>
      <c r="G1552" s="36">
        <v>45372</v>
      </c>
      <c r="H1552" s="12" t="s">
        <v>504</v>
      </c>
    </row>
    <row r="1553" spans="1:8" x14ac:dyDescent="0.3">
      <c r="A1553" s="12" t="s">
        <v>3701</v>
      </c>
      <c r="B1553" s="12" t="s">
        <v>805</v>
      </c>
      <c r="C1553" s="12">
        <v>7027174574</v>
      </c>
      <c r="D1553" s="12" t="s">
        <v>3702</v>
      </c>
      <c r="E1553" s="12" t="s">
        <v>520</v>
      </c>
      <c r="F1553" s="12" t="s">
        <v>186</v>
      </c>
      <c r="G1553" s="36">
        <v>44155</v>
      </c>
      <c r="H1553" s="12" t="s">
        <v>504</v>
      </c>
    </row>
    <row r="1554" spans="1:8" x14ac:dyDescent="0.3">
      <c r="A1554" s="12" t="s">
        <v>3703</v>
      </c>
      <c r="B1554" s="12" t="s">
        <v>817</v>
      </c>
      <c r="C1554" s="12">
        <v>8852601827</v>
      </c>
      <c r="D1554" s="12" t="s">
        <v>3704</v>
      </c>
      <c r="E1554" s="12" t="s">
        <v>529</v>
      </c>
      <c r="F1554" s="12" t="s">
        <v>186</v>
      </c>
      <c r="G1554" s="36">
        <v>45300</v>
      </c>
      <c r="H1554" s="12" t="s">
        <v>504</v>
      </c>
    </row>
    <row r="1555" spans="1:8" x14ac:dyDescent="0.3">
      <c r="A1555" s="12" t="s">
        <v>3705</v>
      </c>
      <c r="B1555" s="12" t="s">
        <v>578</v>
      </c>
      <c r="C1555" s="12">
        <v>9861099015</v>
      </c>
      <c r="D1555" s="12" t="s">
        <v>3706</v>
      </c>
      <c r="E1555" s="12" t="s">
        <v>529</v>
      </c>
      <c r="F1555" s="12" t="s">
        <v>184</v>
      </c>
      <c r="G1555" s="36">
        <v>44425</v>
      </c>
      <c r="H1555" s="12" t="s">
        <v>504</v>
      </c>
    </row>
    <row r="1556" spans="1:8" x14ac:dyDescent="0.3">
      <c r="A1556" s="12" t="s">
        <v>3707</v>
      </c>
      <c r="B1556" s="12" t="s">
        <v>615</v>
      </c>
      <c r="C1556" s="12">
        <v>9931082837</v>
      </c>
      <c r="D1556" s="12" t="s">
        <v>3708</v>
      </c>
      <c r="E1556" s="12" t="s">
        <v>529</v>
      </c>
      <c r="F1556" s="12" t="s">
        <v>179</v>
      </c>
      <c r="G1556" s="36">
        <v>45871</v>
      </c>
      <c r="H1556" s="12" t="s">
        <v>504</v>
      </c>
    </row>
    <row r="1557" spans="1:8" x14ac:dyDescent="0.3">
      <c r="A1557" s="12" t="s">
        <v>3709</v>
      </c>
      <c r="B1557" s="12" t="s">
        <v>640</v>
      </c>
      <c r="C1557" s="12">
        <v>6373717803</v>
      </c>
      <c r="D1557" s="12" t="s">
        <v>3710</v>
      </c>
      <c r="E1557" s="12" t="s">
        <v>183</v>
      </c>
      <c r="F1557" s="12" t="s">
        <v>188</v>
      </c>
      <c r="G1557" s="36">
        <v>45952</v>
      </c>
      <c r="H1557" s="12" t="s">
        <v>504</v>
      </c>
    </row>
    <row r="1558" spans="1:8" x14ac:dyDescent="0.3">
      <c r="A1558" s="12" t="s">
        <v>3711</v>
      </c>
      <c r="B1558" s="12" t="s">
        <v>591</v>
      </c>
      <c r="C1558" s="12">
        <v>9828355702</v>
      </c>
      <c r="D1558" s="12" t="s">
        <v>3712</v>
      </c>
      <c r="E1558" s="12" t="s">
        <v>529</v>
      </c>
      <c r="F1558" s="12" t="s">
        <v>183</v>
      </c>
      <c r="G1558" s="36">
        <v>45586</v>
      </c>
      <c r="H1558" s="12" t="s">
        <v>504</v>
      </c>
    </row>
    <row r="1559" spans="1:8" x14ac:dyDescent="0.3">
      <c r="A1559" s="12" t="s">
        <v>3713</v>
      </c>
      <c r="B1559" s="12" t="s">
        <v>659</v>
      </c>
      <c r="C1559" s="12">
        <v>8841351645</v>
      </c>
      <c r="D1559" s="12" t="s">
        <v>3714</v>
      </c>
      <c r="E1559" s="12" t="s">
        <v>529</v>
      </c>
      <c r="F1559" s="12" t="s">
        <v>185</v>
      </c>
      <c r="G1559" s="36">
        <v>44401</v>
      </c>
      <c r="H1559" s="12" t="s">
        <v>525</v>
      </c>
    </row>
    <row r="1560" spans="1:8" x14ac:dyDescent="0.3">
      <c r="A1560" s="12" t="s">
        <v>3715</v>
      </c>
      <c r="B1560" s="12" t="s">
        <v>795</v>
      </c>
      <c r="C1560" s="12">
        <v>6362035640</v>
      </c>
      <c r="D1560" s="12" t="s">
        <v>3716</v>
      </c>
      <c r="E1560" s="12" t="s">
        <v>520</v>
      </c>
      <c r="F1560" s="12" t="s">
        <v>181</v>
      </c>
      <c r="G1560" s="36">
        <v>44464</v>
      </c>
      <c r="H1560" s="12" t="s">
        <v>504</v>
      </c>
    </row>
    <row r="1561" spans="1:8" x14ac:dyDescent="0.3">
      <c r="A1561" s="12" t="s">
        <v>3717</v>
      </c>
      <c r="B1561" s="12" t="s">
        <v>618</v>
      </c>
      <c r="C1561" s="12">
        <v>7076848633</v>
      </c>
      <c r="D1561" s="12" t="s">
        <v>3718</v>
      </c>
      <c r="E1561" s="12" t="s">
        <v>529</v>
      </c>
      <c r="F1561" s="12" t="s">
        <v>181</v>
      </c>
      <c r="G1561" s="36">
        <v>44173</v>
      </c>
      <c r="H1561" s="12" t="s">
        <v>504</v>
      </c>
    </row>
    <row r="1562" spans="1:8" x14ac:dyDescent="0.3">
      <c r="A1562" s="12" t="s">
        <v>3719</v>
      </c>
      <c r="B1562" s="12" t="s">
        <v>563</v>
      </c>
      <c r="C1562" s="12">
        <v>7051911495</v>
      </c>
      <c r="D1562" s="12" t="s">
        <v>3720</v>
      </c>
      <c r="E1562" s="12" t="s">
        <v>183</v>
      </c>
      <c r="F1562" s="12" t="s">
        <v>180</v>
      </c>
      <c r="G1562" s="36">
        <v>44366</v>
      </c>
      <c r="H1562" s="12" t="s">
        <v>504</v>
      </c>
    </row>
    <row r="1563" spans="1:8" x14ac:dyDescent="0.3">
      <c r="A1563" s="12" t="s">
        <v>3721</v>
      </c>
      <c r="B1563" s="12" t="s">
        <v>739</v>
      </c>
      <c r="C1563" s="12">
        <v>7017185337</v>
      </c>
      <c r="D1563" s="12" t="s">
        <v>3722</v>
      </c>
      <c r="E1563" s="12" t="s">
        <v>529</v>
      </c>
      <c r="F1563" s="12" t="s">
        <v>179</v>
      </c>
      <c r="G1563" s="36">
        <v>45462</v>
      </c>
      <c r="H1563" s="12" t="s">
        <v>504</v>
      </c>
    </row>
    <row r="1564" spans="1:8" x14ac:dyDescent="0.3">
      <c r="A1564" s="12" t="s">
        <v>3723</v>
      </c>
      <c r="B1564" s="12" t="s">
        <v>859</v>
      </c>
      <c r="C1564" s="12">
        <v>7098554602</v>
      </c>
      <c r="D1564" s="12" t="s">
        <v>3724</v>
      </c>
      <c r="E1564" s="12" t="s">
        <v>183</v>
      </c>
      <c r="F1564" s="12" t="s">
        <v>188</v>
      </c>
      <c r="G1564" s="36">
        <v>44336</v>
      </c>
      <c r="H1564" s="12" t="s">
        <v>504</v>
      </c>
    </row>
    <row r="1565" spans="1:8" x14ac:dyDescent="0.3">
      <c r="A1565" s="12" t="s">
        <v>3725</v>
      </c>
      <c r="B1565" s="12" t="s">
        <v>739</v>
      </c>
      <c r="C1565" s="12">
        <v>6361856436</v>
      </c>
      <c r="D1565" s="12" t="s">
        <v>3726</v>
      </c>
      <c r="E1565" s="12" t="s">
        <v>509</v>
      </c>
      <c r="F1565" s="12" t="s">
        <v>184</v>
      </c>
      <c r="G1565" s="36">
        <v>45294</v>
      </c>
      <c r="H1565" s="12" t="s">
        <v>504</v>
      </c>
    </row>
    <row r="1566" spans="1:8" x14ac:dyDescent="0.3">
      <c r="A1566" s="12" t="s">
        <v>3727</v>
      </c>
      <c r="B1566" s="12" t="s">
        <v>1132</v>
      </c>
      <c r="C1566" s="12">
        <v>7057167353</v>
      </c>
      <c r="D1566" s="12" t="s">
        <v>3728</v>
      </c>
      <c r="E1566" s="12" t="s">
        <v>529</v>
      </c>
      <c r="F1566" s="12" t="s">
        <v>180</v>
      </c>
      <c r="G1566" s="36">
        <v>45093</v>
      </c>
      <c r="H1566" s="12" t="s">
        <v>525</v>
      </c>
    </row>
    <row r="1567" spans="1:8" x14ac:dyDescent="0.3">
      <c r="A1567" s="12" t="s">
        <v>3729</v>
      </c>
      <c r="B1567" s="12" t="s">
        <v>731</v>
      </c>
      <c r="C1567" s="12">
        <v>8864659239</v>
      </c>
      <c r="D1567" s="12" t="s">
        <v>3730</v>
      </c>
      <c r="E1567" s="12" t="s">
        <v>520</v>
      </c>
      <c r="F1567" s="12" t="s">
        <v>185</v>
      </c>
      <c r="G1567" s="36">
        <v>45363</v>
      </c>
      <c r="H1567" s="12" t="s">
        <v>525</v>
      </c>
    </row>
    <row r="1568" spans="1:8" x14ac:dyDescent="0.3">
      <c r="A1568" s="12" t="s">
        <v>3731</v>
      </c>
      <c r="B1568" s="12" t="s">
        <v>822</v>
      </c>
      <c r="C1568" s="12">
        <v>7039932867</v>
      </c>
      <c r="D1568" s="12" t="s">
        <v>1703</v>
      </c>
      <c r="E1568" s="12" t="s">
        <v>513</v>
      </c>
      <c r="F1568" s="12" t="s">
        <v>179</v>
      </c>
      <c r="G1568" s="36">
        <v>44119</v>
      </c>
      <c r="H1568" s="12" t="s">
        <v>525</v>
      </c>
    </row>
    <row r="1569" spans="1:8" x14ac:dyDescent="0.3">
      <c r="A1569" s="12" t="s">
        <v>3732</v>
      </c>
      <c r="B1569" s="12" t="s">
        <v>583</v>
      </c>
      <c r="C1569" s="12">
        <v>6399372797</v>
      </c>
      <c r="D1569" s="12" t="s">
        <v>3733</v>
      </c>
      <c r="E1569" s="12" t="s">
        <v>513</v>
      </c>
      <c r="F1569" s="12" t="s">
        <v>178</v>
      </c>
      <c r="G1569" s="36">
        <v>44319</v>
      </c>
      <c r="H1569" s="12" t="s">
        <v>504</v>
      </c>
    </row>
    <row r="1570" spans="1:8" x14ac:dyDescent="0.3">
      <c r="A1570" s="12" t="s">
        <v>3734</v>
      </c>
      <c r="B1570" s="12" t="s">
        <v>947</v>
      </c>
      <c r="C1570" s="12">
        <v>9974229789</v>
      </c>
      <c r="D1570" s="12" t="s">
        <v>3735</v>
      </c>
      <c r="E1570" s="12" t="s">
        <v>524</v>
      </c>
      <c r="F1570" s="12" t="s">
        <v>187</v>
      </c>
      <c r="G1570" s="36">
        <v>44970</v>
      </c>
      <c r="H1570" s="12" t="s">
        <v>504</v>
      </c>
    </row>
    <row r="1571" spans="1:8" x14ac:dyDescent="0.3">
      <c r="A1571" s="12" t="s">
        <v>3736</v>
      </c>
      <c r="B1571" s="12" t="s">
        <v>502</v>
      </c>
      <c r="C1571" s="12">
        <v>7077335343</v>
      </c>
      <c r="D1571" s="12" t="s">
        <v>3737</v>
      </c>
      <c r="E1571" s="12" t="s">
        <v>529</v>
      </c>
      <c r="F1571" s="12" t="s">
        <v>189</v>
      </c>
      <c r="G1571" s="36">
        <v>44082</v>
      </c>
      <c r="H1571" s="12" t="s">
        <v>504</v>
      </c>
    </row>
    <row r="1572" spans="1:8" x14ac:dyDescent="0.3">
      <c r="A1572" s="12" t="s">
        <v>3738</v>
      </c>
      <c r="B1572" s="12" t="s">
        <v>602</v>
      </c>
      <c r="C1572" s="12">
        <v>8839182257</v>
      </c>
      <c r="D1572" s="12" t="s">
        <v>3739</v>
      </c>
      <c r="E1572" s="12" t="s">
        <v>529</v>
      </c>
      <c r="F1572" s="12" t="s">
        <v>183</v>
      </c>
      <c r="G1572" s="36">
        <v>45109</v>
      </c>
      <c r="H1572" s="12" t="s">
        <v>504</v>
      </c>
    </row>
    <row r="1573" spans="1:8" x14ac:dyDescent="0.3">
      <c r="A1573" s="12" t="s">
        <v>3740</v>
      </c>
      <c r="B1573" s="12" t="s">
        <v>1199</v>
      </c>
      <c r="C1573" s="12">
        <v>9941490286</v>
      </c>
      <c r="D1573" s="12" t="s">
        <v>3741</v>
      </c>
      <c r="E1573" s="12" t="s">
        <v>513</v>
      </c>
      <c r="F1573" s="12" t="s">
        <v>179</v>
      </c>
      <c r="G1573" s="36">
        <v>45848</v>
      </c>
      <c r="H1573" s="12" t="s">
        <v>504</v>
      </c>
    </row>
    <row r="1574" spans="1:8" x14ac:dyDescent="0.3">
      <c r="A1574" s="12" t="s">
        <v>3742</v>
      </c>
      <c r="B1574" s="12" t="s">
        <v>739</v>
      </c>
      <c r="C1574" s="12">
        <v>9870290835</v>
      </c>
      <c r="D1574" s="12" t="s">
        <v>3743</v>
      </c>
      <c r="E1574" s="12" t="s">
        <v>509</v>
      </c>
      <c r="F1574" s="12" t="s">
        <v>184</v>
      </c>
      <c r="G1574" s="36">
        <v>44275</v>
      </c>
      <c r="H1574" s="12" t="s">
        <v>504</v>
      </c>
    </row>
    <row r="1575" spans="1:8" x14ac:dyDescent="0.3">
      <c r="A1575" s="12" t="s">
        <v>3744</v>
      </c>
      <c r="B1575" s="12" t="s">
        <v>1042</v>
      </c>
      <c r="C1575" s="12">
        <v>6323173784</v>
      </c>
      <c r="D1575" s="12" t="s">
        <v>3745</v>
      </c>
      <c r="E1575" s="12" t="s">
        <v>520</v>
      </c>
      <c r="F1575" s="12" t="s">
        <v>182</v>
      </c>
      <c r="G1575" s="36">
        <v>45283</v>
      </c>
      <c r="H1575" s="12" t="s">
        <v>504</v>
      </c>
    </row>
    <row r="1576" spans="1:8" x14ac:dyDescent="0.3">
      <c r="A1576" s="12" t="s">
        <v>3746</v>
      </c>
      <c r="B1576" s="12" t="s">
        <v>549</v>
      </c>
      <c r="C1576" s="12">
        <v>6319788286</v>
      </c>
      <c r="D1576" s="12" t="s">
        <v>3747</v>
      </c>
      <c r="E1576" s="12" t="s">
        <v>529</v>
      </c>
      <c r="F1576" s="12" t="s">
        <v>178</v>
      </c>
      <c r="G1576" s="36">
        <v>44364</v>
      </c>
      <c r="H1576" s="12" t="s">
        <v>504</v>
      </c>
    </row>
    <row r="1577" spans="1:8" x14ac:dyDescent="0.3">
      <c r="A1577" s="12" t="s">
        <v>3748</v>
      </c>
      <c r="B1577" s="12" t="s">
        <v>609</v>
      </c>
      <c r="C1577" s="12">
        <v>9887755365</v>
      </c>
      <c r="D1577" s="12" t="s">
        <v>3749</v>
      </c>
      <c r="E1577" s="12" t="s">
        <v>183</v>
      </c>
      <c r="F1577" s="12" t="s">
        <v>182</v>
      </c>
      <c r="G1577" s="36">
        <v>45857</v>
      </c>
      <c r="H1577" s="12" t="s">
        <v>504</v>
      </c>
    </row>
    <row r="1578" spans="1:8" x14ac:dyDescent="0.3">
      <c r="A1578" s="12" t="s">
        <v>3750</v>
      </c>
      <c r="B1578" s="12" t="s">
        <v>990</v>
      </c>
      <c r="C1578" s="12">
        <v>9997490071</v>
      </c>
      <c r="D1578" s="12" t="s">
        <v>3751</v>
      </c>
      <c r="E1578" s="12" t="s">
        <v>520</v>
      </c>
      <c r="F1578" s="12" t="s">
        <v>188</v>
      </c>
      <c r="G1578" s="36">
        <v>45976</v>
      </c>
      <c r="H1578" s="12" t="s">
        <v>504</v>
      </c>
    </row>
    <row r="1579" spans="1:8" x14ac:dyDescent="0.3">
      <c r="A1579" s="12" t="s">
        <v>3752</v>
      </c>
      <c r="B1579" s="12" t="s">
        <v>1527</v>
      </c>
      <c r="C1579" s="12">
        <v>9994886978</v>
      </c>
      <c r="D1579" s="12" t="s">
        <v>3753</v>
      </c>
      <c r="E1579" s="12" t="s">
        <v>529</v>
      </c>
      <c r="F1579" s="12" t="s">
        <v>184</v>
      </c>
      <c r="G1579" s="36">
        <v>45224</v>
      </c>
      <c r="H1579" s="12" t="s">
        <v>504</v>
      </c>
    </row>
    <row r="1580" spans="1:8" x14ac:dyDescent="0.3">
      <c r="A1580" s="12" t="s">
        <v>3754</v>
      </c>
      <c r="B1580" s="12" t="s">
        <v>1015</v>
      </c>
      <c r="C1580" s="12">
        <v>9926679150</v>
      </c>
      <c r="D1580" s="12" t="s">
        <v>3755</v>
      </c>
      <c r="E1580" s="12" t="s">
        <v>529</v>
      </c>
      <c r="F1580" s="12" t="s">
        <v>185</v>
      </c>
      <c r="G1580" s="36">
        <v>45641</v>
      </c>
      <c r="H1580" s="12" t="s">
        <v>504</v>
      </c>
    </row>
    <row r="1581" spans="1:8" x14ac:dyDescent="0.3">
      <c r="A1581" s="12" t="s">
        <v>3756</v>
      </c>
      <c r="B1581" s="12" t="s">
        <v>713</v>
      </c>
      <c r="C1581" s="12">
        <v>6390917455</v>
      </c>
      <c r="D1581" s="12" t="s">
        <v>3757</v>
      </c>
      <c r="E1581" s="12" t="s">
        <v>529</v>
      </c>
      <c r="F1581" s="12" t="s">
        <v>182</v>
      </c>
      <c r="G1581" s="36">
        <v>45554</v>
      </c>
      <c r="H1581" s="12" t="s">
        <v>504</v>
      </c>
    </row>
    <row r="1582" spans="1:8" x14ac:dyDescent="0.3">
      <c r="A1582" s="12" t="s">
        <v>3758</v>
      </c>
      <c r="B1582" s="12" t="s">
        <v>668</v>
      </c>
      <c r="C1582" s="12">
        <v>7087512828</v>
      </c>
      <c r="D1582" s="12" t="s">
        <v>3759</v>
      </c>
      <c r="E1582" s="12" t="s">
        <v>524</v>
      </c>
      <c r="F1582" s="12" t="s">
        <v>184</v>
      </c>
      <c r="G1582" s="36">
        <v>45824</v>
      </c>
      <c r="H1582" s="12" t="s">
        <v>504</v>
      </c>
    </row>
    <row r="1583" spans="1:8" x14ac:dyDescent="0.3">
      <c r="A1583" s="12" t="s">
        <v>3760</v>
      </c>
      <c r="B1583" s="12" t="s">
        <v>677</v>
      </c>
      <c r="C1583" s="12">
        <v>9977758451</v>
      </c>
      <c r="D1583" s="12" t="s">
        <v>3761</v>
      </c>
      <c r="E1583" s="12" t="s">
        <v>513</v>
      </c>
      <c r="F1583" s="12" t="s">
        <v>178</v>
      </c>
      <c r="G1583" s="36">
        <v>44167</v>
      </c>
      <c r="H1583" s="12" t="s">
        <v>504</v>
      </c>
    </row>
    <row r="1584" spans="1:8" x14ac:dyDescent="0.3">
      <c r="A1584" s="12" t="s">
        <v>3762</v>
      </c>
      <c r="B1584" s="12" t="s">
        <v>1132</v>
      </c>
      <c r="C1584" s="12">
        <v>9830670353</v>
      </c>
      <c r="D1584" s="12" t="s">
        <v>3763</v>
      </c>
      <c r="E1584" s="12" t="s">
        <v>520</v>
      </c>
      <c r="F1584" s="12" t="s">
        <v>182</v>
      </c>
      <c r="G1584" s="36">
        <v>45114</v>
      </c>
      <c r="H1584" s="12" t="s">
        <v>504</v>
      </c>
    </row>
    <row r="1585" spans="1:8" x14ac:dyDescent="0.3">
      <c r="A1585" s="12" t="s">
        <v>3764</v>
      </c>
      <c r="B1585" s="12" t="s">
        <v>962</v>
      </c>
      <c r="C1585" s="12">
        <v>9810935954</v>
      </c>
      <c r="D1585" s="12" t="s">
        <v>3765</v>
      </c>
      <c r="E1585" s="12" t="s">
        <v>529</v>
      </c>
      <c r="F1585" s="12" t="s">
        <v>185</v>
      </c>
      <c r="G1585" s="36">
        <v>45832</v>
      </c>
      <c r="H1585" s="12" t="s">
        <v>525</v>
      </c>
    </row>
    <row r="1586" spans="1:8" x14ac:dyDescent="0.3">
      <c r="A1586" s="12" t="s">
        <v>3766</v>
      </c>
      <c r="B1586" s="12" t="s">
        <v>671</v>
      </c>
      <c r="C1586" s="12">
        <v>9829563133</v>
      </c>
      <c r="D1586" s="12" t="s">
        <v>3767</v>
      </c>
      <c r="E1586" s="12" t="s">
        <v>524</v>
      </c>
      <c r="F1586" s="12" t="s">
        <v>181</v>
      </c>
      <c r="G1586" s="36">
        <v>45804</v>
      </c>
      <c r="H1586" s="12" t="s">
        <v>504</v>
      </c>
    </row>
    <row r="1587" spans="1:8" x14ac:dyDescent="0.3">
      <c r="A1587" s="12" t="s">
        <v>3768</v>
      </c>
      <c r="B1587" s="12" t="s">
        <v>624</v>
      </c>
      <c r="C1587" s="12">
        <v>9816520076</v>
      </c>
      <c r="D1587" s="12" t="s">
        <v>3769</v>
      </c>
      <c r="E1587" s="12" t="s">
        <v>183</v>
      </c>
      <c r="F1587" s="12" t="s">
        <v>184</v>
      </c>
      <c r="G1587" s="36">
        <v>44932</v>
      </c>
      <c r="H1587" s="12" t="s">
        <v>504</v>
      </c>
    </row>
    <row r="1588" spans="1:8" x14ac:dyDescent="0.3">
      <c r="A1588" s="12" t="s">
        <v>3770</v>
      </c>
      <c r="B1588" s="12" t="s">
        <v>649</v>
      </c>
      <c r="C1588" s="12">
        <v>7031806443</v>
      </c>
      <c r="D1588" s="12" t="s">
        <v>3771</v>
      </c>
      <c r="E1588" s="12" t="s">
        <v>529</v>
      </c>
      <c r="F1588" s="12" t="s">
        <v>184</v>
      </c>
      <c r="G1588" s="36">
        <v>44689</v>
      </c>
      <c r="H1588" s="12" t="s">
        <v>525</v>
      </c>
    </row>
    <row r="1589" spans="1:8" x14ac:dyDescent="0.3">
      <c r="A1589" s="12" t="s">
        <v>3772</v>
      </c>
      <c r="B1589" s="12" t="s">
        <v>1178</v>
      </c>
      <c r="C1589" s="12">
        <v>7011329427</v>
      </c>
      <c r="D1589" s="12" t="s">
        <v>3773</v>
      </c>
      <c r="E1589" s="12" t="s">
        <v>513</v>
      </c>
      <c r="F1589" s="12" t="s">
        <v>183</v>
      </c>
      <c r="G1589" s="36">
        <v>44645</v>
      </c>
      <c r="H1589" s="12" t="s">
        <v>504</v>
      </c>
    </row>
    <row r="1590" spans="1:8" x14ac:dyDescent="0.3">
      <c r="A1590" s="12" t="s">
        <v>3774</v>
      </c>
      <c r="B1590" s="12" t="s">
        <v>569</v>
      </c>
      <c r="C1590" s="12">
        <v>7084851170</v>
      </c>
      <c r="D1590" s="12" t="s">
        <v>3775</v>
      </c>
      <c r="E1590" s="12" t="s">
        <v>520</v>
      </c>
      <c r="F1590" s="12" t="s">
        <v>182</v>
      </c>
      <c r="G1590" s="36">
        <v>44602</v>
      </c>
      <c r="H1590" s="12" t="s">
        <v>525</v>
      </c>
    </row>
    <row r="1591" spans="1:8" x14ac:dyDescent="0.3">
      <c r="A1591" s="12" t="s">
        <v>3776</v>
      </c>
      <c r="B1591" s="12" t="s">
        <v>558</v>
      </c>
      <c r="C1591" s="12">
        <v>7046641719</v>
      </c>
      <c r="D1591" s="12" t="s">
        <v>3777</v>
      </c>
      <c r="E1591" s="12" t="s">
        <v>183</v>
      </c>
      <c r="F1591" s="12" t="s">
        <v>188</v>
      </c>
      <c r="G1591" s="36">
        <v>45646</v>
      </c>
      <c r="H1591" s="12" t="s">
        <v>525</v>
      </c>
    </row>
    <row r="1592" spans="1:8" x14ac:dyDescent="0.3">
      <c r="A1592" s="12" t="s">
        <v>3778</v>
      </c>
      <c r="B1592" s="12" t="s">
        <v>924</v>
      </c>
      <c r="C1592" s="12">
        <v>7016529953</v>
      </c>
      <c r="D1592" s="12" t="s">
        <v>3779</v>
      </c>
      <c r="E1592" s="12" t="s">
        <v>509</v>
      </c>
      <c r="F1592" s="12" t="s">
        <v>187</v>
      </c>
      <c r="G1592" s="36">
        <v>44721</v>
      </c>
      <c r="H1592" s="12" t="s">
        <v>504</v>
      </c>
    </row>
    <row r="1593" spans="1:8" x14ac:dyDescent="0.3">
      <c r="A1593" s="12" t="s">
        <v>3780</v>
      </c>
      <c r="B1593" s="12" t="s">
        <v>962</v>
      </c>
      <c r="C1593" s="12">
        <v>9884517992</v>
      </c>
      <c r="D1593" s="12" t="s">
        <v>3781</v>
      </c>
      <c r="E1593" s="12" t="s">
        <v>520</v>
      </c>
      <c r="F1593" s="12" t="s">
        <v>185</v>
      </c>
      <c r="G1593" s="36">
        <v>44930</v>
      </c>
      <c r="H1593" s="12" t="s">
        <v>504</v>
      </c>
    </row>
    <row r="1594" spans="1:8" x14ac:dyDescent="0.3">
      <c r="A1594" s="12" t="s">
        <v>3782</v>
      </c>
      <c r="B1594" s="12" t="s">
        <v>602</v>
      </c>
      <c r="C1594" s="12">
        <v>9813195440</v>
      </c>
      <c r="D1594" s="12" t="s">
        <v>3783</v>
      </c>
      <c r="E1594" s="12" t="s">
        <v>524</v>
      </c>
      <c r="F1594" s="12" t="s">
        <v>181</v>
      </c>
      <c r="G1594" s="36">
        <v>45690</v>
      </c>
      <c r="H1594" s="12" t="s">
        <v>525</v>
      </c>
    </row>
    <row r="1595" spans="1:8" x14ac:dyDescent="0.3">
      <c r="A1595" s="12" t="s">
        <v>3784</v>
      </c>
      <c r="B1595" s="12" t="s">
        <v>795</v>
      </c>
      <c r="C1595" s="12">
        <v>6320926817</v>
      </c>
      <c r="D1595" s="12" t="s">
        <v>3785</v>
      </c>
      <c r="E1595" s="12" t="s">
        <v>529</v>
      </c>
      <c r="F1595" s="12" t="s">
        <v>187</v>
      </c>
      <c r="G1595" s="36">
        <v>44443</v>
      </c>
      <c r="H1595" s="12" t="s">
        <v>504</v>
      </c>
    </row>
    <row r="1596" spans="1:8" x14ac:dyDescent="0.3">
      <c r="A1596" s="12" t="s">
        <v>3786</v>
      </c>
      <c r="B1596" s="12" t="s">
        <v>723</v>
      </c>
      <c r="C1596" s="12">
        <v>8869493576</v>
      </c>
      <c r="D1596" s="12" t="s">
        <v>3787</v>
      </c>
      <c r="E1596" s="12" t="s">
        <v>513</v>
      </c>
      <c r="F1596" s="12" t="s">
        <v>182</v>
      </c>
      <c r="G1596" s="36">
        <v>45826</v>
      </c>
      <c r="H1596" s="12" t="s">
        <v>525</v>
      </c>
    </row>
    <row r="1597" spans="1:8" x14ac:dyDescent="0.3">
      <c r="A1597" s="12" t="s">
        <v>3788</v>
      </c>
      <c r="B1597" s="12" t="s">
        <v>575</v>
      </c>
      <c r="C1597" s="12">
        <v>7092705792</v>
      </c>
      <c r="D1597" s="12" t="s">
        <v>3789</v>
      </c>
      <c r="E1597" s="12" t="s">
        <v>520</v>
      </c>
      <c r="F1597" s="12" t="s">
        <v>181</v>
      </c>
      <c r="G1597" s="36">
        <v>44069</v>
      </c>
      <c r="H1597" s="12" t="s">
        <v>525</v>
      </c>
    </row>
    <row r="1598" spans="1:8" x14ac:dyDescent="0.3">
      <c r="A1598" s="12" t="s">
        <v>3790</v>
      </c>
      <c r="B1598" s="12" t="s">
        <v>947</v>
      </c>
      <c r="C1598" s="12">
        <v>7093768208</v>
      </c>
      <c r="D1598" s="12" t="s">
        <v>3735</v>
      </c>
      <c r="E1598" s="12" t="s">
        <v>524</v>
      </c>
      <c r="F1598" s="12" t="s">
        <v>179</v>
      </c>
      <c r="G1598" s="36">
        <v>44448</v>
      </c>
      <c r="H1598" s="12" t="s">
        <v>504</v>
      </c>
    </row>
    <row r="1599" spans="1:8" x14ac:dyDescent="0.3">
      <c r="A1599" s="12" t="s">
        <v>3791</v>
      </c>
      <c r="B1599" s="12" t="s">
        <v>805</v>
      </c>
      <c r="C1599" s="12">
        <v>6366134678</v>
      </c>
      <c r="D1599" s="12" t="s">
        <v>3792</v>
      </c>
      <c r="E1599" s="12" t="s">
        <v>524</v>
      </c>
      <c r="F1599" s="12" t="s">
        <v>179</v>
      </c>
      <c r="G1599" s="36">
        <v>45721</v>
      </c>
      <c r="H1599" s="12" t="s">
        <v>504</v>
      </c>
    </row>
    <row r="1600" spans="1:8" x14ac:dyDescent="0.3">
      <c r="A1600" s="12" t="s">
        <v>3793</v>
      </c>
      <c r="B1600" s="12" t="s">
        <v>1015</v>
      </c>
      <c r="C1600" s="12">
        <v>7084114732</v>
      </c>
      <c r="D1600" s="12" t="s">
        <v>3794</v>
      </c>
      <c r="E1600" s="12" t="s">
        <v>524</v>
      </c>
      <c r="F1600" s="12" t="s">
        <v>185</v>
      </c>
      <c r="G1600" s="36">
        <v>44820</v>
      </c>
      <c r="H1600" s="12" t="s">
        <v>504</v>
      </c>
    </row>
    <row r="1601" spans="1:8" x14ac:dyDescent="0.3">
      <c r="A1601" s="12" t="s">
        <v>3795</v>
      </c>
      <c r="B1601" s="12" t="s">
        <v>671</v>
      </c>
      <c r="C1601" s="12">
        <v>7018516382</v>
      </c>
      <c r="D1601" s="12" t="s">
        <v>3796</v>
      </c>
      <c r="E1601" s="12" t="s">
        <v>524</v>
      </c>
      <c r="F1601" s="12" t="s">
        <v>187</v>
      </c>
      <c r="G1601" s="36">
        <v>45471</v>
      </c>
      <c r="H1601" s="12" t="s">
        <v>504</v>
      </c>
    </row>
    <row r="1602" spans="1:8" x14ac:dyDescent="0.3">
      <c r="A1602" s="12" t="s">
        <v>3797</v>
      </c>
      <c r="B1602" s="12" t="s">
        <v>646</v>
      </c>
      <c r="C1602" s="12">
        <v>9980705741</v>
      </c>
      <c r="D1602" s="12" t="s">
        <v>3798</v>
      </c>
      <c r="E1602" s="12" t="s">
        <v>524</v>
      </c>
      <c r="F1602" s="12" t="s">
        <v>180</v>
      </c>
      <c r="G1602" s="36">
        <v>45913</v>
      </c>
      <c r="H1602" s="12" t="s">
        <v>504</v>
      </c>
    </row>
    <row r="1603" spans="1:8" x14ac:dyDescent="0.3">
      <c r="A1603" s="12" t="s">
        <v>3799</v>
      </c>
      <c r="B1603" s="12" t="s">
        <v>689</v>
      </c>
      <c r="C1603" s="12">
        <v>6375996236</v>
      </c>
      <c r="D1603" s="12" t="s">
        <v>3800</v>
      </c>
      <c r="E1603" s="12" t="s">
        <v>183</v>
      </c>
      <c r="F1603" s="12" t="s">
        <v>185</v>
      </c>
      <c r="G1603" s="36">
        <v>45297</v>
      </c>
      <c r="H1603" s="12" t="s">
        <v>504</v>
      </c>
    </row>
    <row r="1604" spans="1:8" x14ac:dyDescent="0.3">
      <c r="A1604" s="12" t="s">
        <v>3801</v>
      </c>
      <c r="B1604" s="12" t="s">
        <v>805</v>
      </c>
      <c r="C1604" s="12">
        <v>7030516580</v>
      </c>
      <c r="D1604" s="12" t="s">
        <v>3802</v>
      </c>
      <c r="E1604" s="12" t="s">
        <v>183</v>
      </c>
      <c r="F1604" s="12" t="s">
        <v>183</v>
      </c>
      <c r="G1604" s="36">
        <v>44909</v>
      </c>
      <c r="H1604" s="12" t="s">
        <v>504</v>
      </c>
    </row>
    <row r="1605" spans="1:8" x14ac:dyDescent="0.3">
      <c r="A1605" s="12" t="s">
        <v>3803</v>
      </c>
      <c r="B1605" s="12" t="s">
        <v>531</v>
      </c>
      <c r="C1605" s="12">
        <v>9857593653</v>
      </c>
      <c r="D1605" s="12" t="s">
        <v>3804</v>
      </c>
      <c r="E1605" s="12" t="s">
        <v>529</v>
      </c>
      <c r="F1605" s="12" t="s">
        <v>178</v>
      </c>
      <c r="G1605" s="36">
        <v>44750</v>
      </c>
      <c r="H1605" s="12" t="s">
        <v>504</v>
      </c>
    </row>
    <row r="1606" spans="1:8" x14ac:dyDescent="0.3">
      <c r="A1606" s="12" t="s">
        <v>3805</v>
      </c>
      <c r="B1606" s="12" t="s">
        <v>583</v>
      </c>
      <c r="C1606" s="12">
        <v>7059822581</v>
      </c>
      <c r="D1606" s="12" t="s">
        <v>3806</v>
      </c>
      <c r="E1606" s="12" t="s">
        <v>524</v>
      </c>
      <c r="F1606" s="12" t="s">
        <v>178</v>
      </c>
      <c r="G1606" s="36">
        <v>45698</v>
      </c>
      <c r="H1606" s="12" t="s">
        <v>504</v>
      </c>
    </row>
    <row r="1607" spans="1:8" x14ac:dyDescent="0.3">
      <c r="A1607" s="12" t="s">
        <v>3807</v>
      </c>
      <c r="B1607" s="12" t="s">
        <v>518</v>
      </c>
      <c r="C1607" s="12">
        <v>9897028015</v>
      </c>
      <c r="D1607" s="12" t="s">
        <v>2762</v>
      </c>
      <c r="E1607" s="12" t="s">
        <v>183</v>
      </c>
      <c r="F1607" s="12" t="s">
        <v>178</v>
      </c>
      <c r="G1607" s="36">
        <v>45555</v>
      </c>
      <c r="H1607" s="12" t="s">
        <v>525</v>
      </c>
    </row>
    <row r="1608" spans="1:8" x14ac:dyDescent="0.3">
      <c r="A1608" s="12" t="s">
        <v>3808</v>
      </c>
      <c r="B1608" s="12" t="s">
        <v>746</v>
      </c>
      <c r="C1608" s="12">
        <v>9915792798</v>
      </c>
      <c r="D1608" s="12" t="s">
        <v>3809</v>
      </c>
      <c r="E1608" s="12" t="s">
        <v>183</v>
      </c>
      <c r="F1608" s="12" t="s">
        <v>189</v>
      </c>
      <c r="G1608" s="36">
        <v>45901</v>
      </c>
      <c r="H1608" s="12" t="s">
        <v>504</v>
      </c>
    </row>
    <row r="1609" spans="1:8" x14ac:dyDescent="0.3">
      <c r="A1609" s="12" t="s">
        <v>3810</v>
      </c>
      <c r="B1609" s="12" t="s">
        <v>511</v>
      </c>
      <c r="C1609" s="12">
        <v>9995696214</v>
      </c>
      <c r="D1609" s="12" t="s">
        <v>3811</v>
      </c>
      <c r="E1609" s="12" t="s">
        <v>513</v>
      </c>
      <c r="F1609" s="12" t="s">
        <v>186</v>
      </c>
      <c r="G1609" s="36">
        <v>44960</v>
      </c>
      <c r="H1609" s="12" t="s">
        <v>504</v>
      </c>
    </row>
    <row r="1610" spans="1:8" x14ac:dyDescent="0.3">
      <c r="A1610" s="12" t="s">
        <v>3812</v>
      </c>
      <c r="B1610" s="12" t="s">
        <v>537</v>
      </c>
      <c r="C1610" s="12">
        <v>9839250871</v>
      </c>
      <c r="D1610" s="12" t="s">
        <v>3813</v>
      </c>
      <c r="E1610" s="12" t="s">
        <v>183</v>
      </c>
      <c r="F1610" s="12" t="s">
        <v>187</v>
      </c>
      <c r="G1610" s="36">
        <v>44302</v>
      </c>
      <c r="H1610" s="12" t="s">
        <v>504</v>
      </c>
    </row>
    <row r="1611" spans="1:8" x14ac:dyDescent="0.3">
      <c r="A1611" s="12" t="s">
        <v>3814</v>
      </c>
      <c r="B1611" s="12" t="s">
        <v>716</v>
      </c>
      <c r="C1611" s="12">
        <v>9977769481</v>
      </c>
      <c r="D1611" s="12" t="s">
        <v>3815</v>
      </c>
      <c r="E1611" s="12" t="s">
        <v>513</v>
      </c>
      <c r="F1611" s="12" t="s">
        <v>184</v>
      </c>
      <c r="G1611" s="36">
        <v>45187</v>
      </c>
      <c r="H1611" s="12" t="s">
        <v>504</v>
      </c>
    </row>
    <row r="1612" spans="1:8" x14ac:dyDescent="0.3">
      <c r="A1612" s="12" t="s">
        <v>3816</v>
      </c>
      <c r="B1612" s="12" t="s">
        <v>1009</v>
      </c>
      <c r="C1612" s="12">
        <v>9946818093</v>
      </c>
      <c r="D1612" s="12" t="s">
        <v>3817</v>
      </c>
      <c r="E1612" s="12" t="s">
        <v>513</v>
      </c>
      <c r="F1612" s="12" t="s">
        <v>189</v>
      </c>
      <c r="G1612" s="36">
        <v>45195</v>
      </c>
      <c r="H1612" s="12" t="s">
        <v>504</v>
      </c>
    </row>
    <row r="1613" spans="1:8" x14ac:dyDescent="0.3">
      <c r="A1613" s="12" t="s">
        <v>3818</v>
      </c>
      <c r="B1613" s="12" t="s">
        <v>849</v>
      </c>
      <c r="C1613" s="12">
        <v>8860165040</v>
      </c>
      <c r="D1613" s="12" t="s">
        <v>3819</v>
      </c>
      <c r="E1613" s="12" t="s">
        <v>524</v>
      </c>
      <c r="F1613" s="12" t="s">
        <v>182</v>
      </c>
      <c r="G1613" s="36">
        <v>46024</v>
      </c>
      <c r="H1613" s="12" t="s">
        <v>504</v>
      </c>
    </row>
    <row r="1614" spans="1:8" x14ac:dyDescent="0.3">
      <c r="A1614" s="12" t="s">
        <v>3820</v>
      </c>
      <c r="B1614" s="12" t="s">
        <v>654</v>
      </c>
      <c r="C1614" s="12">
        <v>7078348656</v>
      </c>
      <c r="D1614" s="12" t="s">
        <v>3821</v>
      </c>
      <c r="E1614" s="12" t="s">
        <v>524</v>
      </c>
      <c r="F1614" s="12" t="s">
        <v>178</v>
      </c>
      <c r="G1614" s="36">
        <v>45342</v>
      </c>
      <c r="H1614" s="12" t="s">
        <v>504</v>
      </c>
    </row>
    <row r="1615" spans="1:8" x14ac:dyDescent="0.3">
      <c r="A1615" s="12" t="s">
        <v>3822</v>
      </c>
      <c r="B1615" s="12" t="s">
        <v>947</v>
      </c>
      <c r="C1615" s="12">
        <v>9882104283</v>
      </c>
      <c r="D1615" s="12" t="s">
        <v>3823</v>
      </c>
      <c r="E1615" s="12" t="s">
        <v>520</v>
      </c>
      <c r="F1615" s="12" t="s">
        <v>189</v>
      </c>
      <c r="G1615" s="36">
        <v>44940</v>
      </c>
      <c r="H1615" s="12" t="s">
        <v>504</v>
      </c>
    </row>
    <row r="1616" spans="1:8" x14ac:dyDescent="0.3">
      <c r="A1616" s="12" t="s">
        <v>3824</v>
      </c>
      <c r="B1616" s="12" t="s">
        <v>527</v>
      </c>
      <c r="C1616" s="12">
        <v>7025734293</v>
      </c>
      <c r="D1616" s="12" t="s">
        <v>3825</v>
      </c>
      <c r="E1616" s="12" t="s">
        <v>513</v>
      </c>
      <c r="F1616" s="12" t="s">
        <v>181</v>
      </c>
      <c r="G1616" s="36">
        <v>45412</v>
      </c>
      <c r="H1616" s="12" t="s">
        <v>525</v>
      </c>
    </row>
    <row r="1617" spans="1:8" x14ac:dyDescent="0.3">
      <c r="A1617" s="12" t="s">
        <v>3826</v>
      </c>
      <c r="B1617" s="12" t="s">
        <v>537</v>
      </c>
      <c r="C1617" s="12">
        <v>8877993639</v>
      </c>
      <c r="D1617" s="12" t="s">
        <v>3827</v>
      </c>
      <c r="E1617" s="12" t="s">
        <v>513</v>
      </c>
      <c r="F1617" s="12" t="s">
        <v>187</v>
      </c>
      <c r="G1617" s="36">
        <v>45092</v>
      </c>
      <c r="H1617" s="12" t="s">
        <v>504</v>
      </c>
    </row>
    <row r="1618" spans="1:8" x14ac:dyDescent="0.3">
      <c r="A1618" s="12" t="s">
        <v>3828</v>
      </c>
      <c r="B1618" s="12" t="s">
        <v>555</v>
      </c>
      <c r="C1618" s="12">
        <v>7045908121</v>
      </c>
      <c r="D1618" s="12" t="s">
        <v>3829</v>
      </c>
      <c r="E1618" s="12" t="s">
        <v>520</v>
      </c>
      <c r="F1618" s="12" t="s">
        <v>185</v>
      </c>
      <c r="G1618" s="36">
        <v>44837</v>
      </c>
      <c r="H1618" s="12" t="s">
        <v>504</v>
      </c>
    </row>
    <row r="1619" spans="1:8" x14ac:dyDescent="0.3">
      <c r="A1619" s="12" t="s">
        <v>3830</v>
      </c>
      <c r="B1619" s="12" t="s">
        <v>558</v>
      </c>
      <c r="C1619" s="12">
        <v>6394771863</v>
      </c>
      <c r="D1619" s="12" t="s">
        <v>3831</v>
      </c>
      <c r="E1619" s="12" t="s">
        <v>524</v>
      </c>
      <c r="F1619" s="12" t="s">
        <v>186</v>
      </c>
      <c r="G1619" s="36">
        <v>45973</v>
      </c>
      <c r="H1619" s="12" t="s">
        <v>525</v>
      </c>
    </row>
    <row r="1620" spans="1:8" x14ac:dyDescent="0.3">
      <c r="A1620" s="12" t="s">
        <v>3832</v>
      </c>
      <c r="B1620" s="12" t="s">
        <v>659</v>
      </c>
      <c r="C1620" s="12">
        <v>7058017832</v>
      </c>
      <c r="D1620" s="12" t="s">
        <v>3833</v>
      </c>
      <c r="E1620" s="12" t="s">
        <v>183</v>
      </c>
      <c r="F1620" s="12" t="s">
        <v>187</v>
      </c>
      <c r="G1620" s="36">
        <v>45754</v>
      </c>
      <c r="H1620" s="12" t="s">
        <v>504</v>
      </c>
    </row>
    <row r="1621" spans="1:8" x14ac:dyDescent="0.3">
      <c r="A1621" s="12" t="s">
        <v>3834</v>
      </c>
      <c r="B1621" s="12" t="s">
        <v>723</v>
      </c>
      <c r="C1621" s="12">
        <v>6346762241</v>
      </c>
      <c r="D1621" s="12" t="s">
        <v>3835</v>
      </c>
      <c r="E1621" s="12" t="s">
        <v>513</v>
      </c>
      <c r="F1621" s="12" t="s">
        <v>188</v>
      </c>
      <c r="G1621" s="36">
        <v>45703</v>
      </c>
      <c r="H1621" s="12" t="s">
        <v>504</v>
      </c>
    </row>
    <row r="1622" spans="1:8" x14ac:dyDescent="0.3">
      <c r="A1622" s="12" t="s">
        <v>3836</v>
      </c>
      <c r="B1622" s="12" t="s">
        <v>552</v>
      </c>
      <c r="C1622" s="12">
        <v>9827720712</v>
      </c>
      <c r="D1622" s="12" t="s">
        <v>3837</v>
      </c>
      <c r="E1622" s="12" t="s">
        <v>529</v>
      </c>
      <c r="F1622" s="12" t="s">
        <v>179</v>
      </c>
      <c r="G1622" s="36">
        <v>45997</v>
      </c>
      <c r="H1622" s="12" t="s">
        <v>504</v>
      </c>
    </row>
    <row r="1623" spans="1:8" x14ac:dyDescent="0.3">
      <c r="A1623" s="12" t="s">
        <v>3838</v>
      </c>
      <c r="B1623" s="12" t="s">
        <v>910</v>
      </c>
      <c r="C1623" s="12">
        <v>7030454709</v>
      </c>
      <c r="D1623" s="12" t="s">
        <v>3839</v>
      </c>
      <c r="E1623" s="12" t="s">
        <v>529</v>
      </c>
      <c r="F1623" s="12" t="s">
        <v>189</v>
      </c>
      <c r="G1623" s="36">
        <v>46052</v>
      </c>
      <c r="H1623" s="12" t="s">
        <v>504</v>
      </c>
    </row>
    <row r="1624" spans="1:8" x14ac:dyDescent="0.3">
      <c r="A1624" s="12" t="s">
        <v>3840</v>
      </c>
      <c r="B1624" s="12" t="s">
        <v>515</v>
      </c>
      <c r="C1624" s="12">
        <v>9871572830</v>
      </c>
      <c r="D1624" s="12" t="s">
        <v>3841</v>
      </c>
      <c r="E1624" s="12" t="s">
        <v>183</v>
      </c>
      <c r="F1624" s="12" t="s">
        <v>184</v>
      </c>
      <c r="G1624" s="36">
        <v>45662</v>
      </c>
      <c r="H1624" s="12" t="s">
        <v>504</v>
      </c>
    </row>
    <row r="1625" spans="1:8" x14ac:dyDescent="0.3">
      <c r="A1625" s="12" t="s">
        <v>3842</v>
      </c>
      <c r="B1625" s="12" t="s">
        <v>668</v>
      </c>
      <c r="C1625" s="12">
        <v>9934186441</v>
      </c>
      <c r="D1625" s="12" t="s">
        <v>3843</v>
      </c>
      <c r="E1625" s="12" t="s">
        <v>509</v>
      </c>
      <c r="F1625" s="12" t="s">
        <v>187</v>
      </c>
      <c r="G1625" s="36">
        <v>44266</v>
      </c>
      <c r="H1625" s="12" t="s">
        <v>504</v>
      </c>
    </row>
    <row r="1626" spans="1:8" x14ac:dyDescent="0.3">
      <c r="A1626" s="12" t="s">
        <v>3844</v>
      </c>
      <c r="B1626" s="12" t="s">
        <v>522</v>
      </c>
      <c r="C1626" s="12">
        <v>6351562292</v>
      </c>
      <c r="D1626" s="12" t="s">
        <v>2232</v>
      </c>
      <c r="E1626" s="12" t="s">
        <v>529</v>
      </c>
      <c r="F1626" s="12" t="s">
        <v>189</v>
      </c>
      <c r="G1626" s="36">
        <v>44631</v>
      </c>
      <c r="H1626" s="12" t="s">
        <v>504</v>
      </c>
    </row>
    <row r="1627" spans="1:8" x14ac:dyDescent="0.3">
      <c r="A1627" s="12" t="s">
        <v>3845</v>
      </c>
      <c r="B1627" s="12" t="s">
        <v>586</v>
      </c>
      <c r="C1627" s="12">
        <v>9935633959</v>
      </c>
      <c r="D1627" s="12" t="s">
        <v>3846</v>
      </c>
      <c r="E1627" s="12" t="s">
        <v>520</v>
      </c>
      <c r="F1627" s="12" t="s">
        <v>183</v>
      </c>
      <c r="G1627" s="36">
        <v>45703</v>
      </c>
      <c r="H1627" s="12" t="s">
        <v>504</v>
      </c>
    </row>
    <row r="1628" spans="1:8" x14ac:dyDescent="0.3">
      <c r="A1628" s="12" t="s">
        <v>3847</v>
      </c>
      <c r="B1628" s="12" t="s">
        <v>621</v>
      </c>
      <c r="C1628" s="12">
        <v>9954204650</v>
      </c>
      <c r="D1628" s="12" t="s">
        <v>3848</v>
      </c>
      <c r="E1628" s="12" t="s">
        <v>520</v>
      </c>
      <c r="F1628" s="12" t="s">
        <v>181</v>
      </c>
      <c r="G1628" s="36">
        <v>44447</v>
      </c>
      <c r="H1628" s="12" t="s">
        <v>525</v>
      </c>
    </row>
    <row r="1629" spans="1:8" x14ac:dyDescent="0.3">
      <c r="A1629" s="12" t="s">
        <v>3849</v>
      </c>
      <c r="B1629" s="12" t="s">
        <v>769</v>
      </c>
      <c r="C1629" s="12">
        <v>8890334082</v>
      </c>
      <c r="D1629" s="12" t="s">
        <v>2173</v>
      </c>
      <c r="E1629" s="12" t="s">
        <v>513</v>
      </c>
      <c r="F1629" s="12" t="s">
        <v>188</v>
      </c>
      <c r="G1629" s="36">
        <v>44613</v>
      </c>
      <c r="H1629" s="12" t="s">
        <v>525</v>
      </c>
    </row>
    <row r="1630" spans="1:8" x14ac:dyDescent="0.3">
      <c r="A1630" s="12" t="s">
        <v>3850</v>
      </c>
      <c r="B1630" s="12" t="s">
        <v>531</v>
      </c>
      <c r="C1630" s="12">
        <v>9844368666</v>
      </c>
      <c r="D1630" s="12" t="s">
        <v>3851</v>
      </c>
      <c r="E1630" s="12" t="s">
        <v>520</v>
      </c>
      <c r="F1630" s="12" t="s">
        <v>181</v>
      </c>
      <c r="G1630" s="36">
        <v>44756</v>
      </c>
      <c r="H1630" s="12" t="s">
        <v>504</v>
      </c>
    </row>
    <row r="1631" spans="1:8" x14ac:dyDescent="0.3">
      <c r="A1631" s="12" t="s">
        <v>3852</v>
      </c>
      <c r="B1631" s="12" t="s">
        <v>713</v>
      </c>
      <c r="C1631" s="12">
        <v>8891756526</v>
      </c>
      <c r="D1631" s="12" t="s">
        <v>3853</v>
      </c>
      <c r="E1631" s="12" t="s">
        <v>509</v>
      </c>
      <c r="F1631" s="12" t="s">
        <v>179</v>
      </c>
      <c r="G1631" s="36">
        <v>45512</v>
      </c>
      <c r="H1631" s="12" t="s">
        <v>504</v>
      </c>
    </row>
    <row r="1632" spans="1:8" x14ac:dyDescent="0.3">
      <c r="A1632" s="12" t="s">
        <v>3854</v>
      </c>
      <c r="B1632" s="12" t="s">
        <v>698</v>
      </c>
      <c r="C1632" s="12">
        <v>8859429441</v>
      </c>
      <c r="D1632" s="12" t="s">
        <v>3855</v>
      </c>
      <c r="E1632" s="12" t="s">
        <v>509</v>
      </c>
      <c r="F1632" s="12" t="s">
        <v>178</v>
      </c>
      <c r="G1632" s="36">
        <v>44645</v>
      </c>
      <c r="H1632" s="12" t="s">
        <v>525</v>
      </c>
    </row>
    <row r="1633" spans="1:8" x14ac:dyDescent="0.3">
      <c r="A1633" s="12" t="s">
        <v>3856</v>
      </c>
      <c r="B1633" s="12" t="s">
        <v>1042</v>
      </c>
      <c r="C1633" s="12">
        <v>7015974154</v>
      </c>
      <c r="D1633" s="12" t="s">
        <v>3857</v>
      </c>
      <c r="E1633" s="12" t="s">
        <v>183</v>
      </c>
      <c r="F1633" s="12" t="s">
        <v>183</v>
      </c>
      <c r="G1633" s="36">
        <v>45195</v>
      </c>
      <c r="H1633" s="12" t="s">
        <v>525</v>
      </c>
    </row>
    <row r="1634" spans="1:8" x14ac:dyDescent="0.3">
      <c r="A1634" s="12" t="s">
        <v>3858</v>
      </c>
      <c r="B1634" s="12" t="s">
        <v>1375</v>
      </c>
      <c r="C1634" s="12">
        <v>8891789186</v>
      </c>
      <c r="D1634" s="12" t="s">
        <v>3859</v>
      </c>
      <c r="E1634" s="12" t="s">
        <v>524</v>
      </c>
      <c r="F1634" s="12" t="s">
        <v>181</v>
      </c>
      <c r="G1634" s="36">
        <v>45421</v>
      </c>
      <c r="H1634" s="12" t="s">
        <v>504</v>
      </c>
    </row>
    <row r="1635" spans="1:8" x14ac:dyDescent="0.3">
      <c r="A1635" s="12" t="s">
        <v>3860</v>
      </c>
      <c r="B1635" s="12" t="s">
        <v>924</v>
      </c>
      <c r="C1635" s="12">
        <v>6389586976</v>
      </c>
      <c r="D1635" s="12" t="s">
        <v>3861</v>
      </c>
      <c r="E1635" s="12" t="s">
        <v>529</v>
      </c>
      <c r="F1635" s="12" t="s">
        <v>178</v>
      </c>
      <c r="G1635" s="36">
        <v>44453</v>
      </c>
      <c r="H1635" s="12" t="s">
        <v>504</v>
      </c>
    </row>
    <row r="1636" spans="1:8" x14ac:dyDescent="0.3">
      <c r="A1636" s="12" t="s">
        <v>3862</v>
      </c>
      <c r="B1636" s="12" t="s">
        <v>910</v>
      </c>
      <c r="C1636" s="12">
        <v>9861869361</v>
      </c>
      <c r="D1636" s="12" t="s">
        <v>3863</v>
      </c>
      <c r="E1636" s="12" t="s">
        <v>520</v>
      </c>
      <c r="F1636" s="12" t="s">
        <v>186</v>
      </c>
      <c r="G1636" s="36">
        <v>45925</v>
      </c>
      <c r="H1636" s="12" t="s">
        <v>504</v>
      </c>
    </row>
    <row r="1637" spans="1:8" x14ac:dyDescent="0.3">
      <c r="A1637" s="12" t="s">
        <v>3864</v>
      </c>
      <c r="B1637" s="12" t="s">
        <v>662</v>
      </c>
      <c r="C1637" s="12">
        <v>7048542985</v>
      </c>
      <c r="D1637" s="12" t="s">
        <v>3865</v>
      </c>
      <c r="E1637" s="12" t="s">
        <v>509</v>
      </c>
      <c r="F1637" s="12" t="s">
        <v>178</v>
      </c>
      <c r="G1637" s="36">
        <v>45512</v>
      </c>
      <c r="H1637" s="12" t="s">
        <v>504</v>
      </c>
    </row>
    <row r="1638" spans="1:8" x14ac:dyDescent="0.3">
      <c r="A1638" s="12" t="s">
        <v>3866</v>
      </c>
      <c r="B1638" s="12" t="s">
        <v>1081</v>
      </c>
      <c r="C1638" s="12">
        <v>9971248148</v>
      </c>
      <c r="D1638" s="12" t="s">
        <v>3867</v>
      </c>
      <c r="E1638" s="12" t="s">
        <v>509</v>
      </c>
      <c r="F1638" s="12" t="s">
        <v>187</v>
      </c>
      <c r="G1638" s="36">
        <v>45475</v>
      </c>
      <c r="H1638" s="12" t="s">
        <v>504</v>
      </c>
    </row>
    <row r="1639" spans="1:8" x14ac:dyDescent="0.3">
      <c r="A1639" s="12" t="s">
        <v>3868</v>
      </c>
      <c r="B1639" s="12" t="s">
        <v>575</v>
      </c>
      <c r="C1639" s="12">
        <v>6326193487</v>
      </c>
      <c r="D1639" s="12" t="s">
        <v>3869</v>
      </c>
      <c r="E1639" s="12" t="s">
        <v>529</v>
      </c>
      <c r="F1639" s="12" t="s">
        <v>184</v>
      </c>
      <c r="G1639" s="36">
        <v>45378</v>
      </c>
      <c r="H1639" s="12" t="s">
        <v>525</v>
      </c>
    </row>
    <row r="1640" spans="1:8" x14ac:dyDescent="0.3">
      <c r="A1640" s="12" t="s">
        <v>3870</v>
      </c>
      <c r="B1640" s="12" t="s">
        <v>896</v>
      </c>
      <c r="C1640" s="12">
        <v>7074625696</v>
      </c>
      <c r="D1640" s="12" t="s">
        <v>1240</v>
      </c>
      <c r="E1640" s="12" t="s">
        <v>529</v>
      </c>
      <c r="F1640" s="12" t="s">
        <v>187</v>
      </c>
      <c r="G1640" s="36">
        <v>44284</v>
      </c>
      <c r="H1640" s="12" t="s">
        <v>504</v>
      </c>
    </row>
    <row r="1641" spans="1:8" x14ac:dyDescent="0.3">
      <c r="A1641" s="12" t="s">
        <v>3871</v>
      </c>
      <c r="B1641" s="12" t="s">
        <v>618</v>
      </c>
      <c r="C1641" s="12">
        <v>6314956265</v>
      </c>
      <c r="D1641" s="12" t="s">
        <v>3872</v>
      </c>
      <c r="E1641" s="12" t="s">
        <v>520</v>
      </c>
      <c r="F1641" s="12" t="s">
        <v>189</v>
      </c>
      <c r="G1641" s="36">
        <v>45115</v>
      </c>
      <c r="H1641" s="12" t="s">
        <v>525</v>
      </c>
    </row>
    <row r="1642" spans="1:8" x14ac:dyDescent="0.3">
      <c r="A1642" s="12" t="s">
        <v>3873</v>
      </c>
      <c r="B1642" s="12" t="s">
        <v>671</v>
      </c>
      <c r="C1642" s="12">
        <v>6365620303</v>
      </c>
      <c r="D1642" s="12" t="s">
        <v>2886</v>
      </c>
      <c r="E1642" s="12" t="s">
        <v>520</v>
      </c>
      <c r="F1642" s="12" t="s">
        <v>178</v>
      </c>
      <c r="G1642" s="36">
        <v>44362</v>
      </c>
      <c r="H1642" s="12" t="s">
        <v>504</v>
      </c>
    </row>
    <row r="1643" spans="1:8" x14ac:dyDescent="0.3">
      <c r="A1643" s="12" t="s">
        <v>3874</v>
      </c>
      <c r="B1643" s="12" t="s">
        <v>552</v>
      </c>
      <c r="C1643" s="12">
        <v>7049234241</v>
      </c>
      <c r="D1643" s="12" t="s">
        <v>3875</v>
      </c>
      <c r="E1643" s="12" t="s">
        <v>524</v>
      </c>
      <c r="F1643" s="12" t="s">
        <v>188</v>
      </c>
      <c r="G1643" s="36">
        <v>44509</v>
      </c>
      <c r="H1643" s="12" t="s">
        <v>504</v>
      </c>
    </row>
    <row r="1644" spans="1:8" x14ac:dyDescent="0.3">
      <c r="A1644" s="12" t="s">
        <v>3876</v>
      </c>
      <c r="B1644" s="12" t="s">
        <v>591</v>
      </c>
      <c r="C1644" s="12">
        <v>8812146590</v>
      </c>
      <c r="D1644" s="12" t="s">
        <v>3877</v>
      </c>
      <c r="E1644" s="12" t="s">
        <v>520</v>
      </c>
      <c r="F1644" s="12" t="s">
        <v>184</v>
      </c>
      <c r="G1644" s="36">
        <v>44624</v>
      </c>
      <c r="H1644" s="12" t="s">
        <v>525</v>
      </c>
    </row>
    <row r="1645" spans="1:8" x14ac:dyDescent="0.3">
      <c r="A1645" s="12" t="s">
        <v>3878</v>
      </c>
      <c r="B1645" s="12" t="s">
        <v>583</v>
      </c>
      <c r="C1645" s="12">
        <v>8896831250</v>
      </c>
      <c r="D1645" s="12" t="s">
        <v>3879</v>
      </c>
      <c r="E1645" s="12" t="s">
        <v>529</v>
      </c>
      <c r="F1645" s="12" t="s">
        <v>178</v>
      </c>
      <c r="G1645" s="36">
        <v>45130</v>
      </c>
      <c r="H1645" s="12" t="s">
        <v>525</v>
      </c>
    </row>
    <row r="1646" spans="1:8" x14ac:dyDescent="0.3">
      <c r="A1646" s="12" t="s">
        <v>3880</v>
      </c>
      <c r="B1646" s="12" t="s">
        <v>739</v>
      </c>
      <c r="C1646" s="12">
        <v>6321679898</v>
      </c>
      <c r="D1646" s="12" t="s">
        <v>3881</v>
      </c>
      <c r="E1646" s="12" t="s">
        <v>520</v>
      </c>
      <c r="F1646" s="12" t="s">
        <v>185</v>
      </c>
      <c r="G1646" s="36">
        <v>44473</v>
      </c>
      <c r="H1646" s="12" t="s">
        <v>504</v>
      </c>
    </row>
    <row r="1647" spans="1:8" x14ac:dyDescent="0.3">
      <c r="A1647" s="12" t="s">
        <v>3882</v>
      </c>
      <c r="B1647" s="12" t="s">
        <v>662</v>
      </c>
      <c r="C1647" s="12">
        <v>9966212025</v>
      </c>
      <c r="D1647" s="12" t="s">
        <v>3883</v>
      </c>
      <c r="E1647" s="12" t="s">
        <v>529</v>
      </c>
      <c r="F1647" s="12" t="s">
        <v>180</v>
      </c>
      <c r="G1647" s="36">
        <v>44792</v>
      </c>
      <c r="H1647" s="12" t="s">
        <v>504</v>
      </c>
    </row>
    <row r="1648" spans="1:8" x14ac:dyDescent="0.3">
      <c r="A1648" s="12" t="s">
        <v>3884</v>
      </c>
      <c r="B1648" s="12" t="s">
        <v>558</v>
      </c>
      <c r="C1648" s="12">
        <v>8881163489</v>
      </c>
      <c r="D1648" s="12" t="s">
        <v>3885</v>
      </c>
      <c r="E1648" s="12" t="s">
        <v>520</v>
      </c>
      <c r="F1648" s="12" t="s">
        <v>181</v>
      </c>
      <c r="G1648" s="36">
        <v>44721</v>
      </c>
      <c r="H1648" s="12" t="s">
        <v>525</v>
      </c>
    </row>
    <row r="1649" spans="1:8" x14ac:dyDescent="0.3">
      <c r="A1649" s="12" t="s">
        <v>3886</v>
      </c>
      <c r="B1649" s="12" t="s">
        <v>1199</v>
      </c>
      <c r="C1649" s="12">
        <v>6359601468</v>
      </c>
      <c r="D1649" s="12" t="s">
        <v>3887</v>
      </c>
      <c r="E1649" s="12" t="s">
        <v>524</v>
      </c>
      <c r="F1649" s="12" t="s">
        <v>189</v>
      </c>
      <c r="G1649" s="36">
        <v>44140</v>
      </c>
      <c r="H1649" s="12" t="s">
        <v>504</v>
      </c>
    </row>
    <row r="1650" spans="1:8" x14ac:dyDescent="0.3">
      <c r="A1650" s="12" t="s">
        <v>3888</v>
      </c>
      <c r="B1650" s="12" t="s">
        <v>635</v>
      </c>
      <c r="C1650" s="12">
        <v>8886186562</v>
      </c>
      <c r="D1650" s="12" t="s">
        <v>3889</v>
      </c>
      <c r="E1650" s="12" t="s">
        <v>520</v>
      </c>
      <c r="F1650" s="12" t="s">
        <v>184</v>
      </c>
      <c r="G1650" s="36">
        <v>45537</v>
      </c>
      <c r="H1650" s="12" t="s">
        <v>525</v>
      </c>
    </row>
    <row r="1651" spans="1:8" x14ac:dyDescent="0.3">
      <c r="A1651" s="12" t="s">
        <v>3890</v>
      </c>
      <c r="B1651" s="12" t="s">
        <v>534</v>
      </c>
      <c r="C1651" s="12">
        <v>9971354746</v>
      </c>
      <c r="D1651" s="12" t="s">
        <v>3891</v>
      </c>
      <c r="E1651" s="12" t="s">
        <v>524</v>
      </c>
      <c r="F1651" s="12" t="s">
        <v>184</v>
      </c>
      <c r="G1651" s="36">
        <v>45530</v>
      </c>
      <c r="H1651" s="12" t="s">
        <v>525</v>
      </c>
    </row>
    <row r="1652" spans="1:8" x14ac:dyDescent="0.3">
      <c r="A1652" s="12" t="s">
        <v>3892</v>
      </c>
      <c r="B1652" s="12" t="s">
        <v>531</v>
      </c>
      <c r="C1652" s="12">
        <v>9812870818</v>
      </c>
      <c r="D1652" s="12" t="s">
        <v>3893</v>
      </c>
      <c r="E1652" s="12" t="s">
        <v>529</v>
      </c>
      <c r="F1652" s="12" t="s">
        <v>181</v>
      </c>
      <c r="G1652" s="36">
        <v>45884</v>
      </c>
      <c r="H1652" s="12" t="s">
        <v>504</v>
      </c>
    </row>
    <row r="1653" spans="1:8" x14ac:dyDescent="0.3">
      <c r="A1653" s="12" t="s">
        <v>3894</v>
      </c>
      <c r="B1653" s="12" t="s">
        <v>859</v>
      </c>
      <c r="C1653" s="12">
        <v>7054870680</v>
      </c>
      <c r="D1653" s="12" t="s">
        <v>3895</v>
      </c>
      <c r="E1653" s="12" t="s">
        <v>524</v>
      </c>
      <c r="F1653" s="12" t="s">
        <v>182</v>
      </c>
      <c r="G1653" s="36">
        <v>45638</v>
      </c>
      <c r="H1653" s="12" t="s">
        <v>504</v>
      </c>
    </row>
    <row r="1654" spans="1:8" x14ac:dyDescent="0.3">
      <c r="A1654" s="12" t="s">
        <v>3896</v>
      </c>
      <c r="B1654" s="12" t="s">
        <v>808</v>
      </c>
      <c r="C1654" s="12">
        <v>9934428336</v>
      </c>
      <c r="D1654" s="12" t="s">
        <v>3897</v>
      </c>
      <c r="E1654" s="12" t="s">
        <v>524</v>
      </c>
      <c r="F1654" s="12" t="s">
        <v>179</v>
      </c>
      <c r="G1654" s="36">
        <v>44129</v>
      </c>
      <c r="H1654" s="12" t="s">
        <v>525</v>
      </c>
    </row>
    <row r="1655" spans="1:8" x14ac:dyDescent="0.3">
      <c r="A1655" s="12" t="s">
        <v>3898</v>
      </c>
      <c r="B1655" s="12" t="s">
        <v>659</v>
      </c>
      <c r="C1655" s="12">
        <v>6398514257</v>
      </c>
      <c r="D1655" s="12" t="s">
        <v>3899</v>
      </c>
      <c r="E1655" s="12" t="s">
        <v>513</v>
      </c>
      <c r="F1655" s="12" t="s">
        <v>186</v>
      </c>
      <c r="G1655" s="36">
        <v>44514</v>
      </c>
      <c r="H1655" s="12" t="s">
        <v>504</v>
      </c>
    </row>
    <row r="1656" spans="1:8" x14ac:dyDescent="0.3">
      <c r="A1656" s="12" t="s">
        <v>3900</v>
      </c>
      <c r="B1656" s="12" t="s">
        <v>731</v>
      </c>
      <c r="C1656" s="12">
        <v>9999755333</v>
      </c>
      <c r="D1656" s="12" t="s">
        <v>3901</v>
      </c>
      <c r="E1656" s="12" t="s">
        <v>524</v>
      </c>
      <c r="F1656" s="12" t="s">
        <v>182</v>
      </c>
      <c r="G1656" s="36">
        <v>44889</v>
      </c>
      <c r="H1656" s="12" t="s">
        <v>504</v>
      </c>
    </row>
    <row r="1657" spans="1:8" x14ac:dyDescent="0.3">
      <c r="A1657" s="12" t="s">
        <v>3902</v>
      </c>
      <c r="B1657" s="12" t="s">
        <v>817</v>
      </c>
      <c r="C1657" s="12">
        <v>8887821095</v>
      </c>
      <c r="D1657" s="12" t="s">
        <v>3903</v>
      </c>
      <c r="E1657" s="12" t="s">
        <v>524</v>
      </c>
      <c r="F1657" s="12" t="s">
        <v>186</v>
      </c>
      <c r="G1657" s="36">
        <v>44902</v>
      </c>
      <c r="H1657" s="12" t="s">
        <v>504</v>
      </c>
    </row>
    <row r="1658" spans="1:8" x14ac:dyDescent="0.3">
      <c r="A1658" s="12" t="s">
        <v>3904</v>
      </c>
      <c r="B1658" s="12" t="s">
        <v>856</v>
      </c>
      <c r="C1658" s="12">
        <v>6331485649</v>
      </c>
      <c r="D1658" s="12" t="s">
        <v>3905</v>
      </c>
      <c r="E1658" s="12" t="s">
        <v>524</v>
      </c>
      <c r="F1658" s="12" t="s">
        <v>185</v>
      </c>
      <c r="G1658" s="36">
        <v>44341</v>
      </c>
      <c r="H1658" s="12" t="s">
        <v>504</v>
      </c>
    </row>
    <row r="1659" spans="1:8" x14ac:dyDescent="0.3">
      <c r="A1659" s="12" t="s">
        <v>3906</v>
      </c>
      <c r="B1659" s="12" t="s">
        <v>808</v>
      </c>
      <c r="C1659" s="12">
        <v>6388445095</v>
      </c>
      <c r="D1659" s="12" t="s">
        <v>3907</v>
      </c>
      <c r="E1659" s="12" t="s">
        <v>509</v>
      </c>
      <c r="F1659" s="12" t="s">
        <v>178</v>
      </c>
      <c r="G1659" s="36">
        <v>45062</v>
      </c>
      <c r="H1659" s="12" t="s">
        <v>504</v>
      </c>
    </row>
    <row r="1660" spans="1:8" x14ac:dyDescent="0.3">
      <c r="A1660" s="12" t="s">
        <v>3908</v>
      </c>
      <c r="B1660" s="12" t="s">
        <v>713</v>
      </c>
      <c r="C1660" s="12">
        <v>9876846208</v>
      </c>
      <c r="D1660" s="12" t="s">
        <v>3909</v>
      </c>
      <c r="E1660" s="12" t="s">
        <v>524</v>
      </c>
      <c r="F1660" s="12" t="s">
        <v>181</v>
      </c>
      <c r="G1660" s="36">
        <v>45538</v>
      </c>
      <c r="H1660" s="12" t="s">
        <v>504</v>
      </c>
    </row>
    <row r="1661" spans="1:8" x14ac:dyDescent="0.3">
      <c r="A1661" s="12" t="s">
        <v>3910</v>
      </c>
      <c r="B1661" s="12" t="s">
        <v>654</v>
      </c>
      <c r="C1661" s="12">
        <v>8892490657</v>
      </c>
      <c r="D1661" s="12" t="s">
        <v>3911</v>
      </c>
      <c r="E1661" s="12" t="s">
        <v>529</v>
      </c>
      <c r="F1661" s="12" t="s">
        <v>184</v>
      </c>
      <c r="G1661" s="36">
        <v>45085</v>
      </c>
      <c r="H1661" s="12" t="s">
        <v>525</v>
      </c>
    </row>
    <row r="1662" spans="1:8" x14ac:dyDescent="0.3">
      <c r="A1662" s="12" t="s">
        <v>3912</v>
      </c>
      <c r="B1662" s="12" t="s">
        <v>540</v>
      </c>
      <c r="C1662" s="12">
        <v>7047123065</v>
      </c>
      <c r="D1662" s="12" t="s">
        <v>3913</v>
      </c>
      <c r="E1662" s="12" t="s">
        <v>520</v>
      </c>
      <c r="F1662" s="12" t="s">
        <v>185</v>
      </c>
      <c r="G1662" s="36">
        <v>45225</v>
      </c>
      <c r="H1662" s="12" t="s">
        <v>504</v>
      </c>
    </row>
    <row r="1663" spans="1:8" x14ac:dyDescent="0.3">
      <c r="A1663" s="12" t="s">
        <v>3914</v>
      </c>
      <c r="B1663" s="12" t="s">
        <v>817</v>
      </c>
      <c r="C1663" s="12">
        <v>7029307766</v>
      </c>
      <c r="D1663" s="12" t="s">
        <v>3915</v>
      </c>
      <c r="E1663" s="12" t="s">
        <v>520</v>
      </c>
      <c r="F1663" s="12" t="s">
        <v>187</v>
      </c>
      <c r="G1663" s="36">
        <v>44708</v>
      </c>
      <c r="H1663" s="12" t="s">
        <v>525</v>
      </c>
    </row>
    <row r="1664" spans="1:8" x14ac:dyDescent="0.3">
      <c r="A1664" s="12" t="s">
        <v>3916</v>
      </c>
      <c r="B1664" s="12" t="s">
        <v>881</v>
      </c>
      <c r="C1664" s="12">
        <v>8895611376</v>
      </c>
      <c r="D1664" s="12" t="s">
        <v>3917</v>
      </c>
      <c r="E1664" s="12" t="s">
        <v>520</v>
      </c>
      <c r="F1664" s="12" t="s">
        <v>184</v>
      </c>
      <c r="G1664" s="36">
        <v>45244</v>
      </c>
      <c r="H1664" s="12" t="s">
        <v>504</v>
      </c>
    </row>
    <row r="1665" spans="1:8" x14ac:dyDescent="0.3">
      <c r="A1665" s="12" t="s">
        <v>3918</v>
      </c>
      <c r="B1665" s="12" t="s">
        <v>522</v>
      </c>
      <c r="C1665" s="12">
        <v>9998209236</v>
      </c>
      <c r="D1665" s="12" t="s">
        <v>3919</v>
      </c>
      <c r="E1665" s="12" t="s">
        <v>509</v>
      </c>
      <c r="F1665" s="12" t="s">
        <v>189</v>
      </c>
      <c r="G1665" s="36">
        <v>44300</v>
      </c>
      <c r="H1665" s="12" t="s">
        <v>504</v>
      </c>
    </row>
    <row r="1666" spans="1:8" x14ac:dyDescent="0.3">
      <c r="A1666" s="12" t="s">
        <v>3920</v>
      </c>
      <c r="B1666" s="12" t="s">
        <v>609</v>
      </c>
      <c r="C1666" s="12">
        <v>9893993281</v>
      </c>
      <c r="D1666" s="12" t="s">
        <v>3921</v>
      </c>
      <c r="E1666" s="12" t="s">
        <v>529</v>
      </c>
      <c r="F1666" s="12" t="s">
        <v>179</v>
      </c>
      <c r="G1666" s="36">
        <v>45059</v>
      </c>
      <c r="H1666" s="12" t="s">
        <v>525</v>
      </c>
    </row>
    <row r="1667" spans="1:8" x14ac:dyDescent="0.3">
      <c r="A1667" s="12" t="s">
        <v>3922</v>
      </c>
      <c r="B1667" s="12" t="s">
        <v>586</v>
      </c>
      <c r="C1667" s="12">
        <v>9974561882</v>
      </c>
      <c r="D1667" s="12" t="s">
        <v>3923</v>
      </c>
      <c r="E1667" s="12" t="s">
        <v>183</v>
      </c>
      <c r="F1667" s="12" t="s">
        <v>184</v>
      </c>
      <c r="G1667" s="36">
        <v>44302</v>
      </c>
      <c r="H1667" s="12" t="s">
        <v>525</v>
      </c>
    </row>
    <row r="1668" spans="1:8" x14ac:dyDescent="0.3">
      <c r="A1668" s="12" t="s">
        <v>3924</v>
      </c>
      <c r="B1668" s="12" t="s">
        <v>662</v>
      </c>
      <c r="C1668" s="12">
        <v>9937127208</v>
      </c>
      <c r="D1668" s="12" t="s">
        <v>3925</v>
      </c>
      <c r="E1668" s="12" t="s">
        <v>529</v>
      </c>
      <c r="F1668" s="12" t="s">
        <v>183</v>
      </c>
      <c r="G1668" s="36">
        <v>45954</v>
      </c>
      <c r="H1668" s="12" t="s">
        <v>504</v>
      </c>
    </row>
    <row r="1669" spans="1:8" x14ac:dyDescent="0.3">
      <c r="A1669" s="12" t="s">
        <v>3926</v>
      </c>
      <c r="B1669" s="12" t="s">
        <v>522</v>
      </c>
      <c r="C1669" s="12">
        <v>9892594230</v>
      </c>
      <c r="D1669" s="12" t="s">
        <v>3927</v>
      </c>
      <c r="E1669" s="12" t="s">
        <v>529</v>
      </c>
      <c r="F1669" s="12" t="s">
        <v>178</v>
      </c>
      <c r="G1669" s="36">
        <v>44226</v>
      </c>
      <c r="H1669" s="12" t="s">
        <v>504</v>
      </c>
    </row>
    <row r="1670" spans="1:8" x14ac:dyDescent="0.3">
      <c r="A1670" s="12" t="s">
        <v>3928</v>
      </c>
      <c r="B1670" s="12" t="s">
        <v>507</v>
      </c>
      <c r="C1670" s="12">
        <v>7055447722</v>
      </c>
      <c r="D1670" s="12" t="s">
        <v>3929</v>
      </c>
      <c r="E1670" s="12" t="s">
        <v>513</v>
      </c>
      <c r="F1670" s="12" t="s">
        <v>184</v>
      </c>
      <c r="G1670" s="36">
        <v>45622</v>
      </c>
      <c r="H1670" s="12" t="s">
        <v>504</v>
      </c>
    </row>
    <row r="1671" spans="1:8" x14ac:dyDescent="0.3">
      <c r="A1671" s="12" t="s">
        <v>3930</v>
      </c>
      <c r="B1671" s="12" t="s">
        <v>785</v>
      </c>
      <c r="C1671" s="12">
        <v>8893420994</v>
      </c>
      <c r="D1671" s="12" t="s">
        <v>3931</v>
      </c>
      <c r="E1671" s="12" t="s">
        <v>513</v>
      </c>
      <c r="F1671" s="12" t="s">
        <v>188</v>
      </c>
      <c r="G1671" s="36">
        <v>44469</v>
      </c>
      <c r="H1671" s="12" t="s">
        <v>504</v>
      </c>
    </row>
    <row r="1672" spans="1:8" x14ac:dyDescent="0.3">
      <c r="A1672" s="12" t="s">
        <v>3932</v>
      </c>
      <c r="B1672" s="12" t="s">
        <v>643</v>
      </c>
      <c r="C1672" s="12">
        <v>8870699124</v>
      </c>
      <c r="D1672" s="12" t="s">
        <v>3933</v>
      </c>
      <c r="E1672" s="12" t="s">
        <v>520</v>
      </c>
      <c r="F1672" s="12" t="s">
        <v>182</v>
      </c>
      <c r="G1672" s="36">
        <v>44586</v>
      </c>
      <c r="H1672" s="12" t="s">
        <v>504</v>
      </c>
    </row>
    <row r="1673" spans="1:8" x14ac:dyDescent="0.3">
      <c r="A1673" s="12" t="s">
        <v>3934</v>
      </c>
      <c r="B1673" s="12" t="s">
        <v>662</v>
      </c>
      <c r="C1673" s="12">
        <v>8878751982</v>
      </c>
      <c r="D1673" s="12" t="s">
        <v>3935</v>
      </c>
      <c r="E1673" s="12" t="s">
        <v>183</v>
      </c>
      <c r="F1673" s="12" t="s">
        <v>180</v>
      </c>
      <c r="G1673" s="36">
        <v>44766</v>
      </c>
      <c r="H1673" s="12" t="s">
        <v>504</v>
      </c>
    </row>
    <row r="1674" spans="1:8" x14ac:dyDescent="0.3">
      <c r="A1674" s="12" t="s">
        <v>3936</v>
      </c>
      <c r="B1674" s="12" t="s">
        <v>569</v>
      </c>
      <c r="C1674" s="12">
        <v>8817098417</v>
      </c>
      <c r="D1674" s="12" t="s">
        <v>3937</v>
      </c>
      <c r="E1674" s="12" t="s">
        <v>524</v>
      </c>
      <c r="F1674" s="12" t="s">
        <v>182</v>
      </c>
      <c r="G1674" s="36">
        <v>44640</v>
      </c>
      <c r="H1674" s="12" t="s">
        <v>504</v>
      </c>
    </row>
    <row r="1675" spans="1:8" x14ac:dyDescent="0.3">
      <c r="A1675" s="12" t="s">
        <v>3938</v>
      </c>
      <c r="B1675" s="12" t="s">
        <v>708</v>
      </c>
      <c r="C1675" s="12">
        <v>9980373794</v>
      </c>
      <c r="D1675" s="12" t="s">
        <v>3939</v>
      </c>
      <c r="E1675" s="12" t="s">
        <v>529</v>
      </c>
      <c r="F1675" s="12" t="s">
        <v>183</v>
      </c>
      <c r="G1675" s="36">
        <v>45021</v>
      </c>
      <c r="H1675" s="12" t="s">
        <v>525</v>
      </c>
    </row>
    <row r="1676" spans="1:8" x14ac:dyDescent="0.3">
      <c r="A1676" s="12" t="s">
        <v>3940</v>
      </c>
      <c r="B1676" s="12" t="s">
        <v>728</v>
      </c>
      <c r="C1676" s="12">
        <v>7020800260</v>
      </c>
      <c r="D1676" s="12" t="s">
        <v>3941</v>
      </c>
      <c r="E1676" s="12" t="s">
        <v>520</v>
      </c>
      <c r="F1676" s="12" t="s">
        <v>184</v>
      </c>
      <c r="G1676" s="36">
        <v>46011</v>
      </c>
      <c r="H1676" s="12" t="s">
        <v>525</v>
      </c>
    </row>
    <row r="1677" spans="1:8" x14ac:dyDescent="0.3">
      <c r="A1677" s="12" t="s">
        <v>3942</v>
      </c>
      <c r="B1677" s="12" t="s">
        <v>808</v>
      </c>
      <c r="C1677" s="12">
        <v>6326027392</v>
      </c>
      <c r="D1677" s="12" t="s">
        <v>3943</v>
      </c>
      <c r="E1677" s="12" t="s">
        <v>520</v>
      </c>
      <c r="F1677" s="12" t="s">
        <v>187</v>
      </c>
      <c r="G1677" s="36">
        <v>44876</v>
      </c>
      <c r="H1677" s="12" t="s">
        <v>504</v>
      </c>
    </row>
    <row r="1678" spans="1:8" x14ac:dyDescent="0.3">
      <c r="A1678" s="12" t="s">
        <v>3944</v>
      </c>
      <c r="B1678" s="12" t="s">
        <v>1375</v>
      </c>
      <c r="C1678" s="12">
        <v>6376763824</v>
      </c>
      <c r="D1678" s="12" t="s">
        <v>3945</v>
      </c>
      <c r="E1678" s="12" t="s">
        <v>520</v>
      </c>
      <c r="F1678" s="12" t="s">
        <v>181</v>
      </c>
      <c r="G1678" s="36">
        <v>44756</v>
      </c>
      <c r="H1678" s="12" t="s">
        <v>504</v>
      </c>
    </row>
    <row r="1679" spans="1:8" x14ac:dyDescent="0.3">
      <c r="A1679" s="12" t="s">
        <v>3946</v>
      </c>
      <c r="B1679" s="12" t="s">
        <v>569</v>
      </c>
      <c r="C1679" s="12">
        <v>7082286084</v>
      </c>
      <c r="D1679" s="12" t="s">
        <v>3947</v>
      </c>
      <c r="E1679" s="12" t="s">
        <v>513</v>
      </c>
      <c r="F1679" s="12" t="s">
        <v>179</v>
      </c>
      <c r="G1679" s="36">
        <v>45151</v>
      </c>
      <c r="H1679" s="12" t="s">
        <v>504</v>
      </c>
    </row>
    <row r="1680" spans="1:8" x14ac:dyDescent="0.3">
      <c r="A1680" s="12" t="s">
        <v>3948</v>
      </c>
      <c r="B1680" s="12" t="s">
        <v>586</v>
      </c>
      <c r="C1680" s="12">
        <v>9830870888</v>
      </c>
      <c r="D1680" s="12" t="s">
        <v>3949</v>
      </c>
      <c r="E1680" s="12" t="s">
        <v>529</v>
      </c>
      <c r="F1680" s="12" t="s">
        <v>183</v>
      </c>
      <c r="G1680" s="36">
        <v>44158</v>
      </c>
      <c r="H1680" s="12" t="s">
        <v>504</v>
      </c>
    </row>
    <row r="1681" spans="1:8" x14ac:dyDescent="0.3">
      <c r="A1681" s="12" t="s">
        <v>3950</v>
      </c>
      <c r="B1681" s="12" t="s">
        <v>1137</v>
      </c>
      <c r="C1681" s="12">
        <v>8865271436</v>
      </c>
      <c r="D1681" s="12" t="s">
        <v>3951</v>
      </c>
      <c r="E1681" s="12" t="s">
        <v>520</v>
      </c>
      <c r="F1681" s="12" t="s">
        <v>189</v>
      </c>
      <c r="G1681" s="36">
        <v>44768</v>
      </c>
      <c r="H1681" s="12" t="s">
        <v>525</v>
      </c>
    </row>
    <row r="1682" spans="1:8" x14ac:dyDescent="0.3">
      <c r="A1682" s="12" t="s">
        <v>3952</v>
      </c>
      <c r="B1682" s="12" t="s">
        <v>822</v>
      </c>
      <c r="C1682" s="12">
        <v>9966235254</v>
      </c>
      <c r="D1682" s="12" t="s">
        <v>3953</v>
      </c>
      <c r="E1682" s="12" t="s">
        <v>520</v>
      </c>
      <c r="F1682" s="12" t="s">
        <v>187</v>
      </c>
      <c r="G1682" s="36">
        <v>45677</v>
      </c>
      <c r="H1682" s="12" t="s">
        <v>504</v>
      </c>
    </row>
    <row r="1683" spans="1:8" x14ac:dyDescent="0.3">
      <c r="A1683" s="12" t="s">
        <v>3954</v>
      </c>
      <c r="B1683" s="12" t="s">
        <v>615</v>
      </c>
      <c r="C1683" s="12">
        <v>9918155175</v>
      </c>
      <c r="D1683" s="12" t="s">
        <v>3955</v>
      </c>
      <c r="E1683" s="12" t="s">
        <v>513</v>
      </c>
      <c r="F1683" s="12" t="s">
        <v>189</v>
      </c>
      <c r="G1683" s="36">
        <v>45804</v>
      </c>
      <c r="H1683" s="12" t="s">
        <v>504</v>
      </c>
    </row>
    <row r="1684" spans="1:8" x14ac:dyDescent="0.3">
      <c r="A1684" s="12" t="s">
        <v>3956</v>
      </c>
      <c r="B1684" s="12" t="s">
        <v>649</v>
      </c>
      <c r="C1684" s="12">
        <v>9950730562</v>
      </c>
      <c r="D1684" s="12" t="s">
        <v>3957</v>
      </c>
      <c r="E1684" s="12" t="s">
        <v>513</v>
      </c>
      <c r="F1684" s="12" t="s">
        <v>183</v>
      </c>
      <c r="G1684" s="36">
        <v>45253</v>
      </c>
      <c r="H1684" s="12" t="s">
        <v>504</v>
      </c>
    </row>
    <row r="1685" spans="1:8" x14ac:dyDescent="0.3">
      <c r="A1685" s="12" t="s">
        <v>3958</v>
      </c>
      <c r="B1685" s="12" t="s">
        <v>924</v>
      </c>
      <c r="C1685" s="12">
        <v>8811780129</v>
      </c>
      <c r="D1685" s="12" t="s">
        <v>3959</v>
      </c>
      <c r="E1685" s="12" t="s">
        <v>513</v>
      </c>
      <c r="F1685" s="12" t="s">
        <v>188</v>
      </c>
      <c r="G1685" s="36">
        <v>44915</v>
      </c>
      <c r="H1685" s="12" t="s">
        <v>504</v>
      </c>
    </row>
    <row r="1686" spans="1:8" x14ac:dyDescent="0.3">
      <c r="A1686" s="12" t="s">
        <v>3960</v>
      </c>
      <c r="B1686" s="12" t="s">
        <v>549</v>
      </c>
      <c r="C1686" s="12">
        <v>7037119179</v>
      </c>
      <c r="D1686" s="12" t="s">
        <v>3961</v>
      </c>
      <c r="E1686" s="12" t="s">
        <v>520</v>
      </c>
      <c r="F1686" s="12" t="s">
        <v>185</v>
      </c>
      <c r="G1686" s="36">
        <v>44739</v>
      </c>
      <c r="H1686" s="12" t="s">
        <v>504</v>
      </c>
    </row>
    <row r="1687" spans="1:8" x14ac:dyDescent="0.3">
      <c r="A1687" s="12" t="s">
        <v>3962</v>
      </c>
      <c r="B1687" s="12" t="s">
        <v>674</v>
      </c>
      <c r="C1687" s="12">
        <v>9957930231</v>
      </c>
      <c r="D1687" s="12" t="s">
        <v>3963</v>
      </c>
      <c r="E1687" s="12" t="s">
        <v>529</v>
      </c>
      <c r="F1687" s="12" t="s">
        <v>181</v>
      </c>
      <c r="G1687" s="36">
        <v>45993</v>
      </c>
      <c r="H1687" s="12" t="s">
        <v>504</v>
      </c>
    </row>
    <row r="1688" spans="1:8" x14ac:dyDescent="0.3">
      <c r="A1688" s="12" t="s">
        <v>3964</v>
      </c>
      <c r="B1688" s="12" t="s">
        <v>643</v>
      </c>
      <c r="C1688" s="12">
        <v>9814652032</v>
      </c>
      <c r="D1688" s="12" t="s">
        <v>3965</v>
      </c>
      <c r="E1688" s="12" t="s">
        <v>183</v>
      </c>
      <c r="F1688" s="12" t="s">
        <v>189</v>
      </c>
      <c r="G1688" s="36">
        <v>44953</v>
      </c>
      <c r="H1688" s="12" t="s">
        <v>525</v>
      </c>
    </row>
    <row r="1689" spans="1:8" x14ac:dyDescent="0.3">
      <c r="A1689" s="12" t="s">
        <v>3966</v>
      </c>
      <c r="B1689" s="12" t="s">
        <v>540</v>
      </c>
      <c r="C1689" s="12">
        <v>9872642086</v>
      </c>
      <c r="D1689" s="12" t="s">
        <v>3967</v>
      </c>
      <c r="E1689" s="12" t="s">
        <v>520</v>
      </c>
      <c r="F1689" s="12" t="s">
        <v>185</v>
      </c>
      <c r="G1689" s="36">
        <v>44865</v>
      </c>
      <c r="H1689" s="12" t="s">
        <v>525</v>
      </c>
    </row>
    <row r="1690" spans="1:8" x14ac:dyDescent="0.3">
      <c r="A1690" s="12" t="s">
        <v>3968</v>
      </c>
      <c r="B1690" s="12" t="s">
        <v>511</v>
      </c>
      <c r="C1690" s="12">
        <v>9945700549</v>
      </c>
      <c r="D1690" s="12" t="s">
        <v>3969</v>
      </c>
      <c r="E1690" s="12" t="s">
        <v>520</v>
      </c>
      <c r="F1690" s="12" t="s">
        <v>179</v>
      </c>
      <c r="G1690" s="36">
        <v>44953</v>
      </c>
      <c r="H1690" s="12" t="s">
        <v>504</v>
      </c>
    </row>
    <row r="1691" spans="1:8" x14ac:dyDescent="0.3">
      <c r="A1691" s="12" t="s">
        <v>3970</v>
      </c>
      <c r="B1691" s="12" t="s">
        <v>511</v>
      </c>
      <c r="C1691" s="12">
        <v>9813990826</v>
      </c>
      <c r="D1691" s="12" t="s">
        <v>3971</v>
      </c>
      <c r="E1691" s="12" t="s">
        <v>529</v>
      </c>
      <c r="F1691" s="12" t="s">
        <v>181</v>
      </c>
      <c r="G1691" s="36">
        <v>45788</v>
      </c>
      <c r="H1691" s="12" t="s">
        <v>504</v>
      </c>
    </row>
    <row r="1692" spans="1:8" x14ac:dyDescent="0.3">
      <c r="A1692" s="12" t="s">
        <v>3972</v>
      </c>
      <c r="B1692" s="12" t="s">
        <v>558</v>
      </c>
      <c r="C1692" s="12">
        <v>6353291776</v>
      </c>
      <c r="D1692" s="12" t="s">
        <v>3973</v>
      </c>
      <c r="E1692" s="12" t="s">
        <v>520</v>
      </c>
      <c r="F1692" s="12" t="s">
        <v>186</v>
      </c>
      <c r="G1692" s="36">
        <v>44608</v>
      </c>
      <c r="H1692" s="12" t="s">
        <v>504</v>
      </c>
    </row>
    <row r="1693" spans="1:8" x14ac:dyDescent="0.3">
      <c r="A1693" s="12" t="s">
        <v>3974</v>
      </c>
      <c r="B1693" s="12" t="s">
        <v>668</v>
      </c>
      <c r="C1693" s="12">
        <v>7082096498</v>
      </c>
      <c r="D1693" s="12" t="s">
        <v>3975</v>
      </c>
      <c r="E1693" s="12" t="s">
        <v>183</v>
      </c>
      <c r="F1693" s="12" t="s">
        <v>186</v>
      </c>
      <c r="G1693" s="36">
        <v>44613</v>
      </c>
      <c r="H1693" s="12" t="s">
        <v>504</v>
      </c>
    </row>
    <row r="1694" spans="1:8" x14ac:dyDescent="0.3">
      <c r="A1694" s="12" t="s">
        <v>3976</v>
      </c>
      <c r="B1694" s="12" t="s">
        <v>659</v>
      </c>
      <c r="C1694" s="12">
        <v>8837177538</v>
      </c>
      <c r="D1694" s="12" t="s">
        <v>3977</v>
      </c>
      <c r="E1694" s="12" t="s">
        <v>520</v>
      </c>
      <c r="F1694" s="12" t="s">
        <v>182</v>
      </c>
      <c r="G1694" s="36">
        <v>45525</v>
      </c>
      <c r="H1694" s="12" t="s">
        <v>504</v>
      </c>
    </row>
    <row r="1695" spans="1:8" x14ac:dyDescent="0.3">
      <c r="A1695" s="12" t="s">
        <v>3978</v>
      </c>
      <c r="B1695" s="12" t="s">
        <v>569</v>
      </c>
      <c r="C1695" s="12">
        <v>6354018737</v>
      </c>
      <c r="D1695" s="12" t="s">
        <v>3979</v>
      </c>
      <c r="E1695" s="12" t="s">
        <v>183</v>
      </c>
      <c r="F1695" s="12" t="s">
        <v>186</v>
      </c>
      <c r="G1695" s="36">
        <v>44976</v>
      </c>
      <c r="H1695" s="12" t="s">
        <v>504</v>
      </c>
    </row>
    <row r="1696" spans="1:8" x14ac:dyDescent="0.3">
      <c r="A1696" s="12" t="s">
        <v>3980</v>
      </c>
      <c r="B1696" s="12" t="s">
        <v>924</v>
      </c>
      <c r="C1696" s="12">
        <v>9984038559</v>
      </c>
      <c r="D1696" s="12" t="s">
        <v>3981</v>
      </c>
      <c r="E1696" s="12" t="s">
        <v>183</v>
      </c>
      <c r="F1696" s="12" t="s">
        <v>185</v>
      </c>
      <c r="G1696" s="36">
        <v>44438</v>
      </c>
      <c r="H1696" s="12" t="s">
        <v>504</v>
      </c>
    </row>
    <row r="1697" spans="1:8" x14ac:dyDescent="0.3">
      <c r="A1697" s="12" t="s">
        <v>3982</v>
      </c>
      <c r="B1697" s="12" t="s">
        <v>674</v>
      </c>
      <c r="C1697" s="12">
        <v>7053891060</v>
      </c>
      <c r="D1697" s="12" t="s">
        <v>758</v>
      </c>
      <c r="E1697" s="12" t="s">
        <v>524</v>
      </c>
      <c r="F1697" s="12" t="s">
        <v>187</v>
      </c>
      <c r="G1697" s="36">
        <v>45655</v>
      </c>
      <c r="H1697" s="12" t="s">
        <v>525</v>
      </c>
    </row>
    <row r="1698" spans="1:8" x14ac:dyDescent="0.3">
      <c r="A1698" s="12" t="s">
        <v>3983</v>
      </c>
      <c r="B1698" s="12" t="s">
        <v>586</v>
      </c>
      <c r="C1698" s="12">
        <v>9954529765</v>
      </c>
      <c r="D1698" s="12" t="s">
        <v>3984</v>
      </c>
      <c r="E1698" s="12" t="s">
        <v>529</v>
      </c>
      <c r="F1698" s="12" t="s">
        <v>178</v>
      </c>
      <c r="G1698" s="36">
        <v>45276</v>
      </c>
      <c r="H1698" s="12" t="s">
        <v>504</v>
      </c>
    </row>
    <row r="1699" spans="1:8" x14ac:dyDescent="0.3">
      <c r="A1699" s="12" t="s">
        <v>3985</v>
      </c>
      <c r="B1699" s="12" t="s">
        <v>632</v>
      </c>
      <c r="C1699" s="12">
        <v>7014879779</v>
      </c>
      <c r="D1699" s="12" t="s">
        <v>3986</v>
      </c>
      <c r="E1699" s="12" t="s">
        <v>520</v>
      </c>
      <c r="F1699" s="12" t="s">
        <v>187</v>
      </c>
      <c r="G1699" s="36">
        <v>44087</v>
      </c>
      <c r="H1699" s="12" t="s">
        <v>504</v>
      </c>
    </row>
    <row r="1700" spans="1:8" x14ac:dyDescent="0.3">
      <c r="A1700" s="12" t="s">
        <v>3987</v>
      </c>
      <c r="B1700" s="12" t="s">
        <v>677</v>
      </c>
      <c r="C1700" s="12">
        <v>9869038201</v>
      </c>
      <c r="D1700" s="12" t="s">
        <v>3988</v>
      </c>
      <c r="E1700" s="12" t="s">
        <v>529</v>
      </c>
      <c r="F1700" s="12" t="s">
        <v>185</v>
      </c>
      <c r="G1700" s="36">
        <v>44599</v>
      </c>
      <c r="H1700" s="12" t="s">
        <v>504</v>
      </c>
    </row>
    <row r="1701" spans="1:8" x14ac:dyDescent="0.3">
      <c r="A1701" s="12" t="s">
        <v>3989</v>
      </c>
      <c r="B1701" s="12" t="s">
        <v>615</v>
      </c>
      <c r="C1701" s="12">
        <v>9989257221</v>
      </c>
      <c r="D1701" s="12" t="s">
        <v>3990</v>
      </c>
      <c r="E1701" s="12" t="s">
        <v>513</v>
      </c>
      <c r="F1701" s="12" t="s">
        <v>180</v>
      </c>
      <c r="G1701" s="36">
        <v>46047</v>
      </c>
      <c r="H1701" s="12" t="s">
        <v>504</v>
      </c>
    </row>
    <row r="1702" spans="1:8" x14ac:dyDescent="0.3">
      <c r="A1702" s="12" t="s">
        <v>3991</v>
      </c>
      <c r="B1702" s="12" t="s">
        <v>822</v>
      </c>
      <c r="C1702" s="12">
        <v>6336918837</v>
      </c>
      <c r="D1702" s="12" t="s">
        <v>3992</v>
      </c>
      <c r="E1702" s="12" t="s">
        <v>520</v>
      </c>
      <c r="F1702" s="12" t="s">
        <v>187</v>
      </c>
      <c r="G1702" s="36">
        <v>45654</v>
      </c>
      <c r="H1702" s="12" t="s">
        <v>525</v>
      </c>
    </row>
    <row r="1703" spans="1:8" x14ac:dyDescent="0.3">
      <c r="A1703" s="12" t="s">
        <v>3993</v>
      </c>
      <c r="B1703" s="12" t="s">
        <v>518</v>
      </c>
      <c r="C1703" s="12">
        <v>8856887042</v>
      </c>
      <c r="D1703" s="12" t="s">
        <v>3994</v>
      </c>
      <c r="E1703" s="12" t="s">
        <v>509</v>
      </c>
      <c r="F1703" s="12" t="s">
        <v>183</v>
      </c>
      <c r="G1703" s="36">
        <v>44381</v>
      </c>
      <c r="H1703" s="12" t="s">
        <v>525</v>
      </c>
    </row>
    <row r="1704" spans="1:8" x14ac:dyDescent="0.3">
      <c r="A1704" s="12" t="s">
        <v>3995</v>
      </c>
      <c r="B1704" s="12" t="s">
        <v>785</v>
      </c>
      <c r="C1704" s="12">
        <v>9974611079</v>
      </c>
      <c r="D1704" s="12" t="s">
        <v>3996</v>
      </c>
      <c r="E1704" s="12" t="s">
        <v>524</v>
      </c>
      <c r="F1704" s="12" t="s">
        <v>182</v>
      </c>
      <c r="G1704" s="36">
        <v>45924</v>
      </c>
      <c r="H1704" s="12" t="s">
        <v>525</v>
      </c>
    </row>
    <row r="1705" spans="1:8" x14ac:dyDescent="0.3">
      <c r="A1705" s="12" t="s">
        <v>3997</v>
      </c>
      <c r="B1705" s="12" t="s">
        <v>543</v>
      </c>
      <c r="C1705" s="12">
        <v>9867136209</v>
      </c>
      <c r="D1705" s="12" t="s">
        <v>3998</v>
      </c>
      <c r="E1705" s="12" t="s">
        <v>183</v>
      </c>
      <c r="F1705" s="12" t="s">
        <v>186</v>
      </c>
      <c r="G1705" s="36">
        <v>45205</v>
      </c>
      <c r="H1705" s="12" t="s">
        <v>504</v>
      </c>
    </row>
    <row r="1706" spans="1:8" x14ac:dyDescent="0.3">
      <c r="A1706" s="12" t="s">
        <v>3999</v>
      </c>
      <c r="B1706" s="12" t="s">
        <v>555</v>
      </c>
      <c r="C1706" s="12">
        <v>6331899308</v>
      </c>
      <c r="D1706" s="12" t="s">
        <v>4000</v>
      </c>
      <c r="E1706" s="12" t="s">
        <v>183</v>
      </c>
      <c r="F1706" s="12" t="s">
        <v>184</v>
      </c>
      <c r="G1706" s="36">
        <v>44685</v>
      </c>
      <c r="H1706" s="12" t="s">
        <v>504</v>
      </c>
    </row>
    <row r="1707" spans="1:8" x14ac:dyDescent="0.3">
      <c r="A1707" s="12" t="s">
        <v>4001</v>
      </c>
      <c r="B1707" s="12" t="s">
        <v>1527</v>
      </c>
      <c r="C1707" s="12">
        <v>8848515834</v>
      </c>
      <c r="D1707" s="12" t="s">
        <v>4002</v>
      </c>
      <c r="E1707" s="12" t="s">
        <v>513</v>
      </c>
      <c r="F1707" s="12" t="s">
        <v>183</v>
      </c>
      <c r="G1707" s="36">
        <v>45408</v>
      </c>
      <c r="H1707" s="12" t="s">
        <v>504</v>
      </c>
    </row>
    <row r="1708" spans="1:8" x14ac:dyDescent="0.3">
      <c r="A1708" s="12" t="s">
        <v>4003</v>
      </c>
      <c r="B1708" s="12" t="s">
        <v>822</v>
      </c>
      <c r="C1708" s="12">
        <v>6385147511</v>
      </c>
      <c r="D1708" s="12" t="s">
        <v>4004</v>
      </c>
      <c r="E1708" s="12" t="s">
        <v>520</v>
      </c>
      <c r="F1708" s="12" t="s">
        <v>178</v>
      </c>
      <c r="G1708" s="36">
        <v>45947</v>
      </c>
      <c r="H1708" s="12" t="s">
        <v>504</v>
      </c>
    </row>
    <row r="1709" spans="1:8" x14ac:dyDescent="0.3">
      <c r="A1709" s="12" t="s">
        <v>4005</v>
      </c>
      <c r="B1709" s="12" t="s">
        <v>511</v>
      </c>
      <c r="C1709" s="12">
        <v>8889627244</v>
      </c>
      <c r="D1709" s="12" t="s">
        <v>4006</v>
      </c>
      <c r="E1709" s="12" t="s">
        <v>183</v>
      </c>
      <c r="F1709" s="12" t="s">
        <v>189</v>
      </c>
      <c r="G1709" s="36">
        <v>44799</v>
      </c>
      <c r="H1709" s="12" t="s">
        <v>504</v>
      </c>
    </row>
    <row r="1710" spans="1:8" x14ac:dyDescent="0.3">
      <c r="A1710" s="12" t="s">
        <v>4007</v>
      </c>
      <c r="B1710" s="12" t="s">
        <v>572</v>
      </c>
      <c r="C1710" s="12">
        <v>7035311844</v>
      </c>
      <c r="D1710" s="12" t="s">
        <v>4008</v>
      </c>
      <c r="E1710" s="12" t="s">
        <v>529</v>
      </c>
      <c r="F1710" s="12" t="s">
        <v>187</v>
      </c>
      <c r="G1710" s="36">
        <v>45643</v>
      </c>
      <c r="H1710" s="12" t="s">
        <v>525</v>
      </c>
    </row>
    <row r="1711" spans="1:8" x14ac:dyDescent="0.3">
      <c r="A1711" s="12" t="s">
        <v>4009</v>
      </c>
      <c r="B1711" s="12" t="s">
        <v>1431</v>
      </c>
      <c r="C1711" s="12">
        <v>7079922315</v>
      </c>
      <c r="D1711" s="12" t="s">
        <v>4010</v>
      </c>
      <c r="E1711" s="12" t="s">
        <v>513</v>
      </c>
      <c r="F1711" s="12" t="s">
        <v>186</v>
      </c>
      <c r="G1711" s="36">
        <v>44765</v>
      </c>
      <c r="H1711" s="12" t="s">
        <v>504</v>
      </c>
    </row>
    <row r="1712" spans="1:8" x14ac:dyDescent="0.3">
      <c r="A1712" s="12" t="s">
        <v>4011</v>
      </c>
      <c r="B1712" s="12" t="s">
        <v>646</v>
      </c>
      <c r="C1712" s="12">
        <v>6395215807</v>
      </c>
      <c r="D1712" s="12" t="s">
        <v>4012</v>
      </c>
      <c r="E1712" s="12" t="s">
        <v>513</v>
      </c>
      <c r="F1712" s="12" t="s">
        <v>189</v>
      </c>
      <c r="G1712" s="36">
        <v>44440</v>
      </c>
      <c r="H1712" s="12" t="s">
        <v>504</v>
      </c>
    </row>
    <row r="1713" spans="1:8" x14ac:dyDescent="0.3">
      <c r="A1713" s="12" t="s">
        <v>4013</v>
      </c>
      <c r="B1713" s="12" t="s">
        <v>896</v>
      </c>
      <c r="C1713" s="12">
        <v>7090027325</v>
      </c>
      <c r="D1713" s="12" t="s">
        <v>4014</v>
      </c>
      <c r="E1713" s="12" t="s">
        <v>529</v>
      </c>
      <c r="F1713" s="12" t="s">
        <v>185</v>
      </c>
      <c r="G1713" s="36">
        <v>45594</v>
      </c>
      <c r="H1713" s="12" t="s">
        <v>504</v>
      </c>
    </row>
    <row r="1714" spans="1:8" x14ac:dyDescent="0.3">
      <c r="A1714" s="12" t="s">
        <v>4015</v>
      </c>
      <c r="B1714" s="12" t="s">
        <v>643</v>
      </c>
      <c r="C1714" s="12">
        <v>7012218143</v>
      </c>
      <c r="D1714" s="12" t="s">
        <v>4016</v>
      </c>
      <c r="E1714" s="12" t="s">
        <v>529</v>
      </c>
      <c r="F1714" s="12" t="s">
        <v>183</v>
      </c>
      <c r="G1714" s="36">
        <v>45985</v>
      </c>
      <c r="H1714" s="12" t="s">
        <v>525</v>
      </c>
    </row>
    <row r="1715" spans="1:8" x14ac:dyDescent="0.3">
      <c r="A1715" s="12" t="s">
        <v>4017</v>
      </c>
      <c r="B1715" s="12" t="s">
        <v>612</v>
      </c>
      <c r="C1715" s="12">
        <v>7036606223</v>
      </c>
      <c r="D1715" s="12" t="s">
        <v>4018</v>
      </c>
      <c r="E1715" s="12" t="s">
        <v>513</v>
      </c>
      <c r="F1715" s="12" t="s">
        <v>181</v>
      </c>
      <c r="G1715" s="36">
        <v>45263</v>
      </c>
      <c r="H1715" s="12" t="s">
        <v>504</v>
      </c>
    </row>
    <row r="1716" spans="1:8" x14ac:dyDescent="0.3">
      <c r="A1716" s="12" t="s">
        <v>4019</v>
      </c>
      <c r="B1716" s="12" t="s">
        <v>643</v>
      </c>
      <c r="C1716" s="12">
        <v>9948704187</v>
      </c>
      <c r="D1716" s="12" t="s">
        <v>4020</v>
      </c>
      <c r="E1716" s="12" t="s">
        <v>183</v>
      </c>
      <c r="F1716" s="12" t="s">
        <v>188</v>
      </c>
      <c r="G1716" s="36">
        <v>45802</v>
      </c>
      <c r="H1716" s="12" t="s">
        <v>504</v>
      </c>
    </row>
    <row r="1717" spans="1:8" x14ac:dyDescent="0.3">
      <c r="A1717" s="12" t="s">
        <v>4021</v>
      </c>
      <c r="B1717" s="12" t="s">
        <v>910</v>
      </c>
      <c r="C1717" s="12">
        <v>9944544282</v>
      </c>
      <c r="D1717" s="12" t="s">
        <v>4022</v>
      </c>
      <c r="E1717" s="12" t="s">
        <v>513</v>
      </c>
      <c r="F1717" s="12" t="s">
        <v>180</v>
      </c>
      <c r="G1717" s="36">
        <v>44138</v>
      </c>
      <c r="H1717" s="12" t="s">
        <v>504</v>
      </c>
    </row>
    <row r="1718" spans="1:8" x14ac:dyDescent="0.3">
      <c r="A1718" s="12" t="s">
        <v>4023</v>
      </c>
      <c r="B1718" s="12" t="s">
        <v>762</v>
      </c>
      <c r="C1718" s="12">
        <v>6336243963</v>
      </c>
      <c r="D1718" s="12" t="s">
        <v>4024</v>
      </c>
      <c r="E1718" s="12" t="s">
        <v>509</v>
      </c>
      <c r="F1718" s="12" t="s">
        <v>180</v>
      </c>
      <c r="G1718" s="36">
        <v>44797</v>
      </c>
      <c r="H1718" s="12" t="s">
        <v>525</v>
      </c>
    </row>
    <row r="1719" spans="1:8" x14ac:dyDescent="0.3">
      <c r="A1719" s="12" t="s">
        <v>4025</v>
      </c>
      <c r="B1719" s="12" t="s">
        <v>805</v>
      </c>
      <c r="C1719" s="12">
        <v>6370835381</v>
      </c>
      <c r="D1719" s="12" t="s">
        <v>4026</v>
      </c>
      <c r="E1719" s="12" t="s">
        <v>513</v>
      </c>
      <c r="F1719" s="12" t="s">
        <v>180</v>
      </c>
      <c r="G1719" s="36">
        <v>45711</v>
      </c>
      <c r="H1719" s="12" t="s">
        <v>504</v>
      </c>
    </row>
    <row r="1720" spans="1:8" x14ac:dyDescent="0.3">
      <c r="A1720" s="12" t="s">
        <v>4027</v>
      </c>
      <c r="B1720" s="12" t="s">
        <v>563</v>
      </c>
      <c r="C1720" s="12">
        <v>8853572858</v>
      </c>
      <c r="D1720" s="12" t="s">
        <v>4028</v>
      </c>
      <c r="E1720" s="12" t="s">
        <v>520</v>
      </c>
      <c r="F1720" s="12" t="s">
        <v>187</v>
      </c>
      <c r="G1720" s="36">
        <v>45552</v>
      </c>
      <c r="H1720" s="12" t="s">
        <v>504</v>
      </c>
    </row>
    <row r="1721" spans="1:8" x14ac:dyDescent="0.3">
      <c r="A1721" s="12" t="s">
        <v>4029</v>
      </c>
      <c r="B1721" s="12" t="s">
        <v>1009</v>
      </c>
      <c r="C1721" s="12">
        <v>7092772284</v>
      </c>
      <c r="D1721" s="12" t="s">
        <v>4030</v>
      </c>
      <c r="E1721" s="12" t="s">
        <v>529</v>
      </c>
      <c r="F1721" s="12" t="s">
        <v>182</v>
      </c>
      <c r="G1721" s="36">
        <v>44405</v>
      </c>
      <c r="H1721" s="12" t="s">
        <v>504</v>
      </c>
    </row>
    <row r="1722" spans="1:8" x14ac:dyDescent="0.3">
      <c r="A1722" s="12" t="s">
        <v>4031</v>
      </c>
      <c r="B1722" s="12" t="s">
        <v>849</v>
      </c>
      <c r="C1722" s="12">
        <v>6363550858</v>
      </c>
      <c r="D1722" s="12" t="s">
        <v>4032</v>
      </c>
      <c r="E1722" s="12" t="s">
        <v>183</v>
      </c>
      <c r="F1722" s="12" t="s">
        <v>189</v>
      </c>
      <c r="G1722" s="36">
        <v>45415</v>
      </c>
      <c r="H1722" s="12" t="s">
        <v>504</v>
      </c>
    </row>
    <row r="1723" spans="1:8" x14ac:dyDescent="0.3">
      <c r="A1723" s="12" t="s">
        <v>4033</v>
      </c>
      <c r="B1723" s="12" t="s">
        <v>654</v>
      </c>
      <c r="C1723" s="12">
        <v>7082847214</v>
      </c>
      <c r="D1723" s="12" t="s">
        <v>4034</v>
      </c>
      <c r="E1723" s="12" t="s">
        <v>529</v>
      </c>
      <c r="F1723" s="12" t="s">
        <v>184</v>
      </c>
      <c r="G1723" s="36">
        <v>45917</v>
      </c>
      <c r="H1723" s="12" t="s">
        <v>504</v>
      </c>
    </row>
    <row r="1724" spans="1:8" x14ac:dyDescent="0.3">
      <c r="A1724" s="12" t="s">
        <v>4035</v>
      </c>
      <c r="B1724" s="12" t="s">
        <v>1137</v>
      </c>
      <c r="C1724" s="12">
        <v>9954144337</v>
      </c>
      <c r="D1724" s="12" t="s">
        <v>4036</v>
      </c>
      <c r="E1724" s="12" t="s">
        <v>509</v>
      </c>
      <c r="F1724" s="12" t="s">
        <v>180</v>
      </c>
      <c r="G1724" s="36">
        <v>45394</v>
      </c>
      <c r="H1724" s="12" t="s">
        <v>504</v>
      </c>
    </row>
    <row r="1725" spans="1:8" x14ac:dyDescent="0.3">
      <c r="A1725" s="12" t="s">
        <v>4037</v>
      </c>
      <c r="B1725" s="12" t="s">
        <v>583</v>
      </c>
      <c r="C1725" s="12">
        <v>9950102794</v>
      </c>
      <c r="D1725" s="12" t="s">
        <v>4038</v>
      </c>
      <c r="E1725" s="12" t="s">
        <v>524</v>
      </c>
      <c r="F1725" s="12" t="s">
        <v>181</v>
      </c>
      <c r="G1725" s="36">
        <v>45946</v>
      </c>
      <c r="H1725" s="12" t="s">
        <v>525</v>
      </c>
    </row>
    <row r="1726" spans="1:8" x14ac:dyDescent="0.3">
      <c r="A1726" s="12" t="s">
        <v>4039</v>
      </c>
      <c r="B1726" s="12" t="s">
        <v>665</v>
      </c>
      <c r="C1726" s="12">
        <v>9833785060</v>
      </c>
      <c r="D1726" s="12" t="s">
        <v>1637</v>
      </c>
      <c r="E1726" s="12" t="s">
        <v>509</v>
      </c>
      <c r="F1726" s="12" t="s">
        <v>183</v>
      </c>
      <c r="G1726" s="36">
        <v>44404</v>
      </c>
      <c r="H1726" s="12" t="s">
        <v>504</v>
      </c>
    </row>
    <row r="1727" spans="1:8" x14ac:dyDescent="0.3">
      <c r="A1727" s="12" t="s">
        <v>4040</v>
      </c>
      <c r="B1727" s="12" t="s">
        <v>543</v>
      </c>
      <c r="C1727" s="12">
        <v>9917847965</v>
      </c>
      <c r="D1727" s="12" t="s">
        <v>4041</v>
      </c>
      <c r="E1727" s="12" t="s">
        <v>524</v>
      </c>
      <c r="F1727" s="12" t="s">
        <v>183</v>
      </c>
      <c r="G1727" s="36">
        <v>44522</v>
      </c>
      <c r="H1727" s="12" t="s">
        <v>504</v>
      </c>
    </row>
    <row r="1728" spans="1:8" x14ac:dyDescent="0.3">
      <c r="A1728" s="12" t="s">
        <v>4042</v>
      </c>
      <c r="B1728" s="12" t="s">
        <v>640</v>
      </c>
      <c r="C1728" s="12">
        <v>6375800563</v>
      </c>
      <c r="D1728" s="12" t="s">
        <v>4043</v>
      </c>
      <c r="E1728" s="12" t="s">
        <v>509</v>
      </c>
      <c r="F1728" s="12" t="s">
        <v>185</v>
      </c>
      <c r="G1728" s="36">
        <v>44140</v>
      </c>
      <c r="H1728" s="12" t="s">
        <v>504</v>
      </c>
    </row>
    <row r="1729" spans="1:8" x14ac:dyDescent="0.3">
      <c r="A1729" s="12" t="s">
        <v>4044</v>
      </c>
      <c r="B1729" s="12" t="s">
        <v>649</v>
      </c>
      <c r="C1729" s="12">
        <v>7016615495</v>
      </c>
      <c r="D1729" s="12" t="s">
        <v>4045</v>
      </c>
      <c r="E1729" s="12" t="s">
        <v>529</v>
      </c>
      <c r="F1729" s="12" t="s">
        <v>189</v>
      </c>
      <c r="G1729" s="36">
        <v>44464</v>
      </c>
      <c r="H1729" s="12" t="s">
        <v>504</v>
      </c>
    </row>
    <row r="1730" spans="1:8" x14ac:dyDescent="0.3">
      <c r="A1730" s="12" t="s">
        <v>4046</v>
      </c>
      <c r="B1730" s="12" t="s">
        <v>1015</v>
      </c>
      <c r="C1730" s="12">
        <v>7069161899</v>
      </c>
      <c r="D1730" s="12" t="s">
        <v>4047</v>
      </c>
      <c r="E1730" s="12" t="s">
        <v>513</v>
      </c>
      <c r="F1730" s="12" t="s">
        <v>180</v>
      </c>
      <c r="G1730" s="36">
        <v>45682</v>
      </c>
      <c r="H1730" s="12" t="s">
        <v>525</v>
      </c>
    </row>
    <row r="1731" spans="1:8" x14ac:dyDescent="0.3">
      <c r="A1731" s="12" t="s">
        <v>4048</v>
      </c>
      <c r="B1731" s="12" t="s">
        <v>612</v>
      </c>
      <c r="C1731" s="12">
        <v>9953673866</v>
      </c>
      <c r="D1731" s="12" t="s">
        <v>4049</v>
      </c>
      <c r="E1731" s="12" t="s">
        <v>183</v>
      </c>
      <c r="F1731" s="12" t="s">
        <v>188</v>
      </c>
      <c r="G1731" s="36">
        <v>45448</v>
      </c>
      <c r="H1731" s="12" t="s">
        <v>504</v>
      </c>
    </row>
    <row r="1732" spans="1:8" x14ac:dyDescent="0.3">
      <c r="A1732" s="12" t="s">
        <v>4050</v>
      </c>
      <c r="B1732" s="12" t="s">
        <v>962</v>
      </c>
      <c r="C1732" s="12">
        <v>8845295482</v>
      </c>
      <c r="D1732" s="12" t="s">
        <v>4051</v>
      </c>
      <c r="E1732" s="12" t="s">
        <v>183</v>
      </c>
      <c r="F1732" s="12" t="s">
        <v>178</v>
      </c>
      <c r="G1732" s="36">
        <v>45171</v>
      </c>
      <c r="H1732" s="12" t="s">
        <v>504</v>
      </c>
    </row>
    <row r="1733" spans="1:8" x14ac:dyDescent="0.3">
      <c r="A1733" s="12" t="s">
        <v>4052</v>
      </c>
      <c r="B1733" s="12" t="s">
        <v>665</v>
      </c>
      <c r="C1733" s="12">
        <v>9828767700</v>
      </c>
      <c r="D1733" s="12" t="s">
        <v>4053</v>
      </c>
      <c r="E1733" s="12" t="s">
        <v>513</v>
      </c>
      <c r="F1733" s="12" t="s">
        <v>187</v>
      </c>
      <c r="G1733" s="36">
        <v>45890</v>
      </c>
      <c r="H1733" s="12" t="s">
        <v>504</v>
      </c>
    </row>
    <row r="1734" spans="1:8" x14ac:dyDescent="0.3">
      <c r="A1734" s="12" t="s">
        <v>4054</v>
      </c>
      <c r="B1734" s="12" t="s">
        <v>849</v>
      </c>
      <c r="C1734" s="12">
        <v>9966642803</v>
      </c>
      <c r="D1734" s="12" t="s">
        <v>4055</v>
      </c>
      <c r="E1734" s="12" t="s">
        <v>183</v>
      </c>
      <c r="F1734" s="12" t="s">
        <v>179</v>
      </c>
      <c r="G1734" s="36">
        <v>44498</v>
      </c>
      <c r="H1734" s="12" t="s">
        <v>504</v>
      </c>
    </row>
    <row r="1735" spans="1:8" x14ac:dyDescent="0.3">
      <c r="A1735" s="12" t="s">
        <v>4056</v>
      </c>
      <c r="B1735" s="12" t="s">
        <v>924</v>
      </c>
      <c r="C1735" s="12">
        <v>9988917319</v>
      </c>
      <c r="D1735" s="12" t="s">
        <v>4057</v>
      </c>
      <c r="E1735" s="12" t="s">
        <v>520</v>
      </c>
      <c r="F1735" s="12" t="s">
        <v>189</v>
      </c>
      <c r="G1735" s="36">
        <v>44516</v>
      </c>
      <c r="H1735" s="12" t="s">
        <v>504</v>
      </c>
    </row>
    <row r="1736" spans="1:8" x14ac:dyDescent="0.3">
      <c r="A1736" s="12" t="s">
        <v>4058</v>
      </c>
      <c r="B1736" s="12" t="s">
        <v>632</v>
      </c>
      <c r="C1736" s="12">
        <v>9914695342</v>
      </c>
      <c r="D1736" s="12" t="s">
        <v>4059</v>
      </c>
      <c r="E1736" s="12" t="s">
        <v>513</v>
      </c>
      <c r="F1736" s="12" t="s">
        <v>184</v>
      </c>
      <c r="G1736" s="36">
        <v>44586</v>
      </c>
      <c r="H1736" s="12" t="s">
        <v>504</v>
      </c>
    </row>
    <row r="1737" spans="1:8" x14ac:dyDescent="0.3">
      <c r="A1737" s="12" t="s">
        <v>4060</v>
      </c>
      <c r="B1737" s="12" t="s">
        <v>734</v>
      </c>
      <c r="C1737" s="12">
        <v>6324447392</v>
      </c>
      <c r="D1737" s="12" t="s">
        <v>4061</v>
      </c>
      <c r="E1737" s="12" t="s">
        <v>509</v>
      </c>
      <c r="F1737" s="12" t="s">
        <v>183</v>
      </c>
      <c r="G1737" s="36">
        <v>45543</v>
      </c>
      <c r="H1737" s="12" t="s">
        <v>504</v>
      </c>
    </row>
    <row r="1738" spans="1:8" x14ac:dyDescent="0.3">
      <c r="A1738" s="12" t="s">
        <v>4062</v>
      </c>
      <c r="B1738" s="12" t="s">
        <v>734</v>
      </c>
      <c r="C1738" s="12">
        <v>9965240730</v>
      </c>
      <c r="D1738" s="12" t="s">
        <v>4063</v>
      </c>
      <c r="E1738" s="12" t="s">
        <v>183</v>
      </c>
      <c r="F1738" s="12" t="s">
        <v>186</v>
      </c>
      <c r="G1738" s="36">
        <v>44313</v>
      </c>
      <c r="H1738" s="12" t="s">
        <v>504</v>
      </c>
    </row>
    <row r="1739" spans="1:8" x14ac:dyDescent="0.3">
      <c r="A1739" s="12" t="s">
        <v>4064</v>
      </c>
      <c r="B1739" s="12" t="s">
        <v>910</v>
      </c>
      <c r="C1739" s="12">
        <v>7091031393</v>
      </c>
      <c r="D1739" s="12" t="s">
        <v>4065</v>
      </c>
      <c r="E1739" s="12" t="s">
        <v>524</v>
      </c>
      <c r="F1739" s="12" t="s">
        <v>183</v>
      </c>
      <c r="G1739" s="36">
        <v>44512</v>
      </c>
      <c r="H1739" s="12" t="s">
        <v>504</v>
      </c>
    </row>
    <row r="1740" spans="1:8" x14ac:dyDescent="0.3">
      <c r="A1740" s="12" t="s">
        <v>4066</v>
      </c>
      <c r="B1740" s="12" t="s">
        <v>671</v>
      </c>
      <c r="C1740" s="12">
        <v>9889076617</v>
      </c>
      <c r="D1740" s="12" t="s">
        <v>4067</v>
      </c>
      <c r="E1740" s="12" t="s">
        <v>509</v>
      </c>
      <c r="F1740" s="12" t="s">
        <v>183</v>
      </c>
      <c r="G1740" s="36">
        <v>45207</v>
      </c>
      <c r="H1740" s="12" t="s">
        <v>525</v>
      </c>
    </row>
    <row r="1741" spans="1:8" x14ac:dyDescent="0.3">
      <c r="A1741" s="12" t="s">
        <v>4068</v>
      </c>
      <c r="B1741" s="12" t="s">
        <v>805</v>
      </c>
      <c r="C1741" s="12">
        <v>8822825529</v>
      </c>
      <c r="D1741" s="12" t="s">
        <v>4069</v>
      </c>
      <c r="E1741" s="12" t="s">
        <v>513</v>
      </c>
      <c r="F1741" s="12" t="s">
        <v>185</v>
      </c>
      <c r="G1741" s="36">
        <v>45519</v>
      </c>
      <c r="H1741" s="12" t="s">
        <v>504</v>
      </c>
    </row>
    <row r="1742" spans="1:8" x14ac:dyDescent="0.3">
      <c r="A1742" s="12" t="s">
        <v>4070</v>
      </c>
      <c r="B1742" s="12" t="s">
        <v>518</v>
      </c>
      <c r="C1742" s="12">
        <v>6312149666</v>
      </c>
      <c r="D1742" s="12" t="s">
        <v>4071</v>
      </c>
      <c r="E1742" s="12" t="s">
        <v>183</v>
      </c>
      <c r="F1742" s="12" t="s">
        <v>188</v>
      </c>
      <c r="G1742" s="36">
        <v>45810</v>
      </c>
      <c r="H1742" s="12" t="s">
        <v>504</v>
      </c>
    </row>
    <row r="1743" spans="1:8" x14ac:dyDescent="0.3">
      <c r="A1743" s="12" t="s">
        <v>4072</v>
      </c>
      <c r="B1743" s="12" t="s">
        <v>947</v>
      </c>
      <c r="C1743" s="12">
        <v>9984289631</v>
      </c>
      <c r="D1743" s="12" t="s">
        <v>4073</v>
      </c>
      <c r="E1743" s="12" t="s">
        <v>520</v>
      </c>
      <c r="F1743" s="12" t="s">
        <v>185</v>
      </c>
      <c r="G1743" s="36">
        <v>45891</v>
      </c>
      <c r="H1743" s="12" t="s">
        <v>504</v>
      </c>
    </row>
    <row r="1744" spans="1:8" x14ac:dyDescent="0.3">
      <c r="A1744" s="12" t="s">
        <v>4074</v>
      </c>
      <c r="B1744" s="12" t="s">
        <v>962</v>
      </c>
      <c r="C1744" s="12">
        <v>6311769607</v>
      </c>
      <c r="D1744" s="12" t="s">
        <v>4075</v>
      </c>
      <c r="E1744" s="12" t="s">
        <v>513</v>
      </c>
      <c r="F1744" s="12" t="s">
        <v>185</v>
      </c>
      <c r="G1744" s="36">
        <v>44622</v>
      </c>
      <c r="H1744" s="12" t="s">
        <v>525</v>
      </c>
    </row>
    <row r="1745" spans="1:8" x14ac:dyDescent="0.3">
      <c r="A1745" s="12" t="s">
        <v>4076</v>
      </c>
      <c r="B1745" s="12" t="s">
        <v>618</v>
      </c>
      <c r="C1745" s="12">
        <v>7016583262</v>
      </c>
      <c r="D1745" s="12" t="s">
        <v>4077</v>
      </c>
      <c r="E1745" s="12" t="s">
        <v>524</v>
      </c>
      <c r="F1745" s="12" t="s">
        <v>179</v>
      </c>
      <c r="G1745" s="36">
        <v>45578</v>
      </c>
      <c r="H1745" s="12" t="s">
        <v>504</v>
      </c>
    </row>
    <row r="1746" spans="1:8" x14ac:dyDescent="0.3">
      <c r="A1746" s="12" t="s">
        <v>4078</v>
      </c>
      <c r="B1746" s="12" t="s">
        <v>947</v>
      </c>
      <c r="C1746" s="12">
        <v>6384279334</v>
      </c>
      <c r="D1746" s="12" t="s">
        <v>4079</v>
      </c>
      <c r="E1746" s="12" t="s">
        <v>513</v>
      </c>
      <c r="F1746" s="12" t="s">
        <v>180</v>
      </c>
      <c r="G1746" s="36">
        <v>44539</v>
      </c>
      <c r="H1746" s="12" t="s">
        <v>504</v>
      </c>
    </row>
    <row r="1747" spans="1:8" x14ac:dyDescent="0.3">
      <c r="A1747" s="12" t="s">
        <v>4080</v>
      </c>
      <c r="B1747" s="12" t="s">
        <v>817</v>
      </c>
      <c r="C1747" s="12">
        <v>9851707466</v>
      </c>
      <c r="D1747" s="12" t="s">
        <v>4081</v>
      </c>
      <c r="E1747" s="12" t="s">
        <v>183</v>
      </c>
      <c r="F1747" s="12" t="s">
        <v>188</v>
      </c>
      <c r="G1747" s="36">
        <v>44458</v>
      </c>
      <c r="H1747" s="12" t="s">
        <v>504</v>
      </c>
    </row>
    <row r="1748" spans="1:8" x14ac:dyDescent="0.3">
      <c r="A1748" s="12" t="s">
        <v>4082</v>
      </c>
      <c r="B1748" s="12" t="s">
        <v>990</v>
      </c>
      <c r="C1748" s="12">
        <v>7061372512</v>
      </c>
      <c r="D1748" s="12" t="s">
        <v>4083</v>
      </c>
      <c r="E1748" s="12" t="s">
        <v>529</v>
      </c>
      <c r="F1748" s="12" t="s">
        <v>180</v>
      </c>
      <c r="G1748" s="36">
        <v>44787</v>
      </c>
      <c r="H1748" s="12" t="s">
        <v>504</v>
      </c>
    </row>
    <row r="1749" spans="1:8" x14ac:dyDescent="0.3">
      <c r="A1749" s="12" t="s">
        <v>4084</v>
      </c>
      <c r="B1749" s="12" t="s">
        <v>569</v>
      </c>
      <c r="C1749" s="12">
        <v>9986028908</v>
      </c>
      <c r="D1749" s="12" t="s">
        <v>4085</v>
      </c>
      <c r="E1749" s="12" t="s">
        <v>513</v>
      </c>
      <c r="F1749" s="12" t="s">
        <v>188</v>
      </c>
      <c r="G1749" s="36">
        <v>45021</v>
      </c>
      <c r="H1749" s="12" t="s">
        <v>504</v>
      </c>
    </row>
    <row r="1750" spans="1:8" x14ac:dyDescent="0.3">
      <c r="A1750" s="12" t="s">
        <v>4086</v>
      </c>
      <c r="B1750" s="12" t="s">
        <v>537</v>
      </c>
      <c r="C1750" s="12">
        <v>9885763342</v>
      </c>
      <c r="D1750" s="12" t="s">
        <v>4087</v>
      </c>
      <c r="E1750" s="12" t="s">
        <v>520</v>
      </c>
      <c r="F1750" s="12" t="s">
        <v>180</v>
      </c>
      <c r="G1750" s="36">
        <v>45472</v>
      </c>
      <c r="H1750" s="12" t="s">
        <v>504</v>
      </c>
    </row>
    <row r="1751" spans="1:8" x14ac:dyDescent="0.3">
      <c r="A1751" s="12" t="s">
        <v>4088</v>
      </c>
      <c r="B1751" s="12" t="s">
        <v>713</v>
      </c>
      <c r="C1751" s="12">
        <v>7047191690</v>
      </c>
      <c r="D1751" s="12" t="s">
        <v>4089</v>
      </c>
      <c r="E1751" s="12" t="s">
        <v>524</v>
      </c>
      <c r="F1751" s="12" t="s">
        <v>182</v>
      </c>
      <c r="G1751" s="36">
        <v>45309</v>
      </c>
      <c r="H1751" s="12" t="s">
        <v>525</v>
      </c>
    </row>
    <row r="1752" spans="1:8" x14ac:dyDescent="0.3">
      <c r="A1752" s="12" t="s">
        <v>4090</v>
      </c>
      <c r="B1752" s="12" t="s">
        <v>515</v>
      </c>
      <c r="C1752" s="12">
        <v>9867243375</v>
      </c>
      <c r="D1752" s="12" t="s">
        <v>4091</v>
      </c>
      <c r="E1752" s="12" t="s">
        <v>183</v>
      </c>
      <c r="F1752" s="12" t="s">
        <v>187</v>
      </c>
      <c r="G1752" s="36">
        <v>45827</v>
      </c>
      <c r="H1752" s="12" t="s">
        <v>504</v>
      </c>
    </row>
    <row r="1753" spans="1:8" x14ac:dyDescent="0.3">
      <c r="A1753" s="12" t="s">
        <v>4092</v>
      </c>
      <c r="B1753" s="12" t="s">
        <v>649</v>
      </c>
      <c r="C1753" s="12">
        <v>7073256984</v>
      </c>
      <c r="D1753" s="12" t="s">
        <v>4093</v>
      </c>
      <c r="E1753" s="12" t="s">
        <v>524</v>
      </c>
      <c r="F1753" s="12" t="s">
        <v>187</v>
      </c>
      <c r="G1753" s="36">
        <v>45712</v>
      </c>
      <c r="H1753" s="12" t="s">
        <v>504</v>
      </c>
    </row>
    <row r="1754" spans="1:8" x14ac:dyDescent="0.3">
      <c r="A1754" s="12" t="s">
        <v>4094</v>
      </c>
      <c r="B1754" s="12" t="s">
        <v>527</v>
      </c>
      <c r="C1754" s="12">
        <v>7069620798</v>
      </c>
      <c r="D1754" s="12" t="s">
        <v>4095</v>
      </c>
      <c r="E1754" s="12" t="s">
        <v>513</v>
      </c>
      <c r="F1754" s="12" t="s">
        <v>180</v>
      </c>
      <c r="G1754" s="36">
        <v>46040</v>
      </c>
      <c r="H1754" s="12" t="s">
        <v>504</v>
      </c>
    </row>
    <row r="1755" spans="1:8" x14ac:dyDescent="0.3">
      <c r="A1755" s="12" t="s">
        <v>4096</v>
      </c>
      <c r="B1755" s="12" t="s">
        <v>1375</v>
      </c>
      <c r="C1755" s="12">
        <v>9988037808</v>
      </c>
      <c r="D1755" s="12" t="s">
        <v>4097</v>
      </c>
      <c r="E1755" s="12" t="s">
        <v>513</v>
      </c>
      <c r="F1755" s="12" t="s">
        <v>183</v>
      </c>
      <c r="G1755" s="36">
        <v>45591</v>
      </c>
      <c r="H1755" s="12" t="s">
        <v>504</v>
      </c>
    </row>
    <row r="1756" spans="1:8" x14ac:dyDescent="0.3">
      <c r="A1756" s="12" t="s">
        <v>4098</v>
      </c>
      <c r="B1756" s="12" t="s">
        <v>1375</v>
      </c>
      <c r="C1756" s="12">
        <v>8830639428</v>
      </c>
      <c r="D1756" s="12" t="s">
        <v>4099</v>
      </c>
      <c r="E1756" s="12" t="s">
        <v>513</v>
      </c>
      <c r="F1756" s="12" t="s">
        <v>186</v>
      </c>
      <c r="G1756" s="36">
        <v>45663</v>
      </c>
      <c r="H1756" s="12" t="s">
        <v>504</v>
      </c>
    </row>
    <row r="1757" spans="1:8" x14ac:dyDescent="0.3">
      <c r="A1757" s="12" t="s">
        <v>4100</v>
      </c>
      <c r="B1757" s="12" t="s">
        <v>1527</v>
      </c>
      <c r="C1757" s="12">
        <v>9930816763</v>
      </c>
      <c r="D1757" s="12" t="s">
        <v>4101</v>
      </c>
      <c r="E1757" s="12" t="s">
        <v>183</v>
      </c>
      <c r="F1757" s="12" t="s">
        <v>180</v>
      </c>
      <c r="G1757" s="36">
        <v>44753</v>
      </c>
      <c r="H1757" s="12" t="s">
        <v>504</v>
      </c>
    </row>
    <row r="1758" spans="1:8" x14ac:dyDescent="0.3">
      <c r="A1758" s="12" t="s">
        <v>4102</v>
      </c>
      <c r="B1758" s="12" t="s">
        <v>965</v>
      </c>
      <c r="C1758" s="12">
        <v>9969405290</v>
      </c>
      <c r="D1758" s="12" t="s">
        <v>4103</v>
      </c>
      <c r="E1758" s="12" t="s">
        <v>513</v>
      </c>
      <c r="F1758" s="12" t="s">
        <v>178</v>
      </c>
      <c r="G1758" s="36">
        <v>44679</v>
      </c>
      <c r="H1758" s="12" t="s">
        <v>504</v>
      </c>
    </row>
    <row r="1759" spans="1:8" x14ac:dyDescent="0.3">
      <c r="A1759" s="12" t="s">
        <v>4104</v>
      </c>
      <c r="B1759" s="12" t="s">
        <v>1178</v>
      </c>
      <c r="C1759" s="12">
        <v>6371677011</v>
      </c>
      <c r="D1759" s="12" t="s">
        <v>4105</v>
      </c>
      <c r="E1759" s="12" t="s">
        <v>529</v>
      </c>
      <c r="F1759" s="12" t="s">
        <v>179</v>
      </c>
      <c r="G1759" s="36">
        <v>45309</v>
      </c>
      <c r="H1759" s="12" t="s">
        <v>504</v>
      </c>
    </row>
    <row r="1760" spans="1:8" x14ac:dyDescent="0.3">
      <c r="A1760" s="12" t="s">
        <v>4106</v>
      </c>
      <c r="B1760" s="12" t="s">
        <v>769</v>
      </c>
      <c r="C1760" s="12">
        <v>9841849910</v>
      </c>
      <c r="D1760" s="12" t="s">
        <v>4107</v>
      </c>
      <c r="E1760" s="12" t="s">
        <v>183</v>
      </c>
      <c r="F1760" s="12" t="s">
        <v>188</v>
      </c>
      <c r="G1760" s="36">
        <v>44212</v>
      </c>
      <c r="H1760" s="12" t="s">
        <v>504</v>
      </c>
    </row>
    <row r="1761" spans="1:8" x14ac:dyDescent="0.3">
      <c r="A1761" s="12" t="s">
        <v>4108</v>
      </c>
      <c r="B1761" s="12" t="s">
        <v>864</v>
      </c>
      <c r="C1761" s="12">
        <v>6363732651</v>
      </c>
      <c r="D1761" s="12" t="s">
        <v>4109</v>
      </c>
      <c r="E1761" s="12" t="s">
        <v>524</v>
      </c>
      <c r="F1761" s="12" t="s">
        <v>184</v>
      </c>
      <c r="G1761" s="36">
        <v>45136</v>
      </c>
      <c r="H1761" s="12" t="s">
        <v>504</v>
      </c>
    </row>
    <row r="1762" spans="1:8" x14ac:dyDescent="0.3">
      <c r="A1762" s="12" t="s">
        <v>4110</v>
      </c>
      <c r="B1762" s="12" t="s">
        <v>1464</v>
      </c>
      <c r="C1762" s="12">
        <v>8812119828</v>
      </c>
      <c r="D1762" s="12" t="s">
        <v>4111</v>
      </c>
      <c r="E1762" s="12" t="s">
        <v>524</v>
      </c>
      <c r="F1762" s="12" t="s">
        <v>185</v>
      </c>
      <c r="G1762" s="36">
        <v>45932</v>
      </c>
      <c r="H1762" s="12" t="s">
        <v>504</v>
      </c>
    </row>
    <row r="1763" spans="1:8" x14ac:dyDescent="0.3">
      <c r="A1763" s="12" t="s">
        <v>4112</v>
      </c>
      <c r="B1763" s="12" t="s">
        <v>662</v>
      </c>
      <c r="C1763" s="12">
        <v>9940762923</v>
      </c>
      <c r="D1763" s="12" t="s">
        <v>4113</v>
      </c>
      <c r="E1763" s="12" t="s">
        <v>520</v>
      </c>
      <c r="F1763" s="12" t="s">
        <v>186</v>
      </c>
      <c r="G1763" s="36">
        <v>45435</v>
      </c>
      <c r="H1763" s="12" t="s">
        <v>525</v>
      </c>
    </row>
    <row r="1764" spans="1:8" x14ac:dyDescent="0.3">
      <c r="A1764" s="12" t="s">
        <v>4114</v>
      </c>
      <c r="B1764" s="12" t="s">
        <v>774</v>
      </c>
      <c r="C1764" s="12">
        <v>9893504267</v>
      </c>
      <c r="D1764" s="12" t="s">
        <v>4115</v>
      </c>
      <c r="E1764" s="12" t="s">
        <v>509</v>
      </c>
      <c r="F1764" s="12" t="s">
        <v>183</v>
      </c>
      <c r="G1764" s="36">
        <v>45900</v>
      </c>
      <c r="H1764" s="12" t="s">
        <v>525</v>
      </c>
    </row>
    <row r="1765" spans="1:8" x14ac:dyDescent="0.3">
      <c r="A1765" s="12" t="s">
        <v>4116</v>
      </c>
      <c r="B1765" s="12" t="s">
        <v>549</v>
      </c>
      <c r="C1765" s="12">
        <v>9919457039</v>
      </c>
      <c r="D1765" s="12" t="s">
        <v>4117</v>
      </c>
      <c r="E1765" s="12" t="s">
        <v>524</v>
      </c>
      <c r="F1765" s="12" t="s">
        <v>178</v>
      </c>
      <c r="G1765" s="36">
        <v>45437</v>
      </c>
      <c r="H1765" s="12" t="s">
        <v>504</v>
      </c>
    </row>
    <row r="1766" spans="1:8" x14ac:dyDescent="0.3">
      <c r="A1766" s="12" t="s">
        <v>4118</v>
      </c>
      <c r="B1766" s="12" t="s">
        <v>769</v>
      </c>
      <c r="C1766" s="12">
        <v>9963431936</v>
      </c>
      <c r="D1766" s="12" t="s">
        <v>4119</v>
      </c>
      <c r="E1766" s="12" t="s">
        <v>524</v>
      </c>
      <c r="F1766" s="12" t="s">
        <v>185</v>
      </c>
      <c r="G1766" s="36">
        <v>44528</v>
      </c>
      <c r="H1766" s="12" t="s">
        <v>504</v>
      </c>
    </row>
    <row r="1767" spans="1:8" x14ac:dyDescent="0.3">
      <c r="A1767" s="12" t="s">
        <v>4120</v>
      </c>
      <c r="B1767" s="12" t="s">
        <v>507</v>
      </c>
      <c r="C1767" s="12">
        <v>9890378780</v>
      </c>
      <c r="D1767" s="12" t="s">
        <v>4121</v>
      </c>
      <c r="E1767" s="12" t="s">
        <v>513</v>
      </c>
      <c r="F1767" s="12" t="s">
        <v>178</v>
      </c>
      <c r="G1767" s="36">
        <v>45162</v>
      </c>
      <c r="H1767" s="12" t="s">
        <v>504</v>
      </c>
    </row>
    <row r="1768" spans="1:8" x14ac:dyDescent="0.3">
      <c r="A1768" s="12" t="s">
        <v>4122</v>
      </c>
      <c r="B1768" s="12" t="s">
        <v>716</v>
      </c>
      <c r="C1768" s="12">
        <v>9878241506</v>
      </c>
      <c r="D1768" s="12" t="s">
        <v>4123</v>
      </c>
      <c r="E1768" s="12" t="s">
        <v>520</v>
      </c>
      <c r="F1768" s="12" t="s">
        <v>181</v>
      </c>
      <c r="G1768" s="36">
        <v>44914</v>
      </c>
      <c r="H1768" s="12" t="s">
        <v>504</v>
      </c>
    </row>
    <row r="1769" spans="1:8" x14ac:dyDescent="0.3">
      <c r="A1769" s="12" t="s">
        <v>4124</v>
      </c>
      <c r="B1769" s="12" t="s">
        <v>739</v>
      </c>
      <c r="C1769" s="12">
        <v>6336210189</v>
      </c>
      <c r="D1769" s="12" t="s">
        <v>4125</v>
      </c>
      <c r="E1769" s="12" t="s">
        <v>509</v>
      </c>
      <c r="F1769" s="12" t="s">
        <v>186</v>
      </c>
      <c r="G1769" s="36">
        <v>45888</v>
      </c>
      <c r="H1769" s="12" t="s">
        <v>504</v>
      </c>
    </row>
    <row r="1770" spans="1:8" x14ac:dyDescent="0.3">
      <c r="A1770" s="12" t="s">
        <v>4126</v>
      </c>
      <c r="B1770" s="12" t="s">
        <v>1132</v>
      </c>
      <c r="C1770" s="12">
        <v>9890783738</v>
      </c>
      <c r="D1770" s="12" t="s">
        <v>4127</v>
      </c>
      <c r="E1770" s="12" t="s">
        <v>529</v>
      </c>
      <c r="F1770" s="12" t="s">
        <v>180</v>
      </c>
      <c r="G1770" s="36">
        <v>45294</v>
      </c>
      <c r="H1770" s="12" t="s">
        <v>504</v>
      </c>
    </row>
    <row r="1771" spans="1:8" x14ac:dyDescent="0.3">
      <c r="A1771" s="12" t="s">
        <v>4128</v>
      </c>
      <c r="B1771" s="12" t="s">
        <v>572</v>
      </c>
      <c r="C1771" s="12">
        <v>6375514860</v>
      </c>
      <c r="D1771" s="12" t="s">
        <v>4129</v>
      </c>
      <c r="E1771" s="12" t="s">
        <v>529</v>
      </c>
      <c r="F1771" s="12" t="s">
        <v>184</v>
      </c>
      <c r="G1771" s="36">
        <v>45102</v>
      </c>
      <c r="H1771" s="12" t="s">
        <v>504</v>
      </c>
    </row>
    <row r="1772" spans="1:8" x14ac:dyDescent="0.3">
      <c r="A1772" s="12" t="s">
        <v>4130</v>
      </c>
      <c r="B1772" s="12" t="s">
        <v>728</v>
      </c>
      <c r="C1772" s="12">
        <v>7036344631</v>
      </c>
      <c r="D1772" s="12" t="s">
        <v>4131</v>
      </c>
      <c r="E1772" s="12" t="s">
        <v>520</v>
      </c>
      <c r="F1772" s="12" t="s">
        <v>184</v>
      </c>
      <c r="G1772" s="36">
        <v>45895</v>
      </c>
      <c r="H1772" s="12" t="s">
        <v>504</v>
      </c>
    </row>
    <row r="1773" spans="1:8" x14ac:dyDescent="0.3">
      <c r="A1773" s="12" t="s">
        <v>4132</v>
      </c>
      <c r="B1773" s="12" t="s">
        <v>731</v>
      </c>
      <c r="C1773" s="12">
        <v>9919589696</v>
      </c>
      <c r="D1773" s="12" t="s">
        <v>4133</v>
      </c>
      <c r="E1773" s="12" t="s">
        <v>520</v>
      </c>
      <c r="F1773" s="12" t="s">
        <v>185</v>
      </c>
      <c r="G1773" s="36">
        <v>44394</v>
      </c>
      <c r="H1773" s="12" t="s">
        <v>504</v>
      </c>
    </row>
    <row r="1774" spans="1:8" x14ac:dyDescent="0.3">
      <c r="A1774" s="12" t="s">
        <v>4134</v>
      </c>
      <c r="B1774" s="12" t="s">
        <v>618</v>
      </c>
      <c r="C1774" s="12">
        <v>6322574582</v>
      </c>
      <c r="D1774" s="12" t="s">
        <v>4135</v>
      </c>
      <c r="E1774" s="12" t="s">
        <v>524</v>
      </c>
      <c r="F1774" s="12" t="s">
        <v>184</v>
      </c>
      <c r="G1774" s="36">
        <v>45291</v>
      </c>
      <c r="H1774" s="12" t="s">
        <v>504</v>
      </c>
    </row>
    <row r="1775" spans="1:8" x14ac:dyDescent="0.3">
      <c r="A1775" s="12" t="s">
        <v>4136</v>
      </c>
      <c r="B1775" s="12" t="s">
        <v>1527</v>
      </c>
      <c r="C1775" s="12">
        <v>6350246209</v>
      </c>
      <c r="D1775" s="12" t="s">
        <v>4137</v>
      </c>
      <c r="E1775" s="12" t="s">
        <v>520</v>
      </c>
      <c r="F1775" s="12" t="s">
        <v>189</v>
      </c>
      <c r="G1775" s="36">
        <v>44444</v>
      </c>
      <c r="H1775" s="12" t="s">
        <v>504</v>
      </c>
    </row>
    <row r="1776" spans="1:8" x14ac:dyDescent="0.3">
      <c r="A1776" s="12" t="s">
        <v>4138</v>
      </c>
      <c r="B1776" s="12" t="s">
        <v>671</v>
      </c>
      <c r="C1776" s="12">
        <v>9817368976</v>
      </c>
      <c r="D1776" s="12" t="s">
        <v>4139</v>
      </c>
      <c r="E1776" s="12" t="s">
        <v>524</v>
      </c>
      <c r="F1776" s="12" t="s">
        <v>181</v>
      </c>
      <c r="G1776" s="36">
        <v>45164</v>
      </c>
      <c r="H1776" s="12" t="s">
        <v>504</v>
      </c>
    </row>
    <row r="1777" spans="1:8" x14ac:dyDescent="0.3">
      <c r="A1777" s="12" t="s">
        <v>4140</v>
      </c>
      <c r="B1777" s="12" t="s">
        <v>859</v>
      </c>
      <c r="C1777" s="12">
        <v>6340378666</v>
      </c>
      <c r="D1777" s="12" t="s">
        <v>4141</v>
      </c>
      <c r="E1777" s="12" t="s">
        <v>509</v>
      </c>
      <c r="F1777" s="12" t="s">
        <v>187</v>
      </c>
      <c r="G1777" s="36">
        <v>45329</v>
      </c>
      <c r="H1777" s="12" t="s">
        <v>525</v>
      </c>
    </row>
    <row r="1778" spans="1:8" x14ac:dyDescent="0.3">
      <c r="A1778" s="12" t="s">
        <v>4142</v>
      </c>
      <c r="B1778" s="12" t="s">
        <v>511</v>
      </c>
      <c r="C1778" s="12">
        <v>7028177700</v>
      </c>
      <c r="D1778" s="12" t="s">
        <v>4143</v>
      </c>
      <c r="E1778" s="12" t="s">
        <v>529</v>
      </c>
      <c r="F1778" s="12" t="s">
        <v>189</v>
      </c>
      <c r="G1778" s="36">
        <v>44394</v>
      </c>
      <c r="H1778" s="12" t="s">
        <v>525</v>
      </c>
    </row>
    <row r="1779" spans="1:8" x14ac:dyDescent="0.3">
      <c r="A1779" s="12" t="s">
        <v>4144</v>
      </c>
      <c r="B1779" s="12" t="s">
        <v>677</v>
      </c>
      <c r="C1779" s="12">
        <v>8816162200</v>
      </c>
      <c r="D1779" s="12" t="s">
        <v>4145</v>
      </c>
      <c r="E1779" s="12" t="s">
        <v>513</v>
      </c>
      <c r="F1779" s="12" t="s">
        <v>187</v>
      </c>
      <c r="G1779" s="36">
        <v>44931</v>
      </c>
      <c r="H1779" s="12" t="s">
        <v>504</v>
      </c>
    </row>
    <row r="1780" spans="1:8" x14ac:dyDescent="0.3">
      <c r="A1780" s="12" t="s">
        <v>4146</v>
      </c>
      <c r="B1780" s="12" t="s">
        <v>990</v>
      </c>
      <c r="C1780" s="12">
        <v>6368839198</v>
      </c>
      <c r="D1780" s="12" t="s">
        <v>4147</v>
      </c>
      <c r="E1780" s="12" t="s">
        <v>524</v>
      </c>
      <c r="F1780" s="12" t="s">
        <v>182</v>
      </c>
      <c r="G1780" s="36">
        <v>44452</v>
      </c>
      <c r="H1780" s="12" t="s">
        <v>525</v>
      </c>
    </row>
    <row r="1781" spans="1:8" x14ac:dyDescent="0.3">
      <c r="A1781" s="12" t="s">
        <v>4148</v>
      </c>
      <c r="B1781" s="12" t="s">
        <v>549</v>
      </c>
      <c r="C1781" s="12">
        <v>9831946771</v>
      </c>
      <c r="D1781" s="12" t="s">
        <v>4149</v>
      </c>
      <c r="E1781" s="12" t="s">
        <v>513</v>
      </c>
      <c r="F1781" s="12" t="s">
        <v>181</v>
      </c>
      <c r="G1781" s="36">
        <v>44514</v>
      </c>
      <c r="H1781" s="12" t="s">
        <v>504</v>
      </c>
    </row>
    <row r="1782" spans="1:8" x14ac:dyDescent="0.3">
      <c r="A1782" s="12" t="s">
        <v>4150</v>
      </c>
      <c r="B1782" s="12" t="s">
        <v>798</v>
      </c>
      <c r="C1782" s="12">
        <v>6370338786</v>
      </c>
      <c r="D1782" s="12" t="s">
        <v>4151</v>
      </c>
      <c r="E1782" s="12" t="s">
        <v>529</v>
      </c>
      <c r="F1782" s="12" t="s">
        <v>189</v>
      </c>
      <c r="G1782" s="36">
        <v>45765</v>
      </c>
      <c r="H1782" s="12" t="s">
        <v>504</v>
      </c>
    </row>
    <row r="1783" spans="1:8" x14ac:dyDescent="0.3">
      <c r="A1783" s="12" t="s">
        <v>4152</v>
      </c>
      <c r="B1783" s="12" t="s">
        <v>591</v>
      </c>
      <c r="C1783" s="12">
        <v>9948858083</v>
      </c>
      <c r="D1783" s="12" t="s">
        <v>4153</v>
      </c>
      <c r="E1783" s="12" t="s">
        <v>524</v>
      </c>
      <c r="F1783" s="12" t="s">
        <v>183</v>
      </c>
      <c r="G1783" s="36">
        <v>44659</v>
      </c>
      <c r="H1783" s="12" t="s">
        <v>504</v>
      </c>
    </row>
    <row r="1784" spans="1:8" x14ac:dyDescent="0.3">
      <c r="A1784" s="12" t="s">
        <v>4154</v>
      </c>
      <c r="B1784" s="12" t="s">
        <v>798</v>
      </c>
      <c r="C1784" s="12">
        <v>9952013374</v>
      </c>
      <c r="D1784" s="12" t="s">
        <v>4155</v>
      </c>
      <c r="E1784" s="12" t="s">
        <v>513</v>
      </c>
      <c r="F1784" s="12" t="s">
        <v>186</v>
      </c>
      <c r="G1784" s="36">
        <v>45678</v>
      </c>
      <c r="H1784" s="12" t="s">
        <v>504</v>
      </c>
    </row>
    <row r="1785" spans="1:8" x14ac:dyDescent="0.3">
      <c r="A1785" s="12" t="s">
        <v>4156</v>
      </c>
      <c r="B1785" s="12" t="s">
        <v>723</v>
      </c>
      <c r="C1785" s="12">
        <v>7082891893</v>
      </c>
      <c r="D1785" s="12" t="s">
        <v>4157</v>
      </c>
      <c r="E1785" s="12" t="s">
        <v>183</v>
      </c>
      <c r="F1785" s="12" t="s">
        <v>189</v>
      </c>
      <c r="G1785" s="36">
        <v>45661</v>
      </c>
      <c r="H1785" s="12" t="s">
        <v>504</v>
      </c>
    </row>
    <row r="1786" spans="1:8" x14ac:dyDescent="0.3">
      <c r="A1786" s="12" t="s">
        <v>4158</v>
      </c>
      <c r="B1786" s="12" t="s">
        <v>849</v>
      </c>
      <c r="C1786" s="12">
        <v>8877328049</v>
      </c>
      <c r="D1786" s="12" t="s">
        <v>4159</v>
      </c>
      <c r="E1786" s="12" t="s">
        <v>513</v>
      </c>
      <c r="F1786" s="12" t="s">
        <v>181</v>
      </c>
      <c r="G1786" s="36">
        <v>45902</v>
      </c>
      <c r="H1786" s="12" t="s">
        <v>504</v>
      </c>
    </row>
    <row r="1787" spans="1:8" x14ac:dyDescent="0.3">
      <c r="A1787" s="12" t="s">
        <v>4160</v>
      </c>
      <c r="B1787" s="12" t="s">
        <v>788</v>
      </c>
      <c r="C1787" s="12">
        <v>6379780780</v>
      </c>
      <c r="D1787" s="12" t="s">
        <v>4161</v>
      </c>
      <c r="E1787" s="12" t="s">
        <v>509</v>
      </c>
      <c r="F1787" s="12" t="s">
        <v>186</v>
      </c>
      <c r="G1787" s="36">
        <v>45170</v>
      </c>
      <c r="H1787" s="12" t="s">
        <v>504</v>
      </c>
    </row>
    <row r="1788" spans="1:8" x14ac:dyDescent="0.3">
      <c r="A1788" s="12" t="s">
        <v>4162</v>
      </c>
      <c r="B1788" s="12" t="s">
        <v>674</v>
      </c>
      <c r="C1788" s="12">
        <v>9986448253</v>
      </c>
      <c r="D1788" s="12" t="s">
        <v>4163</v>
      </c>
      <c r="E1788" s="12" t="s">
        <v>524</v>
      </c>
      <c r="F1788" s="12" t="s">
        <v>181</v>
      </c>
      <c r="G1788" s="36">
        <v>45099</v>
      </c>
      <c r="H1788" s="12" t="s">
        <v>504</v>
      </c>
    </row>
    <row r="1789" spans="1:8" x14ac:dyDescent="0.3">
      <c r="A1789" s="12" t="s">
        <v>4164</v>
      </c>
      <c r="B1789" s="12" t="s">
        <v>881</v>
      </c>
      <c r="C1789" s="12">
        <v>9884979356</v>
      </c>
      <c r="D1789" s="12" t="s">
        <v>4165</v>
      </c>
      <c r="E1789" s="12" t="s">
        <v>509</v>
      </c>
      <c r="F1789" s="12" t="s">
        <v>180</v>
      </c>
      <c r="G1789" s="36">
        <v>45797</v>
      </c>
      <c r="H1789" s="12" t="s">
        <v>504</v>
      </c>
    </row>
    <row r="1790" spans="1:8" x14ac:dyDescent="0.3">
      <c r="A1790" s="12" t="s">
        <v>4166</v>
      </c>
      <c r="B1790" s="12" t="s">
        <v>990</v>
      </c>
      <c r="C1790" s="12">
        <v>9850447729</v>
      </c>
      <c r="D1790" s="12" t="s">
        <v>4167</v>
      </c>
      <c r="E1790" s="12" t="s">
        <v>524</v>
      </c>
      <c r="F1790" s="12" t="s">
        <v>183</v>
      </c>
      <c r="G1790" s="36">
        <v>44617</v>
      </c>
      <c r="H1790" s="12" t="s">
        <v>504</v>
      </c>
    </row>
    <row r="1791" spans="1:8" x14ac:dyDescent="0.3">
      <c r="A1791" s="12" t="s">
        <v>4168</v>
      </c>
      <c r="B1791" s="12" t="s">
        <v>591</v>
      </c>
      <c r="C1791" s="12">
        <v>6378285109</v>
      </c>
      <c r="D1791" s="12" t="s">
        <v>4169</v>
      </c>
      <c r="E1791" s="12" t="s">
        <v>183</v>
      </c>
      <c r="F1791" s="12" t="s">
        <v>184</v>
      </c>
      <c r="G1791" s="36">
        <v>45492</v>
      </c>
      <c r="H1791" s="12" t="s">
        <v>504</v>
      </c>
    </row>
    <row r="1792" spans="1:8" x14ac:dyDescent="0.3">
      <c r="A1792" s="12" t="s">
        <v>4170</v>
      </c>
      <c r="B1792" s="12" t="s">
        <v>527</v>
      </c>
      <c r="C1792" s="12">
        <v>9823632967</v>
      </c>
      <c r="D1792" s="12" t="s">
        <v>4171</v>
      </c>
      <c r="E1792" s="12" t="s">
        <v>509</v>
      </c>
      <c r="F1792" s="12" t="s">
        <v>181</v>
      </c>
      <c r="G1792" s="36">
        <v>44569</v>
      </c>
      <c r="H1792" s="12" t="s">
        <v>504</v>
      </c>
    </row>
    <row r="1793" spans="1:8" x14ac:dyDescent="0.3">
      <c r="A1793" s="12" t="s">
        <v>4172</v>
      </c>
      <c r="B1793" s="12" t="s">
        <v>635</v>
      </c>
      <c r="C1793" s="12">
        <v>9935794523</v>
      </c>
      <c r="D1793" s="12" t="s">
        <v>4173</v>
      </c>
      <c r="E1793" s="12" t="s">
        <v>524</v>
      </c>
      <c r="F1793" s="12" t="s">
        <v>183</v>
      </c>
      <c r="G1793" s="36">
        <v>45652</v>
      </c>
      <c r="H1793" s="12" t="s">
        <v>504</v>
      </c>
    </row>
    <row r="1794" spans="1:8" x14ac:dyDescent="0.3">
      <c r="A1794" s="12" t="s">
        <v>4174</v>
      </c>
      <c r="B1794" s="12" t="s">
        <v>947</v>
      </c>
      <c r="C1794" s="12">
        <v>9818300876</v>
      </c>
      <c r="D1794" s="12" t="s">
        <v>4175</v>
      </c>
      <c r="E1794" s="12" t="s">
        <v>520</v>
      </c>
      <c r="F1794" s="12" t="s">
        <v>181</v>
      </c>
      <c r="G1794" s="36">
        <v>45074</v>
      </c>
      <c r="H1794" s="12" t="s">
        <v>525</v>
      </c>
    </row>
    <row r="1795" spans="1:8" x14ac:dyDescent="0.3">
      <c r="A1795" s="12" t="s">
        <v>4176</v>
      </c>
      <c r="B1795" s="12" t="s">
        <v>1431</v>
      </c>
      <c r="C1795" s="12">
        <v>9931370264</v>
      </c>
      <c r="D1795" s="12" t="s">
        <v>4177</v>
      </c>
      <c r="E1795" s="12" t="s">
        <v>513</v>
      </c>
      <c r="F1795" s="12" t="s">
        <v>188</v>
      </c>
      <c r="G1795" s="36">
        <v>44484</v>
      </c>
      <c r="H1795" s="12" t="s">
        <v>504</v>
      </c>
    </row>
    <row r="1796" spans="1:8" x14ac:dyDescent="0.3">
      <c r="A1796" s="12" t="s">
        <v>4178</v>
      </c>
      <c r="B1796" s="12" t="s">
        <v>947</v>
      </c>
      <c r="C1796" s="12">
        <v>7061033280</v>
      </c>
      <c r="D1796" s="12" t="s">
        <v>4179</v>
      </c>
      <c r="E1796" s="12" t="s">
        <v>513</v>
      </c>
      <c r="F1796" s="12" t="s">
        <v>179</v>
      </c>
      <c r="G1796" s="36">
        <v>44798</v>
      </c>
      <c r="H1796" s="12" t="s">
        <v>504</v>
      </c>
    </row>
    <row r="1797" spans="1:8" x14ac:dyDescent="0.3">
      <c r="A1797" s="12" t="s">
        <v>4180</v>
      </c>
      <c r="B1797" s="12" t="s">
        <v>716</v>
      </c>
      <c r="C1797" s="12">
        <v>9923399406</v>
      </c>
      <c r="D1797" s="12" t="s">
        <v>4181</v>
      </c>
      <c r="E1797" s="12" t="s">
        <v>513</v>
      </c>
      <c r="F1797" s="12" t="s">
        <v>189</v>
      </c>
      <c r="G1797" s="36">
        <v>44168</v>
      </c>
      <c r="H1797" s="12" t="s">
        <v>504</v>
      </c>
    </row>
    <row r="1798" spans="1:8" x14ac:dyDescent="0.3">
      <c r="A1798" s="12" t="s">
        <v>4182</v>
      </c>
      <c r="B1798" s="12" t="s">
        <v>1012</v>
      </c>
      <c r="C1798" s="12">
        <v>8893553904</v>
      </c>
      <c r="D1798" s="12" t="s">
        <v>4183</v>
      </c>
      <c r="E1798" s="12" t="s">
        <v>509</v>
      </c>
      <c r="F1798" s="12" t="s">
        <v>179</v>
      </c>
      <c r="G1798" s="36">
        <v>44810</v>
      </c>
      <c r="H1798" s="12" t="s">
        <v>525</v>
      </c>
    </row>
    <row r="1799" spans="1:8" x14ac:dyDescent="0.3">
      <c r="A1799" s="12" t="s">
        <v>4184</v>
      </c>
      <c r="B1799" s="12" t="s">
        <v>527</v>
      </c>
      <c r="C1799" s="12">
        <v>6375703333</v>
      </c>
      <c r="D1799" s="12" t="s">
        <v>4185</v>
      </c>
      <c r="E1799" s="12" t="s">
        <v>520</v>
      </c>
      <c r="F1799" s="12" t="s">
        <v>186</v>
      </c>
      <c r="G1799" s="36">
        <v>44298</v>
      </c>
      <c r="H1799" s="12" t="s">
        <v>504</v>
      </c>
    </row>
    <row r="1800" spans="1:8" x14ac:dyDescent="0.3">
      <c r="A1800" s="12" t="s">
        <v>4186</v>
      </c>
      <c r="B1800" s="12" t="s">
        <v>701</v>
      </c>
      <c r="C1800" s="12">
        <v>9825859422</v>
      </c>
      <c r="D1800" s="12" t="s">
        <v>4187</v>
      </c>
      <c r="E1800" s="12" t="s">
        <v>520</v>
      </c>
      <c r="F1800" s="12" t="s">
        <v>178</v>
      </c>
      <c r="G1800" s="36">
        <v>44723</v>
      </c>
      <c r="H1800" s="12" t="s">
        <v>504</v>
      </c>
    </row>
    <row r="1801" spans="1:8" x14ac:dyDescent="0.3">
      <c r="A1801" s="12" t="s">
        <v>4188</v>
      </c>
      <c r="B1801" s="12" t="s">
        <v>798</v>
      </c>
      <c r="C1801" s="12">
        <v>9891222291</v>
      </c>
      <c r="D1801" s="12" t="s">
        <v>4189</v>
      </c>
      <c r="E1801" s="12" t="s">
        <v>524</v>
      </c>
      <c r="F1801" s="12" t="s">
        <v>187</v>
      </c>
      <c r="G1801" s="36">
        <v>45362</v>
      </c>
      <c r="H1801" s="12" t="s">
        <v>504</v>
      </c>
    </row>
    <row r="1802" spans="1:8" x14ac:dyDescent="0.3">
      <c r="A1802" s="12" t="s">
        <v>4190</v>
      </c>
      <c r="B1802" s="12" t="s">
        <v>1042</v>
      </c>
      <c r="C1802" s="12">
        <v>9877745777</v>
      </c>
      <c r="D1802" s="12" t="s">
        <v>4191</v>
      </c>
      <c r="E1802" s="12" t="s">
        <v>509</v>
      </c>
      <c r="F1802" s="12" t="s">
        <v>178</v>
      </c>
      <c r="G1802" s="36">
        <v>45771</v>
      </c>
      <c r="H1802" s="12" t="s">
        <v>504</v>
      </c>
    </row>
    <row r="1803" spans="1:8" x14ac:dyDescent="0.3">
      <c r="A1803" s="12" t="s">
        <v>4192</v>
      </c>
      <c r="B1803" s="12" t="s">
        <v>746</v>
      </c>
      <c r="C1803" s="12">
        <v>9924065276</v>
      </c>
      <c r="D1803" s="12" t="s">
        <v>4193</v>
      </c>
      <c r="E1803" s="12" t="s">
        <v>513</v>
      </c>
      <c r="F1803" s="12" t="s">
        <v>181</v>
      </c>
      <c r="G1803" s="36">
        <v>44592</v>
      </c>
      <c r="H1803" s="12" t="s">
        <v>525</v>
      </c>
    </row>
    <row r="1804" spans="1:8" x14ac:dyDescent="0.3">
      <c r="A1804" s="12" t="s">
        <v>4194</v>
      </c>
      <c r="B1804" s="12" t="s">
        <v>507</v>
      </c>
      <c r="C1804" s="12">
        <v>8854194501</v>
      </c>
      <c r="D1804" s="12" t="s">
        <v>4195</v>
      </c>
      <c r="E1804" s="12" t="s">
        <v>509</v>
      </c>
      <c r="F1804" s="12" t="s">
        <v>182</v>
      </c>
      <c r="G1804" s="36">
        <v>45605</v>
      </c>
      <c r="H1804" s="12" t="s">
        <v>504</v>
      </c>
    </row>
    <row r="1805" spans="1:8" x14ac:dyDescent="0.3">
      <c r="A1805" s="12" t="s">
        <v>4196</v>
      </c>
      <c r="B1805" s="12" t="s">
        <v>615</v>
      </c>
      <c r="C1805" s="12">
        <v>9935381292</v>
      </c>
      <c r="D1805" s="12" t="s">
        <v>4197</v>
      </c>
      <c r="E1805" s="12" t="s">
        <v>183</v>
      </c>
      <c r="F1805" s="12" t="s">
        <v>187</v>
      </c>
      <c r="G1805" s="36">
        <v>44914</v>
      </c>
      <c r="H1805" s="12" t="s">
        <v>504</v>
      </c>
    </row>
    <row r="1806" spans="1:8" x14ac:dyDescent="0.3">
      <c r="A1806" s="12" t="s">
        <v>4198</v>
      </c>
      <c r="B1806" s="12" t="s">
        <v>774</v>
      </c>
      <c r="C1806" s="12">
        <v>7078764136</v>
      </c>
      <c r="D1806" s="12" t="s">
        <v>4199</v>
      </c>
      <c r="E1806" s="12" t="s">
        <v>183</v>
      </c>
      <c r="F1806" s="12" t="s">
        <v>178</v>
      </c>
      <c r="G1806" s="36">
        <v>45925</v>
      </c>
      <c r="H1806" s="12" t="s">
        <v>525</v>
      </c>
    </row>
    <row r="1807" spans="1:8" x14ac:dyDescent="0.3">
      <c r="A1807" s="12" t="s">
        <v>4200</v>
      </c>
      <c r="B1807" s="12" t="s">
        <v>1527</v>
      </c>
      <c r="C1807" s="12">
        <v>9963408703</v>
      </c>
      <c r="D1807" s="12" t="s">
        <v>4201</v>
      </c>
      <c r="E1807" s="12" t="s">
        <v>183</v>
      </c>
      <c r="F1807" s="12" t="s">
        <v>187</v>
      </c>
      <c r="G1807" s="36">
        <v>45751</v>
      </c>
      <c r="H1807" s="12" t="s">
        <v>504</v>
      </c>
    </row>
    <row r="1808" spans="1:8" x14ac:dyDescent="0.3">
      <c r="A1808" s="12" t="s">
        <v>4202</v>
      </c>
      <c r="B1808" s="12" t="s">
        <v>713</v>
      </c>
      <c r="C1808" s="12">
        <v>6339516446</v>
      </c>
      <c r="D1808" s="12" t="s">
        <v>4203</v>
      </c>
      <c r="E1808" s="12" t="s">
        <v>524</v>
      </c>
      <c r="F1808" s="12" t="s">
        <v>187</v>
      </c>
      <c r="G1808" s="36">
        <v>44074</v>
      </c>
      <c r="H1808" s="12" t="s">
        <v>504</v>
      </c>
    </row>
    <row r="1809" spans="1:8" x14ac:dyDescent="0.3">
      <c r="A1809" s="12" t="s">
        <v>4204</v>
      </c>
      <c r="B1809" s="12" t="s">
        <v>805</v>
      </c>
      <c r="C1809" s="12">
        <v>6369218799</v>
      </c>
      <c r="D1809" s="12" t="s">
        <v>4205</v>
      </c>
      <c r="E1809" s="12" t="s">
        <v>183</v>
      </c>
      <c r="F1809" s="12" t="s">
        <v>178</v>
      </c>
      <c r="G1809" s="36">
        <v>45324</v>
      </c>
      <c r="H1809" s="12" t="s">
        <v>504</v>
      </c>
    </row>
    <row r="1810" spans="1:8" x14ac:dyDescent="0.3">
      <c r="A1810" s="12" t="s">
        <v>4206</v>
      </c>
      <c r="B1810" s="12" t="s">
        <v>734</v>
      </c>
      <c r="C1810" s="12">
        <v>8810455162</v>
      </c>
      <c r="D1810" s="12" t="s">
        <v>4207</v>
      </c>
      <c r="E1810" s="12" t="s">
        <v>520</v>
      </c>
      <c r="F1810" s="12" t="s">
        <v>186</v>
      </c>
      <c r="G1810" s="36">
        <v>45116</v>
      </c>
      <c r="H1810" s="12" t="s">
        <v>504</v>
      </c>
    </row>
    <row r="1811" spans="1:8" x14ac:dyDescent="0.3">
      <c r="A1811" s="12" t="s">
        <v>4208</v>
      </c>
      <c r="B1811" s="12" t="s">
        <v>575</v>
      </c>
      <c r="C1811" s="12">
        <v>9892775391</v>
      </c>
      <c r="D1811" s="12" t="s">
        <v>4209</v>
      </c>
      <c r="E1811" s="12" t="s">
        <v>529</v>
      </c>
      <c r="F1811" s="12" t="s">
        <v>179</v>
      </c>
      <c r="G1811" s="36">
        <v>45665</v>
      </c>
      <c r="H1811" s="12" t="s">
        <v>525</v>
      </c>
    </row>
    <row r="1812" spans="1:8" x14ac:dyDescent="0.3">
      <c r="A1812" s="12" t="s">
        <v>4210</v>
      </c>
      <c r="B1812" s="12" t="s">
        <v>788</v>
      </c>
      <c r="C1812" s="12">
        <v>9940414234</v>
      </c>
      <c r="D1812" s="12" t="s">
        <v>4211</v>
      </c>
      <c r="E1812" s="12" t="s">
        <v>520</v>
      </c>
      <c r="F1812" s="12" t="s">
        <v>181</v>
      </c>
      <c r="G1812" s="36">
        <v>44276</v>
      </c>
      <c r="H1812" s="12" t="s">
        <v>504</v>
      </c>
    </row>
    <row r="1813" spans="1:8" x14ac:dyDescent="0.3">
      <c r="A1813" s="12" t="s">
        <v>4212</v>
      </c>
      <c r="B1813" s="12" t="s">
        <v>531</v>
      </c>
      <c r="C1813" s="12">
        <v>8867029646</v>
      </c>
      <c r="D1813" s="12" t="s">
        <v>4213</v>
      </c>
      <c r="E1813" s="12" t="s">
        <v>183</v>
      </c>
      <c r="F1813" s="12" t="s">
        <v>184</v>
      </c>
      <c r="G1813" s="36">
        <v>44275</v>
      </c>
      <c r="H1813" s="12" t="s">
        <v>504</v>
      </c>
    </row>
    <row r="1814" spans="1:8" x14ac:dyDescent="0.3">
      <c r="A1814" s="12" t="s">
        <v>4214</v>
      </c>
      <c r="B1814" s="12" t="s">
        <v>624</v>
      </c>
      <c r="C1814" s="12">
        <v>7028431391</v>
      </c>
      <c r="D1814" s="12" t="s">
        <v>4215</v>
      </c>
      <c r="E1814" s="12" t="s">
        <v>524</v>
      </c>
      <c r="F1814" s="12" t="s">
        <v>183</v>
      </c>
      <c r="G1814" s="36">
        <v>45925</v>
      </c>
      <c r="H1814" s="12" t="s">
        <v>504</v>
      </c>
    </row>
    <row r="1815" spans="1:8" x14ac:dyDescent="0.3">
      <c r="A1815" s="12" t="s">
        <v>4216</v>
      </c>
      <c r="B1815" s="12" t="s">
        <v>531</v>
      </c>
      <c r="C1815" s="12">
        <v>8895036450</v>
      </c>
      <c r="D1815" s="12" t="s">
        <v>4217</v>
      </c>
      <c r="E1815" s="12" t="s">
        <v>513</v>
      </c>
      <c r="F1815" s="12" t="s">
        <v>184</v>
      </c>
      <c r="G1815" s="36">
        <v>45580</v>
      </c>
      <c r="H1815" s="12" t="s">
        <v>504</v>
      </c>
    </row>
    <row r="1816" spans="1:8" x14ac:dyDescent="0.3">
      <c r="A1816" s="12" t="s">
        <v>4218</v>
      </c>
      <c r="B1816" s="12" t="s">
        <v>859</v>
      </c>
      <c r="C1816" s="12">
        <v>8826677549</v>
      </c>
      <c r="D1816" s="12" t="s">
        <v>4219</v>
      </c>
      <c r="E1816" s="12" t="s">
        <v>520</v>
      </c>
      <c r="F1816" s="12" t="s">
        <v>186</v>
      </c>
      <c r="G1816" s="36">
        <v>44456</v>
      </c>
      <c r="H1816" s="12" t="s">
        <v>504</v>
      </c>
    </row>
    <row r="1817" spans="1:8" x14ac:dyDescent="0.3">
      <c r="A1817" s="12" t="s">
        <v>4220</v>
      </c>
      <c r="B1817" s="12" t="s">
        <v>511</v>
      </c>
      <c r="C1817" s="12">
        <v>6389649687</v>
      </c>
      <c r="D1817" s="12" t="s">
        <v>4221</v>
      </c>
      <c r="E1817" s="12" t="s">
        <v>529</v>
      </c>
      <c r="F1817" s="12" t="s">
        <v>185</v>
      </c>
      <c r="G1817" s="36">
        <v>44487</v>
      </c>
      <c r="H1817" s="12" t="s">
        <v>504</v>
      </c>
    </row>
    <row r="1818" spans="1:8" x14ac:dyDescent="0.3">
      <c r="A1818" s="12" t="s">
        <v>4222</v>
      </c>
      <c r="B1818" s="12" t="s">
        <v>1375</v>
      </c>
      <c r="C1818" s="12">
        <v>9850827637</v>
      </c>
      <c r="D1818" s="12" t="s">
        <v>4223</v>
      </c>
      <c r="E1818" s="12" t="s">
        <v>520</v>
      </c>
      <c r="F1818" s="12" t="s">
        <v>184</v>
      </c>
      <c r="G1818" s="36">
        <v>45512</v>
      </c>
      <c r="H1818" s="12" t="s">
        <v>504</v>
      </c>
    </row>
    <row r="1819" spans="1:8" x14ac:dyDescent="0.3">
      <c r="A1819" s="12" t="s">
        <v>4224</v>
      </c>
      <c r="B1819" s="12" t="s">
        <v>531</v>
      </c>
      <c r="C1819" s="12">
        <v>7053581628</v>
      </c>
      <c r="D1819" s="12" t="s">
        <v>4225</v>
      </c>
      <c r="E1819" s="12" t="s">
        <v>183</v>
      </c>
      <c r="F1819" s="12" t="s">
        <v>182</v>
      </c>
      <c r="G1819" s="36">
        <v>44337</v>
      </c>
      <c r="H1819" s="12" t="s">
        <v>504</v>
      </c>
    </row>
    <row r="1820" spans="1:8" x14ac:dyDescent="0.3">
      <c r="A1820" s="12" t="s">
        <v>4226</v>
      </c>
      <c r="B1820" s="12" t="s">
        <v>716</v>
      </c>
      <c r="C1820" s="12">
        <v>7060124180</v>
      </c>
      <c r="D1820" s="12" t="s">
        <v>4227</v>
      </c>
      <c r="E1820" s="12" t="s">
        <v>513</v>
      </c>
      <c r="F1820" s="12" t="s">
        <v>186</v>
      </c>
      <c r="G1820" s="36">
        <v>45947</v>
      </c>
      <c r="H1820" s="12" t="s">
        <v>525</v>
      </c>
    </row>
    <row r="1821" spans="1:8" x14ac:dyDescent="0.3">
      <c r="A1821" s="12" t="s">
        <v>4228</v>
      </c>
      <c r="B1821" s="12" t="s">
        <v>990</v>
      </c>
      <c r="C1821" s="12">
        <v>9880996186</v>
      </c>
      <c r="D1821" s="12" t="s">
        <v>4229</v>
      </c>
      <c r="E1821" s="12" t="s">
        <v>524</v>
      </c>
      <c r="F1821" s="12" t="s">
        <v>185</v>
      </c>
      <c r="G1821" s="36">
        <v>45856</v>
      </c>
      <c r="H1821" s="12" t="s">
        <v>525</v>
      </c>
    </row>
    <row r="1822" spans="1:8" x14ac:dyDescent="0.3">
      <c r="A1822" s="12" t="s">
        <v>4230</v>
      </c>
      <c r="B1822" s="12" t="s">
        <v>990</v>
      </c>
      <c r="C1822" s="12">
        <v>9961569720</v>
      </c>
      <c r="D1822" s="12" t="s">
        <v>4231</v>
      </c>
      <c r="E1822" s="12" t="s">
        <v>529</v>
      </c>
      <c r="F1822" s="12" t="s">
        <v>189</v>
      </c>
      <c r="G1822" s="36">
        <v>44944</v>
      </c>
      <c r="H1822" s="12" t="s">
        <v>525</v>
      </c>
    </row>
    <row r="1823" spans="1:8" x14ac:dyDescent="0.3">
      <c r="A1823" s="12" t="s">
        <v>4232</v>
      </c>
      <c r="B1823" s="12" t="s">
        <v>731</v>
      </c>
      <c r="C1823" s="12">
        <v>6386273559</v>
      </c>
      <c r="D1823" s="12" t="s">
        <v>4233</v>
      </c>
      <c r="E1823" s="12" t="s">
        <v>513</v>
      </c>
      <c r="F1823" s="12" t="s">
        <v>181</v>
      </c>
      <c r="G1823" s="36">
        <v>45848</v>
      </c>
      <c r="H1823" s="12" t="s">
        <v>504</v>
      </c>
    </row>
    <row r="1824" spans="1:8" x14ac:dyDescent="0.3">
      <c r="A1824" s="12" t="s">
        <v>4234</v>
      </c>
      <c r="B1824" s="12" t="s">
        <v>731</v>
      </c>
      <c r="C1824" s="12">
        <v>9860814454</v>
      </c>
      <c r="D1824" s="12" t="s">
        <v>4235</v>
      </c>
      <c r="E1824" s="12" t="s">
        <v>509</v>
      </c>
      <c r="F1824" s="12" t="s">
        <v>184</v>
      </c>
      <c r="G1824" s="36">
        <v>44602</v>
      </c>
      <c r="H1824" s="12" t="s">
        <v>525</v>
      </c>
    </row>
    <row r="1825" spans="1:8" x14ac:dyDescent="0.3">
      <c r="A1825" s="12" t="s">
        <v>4236</v>
      </c>
      <c r="B1825" s="12" t="s">
        <v>856</v>
      </c>
      <c r="C1825" s="12">
        <v>7062043981</v>
      </c>
      <c r="D1825" s="12" t="s">
        <v>4237</v>
      </c>
      <c r="E1825" s="12" t="s">
        <v>520</v>
      </c>
      <c r="F1825" s="12" t="s">
        <v>185</v>
      </c>
      <c r="G1825" s="36">
        <v>44640</v>
      </c>
      <c r="H1825" s="12" t="s">
        <v>504</v>
      </c>
    </row>
    <row r="1826" spans="1:8" x14ac:dyDescent="0.3">
      <c r="A1826" s="12" t="s">
        <v>4238</v>
      </c>
      <c r="B1826" s="12" t="s">
        <v>618</v>
      </c>
      <c r="C1826" s="12">
        <v>8825570363</v>
      </c>
      <c r="D1826" s="12" t="s">
        <v>4239</v>
      </c>
      <c r="E1826" s="12" t="s">
        <v>520</v>
      </c>
      <c r="F1826" s="12" t="s">
        <v>181</v>
      </c>
      <c r="G1826" s="36">
        <v>44577</v>
      </c>
      <c r="H1826" s="12" t="s">
        <v>504</v>
      </c>
    </row>
    <row r="1827" spans="1:8" x14ac:dyDescent="0.3">
      <c r="A1827" s="12" t="s">
        <v>4240</v>
      </c>
      <c r="B1827" s="12" t="s">
        <v>739</v>
      </c>
      <c r="C1827" s="12">
        <v>8861989435</v>
      </c>
      <c r="D1827" s="12" t="s">
        <v>4241</v>
      </c>
      <c r="E1827" s="12" t="s">
        <v>513</v>
      </c>
      <c r="F1827" s="12" t="s">
        <v>189</v>
      </c>
      <c r="G1827" s="36">
        <v>44960</v>
      </c>
      <c r="H1827" s="12" t="s">
        <v>504</v>
      </c>
    </row>
    <row r="1828" spans="1:8" x14ac:dyDescent="0.3">
      <c r="A1828" s="12" t="s">
        <v>4242</v>
      </c>
      <c r="B1828" s="12" t="s">
        <v>578</v>
      </c>
      <c r="C1828" s="12">
        <v>6395877061</v>
      </c>
      <c r="D1828" s="12" t="s">
        <v>4243</v>
      </c>
      <c r="E1828" s="12" t="s">
        <v>509</v>
      </c>
      <c r="F1828" s="12" t="s">
        <v>183</v>
      </c>
      <c r="G1828" s="36">
        <v>45199</v>
      </c>
      <c r="H1828" s="12" t="s">
        <v>504</v>
      </c>
    </row>
    <row r="1829" spans="1:8" x14ac:dyDescent="0.3">
      <c r="A1829" s="12" t="s">
        <v>4244</v>
      </c>
      <c r="B1829" s="12" t="s">
        <v>555</v>
      </c>
      <c r="C1829" s="12">
        <v>8813567096</v>
      </c>
      <c r="D1829" s="12" t="s">
        <v>4245</v>
      </c>
      <c r="E1829" s="12" t="s">
        <v>520</v>
      </c>
      <c r="F1829" s="12" t="s">
        <v>189</v>
      </c>
      <c r="G1829" s="36">
        <v>45906</v>
      </c>
      <c r="H1829" s="12" t="s">
        <v>504</v>
      </c>
    </row>
    <row r="1830" spans="1:8" x14ac:dyDescent="0.3">
      <c r="A1830" s="12" t="s">
        <v>4246</v>
      </c>
      <c r="B1830" s="12" t="s">
        <v>646</v>
      </c>
      <c r="C1830" s="12">
        <v>7069521418</v>
      </c>
      <c r="D1830" s="12" t="s">
        <v>4247</v>
      </c>
      <c r="E1830" s="12" t="s">
        <v>520</v>
      </c>
      <c r="F1830" s="12" t="s">
        <v>188</v>
      </c>
      <c r="G1830" s="36">
        <v>45915</v>
      </c>
      <c r="H1830" s="12" t="s">
        <v>504</v>
      </c>
    </row>
    <row r="1831" spans="1:8" x14ac:dyDescent="0.3">
      <c r="A1831" s="12" t="s">
        <v>4248</v>
      </c>
      <c r="B1831" s="12" t="s">
        <v>662</v>
      </c>
      <c r="C1831" s="12">
        <v>8839012437</v>
      </c>
      <c r="D1831" s="12" t="s">
        <v>4249</v>
      </c>
      <c r="E1831" s="12" t="s">
        <v>529</v>
      </c>
      <c r="F1831" s="12" t="s">
        <v>182</v>
      </c>
      <c r="G1831" s="36">
        <v>45296</v>
      </c>
      <c r="H1831" s="12" t="s">
        <v>504</v>
      </c>
    </row>
    <row r="1832" spans="1:8" x14ac:dyDescent="0.3">
      <c r="A1832" s="12" t="s">
        <v>4250</v>
      </c>
      <c r="B1832" s="12" t="s">
        <v>1199</v>
      </c>
      <c r="C1832" s="12">
        <v>9857032594</v>
      </c>
      <c r="D1832" s="12" t="s">
        <v>4251</v>
      </c>
      <c r="E1832" s="12" t="s">
        <v>529</v>
      </c>
      <c r="F1832" s="12" t="s">
        <v>189</v>
      </c>
      <c r="G1832" s="36">
        <v>44296</v>
      </c>
      <c r="H1832" s="12" t="s">
        <v>525</v>
      </c>
    </row>
    <row r="1833" spans="1:8" x14ac:dyDescent="0.3">
      <c r="A1833" s="12" t="s">
        <v>4252</v>
      </c>
      <c r="B1833" s="12" t="s">
        <v>1081</v>
      </c>
      <c r="C1833" s="12">
        <v>7069866569</v>
      </c>
      <c r="D1833" s="12" t="s">
        <v>4253</v>
      </c>
      <c r="E1833" s="12" t="s">
        <v>509</v>
      </c>
      <c r="F1833" s="12" t="s">
        <v>189</v>
      </c>
      <c r="G1833" s="36">
        <v>45833</v>
      </c>
      <c r="H1833" s="12" t="s">
        <v>525</v>
      </c>
    </row>
    <row r="1834" spans="1:8" x14ac:dyDescent="0.3">
      <c r="A1834" s="12" t="s">
        <v>4254</v>
      </c>
      <c r="B1834" s="12" t="s">
        <v>578</v>
      </c>
      <c r="C1834" s="12">
        <v>9867938764</v>
      </c>
      <c r="D1834" s="12" t="s">
        <v>4255</v>
      </c>
      <c r="E1834" s="12" t="s">
        <v>529</v>
      </c>
      <c r="F1834" s="12" t="s">
        <v>183</v>
      </c>
      <c r="G1834" s="36">
        <v>45185</v>
      </c>
      <c r="H1834" s="12" t="s">
        <v>504</v>
      </c>
    </row>
    <row r="1835" spans="1:8" x14ac:dyDescent="0.3">
      <c r="A1835" s="12" t="s">
        <v>4256</v>
      </c>
      <c r="B1835" s="12" t="s">
        <v>507</v>
      </c>
      <c r="C1835" s="12">
        <v>7096896690</v>
      </c>
      <c r="D1835" s="12" t="s">
        <v>4257</v>
      </c>
      <c r="E1835" s="12" t="s">
        <v>183</v>
      </c>
      <c r="F1835" s="12" t="s">
        <v>181</v>
      </c>
      <c r="G1835" s="36">
        <v>44367</v>
      </c>
      <c r="H1835" s="12" t="s">
        <v>504</v>
      </c>
    </row>
    <row r="1836" spans="1:8" x14ac:dyDescent="0.3">
      <c r="A1836" s="12" t="s">
        <v>4258</v>
      </c>
      <c r="B1836" s="12" t="s">
        <v>629</v>
      </c>
      <c r="C1836" s="12">
        <v>7084862322</v>
      </c>
      <c r="D1836" s="12" t="s">
        <v>4259</v>
      </c>
      <c r="E1836" s="12" t="s">
        <v>524</v>
      </c>
      <c r="F1836" s="12" t="s">
        <v>187</v>
      </c>
      <c r="G1836" s="36">
        <v>44440</v>
      </c>
      <c r="H1836" s="12" t="s">
        <v>504</v>
      </c>
    </row>
    <row r="1837" spans="1:8" x14ac:dyDescent="0.3">
      <c r="A1837" s="12" t="s">
        <v>4260</v>
      </c>
      <c r="B1837" s="12" t="s">
        <v>643</v>
      </c>
      <c r="C1837" s="12">
        <v>7040759374</v>
      </c>
      <c r="D1837" s="12" t="s">
        <v>3460</v>
      </c>
      <c r="E1837" s="12" t="s">
        <v>520</v>
      </c>
      <c r="F1837" s="12" t="s">
        <v>180</v>
      </c>
      <c r="G1837" s="36">
        <v>45211</v>
      </c>
      <c r="H1837" s="12" t="s">
        <v>525</v>
      </c>
    </row>
    <row r="1838" spans="1:8" x14ac:dyDescent="0.3">
      <c r="A1838" s="12" t="s">
        <v>4261</v>
      </c>
      <c r="B1838" s="12" t="s">
        <v>502</v>
      </c>
      <c r="C1838" s="12">
        <v>7038472901</v>
      </c>
      <c r="D1838" s="12" t="s">
        <v>4262</v>
      </c>
      <c r="E1838" s="12" t="s">
        <v>520</v>
      </c>
      <c r="F1838" s="12" t="s">
        <v>189</v>
      </c>
      <c r="G1838" s="36">
        <v>44837</v>
      </c>
      <c r="H1838" s="12" t="s">
        <v>504</v>
      </c>
    </row>
    <row r="1839" spans="1:8" x14ac:dyDescent="0.3">
      <c r="A1839" s="12" t="s">
        <v>4263</v>
      </c>
      <c r="B1839" s="12" t="s">
        <v>537</v>
      </c>
      <c r="C1839" s="12">
        <v>7077501458</v>
      </c>
      <c r="D1839" s="12" t="s">
        <v>4264</v>
      </c>
      <c r="E1839" s="12" t="s">
        <v>513</v>
      </c>
      <c r="F1839" s="12" t="s">
        <v>185</v>
      </c>
      <c r="G1839" s="36">
        <v>44303</v>
      </c>
      <c r="H1839" s="12" t="s">
        <v>525</v>
      </c>
    </row>
    <row r="1840" spans="1:8" x14ac:dyDescent="0.3">
      <c r="A1840" s="12" t="s">
        <v>4265</v>
      </c>
      <c r="B1840" s="12" t="s">
        <v>881</v>
      </c>
      <c r="C1840" s="12">
        <v>9949589680</v>
      </c>
      <c r="D1840" s="12" t="s">
        <v>4266</v>
      </c>
      <c r="E1840" s="12" t="s">
        <v>513</v>
      </c>
      <c r="F1840" s="12" t="s">
        <v>185</v>
      </c>
      <c r="G1840" s="36">
        <v>45316</v>
      </c>
      <c r="H1840" s="12" t="s">
        <v>504</v>
      </c>
    </row>
    <row r="1841" spans="1:8" x14ac:dyDescent="0.3">
      <c r="A1841" s="12" t="s">
        <v>4267</v>
      </c>
      <c r="B1841" s="12" t="s">
        <v>769</v>
      </c>
      <c r="C1841" s="12">
        <v>9884002609</v>
      </c>
      <c r="D1841" s="12" t="s">
        <v>4268</v>
      </c>
      <c r="E1841" s="12" t="s">
        <v>520</v>
      </c>
      <c r="F1841" s="12" t="s">
        <v>185</v>
      </c>
      <c r="G1841" s="36">
        <v>46005</v>
      </c>
      <c r="H1841" s="12" t="s">
        <v>504</v>
      </c>
    </row>
    <row r="1842" spans="1:8" x14ac:dyDescent="0.3">
      <c r="A1842" s="12" t="s">
        <v>4269</v>
      </c>
      <c r="B1842" s="12" t="s">
        <v>785</v>
      </c>
      <c r="C1842" s="12">
        <v>8830550070</v>
      </c>
      <c r="D1842" s="12" t="s">
        <v>4270</v>
      </c>
      <c r="E1842" s="12" t="s">
        <v>183</v>
      </c>
      <c r="F1842" s="12" t="s">
        <v>183</v>
      </c>
      <c r="G1842" s="36">
        <v>44841</v>
      </c>
      <c r="H1842" s="12" t="s">
        <v>525</v>
      </c>
    </row>
    <row r="1843" spans="1:8" x14ac:dyDescent="0.3">
      <c r="A1843" s="12" t="s">
        <v>4271</v>
      </c>
      <c r="B1843" s="12" t="s">
        <v>668</v>
      </c>
      <c r="C1843" s="12">
        <v>9969938811</v>
      </c>
      <c r="D1843" s="12" t="s">
        <v>4272</v>
      </c>
      <c r="E1843" s="12" t="s">
        <v>524</v>
      </c>
      <c r="F1843" s="12" t="s">
        <v>187</v>
      </c>
      <c r="G1843" s="36">
        <v>44874</v>
      </c>
      <c r="H1843" s="12" t="s">
        <v>504</v>
      </c>
    </row>
    <row r="1844" spans="1:8" x14ac:dyDescent="0.3">
      <c r="A1844" s="12" t="s">
        <v>4273</v>
      </c>
      <c r="B1844" s="12" t="s">
        <v>822</v>
      </c>
      <c r="C1844" s="12">
        <v>9899762179</v>
      </c>
      <c r="D1844" s="12" t="s">
        <v>4274</v>
      </c>
      <c r="E1844" s="12" t="s">
        <v>524</v>
      </c>
      <c r="F1844" s="12" t="s">
        <v>178</v>
      </c>
      <c r="G1844" s="36">
        <v>44686</v>
      </c>
      <c r="H1844" s="12" t="s">
        <v>525</v>
      </c>
    </row>
    <row r="1845" spans="1:8" x14ac:dyDescent="0.3">
      <c r="A1845" s="12" t="s">
        <v>4275</v>
      </c>
      <c r="B1845" s="12" t="s">
        <v>713</v>
      </c>
      <c r="C1845" s="12">
        <v>9819061186</v>
      </c>
      <c r="D1845" s="12" t="s">
        <v>4276</v>
      </c>
      <c r="E1845" s="12" t="s">
        <v>183</v>
      </c>
      <c r="F1845" s="12" t="s">
        <v>179</v>
      </c>
      <c r="G1845" s="36">
        <v>45674</v>
      </c>
      <c r="H1845" s="12" t="s">
        <v>525</v>
      </c>
    </row>
    <row r="1846" spans="1:8" x14ac:dyDescent="0.3">
      <c r="A1846" s="12" t="s">
        <v>4277</v>
      </c>
      <c r="B1846" s="12" t="s">
        <v>795</v>
      </c>
      <c r="C1846" s="12">
        <v>9928548723</v>
      </c>
      <c r="D1846" s="12" t="s">
        <v>4278</v>
      </c>
      <c r="E1846" s="12" t="s">
        <v>524</v>
      </c>
      <c r="F1846" s="12" t="s">
        <v>180</v>
      </c>
      <c r="G1846" s="36">
        <v>45723</v>
      </c>
      <c r="H1846" s="12" t="s">
        <v>504</v>
      </c>
    </row>
    <row r="1847" spans="1:8" x14ac:dyDescent="0.3">
      <c r="A1847" s="12" t="s">
        <v>4279</v>
      </c>
      <c r="B1847" s="12" t="s">
        <v>1015</v>
      </c>
      <c r="C1847" s="12">
        <v>7095276256</v>
      </c>
      <c r="D1847" s="12" t="s">
        <v>4280</v>
      </c>
      <c r="E1847" s="12" t="s">
        <v>509</v>
      </c>
      <c r="F1847" s="12" t="s">
        <v>186</v>
      </c>
      <c r="G1847" s="36">
        <v>45156</v>
      </c>
      <c r="H1847" s="12" t="s">
        <v>504</v>
      </c>
    </row>
    <row r="1848" spans="1:8" x14ac:dyDescent="0.3">
      <c r="A1848" s="12" t="s">
        <v>4281</v>
      </c>
      <c r="B1848" s="12" t="s">
        <v>555</v>
      </c>
      <c r="C1848" s="12">
        <v>8845119919</v>
      </c>
      <c r="D1848" s="12" t="s">
        <v>2105</v>
      </c>
      <c r="E1848" s="12" t="s">
        <v>529</v>
      </c>
      <c r="F1848" s="12" t="s">
        <v>187</v>
      </c>
      <c r="G1848" s="36">
        <v>45717</v>
      </c>
      <c r="H1848" s="12" t="s">
        <v>504</v>
      </c>
    </row>
    <row r="1849" spans="1:8" x14ac:dyDescent="0.3">
      <c r="A1849" s="12" t="s">
        <v>4282</v>
      </c>
      <c r="B1849" s="12" t="s">
        <v>708</v>
      </c>
      <c r="C1849" s="12">
        <v>9931986869</v>
      </c>
      <c r="D1849" s="12" t="s">
        <v>4283</v>
      </c>
      <c r="E1849" s="12" t="s">
        <v>520</v>
      </c>
      <c r="F1849" s="12" t="s">
        <v>185</v>
      </c>
      <c r="G1849" s="36">
        <v>44307</v>
      </c>
      <c r="H1849" s="12" t="s">
        <v>525</v>
      </c>
    </row>
    <row r="1850" spans="1:8" x14ac:dyDescent="0.3">
      <c r="A1850" s="12" t="s">
        <v>4284</v>
      </c>
      <c r="B1850" s="12" t="s">
        <v>624</v>
      </c>
      <c r="C1850" s="12">
        <v>8818560601</v>
      </c>
      <c r="D1850" s="12" t="s">
        <v>4285</v>
      </c>
      <c r="E1850" s="12" t="s">
        <v>524</v>
      </c>
      <c r="F1850" s="12" t="s">
        <v>185</v>
      </c>
      <c r="G1850" s="36">
        <v>44383</v>
      </c>
      <c r="H1850" s="12" t="s">
        <v>504</v>
      </c>
    </row>
    <row r="1851" spans="1:8" x14ac:dyDescent="0.3">
      <c r="A1851" s="12" t="s">
        <v>4286</v>
      </c>
      <c r="B1851" s="12" t="s">
        <v>788</v>
      </c>
      <c r="C1851" s="12">
        <v>9892418288</v>
      </c>
      <c r="D1851" s="12" t="s">
        <v>4287</v>
      </c>
      <c r="E1851" s="12" t="s">
        <v>513</v>
      </c>
      <c r="F1851" s="12" t="s">
        <v>180</v>
      </c>
      <c r="G1851" s="36">
        <v>45570</v>
      </c>
      <c r="H1851" s="12" t="s">
        <v>525</v>
      </c>
    </row>
    <row r="1852" spans="1:8" x14ac:dyDescent="0.3">
      <c r="A1852" s="12" t="s">
        <v>4288</v>
      </c>
      <c r="B1852" s="12" t="s">
        <v>621</v>
      </c>
      <c r="C1852" s="12">
        <v>8827946078</v>
      </c>
      <c r="D1852" s="12" t="s">
        <v>4289</v>
      </c>
      <c r="E1852" s="12" t="s">
        <v>520</v>
      </c>
      <c r="F1852" s="12" t="s">
        <v>183</v>
      </c>
      <c r="G1852" s="36">
        <v>44452</v>
      </c>
      <c r="H1852" s="12" t="s">
        <v>504</v>
      </c>
    </row>
    <row r="1853" spans="1:8" x14ac:dyDescent="0.3">
      <c r="A1853" s="12" t="s">
        <v>4290</v>
      </c>
      <c r="B1853" s="12" t="s">
        <v>785</v>
      </c>
      <c r="C1853" s="12">
        <v>8812468088</v>
      </c>
      <c r="D1853" s="12" t="s">
        <v>4291</v>
      </c>
      <c r="E1853" s="12" t="s">
        <v>520</v>
      </c>
      <c r="F1853" s="12" t="s">
        <v>180</v>
      </c>
      <c r="G1853" s="36">
        <v>44754</v>
      </c>
      <c r="H1853" s="12" t="s">
        <v>504</v>
      </c>
    </row>
    <row r="1854" spans="1:8" x14ac:dyDescent="0.3">
      <c r="A1854" s="12" t="s">
        <v>4292</v>
      </c>
      <c r="B1854" s="12" t="s">
        <v>798</v>
      </c>
      <c r="C1854" s="12">
        <v>7016137700</v>
      </c>
      <c r="D1854" s="12" t="s">
        <v>4293</v>
      </c>
      <c r="E1854" s="12" t="s">
        <v>529</v>
      </c>
      <c r="F1854" s="12" t="s">
        <v>185</v>
      </c>
      <c r="G1854" s="36">
        <v>44238</v>
      </c>
      <c r="H1854" s="12" t="s">
        <v>504</v>
      </c>
    </row>
    <row r="1855" spans="1:8" x14ac:dyDescent="0.3">
      <c r="A1855" s="12" t="s">
        <v>4294</v>
      </c>
      <c r="B1855" s="12" t="s">
        <v>646</v>
      </c>
      <c r="C1855" s="12">
        <v>6346057228</v>
      </c>
      <c r="D1855" s="12" t="s">
        <v>4295</v>
      </c>
      <c r="E1855" s="12" t="s">
        <v>509</v>
      </c>
      <c r="F1855" s="12" t="s">
        <v>180</v>
      </c>
      <c r="G1855" s="36">
        <v>45753</v>
      </c>
      <c r="H1855" s="12" t="s">
        <v>504</v>
      </c>
    </row>
    <row r="1856" spans="1:8" x14ac:dyDescent="0.3">
      <c r="A1856" s="12" t="s">
        <v>4296</v>
      </c>
      <c r="B1856" s="12" t="s">
        <v>543</v>
      </c>
      <c r="C1856" s="12">
        <v>9839181876</v>
      </c>
      <c r="D1856" s="12" t="s">
        <v>4297</v>
      </c>
      <c r="E1856" s="12" t="s">
        <v>509</v>
      </c>
      <c r="F1856" s="12" t="s">
        <v>182</v>
      </c>
      <c r="G1856" s="36">
        <v>45427</v>
      </c>
      <c r="H1856" s="12" t="s">
        <v>504</v>
      </c>
    </row>
    <row r="1857" spans="1:8" x14ac:dyDescent="0.3">
      <c r="A1857" s="12" t="s">
        <v>4298</v>
      </c>
      <c r="B1857" s="12" t="s">
        <v>1132</v>
      </c>
      <c r="C1857" s="12">
        <v>6328835361</v>
      </c>
      <c r="D1857" s="12" t="s">
        <v>4299</v>
      </c>
      <c r="E1857" s="12" t="s">
        <v>183</v>
      </c>
      <c r="F1857" s="12" t="s">
        <v>182</v>
      </c>
      <c r="G1857" s="36">
        <v>44175</v>
      </c>
      <c r="H1857" s="12" t="s">
        <v>504</v>
      </c>
    </row>
    <row r="1858" spans="1:8" x14ac:dyDescent="0.3">
      <c r="A1858" s="12" t="s">
        <v>4300</v>
      </c>
      <c r="B1858" s="12" t="s">
        <v>731</v>
      </c>
      <c r="C1858" s="12">
        <v>6397408824</v>
      </c>
      <c r="D1858" s="12" t="s">
        <v>4301</v>
      </c>
      <c r="E1858" s="12" t="s">
        <v>529</v>
      </c>
      <c r="F1858" s="12" t="s">
        <v>183</v>
      </c>
      <c r="G1858" s="36">
        <v>45739</v>
      </c>
      <c r="H1858" s="12" t="s">
        <v>504</v>
      </c>
    </row>
    <row r="1859" spans="1:8" x14ac:dyDescent="0.3">
      <c r="A1859" s="12" t="s">
        <v>4302</v>
      </c>
      <c r="B1859" s="12" t="s">
        <v>701</v>
      </c>
      <c r="C1859" s="12">
        <v>7059833867</v>
      </c>
      <c r="D1859" s="12" t="s">
        <v>4303</v>
      </c>
      <c r="E1859" s="12" t="s">
        <v>183</v>
      </c>
      <c r="F1859" s="12" t="s">
        <v>185</v>
      </c>
      <c r="G1859" s="36">
        <v>44455</v>
      </c>
      <c r="H1859" s="12" t="s">
        <v>504</v>
      </c>
    </row>
    <row r="1860" spans="1:8" x14ac:dyDescent="0.3">
      <c r="A1860" s="12" t="s">
        <v>4304</v>
      </c>
      <c r="B1860" s="12" t="s">
        <v>965</v>
      </c>
      <c r="C1860" s="12">
        <v>8870769479</v>
      </c>
      <c r="D1860" s="12" t="s">
        <v>4305</v>
      </c>
      <c r="E1860" s="12" t="s">
        <v>183</v>
      </c>
      <c r="F1860" s="12" t="s">
        <v>183</v>
      </c>
      <c r="G1860" s="36">
        <v>45715</v>
      </c>
      <c r="H1860" s="12" t="s">
        <v>504</v>
      </c>
    </row>
    <row r="1861" spans="1:8" x14ac:dyDescent="0.3">
      <c r="A1861" s="12" t="s">
        <v>4306</v>
      </c>
      <c r="B1861" s="12" t="s">
        <v>671</v>
      </c>
      <c r="C1861" s="12">
        <v>7031715901</v>
      </c>
      <c r="D1861" s="12" t="s">
        <v>4307</v>
      </c>
      <c r="E1861" s="12" t="s">
        <v>524</v>
      </c>
      <c r="F1861" s="12" t="s">
        <v>186</v>
      </c>
      <c r="G1861" s="36">
        <v>44379</v>
      </c>
      <c r="H1861" s="12" t="s">
        <v>504</v>
      </c>
    </row>
    <row r="1862" spans="1:8" x14ac:dyDescent="0.3">
      <c r="A1862" s="12" t="s">
        <v>4308</v>
      </c>
      <c r="B1862" s="12" t="s">
        <v>543</v>
      </c>
      <c r="C1862" s="12">
        <v>7098449802</v>
      </c>
      <c r="D1862" s="12" t="s">
        <v>4309</v>
      </c>
      <c r="E1862" s="12" t="s">
        <v>509</v>
      </c>
      <c r="F1862" s="12" t="s">
        <v>180</v>
      </c>
      <c r="G1862" s="36">
        <v>45078</v>
      </c>
      <c r="H1862" s="12" t="s">
        <v>504</v>
      </c>
    </row>
    <row r="1863" spans="1:8" x14ac:dyDescent="0.3">
      <c r="A1863" s="12" t="s">
        <v>4310</v>
      </c>
      <c r="B1863" s="12" t="s">
        <v>591</v>
      </c>
      <c r="C1863" s="12">
        <v>8823219884</v>
      </c>
      <c r="D1863" s="12" t="s">
        <v>4311</v>
      </c>
      <c r="E1863" s="12" t="s">
        <v>513</v>
      </c>
      <c r="F1863" s="12" t="s">
        <v>187</v>
      </c>
      <c r="G1863" s="36">
        <v>44252</v>
      </c>
      <c r="H1863" s="12" t="s">
        <v>525</v>
      </c>
    </row>
    <row r="1864" spans="1:8" x14ac:dyDescent="0.3">
      <c r="A1864" s="12" t="s">
        <v>4312</v>
      </c>
      <c r="B1864" s="12" t="s">
        <v>1375</v>
      </c>
      <c r="C1864" s="12">
        <v>7057597948</v>
      </c>
      <c r="D1864" s="12" t="s">
        <v>4313</v>
      </c>
      <c r="E1864" s="12" t="s">
        <v>529</v>
      </c>
      <c r="F1864" s="12" t="s">
        <v>185</v>
      </c>
      <c r="G1864" s="36">
        <v>44097</v>
      </c>
      <c r="H1864" s="12" t="s">
        <v>504</v>
      </c>
    </row>
    <row r="1865" spans="1:8" x14ac:dyDescent="0.3">
      <c r="A1865" s="12" t="s">
        <v>4314</v>
      </c>
      <c r="B1865" s="12" t="s">
        <v>728</v>
      </c>
      <c r="C1865" s="12">
        <v>6394642365</v>
      </c>
      <c r="D1865" s="12" t="s">
        <v>4315</v>
      </c>
      <c r="E1865" s="12" t="s">
        <v>520</v>
      </c>
      <c r="F1865" s="12" t="s">
        <v>181</v>
      </c>
      <c r="G1865" s="36">
        <v>44795</v>
      </c>
      <c r="H1865" s="12" t="s">
        <v>525</v>
      </c>
    </row>
    <row r="1866" spans="1:8" x14ac:dyDescent="0.3">
      <c r="A1866" s="12" t="s">
        <v>4316</v>
      </c>
      <c r="B1866" s="12" t="s">
        <v>671</v>
      </c>
      <c r="C1866" s="12">
        <v>6343451500</v>
      </c>
      <c r="D1866" s="12" t="s">
        <v>4317</v>
      </c>
      <c r="E1866" s="12" t="s">
        <v>520</v>
      </c>
      <c r="F1866" s="12" t="s">
        <v>183</v>
      </c>
      <c r="G1866" s="36">
        <v>45221</v>
      </c>
      <c r="H1866" s="12" t="s">
        <v>525</v>
      </c>
    </row>
    <row r="1867" spans="1:8" x14ac:dyDescent="0.3">
      <c r="A1867" s="12" t="s">
        <v>4318</v>
      </c>
      <c r="B1867" s="12" t="s">
        <v>788</v>
      </c>
      <c r="C1867" s="12">
        <v>9827678118</v>
      </c>
      <c r="D1867" s="12" t="s">
        <v>4319</v>
      </c>
      <c r="E1867" s="12" t="s">
        <v>524</v>
      </c>
      <c r="F1867" s="12" t="s">
        <v>187</v>
      </c>
      <c r="G1867" s="36">
        <v>44590</v>
      </c>
      <c r="H1867" s="12" t="s">
        <v>504</v>
      </c>
    </row>
    <row r="1868" spans="1:8" x14ac:dyDescent="0.3">
      <c r="A1868" s="12" t="s">
        <v>4320</v>
      </c>
      <c r="B1868" s="12" t="s">
        <v>698</v>
      </c>
      <c r="C1868" s="12">
        <v>9854774164</v>
      </c>
      <c r="D1868" s="12" t="s">
        <v>4321</v>
      </c>
      <c r="E1868" s="12" t="s">
        <v>520</v>
      </c>
      <c r="F1868" s="12" t="s">
        <v>186</v>
      </c>
      <c r="G1868" s="36">
        <v>44295</v>
      </c>
      <c r="H1868" s="12" t="s">
        <v>504</v>
      </c>
    </row>
    <row r="1869" spans="1:8" x14ac:dyDescent="0.3">
      <c r="A1869" s="12" t="s">
        <v>4322</v>
      </c>
      <c r="B1869" s="12" t="s">
        <v>527</v>
      </c>
      <c r="C1869" s="12">
        <v>7028007369</v>
      </c>
      <c r="D1869" s="12" t="s">
        <v>4323</v>
      </c>
      <c r="E1869" s="12" t="s">
        <v>509</v>
      </c>
      <c r="F1869" s="12" t="s">
        <v>184</v>
      </c>
      <c r="G1869" s="36">
        <v>45986</v>
      </c>
      <c r="H1869" s="12" t="s">
        <v>504</v>
      </c>
    </row>
    <row r="1870" spans="1:8" x14ac:dyDescent="0.3">
      <c r="A1870" s="12" t="s">
        <v>4324</v>
      </c>
      <c r="B1870" s="12" t="s">
        <v>1199</v>
      </c>
      <c r="C1870" s="12">
        <v>9884668721</v>
      </c>
      <c r="D1870" s="12" t="s">
        <v>4325</v>
      </c>
      <c r="E1870" s="12" t="s">
        <v>520</v>
      </c>
      <c r="F1870" s="12" t="s">
        <v>178</v>
      </c>
      <c r="G1870" s="36">
        <v>44449</v>
      </c>
      <c r="H1870" s="12" t="s">
        <v>504</v>
      </c>
    </row>
    <row r="1871" spans="1:8" x14ac:dyDescent="0.3">
      <c r="A1871" s="12" t="s">
        <v>4326</v>
      </c>
      <c r="B1871" s="12" t="s">
        <v>689</v>
      </c>
      <c r="C1871" s="12">
        <v>7072702090</v>
      </c>
      <c r="D1871" s="12" t="s">
        <v>4327</v>
      </c>
      <c r="E1871" s="12" t="s">
        <v>509</v>
      </c>
      <c r="F1871" s="12" t="s">
        <v>186</v>
      </c>
      <c r="G1871" s="36">
        <v>45215</v>
      </c>
      <c r="H1871" s="12" t="s">
        <v>504</v>
      </c>
    </row>
    <row r="1872" spans="1:8" x14ac:dyDescent="0.3">
      <c r="A1872" s="12" t="s">
        <v>4328</v>
      </c>
      <c r="B1872" s="12" t="s">
        <v>640</v>
      </c>
      <c r="C1872" s="12">
        <v>9936518174</v>
      </c>
      <c r="D1872" s="12" t="s">
        <v>4329</v>
      </c>
      <c r="E1872" s="12" t="s">
        <v>509</v>
      </c>
      <c r="F1872" s="12" t="s">
        <v>180</v>
      </c>
      <c r="G1872" s="36">
        <v>45236</v>
      </c>
      <c r="H1872" s="12" t="s">
        <v>504</v>
      </c>
    </row>
    <row r="1873" spans="1:8" x14ac:dyDescent="0.3">
      <c r="A1873" s="12" t="s">
        <v>4330</v>
      </c>
      <c r="B1873" s="12" t="s">
        <v>962</v>
      </c>
      <c r="C1873" s="12">
        <v>9991284505</v>
      </c>
      <c r="D1873" s="12" t="s">
        <v>4331</v>
      </c>
      <c r="E1873" s="12" t="s">
        <v>509</v>
      </c>
      <c r="F1873" s="12" t="s">
        <v>185</v>
      </c>
      <c r="G1873" s="36">
        <v>44988</v>
      </c>
      <c r="H1873" s="12" t="s">
        <v>504</v>
      </c>
    </row>
    <row r="1874" spans="1:8" x14ac:dyDescent="0.3">
      <c r="A1874" s="12" t="s">
        <v>4332</v>
      </c>
      <c r="B1874" s="12" t="s">
        <v>502</v>
      </c>
      <c r="C1874" s="12">
        <v>7086993503</v>
      </c>
      <c r="D1874" s="12" t="s">
        <v>4333</v>
      </c>
      <c r="E1874" s="12" t="s">
        <v>509</v>
      </c>
      <c r="F1874" s="12" t="s">
        <v>189</v>
      </c>
      <c r="G1874" s="36">
        <v>45230</v>
      </c>
      <c r="H1874" s="12" t="s">
        <v>525</v>
      </c>
    </row>
    <row r="1875" spans="1:8" x14ac:dyDescent="0.3">
      <c r="A1875" s="12" t="s">
        <v>4334</v>
      </c>
      <c r="B1875" s="12" t="s">
        <v>1009</v>
      </c>
      <c r="C1875" s="12">
        <v>6385548315</v>
      </c>
      <c r="D1875" s="12" t="s">
        <v>4335</v>
      </c>
      <c r="E1875" s="12" t="s">
        <v>520</v>
      </c>
      <c r="F1875" s="12" t="s">
        <v>184</v>
      </c>
      <c r="G1875" s="36">
        <v>44351</v>
      </c>
      <c r="H1875" s="12" t="s">
        <v>504</v>
      </c>
    </row>
    <row r="1876" spans="1:8" x14ac:dyDescent="0.3">
      <c r="A1876" s="12" t="s">
        <v>4336</v>
      </c>
      <c r="B1876" s="12" t="s">
        <v>795</v>
      </c>
      <c r="C1876" s="12">
        <v>6364763890</v>
      </c>
      <c r="D1876" s="12" t="s">
        <v>4337</v>
      </c>
      <c r="E1876" s="12" t="s">
        <v>183</v>
      </c>
      <c r="F1876" s="12" t="s">
        <v>182</v>
      </c>
      <c r="G1876" s="36">
        <v>44664</v>
      </c>
      <c r="H1876" s="12" t="s">
        <v>504</v>
      </c>
    </row>
    <row r="1877" spans="1:8" x14ac:dyDescent="0.3">
      <c r="A1877" s="12" t="s">
        <v>4338</v>
      </c>
      <c r="B1877" s="12" t="s">
        <v>1199</v>
      </c>
      <c r="C1877" s="12">
        <v>9855298928</v>
      </c>
      <c r="D1877" s="12" t="s">
        <v>4339</v>
      </c>
      <c r="E1877" s="12" t="s">
        <v>524</v>
      </c>
      <c r="F1877" s="12" t="s">
        <v>189</v>
      </c>
      <c r="G1877" s="36">
        <v>45138</v>
      </c>
      <c r="H1877" s="12" t="s">
        <v>504</v>
      </c>
    </row>
    <row r="1878" spans="1:8" x14ac:dyDescent="0.3">
      <c r="A1878" s="12" t="s">
        <v>4340</v>
      </c>
      <c r="B1878" s="12" t="s">
        <v>671</v>
      </c>
      <c r="C1878" s="12">
        <v>9888213432</v>
      </c>
      <c r="D1878" s="12" t="s">
        <v>4341</v>
      </c>
      <c r="E1878" s="12" t="s">
        <v>509</v>
      </c>
      <c r="F1878" s="12" t="s">
        <v>179</v>
      </c>
      <c r="G1878" s="36">
        <v>45139</v>
      </c>
      <c r="H1878" s="12" t="s">
        <v>504</v>
      </c>
    </row>
    <row r="1879" spans="1:8" x14ac:dyDescent="0.3">
      <c r="A1879" s="12" t="s">
        <v>4342</v>
      </c>
      <c r="B1879" s="12" t="s">
        <v>1199</v>
      </c>
      <c r="C1879" s="12">
        <v>8856481970</v>
      </c>
      <c r="D1879" s="12" t="s">
        <v>4343</v>
      </c>
      <c r="E1879" s="12" t="s">
        <v>529</v>
      </c>
      <c r="F1879" s="12" t="s">
        <v>180</v>
      </c>
      <c r="G1879" s="36">
        <v>46013</v>
      </c>
      <c r="H1879" s="12" t="s">
        <v>504</v>
      </c>
    </row>
    <row r="1880" spans="1:8" x14ac:dyDescent="0.3">
      <c r="A1880" s="12" t="s">
        <v>4344</v>
      </c>
      <c r="B1880" s="12" t="s">
        <v>1137</v>
      </c>
      <c r="C1880" s="12">
        <v>7070154729</v>
      </c>
      <c r="D1880" s="12" t="s">
        <v>4345</v>
      </c>
      <c r="E1880" s="12" t="s">
        <v>520</v>
      </c>
      <c r="F1880" s="12" t="s">
        <v>181</v>
      </c>
      <c r="G1880" s="36">
        <v>46034</v>
      </c>
      <c r="H1880" s="12" t="s">
        <v>525</v>
      </c>
    </row>
    <row r="1881" spans="1:8" x14ac:dyDescent="0.3">
      <c r="A1881" s="12" t="s">
        <v>4346</v>
      </c>
      <c r="B1881" s="12" t="s">
        <v>615</v>
      </c>
      <c r="C1881" s="12">
        <v>9832366776</v>
      </c>
      <c r="D1881" s="12" t="s">
        <v>4347</v>
      </c>
      <c r="E1881" s="12" t="s">
        <v>524</v>
      </c>
      <c r="F1881" s="12" t="s">
        <v>186</v>
      </c>
      <c r="G1881" s="36">
        <v>45118</v>
      </c>
      <c r="H1881" s="12" t="s">
        <v>504</v>
      </c>
    </row>
    <row r="1882" spans="1:8" x14ac:dyDescent="0.3">
      <c r="A1882" s="12" t="s">
        <v>4348</v>
      </c>
      <c r="B1882" s="12" t="s">
        <v>746</v>
      </c>
      <c r="C1882" s="12">
        <v>6376276164</v>
      </c>
      <c r="D1882" s="12" t="s">
        <v>4349</v>
      </c>
      <c r="E1882" s="12" t="s">
        <v>520</v>
      </c>
      <c r="F1882" s="12" t="s">
        <v>184</v>
      </c>
      <c r="G1882" s="36">
        <v>45511</v>
      </c>
      <c r="H1882" s="12" t="s">
        <v>525</v>
      </c>
    </row>
    <row r="1883" spans="1:8" x14ac:dyDescent="0.3">
      <c r="A1883" s="12" t="s">
        <v>4350</v>
      </c>
      <c r="B1883" s="12" t="s">
        <v>1012</v>
      </c>
      <c r="C1883" s="12">
        <v>7095456462</v>
      </c>
      <c r="D1883" s="12" t="s">
        <v>4351</v>
      </c>
      <c r="E1883" s="12" t="s">
        <v>509</v>
      </c>
      <c r="F1883" s="12" t="s">
        <v>183</v>
      </c>
      <c r="G1883" s="36">
        <v>45295</v>
      </c>
      <c r="H1883" s="12" t="s">
        <v>504</v>
      </c>
    </row>
    <row r="1884" spans="1:8" x14ac:dyDescent="0.3">
      <c r="A1884" s="12" t="s">
        <v>4352</v>
      </c>
      <c r="B1884" s="12" t="s">
        <v>896</v>
      </c>
      <c r="C1884" s="12">
        <v>6329249389</v>
      </c>
      <c r="D1884" s="12" t="s">
        <v>4353</v>
      </c>
      <c r="E1884" s="12" t="s">
        <v>509</v>
      </c>
      <c r="F1884" s="12" t="s">
        <v>179</v>
      </c>
      <c r="G1884" s="36">
        <v>44089</v>
      </c>
      <c r="H1884" s="12" t="s">
        <v>525</v>
      </c>
    </row>
    <row r="1885" spans="1:8" x14ac:dyDescent="0.3">
      <c r="A1885" s="12" t="s">
        <v>4354</v>
      </c>
      <c r="B1885" s="12" t="s">
        <v>698</v>
      </c>
      <c r="C1885" s="12">
        <v>7096750953</v>
      </c>
      <c r="D1885" s="12" t="s">
        <v>4355</v>
      </c>
      <c r="E1885" s="12" t="s">
        <v>524</v>
      </c>
      <c r="F1885" s="12" t="s">
        <v>185</v>
      </c>
      <c r="G1885" s="36">
        <v>46050</v>
      </c>
      <c r="H1885" s="12" t="s">
        <v>504</v>
      </c>
    </row>
    <row r="1886" spans="1:8" x14ac:dyDescent="0.3">
      <c r="A1886" s="12" t="s">
        <v>4356</v>
      </c>
      <c r="B1886" s="12" t="s">
        <v>962</v>
      </c>
      <c r="C1886" s="12">
        <v>6391409730</v>
      </c>
      <c r="D1886" s="12" t="s">
        <v>4357</v>
      </c>
      <c r="E1886" s="12" t="s">
        <v>520</v>
      </c>
      <c r="F1886" s="12" t="s">
        <v>179</v>
      </c>
      <c r="G1886" s="36">
        <v>45458</v>
      </c>
      <c r="H1886" s="12" t="s">
        <v>504</v>
      </c>
    </row>
    <row r="1887" spans="1:8" x14ac:dyDescent="0.3">
      <c r="A1887" s="12" t="s">
        <v>4358</v>
      </c>
      <c r="B1887" s="12" t="s">
        <v>586</v>
      </c>
      <c r="C1887" s="12">
        <v>9825286178</v>
      </c>
      <c r="D1887" s="12" t="s">
        <v>4359</v>
      </c>
      <c r="E1887" s="12" t="s">
        <v>509</v>
      </c>
      <c r="F1887" s="12" t="s">
        <v>181</v>
      </c>
      <c r="G1887" s="36">
        <v>44073</v>
      </c>
      <c r="H1887" s="12" t="s">
        <v>504</v>
      </c>
    </row>
    <row r="1888" spans="1:8" x14ac:dyDescent="0.3">
      <c r="A1888" s="12" t="s">
        <v>4360</v>
      </c>
      <c r="B1888" s="12" t="s">
        <v>602</v>
      </c>
      <c r="C1888" s="12">
        <v>9916729888</v>
      </c>
      <c r="D1888" s="12" t="s">
        <v>4361</v>
      </c>
      <c r="E1888" s="12" t="s">
        <v>520</v>
      </c>
      <c r="F1888" s="12" t="s">
        <v>187</v>
      </c>
      <c r="G1888" s="36">
        <v>44723</v>
      </c>
      <c r="H1888" s="12" t="s">
        <v>504</v>
      </c>
    </row>
    <row r="1889" spans="1:8" x14ac:dyDescent="0.3">
      <c r="A1889" s="12" t="s">
        <v>4362</v>
      </c>
      <c r="B1889" s="12" t="s">
        <v>602</v>
      </c>
      <c r="C1889" s="12">
        <v>8829681968</v>
      </c>
      <c r="D1889" s="12" t="s">
        <v>4363</v>
      </c>
      <c r="E1889" s="12" t="s">
        <v>183</v>
      </c>
      <c r="F1889" s="12" t="s">
        <v>178</v>
      </c>
      <c r="G1889" s="36">
        <v>45595</v>
      </c>
      <c r="H1889" s="12" t="s">
        <v>525</v>
      </c>
    </row>
    <row r="1890" spans="1:8" x14ac:dyDescent="0.3">
      <c r="A1890" s="12" t="s">
        <v>4364</v>
      </c>
      <c r="B1890" s="12" t="s">
        <v>864</v>
      </c>
      <c r="C1890" s="12">
        <v>8869077915</v>
      </c>
      <c r="D1890" s="12" t="s">
        <v>4365</v>
      </c>
      <c r="E1890" s="12" t="s">
        <v>183</v>
      </c>
      <c r="F1890" s="12" t="s">
        <v>184</v>
      </c>
      <c r="G1890" s="36">
        <v>45988</v>
      </c>
      <c r="H1890" s="12" t="s">
        <v>504</v>
      </c>
    </row>
    <row r="1891" spans="1:8" x14ac:dyDescent="0.3">
      <c r="A1891" s="12" t="s">
        <v>4366</v>
      </c>
      <c r="B1891" s="12" t="s">
        <v>698</v>
      </c>
      <c r="C1891" s="12">
        <v>6386260555</v>
      </c>
      <c r="D1891" s="12" t="s">
        <v>4367</v>
      </c>
      <c r="E1891" s="12" t="s">
        <v>529</v>
      </c>
      <c r="F1891" s="12" t="s">
        <v>185</v>
      </c>
      <c r="G1891" s="36">
        <v>44079</v>
      </c>
      <c r="H1891" s="12" t="s">
        <v>525</v>
      </c>
    </row>
    <row r="1892" spans="1:8" x14ac:dyDescent="0.3">
      <c r="A1892" s="12" t="s">
        <v>4368</v>
      </c>
      <c r="B1892" s="12" t="s">
        <v>552</v>
      </c>
      <c r="C1892" s="12">
        <v>7077891974</v>
      </c>
      <c r="D1892" s="12" t="s">
        <v>4369</v>
      </c>
      <c r="E1892" s="12" t="s">
        <v>513</v>
      </c>
      <c r="F1892" s="12" t="s">
        <v>178</v>
      </c>
      <c r="G1892" s="36">
        <v>45765</v>
      </c>
      <c r="H1892" s="12" t="s">
        <v>504</v>
      </c>
    </row>
    <row r="1893" spans="1:8" x14ac:dyDescent="0.3">
      <c r="A1893" s="12" t="s">
        <v>4370</v>
      </c>
      <c r="B1893" s="12" t="s">
        <v>822</v>
      </c>
      <c r="C1893" s="12">
        <v>9913278411</v>
      </c>
      <c r="D1893" s="12" t="s">
        <v>4371</v>
      </c>
      <c r="E1893" s="12" t="s">
        <v>513</v>
      </c>
      <c r="F1893" s="12" t="s">
        <v>185</v>
      </c>
      <c r="G1893" s="36">
        <v>45821</v>
      </c>
      <c r="H1893" s="12" t="s">
        <v>504</v>
      </c>
    </row>
    <row r="1894" spans="1:8" x14ac:dyDescent="0.3">
      <c r="A1894" s="12" t="s">
        <v>4372</v>
      </c>
      <c r="B1894" s="12" t="s">
        <v>1375</v>
      </c>
      <c r="C1894" s="12">
        <v>9869645947</v>
      </c>
      <c r="D1894" s="12" t="s">
        <v>4373</v>
      </c>
      <c r="E1894" s="12" t="s">
        <v>509</v>
      </c>
      <c r="F1894" s="12" t="s">
        <v>186</v>
      </c>
      <c r="G1894" s="36">
        <v>45105</v>
      </c>
      <c r="H1894" s="12" t="s">
        <v>504</v>
      </c>
    </row>
    <row r="1895" spans="1:8" x14ac:dyDescent="0.3">
      <c r="A1895" s="12" t="s">
        <v>4374</v>
      </c>
      <c r="B1895" s="12" t="s">
        <v>1375</v>
      </c>
      <c r="C1895" s="12">
        <v>6386809652</v>
      </c>
      <c r="D1895" s="12" t="s">
        <v>4375</v>
      </c>
      <c r="E1895" s="12" t="s">
        <v>183</v>
      </c>
      <c r="F1895" s="12" t="s">
        <v>181</v>
      </c>
      <c r="G1895" s="36">
        <v>44577</v>
      </c>
      <c r="H1895" s="12" t="s">
        <v>525</v>
      </c>
    </row>
    <row r="1896" spans="1:8" x14ac:dyDescent="0.3">
      <c r="A1896" s="12" t="s">
        <v>4376</v>
      </c>
      <c r="B1896" s="12" t="s">
        <v>728</v>
      </c>
      <c r="C1896" s="12">
        <v>9928210956</v>
      </c>
      <c r="D1896" s="12" t="s">
        <v>4377</v>
      </c>
      <c r="E1896" s="12" t="s">
        <v>529</v>
      </c>
      <c r="F1896" s="12" t="s">
        <v>188</v>
      </c>
      <c r="G1896" s="36">
        <v>44535</v>
      </c>
      <c r="H1896" s="12" t="s">
        <v>525</v>
      </c>
    </row>
    <row r="1897" spans="1:8" x14ac:dyDescent="0.3">
      <c r="A1897" s="12" t="s">
        <v>4378</v>
      </c>
      <c r="B1897" s="12" t="s">
        <v>583</v>
      </c>
      <c r="C1897" s="12">
        <v>8838226158</v>
      </c>
      <c r="D1897" s="12" t="s">
        <v>4379</v>
      </c>
      <c r="E1897" s="12" t="s">
        <v>509</v>
      </c>
      <c r="F1897" s="12" t="s">
        <v>188</v>
      </c>
      <c r="G1897" s="36">
        <v>44700</v>
      </c>
      <c r="H1897" s="12" t="s">
        <v>525</v>
      </c>
    </row>
    <row r="1898" spans="1:8" x14ac:dyDescent="0.3">
      <c r="A1898" s="12" t="s">
        <v>4380</v>
      </c>
      <c r="B1898" s="12" t="s">
        <v>624</v>
      </c>
      <c r="C1898" s="12">
        <v>9978558099</v>
      </c>
      <c r="D1898" s="12" t="s">
        <v>4381</v>
      </c>
      <c r="E1898" s="12" t="s">
        <v>520</v>
      </c>
      <c r="F1898" s="12" t="s">
        <v>184</v>
      </c>
      <c r="G1898" s="36">
        <v>45756</v>
      </c>
      <c r="H1898" s="12" t="s">
        <v>504</v>
      </c>
    </row>
    <row r="1899" spans="1:8" x14ac:dyDescent="0.3">
      <c r="A1899" s="12" t="s">
        <v>4382</v>
      </c>
      <c r="B1899" s="12" t="s">
        <v>518</v>
      </c>
      <c r="C1899" s="12">
        <v>9996873844</v>
      </c>
      <c r="D1899" s="12" t="s">
        <v>4383</v>
      </c>
      <c r="E1899" s="12" t="s">
        <v>520</v>
      </c>
      <c r="F1899" s="12" t="s">
        <v>179</v>
      </c>
      <c r="G1899" s="36">
        <v>45098</v>
      </c>
      <c r="H1899" s="12" t="s">
        <v>504</v>
      </c>
    </row>
    <row r="1900" spans="1:8" x14ac:dyDescent="0.3">
      <c r="A1900" s="12" t="s">
        <v>4384</v>
      </c>
      <c r="B1900" s="12" t="s">
        <v>1042</v>
      </c>
      <c r="C1900" s="12">
        <v>7044236320</v>
      </c>
      <c r="D1900" s="12" t="s">
        <v>4385</v>
      </c>
      <c r="E1900" s="12" t="s">
        <v>183</v>
      </c>
      <c r="F1900" s="12" t="s">
        <v>186</v>
      </c>
      <c r="G1900" s="36">
        <v>45377</v>
      </c>
      <c r="H1900" s="12" t="s">
        <v>504</v>
      </c>
    </row>
    <row r="1901" spans="1:8" x14ac:dyDescent="0.3">
      <c r="A1901" s="12" t="s">
        <v>4386</v>
      </c>
      <c r="B1901" s="12" t="s">
        <v>522</v>
      </c>
      <c r="C1901" s="12">
        <v>9848214385</v>
      </c>
      <c r="D1901" s="12" t="s">
        <v>4387</v>
      </c>
      <c r="E1901" s="12" t="s">
        <v>529</v>
      </c>
      <c r="F1901" s="12" t="s">
        <v>188</v>
      </c>
      <c r="G1901" s="36">
        <v>44391</v>
      </c>
      <c r="H1901" s="12" t="s">
        <v>504</v>
      </c>
    </row>
    <row r="1902" spans="1:8" x14ac:dyDescent="0.3">
      <c r="A1902" s="12" t="s">
        <v>4388</v>
      </c>
      <c r="B1902" s="12" t="s">
        <v>640</v>
      </c>
      <c r="C1902" s="12">
        <v>7031240324</v>
      </c>
      <c r="D1902" s="12" t="s">
        <v>4389</v>
      </c>
      <c r="E1902" s="12" t="s">
        <v>524</v>
      </c>
      <c r="F1902" s="12" t="s">
        <v>185</v>
      </c>
      <c r="G1902" s="36">
        <v>45342</v>
      </c>
      <c r="H1902" s="12" t="s">
        <v>504</v>
      </c>
    </row>
    <row r="1903" spans="1:8" x14ac:dyDescent="0.3">
      <c r="A1903" s="12" t="s">
        <v>4390</v>
      </c>
      <c r="B1903" s="12" t="s">
        <v>531</v>
      </c>
      <c r="C1903" s="12">
        <v>9899487802</v>
      </c>
      <c r="D1903" s="12" t="s">
        <v>4391</v>
      </c>
      <c r="E1903" s="12" t="s">
        <v>524</v>
      </c>
      <c r="F1903" s="12" t="s">
        <v>182</v>
      </c>
      <c r="G1903" s="36">
        <v>44172</v>
      </c>
      <c r="H1903" s="12" t="s">
        <v>504</v>
      </c>
    </row>
    <row r="1904" spans="1:8" x14ac:dyDescent="0.3">
      <c r="A1904" s="12" t="s">
        <v>4392</v>
      </c>
      <c r="B1904" s="12" t="s">
        <v>1431</v>
      </c>
      <c r="C1904" s="12">
        <v>7024454978</v>
      </c>
      <c r="D1904" s="12" t="s">
        <v>4393</v>
      </c>
      <c r="E1904" s="12" t="s">
        <v>513</v>
      </c>
      <c r="F1904" s="12" t="s">
        <v>186</v>
      </c>
      <c r="G1904" s="36">
        <v>45015</v>
      </c>
      <c r="H1904" s="12" t="s">
        <v>525</v>
      </c>
    </row>
    <row r="1905" spans="1:8" x14ac:dyDescent="0.3">
      <c r="A1905" s="12" t="s">
        <v>4394</v>
      </c>
      <c r="B1905" s="12" t="s">
        <v>646</v>
      </c>
      <c r="C1905" s="12">
        <v>9864342611</v>
      </c>
      <c r="D1905" s="12" t="s">
        <v>4395</v>
      </c>
      <c r="E1905" s="12" t="s">
        <v>524</v>
      </c>
      <c r="F1905" s="12" t="s">
        <v>180</v>
      </c>
      <c r="G1905" s="36">
        <v>45810</v>
      </c>
      <c r="H1905" s="12" t="s">
        <v>504</v>
      </c>
    </row>
    <row r="1906" spans="1:8" x14ac:dyDescent="0.3">
      <c r="A1906" s="12" t="s">
        <v>4396</v>
      </c>
      <c r="B1906" s="12" t="s">
        <v>701</v>
      </c>
      <c r="C1906" s="12">
        <v>9979806031</v>
      </c>
      <c r="D1906" s="12" t="s">
        <v>4397</v>
      </c>
      <c r="E1906" s="12" t="s">
        <v>529</v>
      </c>
      <c r="F1906" s="12" t="s">
        <v>180</v>
      </c>
      <c r="G1906" s="36">
        <v>45455</v>
      </c>
      <c r="H1906" s="12" t="s">
        <v>504</v>
      </c>
    </row>
    <row r="1907" spans="1:8" x14ac:dyDescent="0.3">
      <c r="A1907" s="12" t="s">
        <v>4398</v>
      </c>
      <c r="B1907" s="12" t="s">
        <v>689</v>
      </c>
      <c r="C1907" s="12">
        <v>8845001645</v>
      </c>
      <c r="D1907" s="12" t="s">
        <v>4399</v>
      </c>
      <c r="E1907" s="12" t="s">
        <v>524</v>
      </c>
      <c r="F1907" s="12" t="s">
        <v>179</v>
      </c>
      <c r="G1907" s="36">
        <v>44453</v>
      </c>
      <c r="H1907" s="12" t="s">
        <v>525</v>
      </c>
    </row>
    <row r="1908" spans="1:8" x14ac:dyDescent="0.3">
      <c r="A1908" s="12" t="s">
        <v>4400</v>
      </c>
      <c r="B1908" s="12" t="s">
        <v>677</v>
      </c>
      <c r="C1908" s="12">
        <v>9859456844</v>
      </c>
      <c r="D1908" s="12" t="s">
        <v>4401</v>
      </c>
      <c r="E1908" s="12" t="s">
        <v>529</v>
      </c>
      <c r="F1908" s="12" t="s">
        <v>186</v>
      </c>
      <c r="G1908" s="36">
        <v>45191</v>
      </c>
      <c r="H1908" s="12" t="s">
        <v>504</v>
      </c>
    </row>
    <row r="1909" spans="1:8" x14ac:dyDescent="0.3">
      <c r="A1909" s="12" t="s">
        <v>4402</v>
      </c>
      <c r="B1909" s="12" t="s">
        <v>822</v>
      </c>
      <c r="C1909" s="12">
        <v>6350979856</v>
      </c>
      <c r="D1909" s="12" t="s">
        <v>1906</v>
      </c>
      <c r="E1909" s="12" t="s">
        <v>513</v>
      </c>
      <c r="F1909" s="12" t="s">
        <v>187</v>
      </c>
      <c r="G1909" s="36">
        <v>45312</v>
      </c>
      <c r="H1909" s="12" t="s">
        <v>504</v>
      </c>
    </row>
    <row r="1910" spans="1:8" x14ac:dyDescent="0.3">
      <c r="A1910" s="12" t="s">
        <v>4403</v>
      </c>
      <c r="B1910" s="12" t="s">
        <v>864</v>
      </c>
      <c r="C1910" s="12">
        <v>9863258653</v>
      </c>
      <c r="D1910" s="12" t="s">
        <v>4404</v>
      </c>
      <c r="E1910" s="12" t="s">
        <v>509</v>
      </c>
      <c r="F1910" s="12" t="s">
        <v>182</v>
      </c>
      <c r="G1910" s="36">
        <v>45380</v>
      </c>
      <c r="H1910" s="12" t="s">
        <v>504</v>
      </c>
    </row>
    <row r="1911" spans="1:8" x14ac:dyDescent="0.3">
      <c r="A1911" s="12" t="s">
        <v>4405</v>
      </c>
      <c r="B1911" s="12" t="s">
        <v>586</v>
      </c>
      <c r="C1911" s="12">
        <v>8895573367</v>
      </c>
      <c r="D1911" s="12" t="s">
        <v>4406</v>
      </c>
      <c r="E1911" s="12" t="s">
        <v>520</v>
      </c>
      <c r="F1911" s="12" t="s">
        <v>180</v>
      </c>
      <c r="G1911" s="36">
        <v>45582</v>
      </c>
      <c r="H1911" s="12" t="s">
        <v>504</v>
      </c>
    </row>
    <row r="1912" spans="1:8" x14ac:dyDescent="0.3">
      <c r="A1912" s="12" t="s">
        <v>4407</v>
      </c>
      <c r="B1912" s="12" t="s">
        <v>618</v>
      </c>
      <c r="C1912" s="12">
        <v>9815453120</v>
      </c>
      <c r="D1912" s="12" t="s">
        <v>4408</v>
      </c>
      <c r="E1912" s="12" t="s">
        <v>509</v>
      </c>
      <c r="F1912" s="12" t="s">
        <v>183</v>
      </c>
      <c r="G1912" s="36">
        <v>45387</v>
      </c>
      <c r="H1912" s="12" t="s">
        <v>504</v>
      </c>
    </row>
    <row r="1913" spans="1:8" x14ac:dyDescent="0.3">
      <c r="A1913" s="12" t="s">
        <v>4409</v>
      </c>
      <c r="B1913" s="12" t="s">
        <v>540</v>
      </c>
      <c r="C1913" s="12">
        <v>9925643784</v>
      </c>
      <c r="D1913" s="12" t="s">
        <v>4410</v>
      </c>
      <c r="E1913" s="12" t="s">
        <v>513</v>
      </c>
      <c r="F1913" s="12" t="s">
        <v>181</v>
      </c>
      <c r="G1913" s="36">
        <v>45047</v>
      </c>
      <c r="H1913" s="12" t="s">
        <v>504</v>
      </c>
    </row>
    <row r="1914" spans="1:8" x14ac:dyDescent="0.3">
      <c r="A1914" s="12" t="s">
        <v>4411</v>
      </c>
      <c r="B1914" s="12" t="s">
        <v>546</v>
      </c>
      <c r="C1914" s="12">
        <v>8854215369</v>
      </c>
      <c r="D1914" s="12" t="s">
        <v>4412</v>
      </c>
      <c r="E1914" s="12" t="s">
        <v>524</v>
      </c>
      <c r="F1914" s="12" t="s">
        <v>187</v>
      </c>
      <c r="G1914" s="36">
        <v>44722</v>
      </c>
      <c r="H1914" s="12" t="s">
        <v>525</v>
      </c>
    </row>
    <row r="1915" spans="1:8" x14ac:dyDescent="0.3">
      <c r="A1915" s="12" t="s">
        <v>4413</v>
      </c>
      <c r="B1915" s="12" t="s">
        <v>1431</v>
      </c>
      <c r="C1915" s="12">
        <v>9945346536</v>
      </c>
      <c r="D1915" s="12" t="s">
        <v>4414</v>
      </c>
      <c r="E1915" s="12" t="s">
        <v>520</v>
      </c>
      <c r="F1915" s="12" t="s">
        <v>188</v>
      </c>
      <c r="G1915" s="36">
        <v>45817</v>
      </c>
      <c r="H1915" s="12" t="s">
        <v>504</v>
      </c>
    </row>
    <row r="1916" spans="1:8" x14ac:dyDescent="0.3">
      <c r="A1916" s="12" t="s">
        <v>4415</v>
      </c>
      <c r="B1916" s="12" t="s">
        <v>728</v>
      </c>
      <c r="C1916" s="12">
        <v>6325956849</v>
      </c>
      <c r="D1916" s="12" t="s">
        <v>4416</v>
      </c>
      <c r="E1916" s="12" t="s">
        <v>183</v>
      </c>
      <c r="F1916" s="12" t="s">
        <v>185</v>
      </c>
      <c r="G1916" s="36">
        <v>46018</v>
      </c>
      <c r="H1916" s="12" t="s">
        <v>525</v>
      </c>
    </row>
    <row r="1917" spans="1:8" x14ac:dyDescent="0.3">
      <c r="A1917" s="12" t="s">
        <v>4417</v>
      </c>
      <c r="B1917" s="12" t="s">
        <v>856</v>
      </c>
      <c r="C1917" s="12">
        <v>9931629567</v>
      </c>
      <c r="D1917" s="12" t="s">
        <v>4418</v>
      </c>
      <c r="E1917" s="12" t="s">
        <v>524</v>
      </c>
      <c r="F1917" s="12" t="s">
        <v>188</v>
      </c>
      <c r="G1917" s="36">
        <v>44303</v>
      </c>
      <c r="H1917" s="12" t="s">
        <v>504</v>
      </c>
    </row>
    <row r="1918" spans="1:8" x14ac:dyDescent="0.3">
      <c r="A1918" s="12" t="s">
        <v>4419</v>
      </c>
      <c r="B1918" s="12" t="s">
        <v>1178</v>
      </c>
      <c r="C1918" s="12">
        <v>9865215551</v>
      </c>
      <c r="D1918" s="12" t="s">
        <v>4420</v>
      </c>
      <c r="E1918" s="12" t="s">
        <v>183</v>
      </c>
      <c r="F1918" s="12" t="s">
        <v>180</v>
      </c>
      <c r="G1918" s="36">
        <v>45560</v>
      </c>
      <c r="H1918" s="12" t="s">
        <v>504</v>
      </c>
    </row>
    <row r="1919" spans="1:8" x14ac:dyDescent="0.3">
      <c r="A1919" s="12" t="s">
        <v>4421</v>
      </c>
      <c r="B1919" s="12" t="s">
        <v>746</v>
      </c>
      <c r="C1919" s="12">
        <v>6330415535</v>
      </c>
      <c r="D1919" s="12" t="s">
        <v>4422</v>
      </c>
      <c r="E1919" s="12" t="s">
        <v>520</v>
      </c>
      <c r="F1919" s="12" t="s">
        <v>186</v>
      </c>
      <c r="G1919" s="36">
        <v>45535</v>
      </c>
      <c r="H1919" s="12" t="s">
        <v>504</v>
      </c>
    </row>
    <row r="1920" spans="1:8" x14ac:dyDescent="0.3">
      <c r="A1920" s="12" t="s">
        <v>4423</v>
      </c>
      <c r="B1920" s="12" t="s">
        <v>671</v>
      </c>
      <c r="C1920" s="12">
        <v>6389686941</v>
      </c>
      <c r="D1920" s="12" t="s">
        <v>4424</v>
      </c>
      <c r="E1920" s="12" t="s">
        <v>509</v>
      </c>
      <c r="F1920" s="12" t="s">
        <v>186</v>
      </c>
      <c r="G1920" s="36">
        <v>44760</v>
      </c>
      <c r="H1920" s="12" t="s">
        <v>504</v>
      </c>
    </row>
    <row r="1921" spans="1:8" x14ac:dyDescent="0.3">
      <c r="A1921" s="12" t="s">
        <v>4425</v>
      </c>
      <c r="B1921" s="12" t="s">
        <v>1527</v>
      </c>
      <c r="C1921" s="12">
        <v>9825346190</v>
      </c>
      <c r="D1921" s="12" t="s">
        <v>4426</v>
      </c>
      <c r="E1921" s="12" t="s">
        <v>509</v>
      </c>
      <c r="F1921" s="12" t="s">
        <v>181</v>
      </c>
      <c r="G1921" s="36">
        <v>45050</v>
      </c>
      <c r="H1921" s="12" t="s">
        <v>525</v>
      </c>
    </row>
    <row r="1922" spans="1:8" x14ac:dyDescent="0.3">
      <c r="A1922" s="12" t="s">
        <v>4427</v>
      </c>
      <c r="B1922" s="12" t="s">
        <v>769</v>
      </c>
      <c r="C1922" s="12">
        <v>7057068682</v>
      </c>
      <c r="D1922" s="12" t="s">
        <v>4428</v>
      </c>
      <c r="E1922" s="12" t="s">
        <v>529</v>
      </c>
      <c r="F1922" s="12" t="s">
        <v>189</v>
      </c>
      <c r="G1922" s="36">
        <v>44947</v>
      </c>
      <c r="H1922" s="12" t="s">
        <v>504</v>
      </c>
    </row>
    <row r="1923" spans="1:8" x14ac:dyDescent="0.3">
      <c r="A1923" s="12" t="s">
        <v>4429</v>
      </c>
      <c r="B1923" s="12" t="s">
        <v>849</v>
      </c>
      <c r="C1923" s="12">
        <v>9934689762</v>
      </c>
      <c r="D1923" s="12" t="s">
        <v>4430</v>
      </c>
      <c r="E1923" s="12" t="s">
        <v>524</v>
      </c>
      <c r="F1923" s="12" t="s">
        <v>181</v>
      </c>
      <c r="G1923" s="36">
        <v>45043</v>
      </c>
      <c r="H1923" s="12" t="s">
        <v>504</v>
      </c>
    </row>
    <row r="1924" spans="1:8" x14ac:dyDescent="0.3">
      <c r="A1924" s="12" t="s">
        <v>4431</v>
      </c>
      <c r="B1924" s="12" t="s">
        <v>864</v>
      </c>
      <c r="C1924" s="12">
        <v>8818102303</v>
      </c>
      <c r="D1924" s="12" t="s">
        <v>4432</v>
      </c>
      <c r="E1924" s="12" t="s">
        <v>520</v>
      </c>
      <c r="F1924" s="12" t="s">
        <v>179</v>
      </c>
      <c r="G1924" s="36">
        <v>44950</v>
      </c>
      <c r="H1924" s="12" t="s">
        <v>504</v>
      </c>
    </row>
    <row r="1925" spans="1:8" x14ac:dyDescent="0.3">
      <c r="A1925" s="12" t="s">
        <v>4433</v>
      </c>
      <c r="B1925" s="12" t="s">
        <v>531</v>
      </c>
      <c r="C1925" s="12">
        <v>7041502881</v>
      </c>
      <c r="D1925" s="12" t="s">
        <v>4434</v>
      </c>
      <c r="E1925" s="12" t="s">
        <v>513</v>
      </c>
      <c r="F1925" s="12" t="s">
        <v>180</v>
      </c>
      <c r="G1925" s="36">
        <v>44608</v>
      </c>
      <c r="H1925" s="12" t="s">
        <v>504</v>
      </c>
    </row>
    <row r="1926" spans="1:8" x14ac:dyDescent="0.3">
      <c r="A1926" s="12" t="s">
        <v>4435</v>
      </c>
      <c r="B1926" s="12" t="s">
        <v>618</v>
      </c>
      <c r="C1926" s="12">
        <v>8812636400</v>
      </c>
      <c r="D1926" s="12" t="s">
        <v>4436</v>
      </c>
      <c r="E1926" s="12" t="s">
        <v>509</v>
      </c>
      <c r="F1926" s="12" t="s">
        <v>182</v>
      </c>
      <c r="G1926" s="36">
        <v>44491</v>
      </c>
      <c r="H1926" s="12" t="s">
        <v>504</v>
      </c>
    </row>
    <row r="1927" spans="1:8" x14ac:dyDescent="0.3">
      <c r="A1927" s="12" t="s">
        <v>4437</v>
      </c>
      <c r="B1927" s="12" t="s">
        <v>924</v>
      </c>
      <c r="C1927" s="12">
        <v>9880079364</v>
      </c>
      <c r="D1927" s="12" t="s">
        <v>4438</v>
      </c>
      <c r="E1927" s="12" t="s">
        <v>529</v>
      </c>
      <c r="F1927" s="12" t="s">
        <v>188</v>
      </c>
      <c r="G1927" s="36">
        <v>45542</v>
      </c>
      <c r="H1927" s="12" t="s">
        <v>504</v>
      </c>
    </row>
    <row r="1928" spans="1:8" x14ac:dyDescent="0.3">
      <c r="A1928" s="12" t="s">
        <v>4439</v>
      </c>
      <c r="B1928" s="12" t="s">
        <v>552</v>
      </c>
      <c r="C1928" s="12">
        <v>9928542823</v>
      </c>
      <c r="D1928" s="12" t="s">
        <v>4440</v>
      </c>
      <c r="E1928" s="12" t="s">
        <v>513</v>
      </c>
      <c r="F1928" s="12" t="s">
        <v>180</v>
      </c>
      <c r="G1928" s="36">
        <v>44540</v>
      </c>
      <c r="H1928" s="12" t="s">
        <v>504</v>
      </c>
    </row>
    <row r="1929" spans="1:8" x14ac:dyDescent="0.3">
      <c r="A1929" s="12" t="s">
        <v>4441</v>
      </c>
      <c r="B1929" s="12" t="s">
        <v>586</v>
      </c>
      <c r="C1929" s="12">
        <v>7053654885</v>
      </c>
      <c r="D1929" s="12" t="s">
        <v>4442</v>
      </c>
      <c r="E1929" s="12" t="s">
        <v>513</v>
      </c>
      <c r="F1929" s="12" t="s">
        <v>186</v>
      </c>
      <c r="G1929" s="36">
        <v>46034</v>
      </c>
      <c r="H1929" s="12" t="s">
        <v>525</v>
      </c>
    </row>
    <row r="1930" spans="1:8" x14ac:dyDescent="0.3">
      <c r="A1930" s="12" t="s">
        <v>4443</v>
      </c>
      <c r="B1930" s="12" t="s">
        <v>575</v>
      </c>
      <c r="C1930" s="12">
        <v>7074427880</v>
      </c>
      <c r="D1930" s="12" t="s">
        <v>4444</v>
      </c>
      <c r="E1930" s="12" t="s">
        <v>513</v>
      </c>
      <c r="F1930" s="12" t="s">
        <v>187</v>
      </c>
      <c r="G1930" s="36">
        <v>45581</v>
      </c>
      <c r="H1930" s="12" t="s">
        <v>525</v>
      </c>
    </row>
    <row r="1931" spans="1:8" x14ac:dyDescent="0.3">
      <c r="A1931" s="12" t="s">
        <v>4445</v>
      </c>
      <c r="B1931" s="12" t="s">
        <v>808</v>
      </c>
      <c r="C1931" s="12">
        <v>9824806318</v>
      </c>
      <c r="D1931" s="12" t="s">
        <v>4446</v>
      </c>
      <c r="E1931" s="12" t="s">
        <v>513</v>
      </c>
      <c r="F1931" s="12" t="s">
        <v>178</v>
      </c>
      <c r="G1931" s="36">
        <v>44207</v>
      </c>
      <c r="H1931" s="12" t="s">
        <v>504</v>
      </c>
    </row>
    <row r="1932" spans="1:8" x14ac:dyDescent="0.3">
      <c r="A1932" s="12" t="s">
        <v>4447</v>
      </c>
      <c r="B1932" s="12" t="s">
        <v>549</v>
      </c>
      <c r="C1932" s="12">
        <v>6339289386</v>
      </c>
      <c r="D1932" s="12" t="s">
        <v>4448</v>
      </c>
      <c r="E1932" s="12" t="s">
        <v>520</v>
      </c>
      <c r="F1932" s="12" t="s">
        <v>188</v>
      </c>
      <c r="G1932" s="36">
        <v>45571</v>
      </c>
      <c r="H1932" s="12" t="s">
        <v>504</v>
      </c>
    </row>
    <row r="1933" spans="1:8" x14ac:dyDescent="0.3">
      <c r="A1933" s="12" t="s">
        <v>4449</v>
      </c>
      <c r="B1933" s="12" t="s">
        <v>646</v>
      </c>
      <c r="C1933" s="12">
        <v>8864635440</v>
      </c>
      <c r="D1933" s="12" t="s">
        <v>4450</v>
      </c>
      <c r="E1933" s="12" t="s">
        <v>509</v>
      </c>
      <c r="F1933" s="12" t="s">
        <v>184</v>
      </c>
      <c r="G1933" s="36">
        <v>45474</v>
      </c>
      <c r="H1933" s="12" t="s">
        <v>504</v>
      </c>
    </row>
    <row r="1934" spans="1:8" x14ac:dyDescent="0.3">
      <c r="A1934" s="12" t="s">
        <v>4451</v>
      </c>
      <c r="B1934" s="12" t="s">
        <v>708</v>
      </c>
      <c r="C1934" s="12">
        <v>9938136434</v>
      </c>
      <c r="D1934" s="12" t="s">
        <v>4452</v>
      </c>
      <c r="E1934" s="12" t="s">
        <v>524</v>
      </c>
      <c r="F1934" s="12" t="s">
        <v>186</v>
      </c>
      <c r="G1934" s="36">
        <v>44543</v>
      </c>
      <c r="H1934" s="12" t="s">
        <v>504</v>
      </c>
    </row>
    <row r="1935" spans="1:8" x14ac:dyDescent="0.3">
      <c r="A1935" s="12" t="s">
        <v>4453</v>
      </c>
      <c r="B1935" s="12" t="s">
        <v>746</v>
      </c>
      <c r="C1935" s="12">
        <v>9833523935</v>
      </c>
      <c r="D1935" s="12" t="s">
        <v>4454</v>
      </c>
      <c r="E1935" s="12" t="s">
        <v>183</v>
      </c>
      <c r="F1935" s="12" t="s">
        <v>180</v>
      </c>
      <c r="G1935" s="36">
        <v>44701</v>
      </c>
      <c r="H1935" s="12" t="s">
        <v>504</v>
      </c>
    </row>
    <row r="1936" spans="1:8" x14ac:dyDescent="0.3">
      <c r="A1936" s="12" t="s">
        <v>4455</v>
      </c>
      <c r="B1936" s="12" t="s">
        <v>1132</v>
      </c>
      <c r="C1936" s="12">
        <v>8865928644</v>
      </c>
      <c r="D1936" s="12" t="s">
        <v>4456</v>
      </c>
      <c r="E1936" s="12" t="s">
        <v>524</v>
      </c>
      <c r="F1936" s="12" t="s">
        <v>184</v>
      </c>
      <c r="G1936" s="36">
        <v>45916</v>
      </c>
      <c r="H1936" s="12" t="s">
        <v>504</v>
      </c>
    </row>
    <row r="1937" spans="1:8" x14ac:dyDescent="0.3">
      <c r="A1937" s="12" t="s">
        <v>4457</v>
      </c>
      <c r="B1937" s="12" t="s">
        <v>698</v>
      </c>
      <c r="C1937" s="12">
        <v>6391785301</v>
      </c>
      <c r="D1937" s="12" t="s">
        <v>4458</v>
      </c>
      <c r="E1937" s="12" t="s">
        <v>509</v>
      </c>
      <c r="F1937" s="12" t="s">
        <v>178</v>
      </c>
      <c r="G1937" s="36">
        <v>44994</v>
      </c>
      <c r="H1937" s="12" t="s">
        <v>504</v>
      </c>
    </row>
    <row r="1938" spans="1:8" x14ac:dyDescent="0.3">
      <c r="A1938" s="12" t="s">
        <v>4459</v>
      </c>
      <c r="B1938" s="12" t="s">
        <v>680</v>
      </c>
      <c r="C1938" s="12">
        <v>9812377741</v>
      </c>
      <c r="D1938" s="12" t="s">
        <v>4460</v>
      </c>
      <c r="E1938" s="12" t="s">
        <v>183</v>
      </c>
      <c r="F1938" s="12" t="s">
        <v>180</v>
      </c>
      <c r="G1938" s="36">
        <v>44757</v>
      </c>
      <c r="H1938" s="12" t="s">
        <v>504</v>
      </c>
    </row>
    <row r="1939" spans="1:8" x14ac:dyDescent="0.3">
      <c r="A1939" s="12" t="s">
        <v>4461</v>
      </c>
      <c r="B1939" s="12" t="s">
        <v>575</v>
      </c>
      <c r="C1939" s="12">
        <v>6350223585</v>
      </c>
      <c r="D1939" s="12" t="s">
        <v>4462</v>
      </c>
      <c r="E1939" s="12" t="s">
        <v>183</v>
      </c>
      <c r="F1939" s="12" t="s">
        <v>178</v>
      </c>
      <c r="G1939" s="36">
        <v>45308</v>
      </c>
      <c r="H1939" s="12" t="s">
        <v>525</v>
      </c>
    </row>
    <row r="1940" spans="1:8" x14ac:dyDescent="0.3">
      <c r="A1940" s="12" t="s">
        <v>4463</v>
      </c>
      <c r="B1940" s="12" t="s">
        <v>591</v>
      </c>
      <c r="C1940" s="12">
        <v>8817763714</v>
      </c>
      <c r="D1940" s="12" t="s">
        <v>4464</v>
      </c>
      <c r="E1940" s="12" t="s">
        <v>529</v>
      </c>
      <c r="F1940" s="12" t="s">
        <v>183</v>
      </c>
      <c r="G1940" s="36">
        <v>44416</v>
      </c>
      <c r="H1940" s="12" t="s">
        <v>504</v>
      </c>
    </row>
    <row r="1941" spans="1:8" x14ac:dyDescent="0.3">
      <c r="A1941" s="12" t="s">
        <v>4465</v>
      </c>
      <c r="B1941" s="12" t="s">
        <v>680</v>
      </c>
      <c r="C1941" s="12">
        <v>7066763274</v>
      </c>
      <c r="D1941" s="12" t="s">
        <v>4466</v>
      </c>
      <c r="E1941" s="12" t="s">
        <v>183</v>
      </c>
      <c r="F1941" s="12" t="s">
        <v>179</v>
      </c>
      <c r="G1941" s="36">
        <v>45695</v>
      </c>
      <c r="H1941" s="12" t="s">
        <v>504</v>
      </c>
    </row>
    <row r="1942" spans="1:8" x14ac:dyDescent="0.3">
      <c r="A1942" s="12" t="s">
        <v>4467</v>
      </c>
      <c r="B1942" s="12" t="s">
        <v>1199</v>
      </c>
      <c r="C1942" s="12">
        <v>8831836954</v>
      </c>
      <c r="D1942" s="12" t="s">
        <v>4468</v>
      </c>
      <c r="E1942" s="12" t="s">
        <v>183</v>
      </c>
      <c r="F1942" s="12" t="s">
        <v>182</v>
      </c>
      <c r="G1942" s="36">
        <v>44933</v>
      </c>
      <c r="H1942" s="12" t="s">
        <v>504</v>
      </c>
    </row>
    <row r="1943" spans="1:8" x14ac:dyDescent="0.3">
      <c r="A1943" s="12" t="s">
        <v>4469</v>
      </c>
      <c r="B1943" s="12" t="s">
        <v>739</v>
      </c>
      <c r="C1943" s="12">
        <v>7026944740</v>
      </c>
      <c r="D1943" s="12" t="s">
        <v>4470</v>
      </c>
      <c r="E1943" s="12" t="s">
        <v>520</v>
      </c>
      <c r="F1943" s="12" t="s">
        <v>180</v>
      </c>
      <c r="G1943" s="36">
        <v>45740</v>
      </c>
      <c r="H1943" s="12" t="s">
        <v>504</v>
      </c>
    </row>
    <row r="1944" spans="1:8" x14ac:dyDescent="0.3">
      <c r="A1944" s="12" t="s">
        <v>4471</v>
      </c>
      <c r="B1944" s="12" t="s">
        <v>762</v>
      </c>
      <c r="C1944" s="12">
        <v>6332475850</v>
      </c>
      <c r="D1944" s="12" t="s">
        <v>4472</v>
      </c>
      <c r="E1944" s="12" t="s">
        <v>183</v>
      </c>
      <c r="F1944" s="12" t="s">
        <v>185</v>
      </c>
      <c r="G1944" s="36">
        <v>44797</v>
      </c>
      <c r="H1944" s="12" t="s">
        <v>504</v>
      </c>
    </row>
    <row r="1945" spans="1:8" x14ac:dyDescent="0.3">
      <c r="A1945" s="12" t="s">
        <v>4473</v>
      </c>
      <c r="B1945" s="12" t="s">
        <v>965</v>
      </c>
      <c r="C1945" s="12">
        <v>9980063810</v>
      </c>
      <c r="D1945" s="12" t="s">
        <v>4474</v>
      </c>
      <c r="E1945" s="12" t="s">
        <v>524</v>
      </c>
      <c r="F1945" s="12" t="s">
        <v>180</v>
      </c>
      <c r="G1945" s="36">
        <v>45752</v>
      </c>
      <c r="H1945" s="12" t="s">
        <v>525</v>
      </c>
    </row>
    <row r="1946" spans="1:8" x14ac:dyDescent="0.3">
      <c r="A1946" s="12" t="s">
        <v>4475</v>
      </c>
      <c r="B1946" s="12" t="s">
        <v>708</v>
      </c>
      <c r="C1946" s="12">
        <v>9811154484</v>
      </c>
      <c r="D1946" s="12" t="s">
        <v>4476</v>
      </c>
      <c r="E1946" s="12" t="s">
        <v>183</v>
      </c>
      <c r="F1946" s="12" t="s">
        <v>189</v>
      </c>
      <c r="G1946" s="36">
        <v>44621</v>
      </c>
      <c r="H1946" s="12" t="s">
        <v>525</v>
      </c>
    </row>
    <row r="1947" spans="1:8" x14ac:dyDescent="0.3">
      <c r="A1947" s="12" t="s">
        <v>4477</v>
      </c>
      <c r="B1947" s="12" t="s">
        <v>713</v>
      </c>
      <c r="C1947" s="12">
        <v>7089967672</v>
      </c>
      <c r="D1947" s="12" t="s">
        <v>4478</v>
      </c>
      <c r="E1947" s="12" t="s">
        <v>520</v>
      </c>
      <c r="F1947" s="12" t="s">
        <v>183</v>
      </c>
      <c r="G1947" s="36">
        <v>45595</v>
      </c>
      <c r="H1947" s="12" t="s">
        <v>504</v>
      </c>
    </row>
    <row r="1948" spans="1:8" x14ac:dyDescent="0.3">
      <c r="A1948" s="12" t="s">
        <v>4479</v>
      </c>
      <c r="B1948" s="12" t="s">
        <v>540</v>
      </c>
      <c r="C1948" s="12">
        <v>7080872081</v>
      </c>
      <c r="D1948" s="12" t="s">
        <v>4480</v>
      </c>
      <c r="E1948" s="12" t="s">
        <v>529</v>
      </c>
      <c r="F1948" s="12" t="s">
        <v>186</v>
      </c>
      <c r="G1948" s="36">
        <v>45743</v>
      </c>
      <c r="H1948" s="12" t="s">
        <v>504</v>
      </c>
    </row>
    <row r="1949" spans="1:8" x14ac:dyDescent="0.3">
      <c r="A1949" s="12" t="s">
        <v>4481</v>
      </c>
      <c r="B1949" s="12" t="s">
        <v>896</v>
      </c>
      <c r="C1949" s="12">
        <v>6317659879</v>
      </c>
      <c r="D1949" s="12" t="s">
        <v>4482</v>
      </c>
      <c r="E1949" s="12" t="s">
        <v>520</v>
      </c>
      <c r="F1949" s="12" t="s">
        <v>179</v>
      </c>
      <c r="G1949" s="36">
        <v>45522</v>
      </c>
      <c r="H1949" s="12" t="s">
        <v>525</v>
      </c>
    </row>
    <row r="1950" spans="1:8" x14ac:dyDescent="0.3">
      <c r="A1950" s="12" t="s">
        <v>4483</v>
      </c>
      <c r="B1950" s="12" t="s">
        <v>515</v>
      </c>
      <c r="C1950" s="12">
        <v>8890423590</v>
      </c>
      <c r="D1950" s="12" t="s">
        <v>4484</v>
      </c>
      <c r="E1950" s="12" t="s">
        <v>520</v>
      </c>
      <c r="F1950" s="12" t="s">
        <v>186</v>
      </c>
      <c r="G1950" s="36">
        <v>44412</v>
      </c>
      <c r="H1950" s="12" t="s">
        <v>504</v>
      </c>
    </row>
    <row r="1951" spans="1:8" x14ac:dyDescent="0.3">
      <c r="A1951" s="12" t="s">
        <v>4485</v>
      </c>
      <c r="B1951" s="12" t="s">
        <v>817</v>
      </c>
      <c r="C1951" s="12">
        <v>8812153690</v>
      </c>
      <c r="D1951" s="12" t="s">
        <v>4486</v>
      </c>
      <c r="E1951" s="12" t="s">
        <v>509</v>
      </c>
      <c r="F1951" s="12" t="s">
        <v>179</v>
      </c>
      <c r="G1951" s="36">
        <v>44224</v>
      </c>
      <c r="H1951" s="12" t="s">
        <v>504</v>
      </c>
    </row>
    <row r="1952" spans="1:8" x14ac:dyDescent="0.3">
      <c r="A1952" s="12" t="s">
        <v>4487</v>
      </c>
      <c r="B1952" s="12" t="s">
        <v>822</v>
      </c>
      <c r="C1952" s="12">
        <v>6366130729</v>
      </c>
      <c r="D1952" s="12" t="s">
        <v>4488</v>
      </c>
      <c r="E1952" s="12" t="s">
        <v>509</v>
      </c>
      <c r="F1952" s="12" t="s">
        <v>182</v>
      </c>
      <c r="G1952" s="36">
        <v>45528</v>
      </c>
      <c r="H1952" s="12" t="s">
        <v>504</v>
      </c>
    </row>
    <row r="1953" spans="1:8" x14ac:dyDescent="0.3">
      <c r="A1953" s="12" t="s">
        <v>4489</v>
      </c>
      <c r="B1953" s="12" t="s">
        <v>698</v>
      </c>
      <c r="C1953" s="12">
        <v>8824882947</v>
      </c>
      <c r="D1953" s="12" t="s">
        <v>4490</v>
      </c>
      <c r="E1953" s="12" t="s">
        <v>520</v>
      </c>
      <c r="F1953" s="12" t="s">
        <v>178</v>
      </c>
      <c r="G1953" s="36">
        <v>44882</v>
      </c>
      <c r="H1953" s="12" t="s">
        <v>504</v>
      </c>
    </row>
    <row r="1954" spans="1:8" x14ac:dyDescent="0.3">
      <c r="A1954" s="12" t="s">
        <v>4491</v>
      </c>
      <c r="B1954" s="12" t="s">
        <v>1137</v>
      </c>
      <c r="C1954" s="12">
        <v>6394132090</v>
      </c>
      <c r="D1954" s="12" t="s">
        <v>4492</v>
      </c>
      <c r="E1954" s="12" t="s">
        <v>524</v>
      </c>
      <c r="F1954" s="12" t="s">
        <v>182</v>
      </c>
      <c r="G1954" s="36">
        <v>46013</v>
      </c>
      <c r="H1954" s="12" t="s">
        <v>504</v>
      </c>
    </row>
    <row r="1955" spans="1:8" x14ac:dyDescent="0.3">
      <c r="A1955" s="12" t="s">
        <v>4493</v>
      </c>
      <c r="B1955" s="12" t="s">
        <v>1012</v>
      </c>
      <c r="C1955" s="12">
        <v>8858258482</v>
      </c>
      <c r="D1955" s="12" t="s">
        <v>4494</v>
      </c>
      <c r="E1955" s="12" t="s">
        <v>513</v>
      </c>
      <c r="F1955" s="12" t="s">
        <v>189</v>
      </c>
      <c r="G1955" s="36">
        <v>44684</v>
      </c>
      <c r="H1955" s="12" t="s">
        <v>504</v>
      </c>
    </row>
    <row r="1956" spans="1:8" x14ac:dyDescent="0.3">
      <c r="A1956" s="12" t="s">
        <v>4495</v>
      </c>
      <c r="B1956" s="12" t="s">
        <v>668</v>
      </c>
      <c r="C1956" s="12">
        <v>6351032269</v>
      </c>
      <c r="D1956" s="12" t="s">
        <v>4496</v>
      </c>
      <c r="E1956" s="12" t="s">
        <v>513</v>
      </c>
      <c r="F1956" s="12" t="s">
        <v>180</v>
      </c>
      <c r="G1956" s="36">
        <v>44887</v>
      </c>
      <c r="H1956" s="12" t="s">
        <v>504</v>
      </c>
    </row>
    <row r="1957" spans="1:8" x14ac:dyDescent="0.3">
      <c r="A1957" s="12" t="s">
        <v>4497</v>
      </c>
      <c r="B1957" s="12" t="s">
        <v>552</v>
      </c>
      <c r="C1957" s="12">
        <v>6350062359</v>
      </c>
      <c r="D1957" s="12" t="s">
        <v>4498</v>
      </c>
      <c r="E1957" s="12" t="s">
        <v>513</v>
      </c>
      <c r="F1957" s="12" t="s">
        <v>184</v>
      </c>
      <c r="G1957" s="36">
        <v>45906</v>
      </c>
      <c r="H1957" s="12" t="s">
        <v>525</v>
      </c>
    </row>
    <row r="1958" spans="1:8" x14ac:dyDescent="0.3">
      <c r="A1958" s="12" t="s">
        <v>4499</v>
      </c>
      <c r="B1958" s="12" t="s">
        <v>518</v>
      </c>
      <c r="C1958" s="12">
        <v>8853602986</v>
      </c>
      <c r="D1958" s="12" t="s">
        <v>4500</v>
      </c>
      <c r="E1958" s="12" t="s">
        <v>513</v>
      </c>
      <c r="F1958" s="12" t="s">
        <v>184</v>
      </c>
      <c r="G1958" s="36">
        <v>45704</v>
      </c>
      <c r="H1958" s="12" t="s">
        <v>504</v>
      </c>
    </row>
    <row r="1959" spans="1:8" x14ac:dyDescent="0.3">
      <c r="A1959" s="12" t="s">
        <v>4501</v>
      </c>
      <c r="B1959" s="12" t="s">
        <v>1375</v>
      </c>
      <c r="C1959" s="12">
        <v>9852051665</v>
      </c>
      <c r="D1959" s="12" t="s">
        <v>4502</v>
      </c>
      <c r="E1959" s="12" t="s">
        <v>524</v>
      </c>
      <c r="F1959" s="12" t="s">
        <v>184</v>
      </c>
      <c r="G1959" s="36">
        <v>45666</v>
      </c>
      <c r="H1959" s="12" t="s">
        <v>504</v>
      </c>
    </row>
    <row r="1960" spans="1:8" x14ac:dyDescent="0.3">
      <c r="A1960" s="12" t="s">
        <v>4503</v>
      </c>
      <c r="B1960" s="12" t="s">
        <v>716</v>
      </c>
      <c r="C1960" s="12">
        <v>9815505266</v>
      </c>
      <c r="D1960" s="12" t="s">
        <v>4504</v>
      </c>
      <c r="E1960" s="12" t="s">
        <v>513</v>
      </c>
      <c r="F1960" s="12" t="s">
        <v>182</v>
      </c>
      <c r="G1960" s="36">
        <v>45210</v>
      </c>
      <c r="H1960" s="12" t="s">
        <v>504</v>
      </c>
    </row>
    <row r="1961" spans="1:8" x14ac:dyDescent="0.3">
      <c r="A1961" s="12" t="s">
        <v>4505</v>
      </c>
      <c r="B1961" s="12" t="s">
        <v>859</v>
      </c>
      <c r="C1961" s="12">
        <v>8833868481</v>
      </c>
      <c r="D1961" s="12" t="s">
        <v>4506</v>
      </c>
      <c r="E1961" s="12" t="s">
        <v>524</v>
      </c>
      <c r="F1961" s="12" t="s">
        <v>178</v>
      </c>
      <c r="G1961" s="36">
        <v>45337</v>
      </c>
      <c r="H1961" s="12" t="s">
        <v>504</v>
      </c>
    </row>
    <row r="1962" spans="1:8" x14ac:dyDescent="0.3">
      <c r="A1962" s="12" t="s">
        <v>4507</v>
      </c>
      <c r="B1962" s="12" t="s">
        <v>788</v>
      </c>
      <c r="C1962" s="12">
        <v>9947850900</v>
      </c>
      <c r="D1962" s="12" t="s">
        <v>4508</v>
      </c>
      <c r="E1962" s="12" t="s">
        <v>509</v>
      </c>
      <c r="F1962" s="12" t="s">
        <v>180</v>
      </c>
      <c r="G1962" s="36">
        <v>44580</v>
      </c>
      <c r="H1962" s="12" t="s">
        <v>504</v>
      </c>
    </row>
    <row r="1963" spans="1:8" x14ac:dyDescent="0.3">
      <c r="A1963" s="12" t="s">
        <v>4509</v>
      </c>
      <c r="B1963" s="12" t="s">
        <v>643</v>
      </c>
      <c r="C1963" s="12">
        <v>6320581544</v>
      </c>
      <c r="D1963" s="12" t="s">
        <v>4510</v>
      </c>
      <c r="E1963" s="12" t="s">
        <v>183</v>
      </c>
      <c r="F1963" s="12" t="s">
        <v>179</v>
      </c>
      <c r="G1963" s="36">
        <v>45240</v>
      </c>
      <c r="H1963" s="12" t="s">
        <v>504</v>
      </c>
    </row>
    <row r="1964" spans="1:8" x14ac:dyDescent="0.3">
      <c r="A1964" s="12" t="s">
        <v>4511</v>
      </c>
      <c r="B1964" s="12" t="s">
        <v>507</v>
      </c>
      <c r="C1964" s="12">
        <v>9813090852</v>
      </c>
      <c r="D1964" s="12" t="s">
        <v>4512</v>
      </c>
      <c r="E1964" s="12" t="s">
        <v>509</v>
      </c>
      <c r="F1964" s="12" t="s">
        <v>184</v>
      </c>
      <c r="G1964" s="36">
        <v>44542</v>
      </c>
      <c r="H1964" s="12" t="s">
        <v>504</v>
      </c>
    </row>
    <row r="1965" spans="1:8" x14ac:dyDescent="0.3">
      <c r="A1965" s="12" t="s">
        <v>4513</v>
      </c>
      <c r="B1965" s="12" t="s">
        <v>649</v>
      </c>
      <c r="C1965" s="12">
        <v>9982215292</v>
      </c>
      <c r="D1965" s="12" t="s">
        <v>4514</v>
      </c>
      <c r="E1965" s="12" t="s">
        <v>524</v>
      </c>
      <c r="F1965" s="12" t="s">
        <v>178</v>
      </c>
      <c r="G1965" s="36">
        <v>45477</v>
      </c>
      <c r="H1965" s="12" t="s">
        <v>504</v>
      </c>
    </row>
    <row r="1966" spans="1:8" x14ac:dyDescent="0.3">
      <c r="A1966" s="12" t="s">
        <v>4515</v>
      </c>
      <c r="B1966" s="12" t="s">
        <v>990</v>
      </c>
      <c r="C1966" s="12">
        <v>6397372524</v>
      </c>
      <c r="D1966" s="12" t="s">
        <v>4516</v>
      </c>
      <c r="E1966" s="12" t="s">
        <v>520</v>
      </c>
      <c r="F1966" s="12" t="s">
        <v>180</v>
      </c>
      <c r="G1966" s="36">
        <v>45995</v>
      </c>
      <c r="H1966" s="12" t="s">
        <v>525</v>
      </c>
    </row>
    <row r="1967" spans="1:8" x14ac:dyDescent="0.3">
      <c r="A1967" s="12" t="s">
        <v>4517</v>
      </c>
      <c r="B1967" s="12" t="s">
        <v>1464</v>
      </c>
      <c r="C1967" s="12">
        <v>6326014291</v>
      </c>
      <c r="D1967" s="12" t="s">
        <v>4518</v>
      </c>
      <c r="E1967" s="12" t="s">
        <v>529</v>
      </c>
      <c r="F1967" s="12" t="s">
        <v>189</v>
      </c>
      <c r="G1967" s="36">
        <v>45176</v>
      </c>
      <c r="H1967" s="12" t="s">
        <v>525</v>
      </c>
    </row>
    <row r="1968" spans="1:8" x14ac:dyDescent="0.3">
      <c r="A1968" s="12" t="s">
        <v>4519</v>
      </c>
      <c r="B1968" s="12" t="s">
        <v>917</v>
      </c>
      <c r="C1968" s="12">
        <v>8868662388</v>
      </c>
      <c r="D1968" s="12" t="s">
        <v>4520</v>
      </c>
      <c r="E1968" s="12" t="s">
        <v>183</v>
      </c>
      <c r="F1968" s="12" t="s">
        <v>186</v>
      </c>
      <c r="G1968" s="36">
        <v>45147</v>
      </c>
      <c r="H1968" s="12" t="s">
        <v>525</v>
      </c>
    </row>
    <row r="1969" spans="1:8" x14ac:dyDescent="0.3">
      <c r="A1969" s="12" t="s">
        <v>4521</v>
      </c>
      <c r="B1969" s="12" t="s">
        <v>621</v>
      </c>
      <c r="C1969" s="12">
        <v>7099641722</v>
      </c>
      <c r="D1969" s="12" t="s">
        <v>4522</v>
      </c>
      <c r="E1969" s="12" t="s">
        <v>520</v>
      </c>
      <c r="F1969" s="12" t="s">
        <v>185</v>
      </c>
      <c r="G1969" s="36">
        <v>45778</v>
      </c>
      <c r="H1969" s="12" t="s">
        <v>504</v>
      </c>
    </row>
    <row r="1970" spans="1:8" x14ac:dyDescent="0.3">
      <c r="A1970" s="12" t="s">
        <v>4523</v>
      </c>
      <c r="B1970" s="12" t="s">
        <v>881</v>
      </c>
      <c r="C1970" s="12">
        <v>6356847799</v>
      </c>
      <c r="D1970" s="12" t="s">
        <v>4524</v>
      </c>
      <c r="E1970" s="12" t="s">
        <v>529</v>
      </c>
      <c r="F1970" s="12" t="s">
        <v>188</v>
      </c>
      <c r="G1970" s="36">
        <v>45608</v>
      </c>
      <c r="H1970" s="12" t="s">
        <v>525</v>
      </c>
    </row>
    <row r="1971" spans="1:8" x14ac:dyDescent="0.3">
      <c r="A1971" s="12" t="s">
        <v>4525</v>
      </c>
      <c r="B1971" s="12" t="s">
        <v>502</v>
      </c>
      <c r="C1971" s="12">
        <v>6352237864</v>
      </c>
      <c r="D1971" s="12" t="s">
        <v>4526</v>
      </c>
      <c r="E1971" s="12" t="s">
        <v>524</v>
      </c>
      <c r="F1971" s="12" t="s">
        <v>181</v>
      </c>
      <c r="G1971" s="36">
        <v>45414</v>
      </c>
      <c r="H1971" s="12" t="s">
        <v>504</v>
      </c>
    </row>
    <row r="1972" spans="1:8" x14ac:dyDescent="0.3">
      <c r="A1972" s="12" t="s">
        <v>4527</v>
      </c>
      <c r="B1972" s="12" t="s">
        <v>1199</v>
      </c>
      <c r="C1972" s="12">
        <v>9935203764</v>
      </c>
      <c r="D1972" s="12" t="s">
        <v>4528</v>
      </c>
      <c r="E1972" s="12" t="s">
        <v>520</v>
      </c>
      <c r="F1972" s="12" t="s">
        <v>188</v>
      </c>
      <c r="G1972" s="36">
        <v>45968</v>
      </c>
      <c r="H1972" s="12" t="s">
        <v>504</v>
      </c>
    </row>
    <row r="1973" spans="1:8" x14ac:dyDescent="0.3">
      <c r="A1973" s="12" t="s">
        <v>4529</v>
      </c>
      <c r="B1973" s="12" t="s">
        <v>1527</v>
      </c>
      <c r="C1973" s="12">
        <v>9954636355</v>
      </c>
      <c r="D1973" s="12" t="s">
        <v>4530</v>
      </c>
      <c r="E1973" s="12" t="s">
        <v>520</v>
      </c>
      <c r="F1973" s="12" t="s">
        <v>189</v>
      </c>
      <c r="G1973" s="36">
        <v>44569</v>
      </c>
      <c r="H1973" s="12" t="s">
        <v>504</v>
      </c>
    </row>
    <row r="1974" spans="1:8" x14ac:dyDescent="0.3">
      <c r="A1974" s="12" t="s">
        <v>4531</v>
      </c>
      <c r="B1974" s="12" t="s">
        <v>659</v>
      </c>
      <c r="C1974" s="12">
        <v>8843839987</v>
      </c>
      <c r="D1974" s="12" t="s">
        <v>4532</v>
      </c>
      <c r="E1974" s="12" t="s">
        <v>524</v>
      </c>
      <c r="F1974" s="12" t="s">
        <v>182</v>
      </c>
      <c r="G1974" s="36">
        <v>44976</v>
      </c>
      <c r="H1974" s="12" t="s">
        <v>525</v>
      </c>
    </row>
    <row r="1975" spans="1:8" x14ac:dyDescent="0.3">
      <c r="A1975" s="12" t="s">
        <v>4533</v>
      </c>
      <c r="B1975" s="12" t="s">
        <v>731</v>
      </c>
      <c r="C1975" s="12">
        <v>6399680270</v>
      </c>
      <c r="D1975" s="12" t="s">
        <v>4534</v>
      </c>
      <c r="E1975" s="12" t="s">
        <v>529</v>
      </c>
      <c r="F1975" s="12" t="s">
        <v>187</v>
      </c>
      <c r="G1975" s="36">
        <v>45650</v>
      </c>
      <c r="H1975" s="12" t="s">
        <v>525</v>
      </c>
    </row>
    <row r="1976" spans="1:8" x14ac:dyDescent="0.3">
      <c r="A1976" s="12" t="s">
        <v>4535</v>
      </c>
      <c r="B1976" s="12" t="s">
        <v>1081</v>
      </c>
      <c r="C1976" s="12">
        <v>7076465229</v>
      </c>
      <c r="D1976" s="12" t="s">
        <v>4536</v>
      </c>
      <c r="E1976" s="12" t="s">
        <v>513</v>
      </c>
      <c r="F1976" s="12" t="s">
        <v>186</v>
      </c>
      <c r="G1976" s="36">
        <v>45096</v>
      </c>
      <c r="H1976" s="12" t="s">
        <v>504</v>
      </c>
    </row>
    <row r="1977" spans="1:8" x14ac:dyDescent="0.3">
      <c r="A1977" s="12" t="s">
        <v>4537</v>
      </c>
      <c r="B1977" s="12" t="s">
        <v>774</v>
      </c>
      <c r="C1977" s="12">
        <v>9855167268</v>
      </c>
      <c r="D1977" s="12" t="s">
        <v>4538</v>
      </c>
      <c r="E1977" s="12" t="s">
        <v>509</v>
      </c>
      <c r="F1977" s="12" t="s">
        <v>178</v>
      </c>
      <c r="G1977" s="36">
        <v>45659</v>
      </c>
      <c r="H1977" s="12" t="s">
        <v>525</v>
      </c>
    </row>
    <row r="1978" spans="1:8" x14ac:dyDescent="0.3">
      <c r="A1978" s="12" t="s">
        <v>4539</v>
      </c>
      <c r="B1978" s="12" t="s">
        <v>713</v>
      </c>
      <c r="C1978" s="12">
        <v>7081123318</v>
      </c>
      <c r="D1978" s="12" t="s">
        <v>4540</v>
      </c>
      <c r="E1978" s="12" t="s">
        <v>520</v>
      </c>
      <c r="F1978" s="12" t="s">
        <v>187</v>
      </c>
      <c r="G1978" s="36">
        <v>44374</v>
      </c>
      <c r="H1978" s="12" t="s">
        <v>504</v>
      </c>
    </row>
    <row r="1979" spans="1:8" x14ac:dyDescent="0.3">
      <c r="A1979" s="12" t="s">
        <v>4541</v>
      </c>
      <c r="B1979" s="12" t="s">
        <v>578</v>
      </c>
      <c r="C1979" s="12">
        <v>6375189618</v>
      </c>
      <c r="D1979" s="12" t="s">
        <v>4542</v>
      </c>
      <c r="E1979" s="12" t="s">
        <v>509</v>
      </c>
      <c r="F1979" s="12" t="s">
        <v>183</v>
      </c>
      <c r="G1979" s="36">
        <v>45521</v>
      </c>
      <c r="H1979" s="12" t="s">
        <v>525</v>
      </c>
    </row>
    <row r="1980" spans="1:8" x14ac:dyDescent="0.3">
      <c r="A1980" s="12" t="s">
        <v>4543</v>
      </c>
      <c r="B1980" s="12" t="s">
        <v>962</v>
      </c>
      <c r="C1980" s="12">
        <v>8816684054</v>
      </c>
      <c r="D1980" s="12" t="s">
        <v>4544</v>
      </c>
      <c r="E1980" s="12" t="s">
        <v>524</v>
      </c>
      <c r="F1980" s="12" t="s">
        <v>189</v>
      </c>
      <c r="G1980" s="36">
        <v>45347</v>
      </c>
      <c r="H1980" s="12" t="s">
        <v>504</v>
      </c>
    </row>
    <row r="1981" spans="1:8" x14ac:dyDescent="0.3">
      <c r="A1981" s="12" t="s">
        <v>4545</v>
      </c>
      <c r="B1981" s="12" t="s">
        <v>566</v>
      </c>
      <c r="C1981" s="12">
        <v>9888364486</v>
      </c>
      <c r="D1981" s="12" t="s">
        <v>4546</v>
      </c>
      <c r="E1981" s="12" t="s">
        <v>524</v>
      </c>
      <c r="F1981" s="12" t="s">
        <v>186</v>
      </c>
      <c r="G1981" s="36">
        <v>44124</v>
      </c>
      <c r="H1981" s="12" t="s">
        <v>504</v>
      </c>
    </row>
    <row r="1982" spans="1:8" x14ac:dyDescent="0.3">
      <c r="A1982" s="12" t="s">
        <v>4547</v>
      </c>
      <c r="B1982" s="12" t="s">
        <v>910</v>
      </c>
      <c r="C1982" s="12">
        <v>6314985957</v>
      </c>
      <c r="D1982" s="12" t="s">
        <v>4548</v>
      </c>
      <c r="E1982" s="12" t="s">
        <v>183</v>
      </c>
      <c r="F1982" s="12" t="s">
        <v>180</v>
      </c>
      <c r="G1982" s="36">
        <v>44710</v>
      </c>
      <c r="H1982" s="12" t="s">
        <v>504</v>
      </c>
    </row>
    <row r="1983" spans="1:8" x14ac:dyDescent="0.3">
      <c r="A1983" s="12" t="s">
        <v>4549</v>
      </c>
      <c r="B1983" s="12" t="s">
        <v>734</v>
      </c>
      <c r="C1983" s="12">
        <v>6373478023</v>
      </c>
      <c r="D1983" s="12" t="s">
        <v>4550</v>
      </c>
      <c r="E1983" s="12" t="s">
        <v>183</v>
      </c>
      <c r="F1983" s="12" t="s">
        <v>186</v>
      </c>
      <c r="G1983" s="36">
        <v>45366</v>
      </c>
      <c r="H1983" s="12" t="s">
        <v>504</v>
      </c>
    </row>
    <row r="1984" spans="1:8" x14ac:dyDescent="0.3">
      <c r="A1984" s="12" t="s">
        <v>4551</v>
      </c>
      <c r="B1984" s="12" t="s">
        <v>674</v>
      </c>
      <c r="C1984" s="12">
        <v>9853117990</v>
      </c>
      <c r="D1984" s="12" t="s">
        <v>4552</v>
      </c>
      <c r="E1984" s="12" t="s">
        <v>520</v>
      </c>
      <c r="F1984" s="12" t="s">
        <v>178</v>
      </c>
      <c r="G1984" s="36">
        <v>44253</v>
      </c>
      <c r="H1984" s="12" t="s">
        <v>504</v>
      </c>
    </row>
    <row r="1985" spans="1:8" x14ac:dyDescent="0.3">
      <c r="A1985" s="12" t="s">
        <v>4553</v>
      </c>
      <c r="B1985" s="12" t="s">
        <v>708</v>
      </c>
      <c r="C1985" s="12">
        <v>9879108373</v>
      </c>
      <c r="D1985" s="12" t="s">
        <v>4554</v>
      </c>
      <c r="E1985" s="12" t="s">
        <v>183</v>
      </c>
      <c r="F1985" s="12" t="s">
        <v>184</v>
      </c>
      <c r="G1985" s="36">
        <v>45317</v>
      </c>
      <c r="H1985" s="12" t="s">
        <v>504</v>
      </c>
    </row>
    <row r="1986" spans="1:8" x14ac:dyDescent="0.3">
      <c r="A1986" s="12" t="s">
        <v>4555</v>
      </c>
      <c r="B1986" s="12" t="s">
        <v>618</v>
      </c>
      <c r="C1986" s="12">
        <v>7031526353</v>
      </c>
      <c r="D1986" s="12" t="s">
        <v>4556</v>
      </c>
      <c r="E1986" s="12" t="s">
        <v>529</v>
      </c>
      <c r="F1986" s="12" t="s">
        <v>188</v>
      </c>
      <c r="G1986" s="36">
        <v>45284</v>
      </c>
      <c r="H1986" s="12" t="s">
        <v>504</v>
      </c>
    </row>
    <row r="1987" spans="1:8" x14ac:dyDescent="0.3">
      <c r="A1987" s="12" t="s">
        <v>4557</v>
      </c>
      <c r="B1987" s="12" t="s">
        <v>546</v>
      </c>
      <c r="C1987" s="12">
        <v>9839590785</v>
      </c>
      <c r="D1987" s="12" t="s">
        <v>4558</v>
      </c>
      <c r="E1987" s="12" t="s">
        <v>513</v>
      </c>
      <c r="F1987" s="12" t="s">
        <v>179</v>
      </c>
      <c r="G1987" s="36">
        <v>46016</v>
      </c>
      <c r="H1987" s="12" t="s">
        <v>525</v>
      </c>
    </row>
    <row r="1988" spans="1:8" x14ac:dyDescent="0.3">
      <c r="A1988" s="12" t="s">
        <v>4559</v>
      </c>
      <c r="B1988" s="12" t="s">
        <v>515</v>
      </c>
      <c r="C1988" s="12">
        <v>8827329737</v>
      </c>
      <c r="D1988" s="12" t="s">
        <v>4560</v>
      </c>
      <c r="E1988" s="12" t="s">
        <v>513</v>
      </c>
      <c r="F1988" s="12" t="s">
        <v>185</v>
      </c>
      <c r="G1988" s="36">
        <v>46050</v>
      </c>
      <c r="H1988" s="12" t="s">
        <v>525</v>
      </c>
    </row>
    <row r="1989" spans="1:8" x14ac:dyDescent="0.3">
      <c r="A1989" s="12" t="s">
        <v>4561</v>
      </c>
      <c r="B1989" s="12" t="s">
        <v>795</v>
      </c>
      <c r="C1989" s="12">
        <v>8862762202</v>
      </c>
      <c r="D1989" s="12" t="s">
        <v>4562</v>
      </c>
      <c r="E1989" s="12" t="s">
        <v>183</v>
      </c>
      <c r="F1989" s="12" t="s">
        <v>179</v>
      </c>
      <c r="G1989" s="36">
        <v>45249</v>
      </c>
      <c r="H1989" s="12" t="s">
        <v>504</v>
      </c>
    </row>
    <row r="1990" spans="1:8" x14ac:dyDescent="0.3">
      <c r="A1990" s="12" t="s">
        <v>4563</v>
      </c>
      <c r="B1990" s="12" t="s">
        <v>713</v>
      </c>
      <c r="C1990" s="12">
        <v>8812756047</v>
      </c>
      <c r="D1990" s="12" t="s">
        <v>4564</v>
      </c>
      <c r="E1990" s="12" t="s">
        <v>513</v>
      </c>
      <c r="F1990" s="12" t="s">
        <v>188</v>
      </c>
      <c r="G1990" s="36">
        <v>44157</v>
      </c>
      <c r="H1990" s="12" t="s">
        <v>504</v>
      </c>
    </row>
    <row r="1991" spans="1:8" x14ac:dyDescent="0.3">
      <c r="A1991" s="12" t="s">
        <v>4565</v>
      </c>
      <c r="B1991" s="12" t="s">
        <v>774</v>
      </c>
      <c r="C1991" s="12">
        <v>9971841914</v>
      </c>
      <c r="D1991" s="12" t="s">
        <v>4566</v>
      </c>
      <c r="E1991" s="12" t="s">
        <v>183</v>
      </c>
      <c r="F1991" s="12" t="s">
        <v>179</v>
      </c>
      <c r="G1991" s="36">
        <v>45410</v>
      </c>
      <c r="H1991" s="12" t="s">
        <v>525</v>
      </c>
    </row>
    <row r="1992" spans="1:8" x14ac:dyDescent="0.3">
      <c r="A1992" s="12" t="s">
        <v>4567</v>
      </c>
      <c r="B1992" s="12" t="s">
        <v>1827</v>
      </c>
      <c r="C1992" s="12">
        <v>9889608101</v>
      </c>
      <c r="D1992" s="12" t="s">
        <v>4568</v>
      </c>
      <c r="E1992" s="12" t="s">
        <v>529</v>
      </c>
      <c r="F1992" s="12" t="s">
        <v>184</v>
      </c>
      <c r="G1992" s="36">
        <v>44680</v>
      </c>
      <c r="H1992" s="12" t="s">
        <v>504</v>
      </c>
    </row>
    <row r="1993" spans="1:8" x14ac:dyDescent="0.3">
      <c r="A1993" s="12" t="s">
        <v>4569</v>
      </c>
      <c r="B1993" s="12" t="s">
        <v>734</v>
      </c>
      <c r="C1993" s="12">
        <v>6363446994</v>
      </c>
      <c r="D1993" s="12" t="s">
        <v>4570</v>
      </c>
      <c r="E1993" s="12" t="s">
        <v>183</v>
      </c>
      <c r="F1993" s="12" t="s">
        <v>189</v>
      </c>
      <c r="G1993" s="36">
        <v>44307</v>
      </c>
      <c r="H1993" s="12" t="s">
        <v>525</v>
      </c>
    </row>
    <row r="1994" spans="1:8" x14ac:dyDescent="0.3">
      <c r="A1994" s="12" t="s">
        <v>4571</v>
      </c>
      <c r="B1994" s="12" t="s">
        <v>534</v>
      </c>
      <c r="C1994" s="12">
        <v>9974836682</v>
      </c>
      <c r="D1994" s="12" t="s">
        <v>4572</v>
      </c>
      <c r="E1994" s="12" t="s">
        <v>509</v>
      </c>
      <c r="F1994" s="12" t="s">
        <v>183</v>
      </c>
      <c r="G1994" s="36">
        <v>44616</v>
      </c>
      <c r="H1994" s="12" t="s">
        <v>504</v>
      </c>
    </row>
    <row r="1995" spans="1:8" x14ac:dyDescent="0.3">
      <c r="A1995" s="12" t="s">
        <v>4573</v>
      </c>
      <c r="B1995" s="12" t="s">
        <v>1527</v>
      </c>
      <c r="C1995" s="12">
        <v>6340172790</v>
      </c>
      <c r="D1995" s="12" t="s">
        <v>4574</v>
      </c>
      <c r="E1995" s="12" t="s">
        <v>183</v>
      </c>
      <c r="F1995" s="12" t="s">
        <v>187</v>
      </c>
      <c r="G1995" s="36">
        <v>46032</v>
      </c>
      <c r="H1995" s="12" t="s">
        <v>525</v>
      </c>
    </row>
    <row r="1996" spans="1:8" x14ac:dyDescent="0.3">
      <c r="A1996" s="12" t="s">
        <v>4575</v>
      </c>
      <c r="B1996" s="12" t="s">
        <v>1009</v>
      </c>
      <c r="C1996" s="12">
        <v>9939429331</v>
      </c>
      <c r="D1996" s="12" t="s">
        <v>4576</v>
      </c>
      <c r="E1996" s="12" t="s">
        <v>183</v>
      </c>
      <c r="F1996" s="12" t="s">
        <v>182</v>
      </c>
      <c r="G1996" s="36">
        <v>45679</v>
      </c>
      <c r="H1996" s="12" t="s">
        <v>504</v>
      </c>
    </row>
    <row r="1997" spans="1:8" x14ac:dyDescent="0.3">
      <c r="A1997" s="12" t="s">
        <v>4577</v>
      </c>
      <c r="B1997" s="12" t="s">
        <v>515</v>
      </c>
      <c r="C1997" s="12">
        <v>9927361532</v>
      </c>
      <c r="D1997" s="12" t="s">
        <v>4578</v>
      </c>
      <c r="E1997" s="12" t="s">
        <v>524</v>
      </c>
      <c r="F1997" s="12" t="s">
        <v>189</v>
      </c>
      <c r="G1997" s="36">
        <v>44649</v>
      </c>
      <c r="H1997" s="12" t="s">
        <v>525</v>
      </c>
    </row>
    <row r="1998" spans="1:8" x14ac:dyDescent="0.3">
      <c r="A1998" s="12" t="s">
        <v>4579</v>
      </c>
      <c r="B1998" s="12" t="s">
        <v>1827</v>
      </c>
      <c r="C1998" s="12">
        <v>7057593293</v>
      </c>
      <c r="D1998" s="12" t="s">
        <v>4580</v>
      </c>
      <c r="E1998" s="12" t="s">
        <v>513</v>
      </c>
      <c r="F1998" s="12" t="s">
        <v>180</v>
      </c>
      <c r="G1998" s="36">
        <v>44131</v>
      </c>
      <c r="H1998" s="12" t="s">
        <v>525</v>
      </c>
    </row>
    <row r="1999" spans="1:8" x14ac:dyDescent="0.3">
      <c r="A1999" s="12" t="s">
        <v>4581</v>
      </c>
      <c r="B1999" s="12" t="s">
        <v>540</v>
      </c>
      <c r="C1999" s="12">
        <v>9815159232</v>
      </c>
      <c r="D1999" s="12" t="s">
        <v>4582</v>
      </c>
      <c r="E1999" s="12" t="s">
        <v>513</v>
      </c>
      <c r="F1999" s="12" t="s">
        <v>182</v>
      </c>
      <c r="G1999" s="36">
        <v>45860</v>
      </c>
      <c r="H1999" s="12" t="s">
        <v>504</v>
      </c>
    </row>
    <row r="2000" spans="1:8" x14ac:dyDescent="0.3">
      <c r="A2000" s="12" t="s">
        <v>4583</v>
      </c>
      <c r="B2000" s="12" t="s">
        <v>511</v>
      </c>
      <c r="C2000" s="12">
        <v>6380938910</v>
      </c>
      <c r="D2000" s="12" t="s">
        <v>4584</v>
      </c>
      <c r="E2000" s="12" t="s">
        <v>183</v>
      </c>
      <c r="F2000" s="12" t="s">
        <v>182</v>
      </c>
      <c r="G2000" s="36">
        <v>45969</v>
      </c>
      <c r="H2000" s="12" t="s">
        <v>525</v>
      </c>
    </row>
    <row r="2001" spans="1:8" x14ac:dyDescent="0.3">
      <c r="A2001" s="12" t="s">
        <v>4585</v>
      </c>
      <c r="B2001" s="12" t="s">
        <v>1012</v>
      </c>
      <c r="C2001" s="12">
        <v>7078140851</v>
      </c>
      <c r="D2001" s="12" t="s">
        <v>4586</v>
      </c>
      <c r="E2001" s="12" t="s">
        <v>524</v>
      </c>
      <c r="F2001" s="12" t="s">
        <v>181</v>
      </c>
      <c r="G2001" s="36">
        <v>45398</v>
      </c>
      <c r="H2001" s="12" t="s">
        <v>504</v>
      </c>
    </row>
  </sheetData>
  <autoFilter ref="A1:H20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7" customWidth="1"/>
    <col min="3" max="3" width="13" customWidth="1"/>
    <col min="4" max="4" width="19" customWidth="1"/>
    <col min="5" max="5" width="12" customWidth="1"/>
    <col min="6" max="6" width="18" customWidth="1"/>
    <col min="7" max="7" width="22" customWidth="1"/>
    <col min="8" max="9" width="60" customWidth="1"/>
  </cols>
  <sheetData>
    <row r="1" spans="1:9" x14ac:dyDescent="0.3">
      <c r="A1" s="17" t="s">
        <v>4587</v>
      </c>
      <c r="B1" s="17" t="s">
        <v>492</v>
      </c>
      <c r="C1" s="17" t="s">
        <v>4588</v>
      </c>
      <c r="D1" s="17" t="s">
        <v>4589</v>
      </c>
      <c r="E1" s="17" t="s">
        <v>4590</v>
      </c>
      <c r="F1" s="17" t="s">
        <v>4591</v>
      </c>
      <c r="G1" s="17" t="s">
        <v>4592</v>
      </c>
      <c r="H1" s="18"/>
      <c r="I1" s="18" t="s">
        <v>500</v>
      </c>
    </row>
    <row r="2" spans="1:9" x14ac:dyDescent="0.3">
      <c r="A2" s="12" t="s">
        <v>4593</v>
      </c>
      <c r="B2" s="12" t="s">
        <v>4220</v>
      </c>
      <c r="C2" s="12" t="s">
        <v>4594</v>
      </c>
      <c r="D2" s="82">
        <v>45844.946886574071</v>
      </c>
      <c r="E2" s="37">
        <v>999</v>
      </c>
      <c r="F2" s="12" t="s">
        <v>4595</v>
      </c>
      <c r="G2" s="13" t="str">
        <f>IFERROR(INDEX(Raw_Plans!$B$2:$B$11,MATCH(C2,Raw_Plans!$A$2:$A$11,0)),"")</f>
        <v>Family Infinity 999</v>
      </c>
      <c r="H2" s="2"/>
      <c r="I2" s="2" t="s">
        <v>4596</v>
      </c>
    </row>
    <row r="3" spans="1:9" x14ac:dyDescent="0.3">
      <c r="A3" s="12" t="s">
        <v>4597</v>
      </c>
      <c r="B3" s="12" t="s">
        <v>1066</v>
      </c>
      <c r="C3" s="12" t="s">
        <v>4598</v>
      </c>
      <c r="D3" s="82">
        <v>46019.946886574071</v>
      </c>
      <c r="E3" s="37">
        <v>99</v>
      </c>
      <c r="F3" s="12" t="s">
        <v>4599</v>
      </c>
      <c r="G3" s="13" t="str">
        <f>IFERROR(INDEX(Raw_Plans!$B$2:$B$11,MATCH(C3,Raw_Plans!$A$2:$A$11,0)),"")</f>
        <v>Talktime Only</v>
      </c>
    </row>
    <row r="4" spans="1:9" x14ac:dyDescent="0.3">
      <c r="A4" s="12" t="s">
        <v>4600</v>
      </c>
      <c r="B4" s="12" t="s">
        <v>1409</v>
      </c>
      <c r="C4" s="12" t="s">
        <v>4598</v>
      </c>
      <c r="D4" s="82">
        <v>46019.946886574071</v>
      </c>
      <c r="E4" s="37">
        <v>99</v>
      </c>
      <c r="F4" s="12" t="s">
        <v>4595</v>
      </c>
      <c r="G4" s="13" t="str">
        <f>IFERROR(INDEX(Raw_Plans!$B$2:$B$11,MATCH(C4,Raw_Plans!$A$2:$A$11,0)),"")</f>
        <v>Talktime Only</v>
      </c>
    </row>
    <row r="5" spans="1:9" x14ac:dyDescent="0.3">
      <c r="A5" s="12" t="s">
        <v>4601</v>
      </c>
      <c r="B5" s="12" t="s">
        <v>1383</v>
      </c>
      <c r="C5" s="12" t="s">
        <v>4602</v>
      </c>
      <c r="D5" s="82">
        <v>45842.946886574071</v>
      </c>
      <c r="E5" s="37">
        <v>479</v>
      </c>
      <c r="F5" s="12" t="s">
        <v>4603</v>
      </c>
      <c r="G5" s="13" t="str">
        <f>IFERROR(INDEX(Raw_Plans!$B$2:$B$11,MATCH(C5,Raw_Plans!$A$2:$A$11,0)),"")</f>
        <v>Truly Unlimited</v>
      </c>
    </row>
    <row r="6" spans="1:9" x14ac:dyDescent="0.3">
      <c r="A6" s="12" t="s">
        <v>4604</v>
      </c>
      <c r="B6" s="12" t="s">
        <v>4124</v>
      </c>
      <c r="C6" s="12" t="s">
        <v>4605</v>
      </c>
      <c r="D6" s="82">
        <v>45745.946886574071</v>
      </c>
      <c r="E6" s="37">
        <v>349</v>
      </c>
      <c r="F6" s="12" t="s">
        <v>4599</v>
      </c>
      <c r="G6" s="13" t="str">
        <f>IFERROR(INDEX(Raw_Plans!$B$2:$B$11,MATCH(C6,Raw_Plans!$A$2:$A$11,0)),"")</f>
        <v>Entertainment Pack</v>
      </c>
    </row>
    <row r="7" spans="1:9" x14ac:dyDescent="0.3">
      <c r="A7" s="12" t="s">
        <v>4606</v>
      </c>
      <c r="B7" s="12" t="s">
        <v>1330</v>
      </c>
      <c r="C7" s="12" t="s">
        <v>4607</v>
      </c>
      <c r="D7" s="82">
        <v>45988.946886574071</v>
      </c>
      <c r="E7" s="37">
        <v>299</v>
      </c>
      <c r="F7" s="12" t="s">
        <v>4603</v>
      </c>
      <c r="G7" s="13" t="str">
        <f>IFERROR(INDEX(Raw_Plans!$B$2:$B$11,MATCH(C7,Raw_Plans!$A$2:$A$11,0)),"")</f>
        <v>Unlimited 5G Data</v>
      </c>
    </row>
    <row r="8" spans="1:9" x14ac:dyDescent="0.3">
      <c r="A8" s="12" t="s">
        <v>4608</v>
      </c>
      <c r="B8" s="12" t="s">
        <v>4244</v>
      </c>
      <c r="C8" s="12" t="s">
        <v>4609</v>
      </c>
      <c r="D8" s="82">
        <v>46050.946886574071</v>
      </c>
      <c r="E8" s="37">
        <v>2999</v>
      </c>
      <c r="F8" s="12" t="s">
        <v>4599</v>
      </c>
      <c r="G8" s="13" t="str">
        <f>IFERROR(INDEX(Raw_Plans!$B$2:$B$11,MATCH(C8,Raw_Plans!$A$2:$A$11,0)),"")</f>
        <v>Annual Plan</v>
      </c>
    </row>
    <row r="9" spans="1:9" x14ac:dyDescent="0.3">
      <c r="A9" s="12" t="s">
        <v>4610</v>
      </c>
      <c r="B9" s="12" t="s">
        <v>1358</v>
      </c>
      <c r="C9" s="12" t="s">
        <v>4594</v>
      </c>
      <c r="D9" s="82">
        <v>45753.946886574071</v>
      </c>
      <c r="E9" s="37">
        <v>999</v>
      </c>
      <c r="F9" s="12" t="s">
        <v>4611</v>
      </c>
      <c r="G9" s="13" t="str">
        <f>IFERROR(INDEX(Raw_Plans!$B$2:$B$11,MATCH(C9,Raw_Plans!$A$2:$A$11,0)),"")</f>
        <v>Family Infinity 999</v>
      </c>
    </row>
    <row r="10" spans="1:9" x14ac:dyDescent="0.3">
      <c r="A10" s="12" t="s">
        <v>4612</v>
      </c>
      <c r="B10" s="12" t="s">
        <v>2997</v>
      </c>
      <c r="C10" s="12" t="s">
        <v>4613</v>
      </c>
      <c r="D10" s="82">
        <v>46029.946886574071</v>
      </c>
      <c r="E10" s="37">
        <v>499</v>
      </c>
      <c r="F10" s="12" t="s">
        <v>4599</v>
      </c>
      <c r="G10" s="13" t="str">
        <f>IFERROR(INDEX(Raw_Plans!$B$2:$B$11,MATCH(C10,Raw_Plans!$A$2:$A$11,0)),"")</f>
        <v>Work From Home</v>
      </c>
    </row>
    <row r="11" spans="1:9" x14ac:dyDescent="0.3">
      <c r="A11" s="12" t="s">
        <v>4614</v>
      </c>
      <c r="B11" s="12" t="s">
        <v>1959</v>
      </c>
      <c r="C11" s="12" t="s">
        <v>4615</v>
      </c>
      <c r="D11" s="82">
        <v>46038.946886574071</v>
      </c>
      <c r="E11" s="37">
        <v>148</v>
      </c>
      <c r="F11" s="12" t="s">
        <v>4611</v>
      </c>
      <c r="G11" s="13" t="str">
        <f>IFERROR(INDEX(Raw_Plans!$B$2:$B$11,MATCH(C11,Raw_Plans!$A$2:$A$11,0)),"")</f>
        <v>Data Booster</v>
      </c>
    </row>
    <row r="12" spans="1:9" x14ac:dyDescent="0.3">
      <c r="A12" s="12" t="s">
        <v>4616</v>
      </c>
      <c r="B12" s="12" t="s">
        <v>3527</v>
      </c>
      <c r="C12" s="12" t="s">
        <v>4594</v>
      </c>
      <c r="D12" s="82">
        <v>46001.946886574071</v>
      </c>
      <c r="E12" s="37">
        <v>999</v>
      </c>
      <c r="F12" s="12" t="s">
        <v>4599</v>
      </c>
      <c r="G12" s="13" t="str">
        <f>IFERROR(INDEX(Raw_Plans!$B$2:$B$11,MATCH(C12,Raw_Plans!$A$2:$A$11,0)),"")</f>
        <v>Family Infinity 999</v>
      </c>
    </row>
    <row r="13" spans="1:9" x14ac:dyDescent="0.3">
      <c r="A13" s="12" t="s">
        <v>4617</v>
      </c>
      <c r="B13" s="12" t="s">
        <v>3985</v>
      </c>
      <c r="C13" s="12" t="s">
        <v>4618</v>
      </c>
      <c r="D13" s="82">
        <v>45769.946886574071</v>
      </c>
      <c r="E13" s="37">
        <v>499</v>
      </c>
      <c r="F13" s="12" t="s">
        <v>4603</v>
      </c>
      <c r="G13" s="13" t="str">
        <f>IFERROR(INDEX(Raw_Plans!$B$2:$B$11,MATCH(C13,Raw_Plans!$A$2:$A$11,0)),"")</f>
        <v>Infinity 499</v>
      </c>
    </row>
    <row r="14" spans="1:9" x14ac:dyDescent="0.3">
      <c r="A14" s="12" t="s">
        <v>4619</v>
      </c>
      <c r="B14" s="12" t="s">
        <v>1381</v>
      </c>
      <c r="C14" s="12" t="s">
        <v>4609</v>
      </c>
      <c r="D14" s="82">
        <v>45907.946886574071</v>
      </c>
      <c r="E14" s="37">
        <v>2999</v>
      </c>
      <c r="F14" s="12" t="s">
        <v>4595</v>
      </c>
      <c r="G14" s="13" t="str">
        <f>IFERROR(INDEX(Raw_Plans!$B$2:$B$11,MATCH(C14,Raw_Plans!$A$2:$A$11,0)),"")</f>
        <v>Annual Plan</v>
      </c>
    </row>
    <row r="15" spans="1:9" x14ac:dyDescent="0.3">
      <c r="A15" s="12" t="s">
        <v>4620</v>
      </c>
      <c r="B15" s="12" t="s">
        <v>3756</v>
      </c>
      <c r="C15" s="12" t="s">
        <v>4598</v>
      </c>
      <c r="D15" s="82">
        <v>45717.946886574071</v>
      </c>
      <c r="E15" s="37">
        <v>99</v>
      </c>
      <c r="F15" s="12" t="s">
        <v>4611</v>
      </c>
      <c r="G15" s="13" t="str">
        <f>IFERROR(INDEX(Raw_Plans!$B$2:$B$11,MATCH(C15,Raw_Plans!$A$2:$A$11,0)),"")</f>
        <v>Talktime Only</v>
      </c>
    </row>
    <row r="16" spans="1:9" x14ac:dyDescent="0.3">
      <c r="A16" s="12" t="s">
        <v>4621</v>
      </c>
      <c r="B16" s="12" t="s">
        <v>2479</v>
      </c>
      <c r="C16" s="12" t="s">
        <v>4598</v>
      </c>
      <c r="D16" s="82">
        <v>45834.946886574071</v>
      </c>
      <c r="E16" s="37">
        <v>99</v>
      </c>
      <c r="F16" s="12" t="s">
        <v>4603</v>
      </c>
      <c r="G16" s="13" t="str">
        <f>IFERROR(INDEX(Raw_Plans!$B$2:$B$11,MATCH(C16,Raw_Plans!$A$2:$A$11,0)),"")</f>
        <v>Talktime Only</v>
      </c>
    </row>
    <row r="17" spans="1:7" x14ac:dyDescent="0.3">
      <c r="A17" s="12" t="s">
        <v>4622</v>
      </c>
      <c r="B17" s="12" t="s">
        <v>1604</v>
      </c>
      <c r="C17" s="12" t="s">
        <v>4605</v>
      </c>
      <c r="D17" s="82">
        <v>46006.946886574071</v>
      </c>
      <c r="E17" s="37">
        <v>349</v>
      </c>
      <c r="F17" s="12" t="s">
        <v>4599</v>
      </c>
      <c r="G17" s="13" t="str">
        <f>IFERROR(INDEX(Raw_Plans!$B$2:$B$11,MATCH(C17,Raw_Plans!$A$2:$A$11,0)),"")</f>
        <v>Entertainment Pack</v>
      </c>
    </row>
    <row r="18" spans="1:7" x14ac:dyDescent="0.3">
      <c r="A18" s="12" t="s">
        <v>4623</v>
      </c>
      <c r="B18" s="12" t="s">
        <v>3585</v>
      </c>
      <c r="C18" s="12" t="s">
        <v>4609</v>
      </c>
      <c r="D18" s="82">
        <v>45869.946886574071</v>
      </c>
      <c r="E18" s="37">
        <v>2999</v>
      </c>
      <c r="F18" s="12" t="s">
        <v>4599</v>
      </c>
      <c r="G18" s="13" t="str">
        <f>IFERROR(INDEX(Raw_Plans!$B$2:$B$11,MATCH(C18,Raw_Plans!$A$2:$A$11,0)),"")</f>
        <v>Annual Plan</v>
      </c>
    </row>
    <row r="19" spans="1:7" x14ac:dyDescent="0.3">
      <c r="A19" s="12" t="s">
        <v>4624</v>
      </c>
      <c r="B19" s="12" t="s">
        <v>3256</v>
      </c>
      <c r="C19" s="12" t="s">
        <v>4615</v>
      </c>
      <c r="D19" s="82">
        <v>45702.946886574071</v>
      </c>
      <c r="E19" s="37">
        <v>148</v>
      </c>
      <c r="F19" s="12" t="s">
        <v>4599</v>
      </c>
      <c r="G19" s="13" t="str">
        <f>IFERROR(INDEX(Raw_Plans!$B$2:$B$11,MATCH(C19,Raw_Plans!$A$2:$A$11,0)),"")</f>
        <v>Data Booster</v>
      </c>
    </row>
    <row r="20" spans="1:7" x14ac:dyDescent="0.3">
      <c r="A20" s="12" t="s">
        <v>4625</v>
      </c>
      <c r="B20" s="12" t="s">
        <v>816</v>
      </c>
      <c r="C20" s="12" t="s">
        <v>4605</v>
      </c>
      <c r="D20" s="82">
        <v>45953.946886574071</v>
      </c>
      <c r="E20" s="37">
        <v>349</v>
      </c>
      <c r="F20" s="12" t="s">
        <v>4599</v>
      </c>
      <c r="G20" s="13" t="str">
        <f>IFERROR(INDEX(Raw_Plans!$B$2:$B$11,MATCH(C20,Raw_Plans!$A$2:$A$11,0)),"")</f>
        <v>Entertainment Pack</v>
      </c>
    </row>
    <row r="21" spans="1:7" x14ac:dyDescent="0.3">
      <c r="A21" s="12" t="s">
        <v>4626</v>
      </c>
      <c r="B21" s="12" t="s">
        <v>3316</v>
      </c>
      <c r="C21" s="12" t="s">
        <v>4618</v>
      </c>
      <c r="D21" s="82">
        <v>45938.946886574071</v>
      </c>
      <c r="E21" s="37">
        <v>499</v>
      </c>
      <c r="F21" s="12" t="s">
        <v>4611</v>
      </c>
      <c r="G21" s="13" t="str">
        <f>IFERROR(INDEX(Raw_Plans!$B$2:$B$11,MATCH(C21,Raw_Plans!$A$2:$A$11,0)),"")</f>
        <v>Infinity 499</v>
      </c>
    </row>
    <row r="22" spans="1:7" x14ac:dyDescent="0.3">
      <c r="A22" s="12" t="s">
        <v>4627</v>
      </c>
      <c r="B22" s="12" t="s">
        <v>4180</v>
      </c>
      <c r="C22" s="12" t="s">
        <v>4605</v>
      </c>
      <c r="D22" s="82">
        <v>46042.946886574071</v>
      </c>
      <c r="E22" s="37">
        <v>349</v>
      </c>
      <c r="F22" s="12" t="s">
        <v>4599</v>
      </c>
      <c r="G22" s="13" t="str">
        <f>IFERROR(INDEX(Raw_Plans!$B$2:$B$11,MATCH(C22,Raw_Plans!$A$2:$A$11,0)),"")</f>
        <v>Entertainment Pack</v>
      </c>
    </row>
    <row r="23" spans="1:7" x14ac:dyDescent="0.3">
      <c r="A23" s="12" t="s">
        <v>4628</v>
      </c>
      <c r="B23" s="12" t="s">
        <v>1294</v>
      </c>
      <c r="C23" s="12" t="s">
        <v>4629</v>
      </c>
      <c r="D23" s="82">
        <v>45865.946886574071</v>
      </c>
      <c r="E23" s="37">
        <v>666</v>
      </c>
      <c r="F23" s="12" t="s">
        <v>4611</v>
      </c>
      <c r="G23" s="13" t="str">
        <f>IFERROR(INDEX(Raw_Plans!$B$2:$B$11,MATCH(C23,Raw_Plans!$A$2:$A$11,0)),"")</f>
        <v>Student Plan</v>
      </c>
    </row>
    <row r="24" spans="1:7" x14ac:dyDescent="0.3">
      <c r="A24" s="12" t="s">
        <v>4630</v>
      </c>
      <c r="B24" s="12" t="s">
        <v>557</v>
      </c>
      <c r="C24" s="12" t="s">
        <v>4598</v>
      </c>
      <c r="D24" s="82">
        <v>45842.946886574071</v>
      </c>
      <c r="E24" s="37">
        <v>99</v>
      </c>
      <c r="F24" s="12" t="s">
        <v>4611</v>
      </c>
      <c r="G24" s="13" t="str">
        <f>IFERROR(INDEX(Raw_Plans!$B$2:$B$11,MATCH(C24,Raw_Plans!$A$2:$A$11,0)),"")</f>
        <v>Talktime Only</v>
      </c>
    </row>
    <row r="25" spans="1:7" x14ac:dyDescent="0.3">
      <c r="A25" s="12" t="s">
        <v>4631</v>
      </c>
      <c r="B25" s="12" t="s">
        <v>2471</v>
      </c>
      <c r="C25" s="12" t="s">
        <v>4602</v>
      </c>
      <c r="D25" s="82">
        <v>45916.946886574071</v>
      </c>
      <c r="E25" s="37">
        <v>479</v>
      </c>
      <c r="F25" s="12" t="s">
        <v>4599</v>
      </c>
      <c r="G25" s="13" t="str">
        <f>IFERROR(INDEX(Raw_Plans!$B$2:$B$11,MATCH(C25,Raw_Plans!$A$2:$A$11,0)),"")</f>
        <v>Truly Unlimited</v>
      </c>
    </row>
    <row r="26" spans="1:7" x14ac:dyDescent="0.3">
      <c r="A26" s="12" t="s">
        <v>4632</v>
      </c>
      <c r="B26" s="12" t="s">
        <v>1810</v>
      </c>
      <c r="C26" s="12" t="s">
        <v>4598</v>
      </c>
      <c r="D26" s="82">
        <v>45987.946886574071</v>
      </c>
      <c r="E26" s="37">
        <v>99</v>
      </c>
      <c r="F26" s="12" t="s">
        <v>4611</v>
      </c>
      <c r="G26" s="13" t="str">
        <f>IFERROR(INDEX(Raw_Plans!$B$2:$B$11,MATCH(C26,Raw_Plans!$A$2:$A$11,0)),"")</f>
        <v>Talktime Only</v>
      </c>
    </row>
    <row r="27" spans="1:7" x14ac:dyDescent="0.3">
      <c r="A27" s="12" t="s">
        <v>4633</v>
      </c>
      <c r="B27" s="12" t="s">
        <v>3370</v>
      </c>
      <c r="C27" s="12" t="s">
        <v>4615</v>
      </c>
      <c r="D27" s="82">
        <v>45877.946886574071</v>
      </c>
      <c r="E27" s="37">
        <v>148</v>
      </c>
      <c r="F27" s="12" t="s">
        <v>4599</v>
      </c>
      <c r="G27" s="13" t="str">
        <f>IFERROR(INDEX(Raw_Plans!$B$2:$B$11,MATCH(C27,Raw_Plans!$A$2:$A$11,0)),"")</f>
        <v>Data Booster</v>
      </c>
    </row>
    <row r="28" spans="1:7" x14ac:dyDescent="0.3">
      <c r="A28" s="12" t="s">
        <v>4634</v>
      </c>
      <c r="B28" s="12" t="s">
        <v>1752</v>
      </c>
      <c r="C28" s="12" t="s">
        <v>4602</v>
      </c>
      <c r="D28" s="82">
        <v>45982.946886574071</v>
      </c>
      <c r="E28" s="37">
        <v>479</v>
      </c>
      <c r="F28" s="12" t="s">
        <v>4599</v>
      </c>
      <c r="G28" s="13" t="str">
        <f>IFERROR(INDEX(Raw_Plans!$B$2:$B$11,MATCH(C28,Raw_Plans!$A$2:$A$11,0)),"")</f>
        <v>Truly Unlimited</v>
      </c>
    </row>
    <row r="29" spans="1:7" x14ac:dyDescent="0.3">
      <c r="A29" s="12" t="s">
        <v>4635</v>
      </c>
      <c r="B29" s="12" t="s">
        <v>1782</v>
      </c>
      <c r="C29" s="12" t="s">
        <v>4598</v>
      </c>
      <c r="D29" s="82">
        <v>45909.946886574071</v>
      </c>
      <c r="E29" s="37">
        <v>99</v>
      </c>
      <c r="F29" s="12" t="s">
        <v>4595</v>
      </c>
      <c r="G29" s="13" t="str">
        <f>IFERROR(INDEX(Raw_Plans!$B$2:$B$11,MATCH(C29,Raw_Plans!$A$2:$A$11,0)),"")</f>
        <v>Talktime Only</v>
      </c>
    </row>
    <row r="30" spans="1:7" x14ac:dyDescent="0.3">
      <c r="A30" s="12" t="s">
        <v>4636</v>
      </c>
      <c r="B30" s="12" t="s">
        <v>2461</v>
      </c>
      <c r="C30" s="12" t="s">
        <v>4613</v>
      </c>
      <c r="D30" s="82">
        <v>45783.946886574071</v>
      </c>
      <c r="E30" s="37">
        <v>499</v>
      </c>
      <c r="F30" s="12" t="s">
        <v>4595</v>
      </c>
      <c r="G30" s="13" t="str">
        <f>IFERROR(INDEX(Raw_Plans!$B$2:$B$11,MATCH(C30,Raw_Plans!$A$2:$A$11,0)),"")</f>
        <v>Work From Home</v>
      </c>
    </row>
    <row r="31" spans="1:7" x14ac:dyDescent="0.3">
      <c r="A31" s="12" t="s">
        <v>4637</v>
      </c>
      <c r="B31" s="12" t="s">
        <v>4360</v>
      </c>
      <c r="C31" s="12" t="s">
        <v>4602</v>
      </c>
      <c r="D31" s="82">
        <v>46040.946886574071</v>
      </c>
      <c r="E31" s="37">
        <v>479</v>
      </c>
      <c r="F31" s="12" t="s">
        <v>4595</v>
      </c>
      <c r="G31" s="13" t="str">
        <f>IFERROR(INDEX(Raw_Plans!$B$2:$B$11,MATCH(C31,Raw_Plans!$A$2:$A$11,0)),"")</f>
        <v>Truly Unlimited</v>
      </c>
    </row>
    <row r="32" spans="1:7" x14ac:dyDescent="0.3">
      <c r="A32" s="12" t="s">
        <v>4638</v>
      </c>
      <c r="B32" s="12" t="s">
        <v>3960</v>
      </c>
      <c r="C32" s="12" t="s">
        <v>4615</v>
      </c>
      <c r="D32" s="82">
        <v>46037.946886574071</v>
      </c>
      <c r="E32" s="37">
        <v>148</v>
      </c>
      <c r="F32" s="12" t="s">
        <v>4599</v>
      </c>
      <c r="G32" s="13" t="str">
        <f>IFERROR(INDEX(Raw_Plans!$B$2:$B$11,MATCH(C32,Raw_Plans!$A$2:$A$11,0)),"")</f>
        <v>Data Booster</v>
      </c>
    </row>
    <row r="33" spans="1:7" x14ac:dyDescent="0.3">
      <c r="A33" s="12" t="s">
        <v>4639</v>
      </c>
      <c r="B33" s="12" t="s">
        <v>2795</v>
      </c>
      <c r="C33" s="12" t="s">
        <v>4615</v>
      </c>
      <c r="D33" s="82">
        <v>45738.946886574071</v>
      </c>
      <c r="E33" s="37">
        <v>148</v>
      </c>
      <c r="F33" s="12" t="s">
        <v>4599</v>
      </c>
      <c r="G33" s="13" t="str">
        <f>IFERROR(INDEX(Raw_Plans!$B$2:$B$11,MATCH(C33,Raw_Plans!$A$2:$A$11,0)),"")</f>
        <v>Data Booster</v>
      </c>
    </row>
    <row r="34" spans="1:7" x14ac:dyDescent="0.3">
      <c r="A34" s="12" t="s">
        <v>4640</v>
      </c>
      <c r="B34" s="12" t="s">
        <v>4198</v>
      </c>
      <c r="C34" s="12" t="s">
        <v>4615</v>
      </c>
      <c r="D34" s="82">
        <v>45947.946886574071</v>
      </c>
      <c r="E34" s="37">
        <v>148</v>
      </c>
      <c r="F34" s="12" t="s">
        <v>4641</v>
      </c>
      <c r="G34" s="13" t="str">
        <f>IFERROR(INDEX(Raw_Plans!$B$2:$B$11,MATCH(C34,Raw_Plans!$A$2:$A$11,0)),"")</f>
        <v>Data Booster</v>
      </c>
    </row>
    <row r="35" spans="1:7" x14ac:dyDescent="0.3">
      <c r="A35" s="12" t="s">
        <v>4642</v>
      </c>
      <c r="B35" s="12" t="s">
        <v>2461</v>
      </c>
      <c r="C35" s="12" t="s">
        <v>4618</v>
      </c>
      <c r="D35" s="82">
        <v>45789.946886574071</v>
      </c>
      <c r="E35" s="37">
        <v>499</v>
      </c>
      <c r="F35" s="12" t="s">
        <v>4641</v>
      </c>
      <c r="G35" s="13" t="str">
        <f>IFERROR(INDEX(Raw_Plans!$B$2:$B$11,MATCH(C35,Raw_Plans!$A$2:$A$11,0)),"")</f>
        <v>Infinity 499</v>
      </c>
    </row>
    <row r="36" spans="1:7" x14ac:dyDescent="0.3">
      <c r="A36" s="12" t="s">
        <v>4643</v>
      </c>
      <c r="B36" s="12" t="s">
        <v>4541</v>
      </c>
      <c r="C36" s="12" t="s">
        <v>4598</v>
      </c>
      <c r="D36" s="82">
        <v>45948.946886574071</v>
      </c>
      <c r="E36" s="37">
        <v>99</v>
      </c>
      <c r="F36" s="12" t="s">
        <v>4603</v>
      </c>
      <c r="G36" s="13" t="str">
        <f>IFERROR(INDEX(Raw_Plans!$B$2:$B$11,MATCH(C36,Raw_Plans!$A$2:$A$11,0)),"")</f>
        <v>Talktime Only</v>
      </c>
    </row>
    <row r="37" spans="1:7" x14ac:dyDescent="0.3">
      <c r="A37" s="12" t="s">
        <v>4644</v>
      </c>
      <c r="B37" s="12" t="s">
        <v>733</v>
      </c>
      <c r="C37" s="12" t="s">
        <v>4594</v>
      </c>
      <c r="D37" s="82">
        <v>45962.946886574071</v>
      </c>
      <c r="E37" s="37">
        <v>999</v>
      </c>
      <c r="F37" s="12" t="s">
        <v>4611</v>
      </c>
      <c r="G37" s="13" t="str">
        <f>IFERROR(INDEX(Raw_Plans!$B$2:$B$11,MATCH(C37,Raw_Plans!$A$2:$A$11,0)),"")</f>
        <v>Family Infinity 999</v>
      </c>
    </row>
    <row r="38" spans="1:7" x14ac:dyDescent="0.3">
      <c r="A38" s="12" t="s">
        <v>4645</v>
      </c>
      <c r="B38" s="12" t="s">
        <v>3711</v>
      </c>
      <c r="C38" s="12" t="s">
        <v>4598</v>
      </c>
      <c r="D38" s="82">
        <v>45837.946886574071</v>
      </c>
      <c r="E38" s="37">
        <v>99</v>
      </c>
      <c r="F38" s="12" t="s">
        <v>4641</v>
      </c>
      <c r="G38" s="13" t="str">
        <f>IFERROR(INDEX(Raw_Plans!$B$2:$B$11,MATCH(C38,Raw_Plans!$A$2:$A$11,0)),"")</f>
        <v>Talktime Only</v>
      </c>
    </row>
    <row r="39" spans="1:7" x14ac:dyDescent="0.3">
      <c r="A39" s="12" t="s">
        <v>4646</v>
      </c>
      <c r="B39" s="12" t="s">
        <v>4198</v>
      </c>
      <c r="C39" s="12" t="s">
        <v>4602</v>
      </c>
      <c r="D39" s="82">
        <v>46015.946886574071</v>
      </c>
      <c r="E39" s="37">
        <v>479</v>
      </c>
      <c r="F39" s="12" t="s">
        <v>4595</v>
      </c>
      <c r="G39" s="13" t="str">
        <f>IFERROR(INDEX(Raw_Plans!$B$2:$B$11,MATCH(C39,Raw_Plans!$A$2:$A$11,0)),"")</f>
        <v>Truly Unlimited</v>
      </c>
    </row>
    <row r="40" spans="1:7" x14ac:dyDescent="0.3">
      <c r="A40" s="12" t="s">
        <v>4647</v>
      </c>
      <c r="B40" s="12" t="s">
        <v>2142</v>
      </c>
      <c r="C40" s="12" t="s">
        <v>4629</v>
      </c>
      <c r="D40" s="82">
        <v>45979.946886574071</v>
      </c>
      <c r="E40" s="37">
        <v>666</v>
      </c>
      <c r="F40" s="12" t="s">
        <v>4611</v>
      </c>
      <c r="G40" s="13" t="str">
        <f>IFERROR(INDEX(Raw_Plans!$B$2:$B$11,MATCH(C40,Raw_Plans!$A$2:$A$11,0)),"")</f>
        <v>Student Plan</v>
      </c>
    </row>
    <row r="41" spans="1:7" x14ac:dyDescent="0.3">
      <c r="A41" s="12" t="s">
        <v>4648</v>
      </c>
      <c r="B41" s="12" t="s">
        <v>2679</v>
      </c>
      <c r="C41" s="12" t="s">
        <v>4605</v>
      </c>
      <c r="D41" s="82">
        <v>45881.946886574071</v>
      </c>
      <c r="E41" s="37">
        <v>349</v>
      </c>
      <c r="F41" s="12" t="s">
        <v>4603</v>
      </c>
      <c r="G41" s="13" t="str">
        <f>IFERROR(INDEX(Raw_Plans!$B$2:$B$11,MATCH(C41,Raw_Plans!$A$2:$A$11,0)),"")</f>
        <v>Entertainment Pack</v>
      </c>
    </row>
    <row r="42" spans="1:7" x14ac:dyDescent="0.3">
      <c r="A42" s="12" t="s">
        <v>4649</v>
      </c>
      <c r="B42" s="12" t="s">
        <v>4501</v>
      </c>
      <c r="C42" s="12" t="s">
        <v>4602</v>
      </c>
      <c r="D42" s="82">
        <v>45958.946886574071</v>
      </c>
      <c r="E42" s="37">
        <v>479</v>
      </c>
      <c r="F42" s="12" t="s">
        <v>4611</v>
      </c>
      <c r="G42" s="13" t="str">
        <f>IFERROR(INDEX(Raw_Plans!$B$2:$B$11,MATCH(C42,Raw_Plans!$A$2:$A$11,0)),"")</f>
        <v>Truly Unlimited</v>
      </c>
    </row>
    <row r="43" spans="1:7" x14ac:dyDescent="0.3">
      <c r="A43" s="12" t="s">
        <v>4650</v>
      </c>
      <c r="B43" s="12" t="s">
        <v>1008</v>
      </c>
      <c r="C43" s="12" t="s">
        <v>4598</v>
      </c>
      <c r="D43" s="82">
        <v>45763.946886574071</v>
      </c>
      <c r="E43" s="37">
        <v>99</v>
      </c>
      <c r="F43" s="12" t="s">
        <v>4599</v>
      </c>
      <c r="G43" s="13" t="str">
        <f>IFERROR(INDEX(Raw_Plans!$B$2:$B$11,MATCH(C43,Raw_Plans!$A$2:$A$11,0)),"")</f>
        <v>Talktime Only</v>
      </c>
    </row>
    <row r="44" spans="1:7" x14ac:dyDescent="0.3">
      <c r="A44" s="12" t="s">
        <v>4651</v>
      </c>
      <c r="B44" s="12" t="s">
        <v>3736</v>
      </c>
      <c r="C44" s="12" t="s">
        <v>4605</v>
      </c>
      <c r="D44" s="82">
        <v>45975.946886574071</v>
      </c>
      <c r="E44" s="37">
        <v>349</v>
      </c>
      <c r="F44" s="12" t="s">
        <v>4641</v>
      </c>
      <c r="G44" s="13" t="str">
        <f>IFERROR(INDEX(Raw_Plans!$B$2:$B$11,MATCH(C44,Raw_Plans!$A$2:$A$11,0)),"")</f>
        <v>Entertainment Pack</v>
      </c>
    </row>
    <row r="45" spans="1:7" x14ac:dyDescent="0.3">
      <c r="A45" s="12" t="s">
        <v>4652</v>
      </c>
      <c r="B45" s="12" t="s">
        <v>1302</v>
      </c>
      <c r="C45" s="12" t="s">
        <v>4629</v>
      </c>
      <c r="D45" s="82">
        <v>45868.946886574071</v>
      </c>
      <c r="E45" s="37">
        <v>666</v>
      </c>
      <c r="F45" s="12" t="s">
        <v>4603</v>
      </c>
      <c r="G45" s="13" t="str">
        <f>IFERROR(INDEX(Raw_Plans!$B$2:$B$11,MATCH(C45,Raw_Plans!$A$2:$A$11,0)),"")</f>
        <v>Student Plan</v>
      </c>
    </row>
    <row r="46" spans="1:7" x14ac:dyDescent="0.3">
      <c r="A46" s="12" t="s">
        <v>4653</v>
      </c>
      <c r="B46" s="12" t="s">
        <v>4068</v>
      </c>
      <c r="C46" s="12" t="s">
        <v>4618</v>
      </c>
      <c r="D46" s="82">
        <v>45914.946886574071</v>
      </c>
      <c r="E46" s="37">
        <v>499</v>
      </c>
      <c r="F46" s="12" t="s">
        <v>4603</v>
      </c>
      <c r="G46" s="13" t="str">
        <f>IFERROR(INDEX(Raw_Plans!$B$2:$B$11,MATCH(C46,Raw_Plans!$A$2:$A$11,0)),"")</f>
        <v>Infinity 499</v>
      </c>
    </row>
    <row r="47" spans="1:7" x14ac:dyDescent="0.3">
      <c r="A47" s="12" t="s">
        <v>4654</v>
      </c>
      <c r="B47" s="12" t="s">
        <v>1424</v>
      </c>
      <c r="C47" s="12" t="s">
        <v>4602</v>
      </c>
      <c r="D47" s="82">
        <v>45808.946886574071</v>
      </c>
      <c r="E47" s="37">
        <v>479</v>
      </c>
      <c r="F47" s="12" t="s">
        <v>4595</v>
      </c>
      <c r="G47" s="13" t="str">
        <f>IFERROR(INDEX(Raw_Plans!$B$2:$B$11,MATCH(C47,Raw_Plans!$A$2:$A$11,0)),"")</f>
        <v>Truly Unlimited</v>
      </c>
    </row>
    <row r="48" spans="1:7" x14ac:dyDescent="0.3">
      <c r="A48" s="12" t="s">
        <v>4655</v>
      </c>
      <c r="B48" s="12" t="s">
        <v>4465</v>
      </c>
      <c r="C48" s="12" t="s">
        <v>4615</v>
      </c>
      <c r="D48" s="82">
        <v>45777.946886574071</v>
      </c>
      <c r="E48" s="37">
        <v>148</v>
      </c>
      <c r="F48" s="12" t="s">
        <v>4599</v>
      </c>
      <c r="G48" s="13" t="str">
        <f>IFERROR(INDEX(Raw_Plans!$B$2:$B$11,MATCH(C48,Raw_Plans!$A$2:$A$11,0)),"")</f>
        <v>Data Booster</v>
      </c>
    </row>
    <row r="49" spans="1:7" x14ac:dyDescent="0.3">
      <c r="A49" s="12" t="s">
        <v>4656</v>
      </c>
      <c r="B49" s="12" t="s">
        <v>722</v>
      </c>
      <c r="C49" s="12" t="s">
        <v>4615</v>
      </c>
      <c r="D49" s="82">
        <v>45734.946886574071</v>
      </c>
      <c r="E49" s="37">
        <v>148</v>
      </c>
      <c r="F49" s="12" t="s">
        <v>4611</v>
      </c>
      <c r="G49" s="13" t="str">
        <f>IFERROR(INDEX(Raw_Plans!$B$2:$B$11,MATCH(C49,Raw_Plans!$A$2:$A$11,0)),"")</f>
        <v>Data Booster</v>
      </c>
    </row>
    <row r="50" spans="1:7" x14ac:dyDescent="0.3">
      <c r="A50" s="12" t="s">
        <v>4657</v>
      </c>
      <c r="B50" s="12" t="s">
        <v>3661</v>
      </c>
      <c r="C50" s="12" t="s">
        <v>4607</v>
      </c>
      <c r="D50" s="82">
        <v>45895.946886574071</v>
      </c>
      <c r="E50" s="37">
        <v>299</v>
      </c>
      <c r="F50" s="12" t="s">
        <v>4641</v>
      </c>
      <c r="G50" s="13" t="str">
        <f>IFERROR(INDEX(Raw_Plans!$B$2:$B$11,MATCH(C50,Raw_Plans!$A$2:$A$11,0)),"")</f>
        <v>Unlimited 5G Data</v>
      </c>
    </row>
    <row r="51" spans="1:7" x14ac:dyDescent="0.3">
      <c r="A51" s="12" t="s">
        <v>4658</v>
      </c>
      <c r="B51" s="12" t="s">
        <v>4029</v>
      </c>
      <c r="C51" s="12" t="s">
        <v>4615</v>
      </c>
      <c r="D51" s="82">
        <v>45729.946886574071</v>
      </c>
      <c r="E51" s="37">
        <v>148</v>
      </c>
      <c r="F51" s="12" t="s">
        <v>4641</v>
      </c>
      <c r="G51" s="13" t="str">
        <f>IFERROR(INDEX(Raw_Plans!$B$2:$B$11,MATCH(C51,Raw_Plans!$A$2:$A$11,0)),"")</f>
        <v>Data Booster</v>
      </c>
    </row>
    <row r="52" spans="1:7" x14ac:dyDescent="0.3">
      <c r="A52" s="12" t="s">
        <v>4659</v>
      </c>
      <c r="B52" s="12" t="s">
        <v>1572</v>
      </c>
      <c r="C52" s="12" t="s">
        <v>4607</v>
      </c>
      <c r="D52" s="82">
        <v>45729.946886574071</v>
      </c>
      <c r="E52" s="37">
        <v>299</v>
      </c>
      <c r="F52" s="12" t="s">
        <v>4595</v>
      </c>
      <c r="G52" s="13" t="str">
        <f>IFERROR(INDEX(Raw_Plans!$B$2:$B$11,MATCH(C52,Raw_Plans!$A$2:$A$11,0)),"")</f>
        <v>Unlimited 5G Data</v>
      </c>
    </row>
    <row r="53" spans="1:7" x14ac:dyDescent="0.3">
      <c r="A53" s="12" t="s">
        <v>4660</v>
      </c>
      <c r="B53" s="12" t="s">
        <v>3122</v>
      </c>
      <c r="C53" s="12" t="s">
        <v>4629</v>
      </c>
      <c r="D53" s="82">
        <v>45957.946886574071</v>
      </c>
      <c r="E53" s="37">
        <v>666</v>
      </c>
      <c r="F53" s="12" t="s">
        <v>4599</v>
      </c>
      <c r="G53" s="13" t="str">
        <f>IFERROR(INDEX(Raw_Plans!$B$2:$B$11,MATCH(C53,Raw_Plans!$A$2:$A$11,0)),"")</f>
        <v>Student Plan</v>
      </c>
    </row>
    <row r="54" spans="1:7" x14ac:dyDescent="0.3">
      <c r="A54" s="12" t="s">
        <v>4661</v>
      </c>
      <c r="B54" s="12" t="s">
        <v>1784</v>
      </c>
      <c r="C54" s="12" t="s">
        <v>4594</v>
      </c>
      <c r="D54" s="82">
        <v>45892.946886574071</v>
      </c>
      <c r="E54" s="37">
        <v>999</v>
      </c>
      <c r="F54" s="12" t="s">
        <v>4595</v>
      </c>
      <c r="G54" s="13" t="str">
        <f>IFERROR(INDEX(Raw_Plans!$B$2:$B$11,MATCH(C54,Raw_Plans!$A$2:$A$11,0)),"")</f>
        <v>Family Infinity 999</v>
      </c>
    </row>
    <row r="55" spans="1:7" x14ac:dyDescent="0.3">
      <c r="A55" s="12" t="s">
        <v>4662</v>
      </c>
      <c r="B55" s="12" t="s">
        <v>3138</v>
      </c>
      <c r="C55" s="12" t="s">
        <v>4609</v>
      </c>
      <c r="D55" s="82">
        <v>45862.946886574071</v>
      </c>
      <c r="E55" s="37">
        <v>2999</v>
      </c>
      <c r="F55" s="12" t="s">
        <v>4599</v>
      </c>
      <c r="G55" s="13" t="str">
        <f>IFERROR(INDEX(Raw_Plans!$B$2:$B$11,MATCH(C55,Raw_Plans!$A$2:$A$11,0)),"")</f>
        <v>Annual Plan</v>
      </c>
    </row>
    <row r="56" spans="1:7" x14ac:dyDescent="0.3">
      <c r="A56" s="12" t="s">
        <v>4663</v>
      </c>
      <c r="B56" s="12" t="s">
        <v>554</v>
      </c>
      <c r="C56" s="12" t="s">
        <v>4602</v>
      </c>
      <c r="D56" s="82">
        <v>45880.946886574071</v>
      </c>
      <c r="E56" s="37">
        <v>479</v>
      </c>
      <c r="F56" s="12" t="s">
        <v>4595</v>
      </c>
      <c r="G56" s="13" t="str">
        <f>IFERROR(INDEX(Raw_Plans!$B$2:$B$11,MATCH(C56,Raw_Plans!$A$2:$A$11,0)),"")</f>
        <v>Truly Unlimited</v>
      </c>
    </row>
    <row r="57" spans="1:7" x14ac:dyDescent="0.3">
      <c r="A57" s="12" t="s">
        <v>4664</v>
      </c>
      <c r="B57" s="12" t="s">
        <v>3525</v>
      </c>
      <c r="C57" s="12" t="s">
        <v>4605</v>
      </c>
      <c r="D57" s="82">
        <v>45889.946886574071</v>
      </c>
      <c r="E57" s="37">
        <v>349</v>
      </c>
      <c r="F57" s="12" t="s">
        <v>4595</v>
      </c>
      <c r="G57" s="13" t="str">
        <f>IFERROR(INDEX(Raw_Plans!$B$2:$B$11,MATCH(C57,Raw_Plans!$A$2:$A$11,0)),"")</f>
        <v>Entertainment Pack</v>
      </c>
    </row>
    <row r="58" spans="1:7" x14ac:dyDescent="0.3">
      <c r="A58" s="12" t="s">
        <v>4665</v>
      </c>
      <c r="B58" s="12" t="s">
        <v>700</v>
      </c>
      <c r="C58" s="12" t="s">
        <v>4618</v>
      </c>
      <c r="D58" s="82">
        <v>45982.946886574071</v>
      </c>
      <c r="E58" s="37">
        <v>499</v>
      </c>
      <c r="F58" s="12" t="s">
        <v>4611</v>
      </c>
      <c r="G58" s="13" t="str">
        <f>IFERROR(INDEX(Raw_Plans!$B$2:$B$11,MATCH(C58,Raw_Plans!$A$2:$A$11,0)),"")</f>
        <v>Infinity 499</v>
      </c>
    </row>
    <row r="59" spans="1:7" x14ac:dyDescent="0.3">
      <c r="A59" s="12" t="s">
        <v>4666</v>
      </c>
      <c r="B59" s="12" t="s">
        <v>3473</v>
      </c>
      <c r="C59" s="12" t="s">
        <v>4594</v>
      </c>
      <c r="D59" s="82">
        <v>45759.946886574071</v>
      </c>
      <c r="E59" s="37">
        <v>999</v>
      </c>
      <c r="F59" s="12" t="s">
        <v>4603</v>
      </c>
      <c r="G59" s="13" t="str">
        <f>IFERROR(INDEX(Raw_Plans!$B$2:$B$11,MATCH(C59,Raw_Plans!$A$2:$A$11,0)),"")</f>
        <v>Family Infinity 999</v>
      </c>
    </row>
    <row r="60" spans="1:7" x14ac:dyDescent="0.3">
      <c r="A60" s="12" t="s">
        <v>4667</v>
      </c>
      <c r="B60" s="12" t="s">
        <v>2677</v>
      </c>
      <c r="C60" s="12" t="s">
        <v>4598</v>
      </c>
      <c r="D60" s="82">
        <v>45830.946886574071</v>
      </c>
      <c r="E60" s="37">
        <v>99</v>
      </c>
      <c r="F60" s="12" t="s">
        <v>4611</v>
      </c>
      <c r="G60" s="13" t="str">
        <f>IFERROR(INDEX(Raw_Plans!$B$2:$B$11,MATCH(C60,Raw_Plans!$A$2:$A$11,0)),"")</f>
        <v>Talktime Only</v>
      </c>
    </row>
    <row r="61" spans="1:7" x14ac:dyDescent="0.3">
      <c r="A61" s="12" t="s">
        <v>4668</v>
      </c>
      <c r="B61" s="12" t="s">
        <v>3793</v>
      </c>
      <c r="C61" s="12" t="s">
        <v>4605</v>
      </c>
      <c r="D61" s="82">
        <v>45929.946886574071</v>
      </c>
      <c r="E61" s="37">
        <v>349</v>
      </c>
      <c r="F61" s="12" t="s">
        <v>4611</v>
      </c>
      <c r="G61" s="13" t="str">
        <f>IFERROR(INDEX(Raw_Plans!$B$2:$B$11,MATCH(C61,Raw_Plans!$A$2:$A$11,0)),"")</f>
        <v>Entertainment Pack</v>
      </c>
    </row>
    <row r="62" spans="1:7" x14ac:dyDescent="0.3">
      <c r="A62" s="12" t="s">
        <v>4669</v>
      </c>
      <c r="B62" s="12" t="s">
        <v>3912</v>
      </c>
      <c r="C62" s="12" t="s">
        <v>4618</v>
      </c>
      <c r="D62" s="82">
        <v>45750.946886574071</v>
      </c>
      <c r="E62" s="37">
        <v>499</v>
      </c>
      <c r="F62" s="12" t="s">
        <v>4599</v>
      </c>
      <c r="G62" s="13" t="str">
        <f>IFERROR(INDEX(Raw_Plans!$B$2:$B$11,MATCH(C62,Raw_Plans!$A$2:$A$11,0)),"")</f>
        <v>Infinity 499</v>
      </c>
    </row>
    <row r="63" spans="1:7" x14ac:dyDescent="0.3">
      <c r="A63" s="12" t="s">
        <v>4670</v>
      </c>
      <c r="B63" s="12" t="s">
        <v>1381</v>
      </c>
      <c r="C63" s="12" t="s">
        <v>4594</v>
      </c>
      <c r="D63" s="82">
        <v>46032.946886574071</v>
      </c>
      <c r="E63" s="37">
        <v>999</v>
      </c>
      <c r="F63" s="12" t="s">
        <v>4611</v>
      </c>
      <c r="G63" s="13" t="str">
        <f>IFERROR(INDEX(Raw_Plans!$B$2:$B$11,MATCH(C63,Raw_Plans!$A$2:$A$11,0)),"")</f>
        <v>Family Infinity 999</v>
      </c>
    </row>
    <row r="64" spans="1:7" x14ac:dyDescent="0.3">
      <c r="A64" s="12" t="s">
        <v>4671</v>
      </c>
      <c r="B64" s="12" t="s">
        <v>3797</v>
      </c>
      <c r="C64" s="12" t="s">
        <v>4613</v>
      </c>
      <c r="D64" s="82">
        <v>46043.946886574071</v>
      </c>
      <c r="E64" s="37">
        <v>499</v>
      </c>
      <c r="F64" s="12" t="s">
        <v>4599</v>
      </c>
      <c r="G64" s="13" t="str">
        <f>IFERROR(INDEX(Raw_Plans!$B$2:$B$11,MATCH(C64,Raw_Plans!$A$2:$A$11,0)),"")</f>
        <v>Work From Home</v>
      </c>
    </row>
    <row r="65" spans="1:7" x14ac:dyDescent="0.3">
      <c r="A65" s="12" t="s">
        <v>4672</v>
      </c>
      <c r="B65" s="12" t="s">
        <v>673</v>
      </c>
      <c r="C65" s="12" t="s">
        <v>4607</v>
      </c>
      <c r="D65" s="82">
        <v>45802.946886574071</v>
      </c>
      <c r="E65" s="37">
        <v>299</v>
      </c>
      <c r="F65" s="12" t="s">
        <v>4599</v>
      </c>
      <c r="G65" s="13" t="str">
        <f>IFERROR(INDEX(Raw_Plans!$B$2:$B$11,MATCH(C65,Raw_Plans!$A$2:$A$11,0)),"")</f>
        <v>Unlimited 5G Data</v>
      </c>
    </row>
    <row r="66" spans="1:7" x14ac:dyDescent="0.3">
      <c r="A66" s="12" t="s">
        <v>4673</v>
      </c>
      <c r="B66" s="12" t="s">
        <v>2879</v>
      </c>
      <c r="C66" s="12" t="s">
        <v>4594</v>
      </c>
      <c r="D66" s="82">
        <v>46044.946886574071</v>
      </c>
      <c r="E66" s="37">
        <v>999</v>
      </c>
      <c r="F66" s="12" t="s">
        <v>4641</v>
      </c>
      <c r="G66" s="13" t="str">
        <f>IFERROR(INDEX(Raw_Plans!$B$2:$B$11,MATCH(C66,Raw_Plans!$A$2:$A$11,0)),"")</f>
        <v>Family Infinity 999</v>
      </c>
    </row>
    <row r="67" spans="1:7" x14ac:dyDescent="0.3">
      <c r="A67" s="12" t="s">
        <v>4674</v>
      </c>
      <c r="B67" s="12" t="s">
        <v>3569</v>
      </c>
      <c r="C67" s="12" t="s">
        <v>4598</v>
      </c>
      <c r="D67" s="82">
        <v>45781.946886574071</v>
      </c>
      <c r="E67" s="37">
        <v>99</v>
      </c>
      <c r="F67" s="12" t="s">
        <v>4641</v>
      </c>
      <c r="G67" s="13" t="str">
        <f>IFERROR(INDEX(Raw_Plans!$B$2:$B$11,MATCH(C67,Raw_Plans!$A$2:$A$11,0)),"")</f>
        <v>Talktime Only</v>
      </c>
    </row>
    <row r="68" spans="1:7" x14ac:dyDescent="0.3">
      <c r="A68" s="12" t="s">
        <v>4675</v>
      </c>
      <c r="B68" s="12" t="s">
        <v>3074</v>
      </c>
      <c r="C68" s="12" t="s">
        <v>4602</v>
      </c>
      <c r="D68" s="82">
        <v>45746.946886574071</v>
      </c>
      <c r="E68" s="37">
        <v>479</v>
      </c>
      <c r="F68" s="12" t="s">
        <v>4611</v>
      </c>
      <c r="G68" s="13" t="str">
        <f>IFERROR(INDEX(Raw_Plans!$B$2:$B$11,MATCH(C68,Raw_Plans!$A$2:$A$11,0)),"")</f>
        <v>Truly Unlimited</v>
      </c>
    </row>
    <row r="69" spans="1:7" x14ac:dyDescent="0.3">
      <c r="A69" s="12" t="s">
        <v>4676</v>
      </c>
      <c r="B69" s="12" t="s">
        <v>2325</v>
      </c>
      <c r="C69" s="12" t="s">
        <v>4598</v>
      </c>
      <c r="D69" s="82">
        <v>45964.946886574071</v>
      </c>
      <c r="E69" s="37">
        <v>99</v>
      </c>
      <c r="F69" s="12" t="s">
        <v>4641</v>
      </c>
      <c r="G69" s="13" t="str">
        <f>IFERROR(INDEX(Raw_Plans!$B$2:$B$11,MATCH(C69,Raw_Plans!$A$2:$A$11,0)),"")</f>
        <v>Talktime Only</v>
      </c>
    </row>
    <row r="70" spans="1:7" x14ac:dyDescent="0.3">
      <c r="A70" s="12" t="s">
        <v>4677</v>
      </c>
      <c r="B70" s="12" t="s">
        <v>3976</v>
      </c>
      <c r="C70" s="12" t="s">
        <v>4598</v>
      </c>
      <c r="D70" s="82">
        <v>45967.946886574071</v>
      </c>
      <c r="E70" s="37">
        <v>99</v>
      </c>
      <c r="F70" s="12" t="s">
        <v>4599</v>
      </c>
      <c r="G70" s="13" t="str">
        <f>IFERROR(INDEX(Raw_Plans!$B$2:$B$11,MATCH(C70,Raw_Plans!$A$2:$A$11,0)),"")</f>
        <v>Talktime Only</v>
      </c>
    </row>
    <row r="71" spans="1:7" x14ac:dyDescent="0.3">
      <c r="A71" s="12" t="s">
        <v>4678</v>
      </c>
      <c r="B71" s="12" t="s">
        <v>1155</v>
      </c>
      <c r="C71" s="12" t="s">
        <v>4613</v>
      </c>
      <c r="D71" s="82">
        <v>45872.946886574071</v>
      </c>
      <c r="E71" s="37">
        <v>499</v>
      </c>
      <c r="F71" s="12" t="s">
        <v>4595</v>
      </c>
      <c r="G71" s="13" t="str">
        <f>IFERROR(INDEX(Raw_Plans!$B$2:$B$11,MATCH(C71,Raw_Plans!$A$2:$A$11,0)),"")</f>
        <v>Work From Home</v>
      </c>
    </row>
    <row r="72" spans="1:7" x14ac:dyDescent="0.3">
      <c r="A72" s="12" t="s">
        <v>4679</v>
      </c>
      <c r="B72" s="12" t="s">
        <v>3444</v>
      </c>
      <c r="C72" s="12" t="s">
        <v>4609</v>
      </c>
      <c r="D72" s="82">
        <v>45755.946886574071</v>
      </c>
      <c r="E72" s="37">
        <v>2999</v>
      </c>
      <c r="F72" s="12" t="s">
        <v>4641</v>
      </c>
      <c r="G72" s="13" t="str">
        <f>IFERROR(INDEX(Raw_Plans!$B$2:$B$11,MATCH(C72,Raw_Plans!$A$2:$A$11,0)),"")</f>
        <v>Annual Plan</v>
      </c>
    </row>
    <row r="73" spans="1:7" x14ac:dyDescent="0.3">
      <c r="A73" s="12" t="s">
        <v>4680</v>
      </c>
      <c r="B73" s="12" t="s">
        <v>3108</v>
      </c>
      <c r="C73" s="12" t="s">
        <v>4615</v>
      </c>
      <c r="D73" s="82">
        <v>45992.946886574071</v>
      </c>
      <c r="E73" s="37">
        <v>148</v>
      </c>
      <c r="F73" s="12" t="s">
        <v>4641</v>
      </c>
      <c r="G73" s="13" t="str">
        <f>IFERROR(INDEX(Raw_Plans!$B$2:$B$11,MATCH(C73,Raw_Plans!$A$2:$A$11,0)),"")</f>
        <v>Data Booster</v>
      </c>
    </row>
    <row r="74" spans="1:7" x14ac:dyDescent="0.3">
      <c r="A74" s="12" t="s">
        <v>4681</v>
      </c>
      <c r="B74" s="12" t="s">
        <v>4192</v>
      </c>
      <c r="C74" s="12" t="s">
        <v>4613</v>
      </c>
      <c r="D74" s="82">
        <v>45973.946886574071</v>
      </c>
      <c r="E74" s="37">
        <v>499</v>
      </c>
      <c r="F74" s="12" t="s">
        <v>4603</v>
      </c>
      <c r="G74" s="13" t="str">
        <f>IFERROR(INDEX(Raw_Plans!$B$2:$B$11,MATCH(C74,Raw_Plans!$A$2:$A$11,0)),"")</f>
        <v>Work From Home</v>
      </c>
    </row>
    <row r="75" spans="1:7" x14ac:dyDescent="0.3">
      <c r="A75" s="12" t="s">
        <v>4682</v>
      </c>
      <c r="B75" s="12" t="s">
        <v>2641</v>
      </c>
      <c r="C75" s="12" t="s">
        <v>4615</v>
      </c>
      <c r="D75" s="82">
        <v>45993.946886574071</v>
      </c>
      <c r="E75" s="37">
        <v>148</v>
      </c>
      <c r="F75" s="12" t="s">
        <v>4599</v>
      </c>
      <c r="G75" s="13" t="str">
        <f>IFERROR(INDEX(Raw_Plans!$B$2:$B$11,MATCH(C75,Raw_Plans!$A$2:$A$11,0)),"")</f>
        <v>Data Booster</v>
      </c>
    </row>
    <row r="76" spans="1:7" x14ac:dyDescent="0.3">
      <c r="A76" s="12" t="s">
        <v>4683</v>
      </c>
      <c r="B76" s="12" t="s">
        <v>3946</v>
      </c>
      <c r="C76" s="12" t="s">
        <v>4602</v>
      </c>
      <c r="D76" s="82">
        <v>45965.946886574071</v>
      </c>
      <c r="E76" s="37">
        <v>479</v>
      </c>
      <c r="F76" s="12" t="s">
        <v>4595</v>
      </c>
      <c r="G76" s="13" t="str">
        <f>IFERROR(INDEX(Raw_Plans!$B$2:$B$11,MATCH(C76,Raw_Plans!$A$2:$A$11,0)),"")</f>
        <v>Truly Unlimited</v>
      </c>
    </row>
    <row r="77" spans="1:7" x14ac:dyDescent="0.3">
      <c r="A77" s="12" t="s">
        <v>4684</v>
      </c>
      <c r="B77" s="12" t="s">
        <v>1344</v>
      </c>
      <c r="C77" s="12" t="s">
        <v>4609</v>
      </c>
      <c r="D77" s="82">
        <v>46052.946886574071</v>
      </c>
      <c r="E77" s="37">
        <v>2999</v>
      </c>
      <c r="F77" s="12" t="s">
        <v>4595</v>
      </c>
      <c r="G77" s="13" t="str">
        <f>IFERROR(INDEX(Raw_Plans!$B$2:$B$11,MATCH(C77,Raw_Plans!$A$2:$A$11,0)),"")</f>
        <v>Annual Plan</v>
      </c>
    </row>
    <row r="78" spans="1:7" x14ac:dyDescent="0.3">
      <c r="A78" s="12" t="s">
        <v>4685</v>
      </c>
      <c r="B78" s="12" t="s">
        <v>3677</v>
      </c>
      <c r="C78" s="12" t="s">
        <v>4615</v>
      </c>
      <c r="D78" s="82">
        <v>45848.946886574071</v>
      </c>
      <c r="E78" s="37">
        <v>148</v>
      </c>
      <c r="F78" s="12" t="s">
        <v>4611</v>
      </c>
      <c r="G78" s="13" t="str">
        <f>IFERROR(INDEX(Raw_Plans!$B$2:$B$11,MATCH(C78,Raw_Plans!$A$2:$A$11,0)),"")</f>
        <v>Data Booster</v>
      </c>
    </row>
    <row r="79" spans="1:7" x14ac:dyDescent="0.3">
      <c r="A79" s="12" t="s">
        <v>4686</v>
      </c>
      <c r="B79" s="12" t="s">
        <v>1393</v>
      </c>
      <c r="C79" s="12" t="s">
        <v>4602</v>
      </c>
      <c r="D79" s="82">
        <v>45799.946886574071</v>
      </c>
      <c r="E79" s="37">
        <v>479</v>
      </c>
      <c r="F79" s="12" t="s">
        <v>4599</v>
      </c>
      <c r="G79" s="13" t="str">
        <f>IFERROR(INDEX(Raw_Plans!$B$2:$B$11,MATCH(C79,Raw_Plans!$A$2:$A$11,0)),"")</f>
        <v>Truly Unlimited</v>
      </c>
    </row>
    <row r="80" spans="1:7" x14ac:dyDescent="0.3">
      <c r="A80" s="12" t="s">
        <v>4687</v>
      </c>
      <c r="B80" s="12" t="s">
        <v>2587</v>
      </c>
      <c r="C80" s="12" t="s">
        <v>4602</v>
      </c>
      <c r="D80" s="82">
        <v>45715.946886574071</v>
      </c>
      <c r="E80" s="37">
        <v>479</v>
      </c>
      <c r="F80" s="12" t="s">
        <v>4641</v>
      </c>
      <c r="G80" s="13" t="str">
        <f>IFERROR(INDEX(Raw_Plans!$B$2:$B$11,MATCH(C80,Raw_Plans!$A$2:$A$11,0)),"")</f>
        <v>Truly Unlimited</v>
      </c>
    </row>
    <row r="81" spans="1:7" x14ac:dyDescent="0.3">
      <c r="A81" s="12" t="s">
        <v>4688</v>
      </c>
      <c r="B81" s="12" t="s">
        <v>1863</v>
      </c>
      <c r="C81" s="12" t="s">
        <v>4618</v>
      </c>
      <c r="D81" s="82">
        <v>45736.946886574071</v>
      </c>
      <c r="E81" s="37">
        <v>499</v>
      </c>
      <c r="F81" s="12" t="s">
        <v>4611</v>
      </c>
      <c r="G81" s="13" t="str">
        <f>IFERROR(INDEX(Raw_Plans!$B$2:$B$11,MATCH(C81,Raw_Plans!$A$2:$A$11,0)),"")</f>
        <v>Infinity 499</v>
      </c>
    </row>
    <row r="82" spans="1:7" x14ac:dyDescent="0.3">
      <c r="A82" s="12" t="s">
        <v>4689</v>
      </c>
      <c r="B82" s="12" t="s">
        <v>1772</v>
      </c>
      <c r="C82" s="12" t="s">
        <v>4607</v>
      </c>
      <c r="D82" s="82">
        <v>46049.946886574071</v>
      </c>
      <c r="E82" s="37">
        <v>299</v>
      </c>
      <c r="F82" s="12" t="s">
        <v>4599</v>
      </c>
      <c r="G82" s="13" t="str">
        <f>IFERROR(INDEX(Raw_Plans!$B$2:$B$11,MATCH(C82,Raw_Plans!$A$2:$A$11,0)),"")</f>
        <v>Unlimited 5G Data</v>
      </c>
    </row>
    <row r="83" spans="1:7" x14ac:dyDescent="0.3">
      <c r="A83" s="12" t="s">
        <v>4690</v>
      </c>
      <c r="B83" s="12" t="s">
        <v>3392</v>
      </c>
      <c r="C83" s="12" t="s">
        <v>4602</v>
      </c>
      <c r="D83" s="82">
        <v>45711.946886574071</v>
      </c>
      <c r="E83" s="37">
        <v>479</v>
      </c>
      <c r="F83" s="12" t="s">
        <v>4595</v>
      </c>
      <c r="G83" s="13" t="str">
        <f>IFERROR(INDEX(Raw_Plans!$B$2:$B$11,MATCH(C83,Raw_Plans!$A$2:$A$11,0)),"")</f>
        <v>Truly Unlimited</v>
      </c>
    </row>
    <row r="84" spans="1:7" x14ac:dyDescent="0.3">
      <c r="A84" s="12" t="s">
        <v>4691</v>
      </c>
      <c r="B84" s="12" t="s">
        <v>2683</v>
      </c>
      <c r="C84" s="12" t="s">
        <v>4609</v>
      </c>
      <c r="D84" s="82">
        <v>46047.946886574071</v>
      </c>
      <c r="E84" s="37">
        <v>2999</v>
      </c>
      <c r="F84" s="12" t="s">
        <v>4595</v>
      </c>
      <c r="G84" s="13" t="str">
        <f>IFERROR(INDEX(Raw_Plans!$B$2:$B$11,MATCH(C84,Raw_Plans!$A$2:$A$11,0)),"")</f>
        <v>Annual Plan</v>
      </c>
    </row>
    <row r="85" spans="1:7" x14ac:dyDescent="0.3">
      <c r="A85" s="12" t="s">
        <v>4692</v>
      </c>
      <c r="B85" s="12" t="s">
        <v>2065</v>
      </c>
      <c r="C85" s="12" t="s">
        <v>4615</v>
      </c>
      <c r="D85" s="82">
        <v>45974.946886574071</v>
      </c>
      <c r="E85" s="37">
        <v>148</v>
      </c>
      <c r="F85" s="12" t="s">
        <v>4603</v>
      </c>
      <c r="G85" s="13" t="str">
        <f>IFERROR(INDEX(Raw_Plans!$B$2:$B$11,MATCH(C85,Raw_Plans!$A$2:$A$11,0)),"")</f>
        <v>Data Booster</v>
      </c>
    </row>
    <row r="86" spans="1:7" x14ac:dyDescent="0.3">
      <c r="A86" s="12" t="s">
        <v>4693</v>
      </c>
      <c r="B86" s="12" t="s">
        <v>3834</v>
      </c>
      <c r="C86" s="12" t="s">
        <v>4605</v>
      </c>
      <c r="D86" s="82">
        <v>46044.946886574071</v>
      </c>
      <c r="E86" s="37">
        <v>349</v>
      </c>
      <c r="F86" s="12" t="s">
        <v>4611</v>
      </c>
      <c r="G86" s="13" t="str">
        <f>IFERROR(INDEX(Raw_Plans!$B$2:$B$11,MATCH(C86,Raw_Plans!$A$2:$A$11,0)),"")</f>
        <v>Entertainment Pack</v>
      </c>
    </row>
    <row r="87" spans="1:7" x14ac:dyDescent="0.3">
      <c r="A87" s="12" t="s">
        <v>4694</v>
      </c>
      <c r="B87" s="12" t="s">
        <v>932</v>
      </c>
      <c r="C87" s="12" t="s">
        <v>4598</v>
      </c>
      <c r="D87" s="82">
        <v>45948.946886574071</v>
      </c>
      <c r="E87" s="37">
        <v>99</v>
      </c>
      <c r="F87" s="12" t="s">
        <v>4599</v>
      </c>
      <c r="G87" s="13" t="str">
        <f>IFERROR(INDEX(Raw_Plans!$B$2:$B$11,MATCH(C87,Raw_Plans!$A$2:$A$11,0)),"")</f>
        <v>Talktime Only</v>
      </c>
    </row>
    <row r="88" spans="1:7" x14ac:dyDescent="0.3">
      <c r="A88" s="12" t="s">
        <v>4695</v>
      </c>
      <c r="B88" s="12" t="s">
        <v>2597</v>
      </c>
      <c r="C88" s="12" t="s">
        <v>4598</v>
      </c>
      <c r="D88" s="82">
        <v>45873.946886574071</v>
      </c>
      <c r="E88" s="37">
        <v>99</v>
      </c>
      <c r="F88" s="12" t="s">
        <v>4611</v>
      </c>
      <c r="G88" s="13" t="str">
        <f>IFERROR(INDEX(Raw_Plans!$B$2:$B$11,MATCH(C88,Raw_Plans!$A$2:$A$11,0)),"")</f>
        <v>Talktime Only</v>
      </c>
    </row>
    <row r="89" spans="1:7" x14ac:dyDescent="0.3">
      <c r="A89" s="12" t="s">
        <v>4696</v>
      </c>
      <c r="B89" s="12" t="s">
        <v>595</v>
      </c>
      <c r="C89" s="12" t="s">
        <v>4605</v>
      </c>
      <c r="D89" s="82">
        <v>45899.946886574071</v>
      </c>
      <c r="E89" s="37">
        <v>349</v>
      </c>
      <c r="F89" s="12" t="s">
        <v>4641</v>
      </c>
      <c r="G89" s="13" t="str">
        <f>IFERROR(INDEX(Raw_Plans!$B$2:$B$11,MATCH(C89,Raw_Plans!$A$2:$A$11,0)),"")</f>
        <v>Entertainment Pack</v>
      </c>
    </row>
    <row r="90" spans="1:7" x14ac:dyDescent="0.3">
      <c r="A90" s="12" t="s">
        <v>4697</v>
      </c>
      <c r="B90" s="12" t="s">
        <v>4208</v>
      </c>
      <c r="C90" s="12" t="s">
        <v>4598</v>
      </c>
      <c r="D90" s="82">
        <v>45854.946886574071</v>
      </c>
      <c r="E90" s="37">
        <v>99</v>
      </c>
      <c r="F90" s="12" t="s">
        <v>4641</v>
      </c>
      <c r="G90" s="13" t="str">
        <f>IFERROR(INDEX(Raw_Plans!$B$2:$B$11,MATCH(C90,Raw_Plans!$A$2:$A$11,0)),"")</f>
        <v>Talktime Only</v>
      </c>
    </row>
    <row r="91" spans="1:7" x14ac:dyDescent="0.3">
      <c r="A91" s="12" t="s">
        <v>4698</v>
      </c>
      <c r="B91" s="12" t="s">
        <v>1808</v>
      </c>
      <c r="C91" s="12" t="s">
        <v>4629</v>
      </c>
      <c r="D91" s="82">
        <v>45845.946886574071</v>
      </c>
      <c r="E91" s="37">
        <v>666</v>
      </c>
      <c r="F91" s="12" t="s">
        <v>4611</v>
      </c>
      <c r="G91" s="13" t="str">
        <f>IFERROR(INDEX(Raw_Plans!$B$2:$B$11,MATCH(C91,Raw_Plans!$A$2:$A$11,0)),"")</f>
        <v>Student Plan</v>
      </c>
    </row>
    <row r="92" spans="1:7" x14ac:dyDescent="0.3">
      <c r="A92" s="12" t="s">
        <v>4699</v>
      </c>
      <c r="B92" s="12" t="s">
        <v>4489</v>
      </c>
      <c r="C92" s="12" t="s">
        <v>4615</v>
      </c>
      <c r="D92" s="82">
        <v>45755.946886574071</v>
      </c>
      <c r="E92" s="37">
        <v>148</v>
      </c>
      <c r="F92" s="12" t="s">
        <v>4641</v>
      </c>
      <c r="G92" s="13" t="str">
        <f>IFERROR(INDEX(Raw_Plans!$B$2:$B$11,MATCH(C92,Raw_Plans!$A$2:$A$11,0)),"")</f>
        <v>Data Booster</v>
      </c>
    </row>
    <row r="93" spans="1:7" x14ac:dyDescent="0.3">
      <c r="A93" s="12" t="s">
        <v>4700</v>
      </c>
      <c r="B93" s="12" t="s">
        <v>1696</v>
      </c>
      <c r="C93" s="12" t="s">
        <v>4594</v>
      </c>
      <c r="D93" s="82">
        <v>45718.946886574071</v>
      </c>
      <c r="E93" s="37">
        <v>999</v>
      </c>
      <c r="F93" s="12" t="s">
        <v>4641</v>
      </c>
      <c r="G93" s="13" t="str">
        <f>IFERROR(INDEX(Raw_Plans!$B$2:$B$11,MATCH(C93,Raw_Plans!$A$2:$A$11,0)),"")</f>
        <v>Family Infinity 999</v>
      </c>
    </row>
    <row r="94" spans="1:7" x14ac:dyDescent="0.3">
      <c r="A94" s="12" t="s">
        <v>4701</v>
      </c>
      <c r="B94" s="12" t="s">
        <v>4027</v>
      </c>
      <c r="C94" s="12" t="s">
        <v>4609</v>
      </c>
      <c r="D94" s="82">
        <v>45979.946886574071</v>
      </c>
      <c r="E94" s="37">
        <v>2999</v>
      </c>
      <c r="F94" s="12" t="s">
        <v>4611</v>
      </c>
      <c r="G94" s="13" t="str">
        <f>IFERROR(INDEX(Raw_Plans!$B$2:$B$11,MATCH(C94,Raw_Plans!$A$2:$A$11,0)),"")</f>
        <v>Annual Plan</v>
      </c>
    </row>
    <row r="95" spans="1:7" x14ac:dyDescent="0.3">
      <c r="A95" s="12" t="s">
        <v>4702</v>
      </c>
      <c r="B95" s="12" t="s">
        <v>3948</v>
      </c>
      <c r="C95" s="12" t="s">
        <v>4629</v>
      </c>
      <c r="D95" s="82">
        <v>46014.946886574071</v>
      </c>
      <c r="E95" s="37">
        <v>666</v>
      </c>
      <c r="F95" s="12" t="s">
        <v>4595</v>
      </c>
      <c r="G95" s="13" t="str">
        <f>IFERROR(INDEX(Raw_Plans!$B$2:$B$11,MATCH(C95,Raw_Plans!$A$2:$A$11,0)),"")</f>
        <v>Student Plan</v>
      </c>
    </row>
    <row r="96" spans="1:7" x14ac:dyDescent="0.3">
      <c r="A96" s="12" t="s">
        <v>4703</v>
      </c>
      <c r="B96" s="12" t="s">
        <v>4158</v>
      </c>
      <c r="C96" s="12" t="s">
        <v>4618</v>
      </c>
      <c r="D96" s="82">
        <v>45730.946886574071</v>
      </c>
      <c r="E96" s="37">
        <v>499</v>
      </c>
      <c r="F96" s="12" t="s">
        <v>4641</v>
      </c>
      <c r="G96" s="13" t="str">
        <f>IFERROR(INDEX(Raw_Plans!$B$2:$B$11,MATCH(C96,Raw_Plans!$A$2:$A$11,0)),"")</f>
        <v>Infinity 499</v>
      </c>
    </row>
    <row r="97" spans="1:7" x14ac:dyDescent="0.3">
      <c r="A97" s="12" t="s">
        <v>4704</v>
      </c>
      <c r="B97" s="12" t="s">
        <v>2126</v>
      </c>
      <c r="C97" s="12" t="s">
        <v>4609</v>
      </c>
      <c r="D97" s="82">
        <v>46010.946886574071</v>
      </c>
      <c r="E97" s="37">
        <v>2999</v>
      </c>
      <c r="F97" s="12" t="s">
        <v>4595</v>
      </c>
      <c r="G97" s="13" t="str">
        <f>IFERROR(INDEX(Raw_Plans!$B$2:$B$11,MATCH(C97,Raw_Plans!$A$2:$A$11,0)),"")</f>
        <v>Annual Plan</v>
      </c>
    </row>
    <row r="98" spans="1:7" x14ac:dyDescent="0.3">
      <c r="A98" s="12" t="s">
        <v>4705</v>
      </c>
      <c r="B98" s="12" t="s">
        <v>1542</v>
      </c>
      <c r="C98" s="12" t="s">
        <v>4602</v>
      </c>
      <c r="D98" s="82">
        <v>45783.946886574071</v>
      </c>
      <c r="E98" s="37">
        <v>479</v>
      </c>
      <c r="F98" s="12" t="s">
        <v>4595</v>
      </c>
      <c r="G98" s="13" t="str">
        <f>IFERROR(INDEX(Raw_Plans!$B$2:$B$11,MATCH(C98,Raw_Plans!$A$2:$A$11,0)),"")</f>
        <v>Truly Unlimited</v>
      </c>
    </row>
    <row r="99" spans="1:7" x14ac:dyDescent="0.3">
      <c r="A99" s="12" t="s">
        <v>4706</v>
      </c>
      <c r="B99" s="12" t="s">
        <v>3816</v>
      </c>
      <c r="C99" s="12" t="s">
        <v>4602</v>
      </c>
      <c r="D99" s="82">
        <v>45817.946886574071</v>
      </c>
      <c r="E99" s="37">
        <v>479</v>
      </c>
      <c r="F99" s="12" t="s">
        <v>4595</v>
      </c>
      <c r="G99" s="13" t="str">
        <f>IFERROR(INDEX(Raw_Plans!$B$2:$B$11,MATCH(C99,Raw_Plans!$A$2:$A$11,0)),"")</f>
        <v>Truly Unlimited</v>
      </c>
    </row>
    <row r="100" spans="1:7" x14ac:dyDescent="0.3">
      <c r="A100" s="12" t="s">
        <v>4707</v>
      </c>
      <c r="B100" s="12" t="s">
        <v>2259</v>
      </c>
      <c r="C100" s="12" t="s">
        <v>4605</v>
      </c>
      <c r="D100" s="82">
        <v>46052.946886574071</v>
      </c>
      <c r="E100" s="37">
        <v>349</v>
      </c>
      <c r="F100" s="12" t="s">
        <v>4611</v>
      </c>
      <c r="G100" s="13" t="str">
        <f>IFERROR(INDEX(Raw_Plans!$B$2:$B$11,MATCH(C100,Raw_Plans!$A$2:$A$11,0)),"")</f>
        <v>Entertainment Pack</v>
      </c>
    </row>
    <row r="101" spans="1:7" x14ac:dyDescent="0.3">
      <c r="A101" s="12" t="s">
        <v>4708</v>
      </c>
      <c r="B101" s="12" t="s">
        <v>2166</v>
      </c>
      <c r="C101" s="12" t="s">
        <v>4618</v>
      </c>
      <c r="D101" s="82">
        <v>45732.946886574071</v>
      </c>
      <c r="E101" s="37">
        <v>499</v>
      </c>
      <c r="F101" s="12" t="s">
        <v>4641</v>
      </c>
      <c r="G101" s="13" t="str">
        <f>IFERROR(INDEX(Raw_Plans!$B$2:$B$11,MATCH(C101,Raw_Plans!$A$2:$A$11,0)),"")</f>
        <v>Infinity 499</v>
      </c>
    </row>
    <row r="102" spans="1:7" x14ac:dyDescent="0.3">
      <c r="A102" s="12" t="s">
        <v>4709</v>
      </c>
      <c r="B102" s="12" t="s">
        <v>1668</v>
      </c>
      <c r="C102" s="12" t="s">
        <v>4615</v>
      </c>
      <c r="D102" s="82">
        <v>45692.946886574071</v>
      </c>
      <c r="E102" s="37">
        <v>148</v>
      </c>
      <c r="F102" s="12" t="s">
        <v>4595</v>
      </c>
      <c r="G102" s="13" t="str">
        <f>IFERROR(INDEX(Raw_Plans!$B$2:$B$11,MATCH(C102,Raw_Plans!$A$2:$A$11,0)),"")</f>
        <v>Data Booster</v>
      </c>
    </row>
    <row r="103" spans="1:7" x14ac:dyDescent="0.3">
      <c r="A103" s="12" t="s">
        <v>4710</v>
      </c>
      <c r="B103" s="12" t="s">
        <v>961</v>
      </c>
      <c r="C103" s="12" t="s">
        <v>4629</v>
      </c>
      <c r="D103" s="82">
        <v>45904.946886574071</v>
      </c>
      <c r="E103" s="37">
        <v>666</v>
      </c>
      <c r="F103" s="12" t="s">
        <v>4611</v>
      </c>
      <c r="G103" s="13" t="str">
        <f>IFERROR(INDEX(Raw_Plans!$B$2:$B$11,MATCH(C103,Raw_Plans!$A$2:$A$11,0)),"")</f>
        <v>Student Plan</v>
      </c>
    </row>
    <row r="104" spans="1:7" x14ac:dyDescent="0.3">
      <c r="A104" s="12" t="s">
        <v>4711</v>
      </c>
      <c r="B104" s="12" t="s">
        <v>1177</v>
      </c>
      <c r="C104" s="12" t="s">
        <v>4607</v>
      </c>
      <c r="D104" s="82">
        <v>45980.946886574071</v>
      </c>
      <c r="E104" s="37">
        <v>299</v>
      </c>
      <c r="F104" s="12" t="s">
        <v>4611</v>
      </c>
      <c r="G104" s="13" t="str">
        <f>IFERROR(INDEX(Raw_Plans!$B$2:$B$11,MATCH(C104,Raw_Plans!$A$2:$A$11,0)),"")</f>
        <v>Unlimited 5G Data</v>
      </c>
    </row>
    <row r="105" spans="1:7" x14ac:dyDescent="0.3">
      <c r="A105" s="12" t="s">
        <v>4712</v>
      </c>
      <c r="B105" s="12" t="s">
        <v>2649</v>
      </c>
      <c r="C105" s="12" t="s">
        <v>4613</v>
      </c>
      <c r="D105" s="82">
        <v>45852.946886574071</v>
      </c>
      <c r="E105" s="37">
        <v>499</v>
      </c>
      <c r="F105" s="12" t="s">
        <v>4603</v>
      </c>
      <c r="G105" s="13" t="str">
        <f>IFERROR(INDEX(Raw_Plans!$B$2:$B$11,MATCH(C105,Raw_Plans!$A$2:$A$11,0)),"")</f>
        <v>Work From Home</v>
      </c>
    </row>
    <row r="106" spans="1:7" x14ac:dyDescent="0.3">
      <c r="A106" s="12" t="s">
        <v>4713</v>
      </c>
      <c r="B106" s="12" t="s">
        <v>1470</v>
      </c>
      <c r="C106" s="12" t="s">
        <v>4602</v>
      </c>
      <c r="D106" s="82">
        <v>45728.946886574071</v>
      </c>
      <c r="E106" s="37">
        <v>479</v>
      </c>
      <c r="F106" s="12" t="s">
        <v>4599</v>
      </c>
      <c r="G106" s="13" t="str">
        <f>IFERROR(INDEX(Raw_Plans!$B$2:$B$11,MATCH(C106,Raw_Plans!$A$2:$A$11,0)),"")</f>
        <v>Truly Unlimited</v>
      </c>
    </row>
    <row r="107" spans="1:7" x14ac:dyDescent="0.3">
      <c r="A107" s="12" t="s">
        <v>4714</v>
      </c>
      <c r="B107" s="12" t="s">
        <v>926</v>
      </c>
      <c r="C107" s="12" t="s">
        <v>4598</v>
      </c>
      <c r="D107" s="82">
        <v>45978.946886574071</v>
      </c>
      <c r="E107" s="37">
        <v>99</v>
      </c>
      <c r="F107" s="12" t="s">
        <v>4611</v>
      </c>
      <c r="G107" s="13" t="str">
        <f>IFERROR(INDEX(Raw_Plans!$B$2:$B$11,MATCH(C107,Raw_Plans!$A$2:$A$11,0)),"")</f>
        <v>Talktime Only</v>
      </c>
    </row>
    <row r="108" spans="1:7" x14ac:dyDescent="0.3">
      <c r="A108" s="12" t="s">
        <v>4715</v>
      </c>
      <c r="B108" s="12" t="s">
        <v>1285</v>
      </c>
      <c r="C108" s="12" t="s">
        <v>4629</v>
      </c>
      <c r="D108" s="82">
        <v>45817.946886574071</v>
      </c>
      <c r="E108" s="37">
        <v>666</v>
      </c>
      <c r="F108" s="12" t="s">
        <v>4641</v>
      </c>
      <c r="G108" s="13" t="str">
        <f>IFERROR(INDEX(Raw_Plans!$B$2:$B$11,MATCH(C108,Raw_Plans!$A$2:$A$11,0)),"")</f>
        <v>Student Plan</v>
      </c>
    </row>
    <row r="109" spans="1:7" x14ac:dyDescent="0.3">
      <c r="A109" s="12" t="s">
        <v>4716</v>
      </c>
      <c r="B109" s="12" t="s">
        <v>3154</v>
      </c>
      <c r="C109" s="12" t="s">
        <v>4605</v>
      </c>
      <c r="D109" s="82">
        <v>45796.946886574071</v>
      </c>
      <c r="E109" s="37">
        <v>349</v>
      </c>
      <c r="F109" s="12" t="s">
        <v>4641</v>
      </c>
      <c r="G109" s="13" t="str">
        <f>IFERROR(INDEX(Raw_Plans!$B$2:$B$11,MATCH(C109,Raw_Plans!$A$2:$A$11,0)),"")</f>
        <v>Entertainment Pack</v>
      </c>
    </row>
    <row r="110" spans="1:7" x14ac:dyDescent="0.3">
      <c r="A110" s="12" t="s">
        <v>4717</v>
      </c>
      <c r="B110" s="12" t="s">
        <v>2881</v>
      </c>
      <c r="C110" s="12" t="s">
        <v>4607</v>
      </c>
      <c r="D110" s="82">
        <v>45969.946886574071</v>
      </c>
      <c r="E110" s="37">
        <v>299</v>
      </c>
      <c r="F110" s="12" t="s">
        <v>4599</v>
      </c>
      <c r="G110" s="13" t="str">
        <f>IFERROR(INDEX(Raw_Plans!$B$2:$B$11,MATCH(C110,Raw_Plans!$A$2:$A$11,0)),"")</f>
        <v>Unlimited 5G Data</v>
      </c>
    </row>
    <row r="111" spans="1:7" x14ac:dyDescent="0.3">
      <c r="A111" s="12" t="s">
        <v>4718</v>
      </c>
      <c r="B111" s="12" t="s">
        <v>3340</v>
      </c>
      <c r="C111" s="12" t="s">
        <v>4598</v>
      </c>
      <c r="D111" s="82">
        <v>45735.946886574071</v>
      </c>
      <c r="E111" s="37">
        <v>99</v>
      </c>
      <c r="F111" s="12" t="s">
        <v>4595</v>
      </c>
      <c r="G111" s="13" t="str">
        <f>IFERROR(INDEX(Raw_Plans!$B$2:$B$11,MATCH(C111,Raw_Plans!$A$2:$A$11,0)),"")</f>
        <v>Talktime Only</v>
      </c>
    </row>
    <row r="112" spans="1:7" x14ac:dyDescent="0.3">
      <c r="A112" s="12" t="s">
        <v>4719</v>
      </c>
      <c r="B112" s="12" t="s">
        <v>891</v>
      </c>
      <c r="C112" s="12" t="s">
        <v>4615</v>
      </c>
      <c r="D112" s="82">
        <v>45819.946886574071</v>
      </c>
      <c r="E112" s="37">
        <v>148</v>
      </c>
      <c r="F112" s="12" t="s">
        <v>4641</v>
      </c>
      <c r="G112" s="13" t="str">
        <f>IFERROR(INDEX(Raw_Plans!$B$2:$B$11,MATCH(C112,Raw_Plans!$A$2:$A$11,0)),"")</f>
        <v>Data Booster</v>
      </c>
    </row>
    <row r="113" spans="1:7" x14ac:dyDescent="0.3">
      <c r="A113" s="12" t="s">
        <v>4720</v>
      </c>
      <c r="B113" s="12" t="s">
        <v>2911</v>
      </c>
      <c r="C113" s="12" t="s">
        <v>4607</v>
      </c>
      <c r="D113" s="82">
        <v>46012.946886574071</v>
      </c>
      <c r="E113" s="37">
        <v>299</v>
      </c>
      <c r="F113" s="12" t="s">
        <v>4603</v>
      </c>
      <c r="G113" s="13" t="str">
        <f>IFERROR(INDEX(Raw_Plans!$B$2:$B$11,MATCH(C113,Raw_Plans!$A$2:$A$11,0)),"")</f>
        <v>Unlimited 5G Data</v>
      </c>
    </row>
    <row r="114" spans="1:7" x14ac:dyDescent="0.3">
      <c r="A114" s="12" t="s">
        <v>4721</v>
      </c>
      <c r="B114" s="12" t="s">
        <v>2811</v>
      </c>
      <c r="C114" s="12" t="s">
        <v>4609</v>
      </c>
      <c r="D114" s="82">
        <v>45936.946886574071</v>
      </c>
      <c r="E114" s="37">
        <v>2999</v>
      </c>
      <c r="F114" s="12" t="s">
        <v>4595</v>
      </c>
      <c r="G114" s="13" t="str">
        <f>IFERROR(INDEX(Raw_Plans!$B$2:$B$11,MATCH(C114,Raw_Plans!$A$2:$A$11,0)),"")</f>
        <v>Annual Plan</v>
      </c>
    </row>
    <row r="115" spans="1:7" x14ac:dyDescent="0.3">
      <c r="A115" s="12" t="s">
        <v>4722</v>
      </c>
      <c r="B115" s="12" t="s">
        <v>2973</v>
      </c>
      <c r="C115" s="12" t="s">
        <v>4594</v>
      </c>
      <c r="D115" s="82">
        <v>45826.946886574071</v>
      </c>
      <c r="E115" s="37">
        <v>999</v>
      </c>
      <c r="F115" s="12" t="s">
        <v>4595</v>
      </c>
      <c r="G115" s="13" t="str">
        <f>IFERROR(INDEX(Raw_Plans!$B$2:$B$11,MATCH(C115,Raw_Plans!$A$2:$A$11,0)),"")</f>
        <v>Family Infinity 999</v>
      </c>
    </row>
    <row r="116" spans="1:7" x14ac:dyDescent="0.3">
      <c r="A116" s="12" t="s">
        <v>4723</v>
      </c>
      <c r="B116" s="12" t="s">
        <v>2114</v>
      </c>
      <c r="C116" s="12" t="s">
        <v>4629</v>
      </c>
      <c r="D116" s="82">
        <v>45803.946886574071</v>
      </c>
      <c r="E116" s="37">
        <v>666</v>
      </c>
      <c r="F116" s="12" t="s">
        <v>4641</v>
      </c>
      <c r="G116" s="13" t="str">
        <f>IFERROR(INDEX(Raw_Plans!$B$2:$B$11,MATCH(C116,Raw_Plans!$A$2:$A$11,0)),"")</f>
        <v>Student Plan</v>
      </c>
    </row>
    <row r="117" spans="1:7" x14ac:dyDescent="0.3">
      <c r="A117" s="12" t="s">
        <v>4724</v>
      </c>
      <c r="B117" s="12" t="s">
        <v>3635</v>
      </c>
      <c r="C117" s="12" t="s">
        <v>4598</v>
      </c>
      <c r="D117" s="82">
        <v>45753.946886574071</v>
      </c>
      <c r="E117" s="37">
        <v>99</v>
      </c>
      <c r="F117" s="12" t="s">
        <v>4641</v>
      </c>
      <c r="G117" s="13" t="str">
        <f>IFERROR(INDEX(Raw_Plans!$B$2:$B$11,MATCH(C117,Raw_Plans!$A$2:$A$11,0)),"")</f>
        <v>Talktime Only</v>
      </c>
    </row>
    <row r="118" spans="1:7" x14ac:dyDescent="0.3">
      <c r="A118" s="12" t="s">
        <v>4725</v>
      </c>
      <c r="B118" s="12" t="s">
        <v>1692</v>
      </c>
      <c r="C118" s="12" t="s">
        <v>4609</v>
      </c>
      <c r="D118" s="82">
        <v>45728.946886574071</v>
      </c>
      <c r="E118" s="37">
        <v>2999</v>
      </c>
      <c r="F118" s="12" t="s">
        <v>4595</v>
      </c>
      <c r="G118" s="13" t="str">
        <f>IFERROR(INDEX(Raw_Plans!$B$2:$B$11,MATCH(C118,Raw_Plans!$A$2:$A$11,0)),"")</f>
        <v>Annual Plan</v>
      </c>
    </row>
    <row r="119" spans="1:7" x14ac:dyDescent="0.3">
      <c r="A119" s="12" t="s">
        <v>4726</v>
      </c>
      <c r="B119" s="12" t="s">
        <v>2905</v>
      </c>
      <c r="C119" s="12" t="s">
        <v>4615</v>
      </c>
      <c r="D119" s="82">
        <v>45873.946886574071</v>
      </c>
      <c r="E119" s="37">
        <v>148</v>
      </c>
      <c r="F119" s="12" t="s">
        <v>4599</v>
      </c>
      <c r="G119" s="13" t="str">
        <f>IFERROR(INDEX(Raw_Plans!$B$2:$B$11,MATCH(C119,Raw_Plans!$A$2:$A$11,0)),"")</f>
        <v>Data Booster</v>
      </c>
    </row>
    <row r="120" spans="1:7" x14ac:dyDescent="0.3">
      <c r="A120" s="12" t="s">
        <v>4727</v>
      </c>
      <c r="B120" s="12" t="s">
        <v>4250</v>
      </c>
      <c r="C120" s="12" t="s">
        <v>4598</v>
      </c>
      <c r="D120" s="82">
        <v>45910.946886574071</v>
      </c>
      <c r="E120" s="37">
        <v>99</v>
      </c>
      <c r="F120" s="12" t="s">
        <v>4599</v>
      </c>
      <c r="G120" s="13" t="str">
        <f>IFERROR(INDEX(Raw_Plans!$B$2:$B$11,MATCH(C120,Raw_Plans!$A$2:$A$11,0)),"")</f>
        <v>Talktime Only</v>
      </c>
    </row>
    <row r="121" spans="1:7" x14ac:dyDescent="0.3">
      <c r="A121" s="12" t="s">
        <v>4728</v>
      </c>
      <c r="B121" s="12" t="s">
        <v>3677</v>
      </c>
      <c r="C121" s="12" t="s">
        <v>4602</v>
      </c>
      <c r="D121" s="82">
        <v>45809.946886574071</v>
      </c>
      <c r="E121" s="37">
        <v>479</v>
      </c>
      <c r="F121" s="12" t="s">
        <v>4641</v>
      </c>
      <c r="G121" s="13" t="str">
        <f>IFERROR(INDEX(Raw_Plans!$B$2:$B$11,MATCH(C121,Raw_Plans!$A$2:$A$11,0)),"")</f>
        <v>Truly Unlimited</v>
      </c>
    </row>
    <row r="122" spans="1:7" x14ac:dyDescent="0.3">
      <c r="A122" s="12" t="s">
        <v>4729</v>
      </c>
      <c r="B122" s="12" t="s">
        <v>1186</v>
      </c>
      <c r="C122" s="12" t="s">
        <v>4609</v>
      </c>
      <c r="D122" s="82">
        <v>45775.946886574071</v>
      </c>
      <c r="E122" s="37">
        <v>2999</v>
      </c>
      <c r="F122" s="12" t="s">
        <v>4611</v>
      </c>
      <c r="G122" s="13" t="str">
        <f>IFERROR(INDEX(Raw_Plans!$B$2:$B$11,MATCH(C122,Raw_Plans!$A$2:$A$11,0)),"")</f>
        <v>Annual Plan</v>
      </c>
    </row>
    <row r="123" spans="1:7" x14ac:dyDescent="0.3">
      <c r="A123" s="12" t="s">
        <v>4730</v>
      </c>
      <c r="B123" s="12" t="s">
        <v>4493</v>
      </c>
      <c r="C123" s="12" t="s">
        <v>4598</v>
      </c>
      <c r="D123" s="82">
        <v>45792.946886574071</v>
      </c>
      <c r="E123" s="37">
        <v>99</v>
      </c>
      <c r="F123" s="12" t="s">
        <v>4599</v>
      </c>
      <c r="G123" s="13" t="str">
        <f>IFERROR(INDEX(Raw_Plans!$B$2:$B$11,MATCH(C123,Raw_Plans!$A$2:$A$11,0)),"")</f>
        <v>Talktime Only</v>
      </c>
    </row>
    <row r="124" spans="1:7" x14ac:dyDescent="0.3">
      <c r="A124" s="12" t="s">
        <v>4731</v>
      </c>
      <c r="B124" s="12" t="s">
        <v>1971</v>
      </c>
      <c r="C124" s="12" t="s">
        <v>4602</v>
      </c>
      <c r="D124" s="82">
        <v>45863.946886574071</v>
      </c>
      <c r="E124" s="37">
        <v>479</v>
      </c>
      <c r="F124" s="12" t="s">
        <v>4611</v>
      </c>
      <c r="G124" s="13" t="str">
        <f>IFERROR(INDEX(Raw_Plans!$B$2:$B$11,MATCH(C124,Raw_Plans!$A$2:$A$11,0)),"")</f>
        <v>Truly Unlimited</v>
      </c>
    </row>
    <row r="125" spans="1:7" x14ac:dyDescent="0.3">
      <c r="A125" s="12" t="s">
        <v>4732</v>
      </c>
      <c r="B125" s="12" t="s">
        <v>3780</v>
      </c>
      <c r="C125" s="12" t="s">
        <v>4615</v>
      </c>
      <c r="D125" s="82">
        <v>46014.946886574071</v>
      </c>
      <c r="E125" s="37">
        <v>148</v>
      </c>
      <c r="F125" s="12" t="s">
        <v>4611</v>
      </c>
      <c r="G125" s="13" t="str">
        <f>IFERROR(INDEX(Raw_Plans!$B$2:$B$11,MATCH(C125,Raw_Plans!$A$2:$A$11,0)),"")</f>
        <v>Data Booster</v>
      </c>
    </row>
    <row r="126" spans="1:7" x14ac:dyDescent="0.3">
      <c r="A126" s="12" t="s">
        <v>4733</v>
      </c>
      <c r="B126" s="12" t="s">
        <v>2453</v>
      </c>
      <c r="C126" s="12" t="s">
        <v>4629</v>
      </c>
      <c r="D126" s="82">
        <v>45702.946886574071</v>
      </c>
      <c r="E126" s="37">
        <v>666</v>
      </c>
      <c r="F126" s="12" t="s">
        <v>4595</v>
      </c>
      <c r="G126" s="13" t="str">
        <f>IFERROR(INDEX(Raw_Plans!$B$2:$B$11,MATCH(C126,Raw_Plans!$A$2:$A$11,0)),"")</f>
        <v>Student Plan</v>
      </c>
    </row>
    <row r="127" spans="1:7" x14ac:dyDescent="0.3">
      <c r="A127" s="12" t="s">
        <v>4734</v>
      </c>
      <c r="B127" s="12" t="s">
        <v>1702</v>
      </c>
      <c r="C127" s="12" t="s">
        <v>4609</v>
      </c>
      <c r="D127" s="82">
        <v>45901.946886574071</v>
      </c>
      <c r="E127" s="37">
        <v>2999</v>
      </c>
      <c r="F127" s="12" t="s">
        <v>4611</v>
      </c>
      <c r="G127" s="13" t="str">
        <f>IFERROR(INDEX(Raw_Plans!$B$2:$B$11,MATCH(C127,Raw_Plans!$A$2:$A$11,0)),"")</f>
        <v>Annual Plan</v>
      </c>
    </row>
    <row r="128" spans="1:7" x14ac:dyDescent="0.3">
      <c r="A128" s="12" t="s">
        <v>4735</v>
      </c>
      <c r="B128" s="12" t="s">
        <v>2869</v>
      </c>
      <c r="C128" s="12" t="s">
        <v>4629</v>
      </c>
      <c r="D128" s="82">
        <v>45702.946886574071</v>
      </c>
      <c r="E128" s="37">
        <v>666</v>
      </c>
      <c r="F128" s="12" t="s">
        <v>4603</v>
      </c>
      <c r="G128" s="13" t="str">
        <f>IFERROR(INDEX(Raw_Plans!$B$2:$B$11,MATCH(C128,Raw_Plans!$A$2:$A$11,0)),"")</f>
        <v>Student Plan</v>
      </c>
    </row>
    <row r="129" spans="1:7" x14ac:dyDescent="0.3">
      <c r="A129" s="12" t="s">
        <v>4736</v>
      </c>
      <c r="B129" s="12" t="s">
        <v>4184</v>
      </c>
      <c r="C129" s="12" t="s">
        <v>4605</v>
      </c>
      <c r="D129" s="82">
        <v>45941.946886574071</v>
      </c>
      <c r="E129" s="37">
        <v>349</v>
      </c>
      <c r="F129" s="12" t="s">
        <v>4599</v>
      </c>
      <c r="G129" s="13" t="str">
        <f>IFERROR(INDEX(Raw_Plans!$B$2:$B$11,MATCH(C129,Raw_Plans!$A$2:$A$11,0)),"")</f>
        <v>Entertainment Pack</v>
      </c>
    </row>
    <row r="130" spans="1:7" x14ac:dyDescent="0.3">
      <c r="A130" s="12" t="s">
        <v>4737</v>
      </c>
      <c r="B130" s="12" t="s">
        <v>4413</v>
      </c>
      <c r="C130" s="12" t="s">
        <v>4607</v>
      </c>
      <c r="D130" s="82">
        <v>45918.946886574071</v>
      </c>
      <c r="E130" s="37">
        <v>299</v>
      </c>
      <c r="F130" s="12" t="s">
        <v>4599</v>
      </c>
      <c r="G130" s="13" t="str">
        <f>IFERROR(INDEX(Raw_Plans!$B$2:$B$11,MATCH(C130,Raw_Plans!$A$2:$A$11,0)),"")</f>
        <v>Unlimited 5G Data</v>
      </c>
    </row>
    <row r="131" spans="1:7" x14ac:dyDescent="0.3">
      <c r="A131" s="12" t="s">
        <v>4738</v>
      </c>
      <c r="B131" s="12" t="s">
        <v>2281</v>
      </c>
      <c r="C131" s="12" t="s">
        <v>4629</v>
      </c>
      <c r="D131" s="82">
        <v>45863.946886574071</v>
      </c>
      <c r="E131" s="37">
        <v>666</v>
      </c>
      <c r="F131" s="12" t="s">
        <v>4595</v>
      </c>
      <c r="G131" s="13" t="str">
        <f>IFERROR(INDEX(Raw_Plans!$B$2:$B$11,MATCH(C131,Raw_Plans!$A$2:$A$11,0)),"")</f>
        <v>Student Plan</v>
      </c>
    </row>
    <row r="132" spans="1:7" x14ac:dyDescent="0.3">
      <c r="A132" s="12" t="s">
        <v>4739</v>
      </c>
      <c r="B132" s="12" t="s">
        <v>3491</v>
      </c>
      <c r="C132" s="12" t="s">
        <v>4607</v>
      </c>
      <c r="D132" s="82">
        <v>45733.946886574071</v>
      </c>
      <c r="E132" s="37">
        <v>299</v>
      </c>
      <c r="F132" s="12" t="s">
        <v>4603</v>
      </c>
      <c r="G132" s="13" t="str">
        <f>IFERROR(INDEX(Raw_Plans!$B$2:$B$11,MATCH(C132,Raw_Plans!$A$2:$A$11,0)),"")</f>
        <v>Unlimited 5G Data</v>
      </c>
    </row>
    <row r="133" spans="1:7" x14ac:dyDescent="0.3">
      <c r="A133" s="12" t="s">
        <v>4740</v>
      </c>
      <c r="B133" s="12" t="s">
        <v>3871</v>
      </c>
      <c r="C133" s="12" t="s">
        <v>4607</v>
      </c>
      <c r="D133" s="82">
        <v>46044.946886574071</v>
      </c>
      <c r="E133" s="37">
        <v>299</v>
      </c>
      <c r="F133" s="12" t="s">
        <v>4595</v>
      </c>
      <c r="G133" s="13" t="str">
        <f>IFERROR(INDEX(Raw_Plans!$B$2:$B$11,MATCH(C133,Raw_Plans!$A$2:$A$11,0)),"")</f>
        <v>Unlimited 5G Data</v>
      </c>
    </row>
    <row r="134" spans="1:7" x14ac:dyDescent="0.3">
      <c r="A134" s="12" t="s">
        <v>4741</v>
      </c>
      <c r="B134" s="12" t="s">
        <v>4009</v>
      </c>
      <c r="C134" s="12" t="s">
        <v>4615</v>
      </c>
      <c r="D134" s="82">
        <v>45882.946886574071</v>
      </c>
      <c r="E134" s="37">
        <v>148</v>
      </c>
      <c r="F134" s="12" t="s">
        <v>4599</v>
      </c>
      <c r="G134" s="13" t="str">
        <f>IFERROR(INDEX(Raw_Plans!$B$2:$B$11,MATCH(C134,Raw_Plans!$A$2:$A$11,0)),"")</f>
        <v>Data Booster</v>
      </c>
    </row>
    <row r="135" spans="1:7" x14ac:dyDescent="0.3">
      <c r="A135" s="12" t="s">
        <v>4742</v>
      </c>
      <c r="B135" s="12" t="s">
        <v>4501</v>
      </c>
      <c r="C135" s="12" t="s">
        <v>4598</v>
      </c>
      <c r="D135" s="82">
        <v>46007.946886574071</v>
      </c>
      <c r="E135" s="37">
        <v>99</v>
      </c>
      <c r="F135" s="12" t="s">
        <v>4595</v>
      </c>
      <c r="G135" s="13" t="str">
        <f>IFERROR(INDEX(Raw_Plans!$B$2:$B$11,MATCH(C135,Raw_Plans!$A$2:$A$11,0)),"")</f>
        <v>Talktime Only</v>
      </c>
    </row>
    <row r="136" spans="1:7" x14ac:dyDescent="0.3">
      <c r="A136" s="12" t="s">
        <v>4743</v>
      </c>
      <c r="B136" s="12" t="s">
        <v>3918</v>
      </c>
      <c r="C136" s="12" t="s">
        <v>4598</v>
      </c>
      <c r="D136" s="82">
        <v>45760.946886574071</v>
      </c>
      <c r="E136" s="37">
        <v>99</v>
      </c>
      <c r="F136" s="12" t="s">
        <v>4641</v>
      </c>
      <c r="G136" s="13" t="str">
        <f>IFERROR(INDEX(Raw_Plans!$B$2:$B$11,MATCH(C136,Raw_Plans!$A$2:$A$11,0)),"")</f>
        <v>Talktime Only</v>
      </c>
    </row>
    <row r="137" spans="1:7" x14ac:dyDescent="0.3">
      <c r="A137" s="12" t="s">
        <v>4744</v>
      </c>
      <c r="B137" s="12" t="s">
        <v>1231</v>
      </c>
      <c r="C137" s="12" t="s">
        <v>4602</v>
      </c>
      <c r="D137" s="82">
        <v>46003.946886574071</v>
      </c>
      <c r="E137" s="37">
        <v>479</v>
      </c>
      <c r="F137" s="12" t="s">
        <v>4641</v>
      </c>
      <c r="G137" s="13" t="str">
        <f>IFERROR(INDEX(Raw_Plans!$B$2:$B$11,MATCH(C137,Raw_Plans!$A$2:$A$11,0)),"")</f>
        <v>Truly Unlimited</v>
      </c>
    </row>
    <row r="138" spans="1:7" x14ac:dyDescent="0.3">
      <c r="A138" s="12" t="s">
        <v>4745</v>
      </c>
      <c r="B138" s="12" t="s">
        <v>4549</v>
      </c>
      <c r="C138" s="12" t="s">
        <v>4618</v>
      </c>
      <c r="D138" s="82">
        <v>45840.946886574071</v>
      </c>
      <c r="E138" s="37">
        <v>499</v>
      </c>
      <c r="F138" s="12" t="s">
        <v>4599</v>
      </c>
      <c r="G138" s="13" t="str">
        <f>IFERROR(INDEX(Raw_Plans!$B$2:$B$11,MATCH(C138,Raw_Plans!$A$2:$A$11,0)),"")</f>
        <v>Infinity 499</v>
      </c>
    </row>
    <row r="139" spans="1:7" x14ac:dyDescent="0.3">
      <c r="A139" s="12" t="s">
        <v>4746</v>
      </c>
      <c r="B139" s="12" t="s">
        <v>3980</v>
      </c>
      <c r="C139" s="12" t="s">
        <v>4629</v>
      </c>
      <c r="D139" s="82">
        <v>45863.946886574071</v>
      </c>
      <c r="E139" s="37">
        <v>666</v>
      </c>
      <c r="F139" s="12" t="s">
        <v>4641</v>
      </c>
      <c r="G139" s="13" t="str">
        <f>IFERROR(INDEX(Raw_Plans!$B$2:$B$11,MATCH(C139,Raw_Plans!$A$2:$A$11,0)),"")</f>
        <v>Student Plan</v>
      </c>
    </row>
    <row r="140" spans="1:7" x14ac:dyDescent="0.3">
      <c r="A140" s="12" t="s">
        <v>4747</v>
      </c>
      <c r="B140" s="12" t="s">
        <v>2921</v>
      </c>
      <c r="C140" s="12" t="s">
        <v>4605</v>
      </c>
      <c r="D140" s="82">
        <v>45915.946886574071</v>
      </c>
      <c r="E140" s="37">
        <v>349</v>
      </c>
      <c r="F140" s="12" t="s">
        <v>4599</v>
      </c>
      <c r="G140" s="13" t="str">
        <f>IFERROR(INDEX(Raw_Plans!$B$2:$B$11,MATCH(C140,Raw_Plans!$A$2:$A$11,0)),"")</f>
        <v>Entertainment Pack</v>
      </c>
    </row>
    <row r="141" spans="1:7" x14ac:dyDescent="0.3">
      <c r="A141" s="12" t="s">
        <v>4748</v>
      </c>
      <c r="B141" s="12" t="s">
        <v>1518</v>
      </c>
      <c r="C141" s="12" t="s">
        <v>4609</v>
      </c>
      <c r="D141" s="82">
        <v>45823.946886574071</v>
      </c>
      <c r="E141" s="37">
        <v>2999</v>
      </c>
      <c r="F141" s="12" t="s">
        <v>4641</v>
      </c>
      <c r="G141" s="13" t="str">
        <f>IFERROR(INDEX(Raw_Plans!$B$2:$B$11,MATCH(C141,Raw_Plans!$A$2:$A$11,0)),"")</f>
        <v>Annual Plan</v>
      </c>
    </row>
    <row r="142" spans="1:7" x14ac:dyDescent="0.3">
      <c r="A142" s="12" t="s">
        <v>4749</v>
      </c>
      <c r="B142" s="12" t="s">
        <v>2271</v>
      </c>
      <c r="C142" s="12" t="s">
        <v>4613</v>
      </c>
      <c r="D142" s="82">
        <v>46025.946886574071</v>
      </c>
      <c r="E142" s="37">
        <v>499</v>
      </c>
      <c r="F142" s="12" t="s">
        <v>4599</v>
      </c>
      <c r="G142" s="13" t="str">
        <f>IFERROR(INDEX(Raw_Plans!$B$2:$B$11,MATCH(C142,Raw_Plans!$A$2:$A$11,0)),"")</f>
        <v>Work From Home</v>
      </c>
    </row>
    <row r="143" spans="1:7" x14ac:dyDescent="0.3">
      <c r="A143" s="12" t="s">
        <v>4750</v>
      </c>
      <c r="B143" s="12" t="s">
        <v>1459</v>
      </c>
      <c r="C143" s="12" t="s">
        <v>4607</v>
      </c>
      <c r="D143" s="82">
        <v>45867.946886574071</v>
      </c>
      <c r="E143" s="37">
        <v>299</v>
      </c>
      <c r="F143" s="12" t="s">
        <v>4595</v>
      </c>
      <c r="G143" s="13" t="str">
        <f>IFERROR(INDEX(Raw_Plans!$B$2:$B$11,MATCH(C143,Raw_Plans!$A$2:$A$11,0)),"")</f>
        <v>Unlimited 5G Data</v>
      </c>
    </row>
    <row r="144" spans="1:7" x14ac:dyDescent="0.3">
      <c r="A144" s="12" t="s">
        <v>4751</v>
      </c>
      <c r="B144" s="12" t="s">
        <v>1320</v>
      </c>
      <c r="C144" s="12" t="s">
        <v>4609</v>
      </c>
      <c r="D144" s="82">
        <v>45970.946886574071</v>
      </c>
      <c r="E144" s="37">
        <v>2999</v>
      </c>
      <c r="F144" s="12" t="s">
        <v>4611</v>
      </c>
      <c r="G144" s="13" t="str">
        <f>IFERROR(INDEX(Raw_Plans!$B$2:$B$11,MATCH(C144,Raw_Plans!$A$2:$A$11,0)),"")</f>
        <v>Annual Plan</v>
      </c>
    </row>
    <row r="145" spans="1:7" x14ac:dyDescent="0.3">
      <c r="A145" s="12" t="s">
        <v>4752</v>
      </c>
      <c r="B145" s="12" t="s">
        <v>766</v>
      </c>
      <c r="C145" s="12" t="s">
        <v>4615</v>
      </c>
      <c r="D145" s="82">
        <v>45739.946886574071</v>
      </c>
      <c r="E145" s="37">
        <v>148</v>
      </c>
      <c r="F145" s="12" t="s">
        <v>4611</v>
      </c>
      <c r="G145" s="13" t="str">
        <f>IFERROR(INDEX(Raw_Plans!$B$2:$B$11,MATCH(C145,Raw_Plans!$A$2:$A$11,0)),"")</f>
        <v>Data Booster</v>
      </c>
    </row>
    <row r="146" spans="1:7" x14ac:dyDescent="0.3">
      <c r="A146" s="12" t="s">
        <v>4753</v>
      </c>
      <c r="B146" s="12" t="s">
        <v>2239</v>
      </c>
      <c r="C146" s="12" t="s">
        <v>4598</v>
      </c>
      <c r="D146" s="82">
        <v>45694.946886574071</v>
      </c>
      <c r="E146" s="37">
        <v>99</v>
      </c>
      <c r="F146" s="12" t="s">
        <v>4611</v>
      </c>
      <c r="G146" s="13" t="str">
        <f>IFERROR(INDEX(Raw_Plans!$B$2:$B$11,MATCH(C146,Raw_Plans!$A$2:$A$11,0)),"")</f>
        <v>Talktime Only</v>
      </c>
    </row>
    <row r="147" spans="1:7" x14ac:dyDescent="0.3">
      <c r="A147" s="12" t="s">
        <v>4754</v>
      </c>
      <c r="B147" s="12" t="s">
        <v>2817</v>
      </c>
      <c r="C147" s="12" t="s">
        <v>4594</v>
      </c>
      <c r="D147" s="82">
        <v>46019.946886574071</v>
      </c>
      <c r="E147" s="37">
        <v>999</v>
      </c>
      <c r="F147" s="12" t="s">
        <v>4595</v>
      </c>
      <c r="G147" s="13" t="str">
        <f>IFERROR(INDEX(Raw_Plans!$B$2:$B$11,MATCH(C147,Raw_Plans!$A$2:$A$11,0)),"")</f>
        <v>Family Infinity 999</v>
      </c>
    </row>
    <row r="148" spans="1:7" x14ac:dyDescent="0.3">
      <c r="A148" s="12" t="s">
        <v>4755</v>
      </c>
      <c r="B148" s="12" t="s">
        <v>2263</v>
      </c>
      <c r="C148" s="12" t="s">
        <v>4602</v>
      </c>
      <c r="D148" s="82">
        <v>45738.946886574071</v>
      </c>
      <c r="E148" s="37">
        <v>479</v>
      </c>
      <c r="F148" s="12" t="s">
        <v>4641</v>
      </c>
      <c r="G148" s="13" t="str">
        <f>IFERROR(INDEX(Raw_Plans!$B$2:$B$11,MATCH(C148,Raw_Plans!$A$2:$A$11,0)),"")</f>
        <v>Truly Unlimited</v>
      </c>
    </row>
    <row r="149" spans="1:7" x14ac:dyDescent="0.3">
      <c r="A149" s="12" t="s">
        <v>4756</v>
      </c>
      <c r="B149" s="12" t="s">
        <v>1973</v>
      </c>
      <c r="C149" s="12" t="s">
        <v>4613</v>
      </c>
      <c r="D149" s="82">
        <v>46012.946886574071</v>
      </c>
      <c r="E149" s="37">
        <v>499</v>
      </c>
      <c r="F149" s="12" t="s">
        <v>4595</v>
      </c>
      <c r="G149" s="13" t="str">
        <f>IFERROR(INDEX(Raw_Plans!$B$2:$B$11,MATCH(C149,Raw_Plans!$A$2:$A$11,0)),"")</f>
        <v>Work From Home</v>
      </c>
    </row>
    <row r="150" spans="1:7" x14ac:dyDescent="0.3">
      <c r="A150" s="12" t="s">
        <v>4757</v>
      </c>
      <c r="B150" s="12" t="s">
        <v>1820</v>
      </c>
      <c r="C150" s="12" t="s">
        <v>4629</v>
      </c>
      <c r="D150" s="82">
        <v>45829.946886574071</v>
      </c>
      <c r="E150" s="37">
        <v>666</v>
      </c>
      <c r="F150" s="12" t="s">
        <v>4611</v>
      </c>
      <c r="G150" s="13" t="str">
        <f>IFERROR(INDEX(Raw_Plans!$B$2:$B$11,MATCH(C150,Raw_Plans!$A$2:$A$11,0)),"")</f>
        <v>Student Plan</v>
      </c>
    </row>
    <row r="151" spans="1:7" x14ac:dyDescent="0.3">
      <c r="A151" s="12" t="s">
        <v>4758</v>
      </c>
      <c r="B151" s="12" t="s">
        <v>2573</v>
      </c>
      <c r="C151" s="12" t="s">
        <v>4598</v>
      </c>
      <c r="D151" s="82">
        <v>46038.946886574071</v>
      </c>
      <c r="E151" s="37">
        <v>99</v>
      </c>
      <c r="F151" s="12" t="s">
        <v>4603</v>
      </c>
      <c r="G151" s="13" t="str">
        <f>IFERROR(INDEX(Raw_Plans!$B$2:$B$11,MATCH(C151,Raw_Plans!$A$2:$A$11,0)),"")</f>
        <v>Talktime Only</v>
      </c>
    </row>
    <row r="152" spans="1:7" x14ac:dyDescent="0.3">
      <c r="A152" s="12" t="s">
        <v>4759</v>
      </c>
      <c r="B152" s="12" t="s">
        <v>536</v>
      </c>
      <c r="C152" s="12" t="s">
        <v>4607</v>
      </c>
      <c r="D152" s="82">
        <v>45921.946886574071</v>
      </c>
      <c r="E152" s="37">
        <v>299</v>
      </c>
      <c r="F152" s="12" t="s">
        <v>4641</v>
      </c>
      <c r="G152" s="13" t="str">
        <f>IFERROR(INDEX(Raw_Plans!$B$2:$B$11,MATCH(C152,Raw_Plans!$A$2:$A$11,0)),"")</f>
        <v>Unlimited 5G Data</v>
      </c>
    </row>
    <row r="153" spans="1:7" x14ac:dyDescent="0.3">
      <c r="A153" s="12" t="s">
        <v>4760</v>
      </c>
      <c r="B153" s="12" t="s">
        <v>2183</v>
      </c>
      <c r="C153" s="12" t="s">
        <v>4613</v>
      </c>
      <c r="D153" s="82">
        <v>45923.946886574071</v>
      </c>
      <c r="E153" s="37">
        <v>499</v>
      </c>
      <c r="F153" s="12" t="s">
        <v>4595</v>
      </c>
      <c r="G153" s="13" t="str">
        <f>IFERROR(INDEX(Raw_Plans!$B$2:$B$11,MATCH(C153,Raw_Plans!$A$2:$A$11,0)),"")</f>
        <v>Work From Home</v>
      </c>
    </row>
    <row r="154" spans="1:7" x14ac:dyDescent="0.3">
      <c r="A154" s="12" t="s">
        <v>4761</v>
      </c>
      <c r="B154" s="12" t="s">
        <v>3849</v>
      </c>
      <c r="C154" s="12" t="s">
        <v>4618</v>
      </c>
      <c r="D154" s="82">
        <v>45900.946886574071</v>
      </c>
      <c r="E154" s="37">
        <v>499</v>
      </c>
      <c r="F154" s="12" t="s">
        <v>4599</v>
      </c>
      <c r="G154" s="13" t="str">
        <f>IFERROR(INDEX(Raw_Plans!$B$2:$B$11,MATCH(C154,Raw_Plans!$A$2:$A$11,0)),"")</f>
        <v>Infinity 499</v>
      </c>
    </row>
    <row r="155" spans="1:7" x14ac:dyDescent="0.3">
      <c r="A155" s="12" t="s">
        <v>4762</v>
      </c>
      <c r="B155" s="12" t="s">
        <v>4447</v>
      </c>
      <c r="C155" s="12" t="s">
        <v>4615</v>
      </c>
      <c r="D155" s="82">
        <v>45742.946886574071</v>
      </c>
      <c r="E155" s="37">
        <v>148</v>
      </c>
      <c r="F155" s="12" t="s">
        <v>4603</v>
      </c>
      <c r="G155" s="13" t="str">
        <f>IFERROR(INDEX(Raw_Plans!$B$2:$B$11,MATCH(C155,Raw_Plans!$A$2:$A$11,0)),"")</f>
        <v>Data Booster</v>
      </c>
    </row>
    <row r="156" spans="1:7" x14ac:dyDescent="0.3">
      <c r="A156" s="12" t="s">
        <v>4763</v>
      </c>
      <c r="B156" s="12" t="s">
        <v>2075</v>
      </c>
      <c r="C156" s="12" t="s">
        <v>4607</v>
      </c>
      <c r="D156" s="82">
        <v>45692.946886574071</v>
      </c>
      <c r="E156" s="37">
        <v>299</v>
      </c>
      <c r="F156" s="12" t="s">
        <v>4599</v>
      </c>
      <c r="G156" s="13" t="str">
        <f>IFERROR(INDEX(Raw_Plans!$B$2:$B$11,MATCH(C156,Raw_Plans!$A$2:$A$11,0)),"")</f>
        <v>Unlimited 5G Data</v>
      </c>
    </row>
    <row r="157" spans="1:7" x14ac:dyDescent="0.3">
      <c r="A157" s="12" t="s">
        <v>4764</v>
      </c>
      <c r="B157" s="12" t="s">
        <v>4374</v>
      </c>
      <c r="C157" s="12" t="s">
        <v>4602</v>
      </c>
      <c r="D157" s="82">
        <v>45774.946886574071</v>
      </c>
      <c r="E157" s="37">
        <v>479</v>
      </c>
      <c r="F157" s="12" t="s">
        <v>4595</v>
      </c>
      <c r="G157" s="13" t="str">
        <f>IFERROR(INDEX(Raw_Plans!$B$2:$B$11,MATCH(C157,Raw_Plans!$A$2:$A$11,0)),"")</f>
        <v>Truly Unlimited</v>
      </c>
    </row>
    <row r="158" spans="1:7" x14ac:dyDescent="0.3">
      <c r="A158" s="12" t="s">
        <v>4765</v>
      </c>
      <c r="B158" s="12" t="s">
        <v>2561</v>
      </c>
      <c r="C158" s="12" t="s">
        <v>4613</v>
      </c>
      <c r="D158" s="82">
        <v>46049.946886574071</v>
      </c>
      <c r="E158" s="37">
        <v>499</v>
      </c>
      <c r="F158" s="12" t="s">
        <v>4611</v>
      </c>
      <c r="G158" s="13" t="str">
        <f>IFERROR(INDEX(Raw_Plans!$B$2:$B$11,MATCH(C158,Raw_Plans!$A$2:$A$11,0)),"")</f>
        <v>Work From Home</v>
      </c>
    </row>
    <row r="159" spans="1:7" x14ac:dyDescent="0.3">
      <c r="A159" s="12" t="s">
        <v>4766</v>
      </c>
      <c r="B159" s="12" t="s">
        <v>1231</v>
      </c>
      <c r="C159" s="12" t="s">
        <v>4607</v>
      </c>
      <c r="D159" s="82">
        <v>45719.946886574071</v>
      </c>
      <c r="E159" s="37">
        <v>299</v>
      </c>
      <c r="F159" s="12" t="s">
        <v>4641</v>
      </c>
      <c r="G159" s="13" t="str">
        <f>IFERROR(INDEX(Raw_Plans!$B$2:$B$11,MATCH(C159,Raw_Plans!$A$2:$A$11,0)),"")</f>
        <v>Unlimited 5G Data</v>
      </c>
    </row>
    <row r="160" spans="1:7" x14ac:dyDescent="0.3">
      <c r="A160" s="12" t="s">
        <v>4767</v>
      </c>
      <c r="B160" s="12" t="s">
        <v>2847</v>
      </c>
      <c r="C160" s="12" t="s">
        <v>4618</v>
      </c>
      <c r="D160" s="82">
        <v>46027.946886574071</v>
      </c>
      <c r="E160" s="37">
        <v>499</v>
      </c>
      <c r="F160" s="12" t="s">
        <v>4603</v>
      </c>
      <c r="G160" s="13" t="str">
        <f>IFERROR(INDEX(Raw_Plans!$B$2:$B$11,MATCH(C160,Raw_Plans!$A$2:$A$11,0)),"")</f>
        <v>Infinity 499</v>
      </c>
    </row>
    <row r="161" spans="1:7" x14ac:dyDescent="0.3">
      <c r="A161" s="12" t="s">
        <v>4768</v>
      </c>
      <c r="B161" s="12" t="s">
        <v>3174</v>
      </c>
      <c r="C161" s="12" t="s">
        <v>4607</v>
      </c>
      <c r="D161" s="82">
        <v>45969.946886574071</v>
      </c>
      <c r="E161" s="37">
        <v>299</v>
      </c>
      <c r="F161" s="12" t="s">
        <v>4603</v>
      </c>
      <c r="G161" s="13" t="str">
        <f>IFERROR(INDEX(Raw_Plans!$B$2:$B$11,MATCH(C161,Raw_Plans!$A$2:$A$11,0)),"")</f>
        <v>Unlimited 5G Data</v>
      </c>
    </row>
    <row r="162" spans="1:7" x14ac:dyDescent="0.3">
      <c r="A162" s="12" t="s">
        <v>4769</v>
      </c>
      <c r="B162" s="12" t="s">
        <v>2170</v>
      </c>
      <c r="C162" s="12" t="s">
        <v>4609</v>
      </c>
      <c r="D162" s="82">
        <v>45830.946886574071</v>
      </c>
      <c r="E162" s="37">
        <v>2999</v>
      </c>
      <c r="F162" s="12" t="s">
        <v>4599</v>
      </c>
      <c r="G162" s="13" t="str">
        <f>IFERROR(INDEX(Raw_Plans!$B$2:$B$11,MATCH(C162,Raw_Plans!$A$2:$A$11,0)),"")</f>
        <v>Annual Plan</v>
      </c>
    </row>
    <row r="163" spans="1:7" x14ac:dyDescent="0.3">
      <c r="A163" s="12" t="s">
        <v>4770</v>
      </c>
      <c r="B163" s="12" t="s">
        <v>2653</v>
      </c>
      <c r="C163" s="12" t="s">
        <v>4602</v>
      </c>
      <c r="D163" s="82">
        <v>45879.946886574071</v>
      </c>
      <c r="E163" s="37">
        <v>479</v>
      </c>
      <c r="F163" s="12" t="s">
        <v>4595</v>
      </c>
      <c r="G163" s="13" t="str">
        <f>IFERROR(INDEX(Raw_Plans!$B$2:$B$11,MATCH(C163,Raw_Plans!$A$2:$A$11,0)),"")</f>
        <v>Truly Unlimited</v>
      </c>
    </row>
    <row r="164" spans="1:7" x14ac:dyDescent="0.3">
      <c r="A164" s="12" t="s">
        <v>4771</v>
      </c>
      <c r="B164" s="12" t="s">
        <v>2559</v>
      </c>
      <c r="C164" s="12" t="s">
        <v>4605</v>
      </c>
      <c r="D164" s="82">
        <v>46015.946886574071</v>
      </c>
      <c r="E164" s="37">
        <v>349</v>
      </c>
      <c r="F164" s="12" t="s">
        <v>4641</v>
      </c>
      <c r="G164" s="13" t="str">
        <f>IFERROR(INDEX(Raw_Plans!$B$2:$B$11,MATCH(C164,Raw_Plans!$A$2:$A$11,0)),"")</f>
        <v>Entertainment Pack</v>
      </c>
    </row>
    <row r="165" spans="1:7" x14ac:dyDescent="0.3">
      <c r="A165" s="12" t="s">
        <v>4772</v>
      </c>
      <c r="B165" s="12" t="s">
        <v>4126</v>
      </c>
      <c r="C165" s="12" t="s">
        <v>4607</v>
      </c>
      <c r="D165" s="82">
        <v>45968.946886574071</v>
      </c>
      <c r="E165" s="37">
        <v>299</v>
      </c>
      <c r="F165" s="12" t="s">
        <v>4599</v>
      </c>
      <c r="G165" s="13" t="str">
        <f>IFERROR(INDEX(Raw_Plans!$B$2:$B$11,MATCH(C165,Raw_Plans!$A$2:$A$11,0)),"")</f>
        <v>Unlimited 5G Data</v>
      </c>
    </row>
    <row r="166" spans="1:7" x14ac:dyDescent="0.3">
      <c r="A166" s="12" t="s">
        <v>4773</v>
      </c>
      <c r="B166" s="12" t="s">
        <v>3972</v>
      </c>
      <c r="C166" s="12" t="s">
        <v>4609</v>
      </c>
      <c r="D166" s="82">
        <v>45979.946886574071</v>
      </c>
      <c r="E166" s="37">
        <v>2999</v>
      </c>
      <c r="F166" s="12" t="s">
        <v>4595</v>
      </c>
      <c r="G166" s="13" t="str">
        <f>IFERROR(INDEX(Raw_Plans!$B$2:$B$11,MATCH(C166,Raw_Plans!$A$2:$A$11,0)),"")</f>
        <v>Annual Plan</v>
      </c>
    </row>
    <row r="167" spans="1:7" x14ac:dyDescent="0.3">
      <c r="A167" s="12" t="s">
        <v>4774</v>
      </c>
      <c r="B167" s="12" t="s">
        <v>1927</v>
      </c>
      <c r="C167" s="12" t="s">
        <v>4618</v>
      </c>
      <c r="D167" s="82">
        <v>45954.946886574071</v>
      </c>
      <c r="E167" s="37">
        <v>499</v>
      </c>
      <c r="F167" s="12" t="s">
        <v>4641</v>
      </c>
      <c r="G167" s="13" t="str">
        <f>IFERROR(INDEX(Raw_Plans!$B$2:$B$11,MATCH(C167,Raw_Plans!$A$2:$A$11,0)),"")</f>
        <v>Infinity 499</v>
      </c>
    </row>
    <row r="168" spans="1:7" x14ac:dyDescent="0.3">
      <c r="A168" s="12" t="s">
        <v>4775</v>
      </c>
      <c r="B168" s="12" t="s">
        <v>4445</v>
      </c>
      <c r="C168" s="12" t="s">
        <v>4607</v>
      </c>
      <c r="D168" s="82">
        <v>45810.946886574071</v>
      </c>
      <c r="E168" s="37">
        <v>299</v>
      </c>
      <c r="F168" s="12" t="s">
        <v>4603</v>
      </c>
      <c r="G168" s="13" t="str">
        <f>IFERROR(INDEX(Raw_Plans!$B$2:$B$11,MATCH(C168,Raw_Plans!$A$2:$A$11,0)),"")</f>
        <v>Unlimited 5G Data</v>
      </c>
    </row>
    <row r="169" spans="1:7" x14ac:dyDescent="0.3">
      <c r="A169" s="12" t="s">
        <v>4776</v>
      </c>
      <c r="B169" s="12" t="s">
        <v>3906</v>
      </c>
      <c r="C169" s="12" t="s">
        <v>4607</v>
      </c>
      <c r="D169" s="82">
        <v>46026.946886574071</v>
      </c>
      <c r="E169" s="37">
        <v>299</v>
      </c>
      <c r="F169" s="12" t="s">
        <v>4611</v>
      </c>
      <c r="G169" s="13" t="str">
        <f>IFERROR(INDEX(Raw_Plans!$B$2:$B$11,MATCH(C169,Raw_Plans!$A$2:$A$11,0)),"")</f>
        <v>Unlimited 5G Data</v>
      </c>
    </row>
    <row r="170" spans="1:7" x14ac:dyDescent="0.3">
      <c r="A170" s="12" t="s">
        <v>4777</v>
      </c>
      <c r="B170" s="12" t="s">
        <v>2104</v>
      </c>
      <c r="C170" s="12" t="s">
        <v>4605</v>
      </c>
      <c r="D170" s="82">
        <v>45703.946886574071</v>
      </c>
      <c r="E170" s="37">
        <v>349</v>
      </c>
      <c r="F170" s="12" t="s">
        <v>4603</v>
      </c>
      <c r="G170" s="13" t="str">
        <f>IFERROR(INDEX(Raw_Plans!$B$2:$B$11,MATCH(C170,Raw_Plans!$A$2:$A$11,0)),"")</f>
        <v>Entertainment Pack</v>
      </c>
    </row>
    <row r="171" spans="1:7" x14ac:dyDescent="0.3">
      <c r="A171" s="12" t="s">
        <v>4778</v>
      </c>
      <c r="B171" s="12" t="s">
        <v>4015</v>
      </c>
      <c r="C171" s="12" t="s">
        <v>4602</v>
      </c>
      <c r="D171" s="82">
        <v>45723.946886574071</v>
      </c>
      <c r="E171" s="37">
        <v>479</v>
      </c>
      <c r="F171" s="12" t="s">
        <v>4611</v>
      </c>
      <c r="G171" s="13" t="str">
        <f>IFERROR(INDEX(Raw_Plans!$B$2:$B$11,MATCH(C171,Raw_Plans!$A$2:$A$11,0)),"")</f>
        <v>Truly Unlimited</v>
      </c>
    </row>
    <row r="172" spans="1:7" x14ac:dyDescent="0.3">
      <c r="A172" s="12" t="s">
        <v>4779</v>
      </c>
      <c r="B172" s="12" t="s">
        <v>902</v>
      </c>
      <c r="C172" s="12" t="s">
        <v>4607</v>
      </c>
      <c r="D172" s="82">
        <v>45802.946886574071</v>
      </c>
      <c r="E172" s="37">
        <v>299</v>
      </c>
      <c r="F172" s="12" t="s">
        <v>4603</v>
      </c>
      <c r="G172" s="13" t="str">
        <f>IFERROR(INDEX(Raw_Plans!$B$2:$B$11,MATCH(C172,Raw_Plans!$A$2:$A$11,0)),"")</f>
        <v>Unlimited 5G Data</v>
      </c>
    </row>
    <row r="173" spans="1:7" x14ac:dyDescent="0.3">
      <c r="A173" s="12" t="s">
        <v>4780</v>
      </c>
      <c r="B173" s="12" t="s">
        <v>4390</v>
      </c>
      <c r="C173" s="12" t="s">
        <v>4607</v>
      </c>
      <c r="D173" s="82">
        <v>45835.946886574071</v>
      </c>
      <c r="E173" s="37">
        <v>299</v>
      </c>
      <c r="F173" s="12" t="s">
        <v>4611</v>
      </c>
      <c r="G173" s="13" t="str">
        <f>IFERROR(INDEX(Raw_Plans!$B$2:$B$11,MATCH(C173,Raw_Plans!$A$2:$A$11,0)),"")</f>
        <v>Unlimited 5G Data</v>
      </c>
    </row>
    <row r="174" spans="1:7" x14ac:dyDescent="0.3">
      <c r="A174" s="12" t="s">
        <v>4781</v>
      </c>
      <c r="B174" s="12" t="s">
        <v>4138</v>
      </c>
      <c r="C174" s="12" t="s">
        <v>4598</v>
      </c>
      <c r="D174" s="82">
        <v>45729.946886574071</v>
      </c>
      <c r="E174" s="37">
        <v>99</v>
      </c>
      <c r="F174" s="12" t="s">
        <v>4595</v>
      </c>
      <c r="G174" s="13" t="str">
        <f>IFERROR(INDEX(Raw_Plans!$B$2:$B$11,MATCH(C174,Raw_Plans!$A$2:$A$11,0)),"")</f>
        <v>Talktime Only</v>
      </c>
    </row>
    <row r="175" spans="1:7" x14ac:dyDescent="0.3">
      <c r="A175" s="12" t="s">
        <v>4782</v>
      </c>
      <c r="B175" s="12" t="s">
        <v>921</v>
      </c>
      <c r="C175" s="12" t="s">
        <v>4609</v>
      </c>
      <c r="D175" s="82">
        <v>46034.946886574071</v>
      </c>
      <c r="E175" s="37">
        <v>2999</v>
      </c>
      <c r="F175" s="12" t="s">
        <v>4603</v>
      </c>
      <c r="G175" s="13" t="str">
        <f>IFERROR(INDEX(Raw_Plans!$B$2:$B$11,MATCH(C175,Raw_Plans!$A$2:$A$11,0)),"")</f>
        <v>Annual Plan</v>
      </c>
    </row>
    <row r="176" spans="1:7" x14ac:dyDescent="0.3">
      <c r="A176" s="12" t="s">
        <v>4783</v>
      </c>
      <c r="B176" s="12" t="s">
        <v>2643</v>
      </c>
      <c r="C176" s="12" t="s">
        <v>4598</v>
      </c>
      <c r="D176" s="82">
        <v>45792.946886574071</v>
      </c>
      <c r="E176" s="37">
        <v>99</v>
      </c>
      <c r="F176" s="12" t="s">
        <v>4611</v>
      </c>
      <c r="G176" s="13" t="str">
        <f>IFERROR(INDEX(Raw_Plans!$B$2:$B$11,MATCH(C176,Raw_Plans!$A$2:$A$11,0)),"")</f>
        <v>Talktime Only</v>
      </c>
    </row>
    <row r="177" spans="1:7" x14ac:dyDescent="0.3">
      <c r="A177" s="12" t="s">
        <v>4784</v>
      </c>
      <c r="B177" s="12" t="s">
        <v>2413</v>
      </c>
      <c r="C177" s="12" t="s">
        <v>4598</v>
      </c>
      <c r="D177" s="82">
        <v>45992.946886574071</v>
      </c>
      <c r="E177" s="37">
        <v>99</v>
      </c>
      <c r="F177" s="12" t="s">
        <v>4641</v>
      </c>
      <c r="G177" s="13" t="str">
        <f>IFERROR(INDEX(Raw_Plans!$B$2:$B$11,MATCH(C177,Raw_Plans!$A$2:$A$11,0)),"")</f>
        <v>Talktime Only</v>
      </c>
    </row>
    <row r="178" spans="1:7" x14ac:dyDescent="0.3">
      <c r="A178" s="12" t="s">
        <v>4785</v>
      </c>
      <c r="B178" s="12" t="s">
        <v>1253</v>
      </c>
      <c r="C178" s="12" t="s">
        <v>4613</v>
      </c>
      <c r="D178" s="82">
        <v>45701.946886574071</v>
      </c>
      <c r="E178" s="37">
        <v>499</v>
      </c>
      <c r="F178" s="12" t="s">
        <v>4603</v>
      </c>
      <c r="G178" s="13" t="str">
        <f>IFERROR(INDEX(Raw_Plans!$B$2:$B$11,MATCH(C178,Raw_Plans!$A$2:$A$11,0)),"")</f>
        <v>Work From Home</v>
      </c>
    </row>
    <row r="179" spans="1:7" x14ac:dyDescent="0.3">
      <c r="A179" s="12" t="s">
        <v>4786</v>
      </c>
      <c r="B179" s="12" t="s">
        <v>3346</v>
      </c>
      <c r="C179" s="12" t="s">
        <v>4598</v>
      </c>
      <c r="D179" s="82">
        <v>46011.946886574071</v>
      </c>
      <c r="E179" s="37">
        <v>99</v>
      </c>
      <c r="F179" s="12" t="s">
        <v>4641</v>
      </c>
      <c r="G179" s="13" t="str">
        <f>IFERROR(INDEX(Raw_Plans!$B$2:$B$11,MATCH(C179,Raw_Plans!$A$2:$A$11,0)),"")</f>
        <v>Talktime Only</v>
      </c>
    </row>
    <row r="180" spans="1:7" x14ac:dyDescent="0.3">
      <c r="A180" s="12" t="s">
        <v>4787</v>
      </c>
      <c r="B180" s="12" t="s">
        <v>3946</v>
      </c>
      <c r="C180" s="12" t="s">
        <v>4598</v>
      </c>
      <c r="D180" s="82">
        <v>45946.946886574071</v>
      </c>
      <c r="E180" s="37">
        <v>99</v>
      </c>
      <c r="F180" s="12" t="s">
        <v>4599</v>
      </c>
      <c r="G180" s="13" t="str">
        <f>IFERROR(INDEX(Raw_Plans!$B$2:$B$11,MATCH(C180,Raw_Plans!$A$2:$A$11,0)),"")</f>
        <v>Talktime Only</v>
      </c>
    </row>
    <row r="181" spans="1:7" x14ac:dyDescent="0.3">
      <c r="A181" s="12" t="s">
        <v>4788</v>
      </c>
      <c r="B181" s="12" t="s">
        <v>3362</v>
      </c>
      <c r="C181" s="12" t="s">
        <v>4594</v>
      </c>
      <c r="D181" s="82">
        <v>45872.946886574071</v>
      </c>
      <c r="E181" s="37">
        <v>999</v>
      </c>
      <c r="F181" s="12" t="s">
        <v>4641</v>
      </c>
      <c r="G181" s="13" t="str">
        <f>IFERROR(INDEX(Raw_Plans!$B$2:$B$11,MATCH(C181,Raw_Plans!$A$2:$A$11,0)),"")</f>
        <v>Family Infinity 999</v>
      </c>
    </row>
    <row r="182" spans="1:7" x14ac:dyDescent="0.3">
      <c r="A182" s="12" t="s">
        <v>4789</v>
      </c>
      <c r="B182" s="12" t="s">
        <v>4535</v>
      </c>
      <c r="C182" s="12" t="s">
        <v>4618</v>
      </c>
      <c r="D182" s="82">
        <v>45755.946886574071</v>
      </c>
      <c r="E182" s="37">
        <v>499</v>
      </c>
      <c r="F182" s="12" t="s">
        <v>4611</v>
      </c>
      <c r="G182" s="13" t="str">
        <f>IFERROR(INDEX(Raw_Plans!$B$2:$B$11,MATCH(C182,Raw_Plans!$A$2:$A$11,0)),"")</f>
        <v>Infinity 499</v>
      </c>
    </row>
    <row r="183" spans="1:7" x14ac:dyDescent="0.3">
      <c r="A183" s="12" t="s">
        <v>4790</v>
      </c>
      <c r="B183" s="12" t="s">
        <v>4150</v>
      </c>
      <c r="C183" s="12" t="s">
        <v>4615</v>
      </c>
      <c r="D183" s="82">
        <v>45911.946886574071</v>
      </c>
      <c r="E183" s="37">
        <v>148</v>
      </c>
      <c r="F183" s="12" t="s">
        <v>4641</v>
      </c>
      <c r="G183" s="13" t="str">
        <f>IFERROR(INDEX(Raw_Plans!$B$2:$B$11,MATCH(C183,Raw_Plans!$A$2:$A$11,0)),"")</f>
        <v>Data Booster</v>
      </c>
    </row>
    <row r="184" spans="1:7" x14ac:dyDescent="0.3">
      <c r="A184" s="12" t="s">
        <v>4791</v>
      </c>
      <c r="B184" s="12" t="s">
        <v>658</v>
      </c>
      <c r="C184" s="12" t="s">
        <v>4609</v>
      </c>
      <c r="D184" s="82">
        <v>45721.946886574071</v>
      </c>
      <c r="E184" s="37">
        <v>2999</v>
      </c>
      <c r="F184" s="12" t="s">
        <v>4599</v>
      </c>
      <c r="G184" s="13" t="str">
        <f>IFERROR(INDEX(Raw_Plans!$B$2:$B$11,MATCH(C184,Raw_Plans!$A$2:$A$11,0)),"")</f>
        <v>Annual Plan</v>
      </c>
    </row>
    <row r="185" spans="1:7" x14ac:dyDescent="0.3">
      <c r="A185" s="12" t="s">
        <v>4792</v>
      </c>
      <c r="B185" s="12" t="s">
        <v>2615</v>
      </c>
      <c r="C185" s="12" t="s">
        <v>4594</v>
      </c>
      <c r="D185" s="82">
        <v>45786.946886574071</v>
      </c>
      <c r="E185" s="37">
        <v>999</v>
      </c>
      <c r="F185" s="12" t="s">
        <v>4641</v>
      </c>
      <c r="G185" s="13" t="str">
        <f>IFERROR(INDEX(Raw_Plans!$B$2:$B$11,MATCH(C185,Raw_Plans!$A$2:$A$11,0)),"")</f>
        <v>Family Infinity 999</v>
      </c>
    </row>
    <row r="186" spans="1:7" x14ac:dyDescent="0.3">
      <c r="A186" s="12" t="s">
        <v>4793</v>
      </c>
      <c r="B186" s="12" t="s">
        <v>1784</v>
      </c>
      <c r="C186" s="12" t="s">
        <v>4613</v>
      </c>
      <c r="D186" s="82">
        <v>45963.946886574071</v>
      </c>
      <c r="E186" s="37">
        <v>499</v>
      </c>
      <c r="F186" s="12" t="s">
        <v>4611</v>
      </c>
      <c r="G186" s="13" t="str">
        <f>IFERROR(INDEX(Raw_Plans!$B$2:$B$11,MATCH(C186,Raw_Plans!$A$2:$A$11,0)),"")</f>
        <v>Work From Home</v>
      </c>
    </row>
    <row r="187" spans="1:7" x14ac:dyDescent="0.3">
      <c r="A187" s="12" t="s">
        <v>4794</v>
      </c>
      <c r="B187" s="12" t="s">
        <v>3615</v>
      </c>
      <c r="C187" s="12" t="s">
        <v>4605</v>
      </c>
      <c r="D187" s="82">
        <v>45816.946886574071</v>
      </c>
      <c r="E187" s="37">
        <v>349</v>
      </c>
      <c r="F187" s="12" t="s">
        <v>4641</v>
      </c>
      <c r="G187" s="13" t="str">
        <f>IFERROR(INDEX(Raw_Plans!$B$2:$B$11,MATCH(C187,Raw_Plans!$A$2:$A$11,0)),"")</f>
        <v>Entertainment Pack</v>
      </c>
    </row>
    <row r="188" spans="1:7" x14ac:dyDescent="0.3">
      <c r="A188" s="12" t="s">
        <v>4795</v>
      </c>
      <c r="B188" s="12" t="s">
        <v>4275</v>
      </c>
      <c r="C188" s="12" t="s">
        <v>4615</v>
      </c>
      <c r="D188" s="82">
        <v>46040.946886574071</v>
      </c>
      <c r="E188" s="37">
        <v>148</v>
      </c>
      <c r="F188" s="12" t="s">
        <v>4595</v>
      </c>
      <c r="G188" s="13" t="str">
        <f>IFERROR(INDEX(Raw_Plans!$B$2:$B$11,MATCH(C188,Raw_Plans!$A$2:$A$11,0)),"")</f>
        <v>Data Booster</v>
      </c>
    </row>
    <row r="189" spans="1:7" x14ac:dyDescent="0.3">
      <c r="A189" s="12" t="s">
        <v>4796</v>
      </c>
      <c r="B189" s="12" t="s">
        <v>3641</v>
      </c>
      <c r="C189" s="12" t="s">
        <v>4629</v>
      </c>
      <c r="D189" s="82">
        <v>45722.946886574071</v>
      </c>
      <c r="E189" s="37">
        <v>666</v>
      </c>
      <c r="F189" s="12" t="s">
        <v>4611</v>
      </c>
      <c r="G189" s="13" t="str">
        <f>IFERROR(INDEX(Raw_Plans!$B$2:$B$11,MATCH(C189,Raw_Plans!$A$2:$A$11,0)),"")</f>
        <v>Student Plan</v>
      </c>
    </row>
    <row r="190" spans="1:7" x14ac:dyDescent="0.3">
      <c r="A190" s="12" t="s">
        <v>4797</v>
      </c>
      <c r="B190" s="12" t="s">
        <v>3330</v>
      </c>
      <c r="C190" s="12" t="s">
        <v>4609</v>
      </c>
      <c r="D190" s="82">
        <v>45966.946886574071</v>
      </c>
      <c r="E190" s="37">
        <v>2999</v>
      </c>
      <c r="F190" s="12" t="s">
        <v>4599</v>
      </c>
      <c r="G190" s="13" t="str">
        <f>IFERROR(INDEX(Raw_Plans!$B$2:$B$11,MATCH(C190,Raw_Plans!$A$2:$A$11,0)),"")</f>
        <v>Annual Plan</v>
      </c>
    </row>
    <row r="191" spans="1:7" x14ac:dyDescent="0.3">
      <c r="A191" s="12" t="s">
        <v>4798</v>
      </c>
      <c r="B191" s="12" t="s">
        <v>2031</v>
      </c>
      <c r="C191" s="12" t="s">
        <v>4609</v>
      </c>
      <c r="D191" s="82">
        <v>45768.946886574071</v>
      </c>
      <c r="E191" s="37">
        <v>2999</v>
      </c>
      <c r="F191" s="12" t="s">
        <v>4599</v>
      </c>
      <c r="G191" s="13" t="str">
        <f>IFERROR(INDEX(Raw_Plans!$B$2:$B$11,MATCH(C191,Raw_Plans!$A$2:$A$11,0)),"")</f>
        <v>Annual Plan</v>
      </c>
    </row>
    <row r="192" spans="1:7" x14ac:dyDescent="0.3">
      <c r="A192" s="12" t="s">
        <v>4799</v>
      </c>
      <c r="B192" s="12" t="s">
        <v>2547</v>
      </c>
      <c r="C192" s="12" t="s">
        <v>4605</v>
      </c>
      <c r="D192" s="82">
        <v>46028.946886574071</v>
      </c>
      <c r="E192" s="37">
        <v>349</v>
      </c>
      <c r="F192" s="12" t="s">
        <v>4599</v>
      </c>
      <c r="G192" s="13" t="str">
        <f>IFERROR(INDEX(Raw_Plans!$B$2:$B$11,MATCH(C192,Raw_Plans!$A$2:$A$11,0)),"")</f>
        <v>Entertainment Pack</v>
      </c>
    </row>
    <row r="193" spans="1:7" x14ac:dyDescent="0.3">
      <c r="A193" s="12" t="s">
        <v>4800</v>
      </c>
      <c r="B193" s="12" t="s">
        <v>2821</v>
      </c>
      <c r="C193" s="12" t="s">
        <v>4613</v>
      </c>
      <c r="D193" s="82">
        <v>45778.946886574071</v>
      </c>
      <c r="E193" s="37">
        <v>499</v>
      </c>
      <c r="F193" s="12" t="s">
        <v>4603</v>
      </c>
      <c r="G193" s="13" t="str">
        <f>IFERROR(INDEX(Raw_Plans!$B$2:$B$11,MATCH(C193,Raw_Plans!$A$2:$A$11,0)),"")</f>
        <v>Work From Home</v>
      </c>
    </row>
    <row r="194" spans="1:7" x14ac:dyDescent="0.3">
      <c r="A194" s="12" t="s">
        <v>4801</v>
      </c>
      <c r="B194" s="12" t="s">
        <v>3445</v>
      </c>
      <c r="C194" s="12" t="s">
        <v>4602</v>
      </c>
      <c r="D194" s="82">
        <v>45765.946886574071</v>
      </c>
      <c r="E194" s="37">
        <v>479</v>
      </c>
      <c r="F194" s="12" t="s">
        <v>4599</v>
      </c>
      <c r="G194" s="13" t="str">
        <f>IFERROR(INDEX(Raw_Plans!$B$2:$B$11,MATCH(C194,Raw_Plans!$A$2:$A$11,0)),"")</f>
        <v>Truly Unlimited</v>
      </c>
    </row>
    <row r="195" spans="1:7" x14ac:dyDescent="0.3">
      <c r="A195" s="12" t="s">
        <v>4802</v>
      </c>
      <c r="B195" s="12" t="s">
        <v>1157</v>
      </c>
      <c r="C195" s="12" t="s">
        <v>4618</v>
      </c>
      <c r="D195" s="82">
        <v>45961.946886574071</v>
      </c>
      <c r="E195" s="37">
        <v>499</v>
      </c>
      <c r="F195" s="12" t="s">
        <v>4595</v>
      </c>
      <c r="G195" s="13" t="str">
        <f>IFERROR(INDEX(Raw_Plans!$B$2:$B$11,MATCH(C195,Raw_Plans!$A$2:$A$11,0)),"")</f>
        <v>Infinity 499</v>
      </c>
    </row>
    <row r="196" spans="1:7" x14ac:dyDescent="0.3">
      <c r="A196" s="12" t="s">
        <v>4803</v>
      </c>
      <c r="B196" s="12" t="s">
        <v>940</v>
      </c>
      <c r="C196" s="12" t="s">
        <v>4605</v>
      </c>
      <c r="D196" s="82">
        <v>45703.946886574071</v>
      </c>
      <c r="E196" s="37">
        <v>349</v>
      </c>
      <c r="F196" s="12" t="s">
        <v>4603</v>
      </c>
      <c r="G196" s="13" t="str">
        <f>IFERROR(INDEX(Raw_Plans!$B$2:$B$11,MATCH(C196,Raw_Plans!$A$2:$A$11,0)),"")</f>
        <v>Entertainment Pack</v>
      </c>
    </row>
    <row r="197" spans="1:7" x14ac:dyDescent="0.3">
      <c r="A197" s="12" t="s">
        <v>4804</v>
      </c>
      <c r="B197" s="12" t="s">
        <v>985</v>
      </c>
      <c r="C197" s="12" t="s">
        <v>4602</v>
      </c>
      <c r="D197" s="82">
        <v>45785.946886574071</v>
      </c>
      <c r="E197" s="37">
        <v>479</v>
      </c>
      <c r="F197" s="12" t="s">
        <v>4603</v>
      </c>
      <c r="G197" s="13" t="str">
        <f>IFERROR(INDEX(Raw_Plans!$B$2:$B$11,MATCH(C197,Raw_Plans!$A$2:$A$11,0)),"")</f>
        <v>Truly Unlimited</v>
      </c>
    </row>
    <row r="198" spans="1:7" x14ac:dyDescent="0.3">
      <c r="A198" s="12" t="s">
        <v>4805</v>
      </c>
      <c r="B198" s="12" t="s">
        <v>1211</v>
      </c>
      <c r="C198" s="12" t="s">
        <v>4615</v>
      </c>
      <c r="D198" s="82">
        <v>45689.946886574071</v>
      </c>
      <c r="E198" s="37">
        <v>148</v>
      </c>
      <c r="F198" s="12" t="s">
        <v>4595</v>
      </c>
      <c r="G198" s="13" t="str">
        <f>IFERROR(INDEX(Raw_Plans!$B$2:$B$11,MATCH(C198,Raw_Plans!$A$2:$A$11,0)),"")</f>
        <v>Data Booster</v>
      </c>
    </row>
    <row r="199" spans="1:7" x14ac:dyDescent="0.3">
      <c r="A199" s="12" t="s">
        <v>4806</v>
      </c>
      <c r="B199" s="12" t="s">
        <v>1261</v>
      </c>
      <c r="C199" s="12" t="s">
        <v>4615</v>
      </c>
      <c r="D199" s="82">
        <v>45738.946886574071</v>
      </c>
      <c r="E199" s="37">
        <v>148</v>
      </c>
      <c r="F199" s="12" t="s">
        <v>4603</v>
      </c>
      <c r="G199" s="13" t="str">
        <f>IFERROR(INDEX(Raw_Plans!$B$2:$B$11,MATCH(C199,Raw_Plans!$A$2:$A$11,0)),"")</f>
        <v>Data Booster</v>
      </c>
    </row>
    <row r="200" spans="1:7" x14ac:dyDescent="0.3">
      <c r="A200" s="12" t="s">
        <v>4807</v>
      </c>
      <c r="B200" s="12" t="s">
        <v>3072</v>
      </c>
      <c r="C200" s="12" t="s">
        <v>4605</v>
      </c>
      <c r="D200" s="82">
        <v>45821.946886574071</v>
      </c>
      <c r="E200" s="37">
        <v>349</v>
      </c>
      <c r="F200" s="12" t="s">
        <v>4599</v>
      </c>
      <c r="G200" s="13" t="str">
        <f>IFERROR(INDEX(Raw_Plans!$B$2:$B$11,MATCH(C200,Raw_Plans!$A$2:$A$11,0)),"")</f>
        <v>Entertainment Pack</v>
      </c>
    </row>
    <row r="201" spans="1:7" x14ac:dyDescent="0.3">
      <c r="A201" s="12" t="s">
        <v>4808</v>
      </c>
      <c r="B201" s="12" t="s">
        <v>759</v>
      </c>
      <c r="C201" s="12" t="s">
        <v>4602</v>
      </c>
      <c r="D201" s="82">
        <v>45785.946886574071</v>
      </c>
      <c r="E201" s="37">
        <v>479</v>
      </c>
      <c r="F201" s="12" t="s">
        <v>4599</v>
      </c>
      <c r="G201" s="13" t="str">
        <f>IFERROR(INDEX(Raw_Plans!$B$2:$B$11,MATCH(C201,Raw_Plans!$A$2:$A$11,0)),"")</f>
        <v>Truly Unlimited</v>
      </c>
    </row>
    <row r="202" spans="1:7" x14ac:dyDescent="0.3">
      <c r="A202" s="12" t="s">
        <v>4809</v>
      </c>
      <c r="B202" s="12" t="s">
        <v>3966</v>
      </c>
      <c r="C202" s="12" t="s">
        <v>4602</v>
      </c>
      <c r="D202" s="82">
        <v>45689.946886574071</v>
      </c>
      <c r="E202" s="37">
        <v>479</v>
      </c>
      <c r="F202" s="12" t="s">
        <v>4599</v>
      </c>
      <c r="G202" s="13" t="str">
        <f>IFERROR(INDEX(Raw_Plans!$B$2:$B$11,MATCH(C202,Raw_Plans!$A$2:$A$11,0)),"")</f>
        <v>Truly Unlimited</v>
      </c>
    </row>
    <row r="203" spans="1:7" x14ac:dyDescent="0.3">
      <c r="A203" s="12" t="s">
        <v>4810</v>
      </c>
      <c r="B203" s="12" t="s">
        <v>1650</v>
      </c>
      <c r="C203" s="12" t="s">
        <v>4598</v>
      </c>
      <c r="D203" s="82">
        <v>45758.946886574071</v>
      </c>
      <c r="E203" s="37">
        <v>99</v>
      </c>
      <c r="F203" s="12" t="s">
        <v>4603</v>
      </c>
      <c r="G203" s="13" t="str">
        <f>IFERROR(INDEX(Raw_Plans!$B$2:$B$11,MATCH(C203,Raw_Plans!$A$2:$A$11,0)),"")</f>
        <v>Talktime Only</v>
      </c>
    </row>
    <row r="204" spans="1:7" x14ac:dyDescent="0.3">
      <c r="A204" s="12" t="s">
        <v>4811</v>
      </c>
      <c r="B204" s="12" t="s">
        <v>2539</v>
      </c>
      <c r="C204" s="12" t="s">
        <v>4613</v>
      </c>
      <c r="D204" s="82">
        <v>45806.946886574071</v>
      </c>
      <c r="E204" s="37">
        <v>499</v>
      </c>
      <c r="F204" s="12" t="s">
        <v>4599</v>
      </c>
      <c r="G204" s="13" t="str">
        <f>IFERROR(INDEX(Raw_Plans!$B$2:$B$11,MATCH(C204,Raw_Plans!$A$2:$A$11,0)),"")</f>
        <v>Work From Home</v>
      </c>
    </row>
    <row r="205" spans="1:7" x14ac:dyDescent="0.3">
      <c r="A205" s="12" t="s">
        <v>4812</v>
      </c>
      <c r="B205" s="12" t="s">
        <v>3661</v>
      </c>
      <c r="C205" s="12" t="s">
        <v>4607</v>
      </c>
      <c r="D205" s="82">
        <v>45762.946886574071</v>
      </c>
      <c r="E205" s="37">
        <v>299</v>
      </c>
      <c r="F205" s="12" t="s">
        <v>4595</v>
      </c>
      <c r="G205" s="13" t="str">
        <f>IFERROR(INDEX(Raw_Plans!$B$2:$B$11,MATCH(C205,Raw_Plans!$A$2:$A$11,0)),"")</f>
        <v>Unlimited 5G Data</v>
      </c>
    </row>
    <row r="206" spans="1:7" x14ac:dyDescent="0.3">
      <c r="A206" s="12" t="s">
        <v>4813</v>
      </c>
      <c r="B206" s="12" t="s">
        <v>4208</v>
      </c>
      <c r="C206" s="12" t="s">
        <v>4605</v>
      </c>
      <c r="D206" s="82">
        <v>45948.946886574071</v>
      </c>
      <c r="E206" s="37">
        <v>349</v>
      </c>
      <c r="F206" s="12" t="s">
        <v>4595</v>
      </c>
      <c r="G206" s="13" t="str">
        <f>IFERROR(INDEX(Raw_Plans!$B$2:$B$11,MATCH(C206,Raw_Plans!$A$2:$A$11,0)),"")</f>
        <v>Entertainment Pack</v>
      </c>
    </row>
    <row r="207" spans="1:7" x14ac:dyDescent="0.3">
      <c r="A207" s="12" t="s">
        <v>4814</v>
      </c>
      <c r="B207" s="12" t="s">
        <v>601</v>
      </c>
      <c r="C207" s="12" t="s">
        <v>4594</v>
      </c>
      <c r="D207" s="82">
        <v>45759.946886574071</v>
      </c>
      <c r="E207" s="37">
        <v>999</v>
      </c>
      <c r="F207" s="12" t="s">
        <v>4603</v>
      </c>
      <c r="G207" s="13" t="str">
        <f>IFERROR(INDEX(Raw_Plans!$B$2:$B$11,MATCH(C207,Raw_Plans!$A$2:$A$11,0)),"")</f>
        <v>Family Infinity 999</v>
      </c>
    </row>
    <row r="208" spans="1:7" x14ac:dyDescent="0.3">
      <c r="A208" s="12" t="s">
        <v>4815</v>
      </c>
      <c r="B208" s="12" t="s">
        <v>2477</v>
      </c>
      <c r="C208" s="12" t="s">
        <v>4605</v>
      </c>
      <c r="D208" s="82">
        <v>45927.946886574071</v>
      </c>
      <c r="E208" s="37">
        <v>349</v>
      </c>
      <c r="F208" s="12" t="s">
        <v>4641</v>
      </c>
      <c r="G208" s="13" t="str">
        <f>IFERROR(INDEX(Raw_Plans!$B$2:$B$11,MATCH(C208,Raw_Plans!$A$2:$A$11,0)),"")</f>
        <v>Entertainment Pack</v>
      </c>
    </row>
    <row r="209" spans="1:7" x14ac:dyDescent="0.3">
      <c r="A209" s="12" t="s">
        <v>4816</v>
      </c>
      <c r="B209" s="12" t="s">
        <v>1656</v>
      </c>
      <c r="C209" s="12" t="s">
        <v>4613</v>
      </c>
      <c r="D209" s="82">
        <v>45857.946886574071</v>
      </c>
      <c r="E209" s="37">
        <v>499</v>
      </c>
      <c r="F209" s="12" t="s">
        <v>4595</v>
      </c>
      <c r="G209" s="13" t="str">
        <f>IFERROR(INDEX(Raw_Plans!$B$2:$B$11,MATCH(C209,Raw_Plans!$A$2:$A$11,0)),"")</f>
        <v>Work From Home</v>
      </c>
    </row>
    <row r="210" spans="1:7" x14ac:dyDescent="0.3">
      <c r="A210" s="12" t="s">
        <v>4817</v>
      </c>
      <c r="B210" s="12" t="s">
        <v>4015</v>
      </c>
      <c r="C210" s="12" t="s">
        <v>4594</v>
      </c>
      <c r="D210" s="82">
        <v>45937.946886574071</v>
      </c>
      <c r="E210" s="37">
        <v>999</v>
      </c>
      <c r="F210" s="12" t="s">
        <v>4595</v>
      </c>
      <c r="G210" s="13" t="str">
        <f>IFERROR(INDEX(Raw_Plans!$B$2:$B$11,MATCH(C210,Raw_Plans!$A$2:$A$11,0)),"")</f>
        <v>Family Infinity 999</v>
      </c>
    </row>
    <row r="211" spans="1:7" x14ac:dyDescent="0.3">
      <c r="A211" s="12" t="s">
        <v>4818</v>
      </c>
      <c r="B211" s="12" t="s">
        <v>1393</v>
      </c>
      <c r="C211" s="12" t="s">
        <v>4598</v>
      </c>
      <c r="D211" s="82">
        <v>45787.946886574071</v>
      </c>
      <c r="E211" s="37">
        <v>99</v>
      </c>
      <c r="F211" s="12" t="s">
        <v>4595</v>
      </c>
      <c r="G211" s="13" t="str">
        <f>IFERROR(INDEX(Raw_Plans!$B$2:$B$11,MATCH(C211,Raw_Plans!$A$2:$A$11,0)),"")</f>
        <v>Talktime Only</v>
      </c>
    </row>
    <row r="212" spans="1:7" x14ac:dyDescent="0.3">
      <c r="A212" s="12" t="s">
        <v>4819</v>
      </c>
      <c r="B212" s="12" t="s">
        <v>4525</v>
      </c>
      <c r="C212" s="12" t="s">
        <v>4607</v>
      </c>
      <c r="D212" s="82">
        <v>45733.946886574071</v>
      </c>
      <c r="E212" s="37">
        <v>299</v>
      </c>
      <c r="F212" s="12" t="s">
        <v>4611</v>
      </c>
      <c r="G212" s="13" t="str">
        <f>IFERROR(INDEX(Raw_Plans!$B$2:$B$11,MATCH(C212,Raw_Plans!$A$2:$A$11,0)),"")</f>
        <v>Unlimited 5G Data</v>
      </c>
    </row>
    <row r="213" spans="1:7" x14ac:dyDescent="0.3">
      <c r="A213" s="12" t="s">
        <v>4820</v>
      </c>
      <c r="B213" s="12" t="s">
        <v>3607</v>
      </c>
      <c r="C213" s="12" t="s">
        <v>4629</v>
      </c>
      <c r="D213" s="82">
        <v>45898.946886574071</v>
      </c>
      <c r="E213" s="37">
        <v>666</v>
      </c>
      <c r="F213" s="12" t="s">
        <v>4595</v>
      </c>
      <c r="G213" s="13" t="str">
        <f>IFERROR(INDEX(Raw_Plans!$B$2:$B$11,MATCH(C213,Raw_Plans!$A$2:$A$11,0)),"")</f>
        <v>Student Plan</v>
      </c>
    </row>
    <row r="214" spans="1:7" x14ac:dyDescent="0.3">
      <c r="A214" s="12" t="s">
        <v>4821</v>
      </c>
      <c r="B214" s="12" t="s">
        <v>1658</v>
      </c>
      <c r="C214" s="12" t="s">
        <v>4605</v>
      </c>
      <c r="D214" s="82">
        <v>46007.946886574071</v>
      </c>
      <c r="E214" s="37">
        <v>349</v>
      </c>
      <c r="F214" s="12" t="s">
        <v>4641</v>
      </c>
      <c r="G214" s="13" t="str">
        <f>IFERROR(INDEX(Raw_Plans!$B$2:$B$11,MATCH(C214,Raw_Plans!$A$2:$A$11,0)),"")</f>
        <v>Entertainment Pack</v>
      </c>
    </row>
    <row r="215" spans="1:7" x14ac:dyDescent="0.3">
      <c r="A215" s="12" t="s">
        <v>4822</v>
      </c>
      <c r="B215" s="12" t="s">
        <v>2015</v>
      </c>
      <c r="C215" s="12" t="s">
        <v>4615</v>
      </c>
      <c r="D215" s="82">
        <v>45788.946886574071</v>
      </c>
      <c r="E215" s="37">
        <v>148</v>
      </c>
      <c r="F215" s="12" t="s">
        <v>4641</v>
      </c>
      <c r="G215" s="13" t="str">
        <f>IFERROR(INDEX(Raw_Plans!$B$2:$B$11,MATCH(C215,Raw_Plans!$A$2:$A$11,0)),"")</f>
        <v>Data Booster</v>
      </c>
    </row>
    <row r="216" spans="1:7" x14ac:dyDescent="0.3">
      <c r="A216" s="12" t="s">
        <v>4823</v>
      </c>
      <c r="B216" s="12" t="s">
        <v>1879</v>
      </c>
      <c r="C216" s="12" t="s">
        <v>4602</v>
      </c>
      <c r="D216" s="82">
        <v>45783.946886574071</v>
      </c>
      <c r="E216" s="37">
        <v>479</v>
      </c>
      <c r="F216" s="12" t="s">
        <v>4641</v>
      </c>
      <c r="G216" s="13" t="str">
        <f>IFERROR(INDEX(Raw_Plans!$B$2:$B$11,MATCH(C216,Raw_Plans!$A$2:$A$11,0)),"")</f>
        <v>Truly Unlimited</v>
      </c>
    </row>
    <row r="217" spans="1:7" x14ac:dyDescent="0.3">
      <c r="A217" s="12" t="s">
        <v>4824</v>
      </c>
      <c r="B217" s="12" t="s">
        <v>4104</v>
      </c>
      <c r="C217" s="12" t="s">
        <v>4613</v>
      </c>
      <c r="D217" s="82">
        <v>45787.946886574071</v>
      </c>
      <c r="E217" s="37">
        <v>499</v>
      </c>
      <c r="F217" s="12" t="s">
        <v>4599</v>
      </c>
      <c r="G217" s="13" t="str">
        <f>IFERROR(INDEX(Raw_Plans!$B$2:$B$11,MATCH(C217,Raw_Plans!$A$2:$A$11,0)),"")</f>
        <v>Work From Home</v>
      </c>
    </row>
    <row r="218" spans="1:7" x14ac:dyDescent="0.3">
      <c r="A218" s="12" t="s">
        <v>4825</v>
      </c>
      <c r="B218" s="12" t="s">
        <v>645</v>
      </c>
      <c r="C218" s="12" t="s">
        <v>4609</v>
      </c>
      <c r="D218" s="82">
        <v>46007.946886574071</v>
      </c>
      <c r="E218" s="37">
        <v>2999</v>
      </c>
      <c r="F218" s="12" t="s">
        <v>4611</v>
      </c>
      <c r="G218" s="13" t="str">
        <f>IFERROR(INDEX(Raw_Plans!$B$2:$B$11,MATCH(C218,Raw_Plans!$A$2:$A$11,0)),"")</f>
        <v>Annual Plan</v>
      </c>
    </row>
    <row r="219" spans="1:7" x14ac:dyDescent="0.3">
      <c r="A219" s="12" t="s">
        <v>4826</v>
      </c>
      <c r="B219" s="12" t="s">
        <v>909</v>
      </c>
      <c r="C219" s="12" t="s">
        <v>4613</v>
      </c>
      <c r="D219" s="82">
        <v>46045.946886574071</v>
      </c>
      <c r="E219" s="37">
        <v>499</v>
      </c>
      <c r="F219" s="12" t="s">
        <v>4595</v>
      </c>
      <c r="G219" s="13" t="str">
        <f>IFERROR(INDEX(Raw_Plans!$B$2:$B$11,MATCH(C219,Raw_Plans!$A$2:$A$11,0)),"")</f>
        <v>Work From Home</v>
      </c>
    </row>
    <row r="220" spans="1:7" x14ac:dyDescent="0.3">
      <c r="A220" s="12" t="s">
        <v>4827</v>
      </c>
      <c r="B220" s="12" t="s">
        <v>2549</v>
      </c>
      <c r="C220" s="12" t="s">
        <v>4609</v>
      </c>
      <c r="D220" s="82">
        <v>45699.946886574071</v>
      </c>
      <c r="E220" s="37">
        <v>2999</v>
      </c>
      <c r="F220" s="12" t="s">
        <v>4641</v>
      </c>
      <c r="G220" s="13" t="str">
        <f>IFERROR(INDEX(Raw_Plans!$B$2:$B$11,MATCH(C220,Raw_Plans!$A$2:$A$11,0)),"")</f>
        <v>Annual Plan</v>
      </c>
    </row>
    <row r="221" spans="1:7" x14ac:dyDescent="0.3">
      <c r="A221" s="12" t="s">
        <v>4828</v>
      </c>
      <c r="B221" s="12" t="s">
        <v>3140</v>
      </c>
      <c r="C221" s="12" t="s">
        <v>4629</v>
      </c>
      <c r="D221" s="82">
        <v>45831.946886574071</v>
      </c>
      <c r="E221" s="37">
        <v>666</v>
      </c>
      <c r="F221" s="12" t="s">
        <v>4611</v>
      </c>
      <c r="G221" s="13" t="str">
        <f>IFERROR(INDEX(Raw_Plans!$B$2:$B$11,MATCH(C221,Raw_Plans!$A$2:$A$11,0)),"")</f>
        <v>Student Plan</v>
      </c>
    </row>
    <row r="222" spans="1:7" x14ac:dyDescent="0.3">
      <c r="A222" s="12" t="s">
        <v>4829</v>
      </c>
      <c r="B222" s="12" t="s">
        <v>2287</v>
      </c>
      <c r="C222" s="12" t="s">
        <v>4609</v>
      </c>
      <c r="D222" s="82">
        <v>45739.946886574071</v>
      </c>
      <c r="E222" s="37">
        <v>2999</v>
      </c>
      <c r="F222" s="12" t="s">
        <v>4641</v>
      </c>
      <c r="G222" s="13" t="str">
        <f>IFERROR(INDEX(Raw_Plans!$B$2:$B$11,MATCH(C222,Raw_Plans!$A$2:$A$11,0)),"")</f>
        <v>Annual Plan</v>
      </c>
    </row>
    <row r="223" spans="1:7" x14ac:dyDescent="0.3">
      <c r="A223" s="12" t="s">
        <v>4830</v>
      </c>
      <c r="B223" s="12" t="s">
        <v>4156</v>
      </c>
      <c r="C223" s="12" t="s">
        <v>4607</v>
      </c>
      <c r="D223" s="82">
        <v>45828.946886574071</v>
      </c>
      <c r="E223" s="37">
        <v>299</v>
      </c>
      <c r="F223" s="12" t="s">
        <v>4603</v>
      </c>
      <c r="G223" s="13" t="str">
        <f>IFERROR(INDEX(Raw_Plans!$B$2:$B$11,MATCH(C223,Raw_Plans!$A$2:$A$11,0)),"")</f>
        <v>Unlimited 5G Data</v>
      </c>
    </row>
    <row r="224" spans="1:7" x14ac:dyDescent="0.3">
      <c r="A224" s="12" t="s">
        <v>4831</v>
      </c>
      <c r="B224" s="12" t="s">
        <v>1535</v>
      </c>
      <c r="C224" s="12" t="s">
        <v>4613</v>
      </c>
      <c r="D224" s="82">
        <v>46046.946886574071</v>
      </c>
      <c r="E224" s="37">
        <v>499</v>
      </c>
      <c r="F224" s="12" t="s">
        <v>4641</v>
      </c>
      <c r="G224" s="13" t="str">
        <f>IFERROR(INDEX(Raw_Plans!$B$2:$B$11,MATCH(C224,Raw_Plans!$A$2:$A$11,0)),"")</f>
        <v>Work From Home</v>
      </c>
    </row>
    <row r="225" spans="1:7" x14ac:dyDescent="0.3">
      <c r="A225" s="12" t="s">
        <v>4832</v>
      </c>
      <c r="B225" s="12" t="s">
        <v>3868</v>
      </c>
      <c r="C225" s="12" t="s">
        <v>4598</v>
      </c>
      <c r="D225" s="82">
        <v>45869.946886574071</v>
      </c>
      <c r="E225" s="37">
        <v>99</v>
      </c>
      <c r="F225" s="12" t="s">
        <v>4599</v>
      </c>
      <c r="G225" s="13" t="str">
        <f>IFERROR(INDEX(Raw_Plans!$B$2:$B$11,MATCH(C225,Raw_Plans!$A$2:$A$11,0)),"")</f>
        <v>Talktime Only</v>
      </c>
    </row>
    <row r="226" spans="1:7" x14ac:dyDescent="0.3">
      <c r="A226" s="12" t="s">
        <v>4833</v>
      </c>
      <c r="B226" s="12" t="s">
        <v>1790</v>
      </c>
      <c r="C226" s="12" t="s">
        <v>4629</v>
      </c>
      <c r="D226" s="82">
        <v>45900.946886574071</v>
      </c>
      <c r="E226" s="37">
        <v>666</v>
      </c>
      <c r="F226" s="12" t="s">
        <v>4641</v>
      </c>
      <c r="G226" s="13" t="str">
        <f>IFERROR(INDEX(Raw_Plans!$B$2:$B$11,MATCH(C226,Raw_Plans!$A$2:$A$11,0)),"")</f>
        <v>Student Plan</v>
      </c>
    </row>
    <row r="227" spans="1:7" x14ac:dyDescent="0.3">
      <c r="A227" s="12" t="s">
        <v>4834</v>
      </c>
      <c r="B227" s="12" t="s">
        <v>3928</v>
      </c>
      <c r="C227" s="12" t="s">
        <v>4602</v>
      </c>
      <c r="D227" s="82">
        <v>45736.946886574071</v>
      </c>
      <c r="E227" s="37">
        <v>479</v>
      </c>
      <c r="F227" s="12" t="s">
        <v>4603</v>
      </c>
      <c r="G227" s="13" t="str">
        <f>IFERROR(INDEX(Raw_Plans!$B$2:$B$11,MATCH(C227,Raw_Plans!$A$2:$A$11,0)),"")</f>
        <v>Truly Unlimited</v>
      </c>
    </row>
    <row r="228" spans="1:7" x14ac:dyDescent="0.3">
      <c r="A228" s="12" t="s">
        <v>4835</v>
      </c>
      <c r="B228" s="12" t="s">
        <v>3465</v>
      </c>
      <c r="C228" s="12" t="s">
        <v>4615</v>
      </c>
      <c r="D228" s="82">
        <v>46007.946886574071</v>
      </c>
      <c r="E228" s="37">
        <v>148</v>
      </c>
      <c r="F228" s="12" t="s">
        <v>4599</v>
      </c>
      <c r="G228" s="13" t="str">
        <f>IFERROR(INDEX(Raw_Plans!$B$2:$B$11,MATCH(C228,Raw_Plans!$A$2:$A$11,0)),"")</f>
        <v>Data Booster</v>
      </c>
    </row>
    <row r="229" spans="1:7" x14ac:dyDescent="0.3">
      <c r="A229" s="12" t="s">
        <v>4836</v>
      </c>
      <c r="B229" s="12" t="s">
        <v>2519</v>
      </c>
      <c r="C229" s="12" t="s">
        <v>4605</v>
      </c>
      <c r="D229" s="82">
        <v>45772.946886574071</v>
      </c>
      <c r="E229" s="37">
        <v>349</v>
      </c>
      <c r="F229" s="12" t="s">
        <v>4595</v>
      </c>
      <c r="G229" s="13" t="str">
        <f>IFERROR(INDEX(Raw_Plans!$B$2:$B$11,MATCH(C229,Raw_Plans!$A$2:$A$11,0)),"")</f>
        <v>Entertainment Pack</v>
      </c>
    </row>
    <row r="230" spans="1:7" x14ac:dyDescent="0.3">
      <c r="A230" s="12" t="s">
        <v>4837</v>
      </c>
      <c r="B230" s="12" t="s">
        <v>4386</v>
      </c>
      <c r="C230" s="12" t="s">
        <v>4609</v>
      </c>
      <c r="D230" s="82">
        <v>45949.946886574071</v>
      </c>
      <c r="E230" s="37">
        <v>2999</v>
      </c>
      <c r="F230" s="12" t="s">
        <v>4603</v>
      </c>
      <c r="G230" s="13" t="str">
        <f>IFERROR(INDEX(Raw_Plans!$B$2:$B$11,MATCH(C230,Raw_Plans!$A$2:$A$11,0)),"")</f>
        <v>Annual Plan</v>
      </c>
    </row>
    <row r="231" spans="1:7" x14ac:dyDescent="0.3">
      <c r="A231" s="12" t="s">
        <v>4838</v>
      </c>
      <c r="B231" s="12" t="s">
        <v>2617</v>
      </c>
      <c r="C231" s="12" t="s">
        <v>4594</v>
      </c>
      <c r="D231" s="82">
        <v>45812.946886574071</v>
      </c>
      <c r="E231" s="37">
        <v>999</v>
      </c>
      <c r="F231" s="12" t="s">
        <v>4595</v>
      </c>
      <c r="G231" s="13" t="str">
        <f>IFERROR(INDEX(Raw_Plans!$B$2:$B$11,MATCH(C231,Raw_Plans!$A$2:$A$11,0)),"")</f>
        <v>Family Infinity 999</v>
      </c>
    </row>
    <row r="232" spans="1:7" x14ac:dyDescent="0.3">
      <c r="A232" s="12" t="s">
        <v>4839</v>
      </c>
      <c r="B232" s="12" t="s">
        <v>1666</v>
      </c>
      <c r="C232" s="12" t="s">
        <v>4602</v>
      </c>
      <c r="D232" s="82">
        <v>45860.946886574071</v>
      </c>
      <c r="E232" s="37">
        <v>479</v>
      </c>
      <c r="F232" s="12" t="s">
        <v>4611</v>
      </c>
      <c r="G232" s="13" t="str">
        <f>IFERROR(INDEX(Raw_Plans!$B$2:$B$11,MATCH(C232,Raw_Plans!$A$2:$A$11,0)),"")</f>
        <v>Truly Unlimited</v>
      </c>
    </row>
    <row r="233" spans="1:7" x14ac:dyDescent="0.3">
      <c r="A233" s="12" t="s">
        <v>4840</v>
      </c>
      <c r="B233" s="12" t="s">
        <v>4575</v>
      </c>
      <c r="C233" s="12" t="s">
        <v>4602</v>
      </c>
      <c r="D233" s="82">
        <v>46019.946886574071</v>
      </c>
      <c r="E233" s="37">
        <v>479</v>
      </c>
      <c r="F233" s="12" t="s">
        <v>4595</v>
      </c>
      <c r="G233" s="13" t="str">
        <f>IFERROR(INDEX(Raw_Plans!$B$2:$B$11,MATCH(C233,Raw_Plans!$A$2:$A$11,0)),"")</f>
        <v>Truly Unlimited</v>
      </c>
    </row>
    <row r="234" spans="1:7" x14ac:dyDescent="0.3">
      <c r="A234" s="12" t="s">
        <v>4841</v>
      </c>
      <c r="B234" s="12" t="s">
        <v>3001</v>
      </c>
      <c r="C234" s="12" t="s">
        <v>4594</v>
      </c>
      <c r="D234" s="82">
        <v>45951.946886574071</v>
      </c>
      <c r="E234" s="37">
        <v>999</v>
      </c>
      <c r="F234" s="12" t="s">
        <v>4641</v>
      </c>
      <c r="G234" s="13" t="str">
        <f>IFERROR(INDEX(Raw_Plans!$B$2:$B$11,MATCH(C234,Raw_Plans!$A$2:$A$11,0)),"")</f>
        <v>Family Infinity 999</v>
      </c>
    </row>
    <row r="235" spans="1:7" x14ac:dyDescent="0.3">
      <c r="A235" s="12" t="s">
        <v>4842</v>
      </c>
      <c r="B235" s="12" t="s">
        <v>1822</v>
      </c>
      <c r="C235" s="12" t="s">
        <v>4605</v>
      </c>
      <c r="D235" s="82">
        <v>45920.946886574071</v>
      </c>
      <c r="E235" s="37">
        <v>349</v>
      </c>
      <c r="F235" s="12" t="s">
        <v>4595</v>
      </c>
      <c r="G235" s="13" t="str">
        <f>IFERROR(INDEX(Raw_Plans!$B$2:$B$11,MATCH(C235,Raw_Plans!$A$2:$A$11,0)),"")</f>
        <v>Entertainment Pack</v>
      </c>
    </row>
    <row r="236" spans="1:7" x14ac:dyDescent="0.3">
      <c r="A236" s="12" t="s">
        <v>4843</v>
      </c>
      <c r="B236" s="12" t="s">
        <v>3126</v>
      </c>
      <c r="C236" s="12" t="s">
        <v>4618</v>
      </c>
      <c r="D236" s="82">
        <v>45739.946886574071</v>
      </c>
      <c r="E236" s="37">
        <v>499</v>
      </c>
      <c r="F236" s="12" t="s">
        <v>4641</v>
      </c>
      <c r="G236" s="13" t="str">
        <f>IFERROR(INDEX(Raw_Plans!$B$2:$B$11,MATCH(C236,Raw_Plans!$A$2:$A$11,0)),"")</f>
        <v>Infinity 499</v>
      </c>
    </row>
    <row r="237" spans="1:7" x14ac:dyDescent="0.3">
      <c r="A237" s="12" t="s">
        <v>4844</v>
      </c>
      <c r="B237" s="12" t="s">
        <v>3288</v>
      </c>
      <c r="C237" s="12" t="s">
        <v>4618</v>
      </c>
      <c r="D237" s="82">
        <v>45928.946886574071</v>
      </c>
      <c r="E237" s="37">
        <v>499</v>
      </c>
      <c r="F237" s="12" t="s">
        <v>4611</v>
      </c>
      <c r="G237" s="13" t="str">
        <f>IFERROR(INDEX(Raw_Plans!$B$2:$B$11,MATCH(C237,Raw_Plans!$A$2:$A$11,0)),"")</f>
        <v>Infinity 499</v>
      </c>
    </row>
    <row r="238" spans="1:7" x14ac:dyDescent="0.3">
      <c r="A238" s="12" t="s">
        <v>4845</v>
      </c>
      <c r="B238" s="12" t="s">
        <v>3649</v>
      </c>
      <c r="C238" s="12" t="s">
        <v>4598</v>
      </c>
      <c r="D238" s="82">
        <v>45743.946886574071</v>
      </c>
      <c r="E238" s="37">
        <v>99</v>
      </c>
      <c r="F238" s="12" t="s">
        <v>4599</v>
      </c>
      <c r="G238" s="13" t="str">
        <f>IFERROR(INDEX(Raw_Plans!$B$2:$B$11,MATCH(C238,Raw_Plans!$A$2:$A$11,0)),"")</f>
        <v>Talktime Only</v>
      </c>
    </row>
    <row r="239" spans="1:7" x14ac:dyDescent="0.3">
      <c r="A239" s="12" t="s">
        <v>4846</v>
      </c>
      <c r="B239" s="12" t="s">
        <v>1694</v>
      </c>
      <c r="C239" s="12" t="s">
        <v>4594</v>
      </c>
      <c r="D239" s="82">
        <v>45704.946886574071</v>
      </c>
      <c r="E239" s="37">
        <v>999</v>
      </c>
      <c r="F239" s="12" t="s">
        <v>4641</v>
      </c>
      <c r="G239" s="13" t="str">
        <f>IFERROR(INDEX(Raw_Plans!$B$2:$B$11,MATCH(C239,Raw_Plans!$A$2:$A$11,0)),"")</f>
        <v>Family Infinity 999</v>
      </c>
    </row>
    <row r="240" spans="1:7" x14ac:dyDescent="0.3">
      <c r="A240" s="12" t="s">
        <v>4847</v>
      </c>
      <c r="B240" s="12" t="s">
        <v>1368</v>
      </c>
      <c r="C240" s="12" t="s">
        <v>4613</v>
      </c>
      <c r="D240" s="82">
        <v>45889.946886574071</v>
      </c>
      <c r="E240" s="37">
        <v>499</v>
      </c>
      <c r="F240" s="12" t="s">
        <v>4611</v>
      </c>
      <c r="G240" s="13" t="str">
        <f>IFERROR(INDEX(Raw_Plans!$B$2:$B$11,MATCH(C240,Raw_Plans!$A$2:$A$11,0)),"")</f>
        <v>Work From Home</v>
      </c>
    </row>
    <row r="241" spans="1:7" x14ac:dyDescent="0.3">
      <c r="A241" s="12" t="s">
        <v>4848</v>
      </c>
      <c r="B241" s="12" t="s">
        <v>1134</v>
      </c>
      <c r="C241" s="12" t="s">
        <v>4629</v>
      </c>
      <c r="D241" s="82">
        <v>45854.946886574071</v>
      </c>
      <c r="E241" s="37">
        <v>666</v>
      </c>
      <c r="F241" s="12" t="s">
        <v>4595</v>
      </c>
      <c r="G241" s="13" t="str">
        <f>IFERROR(INDEX(Raw_Plans!$B$2:$B$11,MATCH(C241,Raw_Plans!$A$2:$A$11,0)),"")</f>
        <v>Student Plan</v>
      </c>
    </row>
    <row r="242" spans="1:7" x14ac:dyDescent="0.3">
      <c r="A242" s="12" t="s">
        <v>4849</v>
      </c>
      <c r="B242" s="12" t="s">
        <v>2711</v>
      </c>
      <c r="C242" s="12" t="s">
        <v>4615</v>
      </c>
      <c r="D242" s="82">
        <v>46030.946886574071</v>
      </c>
      <c r="E242" s="37">
        <v>148</v>
      </c>
      <c r="F242" s="12" t="s">
        <v>4603</v>
      </c>
      <c r="G242" s="13" t="str">
        <f>IFERROR(INDEX(Raw_Plans!$B$2:$B$11,MATCH(C242,Raw_Plans!$A$2:$A$11,0)),"")</f>
        <v>Data Booster</v>
      </c>
    </row>
    <row r="243" spans="1:7" x14ac:dyDescent="0.3">
      <c r="A243" s="12" t="s">
        <v>4850</v>
      </c>
      <c r="B243" s="12" t="s">
        <v>2463</v>
      </c>
      <c r="C243" s="12" t="s">
        <v>4602</v>
      </c>
      <c r="D243" s="82">
        <v>45806.946886574071</v>
      </c>
      <c r="E243" s="37">
        <v>479</v>
      </c>
      <c r="F243" s="12" t="s">
        <v>4611</v>
      </c>
      <c r="G243" s="13" t="str">
        <f>IFERROR(INDEX(Raw_Plans!$B$2:$B$11,MATCH(C243,Raw_Plans!$A$2:$A$11,0)),"")</f>
        <v>Truly Unlimited</v>
      </c>
    </row>
    <row r="244" spans="1:7" x14ac:dyDescent="0.3">
      <c r="A244" s="12" t="s">
        <v>4851</v>
      </c>
      <c r="B244" s="12" t="s">
        <v>4267</v>
      </c>
      <c r="C244" s="12" t="s">
        <v>4609</v>
      </c>
      <c r="D244" s="82">
        <v>45849.946886574071</v>
      </c>
      <c r="E244" s="37">
        <v>2999</v>
      </c>
      <c r="F244" s="12" t="s">
        <v>4603</v>
      </c>
      <c r="G244" s="13" t="str">
        <f>IFERROR(INDEX(Raw_Plans!$B$2:$B$11,MATCH(C244,Raw_Plans!$A$2:$A$11,0)),"")</f>
        <v>Annual Plan</v>
      </c>
    </row>
    <row r="245" spans="1:7" x14ac:dyDescent="0.3">
      <c r="A245" s="12" t="s">
        <v>4852</v>
      </c>
      <c r="B245" s="12" t="s">
        <v>736</v>
      </c>
      <c r="C245" s="12" t="s">
        <v>4607</v>
      </c>
      <c r="D245" s="82">
        <v>46011.946886574071</v>
      </c>
      <c r="E245" s="37">
        <v>299</v>
      </c>
      <c r="F245" s="12" t="s">
        <v>4603</v>
      </c>
      <c r="G245" s="13" t="str">
        <f>IFERROR(INDEX(Raw_Plans!$B$2:$B$11,MATCH(C245,Raw_Plans!$A$2:$A$11,0)),"")</f>
        <v>Unlimited 5G Data</v>
      </c>
    </row>
    <row r="246" spans="1:7" x14ac:dyDescent="0.3">
      <c r="A246" s="12" t="s">
        <v>4853</v>
      </c>
      <c r="B246" s="12" t="s">
        <v>1239</v>
      </c>
      <c r="C246" s="12" t="s">
        <v>4607</v>
      </c>
      <c r="D246" s="82">
        <v>45918.946886574071</v>
      </c>
      <c r="E246" s="37">
        <v>299</v>
      </c>
      <c r="F246" s="12" t="s">
        <v>4599</v>
      </c>
      <c r="G246" s="13" t="str">
        <f>IFERROR(INDEX(Raw_Plans!$B$2:$B$11,MATCH(C246,Raw_Plans!$A$2:$A$11,0)),"")</f>
        <v>Unlimited 5G Data</v>
      </c>
    </row>
    <row r="247" spans="1:7" x14ac:dyDescent="0.3">
      <c r="A247" s="12" t="s">
        <v>4854</v>
      </c>
      <c r="B247" s="12" t="s">
        <v>3681</v>
      </c>
      <c r="C247" s="12" t="s">
        <v>4629</v>
      </c>
      <c r="D247" s="82">
        <v>45853.946886574071</v>
      </c>
      <c r="E247" s="37">
        <v>666</v>
      </c>
      <c r="F247" s="12" t="s">
        <v>4595</v>
      </c>
      <c r="G247" s="13" t="str">
        <f>IFERROR(INDEX(Raw_Plans!$B$2:$B$11,MATCH(C247,Raw_Plans!$A$2:$A$11,0)),"")</f>
        <v>Student Plan</v>
      </c>
    </row>
    <row r="248" spans="1:7" x14ac:dyDescent="0.3">
      <c r="A248" s="12" t="s">
        <v>4855</v>
      </c>
      <c r="B248" s="12" t="s">
        <v>3523</v>
      </c>
      <c r="C248" s="12" t="s">
        <v>4618</v>
      </c>
      <c r="D248" s="82">
        <v>45931.946886574071</v>
      </c>
      <c r="E248" s="37">
        <v>499</v>
      </c>
      <c r="F248" s="12" t="s">
        <v>4603</v>
      </c>
      <c r="G248" s="13" t="str">
        <f>IFERROR(INDEX(Raw_Plans!$B$2:$B$11,MATCH(C248,Raw_Plans!$A$2:$A$11,0)),"")</f>
        <v>Infinity 499</v>
      </c>
    </row>
    <row r="249" spans="1:7" x14ac:dyDescent="0.3">
      <c r="A249" s="12" t="s">
        <v>4856</v>
      </c>
      <c r="B249" s="12" t="s">
        <v>3455</v>
      </c>
      <c r="C249" s="12" t="s">
        <v>4613</v>
      </c>
      <c r="D249" s="82">
        <v>45862.946886574071</v>
      </c>
      <c r="E249" s="37">
        <v>499</v>
      </c>
      <c r="F249" s="12" t="s">
        <v>4611</v>
      </c>
      <c r="G249" s="13" t="str">
        <f>IFERROR(INDEX(Raw_Plans!$B$2:$B$11,MATCH(C249,Raw_Plans!$A$2:$A$11,0)),"")</f>
        <v>Work From Home</v>
      </c>
    </row>
    <row r="250" spans="1:7" x14ac:dyDescent="0.3">
      <c r="A250" s="12" t="s">
        <v>4857</v>
      </c>
      <c r="B250" s="12" t="s">
        <v>4382</v>
      </c>
      <c r="C250" s="12" t="s">
        <v>4594</v>
      </c>
      <c r="D250" s="82">
        <v>45753.946886574071</v>
      </c>
      <c r="E250" s="37">
        <v>999</v>
      </c>
      <c r="F250" s="12" t="s">
        <v>4641</v>
      </c>
      <c r="G250" s="13" t="str">
        <f>IFERROR(INDEX(Raw_Plans!$B$2:$B$11,MATCH(C250,Raw_Plans!$A$2:$A$11,0)),"")</f>
        <v>Family Infinity 999</v>
      </c>
    </row>
    <row r="251" spans="1:7" x14ac:dyDescent="0.3">
      <c r="A251" s="12" t="s">
        <v>4858</v>
      </c>
      <c r="B251" s="12" t="s">
        <v>2793</v>
      </c>
      <c r="C251" s="12" t="s">
        <v>4629</v>
      </c>
      <c r="D251" s="82">
        <v>45905.946886574071</v>
      </c>
      <c r="E251" s="37">
        <v>666</v>
      </c>
      <c r="F251" s="12" t="s">
        <v>4599</v>
      </c>
      <c r="G251" s="13" t="str">
        <f>IFERROR(INDEX(Raw_Plans!$B$2:$B$11,MATCH(C251,Raw_Plans!$A$2:$A$11,0)),"")</f>
        <v>Student Plan</v>
      </c>
    </row>
    <row r="252" spans="1:7" x14ac:dyDescent="0.3">
      <c r="A252" s="12" t="s">
        <v>4859</v>
      </c>
      <c r="B252" s="12" t="s">
        <v>2839</v>
      </c>
      <c r="C252" s="12" t="s">
        <v>4629</v>
      </c>
      <c r="D252" s="82">
        <v>45930.946886574071</v>
      </c>
      <c r="E252" s="37">
        <v>666</v>
      </c>
      <c r="F252" s="12" t="s">
        <v>4599</v>
      </c>
      <c r="G252" s="13" t="str">
        <f>IFERROR(INDEX(Raw_Plans!$B$2:$B$11,MATCH(C252,Raw_Plans!$A$2:$A$11,0)),"")</f>
        <v>Student Plan</v>
      </c>
    </row>
    <row r="253" spans="1:7" x14ac:dyDescent="0.3">
      <c r="A253" s="12" t="s">
        <v>4860</v>
      </c>
      <c r="B253" s="12" t="s">
        <v>1215</v>
      </c>
      <c r="C253" s="12" t="s">
        <v>4609</v>
      </c>
      <c r="D253" s="82">
        <v>45875.946886574071</v>
      </c>
      <c r="E253" s="37">
        <v>2999</v>
      </c>
      <c r="F253" s="12" t="s">
        <v>4599</v>
      </c>
      <c r="G253" s="13" t="str">
        <f>IFERROR(INDEX(Raw_Plans!$B$2:$B$11,MATCH(C253,Raw_Plans!$A$2:$A$11,0)),"")</f>
        <v>Annual Plan</v>
      </c>
    </row>
    <row r="254" spans="1:7" x14ac:dyDescent="0.3">
      <c r="A254" s="12" t="s">
        <v>4861</v>
      </c>
      <c r="B254" s="12" t="s">
        <v>3958</v>
      </c>
      <c r="C254" s="12" t="s">
        <v>4629</v>
      </c>
      <c r="D254" s="82">
        <v>45849.946886574071</v>
      </c>
      <c r="E254" s="37">
        <v>666</v>
      </c>
      <c r="F254" s="12" t="s">
        <v>4611</v>
      </c>
      <c r="G254" s="13" t="str">
        <f>IFERROR(INDEX(Raw_Plans!$B$2:$B$11,MATCH(C254,Raw_Plans!$A$2:$A$11,0)),"")</f>
        <v>Student Plan</v>
      </c>
    </row>
    <row r="255" spans="1:7" x14ac:dyDescent="0.3">
      <c r="A255" s="12" t="s">
        <v>4862</v>
      </c>
      <c r="B255" s="12" t="s">
        <v>3673</v>
      </c>
      <c r="C255" s="12" t="s">
        <v>4613</v>
      </c>
      <c r="D255" s="82">
        <v>45958.946886574071</v>
      </c>
      <c r="E255" s="37">
        <v>499</v>
      </c>
      <c r="F255" s="12" t="s">
        <v>4611</v>
      </c>
      <c r="G255" s="13" t="str">
        <f>IFERROR(INDEX(Raw_Plans!$B$2:$B$11,MATCH(C255,Raw_Plans!$A$2:$A$11,0)),"")</f>
        <v>Work From Home</v>
      </c>
    </row>
    <row r="256" spans="1:7" x14ac:dyDescent="0.3">
      <c r="A256" s="12" t="s">
        <v>4863</v>
      </c>
      <c r="B256" s="12" t="s">
        <v>3463</v>
      </c>
      <c r="C256" s="12" t="s">
        <v>4594</v>
      </c>
      <c r="D256" s="82">
        <v>46008.946886574071</v>
      </c>
      <c r="E256" s="37">
        <v>999</v>
      </c>
      <c r="F256" s="12" t="s">
        <v>4603</v>
      </c>
      <c r="G256" s="13" t="str">
        <f>IFERROR(INDEX(Raw_Plans!$B$2:$B$11,MATCH(C256,Raw_Plans!$A$2:$A$11,0)),"")</f>
        <v>Family Infinity 999</v>
      </c>
    </row>
    <row r="257" spans="1:7" x14ac:dyDescent="0.3">
      <c r="A257" s="12" t="s">
        <v>4864</v>
      </c>
      <c r="B257" s="12" t="s">
        <v>1139</v>
      </c>
      <c r="C257" s="12" t="s">
        <v>4618</v>
      </c>
      <c r="D257" s="82">
        <v>45700.946886574071</v>
      </c>
      <c r="E257" s="37">
        <v>499</v>
      </c>
      <c r="F257" s="12" t="s">
        <v>4641</v>
      </c>
      <c r="G257" s="13" t="str">
        <f>IFERROR(INDEX(Raw_Plans!$B$2:$B$11,MATCH(C257,Raw_Plans!$A$2:$A$11,0)),"")</f>
        <v>Infinity 499</v>
      </c>
    </row>
    <row r="258" spans="1:7" x14ac:dyDescent="0.3">
      <c r="A258" s="12" t="s">
        <v>4865</v>
      </c>
      <c r="B258" s="12" t="s">
        <v>930</v>
      </c>
      <c r="C258" s="12" t="s">
        <v>4605</v>
      </c>
      <c r="D258" s="82">
        <v>45906.946886574071</v>
      </c>
      <c r="E258" s="37">
        <v>349</v>
      </c>
      <c r="F258" s="12" t="s">
        <v>4603</v>
      </c>
      <c r="G258" s="13" t="str">
        <f>IFERROR(INDEX(Raw_Plans!$B$2:$B$11,MATCH(C258,Raw_Plans!$A$2:$A$11,0)),"")</f>
        <v>Entertainment Pack</v>
      </c>
    </row>
    <row r="259" spans="1:7" x14ac:dyDescent="0.3">
      <c r="A259" s="12" t="s">
        <v>4866</v>
      </c>
      <c r="B259" s="12" t="s">
        <v>4017</v>
      </c>
      <c r="C259" s="12" t="s">
        <v>4609</v>
      </c>
      <c r="D259" s="82">
        <v>45881.946886574071</v>
      </c>
      <c r="E259" s="37">
        <v>2999</v>
      </c>
      <c r="F259" s="12" t="s">
        <v>4595</v>
      </c>
      <c r="G259" s="13" t="str">
        <f>IFERROR(INDEX(Raw_Plans!$B$2:$B$11,MATCH(C259,Raw_Plans!$A$2:$A$11,0)),"")</f>
        <v>Annual Plan</v>
      </c>
    </row>
    <row r="260" spans="1:7" x14ac:dyDescent="0.3">
      <c r="A260" s="12" t="s">
        <v>4867</v>
      </c>
      <c r="B260" s="12" t="s">
        <v>964</v>
      </c>
      <c r="C260" s="12" t="s">
        <v>4615</v>
      </c>
      <c r="D260" s="82">
        <v>45998.946886574071</v>
      </c>
      <c r="E260" s="37">
        <v>148</v>
      </c>
      <c r="F260" s="12" t="s">
        <v>4603</v>
      </c>
      <c r="G260" s="13" t="str">
        <f>IFERROR(INDEX(Raw_Plans!$B$2:$B$11,MATCH(C260,Raw_Plans!$A$2:$A$11,0)),"")</f>
        <v>Data Booster</v>
      </c>
    </row>
    <row r="261" spans="1:7" x14ac:dyDescent="0.3">
      <c r="A261" s="12" t="s">
        <v>4868</v>
      </c>
      <c r="B261" s="12" t="s">
        <v>1019</v>
      </c>
      <c r="C261" s="12" t="s">
        <v>4613</v>
      </c>
      <c r="D261" s="82">
        <v>45986.946886574071</v>
      </c>
      <c r="E261" s="37">
        <v>499</v>
      </c>
      <c r="F261" s="12" t="s">
        <v>4641</v>
      </c>
      <c r="G261" s="13" t="str">
        <f>IFERROR(INDEX(Raw_Plans!$B$2:$B$11,MATCH(C261,Raw_Plans!$A$2:$A$11,0)),"")</f>
        <v>Work From Home</v>
      </c>
    </row>
    <row r="262" spans="1:7" x14ac:dyDescent="0.3">
      <c r="A262" s="12" t="s">
        <v>4869</v>
      </c>
      <c r="B262" s="12" t="s">
        <v>3078</v>
      </c>
      <c r="C262" s="12" t="s">
        <v>4602</v>
      </c>
      <c r="D262" s="82">
        <v>46039.946886574071</v>
      </c>
      <c r="E262" s="37">
        <v>479</v>
      </c>
      <c r="F262" s="12" t="s">
        <v>4599</v>
      </c>
      <c r="G262" s="13" t="str">
        <f>IFERROR(INDEX(Raw_Plans!$B$2:$B$11,MATCH(C262,Raw_Plans!$A$2:$A$11,0)),"")</f>
        <v>Truly Unlimited</v>
      </c>
    </row>
    <row r="263" spans="1:7" x14ac:dyDescent="0.3">
      <c r="A263" s="12" t="s">
        <v>4870</v>
      </c>
      <c r="B263" s="12" t="s">
        <v>3300</v>
      </c>
      <c r="C263" s="12" t="s">
        <v>4594</v>
      </c>
      <c r="D263" s="82">
        <v>45937.946886574071</v>
      </c>
      <c r="E263" s="37">
        <v>999</v>
      </c>
      <c r="F263" s="12" t="s">
        <v>4603</v>
      </c>
      <c r="G263" s="13" t="str">
        <f>IFERROR(INDEX(Raw_Plans!$B$2:$B$11,MATCH(C263,Raw_Plans!$A$2:$A$11,0)),"")</f>
        <v>Family Infinity 999</v>
      </c>
    </row>
    <row r="264" spans="1:7" x14ac:dyDescent="0.3">
      <c r="A264" s="12" t="s">
        <v>4871</v>
      </c>
      <c r="B264" s="12" t="s">
        <v>4527</v>
      </c>
      <c r="C264" s="12" t="s">
        <v>4594</v>
      </c>
      <c r="D264" s="82">
        <v>46022.946886574071</v>
      </c>
      <c r="E264" s="37">
        <v>999</v>
      </c>
      <c r="F264" s="12" t="s">
        <v>4641</v>
      </c>
      <c r="G264" s="13" t="str">
        <f>IFERROR(INDEX(Raw_Plans!$B$2:$B$11,MATCH(C264,Raw_Plans!$A$2:$A$11,0)),"")</f>
        <v>Family Infinity 999</v>
      </c>
    </row>
    <row r="265" spans="1:7" x14ac:dyDescent="0.3">
      <c r="A265" s="12" t="s">
        <v>4872</v>
      </c>
      <c r="B265" s="12" t="s">
        <v>878</v>
      </c>
      <c r="C265" s="12" t="s">
        <v>4618</v>
      </c>
      <c r="D265" s="82">
        <v>45955.946886574071</v>
      </c>
      <c r="E265" s="37">
        <v>499</v>
      </c>
      <c r="F265" s="12" t="s">
        <v>4595</v>
      </c>
      <c r="G265" s="13" t="str">
        <f>IFERROR(INDEX(Raw_Plans!$B$2:$B$11,MATCH(C265,Raw_Plans!$A$2:$A$11,0)),"")</f>
        <v>Infinity 499</v>
      </c>
    </row>
    <row r="266" spans="1:7" x14ac:dyDescent="0.3">
      <c r="A266" s="12" t="s">
        <v>4873</v>
      </c>
      <c r="B266" s="12" t="s">
        <v>4318</v>
      </c>
      <c r="C266" s="12" t="s">
        <v>4613</v>
      </c>
      <c r="D266" s="82">
        <v>46051.946886574071</v>
      </c>
      <c r="E266" s="37">
        <v>499</v>
      </c>
      <c r="F266" s="12" t="s">
        <v>4599</v>
      </c>
      <c r="G266" s="13" t="str">
        <f>IFERROR(INDEX(Raw_Plans!$B$2:$B$11,MATCH(C266,Raw_Plans!$A$2:$A$11,0)),"")</f>
        <v>Work From Home</v>
      </c>
    </row>
    <row r="267" spans="1:7" x14ac:dyDescent="0.3">
      <c r="A267" s="12" t="s">
        <v>4874</v>
      </c>
      <c r="B267" s="12" t="s">
        <v>4537</v>
      </c>
      <c r="C267" s="12" t="s">
        <v>4609</v>
      </c>
      <c r="D267" s="82">
        <v>45839.946886574071</v>
      </c>
      <c r="E267" s="37">
        <v>2999</v>
      </c>
      <c r="F267" s="12" t="s">
        <v>4611</v>
      </c>
      <c r="G267" s="13" t="str">
        <f>IFERROR(INDEX(Raw_Plans!$B$2:$B$11,MATCH(C267,Raw_Plans!$A$2:$A$11,0)),"")</f>
        <v>Annual Plan</v>
      </c>
    </row>
    <row r="268" spans="1:7" x14ac:dyDescent="0.3">
      <c r="A268" s="12" t="s">
        <v>4875</v>
      </c>
      <c r="B268" s="12" t="s">
        <v>3020</v>
      </c>
      <c r="C268" s="12" t="s">
        <v>4629</v>
      </c>
      <c r="D268" s="82">
        <v>45811.946886574071</v>
      </c>
      <c r="E268" s="37">
        <v>666</v>
      </c>
      <c r="F268" s="12" t="s">
        <v>4641</v>
      </c>
      <c r="G268" s="13" t="str">
        <f>IFERROR(INDEX(Raw_Plans!$B$2:$B$11,MATCH(C268,Raw_Plans!$A$2:$A$11,0)),"")</f>
        <v>Student Plan</v>
      </c>
    </row>
    <row r="269" spans="1:7" x14ac:dyDescent="0.3">
      <c r="A269" s="12" t="s">
        <v>4876</v>
      </c>
      <c r="B269" s="12" t="s">
        <v>2491</v>
      </c>
      <c r="C269" s="12" t="s">
        <v>4602</v>
      </c>
      <c r="D269" s="82">
        <v>45910.946886574071</v>
      </c>
      <c r="E269" s="37">
        <v>479</v>
      </c>
      <c r="F269" s="12" t="s">
        <v>4599</v>
      </c>
      <c r="G269" s="13" t="str">
        <f>IFERROR(INDEX(Raw_Plans!$B$2:$B$11,MATCH(C269,Raw_Plans!$A$2:$A$11,0)),"")</f>
        <v>Truly Unlimited</v>
      </c>
    </row>
    <row r="270" spans="1:7" x14ac:dyDescent="0.3">
      <c r="A270" s="12" t="s">
        <v>4877</v>
      </c>
      <c r="B270" s="12" t="s">
        <v>4001</v>
      </c>
      <c r="C270" s="12" t="s">
        <v>4629</v>
      </c>
      <c r="D270" s="82">
        <v>45792.946886574071</v>
      </c>
      <c r="E270" s="37">
        <v>666</v>
      </c>
      <c r="F270" s="12" t="s">
        <v>4641</v>
      </c>
      <c r="G270" s="13" t="str">
        <f>IFERROR(INDEX(Raw_Plans!$B$2:$B$11,MATCH(C270,Raw_Plans!$A$2:$A$11,0)),"")</f>
        <v>Student Plan</v>
      </c>
    </row>
    <row r="271" spans="1:7" x14ac:dyDescent="0.3">
      <c r="A271" s="12" t="s">
        <v>4878</v>
      </c>
      <c r="B271" s="12" t="s">
        <v>3523</v>
      </c>
      <c r="C271" s="12" t="s">
        <v>4598</v>
      </c>
      <c r="D271" s="82">
        <v>45916.946886574071</v>
      </c>
      <c r="E271" s="37">
        <v>99</v>
      </c>
      <c r="F271" s="12" t="s">
        <v>4611</v>
      </c>
      <c r="G271" s="13" t="str">
        <f>IFERROR(INDEX(Raw_Plans!$B$2:$B$11,MATCH(C271,Raw_Plans!$A$2:$A$11,0)),"")</f>
        <v>Talktime Only</v>
      </c>
    </row>
    <row r="272" spans="1:7" x14ac:dyDescent="0.3">
      <c r="A272" s="12" t="s">
        <v>4879</v>
      </c>
      <c r="B272" s="12" t="s">
        <v>3158</v>
      </c>
      <c r="C272" s="12" t="s">
        <v>4598</v>
      </c>
      <c r="D272" s="82">
        <v>45904.946886574071</v>
      </c>
      <c r="E272" s="37">
        <v>99</v>
      </c>
      <c r="F272" s="12" t="s">
        <v>4611</v>
      </c>
      <c r="G272" s="13" t="str">
        <f>IFERROR(INDEX(Raw_Plans!$B$2:$B$11,MATCH(C272,Raw_Plans!$A$2:$A$11,0)),"")</f>
        <v>Talktime Only</v>
      </c>
    </row>
    <row r="273" spans="1:7" x14ac:dyDescent="0.3">
      <c r="A273" s="12" t="s">
        <v>4880</v>
      </c>
      <c r="B273" s="12" t="s">
        <v>3930</v>
      </c>
      <c r="C273" s="12" t="s">
        <v>4613</v>
      </c>
      <c r="D273" s="82">
        <v>45883.946886574071</v>
      </c>
      <c r="E273" s="37">
        <v>499</v>
      </c>
      <c r="F273" s="12" t="s">
        <v>4595</v>
      </c>
      <c r="G273" s="13" t="str">
        <f>IFERROR(INDEX(Raw_Plans!$B$2:$B$11,MATCH(C273,Raw_Plans!$A$2:$A$11,0)),"")</f>
        <v>Work From Home</v>
      </c>
    </row>
    <row r="274" spans="1:7" x14ac:dyDescent="0.3">
      <c r="A274" s="12" t="s">
        <v>4881</v>
      </c>
      <c r="B274" s="12" t="s">
        <v>4380</v>
      </c>
      <c r="C274" s="12" t="s">
        <v>4629</v>
      </c>
      <c r="D274" s="82">
        <v>46042.946886574071</v>
      </c>
      <c r="E274" s="37">
        <v>666</v>
      </c>
      <c r="F274" s="12" t="s">
        <v>4611</v>
      </c>
      <c r="G274" s="13" t="str">
        <f>IFERROR(INDEX(Raw_Plans!$B$2:$B$11,MATCH(C274,Raw_Plans!$A$2:$A$11,0)),"")</f>
        <v>Student Plan</v>
      </c>
    </row>
    <row r="275" spans="1:7" x14ac:dyDescent="0.3">
      <c r="A275" s="12" t="s">
        <v>4882</v>
      </c>
      <c r="B275" s="12" t="s">
        <v>959</v>
      </c>
      <c r="C275" s="12" t="s">
        <v>4609</v>
      </c>
      <c r="D275" s="82">
        <v>45709.946886574071</v>
      </c>
      <c r="E275" s="37">
        <v>2999</v>
      </c>
      <c r="F275" s="12" t="s">
        <v>4599</v>
      </c>
      <c r="G275" s="13" t="str">
        <f>IFERROR(INDEX(Raw_Plans!$B$2:$B$11,MATCH(C275,Raw_Plans!$A$2:$A$11,0)),"")</f>
        <v>Annual Plan</v>
      </c>
    </row>
    <row r="276" spans="1:7" x14ac:dyDescent="0.3">
      <c r="A276" s="12" t="s">
        <v>4883</v>
      </c>
      <c r="B276" s="12" t="s">
        <v>3790</v>
      </c>
      <c r="C276" s="12" t="s">
        <v>4594</v>
      </c>
      <c r="D276" s="82">
        <v>45805.946886574071</v>
      </c>
      <c r="E276" s="37">
        <v>999</v>
      </c>
      <c r="F276" s="12" t="s">
        <v>4599</v>
      </c>
      <c r="G276" s="13" t="str">
        <f>IFERROR(INDEX(Raw_Plans!$B$2:$B$11,MATCH(C276,Raw_Plans!$A$2:$A$11,0)),"")</f>
        <v>Family Infinity 999</v>
      </c>
    </row>
    <row r="277" spans="1:7" x14ac:dyDescent="0.3">
      <c r="A277" s="12" t="s">
        <v>4884</v>
      </c>
      <c r="B277" s="12" t="s">
        <v>3188</v>
      </c>
      <c r="C277" s="12" t="s">
        <v>4629</v>
      </c>
      <c r="D277" s="82">
        <v>46015.946886574071</v>
      </c>
      <c r="E277" s="37">
        <v>666</v>
      </c>
      <c r="F277" s="12" t="s">
        <v>4599</v>
      </c>
      <c r="G277" s="13" t="str">
        <f>IFERROR(INDEX(Raw_Plans!$B$2:$B$11,MATCH(C277,Raw_Plans!$A$2:$A$11,0)),"")</f>
        <v>Student Plan</v>
      </c>
    </row>
    <row r="278" spans="1:7" x14ac:dyDescent="0.3">
      <c r="A278" s="12" t="s">
        <v>4885</v>
      </c>
      <c r="B278" s="12" t="s">
        <v>1070</v>
      </c>
      <c r="C278" s="12" t="s">
        <v>4609</v>
      </c>
      <c r="D278" s="82">
        <v>45868.946886574071</v>
      </c>
      <c r="E278" s="37">
        <v>2999</v>
      </c>
      <c r="F278" s="12" t="s">
        <v>4611</v>
      </c>
      <c r="G278" s="13" t="str">
        <f>IFERROR(INDEX(Raw_Plans!$B$2:$B$11,MATCH(C278,Raw_Plans!$A$2:$A$11,0)),"")</f>
        <v>Annual Plan</v>
      </c>
    </row>
    <row r="279" spans="1:7" x14ac:dyDescent="0.3">
      <c r="A279" s="12" t="s">
        <v>4886</v>
      </c>
      <c r="B279" s="12" t="s">
        <v>4222</v>
      </c>
      <c r="C279" s="12" t="s">
        <v>4602</v>
      </c>
      <c r="D279" s="82">
        <v>45973.946886574071</v>
      </c>
      <c r="E279" s="37">
        <v>479</v>
      </c>
      <c r="F279" s="12" t="s">
        <v>4641</v>
      </c>
      <c r="G279" s="13" t="str">
        <f>IFERROR(INDEX(Raw_Plans!$B$2:$B$11,MATCH(C279,Raw_Plans!$A$2:$A$11,0)),"")</f>
        <v>Truly Unlimited</v>
      </c>
    </row>
    <row r="280" spans="1:7" x14ac:dyDescent="0.3">
      <c r="A280" s="12" t="s">
        <v>4887</v>
      </c>
      <c r="B280" s="12" t="s">
        <v>648</v>
      </c>
      <c r="C280" s="12" t="s">
        <v>4598</v>
      </c>
      <c r="D280" s="82">
        <v>45748.946886574071</v>
      </c>
      <c r="E280" s="37">
        <v>99</v>
      </c>
      <c r="F280" s="12" t="s">
        <v>4595</v>
      </c>
      <c r="G280" s="13" t="str">
        <f>IFERROR(INDEX(Raw_Plans!$B$2:$B$11,MATCH(C280,Raw_Plans!$A$2:$A$11,0)),"")</f>
        <v>Talktime Only</v>
      </c>
    </row>
    <row r="281" spans="1:7" x14ac:dyDescent="0.3">
      <c r="A281" s="12" t="s">
        <v>4888</v>
      </c>
      <c r="B281" s="12" t="s">
        <v>3892</v>
      </c>
      <c r="C281" s="12" t="s">
        <v>4609</v>
      </c>
      <c r="D281" s="82">
        <v>45935.946886574071</v>
      </c>
      <c r="E281" s="37">
        <v>2999</v>
      </c>
      <c r="F281" s="12" t="s">
        <v>4641</v>
      </c>
      <c r="G281" s="13" t="str">
        <f>IFERROR(INDEX(Raw_Plans!$B$2:$B$11,MATCH(C281,Raw_Plans!$A$2:$A$11,0)),"")</f>
        <v>Annual Plan</v>
      </c>
    </row>
    <row r="282" spans="1:7" x14ac:dyDescent="0.3">
      <c r="A282" s="12" t="s">
        <v>4889</v>
      </c>
      <c r="B282" s="12" t="s">
        <v>1374</v>
      </c>
      <c r="C282" s="12" t="s">
        <v>4615</v>
      </c>
      <c r="D282" s="82">
        <v>45937.946886574071</v>
      </c>
      <c r="E282" s="37">
        <v>148</v>
      </c>
      <c r="F282" s="12" t="s">
        <v>4603</v>
      </c>
      <c r="G282" s="13" t="str">
        <f>IFERROR(INDEX(Raw_Plans!$B$2:$B$11,MATCH(C282,Raw_Plans!$A$2:$A$11,0)),"")</f>
        <v>Data Booster</v>
      </c>
    </row>
    <row r="283" spans="1:7" x14ac:dyDescent="0.3">
      <c r="A283" s="12" t="s">
        <v>4890</v>
      </c>
      <c r="B283" s="12" t="s">
        <v>1019</v>
      </c>
      <c r="C283" s="12" t="s">
        <v>4605</v>
      </c>
      <c r="D283" s="82">
        <v>45780.946886574071</v>
      </c>
      <c r="E283" s="37">
        <v>349</v>
      </c>
      <c r="F283" s="12" t="s">
        <v>4641</v>
      </c>
      <c r="G283" s="13" t="str">
        <f>IFERROR(INDEX(Raw_Plans!$B$2:$B$11,MATCH(C283,Raw_Plans!$A$2:$A$11,0)),"")</f>
        <v>Entertainment Pack</v>
      </c>
    </row>
    <row r="284" spans="1:7" x14ac:dyDescent="0.3">
      <c r="A284" s="12" t="s">
        <v>4891</v>
      </c>
      <c r="B284" s="12" t="s">
        <v>797</v>
      </c>
      <c r="C284" s="12" t="s">
        <v>4602</v>
      </c>
      <c r="D284" s="82">
        <v>45713.946886574071</v>
      </c>
      <c r="E284" s="37">
        <v>479</v>
      </c>
      <c r="F284" s="12" t="s">
        <v>4603</v>
      </c>
      <c r="G284" s="13" t="str">
        <f>IFERROR(INDEX(Raw_Plans!$B$2:$B$11,MATCH(C284,Raw_Plans!$A$2:$A$11,0)),"")</f>
        <v>Truly Unlimited</v>
      </c>
    </row>
    <row r="285" spans="1:7" x14ac:dyDescent="0.3">
      <c r="A285" s="12" t="s">
        <v>4892</v>
      </c>
      <c r="B285" s="12" t="s">
        <v>2259</v>
      </c>
      <c r="C285" s="12" t="s">
        <v>4607</v>
      </c>
      <c r="D285" s="82">
        <v>45821.946886574071</v>
      </c>
      <c r="E285" s="37">
        <v>299</v>
      </c>
      <c r="F285" s="12" t="s">
        <v>4599</v>
      </c>
      <c r="G285" s="13" t="str">
        <f>IFERROR(INDEX(Raw_Plans!$B$2:$B$11,MATCH(C285,Raw_Plans!$A$2:$A$11,0)),"")</f>
        <v>Unlimited 5G Data</v>
      </c>
    </row>
    <row r="286" spans="1:7" x14ac:dyDescent="0.3">
      <c r="A286" s="12" t="s">
        <v>4893</v>
      </c>
      <c r="B286" s="12" t="s">
        <v>1598</v>
      </c>
      <c r="C286" s="12" t="s">
        <v>4607</v>
      </c>
      <c r="D286" s="82">
        <v>45903.946886574071</v>
      </c>
      <c r="E286" s="37">
        <v>299</v>
      </c>
      <c r="F286" s="12" t="s">
        <v>4595</v>
      </c>
      <c r="G286" s="13" t="str">
        <f>IFERROR(INDEX(Raw_Plans!$B$2:$B$11,MATCH(C286,Raw_Plans!$A$2:$A$11,0)),"")</f>
        <v>Unlimited 5G Data</v>
      </c>
    </row>
    <row r="287" spans="1:7" x14ac:dyDescent="0.3">
      <c r="A287" s="12" t="s">
        <v>4894</v>
      </c>
      <c r="B287" s="12" t="s">
        <v>3870</v>
      </c>
      <c r="C287" s="12" t="s">
        <v>4605</v>
      </c>
      <c r="D287" s="82">
        <v>45965.946886574071</v>
      </c>
      <c r="E287" s="37">
        <v>349</v>
      </c>
      <c r="F287" s="12" t="s">
        <v>4595</v>
      </c>
      <c r="G287" s="13" t="str">
        <f>IFERROR(INDEX(Raw_Plans!$B$2:$B$11,MATCH(C287,Raw_Plans!$A$2:$A$11,0)),"")</f>
        <v>Entertainment Pack</v>
      </c>
    </row>
    <row r="288" spans="1:7" x14ac:dyDescent="0.3">
      <c r="A288" s="12" t="s">
        <v>4895</v>
      </c>
      <c r="B288" s="12" t="s">
        <v>3312</v>
      </c>
      <c r="C288" s="12" t="s">
        <v>4594</v>
      </c>
      <c r="D288" s="82">
        <v>45702.946886574071</v>
      </c>
      <c r="E288" s="37">
        <v>999</v>
      </c>
      <c r="F288" s="12" t="s">
        <v>4641</v>
      </c>
      <c r="G288" s="13" t="str">
        <f>IFERROR(INDEX(Raw_Plans!$B$2:$B$11,MATCH(C288,Raw_Plans!$A$2:$A$11,0)),"")</f>
        <v>Family Infinity 999</v>
      </c>
    </row>
    <row r="289" spans="1:7" x14ac:dyDescent="0.3">
      <c r="A289" s="12" t="s">
        <v>4896</v>
      </c>
      <c r="B289" s="12" t="s">
        <v>3142</v>
      </c>
      <c r="C289" s="12" t="s">
        <v>4613</v>
      </c>
      <c r="D289" s="82">
        <v>45987.946886574071</v>
      </c>
      <c r="E289" s="37">
        <v>499</v>
      </c>
      <c r="F289" s="12" t="s">
        <v>4595</v>
      </c>
      <c r="G289" s="13" t="str">
        <f>IFERROR(INDEX(Raw_Plans!$B$2:$B$11,MATCH(C289,Raw_Plans!$A$2:$A$11,0)),"")</f>
        <v>Work From Home</v>
      </c>
    </row>
    <row r="290" spans="1:7" x14ac:dyDescent="0.3">
      <c r="A290" s="12" t="s">
        <v>4897</v>
      </c>
      <c r="B290" s="12" t="s">
        <v>1558</v>
      </c>
      <c r="C290" s="12" t="s">
        <v>4615</v>
      </c>
      <c r="D290" s="82">
        <v>45754.946886574071</v>
      </c>
      <c r="E290" s="37">
        <v>148</v>
      </c>
      <c r="F290" s="12" t="s">
        <v>4641</v>
      </c>
      <c r="G290" s="13" t="str">
        <f>IFERROR(INDEX(Raw_Plans!$B$2:$B$11,MATCH(C290,Raw_Plans!$A$2:$A$11,0)),"")</f>
        <v>Data Booster</v>
      </c>
    </row>
    <row r="291" spans="1:7" x14ac:dyDescent="0.3">
      <c r="A291" s="12" t="s">
        <v>4898</v>
      </c>
      <c r="B291" s="12" t="s">
        <v>2154</v>
      </c>
      <c r="C291" s="12" t="s">
        <v>4594</v>
      </c>
      <c r="D291" s="82">
        <v>45826.946886574071</v>
      </c>
      <c r="E291" s="37">
        <v>999</v>
      </c>
      <c r="F291" s="12" t="s">
        <v>4595</v>
      </c>
      <c r="G291" s="13" t="str">
        <f>IFERROR(INDEX(Raw_Plans!$B$2:$B$11,MATCH(C291,Raw_Plans!$A$2:$A$11,0)),"")</f>
        <v>Family Infinity 999</v>
      </c>
    </row>
    <row r="292" spans="1:7" x14ac:dyDescent="0.3">
      <c r="A292" s="12" t="s">
        <v>4899</v>
      </c>
      <c r="B292" s="12" t="s">
        <v>2517</v>
      </c>
      <c r="C292" s="12" t="s">
        <v>4602</v>
      </c>
      <c r="D292" s="82">
        <v>45976.946886574071</v>
      </c>
      <c r="E292" s="37">
        <v>479</v>
      </c>
      <c r="F292" s="12" t="s">
        <v>4603</v>
      </c>
      <c r="G292" s="13" t="str">
        <f>IFERROR(INDEX(Raw_Plans!$B$2:$B$11,MATCH(C292,Raw_Plans!$A$2:$A$11,0)),"")</f>
        <v>Truly Unlimited</v>
      </c>
    </row>
    <row r="293" spans="1:7" x14ac:dyDescent="0.3">
      <c r="A293" s="12" t="s">
        <v>4900</v>
      </c>
      <c r="B293" s="12" t="s">
        <v>4094</v>
      </c>
      <c r="C293" s="12" t="s">
        <v>4607</v>
      </c>
      <c r="D293" s="82">
        <v>45977.946886574071</v>
      </c>
      <c r="E293" s="37">
        <v>299</v>
      </c>
      <c r="F293" s="12" t="s">
        <v>4641</v>
      </c>
      <c r="G293" s="13" t="str">
        <f>IFERROR(INDEX(Raw_Plans!$B$2:$B$11,MATCH(C293,Raw_Plans!$A$2:$A$11,0)),"")</f>
        <v>Unlimited 5G Data</v>
      </c>
    </row>
    <row r="294" spans="1:7" x14ac:dyDescent="0.3">
      <c r="A294" s="12" t="s">
        <v>4901</v>
      </c>
      <c r="B294" s="12" t="s">
        <v>2233</v>
      </c>
      <c r="C294" s="12" t="s">
        <v>4618</v>
      </c>
      <c r="D294" s="82">
        <v>45841.946886574071</v>
      </c>
      <c r="E294" s="37">
        <v>499</v>
      </c>
      <c r="F294" s="12" t="s">
        <v>4603</v>
      </c>
      <c r="G294" s="13" t="str">
        <f>IFERROR(INDEX(Raw_Plans!$B$2:$B$11,MATCH(C294,Raw_Plans!$A$2:$A$11,0)),"")</f>
        <v>Infinity 499</v>
      </c>
    </row>
    <row r="295" spans="1:7" x14ac:dyDescent="0.3">
      <c r="A295" s="12" t="s">
        <v>4902</v>
      </c>
      <c r="B295" s="12" t="s">
        <v>2077</v>
      </c>
      <c r="C295" s="12" t="s">
        <v>4607</v>
      </c>
      <c r="D295" s="82">
        <v>45892.946886574071</v>
      </c>
      <c r="E295" s="37">
        <v>299</v>
      </c>
      <c r="F295" s="12" t="s">
        <v>4641</v>
      </c>
      <c r="G295" s="13" t="str">
        <f>IFERROR(INDEX(Raw_Plans!$B$2:$B$11,MATCH(C295,Raw_Plans!$A$2:$A$11,0)),"")</f>
        <v>Unlimited 5G Data</v>
      </c>
    </row>
    <row r="296" spans="1:7" x14ac:dyDescent="0.3">
      <c r="A296" s="12" t="s">
        <v>4903</v>
      </c>
      <c r="B296" s="12" t="s">
        <v>3340</v>
      </c>
      <c r="C296" s="12" t="s">
        <v>4609</v>
      </c>
      <c r="D296" s="82">
        <v>45808.946886574071</v>
      </c>
      <c r="E296" s="37">
        <v>2999</v>
      </c>
      <c r="F296" s="12" t="s">
        <v>4603</v>
      </c>
      <c r="G296" s="13" t="str">
        <f>IFERROR(INDEX(Raw_Plans!$B$2:$B$11,MATCH(C296,Raw_Plans!$A$2:$A$11,0)),"")</f>
        <v>Annual Plan</v>
      </c>
    </row>
    <row r="297" spans="1:7" x14ac:dyDescent="0.3">
      <c r="A297" s="12" t="s">
        <v>4904</v>
      </c>
      <c r="B297" s="12" t="s">
        <v>2249</v>
      </c>
      <c r="C297" s="12" t="s">
        <v>4598</v>
      </c>
      <c r="D297" s="82">
        <v>45981.946886574071</v>
      </c>
      <c r="E297" s="37">
        <v>99</v>
      </c>
      <c r="F297" s="12" t="s">
        <v>4603</v>
      </c>
      <c r="G297" s="13" t="str">
        <f>IFERROR(INDEX(Raw_Plans!$B$2:$B$11,MATCH(C297,Raw_Plans!$A$2:$A$11,0)),"")</f>
        <v>Talktime Only</v>
      </c>
    </row>
    <row r="298" spans="1:7" x14ac:dyDescent="0.3">
      <c r="A298" s="12" t="s">
        <v>4905</v>
      </c>
      <c r="B298" s="12" t="s">
        <v>3671</v>
      </c>
      <c r="C298" s="12" t="s">
        <v>4618</v>
      </c>
      <c r="D298" s="82">
        <v>45919.946886574071</v>
      </c>
      <c r="E298" s="37">
        <v>499</v>
      </c>
      <c r="F298" s="12" t="s">
        <v>4603</v>
      </c>
      <c r="G298" s="13" t="str">
        <f>IFERROR(INDEX(Raw_Plans!$B$2:$B$11,MATCH(C298,Raw_Plans!$A$2:$A$11,0)),"")</f>
        <v>Infinity 499</v>
      </c>
    </row>
    <row r="299" spans="1:7" x14ac:dyDescent="0.3">
      <c r="A299" s="12" t="s">
        <v>4906</v>
      </c>
      <c r="B299" s="12" t="s">
        <v>3774</v>
      </c>
      <c r="C299" s="12" t="s">
        <v>4618</v>
      </c>
      <c r="D299" s="82">
        <v>45978.946886574071</v>
      </c>
      <c r="E299" s="37">
        <v>499</v>
      </c>
      <c r="F299" s="12" t="s">
        <v>4603</v>
      </c>
      <c r="G299" s="13" t="str">
        <f>IFERROR(INDEX(Raw_Plans!$B$2:$B$11,MATCH(C299,Raw_Plans!$A$2:$A$11,0)),"")</f>
        <v>Infinity 499</v>
      </c>
    </row>
    <row r="300" spans="1:7" x14ac:dyDescent="0.3">
      <c r="A300" s="12" t="s">
        <v>4907</v>
      </c>
      <c r="B300" s="12" t="s">
        <v>4563</v>
      </c>
      <c r="C300" s="12" t="s">
        <v>4613</v>
      </c>
      <c r="D300" s="82">
        <v>45786.946886574071</v>
      </c>
      <c r="E300" s="37">
        <v>499</v>
      </c>
      <c r="F300" s="12" t="s">
        <v>4641</v>
      </c>
      <c r="G300" s="13" t="str">
        <f>IFERROR(INDEX(Raw_Plans!$B$2:$B$11,MATCH(C300,Raw_Plans!$A$2:$A$11,0)),"")</f>
        <v>Work From Home</v>
      </c>
    </row>
    <row r="301" spans="1:7" x14ac:dyDescent="0.3">
      <c r="A301" s="12" t="s">
        <v>4908</v>
      </c>
      <c r="B301" s="12" t="s">
        <v>3100</v>
      </c>
      <c r="C301" s="12" t="s">
        <v>4629</v>
      </c>
      <c r="D301" s="82">
        <v>45932.946886574071</v>
      </c>
      <c r="E301" s="37">
        <v>666</v>
      </c>
      <c r="F301" s="12" t="s">
        <v>4595</v>
      </c>
      <c r="G301" s="13" t="str">
        <f>IFERROR(INDEX(Raw_Plans!$B$2:$B$11,MATCH(C301,Raw_Plans!$A$2:$A$11,0)),"")</f>
        <v>Student Plan</v>
      </c>
    </row>
    <row r="302" spans="1:7" x14ac:dyDescent="0.3">
      <c r="A302" s="12" t="s">
        <v>4909</v>
      </c>
      <c r="B302" s="12" t="s">
        <v>2475</v>
      </c>
      <c r="C302" s="12" t="s">
        <v>4598</v>
      </c>
      <c r="D302" s="82">
        <v>45793.946886574071</v>
      </c>
      <c r="E302" s="37">
        <v>99</v>
      </c>
      <c r="F302" s="12" t="s">
        <v>4603</v>
      </c>
      <c r="G302" s="13" t="str">
        <f>IFERROR(INDEX(Raw_Plans!$B$2:$B$11,MATCH(C302,Raw_Plans!$A$2:$A$11,0)),"")</f>
        <v>Talktime Only</v>
      </c>
    </row>
    <row r="303" spans="1:7" x14ac:dyDescent="0.3">
      <c r="A303" s="12" t="s">
        <v>4910</v>
      </c>
      <c r="B303" s="12" t="s">
        <v>3774</v>
      </c>
      <c r="C303" s="12" t="s">
        <v>4615</v>
      </c>
      <c r="D303" s="82">
        <v>45978.946886574071</v>
      </c>
      <c r="E303" s="37">
        <v>148</v>
      </c>
      <c r="F303" s="12" t="s">
        <v>4611</v>
      </c>
      <c r="G303" s="13" t="str">
        <f>IFERROR(INDEX(Raw_Plans!$B$2:$B$11,MATCH(C303,Raw_Plans!$A$2:$A$11,0)),"")</f>
        <v>Data Booster</v>
      </c>
    </row>
    <row r="304" spans="1:7" x14ac:dyDescent="0.3">
      <c r="A304" s="12" t="s">
        <v>4911</v>
      </c>
      <c r="B304" s="12" t="s">
        <v>1794</v>
      </c>
      <c r="C304" s="12" t="s">
        <v>4618</v>
      </c>
      <c r="D304" s="82">
        <v>45997.946886574071</v>
      </c>
      <c r="E304" s="37">
        <v>499</v>
      </c>
      <c r="F304" s="12" t="s">
        <v>4611</v>
      </c>
      <c r="G304" s="13" t="str">
        <f>IFERROR(INDEX(Raw_Plans!$B$2:$B$11,MATCH(C304,Raw_Plans!$A$2:$A$11,0)),"")</f>
        <v>Infinity 499</v>
      </c>
    </row>
    <row r="305" spans="1:7" x14ac:dyDescent="0.3">
      <c r="A305" s="12" t="s">
        <v>4912</v>
      </c>
      <c r="B305" s="12" t="s">
        <v>2995</v>
      </c>
      <c r="C305" s="12" t="s">
        <v>4629</v>
      </c>
      <c r="D305" s="82">
        <v>45851.946886574071</v>
      </c>
      <c r="E305" s="37">
        <v>666</v>
      </c>
      <c r="F305" s="12" t="s">
        <v>4641</v>
      </c>
      <c r="G305" s="13" t="str">
        <f>IFERROR(INDEX(Raw_Plans!$B$2:$B$11,MATCH(C305,Raw_Plans!$A$2:$A$11,0)),"")</f>
        <v>Student Plan</v>
      </c>
    </row>
    <row r="306" spans="1:7" x14ac:dyDescent="0.3">
      <c r="A306" s="12" t="s">
        <v>4913</v>
      </c>
      <c r="B306" s="12" t="s">
        <v>3529</v>
      </c>
      <c r="C306" s="12" t="s">
        <v>4618</v>
      </c>
      <c r="D306" s="82">
        <v>45857.946886574071</v>
      </c>
      <c r="E306" s="37">
        <v>499</v>
      </c>
      <c r="F306" s="12" t="s">
        <v>4595</v>
      </c>
      <c r="G306" s="13" t="str">
        <f>IFERROR(INDEX(Raw_Plans!$B$2:$B$11,MATCH(C306,Raw_Plans!$A$2:$A$11,0)),"")</f>
        <v>Infinity 499</v>
      </c>
    </row>
    <row r="307" spans="1:7" x14ac:dyDescent="0.3">
      <c r="A307" s="12" t="s">
        <v>4914</v>
      </c>
      <c r="B307" s="12" t="s">
        <v>3756</v>
      </c>
      <c r="C307" s="12" t="s">
        <v>4602</v>
      </c>
      <c r="D307" s="82">
        <v>45994.946886574071</v>
      </c>
      <c r="E307" s="37">
        <v>479</v>
      </c>
      <c r="F307" s="12" t="s">
        <v>4599</v>
      </c>
      <c r="G307" s="13" t="str">
        <f>IFERROR(INDEX(Raw_Plans!$B$2:$B$11,MATCH(C307,Raw_Plans!$A$2:$A$11,0)),"")</f>
        <v>Truly Unlimited</v>
      </c>
    </row>
    <row r="308" spans="1:7" x14ac:dyDescent="0.3">
      <c r="A308" s="12" t="s">
        <v>4915</v>
      </c>
      <c r="B308" s="12" t="s">
        <v>1792</v>
      </c>
      <c r="C308" s="12" t="s">
        <v>4598</v>
      </c>
      <c r="D308" s="82">
        <v>45853.946886574071</v>
      </c>
      <c r="E308" s="37">
        <v>99</v>
      </c>
      <c r="F308" s="12" t="s">
        <v>4595</v>
      </c>
      <c r="G308" s="13" t="str">
        <f>IFERROR(INDEX(Raw_Plans!$B$2:$B$11,MATCH(C308,Raw_Plans!$A$2:$A$11,0)),"")</f>
        <v>Talktime Only</v>
      </c>
    </row>
    <row r="309" spans="1:7" x14ac:dyDescent="0.3">
      <c r="A309" s="12" t="s">
        <v>4916</v>
      </c>
      <c r="B309" s="12" t="s">
        <v>2355</v>
      </c>
      <c r="C309" s="12" t="s">
        <v>4598</v>
      </c>
      <c r="D309" s="82">
        <v>45938.946886574071</v>
      </c>
      <c r="E309" s="37">
        <v>99</v>
      </c>
      <c r="F309" s="12" t="s">
        <v>4603</v>
      </c>
      <c r="G309" s="13" t="str">
        <f>IFERROR(INDEX(Raw_Plans!$B$2:$B$11,MATCH(C309,Raw_Plans!$A$2:$A$11,0)),"")</f>
        <v>Talktime Only</v>
      </c>
    </row>
    <row r="310" spans="1:7" x14ac:dyDescent="0.3">
      <c r="A310" s="12" t="s">
        <v>4917</v>
      </c>
      <c r="B310" s="12" t="s">
        <v>2073</v>
      </c>
      <c r="C310" s="12" t="s">
        <v>4613</v>
      </c>
      <c r="D310" s="82">
        <v>46036.946886574071</v>
      </c>
      <c r="E310" s="37">
        <v>499</v>
      </c>
      <c r="F310" s="12" t="s">
        <v>4611</v>
      </c>
      <c r="G310" s="13" t="str">
        <f>IFERROR(INDEX(Raw_Plans!$B$2:$B$11,MATCH(C310,Raw_Plans!$A$2:$A$11,0)),"")</f>
        <v>Work From Home</v>
      </c>
    </row>
    <row r="311" spans="1:7" x14ac:dyDescent="0.3">
      <c r="A311" s="12" t="s">
        <v>4918</v>
      </c>
      <c r="B311" s="12" t="s">
        <v>2039</v>
      </c>
      <c r="C311" s="12" t="s">
        <v>4618</v>
      </c>
      <c r="D311" s="82">
        <v>45999.946886574071</v>
      </c>
      <c r="E311" s="37">
        <v>499</v>
      </c>
      <c r="F311" s="12" t="s">
        <v>4603</v>
      </c>
      <c r="G311" s="13" t="str">
        <f>IFERROR(INDEX(Raw_Plans!$B$2:$B$11,MATCH(C311,Raw_Plans!$A$2:$A$11,0)),"")</f>
        <v>Infinity 499</v>
      </c>
    </row>
    <row r="312" spans="1:7" x14ac:dyDescent="0.3">
      <c r="A312" s="12" t="s">
        <v>4919</v>
      </c>
      <c r="B312" s="12" t="s">
        <v>1113</v>
      </c>
      <c r="C312" s="12" t="s">
        <v>4615</v>
      </c>
      <c r="D312" s="82">
        <v>45925.946886574071</v>
      </c>
      <c r="E312" s="37">
        <v>148</v>
      </c>
      <c r="F312" s="12" t="s">
        <v>4599</v>
      </c>
      <c r="G312" s="13" t="str">
        <f>IFERROR(INDEX(Raw_Plans!$B$2:$B$11,MATCH(C312,Raw_Plans!$A$2:$A$11,0)),"")</f>
        <v>Data Booster</v>
      </c>
    </row>
    <row r="313" spans="1:7" x14ac:dyDescent="0.3">
      <c r="A313" s="12" t="s">
        <v>4920</v>
      </c>
      <c r="B313" s="12" t="s">
        <v>4533</v>
      </c>
      <c r="C313" s="12" t="s">
        <v>4615</v>
      </c>
      <c r="D313" s="82">
        <v>45984.946886574071</v>
      </c>
      <c r="E313" s="37">
        <v>148</v>
      </c>
      <c r="F313" s="12" t="s">
        <v>4641</v>
      </c>
      <c r="G313" s="13" t="str">
        <f>IFERROR(INDEX(Raw_Plans!$B$2:$B$11,MATCH(C313,Raw_Plans!$A$2:$A$11,0)),"")</f>
        <v>Data Booster</v>
      </c>
    </row>
    <row r="314" spans="1:7" x14ac:dyDescent="0.3">
      <c r="A314" s="12" t="s">
        <v>4921</v>
      </c>
      <c r="B314" s="12" t="s">
        <v>4076</v>
      </c>
      <c r="C314" s="12" t="s">
        <v>4594</v>
      </c>
      <c r="D314" s="82">
        <v>45978.946886574071</v>
      </c>
      <c r="E314" s="37">
        <v>999</v>
      </c>
      <c r="F314" s="12" t="s">
        <v>4603</v>
      </c>
      <c r="G314" s="13" t="str">
        <f>IFERROR(INDEX(Raw_Plans!$B$2:$B$11,MATCH(C314,Raw_Plans!$A$2:$A$11,0)),"")</f>
        <v>Family Infinity 999</v>
      </c>
    </row>
    <row r="315" spans="1:7" x14ac:dyDescent="0.3">
      <c r="A315" s="12" t="s">
        <v>4922</v>
      </c>
      <c r="B315" s="12" t="s">
        <v>4513</v>
      </c>
      <c r="C315" s="12" t="s">
        <v>4594</v>
      </c>
      <c r="D315" s="82">
        <v>45825.946886574071</v>
      </c>
      <c r="E315" s="37">
        <v>999</v>
      </c>
      <c r="F315" s="12" t="s">
        <v>4611</v>
      </c>
      <c r="G315" s="13" t="str">
        <f>IFERROR(INDEX(Raw_Plans!$B$2:$B$11,MATCH(C315,Raw_Plans!$A$2:$A$11,0)),"")</f>
        <v>Family Infinity 999</v>
      </c>
    </row>
    <row r="316" spans="1:7" x14ac:dyDescent="0.3">
      <c r="A316" s="12" t="s">
        <v>4923</v>
      </c>
      <c r="B316" s="12" t="s">
        <v>4302</v>
      </c>
      <c r="C316" s="12" t="s">
        <v>4598</v>
      </c>
      <c r="D316" s="82">
        <v>45765.946886574071</v>
      </c>
      <c r="E316" s="37">
        <v>99</v>
      </c>
      <c r="F316" s="12" t="s">
        <v>4611</v>
      </c>
      <c r="G316" s="13" t="str">
        <f>IFERROR(INDEX(Raw_Plans!$B$2:$B$11,MATCH(C316,Raw_Plans!$A$2:$A$11,0)),"")</f>
        <v>Talktime Only</v>
      </c>
    </row>
    <row r="317" spans="1:7" x14ac:dyDescent="0.3">
      <c r="A317" s="12" t="s">
        <v>4924</v>
      </c>
      <c r="B317" s="12" t="s">
        <v>3130</v>
      </c>
      <c r="C317" s="12" t="s">
        <v>4609</v>
      </c>
      <c r="D317" s="82">
        <v>45919.946886574071</v>
      </c>
      <c r="E317" s="37">
        <v>2999</v>
      </c>
      <c r="F317" s="12" t="s">
        <v>4599</v>
      </c>
      <c r="G317" s="13" t="str">
        <f>IFERROR(INDEX(Raw_Plans!$B$2:$B$11,MATCH(C317,Raw_Plans!$A$2:$A$11,0)),"")</f>
        <v>Annual Plan</v>
      </c>
    </row>
    <row r="318" spans="1:7" x14ac:dyDescent="0.3">
      <c r="A318" s="12" t="s">
        <v>4925</v>
      </c>
      <c r="B318" s="12" t="s">
        <v>3527</v>
      </c>
      <c r="C318" s="12" t="s">
        <v>4605</v>
      </c>
      <c r="D318" s="82">
        <v>45961.946886574071</v>
      </c>
      <c r="E318" s="37">
        <v>349</v>
      </c>
      <c r="F318" s="12" t="s">
        <v>4603</v>
      </c>
      <c r="G318" s="13" t="str">
        <f>IFERROR(INDEX(Raw_Plans!$B$2:$B$11,MATCH(C318,Raw_Plans!$A$2:$A$11,0)),"")</f>
        <v>Entertainment Pack</v>
      </c>
    </row>
    <row r="319" spans="1:7" x14ac:dyDescent="0.3">
      <c r="A319" s="12" t="s">
        <v>4926</v>
      </c>
      <c r="B319" s="12" t="s">
        <v>4441</v>
      </c>
      <c r="C319" s="12" t="s">
        <v>4607</v>
      </c>
      <c r="D319" s="82">
        <v>45688.946886574071</v>
      </c>
      <c r="E319" s="37">
        <v>299</v>
      </c>
      <c r="F319" s="12" t="s">
        <v>4595</v>
      </c>
      <c r="G319" s="13" t="str">
        <f>IFERROR(INDEX(Raw_Plans!$B$2:$B$11,MATCH(C319,Raw_Plans!$A$2:$A$11,0)),"")</f>
        <v>Unlimited 5G Data</v>
      </c>
    </row>
    <row r="320" spans="1:7" x14ac:dyDescent="0.3">
      <c r="A320" s="12" t="s">
        <v>4927</v>
      </c>
      <c r="B320" s="12" t="s">
        <v>1324</v>
      </c>
      <c r="C320" s="12" t="s">
        <v>4594</v>
      </c>
      <c r="D320" s="82">
        <v>45874.946886574071</v>
      </c>
      <c r="E320" s="37">
        <v>999</v>
      </c>
      <c r="F320" s="12" t="s">
        <v>4603</v>
      </c>
      <c r="G320" s="13" t="str">
        <f>IFERROR(INDEX(Raw_Plans!$B$2:$B$11,MATCH(C320,Raw_Plans!$A$2:$A$11,0)),"")</f>
        <v>Family Infinity 999</v>
      </c>
    </row>
    <row r="321" spans="1:7" x14ac:dyDescent="0.3">
      <c r="A321" s="12" t="s">
        <v>4928</v>
      </c>
      <c r="B321" s="12" t="s">
        <v>1255</v>
      </c>
      <c r="C321" s="12" t="s">
        <v>4605</v>
      </c>
      <c r="D321" s="82">
        <v>45792.946886574071</v>
      </c>
      <c r="E321" s="37">
        <v>349</v>
      </c>
      <c r="F321" s="12" t="s">
        <v>4641</v>
      </c>
      <c r="G321" s="13" t="str">
        <f>IFERROR(INDEX(Raw_Plans!$B$2:$B$11,MATCH(C321,Raw_Plans!$A$2:$A$11,0)),"")</f>
        <v>Entertainment Pack</v>
      </c>
    </row>
    <row r="322" spans="1:7" x14ac:dyDescent="0.3">
      <c r="A322" s="12" t="s">
        <v>4929</v>
      </c>
      <c r="B322" s="12" t="s">
        <v>836</v>
      </c>
      <c r="C322" s="12" t="s">
        <v>4607</v>
      </c>
      <c r="D322" s="82">
        <v>45797.946886574071</v>
      </c>
      <c r="E322" s="37">
        <v>299</v>
      </c>
      <c r="F322" s="12" t="s">
        <v>4641</v>
      </c>
      <c r="G322" s="13" t="str">
        <f>IFERROR(INDEX(Raw_Plans!$B$2:$B$11,MATCH(C322,Raw_Plans!$A$2:$A$11,0)),"")</f>
        <v>Unlimited 5G Data</v>
      </c>
    </row>
    <row r="323" spans="1:7" x14ac:dyDescent="0.3">
      <c r="A323" s="12" t="s">
        <v>4930</v>
      </c>
      <c r="B323" s="12" t="s">
        <v>4497</v>
      </c>
      <c r="C323" s="12" t="s">
        <v>4605</v>
      </c>
      <c r="D323" s="82">
        <v>45848.946886574071</v>
      </c>
      <c r="E323" s="37">
        <v>349</v>
      </c>
      <c r="F323" s="12" t="s">
        <v>4595</v>
      </c>
      <c r="G323" s="13" t="str">
        <f>IFERROR(INDEX(Raw_Plans!$B$2:$B$11,MATCH(C323,Raw_Plans!$A$2:$A$11,0)),"")</f>
        <v>Entertainment Pack</v>
      </c>
    </row>
    <row r="324" spans="1:7" x14ac:dyDescent="0.3">
      <c r="A324" s="12" t="s">
        <v>4931</v>
      </c>
      <c r="B324" s="12" t="s">
        <v>2945</v>
      </c>
      <c r="C324" s="12" t="s">
        <v>4598</v>
      </c>
      <c r="D324" s="82">
        <v>45986.946886574071</v>
      </c>
      <c r="E324" s="37">
        <v>99</v>
      </c>
      <c r="F324" s="12" t="s">
        <v>4599</v>
      </c>
      <c r="G324" s="13" t="str">
        <f>IFERROR(INDEX(Raw_Plans!$B$2:$B$11,MATCH(C324,Raw_Plans!$A$2:$A$11,0)),"")</f>
        <v>Talktime Only</v>
      </c>
    </row>
    <row r="325" spans="1:7" x14ac:dyDescent="0.3">
      <c r="A325" s="12" t="s">
        <v>4932</v>
      </c>
      <c r="B325" s="12" t="s">
        <v>1070</v>
      </c>
      <c r="C325" s="12" t="s">
        <v>4613</v>
      </c>
      <c r="D325" s="82">
        <v>45751.946886574071</v>
      </c>
      <c r="E325" s="37">
        <v>499</v>
      </c>
      <c r="F325" s="12" t="s">
        <v>4599</v>
      </c>
      <c r="G325" s="13" t="str">
        <f>IFERROR(INDEX(Raw_Plans!$B$2:$B$11,MATCH(C325,Raw_Plans!$A$2:$A$11,0)),"")</f>
        <v>Work From Home</v>
      </c>
    </row>
    <row r="326" spans="1:7" x14ac:dyDescent="0.3">
      <c r="A326" s="12" t="s">
        <v>4933</v>
      </c>
      <c r="B326" s="12" t="s">
        <v>4503</v>
      </c>
      <c r="C326" s="12" t="s">
        <v>4609</v>
      </c>
      <c r="D326" s="82">
        <v>45929.946886574071</v>
      </c>
      <c r="E326" s="37">
        <v>2999</v>
      </c>
      <c r="F326" s="12" t="s">
        <v>4611</v>
      </c>
      <c r="G326" s="13" t="str">
        <f>IFERROR(INDEX(Raw_Plans!$B$2:$B$11,MATCH(C326,Raw_Plans!$A$2:$A$11,0)),"")</f>
        <v>Annual Plan</v>
      </c>
    </row>
    <row r="327" spans="1:7" x14ac:dyDescent="0.3">
      <c r="A327" s="12" t="s">
        <v>4934</v>
      </c>
      <c r="B327" s="12" t="s">
        <v>1668</v>
      </c>
      <c r="C327" s="12" t="s">
        <v>4609</v>
      </c>
      <c r="D327" s="82">
        <v>45908.946886574071</v>
      </c>
      <c r="E327" s="37">
        <v>2999</v>
      </c>
      <c r="F327" s="12" t="s">
        <v>4611</v>
      </c>
      <c r="G327" s="13" t="str">
        <f>IFERROR(INDEX(Raw_Plans!$B$2:$B$11,MATCH(C327,Raw_Plans!$A$2:$A$11,0)),"")</f>
        <v>Annual Plan</v>
      </c>
    </row>
    <row r="328" spans="1:7" x14ac:dyDescent="0.3">
      <c r="A328" s="12" t="s">
        <v>4935</v>
      </c>
      <c r="B328" s="12" t="s">
        <v>1344</v>
      </c>
      <c r="C328" s="12" t="s">
        <v>4629</v>
      </c>
      <c r="D328" s="82">
        <v>45992.946886574071</v>
      </c>
      <c r="E328" s="37">
        <v>666</v>
      </c>
      <c r="F328" s="12" t="s">
        <v>4599</v>
      </c>
      <c r="G328" s="13" t="str">
        <f>IFERROR(INDEX(Raw_Plans!$B$2:$B$11,MATCH(C328,Raw_Plans!$A$2:$A$11,0)),"")</f>
        <v>Student Plan</v>
      </c>
    </row>
    <row r="329" spans="1:7" x14ac:dyDescent="0.3">
      <c r="A329" s="12" t="s">
        <v>4936</v>
      </c>
      <c r="B329" s="12" t="s">
        <v>2104</v>
      </c>
      <c r="C329" s="12" t="s">
        <v>4598</v>
      </c>
      <c r="D329" s="82">
        <v>45737.946886574071</v>
      </c>
      <c r="E329" s="37">
        <v>99</v>
      </c>
      <c r="F329" s="12" t="s">
        <v>4603</v>
      </c>
      <c r="G329" s="13" t="str">
        <f>IFERROR(INDEX(Raw_Plans!$B$2:$B$11,MATCH(C329,Raw_Plans!$A$2:$A$11,0)),"")</f>
        <v>Talktime Only</v>
      </c>
    </row>
    <row r="330" spans="1:7" x14ac:dyDescent="0.3">
      <c r="A330" s="12" t="s">
        <v>4937</v>
      </c>
      <c r="B330" s="12" t="s">
        <v>2859</v>
      </c>
      <c r="C330" s="12" t="s">
        <v>4613</v>
      </c>
      <c r="D330" s="82">
        <v>45980.946886574071</v>
      </c>
      <c r="E330" s="37">
        <v>499</v>
      </c>
      <c r="F330" s="12" t="s">
        <v>4603</v>
      </c>
      <c r="G330" s="13" t="str">
        <f>IFERROR(INDEX(Raw_Plans!$B$2:$B$11,MATCH(C330,Raw_Plans!$A$2:$A$11,0)),"")</f>
        <v>Work From Home</v>
      </c>
    </row>
    <row r="331" spans="1:7" x14ac:dyDescent="0.3">
      <c r="A331" s="12" t="s">
        <v>4938</v>
      </c>
      <c r="B331" s="12" t="s">
        <v>3471</v>
      </c>
      <c r="C331" s="12" t="s">
        <v>4602</v>
      </c>
      <c r="D331" s="82">
        <v>45937.946886574071</v>
      </c>
      <c r="E331" s="37">
        <v>479</v>
      </c>
      <c r="F331" s="12" t="s">
        <v>4595</v>
      </c>
      <c r="G331" s="13" t="str">
        <f>IFERROR(INDEX(Raw_Plans!$B$2:$B$11,MATCH(C331,Raw_Plans!$A$2:$A$11,0)),"")</f>
        <v>Truly Unlimited</v>
      </c>
    </row>
    <row r="332" spans="1:7" x14ac:dyDescent="0.3">
      <c r="A332" s="12" t="s">
        <v>4939</v>
      </c>
      <c r="B332" s="12" t="s">
        <v>1308</v>
      </c>
      <c r="C332" s="12" t="s">
        <v>4594</v>
      </c>
      <c r="D332" s="82">
        <v>45936.946886574071</v>
      </c>
      <c r="E332" s="37">
        <v>999</v>
      </c>
      <c r="F332" s="12" t="s">
        <v>4611</v>
      </c>
      <c r="G332" s="13" t="str">
        <f>IFERROR(INDEX(Raw_Plans!$B$2:$B$11,MATCH(C332,Raw_Plans!$A$2:$A$11,0)),"")</f>
        <v>Family Infinity 999</v>
      </c>
    </row>
    <row r="333" spans="1:7" x14ac:dyDescent="0.3">
      <c r="A333" s="12" t="s">
        <v>4940</v>
      </c>
      <c r="B333" s="12" t="s">
        <v>3677</v>
      </c>
      <c r="C333" s="12" t="s">
        <v>4607</v>
      </c>
      <c r="D333" s="82">
        <v>45801.946886574071</v>
      </c>
      <c r="E333" s="37">
        <v>299</v>
      </c>
      <c r="F333" s="12" t="s">
        <v>4603</v>
      </c>
      <c r="G333" s="13" t="str">
        <f>IFERROR(INDEX(Raw_Plans!$B$2:$B$11,MATCH(C333,Raw_Plans!$A$2:$A$11,0)),"")</f>
        <v>Unlimited 5G Data</v>
      </c>
    </row>
    <row r="334" spans="1:7" x14ac:dyDescent="0.3">
      <c r="A334" s="12" t="s">
        <v>4941</v>
      </c>
      <c r="B334" s="12" t="s">
        <v>3312</v>
      </c>
      <c r="C334" s="12" t="s">
        <v>4609</v>
      </c>
      <c r="D334" s="82">
        <v>45788.946886574071</v>
      </c>
      <c r="E334" s="37">
        <v>2999</v>
      </c>
      <c r="F334" s="12" t="s">
        <v>4603</v>
      </c>
      <c r="G334" s="13" t="str">
        <f>IFERROR(INDEX(Raw_Plans!$B$2:$B$11,MATCH(C334,Raw_Plans!$A$2:$A$11,0)),"")</f>
        <v>Annual Plan</v>
      </c>
    </row>
    <row r="335" spans="1:7" x14ac:dyDescent="0.3">
      <c r="A335" s="12" t="s">
        <v>4942</v>
      </c>
      <c r="B335" s="12" t="s">
        <v>842</v>
      </c>
      <c r="C335" s="12" t="s">
        <v>4613</v>
      </c>
      <c r="D335" s="82">
        <v>45939.946886574071</v>
      </c>
      <c r="E335" s="37">
        <v>499</v>
      </c>
      <c r="F335" s="12" t="s">
        <v>4641</v>
      </c>
      <c r="G335" s="13" t="str">
        <f>IFERROR(INDEX(Raw_Plans!$B$2:$B$11,MATCH(C335,Raw_Plans!$A$2:$A$11,0)),"")</f>
        <v>Work From Home</v>
      </c>
    </row>
    <row r="336" spans="1:7" x14ac:dyDescent="0.3">
      <c r="A336" s="12" t="s">
        <v>4943</v>
      </c>
      <c r="B336" s="12" t="s">
        <v>1029</v>
      </c>
      <c r="C336" s="12" t="s">
        <v>4615</v>
      </c>
      <c r="D336" s="82">
        <v>45963.946886574071</v>
      </c>
      <c r="E336" s="37">
        <v>148</v>
      </c>
      <c r="F336" s="12" t="s">
        <v>4599</v>
      </c>
      <c r="G336" s="13" t="str">
        <f>IFERROR(INDEX(Raw_Plans!$B$2:$B$11,MATCH(C336,Raw_Plans!$A$2:$A$11,0)),"")</f>
        <v>Data Booster</v>
      </c>
    </row>
    <row r="337" spans="1:7" x14ac:dyDescent="0.3">
      <c r="A337" s="12" t="s">
        <v>4944</v>
      </c>
      <c r="B337" s="12" t="s">
        <v>3637</v>
      </c>
      <c r="C337" s="12" t="s">
        <v>4602</v>
      </c>
      <c r="D337" s="82">
        <v>45865.946886574071</v>
      </c>
      <c r="E337" s="37">
        <v>479</v>
      </c>
      <c r="F337" s="12" t="s">
        <v>4641</v>
      </c>
      <c r="G337" s="13" t="str">
        <f>IFERROR(INDEX(Raw_Plans!$B$2:$B$11,MATCH(C337,Raw_Plans!$A$2:$A$11,0)),"")</f>
        <v>Truly Unlimited</v>
      </c>
    </row>
    <row r="338" spans="1:7" x14ac:dyDescent="0.3">
      <c r="A338" s="12" t="s">
        <v>4945</v>
      </c>
      <c r="B338" s="12" t="s">
        <v>4320</v>
      </c>
      <c r="C338" s="12" t="s">
        <v>4605</v>
      </c>
      <c r="D338" s="82">
        <v>45828.946886574071</v>
      </c>
      <c r="E338" s="37">
        <v>349</v>
      </c>
      <c r="F338" s="12" t="s">
        <v>4611</v>
      </c>
      <c r="G338" s="13" t="str">
        <f>IFERROR(INDEX(Raw_Plans!$B$2:$B$11,MATCH(C338,Raw_Plans!$A$2:$A$11,0)),"")</f>
        <v>Entertainment Pack</v>
      </c>
    </row>
    <row r="339" spans="1:7" x14ac:dyDescent="0.3">
      <c r="A339" s="12" t="s">
        <v>4946</v>
      </c>
      <c r="B339" s="12" t="s">
        <v>1983</v>
      </c>
      <c r="C339" s="12" t="s">
        <v>4602</v>
      </c>
      <c r="D339" s="82">
        <v>45730.946886574071</v>
      </c>
      <c r="E339" s="37">
        <v>479</v>
      </c>
      <c r="F339" s="12" t="s">
        <v>4599</v>
      </c>
      <c r="G339" s="13" t="str">
        <f>IFERROR(INDEX(Raw_Plans!$B$2:$B$11,MATCH(C339,Raw_Plans!$A$2:$A$11,0)),"")</f>
        <v>Truly Unlimited</v>
      </c>
    </row>
    <row r="340" spans="1:7" x14ac:dyDescent="0.3">
      <c r="A340" s="12" t="s">
        <v>4947</v>
      </c>
      <c r="B340" s="12" t="s">
        <v>1770</v>
      </c>
      <c r="C340" s="12" t="s">
        <v>4618</v>
      </c>
      <c r="D340" s="82">
        <v>46033.946886574071</v>
      </c>
      <c r="E340" s="37">
        <v>499</v>
      </c>
      <c r="F340" s="12" t="s">
        <v>4603</v>
      </c>
      <c r="G340" s="13" t="str">
        <f>IFERROR(INDEX(Raw_Plans!$B$2:$B$11,MATCH(C340,Raw_Plans!$A$2:$A$11,0)),"")</f>
        <v>Infinity 499</v>
      </c>
    </row>
    <row r="341" spans="1:7" x14ac:dyDescent="0.3">
      <c r="A341" s="12" t="s">
        <v>4948</v>
      </c>
      <c r="B341" s="12" t="s">
        <v>3386</v>
      </c>
      <c r="C341" s="12" t="s">
        <v>4602</v>
      </c>
      <c r="D341" s="82">
        <v>45885.946886574071</v>
      </c>
      <c r="E341" s="37">
        <v>479</v>
      </c>
      <c r="F341" s="12" t="s">
        <v>4611</v>
      </c>
      <c r="G341" s="13" t="str">
        <f>IFERROR(INDEX(Raw_Plans!$B$2:$B$11,MATCH(C341,Raw_Plans!$A$2:$A$11,0)),"")</f>
        <v>Truly Unlimited</v>
      </c>
    </row>
    <row r="342" spans="1:7" x14ac:dyDescent="0.3">
      <c r="A342" s="12" t="s">
        <v>4949</v>
      </c>
      <c r="B342" s="12" t="s">
        <v>1738</v>
      </c>
      <c r="C342" s="12" t="s">
        <v>4598</v>
      </c>
      <c r="D342" s="82">
        <v>45800.946886574071</v>
      </c>
      <c r="E342" s="37">
        <v>99</v>
      </c>
      <c r="F342" s="12" t="s">
        <v>4611</v>
      </c>
      <c r="G342" s="13" t="str">
        <f>IFERROR(INDEX(Raw_Plans!$B$2:$B$11,MATCH(C342,Raw_Plans!$A$2:$A$11,0)),"")</f>
        <v>Talktime Only</v>
      </c>
    </row>
    <row r="343" spans="1:7" x14ac:dyDescent="0.3">
      <c r="A343" s="12" t="s">
        <v>4950</v>
      </c>
      <c r="B343" s="12" t="s">
        <v>2585</v>
      </c>
      <c r="C343" s="12" t="s">
        <v>4615</v>
      </c>
      <c r="D343" s="82">
        <v>45945.946886574071</v>
      </c>
      <c r="E343" s="37">
        <v>148</v>
      </c>
      <c r="F343" s="12" t="s">
        <v>4611</v>
      </c>
      <c r="G343" s="13" t="str">
        <f>IFERROR(INDEX(Raw_Plans!$B$2:$B$11,MATCH(C343,Raw_Plans!$A$2:$A$11,0)),"")</f>
        <v>Data Booster</v>
      </c>
    </row>
    <row r="344" spans="1:7" x14ac:dyDescent="0.3">
      <c r="A344" s="12" t="s">
        <v>4951</v>
      </c>
      <c r="B344" s="12" t="s">
        <v>2713</v>
      </c>
      <c r="C344" s="12" t="s">
        <v>4605</v>
      </c>
      <c r="D344" s="82">
        <v>45730.946886574071</v>
      </c>
      <c r="E344" s="37">
        <v>349</v>
      </c>
      <c r="F344" s="12" t="s">
        <v>4595</v>
      </c>
      <c r="G344" s="13" t="str">
        <f>IFERROR(INDEX(Raw_Plans!$B$2:$B$11,MATCH(C344,Raw_Plans!$A$2:$A$11,0)),"")</f>
        <v>Entertainment Pack</v>
      </c>
    </row>
    <row r="345" spans="1:7" x14ac:dyDescent="0.3">
      <c r="A345" s="12" t="s">
        <v>4952</v>
      </c>
      <c r="B345" s="12" t="s">
        <v>2665</v>
      </c>
      <c r="C345" s="12" t="s">
        <v>4607</v>
      </c>
      <c r="D345" s="82">
        <v>45848.946886574071</v>
      </c>
      <c r="E345" s="37">
        <v>299</v>
      </c>
      <c r="F345" s="12" t="s">
        <v>4611</v>
      </c>
      <c r="G345" s="13" t="str">
        <f>IFERROR(INDEX(Raw_Plans!$B$2:$B$11,MATCH(C345,Raw_Plans!$A$2:$A$11,0)),"")</f>
        <v>Unlimited 5G Data</v>
      </c>
    </row>
    <row r="346" spans="1:7" x14ac:dyDescent="0.3">
      <c r="A346" s="12" t="s">
        <v>4953</v>
      </c>
      <c r="B346" s="12" t="s">
        <v>1899</v>
      </c>
      <c r="C346" s="12" t="s">
        <v>4618</v>
      </c>
      <c r="D346" s="82">
        <v>45920.946886574071</v>
      </c>
      <c r="E346" s="37">
        <v>499</v>
      </c>
      <c r="F346" s="12" t="s">
        <v>4603</v>
      </c>
      <c r="G346" s="13" t="str">
        <f>IFERROR(INDEX(Raw_Plans!$B$2:$B$11,MATCH(C346,Raw_Plans!$A$2:$A$11,0)),"")</f>
        <v>Infinity 499</v>
      </c>
    </row>
    <row r="347" spans="1:7" x14ac:dyDescent="0.3">
      <c r="A347" s="12" t="s">
        <v>4954</v>
      </c>
      <c r="B347" s="12" t="s">
        <v>501</v>
      </c>
      <c r="C347" s="12" t="s">
        <v>4607</v>
      </c>
      <c r="D347" s="82">
        <v>45691.946886574071</v>
      </c>
      <c r="E347" s="37">
        <v>299</v>
      </c>
      <c r="F347" s="12" t="s">
        <v>4595</v>
      </c>
      <c r="G347" s="13" t="str">
        <f>IFERROR(INDEX(Raw_Plans!$B$2:$B$11,MATCH(C347,Raw_Plans!$A$2:$A$11,0)),"")</f>
        <v>Unlimited 5G Data</v>
      </c>
    </row>
    <row r="348" spans="1:7" x14ac:dyDescent="0.3">
      <c r="A348" s="12" t="s">
        <v>4955</v>
      </c>
      <c r="B348" s="12" t="s">
        <v>4559</v>
      </c>
      <c r="C348" s="12" t="s">
        <v>4602</v>
      </c>
      <c r="D348" s="82">
        <v>45724.946886574071</v>
      </c>
      <c r="E348" s="37">
        <v>479</v>
      </c>
      <c r="F348" s="12" t="s">
        <v>4641</v>
      </c>
      <c r="G348" s="13" t="str">
        <f>IFERROR(INDEX(Raw_Plans!$B$2:$B$11,MATCH(C348,Raw_Plans!$A$2:$A$11,0)),"")</f>
        <v>Truly Unlimited</v>
      </c>
    </row>
    <row r="349" spans="1:7" x14ac:dyDescent="0.3">
      <c r="A349" s="12" t="s">
        <v>4956</v>
      </c>
      <c r="B349" s="12" t="s">
        <v>565</v>
      </c>
      <c r="C349" s="12" t="s">
        <v>4602</v>
      </c>
      <c r="D349" s="82">
        <v>45753.946886574071</v>
      </c>
      <c r="E349" s="37">
        <v>479</v>
      </c>
      <c r="F349" s="12" t="s">
        <v>4611</v>
      </c>
      <c r="G349" s="13" t="str">
        <f>IFERROR(INDEX(Raw_Plans!$B$2:$B$11,MATCH(C349,Raw_Plans!$A$2:$A$11,0)),"")</f>
        <v>Truly Unlimited</v>
      </c>
    </row>
    <row r="350" spans="1:7" x14ac:dyDescent="0.3">
      <c r="A350" s="12" t="s">
        <v>4957</v>
      </c>
      <c r="B350" s="12" t="s">
        <v>1512</v>
      </c>
      <c r="C350" s="12" t="s">
        <v>4607</v>
      </c>
      <c r="D350" s="82">
        <v>45944.946886574071</v>
      </c>
      <c r="E350" s="37">
        <v>299</v>
      </c>
      <c r="F350" s="12" t="s">
        <v>4603</v>
      </c>
      <c r="G350" s="13" t="str">
        <f>IFERROR(INDEX(Raw_Plans!$B$2:$B$11,MATCH(C350,Raw_Plans!$A$2:$A$11,0)),"")</f>
        <v>Unlimited 5G Data</v>
      </c>
    </row>
    <row r="351" spans="1:7" x14ac:dyDescent="0.3">
      <c r="A351" s="12" t="s">
        <v>4958</v>
      </c>
      <c r="B351" s="12" t="s">
        <v>2435</v>
      </c>
      <c r="C351" s="12" t="s">
        <v>4605</v>
      </c>
      <c r="D351" s="82">
        <v>45736.946886574071</v>
      </c>
      <c r="E351" s="37">
        <v>349</v>
      </c>
      <c r="F351" s="12" t="s">
        <v>4603</v>
      </c>
      <c r="G351" s="13" t="str">
        <f>IFERROR(INDEX(Raw_Plans!$B$2:$B$11,MATCH(C351,Raw_Plans!$A$2:$A$11,0)),"")</f>
        <v>Entertainment Pack</v>
      </c>
    </row>
    <row r="352" spans="1:7" x14ac:dyDescent="0.3">
      <c r="A352" s="12" t="s">
        <v>4959</v>
      </c>
      <c r="B352" s="12" t="s">
        <v>2160</v>
      </c>
      <c r="C352" s="12" t="s">
        <v>4613</v>
      </c>
      <c r="D352" s="82">
        <v>45745.946886574071</v>
      </c>
      <c r="E352" s="37">
        <v>499</v>
      </c>
      <c r="F352" s="12" t="s">
        <v>4641</v>
      </c>
      <c r="G352" s="13" t="str">
        <f>IFERROR(INDEX(Raw_Plans!$B$2:$B$11,MATCH(C352,Raw_Plans!$A$2:$A$11,0)),"")</f>
        <v>Work From Home</v>
      </c>
    </row>
    <row r="353" spans="1:7" x14ac:dyDescent="0.3">
      <c r="A353" s="12" t="s">
        <v>4960</v>
      </c>
      <c r="B353" s="12" t="s">
        <v>2831</v>
      </c>
      <c r="C353" s="12" t="s">
        <v>4594</v>
      </c>
      <c r="D353" s="82">
        <v>45957.946886574071</v>
      </c>
      <c r="E353" s="37">
        <v>999</v>
      </c>
      <c r="F353" s="12" t="s">
        <v>4641</v>
      </c>
      <c r="G353" s="13" t="str">
        <f>IFERROR(INDEX(Raw_Plans!$B$2:$B$11,MATCH(C353,Raw_Plans!$A$2:$A$11,0)),"")</f>
        <v>Family Infinity 999</v>
      </c>
    </row>
    <row r="354" spans="1:7" x14ac:dyDescent="0.3">
      <c r="A354" s="12" t="s">
        <v>4961</v>
      </c>
      <c r="B354" s="12" t="s">
        <v>1646</v>
      </c>
      <c r="C354" s="12" t="s">
        <v>4598</v>
      </c>
      <c r="D354" s="82">
        <v>45926.946886574071</v>
      </c>
      <c r="E354" s="37">
        <v>99</v>
      </c>
      <c r="F354" s="12" t="s">
        <v>4611</v>
      </c>
      <c r="G354" s="13" t="str">
        <f>IFERROR(INDEX(Raw_Plans!$B$2:$B$11,MATCH(C354,Raw_Plans!$A$2:$A$11,0)),"")</f>
        <v>Talktime Only</v>
      </c>
    </row>
    <row r="355" spans="1:7" x14ac:dyDescent="0.3">
      <c r="A355" s="12" t="s">
        <v>4962</v>
      </c>
      <c r="B355" s="12" t="s">
        <v>4394</v>
      </c>
      <c r="C355" s="12" t="s">
        <v>4609</v>
      </c>
      <c r="D355" s="82">
        <v>45766.946886574071</v>
      </c>
      <c r="E355" s="37">
        <v>2999</v>
      </c>
      <c r="F355" s="12" t="s">
        <v>4641</v>
      </c>
      <c r="G355" s="13" t="str">
        <f>IFERROR(INDEX(Raw_Plans!$B$2:$B$11,MATCH(C355,Raw_Plans!$A$2:$A$11,0)),"")</f>
        <v>Annual Plan</v>
      </c>
    </row>
    <row r="356" spans="1:7" x14ac:dyDescent="0.3">
      <c r="A356" s="12" t="s">
        <v>4963</v>
      </c>
      <c r="B356" s="12" t="s">
        <v>3402</v>
      </c>
      <c r="C356" s="12" t="s">
        <v>4605</v>
      </c>
      <c r="D356" s="82">
        <v>45792.946886574071</v>
      </c>
      <c r="E356" s="37">
        <v>349</v>
      </c>
      <c r="F356" s="12" t="s">
        <v>4611</v>
      </c>
      <c r="G356" s="13" t="str">
        <f>IFERROR(INDEX(Raw_Plans!$B$2:$B$11,MATCH(C356,Raw_Plans!$A$2:$A$11,0)),"")</f>
        <v>Entertainment Pack</v>
      </c>
    </row>
    <row r="357" spans="1:7" x14ac:dyDescent="0.3">
      <c r="A357" s="12" t="s">
        <v>4964</v>
      </c>
      <c r="B357" s="12" t="s">
        <v>3210</v>
      </c>
      <c r="C357" s="12" t="s">
        <v>4618</v>
      </c>
      <c r="D357" s="82">
        <v>45770.946886574071</v>
      </c>
      <c r="E357" s="37">
        <v>499</v>
      </c>
      <c r="F357" s="12" t="s">
        <v>4603</v>
      </c>
      <c r="G357" s="13" t="str">
        <f>IFERROR(INDEX(Raw_Plans!$B$2:$B$11,MATCH(C357,Raw_Plans!$A$2:$A$11,0)),"")</f>
        <v>Infinity 499</v>
      </c>
    </row>
    <row r="358" spans="1:7" x14ac:dyDescent="0.3">
      <c r="A358" s="12" t="s">
        <v>4965</v>
      </c>
      <c r="B358" s="12" t="s">
        <v>1642</v>
      </c>
      <c r="C358" s="12" t="s">
        <v>4615</v>
      </c>
      <c r="D358" s="82">
        <v>45880.946886574071</v>
      </c>
      <c r="E358" s="37">
        <v>148</v>
      </c>
      <c r="F358" s="12" t="s">
        <v>4603</v>
      </c>
      <c r="G358" s="13" t="str">
        <f>IFERROR(INDEX(Raw_Plans!$B$2:$B$11,MATCH(C358,Raw_Plans!$A$2:$A$11,0)),"")</f>
        <v>Data Booster</v>
      </c>
    </row>
    <row r="359" spans="1:7" x14ac:dyDescent="0.3">
      <c r="A359" s="12" t="s">
        <v>4966</v>
      </c>
      <c r="B359" s="12" t="s">
        <v>3246</v>
      </c>
      <c r="C359" s="12" t="s">
        <v>4629</v>
      </c>
      <c r="D359" s="82">
        <v>45940.946886574071</v>
      </c>
      <c r="E359" s="37">
        <v>666</v>
      </c>
      <c r="F359" s="12" t="s">
        <v>4641</v>
      </c>
      <c r="G359" s="13" t="str">
        <f>IFERROR(INDEX(Raw_Plans!$B$2:$B$11,MATCH(C359,Raw_Plans!$A$2:$A$11,0)),"")</f>
        <v>Student Plan</v>
      </c>
    </row>
    <row r="360" spans="1:7" x14ac:dyDescent="0.3">
      <c r="A360" s="12" t="s">
        <v>4967</v>
      </c>
      <c r="B360" s="12" t="s">
        <v>1544</v>
      </c>
      <c r="C360" s="12" t="s">
        <v>4613</v>
      </c>
      <c r="D360" s="82">
        <v>45819.946886574071</v>
      </c>
      <c r="E360" s="37">
        <v>499</v>
      </c>
      <c r="F360" s="12" t="s">
        <v>4599</v>
      </c>
      <c r="G360" s="13" t="str">
        <f>IFERROR(INDEX(Raw_Plans!$B$2:$B$11,MATCH(C360,Raw_Plans!$A$2:$A$11,0)),"")</f>
        <v>Work From Home</v>
      </c>
    </row>
    <row r="361" spans="1:7" x14ac:dyDescent="0.3">
      <c r="A361" s="12" t="s">
        <v>4968</v>
      </c>
      <c r="B361" s="12" t="s">
        <v>1829</v>
      </c>
      <c r="C361" s="12" t="s">
        <v>4618</v>
      </c>
      <c r="D361" s="82">
        <v>45732.946886574071</v>
      </c>
      <c r="E361" s="37">
        <v>499</v>
      </c>
      <c r="F361" s="12" t="s">
        <v>4603</v>
      </c>
      <c r="G361" s="13" t="str">
        <f>IFERROR(INDEX(Raw_Plans!$B$2:$B$11,MATCH(C361,Raw_Plans!$A$2:$A$11,0)),"")</f>
        <v>Infinity 499</v>
      </c>
    </row>
    <row r="362" spans="1:7" x14ac:dyDescent="0.3">
      <c r="A362" s="12" t="s">
        <v>4969</v>
      </c>
      <c r="B362" s="12" t="s">
        <v>3072</v>
      </c>
      <c r="C362" s="12" t="s">
        <v>4598</v>
      </c>
      <c r="D362" s="82">
        <v>45968.946886574071</v>
      </c>
      <c r="E362" s="37">
        <v>99</v>
      </c>
      <c r="F362" s="12" t="s">
        <v>4599</v>
      </c>
      <c r="G362" s="13" t="str">
        <f>IFERROR(INDEX(Raw_Plans!$B$2:$B$11,MATCH(C362,Raw_Plans!$A$2:$A$11,0)),"")</f>
        <v>Talktime Only</v>
      </c>
    </row>
    <row r="363" spans="1:7" x14ac:dyDescent="0.3">
      <c r="A363" s="12" t="s">
        <v>4970</v>
      </c>
      <c r="B363" s="12" t="s">
        <v>2371</v>
      </c>
      <c r="C363" s="12" t="s">
        <v>4598</v>
      </c>
      <c r="D363" s="82">
        <v>45749.946886574071</v>
      </c>
      <c r="E363" s="37">
        <v>99</v>
      </c>
      <c r="F363" s="12" t="s">
        <v>4603</v>
      </c>
      <c r="G363" s="13" t="str">
        <f>IFERROR(INDEX(Raw_Plans!$B$2:$B$11,MATCH(C363,Raw_Plans!$A$2:$A$11,0)),"")</f>
        <v>Talktime Only</v>
      </c>
    </row>
    <row r="364" spans="1:7" x14ac:dyDescent="0.3">
      <c r="A364" s="12" t="s">
        <v>4971</v>
      </c>
      <c r="B364" s="12" t="s">
        <v>3360</v>
      </c>
      <c r="C364" s="12" t="s">
        <v>4598</v>
      </c>
      <c r="D364" s="82">
        <v>45988.946886574071</v>
      </c>
      <c r="E364" s="37">
        <v>99</v>
      </c>
      <c r="F364" s="12" t="s">
        <v>4595</v>
      </c>
      <c r="G364" s="13" t="str">
        <f>IFERROR(INDEX(Raw_Plans!$B$2:$B$11,MATCH(C364,Raw_Plans!$A$2:$A$11,0)),"")</f>
        <v>Talktime Only</v>
      </c>
    </row>
    <row r="365" spans="1:7" x14ac:dyDescent="0.3">
      <c r="A365" s="12" t="s">
        <v>4972</v>
      </c>
      <c r="B365" s="12" t="s">
        <v>3192</v>
      </c>
      <c r="C365" s="12" t="s">
        <v>4594</v>
      </c>
      <c r="D365" s="82">
        <v>46046.946886574071</v>
      </c>
      <c r="E365" s="37">
        <v>999</v>
      </c>
      <c r="F365" s="12" t="s">
        <v>4641</v>
      </c>
      <c r="G365" s="13" t="str">
        <f>IFERROR(INDEX(Raw_Plans!$B$2:$B$11,MATCH(C365,Raw_Plans!$A$2:$A$11,0)),"")</f>
        <v>Family Infinity 999</v>
      </c>
    </row>
    <row r="366" spans="1:7" x14ac:dyDescent="0.3">
      <c r="A366" s="12" t="s">
        <v>4973</v>
      </c>
      <c r="B366" s="12" t="s">
        <v>4136</v>
      </c>
      <c r="C366" s="12" t="s">
        <v>4598</v>
      </c>
      <c r="D366" s="82">
        <v>45840.946886574071</v>
      </c>
      <c r="E366" s="37">
        <v>99</v>
      </c>
      <c r="F366" s="12" t="s">
        <v>4641</v>
      </c>
      <c r="G366" s="13" t="str">
        <f>IFERROR(INDEX(Raw_Plans!$B$2:$B$11,MATCH(C366,Raw_Plans!$A$2:$A$11,0)),"")</f>
        <v>Talktime Only</v>
      </c>
    </row>
    <row r="367" spans="1:7" x14ac:dyDescent="0.3">
      <c r="A367" s="12" t="s">
        <v>4974</v>
      </c>
      <c r="B367" s="12" t="s">
        <v>2877</v>
      </c>
      <c r="C367" s="12" t="s">
        <v>4605</v>
      </c>
      <c r="D367" s="82">
        <v>45715.946886574071</v>
      </c>
      <c r="E367" s="37">
        <v>349</v>
      </c>
      <c r="F367" s="12" t="s">
        <v>4603</v>
      </c>
      <c r="G367" s="13" t="str">
        <f>IFERROR(INDEX(Raw_Plans!$B$2:$B$11,MATCH(C367,Raw_Plans!$A$2:$A$11,0)),"")</f>
        <v>Entertainment Pack</v>
      </c>
    </row>
    <row r="368" spans="1:7" x14ac:dyDescent="0.3">
      <c r="A368" s="12" t="s">
        <v>4975</v>
      </c>
      <c r="B368" s="12" t="s">
        <v>2493</v>
      </c>
      <c r="C368" s="12" t="s">
        <v>4629</v>
      </c>
      <c r="D368" s="82">
        <v>45796.946886574071</v>
      </c>
      <c r="E368" s="37">
        <v>666</v>
      </c>
      <c r="F368" s="12" t="s">
        <v>4611</v>
      </c>
      <c r="G368" s="13" t="str">
        <f>IFERROR(INDEX(Raw_Plans!$B$2:$B$11,MATCH(C368,Raw_Plans!$A$2:$A$11,0)),"")</f>
        <v>Student Plan</v>
      </c>
    </row>
    <row r="369" spans="1:7" x14ac:dyDescent="0.3">
      <c r="A369" s="12" t="s">
        <v>4976</v>
      </c>
      <c r="B369" s="12" t="s">
        <v>3629</v>
      </c>
      <c r="C369" s="12" t="s">
        <v>4605</v>
      </c>
      <c r="D369" s="82">
        <v>45833.946886574071</v>
      </c>
      <c r="E369" s="37">
        <v>349</v>
      </c>
      <c r="F369" s="12" t="s">
        <v>4641</v>
      </c>
      <c r="G369" s="13" t="str">
        <f>IFERROR(INDEX(Raw_Plans!$B$2:$B$11,MATCH(C369,Raw_Plans!$A$2:$A$11,0)),"")</f>
        <v>Entertainment Pack</v>
      </c>
    </row>
    <row r="370" spans="1:7" x14ac:dyDescent="0.3">
      <c r="A370" s="12" t="s">
        <v>4977</v>
      </c>
      <c r="B370" s="12" t="s">
        <v>1215</v>
      </c>
      <c r="C370" s="12" t="s">
        <v>4598</v>
      </c>
      <c r="D370" s="82">
        <v>45987.946886574071</v>
      </c>
      <c r="E370" s="37">
        <v>99</v>
      </c>
      <c r="F370" s="12" t="s">
        <v>4599</v>
      </c>
      <c r="G370" s="13" t="str">
        <f>IFERROR(INDEX(Raw_Plans!$B$2:$B$11,MATCH(C370,Raw_Plans!$A$2:$A$11,0)),"")</f>
        <v>Talktime Only</v>
      </c>
    </row>
    <row r="371" spans="1:7" x14ac:dyDescent="0.3">
      <c r="A371" s="12" t="s">
        <v>4978</v>
      </c>
      <c r="B371" s="12" t="s">
        <v>1229</v>
      </c>
      <c r="C371" s="12" t="s">
        <v>4598</v>
      </c>
      <c r="D371" s="82">
        <v>45798.946886574071</v>
      </c>
      <c r="E371" s="37">
        <v>99</v>
      </c>
      <c r="F371" s="12" t="s">
        <v>4603</v>
      </c>
      <c r="G371" s="13" t="str">
        <f>IFERROR(INDEX(Raw_Plans!$B$2:$B$11,MATCH(C371,Raw_Plans!$A$2:$A$11,0)),"")</f>
        <v>Talktime Only</v>
      </c>
    </row>
    <row r="372" spans="1:7" x14ac:dyDescent="0.3">
      <c r="A372" s="12" t="s">
        <v>4979</v>
      </c>
      <c r="B372" s="12" t="s">
        <v>4465</v>
      </c>
      <c r="C372" s="12" t="s">
        <v>4615</v>
      </c>
      <c r="D372" s="82">
        <v>45724.946886574071</v>
      </c>
      <c r="E372" s="37">
        <v>148</v>
      </c>
      <c r="F372" s="12" t="s">
        <v>4611</v>
      </c>
      <c r="G372" s="13" t="str">
        <f>IFERROR(INDEX(Raw_Plans!$B$2:$B$11,MATCH(C372,Raw_Plans!$A$2:$A$11,0)),"")</f>
        <v>Data Booster</v>
      </c>
    </row>
    <row r="373" spans="1:7" x14ac:dyDescent="0.3">
      <c r="A373" s="12" t="s">
        <v>4980</v>
      </c>
      <c r="B373" s="12" t="s">
        <v>3156</v>
      </c>
      <c r="C373" s="12" t="s">
        <v>4594</v>
      </c>
      <c r="D373" s="82">
        <v>45692.946886574071</v>
      </c>
      <c r="E373" s="37">
        <v>999</v>
      </c>
      <c r="F373" s="12" t="s">
        <v>4641</v>
      </c>
      <c r="G373" s="13" t="str">
        <f>IFERROR(INDEX(Raw_Plans!$B$2:$B$11,MATCH(C373,Raw_Plans!$A$2:$A$11,0)),"")</f>
        <v>Family Infinity 999</v>
      </c>
    </row>
    <row r="374" spans="1:7" x14ac:dyDescent="0.3">
      <c r="A374" s="12" t="s">
        <v>4981</v>
      </c>
      <c r="B374" s="12" t="s">
        <v>2887</v>
      </c>
      <c r="C374" s="12" t="s">
        <v>4629</v>
      </c>
      <c r="D374" s="82">
        <v>45850.946886574071</v>
      </c>
      <c r="E374" s="37">
        <v>666</v>
      </c>
      <c r="F374" s="12" t="s">
        <v>4595</v>
      </c>
      <c r="G374" s="13" t="str">
        <f>IFERROR(INDEX(Raw_Plans!$B$2:$B$11,MATCH(C374,Raw_Plans!$A$2:$A$11,0)),"")</f>
        <v>Student Plan</v>
      </c>
    </row>
    <row r="375" spans="1:7" x14ac:dyDescent="0.3">
      <c r="A375" s="12" t="s">
        <v>4982</v>
      </c>
      <c r="B375" s="12" t="s">
        <v>1742</v>
      </c>
      <c r="C375" s="12" t="s">
        <v>4607</v>
      </c>
      <c r="D375" s="82">
        <v>45853.946886574071</v>
      </c>
      <c r="E375" s="37">
        <v>299</v>
      </c>
      <c r="F375" s="12" t="s">
        <v>4595</v>
      </c>
      <c r="G375" s="13" t="str">
        <f>IFERROR(INDEX(Raw_Plans!$B$2:$B$11,MATCH(C375,Raw_Plans!$A$2:$A$11,0)),"")</f>
        <v>Unlimited 5G Data</v>
      </c>
    </row>
    <row r="376" spans="1:7" x14ac:dyDescent="0.3">
      <c r="A376" s="12" t="s">
        <v>4983</v>
      </c>
      <c r="B376" s="12" t="s">
        <v>539</v>
      </c>
      <c r="C376" s="12" t="s">
        <v>4629</v>
      </c>
      <c r="D376" s="82">
        <v>45838.946886574071</v>
      </c>
      <c r="E376" s="37">
        <v>666</v>
      </c>
      <c r="F376" s="12" t="s">
        <v>4603</v>
      </c>
      <c r="G376" s="13" t="str">
        <f>IFERROR(INDEX(Raw_Plans!$B$2:$B$11,MATCH(C376,Raw_Plans!$A$2:$A$11,0)),"")</f>
        <v>Student Plan</v>
      </c>
    </row>
    <row r="377" spans="1:7" x14ac:dyDescent="0.3">
      <c r="A377" s="12" t="s">
        <v>4984</v>
      </c>
      <c r="B377" s="12" t="s">
        <v>2158</v>
      </c>
      <c r="C377" s="12" t="s">
        <v>4613</v>
      </c>
      <c r="D377" s="82">
        <v>45896.946886574071</v>
      </c>
      <c r="E377" s="37">
        <v>499</v>
      </c>
      <c r="F377" s="12" t="s">
        <v>4641</v>
      </c>
      <c r="G377" s="13" t="str">
        <f>IFERROR(INDEX(Raw_Plans!$B$2:$B$11,MATCH(C377,Raw_Plans!$A$2:$A$11,0)),"")</f>
        <v>Work From Home</v>
      </c>
    </row>
    <row r="378" spans="1:7" x14ac:dyDescent="0.3">
      <c r="A378" s="12" t="s">
        <v>4985</v>
      </c>
      <c r="B378" s="12" t="s">
        <v>4439</v>
      </c>
      <c r="C378" s="12" t="s">
        <v>4615</v>
      </c>
      <c r="D378" s="82">
        <v>45842.946886574071</v>
      </c>
      <c r="E378" s="37">
        <v>148</v>
      </c>
      <c r="F378" s="12" t="s">
        <v>4595</v>
      </c>
      <c r="G378" s="13" t="str">
        <f>IFERROR(INDEX(Raw_Plans!$B$2:$B$11,MATCH(C378,Raw_Plans!$A$2:$A$11,0)),"")</f>
        <v>Data Booster</v>
      </c>
    </row>
    <row r="379" spans="1:7" x14ac:dyDescent="0.3">
      <c r="A379" s="12" t="s">
        <v>4986</v>
      </c>
      <c r="B379" s="12" t="s">
        <v>4340</v>
      </c>
      <c r="C379" s="12" t="s">
        <v>4594</v>
      </c>
      <c r="D379" s="82">
        <v>45730.946886574071</v>
      </c>
      <c r="E379" s="37">
        <v>999</v>
      </c>
      <c r="F379" s="12" t="s">
        <v>4611</v>
      </c>
      <c r="G379" s="13" t="str">
        <f>IFERROR(INDEX(Raw_Plans!$B$2:$B$11,MATCH(C379,Raw_Plans!$A$2:$A$11,0)),"")</f>
        <v>Family Infinity 999</v>
      </c>
    </row>
    <row r="380" spans="1:7" x14ac:dyDescent="0.3">
      <c r="A380" s="12" t="s">
        <v>4987</v>
      </c>
      <c r="B380" s="12" t="s">
        <v>3380</v>
      </c>
      <c r="C380" s="12" t="s">
        <v>4605</v>
      </c>
      <c r="D380" s="82">
        <v>45872.946886574071</v>
      </c>
      <c r="E380" s="37">
        <v>349</v>
      </c>
      <c r="F380" s="12" t="s">
        <v>4603</v>
      </c>
      <c r="G380" s="13" t="str">
        <f>IFERROR(INDEX(Raw_Plans!$B$2:$B$11,MATCH(C380,Raw_Plans!$A$2:$A$11,0)),"")</f>
        <v>Entertainment Pack</v>
      </c>
    </row>
    <row r="381" spans="1:7" x14ac:dyDescent="0.3">
      <c r="A381" s="12" t="s">
        <v>4988</v>
      </c>
      <c r="B381" s="12" t="s">
        <v>1570</v>
      </c>
      <c r="C381" s="12" t="s">
        <v>4615</v>
      </c>
      <c r="D381" s="82">
        <v>45971.946886574071</v>
      </c>
      <c r="E381" s="37">
        <v>148</v>
      </c>
      <c r="F381" s="12" t="s">
        <v>4599</v>
      </c>
      <c r="G381" s="13" t="str">
        <f>IFERROR(INDEX(Raw_Plans!$B$2:$B$11,MATCH(C381,Raw_Plans!$A$2:$A$11,0)),"")</f>
        <v>Data Booster</v>
      </c>
    </row>
    <row r="382" spans="1:7" x14ac:dyDescent="0.3">
      <c r="A382" s="12" t="s">
        <v>4989</v>
      </c>
      <c r="B382" s="12" t="s">
        <v>3080</v>
      </c>
      <c r="C382" s="12" t="s">
        <v>4602</v>
      </c>
      <c r="D382" s="82">
        <v>45884.946886574071</v>
      </c>
      <c r="E382" s="37">
        <v>479</v>
      </c>
      <c r="F382" s="12" t="s">
        <v>4599</v>
      </c>
      <c r="G382" s="13" t="str">
        <f>IFERROR(INDEX(Raw_Plans!$B$2:$B$11,MATCH(C382,Raw_Plans!$A$2:$A$11,0)),"")</f>
        <v>Truly Unlimited</v>
      </c>
    </row>
    <row r="383" spans="1:7" x14ac:dyDescent="0.3">
      <c r="A383" s="12" t="s">
        <v>4990</v>
      </c>
      <c r="B383" s="12" t="s">
        <v>3160</v>
      </c>
      <c r="C383" s="12" t="s">
        <v>4602</v>
      </c>
      <c r="D383" s="82">
        <v>45717.946886574071</v>
      </c>
      <c r="E383" s="37">
        <v>479</v>
      </c>
      <c r="F383" s="12" t="s">
        <v>4599</v>
      </c>
      <c r="G383" s="13" t="str">
        <f>IFERROR(INDEX(Raw_Plans!$B$2:$B$11,MATCH(C383,Raw_Plans!$A$2:$A$11,0)),"")</f>
        <v>Truly Unlimited</v>
      </c>
    </row>
    <row r="384" spans="1:7" x14ac:dyDescent="0.3">
      <c r="A384" s="12" t="s">
        <v>4991</v>
      </c>
      <c r="B384" s="12" t="s">
        <v>2685</v>
      </c>
      <c r="C384" s="12" t="s">
        <v>4613</v>
      </c>
      <c r="D384" s="82">
        <v>45735.946886574071</v>
      </c>
      <c r="E384" s="37">
        <v>499</v>
      </c>
      <c r="F384" s="12" t="s">
        <v>4595</v>
      </c>
      <c r="G384" s="13" t="str">
        <f>IFERROR(INDEX(Raw_Plans!$B$2:$B$11,MATCH(C384,Raw_Plans!$A$2:$A$11,0)),"")</f>
        <v>Work From Home</v>
      </c>
    </row>
    <row r="385" spans="1:7" x14ac:dyDescent="0.3">
      <c r="A385" s="12" t="s">
        <v>4992</v>
      </c>
      <c r="B385" s="12" t="s">
        <v>1399</v>
      </c>
      <c r="C385" s="12" t="s">
        <v>4609</v>
      </c>
      <c r="D385" s="82">
        <v>45796.946886574071</v>
      </c>
      <c r="E385" s="37">
        <v>2999</v>
      </c>
      <c r="F385" s="12" t="s">
        <v>4603</v>
      </c>
      <c r="G385" s="13" t="str">
        <f>IFERROR(INDEX(Raw_Plans!$B$2:$B$11,MATCH(C385,Raw_Plans!$A$2:$A$11,0)),"")</f>
        <v>Annual Plan</v>
      </c>
    </row>
    <row r="386" spans="1:7" x14ac:dyDescent="0.3">
      <c r="A386" s="12" t="s">
        <v>4993</v>
      </c>
      <c r="B386" s="12" t="s">
        <v>3134</v>
      </c>
      <c r="C386" s="12" t="s">
        <v>4618</v>
      </c>
      <c r="D386" s="82">
        <v>45703.946886574071</v>
      </c>
      <c r="E386" s="37">
        <v>499</v>
      </c>
      <c r="F386" s="12" t="s">
        <v>4603</v>
      </c>
      <c r="G386" s="13" t="str">
        <f>IFERROR(INDEX(Raw_Plans!$B$2:$B$11,MATCH(C386,Raw_Plans!$A$2:$A$11,0)),"")</f>
        <v>Infinity 499</v>
      </c>
    </row>
    <row r="387" spans="1:7" x14ac:dyDescent="0.3">
      <c r="A387" s="12" t="s">
        <v>4994</v>
      </c>
      <c r="B387" s="12" t="s">
        <v>2553</v>
      </c>
      <c r="C387" s="12" t="s">
        <v>4615</v>
      </c>
      <c r="D387" s="82">
        <v>46029.946886574071</v>
      </c>
      <c r="E387" s="37">
        <v>148</v>
      </c>
      <c r="F387" s="12" t="s">
        <v>4599</v>
      </c>
      <c r="G387" s="13" t="str">
        <f>IFERROR(INDEX(Raw_Plans!$B$2:$B$11,MATCH(C387,Raw_Plans!$A$2:$A$11,0)),"")</f>
        <v>Data Booster</v>
      </c>
    </row>
    <row r="388" spans="1:7" x14ac:dyDescent="0.3">
      <c r="A388" s="12" t="s">
        <v>4995</v>
      </c>
      <c r="B388" s="12" t="s">
        <v>3836</v>
      </c>
      <c r="C388" s="12" t="s">
        <v>4609</v>
      </c>
      <c r="D388" s="82">
        <v>45924.946886574071</v>
      </c>
      <c r="E388" s="37">
        <v>2999</v>
      </c>
      <c r="F388" s="12" t="s">
        <v>4599</v>
      </c>
      <c r="G388" s="13" t="str">
        <f>IFERROR(INDEX(Raw_Plans!$B$2:$B$11,MATCH(C388,Raw_Plans!$A$2:$A$11,0)),"")</f>
        <v>Annual Plan</v>
      </c>
    </row>
    <row r="389" spans="1:7" x14ac:dyDescent="0.3">
      <c r="A389" s="12" t="s">
        <v>4996</v>
      </c>
      <c r="B389" s="12" t="s">
        <v>3350</v>
      </c>
      <c r="C389" s="12" t="s">
        <v>4613</v>
      </c>
      <c r="D389" s="82">
        <v>46031.946886574071</v>
      </c>
      <c r="E389" s="37">
        <v>499</v>
      </c>
      <c r="F389" s="12" t="s">
        <v>4595</v>
      </c>
      <c r="G389" s="13" t="str">
        <f>IFERROR(INDEX(Raw_Plans!$B$2:$B$11,MATCH(C389,Raw_Plans!$A$2:$A$11,0)),"")</f>
        <v>Work From Home</v>
      </c>
    </row>
    <row r="390" spans="1:7" x14ac:dyDescent="0.3">
      <c r="A390" s="12" t="s">
        <v>4997</v>
      </c>
      <c r="B390" s="12" t="s">
        <v>2891</v>
      </c>
      <c r="C390" s="12" t="s">
        <v>4613</v>
      </c>
      <c r="D390" s="82">
        <v>45804.946886574071</v>
      </c>
      <c r="E390" s="37">
        <v>499</v>
      </c>
      <c r="F390" s="12" t="s">
        <v>4603</v>
      </c>
      <c r="G390" s="13" t="str">
        <f>IFERROR(INDEX(Raw_Plans!$B$2:$B$11,MATCH(C390,Raw_Plans!$A$2:$A$11,0)),"")</f>
        <v>Work From Home</v>
      </c>
    </row>
    <row r="391" spans="1:7" x14ac:dyDescent="0.3">
      <c r="A391" s="12" t="s">
        <v>4998</v>
      </c>
      <c r="B391" s="12" t="s">
        <v>2053</v>
      </c>
      <c r="C391" s="12" t="s">
        <v>4618</v>
      </c>
      <c r="D391" s="82">
        <v>45791.946886574071</v>
      </c>
      <c r="E391" s="37">
        <v>499</v>
      </c>
      <c r="F391" s="12" t="s">
        <v>4603</v>
      </c>
      <c r="G391" s="13" t="str">
        <f>IFERROR(INDEX(Raw_Plans!$B$2:$B$11,MATCH(C391,Raw_Plans!$A$2:$A$11,0)),"")</f>
        <v>Infinity 499</v>
      </c>
    </row>
    <row r="392" spans="1:7" x14ac:dyDescent="0.3">
      <c r="A392" s="12" t="s">
        <v>4999</v>
      </c>
      <c r="B392" s="12" t="s">
        <v>3551</v>
      </c>
      <c r="C392" s="12" t="s">
        <v>4609</v>
      </c>
      <c r="D392" s="82">
        <v>45875.946886574071</v>
      </c>
      <c r="E392" s="37">
        <v>2999</v>
      </c>
      <c r="F392" s="12" t="s">
        <v>4641</v>
      </c>
      <c r="G392" s="13" t="str">
        <f>IFERROR(INDEX(Raw_Plans!$B$2:$B$11,MATCH(C392,Raw_Plans!$A$2:$A$11,0)),"")</f>
        <v>Annual Plan</v>
      </c>
    </row>
    <row r="393" spans="1:7" x14ac:dyDescent="0.3">
      <c r="A393" s="12" t="s">
        <v>5000</v>
      </c>
      <c r="B393" s="12" t="s">
        <v>2857</v>
      </c>
      <c r="C393" s="12" t="s">
        <v>4615</v>
      </c>
      <c r="D393" s="82">
        <v>45855.946886574071</v>
      </c>
      <c r="E393" s="37">
        <v>148</v>
      </c>
      <c r="F393" s="12" t="s">
        <v>4599</v>
      </c>
      <c r="G393" s="13" t="str">
        <f>IFERROR(INDEX(Raw_Plans!$B$2:$B$11,MATCH(C393,Raw_Plans!$A$2:$A$11,0)),"")</f>
        <v>Data Booster</v>
      </c>
    </row>
    <row r="394" spans="1:7" x14ac:dyDescent="0.3">
      <c r="A394" s="12" t="s">
        <v>5001</v>
      </c>
      <c r="B394" s="12" t="s">
        <v>3302</v>
      </c>
      <c r="C394" s="12" t="s">
        <v>4607</v>
      </c>
      <c r="D394" s="82">
        <v>45751.946886574071</v>
      </c>
      <c r="E394" s="37">
        <v>299</v>
      </c>
      <c r="F394" s="12" t="s">
        <v>4595</v>
      </c>
      <c r="G394" s="13" t="str">
        <f>IFERROR(INDEX(Raw_Plans!$B$2:$B$11,MATCH(C394,Raw_Plans!$A$2:$A$11,0)),"")</f>
        <v>Unlimited 5G Data</v>
      </c>
    </row>
    <row r="395" spans="1:7" x14ac:dyDescent="0.3">
      <c r="A395" s="12" t="s">
        <v>5002</v>
      </c>
      <c r="B395" s="12" t="s">
        <v>4258</v>
      </c>
      <c r="C395" s="12" t="s">
        <v>4602</v>
      </c>
      <c r="D395" s="82">
        <v>45703.946886574071</v>
      </c>
      <c r="E395" s="37">
        <v>479</v>
      </c>
      <c r="F395" s="12" t="s">
        <v>4603</v>
      </c>
      <c r="G395" s="13" t="str">
        <f>IFERROR(INDEX(Raw_Plans!$B$2:$B$11,MATCH(C395,Raw_Plans!$A$2:$A$11,0)),"")</f>
        <v>Truly Unlimited</v>
      </c>
    </row>
    <row r="396" spans="1:7" x14ac:dyDescent="0.3">
      <c r="A396" s="12" t="s">
        <v>5003</v>
      </c>
      <c r="B396" s="12" t="s">
        <v>3629</v>
      </c>
      <c r="C396" s="12" t="s">
        <v>4594</v>
      </c>
      <c r="D396" s="82">
        <v>45919.946886574071</v>
      </c>
      <c r="E396" s="37">
        <v>999</v>
      </c>
      <c r="F396" s="12" t="s">
        <v>4603</v>
      </c>
      <c r="G396" s="13" t="str">
        <f>IFERROR(INDEX(Raw_Plans!$B$2:$B$11,MATCH(C396,Raw_Plans!$A$2:$A$11,0)),"")</f>
        <v>Family Infinity 999</v>
      </c>
    </row>
    <row r="397" spans="1:7" x14ac:dyDescent="0.3">
      <c r="A397" s="12" t="s">
        <v>5004</v>
      </c>
      <c r="B397" s="12" t="s">
        <v>542</v>
      </c>
      <c r="C397" s="12" t="s">
        <v>4605</v>
      </c>
      <c r="D397" s="82">
        <v>46024.946886574071</v>
      </c>
      <c r="E397" s="37">
        <v>349</v>
      </c>
      <c r="F397" s="12" t="s">
        <v>4603</v>
      </c>
      <c r="G397" s="13" t="str">
        <f>IFERROR(INDEX(Raw_Plans!$B$2:$B$11,MATCH(C397,Raw_Plans!$A$2:$A$11,0)),"")</f>
        <v>Entertainment Pack</v>
      </c>
    </row>
    <row r="398" spans="1:7" x14ac:dyDescent="0.3">
      <c r="A398" s="12" t="s">
        <v>5005</v>
      </c>
      <c r="B398" s="12" t="s">
        <v>4581</v>
      </c>
      <c r="C398" s="12" t="s">
        <v>4609</v>
      </c>
      <c r="D398" s="82">
        <v>46008.946886574071</v>
      </c>
      <c r="E398" s="37">
        <v>2999</v>
      </c>
      <c r="F398" s="12" t="s">
        <v>4641</v>
      </c>
      <c r="G398" s="13" t="str">
        <f>IFERROR(INDEX(Raw_Plans!$B$2:$B$11,MATCH(C398,Raw_Plans!$A$2:$A$11,0)),"")</f>
        <v>Annual Plan</v>
      </c>
    </row>
    <row r="399" spans="1:7" x14ac:dyDescent="0.3">
      <c r="A399" s="12" t="s">
        <v>5006</v>
      </c>
      <c r="B399" s="12" t="s">
        <v>1159</v>
      </c>
      <c r="C399" s="12" t="s">
        <v>4594</v>
      </c>
      <c r="D399" s="82">
        <v>46053.946886574071</v>
      </c>
      <c r="E399" s="37">
        <v>999</v>
      </c>
      <c r="F399" s="12" t="s">
        <v>4595</v>
      </c>
      <c r="G399" s="13" t="str">
        <f>IFERROR(INDEX(Raw_Plans!$B$2:$B$11,MATCH(C399,Raw_Plans!$A$2:$A$11,0)),"")</f>
        <v>Family Infinity 999</v>
      </c>
    </row>
    <row r="400" spans="1:7" x14ac:dyDescent="0.3">
      <c r="A400" s="12" t="s">
        <v>5007</v>
      </c>
      <c r="B400" s="12" t="s">
        <v>2861</v>
      </c>
      <c r="C400" s="12" t="s">
        <v>4629</v>
      </c>
      <c r="D400" s="82">
        <v>45954.946886574071</v>
      </c>
      <c r="E400" s="37">
        <v>666</v>
      </c>
      <c r="F400" s="12" t="s">
        <v>4595</v>
      </c>
      <c r="G400" s="13" t="str">
        <f>IFERROR(INDEX(Raw_Plans!$B$2:$B$11,MATCH(C400,Raw_Plans!$A$2:$A$11,0)),"")</f>
        <v>Student Plan</v>
      </c>
    </row>
    <row r="401" spans="1:7" x14ac:dyDescent="0.3">
      <c r="A401" s="12" t="s">
        <v>5008</v>
      </c>
      <c r="B401" s="12" t="s">
        <v>3178</v>
      </c>
      <c r="C401" s="12" t="s">
        <v>4594</v>
      </c>
      <c r="D401" s="82">
        <v>45795.946886574071</v>
      </c>
      <c r="E401" s="37">
        <v>999</v>
      </c>
      <c r="F401" s="12" t="s">
        <v>4611</v>
      </c>
      <c r="G401" s="13" t="str">
        <f>IFERROR(INDEX(Raw_Plans!$B$2:$B$11,MATCH(C401,Raw_Plans!$A$2:$A$11,0)),"")</f>
        <v>Family Infinity 999</v>
      </c>
    </row>
    <row r="402" spans="1:7" x14ac:dyDescent="0.3">
      <c r="A402" s="12" t="s">
        <v>5009</v>
      </c>
      <c r="B402" s="12" t="s">
        <v>2193</v>
      </c>
      <c r="C402" s="12" t="s">
        <v>4613</v>
      </c>
      <c r="D402" s="82">
        <v>45749.946886574071</v>
      </c>
      <c r="E402" s="37">
        <v>499</v>
      </c>
      <c r="F402" s="12" t="s">
        <v>4599</v>
      </c>
      <c r="G402" s="13" t="str">
        <f>IFERROR(INDEX(Raw_Plans!$B$2:$B$11,MATCH(C402,Raw_Plans!$A$2:$A$11,0)),"")</f>
        <v>Work From Home</v>
      </c>
    </row>
    <row r="403" spans="1:7" x14ac:dyDescent="0.3">
      <c r="A403" s="12" t="s">
        <v>5010</v>
      </c>
      <c r="B403" s="12" t="s">
        <v>4206</v>
      </c>
      <c r="C403" s="12" t="s">
        <v>4607</v>
      </c>
      <c r="D403" s="82">
        <v>45999.946886574071</v>
      </c>
      <c r="E403" s="37">
        <v>299</v>
      </c>
      <c r="F403" s="12" t="s">
        <v>4603</v>
      </c>
      <c r="G403" s="13" t="str">
        <f>IFERROR(INDEX(Raw_Plans!$B$2:$B$11,MATCH(C403,Raw_Plans!$A$2:$A$11,0)),"")</f>
        <v>Unlimited 5G Data</v>
      </c>
    </row>
    <row r="404" spans="1:7" x14ac:dyDescent="0.3">
      <c r="A404" s="12" t="s">
        <v>5011</v>
      </c>
      <c r="B404" s="12" t="s">
        <v>1171</v>
      </c>
      <c r="C404" s="12" t="s">
        <v>4615</v>
      </c>
      <c r="D404" s="82">
        <v>45998.946886574071</v>
      </c>
      <c r="E404" s="37">
        <v>148</v>
      </c>
      <c r="F404" s="12" t="s">
        <v>4641</v>
      </c>
      <c r="G404" s="13" t="str">
        <f>IFERROR(INDEX(Raw_Plans!$B$2:$B$11,MATCH(C404,Raw_Plans!$A$2:$A$11,0)),"")</f>
        <v>Data Booster</v>
      </c>
    </row>
    <row r="405" spans="1:7" x14ac:dyDescent="0.3">
      <c r="A405" s="12" t="s">
        <v>5012</v>
      </c>
      <c r="B405" s="12" t="s">
        <v>3062</v>
      </c>
      <c r="C405" s="12" t="s">
        <v>4594</v>
      </c>
      <c r="D405" s="82">
        <v>45807.946886574071</v>
      </c>
      <c r="E405" s="37">
        <v>999</v>
      </c>
      <c r="F405" s="12" t="s">
        <v>4595</v>
      </c>
      <c r="G405" s="13" t="str">
        <f>IFERROR(INDEX(Raw_Plans!$B$2:$B$11,MATCH(C405,Raw_Plans!$A$2:$A$11,0)),"")</f>
        <v>Family Infinity 999</v>
      </c>
    </row>
    <row r="406" spans="1:7" x14ac:dyDescent="0.3">
      <c r="A406" s="12" t="s">
        <v>5013</v>
      </c>
      <c r="B406" s="12" t="s">
        <v>800</v>
      </c>
      <c r="C406" s="12" t="s">
        <v>4602</v>
      </c>
      <c r="D406" s="82">
        <v>45797.946886574071</v>
      </c>
      <c r="E406" s="37">
        <v>479</v>
      </c>
      <c r="F406" s="12" t="s">
        <v>4599</v>
      </c>
      <c r="G406" s="13" t="str">
        <f>IFERROR(INDEX(Raw_Plans!$B$2:$B$11,MATCH(C406,Raw_Plans!$A$2:$A$11,0)),"")</f>
        <v>Truly Unlimited</v>
      </c>
    </row>
    <row r="407" spans="1:7" x14ac:dyDescent="0.3">
      <c r="A407" s="12" t="s">
        <v>5014</v>
      </c>
      <c r="B407" s="12" t="s">
        <v>3477</v>
      </c>
      <c r="C407" s="12" t="s">
        <v>4609</v>
      </c>
      <c r="D407" s="82">
        <v>45818.946886574071</v>
      </c>
      <c r="E407" s="37">
        <v>2999</v>
      </c>
      <c r="F407" s="12" t="s">
        <v>4599</v>
      </c>
      <c r="G407" s="13" t="str">
        <f>IFERROR(INDEX(Raw_Plans!$B$2:$B$11,MATCH(C407,Raw_Plans!$A$2:$A$11,0)),"")</f>
        <v>Annual Plan</v>
      </c>
    </row>
    <row r="408" spans="1:7" x14ac:dyDescent="0.3">
      <c r="A408" s="12" t="s">
        <v>5015</v>
      </c>
      <c r="B408" s="12" t="s">
        <v>1925</v>
      </c>
      <c r="C408" s="12" t="s">
        <v>4605</v>
      </c>
      <c r="D408" s="82">
        <v>45750.946886574071</v>
      </c>
      <c r="E408" s="37">
        <v>349</v>
      </c>
      <c r="F408" s="12" t="s">
        <v>4599</v>
      </c>
      <c r="G408" s="13" t="str">
        <f>IFERROR(INDEX(Raw_Plans!$B$2:$B$11,MATCH(C408,Raw_Plans!$A$2:$A$11,0)),"")</f>
        <v>Entertainment Pack</v>
      </c>
    </row>
    <row r="409" spans="1:7" x14ac:dyDescent="0.3">
      <c r="A409" s="12" t="s">
        <v>5016</v>
      </c>
      <c r="B409" s="12" t="s">
        <v>1814</v>
      </c>
      <c r="C409" s="12" t="s">
        <v>4613</v>
      </c>
      <c r="D409" s="82">
        <v>45811.946886574071</v>
      </c>
      <c r="E409" s="37">
        <v>499</v>
      </c>
      <c r="F409" s="12" t="s">
        <v>4611</v>
      </c>
      <c r="G409" s="13" t="str">
        <f>IFERROR(INDEX(Raw_Plans!$B$2:$B$11,MATCH(C409,Raw_Plans!$A$2:$A$11,0)),"")</f>
        <v>Work From Home</v>
      </c>
    </row>
    <row r="410" spans="1:7" x14ac:dyDescent="0.3">
      <c r="A410" s="12" t="s">
        <v>5017</v>
      </c>
      <c r="B410" s="12" t="s">
        <v>2347</v>
      </c>
      <c r="C410" s="12" t="s">
        <v>4605</v>
      </c>
      <c r="D410" s="82">
        <v>45908.946886574071</v>
      </c>
      <c r="E410" s="37">
        <v>349</v>
      </c>
      <c r="F410" s="12" t="s">
        <v>4641</v>
      </c>
      <c r="G410" s="13" t="str">
        <f>IFERROR(INDEX(Raw_Plans!$B$2:$B$11,MATCH(C410,Raw_Plans!$A$2:$A$11,0)),"")</f>
        <v>Entertainment Pack</v>
      </c>
    </row>
    <row r="411" spans="1:7" x14ac:dyDescent="0.3">
      <c r="A411" s="12" t="s">
        <v>5018</v>
      </c>
      <c r="B411" s="12" t="s">
        <v>1066</v>
      </c>
      <c r="C411" s="12" t="s">
        <v>4598</v>
      </c>
      <c r="D411" s="82">
        <v>45771.946886574071</v>
      </c>
      <c r="E411" s="37">
        <v>99</v>
      </c>
      <c r="F411" s="12" t="s">
        <v>4641</v>
      </c>
      <c r="G411" s="13" t="str">
        <f>IFERROR(INDEX(Raw_Plans!$B$2:$B$11,MATCH(C411,Raw_Plans!$A$2:$A$11,0)),"")</f>
        <v>Talktime Only</v>
      </c>
    </row>
    <row r="412" spans="1:7" x14ac:dyDescent="0.3">
      <c r="A412" s="12" t="s">
        <v>5019</v>
      </c>
      <c r="B412" s="12" t="s">
        <v>3188</v>
      </c>
      <c r="C412" s="12" t="s">
        <v>4594</v>
      </c>
      <c r="D412" s="82">
        <v>45721.946886574071</v>
      </c>
      <c r="E412" s="37">
        <v>999</v>
      </c>
      <c r="F412" s="12" t="s">
        <v>4595</v>
      </c>
      <c r="G412" s="13" t="str">
        <f>IFERROR(INDEX(Raw_Plans!$B$2:$B$11,MATCH(C412,Raw_Plans!$A$2:$A$11,0)),"")</f>
        <v>Family Infinity 999</v>
      </c>
    </row>
    <row r="413" spans="1:7" x14ac:dyDescent="0.3">
      <c r="A413" s="12" t="s">
        <v>5020</v>
      </c>
      <c r="B413" s="12" t="s">
        <v>3178</v>
      </c>
      <c r="C413" s="12" t="s">
        <v>4607</v>
      </c>
      <c r="D413" s="82">
        <v>45771.946886574071</v>
      </c>
      <c r="E413" s="37">
        <v>299</v>
      </c>
      <c r="F413" s="12" t="s">
        <v>4611</v>
      </c>
      <c r="G413" s="13" t="str">
        <f>IFERROR(INDEX(Raw_Plans!$B$2:$B$11,MATCH(C413,Raw_Plans!$A$2:$A$11,0)),"")</f>
        <v>Unlimited 5G Data</v>
      </c>
    </row>
    <row r="414" spans="1:7" x14ac:dyDescent="0.3">
      <c r="A414" s="12" t="s">
        <v>5021</v>
      </c>
      <c r="B414" s="12" t="s">
        <v>1754</v>
      </c>
      <c r="C414" s="12" t="s">
        <v>4594</v>
      </c>
      <c r="D414" s="82">
        <v>46019.946886574071</v>
      </c>
      <c r="E414" s="37">
        <v>999</v>
      </c>
      <c r="F414" s="12" t="s">
        <v>4599</v>
      </c>
      <c r="G414" s="13" t="str">
        <f>IFERROR(INDEX(Raw_Plans!$B$2:$B$11,MATCH(C414,Raw_Plans!$A$2:$A$11,0)),"")</f>
        <v>Family Infinity 999</v>
      </c>
    </row>
    <row r="415" spans="1:7" x14ac:dyDescent="0.3">
      <c r="A415" s="12" t="s">
        <v>5022</v>
      </c>
      <c r="B415" s="12" t="s">
        <v>3844</v>
      </c>
      <c r="C415" s="12" t="s">
        <v>4605</v>
      </c>
      <c r="D415" s="82">
        <v>45943.946886574071</v>
      </c>
      <c r="E415" s="37">
        <v>349</v>
      </c>
      <c r="F415" s="12" t="s">
        <v>4599</v>
      </c>
      <c r="G415" s="13" t="str">
        <f>IFERROR(INDEX(Raw_Plans!$B$2:$B$11,MATCH(C415,Raw_Plans!$A$2:$A$11,0)),"")</f>
        <v>Entertainment Pack</v>
      </c>
    </row>
    <row r="416" spans="1:7" x14ac:dyDescent="0.3">
      <c r="A416" s="12" t="s">
        <v>5023</v>
      </c>
      <c r="B416" s="12" t="s">
        <v>2063</v>
      </c>
      <c r="C416" s="12" t="s">
        <v>4598</v>
      </c>
      <c r="D416" s="82">
        <v>45960.946886574071</v>
      </c>
      <c r="E416" s="37">
        <v>99</v>
      </c>
      <c r="F416" s="12" t="s">
        <v>4599</v>
      </c>
      <c r="G416" s="13" t="str">
        <f>IFERROR(INDEX(Raw_Plans!$B$2:$B$11,MATCH(C416,Raw_Plans!$A$2:$A$11,0)),"")</f>
        <v>Talktime Only</v>
      </c>
    </row>
    <row r="417" spans="1:7" x14ac:dyDescent="0.3">
      <c r="A417" s="12" t="s">
        <v>5024</v>
      </c>
      <c r="B417" s="12" t="s">
        <v>1072</v>
      </c>
      <c r="C417" s="12" t="s">
        <v>4615</v>
      </c>
      <c r="D417" s="82">
        <v>45702.946886574071</v>
      </c>
      <c r="E417" s="37">
        <v>148</v>
      </c>
      <c r="F417" s="12" t="s">
        <v>4611</v>
      </c>
      <c r="G417" s="13" t="str">
        <f>IFERROR(INDEX(Raw_Plans!$B$2:$B$11,MATCH(C417,Raw_Plans!$A$2:$A$11,0)),"")</f>
        <v>Data Booster</v>
      </c>
    </row>
    <row r="418" spans="1:7" x14ac:dyDescent="0.3">
      <c r="A418" s="12" t="s">
        <v>5025</v>
      </c>
      <c r="B418" s="12" t="s">
        <v>2833</v>
      </c>
      <c r="C418" s="12" t="s">
        <v>4594</v>
      </c>
      <c r="D418" s="82">
        <v>45901.946886574071</v>
      </c>
      <c r="E418" s="37">
        <v>999</v>
      </c>
      <c r="F418" s="12" t="s">
        <v>4599</v>
      </c>
      <c r="G418" s="13" t="str">
        <f>IFERROR(INDEX(Raw_Plans!$B$2:$B$11,MATCH(C418,Raw_Plans!$A$2:$A$11,0)),"")</f>
        <v>Family Infinity 999</v>
      </c>
    </row>
    <row r="419" spans="1:7" x14ac:dyDescent="0.3">
      <c r="A419" s="12" t="s">
        <v>5026</v>
      </c>
      <c r="B419" s="12" t="s">
        <v>2441</v>
      </c>
      <c r="C419" s="12" t="s">
        <v>4605</v>
      </c>
      <c r="D419" s="82">
        <v>45961.946886574071</v>
      </c>
      <c r="E419" s="37">
        <v>349</v>
      </c>
      <c r="F419" s="12" t="s">
        <v>4641</v>
      </c>
      <c r="G419" s="13" t="str">
        <f>IFERROR(INDEX(Raw_Plans!$B$2:$B$11,MATCH(C419,Raw_Plans!$A$2:$A$11,0)),"")</f>
        <v>Entertainment Pack</v>
      </c>
    </row>
    <row r="420" spans="1:7" x14ac:dyDescent="0.3">
      <c r="A420" s="12" t="s">
        <v>5027</v>
      </c>
      <c r="B420" s="12" t="s">
        <v>964</v>
      </c>
      <c r="C420" s="12" t="s">
        <v>4615</v>
      </c>
      <c r="D420" s="82">
        <v>45825.946886574071</v>
      </c>
      <c r="E420" s="37">
        <v>148</v>
      </c>
      <c r="F420" s="12" t="s">
        <v>4595</v>
      </c>
      <c r="G420" s="13" t="str">
        <f>IFERROR(INDEX(Raw_Plans!$B$2:$B$11,MATCH(C420,Raw_Plans!$A$2:$A$11,0)),"")</f>
        <v>Data Booster</v>
      </c>
    </row>
    <row r="421" spans="1:7" x14ac:dyDescent="0.3">
      <c r="A421" s="12" t="s">
        <v>5028</v>
      </c>
      <c r="B421" s="12" t="s">
        <v>3805</v>
      </c>
      <c r="C421" s="12" t="s">
        <v>4613</v>
      </c>
      <c r="D421" s="82">
        <v>45850.946886574071</v>
      </c>
      <c r="E421" s="37">
        <v>499</v>
      </c>
      <c r="F421" s="12" t="s">
        <v>4611</v>
      </c>
      <c r="G421" s="13" t="str">
        <f>IFERROR(INDEX(Raw_Plans!$B$2:$B$11,MATCH(C421,Raw_Plans!$A$2:$A$11,0)),"")</f>
        <v>Work From Home</v>
      </c>
    </row>
    <row r="422" spans="1:7" x14ac:dyDescent="0.3">
      <c r="A422" s="12" t="s">
        <v>5029</v>
      </c>
      <c r="B422" s="12" t="s">
        <v>653</v>
      </c>
      <c r="C422" s="12" t="s">
        <v>4618</v>
      </c>
      <c r="D422" s="82">
        <v>45845.946886574071</v>
      </c>
      <c r="E422" s="37">
        <v>499</v>
      </c>
      <c r="F422" s="12" t="s">
        <v>4603</v>
      </c>
      <c r="G422" s="13" t="str">
        <f>IFERROR(INDEX(Raw_Plans!$B$2:$B$11,MATCH(C422,Raw_Plans!$A$2:$A$11,0)),"")</f>
        <v>Infinity 499</v>
      </c>
    </row>
    <row r="423" spans="1:7" x14ac:dyDescent="0.3">
      <c r="A423" s="12" t="s">
        <v>5030</v>
      </c>
      <c r="B423" s="12" t="s">
        <v>2136</v>
      </c>
      <c r="C423" s="12" t="s">
        <v>4609</v>
      </c>
      <c r="D423" s="82">
        <v>46051.946886574071</v>
      </c>
      <c r="E423" s="37">
        <v>2999</v>
      </c>
      <c r="F423" s="12" t="s">
        <v>4611</v>
      </c>
      <c r="G423" s="13" t="str">
        <f>IFERROR(INDEX(Raw_Plans!$B$2:$B$11,MATCH(C423,Raw_Plans!$A$2:$A$11,0)),"")</f>
        <v>Annual Plan</v>
      </c>
    </row>
    <row r="424" spans="1:7" x14ac:dyDescent="0.3">
      <c r="A424" s="12" t="s">
        <v>5031</v>
      </c>
      <c r="B424" s="12" t="s">
        <v>2845</v>
      </c>
      <c r="C424" s="12" t="s">
        <v>4615</v>
      </c>
      <c r="D424" s="82">
        <v>45965.946886574071</v>
      </c>
      <c r="E424" s="37">
        <v>148</v>
      </c>
      <c r="F424" s="12" t="s">
        <v>4603</v>
      </c>
      <c r="G424" s="13" t="str">
        <f>IFERROR(INDEX(Raw_Plans!$B$2:$B$11,MATCH(C424,Raw_Plans!$A$2:$A$11,0)),"")</f>
        <v>Data Booster</v>
      </c>
    </row>
    <row r="425" spans="1:7" x14ac:dyDescent="0.3">
      <c r="A425" s="12" t="s">
        <v>5032</v>
      </c>
      <c r="B425" s="12" t="s">
        <v>3158</v>
      </c>
      <c r="C425" s="12" t="s">
        <v>4594</v>
      </c>
      <c r="D425" s="82">
        <v>46053.946886574071</v>
      </c>
      <c r="E425" s="37">
        <v>999</v>
      </c>
      <c r="F425" s="12" t="s">
        <v>4603</v>
      </c>
      <c r="G425" s="13" t="str">
        <f>IFERROR(INDEX(Raw_Plans!$B$2:$B$11,MATCH(C425,Raw_Plans!$A$2:$A$11,0)),"")</f>
        <v>Family Infinity 999</v>
      </c>
    </row>
    <row r="426" spans="1:7" x14ac:dyDescent="0.3">
      <c r="A426" s="12" t="s">
        <v>5033</v>
      </c>
      <c r="B426" s="12" t="s">
        <v>3156</v>
      </c>
      <c r="C426" s="12" t="s">
        <v>4602</v>
      </c>
      <c r="D426" s="82">
        <v>45771.946886574071</v>
      </c>
      <c r="E426" s="37">
        <v>479</v>
      </c>
      <c r="F426" s="12" t="s">
        <v>4603</v>
      </c>
      <c r="G426" s="13" t="str">
        <f>IFERROR(INDEX(Raw_Plans!$B$2:$B$11,MATCH(C426,Raw_Plans!$A$2:$A$11,0)),"")</f>
        <v>Truly Unlimited</v>
      </c>
    </row>
    <row r="427" spans="1:7" x14ac:dyDescent="0.3">
      <c r="A427" s="12" t="s">
        <v>5034</v>
      </c>
      <c r="B427" s="12" t="s">
        <v>3106</v>
      </c>
      <c r="C427" s="12" t="s">
        <v>4615</v>
      </c>
      <c r="D427" s="82">
        <v>45760.946886574071</v>
      </c>
      <c r="E427" s="37">
        <v>148</v>
      </c>
      <c r="F427" s="12" t="s">
        <v>4603</v>
      </c>
      <c r="G427" s="13" t="str">
        <f>IFERROR(INDEX(Raw_Plans!$B$2:$B$11,MATCH(C427,Raw_Plans!$A$2:$A$11,0)),"")</f>
        <v>Data Booster</v>
      </c>
    </row>
    <row r="428" spans="1:7" x14ac:dyDescent="0.3">
      <c r="A428" s="12" t="s">
        <v>5035</v>
      </c>
      <c r="B428" s="12" t="s">
        <v>1023</v>
      </c>
      <c r="C428" s="12" t="s">
        <v>4598</v>
      </c>
      <c r="D428" s="82">
        <v>45864.946886574071</v>
      </c>
      <c r="E428" s="37">
        <v>99</v>
      </c>
      <c r="F428" s="12" t="s">
        <v>4641</v>
      </c>
      <c r="G428" s="13" t="str">
        <f>IFERROR(INDEX(Raw_Plans!$B$2:$B$11,MATCH(C428,Raw_Plans!$A$2:$A$11,0)),"")</f>
        <v>Talktime Only</v>
      </c>
    </row>
    <row r="429" spans="1:7" x14ac:dyDescent="0.3">
      <c r="A429" s="12" t="s">
        <v>5036</v>
      </c>
      <c r="B429" s="12" t="s">
        <v>4007</v>
      </c>
      <c r="C429" s="12" t="s">
        <v>4594</v>
      </c>
      <c r="D429" s="82">
        <v>45914.946886574071</v>
      </c>
      <c r="E429" s="37">
        <v>999</v>
      </c>
      <c r="F429" s="12" t="s">
        <v>4595</v>
      </c>
      <c r="G429" s="13" t="str">
        <f>IFERROR(INDEX(Raw_Plans!$B$2:$B$11,MATCH(C429,Raw_Plans!$A$2:$A$11,0)),"")</f>
        <v>Family Infinity 999</v>
      </c>
    </row>
    <row r="430" spans="1:7" x14ac:dyDescent="0.3">
      <c r="A430" s="12" t="s">
        <v>5037</v>
      </c>
      <c r="B430" s="12" t="s">
        <v>821</v>
      </c>
      <c r="C430" s="12" t="s">
        <v>4613</v>
      </c>
      <c r="D430" s="82">
        <v>45980.946886574071</v>
      </c>
      <c r="E430" s="37">
        <v>499</v>
      </c>
      <c r="F430" s="12" t="s">
        <v>4603</v>
      </c>
      <c r="G430" s="13" t="str">
        <f>IFERROR(INDEX(Raw_Plans!$B$2:$B$11,MATCH(C430,Raw_Plans!$A$2:$A$11,0)),"")</f>
        <v>Work From Home</v>
      </c>
    </row>
    <row r="431" spans="1:7" x14ac:dyDescent="0.3">
      <c r="A431" s="12" t="s">
        <v>5038</v>
      </c>
      <c r="B431" s="12" t="s">
        <v>4557</v>
      </c>
      <c r="C431" s="12" t="s">
        <v>4613</v>
      </c>
      <c r="D431" s="82">
        <v>45699.946886574071</v>
      </c>
      <c r="E431" s="37">
        <v>499</v>
      </c>
      <c r="F431" s="12" t="s">
        <v>4603</v>
      </c>
      <c r="G431" s="13" t="str">
        <f>IFERROR(INDEX(Raw_Plans!$B$2:$B$11,MATCH(C431,Raw_Plans!$A$2:$A$11,0)),"")</f>
        <v>Work From Home</v>
      </c>
    </row>
    <row r="432" spans="1:7" x14ac:dyDescent="0.3">
      <c r="A432" s="12" t="s">
        <v>5039</v>
      </c>
      <c r="B432" s="12" t="s">
        <v>3501</v>
      </c>
      <c r="C432" s="12" t="s">
        <v>4629</v>
      </c>
      <c r="D432" s="82">
        <v>45937.946886574071</v>
      </c>
      <c r="E432" s="37">
        <v>666</v>
      </c>
      <c r="F432" s="12" t="s">
        <v>4611</v>
      </c>
      <c r="G432" s="13" t="str">
        <f>IFERROR(INDEX(Raw_Plans!$B$2:$B$11,MATCH(C432,Raw_Plans!$A$2:$A$11,0)),"")</f>
        <v>Student Plan</v>
      </c>
    </row>
    <row r="433" spans="1:7" x14ac:dyDescent="0.3">
      <c r="A433" s="12" t="s">
        <v>5040</v>
      </c>
      <c r="B433" s="12" t="s">
        <v>838</v>
      </c>
      <c r="C433" s="12" t="s">
        <v>4613</v>
      </c>
      <c r="D433" s="82">
        <v>45790.946886574071</v>
      </c>
      <c r="E433" s="37">
        <v>499</v>
      </c>
      <c r="F433" s="12" t="s">
        <v>4611</v>
      </c>
      <c r="G433" s="13" t="str">
        <f>IFERROR(INDEX(Raw_Plans!$B$2:$B$11,MATCH(C433,Raw_Plans!$A$2:$A$11,0)),"")</f>
        <v>Work From Home</v>
      </c>
    </row>
    <row r="434" spans="1:7" x14ac:dyDescent="0.3">
      <c r="A434" s="12" t="s">
        <v>5041</v>
      </c>
      <c r="B434" s="12" t="s">
        <v>3292</v>
      </c>
      <c r="C434" s="12" t="s">
        <v>4615</v>
      </c>
      <c r="D434" s="82">
        <v>45735.946886574071</v>
      </c>
      <c r="E434" s="37">
        <v>148</v>
      </c>
      <c r="F434" s="12" t="s">
        <v>4599</v>
      </c>
      <c r="G434" s="13" t="str">
        <f>IFERROR(INDEX(Raw_Plans!$B$2:$B$11,MATCH(C434,Raw_Plans!$A$2:$A$11,0)),"")</f>
        <v>Data Booster</v>
      </c>
    </row>
    <row r="435" spans="1:7" x14ac:dyDescent="0.3">
      <c r="A435" s="12" t="s">
        <v>5042</v>
      </c>
      <c r="B435" s="12" t="s">
        <v>3858</v>
      </c>
      <c r="C435" s="12" t="s">
        <v>4629</v>
      </c>
      <c r="D435" s="82">
        <v>45858.946886574071</v>
      </c>
      <c r="E435" s="37">
        <v>666</v>
      </c>
      <c r="F435" s="12" t="s">
        <v>4611</v>
      </c>
      <c r="G435" s="13" t="str">
        <f>IFERROR(INDEX(Raw_Plans!$B$2:$B$11,MATCH(C435,Raw_Plans!$A$2:$A$11,0)),"")</f>
        <v>Student Plan</v>
      </c>
    </row>
    <row r="436" spans="1:7" x14ac:dyDescent="0.3">
      <c r="A436" s="12" t="s">
        <v>5043</v>
      </c>
      <c r="B436" s="12" t="s">
        <v>1843</v>
      </c>
      <c r="C436" s="12" t="s">
        <v>4613</v>
      </c>
      <c r="D436" s="82">
        <v>45772.946886574071</v>
      </c>
      <c r="E436" s="37">
        <v>499</v>
      </c>
      <c r="F436" s="12" t="s">
        <v>4641</v>
      </c>
      <c r="G436" s="13" t="str">
        <f>IFERROR(INDEX(Raw_Plans!$B$2:$B$11,MATCH(C436,Raw_Plans!$A$2:$A$11,0)),"")</f>
        <v>Work From Home</v>
      </c>
    </row>
    <row r="437" spans="1:7" x14ac:dyDescent="0.3">
      <c r="A437" s="12" t="s">
        <v>5044</v>
      </c>
      <c r="B437" s="12" t="s">
        <v>1831</v>
      </c>
      <c r="C437" s="12" t="s">
        <v>4598</v>
      </c>
      <c r="D437" s="82">
        <v>45802.946886574071</v>
      </c>
      <c r="E437" s="37">
        <v>99</v>
      </c>
      <c r="F437" s="12" t="s">
        <v>4599</v>
      </c>
      <c r="G437" s="13" t="str">
        <f>IFERROR(INDEX(Raw_Plans!$B$2:$B$11,MATCH(C437,Raw_Plans!$A$2:$A$11,0)),"")</f>
        <v>Talktime Only</v>
      </c>
    </row>
    <row r="438" spans="1:7" x14ac:dyDescent="0.3">
      <c r="A438" s="12" t="s">
        <v>5045</v>
      </c>
      <c r="B438" s="12" t="s">
        <v>707</v>
      </c>
      <c r="C438" s="12" t="s">
        <v>4594</v>
      </c>
      <c r="D438" s="82">
        <v>45945.946886574071</v>
      </c>
      <c r="E438" s="37">
        <v>999</v>
      </c>
      <c r="F438" s="12" t="s">
        <v>4641</v>
      </c>
      <c r="G438" s="13" t="str">
        <f>IFERROR(INDEX(Raw_Plans!$B$2:$B$11,MATCH(C438,Raw_Plans!$A$2:$A$11,0)),"")</f>
        <v>Family Infinity 999</v>
      </c>
    </row>
    <row r="439" spans="1:7" x14ac:dyDescent="0.3">
      <c r="A439" s="12" t="s">
        <v>5046</v>
      </c>
      <c r="B439" s="12" t="s">
        <v>2231</v>
      </c>
      <c r="C439" s="12" t="s">
        <v>4613</v>
      </c>
      <c r="D439" s="82">
        <v>45926.946886574071</v>
      </c>
      <c r="E439" s="37">
        <v>499</v>
      </c>
      <c r="F439" s="12" t="s">
        <v>4641</v>
      </c>
      <c r="G439" s="13" t="str">
        <f>IFERROR(INDEX(Raw_Plans!$B$2:$B$11,MATCH(C439,Raw_Plans!$A$2:$A$11,0)),"")</f>
        <v>Work From Home</v>
      </c>
    </row>
    <row r="440" spans="1:7" x14ac:dyDescent="0.3">
      <c r="A440" s="12" t="s">
        <v>5047</v>
      </c>
      <c r="B440" s="12" t="s">
        <v>1277</v>
      </c>
      <c r="C440" s="12" t="s">
        <v>4609</v>
      </c>
      <c r="D440" s="82">
        <v>45697.946886574071</v>
      </c>
      <c r="E440" s="37">
        <v>2999</v>
      </c>
      <c r="F440" s="12" t="s">
        <v>4599</v>
      </c>
      <c r="G440" s="13" t="str">
        <f>IFERROR(INDEX(Raw_Plans!$B$2:$B$11,MATCH(C440,Raw_Plans!$A$2:$A$11,0)),"")</f>
        <v>Annual Plan</v>
      </c>
    </row>
    <row r="441" spans="1:7" x14ac:dyDescent="0.3">
      <c r="A441" s="12" t="s">
        <v>5048</v>
      </c>
      <c r="B441" s="12" t="s">
        <v>4421</v>
      </c>
      <c r="C441" s="12" t="s">
        <v>4598</v>
      </c>
      <c r="D441" s="82">
        <v>46053.946886574071</v>
      </c>
      <c r="E441" s="37">
        <v>99</v>
      </c>
      <c r="F441" s="12" t="s">
        <v>4611</v>
      </c>
      <c r="G441" s="13" t="str">
        <f>IFERROR(INDEX(Raw_Plans!$B$2:$B$11,MATCH(C441,Raw_Plans!$A$2:$A$11,0)),"")</f>
        <v>Talktime Only</v>
      </c>
    </row>
    <row r="442" spans="1:7" x14ac:dyDescent="0.3">
      <c r="A442" s="12" t="s">
        <v>5049</v>
      </c>
      <c r="B442" s="12" t="s">
        <v>2591</v>
      </c>
      <c r="C442" s="12" t="s">
        <v>4598</v>
      </c>
      <c r="D442" s="82">
        <v>45741.946886574071</v>
      </c>
      <c r="E442" s="37">
        <v>99</v>
      </c>
      <c r="F442" s="12" t="s">
        <v>4641</v>
      </c>
      <c r="G442" s="13" t="str">
        <f>IFERROR(INDEX(Raw_Plans!$B$2:$B$11,MATCH(C442,Raw_Plans!$A$2:$A$11,0)),"")</f>
        <v>Talktime Only</v>
      </c>
    </row>
    <row r="443" spans="1:7" x14ac:dyDescent="0.3">
      <c r="A443" s="12" t="s">
        <v>5050</v>
      </c>
      <c r="B443" s="12" t="s">
        <v>3725</v>
      </c>
      <c r="C443" s="12" t="s">
        <v>4613</v>
      </c>
      <c r="D443" s="82">
        <v>45865.946886574071</v>
      </c>
      <c r="E443" s="37">
        <v>499</v>
      </c>
      <c r="F443" s="12" t="s">
        <v>4595</v>
      </c>
      <c r="G443" s="13" t="str">
        <f>IFERROR(INDEX(Raw_Plans!$B$2:$B$11,MATCH(C443,Raw_Plans!$A$2:$A$11,0)),"")</f>
        <v>Work From Home</v>
      </c>
    </row>
    <row r="444" spans="1:7" x14ac:dyDescent="0.3">
      <c r="A444" s="12" t="s">
        <v>5051</v>
      </c>
      <c r="B444" s="12" t="s">
        <v>3997</v>
      </c>
      <c r="C444" s="12" t="s">
        <v>4618</v>
      </c>
      <c r="D444" s="82">
        <v>46010.946886574071</v>
      </c>
      <c r="E444" s="37">
        <v>499</v>
      </c>
      <c r="F444" s="12" t="s">
        <v>4611</v>
      </c>
      <c r="G444" s="13" t="str">
        <f>IFERROR(INDEX(Raw_Plans!$B$2:$B$11,MATCH(C444,Raw_Plans!$A$2:$A$11,0)),"")</f>
        <v>Infinity 499</v>
      </c>
    </row>
    <row r="445" spans="1:7" x14ac:dyDescent="0.3">
      <c r="A445" s="12" t="s">
        <v>5052</v>
      </c>
      <c r="B445" s="12" t="s">
        <v>2003</v>
      </c>
      <c r="C445" s="12" t="s">
        <v>4602</v>
      </c>
      <c r="D445" s="82">
        <v>45944.946886574071</v>
      </c>
      <c r="E445" s="37">
        <v>479</v>
      </c>
      <c r="F445" s="12" t="s">
        <v>4641</v>
      </c>
      <c r="G445" s="13" t="str">
        <f>IFERROR(INDEX(Raw_Plans!$B$2:$B$11,MATCH(C445,Raw_Plans!$A$2:$A$11,0)),"")</f>
        <v>Truly Unlimited</v>
      </c>
    </row>
    <row r="446" spans="1:7" x14ac:dyDescent="0.3">
      <c r="A446" s="12" t="s">
        <v>5053</v>
      </c>
      <c r="B446" s="12" t="s">
        <v>3034</v>
      </c>
      <c r="C446" s="12" t="s">
        <v>4602</v>
      </c>
      <c r="D446" s="82">
        <v>45801.946886574071</v>
      </c>
      <c r="E446" s="37">
        <v>479</v>
      </c>
      <c r="F446" s="12" t="s">
        <v>4611</v>
      </c>
      <c r="G446" s="13" t="str">
        <f>IFERROR(INDEX(Raw_Plans!$B$2:$B$11,MATCH(C446,Raw_Plans!$A$2:$A$11,0)),"")</f>
        <v>Truly Unlimited</v>
      </c>
    </row>
    <row r="447" spans="1:7" x14ac:dyDescent="0.3">
      <c r="A447" s="12" t="s">
        <v>5054</v>
      </c>
      <c r="B447" s="12" t="s">
        <v>1366</v>
      </c>
      <c r="C447" s="12" t="s">
        <v>4615</v>
      </c>
      <c r="D447" s="82">
        <v>45691.946886574071</v>
      </c>
      <c r="E447" s="37">
        <v>148</v>
      </c>
      <c r="F447" s="12" t="s">
        <v>4603</v>
      </c>
      <c r="G447" s="13" t="str">
        <f>IFERROR(INDEX(Raw_Plans!$B$2:$B$11,MATCH(C447,Raw_Plans!$A$2:$A$11,0)),"")</f>
        <v>Data Booster</v>
      </c>
    </row>
    <row r="448" spans="1:7" x14ac:dyDescent="0.3">
      <c r="A448" s="12" t="s">
        <v>5055</v>
      </c>
      <c r="B448" s="12" t="s">
        <v>614</v>
      </c>
      <c r="C448" s="12" t="s">
        <v>4598</v>
      </c>
      <c r="D448" s="82">
        <v>45917.946886574071</v>
      </c>
      <c r="E448" s="37">
        <v>99</v>
      </c>
      <c r="F448" s="12" t="s">
        <v>4595</v>
      </c>
      <c r="G448" s="13" t="str">
        <f>IFERROR(INDEX(Raw_Plans!$B$2:$B$11,MATCH(C448,Raw_Plans!$A$2:$A$11,0)),"")</f>
        <v>Talktime Only</v>
      </c>
    </row>
    <row r="449" spans="1:7" x14ac:dyDescent="0.3">
      <c r="A449" s="12" t="s">
        <v>5056</v>
      </c>
      <c r="B449" s="12" t="s">
        <v>2459</v>
      </c>
      <c r="C449" s="12" t="s">
        <v>4605</v>
      </c>
      <c r="D449" s="82">
        <v>45813.946886574071</v>
      </c>
      <c r="E449" s="37">
        <v>349</v>
      </c>
      <c r="F449" s="12" t="s">
        <v>4595</v>
      </c>
      <c r="G449" s="13" t="str">
        <f>IFERROR(INDEX(Raw_Plans!$B$2:$B$11,MATCH(C449,Raw_Plans!$A$2:$A$11,0)),"")</f>
        <v>Entertainment Pack</v>
      </c>
    </row>
    <row r="450" spans="1:7" x14ac:dyDescent="0.3">
      <c r="A450" s="12" t="s">
        <v>5057</v>
      </c>
      <c r="B450" s="12" t="s">
        <v>3489</v>
      </c>
      <c r="C450" s="12" t="s">
        <v>4609</v>
      </c>
      <c r="D450" s="82">
        <v>45944.946886574071</v>
      </c>
      <c r="E450" s="37">
        <v>2999</v>
      </c>
      <c r="F450" s="12" t="s">
        <v>4611</v>
      </c>
      <c r="G450" s="13" t="str">
        <f>IFERROR(INDEX(Raw_Plans!$B$2:$B$11,MATCH(C450,Raw_Plans!$A$2:$A$11,0)),"")</f>
        <v>Annual Plan</v>
      </c>
    </row>
    <row r="451" spans="1:7" x14ac:dyDescent="0.3">
      <c r="A451" s="12" t="s">
        <v>5058</v>
      </c>
      <c r="B451" s="12" t="s">
        <v>2639</v>
      </c>
      <c r="C451" s="12" t="s">
        <v>4615</v>
      </c>
      <c r="D451" s="82">
        <v>45938.946886574071</v>
      </c>
      <c r="E451" s="37">
        <v>148</v>
      </c>
      <c r="F451" s="12" t="s">
        <v>4595</v>
      </c>
      <c r="G451" s="13" t="str">
        <f>IFERROR(INDEX(Raw_Plans!$B$2:$B$11,MATCH(C451,Raw_Plans!$A$2:$A$11,0)),"")</f>
        <v>Data Booster</v>
      </c>
    </row>
    <row r="452" spans="1:7" x14ac:dyDescent="0.3">
      <c r="A452" s="12" t="s">
        <v>5059</v>
      </c>
      <c r="B452" s="12" t="s">
        <v>810</v>
      </c>
      <c r="C452" s="12" t="s">
        <v>4594</v>
      </c>
      <c r="D452" s="82">
        <v>45816.946886574071</v>
      </c>
      <c r="E452" s="37">
        <v>999</v>
      </c>
      <c r="F452" s="12" t="s">
        <v>4595</v>
      </c>
      <c r="G452" s="13" t="str">
        <f>IFERROR(INDEX(Raw_Plans!$B$2:$B$11,MATCH(C452,Raw_Plans!$A$2:$A$11,0)),"")</f>
        <v>Family Infinity 999</v>
      </c>
    </row>
    <row r="453" spans="1:7" x14ac:dyDescent="0.3">
      <c r="A453" s="12" t="s">
        <v>5060</v>
      </c>
      <c r="B453" s="12" t="s">
        <v>2587</v>
      </c>
      <c r="C453" s="12" t="s">
        <v>4594</v>
      </c>
      <c r="D453" s="82">
        <v>45904.946886574071</v>
      </c>
      <c r="E453" s="37">
        <v>999</v>
      </c>
      <c r="F453" s="12" t="s">
        <v>4611</v>
      </c>
      <c r="G453" s="13" t="str">
        <f>IFERROR(INDEX(Raw_Plans!$B$2:$B$11,MATCH(C453,Raw_Plans!$A$2:$A$11,0)),"")</f>
        <v>Family Infinity 999</v>
      </c>
    </row>
    <row r="454" spans="1:7" x14ac:dyDescent="0.3">
      <c r="A454" s="12" t="s">
        <v>5061</v>
      </c>
      <c r="B454" s="12" t="s">
        <v>3336</v>
      </c>
      <c r="C454" s="12" t="s">
        <v>4602</v>
      </c>
      <c r="D454" s="82">
        <v>45788.946886574071</v>
      </c>
      <c r="E454" s="37">
        <v>479</v>
      </c>
      <c r="F454" s="12" t="s">
        <v>4611</v>
      </c>
      <c r="G454" s="13" t="str">
        <f>IFERROR(INDEX(Raw_Plans!$B$2:$B$11,MATCH(C454,Raw_Plans!$A$2:$A$11,0)),"")</f>
        <v>Truly Unlimited</v>
      </c>
    </row>
    <row r="455" spans="1:7" x14ac:dyDescent="0.3">
      <c r="A455" s="12" t="s">
        <v>5062</v>
      </c>
      <c r="B455" s="12" t="s">
        <v>4286</v>
      </c>
      <c r="C455" s="12" t="s">
        <v>4609</v>
      </c>
      <c r="D455" s="82">
        <v>45912.946886574071</v>
      </c>
      <c r="E455" s="37">
        <v>2999</v>
      </c>
      <c r="F455" s="12" t="s">
        <v>4595</v>
      </c>
      <c r="G455" s="13" t="str">
        <f>IFERROR(INDEX(Raw_Plans!$B$2:$B$11,MATCH(C455,Raw_Plans!$A$2:$A$11,0)),"")</f>
        <v>Annual Plan</v>
      </c>
    </row>
    <row r="456" spans="1:7" x14ac:dyDescent="0.3">
      <c r="A456" s="12" t="s">
        <v>5063</v>
      </c>
      <c r="B456" s="12" t="s">
        <v>2533</v>
      </c>
      <c r="C456" s="12" t="s">
        <v>4605</v>
      </c>
      <c r="D456" s="82">
        <v>45915.946886574071</v>
      </c>
      <c r="E456" s="37">
        <v>349</v>
      </c>
      <c r="F456" s="12" t="s">
        <v>4641</v>
      </c>
      <c r="G456" s="13" t="str">
        <f>IFERROR(INDEX(Raw_Plans!$B$2:$B$11,MATCH(C456,Raw_Plans!$A$2:$A$11,0)),"")</f>
        <v>Entertainment Pack</v>
      </c>
    </row>
    <row r="457" spans="1:7" x14ac:dyDescent="0.3">
      <c r="A457" s="12" t="s">
        <v>5064</v>
      </c>
      <c r="B457" s="12" t="s">
        <v>3633</v>
      </c>
      <c r="C457" s="12" t="s">
        <v>4594</v>
      </c>
      <c r="D457" s="82">
        <v>46036.946886574071</v>
      </c>
      <c r="E457" s="37">
        <v>999</v>
      </c>
      <c r="F457" s="12" t="s">
        <v>4611</v>
      </c>
      <c r="G457" s="13" t="str">
        <f>IFERROR(INDEX(Raw_Plans!$B$2:$B$11,MATCH(C457,Raw_Plans!$A$2:$A$11,0)),"")</f>
        <v>Family Infinity 999</v>
      </c>
    </row>
    <row r="458" spans="1:7" x14ac:dyDescent="0.3">
      <c r="A458" s="12" t="s">
        <v>5065</v>
      </c>
      <c r="B458" s="12" t="s">
        <v>3142</v>
      </c>
      <c r="C458" s="12" t="s">
        <v>4629</v>
      </c>
      <c r="D458" s="82">
        <v>45928.946886574071</v>
      </c>
      <c r="E458" s="37">
        <v>666</v>
      </c>
      <c r="F458" s="12" t="s">
        <v>4599</v>
      </c>
      <c r="G458" s="13" t="str">
        <f>IFERROR(INDEX(Raw_Plans!$B$2:$B$11,MATCH(C458,Raw_Plans!$A$2:$A$11,0)),"")</f>
        <v>Student Plan</v>
      </c>
    </row>
    <row r="459" spans="1:7" x14ac:dyDescent="0.3">
      <c r="A459" s="12" t="s">
        <v>5066</v>
      </c>
      <c r="B459" s="12" t="s">
        <v>916</v>
      </c>
      <c r="C459" s="12" t="s">
        <v>4629</v>
      </c>
      <c r="D459" s="82">
        <v>45827.946886574071</v>
      </c>
      <c r="E459" s="37">
        <v>666</v>
      </c>
      <c r="F459" s="12" t="s">
        <v>4599</v>
      </c>
      <c r="G459" s="13" t="str">
        <f>IFERROR(INDEX(Raw_Plans!$B$2:$B$11,MATCH(C459,Raw_Plans!$A$2:$A$11,0)),"")</f>
        <v>Student Plan</v>
      </c>
    </row>
    <row r="460" spans="1:7" x14ac:dyDescent="0.3">
      <c r="A460" s="12" t="s">
        <v>5067</v>
      </c>
      <c r="B460" s="12" t="s">
        <v>2187</v>
      </c>
      <c r="C460" s="12" t="s">
        <v>4598</v>
      </c>
      <c r="D460" s="82">
        <v>45879.946886574071</v>
      </c>
      <c r="E460" s="37">
        <v>99</v>
      </c>
      <c r="F460" s="12" t="s">
        <v>4595</v>
      </c>
      <c r="G460" s="13" t="str">
        <f>IFERROR(INDEX(Raw_Plans!$B$2:$B$11,MATCH(C460,Raw_Plans!$A$2:$A$11,0)),"")</f>
        <v>Talktime Only</v>
      </c>
    </row>
    <row r="461" spans="1:7" x14ac:dyDescent="0.3">
      <c r="A461" s="12" t="s">
        <v>5068</v>
      </c>
      <c r="B461" s="12" t="s">
        <v>1021</v>
      </c>
      <c r="C461" s="12" t="s">
        <v>4594</v>
      </c>
      <c r="D461" s="82">
        <v>45959.946886574071</v>
      </c>
      <c r="E461" s="37">
        <v>999</v>
      </c>
      <c r="F461" s="12" t="s">
        <v>4611</v>
      </c>
      <c r="G461" s="13" t="str">
        <f>IFERROR(INDEX(Raw_Plans!$B$2:$B$11,MATCH(C461,Raw_Plans!$A$2:$A$11,0)),"")</f>
        <v>Family Infinity 999</v>
      </c>
    </row>
    <row r="462" spans="1:7" x14ac:dyDescent="0.3">
      <c r="A462" s="12" t="s">
        <v>5069</v>
      </c>
      <c r="B462" s="12" t="s">
        <v>3525</v>
      </c>
      <c r="C462" s="12" t="s">
        <v>4598</v>
      </c>
      <c r="D462" s="82">
        <v>46000.946886574071</v>
      </c>
      <c r="E462" s="37">
        <v>99</v>
      </c>
      <c r="F462" s="12" t="s">
        <v>4599</v>
      </c>
      <c r="G462" s="13" t="str">
        <f>IFERROR(INDEX(Raw_Plans!$B$2:$B$11,MATCH(C462,Raw_Plans!$A$2:$A$11,0)),"")</f>
        <v>Talktime Only</v>
      </c>
    </row>
    <row r="463" spans="1:7" x14ac:dyDescent="0.3">
      <c r="A463" s="12" t="s">
        <v>5070</v>
      </c>
      <c r="B463" s="12" t="s">
        <v>4423</v>
      </c>
      <c r="C463" s="12" t="s">
        <v>4629</v>
      </c>
      <c r="D463" s="82">
        <v>45829.946886574071</v>
      </c>
      <c r="E463" s="37">
        <v>666</v>
      </c>
      <c r="F463" s="12" t="s">
        <v>4599</v>
      </c>
      <c r="G463" s="13" t="str">
        <f>IFERROR(INDEX(Raw_Plans!$B$2:$B$11,MATCH(C463,Raw_Plans!$A$2:$A$11,0)),"")</f>
        <v>Student Plan</v>
      </c>
    </row>
    <row r="464" spans="1:7" x14ac:dyDescent="0.3">
      <c r="A464" s="12" t="s">
        <v>5071</v>
      </c>
      <c r="B464" s="12" t="s">
        <v>3420</v>
      </c>
      <c r="C464" s="12" t="s">
        <v>4609</v>
      </c>
      <c r="D464" s="82">
        <v>45752.946886574071</v>
      </c>
      <c r="E464" s="37">
        <v>2999</v>
      </c>
      <c r="F464" s="12" t="s">
        <v>4599</v>
      </c>
      <c r="G464" s="13" t="str">
        <f>IFERROR(INDEX(Raw_Plans!$B$2:$B$11,MATCH(C464,Raw_Plans!$A$2:$A$11,0)),"")</f>
        <v>Annual Plan</v>
      </c>
    </row>
    <row r="465" spans="1:7" x14ac:dyDescent="0.3">
      <c r="A465" s="12" t="s">
        <v>5072</v>
      </c>
      <c r="B465" s="12" t="s">
        <v>1630</v>
      </c>
      <c r="C465" s="12" t="s">
        <v>4605</v>
      </c>
      <c r="D465" s="82">
        <v>45827.946886574071</v>
      </c>
      <c r="E465" s="37">
        <v>349</v>
      </c>
      <c r="F465" s="12" t="s">
        <v>4603</v>
      </c>
      <c r="G465" s="13" t="str">
        <f>IFERROR(INDEX(Raw_Plans!$B$2:$B$11,MATCH(C465,Raw_Plans!$A$2:$A$11,0)),"")</f>
        <v>Entertainment Pack</v>
      </c>
    </row>
    <row r="466" spans="1:7" x14ac:dyDescent="0.3">
      <c r="A466" s="12" t="s">
        <v>5073</v>
      </c>
      <c r="B466" s="12" t="s">
        <v>3862</v>
      </c>
      <c r="C466" s="12" t="s">
        <v>4594</v>
      </c>
      <c r="D466" s="82">
        <v>45933.946886574071</v>
      </c>
      <c r="E466" s="37">
        <v>999</v>
      </c>
      <c r="F466" s="12" t="s">
        <v>4603</v>
      </c>
      <c r="G466" s="13" t="str">
        <f>IFERROR(INDEX(Raw_Plans!$B$2:$B$11,MATCH(C466,Raw_Plans!$A$2:$A$11,0)),"")</f>
        <v>Family Infinity 999</v>
      </c>
    </row>
    <row r="467" spans="1:7" x14ac:dyDescent="0.3">
      <c r="A467" s="12" t="s">
        <v>5074</v>
      </c>
      <c r="B467" s="12" t="s">
        <v>1165</v>
      </c>
      <c r="C467" s="12" t="s">
        <v>4613</v>
      </c>
      <c r="D467" s="82">
        <v>45983.946886574071</v>
      </c>
      <c r="E467" s="37">
        <v>499</v>
      </c>
      <c r="F467" s="12" t="s">
        <v>4603</v>
      </c>
      <c r="G467" s="13" t="str">
        <f>IFERROR(INDEX(Raw_Plans!$B$2:$B$11,MATCH(C467,Raw_Plans!$A$2:$A$11,0)),"")</f>
        <v>Work From Home</v>
      </c>
    </row>
    <row r="468" spans="1:7" x14ac:dyDescent="0.3">
      <c r="A468" s="12" t="s">
        <v>5075</v>
      </c>
      <c r="B468" s="12" t="s">
        <v>907</v>
      </c>
      <c r="C468" s="12" t="s">
        <v>4607</v>
      </c>
      <c r="D468" s="82">
        <v>45860.946886574071</v>
      </c>
      <c r="E468" s="37">
        <v>299</v>
      </c>
      <c r="F468" s="12" t="s">
        <v>4611</v>
      </c>
      <c r="G468" s="13" t="str">
        <f>IFERROR(INDEX(Raw_Plans!$B$2:$B$11,MATCH(C468,Raw_Plans!$A$2:$A$11,0)),"")</f>
        <v>Unlimited 5G Data</v>
      </c>
    </row>
    <row r="469" spans="1:7" x14ac:dyDescent="0.3">
      <c r="A469" s="12" t="s">
        <v>5076</v>
      </c>
      <c r="B469" s="12" t="s">
        <v>2481</v>
      </c>
      <c r="C469" s="12" t="s">
        <v>4615</v>
      </c>
      <c r="D469" s="82">
        <v>46011.946886574071</v>
      </c>
      <c r="E469" s="37">
        <v>148</v>
      </c>
      <c r="F469" s="12" t="s">
        <v>4641</v>
      </c>
      <c r="G469" s="13" t="str">
        <f>IFERROR(INDEX(Raw_Plans!$B$2:$B$11,MATCH(C469,Raw_Plans!$A$2:$A$11,0)),"")</f>
        <v>Data Booster</v>
      </c>
    </row>
    <row r="470" spans="1:7" x14ac:dyDescent="0.3">
      <c r="A470" s="12" t="s">
        <v>5077</v>
      </c>
      <c r="B470" s="12" t="s">
        <v>4405</v>
      </c>
      <c r="C470" s="12" t="s">
        <v>4605</v>
      </c>
      <c r="D470" s="82">
        <v>45892.946886574071</v>
      </c>
      <c r="E470" s="37">
        <v>349</v>
      </c>
      <c r="F470" s="12" t="s">
        <v>4641</v>
      </c>
      <c r="G470" s="13" t="str">
        <f>IFERROR(INDEX(Raw_Plans!$B$2:$B$11,MATCH(C470,Raw_Plans!$A$2:$A$11,0)),"")</f>
        <v>Entertainment Pack</v>
      </c>
    </row>
    <row r="471" spans="1:7" x14ac:dyDescent="0.3">
      <c r="A471" s="12" t="s">
        <v>5078</v>
      </c>
      <c r="B471" s="12" t="s">
        <v>883</v>
      </c>
      <c r="C471" s="12" t="s">
        <v>4594</v>
      </c>
      <c r="D471" s="82">
        <v>46038.946886574071</v>
      </c>
      <c r="E471" s="37">
        <v>999</v>
      </c>
      <c r="F471" s="12" t="s">
        <v>4611</v>
      </c>
      <c r="G471" s="13" t="str">
        <f>IFERROR(INDEX(Raw_Plans!$B$2:$B$11,MATCH(C471,Raw_Plans!$A$2:$A$11,0)),"")</f>
        <v>Family Infinity 999</v>
      </c>
    </row>
    <row r="472" spans="1:7" x14ac:dyDescent="0.3">
      <c r="A472" s="12" t="s">
        <v>5079</v>
      </c>
      <c r="B472" s="12" t="s">
        <v>1776</v>
      </c>
      <c r="C472" s="12" t="s">
        <v>4607</v>
      </c>
      <c r="D472" s="82">
        <v>45969.946886574071</v>
      </c>
      <c r="E472" s="37">
        <v>299</v>
      </c>
      <c r="F472" s="12" t="s">
        <v>4595</v>
      </c>
      <c r="G472" s="13" t="str">
        <f>IFERROR(INDEX(Raw_Plans!$B$2:$B$11,MATCH(C472,Raw_Plans!$A$2:$A$11,0)),"")</f>
        <v>Unlimited 5G Data</v>
      </c>
    </row>
    <row r="473" spans="1:7" x14ac:dyDescent="0.3">
      <c r="A473" s="12" t="s">
        <v>5080</v>
      </c>
      <c r="B473" s="12" t="s">
        <v>3732</v>
      </c>
      <c r="C473" s="12" t="s">
        <v>4598</v>
      </c>
      <c r="D473" s="82">
        <v>45977.946886574071</v>
      </c>
      <c r="E473" s="37">
        <v>99</v>
      </c>
      <c r="F473" s="12" t="s">
        <v>4595</v>
      </c>
      <c r="G473" s="13" t="str">
        <f>IFERROR(INDEX(Raw_Plans!$B$2:$B$11,MATCH(C473,Raw_Plans!$A$2:$A$11,0)),"")</f>
        <v>Talktime Only</v>
      </c>
    </row>
    <row r="474" spans="1:7" x14ac:dyDescent="0.3">
      <c r="A474" s="12" t="s">
        <v>5081</v>
      </c>
      <c r="B474" s="12" t="s">
        <v>3505</v>
      </c>
      <c r="C474" s="12" t="s">
        <v>4609</v>
      </c>
      <c r="D474" s="82">
        <v>45828.946886574071</v>
      </c>
      <c r="E474" s="37">
        <v>2999</v>
      </c>
      <c r="F474" s="12" t="s">
        <v>4611</v>
      </c>
      <c r="G474" s="13" t="str">
        <f>IFERROR(INDEX(Raw_Plans!$B$2:$B$11,MATCH(C474,Raw_Plans!$A$2:$A$11,0)),"")</f>
        <v>Annual Plan</v>
      </c>
    </row>
    <row r="475" spans="1:7" x14ac:dyDescent="0.3">
      <c r="A475" s="12" t="s">
        <v>5082</v>
      </c>
      <c r="B475" s="12" t="s">
        <v>517</v>
      </c>
      <c r="C475" s="12" t="s">
        <v>4615</v>
      </c>
      <c r="D475" s="82">
        <v>45738.946886574071</v>
      </c>
      <c r="E475" s="37">
        <v>148</v>
      </c>
      <c r="F475" s="12" t="s">
        <v>4641</v>
      </c>
      <c r="G475" s="13" t="str">
        <f>IFERROR(INDEX(Raw_Plans!$B$2:$B$11,MATCH(C475,Raw_Plans!$A$2:$A$11,0)),"")</f>
        <v>Data Booster</v>
      </c>
    </row>
    <row r="476" spans="1:7" x14ac:dyDescent="0.3">
      <c r="A476" s="12" t="s">
        <v>5083</v>
      </c>
      <c r="B476" s="12" t="s">
        <v>2489</v>
      </c>
      <c r="C476" s="12" t="s">
        <v>4613</v>
      </c>
      <c r="D476" s="82">
        <v>45837.946886574071</v>
      </c>
      <c r="E476" s="37">
        <v>499</v>
      </c>
      <c r="F476" s="12" t="s">
        <v>4599</v>
      </c>
      <c r="G476" s="13" t="str">
        <f>IFERROR(INDEX(Raw_Plans!$B$2:$B$11,MATCH(C476,Raw_Plans!$A$2:$A$11,0)),"")</f>
        <v>Work From Home</v>
      </c>
    </row>
    <row r="477" spans="1:7" x14ac:dyDescent="0.3">
      <c r="A477" s="12" t="s">
        <v>5084</v>
      </c>
      <c r="B477" s="12" t="s">
        <v>3637</v>
      </c>
      <c r="C477" s="12" t="s">
        <v>4607</v>
      </c>
      <c r="D477" s="82">
        <v>45995.946886574071</v>
      </c>
      <c r="E477" s="37">
        <v>299</v>
      </c>
      <c r="F477" s="12" t="s">
        <v>4611</v>
      </c>
      <c r="G477" s="13" t="str">
        <f>IFERROR(INDEX(Raw_Plans!$B$2:$B$11,MATCH(C477,Raw_Plans!$A$2:$A$11,0)),"")</f>
        <v>Unlimited 5G Data</v>
      </c>
    </row>
    <row r="478" spans="1:7" x14ac:dyDescent="0.3">
      <c r="A478" s="12" t="s">
        <v>5085</v>
      </c>
      <c r="B478" s="12" t="s">
        <v>2247</v>
      </c>
      <c r="C478" s="12" t="s">
        <v>4629</v>
      </c>
      <c r="D478" s="82">
        <v>45896.946886574071</v>
      </c>
      <c r="E478" s="37">
        <v>666</v>
      </c>
      <c r="F478" s="12" t="s">
        <v>4603</v>
      </c>
      <c r="G478" s="13" t="str">
        <f>IFERROR(INDEX(Raw_Plans!$B$2:$B$11,MATCH(C478,Raw_Plans!$A$2:$A$11,0)),"")</f>
        <v>Student Plan</v>
      </c>
    </row>
    <row r="479" spans="1:7" x14ac:dyDescent="0.3">
      <c r="A479" s="12" t="s">
        <v>5086</v>
      </c>
      <c r="B479" s="12" t="s">
        <v>3244</v>
      </c>
      <c r="C479" s="12" t="s">
        <v>4609</v>
      </c>
      <c r="D479" s="82">
        <v>45792.946886574071</v>
      </c>
      <c r="E479" s="37">
        <v>2999</v>
      </c>
      <c r="F479" s="12" t="s">
        <v>4599</v>
      </c>
      <c r="G479" s="13" t="str">
        <f>IFERROR(INDEX(Raw_Plans!$B$2:$B$11,MATCH(C479,Raw_Plans!$A$2:$A$11,0)),"")</f>
        <v>Annual Plan</v>
      </c>
    </row>
    <row r="480" spans="1:7" x14ac:dyDescent="0.3">
      <c r="A480" s="12" t="s">
        <v>5087</v>
      </c>
      <c r="B480" s="12" t="s">
        <v>1768</v>
      </c>
      <c r="C480" s="12" t="s">
        <v>4605</v>
      </c>
      <c r="D480" s="82">
        <v>45727.946886574071</v>
      </c>
      <c r="E480" s="37">
        <v>349</v>
      </c>
      <c r="F480" s="12" t="s">
        <v>4603</v>
      </c>
      <c r="G480" s="13" t="str">
        <f>IFERROR(INDEX(Raw_Plans!$B$2:$B$11,MATCH(C480,Raw_Plans!$A$2:$A$11,0)),"")</f>
        <v>Entertainment Pack</v>
      </c>
    </row>
    <row r="481" spans="1:7" x14ac:dyDescent="0.3">
      <c r="A481" s="12" t="s">
        <v>5088</v>
      </c>
      <c r="B481" s="12" t="s">
        <v>1476</v>
      </c>
      <c r="C481" s="12" t="s">
        <v>4615</v>
      </c>
      <c r="D481" s="82">
        <v>45915.946886574071</v>
      </c>
      <c r="E481" s="37">
        <v>148</v>
      </c>
      <c r="F481" s="12" t="s">
        <v>4603</v>
      </c>
      <c r="G481" s="13" t="str">
        <f>IFERROR(INDEX(Raw_Plans!$B$2:$B$11,MATCH(C481,Raw_Plans!$A$2:$A$11,0)),"")</f>
        <v>Data Booster</v>
      </c>
    </row>
    <row r="482" spans="1:7" x14ac:dyDescent="0.3">
      <c r="A482" s="12" t="s">
        <v>5089</v>
      </c>
      <c r="B482" s="12" t="s">
        <v>4437</v>
      </c>
      <c r="C482" s="12" t="s">
        <v>4618</v>
      </c>
      <c r="D482" s="82">
        <v>45983.946886574071</v>
      </c>
      <c r="E482" s="37">
        <v>499</v>
      </c>
      <c r="F482" s="12" t="s">
        <v>4611</v>
      </c>
      <c r="G482" s="13" t="str">
        <f>IFERROR(INDEX(Raw_Plans!$B$2:$B$11,MATCH(C482,Raw_Plans!$A$2:$A$11,0)),"")</f>
        <v>Infinity 499</v>
      </c>
    </row>
    <row r="483" spans="1:7" x14ac:dyDescent="0.3">
      <c r="A483" s="12" t="s">
        <v>5090</v>
      </c>
      <c r="B483" s="12" t="s">
        <v>2553</v>
      </c>
      <c r="C483" s="12" t="s">
        <v>4629</v>
      </c>
      <c r="D483" s="82">
        <v>45704.946886574071</v>
      </c>
      <c r="E483" s="37">
        <v>666</v>
      </c>
      <c r="F483" s="12" t="s">
        <v>4641</v>
      </c>
      <c r="G483" s="13" t="str">
        <f>IFERROR(INDEX(Raw_Plans!$B$2:$B$11,MATCH(C483,Raw_Plans!$A$2:$A$11,0)),"")</f>
        <v>Student Plan</v>
      </c>
    </row>
    <row r="484" spans="1:7" x14ac:dyDescent="0.3">
      <c r="A484" s="12" t="s">
        <v>5091</v>
      </c>
      <c r="B484" s="12" t="s">
        <v>3874</v>
      </c>
      <c r="C484" s="12" t="s">
        <v>4609</v>
      </c>
      <c r="D484" s="82">
        <v>46011.946886574071</v>
      </c>
      <c r="E484" s="37">
        <v>2999</v>
      </c>
      <c r="F484" s="12" t="s">
        <v>4641</v>
      </c>
      <c r="G484" s="13" t="str">
        <f>IFERROR(INDEX(Raw_Plans!$B$2:$B$11,MATCH(C484,Raw_Plans!$A$2:$A$11,0)),"")</f>
        <v>Annual Plan</v>
      </c>
    </row>
    <row r="485" spans="1:7" x14ac:dyDescent="0.3">
      <c r="A485" s="12" t="s">
        <v>5092</v>
      </c>
      <c r="B485" s="12" t="s">
        <v>3864</v>
      </c>
      <c r="C485" s="12" t="s">
        <v>4605</v>
      </c>
      <c r="D485" s="82">
        <v>46020.946886574071</v>
      </c>
      <c r="E485" s="37">
        <v>349</v>
      </c>
      <c r="F485" s="12" t="s">
        <v>4611</v>
      </c>
      <c r="G485" s="13" t="str">
        <f>IFERROR(INDEX(Raw_Plans!$B$2:$B$11,MATCH(C485,Raw_Plans!$A$2:$A$11,0)),"")</f>
        <v>Entertainment Pack</v>
      </c>
    </row>
    <row r="486" spans="1:7" x14ac:dyDescent="0.3">
      <c r="A486" s="12" t="s">
        <v>5093</v>
      </c>
      <c r="B486" s="12" t="s">
        <v>2985</v>
      </c>
      <c r="C486" s="12" t="s">
        <v>4605</v>
      </c>
      <c r="D486" s="82">
        <v>46041.946886574071</v>
      </c>
      <c r="E486" s="37">
        <v>349</v>
      </c>
      <c r="F486" s="12" t="s">
        <v>4595</v>
      </c>
      <c r="G486" s="13" t="str">
        <f>IFERROR(INDEX(Raw_Plans!$B$2:$B$11,MATCH(C486,Raw_Plans!$A$2:$A$11,0)),"")</f>
        <v>Entertainment Pack</v>
      </c>
    </row>
    <row r="487" spans="1:7" x14ac:dyDescent="0.3">
      <c r="A487" s="12" t="s">
        <v>5094</v>
      </c>
      <c r="B487" s="12" t="s">
        <v>4234</v>
      </c>
      <c r="C487" s="12" t="s">
        <v>4618</v>
      </c>
      <c r="D487" s="82">
        <v>46027.946886574071</v>
      </c>
      <c r="E487" s="37">
        <v>499</v>
      </c>
      <c r="F487" s="12" t="s">
        <v>4595</v>
      </c>
      <c r="G487" s="13" t="str">
        <f>IFERROR(INDEX(Raw_Plans!$B$2:$B$11,MATCH(C487,Raw_Plans!$A$2:$A$11,0)),"")</f>
        <v>Infinity 499</v>
      </c>
    </row>
    <row r="488" spans="1:7" x14ac:dyDescent="0.3">
      <c r="A488" s="12" t="s">
        <v>5095</v>
      </c>
      <c r="B488" s="12" t="s">
        <v>2867</v>
      </c>
      <c r="C488" s="12" t="s">
        <v>4615</v>
      </c>
      <c r="D488" s="82">
        <v>45763.946886574071</v>
      </c>
      <c r="E488" s="37">
        <v>148</v>
      </c>
      <c r="F488" s="12" t="s">
        <v>4603</v>
      </c>
      <c r="G488" s="13" t="str">
        <f>IFERROR(INDEX(Raw_Plans!$B$2:$B$11,MATCH(C488,Raw_Plans!$A$2:$A$11,0)),"")</f>
        <v>Data Booster</v>
      </c>
    </row>
    <row r="489" spans="1:7" x14ac:dyDescent="0.3">
      <c r="A489" s="12" t="s">
        <v>5096</v>
      </c>
      <c r="B489" s="12" t="s">
        <v>2205</v>
      </c>
      <c r="C489" s="12" t="s">
        <v>4602</v>
      </c>
      <c r="D489" s="82">
        <v>45980.946886574071</v>
      </c>
      <c r="E489" s="37">
        <v>479</v>
      </c>
      <c r="F489" s="12" t="s">
        <v>4603</v>
      </c>
      <c r="G489" s="13" t="str">
        <f>IFERROR(INDEX(Raw_Plans!$B$2:$B$11,MATCH(C489,Raw_Plans!$A$2:$A$11,0)),"")</f>
        <v>Truly Unlimited</v>
      </c>
    </row>
    <row r="490" spans="1:7" x14ac:dyDescent="0.3">
      <c r="A490" s="12" t="s">
        <v>5097</v>
      </c>
      <c r="B490" s="12" t="s">
        <v>1881</v>
      </c>
      <c r="C490" s="12" t="s">
        <v>4605</v>
      </c>
      <c r="D490" s="82">
        <v>46010.946886574071</v>
      </c>
      <c r="E490" s="37">
        <v>349</v>
      </c>
      <c r="F490" s="12" t="s">
        <v>4599</v>
      </c>
      <c r="G490" s="13" t="str">
        <f>IFERROR(INDEX(Raw_Plans!$B$2:$B$11,MATCH(C490,Raw_Plans!$A$2:$A$11,0)),"")</f>
        <v>Entertainment Pack</v>
      </c>
    </row>
    <row r="491" spans="1:7" x14ac:dyDescent="0.3">
      <c r="A491" s="12" t="s">
        <v>5098</v>
      </c>
      <c r="B491" s="12" t="s">
        <v>3970</v>
      </c>
      <c r="C491" s="12" t="s">
        <v>4609</v>
      </c>
      <c r="D491" s="82">
        <v>45834.946886574071</v>
      </c>
      <c r="E491" s="37">
        <v>2999</v>
      </c>
      <c r="F491" s="12" t="s">
        <v>4641</v>
      </c>
      <c r="G491" s="13" t="str">
        <f>IFERROR(INDEX(Raw_Plans!$B$2:$B$11,MATCH(C491,Raw_Plans!$A$2:$A$11,0)),"")</f>
        <v>Annual Plan</v>
      </c>
    </row>
    <row r="492" spans="1:7" x14ac:dyDescent="0.3">
      <c r="A492" s="12" t="s">
        <v>5099</v>
      </c>
      <c r="B492" s="12" t="s">
        <v>3980</v>
      </c>
      <c r="C492" s="12" t="s">
        <v>4602</v>
      </c>
      <c r="D492" s="82">
        <v>45958.946886574071</v>
      </c>
      <c r="E492" s="37">
        <v>479</v>
      </c>
      <c r="F492" s="12" t="s">
        <v>4611</v>
      </c>
      <c r="G492" s="13" t="str">
        <f>IFERROR(INDEX(Raw_Plans!$B$2:$B$11,MATCH(C492,Raw_Plans!$A$2:$A$11,0)),"")</f>
        <v>Truly Unlimited</v>
      </c>
    </row>
    <row r="493" spans="1:7" x14ac:dyDescent="0.3">
      <c r="A493" s="12" t="s">
        <v>5100</v>
      </c>
      <c r="B493" s="12" t="s">
        <v>2601</v>
      </c>
      <c r="C493" s="12" t="s">
        <v>4602</v>
      </c>
      <c r="D493" s="82">
        <v>45860.946886574071</v>
      </c>
      <c r="E493" s="37">
        <v>479</v>
      </c>
      <c r="F493" s="12" t="s">
        <v>4611</v>
      </c>
      <c r="G493" s="13" t="str">
        <f>IFERROR(INDEX(Raw_Plans!$B$2:$B$11,MATCH(C493,Raw_Plans!$A$2:$A$11,0)),"")</f>
        <v>Truly Unlimited</v>
      </c>
    </row>
    <row r="494" spans="1:7" x14ac:dyDescent="0.3">
      <c r="A494" s="12" t="s">
        <v>5101</v>
      </c>
      <c r="B494" s="12" t="s">
        <v>3130</v>
      </c>
      <c r="C494" s="12" t="s">
        <v>4629</v>
      </c>
      <c r="D494" s="82">
        <v>45736.946886574071</v>
      </c>
      <c r="E494" s="37">
        <v>666</v>
      </c>
      <c r="F494" s="12" t="s">
        <v>4641</v>
      </c>
      <c r="G494" s="13" t="str">
        <f>IFERROR(INDEX(Raw_Plans!$B$2:$B$11,MATCH(C494,Raw_Plans!$A$2:$A$11,0)),"")</f>
        <v>Student Plan</v>
      </c>
    </row>
    <row r="495" spans="1:7" x14ac:dyDescent="0.3">
      <c r="A495" s="12" t="s">
        <v>5102</v>
      </c>
      <c r="B495" s="12" t="s">
        <v>4092</v>
      </c>
      <c r="C495" s="12" t="s">
        <v>4607</v>
      </c>
      <c r="D495" s="82">
        <v>45993.946886574071</v>
      </c>
      <c r="E495" s="37">
        <v>299</v>
      </c>
      <c r="F495" s="12" t="s">
        <v>4599</v>
      </c>
      <c r="G495" s="13" t="str">
        <f>IFERROR(INDEX(Raw_Plans!$B$2:$B$11,MATCH(C495,Raw_Plans!$A$2:$A$11,0)),"")</f>
        <v>Unlimited 5G Data</v>
      </c>
    </row>
    <row r="496" spans="1:7" x14ac:dyDescent="0.3">
      <c r="A496" s="12" t="s">
        <v>5103</v>
      </c>
      <c r="B496" s="12" t="s">
        <v>3222</v>
      </c>
      <c r="C496" s="12" t="s">
        <v>4607</v>
      </c>
      <c r="D496" s="82">
        <v>45870.946886574071</v>
      </c>
      <c r="E496" s="37">
        <v>299</v>
      </c>
      <c r="F496" s="12" t="s">
        <v>4641</v>
      </c>
      <c r="G496" s="13" t="str">
        <f>IFERROR(INDEX(Raw_Plans!$B$2:$B$11,MATCH(C496,Raw_Plans!$A$2:$A$11,0)),"")</f>
        <v>Unlimited 5G Data</v>
      </c>
    </row>
    <row r="497" spans="1:7" x14ac:dyDescent="0.3">
      <c r="A497" s="12" t="s">
        <v>5104</v>
      </c>
      <c r="B497" s="12" t="s">
        <v>1411</v>
      </c>
      <c r="C497" s="12" t="s">
        <v>4615</v>
      </c>
      <c r="D497" s="82">
        <v>45930.946886574071</v>
      </c>
      <c r="E497" s="37">
        <v>148</v>
      </c>
      <c r="F497" s="12" t="s">
        <v>4611</v>
      </c>
      <c r="G497" s="13" t="str">
        <f>IFERROR(INDEX(Raw_Plans!$B$2:$B$11,MATCH(C497,Raw_Plans!$A$2:$A$11,0)),"")</f>
        <v>Data Booster</v>
      </c>
    </row>
    <row r="498" spans="1:7" x14ac:dyDescent="0.3">
      <c r="A498" s="12" t="s">
        <v>5105</v>
      </c>
      <c r="B498" s="12" t="s">
        <v>560</v>
      </c>
      <c r="C498" s="12" t="s">
        <v>4615</v>
      </c>
      <c r="D498" s="82">
        <v>45750.946886574071</v>
      </c>
      <c r="E498" s="37">
        <v>148</v>
      </c>
      <c r="F498" s="12" t="s">
        <v>4595</v>
      </c>
      <c r="G498" s="13" t="str">
        <f>IFERROR(INDEX(Raw_Plans!$B$2:$B$11,MATCH(C498,Raw_Plans!$A$2:$A$11,0)),"")</f>
        <v>Data Booster</v>
      </c>
    </row>
    <row r="499" spans="1:7" x14ac:dyDescent="0.3">
      <c r="A499" s="12" t="s">
        <v>5106</v>
      </c>
      <c r="B499" s="12" t="s">
        <v>851</v>
      </c>
      <c r="C499" s="12" t="s">
        <v>4629</v>
      </c>
      <c r="D499" s="82">
        <v>45961.946886574071</v>
      </c>
      <c r="E499" s="37">
        <v>666</v>
      </c>
      <c r="F499" s="12" t="s">
        <v>4641</v>
      </c>
      <c r="G499" s="13" t="str">
        <f>IFERROR(INDEX(Raw_Plans!$B$2:$B$11,MATCH(C499,Raw_Plans!$A$2:$A$11,0)),"")</f>
        <v>Student Plan</v>
      </c>
    </row>
    <row r="500" spans="1:7" x14ac:dyDescent="0.3">
      <c r="A500" s="12" t="s">
        <v>5107</v>
      </c>
      <c r="B500" s="12" t="s">
        <v>1628</v>
      </c>
      <c r="C500" s="12" t="s">
        <v>4602</v>
      </c>
      <c r="D500" s="82">
        <v>45997.946886574071</v>
      </c>
      <c r="E500" s="37">
        <v>479</v>
      </c>
      <c r="F500" s="12" t="s">
        <v>4611</v>
      </c>
      <c r="G500" s="13" t="str">
        <f>IFERROR(INDEX(Raw_Plans!$B$2:$B$11,MATCH(C500,Raw_Plans!$A$2:$A$11,0)),"")</f>
        <v>Truly Unlimited</v>
      </c>
    </row>
    <row r="501" spans="1:7" x14ac:dyDescent="0.3">
      <c r="A501" s="12" t="s">
        <v>5108</v>
      </c>
      <c r="B501" s="12" t="s">
        <v>3150</v>
      </c>
      <c r="C501" s="12" t="s">
        <v>4609</v>
      </c>
      <c r="D501" s="82">
        <v>45812.946886574071</v>
      </c>
      <c r="E501" s="37">
        <v>2999</v>
      </c>
      <c r="F501" s="12" t="s">
        <v>4611</v>
      </c>
      <c r="G501" s="13" t="str">
        <f>IFERROR(INDEX(Raw_Plans!$B$2:$B$11,MATCH(C501,Raw_Plans!$A$2:$A$11,0)),"")</f>
        <v>Annual Plan</v>
      </c>
    </row>
    <row r="502" spans="1:7" x14ac:dyDescent="0.3">
      <c r="A502" s="12" t="s">
        <v>5109</v>
      </c>
      <c r="B502" s="12" t="s">
        <v>676</v>
      </c>
      <c r="C502" s="12" t="s">
        <v>4594</v>
      </c>
      <c r="D502" s="82">
        <v>45689.946886574071</v>
      </c>
      <c r="E502" s="37">
        <v>999</v>
      </c>
      <c r="F502" s="12" t="s">
        <v>4611</v>
      </c>
      <c r="G502" s="13" t="str">
        <f>IFERROR(INDEX(Raw_Plans!$B$2:$B$11,MATCH(C502,Raw_Plans!$A$2:$A$11,0)),"")</f>
        <v>Family Infinity 999</v>
      </c>
    </row>
    <row r="503" spans="1:7" x14ac:dyDescent="0.3">
      <c r="A503" s="12" t="s">
        <v>5110</v>
      </c>
      <c r="B503" s="12" t="s">
        <v>1732</v>
      </c>
      <c r="C503" s="12" t="s">
        <v>4605</v>
      </c>
      <c r="D503" s="82">
        <v>45916.946886574071</v>
      </c>
      <c r="E503" s="37">
        <v>349</v>
      </c>
      <c r="F503" s="12" t="s">
        <v>4599</v>
      </c>
      <c r="G503" s="13" t="str">
        <f>IFERROR(INDEX(Raw_Plans!$B$2:$B$11,MATCH(C503,Raw_Plans!$A$2:$A$11,0)),"")</f>
        <v>Entertainment Pack</v>
      </c>
    </row>
    <row r="504" spans="1:7" x14ac:dyDescent="0.3">
      <c r="A504" s="12" t="s">
        <v>5111</v>
      </c>
      <c r="B504" s="12" t="s">
        <v>2431</v>
      </c>
      <c r="C504" s="12" t="s">
        <v>4605</v>
      </c>
      <c r="D504" s="82">
        <v>45830.946886574071</v>
      </c>
      <c r="E504" s="37">
        <v>349</v>
      </c>
      <c r="F504" s="12" t="s">
        <v>4603</v>
      </c>
      <c r="G504" s="13" t="str">
        <f>IFERROR(INDEX(Raw_Plans!$B$2:$B$11,MATCH(C504,Raw_Plans!$A$2:$A$11,0)),"")</f>
        <v>Entertainment Pack</v>
      </c>
    </row>
    <row r="505" spans="1:7" x14ac:dyDescent="0.3">
      <c r="A505" s="12" t="s">
        <v>5112</v>
      </c>
      <c r="B505" s="12" t="s">
        <v>824</v>
      </c>
      <c r="C505" s="12" t="s">
        <v>4605</v>
      </c>
      <c r="D505" s="82">
        <v>46025.946886574071</v>
      </c>
      <c r="E505" s="37">
        <v>349</v>
      </c>
      <c r="F505" s="12" t="s">
        <v>4641</v>
      </c>
      <c r="G505" s="13" t="str">
        <f>IFERROR(INDEX(Raw_Plans!$B$2:$B$11,MATCH(C505,Raw_Plans!$A$2:$A$11,0)),"")</f>
        <v>Entertainment Pack</v>
      </c>
    </row>
    <row r="506" spans="1:7" x14ac:dyDescent="0.3">
      <c r="A506" s="12" t="s">
        <v>5113</v>
      </c>
      <c r="B506" s="12" t="s">
        <v>4120</v>
      </c>
      <c r="C506" s="12" t="s">
        <v>4598</v>
      </c>
      <c r="D506" s="82">
        <v>45831.946886574071</v>
      </c>
      <c r="E506" s="37">
        <v>99</v>
      </c>
      <c r="F506" s="12" t="s">
        <v>4599</v>
      </c>
      <c r="G506" s="13" t="str">
        <f>IFERROR(INDEX(Raw_Plans!$B$2:$B$11,MATCH(C506,Raw_Plans!$A$2:$A$11,0)),"")</f>
        <v>Talktime Only</v>
      </c>
    </row>
    <row r="507" spans="1:7" x14ac:dyDescent="0.3">
      <c r="A507" s="12" t="s">
        <v>5114</v>
      </c>
      <c r="B507" s="12" t="s">
        <v>4583</v>
      </c>
      <c r="C507" s="12" t="s">
        <v>4615</v>
      </c>
      <c r="D507" s="82">
        <v>45984.946886574071</v>
      </c>
      <c r="E507" s="37">
        <v>148</v>
      </c>
      <c r="F507" s="12" t="s">
        <v>4611</v>
      </c>
      <c r="G507" s="13" t="str">
        <f>IFERROR(INDEX(Raw_Plans!$B$2:$B$11,MATCH(C507,Raw_Plans!$A$2:$A$11,0)),"")</f>
        <v>Data Booster</v>
      </c>
    </row>
    <row r="508" spans="1:7" x14ac:dyDescent="0.3">
      <c r="A508" s="12" t="s">
        <v>5115</v>
      </c>
      <c r="B508" s="12" t="s">
        <v>2501</v>
      </c>
      <c r="C508" s="12" t="s">
        <v>4629</v>
      </c>
      <c r="D508" s="82">
        <v>45868.946886574071</v>
      </c>
      <c r="E508" s="37">
        <v>666</v>
      </c>
      <c r="F508" s="12" t="s">
        <v>4641</v>
      </c>
      <c r="G508" s="13" t="str">
        <f>IFERROR(INDEX(Raw_Plans!$B$2:$B$11,MATCH(C508,Raw_Plans!$A$2:$A$11,0)),"")</f>
        <v>Student Plan</v>
      </c>
    </row>
    <row r="509" spans="1:7" x14ac:dyDescent="0.3">
      <c r="A509" s="12" t="s">
        <v>5116</v>
      </c>
      <c r="B509" s="12" t="s">
        <v>3561</v>
      </c>
      <c r="C509" s="12" t="s">
        <v>4613</v>
      </c>
      <c r="D509" s="82">
        <v>45906.946886574071</v>
      </c>
      <c r="E509" s="37">
        <v>499</v>
      </c>
      <c r="F509" s="12" t="s">
        <v>4611</v>
      </c>
      <c r="G509" s="13" t="str">
        <f>IFERROR(INDEX(Raw_Plans!$B$2:$B$11,MATCH(C509,Raw_Plans!$A$2:$A$11,0)),"")</f>
        <v>Work From Home</v>
      </c>
    </row>
    <row r="510" spans="1:7" x14ac:dyDescent="0.3">
      <c r="A510" s="12" t="s">
        <v>5117</v>
      </c>
      <c r="B510" s="12" t="s">
        <v>1953</v>
      </c>
      <c r="C510" s="12" t="s">
        <v>4613</v>
      </c>
      <c r="D510" s="82">
        <v>45846.946886574071</v>
      </c>
      <c r="E510" s="37">
        <v>499</v>
      </c>
      <c r="F510" s="12" t="s">
        <v>4595</v>
      </c>
      <c r="G510" s="13" t="str">
        <f>IFERROR(INDEX(Raw_Plans!$B$2:$B$11,MATCH(C510,Raw_Plans!$A$2:$A$11,0)),"")</f>
        <v>Work From Home</v>
      </c>
    </row>
    <row r="511" spans="1:7" x14ac:dyDescent="0.3">
      <c r="A511" s="12" t="s">
        <v>5118</v>
      </c>
      <c r="B511" s="12" t="s">
        <v>3734</v>
      </c>
      <c r="C511" s="12" t="s">
        <v>4598</v>
      </c>
      <c r="D511" s="82">
        <v>45758.946886574071</v>
      </c>
      <c r="E511" s="37">
        <v>99</v>
      </c>
      <c r="F511" s="12" t="s">
        <v>4611</v>
      </c>
      <c r="G511" s="13" t="str">
        <f>IFERROR(INDEX(Raw_Plans!$B$2:$B$11,MATCH(C511,Raw_Plans!$A$2:$A$11,0)),"")</f>
        <v>Talktime Only</v>
      </c>
    </row>
    <row r="512" spans="1:7" x14ac:dyDescent="0.3">
      <c r="A512" s="12" t="s">
        <v>5119</v>
      </c>
      <c r="B512" s="12" t="s">
        <v>2965</v>
      </c>
      <c r="C512" s="12" t="s">
        <v>4607</v>
      </c>
      <c r="D512" s="82">
        <v>45879.946886574071</v>
      </c>
      <c r="E512" s="37">
        <v>299</v>
      </c>
      <c r="F512" s="12" t="s">
        <v>4603</v>
      </c>
      <c r="G512" s="13" t="str">
        <f>IFERROR(INDEX(Raw_Plans!$B$2:$B$11,MATCH(C512,Raw_Plans!$A$2:$A$11,0)),"")</f>
        <v>Unlimited 5G Data</v>
      </c>
    </row>
    <row r="513" spans="1:7" x14ac:dyDescent="0.3">
      <c r="A513" s="12" t="s">
        <v>5120</v>
      </c>
      <c r="B513" s="12" t="s">
        <v>4583</v>
      </c>
      <c r="C513" s="12" t="s">
        <v>4598</v>
      </c>
      <c r="D513" s="82">
        <v>45837.946886574071</v>
      </c>
      <c r="E513" s="37">
        <v>99</v>
      </c>
      <c r="F513" s="12" t="s">
        <v>4599</v>
      </c>
      <c r="G513" s="13" t="str">
        <f>IFERROR(INDEX(Raw_Plans!$B$2:$B$11,MATCH(C513,Raw_Plans!$A$2:$A$11,0)),"")</f>
        <v>Talktime Only</v>
      </c>
    </row>
    <row r="514" spans="1:7" x14ac:dyDescent="0.3">
      <c r="A514" s="12" t="s">
        <v>5121</v>
      </c>
      <c r="B514" s="12" t="s">
        <v>2055</v>
      </c>
      <c r="C514" s="12" t="s">
        <v>4605</v>
      </c>
      <c r="D514" s="82">
        <v>45980.946886574071</v>
      </c>
      <c r="E514" s="37">
        <v>349</v>
      </c>
      <c r="F514" s="12" t="s">
        <v>4603</v>
      </c>
      <c r="G514" s="13" t="str">
        <f>IFERROR(INDEX(Raw_Plans!$B$2:$B$11,MATCH(C514,Raw_Plans!$A$2:$A$11,0)),"")</f>
        <v>Entertainment Pack</v>
      </c>
    </row>
    <row r="515" spans="1:7" x14ac:dyDescent="0.3">
      <c r="A515" s="12" t="s">
        <v>5122</v>
      </c>
      <c r="B515" s="12" t="s">
        <v>2795</v>
      </c>
      <c r="C515" s="12" t="s">
        <v>4615</v>
      </c>
      <c r="D515" s="82">
        <v>45738.946886574071</v>
      </c>
      <c r="E515" s="37">
        <v>148</v>
      </c>
      <c r="F515" s="12" t="s">
        <v>4595</v>
      </c>
      <c r="G515" s="13" t="str">
        <f>IFERROR(INDEX(Raw_Plans!$B$2:$B$11,MATCH(C515,Raw_Plans!$A$2:$A$11,0)),"")</f>
        <v>Data Booster</v>
      </c>
    </row>
    <row r="516" spans="1:7" x14ac:dyDescent="0.3">
      <c r="A516" s="12" t="s">
        <v>5123</v>
      </c>
      <c r="B516" s="12" t="s">
        <v>700</v>
      </c>
      <c r="C516" s="12" t="s">
        <v>4598</v>
      </c>
      <c r="D516" s="82">
        <v>45885.946886574071</v>
      </c>
      <c r="E516" s="37">
        <v>99</v>
      </c>
      <c r="F516" s="12" t="s">
        <v>4603</v>
      </c>
      <c r="G516" s="13" t="str">
        <f>IFERROR(INDEX(Raw_Plans!$B$2:$B$11,MATCH(C516,Raw_Plans!$A$2:$A$11,0)),"")</f>
        <v>Talktime Only</v>
      </c>
    </row>
    <row r="517" spans="1:7" x14ac:dyDescent="0.3">
      <c r="A517" s="12" t="s">
        <v>5124</v>
      </c>
      <c r="B517" s="12" t="s">
        <v>2401</v>
      </c>
      <c r="C517" s="12" t="s">
        <v>4607</v>
      </c>
      <c r="D517" s="82">
        <v>46004.946886574071</v>
      </c>
      <c r="E517" s="37">
        <v>299</v>
      </c>
      <c r="F517" s="12" t="s">
        <v>4599</v>
      </c>
      <c r="G517" s="13" t="str">
        <f>IFERROR(INDEX(Raw_Plans!$B$2:$B$11,MATCH(C517,Raw_Plans!$A$2:$A$11,0)),"")</f>
        <v>Unlimited 5G Data</v>
      </c>
    </row>
    <row r="518" spans="1:7" x14ac:dyDescent="0.3">
      <c r="A518" s="12" t="s">
        <v>5125</v>
      </c>
      <c r="B518" s="12" t="s">
        <v>1957</v>
      </c>
      <c r="C518" s="12" t="s">
        <v>4629</v>
      </c>
      <c r="D518" s="82">
        <v>46026.946886574071</v>
      </c>
      <c r="E518" s="37">
        <v>666</v>
      </c>
      <c r="F518" s="12" t="s">
        <v>4595</v>
      </c>
      <c r="G518" s="13" t="str">
        <f>IFERROR(INDEX(Raw_Plans!$B$2:$B$11,MATCH(C518,Raw_Plans!$A$2:$A$11,0)),"")</f>
        <v>Student Plan</v>
      </c>
    </row>
    <row r="519" spans="1:7" x14ac:dyDescent="0.3">
      <c r="A519" s="12" t="s">
        <v>5126</v>
      </c>
      <c r="B519" s="12" t="s">
        <v>981</v>
      </c>
      <c r="C519" s="12" t="s">
        <v>4605</v>
      </c>
      <c r="D519" s="82">
        <v>45979.946886574071</v>
      </c>
      <c r="E519" s="37">
        <v>349</v>
      </c>
      <c r="F519" s="12" t="s">
        <v>4641</v>
      </c>
      <c r="G519" s="13" t="str">
        <f>IFERROR(INDEX(Raw_Plans!$B$2:$B$11,MATCH(C519,Raw_Plans!$A$2:$A$11,0)),"")</f>
        <v>Entertainment Pack</v>
      </c>
    </row>
    <row r="520" spans="1:7" x14ac:dyDescent="0.3">
      <c r="A520" s="12" t="s">
        <v>5127</v>
      </c>
      <c r="B520" s="12" t="s">
        <v>946</v>
      </c>
      <c r="C520" s="12" t="s">
        <v>4602</v>
      </c>
      <c r="D520" s="82">
        <v>45803.946886574071</v>
      </c>
      <c r="E520" s="37">
        <v>479</v>
      </c>
      <c r="F520" s="12" t="s">
        <v>4641</v>
      </c>
      <c r="G520" s="13" t="str">
        <f>IFERROR(INDEX(Raw_Plans!$B$2:$B$11,MATCH(C520,Raw_Plans!$A$2:$A$11,0)),"")</f>
        <v>Truly Unlimited</v>
      </c>
    </row>
    <row r="521" spans="1:7" x14ac:dyDescent="0.3">
      <c r="A521" s="12" t="s">
        <v>5128</v>
      </c>
      <c r="B521" s="12" t="s">
        <v>923</v>
      </c>
      <c r="C521" s="12" t="s">
        <v>4615</v>
      </c>
      <c r="D521" s="82">
        <v>45985.946886574071</v>
      </c>
      <c r="E521" s="37">
        <v>148</v>
      </c>
      <c r="F521" s="12" t="s">
        <v>4603</v>
      </c>
      <c r="G521" s="13" t="str">
        <f>IFERROR(INDEX(Raw_Plans!$B$2:$B$11,MATCH(C521,Raw_Plans!$A$2:$A$11,0)),"")</f>
        <v>Data Booster</v>
      </c>
    </row>
    <row r="522" spans="1:7" x14ac:dyDescent="0.3">
      <c r="A522" s="12" t="s">
        <v>5129</v>
      </c>
      <c r="B522" s="12" t="s">
        <v>807</v>
      </c>
      <c r="C522" s="12" t="s">
        <v>4615</v>
      </c>
      <c r="D522" s="82">
        <v>45807.946886574071</v>
      </c>
      <c r="E522" s="37">
        <v>148</v>
      </c>
      <c r="F522" s="12" t="s">
        <v>4611</v>
      </c>
      <c r="G522" s="13" t="str">
        <f>IFERROR(INDEX(Raw_Plans!$B$2:$B$11,MATCH(C522,Raw_Plans!$A$2:$A$11,0)),"")</f>
        <v>Data Booster</v>
      </c>
    </row>
    <row r="523" spans="1:7" x14ac:dyDescent="0.3">
      <c r="A523" s="12" t="s">
        <v>5130</v>
      </c>
      <c r="B523" s="12" t="s">
        <v>1981</v>
      </c>
      <c r="C523" s="12" t="s">
        <v>4615</v>
      </c>
      <c r="D523" s="82">
        <v>45905.946886574071</v>
      </c>
      <c r="E523" s="37">
        <v>148</v>
      </c>
      <c r="F523" s="12" t="s">
        <v>4595</v>
      </c>
      <c r="G523" s="13" t="str">
        <f>IFERROR(INDEX(Raw_Plans!$B$2:$B$11,MATCH(C523,Raw_Plans!$A$2:$A$11,0)),"")</f>
        <v>Data Booster</v>
      </c>
    </row>
    <row r="524" spans="1:7" x14ac:dyDescent="0.3">
      <c r="A524" s="12" t="s">
        <v>5131</v>
      </c>
      <c r="B524" s="12" t="s">
        <v>1746</v>
      </c>
      <c r="C524" s="12" t="s">
        <v>4615</v>
      </c>
      <c r="D524" s="82">
        <v>46002.946886574071</v>
      </c>
      <c r="E524" s="37">
        <v>148</v>
      </c>
      <c r="F524" s="12" t="s">
        <v>4599</v>
      </c>
      <c r="G524" s="13" t="str">
        <f>IFERROR(INDEX(Raw_Plans!$B$2:$B$11,MATCH(C524,Raw_Plans!$A$2:$A$11,0)),"")</f>
        <v>Data Booster</v>
      </c>
    </row>
    <row r="525" spans="1:7" x14ac:dyDescent="0.3">
      <c r="A525" s="12" t="s">
        <v>5132</v>
      </c>
      <c r="B525" s="12" t="s">
        <v>4384</v>
      </c>
      <c r="C525" s="12" t="s">
        <v>4607</v>
      </c>
      <c r="D525" s="82">
        <v>45937.946886574071</v>
      </c>
      <c r="E525" s="37">
        <v>299</v>
      </c>
      <c r="F525" s="12" t="s">
        <v>4595</v>
      </c>
      <c r="G525" s="13" t="str">
        <f>IFERROR(INDEX(Raw_Plans!$B$2:$B$11,MATCH(C525,Raw_Plans!$A$2:$A$11,0)),"")</f>
        <v>Unlimited 5G Data</v>
      </c>
    </row>
    <row r="526" spans="1:7" x14ac:dyDescent="0.3">
      <c r="A526" s="12" t="s">
        <v>5133</v>
      </c>
      <c r="B526" s="12" t="s">
        <v>3206</v>
      </c>
      <c r="C526" s="12" t="s">
        <v>4598</v>
      </c>
      <c r="D526" s="82">
        <v>45945.946886574071</v>
      </c>
      <c r="E526" s="37">
        <v>99</v>
      </c>
      <c r="F526" s="12" t="s">
        <v>4603</v>
      </c>
      <c r="G526" s="13" t="str">
        <f>IFERROR(INDEX(Raw_Plans!$B$2:$B$11,MATCH(C526,Raw_Plans!$A$2:$A$11,0)),"")</f>
        <v>Talktime Only</v>
      </c>
    </row>
    <row r="527" spans="1:7" x14ac:dyDescent="0.3">
      <c r="A527" s="12" t="s">
        <v>5134</v>
      </c>
      <c r="B527" s="12" t="s">
        <v>2172</v>
      </c>
      <c r="C527" s="12" t="s">
        <v>4602</v>
      </c>
      <c r="D527" s="82">
        <v>46005.946886574071</v>
      </c>
      <c r="E527" s="37">
        <v>479</v>
      </c>
      <c r="F527" s="12" t="s">
        <v>4599</v>
      </c>
      <c r="G527" s="13" t="str">
        <f>IFERROR(INDEX(Raw_Plans!$B$2:$B$11,MATCH(C527,Raw_Plans!$A$2:$A$11,0)),"")</f>
        <v>Truly Unlimited</v>
      </c>
    </row>
    <row r="528" spans="1:7" x14ac:dyDescent="0.3">
      <c r="A528" s="12" t="s">
        <v>5135</v>
      </c>
      <c r="B528" s="12" t="s">
        <v>2707</v>
      </c>
      <c r="C528" s="12" t="s">
        <v>4629</v>
      </c>
      <c r="D528" s="82">
        <v>45781.946886574071</v>
      </c>
      <c r="E528" s="37">
        <v>666</v>
      </c>
      <c r="F528" s="12" t="s">
        <v>4603</v>
      </c>
      <c r="G528" s="13" t="str">
        <f>IFERROR(INDEX(Raw_Plans!$B$2:$B$11,MATCH(C528,Raw_Plans!$A$2:$A$11,0)),"")</f>
        <v>Student Plan</v>
      </c>
    </row>
    <row r="529" spans="1:7" x14ac:dyDescent="0.3">
      <c r="A529" s="12" t="s">
        <v>5136</v>
      </c>
      <c r="B529" s="12" t="s">
        <v>3434</v>
      </c>
      <c r="C529" s="12" t="s">
        <v>4594</v>
      </c>
      <c r="D529" s="82">
        <v>46023.946886574071</v>
      </c>
      <c r="E529" s="37">
        <v>999</v>
      </c>
      <c r="F529" s="12" t="s">
        <v>4611</v>
      </c>
      <c r="G529" s="13" t="str">
        <f>IFERROR(INDEX(Raw_Plans!$B$2:$B$11,MATCH(C529,Raw_Plans!$A$2:$A$11,0)),"")</f>
        <v>Family Infinity 999</v>
      </c>
    </row>
    <row r="530" spans="1:7" x14ac:dyDescent="0.3">
      <c r="A530" s="12" t="s">
        <v>5137</v>
      </c>
      <c r="B530" s="12" t="s">
        <v>3697</v>
      </c>
      <c r="C530" s="12" t="s">
        <v>4605</v>
      </c>
      <c r="D530" s="82">
        <v>46015.946886574071</v>
      </c>
      <c r="E530" s="37">
        <v>349</v>
      </c>
      <c r="F530" s="12" t="s">
        <v>4599</v>
      </c>
      <c r="G530" s="13" t="str">
        <f>IFERROR(INDEX(Raw_Plans!$B$2:$B$11,MATCH(C530,Raw_Plans!$A$2:$A$11,0)),"")</f>
        <v>Entertainment Pack</v>
      </c>
    </row>
    <row r="531" spans="1:7" x14ac:dyDescent="0.3">
      <c r="A531" s="12" t="s">
        <v>5138</v>
      </c>
      <c r="B531" s="12" t="s">
        <v>2573</v>
      </c>
      <c r="C531" s="12" t="s">
        <v>4629</v>
      </c>
      <c r="D531" s="82">
        <v>45981.946886574071</v>
      </c>
      <c r="E531" s="37">
        <v>666</v>
      </c>
      <c r="F531" s="12" t="s">
        <v>4595</v>
      </c>
      <c r="G531" s="13" t="str">
        <f>IFERROR(INDEX(Raw_Plans!$B$2:$B$11,MATCH(C531,Raw_Plans!$A$2:$A$11,0)),"")</f>
        <v>Student Plan</v>
      </c>
    </row>
    <row r="532" spans="1:7" x14ac:dyDescent="0.3">
      <c r="A532" s="12" t="s">
        <v>5139</v>
      </c>
      <c r="B532" s="12" t="s">
        <v>4324</v>
      </c>
      <c r="C532" s="12" t="s">
        <v>4594</v>
      </c>
      <c r="D532" s="82">
        <v>45743.946886574071</v>
      </c>
      <c r="E532" s="37">
        <v>999</v>
      </c>
      <c r="F532" s="12" t="s">
        <v>4603</v>
      </c>
      <c r="G532" s="13" t="str">
        <f>IFERROR(INDEX(Raw_Plans!$B$2:$B$11,MATCH(C532,Raw_Plans!$A$2:$A$11,0)),"")</f>
        <v>Family Infinity 999</v>
      </c>
    </row>
    <row r="533" spans="1:7" x14ac:dyDescent="0.3">
      <c r="A533" s="12" t="s">
        <v>5140</v>
      </c>
      <c r="B533" s="12" t="s">
        <v>3543</v>
      </c>
      <c r="C533" s="12" t="s">
        <v>4609</v>
      </c>
      <c r="D533" s="82">
        <v>45998.946886574071</v>
      </c>
      <c r="E533" s="37">
        <v>2999</v>
      </c>
      <c r="F533" s="12" t="s">
        <v>4641</v>
      </c>
      <c r="G533" s="13" t="str">
        <f>IFERROR(INDEX(Raw_Plans!$B$2:$B$11,MATCH(C533,Raw_Plans!$A$2:$A$11,0)),"")</f>
        <v>Annual Plan</v>
      </c>
    </row>
    <row r="534" spans="1:7" x14ac:dyDescent="0.3">
      <c r="A534" s="12" t="s">
        <v>5141</v>
      </c>
      <c r="B534" s="12" t="s">
        <v>1588</v>
      </c>
      <c r="C534" s="12" t="s">
        <v>4618</v>
      </c>
      <c r="D534" s="82">
        <v>45944.946886574071</v>
      </c>
      <c r="E534" s="37">
        <v>499</v>
      </c>
      <c r="F534" s="12" t="s">
        <v>4599</v>
      </c>
      <c r="G534" s="13" t="str">
        <f>IFERROR(INDEX(Raw_Plans!$B$2:$B$11,MATCH(C534,Raw_Plans!$A$2:$A$11,0)),"")</f>
        <v>Infinity 499</v>
      </c>
    </row>
    <row r="535" spans="1:7" x14ac:dyDescent="0.3">
      <c r="A535" s="12" t="s">
        <v>5142</v>
      </c>
      <c r="B535" s="12" t="s">
        <v>1820</v>
      </c>
      <c r="C535" s="12" t="s">
        <v>4598</v>
      </c>
      <c r="D535" s="82">
        <v>45829.946886574071</v>
      </c>
      <c r="E535" s="37">
        <v>99</v>
      </c>
      <c r="F535" s="12" t="s">
        <v>4641</v>
      </c>
      <c r="G535" s="13" t="str">
        <f>IFERROR(INDEX(Raw_Plans!$B$2:$B$11,MATCH(C535,Raw_Plans!$A$2:$A$11,0)),"")</f>
        <v>Talktime Only</v>
      </c>
    </row>
    <row r="536" spans="1:7" x14ac:dyDescent="0.3">
      <c r="A536" s="12" t="s">
        <v>5143</v>
      </c>
      <c r="B536" s="12" t="s">
        <v>930</v>
      </c>
      <c r="C536" s="12" t="s">
        <v>4607</v>
      </c>
      <c r="D536" s="82">
        <v>45992.946886574071</v>
      </c>
      <c r="E536" s="37">
        <v>299</v>
      </c>
      <c r="F536" s="12" t="s">
        <v>4599</v>
      </c>
      <c r="G536" s="13" t="str">
        <f>IFERROR(INDEX(Raw_Plans!$B$2:$B$11,MATCH(C536,Raw_Plans!$A$2:$A$11,0)),"")</f>
        <v>Unlimited 5G Data</v>
      </c>
    </row>
    <row r="537" spans="1:7" x14ac:dyDescent="0.3">
      <c r="A537" s="12" t="s">
        <v>5144</v>
      </c>
      <c r="B537" s="12" t="s">
        <v>1756</v>
      </c>
      <c r="C537" s="12" t="s">
        <v>4594</v>
      </c>
      <c r="D537" s="82">
        <v>45996.946886574071</v>
      </c>
      <c r="E537" s="37">
        <v>999</v>
      </c>
      <c r="F537" s="12" t="s">
        <v>4595</v>
      </c>
      <c r="G537" s="13" t="str">
        <f>IFERROR(INDEX(Raw_Plans!$B$2:$B$11,MATCH(C537,Raw_Plans!$A$2:$A$11,0)),"")</f>
        <v>Family Infinity 999</v>
      </c>
    </row>
    <row r="538" spans="1:7" x14ac:dyDescent="0.3">
      <c r="A538" s="12" t="s">
        <v>5145</v>
      </c>
      <c r="B538" s="12" t="s">
        <v>3762</v>
      </c>
      <c r="C538" s="12" t="s">
        <v>4605</v>
      </c>
      <c r="D538" s="82">
        <v>45908.946886574071</v>
      </c>
      <c r="E538" s="37">
        <v>349</v>
      </c>
      <c r="F538" s="12" t="s">
        <v>4595</v>
      </c>
      <c r="G538" s="13" t="str">
        <f>IFERROR(INDEX(Raw_Plans!$B$2:$B$11,MATCH(C538,Raw_Plans!$A$2:$A$11,0)),"")</f>
        <v>Entertainment Pack</v>
      </c>
    </row>
    <row r="539" spans="1:7" x14ac:dyDescent="0.3">
      <c r="A539" s="12" t="s">
        <v>5146</v>
      </c>
      <c r="B539" s="12" t="s">
        <v>2537</v>
      </c>
      <c r="C539" s="12" t="s">
        <v>4613</v>
      </c>
      <c r="D539" s="82">
        <v>45835.946886574071</v>
      </c>
      <c r="E539" s="37">
        <v>499</v>
      </c>
      <c r="F539" s="12" t="s">
        <v>4595</v>
      </c>
      <c r="G539" s="13" t="str">
        <f>IFERROR(INDEX(Raw_Plans!$B$2:$B$11,MATCH(C539,Raw_Plans!$A$2:$A$11,0)),"")</f>
        <v>Work From Home</v>
      </c>
    </row>
    <row r="540" spans="1:7" x14ac:dyDescent="0.3">
      <c r="A540" s="12" t="s">
        <v>5147</v>
      </c>
      <c r="B540" s="12" t="s">
        <v>3308</v>
      </c>
      <c r="C540" s="12" t="s">
        <v>4609</v>
      </c>
      <c r="D540" s="82">
        <v>45908.946886574071</v>
      </c>
      <c r="E540" s="37">
        <v>2999</v>
      </c>
      <c r="F540" s="12" t="s">
        <v>4595</v>
      </c>
      <c r="G540" s="13" t="str">
        <f>IFERROR(INDEX(Raw_Plans!$B$2:$B$11,MATCH(C540,Raw_Plans!$A$2:$A$11,0)),"")</f>
        <v>Annual Plan</v>
      </c>
    </row>
    <row r="541" spans="1:7" x14ac:dyDescent="0.3">
      <c r="A541" s="12" t="s">
        <v>5148</v>
      </c>
      <c r="B541" s="12" t="s">
        <v>3028</v>
      </c>
      <c r="C541" s="12" t="s">
        <v>4607</v>
      </c>
      <c r="D541" s="82">
        <v>45749.946886574071</v>
      </c>
      <c r="E541" s="37">
        <v>299</v>
      </c>
      <c r="F541" s="12" t="s">
        <v>4595</v>
      </c>
      <c r="G541" s="13" t="str">
        <f>IFERROR(INDEX(Raw_Plans!$B$2:$B$11,MATCH(C541,Raw_Plans!$A$2:$A$11,0)),"")</f>
        <v>Unlimited 5G Data</v>
      </c>
    </row>
    <row r="542" spans="1:7" x14ac:dyDescent="0.3">
      <c r="A542" s="12" t="s">
        <v>5149</v>
      </c>
      <c r="B542" s="12" t="s">
        <v>4549</v>
      </c>
      <c r="C542" s="12" t="s">
        <v>4629</v>
      </c>
      <c r="D542" s="82">
        <v>45719.946886574071</v>
      </c>
      <c r="E542" s="37">
        <v>666</v>
      </c>
      <c r="F542" s="12" t="s">
        <v>4641</v>
      </c>
      <c r="G542" s="13" t="str">
        <f>IFERROR(INDEX(Raw_Plans!$B$2:$B$11,MATCH(C542,Raw_Plans!$A$2:$A$11,0)),"")</f>
        <v>Student Plan</v>
      </c>
    </row>
    <row r="543" spans="1:7" x14ac:dyDescent="0.3">
      <c r="A543" s="12" t="s">
        <v>5150</v>
      </c>
      <c r="B543" s="12" t="s">
        <v>907</v>
      </c>
      <c r="C543" s="12" t="s">
        <v>4594</v>
      </c>
      <c r="D543" s="82">
        <v>45714.946886574071</v>
      </c>
      <c r="E543" s="37">
        <v>999</v>
      </c>
      <c r="F543" s="12" t="s">
        <v>4641</v>
      </c>
      <c r="G543" s="13" t="str">
        <f>IFERROR(INDEX(Raw_Plans!$B$2:$B$11,MATCH(C543,Raw_Plans!$A$2:$A$11,0)),"")</f>
        <v>Family Infinity 999</v>
      </c>
    </row>
    <row r="544" spans="1:7" x14ac:dyDescent="0.3">
      <c r="A544" s="12" t="s">
        <v>5151</v>
      </c>
      <c r="B544" s="12" t="s">
        <v>3886</v>
      </c>
      <c r="C544" s="12" t="s">
        <v>4609</v>
      </c>
      <c r="D544" s="82">
        <v>46041.946886574071</v>
      </c>
      <c r="E544" s="37">
        <v>2999</v>
      </c>
      <c r="F544" s="12" t="s">
        <v>4599</v>
      </c>
      <c r="G544" s="13" t="str">
        <f>IFERROR(INDEX(Raw_Plans!$B$2:$B$11,MATCH(C544,Raw_Plans!$A$2:$A$11,0)),"")</f>
        <v>Annual Plan</v>
      </c>
    </row>
    <row r="545" spans="1:7" x14ac:dyDescent="0.3">
      <c r="A545" s="12" t="s">
        <v>5152</v>
      </c>
      <c r="B545" s="12" t="s">
        <v>1298</v>
      </c>
      <c r="C545" s="12" t="s">
        <v>4615</v>
      </c>
      <c r="D545" s="82">
        <v>45876.946886574071</v>
      </c>
      <c r="E545" s="37">
        <v>148</v>
      </c>
      <c r="F545" s="12" t="s">
        <v>4603</v>
      </c>
      <c r="G545" s="13" t="str">
        <f>IFERROR(INDEX(Raw_Plans!$B$2:$B$11,MATCH(C545,Raw_Plans!$A$2:$A$11,0)),"")</f>
        <v>Data Booster</v>
      </c>
    </row>
    <row r="546" spans="1:7" x14ac:dyDescent="0.3">
      <c r="A546" s="12" t="s">
        <v>5153</v>
      </c>
      <c r="B546" s="12" t="s">
        <v>2089</v>
      </c>
      <c r="C546" s="12" t="s">
        <v>4607</v>
      </c>
      <c r="D546" s="82">
        <v>45961.946886574071</v>
      </c>
      <c r="E546" s="37">
        <v>299</v>
      </c>
      <c r="F546" s="12" t="s">
        <v>4641</v>
      </c>
      <c r="G546" s="13" t="str">
        <f>IFERROR(INDEX(Raw_Plans!$B$2:$B$11,MATCH(C546,Raw_Plans!$A$2:$A$11,0)),"")</f>
        <v>Unlimited 5G Data</v>
      </c>
    </row>
    <row r="547" spans="1:7" x14ac:dyDescent="0.3">
      <c r="A547" s="12" t="s">
        <v>5154</v>
      </c>
      <c r="B547" s="12" t="s">
        <v>4208</v>
      </c>
      <c r="C547" s="12" t="s">
        <v>4607</v>
      </c>
      <c r="D547" s="82">
        <v>46051.946886574071</v>
      </c>
      <c r="E547" s="37">
        <v>299</v>
      </c>
      <c r="F547" s="12" t="s">
        <v>4611</v>
      </c>
      <c r="G547" s="13" t="str">
        <f>IFERROR(INDEX(Raw_Plans!$B$2:$B$11,MATCH(C547,Raw_Plans!$A$2:$A$11,0)),"")</f>
        <v>Unlimited 5G Data</v>
      </c>
    </row>
    <row r="548" spans="1:7" x14ac:dyDescent="0.3">
      <c r="A548" s="12" t="s">
        <v>5155</v>
      </c>
      <c r="B548" s="12" t="s">
        <v>4511</v>
      </c>
      <c r="C548" s="12" t="s">
        <v>4598</v>
      </c>
      <c r="D548" s="82">
        <v>45967.946886574071</v>
      </c>
      <c r="E548" s="37">
        <v>99</v>
      </c>
      <c r="F548" s="12" t="s">
        <v>4611</v>
      </c>
      <c r="G548" s="13" t="str">
        <f>IFERROR(INDEX(Raw_Plans!$B$2:$B$11,MATCH(C548,Raw_Plans!$A$2:$A$11,0)),"")</f>
        <v>Talktime Only</v>
      </c>
    </row>
    <row r="549" spans="1:7" x14ac:dyDescent="0.3">
      <c r="A549" s="12" t="s">
        <v>5156</v>
      </c>
      <c r="B549" s="12" t="s">
        <v>545</v>
      </c>
      <c r="C549" s="12" t="s">
        <v>4629</v>
      </c>
      <c r="D549" s="82">
        <v>46047.946886574071</v>
      </c>
      <c r="E549" s="37">
        <v>666</v>
      </c>
      <c r="F549" s="12" t="s">
        <v>4641</v>
      </c>
      <c r="G549" s="13" t="str">
        <f>IFERROR(INDEX(Raw_Plans!$B$2:$B$11,MATCH(C549,Raw_Plans!$A$2:$A$11,0)),"")</f>
        <v>Student Plan</v>
      </c>
    </row>
    <row r="550" spans="1:7" x14ac:dyDescent="0.3">
      <c r="A550" s="12" t="s">
        <v>5157</v>
      </c>
      <c r="B550" s="12" t="s">
        <v>4523</v>
      </c>
      <c r="C550" s="12" t="s">
        <v>4629</v>
      </c>
      <c r="D550" s="82">
        <v>46026.946886574071</v>
      </c>
      <c r="E550" s="37">
        <v>666</v>
      </c>
      <c r="F550" s="12" t="s">
        <v>4595</v>
      </c>
      <c r="G550" s="13" t="str">
        <f>IFERROR(INDEX(Raw_Plans!$B$2:$B$11,MATCH(C550,Raw_Plans!$A$2:$A$11,0)),"")</f>
        <v>Student Plan</v>
      </c>
    </row>
    <row r="551" spans="1:7" x14ac:dyDescent="0.3">
      <c r="A551" s="12" t="s">
        <v>5158</v>
      </c>
      <c r="B551" s="12" t="s">
        <v>2787</v>
      </c>
      <c r="C551" s="12" t="s">
        <v>4607</v>
      </c>
      <c r="D551" s="82">
        <v>45881.946886574071</v>
      </c>
      <c r="E551" s="37">
        <v>299</v>
      </c>
      <c r="F551" s="12" t="s">
        <v>4595</v>
      </c>
      <c r="G551" s="13" t="str">
        <f>IFERROR(INDEX(Raw_Plans!$B$2:$B$11,MATCH(C551,Raw_Plans!$A$2:$A$11,0)),"")</f>
        <v>Unlimited 5G Data</v>
      </c>
    </row>
    <row r="552" spans="1:7" x14ac:dyDescent="0.3">
      <c r="A552" s="12" t="s">
        <v>5159</v>
      </c>
      <c r="B552" s="12" t="s">
        <v>2138</v>
      </c>
      <c r="C552" s="12" t="s">
        <v>4605</v>
      </c>
      <c r="D552" s="82">
        <v>45911.946886574071</v>
      </c>
      <c r="E552" s="37">
        <v>349</v>
      </c>
      <c r="F552" s="12" t="s">
        <v>4641</v>
      </c>
      <c r="G552" s="13" t="str">
        <f>IFERROR(INDEX(Raw_Plans!$B$2:$B$11,MATCH(C552,Raw_Plans!$A$2:$A$11,0)),"")</f>
        <v>Entertainment Pack</v>
      </c>
    </row>
    <row r="553" spans="1:7" x14ac:dyDescent="0.3">
      <c r="A553" s="12" t="s">
        <v>5160</v>
      </c>
      <c r="B553" s="12" t="s">
        <v>3224</v>
      </c>
      <c r="C553" s="12" t="s">
        <v>4607</v>
      </c>
      <c r="D553" s="82">
        <v>45903.946886574071</v>
      </c>
      <c r="E553" s="37">
        <v>299</v>
      </c>
      <c r="F553" s="12" t="s">
        <v>4603</v>
      </c>
      <c r="G553" s="13" t="str">
        <f>IFERROR(INDEX(Raw_Plans!$B$2:$B$11,MATCH(C553,Raw_Plans!$A$2:$A$11,0)),"")</f>
        <v>Unlimited 5G Data</v>
      </c>
    </row>
    <row r="554" spans="1:7" x14ac:dyDescent="0.3">
      <c r="A554" s="12" t="s">
        <v>5161</v>
      </c>
      <c r="B554" s="12" t="s">
        <v>3880</v>
      </c>
      <c r="C554" s="12" t="s">
        <v>4629</v>
      </c>
      <c r="D554" s="82">
        <v>45775.946886574071</v>
      </c>
      <c r="E554" s="37">
        <v>666</v>
      </c>
      <c r="F554" s="12" t="s">
        <v>4595</v>
      </c>
      <c r="G554" s="13" t="str">
        <f>IFERROR(INDEX(Raw_Plans!$B$2:$B$11,MATCH(C554,Raw_Plans!$A$2:$A$11,0)),"")</f>
        <v>Student Plan</v>
      </c>
    </row>
    <row r="555" spans="1:7" x14ac:dyDescent="0.3">
      <c r="A555" s="12" t="s">
        <v>5162</v>
      </c>
      <c r="B555" s="12" t="s">
        <v>853</v>
      </c>
      <c r="C555" s="12" t="s">
        <v>4609</v>
      </c>
      <c r="D555" s="82">
        <v>45957.946886574071</v>
      </c>
      <c r="E555" s="37">
        <v>2999</v>
      </c>
      <c r="F555" s="12" t="s">
        <v>4641</v>
      </c>
      <c r="G555" s="13" t="str">
        <f>IFERROR(INDEX(Raw_Plans!$B$2:$B$11,MATCH(C555,Raw_Plans!$A$2:$A$11,0)),"")</f>
        <v>Annual Plan</v>
      </c>
    </row>
    <row r="556" spans="1:7" x14ac:dyDescent="0.3">
      <c r="A556" s="12" t="s">
        <v>5163</v>
      </c>
      <c r="B556" s="12" t="s">
        <v>2491</v>
      </c>
      <c r="C556" s="12" t="s">
        <v>4609</v>
      </c>
      <c r="D556" s="82">
        <v>45792.946886574071</v>
      </c>
      <c r="E556" s="37">
        <v>2999</v>
      </c>
      <c r="F556" s="12" t="s">
        <v>4599</v>
      </c>
      <c r="G556" s="13" t="str">
        <f>IFERROR(INDEX(Raw_Plans!$B$2:$B$11,MATCH(C556,Raw_Plans!$A$2:$A$11,0)),"")</f>
        <v>Annual Plan</v>
      </c>
    </row>
    <row r="557" spans="1:7" x14ac:dyDescent="0.3">
      <c r="A557" s="12" t="s">
        <v>5164</v>
      </c>
      <c r="B557" s="12" t="s">
        <v>4513</v>
      </c>
      <c r="C557" s="12" t="s">
        <v>4594</v>
      </c>
      <c r="D557" s="82">
        <v>45901.946886574071</v>
      </c>
      <c r="E557" s="37">
        <v>999</v>
      </c>
      <c r="F557" s="12" t="s">
        <v>4641</v>
      </c>
      <c r="G557" s="13" t="str">
        <f>IFERROR(INDEX(Raw_Plans!$B$2:$B$11,MATCH(C557,Raw_Plans!$A$2:$A$11,0)),"")</f>
        <v>Family Infinity 999</v>
      </c>
    </row>
    <row r="558" spans="1:7" x14ac:dyDescent="0.3">
      <c r="A558" s="12" t="s">
        <v>5165</v>
      </c>
      <c r="B558" s="12" t="s">
        <v>3974</v>
      </c>
      <c r="C558" s="12" t="s">
        <v>4615</v>
      </c>
      <c r="D558" s="82">
        <v>46045.946886574071</v>
      </c>
      <c r="E558" s="37">
        <v>148</v>
      </c>
      <c r="F558" s="12" t="s">
        <v>4599</v>
      </c>
      <c r="G558" s="13" t="str">
        <f>IFERROR(INDEX(Raw_Plans!$B$2:$B$11,MATCH(C558,Raw_Plans!$A$2:$A$11,0)),"")</f>
        <v>Data Booster</v>
      </c>
    </row>
    <row r="559" spans="1:7" x14ac:dyDescent="0.3">
      <c r="A559" s="12" t="s">
        <v>5166</v>
      </c>
      <c r="B559" s="12" t="s">
        <v>807</v>
      </c>
      <c r="C559" s="12" t="s">
        <v>4607</v>
      </c>
      <c r="D559" s="82">
        <v>45779.946886574071</v>
      </c>
      <c r="E559" s="37">
        <v>299</v>
      </c>
      <c r="F559" s="12" t="s">
        <v>4603</v>
      </c>
      <c r="G559" s="13" t="str">
        <f>IFERROR(INDEX(Raw_Plans!$B$2:$B$11,MATCH(C559,Raw_Plans!$A$2:$A$11,0)),"")</f>
        <v>Unlimited 5G Data</v>
      </c>
    </row>
    <row r="560" spans="1:7" x14ac:dyDescent="0.3">
      <c r="A560" s="12" t="s">
        <v>5167</v>
      </c>
      <c r="B560" s="12" t="s">
        <v>548</v>
      </c>
      <c r="C560" s="12" t="s">
        <v>4594</v>
      </c>
      <c r="D560" s="82">
        <v>45909.946886574071</v>
      </c>
      <c r="E560" s="37">
        <v>999</v>
      </c>
      <c r="F560" s="12" t="s">
        <v>4599</v>
      </c>
      <c r="G560" s="13" t="str">
        <f>IFERROR(INDEX(Raw_Plans!$B$2:$B$11,MATCH(C560,Raw_Plans!$A$2:$A$11,0)),"")</f>
        <v>Family Infinity 999</v>
      </c>
    </row>
    <row r="561" spans="1:7" x14ac:dyDescent="0.3">
      <c r="A561" s="12" t="s">
        <v>5168</v>
      </c>
      <c r="B561" s="12" t="s">
        <v>4322</v>
      </c>
      <c r="C561" s="12" t="s">
        <v>4629</v>
      </c>
      <c r="D561" s="82">
        <v>46051.946886574071</v>
      </c>
      <c r="E561" s="37">
        <v>666</v>
      </c>
      <c r="F561" s="12" t="s">
        <v>4641</v>
      </c>
      <c r="G561" s="13" t="str">
        <f>IFERROR(INDEX(Raw_Plans!$B$2:$B$11,MATCH(C561,Raw_Plans!$A$2:$A$11,0)),"")</f>
        <v>Student Plan</v>
      </c>
    </row>
    <row r="562" spans="1:7" x14ac:dyDescent="0.3">
      <c r="A562" s="12" t="s">
        <v>5169</v>
      </c>
      <c r="B562" s="12" t="s">
        <v>2389</v>
      </c>
      <c r="C562" s="12" t="s">
        <v>4598</v>
      </c>
      <c r="D562" s="82">
        <v>45720.946886574071</v>
      </c>
      <c r="E562" s="37">
        <v>99</v>
      </c>
      <c r="F562" s="12" t="s">
        <v>4611</v>
      </c>
      <c r="G562" s="13" t="str">
        <f>IFERROR(INDEX(Raw_Plans!$B$2:$B$11,MATCH(C562,Raw_Plans!$A$2:$A$11,0)),"")</f>
        <v>Talktime Only</v>
      </c>
    </row>
    <row r="563" spans="1:7" x14ac:dyDescent="0.3">
      <c r="A563" s="12" t="s">
        <v>5170</v>
      </c>
      <c r="B563" s="12" t="s">
        <v>2551</v>
      </c>
      <c r="C563" s="12" t="s">
        <v>4605</v>
      </c>
      <c r="D563" s="82">
        <v>45862.946886574071</v>
      </c>
      <c r="E563" s="37">
        <v>349</v>
      </c>
      <c r="F563" s="12" t="s">
        <v>4595</v>
      </c>
      <c r="G563" s="13" t="str">
        <f>IFERROR(INDEX(Raw_Plans!$B$2:$B$11,MATCH(C563,Raw_Plans!$A$2:$A$11,0)),"")</f>
        <v>Entertainment Pack</v>
      </c>
    </row>
    <row r="564" spans="1:7" x14ac:dyDescent="0.3">
      <c r="A564" s="12" t="s">
        <v>5171</v>
      </c>
      <c r="B564" s="12" t="s">
        <v>2647</v>
      </c>
      <c r="C564" s="12" t="s">
        <v>4602</v>
      </c>
      <c r="D564" s="82">
        <v>45709.946886574071</v>
      </c>
      <c r="E564" s="37">
        <v>479</v>
      </c>
      <c r="F564" s="12" t="s">
        <v>4599</v>
      </c>
      <c r="G564" s="13" t="str">
        <f>IFERROR(INDEX(Raw_Plans!$B$2:$B$11,MATCH(C564,Raw_Plans!$A$2:$A$11,0)),"")</f>
        <v>Truly Unlimited</v>
      </c>
    </row>
    <row r="565" spans="1:7" x14ac:dyDescent="0.3">
      <c r="A565" s="12" t="s">
        <v>5172</v>
      </c>
      <c r="B565" s="12" t="s">
        <v>3084</v>
      </c>
      <c r="C565" s="12" t="s">
        <v>4613</v>
      </c>
      <c r="D565" s="82">
        <v>45725.946886574071</v>
      </c>
      <c r="E565" s="37">
        <v>499</v>
      </c>
      <c r="F565" s="12" t="s">
        <v>4611</v>
      </c>
      <c r="G565" s="13" t="str">
        <f>IFERROR(INDEX(Raw_Plans!$B$2:$B$11,MATCH(C565,Raw_Plans!$A$2:$A$11,0)),"")</f>
        <v>Work From Home</v>
      </c>
    </row>
    <row r="566" spans="1:7" x14ac:dyDescent="0.3">
      <c r="A566" s="12" t="s">
        <v>5173</v>
      </c>
      <c r="B566" s="12" t="s">
        <v>667</v>
      </c>
      <c r="C566" s="12" t="s">
        <v>4602</v>
      </c>
      <c r="D566" s="82">
        <v>45765.946886574071</v>
      </c>
      <c r="E566" s="37">
        <v>479</v>
      </c>
      <c r="F566" s="12" t="s">
        <v>4641</v>
      </c>
      <c r="G566" s="13" t="str">
        <f>IFERROR(INDEX(Raw_Plans!$B$2:$B$11,MATCH(C566,Raw_Plans!$A$2:$A$11,0)),"")</f>
        <v>Truly Unlimited</v>
      </c>
    </row>
    <row r="567" spans="1:7" x14ac:dyDescent="0.3">
      <c r="A567" s="12" t="s">
        <v>5174</v>
      </c>
      <c r="B567" s="12" t="s">
        <v>2245</v>
      </c>
      <c r="C567" s="12" t="s">
        <v>4615</v>
      </c>
      <c r="D567" s="82">
        <v>45747.946886574071</v>
      </c>
      <c r="E567" s="37">
        <v>148</v>
      </c>
      <c r="F567" s="12" t="s">
        <v>4641</v>
      </c>
      <c r="G567" s="13" t="str">
        <f>IFERROR(INDEX(Raw_Plans!$B$2:$B$11,MATCH(C567,Raw_Plans!$A$2:$A$11,0)),"")</f>
        <v>Data Booster</v>
      </c>
    </row>
    <row r="568" spans="1:7" x14ac:dyDescent="0.3">
      <c r="A568" s="12" t="s">
        <v>5175</v>
      </c>
      <c r="B568" s="12" t="s">
        <v>1488</v>
      </c>
      <c r="C568" s="12" t="s">
        <v>4605</v>
      </c>
      <c r="D568" s="82">
        <v>45796.946886574071</v>
      </c>
      <c r="E568" s="37">
        <v>349</v>
      </c>
      <c r="F568" s="12" t="s">
        <v>4641</v>
      </c>
      <c r="G568" s="13" t="str">
        <f>IFERROR(INDEX(Raw_Plans!$B$2:$B$11,MATCH(C568,Raw_Plans!$A$2:$A$11,0)),"")</f>
        <v>Entertainment Pack</v>
      </c>
    </row>
    <row r="569" spans="1:7" x14ac:dyDescent="0.3">
      <c r="A569" s="12" t="s">
        <v>5176</v>
      </c>
      <c r="B569" s="12" t="s">
        <v>3354</v>
      </c>
      <c r="C569" s="12" t="s">
        <v>4594</v>
      </c>
      <c r="D569" s="82">
        <v>45854.946886574071</v>
      </c>
      <c r="E569" s="37">
        <v>999</v>
      </c>
      <c r="F569" s="12" t="s">
        <v>4595</v>
      </c>
      <c r="G569" s="13" t="str">
        <f>IFERROR(INDEX(Raw_Plans!$B$2:$B$11,MATCH(C569,Raw_Plans!$A$2:$A$11,0)),"")</f>
        <v>Family Infinity 999</v>
      </c>
    </row>
    <row r="570" spans="1:7" x14ac:dyDescent="0.3">
      <c r="A570" s="12" t="s">
        <v>5177</v>
      </c>
      <c r="B570" s="12" t="s">
        <v>4308</v>
      </c>
      <c r="C570" s="12" t="s">
        <v>4594</v>
      </c>
      <c r="D570" s="82">
        <v>46032.946886574071</v>
      </c>
      <c r="E570" s="37">
        <v>999</v>
      </c>
      <c r="F570" s="12" t="s">
        <v>4641</v>
      </c>
      <c r="G570" s="13" t="str">
        <f>IFERROR(INDEX(Raw_Plans!$B$2:$B$11,MATCH(C570,Raw_Plans!$A$2:$A$11,0)),"")</f>
        <v>Family Infinity 999</v>
      </c>
    </row>
    <row r="571" spans="1:7" x14ac:dyDescent="0.3">
      <c r="A571" s="12" t="s">
        <v>5178</v>
      </c>
      <c r="B571" s="12" t="s">
        <v>2511</v>
      </c>
      <c r="C571" s="12" t="s">
        <v>4609</v>
      </c>
      <c r="D571" s="82">
        <v>46034.946886574071</v>
      </c>
      <c r="E571" s="37">
        <v>2999</v>
      </c>
      <c r="F571" s="12" t="s">
        <v>4641</v>
      </c>
      <c r="G571" s="13" t="str">
        <f>IFERROR(INDEX(Raw_Plans!$B$2:$B$11,MATCH(C571,Raw_Plans!$A$2:$A$11,0)),"")</f>
        <v>Annual Plan</v>
      </c>
    </row>
    <row r="572" spans="1:7" x14ac:dyDescent="0.3">
      <c r="A572" s="12" t="s">
        <v>5179</v>
      </c>
      <c r="B572" s="12" t="s">
        <v>3999</v>
      </c>
      <c r="C572" s="12" t="s">
        <v>4605</v>
      </c>
      <c r="D572" s="82">
        <v>45889.946886574071</v>
      </c>
      <c r="E572" s="37">
        <v>349</v>
      </c>
      <c r="F572" s="12" t="s">
        <v>4603</v>
      </c>
      <c r="G572" s="13" t="str">
        <f>IFERROR(INDEX(Raw_Plans!$B$2:$B$11,MATCH(C572,Raw_Plans!$A$2:$A$11,0)),"")</f>
        <v>Entertainment Pack</v>
      </c>
    </row>
    <row r="573" spans="1:7" x14ac:dyDescent="0.3">
      <c r="A573" s="12" t="s">
        <v>5180</v>
      </c>
      <c r="B573" s="12" t="s">
        <v>4344</v>
      </c>
      <c r="C573" s="12" t="s">
        <v>4613</v>
      </c>
      <c r="D573" s="82">
        <v>45897.946886574071</v>
      </c>
      <c r="E573" s="37">
        <v>499</v>
      </c>
      <c r="F573" s="12" t="s">
        <v>4603</v>
      </c>
      <c r="G573" s="13" t="str">
        <f>IFERROR(INDEX(Raw_Plans!$B$2:$B$11,MATCH(C573,Raw_Plans!$A$2:$A$11,0)),"")</f>
        <v>Work From Home</v>
      </c>
    </row>
    <row r="574" spans="1:7" x14ac:dyDescent="0.3">
      <c r="A574" s="12" t="s">
        <v>5181</v>
      </c>
      <c r="B574" s="12" t="s">
        <v>4447</v>
      </c>
      <c r="C574" s="12" t="s">
        <v>4607</v>
      </c>
      <c r="D574" s="82">
        <v>45853.946886574071</v>
      </c>
      <c r="E574" s="37">
        <v>299</v>
      </c>
      <c r="F574" s="12" t="s">
        <v>4611</v>
      </c>
      <c r="G574" s="13" t="str">
        <f>IFERROR(INDEX(Raw_Plans!$B$2:$B$11,MATCH(C574,Raw_Plans!$A$2:$A$11,0)),"")</f>
        <v>Unlimited 5G Data</v>
      </c>
    </row>
    <row r="575" spans="1:7" x14ac:dyDescent="0.3">
      <c r="A575" s="12" t="s">
        <v>5182</v>
      </c>
      <c r="B575" s="12" t="s">
        <v>686</v>
      </c>
      <c r="C575" s="12" t="s">
        <v>4594</v>
      </c>
      <c r="D575" s="82">
        <v>45700.946886574071</v>
      </c>
      <c r="E575" s="37">
        <v>999</v>
      </c>
      <c r="F575" s="12" t="s">
        <v>4599</v>
      </c>
      <c r="G575" s="13" t="str">
        <f>IFERROR(INDEX(Raw_Plans!$B$2:$B$11,MATCH(C575,Raw_Plans!$A$2:$A$11,0)),"")</f>
        <v>Family Infinity 999</v>
      </c>
    </row>
    <row r="576" spans="1:7" x14ac:dyDescent="0.3">
      <c r="A576" s="12" t="s">
        <v>5183</v>
      </c>
      <c r="B576" s="12" t="s">
        <v>3274</v>
      </c>
      <c r="C576" s="12" t="s">
        <v>4607</v>
      </c>
      <c r="D576" s="82">
        <v>45745.946886574071</v>
      </c>
      <c r="E576" s="37">
        <v>299</v>
      </c>
      <c r="F576" s="12" t="s">
        <v>4599</v>
      </c>
      <c r="G576" s="13" t="str">
        <f>IFERROR(INDEX(Raw_Plans!$B$2:$B$11,MATCH(C576,Raw_Plans!$A$2:$A$11,0)),"")</f>
        <v>Unlimited 5G Data</v>
      </c>
    </row>
    <row r="577" spans="1:7" x14ac:dyDescent="0.3">
      <c r="A577" s="12" t="s">
        <v>5184</v>
      </c>
      <c r="B577" s="12" t="s">
        <v>3116</v>
      </c>
      <c r="C577" s="12" t="s">
        <v>4629</v>
      </c>
      <c r="D577" s="82">
        <v>45849.946886574071</v>
      </c>
      <c r="E577" s="37">
        <v>666</v>
      </c>
      <c r="F577" s="12" t="s">
        <v>4611</v>
      </c>
      <c r="G577" s="13" t="str">
        <f>IFERROR(INDEX(Raw_Plans!$B$2:$B$11,MATCH(C577,Raw_Plans!$A$2:$A$11,0)),"")</f>
        <v>Student Plan</v>
      </c>
    </row>
    <row r="578" spans="1:7" x14ac:dyDescent="0.3">
      <c r="A578" s="12" t="s">
        <v>5185</v>
      </c>
      <c r="B578" s="12" t="s">
        <v>1409</v>
      </c>
      <c r="C578" s="12" t="s">
        <v>4594</v>
      </c>
      <c r="D578" s="82">
        <v>45999.946886574071</v>
      </c>
      <c r="E578" s="37">
        <v>999</v>
      </c>
      <c r="F578" s="12" t="s">
        <v>4603</v>
      </c>
      <c r="G578" s="13" t="str">
        <f>IFERROR(INDEX(Raw_Plans!$B$2:$B$11,MATCH(C578,Raw_Plans!$A$2:$A$11,0)),"")</f>
        <v>Family Infinity 999</v>
      </c>
    </row>
    <row r="579" spans="1:7" x14ac:dyDescent="0.3">
      <c r="A579" s="12" t="s">
        <v>5186</v>
      </c>
      <c r="B579" s="12" t="s">
        <v>3284</v>
      </c>
      <c r="C579" s="12" t="s">
        <v>4594</v>
      </c>
      <c r="D579" s="82">
        <v>46038.946886574071</v>
      </c>
      <c r="E579" s="37">
        <v>999</v>
      </c>
      <c r="F579" s="12" t="s">
        <v>4595</v>
      </c>
      <c r="G579" s="13" t="str">
        <f>IFERROR(INDEX(Raw_Plans!$B$2:$B$11,MATCH(C579,Raw_Plans!$A$2:$A$11,0)),"")</f>
        <v>Family Infinity 999</v>
      </c>
    </row>
    <row r="580" spans="1:7" x14ac:dyDescent="0.3">
      <c r="A580" s="12" t="s">
        <v>5187</v>
      </c>
      <c r="B580" s="12" t="s">
        <v>883</v>
      </c>
      <c r="C580" s="12" t="s">
        <v>4613</v>
      </c>
      <c r="D580" s="82">
        <v>45756.946886574071</v>
      </c>
      <c r="E580" s="37">
        <v>499</v>
      </c>
      <c r="F580" s="12" t="s">
        <v>4595</v>
      </c>
      <c r="G580" s="13" t="str">
        <f>IFERROR(INDEX(Raw_Plans!$B$2:$B$11,MATCH(C580,Raw_Plans!$A$2:$A$11,0)),"")</f>
        <v>Work From Home</v>
      </c>
    </row>
    <row r="581" spans="1:7" x14ac:dyDescent="0.3">
      <c r="A581" s="12" t="s">
        <v>5188</v>
      </c>
      <c r="B581" s="12" t="s">
        <v>3830</v>
      </c>
      <c r="C581" s="12" t="s">
        <v>4605</v>
      </c>
      <c r="D581" s="82">
        <v>45755.946886574071</v>
      </c>
      <c r="E581" s="37">
        <v>349</v>
      </c>
      <c r="F581" s="12" t="s">
        <v>4641</v>
      </c>
      <c r="G581" s="13" t="str">
        <f>IFERROR(INDEX(Raw_Plans!$B$2:$B$11,MATCH(C581,Raw_Plans!$A$2:$A$11,0)),"")</f>
        <v>Entertainment Pack</v>
      </c>
    </row>
    <row r="582" spans="1:7" x14ac:dyDescent="0.3">
      <c r="A582" s="12" t="s">
        <v>5189</v>
      </c>
      <c r="B582" s="12" t="s">
        <v>1688</v>
      </c>
      <c r="C582" s="12" t="s">
        <v>4605</v>
      </c>
      <c r="D582" s="82">
        <v>45767.946886574071</v>
      </c>
      <c r="E582" s="37">
        <v>349</v>
      </c>
      <c r="F582" s="12" t="s">
        <v>4595</v>
      </c>
      <c r="G582" s="13" t="str">
        <f>IFERROR(INDEX(Raw_Plans!$B$2:$B$11,MATCH(C582,Raw_Plans!$A$2:$A$11,0)),"")</f>
        <v>Entertainment Pack</v>
      </c>
    </row>
    <row r="583" spans="1:7" x14ac:dyDescent="0.3">
      <c r="A583" s="12" t="s">
        <v>5190</v>
      </c>
      <c r="B583" s="12" t="s">
        <v>3840</v>
      </c>
      <c r="C583" s="12" t="s">
        <v>4607</v>
      </c>
      <c r="D583" s="82">
        <v>45718.946886574071</v>
      </c>
      <c r="E583" s="37">
        <v>299</v>
      </c>
      <c r="F583" s="12" t="s">
        <v>4603</v>
      </c>
      <c r="G583" s="13" t="str">
        <f>IFERROR(INDEX(Raw_Plans!$B$2:$B$11,MATCH(C583,Raw_Plans!$A$2:$A$11,0)),"")</f>
        <v>Unlimited 5G Data</v>
      </c>
    </row>
    <row r="584" spans="1:7" x14ac:dyDescent="0.3">
      <c r="A584" s="12" t="s">
        <v>5191</v>
      </c>
      <c r="B584" s="12" t="s">
        <v>3328</v>
      </c>
      <c r="C584" s="12" t="s">
        <v>4594</v>
      </c>
      <c r="D584" s="82">
        <v>45775.946886574071</v>
      </c>
      <c r="E584" s="37">
        <v>999</v>
      </c>
      <c r="F584" s="12" t="s">
        <v>4611</v>
      </c>
      <c r="G584" s="13" t="str">
        <f>IFERROR(INDEX(Raw_Plans!$B$2:$B$11,MATCH(C584,Raw_Plans!$A$2:$A$11,0)),"")</f>
        <v>Family Infinity 999</v>
      </c>
    </row>
    <row r="585" spans="1:7" x14ac:dyDescent="0.3">
      <c r="A585" s="12" t="s">
        <v>5192</v>
      </c>
      <c r="B585" s="12" t="s">
        <v>2293</v>
      </c>
      <c r="C585" s="12" t="s">
        <v>4598</v>
      </c>
      <c r="D585" s="82">
        <v>45709.946886574071</v>
      </c>
      <c r="E585" s="37">
        <v>99</v>
      </c>
      <c r="F585" s="12" t="s">
        <v>4611</v>
      </c>
      <c r="G585" s="13" t="str">
        <f>IFERROR(INDEX(Raw_Plans!$B$2:$B$11,MATCH(C585,Raw_Plans!$A$2:$A$11,0)),"")</f>
        <v>Talktime Only</v>
      </c>
    </row>
    <row r="586" spans="1:7" x14ac:dyDescent="0.3">
      <c r="A586" s="12" t="s">
        <v>5193</v>
      </c>
      <c r="B586" s="12" t="s">
        <v>1213</v>
      </c>
      <c r="C586" s="12" t="s">
        <v>4615</v>
      </c>
      <c r="D586" s="82">
        <v>45891.946886574071</v>
      </c>
      <c r="E586" s="37">
        <v>148</v>
      </c>
      <c r="F586" s="12" t="s">
        <v>4641</v>
      </c>
      <c r="G586" s="13" t="str">
        <f>IFERROR(INDEX(Raw_Plans!$B$2:$B$11,MATCH(C586,Raw_Plans!$A$2:$A$11,0)),"")</f>
        <v>Data Booster</v>
      </c>
    </row>
    <row r="587" spans="1:7" x14ac:dyDescent="0.3">
      <c r="A587" s="12" t="s">
        <v>5194</v>
      </c>
      <c r="B587" s="12" t="s">
        <v>3094</v>
      </c>
      <c r="C587" s="12" t="s">
        <v>4607</v>
      </c>
      <c r="D587" s="82">
        <v>45752.946886574071</v>
      </c>
      <c r="E587" s="37">
        <v>299</v>
      </c>
      <c r="F587" s="12" t="s">
        <v>4599</v>
      </c>
      <c r="G587" s="13" t="str">
        <f>IFERROR(INDEX(Raw_Plans!$B$2:$B$11,MATCH(C587,Raw_Plans!$A$2:$A$11,0)),"")</f>
        <v>Unlimited 5G Data</v>
      </c>
    </row>
    <row r="588" spans="1:7" x14ac:dyDescent="0.3">
      <c r="A588" s="12" t="s">
        <v>5195</v>
      </c>
      <c r="B588" s="12" t="s">
        <v>4271</v>
      </c>
      <c r="C588" s="12" t="s">
        <v>4609</v>
      </c>
      <c r="D588" s="82">
        <v>46040.946886574071</v>
      </c>
      <c r="E588" s="37">
        <v>2999</v>
      </c>
      <c r="F588" s="12" t="s">
        <v>4595</v>
      </c>
      <c r="G588" s="13" t="str">
        <f>IFERROR(INDEX(Raw_Plans!$B$2:$B$11,MATCH(C588,Raw_Plans!$A$2:$A$11,0)),"")</f>
        <v>Annual Plan</v>
      </c>
    </row>
    <row r="589" spans="1:7" x14ac:dyDescent="0.3">
      <c r="A589" s="12" t="s">
        <v>5196</v>
      </c>
      <c r="B589" s="12" t="s">
        <v>4513</v>
      </c>
      <c r="C589" s="12" t="s">
        <v>4607</v>
      </c>
      <c r="D589" s="82">
        <v>45797.946886574071</v>
      </c>
      <c r="E589" s="37">
        <v>299</v>
      </c>
      <c r="F589" s="12" t="s">
        <v>4603</v>
      </c>
      <c r="G589" s="13" t="str">
        <f>IFERROR(INDEX(Raw_Plans!$B$2:$B$11,MATCH(C589,Raw_Plans!$A$2:$A$11,0)),"")</f>
        <v>Unlimited 5G Data</v>
      </c>
    </row>
    <row r="590" spans="1:7" x14ac:dyDescent="0.3">
      <c r="A590" s="12" t="s">
        <v>5197</v>
      </c>
      <c r="B590" s="12" t="s">
        <v>2349</v>
      </c>
      <c r="C590" s="12" t="s">
        <v>4609</v>
      </c>
      <c r="D590" s="82">
        <v>46025.946886574071</v>
      </c>
      <c r="E590" s="37">
        <v>2999</v>
      </c>
      <c r="F590" s="12" t="s">
        <v>4641</v>
      </c>
      <c r="G590" s="13" t="str">
        <f>IFERROR(INDEX(Raw_Plans!$B$2:$B$11,MATCH(C590,Raw_Plans!$A$2:$A$11,0)),"")</f>
        <v>Annual Plan</v>
      </c>
    </row>
    <row r="591" spans="1:7" x14ac:dyDescent="0.3">
      <c r="A591" s="12" t="s">
        <v>5198</v>
      </c>
      <c r="B591" s="12" t="s">
        <v>1080</v>
      </c>
      <c r="C591" s="12" t="s">
        <v>4615</v>
      </c>
      <c r="D591" s="82">
        <v>45702.946886574071</v>
      </c>
      <c r="E591" s="37">
        <v>148</v>
      </c>
      <c r="F591" s="12" t="s">
        <v>4611</v>
      </c>
      <c r="G591" s="13" t="str">
        <f>IFERROR(INDEX(Raw_Plans!$B$2:$B$11,MATCH(C591,Raw_Plans!$A$2:$A$11,0)),"")</f>
        <v>Data Booster</v>
      </c>
    </row>
    <row r="592" spans="1:7" x14ac:dyDescent="0.3">
      <c r="A592" s="12" t="s">
        <v>5199</v>
      </c>
      <c r="B592" s="12" t="s">
        <v>2953</v>
      </c>
      <c r="C592" s="12" t="s">
        <v>4607</v>
      </c>
      <c r="D592" s="82">
        <v>45718.946886574071</v>
      </c>
      <c r="E592" s="37">
        <v>299</v>
      </c>
      <c r="F592" s="12" t="s">
        <v>4611</v>
      </c>
      <c r="G592" s="13" t="str">
        <f>IFERROR(INDEX(Raw_Plans!$B$2:$B$11,MATCH(C592,Raw_Plans!$A$2:$A$11,0)),"")</f>
        <v>Unlimited 5G Data</v>
      </c>
    </row>
    <row r="593" spans="1:7" x14ac:dyDescent="0.3">
      <c r="A593" s="12" t="s">
        <v>5200</v>
      </c>
      <c r="B593" s="12" t="s">
        <v>2379</v>
      </c>
      <c r="C593" s="12" t="s">
        <v>4598</v>
      </c>
      <c r="D593" s="82">
        <v>46002.946886574071</v>
      </c>
      <c r="E593" s="37">
        <v>99</v>
      </c>
      <c r="F593" s="12" t="s">
        <v>4603</v>
      </c>
      <c r="G593" s="13" t="str">
        <f>IFERROR(INDEX(Raw_Plans!$B$2:$B$11,MATCH(C593,Raw_Plans!$A$2:$A$11,0)),"")</f>
        <v>Talktime Only</v>
      </c>
    </row>
    <row r="594" spans="1:7" x14ac:dyDescent="0.3">
      <c r="A594" s="12" t="s">
        <v>5201</v>
      </c>
      <c r="B594" s="12" t="s">
        <v>3838</v>
      </c>
      <c r="C594" s="12" t="s">
        <v>4629</v>
      </c>
      <c r="D594" s="82">
        <v>45906.946886574071</v>
      </c>
      <c r="E594" s="37">
        <v>666</v>
      </c>
      <c r="F594" s="12" t="s">
        <v>4595</v>
      </c>
      <c r="G594" s="13" t="str">
        <f>IFERROR(INDEX(Raw_Plans!$B$2:$B$11,MATCH(C594,Raw_Plans!$A$2:$A$11,0)),"")</f>
        <v>Student Plan</v>
      </c>
    </row>
    <row r="595" spans="1:7" x14ac:dyDescent="0.3">
      <c r="A595" s="12" t="s">
        <v>5202</v>
      </c>
      <c r="B595" s="12" t="s">
        <v>2609</v>
      </c>
      <c r="C595" s="12" t="s">
        <v>4609</v>
      </c>
      <c r="D595" s="82">
        <v>45806.946886574071</v>
      </c>
      <c r="E595" s="37">
        <v>2999</v>
      </c>
      <c r="F595" s="12" t="s">
        <v>4641</v>
      </c>
      <c r="G595" s="13" t="str">
        <f>IFERROR(INDEX(Raw_Plans!$B$2:$B$11,MATCH(C595,Raw_Plans!$A$2:$A$11,0)),"")</f>
        <v>Annual Plan</v>
      </c>
    </row>
    <row r="596" spans="1:7" x14ac:dyDescent="0.3">
      <c r="A596" s="12" t="s">
        <v>5203</v>
      </c>
      <c r="B596" s="12" t="s">
        <v>2415</v>
      </c>
      <c r="C596" s="12" t="s">
        <v>4618</v>
      </c>
      <c r="D596" s="82">
        <v>45872.946886574071</v>
      </c>
      <c r="E596" s="37">
        <v>499</v>
      </c>
      <c r="F596" s="12" t="s">
        <v>4595</v>
      </c>
      <c r="G596" s="13" t="str">
        <f>IFERROR(INDEX(Raw_Plans!$B$2:$B$11,MATCH(C596,Raw_Plans!$A$2:$A$11,0)),"")</f>
        <v>Infinity 499</v>
      </c>
    </row>
    <row r="597" spans="1:7" x14ac:dyDescent="0.3">
      <c r="A597" s="12" t="s">
        <v>5204</v>
      </c>
      <c r="B597" s="12" t="s">
        <v>3679</v>
      </c>
      <c r="C597" s="12" t="s">
        <v>4598</v>
      </c>
      <c r="D597" s="82">
        <v>45955.946886574071</v>
      </c>
      <c r="E597" s="37">
        <v>99</v>
      </c>
      <c r="F597" s="12" t="s">
        <v>4603</v>
      </c>
      <c r="G597" s="13" t="str">
        <f>IFERROR(INDEX(Raw_Plans!$B$2:$B$11,MATCH(C597,Raw_Plans!$A$2:$A$11,0)),"")</f>
        <v>Talktime Only</v>
      </c>
    </row>
    <row r="598" spans="1:7" x14ac:dyDescent="0.3">
      <c r="A598" s="12" t="s">
        <v>5205</v>
      </c>
      <c r="B598" s="12" t="s">
        <v>3092</v>
      </c>
      <c r="C598" s="12" t="s">
        <v>4613</v>
      </c>
      <c r="D598" s="82">
        <v>45820.946886574071</v>
      </c>
      <c r="E598" s="37">
        <v>499</v>
      </c>
      <c r="F598" s="12" t="s">
        <v>4599</v>
      </c>
      <c r="G598" s="13" t="str">
        <f>IFERROR(INDEX(Raw_Plans!$B$2:$B$11,MATCH(C598,Raw_Plans!$A$2:$A$11,0)),"")</f>
        <v>Work From Home</v>
      </c>
    </row>
    <row r="599" spans="1:7" x14ac:dyDescent="0.3">
      <c r="A599" s="12" t="s">
        <v>5206</v>
      </c>
      <c r="B599" s="12" t="s">
        <v>1660</v>
      </c>
      <c r="C599" s="12" t="s">
        <v>4598</v>
      </c>
      <c r="D599" s="82">
        <v>45691.946886574071</v>
      </c>
      <c r="E599" s="37">
        <v>99</v>
      </c>
      <c r="F599" s="12" t="s">
        <v>4611</v>
      </c>
      <c r="G599" s="13" t="str">
        <f>IFERROR(INDEX(Raw_Plans!$B$2:$B$11,MATCH(C599,Raw_Plans!$A$2:$A$11,0)),"")</f>
        <v>Talktime Only</v>
      </c>
    </row>
    <row r="600" spans="1:7" x14ac:dyDescent="0.3">
      <c r="A600" s="12" t="s">
        <v>5207</v>
      </c>
      <c r="B600" s="12" t="s">
        <v>2931</v>
      </c>
      <c r="C600" s="12" t="s">
        <v>4607</v>
      </c>
      <c r="D600" s="82">
        <v>45996.946886574071</v>
      </c>
      <c r="E600" s="37">
        <v>299</v>
      </c>
      <c r="F600" s="12" t="s">
        <v>4599</v>
      </c>
      <c r="G600" s="13" t="str">
        <f>IFERROR(INDEX(Raw_Plans!$B$2:$B$11,MATCH(C600,Raw_Plans!$A$2:$A$11,0)),"")</f>
        <v>Unlimited 5G Data</v>
      </c>
    </row>
    <row r="601" spans="1:7" x14ac:dyDescent="0.3">
      <c r="A601" s="12" t="s">
        <v>5208</v>
      </c>
      <c r="B601" s="12" t="s">
        <v>2533</v>
      </c>
      <c r="C601" s="12" t="s">
        <v>4609</v>
      </c>
      <c r="D601" s="82">
        <v>45953.946886574071</v>
      </c>
      <c r="E601" s="37">
        <v>2999</v>
      </c>
      <c r="F601" s="12" t="s">
        <v>4641</v>
      </c>
      <c r="G601" s="13" t="str">
        <f>IFERROR(INDEX(Raw_Plans!$B$2:$B$11,MATCH(C601,Raw_Plans!$A$2:$A$11,0)),"")</f>
        <v>Annual Plan</v>
      </c>
    </row>
    <row r="602" spans="1:7" x14ac:dyDescent="0.3">
      <c r="A602" s="12" t="s">
        <v>5209</v>
      </c>
      <c r="B602" s="12" t="s">
        <v>1845</v>
      </c>
      <c r="C602" s="12" t="s">
        <v>4618</v>
      </c>
      <c r="D602" s="82">
        <v>45862.946886574071</v>
      </c>
      <c r="E602" s="37">
        <v>499</v>
      </c>
      <c r="F602" s="12" t="s">
        <v>4603</v>
      </c>
      <c r="G602" s="13" t="str">
        <f>IFERROR(INDEX(Raw_Plans!$B$2:$B$11,MATCH(C602,Raw_Plans!$A$2:$A$11,0)),"")</f>
        <v>Infinity 499</v>
      </c>
    </row>
    <row r="603" spans="1:7" x14ac:dyDescent="0.3">
      <c r="A603" s="12" t="s">
        <v>5210</v>
      </c>
      <c r="B603" s="12" t="s">
        <v>3679</v>
      </c>
      <c r="C603" s="12" t="s">
        <v>4594</v>
      </c>
      <c r="D603" s="82">
        <v>45703.946886574071</v>
      </c>
      <c r="E603" s="37">
        <v>999</v>
      </c>
      <c r="F603" s="12" t="s">
        <v>4599</v>
      </c>
      <c r="G603" s="13" t="str">
        <f>IFERROR(INDEX(Raw_Plans!$B$2:$B$11,MATCH(C603,Raw_Plans!$A$2:$A$11,0)),"")</f>
        <v>Family Infinity 999</v>
      </c>
    </row>
    <row r="604" spans="1:7" x14ac:dyDescent="0.3">
      <c r="A604" s="12" t="s">
        <v>5211</v>
      </c>
      <c r="B604" s="12" t="s">
        <v>3048</v>
      </c>
      <c r="C604" s="12" t="s">
        <v>4629</v>
      </c>
      <c r="D604" s="82">
        <v>45705.946886574071</v>
      </c>
      <c r="E604" s="37">
        <v>666</v>
      </c>
      <c r="F604" s="12" t="s">
        <v>4603</v>
      </c>
      <c r="G604" s="13" t="str">
        <f>IFERROR(INDEX(Raw_Plans!$B$2:$B$11,MATCH(C604,Raw_Plans!$A$2:$A$11,0)),"")</f>
        <v>Student Plan</v>
      </c>
    </row>
    <row r="605" spans="1:7" x14ac:dyDescent="0.3">
      <c r="A605" s="12" t="s">
        <v>5212</v>
      </c>
      <c r="B605" s="12" t="s">
        <v>1814</v>
      </c>
      <c r="C605" s="12" t="s">
        <v>4613</v>
      </c>
      <c r="D605" s="82">
        <v>45948.946886574071</v>
      </c>
      <c r="E605" s="37">
        <v>499</v>
      </c>
      <c r="F605" s="12" t="s">
        <v>4611</v>
      </c>
      <c r="G605" s="13" t="str">
        <f>IFERROR(INDEX(Raw_Plans!$B$2:$B$11,MATCH(C605,Raw_Plans!$A$2:$A$11,0)),"")</f>
        <v>Work From Home</v>
      </c>
    </row>
    <row r="606" spans="1:7" x14ac:dyDescent="0.3">
      <c r="A606" s="12" t="s">
        <v>5213</v>
      </c>
      <c r="B606" s="12" t="s">
        <v>1490</v>
      </c>
      <c r="C606" s="12" t="s">
        <v>4598</v>
      </c>
      <c r="D606" s="82">
        <v>45737.946886574071</v>
      </c>
      <c r="E606" s="37">
        <v>99</v>
      </c>
      <c r="F606" s="12" t="s">
        <v>4595</v>
      </c>
      <c r="G606" s="13" t="str">
        <f>IFERROR(INDEX(Raw_Plans!$B$2:$B$11,MATCH(C606,Raw_Plans!$A$2:$A$11,0)),"")</f>
        <v>Talktime Only</v>
      </c>
    </row>
    <row r="607" spans="1:7" x14ac:dyDescent="0.3">
      <c r="A607" s="12" t="s">
        <v>5214</v>
      </c>
      <c r="B607" s="12" t="s">
        <v>4461</v>
      </c>
      <c r="C607" s="12" t="s">
        <v>4618</v>
      </c>
      <c r="D607" s="82">
        <v>46023.946886574071</v>
      </c>
      <c r="E607" s="37">
        <v>499</v>
      </c>
      <c r="F607" s="12" t="s">
        <v>4595</v>
      </c>
      <c r="G607" s="13" t="str">
        <f>IFERROR(INDEX(Raw_Plans!$B$2:$B$11,MATCH(C607,Raw_Plans!$A$2:$A$11,0)),"")</f>
        <v>Infinity 499</v>
      </c>
    </row>
    <row r="608" spans="1:7" x14ac:dyDescent="0.3">
      <c r="A608" s="12" t="s">
        <v>5215</v>
      </c>
      <c r="B608" s="12" t="s">
        <v>3166</v>
      </c>
      <c r="C608" s="12" t="s">
        <v>4609</v>
      </c>
      <c r="D608" s="82">
        <v>45940.946886574071</v>
      </c>
      <c r="E608" s="37">
        <v>2999</v>
      </c>
      <c r="F608" s="12" t="s">
        <v>4595</v>
      </c>
      <c r="G608" s="13" t="str">
        <f>IFERROR(INDEX(Raw_Plans!$B$2:$B$11,MATCH(C608,Raw_Plans!$A$2:$A$11,0)),"")</f>
        <v>Annual Plan</v>
      </c>
    </row>
    <row r="609" spans="1:7" x14ac:dyDescent="0.3">
      <c r="A609" s="12" t="s">
        <v>5216</v>
      </c>
      <c r="B609" s="12" t="s">
        <v>938</v>
      </c>
      <c r="C609" s="12" t="s">
        <v>4615</v>
      </c>
      <c r="D609" s="82">
        <v>46000.946886574071</v>
      </c>
      <c r="E609" s="37">
        <v>148</v>
      </c>
      <c r="F609" s="12" t="s">
        <v>4595</v>
      </c>
      <c r="G609" s="13" t="str">
        <f>IFERROR(INDEX(Raw_Plans!$B$2:$B$11,MATCH(C609,Raw_Plans!$A$2:$A$11,0)),"")</f>
        <v>Data Booster</v>
      </c>
    </row>
    <row r="610" spans="1:7" x14ac:dyDescent="0.3">
      <c r="A610" s="12" t="s">
        <v>5217</v>
      </c>
      <c r="B610" s="12" t="s">
        <v>863</v>
      </c>
      <c r="C610" s="12" t="s">
        <v>4607</v>
      </c>
      <c r="D610" s="82">
        <v>45902.946886574071</v>
      </c>
      <c r="E610" s="37">
        <v>299</v>
      </c>
      <c r="F610" s="12" t="s">
        <v>4595</v>
      </c>
      <c r="G610" s="13" t="str">
        <f>IFERROR(INDEX(Raw_Plans!$B$2:$B$11,MATCH(C610,Raw_Plans!$A$2:$A$11,0)),"")</f>
        <v>Unlimited 5G Data</v>
      </c>
    </row>
    <row r="611" spans="1:7" x14ac:dyDescent="0.3">
      <c r="A611" s="12" t="s">
        <v>5218</v>
      </c>
      <c r="B611" s="12" t="s">
        <v>1620</v>
      </c>
      <c r="C611" s="12" t="s">
        <v>4618</v>
      </c>
      <c r="D611" s="82">
        <v>45995.946886574071</v>
      </c>
      <c r="E611" s="37">
        <v>499</v>
      </c>
      <c r="F611" s="12" t="s">
        <v>4611</v>
      </c>
      <c r="G611" s="13" t="str">
        <f>IFERROR(INDEX(Raw_Plans!$B$2:$B$11,MATCH(C611,Raw_Plans!$A$2:$A$11,0)),"")</f>
        <v>Infinity 499</v>
      </c>
    </row>
    <row r="612" spans="1:7" x14ac:dyDescent="0.3">
      <c r="A612" s="12" t="s">
        <v>5219</v>
      </c>
      <c r="B612" s="12" t="s">
        <v>3060</v>
      </c>
      <c r="C612" s="12" t="s">
        <v>4613</v>
      </c>
      <c r="D612" s="82">
        <v>45728.946886574071</v>
      </c>
      <c r="E612" s="37">
        <v>499</v>
      </c>
      <c r="F612" s="12" t="s">
        <v>4641</v>
      </c>
      <c r="G612" s="13" t="str">
        <f>IFERROR(INDEX(Raw_Plans!$B$2:$B$11,MATCH(C612,Raw_Plans!$A$2:$A$11,0)),"")</f>
        <v>Work From Home</v>
      </c>
    </row>
    <row r="613" spans="1:7" x14ac:dyDescent="0.3">
      <c r="A613" s="12" t="s">
        <v>5220</v>
      </c>
      <c r="B613" s="12" t="s">
        <v>1433</v>
      </c>
      <c r="C613" s="12" t="s">
        <v>4618</v>
      </c>
      <c r="D613" s="82">
        <v>46047.946886574071</v>
      </c>
      <c r="E613" s="37">
        <v>499</v>
      </c>
      <c r="F613" s="12" t="s">
        <v>4641</v>
      </c>
      <c r="G613" s="13" t="str">
        <f>IFERROR(INDEX(Raw_Plans!$B$2:$B$11,MATCH(C613,Raw_Plans!$A$2:$A$11,0)),"")</f>
        <v>Infinity 499</v>
      </c>
    </row>
    <row r="614" spans="1:7" x14ac:dyDescent="0.3">
      <c r="A614" s="12" t="s">
        <v>5221</v>
      </c>
      <c r="B614" s="12" t="s">
        <v>3326</v>
      </c>
      <c r="C614" s="12" t="s">
        <v>4618</v>
      </c>
      <c r="D614" s="82">
        <v>45824.946886574071</v>
      </c>
      <c r="E614" s="37">
        <v>499</v>
      </c>
      <c r="F614" s="12" t="s">
        <v>4599</v>
      </c>
      <c r="G614" s="13" t="str">
        <f>IFERROR(INDEX(Raw_Plans!$B$2:$B$11,MATCH(C614,Raw_Plans!$A$2:$A$11,0)),"")</f>
        <v>Infinity 499</v>
      </c>
    </row>
    <row r="615" spans="1:7" x14ac:dyDescent="0.3">
      <c r="A615" s="12" t="s">
        <v>5222</v>
      </c>
      <c r="B615" s="12" t="s">
        <v>3467</v>
      </c>
      <c r="C615" s="12" t="s">
        <v>4629</v>
      </c>
      <c r="D615" s="82">
        <v>45958.946886574071</v>
      </c>
      <c r="E615" s="37">
        <v>666</v>
      </c>
      <c r="F615" s="12" t="s">
        <v>4611</v>
      </c>
      <c r="G615" s="13" t="str">
        <f>IFERROR(INDEX(Raw_Plans!$B$2:$B$11,MATCH(C615,Raw_Plans!$A$2:$A$11,0)),"")</f>
        <v>Student Plan</v>
      </c>
    </row>
    <row r="616" spans="1:7" x14ac:dyDescent="0.3">
      <c r="A616" s="12" t="s">
        <v>5223</v>
      </c>
      <c r="B616" s="12" t="s">
        <v>1221</v>
      </c>
      <c r="C616" s="12" t="s">
        <v>4598</v>
      </c>
      <c r="D616" s="82">
        <v>45693.946886574071</v>
      </c>
      <c r="E616" s="37">
        <v>99</v>
      </c>
      <c r="F616" s="12" t="s">
        <v>4599</v>
      </c>
      <c r="G616" s="13" t="str">
        <f>IFERROR(INDEX(Raw_Plans!$B$2:$B$11,MATCH(C616,Raw_Plans!$A$2:$A$11,0)),"")</f>
        <v>Talktime Only</v>
      </c>
    </row>
    <row r="617" spans="1:7" x14ac:dyDescent="0.3">
      <c r="A617" s="12" t="s">
        <v>5224</v>
      </c>
      <c r="B617" s="12" t="s">
        <v>3699</v>
      </c>
      <c r="C617" s="12" t="s">
        <v>4613</v>
      </c>
      <c r="D617" s="82">
        <v>45940.946886574071</v>
      </c>
      <c r="E617" s="37">
        <v>499</v>
      </c>
      <c r="F617" s="12" t="s">
        <v>4641</v>
      </c>
      <c r="G617" s="13" t="str">
        <f>IFERROR(INDEX(Raw_Plans!$B$2:$B$11,MATCH(C617,Raw_Plans!$A$2:$A$11,0)),"")</f>
        <v>Work From Home</v>
      </c>
    </row>
    <row r="618" spans="1:7" x14ac:dyDescent="0.3">
      <c r="A618" s="12" t="s">
        <v>5225</v>
      </c>
      <c r="B618" s="12" t="s">
        <v>4507</v>
      </c>
      <c r="C618" s="12" t="s">
        <v>4629</v>
      </c>
      <c r="D618" s="82">
        <v>45730.946886574071</v>
      </c>
      <c r="E618" s="37">
        <v>666</v>
      </c>
      <c r="F618" s="12" t="s">
        <v>4595</v>
      </c>
      <c r="G618" s="13" t="str">
        <f>IFERROR(INDEX(Raw_Plans!$B$2:$B$11,MATCH(C618,Raw_Plans!$A$2:$A$11,0)),"")</f>
        <v>Student Plan</v>
      </c>
    </row>
    <row r="619" spans="1:7" x14ac:dyDescent="0.3">
      <c r="A619" s="12" t="s">
        <v>5226</v>
      </c>
      <c r="B619" s="12" t="s">
        <v>1399</v>
      </c>
      <c r="C619" s="12" t="s">
        <v>4605</v>
      </c>
      <c r="D619" s="82">
        <v>45972.946886574071</v>
      </c>
      <c r="E619" s="37">
        <v>349</v>
      </c>
      <c r="F619" s="12" t="s">
        <v>4641</v>
      </c>
      <c r="G619" s="13" t="str">
        <f>IFERROR(INDEX(Raw_Plans!$B$2:$B$11,MATCH(C619,Raw_Plans!$A$2:$A$11,0)),"")</f>
        <v>Entertainment Pack</v>
      </c>
    </row>
    <row r="620" spans="1:7" x14ac:dyDescent="0.3">
      <c r="A620" s="12" t="s">
        <v>5227</v>
      </c>
      <c r="B620" s="12" t="s">
        <v>2331</v>
      </c>
      <c r="C620" s="12" t="s">
        <v>4629</v>
      </c>
      <c r="D620" s="82">
        <v>45881.946886574071</v>
      </c>
      <c r="E620" s="37">
        <v>666</v>
      </c>
      <c r="F620" s="12" t="s">
        <v>4595</v>
      </c>
      <c r="G620" s="13" t="str">
        <f>IFERROR(INDEX(Raw_Plans!$B$2:$B$11,MATCH(C620,Raw_Plans!$A$2:$A$11,0)),"")</f>
        <v>Student Plan</v>
      </c>
    </row>
    <row r="621" spans="1:7" x14ac:dyDescent="0.3">
      <c r="A621" s="12" t="s">
        <v>5228</v>
      </c>
      <c r="B621" s="12" t="s">
        <v>3092</v>
      </c>
      <c r="C621" s="12" t="s">
        <v>4613</v>
      </c>
      <c r="D621" s="82">
        <v>46026.946886574071</v>
      </c>
      <c r="E621" s="37">
        <v>499</v>
      </c>
      <c r="F621" s="12" t="s">
        <v>4599</v>
      </c>
      <c r="G621" s="13" t="str">
        <f>IFERROR(INDEX(Raw_Plans!$B$2:$B$11,MATCH(C621,Raw_Plans!$A$2:$A$11,0)),"")</f>
        <v>Work From Home</v>
      </c>
    </row>
    <row r="622" spans="1:7" x14ac:dyDescent="0.3">
      <c r="A622" s="12" t="s">
        <v>5229</v>
      </c>
      <c r="B622" s="12" t="s">
        <v>4539</v>
      </c>
      <c r="C622" s="12" t="s">
        <v>4605</v>
      </c>
      <c r="D622" s="82">
        <v>45945.946886574071</v>
      </c>
      <c r="E622" s="37">
        <v>349</v>
      </c>
      <c r="F622" s="12" t="s">
        <v>4595</v>
      </c>
      <c r="G622" s="13" t="str">
        <f>IFERROR(INDEX(Raw_Plans!$B$2:$B$11,MATCH(C622,Raw_Plans!$A$2:$A$11,0)),"")</f>
        <v>Entertainment Pack</v>
      </c>
    </row>
    <row r="623" spans="1:7" x14ac:dyDescent="0.3">
      <c r="A623" s="12" t="s">
        <v>5230</v>
      </c>
      <c r="B623" s="12" t="s">
        <v>2094</v>
      </c>
      <c r="C623" s="12" t="s">
        <v>4615</v>
      </c>
      <c r="D623" s="82">
        <v>45749.946886574071</v>
      </c>
      <c r="E623" s="37">
        <v>148</v>
      </c>
      <c r="F623" s="12" t="s">
        <v>4611</v>
      </c>
      <c r="G623" s="13" t="str">
        <f>IFERROR(INDEX(Raw_Plans!$B$2:$B$11,MATCH(C623,Raw_Plans!$A$2:$A$11,0)),"")</f>
        <v>Data Booster</v>
      </c>
    </row>
    <row r="624" spans="1:7" x14ac:dyDescent="0.3">
      <c r="A624" s="12" t="s">
        <v>5231</v>
      </c>
      <c r="B624" s="12" t="s">
        <v>533</v>
      </c>
      <c r="C624" s="12" t="s">
        <v>4602</v>
      </c>
      <c r="D624" s="82">
        <v>45890.946886574071</v>
      </c>
      <c r="E624" s="37">
        <v>479</v>
      </c>
      <c r="F624" s="12" t="s">
        <v>4641</v>
      </c>
      <c r="G624" s="13" t="str">
        <f>IFERROR(INDEX(Raw_Plans!$B$2:$B$11,MATCH(C624,Raw_Plans!$A$2:$A$11,0)),"")</f>
        <v>Truly Unlimited</v>
      </c>
    </row>
    <row r="625" spans="1:7" x14ac:dyDescent="0.3">
      <c r="A625" s="12" t="s">
        <v>5232</v>
      </c>
      <c r="B625" s="12" t="s">
        <v>1907</v>
      </c>
      <c r="C625" s="12" t="s">
        <v>4594</v>
      </c>
      <c r="D625" s="82">
        <v>46006.946886574071</v>
      </c>
      <c r="E625" s="37">
        <v>999</v>
      </c>
      <c r="F625" s="12" t="s">
        <v>4595</v>
      </c>
      <c r="G625" s="13" t="str">
        <f>IFERROR(INDEX(Raw_Plans!$B$2:$B$11,MATCH(C625,Raw_Plans!$A$2:$A$11,0)),"")</f>
        <v>Family Infinity 999</v>
      </c>
    </row>
    <row r="626" spans="1:7" x14ac:dyDescent="0.3">
      <c r="A626" s="12" t="s">
        <v>5233</v>
      </c>
      <c r="B626" s="12" t="s">
        <v>4386</v>
      </c>
      <c r="C626" s="12" t="s">
        <v>4613</v>
      </c>
      <c r="D626" s="82">
        <v>45854.946886574071</v>
      </c>
      <c r="E626" s="37">
        <v>499</v>
      </c>
      <c r="F626" s="12" t="s">
        <v>4599</v>
      </c>
      <c r="G626" s="13" t="str">
        <f>IFERROR(INDEX(Raw_Plans!$B$2:$B$11,MATCH(C626,Raw_Plans!$A$2:$A$11,0)),"")</f>
        <v>Work From Home</v>
      </c>
    </row>
    <row r="627" spans="1:7" x14ac:dyDescent="0.3">
      <c r="A627" s="12" t="s">
        <v>5234</v>
      </c>
      <c r="B627" s="12" t="s">
        <v>597</v>
      </c>
      <c r="C627" s="12" t="s">
        <v>4615</v>
      </c>
      <c r="D627" s="82">
        <v>45999.946886574071</v>
      </c>
      <c r="E627" s="37">
        <v>148</v>
      </c>
      <c r="F627" s="12" t="s">
        <v>4641</v>
      </c>
      <c r="G627" s="13" t="str">
        <f>IFERROR(INDEX(Raw_Plans!$B$2:$B$11,MATCH(C627,Raw_Plans!$A$2:$A$11,0)),"")</f>
        <v>Data Booster</v>
      </c>
    </row>
    <row r="628" spans="1:7" x14ac:dyDescent="0.3">
      <c r="A628" s="12" t="s">
        <v>5235</v>
      </c>
      <c r="B628" s="12" t="s">
        <v>1995</v>
      </c>
      <c r="C628" s="12" t="s">
        <v>4615</v>
      </c>
      <c r="D628" s="82">
        <v>45690.946886574071</v>
      </c>
      <c r="E628" s="37">
        <v>148</v>
      </c>
      <c r="F628" s="12" t="s">
        <v>4641</v>
      </c>
      <c r="G628" s="13" t="str">
        <f>IFERROR(INDEX(Raw_Plans!$B$2:$B$11,MATCH(C628,Raw_Plans!$A$2:$A$11,0)),"")</f>
        <v>Data Booster</v>
      </c>
    </row>
    <row r="629" spans="1:7" x14ac:dyDescent="0.3">
      <c r="A629" s="12" t="s">
        <v>5236</v>
      </c>
      <c r="B629" s="12" t="s">
        <v>1752</v>
      </c>
      <c r="C629" s="12" t="s">
        <v>4609</v>
      </c>
      <c r="D629" s="82">
        <v>45721.946886574071</v>
      </c>
      <c r="E629" s="37">
        <v>2999</v>
      </c>
      <c r="F629" s="12" t="s">
        <v>4603</v>
      </c>
      <c r="G629" s="13" t="str">
        <f>IFERROR(INDEX(Raw_Plans!$B$2:$B$11,MATCH(C629,Raw_Plans!$A$2:$A$11,0)),"")</f>
        <v>Annual Plan</v>
      </c>
    </row>
    <row r="630" spans="1:7" x14ac:dyDescent="0.3">
      <c r="A630" s="12" t="s">
        <v>5237</v>
      </c>
      <c r="B630" s="12" t="s">
        <v>2515</v>
      </c>
      <c r="C630" s="12" t="s">
        <v>4618</v>
      </c>
      <c r="D630" s="82">
        <v>45852.946886574071</v>
      </c>
      <c r="E630" s="37">
        <v>499</v>
      </c>
      <c r="F630" s="12" t="s">
        <v>4595</v>
      </c>
      <c r="G630" s="13" t="str">
        <f>IFERROR(INDEX(Raw_Plans!$B$2:$B$11,MATCH(C630,Raw_Plans!$A$2:$A$11,0)),"")</f>
        <v>Infinity 499</v>
      </c>
    </row>
    <row r="631" spans="1:7" x14ac:dyDescent="0.3">
      <c r="A631" s="12" t="s">
        <v>5238</v>
      </c>
      <c r="B631" s="12" t="s">
        <v>790</v>
      </c>
      <c r="C631" s="12" t="s">
        <v>4618</v>
      </c>
      <c r="D631" s="82">
        <v>45694.946886574071</v>
      </c>
      <c r="E631" s="37">
        <v>499</v>
      </c>
      <c r="F631" s="12" t="s">
        <v>4611</v>
      </c>
      <c r="G631" s="13" t="str">
        <f>IFERROR(INDEX(Raw_Plans!$B$2:$B$11,MATCH(C631,Raw_Plans!$A$2:$A$11,0)),"")</f>
        <v>Infinity 499</v>
      </c>
    </row>
    <row r="632" spans="1:7" x14ac:dyDescent="0.3">
      <c r="A632" s="12" t="s">
        <v>5239</v>
      </c>
      <c r="B632" s="12" t="s">
        <v>3174</v>
      </c>
      <c r="C632" s="12" t="s">
        <v>4613</v>
      </c>
      <c r="D632" s="82">
        <v>45724.946886574071</v>
      </c>
      <c r="E632" s="37">
        <v>499</v>
      </c>
      <c r="F632" s="12" t="s">
        <v>4595</v>
      </c>
      <c r="G632" s="13" t="str">
        <f>IFERROR(INDEX(Raw_Plans!$B$2:$B$11,MATCH(C632,Raw_Plans!$A$2:$A$11,0)),"")</f>
        <v>Work From Home</v>
      </c>
    </row>
    <row r="633" spans="1:7" x14ac:dyDescent="0.3">
      <c r="A633" s="12" t="s">
        <v>5240</v>
      </c>
      <c r="B633" s="12" t="s">
        <v>4493</v>
      </c>
      <c r="C633" s="12" t="s">
        <v>4602</v>
      </c>
      <c r="D633" s="82">
        <v>45895.946886574071</v>
      </c>
      <c r="E633" s="37">
        <v>479</v>
      </c>
      <c r="F633" s="12" t="s">
        <v>4603</v>
      </c>
      <c r="G633" s="13" t="str">
        <f>IFERROR(INDEX(Raw_Plans!$B$2:$B$11,MATCH(C633,Raw_Plans!$A$2:$A$11,0)),"")</f>
        <v>Truly Unlimited</v>
      </c>
    </row>
    <row r="634" spans="1:7" x14ac:dyDescent="0.3">
      <c r="A634" s="12" t="s">
        <v>5241</v>
      </c>
      <c r="B634" s="12" t="s">
        <v>1194</v>
      </c>
      <c r="C634" s="12" t="s">
        <v>4609</v>
      </c>
      <c r="D634" s="82">
        <v>45753.946886574071</v>
      </c>
      <c r="E634" s="37">
        <v>2999</v>
      </c>
      <c r="F634" s="12" t="s">
        <v>4641</v>
      </c>
      <c r="G634" s="13" t="str">
        <f>IFERROR(INDEX(Raw_Plans!$B$2:$B$11,MATCH(C634,Raw_Plans!$A$2:$A$11,0)),"")</f>
        <v>Annual Plan</v>
      </c>
    </row>
    <row r="635" spans="1:7" x14ac:dyDescent="0.3">
      <c r="A635" s="12" t="s">
        <v>5242</v>
      </c>
      <c r="B635" s="12" t="s">
        <v>1147</v>
      </c>
      <c r="C635" s="12" t="s">
        <v>4629</v>
      </c>
      <c r="D635" s="82">
        <v>45699.946886574071</v>
      </c>
      <c r="E635" s="37">
        <v>666</v>
      </c>
      <c r="F635" s="12" t="s">
        <v>4595</v>
      </c>
      <c r="G635" s="13" t="str">
        <f>IFERROR(INDEX(Raw_Plans!$B$2:$B$11,MATCH(C635,Raw_Plans!$A$2:$A$11,0)),"")</f>
        <v>Student Plan</v>
      </c>
    </row>
    <row r="636" spans="1:7" x14ac:dyDescent="0.3">
      <c r="A636" s="12" t="s">
        <v>5243</v>
      </c>
      <c r="B636" s="12" t="s">
        <v>3812</v>
      </c>
      <c r="C636" s="12" t="s">
        <v>4598</v>
      </c>
      <c r="D636" s="82">
        <v>46019.946886574071</v>
      </c>
      <c r="E636" s="37">
        <v>99</v>
      </c>
      <c r="F636" s="12" t="s">
        <v>4595</v>
      </c>
      <c r="G636" s="13" t="str">
        <f>IFERROR(INDEX(Raw_Plans!$B$2:$B$11,MATCH(C636,Raw_Plans!$A$2:$A$11,0)),"")</f>
        <v>Talktime Only</v>
      </c>
    </row>
    <row r="637" spans="1:7" x14ac:dyDescent="0.3">
      <c r="A637" s="12" t="s">
        <v>5244</v>
      </c>
      <c r="B637" s="12" t="s">
        <v>3336</v>
      </c>
      <c r="C637" s="12" t="s">
        <v>4609</v>
      </c>
      <c r="D637" s="82">
        <v>45834.946886574071</v>
      </c>
      <c r="E637" s="37">
        <v>2999</v>
      </c>
      <c r="F637" s="12" t="s">
        <v>4641</v>
      </c>
      <c r="G637" s="13" t="str">
        <f>IFERROR(INDEX(Raw_Plans!$B$2:$B$11,MATCH(C637,Raw_Plans!$A$2:$A$11,0)),"")</f>
        <v>Annual Plan</v>
      </c>
    </row>
    <row r="638" spans="1:7" x14ac:dyDescent="0.3">
      <c r="A638" s="12" t="s">
        <v>5245</v>
      </c>
      <c r="B638" s="12" t="s">
        <v>2935</v>
      </c>
      <c r="C638" s="12" t="s">
        <v>4594</v>
      </c>
      <c r="D638" s="82">
        <v>45993.946886574071</v>
      </c>
      <c r="E638" s="37">
        <v>999</v>
      </c>
      <c r="F638" s="12" t="s">
        <v>4611</v>
      </c>
      <c r="G638" s="13" t="str">
        <f>IFERROR(INDEX(Raw_Plans!$B$2:$B$11,MATCH(C638,Raw_Plans!$A$2:$A$11,0)),"")</f>
        <v>Family Infinity 999</v>
      </c>
    </row>
    <row r="639" spans="1:7" x14ac:dyDescent="0.3">
      <c r="A639" s="12" t="s">
        <v>5246</v>
      </c>
      <c r="B639" s="12" t="s">
        <v>4192</v>
      </c>
      <c r="C639" s="12" t="s">
        <v>4602</v>
      </c>
      <c r="D639" s="82">
        <v>45967.946886574071</v>
      </c>
      <c r="E639" s="37">
        <v>479</v>
      </c>
      <c r="F639" s="12" t="s">
        <v>4599</v>
      </c>
      <c r="G639" s="13" t="str">
        <f>IFERROR(INDEX(Raw_Plans!$B$2:$B$11,MATCH(C639,Raw_Plans!$A$2:$A$11,0)),"")</f>
        <v>Truly Unlimited</v>
      </c>
    </row>
    <row r="640" spans="1:7" x14ac:dyDescent="0.3">
      <c r="A640" s="12" t="s">
        <v>5247</v>
      </c>
      <c r="B640" s="12" t="s">
        <v>866</v>
      </c>
      <c r="C640" s="12" t="s">
        <v>4598</v>
      </c>
      <c r="D640" s="82">
        <v>45908.946886574071</v>
      </c>
      <c r="E640" s="37">
        <v>99</v>
      </c>
      <c r="F640" s="12" t="s">
        <v>4603</v>
      </c>
      <c r="G640" s="13" t="str">
        <f>IFERROR(INDEX(Raw_Plans!$B$2:$B$11,MATCH(C640,Raw_Plans!$A$2:$A$11,0)),"")</f>
        <v>Talktime Only</v>
      </c>
    </row>
    <row r="641" spans="1:7" x14ac:dyDescent="0.3">
      <c r="A641" s="12" t="s">
        <v>5248</v>
      </c>
      <c r="B641" s="12" t="s">
        <v>1662</v>
      </c>
      <c r="C641" s="12" t="s">
        <v>4615</v>
      </c>
      <c r="D641" s="82">
        <v>45730.946886574071</v>
      </c>
      <c r="E641" s="37">
        <v>148</v>
      </c>
      <c r="F641" s="12" t="s">
        <v>4599</v>
      </c>
      <c r="G641" s="13" t="str">
        <f>IFERROR(INDEX(Raw_Plans!$B$2:$B$11,MATCH(C641,Raw_Plans!$A$2:$A$11,0)),"")</f>
        <v>Data Booster</v>
      </c>
    </row>
    <row r="642" spans="1:7" x14ac:dyDescent="0.3">
      <c r="A642" s="12" t="s">
        <v>5249</v>
      </c>
      <c r="B642" s="12" t="s">
        <v>4204</v>
      </c>
      <c r="C642" s="12" t="s">
        <v>4602</v>
      </c>
      <c r="D642" s="82">
        <v>46014.946886574071</v>
      </c>
      <c r="E642" s="37">
        <v>479</v>
      </c>
      <c r="F642" s="12" t="s">
        <v>4611</v>
      </c>
      <c r="G642" s="13" t="str">
        <f>IFERROR(INDEX(Raw_Plans!$B$2:$B$11,MATCH(C642,Raw_Plans!$A$2:$A$11,0)),"")</f>
        <v>Truly Unlimited</v>
      </c>
    </row>
    <row r="643" spans="1:7" x14ac:dyDescent="0.3">
      <c r="A643" s="12" t="s">
        <v>5250</v>
      </c>
      <c r="B643" s="12" t="s">
        <v>1967</v>
      </c>
      <c r="C643" s="12" t="s">
        <v>4605</v>
      </c>
      <c r="D643" s="82">
        <v>45741.946886574071</v>
      </c>
      <c r="E643" s="37">
        <v>349</v>
      </c>
      <c r="F643" s="12" t="s">
        <v>4603</v>
      </c>
      <c r="G643" s="13" t="str">
        <f>IFERROR(INDEX(Raw_Plans!$B$2:$B$11,MATCH(C643,Raw_Plans!$A$2:$A$11,0)),"")</f>
        <v>Entertainment Pack</v>
      </c>
    </row>
    <row r="644" spans="1:7" x14ac:dyDescent="0.3">
      <c r="A644" s="12" t="s">
        <v>5251</v>
      </c>
      <c r="B644" s="12" t="s">
        <v>3571</v>
      </c>
      <c r="C644" s="12" t="s">
        <v>4607</v>
      </c>
      <c r="D644" s="82">
        <v>45927.946886574071</v>
      </c>
      <c r="E644" s="37">
        <v>299</v>
      </c>
      <c r="F644" s="12" t="s">
        <v>4611</v>
      </c>
      <c r="G644" s="13" t="str">
        <f>IFERROR(INDEX(Raw_Plans!$B$2:$B$11,MATCH(C644,Raw_Plans!$A$2:$A$11,0)),"")</f>
        <v>Unlimited 5G Data</v>
      </c>
    </row>
    <row r="645" spans="1:7" x14ac:dyDescent="0.3">
      <c r="A645" s="12" t="s">
        <v>5252</v>
      </c>
      <c r="B645" s="12" t="s">
        <v>1796</v>
      </c>
      <c r="C645" s="12" t="s">
        <v>4609</v>
      </c>
      <c r="D645" s="82">
        <v>45793.946886574071</v>
      </c>
      <c r="E645" s="37">
        <v>2999</v>
      </c>
      <c r="F645" s="12" t="s">
        <v>4599</v>
      </c>
      <c r="G645" s="13" t="str">
        <f>IFERROR(INDEX(Raw_Plans!$B$2:$B$11,MATCH(C645,Raw_Plans!$A$2:$A$11,0)),"")</f>
        <v>Annual Plan</v>
      </c>
    </row>
    <row r="646" spans="1:7" x14ac:dyDescent="0.3">
      <c r="A646" s="12" t="s">
        <v>5253</v>
      </c>
      <c r="B646" s="12" t="s">
        <v>3164</v>
      </c>
      <c r="C646" s="12" t="s">
        <v>4602</v>
      </c>
      <c r="D646" s="82">
        <v>45915.946886574071</v>
      </c>
      <c r="E646" s="37">
        <v>479</v>
      </c>
      <c r="F646" s="12" t="s">
        <v>4641</v>
      </c>
      <c r="G646" s="13" t="str">
        <f>IFERROR(INDEX(Raw_Plans!$B$2:$B$11,MATCH(C646,Raw_Plans!$A$2:$A$11,0)),"")</f>
        <v>Truly Unlimited</v>
      </c>
    </row>
    <row r="647" spans="1:7" x14ac:dyDescent="0.3">
      <c r="A647" s="12" t="s">
        <v>5254</v>
      </c>
      <c r="B647" s="12" t="s">
        <v>3314</v>
      </c>
      <c r="C647" s="12" t="s">
        <v>4618</v>
      </c>
      <c r="D647" s="82">
        <v>45913.946886574071</v>
      </c>
      <c r="E647" s="37">
        <v>499</v>
      </c>
      <c r="F647" s="12" t="s">
        <v>4595</v>
      </c>
      <c r="G647" s="13" t="str">
        <f>IFERROR(INDEX(Raw_Plans!$B$2:$B$11,MATCH(C647,Raw_Plans!$A$2:$A$11,0)),"")</f>
        <v>Infinity 499</v>
      </c>
    </row>
    <row r="648" spans="1:7" x14ac:dyDescent="0.3">
      <c r="A648" s="12" t="s">
        <v>5255</v>
      </c>
      <c r="B648" s="12" t="s">
        <v>3661</v>
      </c>
      <c r="C648" s="12" t="s">
        <v>4629</v>
      </c>
      <c r="D648" s="82">
        <v>46051.946886574071</v>
      </c>
      <c r="E648" s="37">
        <v>666</v>
      </c>
      <c r="F648" s="12" t="s">
        <v>4595</v>
      </c>
      <c r="G648" s="13" t="str">
        <f>IFERROR(INDEX(Raw_Plans!$B$2:$B$11,MATCH(C648,Raw_Plans!$A$2:$A$11,0)),"")</f>
        <v>Student Plan</v>
      </c>
    </row>
    <row r="649" spans="1:7" x14ac:dyDescent="0.3">
      <c r="A649" s="12" t="s">
        <v>5256</v>
      </c>
      <c r="B649" s="12" t="s">
        <v>2465</v>
      </c>
      <c r="C649" s="12" t="s">
        <v>4609</v>
      </c>
      <c r="D649" s="82">
        <v>45711.946886574071</v>
      </c>
      <c r="E649" s="37">
        <v>2999</v>
      </c>
      <c r="F649" s="12" t="s">
        <v>4595</v>
      </c>
      <c r="G649" s="13" t="str">
        <f>IFERROR(INDEX(Raw_Plans!$B$2:$B$11,MATCH(C649,Raw_Plans!$A$2:$A$11,0)),"")</f>
        <v>Annual Plan</v>
      </c>
    </row>
    <row r="650" spans="1:7" x14ac:dyDescent="0.3">
      <c r="A650" s="12" t="s">
        <v>5257</v>
      </c>
      <c r="B650" s="12" t="s">
        <v>1134</v>
      </c>
      <c r="C650" s="12" t="s">
        <v>4613</v>
      </c>
      <c r="D650" s="82">
        <v>45752.946886574071</v>
      </c>
      <c r="E650" s="37">
        <v>499</v>
      </c>
      <c r="F650" s="12" t="s">
        <v>4595</v>
      </c>
      <c r="G650" s="13" t="str">
        <f>IFERROR(INDEX(Raw_Plans!$B$2:$B$11,MATCH(C650,Raw_Plans!$A$2:$A$11,0)),"")</f>
        <v>Work From Home</v>
      </c>
    </row>
    <row r="651" spans="1:7" x14ac:dyDescent="0.3">
      <c r="A651" s="12" t="s">
        <v>5258</v>
      </c>
      <c r="B651" s="12" t="s">
        <v>1271</v>
      </c>
      <c r="C651" s="12" t="s">
        <v>4615</v>
      </c>
      <c r="D651" s="82">
        <v>45702.946886574071</v>
      </c>
      <c r="E651" s="37">
        <v>148</v>
      </c>
      <c r="F651" s="12" t="s">
        <v>4603</v>
      </c>
      <c r="G651" s="13" t="str">
        <f>IFERROR(INDEX(Raw_Plans!$B$2:$B$11,MATCH(C651,Raw_Plans!$A$2:$A$11,0)),"")</f>
        <v>Data Booster</v>
      </c>
    </row>
    <row r="652" spans="1:7" x14ac:dyDescent="0.3">
      <c r="A652" s="12" t="s">
        <v>5259</v>
      </c>
      <c r="B652" s="12" t="s">
        <v>4288</v>
      </c>
      <c r="C652" s="12" t="s">
        <v>4613</v>
      </c>
      <c r="D652" s="82">
        <v>45912.946886574071</v>
      </c>
      <c r="E652" s="37">
        <v>499</v>
      </c>
      <c r="F652" s="12" t="s">
        <v>4599</v>
      </c>
      <c r="G652" s="13" t="str">
        <f>IFERROR(INDEX(Raw_Plans!$B$2:$B$11,MATCH(C652,Raw_Plans!$A$2:$A$11,0)),"")</f>
        <v>Work From Home</v>
      </c>
    </row>
    <row r="653" spans="1:7" x14ac:dyDescent="0.3">
      <c r="A653" s="12" t="s">
        <v>5260</v>
      </c>
      <c r="B653" s="12" t="s">
        <v>604</v>
      </c>
      <c r="C653" s="12" t="s">
        <v>4598</v>
      </c>
      <c r="D653" s="82">
        <v>45760.946886574071</v>
      </c>
      <c r="E653" s="37">
        <v>99</v>
      </c>
      <c r="F653" s="12" t="s">
        <v>4595</v>
      </c>
      <c r="G653" s="13" t="str">
        <f>IFERROR(INDEX(Raw_Plans!$B$2:$B$11,MATCH(C653,Raw_Plans!$A$2:$A$11,0)),"")</f>
        <v>Talktime Only</v>
      </c>
    </row>
    <row r="654" spans="1:7" x14ac:dyDescent="0.3">
      <c r="A654" s="12" t="s">
        <v>5261</v>
      </c>
      <c r="B654" s="12" t="s">
        <v>928</v>
      </c>
      <c r="C654" s="12" t="s">
        <v>4602</v>
      </c>
      <c r="D654" s="82">
        <v>45927.946886574071</v>
      </c>
      <c r="E654" s="37">
        <v>479</v>
      </c>
      <c r="F654" s="12" t="s">
        <v>4595</v>
      </c>
      <c r="G654" s="13" t="str">
        <f>IFERROR(INDEX(Raw_Plans!$B$2:$B$11,MATCH(C654,Raw_Plans!$A$2:$A$11,0)),"")</f>
        <v>Truly Unlimited</v>
      </c>
    </row>
    <row r="655" spans="1:7" x14ac:dyDescent="0.3">
      <c r="A655" s="12" t="s">
        <v>5262</v>
      </c>
      <c r="B655" s="12" t="s">
        <v>4433</v>
      </c>
      <c r="C655" s="12" t="s">
        <v>4605</v>
      </c>
      <c r="D655" s="82">
        <v>45727.946886574071</v>
      </c>
      <c r="E655" s="37">
        <v>349</v>
      </c>
      <c r="F655" s="12" t="s">
        <v>4599</v>
      </c>
      <c r="G655" s="13" t="str">
        <f>IFERROR(INDEX(Raw_Plans!$B$2:$B$11,MATCH(C655,Raw_Plans!$A$2:$A$11,0)),"")</f>
        <v>Entertainment Pack</v>
      </c>
    </row>
    <row r="656" spans="1:7" x14ac:dyDescent="0.3">
      <c r="A656" s="12" t="s">
        <v>5263</v>
      </c>
      <c r="B656" s="12" t="s">
        <v>4130</v>
      </c>
      <c r="C656" s="12" t="s">
        <v>4615</v>
      </c>
      <c r="D656" s="82">
        <v>45920.946886574071</v>
      </c>
      <c r="E656" s="37">
        <v>148</v>
      </c>
      <c r="F656" s="12" t="s">
        <v>4641</v>
      </c>
      <c r="G656" s="13" t="str">
        <f>IFERROR(INDEX(Raw_Plans!$B$2:$B$11,MATCH(C656,Raw_Plans!$A$2:$A$11,0)),"")</f>
        <v>Data Booster</v>
      </c>
    </row>
    <row r="657" spans="1:7" x14ac:dyDescent="0.3">
      <c r="A657" s="12" t="s">
        <v>5264</v>
      </c>
      <c r="B657" s="12" t="s">
        <v>3064</v>
      </c>
      <c r="C657" s="12" t="s">
        <v>4602</v>
      </c>
      <c r="D657" s="82">
        <v>45750.946886574071</v>
      </c>
      <c r="E657" s="37">
        <v>479</v>
      </c>
      <c r="F657" s="12" t="s">
        <v>4599</v>
      </c>
      <c r="G657" s="13" t="str">
        <f>IFERROR(INDEX(Raw_Plans!$B$2:$B$11,MATCH(C657,Raw_Plans!$A$2:$A$11,0)),"")</f>
        <v>Truly Unlimited</v>
      </c>
    </row>
    <row r="658" spans="1:7" x14ac:dyDescent="0.3">
      <c r="A658" s="12" t="s">
        <v>5265</v>
      </c>
      <c r="B658" s="12" t="s">
        <v>2877</v>
      </c>
      <c r="C658" s="12" t="s">
        <v>4594</v>
      </c>
      <c r="D658" s="82">
        <v>46017.946886574071</v>
      </c>
      <c r="E658" s="37">
        <v>999</v>
      </c>
      <c r="F658" s="12" t="s">
        <v>4595</v>
      </c>
      <c r="G658" s="13" t="str">
        <f>IFERROR(INDEX(Raw_Plans!$B$2:$B$11,MATCH(C658,Raw_Plans!$A$2:$A$11,0)),"")</f>
        <v>Family Infinity 999</v>
      </c>
    </row>
    <row r="659" spans="1:7" x14ac:dyDescent="0.3">
      <c r="A659" s="12" t="s">
        <v>5266</v>
      </c>
      <c r="B659" s="12" t="s">
        <v>4033</v>
      </c>
      <c r="C659" s="12" t="s">
        <v>4602</v>
      </c>
      <c r="D659" s="82">
        <v>45885.946886574071</v>
      </c>
      <c r="E659" s="37">
        <v>479</v>
      </c>
      <c r="F659" s="12" t="s">
        <v>4611</v>
      </c>
      <c r="G659" s="13" t="str">
        <f>IFERROR(INDEX(Raw_Plans!$B$2:$B$11,MATCH(C659,Raw_Plans!$A$2:$A$11,0)),"")</f>
        <v>Truly Unlimited</v>
      </c>
    </row>
    <row r="660" spans="1:7" x14ac:dyDescent="0.3">
      <c r="A660" s="12" t="s">
        <v>5267</v>
      </c>
      <c r="B660" s="12" t="s">
        <v>4074</v>
      </c>
      <c r="C660" s="12" t="s">
        <v>4609</v>
      </c>
      <c r="D660" s="82">
        <v>45705.946886574071</v>
      </c>
      <c r="E660" s="37">
        <v>2999</v>
      </c>
      <c r="F660" s="12" t="s">
        <v>4641</v>
      </c>
      <c r="G660" s="13" t="str">
        <f>IFERROR(INDEX(Raw_Plans!$B$2:$B$11,MATCH(C660,Raw_Plans!$A$2:$A$11,0)),"")</f>
        <v>Annual Plan</v>
      </c>
    </row>
    <row r="661" spans="1:7" x14ac:dyDescent="0.3">
      <c r="A661" s="12" t="s">
        <v>5268</v>
      </c>
      <c r="B661" s="12" t="s">
        <v>1911</v>
      </c>
      <c r="C661" s="12" t="s">
        <v>4598</v>
      </c>
      <c r="D661" s="82">
        <v>45702.946886574071</v>
      </c>
      <c r="E661" s="37">
        <v>99</v>
      </c>
      <c r="F661" s="12" t="s">
        <v>4595</v>
      </c>
      <c r="G661" s="13" t="str">
        <f>IFERROR(INDEX(Raw_Plans!$B$2:$B$11,MATCH(C661,Raw_Plans!$A$2:$A$11,0)),"")</f>
        <v>Talktime Only</v>
      </c>
    </row>
    <row r="662" spans="1:7" x14ac:dyDescent="0.3">
      <c r="A662" s="12" t="s">
        <v>5269</v>
      </c>
      <c r="B662" s="12" t="s">
        <v>4433</v>
      </c>
      <c r="C662" s="12" t="s">
        <v>4609</v>
      </c>
      <c r="D662" s="82">
        <v>45931.946886574071</v>
      </c>
      <c r="E662" s="37">
        <v>2999</v>
      </c>
      <c r="F662" s="12" t="s">
        <v>4595</v>
      </c>
      <c r="G662" s="13" t="str">
        <f>IFERROR(INDEX(Raw_Plans!$B$2:$B$11,MATCH(C662,Raw_Plans!$A$2:$A$11,0)),"")</f>
        <v>Annual Plan</v>
      </c>
    </row>
    <row r="663" spans="1:7" x14ac:dyDescent="0.3">
      <c r="A663" s="12" t="s">
        <v>5270</v>
      </c>
      <c r="B663" s="12" t="s">
        <v>3132</v>
      </c>
      <c r="C663" s="12" t="s">
        <v>4613</v>
      </c>
      <c r="D663" s="82">
        <v>45780.946886574071</v>
      </c>
      <c r="E663" s="37">
        <v>499</v>
      </c>
      <c r="F663" s="12" t="s">
        <v>4599</v>
      </c>
      <c r="G663" s="13" t="str">
        <f>IFERROR(INDEX(Raw_Plans!$B$2:$B$11,MATCH(C663,Raw_Plans!$A$2:$A$11,0)),"")</f>
        <v>Work From Home</v>
      </c>
    </row>
    <row r="664" spans="1:7" x14ac:dyDescent="0.3">
      <c r="A664" s="12" t="s">
        <v>5271</v>
      </c>
      <c r="B664" s="12" t="s">
        <v>3100</v>
      </c>
      <c r="C664" s="12" t="s">
        <v>4618</v>
      </c>
      <c r="D664" s="82">
        <v>45914.946886574071</v>
      </c>
      <c r="E664" s="37">
        <v>499</v>
      </c>
      <c r="F664" s="12" t="s">
        <v>4603</v>
      </c>
      <c r="G664" s="13" t="str">
        <f>IFERROR(INDEX(Raw_Plans!$B$2:$B$11,MATCH(C664,Raw_Plans!$A$2:$A$11,0)),"")</f>
        <v>Infinity 499</v>
      </c>
    </row>
    <row r="665" spans="1:7" x14ac:dyDescent="0.3">
      <c r="A665" s="12" t="s">
        <v>5272</v>
      </c>
      <c r="B665" s="12" t="s">
        <v>1344</v>
      </c>
      <c r="C665" s="12" t="s">
        <v>4613</v>
      </c>
      <c r="D665" s="82">
        <v>46026.946886574071</v>
      </c>
      <c r="E665" s="37">
        <v>499</v>
      </c>
      <c r="F665" s="12" t="s">
        <v>4641</v>
      </c>
      <c r="G665" s="13" t="str">
        <f>IFERROR(INDEX(Raw_Plans!$B$2:$B$11,MATCH(C665,Raw_Plans!$A$2:$A$11,0)),"")</f>
        <v>Work From Home</v>
      </c>
    </row>
    <row r="666" spans="1:7" x14ac:dyDescent="0.3">
      <c r="A666" s="12" t="s">
        <v>5273</v>
      </c>
      <c r="B666" s="12" t="s">
        <v>1287</v>
      </c>
      <c r="C666" s="12" t="s">
        <v>4629</v>
      </c>
      <c r="D666" s="82">
        <v>45889.946886574071</v>
      </c>
      <c r="E666" s="37">
        <v>666</v>
      </c>
      <c r="F666" s="12" t="s">
        <v>4595</v>
      </c>
      <c r="G666" s="13" t="str">
        <f>IFERROR(INDEX(Raw_Plans!$B$2:$B$11,MATCH(C666,Raw_Plans!$A$2:$A$11,0)),"")</f>
        <v>Student Plan</v>
      </c>
    </row>
    <row r="667" spans="1:7" x14ac:dyDescent="0.3">
      <c r="A667" s="12" t="s">
        <v>5274</v>
      </c>
      <c r="B667" s="12" t="s">
        <v>1746</v>
      </c>
      <c r="C667" s="12" t="s">
        <v>4607</v>
      </c>
      <c r="D667" s="82">
        <v>45984.946886574071</v>
      </c>
      <c r="E667" s="37">
        <v>299</v>
      </c>
      <c r="F667" s="12" t="s">
        <v>4641</v>
      </c>
      <c r="G667" s="13" t="str">
        <f>IFERROR(INDEX(Raw_Plans!$B$2:$B$11,MATCH(C667,Raw_Plans!$A$2:$A$11,0)),"")</f>
        <v>Unlimited 5G Data</v>
      </c>
    </row>
    <row r="668" spans="1:7" x14ac:dyDescent="0.3">
      <c r="A668" s="12" t="s">
        <v>5275</v>
      </c>
      <c r="B668" s="12" t="s">
        <v>1476</v>
      </c>
      <c r="C668" s="12" t="s">
        <v>4609</v>
      </c>
      <c r="D668" s="82">
        <v>45953.946886574071</v>
      </c>
      <c r="E668" s="37">
        <v>2999</v>
      </c>
      <c r="F668" s="12" t="s">
        <v>4599</v>
      </c>
      <c r="G668" s="13" t="str">
        <f>IFERROR(INDEX(Raw_Plans!$B$2:$B$11,MATCH(C668,Raw_Plans!$A$2:$A$11,0)),"")</f>
        <v>Annual Plan</v>
      </c>
    </row>
    <row r="669" spans="1:7" x14ac:dyDescent="0.3">
      <c r="A669" s="12" t="s">
        <v>5276</v>
      </c>
      <c r="B669" s="12" t="s">
        <v>2953</v>
      </c>
      <c r="C669" s="12" t="s">
        <v>4615</v>
      </c>
      <c r="D669" s="82">
        <v>46047.946886574071</v>
      </c>
      <c r="E669" s="37">
        <v>148</v>
      </c>
      <c r="F669" s="12" t="s">
        <v>4611</v>
      </c>
      <c r="G669" s="13" t="str">
        <f>IFERROR(INDEX(Raw_Plans!$B$2:$B$11,MATCH(C669,Raw_Plans!$A$2:$A$11,0)),"")</f>
        <v>Data Booster</v>
      </c>
    </row>
    <row r="670" spans="1:7" x14ac:dyDescent="0.3">
      <c r="A670" s="12" t="s">
        <v>5277</v>
      </c>
      <c r="B670" s="12" t="s">
        <v>2763</v>
      </c>
      <c r="C670" s="12" t="s">
        <v>4607</v>
      </c>
      <c r="D670" s="82">
        <v>45757.946886574071</v>
      </c>
      <c r="E670" s="37">
        <v>299</v>
      </c>
      <c r="F670" s="12" t="s">
        <v>4595</v>
      </c>
      <c r="G670" s="13" t="str">
        <f>IFERROR(INDEX(Raw_Plans!$B$2:$B$11,MATCH(C670,Raw_Plans!$A$2:$A$11,0)),"")</f>
        <v>Unlimited 5G Data</v>
      </c>
    </row>
    <row r="671" spans="1:7" x14ac:dyDescent="0.3">
      <c r="A671" s="12" t="s">
        <v>5278</v>
      </c>
      <c r="B671" s="12" t="s">
        <v>4469</v>
      </c>
      <c r="C671" s="12" t="s">
        <v>4629</v>
      </c>
      <c r="D671" s="82">
        <v>45975.946886574071</v>
      </c>
      <c r="E671" s="37">
        <v>666</v>
      </c>
      <c r="F671" s="12" t="s">
        <v>4641</v>
      </c>
      <c r="G671" s="13" t="str">
        <f>IFERROR(INDEX(Raw_Plans!$B$2:$B$11,MATCH(C671,Raw_Plans!$A$2:$A$11,0)),"")</f>
        <v>Student Plan</v>
      </c>
    </row>
    <row r="672" spans="1:7" x14ac:dyDescent="0.3">
      <c r="A672" s="12" t="s">
        <v>5279</v>
      </c>
      <c r="B672" s="12" t="s">
        <v>3260</v>
      </c>
      <c r="C672" s="12" t="s">
        <v>4598</v>
      </c>
      <c r="D672" s="82">
        <v>45896.946886574071</v>
      </c>
      <c r="E672" s="37">
        <v>99</v>
      </c>
      <c r="F672" s="12" t="s">
        <v>4595</v>
      </c>
      <c r="G672" s="13" t="str">
        <f>IFERROR(INDEX(Raw_Plans!$B$2:$B$11,MATCH(C672,Raw_Plans!$A$2:$A$11,0)),"")</f>
        <v>Talktime Only</v>
      </c>
    </row>
    <row r="673" spans="1:7" x14ac:dyDescent="0.3">
      <c r="A673" s="12" t="s">
        <v>5280</v>
      </c>
      <c r="B673" s="12" t="s">
        <v>2897</v>
      </c>
      <c r="C673" s="12" t="s">
        <v>4598</v>
      </c>
      <c r="D673" s="82">
        <v>45998.946886574071</v>
      </c>
      <c r="E673" s="37">
        <v>99</v>
      </c>
      <c r="F673" s="12" t="s">
        <v>4603</v>
      </c>
      <c r="G673" s="13" t="str">
        <f>IFERROR(INDEX(Raw_Plans!$B$2:$B$11,MATCH(C673,Raw_Plans!$A$2:$A$11,0)),"")</f>
        <v>Talktime Only</v>
      </c>
    </row>
    <row r="674" spans="1:7" x14ac:dyDescent="0.3">
      <c r="A674" s="12" t="s">
        <v>5281</v>
      </c>
      <c r="B674" s="12" t="s">
        <v>4222</v>
      </c>
      <c r="C674" s="12" t="s">
        <v>4629</v>
      </c>
      <c r="D674" s="82">
        <v>46025.946886574071</v>
      </c>
      <c r="E674" s="37">
        <v>666</v>
      </c>
      <c r="F674" s="12" t="s">
        <v>4611</v>
      </c>
      <c r="G674" s="13" t="str">
        <f>IFERROR(INDEX(Raw_Plans!$B$2:$B$11,MATCH(C674,Raw_Plans!$A$2:$A$11,0)),"")</f>
        <v>Student Plan</v>
      </c>
    </row>
    <row r="675" spans="1:7" x14ac:dyDescent="0.3">
      <c r="A675" s="12" t="s">
        <v>5282</v>
      </c>
      <c r="B675" s="12" t="s">
        <v>3487</v>
      </c>
      <c r="C675" s="12" t="s">
        <v>4629</v>
      </c>
      <c r="D675" s="82">
        <v>46011.946886574071</v>
      </c>
      <c r="E675" s="37">
        <v>666</v>
      </c>
      <c r="F675" s="12" t="s">
        <v>4641</v>
      </c>
      <c r="G675" s="13" t="str">
        <f>IFERROR(INDEX(Raw_Plans!$B$2:$B$11,MATCH(C675,Raw_Plans!$A$2:$A$11,0)),"")</f>
        <v>Student Plan</v>
      </c>
    </row>
    <row r="676" spans="1:7" x14ac:dyDescent="0.3">
      <c r="A676" s="12" t="s">
        <v>5283</v>
      </c>
      <c r="B676" s="12" t="s">
        <v>1430</v>
      </c>
      <c r="C676" s="12" t="s">
        <v>4609</v>
      </c>
      <c r="D676" s="82">
        <v>46048.946886574071</v>
      </c>
      <c r="E676" s="37">
        <v>2999</v>
      </c>
      <c r="F676" s="12" t="s">
        <v>4599</v>
      </c>
      <c r="G676" s="13" t="str">
        <f>IFERROR(INDEX(Raw_Plans!$B$2:$B$11,MATCH(C676,Raw_Plans!$A$2:$A$11,0)),"")</f>
        <v>Annual Plan</v>
      </c>
    </row>
    <row r="677" spans="1:7" x14ac:dyDescent="0.3">
      <c r="A677" s="12" t="s">
        <v>5284</v>
      </c>
      <c r="B677" s="12" t="s">
        <v>2158</v>
      </c>
      <c r="C677" s="12" t="s">
        <v>4615</v>
      </c>
      <c r="D677" s="82">
        <v>45794.946886574071</v>
      </c>
      <c r="E677" s="37">
        <v>148</v>
      </c>
      <c r="F677" s="12" t="s">
        <v>4599</v>
      </c>
      <c r="G677" s="13" t="str">
        <f>IFERROR(INDEX(Raw_Plans!$B$2:$B$11,MATCH(C677,Raw_Plans!$A$2:$A$11,0)),"")</f>
        <v>Data Booster</v>
      </c>
    </row>
    <row r="678" spans="1:7" x14ac:dyDescent="0.3">
      <c r="A678" s="12" t="s">
        <v>5285</v>
      </c>
      <c r="B678" s="12" t="s">
        <v>2255</v>
      </c>
      <c r="C678" s="12" t="s">
        <v>4613</v>
      </c>
      <c r="D678" s="82">
        <v>45689.946886574071</v>
      </c>
      <c r="E678" s="37">
        <v>499</v>
      </c>
      <c r="F678" s="12" t="s">
        <v>4641</v>
      </c>
      <c r="G678" s="13" t="str">
        <f>IFERROR(INDEX(Raw_Plans!$B$2:$B$11,MATCH(C678,Raw_Plans!$A$2:$A$11,0)),"")</f>
        <v>Work From Home</v>
      </c>
    </row>
    <row r="679" spans="1:7" x14ac:dyDescent="0.3">
      <c r="A679" s="12" t="s">
        <v>5286</v>
      </c>
      <c r="B679" s="12" t="s">
        <v>1360</v>
      </c>
      <c r="C679" s="12" t="s">
        <v>4609</v>
      </c>
      <c r="D679" s="82">
        <v>45984.946886574071</v>
      </c>
      <c r="E679" s="37">
        <v>2999</v>
      </c>
      <c r="F679" s="12" t="s">
        <v>4599</v>
      </c>
      <c r="G679" s="13" t="str">
        <f>IFERROR(INDEX(Raw_Plans!$B$2:$B$11,MATCH(C679,Raw_Plans!$A$2:$A$11,0)),"")</f>
        <v>Annual Plan</v>
      </c>
    </row>
    <row r="680" spans="1:7" x14ac:dyDescent="0.3">
      <c r="A680" s="12" t="s">
        <v>5287</v>
      </c>
      <c r="B680" s="12" t="s">
        <v>539</v>
      </c>
      <c r="C680" s="12" t="s">
        <v>4615</v>
      </c>
      <c r="D680" s="82">
        <v>46051.946886574071</v>
      </c>
      <c r="E680" s="37">
        <v>148</v>
      </c>
      <c r="F680" s="12" t="s">
        <v>4641</v>
      </c>
      <c r="G680" s="13" t="str">
        <f>IFERROR(INDEX(Raw_Plans!$B$2:$B$11,MATCH(C680,Raw_Plans!$A$2:$A$11,0)),"")</f>
        <v>Data Booster</v>
      </c>
    </row>
    <row r="681" spans="1:7" x14ac:dyDescent="0.3">
      <c r="A681" s="12" t="s">
        <v>5288</v>
      </c>
      <c r="B681" s="12" t="s">
        <v>2199</v>
      </c>
      <c r="C681" s="12" t="s">
        <v>4629</v>
      </c>
      <c r="D681" s="82">
        <v>46037.946886574071</v>
      </c>
      <c r="E681" s="37">
        <v>666</v>
      </c>
      <c r="F681" s="12" t="s">
        <v>4595</v>
      </c>
      <c r="G681" s="13" t="str">
        <f>IFERROR(INDEX(Raw_Plans!$B$2:$B$11,MATCH(C681,Raw_Plans!$A$2:$A$11,0)),"")</f>
        <v>Student Plan</v>
      </c>
    </row>
    <row r="682" spans="1:7" x14ac:dyDescent="0.3">
      <c r="A682" s="12" t="s">
        <v>5289</v>
      </c>
      <c r="B682" s="12" t="s">
        <v>3709</v>
      </c>
      <c r="C682" s="12" t="s">
        <v>4607</v>
      </c>
      <c r="D682" s="82">
        <v>45785.946886574071</v>
      </c>
      <c r="E682" s="37">
        <v>299</v>
      </c>
      <c r="F682" s="12" t="s">
        <v>4611</v>
      </c>
      <c r="G682" s="13" t="str">
        <f>IFERROR(INDEX(Raw_Plans!$B$2:$B$11,MATCH(C682,Raw_Plans!$A$2:$A$11,0)),"")</f>
        <v>Unlimited 5G Data</v>
      </c>
    </row>
    <row r="683" spans="1:7" x14ac:dyDescent="0.3">
      <c r="A683" s="12" t="s">
        <v>5290</v>
      </c>
      <c r="B683" s="12" t="s">
        <v>2128</v>
      </c>
      <c r="C683" s="12" t="s">
        <v>4618</v>
      </c>
      <c r="D683" s="82">
        <v>45991.946886574071</v>
      </c>
      <c r="E683" s="37">
        <v>499</v>
      </c>
      <c r="F683" s="12" t="s">
        <v>4599</v>
      </c>
      <c r="G683" s="13" t="str">
        <f>IFERROR(INDEX(Raw_Plans!$B$2:$B$11,MATCH(C683,Raw_Plans!$A$2:$A$11,0)),"")</f>
        <v>Infinity 499</v>
      </c>
    </row>
    <row r="684" spans="1:7" x14ac:dyDescent="0.3">
      <c r="A684" s="12" t="s">
        <v>5291</v>
      </c>
      <c r="B684" s="12" t="s">
        <v>1506</v>
      </c>
      <c r="C684" s="12" t="s">
        <v>4629</v>
      </c>
      <c r="D684" s="82">
        <v>45708.946886574071</v>
      </c>
      <c r="E684" s="37">
        <v>666</v>
      </c>
      <c r="F684" s="12" t="s">
        <v>4595</v>
      </c>
      <c r="G684" s="13" t="str">
        <f>IFERROR(INDEX(Raw_Plans!$B$2:$B$11,MATCH(C684,Raw_Plans!$A$2:$A$11,0)),"")</f>
        <v>Student Plan</v>
      </c>
    </row>
    <row r="685" spans="1:7" x14ac:dyDescent="0.3">
      <c r="A685" s="12" t="s">
        <v>5292</v>
      </c>
      <c r="B685" s="12" t="s">
        <v>3713</v>
      </c>
      <c r="C685" s="12" t="s">
        <v>4594</v>
      </c>
      <c r="D685" s="82">
        <v>45793.946886574071</v>
      </c>
      <c r="E685" s="37">
        <v>999</v>
      </c>
      <c r="F685" s="12" t="s">
        <v>4603</v>
      </c>
      <c r="G685" s="13" t="str">
        <f>IFERROR(INDEX(Raw_Plans!$B$2:$B$11,MATCH(C685,Raw_Plans!$A$2:$A$11,0)),"")</f>
        <v>Family Infinity 999</v>
      </c>
    </row>
    <row r="686" spans="1:7" x14ac:dyDescent="0.3">
      <c r="A686" s="12" t="s">
        <v>5293</v>
      </c>
      <c r="B686" s="12" t="s">
        <v>637</v>
      </c>
      <c r="C686" s="12" t="s">
        <v>4605</v>
      </c>
      <c r="D686" s="82">
        <v>45972.946886574071</v>
      </c>
      <c r="E686" s="37">
        <v>349</v>
      </c>
      <c r="F686" s="12" t="s">
        <v>4611</v>
      </c>
      <c r="G686" s="13" t="str">
        <f>IFERROR(INDEX(Raw_Plans!$B$2:$B$11,MATCH(C686,Raw_Plans!$A$2:$A$11,0)),"")</f>
        <v>Entertainment Pack</v>
      </c>
    </row>
    <row r="687" spans="1:7" x14ac:dyDescent="0.3">
      <c r="A687" s="12" t="s">
        <v>5294</v>
      </c>
      <c r="B687" s="12" t="s">
        <v>1255</v>
      </c>
      <c r="C687" s="12" t="s">
        <v>4602</v>
      </c>
      <c r="D687" s="82">
        <v>45817.946886574071</v>
      </c>
      <c r="E687" s="37">
        <v>479</v>
      </c>
      <c r="F687" s="12" t="s">
        <v>4599</v>
      </c>
      <c r="G687" s="13" t="str">
        <f>IFERROR(INDEX(Raw_Plans!$B$2:$B$11,MATCH(C687,Raw_Plans!$A$2:$A$11,0)),"")</f>
        <v>Truly Unlimited</v>
      </c>
    </row>
    <row r="688" spans="1:7" x14ac:dyDescent="0.3">
      <c r="A688" s="12" t="s">
        <v>5295</v>
      </c>
      <c r="B688" s="12" t="s">
        <v>3709</v>
      </c>
      <c r="C688" s="12" t="s">
        <v>4613</v>
      </c>
      <c r="D688" s="82">
        <v>45828.946886574071</v>
      </c>
      <c r="E688" s="37">
        <v>499</v>
      </c>
      <c r="F688" s="12" t="s">
        <v>4599</v>
      </c>
      <c r="G688" s="13" t="str">
        <f>IFERROR(INDEX(Raw_Plans!$B$2:$B$11,MATCH(C688,Raw_Plans!$A$2:$A$11,0)),"")</f>
        <v>Work From Home</v>
      </c>
    </row>
    <row r="689" spans="1:7" x14ac:dyDescent="0.3">
      <c r="A689" s="12" t="s">
        <v>5296</v>
      </c>
      <c r="B689" s="12" t="s">
        <v>2713</v>
      </c>
      <c r="C689" s="12" t="s">
        <v>4605</v>
      </c>
      <c r="D689" s="82">
        <v>45816.946886574071</v>
      </c>
      <c r="E689" s="37">
        <v>349</v>
      </c>
      <c r="F689" s="12" t="s">
        <v>4611</v>
      </c>
      <c r="G689" s="13" t="str">
        <f>IFERROR(INDEX(Raw_Plans!$B$2:$B$11,MATCH(C689,Raw_Plans!$A$2:$A$11,0)),"")</f>
        <v>Entertainment Pack</v>
      </c>
    </row>
    <row r="690" spans="1:7" x14ac:dyDescent="0.3">
      <c r="A690" s="12" t="s">
        <v>5297</v>
      </c>
      <c r="B690" s="12" t="s">
        <v>2749</v>
      </c>
      <c r="C690" s="12" t="s">
        <v>4605</v>
      </c>
      <c r="D690" s="82">
        <v>45986.946886574071</v>
      </c>
      <c r="E690" s="37">
        <v>349</v>
      </c>
      <c r="F690" s="12" t="s">
        <v>4595</v>
      </c>
      <c r="G690" s="13" t="str">
        <f>IFERROR(INDEX(Raw_Plans!$B$2:$B$11,MATCH(C690,Raw_Plans!$A$2:$A$11,0)),"")</f>
        <v>Entertainment Pack</v>
      </c>
    </row>
    <row r="691" spans="1:7" x14ac:dyDescent="0.3">
      <c r="A691" s="12" t="s">
        <v>5298</v>
      </c>
      <c r="B691" s="12" t="s">
        <v>4258</v>
      </c>
      <c r="C691" s="12" t="s">
        <v>4607</v>
      </c>
      <c r="D691" s="82">
        <v>46013.946886574071</v>
      </c>
      <c r="E691" s="37">
        <v>299</v>
      </c>
      <c r="F691" s="12" t="s">
        <v>4611</v>
      </c>
      <c r="G691" s="13" t="str">
        <f>IFERROR(INDEX(Raw_Plans!$B$2:$B$11,MATCH(C691,Raw_Plans!$A$2:$A$11,0)),"")</f>
        <v>Unlimited 5G Data</v>
      </c>
    </row>
    <row r="692" spans="1:7" x14ac:dyDescent="0.3">
      <c r="A692" s="12" t="s">
        <v>5299</v>
      </c>
      <c r="B692" s="12" t="s">
        <v>2207</v>
      </c>
      <c r="C692" s="12" t="s">
        <v>4605</v>
      </c>
      <c r="D692" s="82">
        <v>45711.946886574071</v>
      </c>
      <c r="E692" s="37">
        <v>349</v>
      </c>
      <c r="F692" s="12" t="s">
        <v>4599</v>
      </c>
      <c r="G692" s="13" t="str">
        <f>IFERROR(INDEX(Raw_Plans!$B$2:$B$11,MATCH(C692,Raw_Plans!$A$2:$A$11,0)),"")</f>
        <v>Entertainment Pack</v>
      </c>
    </row>
    <row r="693" spans="1:7" x14ac:dyDescent="0.3">
      <c r="A693" s="12" t="s">
        <v>5300</v>
      </c>
      <c r="B693" s="12" t="s">
        <v>1000</v>
      </c>
      <c r="C693" s="12" t="s">
        <v>4613</v>
      </c>
      <c r="D693" s="82">
        <v>46019.946886574071</v>
      </c>
      <c r="E693" s="37">
        <v>499</v>
      </c>
      <c r="F693" s="12" t="s">
        <v>4611</v>
      </c>
      <c r="G693" s="13" t="str">
        <f>IFERROR(INDEX(Raw_Plans!$B$2:$B$11,MATCH(C693,Raw_Plans!$A$2:$A$11,0)),"")</f>
        <v>Work From Home</v>
      </c>
    </row>
    <row r="694" spans="1:7" x14ac:dyDescent="0.3">
      <c r="A694" s="12" t="s">
        <v>5301</v>
      </c>
      <c r="B694" s="12" t="s">
        <v>1269</v>
      </c>
      <c r="C694" s="12" t="s">
        <v>4618</v>
      </c>
      <c r="D694" s="82">
        <v>45764.946886574071</v>
      </c>
      <c r="E694" s="37">
        <v>499</v>
      </c>
      <c r="F694" s="12" t="s">
        <v>4641</v>
      </c>
      <c r="G694" s="13" t="str">
        <f>IFERROR(INDEX(Raw_Plans!$B$2:$B$11,MATCH(C694,Raw_Plans!$A$2:$A$11,0)),"")</f>
        <v>Infinity 499</v>
      </c>
    </row>
    <row r="695" spans="1:7" x14ac:dyDescent="0.3">
      <c r="A695" s="12" t="s">
        <v>5302</v>
      </c>
      <c r="B695" s="12" t="s">
        <v>536</v>
      </c>
      <c r="C695" s="12" t="s">
        <v>4615</v>
      </c>
      <c r="D695" s="82">
        <v>45829.946886574071</v>
      </c>
      <c r="E695" s="37">
        <v>148</v>
      </c>
      <c r="F695" s="12" t="s">
        <v>4595</v>
      </c>
      <c r="G695" s="13" t="str">
        <f>IFERROR(INDEX(Raw_Plans!$B$2:$B$11,MATCH(C695,Raw_Plans!$A$2:$A$11,0)),"")</f>
        <v>Data Booster</v>
      </c>
    </row>
    <row r="696" spans="1:7" x14ac:dyDescent="0.3">
      <c r="A696" s="12" t="s">
        <v>5303</v>
      </c>
      <c r="B696" s="12" t="s">
        <v>4228</v>
      </c>
      <c r="C696" s="12" t="s">
        <v>4594</v>
      </c>
      <c r="D696" s="82">
        <v>45801.946886574071</v>
      </c>
      <c r="E696" s="37">
        <v>999</v>
      </c>
      <c r="F696" s="12" t="s">
        <v>4611</v>
      </c>
      <c r="G696" s="13" t="str">
        <f>IFERROR(INDEX(Raw_Plans!$B$2:$B$11,MATCH(C696,Raw_Plans!$A$2:$A$11,0)),"")</f>
        <v>Family Infinity 999</v>
      </c>
    </row>
    <row r="697" spans="1:7" x14ac:dyDescent="0.3">
      <c r="A697" s="12" t="s">
        <v>5304</v>
      </c>
      <c r="B697" s="12" t="s">
        <v>2623</v>
      </c>
      <c r="C697" s="12" t="s">
        <v>4615</v>
      </c>
      <c r="D697" s="82">
        <v>45934.946886574071</v>
      </c>
      <c r="E697" s="37">
        <v>148</v>
      </c>
      <c r="F697" s="12" t="s">
        <v>4603</v>
      </c>
      <c r="G697" s="13" t="str">
        <f>IFERROR(INDEX(Raw_Plans!$B$2:$B$11,MATCH(C697,Raw_Plans!$A$2:$A$11,0)),"")</f>
        <v>Data Booster</v>
      </c>
    </row>
    <row r="698" spans="1:7" x14ac:dyDescent="0.3">
      <c r="A698" s="12" t="s">
        <v>5305</v>
      </c>
      <c r="B698" s="12" t="s">
        <v>3467</v>
      </c>
      <c r="C698" s="12" t="s">
        <v>4605</v>
      </c>
      <c r="D698" s="82">
        <v>45846.946886574071</v>
      </c>
      <c r="E698" s="37">
        <v>349</v>
      </c>
      <c r="F698" s="12" t="s">
        <v>4611</v>
      </c>
      <c r="G698" s="13" t="str">
        <f>IFERROR(INDEX(Raw_Plans!$B$2:$B$11,MATCH(C698,Raw_Plans!$A$2:$A$11,0)),"")</f>
        <v>Entertainment Pack</v>
      </c>
    </row>
    <row r="699" spans="1:7" x14ac:dyDescent="0.3">
      <c r="A699" s="12" t="s">
        <v>5306</v>
      </c>
      <c r="B699" s="12" t="s">
        <v>1574</v>
      </c>
      <c r="C699" s="12" t="s">
        <v>4629</v>
      </c>
      <c r="D699" s="82">
        <v>45933.946886574071</v>
      </c>
      <c r="E699" s="37">
        <v>666</v>
      </c>
      <c r="F699" s="12" t="s">
        <v>4595</v>
      </c>
      <c r="G699" s="13" t="str">
        <f>IFERROR(INDEX(Raw_Plans!$B$2:$B$11,MATCH(C699,Raw_Plans!$A$2:$A$11,0)),"")</f>
        <v>Student Plan</v>
      </c>
    </row>
    <row r="700" spans="1:7" x14ac:dyDescent="0.3">
      <c r="A700" s="12" t="s">
        <v>5307</v>
      </c>
      <c r="B700" s="12" t="s">
        <v>1995</v>
      </c>
      <c r="C700" s="12" t="s">
        <v>4615</v>
      </c>
      <c r="D700" s="82">
        <v>45792.946886574071</v>
      </c>
      <c r="E700" s="37">
        <v>148</v>
      </c>
      <c r="F700" s="12" t="s">
        <v>4641</v>
      </c>
      <c r="G700" s="13" t="str">
        <f>IFERROR(INDEX(Raw_Plans!$B$2:$B$11,MATCH(C700,Raw_Plans!$A$2:$A$11,0)),"")</f>
        <v>Data Booster</v>
      </c>
    </row>
    <row r="701" spans="1:7" x14ac:dyDescent="0.3">
      <c r="A701" s="12" t="s">
        <v>5308</v>
      </c>
      <c r="B701" s="12" t="s">
        <v>3294</v>
      </c>
      <c r="C701" s="12" t="s">
        <v>4607</v>
      </c>
      <c r="D701" s="82">
        <v>45698.946886574071</v>
      </c>
      <c r="E701" s="37">
        <v>299</v>
      </c>
      <c r="F701" s="12" t="s">
        <v>4595</v>
      </c>
      <c r="G701" s="13" t="str">
        <f>IFERROR(INDEX(Raw_Plans!$B$2:$B$11,MATCH(C701,Raw_Plans!$A$2:$A$11,0)),"")</f>
        <v>Unlimited 5G Data</v>
      </c>
    </row>
    <row r="702" spans="1:7" x14ac:dyDescent="0.3">
      <c r="A702" s="12" t="s">
        <v>5309</v>
      </c>
      <c r="B702" s="12" t="s">
        <v>3803</v>
      </c>
      <c r="C702" s="12" t="s">
        <v>4613</v>
      </c>
      <c r="D702" s="82">
        <v>45724.946886574071</v>
      </c>
      <c r="E702" s="37">
        <v>499</v>
      </c>
      <c r="F702" s="12" t="s">
        <v>4599</v>
      </c>
      <c r="G702" s="13" t="str">
        <f>IFERROR(INDEX(Raw_Plans!$B$2:$B$11,MATCH(C702,Raw_Plans!$A$2:$A$11,0)),"")</f>
        <v>Work From Home</v>
      </c>
    </row>
    <row r="703" spans="1:7" x14ac:dyDescent="0.3">
      <c r="A703" s="12" t="s">
        <v>5310</v>
      </c>
      <c r="B703" s="12" t="s">
        <v>1610</v>
      </c>
      <c r="C703" s="12" t="s">
        <v>4598</v>
      </c>
      <c r="D703" s="82">
        <v>45745.946886574071</v>
      </c>
      <c r="E703" s="37">
        <v>99</v>
      </c>
      <c r="F703" s="12" t="s">
        <v>4599</v>
      </c>
      <c r="G703" s="13" t="str">
        <f>IFERROR(INDEX(Raw_Plans!$B$2:$B$11,MATCH(C703,Raw_Plans!$A$2:$A$11,0)),"")</f>
        <v>Talktime Only</v>
      </c>
    </row>
    <row r="704" spans="1:7" x14ac:dyDescent="0.3">
      <c r="A704" s="12" t="s">
        <v>5311</v>
      </c>
      <c r="B704" s="12" t="s">
        <v>1700</v>
      </c>
      <c r="C704" s="12" t="s">
        <v>4607</v>
      </c>
      <c r="D704" s="82">
        <v>45776.946886574071</v>
      </c>
      <c r="E704" s="37">
        <v>299</v>
      </c>
      <c r="F704" s="12" t="s">
        <v>4603</v>
      </c>
      <c r="G704" s="13" t="str">
        <f>IFERROR(INDEX(Raw_Plans!$B$2:$B$11,MATCH(C704,Raw_Plans!$A$2:$A$11,0)),"")</f>
        <v>Unlimited 5G Data</v>
      </c>
    </row>
    <row r="705" spans="1:7" x14ac:dyDescent="0.3">
      <c r="A705" s="12" t="s">
        <v>5312</v>
      </c>
      <c r="B705" s="12" t="s">
        <v>3860</v>
      </c>
      <c r="C705" s="12" t="s">
        <v>4598</v>
      </c>
      <c r="D705" s="82">
        <v>46019.946886574071</v>
      </c>
      <c r="E705" s="37">
        <v>99</v>
      </c>
      <c r="F705" s="12" t="s">
        <v>4641</v>
      </c>
      <c r="G705" s="13" t="str">
        <f>IFERROR(INDEX(Raw_Plans!$B$2:$B$11,MATCH(C705,Raw_Plans!$A$2:$A$11,0)),"")</f>
        <v>Talktime Only</v>
      </c>
    </row>
    <row r="706" spans="1:7" x14ac:dyDescent="0.3">
      <c r="A706" s="12" t="s">
        <v>5313</v>
      </c>
      <c r="B706" s="12" t="s">
        <v>1019</v>
      </c>
      <c r="C706" s="12" t="s">
        <v>4607</v>
      </c>
      <c r="D706" s="82">
        <v>46028.946886574071</v>
      </c>
      <c r="E706" s="37">
        <v>299</v>
      </c>
      <c r="F706" s="12" t="s">
        <v>4599</v>
      </c>
      <c r="G706" s="13" t="str">
        <f>IFERROR(INDEX(Raw_Plans!$B$2:$B$11,MATCH(C706,Raw_Plans!$A$2:$A$11,0)),"")</f>
        <v>Unlimited 5G Data</v>
      </c>
    </row>
    <row r="707" spans="1:7" x14ac:dyDescent="0.3">
      <c r="A707" s="12" t="s">
        <v>5314</v>
      </c>
      <c r="B707" s="12" t="s">
        <v>4242</v>
      </c>
      <c r="C707" s="12" t="s">
        <v>4618</v>
      </c>
      <c r="D707" s="82">
        <v>45769.946886574071</v>
      </c>
      <c r="E707" s="37">
        <v>499</v>
      </c>
      <c r="F707" s="12" t="s">
        <v>4599</v>
      </c>
      <c r="G707" s="13" t="str">
        <f>IFERROR(INDEX(Raw_Plans!$B$2:$B$11,MATCH(C707,Raw_Plans!$A$2:$A$11,0)),"")</f>
        <v>Infinity 499</v>
      </c>
    </row>
    <row r="708" spans="1:7" x14ac:dyDescent="0.3">
      <c r="A708" s="12" t="s">
        <v>5315</v>
      </c>
      <c r="B708" s="12" t="s">
        <v>3545</v>
      </c>
      <c r="C708" s="12" t="s">
        <v>4598</v>
      </c>
      <c r="D708" s="82">
        <v>45716.946886574071</v>
      </c>
      <c r="E708" s="37">
        <v>99</v>
      </c>
      <c r="F708" s="12" t="s">
        <v>4595</v>
      </c>
      <c r="G708" s="13" t="str">
        <f>IFERROR(INDEX(Raw_Plans!$B$2:$B$11,MATCH(C708,Raw_Plans!$A$2:$A$11,0)),"")</f>
        <v>Talktime Only</v>
      </c>
    </row>
    <row r="709" spans="1:7" x14ac:dyDescent="0.3">
      <c r="A709" s="12" t="s">
        <v>5316</v>
      </c>
      <c r="B709" s="12" t="s">
        <v>545</v>
      </c>
      <c r="C709" s="12" t="s">
        <v>4598</v>
      </c>
      <c r="D709" s="82">
        <v>45965.946886574071</v>
      </c>
      <c r="E709" s="37">
        <v>99</v>
      </c>
      <c r="F709" s="12" t="s">
        <v>4603</v>
      </c>
      <c r="G709" s="13" t="str">
        <f>IFERROR(INDEX(Raw_Plans!$B$2:$B$11,MATCH(C709,Raw_Plans!$A$2:$A$11,0)),"")</f>
        <v>Talktime Only</v>
      </c>
    </row>
    <row r="710" spans="1:7" x14ac:dyDescent="0.3">
      <c r="A710" s="12" t="s">
        <v>5317</v>
      </c>
      <c r="B710" s="12" t="s">
        <v>3685</v>
      </c>
      <c r="C710" s="12" t="s">
        <v>4613</v>
      </c>
      <c r="D710" s="82">
        <v>45825.946886574071</v>
      </c>
      <c r="E710" s="37">
        <v>499</v>
      </c>
      <c r="F710" s="12" t="s">
        <v>4595</v>
      </c>
      <c r="G710" s="13" t="str">
        <f>IFERROR(INDEX(Raw_Plans!$B$2:$B$11,MATCH(C710,Raw_Plans!$A$2:$A$11,0)),"")</f>
        <v>Work From Home</v>
      </c>
    </row>
    <row r="711" spans="1:7" x14ac:dyDescent="0.3">
      <c r="A711" s="12" t="s">
        <v>5318</v>
      </c>
      <c r="B711" s="12" t="s">
        <v>1472</v>
      </c>
      <c r="C711" s="12" t="s">
        <v>4598</v>
      </c>
      <c r="D711" s="82">
        <v>45935.946886574071</v>
      </c>
      <c r="E711" s="37">
        <v>99</v>
      </c>
      <c r="F711" s="12" t="s">
        <v>4595</v>
      </c>
      <c r="G711" s="13" t="str">
        <f>IFERROR(INDEX(Raw_Plans!$B$2:$B$11,MATCH(C711,Raw_Plans!$A$2:$A$11,0)),"")</f>
        <v>Talktime Only</v>
      </c>
    </row>
    <row r="712" spans="1:7" x14ac:dyDescent="0.3">
      <c r="A712" s="12" t="s">
        <v>5319</v>
      </c>
      <c r="B712" s="12" t="s">
        <v>3711</v>
      </c>
      <c r="C712" s="12" t="s">
        <v>4594</v>
      </c>
      <c r="D712" s="82">
        <v>46016.946886574071</v>
      </c>
      <c r="E712" s="37">
        <v>999</v>
      </c>
      <c r="F712" s="12" t="s">
        <v>4603</v>
      </c>
      <c r="G712" s="13" t="str">
        <f>IFERROR(INDEX(Raw_Plans!$B$2:$B$11,MATCH(C712,Raw_Plans!$A$2:$A$11,0)),"")</f>
        <v>Family Infinity 999</v>
      </c>
    </row>
    <row r="713" spans="1:7" x14ac:dyDescent="0.3">
      <c r="A713" s="12" t="s">
        <v>5320</v>
      </c>
      <c r="B713" s="12" t="s">
        <v>3637</v>
      </c>
      <c r="C713" s="12" t="s">
        <v>4613</v>
      </c>
      <c r="D713" s="82">
        <v>45944.946886574071</v>
      </c>
      <c r="E713" s="37">
        <v>499</v>
      </c>
      <c r="F713" s="12" t="s">
        <v>4603</v>
      </c>
      <c r="G713" s="13" t="str">
        <f>IFERROR(INDEX(Raw_Plans!$B$2:$B$11,MATCH(C713,Raw_Plans!$A$2:$A$11,0)),"")</f>
        <v>Work From Home</v>
      </c>
    </row>
    <row r="714" spans="1:7" x14ac:dyDescent="0.3">
      <c r="A714" s="12" t="s">
        <v>5321</v>
      </c>
      <c r="B714" s="12" t="s">
        <v>4529</v>
      </c>
      <c r="C714" s="12" t="s">
        <v>4605</v>
      </c>
      <c r="D714" s="82">
        <v>45727.946886574071</v>
      </c>
      <c r="E714" s="37">
        <v>349</v>
      </c>
      <c r="F714" s="12" t="s">
        <v>4611</v>
      </c>
      <c r="G714" s="13" t="str">
        <f>IFERROR(INDEX(Raw_Plans!$B$2:$B$11,MATCH(C714,Raw_Plans!$A$2:$A$11,0)),"")</f>
        <v>Entertainment Pack</v>
      </c>
    </row>
    <row r="715" spans="1:7" x14ac:dyDescent="0.3">
      <c r="A715" s="12" t="s">
        <v>5322</v>
      </c>
      <c r="B715" s="12" t="s">
        <v>4505</v>
      </c>
      <c r="C715" s="12" t="s">
        <v>4602</v>
      </c>
      <c r="D715" s="82">
        <v>45805.946886574071</v>
      </c>
      <c r="E715" s="37">
        <v>479</v>
      </c>
      <c r="F715" s="12" t="s">
        <v>4603</v>
      </c>
      <c r="G715" s="13" t="str">
        <f>IFERROR(INDEX(Raw_Plans!$B$2:$B$11,MATCH(C715,Raw_Plans!$A$2:$A$11,0)),"")</f>
        <v>Truly Unlimited</v>
      </c>
    </row>
    <row r="716" spans="1:7" x14ac:dyDescent="0.3">
      <c r="A716" s="12" t="s">
        <v>5323</v>
      </c>
      <c r="B716" s="12" t="s">
        <v>560</v>
      </c>
      <c r="C716" s="12" t="s">
        <v>4602</v>
      </c>
      <c r="D716" s="82">
        <v>45968.946886574071</v>
      </c>
      <c r="E716" s="37">
        <v>479</v>
      </c>
      <c r="F716" s="12" t="s">
        <v>4641</v>
      </c>
      <c r="G716" s="13" t="str">
        <f>IFERROR(INDEX(Raw_Plans!$B$2:$B$11,MATCH(C716,Raw_Plans!$A$2:$A$11,0)),"")</f>
        <v>Truly Unlimited</v>
      </c>
    </row>
    <row r="717" spans="1:7" x14ac:dyDescent="0.3">
      <c r="A717" s="12" t="s">
        <v>5324</v>
      </c>
      <c r="B717" s="12" t="s">
        <v>3976</v>
      </c>
      <c r="C717" s="12" t="s">
        <v>4602</v>
      </c>
      <c r="D717" s="82">
        <v>45939.946886574071</v>
      </c>
      <c r="E717" s="37">
        <v>479</v>
      </c>
      <c r="F717" s="12" t="s">
        <v>4611</v>
      </c>
      <c r="G717" s="13" t="str">
        <f>IFERROR(INDEX(Raw_Plans!$B$2:$B$11,MATCH(C717,Raw_Plans!$A$2:$A$11,0)),"")</f>
        <v>Truly Unlimited</v>
      </c>
    </row>
    <row r="718" spans="1:7" x14ac:dyDescent="0.3">
      <c r="A718" s="12" t="s">
        <v>5325</v>
      </c>
      <c r="B718" s="12" t="s">
        <v>1704</v>
      </c>
      <c r="C718" s="12" t="s">
        <v>4607</v>
      </c>
      <c r="D718" s="82">
        <v>45836.946886574071</v>
      </c>
      <c r="E718" s="37">
        <v>299</v>
      </c>
      <c r="F718" s="12" t="s">
        <v>4611</v>
      </c>
      <c r="G718" s="13" t="str">
        <f>IFERROR(INDEX(Raw_Plans!$B$2:$B$11,MATCH(C718,Raw_Plans!$A$2:$A$11,0)),"")</f>
        <v>Unlimited 5G Data</v>
      </c>
    </row>
    <row r="719" spans="1:7" x14ac:dyDescent="0.3">
      <c r="A719" s="12" t="s">
        <v>5326</v>
      </c>
      <c r="B719" s="12" t="s">
        <v>1443</v>
      </c>
      <c r="C719" s="12" t="s">
        <v>4607</v>
      </c>
      <c r="D719" s="82">
        <v>45841.946886574071</v>
      </c>
      <c r="E719" s="37">
        <v>299</v>
      </c>
      <c r="F719" s="12" t="s">
        <v>4603</v>
      </c>
      <c r="G719" s="13" t="str">
        <f>IFERROR(INDEX(Raw_Plans!$B$2:$B$11,MATCH(C719,Raw_Plans!$A$2:$A$11,0)),"")</f>
        <v>Unlimited 5G Data</v>
      </c>
    </row>
    <row r="720" spans="1:7" x14ac:dyDescent="0.3">
      <c r="A720" s="12" t="s">
        <v>5327</v>
      </c>
      <c r="B720" s="12" t="s">
        <v>1951</v>
      </c>
      <c r="C720" s="12" t="s">
        <v>4629</v>
      </c>
      <c r="D720" s="82">
        <v>45841.946886574071</v>
      </c>
      <c r="E720" s="37">
        <v>666</v>
      </c>
      <c r="F720" s="12" t="s">
        <v>4603</v>
      </c>
      <c r="G720" s="13" t="str">
        <f>IFERROR(INDEX(Raw_Plans!$B$2:$B$11,MATCH(C720,Raw_Plans!$A$2:$A$11,0)),"")</f>
        <v>Student Plan</v>
      </c>
    </row>
    <row r="721" spans="1:7" x14ac:dyDescent="0.3">
      <c r="A721" s="12" t="s">
        <v>5328</v>
      </c>
      <c r="B721" s="12" t="s">
        <v>3577</v>
      </c>
      <c r="C721" s="12" t="s">
        <v>4609</v>
      </c>
      <c r="D721" s="82">
        <v>45766.946886574071</v>
      </c>
      <c r="E721" s="37">
        <v>2999</v>
      </c>
      <c r="F721" s="12" t="s">
        <v>4599</v>
      </c>
      <c r="G721" s="13" t="str">
        <f>IFERROR(INDEX(Raw_Plans!$B$2:$B$11,MATCH(C721,Raw_Plans!$A$2:$A$11,0)),"")</f>
        <v>Annual Plan</v>
      </c>
    </row>
    <row r="722" spans="1:7" x14ac:dyDescent="0.3">
      <c r="A722" s="12" t="s">
        <v>5329</v>
      </c>
      <c r="B722" s="12" t="s">
        <v>804</v>
      </c>
      <c r="C722" s="12" t="s">
        <v>4605</v>
      </c>
      <c r="D722" s="82">
        <v>45716.946886574071</v>
      </c>
      <c r="E722" s="37">
        <v>349</v>
      </c>
      <c r="F722" s="12" t="s">
        <v>4641</v>
      </c>
      <c r="G722" s="13" t="str">
        <f>IFERROR(INDEX(Raw_Plans!$B$2:$B$11,MATCH(C722,Raw_Plans!$A$2:$A$11,0)),"")</f>
        <v>Entertainment Pack</v>
      </c>
    </row>
    <row r="723" spans="1:7" x14ac:dyDescent="0.3">
      <c r="A723" s="12" t="s">
        <v>5330</v>
      </c>
      <c r="B723" s="12" t="s">
        <v>2112</v>
      </c>
      <c r="C723" s="12" t="s">
        <v>4615</v>
      </c>
      <c r="D723" s="82">
        <v>46017.946886574071</v>
      </c>
      <c r="E723" s="37">
        <v>148</v>
      </c>
      <c r="F723" s="12" t="s">
        <v>4611</v>
      </c>
      <c r="G723" s="13" t="str">
        <f>IFERROR(INDEX(Raw_Plans!$B$2:$B$11,MATCH(C723,Raw_Plans!$A$2:$A$11,0)),"")</f>
        <v>Data Booster</v>
      </c>
    </row>
    <row r="724" spans="1:7" x14ac:dyDescent="0.3">
      <c r="A724" s="12" t="s">
        <v>5331</v>
      </c>
      <c r="B724" s="12" t="s">
        <v>1646</v>
      </c>
      <c r="C724" s="12" t="s">
        <v>4613</v>
      </c>
      <c r="D724" s="82">
        <v>45820.946886574071</v>
      </c>
      <c r="E724" s="37">
        <v>499</v>
      </c>
      <c r="F724" s="12" t="s">
        <v>4603</v>
      </c>
      <c r="G724" s="13" t="str">
        <f>IFERROR(INDEX(Raw_Plans!$B$2:$B$11,MATCH(C724,Raw_Plans!$A$2:$A$11,0)),"")</f>
        <v>Work From Home</v>
      </c>
    </row>
    <row r="725" spans="1:7" x14ac:dyDescent="0.3">
      <c r="A725" s="12" t="s">
        <v>5332</v>
      </c>
      <c r="B725" s="12" t="s">
        <v>2675</v>
      </c>
      <c r="C725" s="12" t="s">
        <v>4609</v>
      </c>
      <c r="D725" s="82">
        <v>45712.946886574071</v>
      </c>
      <c r="E725" s="37">
        <v>2999</v>
      </c>
      <c r="F725" s="12" t="s">
        <v>4595</v>
      </c>
      <c r="G725" s="13" t="str">
        <f>IFERROR(INDEX(Raw_Plans!$B$2:$B$11,MATCH(C725,Raw_Plans!$A$2:$A$11,0)),"")</f>
        <v>Annual Plan</v>
      </c>
    </row>
    <row r="726" spans="1:7" x14ac:dyDescent="0.3">
      <c r="A726" s="12" t="s">
        <v>5333</v>
      </c>
      <c r="B726" s="12" t="s">
        <v>1302</v>
      </c>
      <c r="C726" s="12" t="s">
        <v>4618</v>
      </c>
      <c r="D726" s="82">
        <v>45938.946886574071</v>
      </c>
      <c r="E726" s="37">
        <v>499</v>
      </c>
      <c r="F726" s="12" t="s">
        <v>4595</v>
      </c>
      <c r="G726" s="13" t="str">
        <f>IFERROR(INDEX(Raw_Plans!$B$2:$B$11,MATCH(C726,Raw_Plans!$A$2:$A$11,0)),"")</f>
        <v>Infinity 499</v>
      </c>
    </row>
    <row r="727" spans="1:7" x14ac:dyDescent="0.3">
      <c r="A727" s="12" t="s">
        <v>5334</v>
      </c>
      <c r="B727" s="12" t="s">
        <v>3561</v>
      </c>
      <c r="C727" s="12" t="s">
        <v>4618</v>
      </c>
      <c r="D727" s="82">
        <v>45803.946886574071</v>
      </c>
      <c r="E727" s="37">
        <v>499</v>
      </c>
      <c r="F727" s="12" t="s">
        <v>4599</v>
      </c>
      <c r="G727" s="13" t="str">
        <f>IFERROR(INDEX(Raw_Plans!$B$2:$B$11,MATCH(C727,Raw_Plans!$A$2:$A$11,0)),"")</f>
        <v>Infinity 499</v>
      </c>
    </row>
    <row r="728" spans="1:7" x14ac:dyDescent="0.3">
      <c r="A728" s="12" t="s">
        <v>5335</v>
      </c>
      <c r="B728" s="12" t="s">
        <v>2277</v>
      </c>
      <c r="C728" s="12" t="s">
        <v>4629</v>
      </c>
      <c r="D728" s="82">
        <v>45930.946886574071</v>
      </c>
      <c r="E728" s="37">
        <v>666</v>
      </c>
      <c r="F728" s="12" t="s">
        <v>4641</v>
      </c>
      <c r="G728" s="13" t="str">
        <f>IFERROR(INDEX(Raw_Plans!$B$2:$B$11,MATCH(C728,Raw_Plans!$A$2:$A$11,0)),"")</f>
        <v>Student Plan</v>
      </c>
    </row>
    <row r="729" spans="1:7" x14ac:dyDescent="0.3">
      <c r="A729" s="12" t="s">
        <v>5336</v>
      </c>
      <c r="B729" s="12" t="s">
        <v>2096</v>
      </c>
      <c r="C729" s="12" t="s">
        <v>4615</v>
      </c>
      <c r="D729" s="82">
        <v>45917.946886574071</v>
      </c>
      <c r="E729" s="37">
        <v>148</v>
      </c>
      <c r="F729" s="12" t="s">
        <v>4641</v>
      </c>
      <c r="G729" s="13" t="str">
        <f>IFERROR(INDEX(Raw_Plans!$B$2:$B$11,MATCH(C729,Raw_Plans!$A$2:$A$11,0)),"")</f>
        <v>Data Booster</v>
      </c>
    </row>
    <row r="730" spans="1:7" x14ac:dyDescent="0.3">
      <c r="A730" s="12" t="s">
        <v>5337</v>
      </c>
      <c r="B730" s="12" t="s">
        <v>4374</v>
      </c>
      <c r="C730" s="12" t="s">
        <v>4598</v>
      </c>
      <c r="D730" s="82">
        <v>45999.946886574071</v>
      </c>
      <c r="E730" s="37">
        <v>99</v>
      </c>
      <c r="F730" s="12" t="s">
        <v>4641</v>
      </c>
      <c r="G730" s="13" t="str">
        <f>IFERROR(INDEX(Raw_Plans!$B$2:$B$11,MATCH(C730,Raw_Plans!$A$2:$A$11,0)),"")</f>
        <v>Talktime Only</v>
      </c>
    </row>
    <row r="731" spans="1:7" x14ac:dyDescent="0.3">
      <c r="A731" s="12" t="s">
        <v>5338</v>
      </c>
      <c r="B731" s="12" t="s">
        <v>2381</v>
      </c>
      <c r="C731" s="12" t="s">
        <v>4615</v>
      </c>
      <c r="D731" s="82">
        <v>46041.946886574071</v>
      </c>
      <c r="E731" s="37">
        <v>148</v>
      </c>
      <c r="F731" s="12" t="s">
        <v>4599</v>
      </c>
      <c r="G731" s="13" t="str">
        <f>IFERROR(INDEX(Raw_Plans!$B$2:$B$11,MATCH(C731,Raw_Plans!$A$2:$A$11,0)),"")</f>
        <v>Data Booster</v>
      </c>
    </row>
    <row r="732" spans="1:7" x14ac:dyDescent="0.3">
      <c r="A732" s="12" t="s">
        <v>5339</v>
      </c>
      <c r="B732" s="12" t="s">
        <v>3936</v>
      </c>
      <c r="C732" s="12" t="s">
        <v>4607</v>
      </c>
      <c r="D732" s="82">
        <v>45891.946886574071</v>
      </c>
      <c r="E732" s="37">
        <v>299</v>
      </c>
      <c r="F732" s="12" t="s">
        <v>4611</v>
      </c>
      <c r="G732" s="13" t="str">
        <f>IFERROR(INDEX(Raw_Plans!$B$2:$B$11,MATCH(C732,Raw_Plans!$A$2:$A$11,0)),"")</f>
        <v>Unlimited 5G Data</v>
      </c>
    </row>
    <row r="733" spans="1:7" x14ac:dyDescent="0.3">
      <c r="A733" s="12" t="s">
        <v>5340</v>
      </c>
      <c r="B733" s="12" t="s">
        <v>955</v>
      </c>
      <c r="C733" s="12" t="s">
        <v>4605</v>
      </c>
      <c r="D733" s="82">
        <v>46030.946886574071</v>
      </c>
      <c r="E733" s="37">
        <v>349</v>
      </c>
      <c r="F733" s="12" t="s">
        <v>4603</v>
      </c>
      <c r="G733" s="13" t="str">
        <f>IFERROR(INDEX(Raw_Plans!$B$2:$B$11,MATCH(C733,Raw_Plans!$A$2:$A$11,0)),"")</f>
        <v>Entertainment Pack</v>
      </c>
    </row>
    <row r="734" spans="1:7" x14ac:dyDescent="0.3">
      <c r="A734" s="12" t="s">
        <v>5341</v>
      </c>
      <c r="B734" s="12" t="s">
        <v>3868</v>
      </c>
      <c r="C734" s="12" t="s">
        <v>4598</v>
      </c>
      <c r="D734" s="82">
        <v>45991.946886574071</v>
      </c>
      <c r="E734" s="37">
        <v>99</v>
      </c>
      <c r="F734" s="12" t="s">
        <v>4595</v>
      </c>
      <c r="G734" s="13" t="str">
        <f>IFERROR(INDEX(Raw_Plans!$B$2:$B$11,MATCH(C734,Raw_Plans!$A$2:$A$11,0)),"")</f>
        <v>Talktime Only</v>
      </c>
    </row>
    <row r="735" spans="1:7" x14ac:dyDescent="0.3">
      <c r="A735" s="12" t="s">
        <v>5342</v>
      </c>
      <c r="B735" s="12" t="s">
        <v>887</v>
      </c>
      <c r="C735" s="12" t="s">
        <v>4618</v>
      </c>
      <c r="D735" s="82">
        <v>45821.946886574071</v>
      </c>
      <c r="E735" s="37">
        <v>499</v>
      </c>
      <c r="F735" s="12" t="s">
        <v>4599</v>
      </c>
      <c r="G735" s="13" t="str">
        <f>IFERROR(INDEX(Raw_Plans!$B$2:$B$11,MATCH(C735,Raw_Plans!$A$2:$A$11,0)),"")</f>
        <v>Infinity 499</v>
      </c>
    </row>
    <row r="736" spans="1:7" x14ac:dyDescent="0.3">
      <c r="A736" s="12" t="s">
        <v>5343</v>
      </c>
      <c r="B736" s="12" t="s">
        <v>1273</v>
      </c>
      <c r="C736" s="12" t="s">
        <v>4602</v>
      </c>
      <c r="D736" s="82">
        <v>45897.946886574071</v>
      </c>
      <c r="E736" s="37">
        <v>479</v>
      </c>
      <c r="F736" s="12" t="s">
        <v>4599</v>
      </c>
      <c r="G736" s="13" t="str">
        <f>IFERROR(INDEX(Raw_Plans!$B$2:$B$11,MATCH(C736,Raw_Plans!$A$2:$A$11,0)),"")</f>
        <v>Truly Unlimited</v>
      </c>
    </row>
    <row r="737" spans="1:7" x14ac:dyDescent="0.3">
      <c r="A737" s="12" t="s">
        <v>5344</v>
      </c>
      <c r="B737" s="12" t="s">
        <v>3440</v>
      </c>
      <c r="C737" s="12" t="s">
        <v>4629</v>
      </c>
      <c r="D737" s="82">
        <v>45767.946886574071</v>
      </c>
      <c r="E737" s="37">
        <v>666</v>
      </c>
      <c r="F737" s="12" t="s">
        <v>4599</v>
      </c>
      <c r="G737" s="13" t="str">
        <f>IFERROR(INDEX(Raw_Plans!$B$2:$B$11,MATCH(C737,Raw_Plans!$A$2:$A$11,0)),"")</f>
        <v>Student Plan</v>
      </c>
    </row>
    <row r="738" spans="1:7" x14ac:dyDescent="0.3">
      <c r="A738" s="12" t="s">
        <v>5345</v>
      </c>
      <c r="B738" s="12" t="s">
        <v>1863</v>
      </c>
      <c r="C738" s="12" t="s">
        <v>4618</v>
      </c>
      <c r="D738" s="82">
        <v>45836.946886574071</v>
      </c>
      <c r="E738" s="37">
        <v>499</v>
      </c>
      <c r="F738" s="12" t="s">
        <v>4595</v>
      </c>
      <c r="G738" s="13" t="str">
        <f>IFERROR(INDEX(Raw_Plans!$B$2:$B$11,MATCH(C738,Raw_Plans!$A$2:$A$11,0)),"")</f>
        <v>Infinity 499</v>
      </c>
    </row>
    <row r="739" spans="1:7" x14ac:dyDescent="0.3">
      <c r="A739" s="12" t="s">
        <v>5346</v>
      </c>
      <c r="B739" s="12" t="s">
        <v>4479</v>
      </c>
      <c r="C739" s="12" t="s">
        <v>4618</v>
      </c>
      <c r="D739" s="82">
        <v>45956.946886574071</v>
      </c>
      <c r="E739" s="37">
        <v>499</v>
      </c>
      <c r="F739" s="12" t="s">
        <v>4595</v>
      </c>
      <c r="G739" s="13" t="str">
        <f>IFERROR(INDEX(Raw_Plans!$B$2:$B$11,MATCH(C739,Raw_Plans!$A$2:$A$11,0)),"")</f>
        <v>Infinity 499</v>
      </c>
    </row>
    <row r="740" spans="1:7" x14ac:dyDescent="0.3">
      <c r="A740" s="12" t="s">
        <v>5347</v>
      </c>
      <c r="B740" s="12" t="s">
        <v>3926</v>
      </c>
      <c r="C740" s="12" t="s">
        <v>4618</v>
      </c>
      <c r="D740" s="82">
        <v>45843.946886574071</v>
      </c>
      <c r="E740" s="37">
        <v>499</v>
      </c>
      <c r="F740" s="12" t="s">
        <v>4611</v>
      </c>
      <c r="G740" s="13" t="str">
        <f>IFERROR(INDEX(Raw_Plans!$B$2:$B$11,MATCH(C740,Raw_Plans!$A$2:$A$11,0)),"")</f>
        <v>Infinity 499</v>
      </c>
    </row>
    <row r="741" spans="1:7" x14ac:dyDescent="0.3">
      <c r="A741" s="12" t="s">
        <v>5348</v>
      </c>
      <c r="B741" s="12" t="s">
        <v>1925</v>
      </c>
      <c r="C741" s="12" t="s">
        <v>4594</v>
      </c>
      <c r="D741" s="82">
        <v>45890.946886574071</v>
      </c>
      <c r="E741" s="37">
        <v>999</v>
      </c>
      <c r="F741" s="12" t="s">
        <v>4641</v>
      </c>
      <c r="G741" s="13" t="str">
        <f>IFERROR(INDEX(Raw_Plans!$B$2:$B$11,MATCH(C741,Raw_Plans!$A$2:$A$11,0)),"")</f>
        <v>Family Infinity 999</v>
      </c>
    </row>
    <row r="742" spans="1:7" x14ac:dyDescent="0.3">
      <c r="A742" s="12" t="s">
        <v>5349</v>
      </c>
      <c r="B742" s="12" t="s">
        <v>3816</v>
      </c>
      <c r="C742" s="12" t="s">
        <v>4615</v>
      </c>
      <c r="D742" s="82">
        <v>46042.946886574071</v>
      </c>
      <c r="E742" s="37">
        <v>148</v>
      </c>
      <c r="F742" s="12" t="s">
        <v>4599</v>
      </c>
      <c r="G742" s="13" t="str">
        <f>IFERROR(INDEX(Raw_Plans!$B$2:$B$11,MATCH(C742,Raw_Plans!$A$2:$A$11,0)),"")</f>
        <v>Data Booster</v>
      </c>
    </row>
    <row r="743" spans="1:7" x14ac:dyDescent="0.3">
      <c r="A743" s="12" t="s">
        <v>5350</v>
      </c>
      <c r="B743" s="12" t="s">
        <v>2767</v>
      </c>
      <c r="C743" s="12" t="s">
        <v>4602</v>
      </c>
      <c r="D743" s="82">
        <v>45867.946886574071</v>
      </c>
      <c r="E743" s="37">
        <v>479</v>
      </c>
      <c r="F743" s="12" t="s">
        <v>4611</v>
      </c>
      <c r="G743" s="13" t="str">
        <f>IFERROR(INDEX(Raw_Plans!$B$2:$B$11,MATCH(C743,Raw_Plans!$A$2:$A$11,0)),"")</f>
        <v>Truly Unlimited</v>
      </c>
    </row>
    <row r="744" spans="1:7" x14ac:dyDescent="0.3">
      <c r="A744" s="12" t="s">
        <v>5351</v>
      </c>
      <c r="B744" s="12" t="s">
        <v>2881</v>
      </c>
      <c r="C744" s="12" t="s">
        <v>4613</v>
      </c>
      <c r="D744" s="82">
        <v>45917.946886574071</v>
      </c>
      <c r="E744" s="37">
        <v>499</v>
      </c>
      <c r="F744" s="12" t="s">
        <v>4641</v>
      </c>
      <c r="G744" s="13" t="str">
        <f>IFERROR(INDEX(Raw_Plans!$B$2:$B$11,MATCH(C744,Raw_Plans!$A$2:$A$11,0)),"")</f>
        <v>Work From Home</v>
      </c>
    </row>
    <row r="745" spans="1:7" x14ac:dyDescent="0.3">
      <c r="A745" s="12" t="s">
        <v>5352</v>
      </c>
      <c r="B745" s="12" t="s">
        <v>1778</v>
      </c>
      <c r="C745" s="12" t="s">
        <v>4605</v>
      </c>
      <c r="D745" s="82">
        <v>45712.946886574071</v>
      </c>
      <c r="E745" s="37">
        <v>349</v>
      </c>
      <c r="F745" s="12" t="s">
        <v>4599</v>
      </c>
      <c r="G745" s="13" t="str">
        <f>IFERROR(INDEX(Raw_Plans!$B$2:$B$11,MATCH(C745,Raw_Plans!$A$2:$A$11,0)),"")</f>
        <v>Entertainment Pack</v>
      </c>
    </row>
    <row r="746" spans="1:7" x14ac:dyDescent="0.3">
      <c r="A746" s="12" t="s">
        <v>5353</v>
      </c>
      <c r="B746" s="12" t="s">
        <v>4563</v>
      </c>
      <c r="C746" s="12" t="s">
        <v>4605</v>
      </c>
      <c r="D746" s="82">
        <v>45913.946886574071</v>
      </c>
      <c r="E746" s="37">
        <v>349</v>
      </c>
      <c r="F746" s="12" t="s">
        <v>4599</v>
      </c>
      <c r="G746" s="13" t="str">
        <f>IFERROR(INDEX(Raw_Plans!$B$2:$B$11,MATCH(C746,Raw_Plans!$A$2:$A$11,0)),"")</f>
        <v>Entertainment Pack</v>
      </c>
    </row>
    <row r="747" spans="1:7" x14ac:dyDescent="0.3">
      <c r="A747" s="12" t="s">
        <v>5354</v>
      </c>
      <c r="B747" s="12" t="s">
        <v>4326</v>
      </c>
      <c r="C747" s="12" t="s">
        <v>4607</v>
      </c>
      <c r="D747" s="82">
        <v>45688.946886574071</v>
      </c>
      <c r="E747" s="37">
        <v>299</v>
      </c>
      <c r="F747" s="12" t="s">
        <v>4603</v>
      </c>
      <c r="G747" s="13" t="str">
        <f>IFERROR(INDEX(Raw_Plans!$B$2:$B$11,MATCH(C747,Raw_Plans!$A$2:$A$11,0)),"")</f>
        <v>Unlimited 5G Data</v>
      </c>
    </row>
    <row r="748" spans="1:7" x14ac:dyDescent="0.3">
      <c r="A748" s="12" t="s">
        <v>5355</v>
      </c>
      <c r="B748" s="12" t="s">
        <v>2057</v>
      </c>
      <c r="C748" s="12" t="s">
        <v>4615</v>
      </c>
      <c r="D748" s="82">
        <v>45988.946886574071</v>
      </c>
      <c r="E748" s="37">
        <v>148</v>
      </c>
      <c r="F748" s="12" t="s">
        <v>4611</v>
      </c>
      <c r="G748" s="13" t="str">
        <f>IFERROR(INDEX(Raw_Plans!$B$2:$B$11,MATCH(C748,Raw_Plans!$A$2:$A$11,0)),"")</f>
        <v>Data Booster</v>
      </c>
    </row>
    <row r="749" spans="1:7" x14ac:dyDescent="0.3">
      <c r="A749" s="12" t="s">
        <v>5356</v>
      </c>
      <c r="B749" s="12" t="s">
        <v>2451</v>
      </c>
      <c r="C749" s="12" t="s">
        <v>4615</v>
      </c>
      <c r="D749" s="82">
        <v>45832.946886574071</v>
      </c>
      <c r="E749" s="37">
        <v>148</v>
      </c>
      <c r="F749" s="12" t="s">
        <v>4595</v>
      </c>
      <c r="G749" s="13" t="str">
        <f>IFERROR(INDEX(Raw_Plans!$B$2:$B$11,MATCH(C749,Raw_Plans!$A$2:$A$11,0)),"")</f>
        <v>Data Booster</v>
      </c>
    </row>
    <row r="750" spans="1:7" x14ac:dyDescent="0.3">
      <c r="A750" s="12" t="s">
        <v>5357</v>
      </c>
      <c r="B750" s="12" t="s">
        <v>4579</v>
      </c>
      <c r="C750" s="12" t="s">
        <v>4594</v>
      </c>
      <c r="D750" s="82">
        <v>45792.946886574071</v>
      </c>
      <c r="E750" s="37">
        <v>999</v>
      </c>
      <c r="F750" s="12" t="s">
        <v>4603</v>
      </c>
      <c r="G750" s="13" t="str">
        <f>IFERROR(INDEX(Raw_Plans!$B$2:$B$11,MATCH(C750,Raw_Plans!$A$2:$A$11,0)),"")</f>
        <v>Family Infinity 999</v>
      </c>
    </row>
    <row r="751" spans="1:7" x14ac:dyDescent="0.3">
      <c r="A751" s="12" t="s">
        <v>5358</v>
      </c>
      <c r="B751" s="12" t="s">
        <v>686</v>
      </c>
      <c r="C751" s="12" t="s">
        <v>4618</v>
      </c>
      <c r="D751" s="82">
        <v>45747.946886574071</v>
      </c>
      <c r="E751" s="37">
        <v>499</v>
      </c>
      <c r="F751" s="12" t="s">
        <v>4599</v>
      </c>
      <c r="G751" s="13" t="str">
        <f>IFERROR(INDEX(Raw_Plans!$B$2:$B$11,MATCH(C751,Raw_Plans!$A$2:$A$11,0)),"")</f>
        <v>Infinity 499</v>
      </c>
    </row>
    <row r="752" spans="1:7" x14ac:dyDescent="0.3">
      <c r="A752" s="12" t="s">
        <v>5359</v>
      </c>
      <c r="B752" s="12" t="s">
        <v>688</v>
      </c>
      <c r="C752" s="12" t="s">
        <v>4615</v>
      </c>
      <c r="D752" s="82">
        <v>45822.946886574071</v>
      </c>
      <c r="E752" s="37">
        <v>148</v>
      </c>
      <c r="F752" s="12" t="s">
        <v>4595</v>
      </c>
      <c r="G752" s="13" t="str">
        <f>IFERROR(INDEX(Raw_Plans!$B$2:$B$11,MATCH(C752,Raw_Plans!$A$2:$A$11,0)),"")</f>
        <v>Data Booster</v>
      </c>
    </row>
    <row r="753" spans="1:7" x14ac:dyDescent="0.3">
      <c r="A753" s="12" t="s">
        <v>5360</v>
      </c>
      <c r="B753" s="12" t="s">
        <v>2633</v>
      </c>
      <c r="C753" s="12" t="s">
        <v>4629</v>
      </c>
      <c r="D753" s="82">
        <v>45851.946886574071</v>
      </c>
      <c r="E753" s="37">
        <v>666</v>
      </c>
      <c r="F753" s="12" t="s">
        <v>4595</v>
      </c>
      <c r="G753" s="13" t="str">
        <f>IFERROR(INDEX(Raw_Plans!$B$2:$B$11,MATCH(C753,Raw_Plans!$A$2:$A$11,0)),"")</f>
        <v>Student Plan</v>
      </c>
    </row>
    <row r="754" spans="1:7" x14ac:dyDescent="0.3">
      <c r="A754" s="12" t="s">
        <v>5361</v>
      </c>
      <c r="B754" s="12" t="s">
        <v>2179</v>
      </c>
      <c r="C754" s="12" t="s">
        <v>4615</v>
      </c>
      <c r="D754" s="82">
        <v>45848.946886574071</v>
      </c>
      <c r="E754" s="37">
        <v>148</v>
      </c>
      <c r="F754" s="12" t="s">
        <v>4603</v>
      </c>
      <c r="G754" s="13" t="str">
        <f>IFERROR(INDEX(Raw_Plans!$B$2:$B$11,MATCH(C754,Raw_Plans!$A$2:$A$11,0)),"")</f>
        <v>Data Booster</v>
      </c>
    </row>
    <row r="755" spans="1:7" x14ac:dyDescent="0.3">
      <c r="A755" s="12" t="s">
        <v>5362</v>
      </c>
      <c r="B755" s="12" t="s">
        <v>4356</v>
      </c>
      <c r="C755" s="12" t="s">
        <v>4609</v>
      </c>
      <c r="D755" s="82">
        <v>45690.946886574071</v>
      </c>
      <c r="E755" s="37">
        <v>2999</v>
      </c>
      <c r="F755" s="12" t="s">
        <v>4595</v>
      </c>
      <c r="G755" s="13" t="str">
        <f>IFERROR(INDEX(Raw_Plans!$B$2:$B$11,MATCH(C755,Raw_Plans!$A$2:$A$11,0)),"")</f>
        <v>Annual Plan</v>
      </c>
    </row>
    <row r="756" spans="1:7" x14ac:dyDescent="0.3">
      <c r="A756" s="12" t="s">
        <v>5363</v>
      </c>
      <c r="B756" s="12" t="s">
        <v>4396</v>
      </c>
      <c r="C756" s="12" t="s">
        <v>4602</v>
      </c>
      <c r="D756" s="82">
        <v>45896.946886574071</v>
      </c>
      <c r="E756" s="37">
        <v>479</v>
      </c>
      <c r="F756" s="12" t="s">
        <v>4611</v>
      </c>
      <c r="G756" s="13" t="str">
        <f>IFERROR(INDEX(Raw_Plans!$B$2:$B$11,MATCH(C756,Raw_Plans!$A$2:$A$11,0)),"")</f>
        <v>Truly Unlimited</v>
      </c>
    </row>
    <row r="757" spans="1:7" x14ac:dyDescent="0.3">
      <c r="A757" s="12" t="s">
        <v>5364</v>
      </c>
      <c r="B757" s="12" t="s">
        <v>3705</v>
      </c>
      <c r="C757" s="12" t="s">
        <v>4605</v>
      </c>
      <c r="D757" s="82">
        <v>45990.946886574071</v>
      </c>
      <c r="E757" s="37">
        <v>349</v>
      </c>
      <c r="F757" s="12" t="s">
        <v>4599</v>
      </c>
      <c r="G757" s="13" t="str">
        <f>IFERROR(INDEX(Raw_Plans!$B$2:$B$11,MATCH(C757,Raw_Plans!$A$2:$A$11,0)),"")</f>
        <v>Entertainment Pack</v>
      </c>
    </row>
    <row r="758" spans="1:7" x14ac:dyDescent="0.3">
      <c r="A758" s="12" t="s">
        <v>5365</v>
      </c>
      <c r="B758" s="12" t="s">
        <v>1271</v>
      </c>
      <c r="C758" s="12" t="s">
        <v>4605</v>
      </c>
      <c r="D758" s="82">
        <v>45995.946886574071</v>
      </c>
      <c r="E758" s="37">
        <v>349</v>
      </c>
      <c r="F758" s="12" t="s">
        <v>4595</v>
      </c>
      <c r="G758" s="13" t="str">
        <f>IFERROR(INDEX(Raw_Plans!$B$2:$B$11,MATCH(C758,Raw_Plans!$A$2:$A$11,0)),"")</f>
        <v>Entertainment Pack</v>
      </c>
    </row>
    <row r="759" spans="1:7" x14ac:dyDescent="0.3">
      <c r="A759" s="12" t="s">
        <v>5366</v>
      </c>
      <c r="B759" s="12" t="s">
        <v>2855</v>
      </c>
      <c r="C759" s="12" t="s">
        <v>4629</v>
      </c>
      <c r="D759" s="82">
        <v>45964.946886574071</v>
      </c>
      <c r="E759" s="37">
        <v>666</v>
      </c>
      <c r="F759" s="12" t="s">
        <v>4611</v>
      </c>
      <c r="G759" s="13" t="str">
        <f>IFERROR(INDEX(Raw_Plans!$B$2:$B$11,MATCH(C759,Raw_Plans!$A$2:$A$11,0)),"")</f>
        <v>Student Plan</v>
      </c>
    </row>
    <row r="760" spans="1:7" x14ac:dyDescent="0.3">
      <c r="A760" s="12" t="s">
        <v>5367</v>
      </c>
      <c r="B760" s="12" t="s">
        <v>3180</v>
      </c>
      <c r="C760" s="12" t="s">
        <v>4605</v>
      </c>
      <c r="D760" s="82">
        <v>45831.946886574071</v>
      </c>
      <c r="E760" s="37">
        <v>349</v>
      </c>
      <c r="F760" s="12" t="s">
        <v>4641</v>
      </c>
      <c r="G760" s="13" t="str">
        <f>IFERROR(INDEX(Raw_Plans!$B$2:$B$11,MATCH(C760,Raw_Plans!$A$2:$A$11,0)),"")</f>
        <v>Entertainment Pack</v>
      </c>
    </row>
    <row r="761" spans="1:7" x14ac:dyDescent="0.3">
      <c r="A761" s="12" t="s">
        <v>5368</v>
      </c>
      <c r="B761" s="12" t="s">
        <v>2309</v>
      </c>
      <c r="C761" s="12" t="s">
        <v>4629</v>
      </c>
      <c r="D761" s="82">
        <v>45938.946886574071</v>
      </c>
      <c r="E761" s="37">
        <v>666</v>
      </c>
      <c r="F761" s="12" t="s">
        <v>4603</v>
      </c>
      <c r="G761" s="13" t="str">
        <f>IFERROR(INDEX(Raw_Plans!$B$2:$B$11,MATCH(C761,Raw_Plans!$A$2:$A$11,0)),"")</f>
        <v>Student Plan</v>
      </c>
    </row>
    <row r="762" spans="1:7" x14ac:dyDescent="0.3">
      <c r="A762" s="12" t="s">
        <v>5369</v>
      </c>
      <c r="B762" s="12" t="s">
        <v>3533</v>
      </c>
      <c r="C762" s="12" t="s">
        <v>4615</v>
      </c>
      <c r="D762" s="82">
        <v>45992.946886574071</v>
      </c>
      <c r="E762" s="37">
        <v>148</v>
      </c>
      <c r="F762" s="12" t="s">
        <v>4595</v>
      </c>
      <c r="G762" s="13" t="str">
        <f>IFERROR(INDEX(Raw_Plans!$B$2:$B$11,MATCH(C762,Raw_Plans!$A$2:$A$11,0)),"")</f>
        <v>Data Booster</v>
      </c>
    </row>
    <row r="763" spans="1:7" x14ac:dyDescent="0.3">
      <c r="A763" s="12" t="s">
        <v>5370</v>
      </c>
      <c r="B763" s="12" t="s">
        <v>932</v>
      </c>
      <c r="C763" s="12" t="s">
        <v>4607</v>
      </c>
      <c r="D763" s="82">
        <v>46024.946886574071</v>
      </c>
      <c r="E763" s="37">
        <v>299</v>
      </c>
      <c r="F763" s="12" t="s">
        <v>4611</v>
      </c>
      <c r="G763" s="13" t="str">
        <f>IFERROR(INDEX(Raw_Plans!$B$2:$B$11,MATCH(C763,Raw_Plans!$A$2:$A$11,0)),"")</f>
        <v>Unlimited 5G Data</v>
      </c>
    </row>
    <row r="764" spans="1:7" x14ac:dyDescent="0.3">
      <c r="A764" s="12" t="s">
        <v>5371</v>
      </c>
      <c r="B764" s="12" t="s">
        <v>1322</v>
      </c>
      <c r="C764" s="12" t="s">
        <v>4602</v>
      </c>
      <c r="D764" s="82">
        <v>46032.946886574071</v>
      </c>
      <c r="E764" s="37">
        <v>479</v>
      </c>
      <c r="F764" s="12" t="s">
        <v>4611</v>
      </c>
      <c r="G764" s="13" t="str">
        <f>IFERROR(INDEX(Raw_Plans!$B$2:$B$11,MATCH(C764,Raw_Plans!$A$2:$A$11,0)),"")</f>
        <v>Truly Unlimited</v>
      </c>
    </row>
    <row r="765" spans="1:7" x14ac:dyDescent="0.3">
      <c r="A765" s="12" t="s">
        <v>5372</v>
      </c>
      <c r="B765" s="12" t="s">
        <v>3018</v>
      </c>
      <c r="C765" s="12" t="s">
        <v>4598</v>
      </c>
      <c r="D765" s="82">
        <v>46022.946886574071</v>
      </c>
      <c r="E765" s="37">
        <v>99</v>
      </c>
      <c r="F765" s="12" t="s">
        <v>4595</v>
      </c>
      <c r="G765" s="13" t="str">
        <f>IFERROR(INDEX(Raw_Plans!$B$2:$B$11,MATCH(C765,Raw_Plans!$A$2:$A$11,0)),"")</f>
        <v>Talktime Only</v>
      </c>
    </row>
    <row r="766" spans="1:7" x14ac:dyDescent="0.3">
      <c r="A766" s="12" t="s">
        <v>5373</v>
      </c>
      <c r="B766" s="12" t="s">
        <v>3691</v>
      </c>
      <c r="C766" s="12" t="s">
        <v>4629</v>
      </c>
      <c r="D766" s="82">
        <v>45977.946886574071</v>
      </c>
      <c r="E766" s="37">
        <v>666</v>
      </c>
      <c r="F766" s="12" t="s">
        <v>4611</v>
      </c>
      <c r="G766" s="13" t="str">
        <f>IFERROR(INDEX(Raw_Plans!$B$2:$B$11,MATCH(C766,Raw_Plans!$A$2:$A$11,0)),"")</f>
        <v>Student Plan</v>
      </c>
    </row>
    <row r="767" spans="1:7" x14ac:dyDescent="0.3">
      <c r="A767" s="12" t="s">
        <v>5374</v>
      </c>
      <c r="B767" s="12" t="s">
        <v>3202</v>
      </c>
      <c r="C767" s="12" t="s">
        <v>4598</v>
      </c>
      <c r="D767" s="82">
        <v>45780.946886574071</v>
      </c>
      <c r="E767" s="37">
        <v>99</v>
      </c>
      <c r="F767" s="12" t="s">
        <v>4611</v>
      </c>
      <c r="G767" s="13" t="str">
        <f>IFERROR(INDEX(Raw_Plans!$B$2:$B$11,MATCH(C767,Raw_Plans!$A$2:$A$11,0)),"")</f>
        <v>Talktime Only</v>
      </c>
    </row>
    <row r="768" spans="1:7" x14ac:dyDescent="0.3">
      <c r="A768" s="12" t="s">
        <v>5375</v>
      </c>
      <c r="B768" s="12" t="s">
        <v>3286</v>
      </c>
      <c r="C768" s="12" t="s">
        <v>4605</v>
      </c>
      <c r="D768" s="82">
        <v>45693.946886574071</v>
      </c>
      <c r="E768" s="37">
        <v>349</v>
      </c>
      <c r="F768" s="12" t="s">
        <v>4595</v>
      </c>
      <c r="G768" s="13" t="str">
        <f>IFERROR(INDEX(Raw_Plans!$B$2:$B$11,MATCH(C768,Raw_Plans!$A$2:$A$11,0)),"")</f>
        <v>Entertainment Pack</v>
      </c>
    </row>
    <row r="769" spans="1:7" x14ac:dyDescent="0.3">
      <c r="A769" s="12" t="s">
        <v>5376</v>
      </c>
      <c r="B769" s="12" t="s">
        <v>2369</v>
      </c>
      <c r="C769" s="12" t="s">
        <v>4629</v>
      </c>
      <c r="D769" s="82">
        <v>45975.946886574071</v>
      </c>
      <c r="E769" s="37">
        <v>666</v>
      </c>
      <c r="F769" s="12" t="s">
        <v>4603</v>
      </c>
      <c r="G769" s="13" t="str">
        <f>IFERROR(INDEX(Raw_Plans!$B$2:$B$11,MATCH(C769,Raw_Plans!$A$2:$A$11,0)),"")</f>
        <v>Student Plan</v>
      </c>
    </row>
    <row r="770" spans="1:7" x14ac:dyDescent="0.3">
      <c r="A770" s="12" t="s">
        <v>5377</v>
      </c>
      <c r="B770" s="12" t="s">
        <v>2273</v>
      </c>
      <c r="C770" s="12" t="s">
        <v>4618</v>
      </c>
      <c r="D770" s="82">
        <v>45953.946886574071</v>
      </c>
      <c r="E770" s="37">
        <v>499</v>
      </c>
      <c r="F770" s="12" t="s">
        <v>4599</v>
      </c>
      <c r="G770" s="13" t="str">
        <f>IFERROR(INDEX(Raw_Plans!$B$2:$B$11,MATCH(C770,Raw_Plans!$A$2:$A$11,0)),"")</f>
        <v>Infinity 499</v>
      </c>
    </row>
    <row r="771" spans="1:7" x14ac:dyDescent="0.3">
      <c r="A771" s="12" t="s">
        <v>5378</v>
      </c>
      <c r="B771" s="12" t="s">
        <v>3348</v>
      </c>
      <c r="C771" s="12" t="s">
        <v>4629</v>
      </c>
      <c r="D771" s="82">
        <v>45727.946886574071</v>
      </c>
      <c r="E771" s="37">
        <v>666</v>
      </c>
      <c r="F771" s="12" t="s">
        <v>4595</v>
      </c>
      <c r="G771" s="13" t="str">
        <f>IFERROR(INDEX(Raw_Plans!$B$2:$B$11,MATCH(C771,Raw_Plans!$A$2:$A$11,0)),"")</f>
        <v>Student Plan</v>
      </c>
    </row>
    <row r="772" spans="1:7" x14ac:dyDescent="0.3">
      <c r="A772" s="12" t="s">
        <v>5379</v>
      </c>
      <c r="B772" s="12" t="s">
        <v>2941</v>
      </c>
      <c r="C772" s="12" t="s">
        <v>4605</v>
      </c>
      <c r="D772" s="82">
        <v>45919.946886574071</v>
      </c>
      <c r="E772" s="37">
        <v>349</v>
      </c>
      <c r="F772" s="12" t="s">
        <v>4603</v>
      </c>
      <c r="G772" s="13" t="str">
        <f>IFERROR(INDEX(Raw_Plans!$B$2:$B$11,MATCH(C772,Raw_Plans!$A$2:$A$11,0)),"")</f>
        <v>Entertainment Pack</v>
      </c>
    </row>
    <row r="773" spans="1:7" x14ac:dyDescent="0.3">
      <c r="A773" s="12" t="s">
        <v>5380</v>
      </c>
      <c r="B773" s="12" t="s">
        <v>2663</v>
      </c>
      <c r="C773" s="12" t="s">
        <v>4613</v>
      </c>
      <c r="D773" s="82">
        <v>45822.946886574071</v>
      </c>
      <c r="E773" s="37">
        <v>499</v>
      </c>
      <c r="F773" s="12" t="s">
        <v>4595</v>
      </c>
      <c r="G773" s="13" t="str">
        <f>IFERROR(INDEX(Raw_Plans!$B$2:$B$11,MATCH(C773,Raw_Plans!$A$2:$A$11,0)),"")</f>
        <v>Work From Home</v>
      </c>
    </row>
    <row r="774" spans="1:7" x14ac:dyDescent="0.3">
      <c r="A774" s="12" t="s">
        <v>5381</v>
      </c>
      <c r="B774" s="12" t="s">
        <v>2611</v>
      </c>
      <c r="C774" s="12" t="s">
        <v>4618</v>
      </c>
      <c r="D774" s="82">
        <v>46021.946886574071</v>
      </c>
      <c r="E774" s="37">
        <v>499</v>
      </c>
      <c r="F774" s="12" t="s">
        <v>4611</v>
      </c>
      <c r="G774" s="13" t="str">
        <f>IFERROR(INDEX(Raw_Plans!$B$2:$B$11,MATCH(C774,Raw_Plans!$A$2:$A$11,0)),"")</f>
        <v>Infinity 499</v>
      </c>
    </row>
    <row r="775" spans="1:7" x14ac:dyDescent="0.3">
      <c r="A775" s="12" t="s">
        <v>5382</v>
      </c>
      <c r="B775" s="12" t="s">
        <v>3738</v>
      </c>
      <c r="C775" s="12" t="s">
        <v>4613</v>
      </c>
      <c r="D775" s="82">
        <v>45880.946886574071</v>
      </c>
      <c r="E775" s="37">
        <v>499</v>
      </c>
      <c r="F775" s="12" t="s">
        <v>4603</v>
      </c>
      <c r="G775" s="13" t="str">
        <f>IFERROR(INDEX(Raw_Plans!$B$2:$B$11,MATCH(C775,Raw_Plans!$A$2:$A$11,0)),"")</f>
        <v>Work From Home</v>
      </c>
    </row>
    <row r="776" spans="1:7" x14ac:dyDescent="0.3">
      <c r="A776" s="12" t="s">
        <v>5383</v>
      </c>
      <c r="B776" s="12" t="s">
        <v>1600</v>
      </c>
      <c r="C776" s="12" t="s">
        <v>4605</v>
      </c>
      <c r="D776" s="82">
        <v>45788.946886574071</v>
      </c>
      <c r="E776" s="37">
        <v>349</v>
      </c>
      <c r="F776" s="12" t="s">
        <v>4599</v>
      </c>
      <c r="G776" s="13" t="str">
        <f>IFERROR(INDEX(Raw_Plans!$B$2:$B$11,MATCH(C776,Raw_Plans!$A$2:$A$11,0)),"")</f>
        <v>Entertainment Pack</v>
      </c>
    </row>
    <row r="777" spans="1:7" x14ac:dyDescent="0.3">
      <c r="A777" s="12" t="s">
        <v>5384</v>
      </c>
      <c r="B777" s="12" t="s">
        <v>4549</v>
      </c>
      <c r="C777" s="12" t="s">
        <v>4607</v>
      </c>
      <c r="D777" s="82">
        <v>45783.946886574071</v>
      </c>
      <c r="E777" s="37">
        <v>299</v>
      </c>
      <c r="F777" s="12" t="s">
        <v>4641</v>
      </c>
      <c r="G777" s="13" t="str">
        <f>IFERROR(INDEX(Raw_Plans!$B$2:$B$11,MATCH(C777,Raw_Plans!$A$2:$A$11,0)),"")</f>
        <v>Unlimited 5G Data</v>
      </c>
    </row>
    <row r="778" spans="1:7" x14ac:dyDescent="0.3">
      <c r="A778" s="12" t="s">
        <v>5385</v>
      </c>
      <c r="B778" s="12" t="s">
        <v>1814</v>
      </c>
      <c r="C778" s="12" t="s">
        <v>4594</v>
      </c>
      <c r="D778" s="82">
        <v>45721.946886574071</v>
      </c>
      <c r="E778" s="37">
        <v>999</v>
      </c>
      <c r="F778" s="12" t="s">
        <v>4611</v>
      </c>
      <c r="G778" s="13" t="str">
        <f>IFERROR(INDEX(Raw_Plans!$B$2:$B$11,MATCH(C778,Raw_Plans!$A$2:$A$11,0)),"")</f>
        <v>Family Infinity 999</v>
      </c>
    </row>
    <row r="779" spans="1:7" x14ac:dyDescent="0.3">
      <c r="A779" s="12" t="s">
        <v>5386</v>
      </c>
      <c r="B779" s="12" t="s">
        <v>4035</v>
      </c>
      <c r="C779" s="12" t="s">
        <v>4594</v>
      </c>
      <c r="D779" s="82">
        <v>45716.946886574071</v>
      </c>
      <c r="E779" s="37">
        <v>999</v>
      </c>
      <c r="F779" s="12" t="s">
        <v>4611</v>
      </c>
      <c r="G779" s="13" t="str">
        <f>IFERROR(INDEX(Raw_Plans!$B$2:$B$11,MATCH(C779,Raw_Plans!$A$2:$A$11,0)),"")</f>
        <v>Family Infinity 999</v>
      </c>
    </row>
    <row r="780" spans="1:7" x14ac:dyDescent="0.3">
      <c r="A780" s="12" t="s">
        <v>5387</v>
      </c>
      <c r="B780" s="12" t="s">
        <v>3691</v>
      </c>
      <c r="C780" s="12" t="s">
        <v>4607</v>
      </c>
      <c r="D780" s="82">
        <v>45953.946886574071</v>
      </c>
      <c r="E780" s="37">
        <v>299</v>
      </c>
      <c r="F780" s="12" t="s">
        <v>4641</v>
      </c>
      <c r="G780" s="13" t="str">
        <f>IFERROR(INDEX(Raw_Plans!$B$2:$B$11,MATCH(C780,Raw_Plans!$A$2:$A$11,0)),"")</f>
        <v>Unlimited 5G Data</v>
      </c>
    </row>
    <row r="781" spans="1:7" x14ac:dyDescent="0.3">
      <c r="A781" s="12" t="s">
        <v>5388</v>
      </c>
      <c r="B781" s="12" t="s">
        <v>3980</v>
      </c>
      <c r="C781" s="12" t="s">
        <v>4602</v>
      </c>
      <c r="D781" s="82">
        <v>45972.946886574071</v>
      </c>
      <c r="E781" s="37">
        <v>479</v>
      </c>
      <c r="F781" s="12" t="s">
        <v>4611</v>
      </c>
      <c r="G781" s="13" t="str">
        <f>IFERROR(INDEX(Raw_Plans!$B$2:$B$11,MATCH(C781,Raw_Plans!$A$2:$A$11,0)),"")</f>
        <v>Truly Unlimited</v>
      </c>
    </row>
    <row r="782" spans="1:7" x14ac:dyDescent="0.3">
      <c r="A782" s="12" t="s">
        <v>5389</v>
      </c>
      <c r="B782" s="12" t="s">
        <v>4214</v>
      </c>
      <c r="C782" s="12" t="s">
        <v>4629</v>
      </c>
      <c r="D782" s="82">
        <v>45713.946886574071</v>
      </c>
      <c r="E782" s="37">
        <v>666</v>
      </c>
      <c r="F782" s="12" t="s">
        <v>4599</v>
      </c>
      <c r="G782" s="13" t="str">
        <f>IFERROR(INDEX(Raw_Plans!$B$2:$B$11,MATCH(C782,Raw_Plans!$A$2:$A$11,0)),"")</f>
        <v>Student Plan</v>
      </c>
    </row>
    <row r="783" spans="1:7" x14ac:dyDescent="0.3">
      <c r="A783" s="12" t="s">
        <v>5390</v>
      </c>
      <c r="B783" s="12" t="s">
        <v>949</v>
      </c>
      <c r="C783" s="12" t="s">
        <v>4609</v>
      </c>
      <c r="D783" s="82">
        <v>45688.946886574071</v>
      </c>
      <c r="E783" s="37">
        <v>2999</v>
      </c>
      <c r="F783" s="12" t="s">
        <v>4611</v>
      </c>
      <c r="G783" s="13" t="str">
        <f>IFERROR(INDEX(Raw_Plans!$B$2:$B$11,MATCH(C783,Raw_Plans!$A$2:$A$11,0)),"")</f>
        <v>Annual Plan</v>
      </c>
    </row>
    <row r="784" spans="1:7" x14ac:dyDescent="0.3">
      <c r="A784" s="12" t="s">
        <v>5391</v>
      </c>
      <c r="B784" s="12" t="s">
        <v>4282</v>
      </c>
      <c r="C784" s="12" t="s">
        <v>4618</v>
      </c>
      <c r="D784" s="82">
        <v>45710.946886574071</v>
      </c>
      <c r="E784" s="37">
        <v>499</v>
      </c>
      <c r="F784" s="12" t="s">
        <v>4595</v>
      </c>
      <c r="G784" s="13" t="str">
        <f>IFERROR(INDEX(Raw_Plans!$B$2:$B$11,MATCH(C784,Raw_Plans!$A$2:$A$11,0)),"")</f>
        <v>Infinity 499</v>
      </c>
    </row>
    <row r="785" spans="1:7" x14ac:dyDescent="0.3">
      <c r="A785" s="12" t="s">
        <v>5392</v>
      </c>
      <c r="B785" s="12" t="s">
        <v>3006</v>
      </c>
      <c r="C785" s="12" t="s">
        <v>4594</v>
      </c>
      <c r="D785" s="82">
        <v>45954.946886574071</v>
      </c>
      <c r="E785" s="37">
        <v>999</v>
      </c>
      <c r="F785" s="12" t="s">
        <v>4611</v>
      </c>
      <c r="G785" s="13" t="str">
        <f>IFERROR(INDEX(Raw_Plans!$B$2:$B$11,MATCH(C785,Raw_Plans!$A$2:$A$11,0)),"")</f>
        <v>Family Infinity 999</v>
      </c>
    </row>
    <row r="786" spans="1:7" x14ac:dyDescent="0.3">
      <c r="A786" s="12" t="s">
        <v>5393</v>
      </c>
      <c r="B786" s="12" t="s">
        <v>1445</v>
      </c>
      <c r="C786" s="12" t="s">
        <v>4613</v>
      </c>
      <c r="D786" s="82">
        <v>45846.946886574071</v>
      </c>
      <c r="E786" s="37">
        <v>499</v>
      </c>
      <c r="F786" s="12" t="s">
        <v>4595</v>
      </c>
      <c r="G786" s="13" t="str">
        <f>IFERROR(INDEX(Raw_Plans!$B$2:$B$11,MATCH(C786,Raw_Plans!$A$2:$A$11,0)),"")</f>
        <v>Work From Home</v>
      </c>
    </row>
    <row r="787" spans="1:7" x14ac:dyDescent="0.3">
      <c r="A787" s="12" t="s">
        <v>5394</v>
      </c>
      <c r="B787" s="12" t="s">
        <v>4485</v>
      </c>
      <c r="C787" s="12" t="s">
        <v>4607</v>
      </c>
      <c r="D787" s="82">
        <v>46017.946886574071</v>
      </c>
      <c r="E787" s="37">
        <v>299</v>
      </c>
      <c r="F787" s="12" t="s">
        <v>4599</v>
      </c>
      <c r="G787" s="13" t="str">
        <f>IFERROR(INDEX(Raw_Plans!$B$2:$B$11,MATCH(C787,Raw_Plans!$A$2:$A$11,0)),"")</f>
        <v>Unlimited 5G Data</v>
      </c>
    </row>
    <row r="788" spans="1:7" x14ac:dyDescent="0.3">
      <c r="A788" s="12" t="s">
        <v>5395</v>
      </c>
      <c r="B788" s="12" t="s">
        <v>2715</v>
      </c>
      <c r="C788" s="12" t="s">
        <v>4618</v>
      </c>
      <c r="D788" s="82">
        <v>45715.946886574071</v>
      </c>
      <c r="E788" s="37">
        <v>499</v>
      </c>
      <c r="F788" s="12" t="s">
        <v>4611</v>
      </c>
      <c r="G788" s="13" t="str">
        <f>IFERROR(INDEX(Raw_Plans!$B$2:$B$11,MATCH(C788,Raw_Plans!$A$2:$A$11,0)),"")</f>
        <v>Infinity 499</v>
      </c>
    </row>
    <row r="789" spans="1:7" x14ac:dyDescent="0.3">
      <c r="A789" s="12" t="s">
        <v>5396</v>
      </c>
      <c r="B789" s="12" t="s">
        <v>3541</v>
      </c>
      <c r="C789" s="12" t="s">
        <v>4615</v>
      </c>
      <c r="D789" s="82">
        <v>45887.946886574071</v>
      </c>
      <c r="E789" s="37">
        <v>148</v>
      </c>
      <c r="F789" s="12" t="s">
        <v>4595</v>
      </c>
      <c r="G789" s="13" t="str">
        <f>IFERROR(INDEX(Raw_Plans!$B$2:$B$11,MATCH(C789,Raw_Plans!$A$2:$A$11,0)),"")</f>
        <v>Data Booster</v>
      </c>
    </row>
    <row r="790" spans="1:7" x14ac:dyDescent="0.3">
      <c r="A790" s="12" t="s">
        <v>5397</v>
      </c>
      <c r="B790" s="12" t="s">
        <v>2985</v>
      </c>
      <c r="C790" s="12" t="s">
        <v>4607</v>
      </c>
      <c r="D790" s="82">
        <v>45985.946886574071</v>
      </c>
      <c r="E790" s="37">
        <v>299</v>
      </c>
      <c r="F790" s="12" t="s">
        <v>4595</v>
      </c>
      <c r="G790" s="13" t="str">
        <f>IFERROR(INDEX(Raw_Plans!$B$2:$B$11,MATCH(C790,Raw_Plans!$A$2:$A$11,0)),"")</f>
        <v>Unlimited 5G Data</v>
      </c>
    </row>
    <row r="791" spans="1:7" x14ac:dyDescent="0.3">
      <c r="A791" s="12" t="s">
        <v>5398</v>
      </c>
      <c r="B791" s="12" t="s">
        <v>4246</v>
      </c>
      <c r="C791" s="12" t="s">
        <v>4618</v>
      </c>
      <c r="D791" s="82">
        <v>46024.946886574071</v>
      </c>
      <c r="E791" s="37">
        <v>499</v>
      </c>
      <c r="F791" s="12" t="s">
        <v>4641</v>
      </c>
      <c r="G791" s="13" t="str">
        <f>IFERROR(INDEX(Raw_Plans!$B$2:$B$11,MATCH(C791,Raw_Plans!$A$2:$A$11,0)),"")</f>
        <v>Infinity 499</v>
      </c>
    </row>
    <row r="792" spans="1:7" x14ac:dyDescent="0.3">
      <c r="A792" s="12" t="s">
        <v>5399</v>
      </c>
      <c r="B792" s="12" t="s">
        <v>2037</v>
      </c>
      <c r="C792" s="12" t="s">
        <v>4602</v>
      </c>
      <c r="D792" s="82">
        <v>45768.946886574071</v>
      </c>
      <c r="E792" s="37">
        <v>479</v>
      </c>
      <c r="F792" s="12" t="s">
        <v>4599</v>
      </c>
      <c r="G792" s="13" t="str">
        <f>IFERROR(INDEX(Raw_Plans!$B$2:$B$11,MATCH(C792,Raw_Plans!$A$2:$A$11,0)),"")</f>
        <v>Truly Unlimited</v>
      </c>
    </row>
    <row r="793" spans="1:7" x14ac:dyDescent="0.3">
      <c r="A793" s="12" t="s">
        <v>5400</v>
      </c>
      <c r="B793" s="12" t="s">
        <v>1646</v>
      </c>
      <c r="C793" s="12" t="s">
        <v>4609</v>
      </c>
      <c r="D793" s="82">
        <v>45763.946886574071</v>
      </c>
      <c r="E793" s="37">
        <v>2999</v>
      </c>
      <c r="F793" s="12" t="s">
        <v>4641</v>
      </c>
      <c r="G793" s="13" t="str">
        <f>IFERROR(INDEX(Raw_Plans!$B$2:$B$11,MATCH(C793,Raw_Plans!$A$2:$A$11,0)),"")</f>
        <v>Annual Plan</v>
      </c>
    </row>
    <row r="794" spans="1:7" x14ac:dyDescent="0.3">
      <c r="A794" s="12" t="s">
        <v>5401</v>
      </c>
      <c r="B794" s="12" t="s">
        <v>934</v>
      </c>
      <c r="C794" s="12" t="s">
        <v>4615</v>
      </c>
      <c r="D794" s="82">
        <v>45840.946886574071</v>
      </c>
      <c r="E794" s="37">
        <v>148</v>
      </c>
      <c r="F794" s="12" t="s">
        <v>4611</v>
      </c>
      <c r="G794" s="13" t="str">
        <f>IFERROR(INDEX(Raw_Plans!$B$2:$B$11,MATCH(C794,Raw_Plans!$A$2:$A$11,0)),"")</f>
        <v>Data Booster</v>
      </c>
    </row>
    <row r="795" spans="1:7" x14ac:dyDescent="0.3">
      <c r="A795" s="12" t="s">
        <v>5402</v>
      </c>
      <c r="B795" s="12" t="s">
        <v>1279</v>
      </c>
      <c r="C795" s="12" t="s">
        <v>4629</v>
      </c>
      <c r="D795" s="82">
        <v>45726.946886574071</v>
      </c>
      <c r="E795" s="37">
        <v>666</v>
      </c>
      <c r="F795" s="12" t="s">
        <v>4641</v>
      </c>
      <c r="G795" s="13" t="str">
        <f>IFERROR(INDEX(Raw_Plans!$B$2:$B$11,MATCH(C795,Raw_Plans!$A$2:$A$11,0)),"")</f>
        <v>Student Plan</v>
      </c>
    </row>
    <row r="796" spans="1:7" x14ac:dyDescent="0.3">
      <c r="A796" s="12" t="s">
        <v>5403</v>
      </c>
      <c r="B796" s="12" t="s">
        <v>3122</v>
      </c>
      <c r="C796" s="12" t="s">
        <v>4618</v>
      </c>
      <c r="D796" s="82">
        <v>45746.946886574071</v>
      </c>
      <c r="E796" s="37">
        <v>499</v>
      </c>
      <c r="F796" s="12" t="s">
        <v>4641</v>
      </c>
      <c r="G796" s="13" t="str">
        <f>IFERROR(INDEX(Raw_Plans!$B$2:$B$11,MATCH(C796,Raw_Plans!$A$2:$A$11,0)),"")</f>
        <v>Infinity 499</v>
      </c>
    </row>
    <row r="797" spans="1:7" x14ac:dyDescent="0.3">
      <c r="A797" s="12" t="s">
        <v>5404</v>
      </c>
      <c r="B797" s="12" t="s">
        <v>1215</v>
      </c>
      <c r="C797" s="12" t="s">
        <v>4602</v>
      </c>
      <c r="D797" s="82">
        <v>45847.946886574071</v>
      </c>
      <c r="E797" s="37">
        <v>479</v>
      </c>
      <c r="F797" s="12" t="s">
        <v>4599</v>
      </c>
      <c r="G797" s="13" t="str">
        <f>IFERROR(INDEX(Raw_Plans!$B$2:$B$11,MATCH(C797,Raw_Plans!$A$2:$A$11,0)),"")</f>
        <v>Truly Unlimited</v>
      </c>
    </row>
    <row r="798" spans="1:7" x14ac:dyDescent="0.3">
      <c r="A798" s="12" t="s">
        <v>5405</v>
      </c>
      <c r="B798" s="12" t="s">
        <v>3950</v>
      </c>
      <c r="C798" s="12" t="s">
        <v>4615</v>
      </c>
      <c r="D798" s="82">
        <v>45883.946886574071</v>
      </c>
      <c r="E798" s="37">
        <v>148</v>
      </c>
      <c r="F798" s="12" t="s">
        <v>4611</v>
      </c>
      <c r="G798" s="13" t="str">
        <f>IFERROR(INDEX(Raw_Plans!$B$2:$B$11,MATCH(C798,Raw_Plans!$A$2:$A$11,0)),"")</f>
        <v>Data Booster</v>
      </c>
    </row>
    <row r="799" spans="1:7" x14ac:dyDescent="0.3">
      <c r="A799" s="12" t="s">
        <v>5406</v>
      </c>
      <c r="B799" s="12" t="s">
        <v>2529</v>
      </c>
      <c r="C799" s="12" t="s">
        <v>4629</v>
      </c>
      <c r="D799" s="82">
        <v>45994.946886574071</v>
      </c>
      <c r="E799" s="37">
        <v>666</v>
      </c>
      <c r="F799" s="12" t="s">
        <v>4603</v>
      </c>
      <c r="G799" s="13" t="str">
        <f>IFERROR(INDEX(Raw_Plans!$B$2:$B$11,MATCH(C799,Raw_Plans!$A$2:$A$11,0)),"")</f>
        <v>Student Plan</v>
      </c>
    </row>
    <row r="800" spans="1:7" x14ac:dyDescent="0.3">
      <c r="A800" s="12" t="s">
        <v>5407</v>
      </c>
      <c r="B800" s="12" t="s">
        <v>1670</v>
      </c>
      <c r="C800" s="12" t="s">
        <v>4618</v>
      </c>
      <c r="D800" s="82">
        <v>45780.946886574071</v>
      </c>
      <c r="E800" s="37">
        <v>499</v>
      </c>
      <c r="F800" s="12" t="s">
        <v>4599</v>
      </c>
      <c r="G800" s="13" t="str">
        <f>IFERROR(INDEX(Raw_Plans!$B$2:$B$11,MATCH(C800,Raw_Plans!$A$2:$A$11,0)),"")</f>
        <v>Infinity 499</v>
      </c>
    </row>
    <row r="801" spans="1:7" x14ac:dyDescent="0.3">
      <c r="A801" s="12" t="s">
        <v>5408</v>
      </c>
      <c r="B801" s="12" t="s">
        <v>3072</v>
      </c>
      <c r="C801" s="12" t="s">
        <v>4613</v>
      </c>
      <c r="D801" s="82">
        <v>45940.946886574071</v>
      </c>
      <c r="E801" s="37">
        <v>499</v>
      </c>
      <c r="F801" s="12" t="s">
        <v>4611</v>
      </c>
      <c r="G801" s="13" t="str">
        <f>IFERROR(INDEX(Raw_Plans!$B$2:$B$11,MATCH(C801,Raw_Plans!$A$2:$A$11,0)),"")</f>
        <v>Work From Home</v>
      </c>
    </row>
    <row r="802" spans="1:7" x14ac:dyDescent="0.3">
      <c r="A802" s="12" t="s">
        <v>5409</v>
      </c>
      <c r="B802" s="12" t="s">
        <v>1474</v>
      </c>
      <c r="C802" s="12" t="s">
        <v>4607</v>
      </c>
      <c r="D802" s="82">
        <v>45754.946886574071</v>
      </c>
      <c r="E802" s="37">
        <v>299</v>
      </c>
      <c r="F802" s="12" t="s">
        <v>4595</v>
      </c>
      <c r="G802" s="13" t="str">
        <f>IFERROR(INDEX(Raw_Plans!$B$2:$B$11,MATCH(C802,Raw_Plans!$A$2:$A$11,0)),"")</f>
        <v>Unlimited 5G Data</v>
      </c>
    </row>
    <row r="803" spans="1:7" x14ac:dyDescent="0.3">
      <c r="A803" s="12" t="s">
        <v>5410</v>
      </c>
      <c r="B803" s="12" t="s">
        <v>3627</v>
      </c>
      <c r="C803" s="12" t="s">
        <v>4594</v>
      </c>
      <c r="D803" s="82">
        <v>45744.946886574071</v>
      </c>
      <c r="E803" s="37">
        <v>999</v>
      </c>
      <c r="F803" s="12" t="s">
        <v>4641</v>
      </c>
      <c r="G803" s="13" t="str">
        <f>IFERROR(INDEX(Raw_Plans!$B$2:$B$11,MATCH(C803,Raw_Plans!$A$2:$A$11,0)),"")</f>
        <v>Family Infinity 999</v>
      </c>
    </row>
    <row r="804" spans="1:7" x14ac:dyDescent="0.3">
      <c r="A804" s="12" t="s">
        <v>5411</v>
      </c>
      <c r="B804" s="12" t="s">
        <v>3434</v>
      </c>
      <c r="C804" s="12" t="s">
        <v>4618</v>
      </c>
      <c r="D804" s="82">
        <v>46021.946886574071</v>
      </c>
      <c r="E804" s="37">
        <v>499</v>
      </c>
      <c r="F804" s="12" t="s">
        <v>4641</v>
      </c>
      <c r="G804" s="13" t="str">
        <f>IFERROR(INDEX(Raw_Plans!$B$2:$B$11,MATCH(C804,Raw_Plans!$A$2:$A$11,0)),"")</f>
        <v>Infinity 499</v>
      </c>
    </row>
    <row r="805" spans="1:7" x14ac:dyDescent="0.3">
      <c r="A805" s="12" t="s">
        <v>5412</v>
      </c>
      <c r="B805" s="12" t="s">
        <v>3892</v>
      </c>
      <c r="C805" s="12" t="s">
        <v>4609</v>
      </c>
      <c r="D805" s="82">
        <v>46005.946886574071</v>
      </c>
      <c r="E805" s="37">
        <v>2999</v>
      </c>
      <c r="F805" s="12" t="s">
        <v>4599</v>
      </c>
      <c r="G805" s="13" t="str">
        <f>IFERROR(INDEX(Raw_Plans!$B$2:$B$11,MATCH(C805,Raw_Plans!$A$2:$A$11,0)),"")</f>
        <v>Annual Plan</v>
      </c>
    </row>
    <row r="806" spans="1:7" x14ac:dyDescent="0.3">
      <c r="A806" s="12" t="s">
        <v>5413</v>
      </c>
      <c r="B806" s="12" t="s">
        <v>1143</v>
      </c>
      <c r="C806" s="12" t="s">
        <v>4594</v>
      </c>
      <c r="D806" s="82">
        <v>45938.946886574071</v>
      </c>
      <c r="E806" s="37">
        <v>999</v>
      </c>
      <c r="F806" s="12" t="s">
        <v>4595</v>
      </c>
      <c r="G806" s="13" t="str">
        <f>IFERROR(INDEX(Raw_Plans!$B$2:$B$11,MATCH(C806,Raw_Plans!$A$2:$A$11,0)),"")</f>
        <v>Family Infinity 999</v>
      </c>
    </row>
    <row r="807" spans="1:7" x14ac:dyDescent="0.3">
      <c r="A807" s="12" t="s">
        <v>5414</v>
      </c>
      <c r="B807" s="12" t="s">
        <v>1027</v>
      </c>
      <c r="C807" s="12" t="s">
        <v>4598</v>
      </c>
      <c r="D807" s="82">
        <v>45978.946886574071</v>
      </c>
      <c r="E807" s="37">
        <v>99</v>
      </c>
      <c r="F807" s="12" t="s">
        <v>4611</v>
      </c>
      <c r="G807" s="13" t="str">
        <f>IFERROR(INDEX(Raw_Plans!$B$2:$B$11,MATCH(C807,Raw_Plans!$A$2:$A$11,0)),"")</f>
        <v>Talktime Only</v>
      </c>
    </row>
    <row r="808" spans="1:7" x14ac:dyDescent="0.3">
      <c r="A808" s="12" t="s">
        <v>5415</v>
      </c>
      <c r="B808" s="12" t="s">
        <v>1945</v>
      </c>
      <c r="C808" s="12" t="s">
        <v>4605</v>
      </c>
      <c r="D808" s="82">
        <v>46042.946886574071</v>
      </c>
      <c r="E808" s="37">
        <v>349</v>
      </c>
      <c r="F808" s="12" t="s">
        <v>4641</v>
      </c>
      <c r="G808" s="13" t="str">
        <f>IFERROR(INDEX(Raw_Plans!$B$2:$B$11,MATCH(C808,Raw_Plans!$A$2:$A$11,0)),"")</f>
        <v>Entertainment Pack</v>
      </c>
    </row>
    <row r="809" spans="1:7" x14ac:dyDescent="0.3">
      <c r="A809" s="12" t="s">
        <v>5416</v>
      </c>
      <c r="B809" s="12" t="s">
        <v>2785</v>
      </c>
      <c r="C809" s="12" t="s">
        <v>4598</v>
      </c>
      <c r="D809" s="82">
        <v>46041.946886574071</v>
      </c>
      <c r="E809" s="37">
        <v>99</v>
      </c>
      <c r="F809" s="12" t="s">
        <v>4595</v>
      </c>
      <c r="G809" s="13" t="str">
        <f>IFERROR(INDEX(Raw_Plans!$B$2:$B$11,MATCH(C809,Raw_Plans!$A$2:$A$11,0)),"")</f>
        <v>Talktime Only</v>
      </c>
    </row>
    <row r="810" spans="1:7" x14ac:dyDescent="0.3">
      <c r="A810" s="12" t="s">
        <v>5417</v>
      </c>
      <c r="B810" s="12" t="s">
        <v>2005</v>
      </c>
      <c r="C810" s="12" t="s">
        <v>4594</v>
      </c>
      <c r="D810" s="82">
        <v>45984.946886574071</v>
      </c>
      <c r="E810" s="37">
        <v>999</v>
      </c>
      <c r="F810" s="12" t="s">
        <v>4611</v>
      </c>
      <c r="G810" s="13" t="str">
        <f>IFERROR(INDEX(Raw_Plans!$B$2:$B$11,MATCH(C810,Raw_Plans!$A$2:$A$11,0)),"")</f>
        <v>Family Infinity 999</v>
      </c>
    </row>
    <row r="811" spans="1:7" x14ac:dyDescent="0.3">
      <c r="A811" s="12" t="s">
        <v>5418</v>
      </c>
      <c r="B811" s="12" t="s">
        <v>3414</v>
      </c>
      <c r="C811" s="12" t="s">
        <v>4629</v>
      </c>
      <c r="D811" s="82">
        <v>45713.946886574071</v>
      </c>
      <c r="E811" s="37">
        <v>666</v>
      </c>
      <c r="F811" s="12" t="s">
        <v>4599</v>
      </c>
      <c r="G811" s="13" t="str">
        <f>IFERROR(INDEX(Raw_Plans!$B$2:$B$11,MATCH(C811,Raw_Plans!$A$2:$A$11,0)),"")</f>
        <v>Student Plan</v>
      </c>
    </row>
    <row r="812" spans="1:7" x14ac:dyDescent="0.3">
      <c r="A812" s="12" t="s">
        <v>5419</v>
      </c>
      <c r="B812" s="12" t="s">
        <v>2587</v>
      </c>
      <c r="C812" s="12" t="s">
        <v>4594</v>
      </c>
      <c r="D812" s="82">
        <v>45998.946886574071</v>
      </c>
      <c r="E812" s="37">
        <v>999</v>
      </c>
      <c r="F812" s="12" t="s">
        <v>4611</v>
      </c>
      <c r="G812" s="13" t="str">
        <f>IFERROR(INDEX(Raw_Plans!$B$2:$B$11,MATCH(C812,Raw_Plans!$A$2:$A$11,0)),"")</f>
        <v>Family Infinity 999</v>
      </c>
    </row>
    <row r="813" spans="1:7" x14ac:dyDescent="0.3">
      <c r="A813" s="12" t="s">
        <v>5420</v>
      </c>
      <c r="B813" s="12" t="s">
        <v>2957</v>
      </c>
      <c r="C813" s="12" t="s">
        <v>4598</v>
      </c>
      <c r="D813" s="82">
        <v>45778.946886574071</v>
      </c>
      <c r="E813" s="37">
        <v>99</v>
      </c>
      <c r="F813" s="12" t="s">
        <v>4611</v>
      </c>
      <c r="G813" s="13" t="str">
        <f>IFERROR(INDEX(Raw_Plans!$B$2:$B$11,MATCH(C813,Raw_Plans!$A$2:$A$11,0)),"")</f>
        <v>Talktime Only</v>
      </c>
    </row>
    <row r="814" spans="1:7" x14ac:dyDescent="0.3">
      <c r="A814" s="12" t="s">
        <v>5421</v>
      </c>
      <c r="B814" s="12" t="s">
        <v>2725</v>
      </c>
      <c r="C814" s="12" t="s">
        <v>4594</v>
      </c>
      <c r="D814" s="82">
        <v>45990.946886574071</v>
      </c>
      <c r="E814" s="37">
        <v>999</v>
      </c>
      <c r="F814" s="12" t="s">
        <v>4595</v>
      </c>
      <c r="G814" s="13" t="str">
        <f>IFERROR(INDEX(Raw_Plans!$B$2:$B$11,MATCH(C814,Raw_Plans!$A$2:$A$11,0)),"")</f>
        <v>Family Infinity 999</v>
      </c>
    </row>
    <row r="815" spans="1:7" x14ac:dyDescent="0.3">
      <c r="A815" s="12" t="s">
        <v>5422</v>
      </c>
      <c r="B815" s="12" t="s">
        <v>1415</v>
      </c>
      <c r="C815" s="12" t="s">
        <v>4618</v>
      </c>
      <c r="D815" s="82">
        <v>45782.946886574071</v>
      </c>
      <c r="E815" s="37">
        <v>499</v>
      </c>
      <c r="F815" s="12" t="s">
        <v>4641</v>
      </c>
      <c r="G815" s="13" t="str">
        <f>IFERROR(INDEX(Raw_Plans!$B$2:$B$11,MATCH(C815,Raw_Plans!$A$2:$A$11,0)),"")</f>
        <v>Infinity 499</v>
      </c>
    </row>
    <row r="816" spans="1:7" x14ac:dyDescent="0.3">
      <c r="A816" s="12" t="s">
        <v>5423</v>
      </c>
      <c r="B816" s="12" t="s">
        <v>4282</v>
      </c>
      <c r="C816" s="12" t="s">
        <v>4602</v>
      </c>
      <c r="D816" s="82">
        <v>45933.946886574071</v>
      </c>
      <c r="E816" s="37">
        <v>479</v>
      </c>
      <c r="F816" s="12" t="s">
        <v>4641</v>
      </c>
      <c r="G816" s="13" t="str">
        <f>IFERROR(INDEX(Raw_Plans!$B$2:$B$11,MATCH(C816,Raw_Plans!$A$2:$A$11,0)),"")</f>
        <v>Truly Unlimited</v>
      </c>
    </row>
    <row r="817" spans="1:7" x14ac:dyDescent="0.3">
      <c r="A817" s="12" t="s">
        <v>5424</v>
      </c>
      <c r="B817" s="12" t="s">
        <v>2515</v>
      </c>
      <c r="C817" s="12" t="s">
        <v>4602</v>
      </c>
      <c r="D817" s="82">
        <v>45995.946886574071</v>
      </c>
      <c r="E817" s="37">
        <v>479</v>
      </c>
      <c r="F817" s="12" t="s">
        <v>4603</v>
      </c>
      <c r="G817" s="13" t="str">
        <f>IFERROR(INDEX(Raw_Plans!$B$2:$B$11,MATCH(C817,Raw_Plans!$A$2:$A$11,0)),"")</f>
        <v>Truly Unlimited</v>
      </c>
    </row>
    <row r="818" spans="1:7" x14ac:dyDescent="0.3">
      <c r="A818" s="12" t="s">
        <v>5425</v>
      </c>
      <c r="B818" s="12" t="s">
        <v>2183</v>
      </c>
      <c r="C818" s="12" t="s">
        <v>4607</v>
      </c>
      <c r="D818" s="82">
        <v>45957.946886574071</v>
      </c>
      <c r="E818" s="37">
        <v>299</v>
      </c>
      <c r="F818" s="12" t="s">
        <v>4603</v>
      </c>
      <c r="G818" s="13" t="str">
        <f>IFERROR(INDEX(Raw_Plans!$B$2:$B$11,MATCH(C818,Raw_Plans!$A$2:$A$11,0)),"")</f>
        <v>Unlimited 5G Data</v>
      </c>
    </row>
    <row r="819" spans="1:7" x14ac:dyDescent="0.3">
      <c r="A819" s="12" t="s">
        <v>5426</v>
      </c>
      <c r="B819" s="12" t="s">
        <v>718</v>
      </c>
      <c r="C819" s="12" t="s">
        <v>4618</v>
      </c>
      <c r="D819" s="82">
        <v>46013.946886574071</v>
      </c>
      <c r="E819" s="37">
        <v>499</v>
      </c>
      <c r="F819" s="12" t="s">
        <v>4595</v>
      </c>
      <c r="G819" s="13" t="str">
        <f>IFERROR(INDEX(Raw_Plans!$B$2:$B$11,MATCH(C819,Raw_Plans!$A$2:$A$11,0)),"")</f>
        <v>Infinity 499</v>
      </c>
    </row>
    <row r="820" spans="1:7" x14ac:dyDescent="0.3">
      <c r="A820" s="12" t="s">
        <v>5427</v>
      </c>
      <c r="B820" s="12" t="s">
        <v>4102</v>
      </c>
      <c r="C820" s="12" t="s">
        <v>4629</v>
      </c>
      <c r="D820" s="82">
        <v>45910.946886574071</v>
      </c>
      <c r="E820" s="37">
        <v>666</v>
      </c>
      <c r="F820" s="12" t="s">
        <v>4641</v>
      </c>
      <c r="G820" s="13" t="str">
        <f>IFERROR(INDEX(Raw_Plans!$B$2:$B$11,MATCH(C820,Raw_Plans!$A$2:$A$11,0)),"")</f>
        <v>Student Plan</v>
      </c>
    </row>
    <row r="821" spans="1:7" x14ac:dyDescent="0.3">
      <c r="A821" s="12" t="s">
        <v>5428</v>
      </c>
      <c r="B821" s="12" t="s">
        <v>1304</v>
      </c>
      <c r="C821" s="12" t="s">
        <v>4609</v>
      </c>
      <c r="D821" s="82">
        <v>45784.946886574071</v>
      </c>
      <c r="E821" s="37">
        <v>2999</v>
      </c>
      <c r="F821" s="12" t="s">
        <v>4611</v>
      </c>
      <c r="G821" s="13" t="str">
        <f>IFERROR(INDEX(Raw_Plans!$B$2:$B$11,MATCH(C821,Raw_Plans!$A$2:$A$11,0)),"")</f>
        <v>Annual Plan</v>
      </c>
    </row>
    <row r="822" spans="1:7" x14ac:dyDescent="0.3">
      <c r="A822" s="12" t="s">
        <v>5429</v>
      </c>
      <c r="B822" s="12" t="s">
        <v>2827</v>
      </c>
      <c r="C822" s="12" t="s">
        <v>4594</v>
      </c>
      <c r="D822" s="82">
        <v>45764.946886574071</v>
      </c>
      <c r="E822" s="37">
        <v>999</v>
      </c>
      <c r="F822" s="12" t="s">
        <v>4599</v>
      </c>
      <c r="G822" s="13" t="str">
        <f>IFERROR(INDEX(Raw_Plans!$B$2:$B$11,MATCH(C822,Raw_Plans!$A$2:$A$11,0)),"")</f>
        <v>Family Infinity 999</v>
      </c>
    </row>
    <row r="823" spans="1:7" x14ac:dyDescent="0.3">
      <c r="A823" s="12" t="s">
        <v>5430</v>
      </c>
      <c r="B823" s="12" t="s">
        <v>2523</v>
      </c>
      <c r="C823" s="12" t="s">
        <v>4594</v>
      </c>
      <c r="D823" s="82">
        <v>45718.946886574071</v>
      </c>
      <c r="E823" s="37">
        <v>999</v>
      </c>
      <c r="F823" s="12" t="s">
        <v>4611</v>
      </c>
      <c r="G823" s="13" t="str">
        <f>IFERROR(INDEX(Raw_Plans!$B$2:$B$11,MATCH(C823,Raw_Plans!$A$2:$A$11,0)),"")</f>
        <v>Family Infinity 999</v>
      </c>
    </row>
    <row r="824" spans="1:7" x14ac:dyDescent="0.3">
      <c r="A824" s="12" t="s">
        <v>5431</v>
      </c>
      <c r="B824" s="12" t="s">
        <v>1498</v>
      </c>
      <c r="C824" s="12" t="s">
        <v>4613</v>
      </c>
      <c r="D824" s="82">
        <v>45817.946886574071</v>
      </c>
      <c r="E824" s="37">
        <v>499</v>
      </c>
      <c r="F824" s="12" t="s">
        <v>4595</v>
      </c>
      <c r="G824" s="13" t="str">
        <f>IFERROR(INDEX(Raw_Plans!$B$2:$B$11,MATCH(C824,Raw_Plans!$A$2:$A$11,0)),"")</f>
        <v>Work From Home</v>
      </c>
    </row>
    <row r="825" spans="1:7" x14ac:dyDescent="0.3">
      <c r="A825" s="12" t="s">
        <v>5432</v>
      </c>
      <c r="B825" s="12" t="s">
        <v>883</v>
      </c>
      <c r="C825" s="12" t="s">
        <v>4618</v>
      </c>
      <c r="D825" s="82">
        <v>45874.946886574071</v>
      </c>
      <c r="E825" s="37">
        <v>499</v>
      </c>
      <c r="F825" s="12" t="s">
        <v>4611</v>
      </c>
      <c r="G825" s="13" t="str">
        <f>IFERROR(INDEX(Raw_Plans!$B$2:$B$11,MATCH(C825,Raw_Plans!$A$2:$A$11,0)),"")</f>
        <v>Infinity 499</v>
      </c>
    </row>
    <row r="826" spans="1:7" x14ac:dyDescent="0.3">
      <c r="A826" s="12" t="s">
        <v>5433</v>
      </c>
      <c r="B826" s="12" t="s">
        <v>4186</v>
      </c>
      <c r="C826" s="12" t="s">
        <v>4629</v>
      </c>
      <c r="D826" s="82">
        <v>45989.946886574071</v>
      </c>
      <c r="E826" s="37">
        <v>666</v>
      </c>
      <c r="F826" s="12" t="s">
        <v>4611</v>
      </c>
      <c r="G826" s="13" t="str">
        <f>IFERROR(INDEX(Raw_Plans!$B$2:$B$11,MATCH(C826,Raw_Plans!$A$2:$A$11,0)),"")</f>
        <v>Student Plan</v>
      </c>
    </row>
    <row r="827" spans="1:7" x14ac:dyDescent="0.3">
      <c r="A827" s="12" t="s">
        <v>5434</v>
      </c>
      <c r="B827" s="12" t="s">
        <v>1632</v>
      </c>
      <c r="C827" s="12" t="s">
        <v>4629</v>
      </c>
      <c r="D827" s="82">
        <v>45903.946886574071</v>
      </c>
      <c r="E827" s="37">
        <v>666</v>
      </c>
      <c r="F827" s="12" t="s">
        <v>4595</v>
      </c>
      <c r="G827" s="13" t="str">
        <f>IFERROR(INDEX(Raw_Plans!$B$2:$B$11,MATCH(C827,Raw_Plans!$A$2:$A$11,0)),"")</f>
        <v>Student Plan</v>
      </c>
    </row>
    <row r="828" spans="1:7" x14ac:dyDescent="0.3">
      <c r="A828" s="12" t="s">
        <v>5435</v>
      </c>
      <c r="B828" s="12" t="s">
        <v>909</v>
      </c>
      <c r="C828" s="12" t="s">
        <v>4598</v>
      </c>
      <c r="D828" s="82">
        <v>45963.946886574071</v>
      </c>
      <c r="E828" s="37">
        <v>99</v>
      </c>
      <c r="F828" s="12" t="s">
        <v>4603</v>
      </c>
      <c r="G828" s="13" t="str">
        <f>IFERROR(INDEX(Raw_Plans!$B$2:$B$11,MATCH(C828,Raw_Plans!$A$2:$A$11,0)),"")</f>
        <v>Talktime Only</v>
      </c>
    </row>
    <row r="829" spans="1:7" x14ac:dyDescent="0.3">
      <c r="A829" s="12" t="s">
        <v>5436</v>
      </c>
      <c r="B829" s="12" t="s">
        <v>3930</v>
      </c>
      <c r="C829" s="12" t="s">
        <v>4607</v>
      </c>
      <c r="D829" s="82">
        <v>45903.946886574071</v>
      </c>
      <c r="E829" s="37">
        <v>299</v>
      </c>
      <c r="F829" s="12" t="s">
        <v>4603</v>
      </c>
      <c r="G829" s="13" t="str">
        <f>IFERROR(INDEX(Raw_Plans!$B$2:$B$11,MATCH(C829,Raw_Plans!$A$2:$A$11,0)),"")</f>
        <v>Unlimited 5G Data</v>
      </c>
    </row>
    <row r="830" spans="1:7" x14ac:dyDescent="0.3">
      <c r="A830" s="12" t="s">
        <v>5437</v>
      </c>
      <c r="B830" s="12" t="s">
        <v>1441</v>
      </c>
      <c r="C830" s="12" t="s">
        <v>4607</v>
      </c>
      <c r="D830" s="82">
        <v>46015.946886574071</v>
      </c>
      <c r="E830" s="37">
        <v>299</v>
      </c>
      <c r="F830" s="12" t="s">
        <v>4611</v>
      </c>
      <c r="G830" s="13" t="str">
        <f>IFERROR(INDEX(Raw_Plans!$B$2:$B$11,MATCH(C830,Raw_Plans!$A$2:$A$11,0)),"")</f>
        <v>Unlimited 5G Data</v>
      </c>
    </row>
    <row r="831" spans="1:7" x14ac:dyDescent="0.3">
      <c r="A831" s="12" t="s">
        <v>5438</v>
      </c>
      <c r="B831" s="12" t="s">
        <v>2765</v>
      </c>
      <c r="C831" s="12" t="s">
        <v>4613</v>
      </c>
      <c r="D831" s="82">
        <v>46002.946886574071</v>
      </c>
      <c r="E831" s="37">
        <v>499</v>
      </c>
      <c r="F831" s="12" t="s">
        <v>4641</v>
      </c>
      <c r="G831" s="13" t="str">
        <f>IFERROR(INDEX(Raw_Plans!$B$2:$B$11,MATCH(C831,Raw_Plans!$A$2:$A$11,0)),"")</f>
        <v>Work From Home</v>
      </c>
    </row>
    <row r="832" spans="1:7" x14ac:dyDescent="0.3">
      <c r="A832" s="12" t="s">
        <v>5439</v>
      </c>
      <c r="B832" s="12" t="s">
        <v>3717</v>
      </c>
      <c r="C832" s="12" t="s">
        <v>4602</v>
      </c>
      <c r="D832" s="82">
        <v>45821.946886574071</v>
      </c>
      <c r="E832" s="37">
        <v>479</v>
      </c>
      <c r="F832" s="12" t="s">
        <v>4599</v>
      </c>
      <c r="G832" s="13" t="str">
        <f>IFERROR(INDEX(Raw_Plans!$B$2:$B$11,MATCH(C832,Raw_Plans!$A$2:$A$11,0)),"")</f>
        <v>Truly Unlimited</v>
      </c>
    </row>
    <row r="833" spans="1:7" x14ac:dyDescent="0.3">
      <c r="A833" s="12" t="s">
        <v>5440</v>
      </c>
      <c r="B833" s="12" t="s">
        <v>4250</v>
      </c>
      <c r="C833" s="12" t="s">
        <v>4602</v>
      </c>
      <c r="D833" s="82">
        <v>45704.946886574071</v>
      </c>
      <c r="E833" s="37">
        <v>479</v>
      </c>
      <c r="F833" s="12" t="s">
        <v>4611</v>
      </c>
      <c r="G833" s="13" t="str">
        <f>IFERROR(INDEX(Raw_Plans!$B$2:$B$11,MATCH(C833,Raw_Plans!$A$2:$A$11,0)),"")</f>
        <v>Truly Unlimited</v>
      </c>
    </row>
    <row r="834" spans="1:7" x14ac:dyDescent="0.3">
      <c r="A834" s="12" t="s">
        <v>5441</v>
      </c>
      <c r="B834" s="12" t="s">
        <v>4429</v>
      </c>
      <c r="C834" s="12" t="s">
        <v>4629</v>
      </c>
      <c r="D834" s="82">
        <v>45950.946886574071</v>
      </c>
      <c r="E834" s="37">
        <v>666</v>
      </c>
      <c r="F834" s="12" t="s">
        <v>4641</v>
      </c>
      <c r="G834" s="13" t="str">
        <f>IFERROR(INDEX(Raw_Plans!$B$2:$B$11,MATCH(C834,Raw_Plans!$A$2:$A$11,0)),"")</f>
        <v>Student Plan</v>
      </c>
    </row>
    <row r="835" spans="1:7" x14ac:dyDescent="0.3">
      <c r="A835" s="12" t="s">
        <v>5442</v>
      </c>
      <c r="B835" s="12" t="s">
        <v>1127</v>
      </c>
      <c r="C835" s="12" t="s">
        <v>4605</v>
      </c>
      <c r="D835" s="82">
        <v>45959.946886574071</v>
      </c>
      <c r="E835" s="37">
        <v>349</v>
      </c>
      <c r="F835" s="12" t="s">
        <v>4599</v>
      </c>
      <c r="G835" s="13" t="str">
        <f>IFERROR(INDEX(Raw_Plans!$B$2:$B$11,MATCH(C835,Raw_Plans!$A$2:$A$11,0)),"")</f>
        <v>Entertainment Pack</v>
      </c>
    </row>
    <row r="836" spans="1:7" x14ac:dyDescent="0.3">
      <c r="A836" s="12" t="s">
        <v>5443</v>
      </c>
      <c r="B836" s="12" t="s">
        <v>4188</v>
      </c>
      <c r="C836" s="12" t="s">
        <v>4615</v>
      </c>
      <c r="D836" s="82">
        <v>45727.946886574071</v>
      </c>
      <c r="E836" s="37">
        <v>148</v>
      </c>
      <c r="F836" s="12" t="s">
        <v>4641</v>
      </c>
      <c r="G836" s="13" t="str">
        <f>IFERROR(INDEX(Raw_Plans!$B$2:$B$11,MATCH(C836,Raw_Plans!$A$2:$A$11,0)),"")</f>
        <v>Data Booster</v>
      </c>
    </row>
    <row r="837" spans="1:7" x14ac:dyDescent="0.3">
      <c r="A837" s="12" t="s">
        <v>5444</v>
      </c>
      <c r="B837" s="12" t="s">
        <v>1535</v>
      </c>
      <c r="C837" s="12" t="s">
        <v>4598</v>
      </c>
      <c r="D837" s="82">
        <v>45840.946886574071</v>
      </c>
      <c r="E837" s="37">
        <v>99</v>
      </c>
      <c r="F837" s="12" t="s">
        <v>4599</v>
      </c>
      <c r="G837" s="13" t="str">
        <f>IFERROR(INDEX(Raw_Plans!$B$2:$B$11,MATCH(C837,Raw_Plans!$A$2:$A$11,0)),"")</f>
        <v>Talktime Only</v>
      </c>
    </row>
    <row r="838" spans="1:7" x14ac:dyDescent="0.3">
      <c r="A838" s="12" t="s">
        <v>5445</v>
      </c>
      <c r="B838" s="12" t="s">
        <v>4279</v>
      </c>
      <c r="C838" s="12" t="s">
        <v>4618</v>
      </c>
      <c r="D838" s="82">
        <v>45869.946886574071</v>
      </c>
      <c r="E838" s="37">
        <v>499</v>
      </c>
      <c r="F838" s="12" t="s">
        <v>4595</v>
      </c>
      <c r="G838" s="13" t="str">
        <f>IFERROR(INDEX(Raw_Plans!$B$2:$B$11,MATCH(C838,Raw_Plans!$A$2:$A$11,0)),"")</f>
        <v>Infinity 499</v>
      </c>
    </row>
    <row r="839" spans="1:7" x14ac:dyDescent="0.3">
      <c r="A839" s="12" t="s">
        <v>5446</v>
      </c>
      <c r="B839" s="12" t="s">
        <v>1023</v>
      </c>
      <c r="C839" s="12" t="s">
        <v>4594</v>
      </c>
      <c r="D839" s="82">
        <v>45958.946886574071</v>
      </c>
      <c r="E839" s="37">
        <v>999</v>
      </c>
      <c r="F839" s="12" t="s">
        <v>4603</v>
      </c>
      <c r="G839" s="13" t="str">
        <f>IFERROR(INDEX(Raw_Plans!$B$2:$B$11,MATCH(C839,Raw_Plans!$A$2:$A$11,0)),"")</f>
        <v>Family Infinity 999</v>
      </c>
    </row>
    <row r="840" spans="1:7" x14ac:dyDescent="0.3">
      <c r="A840" s="12" t="s">
        <v>5447</v>
      </c>
      <c r="B840" s="12" t="s">
        <v>816</v>
      </c>
      <c r="C840" s="12" t="s">
        <v>4605</v>
      </c>
      <c r="D840" s="82">
        <v>45872.946886574071</v>
      </c>
      <c r="E840" s="37">
        <v>349</v>
      </c>
      <c r="F840" s="12" t="s">
        <v>4641</v>
      </c>
      <c r="G840" s="13" t="str">
        <f>IFERROR(INDEX(Raw_Plans!$B$2:$B$11,MATCH(C840,Raw_Plans!$A$2:$A$11,0)),"")</f>
        <v>Entertainment Pack</v>
      </c>
    </row>
    <row r="841" spans="1:7" x14ac:dyDescent="0.3">
      <c r="A841" s="12" t="s">
        <v>5448</v>
      </c>
      <c r="B841" s="12" t="s">
        <v>2863</v>
      </c>
      <c r="C841" s="12" t="s">
        <v>4613</v>
      </c>
      <c r="D841" s="82">
        <v>45957.946886574071</v>
      </c>
      <c r="E841" s="37">
        <v>499</v>
      </c>
      <c r="F841" s="12" t="s">
        <v>4599</v>
      </c>
      <c r="G841" s="13" t="str">
        <f>IFERROR(INDEX(Raw_Plans!$B$2:$B$11,MATCH(C841,Raw_Plans!$A$2:$A$11,0)),"")</f>
        <v>Work From Home</v>
      </c>
    </row>
    <row r="842" spans="1:7" x14ac:dyDescent="0.3">
      <c r="A842" s="12" t="s">
        <v>5449</v>
      </c>
      <c r="B842" s="12" t="s">
        <v>1498</v>
      </c>
      <c r="C842" s="12" t="s">
        <v>4607</v>
      </c>
      <c r="D842" s="82">
        <v>45887.946886574071</v>
      </c>
      <c r="E842" s="37">
        <v>299</v>
      </c>
      <c r="F842" s="12" t="s">
        <v>4611</v>
      </c>
      <c r="G842" s="13" t="str">
        <f>IFERROR(INDEX(Raw_Plans!$B$2:$B$11,MATCH(C842,Raw_Plans!$A$2:$A$11,0)),"")</f>
        <v>Unlimited 5G Data</v>
      </c>
    </row>
    <row r="843" spans="1:7" x14ac:dyDescent="0.3">
      <c r="A843" s="12" t="s">
        <v>5450</v>
      </c>
      <c r="B843" s="12" t="s">
        <v>2091</v>
      </c>
      <c r="C843" s="12" t="s">
        <v>4618</v>
      </c>
      <c r="D843" s="82">
        <v>45901.946886574071</v>
      </c>
      <c r="E843" s="37">
        <v>499</v>
      </c>
      <c r="F843" s="12" t="s">
        <v>4641</v>
      </c>
      <c r="G843" s="13" t="str">
        <f>IFERROR(INDEX(Raw_Plans!$B$2:$B$11,MATCH(C843,Raw_Plans!$A$2:$A$11,0)),"")</f>
        <v>Infinity 499</v>
      </c>
    </row>
    <row r="844" spans="1:7" x14ac:dyDescent="0.3">
      <c r="A844" s="12" t="s">
        <v>5451</v>
      </c>
      <c r="B844" s="12" t="s">
        <v>2879</v>
      </c>
      <c r="C844" s="12" t="s">
        <v>4598</v>
      </c>
      <c r="D844" s="82">
        <v>46030.946886574071</v>
      </c>
      <c r="E844" s="37">
        <v>99</v>
      </c>
      <c r="F844" s="12" t="s">
        <v>4611</v>
      </c>
      <c r="G844" s="13" t="str">
        <f>IFERROR(INDEX(Raw_Plans!$B$2:$B$11,MATCH(C844,Raw_Plans!$A$2:$A$11,0)),"")</f>
        <v>Talktime Only</v>
      </c>
    </row>
    <row r="845" spans="1:7" x14ac:dyDescent="0.3">
      <c r="A845" s="12" t="s">
        <v>5452</v>
      </c>
      <c r="B845" s="12" t="s">
        <v>848</v>
      </c>
      <c r="C845" s="12" t="s">
        <v>4607</v>
      </c>
      <c r="D845" s="82">
        <v>46045.946886574071</v>
      </c>
      <c r="E845" s="37">
        <v>299</v>
      </c>
      <c r="F845" s="12" t="s">
        <v>4595</v>
      </c>
      <c r="G845" s="13" t="str">
        <f>IFERROR(INDEX(Raw_Plans!$B$2:$B$11,MATCH(C845,Raw_Plans!$A$2:$A$11,0)),"")</f>
        <v>Unlimited 5G Data</v>
      </c>
    </row>
    <row r="846" spans="1:7" x14ac:dyDescent="0.3">
      <c r="A846" s="12" t="s">
        <v>5453</v>
      </c>
      <c r="B846" s="12" t="s">
        <v>1223</v>
      </c>
      <c r="C846" s="12" t="s">
        <v>4605</v>
      </c>
      <c r="D846" s="82">
        <v>45857.946886574071</v>
      </c>
      <c r="E846" s="37">
        <v>349</v>
      </c>
      <c r="F846" s="12" t="s">
        <v>4641</v>
      </c>
      <c r="G846" s="13" t="str">
        <f>IFERROR(INDEX(Raw_Plans!$B$2:$B$11,MATCH(C846,Raw_Plans!$A$2:$A$11,0)),"")</f>
        <v>Entertainment Pack</v>
      </c>
    </row>
    <row r="847" spans="1:7" x14ac:dyDescent="0.3">
      <c r="A847" s="12" t="s">
        <v>5454</v>
      </c>
      <c r="B847" s="12" t="s">
        <v>3038</v>
      </c>
      <c r="C847" s="12" t="s">
        <v>4605</v>
      </c>
      <c r="D847" s="82">
        <v>45985.946886574071</v>
      </c>
      <c r="E847" s="37">
        <v>349</v>
      </c>
      <c r="F847" s="12" t="s">
        <v>4611</v>
      </c>
      <c r="G847" s="13" t="str">
        <f>IFERROR(INDEX(Raw_Plans!$B$2:$B$11,MATCH(C847,Raw_Plans!$A$2:$A$11,0)),"")</f>
        <v>Entertainment Pack</v>
      </c>
    </row>
    <row r="848" spans="1:7" x14ac:dyDescent="0.3">
      <c r="A848" s="12" t="s">
        <v>5455</v>
      </c>
      <c r="B848" s="12" t="s">
        <v>2821</v>
      </c>
      <c r="C848" s="12" t="s">
        <v>4613</v>
      </c>
      <c r="D848" s="82">
        <v>45967.946886574071</v>
      </c>
      <c r="E848" s="37">
        <v>499</v>
      </c>
      <c r="F848" s="12" t="s">
        <v>4599</v>
      </c>
      <c r="G848" s="13" t="str">
        <f>IFERROR(INDEX(Raw_Plans!$B$2:$B$11,MATCH(C848,Raw_Plans!$A$2:$A$11,0)),"")</f>
        <v>Work From Home</v>
      </c>
    </row>
    <row r="849" spans="1:7" x14ac:dyDescent="0.3">
      <c r="A849" s="12" t="s">
        <v>5456</v>
      </c>
      <c r="B849" s="12" t="s">
        <v>2257</v>
      </c>
      <c r="C849" s="12" t="s">
        <v>4629</v>
      </c>
      <c r="D849" s="82">
        <v>45720.946886574071</v>
      </c>
      <c r="E849" s="37">
        <v>666</v>
      </c>
      <c r="F849" s="12" t="s">
        <v>4641</v>
      </c>
      <c r="G849" s="13" t="str">
        <f>IFERROR(INDEX(Raw_Plans!$B$2:$B$11,MATCH(C849,Raw_Plans!$A$2:$A$11,0)),"")</f>
        <v>Student Plan</v>
      </c>
    </row>
    <row r="850" spans="1:7" x14ac:dyDescent="0.3">
      <c r="A850" s="12" t="s">
        <v>5457</v>
      </c>
      <c r="B850" s="12" t="s">
        <v>1682</v>
      </c>
      <c r="C850" s="12" t="s">
        <v>4613</v>
      </c>
      <c r="D850" s="82">
        <v>46051.946886574071</v>
      </c>
      <c r="E850" s="37">
        <v>499</v>
      </c>
      <c r="F850" s="12" t="s">
        <v>4595</v>
      </c>
      <c r="G850" s="13" t="str">
        <f>IFERROR(INDEX(Raw_Plans!$B$2:$B$11,MATCH(C850,Raw_Plans!$A$2:$A$11,0)),"")</f>
        <v>Work From Home</v>
      </c>
    </row>
    <row r="851" spans="1:7" x14ac:dyDescent="0.3">
      <c r="A851" s="12" t="s">
        <v>5458</v>
      </c>
      <c r="B851" s="12" t="s">
        <v>1169</v>
      </c>
      <c r="C851" s="12" t="s">
        <v>4607</v>
      </c>
      <c r="D851" s="82">
        <v>45713.946886574071</v>
      </c>
      <c r="E851" s="37">
        <v>299</v>
      </c>
      <c r="F851" s="12" t="s">
        <v>4599</v>
      </c>
      <c r="G851" s="13" t="str">
        <f>IFERROR(INDEX(Raw_Plans!$B$2:$B$11,MATCH(C851,Raw_Plans!$A$2:$A$11,0)),"")</f>
        <v>Unlimited 5G Data</v>
      </c>
    </row>
    <row r="852" spans="1:7" x14ac:dyDescent="0.3">
      <c r="A852" s="12" t="s">
        <v>5459</v>
      </c>
      <c r="B852" s="12" t="s">
        <v>2945</v>
      </c>
      <c r="C852" s="12" t="s">
        <v>4613</v>
      </c>
      <c r="D852" s="82">
        <v>46026.946886574071</v>
      </c>
      <c r="E852" s="37">
        <v>499</v>
      </c>
      <c r="F852" s="12" t="s">
        <v>4603</v>
      </c>
      <c r="G852" s="13" t="str">
        <f>IFERROR(INDEX(Raw_Plans!$B$2:$B$11,MATCH(C852,Raw_Plans!$A$2:$A$11,0)),"")</f>
        <v>Work From Home</v>
      </c>
    </row>
    <row r="853" spans="1:7" x14ac:dyDescent="0.3">
      <c r="A853" s="12" t="s">
        <v>5460</v>
      </c>
      <c r="B853" s="12" t="s">
        <v>4088</v>
      </c>
      <c r="C853" s="12" t="s">
        <v>4618</v>
      </c>
      <c r="D853" s="82">
        <v>45799.946886574071</v>
      </c>
      <c r="E853" s="37">
        <v>499</v>
      </c>
      <c r="F853" s="12" t="s">
        <v>4603</v>
      </c>
      <c r="G853" s="13" t="str">
        <f>IFERROR(INDEX(Raw_Plans!$B$2:$B$11,MATCH(C853,Raw_Plans!$A$2:$A$11,0)),"")</f>
        <v>Infinity 499</v>
      </c>
    </row>
    <row r="854" spans="1:7" x14ac:dyDescent="0.3">
      <c r="A854" s="12" t="s">
        <v>5461</v>
      </c>
      <c r="B854" s="12" t="s">
        <v>3679</v>
      </c>
      <c r="C854" s="12" t="s">
        <v>4613</v>
      </c>
      <c r="D854" s="82">
        <v>45839.946886574071</v>
      </c>
      <c r="E854" s="37">
        <v>499</v>
      </c>
      <c r="F854" s="12" t="s">
        <v>4603</v>
      </c>
      <c r="G854" s="13" t="str">
        <f>IFERROR(INDEX(Raw_Plans!$B$2:$B$11,MATCH(C854,Raw_Plans!$A$2:$A$11,0)),"")</f>
        <v>Work From Home</v>
      </c>
    </row>
    <row r="855" spans="1:7" x14ac:dyDescent="0.3">
      <c r="A855" s="12" t="s">
        <v>5462</v>
      </c>
      <c r="B855" s="12" t="s">
        <v>2154</v>
      </c>
      <c r="C855" s="12" t="s">
        <v>4615</v>
      </c>
      <c r="D855" s="82">
        <v>45832.946886574071</v>
      </c>
      <c r="E855" s="37">
        <v>148</v>
      </c>
      <c r="F855" s="12" t="s">
        <v>4599</v>
      </c>
      <c r="G855" s="13" t="str">
        <f>IFERROR(INDEX(Raw_Plans!$B$2:$B$11,MATCH(C855,Raw_Plans!$A$2:$A$11,0)),"")</f>
        <v>Data Booster</v>
      </c>
    </row>
    <row r="856" spans="1:7" x14ac:dyDescent="0.3">
      <c r="A856" s="12" t="s">
        <v>5463</v>
      </c>
      <c r="B856" s="12" t="s">
        <v>4362</v>
      </c>
      <c r="C856" s="12" t="s">
        <v>4605</v>
      </c>
      <c r="D856" s="82">
        <v>45845.946886574071</v>
      </c>
      <c r="E856" s="37">
        <v>349</v>
      </c>
      <c r="F856" s="12" t="s">
        <v>4611</v>
      </c>
      <c r="G856" s="13" t="str">
        <f>IFERROR(INDEX(Raw_Plans!$B$2:$B$11,MATCH(C856,Raw_Plans!$A$2:$A$11,0)),"")</f>
        <v>Entertainment Pack</v>
      </c>
    </row>
    <row r="857" spans="1:7" x14ac:dyDescent="0.3">
      <c r="A857" s="12" t="s">
        <v>5464</v>
      </c>
      <c r="B857" s="12" t="s">
        <v>2645</v>
      </c>
      <c r="C857" s="12" t="s">
        <v>4615</v>
      </c>
      <c r="D857" s="82">
        <v>45740.946886574071</v>
      </c>
      <c r="E857" s="37">
        <v>148</v>
      </c>
      <c r="F857" s="12" t="s">
        <v>4599</v>
      </c>
      <c r="G857" s="13" t="str">
        <f>IFERROR(INDEX(Raw_Plans!$B$2:$B$11,MATCH(C857,Raw_Plans!$A$2:$A$11,0)),"")</f>
        <v>Data Booster</v>
      </c>
    </row>
    <row r="858" spans="1:7" x14ac:dyDescent="0.3">
      <c r="A858" s="12" t="s">
        <v>5465</v>
      </c>
      <c r="B858" s="12" t="s">
        <v>3978</v>
      </c>
      <c r="C858" s="12" t="s">
        <v>4602</v>
      </c>
      <c r="D858" s="82">
        <v>45776.946886574071</v>
      </c>
      <c r="E858" s="37">
        <v>479</v>
      </c>
      <c r="F858" s="12" t="s">
        <v>4641</v>
      </c>
      <c r="G858" s="13" t="str">
        <f>IFERROR(INDEX(Raw_Plans!$B$2:$B$11,MATCH(C858,Raw_Plans!$A$2:$A$11,0)),"")</f>
        <v>Truly Unlimited</v>
      </c>
    </row>
    <row r="859" spans="1:7" x14ac:dyDescent="0.3">
      <c r="A859" s="12" t="s">
        <v>5466</v>
      </c>
      <c r="B859" s="12" t="s">
        <v>642</v>
      </c>
      <c r="C859" s="12" t="s">
        <v>4609</v>
      </c>
      <c r="D859" s="82">
        <v>45879.946886574071</v>
      </c>
      <c r="E859" s="37">
        <v>2999</v>
      </c>
      <c r="F859" s="12" t="s">
        <v>4595</v>
      </c>
      <c r="G859" s="13" t="str">
        <f>IFERROR(INDEX(Raw_Plans!$B$2:$B$11,MATCH(C859,Raw_Plans!$A$2:$A$11,0)),"")</f>
        <v>Annual Plan</v>
      </c>
    </row>
    <row r="860" spans="1:7" x14ac:dyDescent="0.3">
      <c r="A860" s="12" t="s">
        <v>5467</v>
      </c>
      <c r="B860" s="12" t="s">
        <v>2823</v>
      </c>
      <c r="C860" s="12" t="s">
        <v>4615</v>
      </c>
      <c r="D860" s="82">
        <v>45822.946886574071</v>
      </c>
      <c r="E860" s="37">
        <v>148</v>
      </c>
      <c r="F860" s="12" t="s">
        <v>4611</v>
      </c>
      <c r="G860" s="13" t="str">
        <f>IFERROR(INDEX(Raw_Plans!$B$2:$B$11,MATCH(C860,Raw_Plans!$A$2:$A$11,0)),"")</f>
        <v>Data Booster</v>
      </c>
    </row>
    <row r="861" spans="1:7" x14ac:dyDescent="0.3">
      <c r="A861" s="12" t="s">
        <v>5468</v>
      </c>
      <c r="B861" s="12" t="s">
        <v>1312</v>
      </c>
      <c r="C861" s="12" t="s">
        <v>4609</v>
      </c>
      <c r="D861" s="82">
        <v>45951.946886574071</v>
      </c>
      <c r="E861" s="37">
        <v>2999</v>
      </c>
      <c r="F861" s="12" t="s">
        <v>4595</v>
      </c>
      <c r="G861" s="13" t="str">
        <f>IFERROR(INDEX(Raw_Plans!$B$2:$B$11,MATCH(C861,Raw_Plans!$A$2:$A$11,0)),"")</f>
        <v>Annual Plan</v>
      </c>
    </row>
    <row r="862" spans="1:7" x14ac:dyDescent="0.3">
      <c r="A862" s="12" t="s">
        <v>5469</v>
      </c>
      <c r="B862" s="12" t="s">
        <v>1466</v>
      </c>
      <c r="C862" s="12" t="s">
        <v>4594</v>
      </c>
      <c r="D862" s="82">
        <v>45881.946886574071</v>
      </c>
      <c r="E862" s="37">
        <v>999</v>
      </c>
      <c r="F862" s="12" t="s">
        <v>4599</v>
      </c>
      <c r="G862" s="13" t="str">
        <f>IFERROR(INDEX(Raw_Plans!$B$2:$B$11,MATCH(C862,Raw_Plans!$A$2:$A$11,0)),"")</f>
        <v>Family Infinity 999</v>
      </c>
    </row>
    <row r="863" spans="1:7" x14ac:dyDescent="0.3">
      <c r="A863" s="12" t="s">
        <v>5470</v>
      </c>
      <c r="B863" s="12" t="s">
        <v>3836</v>
      </c>
      <c r="C863" s="12" t="s">
        <v>4598</v>
      </c>
      <c r="D863" s="82">
        <v>46040.946886574071</v>
      </c>
      <c r="E863" s="37">
        <v>99</v>
      </c>
      <c r="F863" s="12" t="s">
        <v>4641</v>
      </c>
      <c r="G863" s="13" t="str">
        <f>IFERROR(INDEX(Raw_Plans!$B$2:$B$11,MATCH(C863,Raw_Plans!$A$2:$A$11,0)),"")</f>
        <v>Talktime Only</v>
      </c>
    </row>
    <row r="864" spans="1:7" x14ac:dyDescent="0.3">
      <c r="A864" s="12" t="s">
        <v>5471</v>
      </c>
      <c r="B864" s="12" t="s">
        <v>4567</v>
      </c>
      <c r="C864" s="12" t="s">
        <v>4594</v>
      </c>
      <c r="D864" s="82">
        <v>45812.946886574071</v>
      </c>
      <c r="E864" s="37">
        <v>999</v>
      </c>
      <c r="F864" s="12" t="s">
        <v>4611</v>
      </c>
      <c r="G864" s="13" t="str">
        <f>IFERROR(INDEX(Raw_Plans!$B$2:$B$11,MATCH(C864,Raw_Plans!$A$2:$A$11,0)),"")</f>
        <v>Family Infinity 999</v>
      </c>
    </row>
    <row r="865" spans="1:7" x14ac:dyDescent="0.3">
      <c r="A865" s="12" t="s">
        <v>5472</v>
      </c>
      <c r="B865" s="12" t="s">
        <v>3904</v>
      </c>
      <c r="C865" s="12" t="s">
        <v>4615</v>
      </c>
      <c r="D865" s="82">
        <v>45907.946886574071</v>
      </c>
      <c r="E865" s="37">
        <v>148</v>
      </c>
      <c r="F865" s="12" t="s">
        <v>4595</v>
      </c>
      <c r="G865" s="13" t="str">
        <f>IFERROR(INDEX(Raw_Plans!$B$2:$B$11,MATCH(C865,Raw_Plans!$A$2:$A$11,0)),"")</f>
        <v>Data Booster</v>
      </c>
    </row>
    <row r="866" spans="1:7" x14ac:dyDescent="0.3">
      <c r="A866" s="12" t="s">
        <v>5473</v>
      </c>
      <c r="B866" s="12" t="s">
        <v>1800</v>
      </c>
      <c r="C866" s="12" t="s">
        <v>4613</v>
      </c>
      <c r="D866" s="82">
        <v>45739.946886574071</v>
      </c>
      <c r="E866" s="37">
        <v>499</v>
      </c>
      <c r="F866" s="12" t="s">
        <v>4611</v>
      </c>
      <c r="G866" s="13" t="str">
        <f>IFERROR(INDEX(Raw_Plans!$B$2:$B$11,MATCH(C866,Raw_Plans!$A$2:$A$11,0)),"")</f>
        <v>Work From Home</v>
      </c>
    </row>
    <row r="867" spans="1:7" x14ac:dyDescent="0.3">
      <c r="A867" s="12" t="s">
        <v>5474</v>
      </c>
      <c r="B867" s="12" t="s">
        <v>3088</v>
      </c>
      <c r="C867" s="12" t="s">
        <v>4607</v>
      </c>
      <c r="D867" s="82">
        <v>45750.946886574071</v>
      </c>
      <c r="E867" s="37">
        <v>299</v>
      </c>
      <c r="F867" s="12" t="s">
        <v>4599</v>
      </c>
      <c r="G867" s="13" t="str">
        <f>IFERROR(INDEX(Raw_Plans!$B$2:$B$11,MATCH(C867,Raw_Plans!$A$2:$A$11,0)),"")</f>
        <v>Unlimited 5G Data</v>
      </c>
    </row>
    <row r="868" spans="1:7" x14ac:dyDescent="0.3">
      <c r="A868" s="12" t="s">
        <v>5475</v>
      </c>
      <c r="B868" s="12" t="s">
        <v>1033</v>
      </c>
      <c r="C868" s="12" t="s">
        <v>4602</v>
      </c>
      <c r="D868" s="82">
        <v>45868.946886574071</v>
      </c>
      <c r="E868" s="37">
        <v>479</v>
      </c>
      <c r="F868" s="12" t="s">
        <v>4611</v>
      </c>
      <c r="G868" s="13" t="str">
        <f>IFERROR(INDEX(Raw_Plans!$B$2:$B$11,MATCH(C868,Raw_Plans!$A$2:$A$11,0)),"")</f>
        <v>Truly Unlimited</v>
      </c>
    </row>
    <row r="869" spans="1:7" x14ac:dyDescent="0.3">
      <c r="A869" s="12" t="s">
        <v>5476</v>
      </c>
      <c r="B869" s="12" t="s">
        <v>2176</v>
      </c>
      <c r="C869" s="12" t="s">
        <v>4594</v>
      </c>
      <c r="D869" s="82">
        <v>46012.946886574071</v>
      </c>
      <c r="E869" s="37">
        <v>999</v>
      </c>
      <c r="F869" s="12" t="s">
        <v>4595</v>
      </c>
      <c r="G869" s="13" t="str">
        <f>IFERROR(INDEX(Raw_Plans!$B$2:$B$11,MATCH(C869,Raw_Plans!$A$2:$A$11,0)),"")</f>
        <v>Family Infinity 999</v>
      </c>
    </row>
    <row r="870" spans="1:7" x14ac:dyDescent="0.3">
      <c r="A870" s="12" t="s">
        <v>5477</v>
      </c>
      <c r="B870" s="12" t="s">
        <v>3226</v>
      </c>
      <c r="C870" s="12" t="s">
        <v>4598</v>
      </c>
      <c r="D870" s="82">
        <v>45737.946886574071</v>
      </c>
      <c r="E870" s="37">
        <v>99</v>
      </c>
      <c r="F870" s="12" t="s">
        <v>4611</v>
      </c>
      <c r="G870" s="13" t="str">
        <f>IFERROR(INDEX(Raw_Plans!$B$2:$B$11,MATCH(C870,Raw_Plans!$A$2:$A$11,0)),"")</f>
        <v>Talktime Only</v>
      </c>
    </row>
    <row r="871" spans="1:7" x14ac:dyDescent="0.3">
      <c r="A871" s="12" t="s">
        <v>5478</v>
      </c>
      <c r="B871" s="12" t="s">
        <v>1209</v>
      </c>
      <c r="C871" s="12" t="s">
        <v>4605</v>
      </c>
      <c r="D871" s="82">
        <v>45737.946886574071</v>
      </c>
      <c r="E871" s="37">
        <v>349</v>
      </c>
      <c r="F871" s="12" t="s">
        <v>4603</v>
      </c>
      <c r="G871" s="13" t="str">
        <f>IFERROR(INDEX(Raw_Plans!$B$2:$B$11,MATCH(C871,Raw_Plans!$A$2:$A$11,0)),"")</f>
        <v>Entertainment Pack</v>
      </c>
    </row>
    <row r="872" spans="1:7" x14ac:dyDescent="0.3">
      <c r="A872" s="12" t="s">
        <v>5479</v>
      </c>
      <c r="B872" s="12" t="s">
        <v>1835</v>
      </c>
      <c r="C872" s="12" t="s">
        <v>4594</v>
      </c>
      <c r="D872" s="82">
        <v>45708.946886574071</v>
      </c>
      <c r="E872" s="37">
        <v>999</v>
      </c>
      <c r="F872" s="12" t="s">
        <v>4599</v>
      </c>
      <c r="G872" s="13" t="str">
        <f>IFERROR(INDEX(Raw_Plans!$B$2:$B$11,MATCH(C872,Raw_Plans!$A$2:$A$11,0)),"")</f>
        <v>Family Infinity 999</v>
      </c>
    </row>
    <row r="873" spans="1:7" x14ac:dyDescent="0.3">
      <c r="A873" s="12" t="s">
        <v>5480</v>
      </c>
      <c r="B873" s="12" t="s">
        <v>2335</v>
      </c>
      <c r="C873" s="12" t="s">
        <v>4602</v>
      </c>
      <c r="D873" s="82">
        <v>45950.946886574071</v>
      </c>
      <c r="E873" s="37">
        <v>479</v>
      </c>
      <c r="F873" s="12" t="s">
        <v>4595</v>
      </c>
      <c r="G873" s="13" t="str">
        <f>IFERROR(INDEX(Raw_Plans!$B$2:$B$11,MATCH(C873,Raw_Plans!$A$2:$A$11,0)),"")</f>
        <v>Truly Unlimited</v>
      </c>
    </row>
    <row r="874" spans="1:7" x14ac:dyDescent="0.3">
      <c r="A874" s="12" t="s">
        <v>5481</v>
      </c>
      <c r="B874" s="12" t="s">
        <v>1646</v>
      </c>
      <c r="C874" s="12" t="s">
        <v>4602</v>
      </c>
      <c r="D874" s="82">
        <v>45901.946886574071</v>
      </c>
      <c r="E874" s="37">
        <v>479</v>
      </c>
      <c r="F874" s="12" t="s">
        <v>4599</v>
      </c>
      <c r="G874" s="13" t="str">
        <f>IFERROR(INDEX(Raw_Plans!$B$2:$B$11,MATCH(C874,Raw_Plans!$A$2:$A$11,0)),"")</f>
        <v>Truly Unlimited</v>
      </c>
    </row>
    <row r="875" spans="1:7" x14ac:dyDescent="0.3">
      <c r="A875" s="12" t="s">
        <v>5482</v>
      </c>
      <c r="B875" s="12" t="s">
        <v>1768</v>
      </c>
      <c r="C875" s="12" t="s">
        <v>4605</v>
      </c>
      <c r="D875" s="82">
        <v>45877.946886574071</v>
      </c>
      <c r="E875" s="37">
        <v>349</v>
      </c>
      <c r="F875" s="12" t="s">
        <v>4599</v>
      </c>
      <c r="G875" s="13" t="str">
        <f>IFERROR(INDEX(Raw_Plans!$B$2:$B$11,MATCH(C875,Raw_Plans!$A$2:$A$11,0)),"")</f>
        <v>Entertainment Pack</v>
      </c>
    </row>
    <row r="876" spans="1:7" x14ac:dyDescent="0.3">
      <c r="A876" s="12" t="s">
        <v>5483</v>
      </c>
      <c r="B876" s="12" t="s">
        <v>4188</v>
      </c>
      <c r="C876" s="12" t="s">
        <v>4615</v>
      </c>
      <c r="D876" s="82">
        <v>45908.946886574071</v>
      </c>
      <c r="E876" s="37">
        <v>148</v>
      </c>
      <c r="F876" s="12" t="s">
        <v>4595</v>
      </c>
      <c r="G876" s="13" t="str">
        <f>IFERROR(INDEX(Raw_Plans!$B$2:$B$11,MATCH(C876,Raw_Plans!$A$2:$A$11,0)),"")</f>
        <v>Data Booster</v>
      </c>
    </row>
    <row r="877" spans="1:7" x14ac:dyDescent="0.3">
      <c r="A877" s="12" t="s">
        <v>5484</v>
      </c>
      <c r="B877" s="12" t="s">
        <v>705</v>
      </c>
      <c r="C877" s="12" t="s">
        <v>4598</v>
      </c>
      <c r="D877" s="82">
        <v>45840.946886574071</v>
      </c>
      <c r="E877" s="37">
        <v>99</v>
      </c>
      <c r="F877" s="12" t="s">
        <v>4641</v>
      </c>
      <c r="G877" s="13" t="str">
        <f>IFERROR(INDEX(Raw_Plans!$B$2:$B$11,MATCH(C877,Raw_Plans!$A$2:$A$11,0)),"")</f>
        <v>Talktime Only</v>
      </c>
    </row>
    <row r="878" spans="1:7" x14ac:dyDescent="0.3">
      <c r="A878" s="12" t="s">
        <v>5485</v>
      </c>
      <c r="B878" s="12" t="s">
        <v>1638</v>
      </c>
      <c r="C878" s="12" t="s">
        <v>4613</v>
      </c>
      <c r="D878" s="82">
        <v>45744.946886574071</v>
      </c>
      <c r="E878" s="37">
        <v>499</v>
      </c>
      <c r="F878" s="12" t="s">
        <v>4599</v>
      </c>
      <c r="G878" s="13" t="str">
        <f>IFERROR(INDEX(Raw_Plans!$B$2:$B$11,MATCH(C878,Raw_Plans!$A$2:$A$11,0)),"")</f>
        <v>Work From Home</v>
      </c>
    </row>
    <row r="879" spans="1:7" x14ac:dyDescent="0.3">
      <c r="A879" s="12" t="s">
        <v>5486</v>
      </c>
      <c r="B879" s="12" t="s">
        <v>1415</v>
      </c>
      <c r="C879" s="12" t="s">
        <v>4629</v>
      </c>
      <c r="D879" s="82">
        <v>45939.946886574071</v>
      </c>
      <c r="E879" s="37">
        <v>666</v>
      </c>
      <c r="F879" s="12" t="s">
        <v>4603</v>
      </c>
      <c r="G879" s="13" t="str">
        <f>IFERROR(INDEX(Raw_Plans!$B$2:$B$11,MATCH(C879,Raw_Plans!$A$2:$A$11,0)),"")</f>
        <v>Student Plan</v>
      </c>
    </row>
    <row r="880" spans="1:7" x14ac:dyDescent="0.3">
      <c r="A880" s="12" t="s">
        <v>5487</v>
      </c>
      <c r="B880" s="12" t="s">
        <v>921</v>
      </c>
      <c r="C880" s="12" t="s">
        <v>4629</v>
      </c>
      <c r="D880" s="82">
        <v>45970.946886574071</v>
      </c>
      <c r="E880" s="37">
        <v>666</v>
      </c>
      <c r="F880" s="12" t="s">
        <v>4595</v>
      </c>
      <c r="G880" s="13" t="str">
        <f>IFERROR(INDEX(Raw_Plans!$B$2:$B$11,MATCH(C880,Raw_Plans!$A$2:$A$11,0)),"")</f>
        <v>Student Plan</v>
      </c>
    </row>
    <row r="881" spans="1:7" x14ac:dyDescent="0.3">
      <c r="A881" s="12" t="s">
        <v>5488</v>
      </c>
      <c r="B881" s="12" t="s">
        <v>898</v>
      </c>
      <c r="C881" s="12" t="s">
        <v>4618</v>
      </c>
      <c r="D881" s="82">
        <v>45899.946886574071</v>
      </c>
      <c r="E881" s="37">
        <v>499</v>
      </c>
      <c r="F881" s="12" t="s">
        <v>4603</v>
      </c>
      <c r="G881" s="13" t="str">
        <f>IFERROR(INDEX(Raw_Plans!$B$2:$B$11,MATCH(C881,Raw_Plans!$A$2:$A$11,0)),"")</f>
        <v>Infinity 499</v>
      </c>
    </row>
    <row r="882" spans="1:7" x14ac:dyDescent="0.3">
      <c r="A882" s="12" t="s">
        <v>5489</v>
      </c>
      <c r="B882" s="12" t="s">
        <v>1626</v>
      </c>
      <c r="C882" s="12" t="s">
        <v>4605</v>
      </c>
      <c r="D882" s="82">
        <v>46022.946886574071</v>
      </c>
      <c r="E882" s="37">
        <v>349</v>
      </c>
      <c r="F882" s="12" t="s">
        <v>4641</v>
      </c>
      <c r="G882" s="13" t="str">
        <f>IFERROR(INDEX(Raw_Plans!$B$2:$B$11,MATCH(C882,Raw_Plans!$A$2:$A$11,0)),"")</f>
        <v>Entertainment Pack</v>
      </c>
    </row>
    <row r="883" spans="1:7" x14ac:dyDescent="0.3">
      <c r="A883" s="12" t="s">
        <v>5490</v>
      </c>
      <c r="B883" s="12" t="s">
        <v>1488</v>
      </c>
      <c r="C883" s="12" t="s">
        <v>4602</v>
      </c>
      <c r="D883" s="82">
        <v>45907.946886574071</v>
      </c>
      <c r="E883" s="37">
        <v>479</v>
      </c>
      <c r="F883" s="12" t="s">
        <v>4641</v>
      </c>
      <c r="G883" s="13" t="str">
        <f>IFERROR(INDEX(Raw_Plans!$B$2:$B$11,MATCH(C883,Raw_Plans!$A$2:$A$11,0)),"")</f>
        <v>Truly Unlimited</v>
      </c>
    </row>
    <row r="884" spans="1:7" x14ac:dyDescent="0.3">
      <c r="A884" s="12" t="s">
        <v>5491</v>
      </c>
      <c r="B884" s="12" t="s">
        <v>985</v>
      </c>
      <c r="C884" s="12" t="s">
        <v>4602</v>
      </c>
      <c r="D884" s="82">
        <v>45980.946886574071</v>
      </c>
      <c r="E884" s="37">
        <v>479</v>
      </c>
      <c r="F884" s="12" t="s">
        <v>4595</v>
      </c>
      <c r="G884" s="13" t="str">
        <f>IFERROR(INDEX(Raw_Plans!$B$2:$B$11,MATCH(C884,Raw_Plans!$A$2:$A$11,0)),"")</f>
        <v>Truly Unlimited</v>
      </c>
    </row>
    <row r="885" spans="1:7" x14ac:dyDescent="0.3">
      <c r="A885" s="12" t="s">
        <v>5492</v>
      </c>
      <c r="B885" s="12" t="s">
        <v>4435</v>
      </c>
      <c r="C885" s="12" t="s">
        <v>4598</v>
      </c>
      <c r="D885" s="82">
        <v>45730.946886574071</v>
      </c>
      <c r="E885" s="37">
        <v>99</v>
      </c>
      <c r="F885" s="12" t="s">
        <v>4595</v>
      </c>
      <c r="G885" s="13" t="str">
        <f>IFERROR(INDEX(Raw_Plans!$B$2:$B$11,MATCH(C885,Raw_Plans!$A$2:$A$11,0)),"")</f>
        <v>Talktime Only</v>
      </c>
    </row>
    <row r="886" spans="1:7" x14ac:dyDescent="0.3">
      <c r="A886" s="12" t="s">
        <v>5493</v>
      </c>
      <c r="B886" s="12" t="s">
        <v>1147</v>
      </c>
      <c r="C886" s="12" t="s">
        <v>4605</v>
      </c>
      <c r="D886" s="82">
        <v>46029.946886574071</v>
      </c>
      <c r="E886" s="37">
        <v>349</v>
      </c>
      <c r="F886" s="12" t="s">
        <v>4595</v>
      </c>
      <c r="G886" s="13" t="str">
        <f>IFERROR(INDEX(Raw_Plans!$B$2:$B$11,MATCH(C886,Raw_Plans!$A$2:$A$11,0)),"")</f>
        <v>Entertainment Pack</v>
      </c>
    </row>
    <row r="887" spans="1:7" x14ac:dyDescent="0.3">
      <c r="A887" s="12" t="s">
        <v>5494</v>
      </c>
      <c r="B887" s="12" t="s">
        <v>562</v>
      </c>
      <c r="C887" s="12" t="s">
        <v>4602</v>
      </c>
      <c r="D887" s="82">
        <v>45815.946886574071</v>
      </c>
      <c r="E887" s="37">
        <v>479</v>
      </c>
      <c r="F887" s="12" t="s">
        <v>4603</v>
      </c>
      <c r="G887" s="13" t="str">
        <f>IFERROR(INDEX(Raw_Plans!$B$2:$B$11,MATCH(C887,Raw_Plans!$A$2:$A$11,0)),"")</f>
        <v>Truly Unlimited</v>
      </c>
    </row>
    <row r="888" spans="1:7" x14ac:dyDescent="0.3">
      <c r="A888" s="12" t="s">
        <v>5495</v>
      </c>
      <c r="B888" s="12" t="s">
        <v>830</v>
      </c>
      <c r="C888" s="12" t="s">
        <v>4607</v>
      </c>
      <c r="D888" s="82">
        <v>46029.946886574071</v>
      </c>
      <c r="E888" s="37">
        <v>299</v>
      </c>
      <c r="F888" s="12" t="s">
        <v>4641</v>
      </c>
      <c r="G888" s="13" t="str">
        <f>IFERROR(INDEX(Raw_Plans!$B$2:$B$11,MATCH(C888,Raw_Plans!$A$2:$A$11,0)),"")</f>
        <v>Unlimited 5G Data</v>
      </c>
    </row>
    <row r="889" spans="1:7" x14ac:dyDescent="0.3">
      <c r="A889" s="12" t="s">
        <v>5496</v>
      </c>
      <c r="B889" s="12" t="s">
        <v>3940</v>
      </c>
      <c r="C889" s="12" t="s">
        <v>4618</v>
      </c>
      <c r="D889" s="82">
        <v>45754.946886574071</v>
      </c>
      <c r="E889" s="37">
        <v>499</v>
      </c>
      <c r="F889" s="12" t="s">
        <v>4599</v>
      </c>
      <c r="G889" s="13" t="str">
        <f>IFERROR(INDEX(Raw_Plans!$B$2:$B$11,MATCH(C889,Raw_Plans!$A$2:$A$11,0)),"")</f>
        <v>Infinity 499</v>
      </c>
    </row>
    <row r="890" spans="1:7" x14ac:dyDescent="0.3">
      <c r="A890" s="12" t="s">
        <v>5497</v>
      </c>
      <c r="B890" s="12" t="s">
        <v>4348</v>
      </c>
      <c r="C890" s="12" t="s">
        <v>4605</v>
      </c>
      <c r="D890" s="82">
        <v>46029.946886574071</v>
      </c>
      <c r="E890" s="37">
        <v>349</v>
      </c>
      <c r="F890" s="12" t="s">
        <v>4603</v>
      </c>
      <c r="G890" s="13" t="str">
        <f>IFERROR(INDEX(Raw_Plans!$B$2:$B$11,MATCH(C890,Raw_Plans!$A$2:$A$11,0)),"")</f>
        <v>Entertainment Pack</v>
      </c>
    </row>
    <row r="891" spans="1:7" x14ac:dyDescent="0.3">
      <c r="A891" s="12" t="s">
        <v>5498</v>
      </c>
      <c r="B891" s="12" t="s">
        <v>3908</v>
      </c>
      <c r="C891" s="12" t="s">
        <v>4605</v>
      </c>
      <c r="D891" s="82">
        <v>46016.946886574071</v>
      </c>
      <c r="E891" s="37">
        <v>349</v>
      </c>
      <c r="F891" s="12" t="s">
        <v>4599</v>
      </c>
      <c r="G891" s="13" t="str">
        <f>IFERROR(INDEX(Raw_Plans!$B$2:$B$11,MATCH(C891,Raw_Plans!$A$2:$A$11,0)),"")</f>
        <v>Entertainment Pack</v>
      </c>
    </row>
    <row r="892" spans="1:7" x14ac:dyDescent="0.3">
      <c r="A892" s="12" t="s">
        <v>5499</v>
      </c>
      <c r="B892" s="12" t="s">
        <v>3818</v>
      </c>
      <c r="C892" s="12" t="s">
        <v>4618</v>
      </c>
      <c r="D892" s="82">
        <v>45734.946886574071</v>
      </c>
      <c r="E892" s="37">
        <v>499</v>
      </c>
      <c r="F892" s="12" t="s">
        <v>4603</v>
      </c>
      <c r="G892" s="13" t="str">
        <f>IFERROR(INDEX(Raw_Plans!$B$2:$B$11,MATCH(C892,Raw_Plans!$A$2:$A$11,0)),"")</f>
        <v>Infinity 499</v>
      </c>
    </row>
    <row r="893" spans="1:7" x14ac:dyDescent="0.3">
      <c r="A893" s="12" t="s">
        <v>5500</v>
      </c>
      <c r="B893" s="12" t="s">
        <v>3993</v>
      </c>
      <c r="C893" s="12" t="s">
        <v>4613</v>
      </c>
      <c r="D893" s="82">
        <v>45960.946886574071</v>
      </c>
      <c r="E893" s="37">
        <v>499</v>
      </c>
      <c r="F893" s="12" t="s">
        <v>4603</v>
      </c>
      <c r="G893" s="13" t="str">
        <f>IFERROR(INDEX(Raw_Plans!$B$2:$B$11,MATCH(C893,Raw_Plans!$A$2:$A$11,0)),"")</f>
        <v>Work From Home</v>
      </c>
    </row>
    <row r="894" spans="1:7" x14ac:dyDescent="0.3">
      <c r="A894" s="12" t="s">
        <v>5501</v>
      </c>
      <c r="B894" s="12" t="s">
        <v>2170</v>
      </c>
      <c r="C894" s="12" t="s">
        <v>4613</v>
      </c>
      <c r="D894" s="82">
        <v>45805.946886574071</v>
      </c>
      <c r="E894" s="37">
        <v>499</v>
      </c>
      <c r="F894" s="12" t="s">
        <v>4599</v>
      </c>
      <c r="G894" s="13" t="str">
        <f>IFERROR(INDEX(Raw_Plans!$B$2:$B$11,MATCH(C894,Raw_Plans!$A$2:$A$11,0)),"")</f>
        <v>Work From Home</v>
      </c>
    </row>
    <row r="895" spans="1:7" x14ac:dyDescent="0.3">
      <c r="A895" s="12" t="s">
        <v>5502</v>
      </c>
      <c r="B895" s="12" t="s">
        <v>3954</v>
      </c>
      <c r="C895" s="12" t="s">
        <v>4602</v>
      </c>
      <c r="D895" s="82">
        <v>45769.946886574071</v>
      </c>
      <c r="E895" s="37">
        <v>479</v>
      </c>
      <c r="F895" s="12" t="s">
        <v>4603</v>
      </c>
      <c r="G895" s="13" t="str">
        <f>IFERROR(INDEX(Raw_Plans!$B$2:$B$11,MATCH(C895,Raw_Plans!$A$2:$A$11,0)),"")</f>
        <v>Truly Unlimited</v>
      </c>
    </row>
    <row r="896" spans="1:7" x14ac:dyDescent="0.3">
      <c r="A896" s="12" t="s">
        <v>5503</v>
      </c>
      <c r="B896" s="12" t="s">
        <v>2723</v>
      </c>
      <c r="C896" s="12" t="s">
        <v>4609</v>
      </c>
      <c r="D896" s="82">
        <v>45762.946886574071</v>
      </c>
      <c r="E896" s="37">
        <v>2999</v>
      </c>
      <c r="F896" s="12" t="s">
        <v>4595</v>
      </c>
      <c r="G896" s="13" t="str">
        <f>IFERROR(INDEX(Raw_Plans!$B$2:$B$11,MATCH(C896,Raw_Plans!$A$2:$A$11,0)),"")</f>
        <v>Annual Plan</v>
      </c>
    </row>
    <row r="897" spans="1:7" x14ac:dyDescent="0.3">
      <c r="A897" s="12" t="s">
        <v>5504</v>
      </c>
      <c r="B897" s="12" t="s">
        <v>1690</v>
      </c>
      <c r="C897" s="12" t="s">
        <v>4602</v>
      </c>
      <c r="D897" s="82">
        <v>45872.946886574071</v>
      </c>
      <c r="E897" s="37">
        <v>479</v>
      </c>
      <c r="F897" s="12" t="s">
        <v>4611</v>
      </c>
      <c r="G897" s="13" t="str">
        <f>IFERROR(INDEX(Raw_Plans!$B$2:$B$11,MATCH(C897,Raw_Plans!$A$2:$A$11,0)),"")</f>
        <v>Truly Unlimited</v>
      </c>
    </row>
    <row r="898" spans="1:7" x14ac:dyDescent="0.3">
      <c r="A898" s="12" t="s">
        <v>5505</v>
      </c>
      <c r="B898" s="12" t="s">
        <v>1845</v>
      </c>
      <c r="C898" s="12" t="s">
        <v>4602</v>
      </c>
      <c r="D898" s="82">
        <v>45765.946886574071</v>
      </c>
      <c r="E898" s="37">
        <v>479</v>
      </c>
      <c r="F898" s="12" t="s">
        <v>4611</v>
      </c>
      <c r="G898" s="13" t="str">
        <f>IFERROR(INDEX(Raw_Plans!$B$2:$B$11,MATCH(C898,Raw_Plans!$A$2:$A$11,0)),"")</f>
        <v>Truly Unlimited</v>
      </c>
    </row>
    <row r="899" spans="1:7" x14ac:dyDescent="0.3">
      <c r="A899" s="12" t="s">
        <v>5506</v>
      </c>
      <c r="B899" s="12" t="s">
        <v>606</v>
      </c>
      <c r="C899" s="12" t="s">
        <v>4605</v>
      </c>
      <c r="D899" s="82">
        <v>45944.946886574071</v>
      </c>
      <c r="E899" s="37">
        <v>349</v>
      </c>
      <c r="F899" s="12" t="s">
        <v>4641</v>
      </c>
      <c r="G899" s="13" t="str">
        <f>IFERROR(INDEX(Raw_Plans!$B$2:$B$11,MATCH(C899,Raw_Plans!$A$2:$A$11,0)),"")</f>
        <v>Entertainment Pack</v>
      </c>
    </row>
    <row r="900" spans="1:7" x14ac:dyDescent="0.3">
      <c r="A900" s="12" t="s">
        <v>5507</v>
      </c>
      <c r="B900" s="12" t="s">
        <v>4407</v>
      </c>
      <c r="C900" s="12" t="s">
        <v>4609</v>
      </c>
      <c r="D900" s="82">
        <v>45960.946886574071</v>
      </c>
      <c r="E900" s="37">
        <v>2999</v>
      </c>
      <c r="F900" s="12" t="s">
        <v>4599</v>
      </c>
      <c r="G900" s="13" t="str">
        <f>IFERROR(INDEX(Raw_Plans!$B$2:$B$11,MATCH(C900,Raw_Plans!$A$2:$A$11,0)),"")</f>
        <v>Annual Plan</v>
      </c>
    </row>
    <row r="901" spans="1:7" x14ac:dyDescent="0.3">
      <c r="A901" s="12" t="s">
        <v>5508</v>
      </c>
      <c r="B901" s="12" t="s">
        <v>3657</v>
      </c>
      <c r="C901" s="12" t="s">
        <v>4605</v>
      </c>
      <c r="D901" s="82">
        <v>45721.946886574071</v>
      </c>
      <c r="E901" s="37">
        <v>349</v>
      </c>
      <c r="F901" s="12" t="s">
        <v>4595</v>
      </c>
      <c r="G901" s="13" t="str">
        <f>IFERROR(INDEX(Raw_Plans!$B$2:$B$11,MATCH(C901,Raw_Plans!$A$2:$A$11,0)),"")</f>
        <v>Entertainment Pack</v>
      </c>
    </row>
    <row r="902" spans="1:7" x14ac:dyDescent="0.3">
      <c r="A902" s="12" t="s">
        <v>5509</v>
      </c>
      <c r="B902" s="12" t="s">
        <v>1420</v>
      </c>
      <c r="C902" s="12" t="s">
        <v>4602</v>
      </c>
      <c r="D902" s="82">
        <v>46039.946886574071</v>
      </c>
      <c r="E902" s="37">
        <v>479</v>
      </c>
      <c r="F902" s="12" t="s">
        <v>4641</v>
      </c>
      <c r="G902" s="13" t="str">
        <f>IFERROR(INDEX(Raw_Plans!$B$2:$B$11,MATCH(C902,Raw_Plans!$A$2:$A$11,0)),"")</f>
        <v>Truly Unlimited</v>
      </c>
    </row>
    <row r="903" spans="1:7" x14ac:dyDescent="0.3">
      <c r="A903" s="12" t="s">
        <v>5510</v>
      </c>
      <c r="B903" s="12" t="s">
        <v>3473</v>
      </c>
      <c r="C903" s="12" t="s">
        <v>4605</v>
      </c>
      <c r="D903" s="82">
        <v>45918.946886574071</v>
      </c>
      <c r="E903" s="37">
        <v>349</v>
      </c>
      <c r="F903" s="12" t="s">
        <v>4603</v>
      </c>
      <c r="G903" s="13" t="str">
        <f>IFERROR(INDEX(Raw_Plans!$B$2:$B$11,MATCH(C903,Raw_Plans!$A$2:$A$11,0)),"")</f>
        <v>Entertainment Pack</v>
      </c>
    </row>
    <row r="904" spans="1:7" x14ac:dyDescent="0.3">
      <c r="A904" s="12" t="s">
        <v>5511</v>
      </c>
      <c r="B904" s="12" t="s">
        <v>3138</v>
      </c>
      <c r="C904" s="12" t="s">
        <v>4605</v>
      </c>
      <c r="D904" s="82">
        <v>45756.946886574071</v>
      </c>
      <c r="E904" s="37">
        <v>349</v>
      </c>
      <c r="F904" s="12" t="s">
        <v>4599</v>
      </c>
      <c r="G904" s="13" t="str">
        <f>IFERROR(INDEX(Raw_Plans!$B$2:$B$11,MATCH(C904,Raw_Plans!$A$2:$A$11,0)),"")</f>
        <v>Entertainment Pack</v>
      </c>
    </row>
    <row r="905" spans="1:7" x14ac:dyDescent="0.3">
      <c r="A905" s="12" t="s">
        <v>5512</v>
      </c>
      <c r="B905" s="12" t="s">
        <v>1626</v>
      </c>
      <c r="C905" s="12" t="s">
        <v>4602</v>
      </c>
      <c r="D905" s="82">
        <v>45712.946886574071</v>
      </c>
      <c r="E905" s="37">
        <v>479</v>
      </c>
      <c r="F905" s="12" t="s">
        <v>4603</v>
      </c>
      <c r="G905" s="13" t="str">
        <f>IFERROR(INDEX(Raw_Plans!$B$2:$B$11,MATCH(C905,Raw_Plans!$A$2:$A$11,0)),"")</f>
        <v>Truly Unlimited</v>
      </c>
    </row>
    <row r="906" spans="1:7" x14ac:dyDescent="0.3">
      <c r="A906" s="12" t="s">
        <v>5513</v>
      </c>
      <c r="B906" s="12" t="s">
        <v>1688</v>
      </c>
      <c r="C906" s="12" t="s">
        <v>4609</v>
      </c>
      <c r="D906" s="82">
        <v>45752.946886574071</v>
      </c>
      <c r="E906" s="37">
        <v>2999</v>
      </c>
      <c r="F906" s="12" t="s">
        <v>4603</v>
      </c>
      <c r="G906" s="13" t="str">
        <f>IFERROR(INDEX(Raw_Plans!$B$2:$B$11,MATCH(C906,Raw_Plans!$A$2:$A$11,0)),"")</f>
        <v>Annual Plan</v>
      </c>
    </row>
    <row r="907" spans="1:7" x14ac:dyDescent="0.3">
      <c r="A907" s="12" t="s">
        <v>5514</v>
      </c>
      <c r="B907" s="12" t="s">
        <v>1171</v>
      </c>
      <c r="C907" s="12" t="s">
        <v>4605</v>
      </c>
      <c r="D907" s="82">
        <v>45840.946886574071</v>
      </c>
      <c r="E907" s="37">
        <v>349</v>
      </c>
      <c r="F907" s="12" t="s">
        <v>4641</v>
      </c>
      <c r="G907" s="13" t="str">
        <f>IFERROR(INDEX(Raw_Plans!$B$2:$B$11,MATCH(C907,Raw_Plans!$A$2:$A$11,0)),"")</f>
        <v>Entertainment Pack</v>
      </c>
    </row>
    <row r="908" spans="1:7" x14ac:dyDescent="0.3">
      <c r="A908" s="12" t="s">
        <v>5515</v>
      </c>
      <c r="B908" s="12" t="s">
        <v>2819</v>
      </c>
      <c r="C908" s="12" t="s">
        <v>4629</v>
      </c>
      <c r="D908" s="82">
        <v>45715.946886574071</v>
      </c>
      <c r="E908" s="37">
        <v>666</v>
      </c>
      <c r="F908" s="12" t="s">
        <v>4595</v>
      </c>
      <c r="G908" s="13" t="str">
        <f>IFERROR(INDEX(Raw_Plans!$B$2:$B$11,MATCH(C908,Raw_Plans!$A$2:$A$11,0)),"")</f>
        <v>Student Plan</v>
      </c>
    </row>
    <row r="909" spans="1:7" x14ac:dyDescent="0.3">
      <c r="A909" s="12" t="s">
        <v>5516</v>
      </c>
      <c r="B909" s="12" t="s">
        <v>4577</v>
      </c>
      <c r="C909" s="12" t="s">
        <v>4594</v>
      </c>
      <c r="D909" s="82">
        <v>45834.946886574071</v>
      </c>
      <c r="E909" s="37">
        <v>999</v>
      </c>
      <c r="F909" s="12" t="s">
        <v>4611</v>
      </c>
      <c r="G909" s="13" t="str">
        <f>IFERROR(INDEX(Raw_Plans!$B$2:$B$11,MATCH(C909,Raw_Plans!$A$2:$A$11,0)),"")</f>
        <v>Family Infinity 999</v>
      </c>
    </row>
    <row r="910" spans="1:7" x14ac:dyDescent="0.3">
      <c r="A910" s="12" t="s">
        <v>5517</v>
      </c>
      <c r="B910" s="12" t="s">
        <v>1167</v>
      </c>
      <c r="C910" s="12" t="s">
        <v>4602</v>
      </c>
      <c r="D910" s="82">
        <v>46013.946886574071</v>
      </c>
      <c r="E910" s="37">
        <v>479</v>
      </c>
      <c r="F910" s="12" t="s">
        <v>4611</v>
      </c>
      <c r="G910" s="13" t="str">
        <f>IFERROR(INDEX(Raw_Plans!$B$2:$B$11,MATCH(C910,Raw_Plans!$A$2:$A$11,0)),"")</f>
        <v>Truly Unlimited</v>
      </c>
    </row>
    <row r="911" spans="1:7" x14ac:dyDescent="0.3">
      <c r="A911" s="12" t="s">
        <v>5518</v>
      </c>
      <c r="B911" s="12" t="s">
        <v>4519</v>
      </c>
      <c r="C911" s="12" t="s">
        <v>4605</v>
      </c>
      <c r="D911" s="82">
        <v>45837.946886574071</v>
      </c>
      <c r="E911" s="37">
        <v>349</v>
      </c>
      <c r="F911" s="12" t="s">
        <v>4603</v>
      </c>
      <c r="G911" s="13" t="str">
        <f>IFERROR(INDEX(Raw_Plans!$B$2:$B$11,MATCH(C911,Raw_Plans!$A$2:$A$11,0)),"")</f>
        <v>Entertainment Pack</v>
      </c>
    </row>
    <row r="912" spans="1:7" x14ac:dyDescent="0.3">
      <c r="A912" s="12" t="s">
        <v>5519</v>
      </c>
      <c r="B912" s="12" t="s">
        <v>2667</v>
      </c>
      <c r="C912" s="12" t="s">
        <v>4613</v>
      </c>
      <c r="D912" s="82">
        <v>45716.946886574071</v>
      </c>
      <c r="E912" s="37">
        <v>499</v>
      </c>
      <c r="F912" s="12" t="s">
        <v>4595</v>
      </c>
      <c r="G912" s="13" t="str">
        <f>IFERROR(INDEX(Raw_Plans!$B$2:$B$11,MATCH(C912,Raw_Plans!$A$2:$A$11,0)),"")</f>
        <v>Work From Home</v>
      </c>
    </row>
    <row r="913" spans="1:7" x14ac:dyDescent="0.3">
      <c r="A913" s="12" t="s">
        <v>5520</v>
      </c>
      <c r="B913" s="12" t="s">
        <v>1182</v>
      </c>
      <c r="C913" s="12" t="s">
        <v>4615</v>
      </c>
      <c r="D913" s="82">
        <v>46027.946886574071</v>
      </c>
      <c r="E913" s="37">
        <v>148</v>
      </c>
      <c r="F913" s="12" t="s">
        <v>4641</v>
      </c>
      <c r="G913" s="13" t="str">
        <f>IFERROR(INDEX(Raw_Plans!$B$2:$B$11,MATCH(C913,Raw_Plans!$A$2:$A$11,0)),"")</f>
        <v>Data Booster</v>
      </c>
    </row>
    <row r="914" spans="1:7" x14ac:dyDescent="0.3">
      <c r="A914" s="12" t="s">
        <v>5521</v>
      </c>
      <c r="B914" s="12" t="s">
        <v>2029</v>
      </c>
      <c r="C914" s="12" t="s">
        <v>4615</v>
      </c>
      <c r="D914" s="82">
        <v>46052.946886574071</v>
      </c>
      <c r="E914" s="37">
        <v>148</v>
      </c>
      <c r="F914" s="12" t="s">
        <v>4599</v>
      </c>
      <c r="G914" s="13" t="str">
        <f>IFERROR(INDEX(Raw_Plans!$B$2:$B$11,MATCH(C914,Raw_Plans!$A$2:$A$11,0)),"")</f>
        <v>Data Booster</v>
      </c>
    </row>
    <row r="915" spans="1:7" x14ac:dyDescent="0.3">
      <c r="A915" s="12" t="s">
        <v>5522</v>
      </c>
      <c r="B915" s="12" t="s">
        <v>2475</v>
      </c>
      <c r="C915" s="12" t="s">
        <v>4594</v>
      </c>
      <c r="D915" s="82">
        <v>45995.946886574071</v>
      </c>
      <c r="E915" s="37">
        <v>999</v>
      </c>
      <c r="F915" s="12" t="s">
        <v>4595</v>
      </c>
      <c r="G915" s="13" t="str">
        <f>IFERROR(INDEX(Raw_Plans!$B$2:$B$11,MATCH(C915,Raw_Plans!$A$2:$A$11,0)),"")</f>
        <v>Family Infinity 999</v>
      </c>
    </row>
    <row r="916" spans="1:7" x14ac:dyDescent="0.3">
      <c r="A916" s="12" t="s">
        <v>5523</v>
      </c>
      <c r="B916" s="12" t="s">
        <v>1522</v>
      </c>
      <c r="C916" s="12" t="s">
        <v>4615</v>
      </c>
      <c r="D916" s="82">
        <v>45974.946886574071</v>
      </c>
      <c r="E916" s="37">
        <v>148</v>
      </c>
      <c r="F916" s="12" t="s">
        <v>4611</v>
      </c>
      <c r="G916" s="13" t="str">
        <f>IFERROR(INDEX(Raw_Plans!$B$2:$B$11,MATCH(C916,Raw_Plans!$A$2:$A$11,0)),"")</f>
        <v>Data Booster</v>
      </c>
    </row>
    <row r="917" spans="1:7" x14ac:dyDescent="0.3">
      <c r="A917" s="12" t="s">
        <v>5524</v>
      </c>
      <c r="B917" s="12" t="s">
        <v>3916</v>
      </c>
      <c r="C917" s="12" t="s">
        <v>4605</v>
      </c>
      <c r="D917" s="82">
        <v>46020.946886574071</v>
      </c>
      <c r="E917" s="37">
        <v>349</v>
      </c>
      <c r="F917" s="12" t="s">
        <v>4599</v>
      </c>
      <c r="G917" s="13" t="str">
        <f>IFERROR(INDEX(Raw_Plans!$B$2:$B$11,MATCH(C917,Raw_Plans!$A$2:$A$11,0)),"")</f>
        <v>Entertainment Pack</v>
      </c>
    </row>
    <row r="918" spans="1:7" x14ac:dyDescent="0.3">
      <c r="A918" s="12" t="s">
        <v>5525</v>
      </c>
      <c r="B918" s="12" t="s">
        <v>3731</v>
      </c>
      <c r="C918" s="12" t="s">
        <v>4607</v>
      </c>
      <c r="D918" s="82">
        <v>46051.946886574071</v>
      </c>
      <c r="E918" s="37">
        <v>299</v>
      </c>
      <c r="F918" s="12" t="s">
        <v>4641</v>
      </c>
      <c r="G918" s="13" t="str">
        <f>IFERROR(INDEX(Raw_Plans!$B$2:$B$11,MATCH(C918,Raw_Plans!$A$2:$A$11,0)),"")</f>
        <v>Unlimited 5G Data</v>
      </c>
    </row>
    <row r="919" spans="1:7" x14ac:dyDescent="0.3">
      <c r="A919" s="12" t="s">
        <v>5526</v>
      </c>
      <c r="B919" s="12" t="s">
        <v>3138</v>
      </c>
      <c r="C919" s="12" t="s">
        <v>4613</v>
      </c>
      <c r="D919" s="82">
        <v>45986.946886574071</v>
      </c>
      <c r="E919" s="37">
        <v>499</v>
      </c>
      <c r="F919" s="12" t="s">
        <v>4595</v>
      </c>
      <c r="G919" s="13" t="str">
        <f>IFERROR(INDEX(Raw_Plans!$B$2:$B$11,MATCH(C919,Raw_Plans!$A$2:$A$11,0)),"")</f>
        <v>Work From Home</v>
      </c>
    </row>
    <row r="920" spans="1:7" x14ac:dyDescent="0.3">
      <c r="A920" s="12" t="s">
        <v>5527</v>
      </c>
      <c r="B920" s="12" t="s">
        <v>2533</v>
      </c>
      <c r="C920" s="12" t="s">
        <v>4618</v>
      </c>
      <c r="D920" s="82">
        <v>45991.946886574071</v>
      </c>
      <c r="E920" s="37">
        <v>499</v>
      </c>
      <c r="F920" s="12" t="s">
        <v>4595</v>
      </c>
      <c r="G920" s="13" t="str">
        <f>IFERROR(INDEX(Raw_Plans!$B$2:$B$11,MATCH(C920,Raw_Plans!$A$2:$A$11,0)),"")</f>
        <v>Infinity 499</v>
      </c>
    </row>
    <row r="921" spans="1:7" x14ac:dyDescent="0.3">
      <c r="A921" s="12" t="s">
        <v>5528</v>
      </c>
      <c r="B921" s="12" t="s">
        <v>2102</v>
      </c>
      <c r="C921" s="12" t="s">
        <v>4598</v>
      </c>
      <c r="D921" s="82">
        <v>45883.946886574071</v>
      </c>
      <c r="E921" s="37">
        <v>99</v>
      </c>
      <c r="F921" s="12" t="s">
        <v>4595</v>
      </c>
      <c r="G921" s="13" t="str">
        <f>IFERROR(INDEX(Raw_Plans!$B$2:$B$11,MATCH(C921,Raw_Plans!$A$2:$A$11,0)),"")</f>
        <v>Talktime Only</v>
      </c>
    </row>
    <row r="922" spans="1:7" x14ac:dyDescent="0.3">
      <c r="A922" s="12" t="s">
        <v>5529</v>
      </c>
      <c r="B922" s="12" t="s">
        <v>2925</v>
      </c>
      <c r="C922" s="12" t="s">
        <v>4615</v>
      </c>
      <c r="D922" s="82">
        <v>45729.946886574071</v>
      </c>
      <c r="E922" s="37">
        <v>148</v>
      </c>
      <c r="F922" s="12" t="s">
        <v>4595</v>
      </c>
      <c r="G922" s="13" t="str">
        <f>IFERROR(INDEX(Raw_Plans!$B$2:$B$11,MATCH(C922,Raw_Plans!$A$2:$A$11,0)),"")</f>
        <v>Data Booster</v>
      </c>
    </row>
    <row r="923" spans="1:7" x14ac:dyDescent="0.3">
      <c r="A923" s="12" t="s">
        <v>5530</v>
      </c>
      <c r="B923" s="12" t="s">
        <v>4449</v>
      </c>
      <c r="C923" s="12" t="s">
        <v>4598</v>
      </c>
      <c r="D923" s="82">
        <v>45887.946886574071</v>
      </c>
      <c r="E923" s="37">
        <v>99</v>
      </c>
      <c r="F923" s="12" t="s">
        <v>4641</v>
      </c>
      <c r="G923" s="13" t="str">
        <f>IFERROR(INDEX(Raw_Plans!$B$2:$B$11,MATCH(C923,Raw_Plans!$A$2:$A$11,0)),"")</f>
        <v>Talktime Only</v>
      </c>
    </row>
    <row r="924" spans="1:7" x14ac:dyDescent="0.3">
      <c r="A924" s="12" t="s">
        <v>5531</v>
      </c>
      <c r="B924" s="12" t="s">
        <v>3449</v>
      </c>
      <c r="C924" s="12" t="s">
        <v>4605</v>
      </c>
      <c r="D924" s="82">
        <v>45701.946886574071</v>
      </c>
      <c r="E924" s="37">
        <v>349</v>
      </c>
      <c r="F924" s="12" t="s">
        <v>4599</v>
      </c>
      <c r="G924" s="13" t="str">
        <f>IFERROR(INDEX(Raw_Plans!$B$2:$B$11,MATCH(C924,Raw_Plans!$A$2:$A$11,0)),"")</f>
        <v>Entertainment Pack</v>
      </c>
    </row>
    <row r="925" spans="1:7" x14ac:dyDescent="0.3">
      <c r="A925" s="12" t="s">
        <v>5532</v>
      </c>
      <c r="B925" s="12" t="s">
        <v>4039</v>
      </c>
      <c r="C925" s="12" t="s">
        <v>4602</v>
      </c>
      <c r="D925" s="82">
        <v>46029.946886574071</v>
      </c>
      <c r="E925" s="37">
        <v>479</v>
      </c>
      <c r="F925" s="12" t="s">
        <v>4603</v>
      </c>
      <c r="G925" s="13" t="str">
        <f>IFERROR(INDEX(Raw_Plans!$B$2:$B$11,MATCH(C925,Raw_Plans!$A$2:$A$11,0)),"")</f>
        <v>Truly Unlimited</v>
      </c>
    </row>
    <row r="926" spans="1:7" x14ac:dyDescent="0.3">
      <c r="A926" s="12" t="s">
        <v>5533</v>
      </c>
      <c r="B926" s="12" t="s">
        <v>3126</v>
      </c>
      <c r="C926" s="12" t="s">
        <v>4615</v>
      </c>
      <c r="D926" s="82">
        <v>45833.946886574071</v>
      </c>
      <c r="E926" s="37">
        <v>148</v>
      </c>
      <c r="F926" s="12" t="s">
        <v>4599</v>
      </c>
      <c r="G926" s="13" t="str">
        <f>IFERROR(INDEX(Raw_Plans!$B$2:$B$11,MATCH(C926,Raw_Plans!$A$2:$A$11,0)),"")</f>
        <v>Data Booster</v>
      </c>
    </row>
    <row r="927" spans="1:7" x14ac:dyDescent="0.3">
      <c r="A927" s="12" t="s">
        <v>5534</v>
      </c>
      <c r="B927" s="12" t="s">
        <v>1147</v>
      </c>
      <c r="C927" s="12" t="s">
        <v>4618</v>
      </c>
      <c r="D927" s="82">
        <v>45773.946886574071</v>
      </c>
      <c r="E927" s="37">
        <v>499</v>
      </c>
      <c r="F927" s="12" t="s">
        <v>4603</v>
      </c>
      <c r="G927" s="13" t="str">
        <f>IFERROR(INDEX(Raw_Plans!$B$2:$B$11,MATCH(C927,Raw_Plans!$A$2:$A$11,0)),"")</f>
        <v>Infinity 499</v>
      </c>
    </row>
    <row r="928" spans="1:7" x14ac:dyDescent="0.3">
      <c r="A928" s="12" t="s">
        <v>5535</v>
      </c>
      <c r="B928" s="12" t="s">
        <v>2311</v>
      </c>
      <c r="C928" s="12" t="s">
        <v>4594</v>
      </c>
      <c r="D928" s="82">
        <v>45901.946886574071</v>
      </c>
      <c r="E928" s="37">
        <v>999</v>
      </c>
      <c r="F928" s="12" t="s">
        <v>4595</v>
      </c>
      <c r="G928" s="13" t="str">
        <f>IFERROR(INDEX(Raw_Plans!$B$2:$B$11,MATCH(C928,Raw_Plans!$A$2:$A$11,0)),"")</f>
        <v>Family Infinity 999</v>
      </c>
    </row>
    <row r="929" spans="1:7" x14ac:dyDescent="0.3">
      <c r="A929" s="12" t="s">
        <v>5536</v>
      </c>
      <c r="B929" s="12" t="s">
        <v>1409</v>
      </c>
      <c r="C929" s="12" t="s">
        <v>4602</v>
      </c>
      <c r="D929" s="82">
        <v>45967.946886574071</v>
      </c>
      <c r="E929" s="37">
        <v>479</v>
      </c>
      <c r="F929" s="12" t="s">
        <v>4641</v>
      </c>
      <c r="G929" s="13" t="str">
        <f>IFERROR(INDEX(Raw_Plans!$B$2:$B$11,MATCH(C929,Raw_Plans!$A$2:$A$11,0)),"")</f>
        <v>Truly Unlimited</v>
      </c>
    </row>
    <row r="930" spans="1:7" x14ac:dyDescent="0.3">
      <c r="A930" s="12" t="s">
        <v>5537</v>
      </c>
      <c r="B930" s="12" t="s">
        <v>2098</v>
      </c>
      <c r="C930" s="12" t="s">
        <v>4629</v>
      </c>
      <c r="D930" s="82">
        <v>45824.946886574071</v>
      </c>
      <c r="E930" s="37">
        <v>666</v>
      </c>
      <c r="F930" s="12" t="s">
        <v>4595</v>
      </c>
      <c r="G930" s="13" t="str">
        <f>IFERROR(INDEX(Raw_Plans!$B$2:$B$11,MATCH(C930,Raw_Plans!$A$2:$A$11,0)),"")</f>
        <v>Student Plan</v>
      </c>
    </row>
    <row r="931" spans="1:7" x14ac:dyDescent="0.3">
      <c r="A931" s="12" t="s">
        <v>5538</v>
      </c>
      <c r="B931" s="12" t="s">
        <v>946</v>
      </c>
      <c r="C931" s="12" t="s">
        <v>4594</v>
      </c>
      <c r="D931" s="82">
        <v>45781.946886574071</v>
      </c>
      <c r="E931" s="37">
        <v>999</v>
      </c>
      <c r="F931" s="12" t="s">
        <v>4641</v>
      </c>
      <c r="G931" s="13" t="str">
        <f>IFERROR(INDEX(Raw_Plans!$B$2:$B$11,MATCH(C931,Raw_Plans!$A$2:$A$11,0)),"")</f>
        <v>Family Infinity 999</v>
      </c>
    </row>
    <row r="932" spans="1:7" x14ac:dyDescent="0.3">
      <c r="A932" s="12" t="s">
        <v>5539</v>
      </c>
      <c r="B932" s="12" t="s">
        <v>4146</v>
      </c>
      <c r="C932" s="12" t="s">
        <v>4598</v>
      </c>
      <c r="D932" s="82">
        <v>45891.946886574071</v>
      </c>
      <c r="E932" s="37">
        <v>99</v>
      </c>
      <c r="F932" s="12" t="s">
        <v>4599</v>
      </c>
      <c r="G932" s="13" t="str">
        <f>IFERROR(INDEX(Raw_Plans!$B$2:$B$11,MATCH(C932,Raw_Plans!$A$2:$A$11,0)),"")</f>
        <v>Talktime Only</v>
      </c>
    </row>
    <row r="933" spans="1:7" x14ac:dyDescent="0.3">
      <c r="A933" s="12" t="s">
        <v>5540</v>
      </c>
      <c r="B933" s="12" t="s">
        <v>3124</v>
      </c>
      <c r="C933" s="12" t="s">
        <v>4607</v>
      </c>
      <c r="D933" s="82">
        <v>45997.946886574071</v>
      </c>
      <c r="E933" s="37">
        <v>299</v>
      </c>
      <c r="F933" s="12" t="s">
        <v>4611</v>
      </c>
      <c r="G933" s="13" t="str">
        <f>IFERROR(INDEX(Raw_Plans!$B$2:$B$11,MATCH(C933,Raw_Plans!$A$2:$A$11,0)),"")</f>
        <v>Unlimited 5G Data</v>
      </c>
    </row>
    <row r="934" spans="1:7" x14ac:dyDescent="0.3">
      <c r="A934" s="12" t="s">
        <v>5541</v>
      </c>
      <c r="B934" s="12" t="s">
        <v>1342</v>
      </c>
      <c r="C934" s="12" t="s">
        <v>4594</v>
      </c>
      <c r="D934" s="82">
        <v>45955.946886574071</v>
      </c>
      <c r="E934" s="37">
        <v>999</v>
      </c>
      <c r="F934" s="12" t="s">
        <v>4603</v>
      </c>
      <c r="G934" s="13" t="str">
        <f>IFERROR(INDEX(Raw_Plans!$B$2:$B$11,MATCH(C934,Raw_Plans!$A$2:$A$11,0)),"")</f>
        <v>Family Infinity 999</v>
      </c>
    </row>
    <row r="935" spans="1:7" x14ac:dyDescent="0.3">
      <c r="A935" s="12" t="s">
        <v>5542</v>
      </c>
      <c r="B935" s="12" t="s">
        <v>4427</v>
      </c>
      <c r="C935" s="12" t="s">
        <v>4618</v>
      </c>
      <c r="D935" s="82">
        <v>45837.946886574071</v>
      </c>
      <c r="E935" s="37">
        <v>499</v>
      </c>
      <c r="F935" s="12" t="s">
        <v>4595</v>
      </c>
      <c r="G935" s="13" t="str">
        <f>IFERROR(INDEX(Raw_Plans!$B$2:$B$11,MATCH(C935,Raw_Plans!$A$2:$A$11,0)),"")</f>
        <v>Infinity 499</v>
      </c>
    </row>
    <row r="936" spans="1:7" x14ac:dyDescent="0.3">
      <c r="A936" s="12" t="s">
        <v>5543</v>
      </c>
      <c r="B936" s="12" t="s">
        <v>4252</v>
      </c>
      <c r="C936" s="12" t="s">
        <v>4609</v>
      </c>
      <c r="D936" s="82">
        <v>45864.946886574071</v>
      </c>
      <c r="E936" s="37">
        <v>2999</v>
      </c>
      <c r="F936" s="12" t="s">
        <v>4641</v>
      </c>
      <c r="G936" s="13" t="str">
        <f>IFERROR(INDEX(Raw_Plans!$B$2:$B$11,MATCH(C936,Raw_Plans!$A$2:$A$11,0)),"")</f>
        <v>Annual Plan</v>
      </c>
    </row>
    <row r="937" spans="1:7" x14ac:dyDescent="0.3">
      <c r="A937" s="12" t="s">
        <v>5544</v>
      </c>
      <c r="B937" s="12" t="s">
        <v>1338</v>
      </c>
      <c r="C937" s="12" t="s">
        <v>4609</v>
      </c>
      <c r="D937" s="82">
        <v>45700.946886574071</v>
      </c>
      <c r="E937" s="37">
        <v>2999</v>
      </c>
      <c r="F937" s="12" t="s">
        <v>4595</v>
      </c>
      <c r="G937" s="13" t="str">
        <f>IFERROR(INDEX(Raw_Plans!$B$2:$B$11,MATCH(C937,Raw_Plans!$A$2:$A$11,0)),"")</f>
        <v>Annual Plan</v>
      </c>
    </row>
    <row r="938" spans="1:7" x14ac:dyDescent="0.3">
      <c r="A938" s="12" t="s">
        <v>5545</v>
      </c>
      <c r="B938" s="12" t="s">
        <v>1999</v>
      </c>
      <c r="C938" s="12" t="s">
        <v>4615</v>
      </c>
      <c r="D938" s="82">
        <v>45806.946886574071</v>
      </c>
      <c r="E938" s="37">
        <v>148</v>
      </c>
      <c r="F938" s="12" t="s">
        <v>4599</v>
      </c>
      <c r="G938" s="13" t="str">
        <f>IFERROR(INDEX(Raw_Plans!$B$2:$B$11,MATCH(C938,Raw_Plans!$A$2:$A$11,0)),"")</f>
        <v>Data Booster</v>
      </c>
    </row>
    <row r="939" spans="1:7" x14ac:dyDescent="0.3">
      <c r="A939" s="12" t="s">
        <v>5546</v>
      </c>
      <c r="B939" s="12" t="s">
        <v>1397</v>
      </c>
      <c r="C939" s="12" t="s">
        <v>4618</v>
      </c>
      <c r="D939" s="82">
        <v>46036.946886574071</v>
      </c>
      <c r="E939" s="37">
        <v>499</v>
      </c>
      <c r="F939" s="12" t="s">
        <v>4595</v>
      </c>
      <c r="G939" s="13" t="str">
        <f>IFERROR(INDEX(Raw_Plans!$B$2:$B$11,MATCH(C939,Raw_Plans!$A$2:$A$11,0)),"")</f>
        <v>Infinity 499</v>
      </c>
    </row>
    <row r="940" spans="1:7" x14ac:dyDescent="0.3">
      <c r="A940" s="12" t="s">
        <v>5547</v>
      </c>
      <c r="B940" s="12" t="s">
        <v>4382</v>
      </c>
      <c r="C940" s="12" t="s">
        <v>4602</v>
      </c>
      <c r="D940" s="82">
        <v>46022.946886574071</v>
      </c>
      <c r="E940" s="37">
        <v>479</v>
      </c>
      <c r="F940" s="12" t="s">
        <v>4599</v>
      </c>
      <c r="G940" s="13" t="str">
        <f>IFERROR(INDEX(Raw_Plans!$B$2:$B$11,MATCH(C940,Raw_Plans!$A$2:$A$11,0)),"")</f>
        <v>Truly Unlimited</v>
      </c>
    </row>
    <row r="941" spans="1:7" x14ac:dyDescent="0.3">
      <c r="A941" s="12" t="s">
        <v>5548</v>
      </c>
      <c r="B941" s="12" t="s">
        <v>1480</v>
      </c>
      <c r="C941" s="12" t="s">
        <v>4615</v>
      </c>
      <c r="D941" s="82">
        <v>45932.946886574071</v>
      </c>
      <c r="E941" s="37">
        <v>148</v>
      </c>
      <c r="F941" s="12" t="s">
        <v>4611</v>
      </c>
      <c r="G941" s="13" t="str">
        <f>IFERROR(INDEX(Raw_Plans!$B$2:$B$11,MATCH(C941,Raw_Plans!$A$2:$A$11,0)),"")</f>
        <v>Data Booster</v>
      </c>
    </row>
    <row r="942" spans="1:7" x14ac:dyDescent="0.3">
      <c r="A942" s="12" t="s">
        <v>5549</v>
      </c>
      <c r="B942" s="12" t="s">
        <v>1105</v>
      </c>
      <c r="C942" s="12" t="s">
        <v>4615</v>
      </c>
      <c r="D942" s="82">
        <v>46022.946886574071</v>
      </c>
      <c r="E942" s="37">
        <v>148</v>
      </c>
      <c r="F942" s="12" t="s">
        <v>4611</v>
      </c>
      <c r="G942" s="13" t="str">
        <f>IFERROR(INDEX(Raw_Plans!$B$2:$B$11,MATCH(C942,Raw_Plans!$A$2:$A$11,0)),"")</f>
        <v>Data Booster</v>
      </c>
    </row>
    <row r="943" spans="1:7" x14ac:dyDescent="0.3">
      <c r="A943" s="12" t="s">
        <v>5550</v>
      </c>
      <c r="B943" s="12" t="s">
        <v>1203</v>
      </c>
      <c r="C943" s="12" t="s">
        <v>4615</v>
      </c>
      <c r="D943" s="82">
        <v>45801.946886574071</v>
      </c>
      <c r="E943" s="37">
        <v>148</v>
      </c>
      <c r="F943" s="12" t="s">
        <v>4603</v>
      </c>
      <c r="G943" s="13" t="str">
        <f>IFERROR(INDEX(Raw_Plans!$B$2:$B$11,MATCH(C943,Raw_Plans!$A$2:$A$11,0)),"")</f>
        <v>Data Booster</v>
      </c>
    </row>
    <row r="944" spans="1:7" x14ac:dyDescent="0.3">
      <c r="A944" s="12" t="s">
        <v>5551</v>
      </c>
      <c r="B944" s="12" t="s">
        <v>2635</v>
      </c>
      <c r="C944" s="12" t="s">
        <v>4609</v>
      </c>
      <c r="D944" s="82">
        <v>45782.946886574071</v>
      </c>
      <c r="E944" s="37">
        <v>2999</v>
      </c>
      <c r="F944" s="12" t="s">
        <v>4641</v>
      </c>
      <c r="G944" s="13" t="str">
        <f>IFERROR(INDEX(Raw_Plans!$B$2:$B$11,MATCH(C944,Raw_Plans!$A$2:$A$11,0)),"")</f>
        <v>Annual Plan</v>
      </c>
    </row>
    <row r="945" spans="1:7" x14ac:dyDescent="0.3">
      <c r="A945" s="12" t="s">
        <v>5552</v>
      </c>
      <c r="B945" s="12" t="s">
        <v>2053</v>
      </c>
      <c r="C945" s="12" t="s">
        <v>4607</v>
      </c>
      <c r="D945" s="82">
        <v>45995.946886574071</v>
      </c>
      <c r="E945" s="37">
        <v>299</v>
      </c>
      <c r="F945" s="12" t="s">
        <v>4599</v>
      </c>
      <c r="G945" s="13" t="str">
        <f>IFERROR(INDEX(Raw_Plans!$B$2:$B$11,MATCH(C945,Raw_Plans!$A$2:$A$11,0)),"")</f>
        <v>Unlimited 5G Data</v>
      </c>
    </row>
    <row r="946" spans="1:7" x14ac:dyDescent="0.3">
      <c r="A946" s="12" t="s">
        <v>5553</v>
      </c>
      <c r="B946" s="12" t="s">
        <v>3090</v>
      </c>
      <c r="C946" s="12" t="s">
        <v>4594</v>
      </c>
      <c r="D946" s="82">
        <v>45933.946886574071</v>
      </c>
      <c r="E946" s="37">
        <v>999</v>
      </c>
      <c r="F946" s="12" t="s">
        <v>4611</v>
      </c>
      <c r="G946" s="13" t="str">
        <f>IFERROR(INDEX(Raw_Plans!$B$2:$B$11,MATCH(C946,Raw_Plans!$A$2:$A$11,0)),"")</f>
        <v>Family Infinity 999</v>
      </c>
    </row>
    <row r="947" spans="1:7" x14ac:dyDescent="0.3">
      <c r="A947" s="12" t="s">
        <v>5554</v>
      </c>
      <c r="B947" s="12" t="s">
        <v>3338</v>
      </c>
      <c r="C947" s="12" t="s">
        <v>4629</v>
      </c>
      <c r="D947" s="82">
        <v>46005.946886574071</v>
      </c>
      <c r="E947" s="37">
        <v>666</v>
      </c>
      <c r="F947" s="12" t="s">
        <v>4595</v>
      </c>
      <c r="G947" s="13" t="str">
        <f>IFERROR(INDEX(Raw_Plans!$B$2:$B$11,MATCH(C947,Raw_Plans!$A$2:$A$11,0)),"")</f>
        <v>Student Plan</v>
      </c>
    </row>
    <row r="948" spans="1:7" x14ac:dyDescent="0.3">
      <c r="A948" s="12" t="s">
        <v>5555</v>
      </c>
      <c r="B948" s="12" t="s">
        <v>661</v>
      </c>
      <c r="C948" s="12" t="s">
        <v>4605</v>
      </c>
      <c r="D948" s="82">
        <v>45711.946886574071</v>
      </c>
      <c r="E948" s="37">
        <v>349</v>
      </c>
      <c r="F948" s="12" t="s">
        <v>4599</v>
      </c>
      <c r="G948" s="13" t="str">
        <f>IFERROR(INDEX(Raw_Plans!$B$2:$B$11,MATCH(C948,Raw_Plans!$A$2:$A$11,0)),"")</f>
        <v>Entertainment Pack</v>
      </c>
    </row>
    <row r="949" spans="1:7" x14ac:dyDescent="0.3">
      <c r="A949" s="12" t="s">
        <v>5556</v>
      </c>
      <c r="B949" s="12" t="s">
        <v>2349</v>
      </c>
      <c r="C949" s="12" t="s">
        <v>4609</v>
      </c>
      <c r="D949" s="82">
        <v>46047.946886574071</v>
      </c>
      <c r="E949" s="37">
        <v>2999</v>
      </c>
      <c r="F949" s="12" t="s">
        <v>4599</v>
      </c>
      <c r="G949" s="13" t="str">
        <f>IFERROR(INDEX(Raw_Plans!$B$2:$B$11,MATCH(C949,Raw_Plans!$A$2:$A$11,0)),"")</f>
        <v>Annual Plan</v>
      </c>
    </row>
    <row r="950" spans="1:7" x14ac:dyDescent="0.3">
      <c r="A950" s="12" t="s">
        <v>5557</v>
      </c>
      <c r="B950" s="12" t="s">
        <v>1716</v>
      </c>
      <c r="C950" s="12" t="s">
        <v>4613</v>
      </c>
      <c r="D950" s="82">
        <v>45769.946886574071</v>
      </c>
      <c r="E950" s="37">
        <v>499</v>
      </c>
      <c r="F950" s="12" t="s">
        <v>4603</v>
      </c>
      <c r="G950" s="13" t="str">
        <f>IFERROR(INDEX(Raw_Plans!$B$2:$B$11,MATCH(C950,Raw_Plans!$A$2:$A$11,0)),"")</f>
        <v>Work From Home</v>
      </c>
    </row>
    <row r="951" spans="1:7" x14ac:dyDescent="0.3">
      <c r="A951" s="12" t="s">
        <v>5558</v>
      </c>
      <c r="B951" s="12" t="s">
        <v>1810</v>
      </c>
      <c r="C951" s="12" t="s">
        <v>4605</v>
      </c>
      <c r="D951" s="82">
        <v>45743.946886574071</v>
      </c>
      <c r="E951" s="37">
        <v>349</v>
      </c>
      <c r="F951" s="12" t="s">
        <v>4611</v>
      </c>
      <c r="G951" s="13" t="str">
        <f>IFERROR(INDEX(Raw_Plans!$B$2:$B$11,MATCH(C951,Raw_Plans!$A$2:$A$11,0)),"")</f>
        <v>Entertainment Pack</v>
      </c>
    </row>
    <row r="952" spans="1:7" x14ac:dyDescent="0.3">
      <c r="A952" s="12" t="s">
        <v>5559</v>
      </c>
      <c r="B952" s="12" t="s">
        <v>1052</v>
      </c>
      <c r="C952" s="12" t="s">
        <v>4615</v>
      </c>
      <c r="D952" s="82">
        <v>45905.946886574071</v>
      </c>
      <c r="E952" s="37">
        <v>148</v>
      </c>
      <c r="F952" s="12" t="s">
        <v>4595</v>
      </c>
      <c r="G952" s="13" t="str">
        <f>IFERROR(INDEX(Raw_Plans!$B$2:$B$11,MATCH(C952,Raw_Plans!$A$2:$A$11,0)),"")</f>
        <v>Data Booster</v>
      </c>
    </row>
    <row r="953" spans="1:7" x14ac:dyDescent="0.3">
      <c r="A953" s="12" t="s">
        <v>5560</v>
      </c>
      <c r="B953" s="12" t="s">
        <v>1143</v>
      </c>
      <c r="C953" s="12" t="s">
        <v>4609</v>
      </c>
      <c r="D953" s="82">
        <v>45773.946886574071</v>
      </c>
      <c r="E953" s="37">
        <v>2999</v>
      </c>
      <c r="F953" s="12" t="s">
        <v>4611</v>
      </c>
      <c r="G953" s="13" t="str">
        <f>IFERROR(INDEX(Raw_Plans!$B$2:$B$11,MATCH(C953,Raw_Plans!$A$2:$A$11,0)),"")</f>
        <v>Annual Plan</v>
      </c>
    </row>
    <row r="954" spans="1:7" x14ac:dyDescent="0.3">
      <c r="A954" s="12" t="s">
        <v>5561</v>
      </c>
      <c r="B954" s="12" t="s">
        <v>2821</v>
      </c>
      <c r="C954" s="12" t="s">
        <v>4605</v>
      </c>
      <c r="D954" s="82">
        <v>45933.946886574071</v>
      </c>
      <c r="E954" s="37">
        <v>349</v>
      </c>
      <c r="F954" s="12" t="s">
        <v>4611</v>
      </c>
      <c r="G954" s="13" t="str">
        <f>IFERROR(INDEX(Raw_Plans!$B$2:$B$11,MATCH(C954,Raw_Plans!$A$2:$A$11,0)),"")</f>
        <v>Entertainment Pack</v>
      </c>
    </row>
    <row r="955" spans="1:7" x14ac:dyDescent="0.3">
      <c r="A955" s="12" t="s">
        <v>5562</v>
      </c>
      <c r="B955" s="12" t="s">
        <v>2106</v>
      </c>
      <c r="C955" s="12" t="s">
        <v>4629</v>
      </c>
      <c r="D955" s="82">
        <v>45853.946886574071</v>
      </c>
      <c r="E955" s="37">
        <v>666</v>
      </c>
      <c r="F955" s="12" t="s">
        <v>4595</v>
      </c>
      <c r="G955" s="13" t="str">
        <f>IFERROR(INDEX(Raw_Plans!$B$2:$B$11,MATCH(C955,Raw_Plans!$A$2:$A$11,0)),"")</f>
        <v>Student Plan</v>
      </c>
    </row>
    <row r="956" spans="1:7" x14ac:dyDescent="0.3">
      <c r="A956" s="12" t="s">
        <v>5563</v>
      </c>
      <c r="B956" s="12" t="s">
        <v>1207</v>
      </c>
      <c r="C956" s="12" t="s">
        <v>4615</v>
      </c>
      <c r="D956" s="82">
        <v>45764.946886574071</v>
      </c>
      <c r="E956" s="37">
        <v>148</v>
      </c>
      <c r="F956" s="12" t="s">
        <v>4603</v>
      </c>
      <c r="G956" s="13" t="str">
        <f>IFERROR(INDEX(Raw_Plans!$B$2:$B$11,MATCH(C956,Raw_Plans!$A$2:$A$11,0)),"")</f>
        <v>Data Booster</v>
      </c>
    </row>
    <row r="957" spans="1:7" x14ac:dyDescent="0.3">
      <c r="A957" s="12" t="s">
        <v>5564</v>
      </c>
      <c r="B957" s="12" t="s">
        <v>2007</v>
      </c>
      <c r="C957" s="12" t="s">
        <v>4609</v>
      </c>
      <c r="D957" s="82">
        <v>45964.946886574071</v>
      </c>
      <c r="E957" s="37">
        <v>2999</v>
      </c>
      <c r="F957" s="12" t="s">
        <v>4599</v>
      </c>
      <c r="G957" s="13" t="str">
        <f>IFERROR(INDEX(Raw_Plans!$B$2:$B$11,MATCH(C957,Raw_Plans!$A$2:$A$11,0)),"")</f>
        <v>Annual Plan</v>
      </c>
    </row>
    <row r="958" spans="1:7" x14ac:dyDescent="0.3">
      <c r="A958" s="12" t="s">
        <v>5565</v>
      </c>
      <c r="B958" s="12" t="s">
        <v>1435</v>
      </c>
      <c r="C958" s="12" t="s">
        <v>4618</v>
      </c>
      <c r="D958" s="82">
        <v>45794.946886574071</v>
      </c>
      <c r="E958" s="37">
        <v>499</v>
      </c>
      <c r="F958" s="12" t="s">
        <v>4641</v>
      </c>
      <c r="G958" s="13" t="str">
        <f>IFERROR(INDEX(Raw_Plans!$B$2:$B$11,MATCH(C958,Raw_Plans!$A$2:$A$11,0)),"")</f>
        <v>Infinity 499</v>
      </c>
    </row>
    <row r="959" spans="1:7" x14ac:dyDescent="0.3">
      <c r="A959" s="12" t="s">
        <v>5566</v>
      </c>
      <c r="B959" s="12" t="s">
        <v>1550</v>
      </c>
      <c r="C959" s="12" t="s">
        <v>4618</v>
      </c>
      <c r="D959" s="82">
        <v>45865.946886574071</v>
      </c>
      <c r="E959" s="37">
        <v>499</v>
      </c>
      <c r="F959" s="12" t="s">
        <v>4599</v>
      </c>
      <c r="G959" s="13" t="str">
        <f>IFERROR(INDEX(Raw_Plans!$B$2:$B$11,MATCH(C959,Raw_Plans!$A$2:$A$11,0)),"")</f>
        <v>Infinity 499</v>
      </c>
    </row>
    <row r="960" spans="1:7" x14ac:dyDescent="0.3">
      <c r="A960" s="12" t="s">
        <v>5567</v>
      </c>
      <c r="B960" s="12" t="s">
        <v>2191</v>
      </c>
      <c r="C960" s="12" t="s">
        <v>4605</v>
      </c>
      <c r="D960" s="82">
        <v>45905.946886574071</v>
      </c>
      <c r="E960" s="37">
        <v>349</v>
      </c>
      <c r="F960" s="12" t="s">
        <v>4611</v>
      </c>
      <c r="G960" s="13" t="str">
        <f>IFERROR(INDEX(Raw_Plans!$B$2:$B$11,MATCH(C960,Raw_Plans!$A$2:$A$11,0)),"")</f>
        <v>Entertainment Pack</v>
      </c>
    </row>
    <row r="961" spans="1:7" x14ac:dyDescent="0.3">
      <c r="A961" s="12" t="s">
        <v>5568</v>
      </c>
      <c r="B961" s="12" t="s">
        <v>3090</v>
      </c>
      <c r="C961" s="12" t="s">
        <v>4602</v>
      </c>
      <c r="D961" s="82">
        <v>45956.946886574071</v>
      </c>
      <c r="E961" s="37">
        <v>479</v>
      </c>
      <c r="F961" s="12" t="s">
        <v>4599</v>
      </c>
      <c r="G961" s="13" t="str">
        <f>IFERROR(INDEX(Raw_Plans!$B$2:$B$11,MATCH(C961,Raw_Plans!$A$2:$A$11,0)),"")</f>
        <v>Truly Unlimited</v>
      </c>
    </row>
    <row r="962" spans="1:7" x14ac:dyDescent="0.3">
      <c r="A962" s="12" t="s">
        <v>5569</v>
      </c>
      <c r="B962" s="12" t="s">
        <v>3284</v>
      </c>
      <c r="C962" s="12" t="s">
        <v>4613</v>
      </c>
      <c r="D962" s="82">
        <v>45728.946886574071</v>
      </c>
      <c r="E962" s="37">
        <v>499</v>
      </c>
      <c r="F962" s="12" t="s">
        <v>4599</v>
      </c>
      <c r="G962" s="13" t="str">
        <f>IFERROR(INDEX(Raw_Plans!$B$2:$B$11,MATCH(C962,Raw_Plans!$A$2:$A$11,0)),"")</f>
        <v>Work From Home</v>
      </c>
    </row>
    <row r="963" spans="1:7" x14ac:dyDescent="0.3">
      <c r="A963" s="12" t="s">
        <v>5570</v>
      </c>
      <c r="B963" s="12" t="s">
        <v>2031</v>
      </c>
      <c r="C963" s="12" t="s">
        <v>4613</v>
      </c>
      <c r="D963" s="82">
        <v>45832.946886574071</v>
      </c>
      <c r="E963" s="37">
        <v>499</v>
      </c>
      <c r="F963" s="12" t="s">
        <v>4595</v>
      </c>
      <c r="G963" s="13" t="str">
        <f>IFERROR(INDEX(Raw_Plans!$B$2:$B$11,MATCH(C963,Raw_Plans!$A$2:$A$11,0)),"")</f>
        <v>Work From Home</v>
      </c>
    </row>
    <row r="964" spans="1:7" x14ac:dyDescent="0.3">
      <c r="A964" s="12" t="s">
        <v>5571</v>
      </c>
      <c r="B964" s="12" t="s">
        <v>3856</v>
      </c>
      <c r="C964" s="12" t="s">
        <v>4607</v>
      </c>
      <c r="D964" s="82">
        <v>45802.946886574071</v>
      </c>
      <c r="E964" s="37">
        <v>299</v>
      </c>
      <c r="F964" s="12" t="s">
        <v>4603</v>
      </c>
      <c r="G964" s="13" t="str">
        <f>IFERROR(INDEX(Raw_Plans!$B$2:$B$11,MATCH(C964,Raw_Plans!$A$2:$A$11,0)),"")</f>
        <v>Unlimited 5G Data</v>
      </c>
    </row>
    <row r="965" spans="1:7" x14ac:dyDescent="0.3">
      <c r="A965" s="12" t="s">
        <v>5572</v>
      </c>
      <c r="B965" s="12" t="s">
        <v>4581</v>
      </c>
      <c r="C965" s="12" t="s">
        <v>4609</v>
      </c>
      <c r="D965" s="82">
        <v>45718.946886574071</v>
      </c>
      <c r="E965" s="37">
        <v>2999</v>
      </c>
      <c r="F965" s="12" t="s">
        <v>4611</v>
      </c>
      <c r="G965" s="13" t="str">
        <f>IFERROR(INDEX(Raw_Plans!$B$2:$B$11,MATCH(C965,Raw_Plans!$A$2:$A$11,0)),"")</f>
        <v>Annual Plan</v>
      </c>
    </row>
    <row r="966" spans="1:7" x14ac:dyDescent="0.3">
      <c r="A966" s="12" t="s">
        <v>5573</v>
      </c>
      <c r="B966" s="12" t="s">
        <v>4277</v>
      </c>
      <c r="C966" s="12" t="s">
        <v>4613</v>
      </c>
      <c r="D966" s="82">
        <v>45972.946886574071</v>
      </c>
      <c r="E966" s="37">
        <v>499</v>
      </c>
      <c r="F966" s="12" t="s">
        <v>4603</v>
      </c>
      <c r="G966" s="13" t="str">
        <f>IFERROR(INDEX(Raw_Plans!$B$2:$B$11,MATCH(C966,Raw_Plans!$A$2:$A$11,0)),"")</f>
        <v>Work From Home</v>
      </c>
    </row>
    <row r="967" spans="1:7" x14ac:dyDescent="0.3">
      <c r="A967" s="12" t="s">
        <v>5574</v>
      </c>
      <c r="B967" s="12" t="s">
        <v>3176</v>
      </c>
      <c r="C967" s="12" t="s">
        <v>4615</v>
      </c>
      <c r="D967" s="82">
        <v>45810.946886574071</v>
      </c>
      <c r="E967" s="37">
        <v>148</v>
      </c>
      <c r="F967" s="12" t="s">
        <v>4595</v>
      </c>
      <c r="G967" s="13" t="str">
        <f>IFERROR(INDEX(Raw_Plans!$B$2:$B$11,MATCH(C967,Raw_Plans!$A$2:$A$11,0)),"")</f>
        <v>Data Booster</v>
      </c>
    </row>
    <row r="968" spans="1:7" x14ac:dyDescent="0.3">
      <c r="A968" s="12" t="s">
        <v>5575</v>
      </c>
      <c r="B968" s="12" t="s">
        <v>3038</v>
      </c>
      <c r="C968" s="12" t="s">
        <v>4598</v>
      </c>
      <c r="D968" s="82">
        <v>46049.946886574071</v>
      </c>
      <c r="E968" s="37">
        <v>99</v>
      </c>
      <c r="F968" s="12" t="s">
        <v>4641</v>
      </c>
      <c r="G968" s="13" t="str">
        <f>IFERROR(INDEX(Raw_Plans!$B$2:$B$11,MATCH(C968,Raw_Plans!$A$2:$A$11,0)),"")</f>
        <v>Talktime Only</v>
      </c>
    </row>
    <row r="969" spans="1:7" x14ac:dyDescent="0.3">
      <c r="A969" s="12" t="s">
        <v>5576</v>
      </c>
      <c r="B969" s="12" t="s">
        <v>1602</v>
      </c>
      <c r="C969" s="12" t="s">
        <v>4607</v>
      </c>
      <c r="D969" s="82">
        <v>46052.946886574071</v>
      </c>
      <c r="E969" s="37">
        <v>299</v>
      </c>
      <c r="F969" s="12" t="s">
        <v>4603</v>
      </c>
      <c r="G969" s="13" t="str">
        <f>IFERROR(INDEX(Raw_Plans!$B$2:$B$11,MATCH(C969,Raw_Plans!$A$2:$A$11,0)),"")</f>
        <v>Unlimited 5G Data</v>
      </c>
    </row>
    <row r="970" spans="1:7" x14ac:dyDescent="0.3">
      <c r="A970" s="12" t="s">
        <v>5577</v>
      </c>
      <c r="B970" s="12" t="s">
        <v>4392</v>
      </c>
      <c r="C970" s="12" t="s">
        <v>4629</v>
      </c>
      <c r="D970" s="82">
        <v>45789.946886574071</v>
      </c>
      <c r="E970" s="37">
        <v>666</v>
      </c>
      <c r="F970" s="12" t="s">
        <v>4611</v>
      </c>
      <c r="G970" s="13" t="str">
        <f>IFERROR(INDEX(Raw_Plans!$B$2:$B$11,MATCH(C970,Raw_Plans!$A$2:$A$11,0)),"")</f>
        <v>Student Plan</v>
      </c>
    </row>
    <row r="971" spans="1:7" x14ac:dyDescent="0.3">
      <c r="A971" s="12" t="s">
        <v>5578</v>
      </c>
      <c r="B971" s="12" t="s">
        <v>3493</v>
      </c>
      <c r="C971" s="12" t="s">
        <v>4602</v>
      </c>
      <c r="D971" s="82">
        <v>45969.946886574071</v>
      </c>
      <c r="E971" s="37">
        <v>479</v>
      </c>
      <c r="F971" s="12" t="s">
        <v>4641</v>
      </c>
      <c r="G971" s="13" t="str">
        <f>IFERROR(INDEX(Raw_Plans!$B$2:$B$11,MATCH(C971,Raw_Plans!$A$2:$A$11,0)),"")</f>
        <v>Truly Unlimited</v>
      </c>
    </row>
    <row r="972" spans="1:7" x14ac:dyDescent="0.3">
      <c r="A972" s="12" t="s">
        <v>5579</v>
      </c>
      <c r="B972" s="12" t="s">
        <v>3312</v>
      </c>
      <c r="C972" s="12" t="s">
        <v>4602</v>
      </c>
      <c r="D972" s="82">
        <v>46053.946886574071</v>
      </c>
      <c r="E972" s="37">
        <v>479</v>
      </c>
      <c r="F972" s="12" t="s">
        <v>4599</v>
      </c>
      <c r="G972" s="13" t="str">
        <f>IFERROR(INDEX(Raw_Plans!$B$2:$B$11,MATCH(C972,Raw_Plans!$A$2:$A$11,0)),"")</f>
        <v>Truly Unlimited</v>
      </c>
    </row>
    <row r="973" spans="1:7" x14ac:dyDescent="0.3">
      <c r="A973" s="12" t="s">
        <v>5580</v>
      </c>
      <c r="B973" s="12" t="s">
        <v>2085</v>
      </c>
      <c r="C973" s="12" t="s">
        <v>4605</v>
      </c>
      <c r="D973" s="82">
        <v>46004.946886574071</v>
      </c>
      <c r="E973" s="37">
        <v>349</v>
      </c>
      <c r="F973" s="12" t="s">
        <v>4599</v>
      </c>
      <c r="G973" s="13" t="str">
        <f>IFERROR(INDEX(Raw_Plans!$B$2:$B$11,MATCH(C973,Raw_Plans!$A$2:$A$11,0)),"")</f>
        <v>Entertainment Pack</v>
      </c>
    </row>
    <row r="974" spans="1:7" x14ac:dyDescent="0.3">
      <c r="A974" s="12" t="s">
        <v>5581</v>
      </c>
      <c r="B974" s="12" t="s">
        <v>1348</v>
      </c>
      <c r="C974" s="12" t="s">
        <v>4618</v>
      </c>
      <c r="D974" s="82">
        <v>45754.946886574071</v>
      </c>
      <c r="E974" s="37">
        <v>499</v>
      </c>
      <c r="F974" s="12" t="s">
        <v>4641</v>
      </c>
      <c r="G974" s="13" t="str">
        <f>IFERROR(INDEX(Raw_Plans!$B$2:$B$11,MATCH(C974,Raw_Plans!$A$2:$A$11,0)),"")</f>
        <v>Infinity 499</v>
      </c>
    </row>
    <row r="975" spans="1:7" x14ac:dyDescent="0.3">
      <c r="A975" s="12" t="s">
        <v>5582</v>
      </c>
      <c r="B975" s="12" t="s">
        <v>3004</v>
      </c>
      <c r="C975" s="12" t="s">
        <v>4602</v>
      </c>
      <c r="D975" s="82">
        <v>46042.946886574071</v>
      </c>
      <c r="E975" s="37">
        <v>479</v>
      </c>
      <c r="F975" s="12" t="s">
        <v>4595</v>
      </c>
      <c r="G975" s="13" t="str">
        <f>IFERROR(INDEX(Raw_Plans!$B$2:$B$11,MATCH(C975,Raw_Plans!$A$2:$A$11,0)),"")</f>
        <v>Truly Unlimited</v>
      </c>
    </row>
    <row r="976" spans="1:7" x14ac:dyDescent="0.3">
      <c r="A976" s="12" t="s">
        <v>5583</v>
      </c>
      <c r="B976" s="12" t="s">
        <v>1271</v>
      </c>
      <c r="C976" s="12" t="s">
        <v>4613</v>
      </c>
      <c r="D976" s="82">
        <v>45711.946886574071</v>
      </c>
      <c r="E976" s="37">
        <v>499</v>
      </c>
      <c r="F976" s="12" t="s">
        <v>4599</v>
      </c>
      <c r="G976" s="13" t="str">
        <f>IFERROR(INDEX(Raw_Plans!$B$2:$B$11,MATCH(C976,Raw_Plans!$A$2:$A$11,0)),"")</f>
        <v>Work From Home</v>
      </c>
    </row>
    <row r="977" spans="1:7" x14ac:dyDescent="0.3">
      <c r="A977" s="12" t="s">
        <v>5584</v>
      </c>
      <c r="B977" s="12" t="s">
        <v>4372</v>
      </c>
      <c r="C977" s="12" t="s">
        <v>4613</v>
      </c>
      <c r="D977" s="82">
        <v>45902.946886574071</v>
      </c>
      <c r="E977" s="37">
        <v>499</v>
      </c>
      <c r="F977" s="12" t="s">
        <v>4611</v>
      </c>
      <c r="G977" s="13" t="str">
        <f>IFERROR(INDEX(Raw_Plans!$B$2:$B$11,MATCH(C977,Raw_Plans!$A$2:$A$11,0)),"")</f>
        <v>Work From Home</v>
      </c>
    </row>
    <row r="978" spans="1:7" x14ac:dyDescent="0.3">
      <c r="A978" s="12" t="s">
        <v>5585</v>
      </c>
      <c r="B978" s="12" t="s">
        <v>3188</v>
      </c>
      <c r="C978" s="12" t="s">
        <v>4602</v>
      </c>
      <c r="D978" s="82">
        <v>45986.946886574071</v>
      </c>
      <c r="E978" s="37">
        <v>479</v>
      </c>
      <c r="F978" s="12" t="s">
        <v>4603</v>
      </c>
      <c r="G978" s="13" t="str">
        <f>IFERROR(INDEX(Raw_Plans!$B$2:$B$11,MATCH(C978,Raw_Plans!$A$2:$A$11,0)),"")</f>
        <v>Truly Unlimited</v>
      </c>
    </row>
    <row r="979" spans="1:7" x14ac:dyDescent="0.3">
      <c r="A979" s="12" t="s">
        <v>5586</v>
      </c>
      <c r="B979" s="12" t="s">
        <v>3428</v>
      </c>
      <c r="C979" s="12" t="s">
        <v>4613</v>
      </c>
      <c r="D979" s="82">
        <v>46017.946886574071</v>
      </c>
      <c r="E979" s="37">
        <v>499</v>
      </c>
      <c r="F979" s="12" t="s">
        <v>4603</v>
      </c>
      <c r="G979" s="13" t="str">
        <f>IFERROR(INDEX(Raw_Plans!$B$2:$B$11,MATCH(C979,Raw_Plans!$A$2:$A$11,0)),"")</f>
        <v>Work From Home</v>
      </c>
    </row>
    <row r="980" spans="1:7" x14ac:dyDescent="0.3">
      <c r="A980" s="12" t="s">
        <v>5587</v>
      </c>
      <c r="B980" s="12" t="s">
        <v>3557</v>
      </c>
      <c r="C980" s="12" t="s">
        <v>4613</v>
      </c>
      <c r="D980" s="82">
        <v>45750.946886574071</v>
      </c>
      <c r="E980" s="37">
        <v>499</v>
      </c>
      <c r="F980" s="12" t="s">
        <v>4599</v>
      </c>
      <c r="G980" s="13" t="str">
        <f>IFERROR(INDEX(Raw_Plans!$B$2:$B$11,MATCH(C980,Raw_Plans!$A$2:$A$11,0)),"")</f>
        <v>Work From Home</v>
      </c>
    </row>
    <row r="981" spans="1:7" x14ac:dyDescent="0.3">
      <c r="A981" s="12" t="s">
        <v>5588</v>
      </c>
      <c r="B981" s="12" t="s">
        <v>3194</v>
      </c>
      <c r="C981" s="12" t="s">
        <v>4613</v>
      </c>
      <c r="D981" s="82">
        <v>45898.946886574071</v>
      </c>
      <c r="E981" s="37">
        <v>499</v>
      </c>
      <c r="F981" s="12" t="s">
        <v>4599</v>
      </c>
      <c r="G981" s="13" t="str">
        <f>IFERROR(INDEX(Raw_Plans!$B$2:$B$11,MATCH(C981,Raw_Plans!$A$2:$A$11,0)),"")</f>
        <v>Work From Home</v>
      </c>
    </row>
    <row r="982" spans="1:7" x14ac:dyDescent="0.3">
      <c r="A982" s="12" t="s">
        <v>5589</v>
      </c>
      <c r="B982" s="12" t="s">
        <v>4060</v>
      </c>
      <c r="C982" s="12" t="s">
        <v>4618</v>
      </c>
      <c r="D982" s="82">
        <v>45812.946886574071</v>
      </c>
      <c r="E982" s="37">
        <v>499</v>
      </c>
      <c r="F982" s="12" t="s">
        <v>4611</v>
      </c>
      <c r="G982" s="13" t="str">
        <f>IFERROR(INDEX(Raw_Plans!$B$2:$B$11,MATCH(C982,Raw_Plans!$A$2:$A$11,0)),"")</f>
        <v>Infinity 499</v>
      </c>
    </row>
    <row r="983" spans="1:7" x14ac:dyDescent="0.3">
      <c r="A983" s="12" t="s">
        <v>5590</v>
      </c>
      <c r="B983" s="12" t="s">
        <v>2513</v>
      </c>
      <c r="C983" s="12" t="s">
        <v>4613</v>
      </c>
      <c r="D983" s="82">
        <v>45933.946886574071</v>
      </c>
      <c r="E983" s="37">
        <v>499</v>
      </c>
      <c r="F983" s="12" t="s">
        <v>4611</v>
      </c>
      <c r="G983" s="13" t="str">
        <f>IFERROR(INDEX(Raw_Plans!$B$2:$B$11,MATCH(C983,Raw_Plans!$A$2:$A$11,0)),"")</f>
        <v>Work From Home</v>
      </c>
    </row>
    <row r="984" spans="1:7" x14ac:dyDescent="0.3">
      <c r="A984" s="12" t="s">
        <v>5591</v>
      </c>
      <c r="B984" s="12" t="s">
        <v>2723</v>
      </c>
      <c r="C984" s="12" t="s">
        <v>4607</v>
      </c>
      <c r="D984" s="82">
        <v>45711.946886574071</v>
      </c>
      <c r="E984" s="37">
        <v>299</v>
      </c>
      <c r="F984" s="12" t="s">
        <v>4603</v>
      </c>
      <c r="G984" s="13" t="str">
        <f>IFERROR(INDEX(Raw_Plans!$B$2:$B$11,MATCH(C984,Raw_Plans!$A$2:$A$11,0)),"")</f>
        <v>Unlimited 5G Data</v>
      </c>
    </row>
    <row r="985" spans="1:7" x14ac:dyDescent="0.3">
      <c r="A985" s="12" t="s">
        <v>5592</v>
      </c>
      <c r="B985" s="12" t="s">
        <v>1594</v>
      </c>
      <c r="C985" s="12" t="s">
        <v>4615</v>
      </c>
      <c r="D985" s="82">
        <v>45694.946886574071</v>
      </c>
      <c r="E985" s="37">
        <v>148</v>
      </c>
      <c r="F985" s="12" t="s">
        <v>4611</v>
      </c>
      <c r="G985" s="13" t="str">
        <f>IFERROR(INDEX(Raw_Plans!$B$2:$B$11,MATCH(C985,Raw_Plans!$A$2:$A$11,0)),"")</f>
        <v>Data Booster</v>
      </c>
    </row>
    <row r="986" spans="1:7" x14ac:dyDescent="0.3">
      <c r="A986" s="12" t="s">
        <v>5593</v>
      </c>
      <c r="B986" s="12" t="s">
        <v>3076</v>
      </c>
      <c r="C986" s="12" t="s">
        <v>4618</v>
      </c>
      <c r="D986" s="82">
        <v>46022.946886574071</v>
      </c>
      <c r="E986" s="37">
        <v>499</v>
      </c>
      <c r="F986" s="12" t="s">
        <v>4611</v>
      </c>
      <c r="G986" s="13" t="str">
        <f>IFERROR(INDEX(Raw_Plans!$B$2:$B$11,MATCH(C986,Raw_Plans!$A$2:$A$11,0)),"")</f>
        <v>Infinity 499</v>
      </c>
    </row>
    <row r="987" spans="1:7" x14ac:dyDescent="0.3">
      <c r="A987" s="12" t="s">
        <v>5594</v>
      </c>
      <c r="B987" s="12" t="s">
        <v>4509</v>
      </c>
      <c r="C987" s="12" t="s">
        <v>4594</v>
      </c>
      <c r="D987" s="82">
        <v>45981.946886574071</v>
      </c>
      <c r="E987" s="37">
        <v>999</v>
      </c>
      <c r="F987" s="12" t="s">
        <v>4611</v>
      </c>
      <c r="G987" s="13" t="str">
        <f>IFERROR(INDEX(Raw_Plans!$B$2:$B$11,MATCH(C987,Raw_Plans!$A$2:$A$11,0)),"")</f>
        <v>Family Infinity 999</v>
      </c>
    </row>
    <row r="988" spans="1:7" x14ac:dyDescent="0.3">
      <c r="A988" s="12" t="s">
        <v>5595</v>
      </c>
      <c r="B988" s="12" t="s">
        <v>3793</v>
      </c>
      <c r="C988" s="12" t="s">
        <v>4607</v>
      </c>
      <c r="D988" s="82">
        <v>45691.946886574071</v>
      </c>
      <c r="E988" s="37">
        <v>299</v>
      </c>
      <c r="F988" s="12" t="s">
        <v>4603</v>
      </c>
      <c r="G988" s="13" t="str">
        <f>IFERROR(INDEX(Raw_Plans!$B$2:$B$11,MATCH(C988,Raw_Plans!$A$2:$A$11,0)),"")</f>
        <v>Unlimited 5G Data</v>
      </c>
    </row>
    <row r="989" spans="1:7" x14ac:dyDescent="0.3">
      <c r="A989" s="12" t="s">
        <v>5596</v>
      </c>
      <c r="B989" s="12" t="s">
        <v>738</v>
      </c>
      <c r="C989" s="12" t="s">
        <v>4618</v>
      </c>
      <c r="D989" s="82">
        <v>45908.946886574071</v>
      </c>
      <c r="E989" s="37">
        <v>499</v>
      </c>
      <c r="F989" s="12" t="s">
        <v>4641</v>
      </c>
      <c r="G989" s="13" t="str">
        <f>IFERROR(INDEX(Raw_Plans!$B$2:$B$11,MATCH(C989,Raw_Plans!$A$2:$A$11,0)),"")</f>
        <v>Infinity 499</v>
      </c>
    </row>
    <row r="990" spans="1:7" x14ac:dyDescent="0.3">
      <c r="A990" s="12" t="s">
        <v>5597</v>
      </c>
      <c r="B990" s="12" t="s">
        <v>2363</v>
      </c>
      <c r="C990" s="12" t="s">
        <v>4602</v>
      </c>
      <c r="D990" s="82">
        <v>45846.946886574071</v>
      </c>
      <c r="E990" s="37">
        <v>479</v>
      </c>
      <c r="F990" s="12" t="s">
        <v>4641</v>
      </c>
      <c r="G990" s="13" t="str">
        <f>IFERROR(INDEX(Raw_Plans!$B$2:$B$11,MATCH(C990,Raw_Plans!$A$2:$A$11,0)),"")</f>
        <v>Truly Unlimited</v>
      </c>
    </row>
    <row r="991" spans="1:7" x14ac:dyDescent="0.3">
      <c r="A991" s="12" t="s">
        <v>5598</v>
      </c>
      <c r="B991" s="12" t="s">
        <v>1298</v>
      </c>
      <c r="C991" s="12" t="s">
        <v>4605</v>
      </c>
      <c r="D991" s="82">
        <v>45717.946886574071</v>
      </c>
      <c r="E991" s="37">
        <v>349</v>
      </c>
      <c r="F991" s="12" t="s">
        <v>4603</v>
      </c>
      <c r="G991" s="13" t="str">
        <f>IFERROR(INDEX(Raw_Plans!$B$2:$B$11,MATCH(C991,Raw_Plans!$A$2:$A$11,0)),"")</f>
        <v>Entertainment Pack</v>
      </c>
    </row>
    <row r="992" spans="1:7" x14ac:dyDescent="0.3">
      <c r="A992" s="12" t="s">
        <v>5599</v>
      </c>
      <c r="B992" s="12" t="s">
        <v>2309</v>
      </c>
      <c r="C992" s="12" t="s">
        <v>4594</v>
      </c>
      <c r="D992" s="82">
        <v>45966.946886574071</v>
      </c>
      <c r="E992" s="37">
        <v>999</v>
      </c>
      <c r="F992" s="12" t="s">
        <v>4599</v>
      </c>
      <c r="G992" s="13" t="str">
        <f>IFERROR(INDEX(Raw_Plans!$B$2:$B$11,MATCH(C992,Raw_Plans!$A$2:$A$11,0)),"")</f>
        <v>Family Infinity 999</v>
      </c>
    </row>
    <row r="993" spans="1:7" x14ac:dyDescent="0.3">
      <c r="A993" s="12" t="s">
        <v>5600</v>
      </c>
      <c r="B993" s="12" t="s">
        <v>3312</v>
      </c>
      <c r="C993" s="12" t="s">
        <v>4629</v>
      </c>
      <c r="D993" s="82">
        <v>45857.946886574071</v>
      </c>
      <c r="E993" s="37">
        <v>666</v>
      </c>
      <c r="F993" s="12" t="s">
        <v>4611</v>
      </c>
      <c r="G993" s="13" t="str">
        <f>IFERROR(INDEX(Raw_Plans!$B$2:$B$11,MATCH(C993,Raw_Plans!$A$2:$A$11,0)),"")</f>
        <v>Student Plan</v>
      </c>
    </row>
    <row r="994" spans="1:7" x14ac:dyDescent="0.3">
      <c r="A994" s="12" t="s">
        <v>5601</v>
      </c>
      <c r="B994" s="12" t="s">
        <v>3487</v>
      </c>
      <c r="C994" s="12" t="s">
        <v>4598</v>
      </c>
      <c r="D994" s="82">
        <v>45912.946886574071</v>
      </c>
      <c r="E994" s="37">
        <v>99</v>
      </c>
      <c r="F994" s="12" t="s">
        <v>4611</v>
      </c>
      <c r="G994" s="13" t="str">
        <f>IFERROR(INDEX(Raw_Plans!$B$2:$B$11,MATCH(C994,Raw_Plans!$A$2:$A$11,0)),"")</f>
        <v>Talktime Only</v>
      </c>
    </row>
    <row r="995" spans="1:7" x14ac:dyDescent="0.3">
      <c r="A995" s="12" t="s">
        <v>5602</v>
      </c>
      <c r="B995" s="12" t="s">
        <v>3128</v>
      </c>
      <c r="C995" s="12" t="s">
        <v>4598</v>
      </c>
      <c r="D995" s="82">
        <v>45747.946886574071</v>
      </c>
      <c r="E995" s="37">
        <v>99</v>
      </c>
      <c r="F995" s="12" t="s">
        <v>4599</v>
      </c>
      <c r="G995" s="13" t="str">
        <f>IFERROR(INDEX(Raw_Plans!$B$2:$B$11,MATCH(C995,Raw_Plans!$A$2:$A$11,0)),"")</f>
        <v>Talktime Only</v>
      </c>
    </row>
    <row r="996" spans="1:7" x14ac:dyDescent="0.3">
      <c r="A996" s="12" t="s">
        <v>5603</v>
      </c>
      <c r="B996" s="12" t="s">
        <v>787</v>
      </c>
      <c r="C996" s="12" t="s">
        <v>4598</v>
      </c>
      <c r="D996" s="82">
        <v>45983.946886574071</v>
      </c>
      <c r="E996" s="37">
        <v>99</v>
      </c>
      <c r="F996" s="12" t="s">
        <v>4603</v>
      </c>
      <c r="G996" s="13" t="str">
        <f>IFERROR(INDEX(Raw_Plans!$B$2:$B$11,MATCH(C996,Raw_Plans!$A$2:$A$11,0)),"")</f>
        <v>Talktime Only</v>
      </c>
    </row>
    <row r="997" spans="1:7" x14ac:dyDescent="0.3">
      <c r="A997" s="12" t="s">
        <v>5604</v>
      </c>
      <c r="B997" s="12" t="s">
        <v>3993</v>
      </c>
      <c r="C997" s="12" t="s">
        <v>4618</v>
      </c>
      <c r="D997" s="82">
        <v>45766.946886574071</v>
      </c>
      <c r="E997" s="37">
        <v>499</v>
      </c>
      <c r="F997" s="12" t="s">
        <v>4641</v>
      </c>
      <c r="G997" s="13" t="str">
        <f>IFERROR(INDEX(Raw_Plans!$B$2:$B$11,MATCH(C997,Raw_Plans!$A$2:$A$11,0)),"")</f>
        <v>Infinity 499</v>
      </c>
    </row>
    <row r="998" spans="1:7" x14ac:dyDescent="0.3">
      <c r="A998" s="12" t="s">
        <v>5605</v>
      </c>
      <c r="B998" s="12" t="s">
        <v>4220</v>
      </c>
      <c r="C998" s="12" t="s">
        <v>4598</v>
      </c>
      <c r="D998" s="82">
        <v>45843.946886574071</v>
      </c>
      <c r="E998" s="37">
        <v>99</v>
      </c>
      <c r="F998" s="12" t="s">
        <v>4641</v>
      </c>
      <c r="G998" s="13" t="str">
        <f>IFERROR(INDEX(Raw_Plans!$B$2:$B$11,MATCH(C998,Raw_Plans!$A$2:$A$11,0)),"")</f>
        <v>Talktime Only</v>
      </c>
    </row>
    <row r="999" spans="1:7" x14ac:dyDescent="0.3">
      <c r="A999" s="12" t="s">
        <v>5606</v>
      </c>
      <c r="B999" s="12" t="s">
        <v>4419</v>
      </c>
      <c r="C999" s="12" t="s">
        <v>4615</v>
      </c>
      <c r="D999" s="82">
        <v>45746.946886574071</v>
      </c>
      <c r="E999" s="37">
        <v>148</v>
      </c>
      <c r="F999" s="12" t="s">
        <v>4599</v>
      </c>
      <c r="G999" s="13" t="str">
        <f>IFERROR(INDEX(Raw_Plans!$B$2:$B$11,MATCH(C999,Raw_Plans!$A$2:$A$11,0)),"")</f>
        <v>Data Booster</v>
      </c>
    </row>
    <row r="1000" spans="1:7" x14ac:dyDescent="0.3">
      <c r="A1000" s="12" t="s">
        <v>5607</v>
      </c>
      <c r="B1000" s="12" t="s">
        <v>3428</v>
      </c>
      <c r="C1000" s="12" t="s">
        <v>4598</v>
      </c>
      <c r="D1000" s="82">
        <v>45868.946886574071</v>
      </c>
      <c r="E1000" s="37">
        <v>99</v>
      </c>
      <c r="F1000" s="12" t="s">
        <v>4611</v>
      </c>
      <c r="G1000" s="13" t="str">
        <f>IFERROR(INDEX(Raw_Plans!$B$2:$B$11,MATCH(C1000,Raw_Plans!$A$2:$A$11,0)),"")</f>
        <v>Talktime Only</v>
      </c>
    </row>
    <row r="1001" spans="1:7" x14ac:dyDescent="0.3">
      <c r="A1001" s="12" t="s">
        <v>5608</v>
      </c>
      <c r="B1001" s="12" t="s">
        <v>3525</v>
      </c>
      <c r="C1001" s="12" t="s">
        <v>4605</v>
      </c>
      <c r="D1001" s="82">
        <v>45769.946886574071</v>
      </c>
      <c r="E1001" s="37">
        <v>349</v>
      </c>
      <c r="F1001" s="12" t="s">
        <v>4641</v>
      </c>
      <c r="G1001" s="13" t="str">
        <f>IFERROR(INDEX(Raw_Plans!$B$2:$B$11,MATCH(C1001,Raw_Plans!$A$2:$A$11,0)),"")</f>
        <v>Entertainment Pack</v>
      </c>
    </row>
    <row r="1002" spans="1:7" x14ac:dyDescent="0.3">
      <c r="A1002" s="12" t="s">
        <v>5609</v>
      </c>
      <c r="B1002" s="12" t="s">
        <v>3102</v>
      </c>
      <c r="C1002" s="12" t="s">
        <v>4609</v>
      </c>
      <c r="D1002" s="82">
        <v>45802.946886574071</v>
      </c>
      <c r="E1002" s="37">
        <v>2999</v>
      </c>
      <c r="F1002" s="12" t="s">
        <v>4599</v>
      </c>
      <c r="G1002" s="13" t="str">
        <f>IFERROR(INDEX(Raw_Plans!$B$2:$B$11,MATCH(C1002,Raw_Plans!$A$2:$A$11,0)),"")</f>
        <v>Annual Plan</v>
      </c>
    </row>
    <row r="1003" spans="1:7" x14ac:dyDescent="0.3">
      <c r="A1003" s="12" t="s">
        <v>5610</v>
      </c>
      <c r="B1003" s="12" t="s">
        <v>3856</v>
      </c>
      <c r="C1003" s="12" t="s">
        <v>4618</v>
      </c>
      <c r="D1003" s="82">
        <v>45918.946886574071</v>
      </c>
      <c r="E1003" s="37">
        <v>499</v>
      </c>
      <c r="F1003" s="12" t="s">
        <v>4599</v>
      </c>
      <c r="G1003" s="13" t="str">
        <f>IFERROR(INDEX(Raw_Plans!$B$2:$B$11,MATCH(C1003,Raw_Plans!$A$2:$A$11,0)),"")</f>
        <v>Infinity 499</v>
      </c>
    </row>
    <row r="1004" spans="1:7" x14ac:dyDescent="0.3">
      <c r="A1004" s="12" t="s">
        <v>5611</v>
      </c>
      <c r="B1004" s="12" t="s">
        <v>2551</v>
      </c>
      <c r="C1004" s="12" t="s">
        <v>4629</v>
      </c>
      <c r="D1004" s="82">
        <v>45855.946886574071</v>
      </c>
      <c r="E1004" s="37">
        <v>666</v>
      </c>
      <c r="F1004" s="12" t="s">
        <v>4603</v>
      </c>
      <c r="G1004" s="13" t="str">
        <f>IFERROR(INDEX(Raw_Plans!$B$2:$B$11,MATCH(C1004,Raw_Plans!$A$2:$A$11,0)),"")</f>
        <v>Student Plan</v>
      </c>
    </row>
    <row r="1005" spans="1:7" x14ac:dyDescent="0.3">
      <c r="A1005" s="12" t="s">
        <v>5612</v>
      </c>
      <c r="B1005" s="12" t="s">
        <v>1011</v>
      </c>
      <c r="C1005" s="12" t="s">
        <v>4618</v>
      </c>
      <c r="D1005" s="82">
        <v>45688.946886574071</v>
      </c>
      <c r="E1005" s="37">
        <v>499</v>
      </c>
      <c r="F1005" s="12" t="s">
        <v>4595</v>
      </c>
      <c r="G1005" s="13" t="str">
        <f>IFERROR(INDEX(Raw_Plans!$B$2:$B$11,MATCH(C1005,Raw_Plans!$A$2:$A$11,0)),"")</f>
        <v>Infinity 499</v>
      </c>
    </row>
    <row r="1006" spans="1:7" x14ac:dyDescent="0.3">
      <c r="A1006" s="12" t="s">
        <v>5613</v>
      </c>
      <c r="B1006" s="12" t="s">
        <v>3194</v>
      </c>
      <c r="C1006" s="12" t="s">
        <v>4609</v>
      </c>
      <c r="D1006" s="82">
        <v>45922.946886574071</v>
      </c>
      <c r="E1006" s="37">
        <v>2999</v>
      </c>
      <c r="F1006" s="12" t="s">
        <v>4611</v>
      </c>
      <c r="G1006" s="13" t="str">
        <f>IFERROR(INDEX(Raw_Plans!$B$2:$B$11,MATCH(C1006,Raw_Plans!$A$2:$A$11,0)),"")</f>
        <v>Annual Plan</v>
      </c>
    </row>
    <row r="1007" spans="1:7" x14ac:dyDescent="0.3">
      <c r="A1007" s="12" t="s">
        <v>5614</v>
      </c>
      <c r="B1007" s="12" t="s">
        <v>4485</v>
      </c>
      <c r="C1007" s="12" t="s">
        <v>4629</v>
      </c>
      <c r="D1007" s="82">
        <v>45823.946886574071</v>
      </c>
      <c r="E1007" s="37">
        <v>666</v>
      </c>
      <c r="F1007" s="12" t="s">
        <v>4611</v>
      </c>
      <c r="G1007" s="13" t="str">
        <f>IFERROR(INDEX(Raw_Plans!$B$2:$B$11,MATCH(C1007,Raw_Plans!$A$2:$A$11,0)),"")</f>
        <v>Student Plan</v>
      </c>
    </row>
    <row r="1008" spans="1:7" x14ac:dyDescent="0.3">
      <c r="A1008" s="12" t="s">
        <v>5615</v>
      </c>
      <c r="B1008" s="12" t="s">
        <v>2479</v>
      </c>
      <c r="C1008" s="12" t="s">
        <v>4629</v>
      </c>
      <c r="D1008" s="82">
        <v>45766.946886574071</v>
      </c>
      <c r="E1008" s="37">
        <v>666</v>
      </c>
      <c r="F1008" s="12" t="s">
        <v>4599</v>
      </c>
      <c r="G1008" s="13" t="str">
        <f>IFERROR(INDEX(Raw_Plans!$B$2:$B$11,MATCH(C1008,Raw_Plans!$A$2:$A$11,0)),"")</f>
        <v>Student Plan</v>
      </c>
    </row>
    <row r="1009" spans="1:7" x14ac:dyDescent="0.3">
      <c r="A1009" s="12" t="s">
        <v>5616</v>
      </c>
      <c r="B1009" s="12" t="s">
        <v>3854</v>
      </c>
      <c r="C1009" s="12" t="s">
        <v>4609</v>
      </c>
      <c r="D1009" s="82">
        <v>46018.946886574071</v>
      </c>
      <c r="E1009" s="37">
        <v>2999</v>
      </c>
      <c r="F1009" s="12" t="s">
        <v>4641</v>
      </c>
      <c r="G1009" s="13" t="str">
        <f>IFERROR(INDEX(Raw_Plans!$B$2:$B$11,MATCH(C1009,Raw_Plans!$A$2:$A$11,0)),"")</f>
        <v>Annual Plan</v>
      </c>
    </row>
    <row r="1010" spans="1:7" x14ac:dyDescent="0.3">
      <c r="A1010" s="12" t="s">
        <v>5617</v>
      </c>
      <c r="B1010" s="12" t="s">
        <v>4459</v>
      </c>
      <c r="C1010" s="12" t="s">
        <v>4629</v>
      </c>
      <c r="D1010" s="82">
        <v>45824.946886574071</v>
      </c>
      <c r="E1010" s="37">
        <v>666</v>
      </c>
      <c r="F1010" s="12" t="s">
        <v>4611</v>
      </c>
      <c r="G1010" s="13" t="str">
        <f>IFERROR(INDEX(Raw_Plans!$B$2:$B$11,MATCH(C1010,Raw_Plans!$A$2:$A$11,0)),"")</f>
        <v>Student Plan</v>
      </c>
    </row>
    <row r="1011" spans="1:7" x14ac:dyDescent="0.3">
      <c r="A1011" s="12" t="s">
        <v>5618</v>
      </c>
      <c r="B1011" s="12" t="s">
        <v>2979</v>
      </c>
      <c r="C1011" s="12" t="s">
        <v>4594</v>
      </c>
      <c r="D1011" s="82">
        <v>45777.946886574071</v>
      </c>
      <c r="E1011" s="37">
        <v>999</v>
      </c>
      <c r="F1011" s="12" t="s">
        <v>4603</v>
      </c>
      <c r="G1011" s="13" t="str">
        <f>IFERROR(INDEX(Raw_Plans!$B$2:$B$11,MATCH(C1011,Raw_Plans!$A$2:$A$11,0)),"")</f>
        <v>Family Infinity 999</v>
      </c>
    </row>
    <row r="1012" spans="1:7" x14ac:dyDescent="0.3">
      <c r="A1012" s="12" t="s">
        <v>5619</v>
      </c>
      <c r="B1012" s="12" t="s">
        <v>3497</v>
      </c>
      <c r="C1012" s="12" t="s">
        <v>4602</v>
      </c>
      <c r="D1012" s="82">
        <v>45941.946886574071</v>
      </c>
      <c r="E1012" s="37">
        <v>479</v>
      </c>
      <c r="F1012" s="12" t="s">
        <v>4641</v>
      </c>
      <c r="G1012" s="13" t="str">
        <f>IFERROR(INDEX(Raw_Plans!$B$2:$B$11,MATCH(C1012,Raw_Plans!$A$2:$A$11,0)),"")</f>
        <v>Truly Unlimited</v>
      </c>
    </row>
    <row r="1013" spans="1:7" x14ac:dyDescent="0.3">
      <c r="A1013" s="12" t="s">
        <v>5620</v>
      </c>
      <c r="B1013" s="12" t="s">
        <v>533</v>
      </c>
      <c r="C1013" s="12" t="s">
        <v>4605</v>
      </c>
      <c r="D1013" s="82">
        <v>45964.946886574071</v>
      </c>
      <c r="E1013" s="37">
        <v>349</v>
      </c>
      <c r="F1013" s="12" t="s">
        <v>4595</v>
      </c>
      <c r="G1013" s="13" t="str">
        <f>IFERROR(INDEX(Raw_Plans!$B$2:$B$11,MATCH(C1013,Raw_Plans!$A$2:$A$11,0)),"")</f>
        <v>Entertainment Pack</v>
      </c>
    </row>
    <row r="1014" spans="1:7" x14ac:dyDescent="0.3">
      <c r="A1014" s="12" t="s">
        <v>5621</v>
      </c>
      <c r="B1014" s="12" t="s">
        <v>2341</v>
      </c>
      <c r="C1014" s="12" t="s">
        <v>4609</v>
      </c>
      <c r="D1014" s="82">
        <v>45960.946886574071</v>
      </c>
      <c r="E1014" s="37">
        <v>2999</v>
      </c>
      <c r="F1014" s="12" t="s">
        <v>4599</v>
      </c>
      <c r="G1014" s="13" t="str">
        <f>IFERROR(INDEX(Raw_Plans!$B$2:$B$11,MATCH(C1014,Raw_Plans!$A$2:$A$11,0)),"")</f>
        <v>Annual Plan</v>
      </c>
    </row>
    <row r="1015" spans="1:7" x14ac:dyDescent="0.3">
      <c r="A1015" s="12" t="s">
        <v>5622</v>
      </c>
      <c r="B1015" s="12" t="s">
        <v>3639</v>
      </c>
      <c r="C1015" s="12" t="s">
        <v>4609</v>
      </c>
      <c r="D1015" s="82">
        <v>45886.946886574071</v>
      </c>
      <c r="E1015" s="37">
        <v>2999</v>
      </c>
      <c r="F1015" s="12" t="s">
        <v>4611</v>
      </c>
      <c r="G1015" s="13" t="str">
        <f>IFERROR(INDEX(Raw_Plans!$B$2:$B$11,MATCH(C1015,Raw_Plans!$A$2:$A$11,0)),"")</f>
        <v>Annual Plan</v>
      </c>
    </row>
    <row r="1016" spans="1:7" x14ac:dyDescent="0.3">
      <c r="A1016" s="12" t="s">
        <v>5623</v>
      </c>
      <c r="B1016" s="12" t="s">
        <v>3226</v>
      </c>
      <c r="C1016" s="12" t="s">
        <v>4594</v>
      </c>
      <c r="D1016" s="82">
        <v>45892.946886574071</v>
      </c>
      <c r="E1016" s="37">
        <v>999</v>
      </c>
      <c r="F1016" s="12" t="s">
        <v>4599</v>
      </c>
      <c r="G1016" s="13" t="str">
        <f>IFERROR(INDEX(Raw_Plans!$B$2:$B$11,MATCH(C1016,Raw_Plans!$A$2:$A$11,0)),"")</f>
        <v>Family Infinity 999</v>
      </c>
    </row>
    <row r="1017" spans="1:7" x14ac:dyDescent="0.3">
      <c r="A1017" s="12" t="s">
        <v>5624</v>
      </c>
      <c r="B1017" s="12" t="s">
        <v>4196</v>
      </c>
      <c r="C1017" s="12" t="s">
        <v>4629</v>
      </c>
      <c r="D1017" s="82">
        <v>45990.946886574071</v>
      </c>
      <c r="E1017" s="37">
        <v>666</v>
      </c>
      <c r="F1017" s="12" t="s">
        <v>4611</v>
      </c>
      <c r="G1017" s="13" t="str">
        <f>IFERROR(INDEX(Raw_Plans!$B$2:$B$11,MATCH(C1017,Raw_Plans!$A$2:$A$11,0)),"")</f>
        <v>Student Plan</v>
      </c>
    </row>
    <row r="1018" spans="1:7" x14ac:dyDescent="0.3">
      <c r="A1018" s="12" t="s">
        <v>5625</v>
      </c>
      <c r="B1018" s="12" t="s">
        <v>3386</v>
      </c>
      <c r="C1018" s="12" t="s">
        <v>4629</v>
      </c>
      <c r="D1018" s="82">
        <v>45971.946886574071</v>
      </c>
      <c r="E1018" s="37">
        <v>666</v>
      </c>
      <c r="F1018" s="12" t="s">
        <v>4611</v>
      </c>
      <c r="G1018" s="13" t="str">
        <f>IFERROR(INDEX(Raw_Plans!$B$2:$B$11,MATCH(C1018,Raw_Plans!$A$2:$A$11,0)),"")</f>
        <v>Student Plan</v>
      </c>
    </row>
    <row r="1019" spans="1:7" x14ac:dyDescent="0.3">
      <c r="A1019" s="12" t="s">
        <v>5626</v>
      </c>
      <c r="B1019" s="12" t="s">
        <v>4027</v>
      </c>
      <c r="C1019" s="12" t="s">
        <v>4613</v>
      </c>
      <c r="D1019" s="82">
        <v>45852.946886574071</v>
      </c>
      <c r="E1019" s="37">
        <v>499</v>
      </c>
      <c r="F1019" s="12" t="s">
        <v>4641</v>
      </c>
      <c r="G1019" s="13" t="str">
        <f>IFERROR(INDEX(Raw_Plans!$B$2:$B$11,MATCH(C1019,Raw_Plans!$A$2:$A$11,0)),"")</f>
        <v>Work From Home</v>
      </c>
    </row>
    <row r="1020" spans="1:7" x14ac:dyDescent="0.3">
      <c r="A1020" s="12" t="s">
        <v>5627</v>
      </c>
      <c r="B1020" s="12" t="s">
        <v>1459</v>
      </c>
      <c r="C1020" s="12" t="s">
        <v>4598</v>
      </c>
      <c r="D1020" s="82">
        <v>45759.946886574071</v>
      </c>
      <c r="E1020" s="37">
        <v>99</v>
      </c>
      <c r="F1020" s="12" t="s">
        <v>4641</v>
      </c>
      <c r="G1020" s="13" t="str">
        <f>IFERROR(INDEX(Raw_Plans!$B$2:$B$11,MATCH(C1020,Raw_Plans!$A$2:$A$11,0)),"")</f>
        <v>Talktime Only</v>
      </c>
    </row>
    <row r="1021" spans="1:7" x14ac:dyDescent="0.3">
      <c r="A1021" s="12" t="s">
        <v>5628</v>
      </c>
      <c r="B1021" s="12" t="s">
        <v>3920</v>
      </c>
      <c r="C1021" s="12" t="s">
        <v>4615</v>
      </c>
      <c r="D1021" s="82">
        <v>45758.946886574071</v>
      </c>
      <c r="E1021" s="37">
        <v>148</v>
      </c>
      <c r="F1021" s="12" t="s">
        <v>4595</v>
      </c>
      <c r="G1021" s="13" t="str">
        <f>IFERROR(INDEX(Raw_Plans!$B$2:$B$11,MATCH(C1021,Raw_Plans!$A$2:$A$11,0)),"")</f>
        <v>Data Booster</v>
      </c>
    </row>
    <row r="1022" spans="1:7" x14ac:dyDescent="0.3">
      <c r="A1022" s="12" t="s">
        <v>5629</v>
      </c>
      <c r="B1022" s="12" t="s">
        <v>1472</v>
      </c>
      <c r="C1022" s="12" t="s">
        <v>4615</v>
      </c>
      <c r="D1022" s="82">
        <v>45904.946886574071</v>
      </c>
      <c r="E1022" s="37">
        <v>148</v>
      </c>
      <c r="F1022" s="12" t="s">
        <v>4595</v>
      </c>
      <c r="G1022" s="13" t="str">
        <f>IFERROR(INDEX(Raw_Plans!$B$2:$B$11,MATCH(C1022,Raw_Plans!$A$2:$A$11,0)),"")</f>
        <v>Data Booster</v>
      </c>
    </row>
    <row r="1023" spans="1:7" x14ac:dyDescent="0.3">
      <c r="A1023" s="12" t="s">
        <v>5630</v>
      </c>
      <c r="B1023" s="12" t="s">
        <v>4007</v>
      </c>
      <c r="C1023" s="12" t="s">
        <v>4613</v>
      </c>
      <c r="D1023" s="82">
        <v>45980.946886574071</v>
      </c>
      <c r="E1023" s="37">
        <v>499</v>
      </c>
      <c r="F1023" s="12" t="s">
        <v>4603</v>
      </c>
      <c r="G1023" s="13" t="str">
        <f>IFERROR(INDEX(Raw_Plans!$B$2:$B$11,MATCH(C1023,Raw_Plans!$A$2:$A$11,0)),"")</f>
        <v>Work From Home</v>
      </c>
    </row>
    <row r="1024" spans="1:7" x14ac:dyDescent="0.3">
      <c r="A1024" s="12" t="s">
        <v>5631</v>
      </c>
      <c r="B1024" s="12" t="s">
        <v>1461</v>
      </c>
      <c r="C1024" s="12" t="s">
        <v>4609</v>
      </c>
      <c r="D1024" s="82">
        <v>45877.946886574071</v>
      </c>
      <c r="E1024" s="37">
        <v>2999</v>
      </c>
      <c r="F1024" s="12" t="s">
        <v>4599</v>
      </c>
      <c r="G1024" s="13" t="str">
        <f>IFERROR(INDEX(Raw_Plans!$B$2:$B$11,MATCH(C1024,Raw_Plans!$A$2:$A$11,0)),"")</f>
        <v>Annual Plan</v>
      </c>
    </row>
    <row r="1025" spans="1:7" x14ac:dyDescent="0.3">
      <c r="A1025" s="12" t="s">
        <v>5632</v>
      </c>
      <c r="B1025" s="12" t="s">
        <v>2971</v>
      </c>
      <c r="C1025" s="12" t="s">
        <v>4618</v>
      </c>
      <c r="D1025" s="82">
        <v>45970.946886574071</v>
      </c>
      <c r="E1025" s="37">
        <v>499</v>
      </c>
      <c r="F1025" s="12" t="s">
        <v>4595</v>
      </c>
      <c r="G1025" s="13" t="str">
        <f>IFERROR(INDEX(Raw_Plans!$B$2:$B$11,MATCH(C1025,Raw_Plans!$A$2:$A$11,0)),"")</f>
        <v>Infinity 499</v>
      </c>
    </row>
    <row r="1026" spans="1:7" x14ac:dyDescent="0.3">
      <c r="A1026" s="12" t="s">
        <v>5633</v>
      </c>
      <c r="B1026" s="12" t="s">
        <v>3463</v>
      </c>
      <c r="C1026" s="12" t="s">
        <v>4613</v>
      </c>
      <c r="D1026" s="82">
        <v>45784.946886574071</v>
      </c>
      <c r="E1026" s="37">
        <v>499</v>
      </c>
      <c r="F1026" s="12" t="s">
        <v>4603</v>
      </c>
      <c r="G1026" s="13" t="str">
        <f>IFERROR(INDEX(Raw_Plans!$B$2:$B$11,MATCH(C1026,Raw_Plans!$A$2:$A$11,0)),"")</f>
        <v>Work From Home</v>
      </c>
    </row>
    <row r="1027" spans="1:7" x14ac:dyDescent="0.3">
      <c r="A1027" s="12" t="s">
        <v>5634</v>
      </c>
      <c r="B1027" s="12" t="s">
        <v>2545</v>
      </c>
      <c r="C1027" s="12" t="s">
        <v>4629</v>
      </c>
      <c r="D1027" s="82">
        <v>45802.946886574071</v>
      </c>
      <c r="E1027" s="37">
        <v>666</v>
      </c>
      <c r="F1027" s="12" t="s">
        <v>4595</v>
      </c>
      <c r="G1027" s="13" t="str">
        <f>IFERROR(INDEX(Raw_Plans!$B$2:$B$11,MATCH(C1027,Raw_Plans!$A$2:$A$11,0)),"")</f>
        <v>Student Plan</v>
      </c>
    </row>
    <row r="1028" spans="1:7" x14ac:dyDescent="0.3">
      <c r="A1028" s="12" t="s">
        <v>5635</v>
      </c>
      <c r="B1028" s="12" t="s">
        <v>4084</v>
      </c>
      <c r="C1028" s="12" t="s">
        <v>4629</v>
      </c>
      <c r="D1028" s="82">
        <v>45815.946886574071</v>
      </c>
      <c r="E1028" s="37">
        <v>666</v>
      </c>
      <c r="F1028" s="12" t="s">
        <v>4641</v>
      </c>
      <c r="G1028" s="13" t="str">
        <f>IFERROR(INDEX(Raw_Plans!$B$2:$B$11,MATCH(C1028,Raw_Plans!$A$2:$A$11,0)),"")</f>
        <v>Student Plan</v>
      </c>
    </row>
    <row r="1029" spans="1:7" x14ac:dyDescent="0.3">
      <c r="A1029" s="12" t="s">
        <v>5636</v>
      </c>
      <c r="B1029" s="12" t="s">
        <v>1316</v>
      </c>
      <c r="C1029" s="12" t="s">
        <v>4615</v>
      </c>
      <c r="D1029" s="82">
        <v>45974.946886574071</v>
      </c>
      <c r="E1029" s="37">
        <v>148</v>
      </c>
      <c r="F1029" s="12" t="s">
        <v>4603</v>
      </c>
      <c r="G1029" s="13" t="str">
        <f>IFERROR(INDEX(Raw_Plans!$B$2:$B$11,MATCH(C1029,Raw_Plans!$A$2:$A$11,0)),"")</f>
        <v>Data Booster</v>
      </c>
    </row>
    <row r="1030" spans="1:7" x14ac:dyDescent="0.3">
      <c r="A1030" s="12" t="s">
        <v>5637</v>
      </c>
      <c r="B1030" s="12" t="s">
        <v>4152</v>
      </c>
      <c r="C1030" s="12" t="s">
        <v>4605</v>
      </c>
      <c r="D1030" s="82">
        <v>46031.946886574071</v>
      </c>
      <c r="E1030" s="37">
        <v>349</v>
      </c>
      <c r="F1030" s="12" t="s">
        <v>4611</v>
      </c>
      <c r="G1030" s="13" t="str">
        <f>IFERROR(INDEX(Raw_Plans!$B$2:$B$11,MATCH(C1030,Raw_Plans!$A$2:$A$11,0)),"")</f>
        <v>Entertainment Pack</v>
      </c>
    </row>
    <row r="1031" spans="1:7" x14ac:dyDescent="0.3">
      <c r="A1031" s="12" t="s">
        <v>5638</v>
      </c>
      <c r="B1031" s="12" t="s">
        <v>1861</v>
      </c>
      <c r="C1031" s="12" t="s">
        <v>4629</v>
      </c>
      <c r="D1031" s="82">
        <v>45966.946886574071</v>
      </c>
      <c r="E1031" s="37">
        <v>666</v>
      </c>
      <c r="F1031" s="12" t="s">
        <v>4611</v>
      </c>
      <c r="G1031" s="13" t="str">
        <f>IFERROR(INDEX(Raw_Plans!$B$2:$B$11,MATCH(C1031,Raw_Plans!$A$2:$A$11,0)),"")</f>
        <v>Student Plan</v>
      </c>
    </row>
    <row r="1032" spans="1:7" x14ac:dyDescent="0.3">
      <c r="A1032" s="12" t="s">
        <v>5639</v>
      </c>
      <c r="B1032" s="12" t="s">
        <v>2679</v>
      </c>
      <c r="C1032" s="12" t="s">
        <v>4607</v>
      </c>
      <c r="D1032" s="82">
        <v>46008.946886574071</v>
      </c>
      <c r="E1032" s="37">
        <v>299</v>
      </c>
      <c r="F1032" s="12" t="s">
        <v>4595</v>
      </c>
      <c r="G1032" s="13" t="str">
        <f>IFERROR(INDEX(Raw_Plans!$B$2:$B$11,MATCH(C1032,Raw_Plans!$A$2:$A$11,0)),"")</f>
        <v>Unlimited 5G Data</v>
      </c>
    </row>
    <row r="1033" spans="1:7" x14ac:dyDescent="0.3">
      <c r="A1033" s="12" t="s">
        <v>5640</v>
      </c>
      <c r="B1033" s="12" t="s">
        <v>1257</v>
      </c>
      <c r="C1033" s="12" t="s">
        <v>4594</v>
      </c>
      <c r="D1033" s="82">
        <v>45956.946886574071</v>
      </c>
      <c r="E1033" s="37">
        <v>999</v>
      </c>
      <c r="F1033" s="12" t="s">
        <v>4641</v>
      </c>
      <c r="G1033" s="13" t="str">
        <f>IFERROR(INDEX(Raw_Plans!$B$2:$B$11,MATCH(C1033,Raw_Plans!$A$2:$A$11,0)),"")</f>
        <v>Family Infinity 999</v>
      </c>
    </row>
    <row r="1034" spans="1:7" x14ac:dyDescent="0.3">
      <c r="A1034" s="12" t="s">
        <v>5641</v>
      </c>
      <c r="B1034" s="12" t="s">
        <v>2831</v>
      </c>
      <c r="C1034" s="12" t="s">
        <v>4609</v>
      </c>
      <c r="D1034" s="82">
        <v>45993.946886574071</v>
      </c>
      <c r="E1034" s="37">
        <v>2999</v>
      </c>
      <c r="F1034" s="12" t="s">
        <v>4603</v>
      </c>
      <c r="G1034" s="13" t="str">
        <f>IFERROR(INDEX(Raw_Plans!$B$2:$B$11,MATCH(C1034,Raw_Plans!$A$2:$A$11,0)),"")</f>
        <v>Annual Plan</v>
      </c>
    </row>
    <row r="1035" spans="1:7" x14ac:dyDescent="0.3">
      <c r="A1035" s="12" t="s">
        <v>5642</v>
      </c>
      <c r="B1035" s="12" t="s">
        <v>1273</v>
      </c>
      <c r="C1035" s="12" t="s">
        <v>4609</v>
      </c>
      <c r="D1035" s="82">
        <v>45982.946886574071</v>
      </c>
      <c r="E1035" s="37">
        <v>2999</v>
      </c>
      <c r="F1035" s="12" t="s">
        <v>4603</v>
      </c>
      <c r="G1035" s="13" t="str">
        <f>IFERROR(INDEX(Raw_Plans!$B$2:$B$11,MATCH(C1035,Raw_Plans!$A$2:$A$11,0)),"")</f>
        <v>Annual Plan</v>
      </c>
    </row>
    <row r="1036" spans="1:7" x14ac:dyDescent="0.3">
      <c r="A1036" s="12" t="s">
        <v>5643</v>
      </c>
      <c r="B1036" s="12" t="s">
        <v>3880</v>
      </c>
      <c r="C1036" s="12" t="s">
        <v>4602</v>
      </c>
      <c r="D1036" s="82">
        <v>46034.946886574071</v>
      </c>
      <c r="E1036" s="37">
        <v>479</v>
      </c>
      <c r="F1036" s="12" t="s">
        <v>4599</v>
      </c>
      <c r="G1036" s="13" t="str">
        <f>IFERROR(INDEX(Raw_Plans!$B$2:$B$11,MATCH(C1036,Raw_Plans!$A$2:$A$11,0)),"")</f>
        <v>Truly Unlimited</v>
      </c>
    </row>
    <row r="1037" spans="1:7" x14ac:dyDescent="0.3">
      <c r="A1037" s="12" t="s">
        <v>5644</v>
      </c>
      <c r="B1037" s="12" t="s">
        <v>3732</v>
      </c>
      <c r="C1037" s="12" t="s">
        <v>4605</v>
      </c>
      <c r="D1037" s="82">
        <v>45868.946886574071</v>
      </c>
      <c r="E1037" s="37">
        <v>349</v>
      </c>
      <c r="F1037" s="12" t="s">
        <v>4611</v>
      </c>
      <c r="G1037" s="13" t="str">
        <f>IFERROR(INDEX(Raw_Plans!$B$2:$B$11,MATCH(C1037,Raw_Plans!$A$2:$A$11,0)),"")</f>
        <v>Entertainment Pack</v>
      </c>
    </row>
    <row r="1038" spans="1:7" x14ac:dyDescent="0.3">
      <c r="A1038" s="12" t="s">
        <v>5645</v>
      </c>
      <c r="B1038" s="12" t="s">
        <v>2323</v>
      </c>
      <c r="C1038" s="12" t="s">
        <v>4598</v>
      </c>
      <c r="D1038" s="82">
        <v>45689.946886574071</v>
      </c>
      <c r="E1038" s="37">
        <v>99</v>
      </c>
      <c r="F1038" s="12" t="s">
        <v>4603</v>
      </c>
      <c r="G1038" s="13" t="str">
        <f>IFERROR(INDEX(Raw_Plans!$B$2:$B$11,MATCH(C1038,Raw_Plans!$A$2:$A$11,0)),"")</f>
        <v>Talktime Only</v>
      </c>
    </row>
    <row r="1039" spans="1:7" x14ac:dyDescent="0.3">
      <c r="A1039" s="12" t="s">
        <v>5646</v>
      </c>
      <c r="B1039" s="12" t="s">
        <v>2098</v>
      </c>
      <c r="C1039" s="12" t="s">
        <v>4618</v>
      </c>
      <c r="D1039" s="82">
        <v>46040.946886574071</v>
      </c>
      <c r="E1039" s="37">
        <v>499</v>
      </c>
      <c r="F1039" s="12" t="s">
        <v>4595</v>
      </c>
      <c r="G1039" s="13" t="str">
        <f>IFERROR(INDEX(Raw_Plans!$B$2:$B$11,MATCH(C1039,Raw_Plans!$A$2:$A$11,0)),"")</f>
        <v>Infinity 499</v>
      </c>
    </row>
    <row r="1040" spans="1:7" x14ac:dyDescent="0.3">
      <c r="A1040" s="12" t="s">
        <v>5647</v>
      </c>
      <c r="B1040" s="12" t="s">
        <v>2257</v>
      </c>
      <c r="C1040" s="12" t="s">
        <v>4615</v>
      </c>
      <c r="D1040" s="82">
        <v>45862.946886574071</v>
      </c>
      <c r="E1040" s="37">
        <v>148</v>
      </c>
      <c r="F1040" s="12" t="s">
        <v>4599</v>
      </c>
      <c r="G1040" s="13" t="str">
        <f>IFERROR(INDEX(Raw_Plans!$B$2:$B$11,MATCH(C1040,Raw_Plans!$A$2:$A$11,0)),"")</f>
        <v>Data Booster</v>
      </c>
    </row>
    <row r="1041" spans="1:7" x14ac:dyDescent="0.3">
      <c r="A1041" s="12" t="s">
        <v>5648</v>
      </c>
      <c r="B1041" s="12" t="s">
        <v>1537</v>
      </c>
      <c r="C1041" s="12" t="s">
        <v>4594</v>
      </c>
      <c r="D1041" s="82">
        <v>45861.946886574071</v>
      </c>
      <c r="E1041" s="37">
        <v>999</v>
      </c>
      <c r="F1041" s="12" t="s">
        <v>4641</v>
      </c>
      <c r="G1041" s="13" t="str">
        <f>IFERROR(INDEX(Raw_Plans!$B$2:$B$11,MATCH(C1041,Raw_Plans!$A$2:$A$11,0)),"")</f>
        <v>Family Infinity 999</v>
      </c>
    </row>
    <row r="1042" spans="1:7" x14ac:dyDescent="0.3">
      <c r="A1042" s="12" t="s">
        <v>5649</v>
      </c>
      <c r="B1042" s="12" t="s">
        <v>3581</v>
      </c>
      <c r="C1042" s="12" t="s">
        <v>4607</v>
      </c>
      <c r="D1042" s="82">
        <v>45761.946886574071</v>
      </c>
      <c r="E1042" s="37">
        <v>299</v>
      </c>
      <c r="F1042" s="12" t="s">
        <v>4595</v>
      </c>
      <c r="G1042" s="13" t="str">
        <f>IFERROR(INDEX(Raw_Plans!$B$2:$B$11,MATCH(C1042,Raw_Plans!$A$2:$A$11,0)),"")</f>
        <v>Unlimited 5G Data</v>
      </c>
    </row>
    <row r="1043" spans="1:7" x14ac:dyDescent="0.3">
      <c r="A1043" s="12" t="s">
        <v>5650</v>
      </c>
      <c r="B1043" s="12" t="s">
        <v>664</v>
      </c>
      <c r="C1043" s="12" t="s">
        <v>4618</v>
      </c>
      <c r="D1043" s="82">
        <v>45940.946886574071</v>
      </c>
      <c r="E1043" s="37">
        <v>499</v>
      </c>
      <c r="F1043" s="12" t="s">
        <v>4641</v>
      </c>
      <c r="G1043" s="13" t="str">
        <f>IFERROR(INDEX(Raw_Plans!$B$2:$B$11,MATCH(C1043,Raw_Plans!$A$2:$A$11,0)),"")</f>
        <v>Infinity 499</v>
      </c>
    </row>
    <row r="1044" spans="1:7" x14ac:dyDescent="0.3">
      <c r="A1044" s="12" t="s">
        <v>5651</v>
      </c>
      <c r="B1044" s="12" t="s">
        <v>1931</v>
      </c>
      <c r="C1044" s="12" t="s">
        <v>4594</v>
      </c>
      <c r="D1044" s="82">
        <v>45814.946886574071</v>
      </c>
      <c r="E1044" s="37">
        <v>999</v>
      </c>
      <c r="F1044" s="12" t="s">
        <v>4595</v>
      </c>
      <c r="G1044" s="13" t="str">
        <f>IFERROR(INDEX(Raw_Plans!$B$2:$B$11,MATCH(C1044,Raw_Plans!$A$2:$A$11,0)),"")</f>
        <v>Family Infinity 999</v>
      </c>
    </row>
    <row r="1045" spans="1:7" x14ac:dyDescent="0.3">
      <c r="A1045" s="12" t="s">
        <v>5652</v>
      </c>
      <c r="B1045" s="12" t="s">
        <v>1542</v>
      </c>
      <c r="C1045" s="12" t="s">
        <v>4613</v>
      </c>
      <c r="D1045" s="82">
        <v>45738.946886574071</v>
      </c>
      <c r="E1045" s="37">
        <v>499</v>
      </c>
      <c r="F1045" s="12" t="s">
        <v>4595</v>
      </c>
      <c r="G1045" s="13" t="str">
        <f>IFERROR(INDEX(Raw_Plans!$B$2:$B$11,MATCH(C1045,Raw_Plans!$A$2:$A$11,0)),"")</f>
        <v>Work From Home</v>
      </c>
    </row>
    <row r="1046" spans="1:7" x14ac:dyDescent="0.3">
      <c r="A1046" s="12" t="s">
        <v>5653</v>
      </c>
      <c r="B1046" s="12" t="s">
        <v>4090</v>
      </c>
      <c r="C1046" s="12" t="s">
        <v>4602</v>
      </c>
      <c r="D1046" s="82">
        <v>45766.946886574071</v>
      </c>
      <c r="E1046" s="37">
        <v>479</v>
      </c>
      <c r="F1046" s="12" t="s">
        <v>4599</v>
      </c>
      <c r="G1046" s="13" t="str">
        <f>IFERROR(INDEX(Raw_Plans!$B$2:$B$11,MATCH(C1046,Raw_Plans!$A$2:$A$11,0)),"")</f>
        <v>Truly Unlimited</v>
      </c>
    </row>
    <row r="1047" spans="1:7" x14ac:dyDescent="0.3">
      <c r="A1047" s="12" t="s">
        <v>5654</v>
      </c>
      <c r="B1047" s="12" t="s">
        <v>2221</v>
      </c>
      <c r="C1047" s="12" t="s">
        <v>4615</v>
      </c>
      <c r="D1047" s="82">
        <v>46024.946886574071</v>
      </c>
      <c r="E1047" s="37">
        <v>148</v>
      </c>
      <c r="F1047" s="12" t="s">
        <v>4603</v>
      </c>
      <c r="G1047" s="13" t="str">
        <f>IFERROR(INDEX(Raw_Plans!$B$2:$B$11,MATCH(C1047,Raw_Plans!$A$2:$A$11,0)),"")</f>
        <v>Data Booster</v>
      </c>
    </row>
    <row r="1048" spans="1:7" x14ac:dyDescent="0.3">
      <c r="A1048" s="12" t="s">
        <v>5655</v>
      </c>
      <c r="B1048" s="12" t="s">
        <v>3629</v>
      </c>
      <c r="C1048" s="12" t="s">
        <v>4615</v>
      </c>
      <c r="D1048" s="82">
        <v>46014.946886574071</v>
      </c>
      <c r="E1048" s="37">
        <v>148</v>
      </c>
      <c r="F1048" s="12" t="s">
        <v>4595</v>
      </c>
      <c r="G1048" s="13" t="str">
        <f>IFERROR(INDEX(Raw_Plans!$B$2:$B$11,MATCH(C1048,Raw_Plans!$A$2:$A$11,0)),"")</f>
        <v>Data Booster</v>
      </c>
    </row>
    <row r="1049" spans="1:7" x14ac:dyDescent="0.3">
      <c r="A1049" s="12" t="s">
        <v>5656</v>
      </c>
      <c r="B1049" s="12" t="s">
        <v>2148</v>
      </c>
      <c r="C1049" s="12" t="s">
        <v>4615</v>
      </c>
      <c r="D1049" s="82">
        <v>45756.946886574071</v>
      </c>
      <c r="E1049" s="37">
        <v>148</v>
      </c>
      <c r="F1049" s="12" t="s">
        <v>4603</v>
      </c>
      <c r="G1049" s="13" t="str">
        <f>IFERROR(INDEX(Raw_Plans!$B$2:$B$11,MATCH(C1049,Raw_Plans!$A$2:$A$11,0)),"")</f>
        <v>Data Booster</v>
      </c>
    </row>
    <row r="1050" spans="1:7" x14ac:dyDescent="0.3">
      <c r="A1050" s="12" t="s">
        <v>5657</v>
      </c>
      <c r="B1050" s="12" t="s">
        <v>3918</v>
      </c>
      <c r="C1050" s="12" t="s">
        <v>4609</v>
      </c>
      <c r="D1050" s="82">
        <v>45829.946886574071</v>
      </c>
      <c r="E1050" s="37">
        <v>2999</v>
      </c>
      <c r="F1050" s="12" t="s">
        <v>4595</v>
      </c>
      <c r="G1050" s="13" t="str">
        <f>IFERROR(INDEX(Raw_Plans!$B$2:$B$11,MATCH(C1050,Raw_Plans!$A$2:$A$11,0)),"")</f>
        <v>Annual Plan</v>
      </c>
    </row>
    <row r="1051" spans="1:7" x14ac:dyDescent="0.3">
      <c r="A1051" s="12" t="s">
        <v>5658</v>
      </c>
      <c r="B1051" s="12" t="s">
        <v>1688</v>
      </c>
      <c r="C1051" s="12" t="s">
        <v>4598</v>
      </c>
      <c r="D1051" s="82">
        <v>45821.946886574071</v>
      </c>
      <c r="E1051" s="37">
        <v>99</v>
      </c>
      <c r="F1051" s="12" t="s">
        <v>4611</v>
      </c>
      <c r="G1051" s="13" t="str">
        <f>IFERROR(INDEX(Raw_Plans!$B$2:$B$11,MATCH(C1051,Raw_Plans!$A$2:$A$11,0)),"")</f>
        <v>Talktime Only</v>
      </c>
    </row>
    <row r="1052" spans="1:7" x14ac:dyDescent="0.3">
      <c r="A1052" s="12" t="s">
        <v>5659</v>
      </c>
      <c r="B1052" s="12" t="s">
        <v>3330</v>
      </c>
      <c r="C1052" s="12" t="s">
        <v>4598</v>
      </c>
      <c r="D1052" s="82">
        <v>46012.946886574071</v>
      </c>
      <c r="E1052" s="37">
        <v>99</v>
      </c>
      <c r="F1052" s="12" t="s">
        <v>4611</v>
      </c>
      <c r="G1052" s="13" t="str">
        <f>IFERROR(INDEX(Raw_Plans!$B$2:$B$11,MATCH(C1052,Raw_Plans!$A$2:$A$11,0)),"")</f>
        <v>Talktime Only</v>
      </c>
    </row>
    <row r="1053" spans="1:7" x14ac:dyDescent="0.3">
      <c r="A1053" s="12" t="s">
        <v>5660</v>
      </c>
      <c r="B1053" s="12" t="s">
        <v>3609</v>
      </c>
      <c r="C1053" s="12" t="s">
        <v>4602</v>
      </c>
      <c r="D1053" s="82">
        <v>45745.946886574071</v>
      </c>
      <c r="E1053" s="37">
        <v>479</v>
      </c>
      <c r="F1053" s="12" t="s">
        <v>4595</v>
      </c>
      <c r="G1053" s="13" t="str">
        <f>IFERROR(INDEX(Raw_Plans!$B$2:$B$11,MATCH(C1053,Raw_Plans!$A$2:$A$11,0)),"")</f>
        <v>Truly Unlimited</v>
      </c>
    </row>
    <row r="1054" spans="1:7" x14ac:dyDescent="0.3">
      <c r="A1054" s="12" t="s">
        <v>5661</v>
      </c>
      <c r="B1054" s="12" t="s">
        <v>3997</v>
      </c>
      <c r="C1054" s="12" t="s">
        <v>4607</v>
      </c>
      <c r="D1054" s="82">
        <v>45793.946886574071</v>
      </c>
      <c r="E1054" s="37">
        <v>299</v>
      </c>
      <c r="F1054" s="12" t="s">
        <v>4599</v>
      </c>
      <c r="G1054" s="13" t="str">
        <f>IFERROR(INDEX(Raw_Plans!$B$2:$B$11,MATCH(C1054,Raw_Plans!$A$2:$A$11,0)),"")</f>
        <v>Unlimited 5G Data</v>
      </c>
    </row>
    <row r="1055" spans="1:7" x14ac:dyDescent="0.3">
      <c r="A1055" s="12" t="s">
        <v>5662</v>
      </c>
      <c r="B1055" s="12" t="s">
        <v>1694</v>
      </c>
      <c r="C1055" s="12" t="s">
        <v>4594</v>
      </c>
      <c r="D1055" s="82">
        <v>45845.946886574071</v>
      </c>
      <c r="E1055" s="37">
        <v>999</v>
      </c>
      <c r="F1055" s="12" t="s">
        <v>4641</v>
      </c>
      <c r="G1055" s="13" t="str">
        <f>IFERROR(INDEX(Raw_Plans!$B$2:$B$11,MATCH(C1055,Raw_Plans!$A$2:$A$11,0)),"")</f>
        <v>Family Infinity 999</v>
      </c>
    </row>
    <row r="1056" spans="1:7" x14ac:dyDescent="0.3">
      <c r="A1056" s="12" t="s">
        <v>5663</v>
      </c>
      <c r="B1056" s="12" t="s">
        <v>623</v>
      </c>
      <c r="C1056" s="12" t="s">
        <v>4613</v>
      </c>
      <c r="D1056" s="82">
        <v>46012.946886574071</v>
      </c>
      <c r="E1056" s="37">
        <v>499</v>
      </c>
      <c r="F1056" s="12" t="s">
        <v>4641</v>
      </c>
      <c r="G1056" s="13" t="str">
        <f>IFERROR(INDEX(Raw_Plans!$B$2:$B$11,MATCH(C1056,Raw_Plans!$A$2:$A$11,0)),"")</f>
        <v>Work From Home</v>
      </c>
    </row>
    <row r="1057" spans="1:7" x14ac:dyDescent="0.3">
      <c r="A1057" s="12" t="s">
        <v>5664</v>
      </c>
      <c r="B1057" s="12" t="s">
        <v>2827</v>
      </c>
      <c r="C1057" s="12" t="s">
        <v>4594</v>
      </c>
      <c r="D1057" s="82">
        <v>45972.946886574071</v>
      </c>
      <c r="E1057" s="37">
        <v>999</v>
      </c>
      <c r="F1057" s="12" t="s">
        <v>4641</v>
      </c>
      <c r="G1057" s="13" t="str">
        <f>IFERROR(INDEX(Raw_Plans!$B$2:$B$11,MATCH(C1057,Raw_Plans!$A$2:$A$11,0)),"")</f>
        <v>Family Infinity 999</v>
      </c>
    </row>
    <row r="1058" spans="1:7" x14ac:dyDescent="0.3">
      <c r="A1058" s="12" t="s">
        <v>5665</v>
      </c>
      <c r="B1058" s="12" t="s">
        <v>842</v>
      </c>
      <c r="C1058" s="12" t="s">
        <v>4618</v>
      </c>
      <c r="D1058" s="82">
        <v>45904.946886574071</v>
      </c>
      <c r="E1058" s="37">
        <v>499</v>
      </c>
      <c r="F1058" s="12" t="s">
        <v>4611</v>
      </c>
      <c r="G1058" s="13" t="str">
        <f>IFERROR(INDEX(Raw_Plans!$B$2:$B$11,MATCH(C1058,Raw_Plans!$A$2:$A$11,0)),"")</f>
        <v>Infinity 499</v>
      </c>
    </row>
    <row r="1059" spans="1:7" x14ac:dyDescent="0.3">
      <c r="A1059" s="12" t="s">
        <v>5666</v>
      </c>
      <c r="B1059" s="12" t="s">
        <v>2949</v>
      </c>
      <c r="C1059" s="12" t="s">
        <v>4598</v>
      </c>
      <c r="D1059" s="82">
        <v>45793.946886574071</v>
      </c>
      <c r="E1059" s="37">
        <v>99</v>
      </c>
      <c r="F1059" s="12" t="s">
        <v>4595</v>
      </c>
      <c r="G1059" s="13" t="str">
        <f>IFERROR(INDEX(Raw_Plans!$B$2:$B$11,MATCH(C1059,Raw_Plans!$A$2:$A$11,0)),"")</f>
        <v>Talktime Only</v>
      </c>
    </row>
    <row r="1060" spans="1:7" x14ac:dyDescent="0.3">
      <c r="A1060" s="12" t="s">
        <v>5667</v>
      </c>
      <c r="B1060" s="12" t="s">
        <v>3598</v>
      </c>
      <c r="C1060" s="12" t="s">
        <v>4609</v>
      </c>
      <c r="D1060" s="82">
        <v>46053.946886574071</v>
      </c>
      <c r="E1060" s="37">
        <v>2999</v>
      </c>
      <c r="F1060" s="12" t="s">
        <v>4595</v>
      </c>
      <c r="G1060" s="13" t="str">
        <f>IFERROR(INDEX(Raw_Plans!$B$2:$B$11,MATCH(C1060,Raw_Plans!$A$2:$A$11,0)),"")</f>
        <v>Annual Plan</v>
      </c>
    </row>
    <row r="1061" spans="1:7" x14ac:dyDescent="0.3">
      <c r="A1061" s="12" t="s">
        <v>5668</v>
      </c>
      <c r="B1061" s="12" t="s">
        <v>1849</v>
      </c>
      <c r="C1061" s="12" t="s">
        <v>4605</v>
      </c>
      <c r="D1061" s="82">
        <v>45971.946886574071</v>
      </c>
      <c r="E1061" s="37">
        <v>349</v>
      </c>
      <c r="F1061" s="12" t="s">
        <v>4595</v>
      </c>
      <c r="G1061" s="13" t="str">
        <f>IFERROR(INDEX(Raw_Plans!$B$2:$B$11,MATCH(C1061,Raw_Plans!$A$2:$A$11,0)),"")</f>
        <v>Entertainment Pack</v>
      </c>
    </row>
    <row r="1062" spans="1:7" x14ac:dyDescent="0.3">
      <c r="A1062" s="12" t="s">
        <v>5669</v>
      </c>
      <c r="B1062" s="12" t="s">
        <v>4178</v>
      </c>
      <c r="C1062" s="12" t="s">
        <v>4613</v>
      </c>
      <c r="D1062" s="82">
        <v>45694.946886574071</v>
      </c>
      <c r="E1062" s="37">
        <v>499</v>
      </c>
      <c r="F1062" s="12" t="s">
        <v>4599</v>
      </c>
      <c r="G1062" s="13" t="str">
        <f>IFERROR(INDEX(Raw_Plans!$B$2:$B$11,MATCH(C1062,Raw_Plans!$A$2:$A$11,0)),"")</f>
        <v>Work From Home</v>
      </c>
    </row>
    <row r="1063" spans="1:7" x14ac:dyDescent="0.3">
      <c r="A1063" s="12" t="s">
        <v>5670</v>
      </c>
      <c r="B1063" s="12" t="s">
        <v>1871</v>
      </c>
      <c r="C1063" s="12" t="s">
        <v>4602</v>
      </c>
      <c r="D1063" s="82">
        <v>45839.946886574071</v>
      </c>
      <c r="E1063" s="37">
        <v>479</v>
      </c>
      <c r="F1063" s="12" t="s">
        <v>4611</v>
      </c>
      <c r="G1063" s="13" t="str">
        <f>IFERROR(INDEX(Raw_Plans!$B$2:$B$11,MATCH(C1063,Raw_Plans!$A$2:$A$11,0)),"")</f>
        <v>Truly Unlimited</v>
      </c>
    </row>
    <row r="1064" spans="1:7" x14ac:dyDescent="0.3">
      <c r="A1064" s="12" t="s">
        <v>5671</v>
      </c>
      <c r="B1064" s="12" t="s">
        <v>4489</v>
      </c>
      <c r="C1064" s="12" t="s">
        <v>4629</v>
      </c>
      <c r="D1064" s="82">
        <v>45758.946886574071</v>
      </c>
      <c r="E1064" s="37">
        <v>666</v>
      </c>
      <c r="F1064" s="12" t="s">
        <v>4599</v>
      </c>
      <c r="G1064" s="13" t="str">
        <f>IFERROR(INDEX(Raw_Plans!$B$2:$B$11,MATCH(C1064,Raw_Plans!$A$2:$A$11,0)),"")</f>
        <v>Student Plan</v>
      </c>
    </row>
    <row r="1065" spans="1:7" x14ac:dyDescent="0.3">
      <c r="A1065" s="12" t="s">
        <v>5672</v>
      </c>
      <c r="B1065" s="12" t="s">
        <v>3082</v>
      </c>
      <c r="C1065" s="12" t="s">
        <v>4615</v>
      </c>
      <c r="D1065" s="82">
        <v>45738.946886574071</v>
      </c>
      <c r="E1065" s="37">
        <v>148</v>
      </c>
      <c r="F1065" s="12" t="s">
        <v>4611</v>
      </c>
      <c r="G1065" s="13" t="str">
        <f>IFERROR(INDEX(Raw_Plans!$B$2:$B$11,MATCH(C1065,Raw_Plans!$A$2:$A$11,0)),"")</f>
        <v>Data Booster</v>
      </c>
    </row>
    <row r="1066" spans="1:7" x14ac:dyDescent="0.3">
      <c r="A1066" s="12" t="s">
        <v>5673</v>
      </c>
      <c r="B1066" s="12" t="s">
        <v>895</v>
      </c>
      <c r="C1066" s="12" t="s">
        <v>4594</v>
      </c>
      <c r="D1066" s="82">
        <v>45955.946886574071</v>
      </c>
      <c r="E1066" s="37">
        <v>999</v>
      </c>
      <c r="F1066" s="12" t="s">
        <v>4595</v>
      </c>
      <c r="G1066" s="13" t="str">
        <f>IFERROR(INDEX(Raw_Plans!$B$2:$B$11,MATCH(C1066,Raw_Plans!$A$2:$A$11,0)),"")</f>
        <v>Family Infinity 999</v>
      </c>
    </row>
    <row r="1067" spans="1:7" x14ac:dyDescent="0.3">
      <c r="A1067" s="12" t="s">
        <v>5674</v>
      </c>
      <c r="B1067" s="12" t="s">
        <v>741</v>
      </c>
      <c r="C1067" s="12" t="s">
        <v>4607</v>
      </c>
      <c r="D1067" s="82">
        <v>45947.946886574071</v>
      </c>
      <c r="E1067" s="37">
        <v>299</v>
      </c>
      <c r="F1067" s="12" t="s">
        <v>4603</v>
      </c>
      <c r="G1067" s="13" t="str">
        <f>IFERROR(INDEX(Raw_Plans!$B$2:$B$11,MATCH(C1067,Raw_Plans!$A$2:$A$11,0)),"")</f>
        <v>Unlimited 5G Data</v>
      </c>
    </row>
    <row r="1068" spans="1:7" x14ac:dyDescent="0.3">
      <c r="A1068" s="12" t="s">
        <v>5675</v>
      </c>
      <c r="B1068" s="12" t="s">
        <v>1173</v>
      </c>
      <c r="C1068" s="12" t="s">
        <v>4602</v>
      </c>
      <c r="D1068" s="82">
        <v>45989.946886574071</v>
      </c>
      <c r="E1068" s="37">
        <v>479</v>
      </c>
      <c r="F1068" s="12" t="s">
        <v>4641</v>
      </c>
      <c r="G1068" s="13" t="str">
        <f>IFERROR(INDEX(Raw_Plans!$B$2:$B$11,MATCH(C1068,Raw_Plans!$A$2:$A$11,0)),"")</f>
        <v>Truly Unlimited</v>
      </c>
    </row>
    <row r="1069" spans="1:7" x14ac:dyDescent="0.3">
      <c r="A1069" s="12" t="s">
        <v>5676</v>
      </c>
      <c r="B1069" s="12" t="s">
        <v>4261</v>
      </c>
      <c r="C1069" s="12" t="s">
        <v>4605</v>
      </c>
      <c r="D1069" s="82">
        <v>45760.946886574071</v>
      </c>
      <c r="E1069" s="37">
        <v>349</v>
      </c>
      <c r="F1069" s="12" t="s">
        <v>4603</v>
      </c>
      <c r="G1069" s="13" t="str">
        <f>IFERROR(INDEX(Raw_Plans!$B$2:$B$11,MATCH(C1069,Raw_Plans!$A$2:$A$11,0)),"")</f>
        <v>Entertainment Pack</v>
      </c>
    </row>
    <row r="1070" spans="1:7" x14ac:dyDescent="0.3">
      <c r="A1070" s="12" t="s">
        <v>5677</v>
      </c>
      <c r="B1070" s="12" t="s">
        <v>846</v>
      </c>
      <c r="C1070" s="12" t="s">
        <v>4605</v>
      </c>
      <c r="D1070" s="82">
        <v>45902.946886574071</v>
      </c>
      <c r="E1070" s="37">
        <v>349</v>
      </c>
      <c r="F1070" s="12" t="s">
        <v>4595</v>
      </c>
      <c r="G1070" s="13" t="str">
        <f>IFERROR(INDEX(Raw_Plans!$B$2:$B$11,MATCH(C1070,Raw_Plans!$A$2:$A$11,0)),"")</f>
        <v>Entertainment Pack</v>
      </c>
    </row>
    <row r="1071" spans="1:7" x14ac:dyDescent="0.3">
      <c r="A1071" s="12" t="s">
        <v>5678</v>
      </c>
      <c r="B1071" s="12" t="s">
        <v>3719</v>
      </c>
      <c r="C1071" s="12" t="s">
        <v>4594</v>
      </c>
      <c r="D1071" s="82">
        <v>45821.946886574071</v>
      </c>
      <c r="E1071" s="37">
        <v>999</v>
      </c>
      <c r="F1071" s="12" t="s">
        <v>4603</v>
      </c>
      <c r="G1071" s="13" t="str">
        <f>IFERROR(INDEX(Raw_Plans!$B$2:$B$11,MATCH(C1071,Raw_Plans!$A$2:$A$11,0)),"")</f>
        <v>Family Infinity 999</v>
      </c>
    </row>
    <row r="1072" spans="1:7" x14ac:dyDescent="0.3">
      <c r="A1072" s="12" t="s">
        <v>5679</v>
      </c>
      <c r="B1072" s="12" t="s">
        <v>1814</v>
      </c>
      <c r="C1072" s="12" t="s">
        <v>4615</v>
      </c>
      <c r="D1072" s="82">
        <v>45767.946886574071</v>
      </c>
      <c r="E1072" s="37">
        <v>148</v>
      </c>
      <c r="F1072" s="12" t="s">
        <v>4641</v>
      </c>
      <c r="G1072" s="13" t="str">
        <f>IFERROR(INDEX(Raw_Plans!$B$2:$B$11,MATCH(C1072,Raw_Plans!$A$2:$A$11,0)),"")</f>
        <v>Data Booster</v>
      </c>
    </row>
    <row r="1073" spans="1:7" x14ac:dyDescent="0.3">
      <c r="A1073" s="12" t="s">
        <v>5680</v>
      </c>
      <c r="B1073" s="12" t="s">
        <v>1971</v>
      </c>
      <c r="C1073" s="12" t="s">
        <v>4609</v>
      </c>
      <c r="D1073" s="82">
        <v>45981.946886574071</v>
      </c>
      <c r="E1073" s="37">
        <v>2999</v>
      </c>
      <c r="F1073" s="12" t="s">
        <v>4599</v>
      </c>
      <c r="G1073" s="13" t="str">
        <f>IFERROR(INDEX(Raw_Plans!$B$2:$B$11,MATCH(C1073,Raw_Plans!$A$2:$A$11,0)),"")</f>
        <v>Annual Plan</v>
      </c>
    </row>
    <row r="1074" spans="1:7" x14ac:dyDescent="0.3">
      <c r="A1074" s="12" t="s">
        <v>5681</v>
      </c>
      <c r="B1074" s="12" t="s">
        <v>1833</v>
      </c>
      <c r="C1074" s="12" t="s">
        <v>4609</v>
      </c>
      <c r="D1074" s="82">
        <v>45872.946886574071</v>
      </c>
      <c r="E1074" s="37">
        <v>2999</v>
      </c>
      <c r="F1074" s="12" t="s">
        <v>4603</v>
      </c>
      <c r="G1074" s="13" t="str">
        <f>IFERROR(INDEX(Raw_Plans!$B$2:$B$11,MATCH(C1074,Raw_Plans!$A$2:$A$11,0)),"")</f>
        <v>Annual Plan</v>
      </c>
    </row>
    <row r="1075" spans="1:7" x14ac:dyDescent="0.3">
      <c r="A1075" s="12" t="s">
        <v>5682</v>
      </c>
      <c r="B1075" s="12" t="s">
        <v>1336</v>
      </c>
      <c r="C1075" s="12" t="s">
        <v>4615</v>
      </c>
      <c r="D1075" s="82">
        <v>46009.946886574071</v>
      </c>
      <c r="E1075" s="37">
        <v>148</v>
      </c>
      <c r="F1075" s="12" t="s">
        <v>4611</v>
      </c>
      <c r="G1075" s="13" t="str">
        <f>IFERROR(INDEX(Raw_Plans!$B$2:$B$11,MATCH(C1075,Raw_Plans!$A$2:$A$11,0)),"")</f>
        <v>Data Booster</v>
      </c>
    </row>
    <row r="1076" spans="1:7" x14ac:dyDescent="0.3">
      <c r="A1076" s="12" t="s">
        <v>5683</v>
      </c>
      <c r="B1076" s="12" t="s">
        <v>3236</v>
      </c>
      <c r="C1076" s="12" t="s">
        <v>4594</v>
      </c>
      <c r="D1076" s="82">
        <v>45945.946886574071</v>
      </c>
      <c r="E1076" s="37">
        <v>999</v>
      </c>
      <c r="F1076" s="12" t="s">
        <v>4595</v>
      </c>
      <c r="G1076" s="13" t="str">
        <f>IFERROR(INDEX(Raw_Plans!$B$2:$B$11,MATCH(C1076,Raw_Plans!$A$2:$A$11,0)),"")</f>
        <v>Family Infinity 999</v>
      </c>
    </row>
    <row r="1077" spans="1:7" x14ac:dyDescent="0.3">
      <c r="A1077" s="12" t="s">
        <v>5684</v>
      </c>
      <c r="B1077" s="12" t="s">
        <v>1119</v>
      </c>
      <c r="C1077" s="12" t="s">
        <v>4618</v>
      </c>
      <c r="D1077" s="82">
        <v>45727.946886574071</v>
      </c>
      <c r="E1077" s="37">
        <v>499</v>
      </c>
      <c r="F1077" s="12" t="s">
        <v>4595</v>
      </c>
      <c r="G1077" s="13" t="str">
        <f>IFERROR(INDEX(Raw_Plans!$B$2:$B$11,MATCH(C1077,Raw_Plans!$A$2:$A$11,0)),"")</f>
        <v>Infinity 499</v>
      </c>
    </row>
    <row r="1078" spans="1:7" x14ac:dyDescent="0.3">
      <c r="A1078" s="12" t="s">
        <v>5685</v>
      </c>
      <c r="B1078" s="12" t="s">
        <v>4306</v>
      </c>
      <c r="C1078" s="12" t="s">
        <v>4618</v>
      </c>
      <c r="D1078" s="82">
        <v>45853.946886574071</v>
      </c>
      <c r="E1078" s="37">
        <v>499</v>
      </c>
      <c r="F1078" s="12" t="s">
        <v>4603</v>
      </c>
      <c r="G1078" s="13" t="str">
        <f>IFERROR(INDEX(Raw_Plans!$B$2:$B$11,MATCH(C1078,Raw_Plans!$A$2:$A$11,0)),"")</f>
        <v>Infinity 499</v>
      </c>
    </row>
    <row r="1079" spans="1:7" x14ac:dyDescent="0.3">
      <c r="A1079" s="12" t="s">
        <v>5686</v>
      </c>
      <c r="B1079" s="12" t="s">
        <v>3032</v>
      </c>
      <c r="C1079" s="12" t="s">
        <v>4607</v>
      </c>
      <c r="D1079" s="82">
        <v>45942.946886574071</v>
      </c>
      <c r="E1079" s="37">
        <v>299</v>
      </c>
      <c r="F1079" s="12" t="s">
        <v>4611</v>
      </c>
      <c r="G1079" s="13" t="str">
        <f>IFERROR(INDEX(Raw_Plans!$B$2:$B$11,MATCH(C1079,Raw_Plans!$A$2:$A$11,0)),"")</f>
        <v>Unlimited 5G Data</v>
      </c>
    </row>
    <row r="1080" spans="1:7" x14ac:dyDescent="0.3">
      <c r="A1080" s="12" t="s">
        <v>5687</v>
      </c>
      <c r="B1080" s="12" t="s">
        <v>773</v>
      </c>
      <c r="C1080" s="12" t="s">
        <v>4609</v>
      </c>
      <c r="D1080" s="82">
        <v>46005.946886574071</v>
      </c>
      <c r="E1080" s="37">
        <v>2999</v>
      </c>
      <c r="F1080" s="12" t="s">
        <v>4603</v>
      </c>
      <c r="G1080" s="13" t="str">
        <f>IFERROR(INDEX(Raw_Plans!$B$2:$B$11,MATCH(C1080,Raw_Plans!$A$2:$A$11,0)),"")</f>
        <v>Annual Plan</v>
      </c>
    </row>
    <row r="1081" spans="1:7" x14ac:dyDescent="0.3">
      <c r="A1081" s="12" t="s">
        <v>5688</v>
      </c>
      <c r="B1081" s="12" t="s">
        <v>906</v>
      </c>
      <c r="C1081" s="12" t="s">
        <v>4598</v>
      </c>
      <c r="D1081" s="82">
        <v>45956.946886574071</v>
      </c>
      <c r="E1081" s="37">
        <v>99</v>
      </c>
      <c r="F1081" s="12" t="s">
        <v>4603</v>
      </c>
      <c r="G1081" s="13" t="str">
        <f>IFERROR(INDEX(Raw_Plans!$B$2:$B$11,MATCH(C1081,Raw_Plans!$A$2:$A$11,0)),"")</f>
        <v>Talktime Only</v>
      </c>
    </row>
    <row r="1082" spans="1:7" x14ac:dyDescent="0.3">
      <c r="A1082" s="12" t="s">
        <v>5689</v>
      </c>
      <c r="B1082" s="12" t="s">
        <v>3776</v>
      </c>
      <c r="C1082" s="12" t="s">
        <v>4602</v>
      </c>
      <c r="D1082" s="82">
        <v>45853.946886574071</v>
      </c>
      <c r="E1082" s="37">
        <v>479</v>
      </c>
      <c r="F1082" s="12" t="s">
        <v>4599</v>
      </c>
      <c r="G1082" s="13" t="str">
        <f>IFERROR(INDEX(Raw_Plans!$B$2:$B$11,MATCH(C1082,Raw_Plans!$A$2:$A$11,0)),"")</f>
        <v>Truly Unlimited</v>
      </c>
    </row>
    <row r="1083" spans="1:7" x14ac:dyDescent="0.3">
      <c r="A1083" s="12" t="s">
        <v>5690</v>
      </c>
      <c r="B1083" s="12" t="s">
        <v>3860</v>
      </c>
      <c r="C1083" s="12" t="s">
        <v>4618</v>
      </c>
      <c r="D1083" s="82">
        <v>45935.946886574071</v>
      </c>
      <c r="E1083" s="37">
        <v>499</v>
      </c>
      <c r="F1083" s="12" t="s">
        <v>4641</v>
      </c>
      <c r="G1083" s="13" t="str">
        <f>IFERROR(INDEX(Raw_Plans!$B$2:$B$11,MATCH(C1083,Raw_Plans!$A$2:$A$11,0)),"")</f>
        <v>Infinity 499</v>
      </c>
    </row>
    <row r="1084" spans="1:7" x14ac:dyDescent="0.3">
      <c r="A1084" s="12" t="s">
        <v>5691</v>
      </c>
      <c r="B1084" s="12" t="s">
        <v>2625</v>
      </c>
      <c r="C1084" s="12" t="s">
        <v>4605</v>
      </c>
      <c r="D1084" s="82">
        <v>45963.946886574071</v>
      </c>
      <c r="E1084" s="37">
        <v>349</v>
      </c>
      <c r="F1084" s="12" t="s">
        <v>4611</v>
      </c>
      <c r="G1084" s="13" t="str">
        <f>IFERROR(INDEX(Raw_Plans!$B$2:$B$11,MATCH(C1084,Raw_Plans!$A$2:$A$11,0)),"")</f>
        <v>Entertainment Pack</v>
      </c>
    </row>
    <row r="1085" spans="1:7" x14ac:dyDescent="0.3">
      <c r="A1085" s="12" t="s">
        <v>5692</v>
      </c>
      <c r="B1085" s="12" t="s">
        <v>3832</v>
      </c>
      <c r="C1085" s="12" t="s">
        <v>4613</v>
      </c>
      <c r="D1085" s="82">
        <v>45949.946886574071</v>
      </c>
      <c r="E1085" s="37">
        <v>499</v>
      </c>
      <c r="F1085" s="12" t="s">
        <v>4611</v>
      </c>
      <c r="G1085" s="13" t="str">
        <f>IFERROR(INDEX(Raw_Plans!$B$2:$B$11,MATCH(C1085,Raw_Plans!$A$2:$A$11,0)),"")</f>
        <v>Work From Home</v>
      </c>
    </row>
    <row r="1086" spans="1:7" x14ac:dyDescent="0.3">
      <c r="A1086" s="12" t="s">
        <v>5693</v>
      </c>
      <c r="B1086" s="12" t="s">
        <v>3246</v>
      </c>
      <c r="C1086" s="12" t="s">
        <v>4602</v>
      </c>
      <c r="D1086" s="82">
        <v>46029.946886574071</v>
      </c>
      <c r="E1086" s="37">
        <v>479</v>
      </c>
      <c r="F1086" s="12" t="s">
        <v>4603</v>
      </c>
      <c r="G1086" s="13" t="str">
        <f>IFERROR(INDEX(Raw_Plans!$B$2:$B$11,MATCH(C1086,Raw_Plans!$A$2:$A$11,0)),"")</f>
        <v>Truly Unlimited</v>
      </c>
    </row>
    <row r="1087" spans="1:7" x14ac:dyDescent="0.3">
      <c r="A1087" s="12" t="s">
        <v>5694</v>
      </c>
      <c r="B1087" s="12" t="s">
        <v>4489</v>
      </c>
      <c r="C1087" s="12" t="s">
        <v>4629</v>
      </c>
      <c r="D1087" s="82">
        <v>46052.946886574071</v>
      </c>
      <c r="E1087" s="37">
        <v>666</v>
      </c>
      <c r="F1087" s="12" t="s">
        <v>4595</v>
      </c>
      <c r="G1087" s="13" t="str">
        <f>IFERROR(INDEX(Raw_Plans!$B$2:$B$11,MATCH(C1087,Raw_Plans!$A$2:$A$11,0)),"")</f>
        <v>Student Plan</v>
      </c>
    </row>
    <row r="1088" spans="1:7" x14ac:dyDescent="0.3">
      <c r="A1088" s="12" t="s">
        <v>5695</v>
      </c>
      <c r="B1088" s="12" t="s">
        <v>3008</v>
      </c>
      <c r="C1088" s="12" t="s">
        <v>4607</v>
      </c>
      <c r="D1088" s="82">
        <v>45903.946886574071</v>
      </c>
      <c r="E1088" s="37">
        <v>299</v>
      </c>
      <c r="F1088" s="12" t="s">
        <v>4595</v>
      </c>
      <c r="G1088" s="13" t="str">
        <f>IFERROR(INDEX(Raw_Plans!$B$2:$B$11,MATCH(C1088,Raw_Plans!$A$2:$A$11,0)),"")</f>
        <v>Unlimited 5G Data</v>
      </c>
    </row>
    <row r="1089" spans="1:7" x14ac:dyDescent="0.3">
      <c r="A1089" s="12" t="s">
        <v>5696</v>
      </c>
      <c r="B1089" s="12" t="s">
        <v>2059</v>
      </c>
      <c r="C1089" s="12" t="s">
        <v>4594</v>
      </c>
      <c r="D1089" s="82">
        <v>45922.946886574071</v>
      </c>
      <c r="E1089" s="37">
        <v>999</v>
      </c>
      <c r="F1089" s="12" t="s">
        <v>4599</v>
      </c>
      <c r="G1089" s="13" t="str">
        <f>IFERROR(INDEX(Raw_Plans!$B$2:$B$11,MATCH(C1089,Raw_Plans!$A$2:$A$11,0)),"")</f>
        <v>Family Infinity 999</v>
      </c>
    </row>
    <row r="1090" spans="1:7" x14ac:dyDescent="0.3">
      <c r="A1090" s="12" t="s">
        <v>5697</v>
      </c>
      <c r="B1090" s="12" t="s">
        <v>4433</v>
      </c>
      <c r="C1090" s="12" t="s">
        <v>4598</v>
      </c>
      <c r="D1090" s="82">
        <v>45867.946886574071</v>
      </c>
      <c r="E1090" s="37">
        <v>99</v>
      </c>
      <c r="F1090" s="12" t="s">
        <v>4599</v>
      </c>
      <c r="G1090" s="13" t="str">
        <f>IFERROR(INDEX(Raw_Plans!$B$2:$B$11,MATCH(C1090,Raw_Plans!$A$2:$A$11,0)),"")</f>
        <v>Talktime Only</v>
      </c>
    </row>
    <row r="1091" spans="1:7" x14ac:dyDescent="0.3">
      <c r="A1091" s="12" t="s">
        <v>5698</v>
      </c>
      <c r="B1091" s="12" t="s">
        <v>3854</v>
      </c>
      <c r="C1091" s="12" t="s">
        <v>4613</v>
      </c>
      <c r="D1091" s="82">
        <v>45703.946886574071</v>
      </c>
      <c r="E1091" s="37">
        <v>499</v>
      </c>
      <c r="F1091" s="12" t="s">
        <v>4641</v>
      </c>
      <c r="G1091" s="13" t="str">
        <f>IFERROR(INDEX(Raw_Plans!$B$2:$B$11,MATCH(C1091,Raw_Plans!$A$2:$A$11,0)),"")</f>
        <v>Work From Home</v>
      </c>
    </row>
    <row r="1092" spans="1:7" x14ac:dyDescent="0.3">
      <c r="A1092" s="12" t="s">
        <v>5699</v>
      </c>
      <c r="B1092" s="12" t="s">
        <v>4142</v>
      </c>
      <c r="C1092" s="12" t="s">
        <v>4594</v>
      </c>
      <c r="D1092" s="82">
        <v>45831.946886574071</v>
      </c>
      <c r="E1092" s="37">
        <v>999</v>
      </c>
      <c r="F1092" s="12" t="s">
        <v>4641</v>
      </c>
      <c r="G1092" s="13" t="str">
        <f>IFERROR(INDEX(Raw_Plans!$B$2:$B$11,MATCH(C1092,Raw_Plans!$A$2:$A$11,0)),"")</f>
        <v>Family Infinity 999</v>
      </c>
    </row>
    <row r="1093" spans="1:7" x14ac:dyDescent="0.3">
      <c r="A1093" s="12" t="s">
        <v>5700</v>
      </c>
      <c r="B1093" s="12" t="s">
        <v>3876</v>
      </c>
      <c r="C1093" s="12" t="s">
        <v>4629</v>
      </c>
      <c r="D1093" s="82">
        <v>45707.946886574071</v>
      </c>
      <c r="E1093" s="37">
        <v>666</v>
      </c>
      <c r="F1093" s="12" t="s">
        <v>4603</v>
      </c>
      <c r="G1093" s="13" t="str">
        <f>IFERROR(INDEX(Raw_Plans!$B$2:$B$11,MATCH(C1093,Raw_Plans!$A$2:$A$11,0)),"")</f>
        <v>Student Plan</v>
      </c>
    </row>
    <row r="1094" spans="1:7" x14ac:dyDescent="0.3">
      <c r="A1094" s="12" t="s">
        <v>5701</v>
      </c>
      <c r="B1094" s="12" t="s">
        <v>4254</v>
      </c>
      <c r="C1094" s="12" t="s">
        <v>4609</v>
      </c>
      <c r="D1094" s="82">
        <v>45839.946886574071</v>
      </c>
      <c r="E1094" s="37">
        <v>2999</v>
      </c>
      <c r="F1094" s="12" t="s">
        <v>4641</v>
      </c>
      <c r="G1094" s="13" t="str">
        <f>IFERROR(INDEX(Raw_Plans!$B$2:$B$11,MATCH(C1094,Raw_Plans!$A$2:$A$11,0)),"")</f>
        <v>Annual Plan</v>
      </c>
    </row>
    <row r="1095" spans="1:7" x14ac:dyDescent="0.3">
      <c r="A1095" s="12" t="s">
        <v>5702</v>
      </c>
      <c r="B1095" s="12" t="s">
        <v>2405</v>
      </c>
      <c r="C1095" s="12" t="s">
        <v>4615</v>
      </c>
      <c r="D1095" s="82">
        <v>45822.946886574071</v>
      </c>
      <c r="E1095" s="37">
        <v>148</v>
      </c>
      <c r="F1095" s="12" t="s">
        <v>4611</v>
      </c>
      <c r="G1095" s="13" t="str">
        <f>IFERROR(INDEX(Raw_Plans!$B$2:$B$11,MATCH(C1095,Raw_Plans!$A$2:$A$11,0)),"")</f>
        <v>Data Booster</v>
      </c>
    </row>
    <row r="1096" spans="1:7" x14ac:dyDescent="0.3">
      <c r="A1096" s="12" t="s">
        <v>5703</v>
      </c>
      <c r="B1096" s="12" t="s">
        <v>2529</v>
      </c>
      <c r="C1096" s="12" t="s">
        <v>4629</v>
      </c>
      <c r="D1096" s="82">
        <v>45884.946886574071</v>
      </c>
      <c r="E1096" s="37">
        <v>666</v>
      </c>
      <c r="F1096" s="12" t="s">
        <v>4641</v>
      </c>
      <c r="G1096" s="13" t="str">
        <f>IFERROR(INDEX(Raw_Plans!$B$2:$B$11,MATCH(C1096,Raw_Plans!$A$2:$A$11,0)),"")</f>
        <v>Student Plan</v>
      </c>
    </row>
    <row r="1097" spans="1:7" x14ac:dyDescent="0.3">
      <c r="A1097" s="12" t="s">
        <v>5704</v>
      </c>
      <c r="B1097" s="12" t="s">
        <v>1056</v>
      </c>
      <c r="C1097" s="12" t="s">
        <v>4629</v>
      </c>
      <c r="D1097" s="82">
        <v>45949.946886574071</v>
      </c>
      <c r="E1097" s="37">
        <v>666</v>
      </c>
      <c r="F1097" s="12" t="s">
        <v>4599</v>
      </c>
      <c r="G1097" s="13" t="str">
        <f>IFERROR(INDEX(Raw_Plans!$B$2:$B$11,MATCH(C1097,Raw_Plans!$A$2:$A$11,0)),"")</f>
        <v>Student Plan</v>
      </c>
    </row>
    <row r="1098" spans="1:7" x14ac:dyDescent="0.3">
      <c r="A1098" s="12" t="s">
        <v>5705</v>
      </c>
      <c r="B1098" s="12" t="s">
        <v>1961</v>
      </c>
      <c r="C1098" s="12" t="s">
        <v>4594</v>
      </c>
      <c r="D1098" s="82">
        <v>45901.946886574071</v>
      </c>
      <c r="E1098" s="37">
        <v>999</v>
      </c>
      <c r="F1098" s="12" t="s">
        <v>4595</v>
      </c>
      <c r="G1098" s="13" t="str">
        <f>IFERROR(INDEX(Raw_Plans!$B$2:$B$11,MATCH(C1098,Raw_Plans!$A$2:$A$11,0)),"")</f>
        <v>Family Infinity 999</v>
      </c>
    </row>
    <row r="1099" spans="1:7" x14ac:dyDescent="0.3">
      <c r="A1099" s="12" t="s">
        <v>5706</v>
      </c>
      <c r="B1099" s="12" t="s">
        <v>912</v>
      </c>
      <c r="C1099" s="12" t="s">
        <v>4609</v>
      </c>
      <c r="D1099" s="82">
        <v>45861.946886574071</v>
      </c>
      <c r="E1099" s="37">
        <v>2999</v>
      </c>
      <c r="F1099" s="12" t="s">
        <v>4595</v>
      </c>
      <c r="G1099" s="13" t="str">
        <f>IFERROR(INDEX(Raw_Plans!$B$2:$B$11,MATCH(C1099,Raw_Plans!$A$2:$A$11,0)),"")</f>
        <v>Annual Plan</v>
      </c>
    </row>
    <row r="1100" spans="1:7" x14ac:dyDescent="0.3">
      <c r="A1100" s="12" t="s">
        <v>5707</v>
      </c>
      <c r="B1100" s="12" t="s">
        <v>3461</v>
      </c>
      <c r="C1100" s="12" t="s">
        <v>4618</v>
      </c>
      <c r="D1100" s="82">
        <v>45752.946886574071</v>
      </c>
      <c r="E1100" s="37">
        <v>499</v>
      </c>
      <c r="F1100" s="12" t="s">
        <v>4595</v>
      </c>
      <c r="G1100" s="13" t="str">
        <f>IFERROR(INDEX(Raw_Plans!$B$2:$B$11,MATCH(C1100,Raw_Plans!$A$2:$A$11,0)),"")</f>
        <v>Infinity 499</v>
      </c>
    </row>
    <row r="1101" spans="1:7" x14ac:dyDescent="0.3">
      <c r="A1101" s="12" t="s">
        <v>5708</v>
      </c>
      <c r="B1101" s="12" t="s">
        <v>2801</v>
      </c>
      <c r="C1101" s="12" t="s">
        <v>4598</v>
      </c>
      <c r="D1101" s="82">
        <v>45731.946886574071</v>
      </c>
      <c r="E1101" s="37">
        <v>99</v>
      </c>
      <c r="F1101" s="12" t="s">
        <v>4611</v>
      </c>
      <c r="G1101" s="13" t="str">
        <f>IFERROR(INDEX(Raw_Plans!$B$2:$B$11,MATCH(C1101,Raw_Plans!$A$2:$A$11,0)),"")</f>
        <v>Talktime Only</v>
      </c>
    </row>
    <row r="1102" spans="1:7" x14ac:dyDescent="0.3">
      <c r="A1102" s="12" t="s">
        <v>5709</v>
      </c>
      <c r="B1102" s="12" t="s">
        <v>2831</v>
      </c>
      <c r="C1102" s="12" t="s">
        <v>4594</v>
      </c>
      <c r="D1102" s="82">
        <v>45816.946886574071</v>
      </c>
      <c r="E1102" s="37">
        <v>999</v>
      </c>
      <c r="F1102" s="12" t="s">
        <v>4595</v>
      </c>
      <c r="G1102" s="13" t="str">
        <f>IFERROR(INDEX(Raw_Plans!$B$2:$B$11,MATCH(C1102,Raw_Plans!$A$2:$A$11,0)),"")</f>
        <v>Family Infinity 999</v>
      </c>
    </row>
    <row r="1103" spans="1:7" x14ac:dyDescent="0.3">
      <c r="A1103" s="12" t="s">
        <v>5710</v>
      </c>
      <c r="B1103" s="12" t="s">
        <v>3262</v>
      </c>
      <c r="C1103" s="12" t="s">
        <v>4618</v>
      </c>
      <c r="D1103" s="82">
        <v>45794.946886574071</v>
      </c>
      <c r="E1103" s="37">
        <v>499</v>
      </c>
      <c r="F1103" s="12" t="s">
        <v>4599</v>
      </c>
      <c r="G1103" s="13" t="str">
        <f>IFERROR(INDEX(Raw_Plans!$B$2:$B$11,MATCH(C1103,Raw_Plans!$A$2:$A$11,0)),"")</f>
        <v>Infinity 499</v>
      </c>
    </row>
    <row r="1104" spans="1:7" x14ac:dyDescent="0.3">
      <c r="A1104" s="12" t="s">
        <v>5711</v>
      </c>
      <c r="B1104" s="12" t="s">
        <v>3924</v>
      </c>
      <c r="C1104" s="12" t="s">
        <v>4594</v>
      </c>
      <c r="D1104" s="82">
        <v>45946.946886574071</v>
      </c>
      <c r="E1104" s="37">
        <v>999</v>
      </c>
      <c r="F1104" s="12" t="s">
        <v>4641</v>
      </c>
      <c r="G1104" s="13" t="str">
        <f>IFERROR(INDEX(Raw_Plans!$B$2:$B$11,MATCH(C1104,Raw_Plans!$A$2:$A$11,0)),"")</f>
        <v>Family Infinity 999</v>
      </c>
    </row>
    <row r="1105" spans="1:7" x14ac:dyDescent="0.3">
      <c r="A1105" s="12" t="s">
        <v>5712</v>
      </c>
      <c r="B1105" s="12" t="s">
        <v>1833</v>
      </c>
      <c r="C1105" s="12" t="s">
        <v>4605</v>
      </c>
      <c r="D1105" s="82">
        <v>45905.946886574071</v>
      </c>
      <c r="E1105" s="37">
        <v>349</v>
      </c>
      <c r="F1105" s="12" t="s">
        <v>4611</v>
      </c>
      <c r="G1105" s="13" t="str">
        <f>IFERROR(INDEX(Raw_Plans!$B$2:$B$11,MATCH(C1105,Raw_Plans!$A$2:$A$11,0)),"")</f>
        <v>Entertainment Pack</v>
      </c>
    </row>
    <row r="1106" spans="1:7" x14ac:dyDescent="0.3">
      <c r="A1106" s="12" t="s">
        <v>5713</v>
      </c>
      <c r="B1106" s="12" t="s">
        <v>3286</v>
      </c>
      <c r="C1106" s="12" t="s">
        <v>4607</v>
      </c>
      <c r="D1106" s="82">
        <v>45947.946886574071</v>
      </c>
      <c r="E1106" s="37">
        <v>299</v>
      </c>
      <c r="F1106" s="12" t="s">
        <v>4595</v>
      </c>
      <c r="G1106" s="13" t="str">
        <f>IFERROR(INDEX(Raw_Plans!$B$2:$B$11,MATCH(C1106,Raw_Plans!$A$2:$A$11,0)),"")</f>
        <v>Unlimited 5G Data</v>
      </c>
    </row>
    <row r="1107" spans="1:7" x14ac:dyDescent="0.3">
      <c r="A1107" s="12" t="s">
        <v>5714</v>
      </c>
      <c r="B1107" s="12" t="s">
        <v>2481</v>
      </c>
      <c r="C1107" s="12" t="s">
        <v>4598</v>
      </c>
      <c r="D1107" s="82">
        <v>45712.946886574071</v>
      </c>
      <c r="E1107" s="37">
        <v>99</v>
      </c>
      <c r="F1107" s="12" t="s">
        <v>4599</v>
      </c>
      <c r="G1107" s="13" t="str">
        <f>IFERROR(INDEX(Raw_Plans!$B$2:$B$11,MATCH(C1107,Raw_Plans!$A$2:$A$11,0)),"")</f>
        <v>Talktime Only</v>
      </c>
    </row>
    <row r="1108" spans="1:7" x14ac:dyDescent="0.3">
      <c r="A1108" s="12" t="s">
        <v>5715</v>
      </c>
      <c r="B1108" s="12" t="s">
        <v>3459</v>
      </c>
      <c r="C1108" s="12" t="s">
        <v>4607</v>
      </c>
      <c r="D1108" s="82">
        <v>45688.946886574071</v>
      </c>
      <c r="E1108" s="37">
        <v>299</v>
      </c>
      <c r="F1108" s="12" t="s">
        <v>4641</v>
      </c>
      <c r="G1108" s="13" t="str">
        <f>IFERROR(INDEX(Raw_Plans!$B$2:$B$11,MATCH(C1108,Raw_Plans!$A$2:$A$11,0)),"")</f>
        <v>Unlimited 5G Data</v>
      </c>
    </row>
    <row r="1109" spans="1:7" x14ac:dyDescent="0.3">
      <c r="A1109" s="12" t="s">
        <v>5716</v>
      </c>
      <c r="B1109" s="12" t="s">
        <v>3916</v>
      </c>
      <c r="C1109" s="12" t="s">
        <v>4602</v>
      </c>
      <c r="D1109" s="82">
        <v>45799.946886574071</v>
      </c>
      <c r="E1109" s="37">
        <v>479</v>
      </c>
      <c r="F1109" s="12" t="s">
        <v>4599</v>
      </c>
      <c r="G1109" s="13" t="str">
        <f>IFERROR(INDEX(Raw_Plans!$B$2:$B$11,MATCH(C1109,Raw_Plans!$A$2:$A$11,0)),"")</f>
        <v>Truly Unlimited</v>
      </c>
    </row>
    <row r="1110" spans="1:7" x14ac:dyDescent="0.3">
      <c r="A1110" s="12" t="s">
        <v>5717</v>
      </c>
      <c r="B1110" s="12" t="s">
        <v>3336</v>
      </c>
      <c r="C1110" s="12" t="s">
        <v>4615</v>
      </c>
      <c r="D1110" s="82">
        <v>45742.946886574071</v>
      </c>
      <c r="E1110" s="37">
        <v>148</v>
      </c>
      <c r="F1110" s="12" t="s">
        <v>4595</v>
      </c>
      <c r="G1110" s="13" t="str">
        <f>IFERROR(INDEX(Raw_Plans!$B$2:$B$11,MATCH(C1110,Raw_Plans!$A$2:$A$11,0)),"")</f>
        <v>Data Booster</v>
      </c>
    </row>
    <row r="1111" spans="1:7" x14ac:dyDescent="0.3">
      <c r="A1111" s="12" t="s">
        <v>5718</v>
      </c>
      <c r="B1111" s="12" t="s">
        <v>4142</v>
      </c>
      <c r="C1111" s="12" t="s">
        <v>4598</v>
      </c>
      <c r="D1111" s="82">
        <v>45947.946886574071</v>
      </c>
      <c r="E1111" s="37">
        <v>99</v>
      </c>
      <c r="F1111" s="12" t="s">
        <v>4599</v>
      </c>
      <c r="G1111" s="13" t="str">
        <f>IFERROR(INDEX(Raw_Plans!$B$2:$B$11,MATCH(C1111,Raw_Plans!$A$2:$A$11,0)),"")</f>
        <v>Talktime Only</v>
      </c>
    </row>
    <row r="1112" spans="1:7" x14ac:dyDescent="0.3">
      <c r="A1112" s="12" t="s">
        <v>5719</v>
      </c>
      <c r="B1112" s="12" t="s">
        <v>2841</v>
      </c>
      <c r="C1112" s="12" t="s">
        <v>4602</v>
      </c>
      <c r="D1112" s="82">
        <v>45877.946886574071</v>
      </c>
      <c r="E1112" s="37">
        <v>479</v>
      </c>
      <c r="F1112" s="12" t="s">
        <v>4595</v>
      </c>
      <c r="G1112" s="13" t="str">
        <f>IFERROR(INDEX(Raw_Plans!$B$2:$B$11,MATCH(C1112,Raw_Plans!$A$2:$A$11,0)),"")</f>
        <v>Truly Unlimited</v>
      </c>
    </row>
    <row r="1113" spans="1:7" x14ac:dyDescent="0.3">
      <c r="A1113" s="12" t="s">
        <v>5720</v>
      </c>
      <c r="B1113" s="12" t="s">
        <v>2615</v>
      </c>
      <c r="C1113" s="12" t="s">
        <v>4615</v>
      </c>
      <c r="D1113" s="82">
        <v>46022.946886574071</v>
      </c>
      <c r="E1113" s="37">
        <v>148</v>
      </c>
      <c r="F1113" s="12" t="s">
        <v>4641</v>
      </c>
      <c r="G1113" s="13" t="str">
        <f>IFERROR(INDEX(Raw_Plans!$B$2:$B$11,MATCH(C1113,Raw_Plans!$A$2:$A$11,0)),"")</f>
        <v>Data Booster</v>
      </c>
    </row>
    <row r="1114" spans="1:7" x14ac:dyDescent="0.3">
      <c r="A1114" s="12" t="s">
        <v>5721</v>
      </c>
      <c r="B1114" s="12" t="s">
        <v>1494</v>
      </c>
      <c r="C1114" s="12" t="s">
        <v>4613</v>
      </c>
      <c r="D1114" s="82">
        <v>46028.946886574071</v>
      </c>
      <c r="E1114" s="37">
        <v>499</v>
      </c>
      <c r="F1114" s="12" t="s">
        <v>4603</v>
      </c>
      <c r="G1114" s="13" t="str">
        <f>IFERROR(INDEX(Raw_Plans!$B$2:$B$11,MATCH(C1114,Raw_Plans!$A$2:$A$11,0)),"")</f>
        <v>Work From Home</v>
      </c>
    </row>
    <row r="1115" spans="1:7" x14ac:dyDescent="0.3">
      <c r="A1115" s="12" t="s">
        <v>5722</v>
      </c>
      <c r="B1115" s="12" t="s">
        <v>510</v>
      </c>
      <c r="C1115" s="12" t="s">
        <v>4629</v>
      </c>
      <c r="D1115" s="82">
        <v>45765.946886574071</v>
      </c>
      <c r="E1115" s="37">
        <v>666</v>
      </c>
      <c r="F1115" s="12" t="s">
        <v>4599</v>
      </c>
      <c r="G1115" s="13" t="str">
        <f>IFERROR(INDEX(Raw_Plans!$B$2:$B$11,MATCH(C1115,Raw_Plans!$A$2:$A$11,0)),"")</f>
        <v>Student Plan</v>
      </c>
    </row>
    <row r="1116" spans="1:7" x14ac:dyDescent="0.3">
      <c r="A1116" s="12" t="s">
        <v>5723</v>
      </c>
      <c r="B1116" s="12" t="s">
        <v>2371</v>
      </c>
      <c r="C1116" s="12" t="s">
        <v>4602</v>
      </c>
      <c r="D1116" s="82">
        <v>45974.946886574071</v>
      </c>
      <c r="E1116" s="37">
        <v>479</v>
      </c>
      <c r="F1116" s="12" t="s">
        <v>4599</v>
      </c>
      <c r="G1116" s="13" t="str">
        <f>IFERROR(INDEX(Raw_Plans!$B$2:$B$11,MATCH(C1116,Raw_Plans!$A$2:$A$11,0)),"")</f>
        <v>Truly Unlimited</v>
      </c>
    </row>
    <row r="1117" spans="1:7" x14ac:dyDescent="0.3">
      <c r="A1117" s="12" t="s">
        <v>5724</v>
      </c>
      <c r="B1117" s="12" t="s">
        <v>2971</v>
      </c>
      <c r="C1117" s="12" t="s">
        <v>4629</v>
      </c>
      <c r="D1117" s="82">
        <v>45861.946886574071</v>
      </c>
      <c r="E1117" s="37">
        <v>666</v>
      </c>
      <c r="F1117" s="12" t="s">
        <v>4611</v>
      </c>
      <c r="G1117" s="13" t="str">
        <f>IFERROR(INDEX(Raw_Plans!$B$2:$B$11,MATCH(C1117,Raw_Plans!$A$2:$A$11,0)),"")</f>
        <v>Student Plan</v>
      </c>
    </row>
    <row r="1118" spans="1:7" x14ac:dyDescent="0.3">
      <c r="A1118" s="12" t="s">
        <v>5725</v>
      </c>
      <c r="B1118" s="12" t="s">
        <v>1939</v>
      </c>
      <c r="C1118" s="12" t="s">
        <v>4629</v>
      </c>
      <c r="D1118" s="82">
        <v>46048.946886574071</v>
      </c>
      <c r="E1118" s="37">
        <v>666</v>
      </c>
      <c r="F1118" s="12" t="s">
        <v>4603</v>
      </c>
      <c r="G1118" s="13" t="str">
        <f>IFERROR(INDEX(Raw_Plans!$B$2:$B$11,MATCH(C1118,Raw_Plans!$A$2:$A$11,0)),"")</f>
        <v>Student Plan</v>
      </c>
    </row>
    <row r="1119" spans="1:7" x14ac:dyDescent="0.3">
      <c r="A1119" s="12" t="s">
        <v>5726</v>
      </c>
      <c r="B1119" s="12" t="s">
        <v>3224</v>
      </c>
      <c r="C1119" s="12" t="s">
        <v>4629</v>
      </c>
      <c r="D1119" s="82">
        <v>45973.946886574071</v>
      </c>
      <c r="E1119" s="37">
        <v>666</v>
      </c>
      <c r="F1119" s="12" t="s">
        <v>4603</v>
      </c>
      <c r="G1119" s="13" t="str">
        <f>IFERROR(INDEX(Raw_Plans!$B$2:$B$11,MATCH(C1119,Raw_Plans!$A$2:$A$11,0)),"")</f>
        <v>Student Plan</v>
      </c>
    </row>
    <row r="1120" spans="1:7" x14ac:dyDescent="0.3">
      <c r="A1120" s="12" t="s">
        <v>5727</v>
      </c>
      <c r="B1120" s="12" t="s">
        <v>3116</v>
      </c>
      <c r="C1120" s="12" t="s">
        <v>4594</v>
      </c>
      <c r="D1120" s="82">
        <v>46007.946886574071</v>
      </c>
      <c r="E1120" s="37">
        <v>999</v>
      </c>
      <c r="F1120" s="12" t="s">
        <v>4641</v>
      </c>
      <c r="G1120" s="13" t="str">
        <f>IFERROR(INDEX(Raw_Plans!$B$2:$B$11,MATCH(C1120,Raw_Plans!$A$2:$A$11,0)),"")</f>
        <v>Family Infinity 999</v>
      </c>
    </row>
    <row r="1121" spans="1:7" x14ac:dyDescent="0.3">
      <c r="A1121" s="12" t="s">
        <v>5728</v>
      </c>
      <c r="B1121" s="12" t="s">
        <v>1356</v>
      </c>
      <c r="C1121" s="12" t="s">
        <v>4615</v>
      </c>
      <c r="D1121" s="82">
        <v>45846.946886574071</v>
      </c>
      <c r="E1121" s="37">
        <v>148</v>
      </c>
      <c r="F1121" s="12" t="s">
        <v>4611</v>
      </c>
      <c r="G1121" s="13" t="str">
        <f>IFERROR(INDEX(Raw_Plans!$B$2:$B$11,MATCH(C1121,Raw_Plans!$A$2:$A$11,0)),"")</f>
        <v>Data Booster</v>
      </c>
    </row>
    <row r="1122" spans="1:7" x14ac:dyDescent="0.3">
      <c r="A1122" s="12" t="s">
        <v>5729</v>
      </c>
      <c r="B1122" s="12" t="s">
        <v>3136</v>
      </c>
      <c r="C1122" s="12" t="s">
        <v>4594</v>
      </c>
      <c r="D1122" s="82">
        <v>45823.946886574071</v>
      </c>
      <c r="E1122" s="37">
        <v>999</v>
      </c>
      <c r="F1122" s="12" t="s">
        <v>4611</v>
      </c>
      <c r="G1122" s="13" t="str">
        <f>IFERROR(INDEX(Raw_Plans!$B$2:$B$11,MATCH(C1122,Raw_Plans!$A$2:$A$11,0)),"")</f>
        <v>Family Infinity 999</v>
      </c>
    </row>
    <row r="1123" spans="1:7" x14ac:dyDescent="0.3">
      <c r="A1123" s="12" t="s">
        <v>5730</v>
      </c>
      <c r="B1123" s="12" t="s">
        <v>1370</v>
      </c>
      <c r="C1123" s="12" t="s">
        <v>4609</v>
      </c>
      <c r="D1123" s="82">
        <v>45764.946886574071</v>
      </c>
      <c r="E1123" s="37">
        <v>2999</v>
      </c>
      <c r="F1123" s="12" t="s">
        <v>4641</v>
      </c>
      <c r="G1123" s="13" t="str">
        <f>IFERROR(INDEX(Raw_Plans!$B$2:$B$11,MATCH(C1123,Raw_Plans!$A$2:$A$11,0)),"")</f>
        <v>Annual Plan</v>
      </c>
    </row>
    <row r="1124" spans="1:7" x14ac:dyDescent="0.3">
      <c r="A1124" s="12" t="s">
        <v>5731</v>
      </c>
      <c r="B1124" s="12" t="s">
        <v>526</v>
      </c>
      <c r="C1124" s="12" t="s">
        <v>4598</v>
      </c>
      <c r="D1124" s="82">
        <v>46028.946886574071</v>
      </c>
      <c r="E1124" s="37">
        <v>99</v>
      </c>
      <c r="F1124" s="12" t="s">
        <v>4603</v>
      </c>
      <c r="G1124" s="13" t="str">
        <f>IFERROR(INDEX(Raw_Plans!$B$2:$B$11,MATCH(C1124,Raw_Plans!$A$2:$A$11,0)),"")</f>
        <v>Talktime Only</v>
      </c>
    </row>
    <row r="1125" spans="1:7" x14ac:dyDescent="0.3">
      <c r="A1125" s="12" t="s">
        <v>5732</v>
      </c>
      <c r="B1125" s="12" t="s">
        <v>3094</v>
      </c>
      <c r="C1125" s="12" t="s">
        <v>4609</v>
      </c>
      <c r="D1125" s="82">
        <v>45997.946886574071</v>
      </c>
      <c r="E1125" s="37">
        <v>2999</v>
      </c>
      <c r="F1125" s="12" t="s">
        <v>4599</v>
      </c>
      <c r="G1125" s="13" t="str">
        <f>IFERROR(INDEX(Raw_Plans!$B$2:$B$11,MATCH(C1125,Raw_Plans!$A$2:$A$11,0)),"")</f>
        <v>Annual Plan</v>
      </c>
    </row>
    <row r="1126" spans="1:7" x14ac:dyDescent="0.3">
      <c r="A1126" s="12" t="s">
        <v>5733</v>
      </c>
      <c r="B1126" s="12" t="s">
        <v>1744</v>
      </c>
      <c r="C1126" s="12" t="s">
        <v>4613</v>
      </c>
      <c r="D1126" s="82">
        <v>45728.946886574071</v>
      </c>
      <c r="E1126" s="37">
        <v>499</v>
      </c>
      <c r="F1126" s="12" t="s">
        <v>4595</v>
      </c>
      <c r="G1126" s="13" t="str">
        <f>IFERROR(INDEX(Raw_Plans!$B$2:$B$11,MATCH(C1126,Raw_Plans!$A$2:$A$11,0)),"")</f>
        <v>Work From Home</v>
      </c>
    </row>
    <row r="1127" spans="1:7" x14ac:dyDescent="0.3">
      <c r="A1127" s="12" t="s">
        <v>5734</v>
      </c>
      <c r="B1127" s="12" t="s">
        <v>2465</v>
      </c>
      <c r="C1127" s="12" t="s">
        <v>4602</v>
      </c>
      <c r="D1127" s="82">
        <v>45754.946886574071</v>
      </c>
      <c r="E1127" s="37">
        <v>479</v>
      </c>
      <c r="F1127" s="12" t="s">
        <v>4595</v>
      </c>
      <c r="G1127" s="13" t="str">
        <f>IFERROR(INDEX(Raw_Plans!$B$2:$B$11,MATCH(C1127,Raw_Plans!$A$2:$A$11,0)),"")</f>
        <v>Truly Unlimited</v>
      </c>
    </row>
    <row r="1128" spans="1:7" x14ac:dyDescent="0.3">
      <c r="A1128" s="12" t="s">
        <v>5735</v>
      </c>
      <c r="B1128" s="12" t="s">
        <v>1662</v>
      </c>
      <c r="C1128" s="12" t="s">
        <v>4594</v>
      </c>
      <c r="D1128" s="82">
        <v>46012.946886574071</v>
      </c>
      <c r="E1128" s="37">
        <v>999</v>
      </c>
      <c r="F1128" s="12" t="s">
        <v>4611</v>
      </c>
      <c r="G1128" s="13" t="str">
        <f>IFERROR(INDEX(Raw_Plans!$B$2:$B$11,MATCH(C1128,Raw_Plans!$A$2:$A$11,0)),"")</f>
        <v>Family Infinity 999</v>
      </c>
    </row>
    <row r="1129" spans="1:7" x14ac:dyDescent="0.3">
      <c r="A1129" s="12" t="s">
        <v>5736</v>
      </c>
      <c r="B1129" s="12" t="s">
        <v>3032</v>
      </c>
      <c r="C1129" s="12" t="s">
        <v>4607</v>
      </c>
      <c r="D1129" s="82">
        <v>45975.946886574071</v>
      </c>
      <c r="E1129" s="37">
        <v>299</v>
      </c>
      <c r="F1129" s="12" t="s">
        <v>4611</v>
      </c>
      <c r="G1129" s="13" t="str">
        <f>IFERROR(INDEX(Raw_Plans!$B$2:$B$11,MATCH(C1129,Raw_Plans!$A$2:$A$11,0)),"")</f>
        <v>Unlimited 5G Data</v>
      </c>
    </row>
    <row r="1130" spans="1:7" x14ac:dyDescent="0.3">
      <c r="A1130" s="12" t="s">
        <v>5737</v>
      </c>
      <c r="B1130" s="12" t="s">
        <v>2679</v>
      </c>
      <c r="C1130" s="12" t="s">
        <v>4629</v>
      </c>
      <c r="D1130" s="82">
        <v>45899.946886574071</v>
      </c>
      <c r="E1130" s="37">
        <v>666</v>
      </c>
      <c r="F1130" s="12" t="s">
        <v>4641</v>
      </c>
      <c r="G1130" s="13" t="str">
        <f>IFERROR(INDEX(Raw_Plans!$B$2:$B$11,MATCH(C1130,Raw_Plans!$A$2:$A$11,0)),"")</f>
        <v>Student Plan</v>
      </c>
    </row>
    <row r="1131" spans="1:7" x14ac:dyDescent="0.3">
      <c r="A1131" s="12" t="s">
        <v>5738</v>
      </c>
      <c r="B1131" s="12" t="s">
        <v>3948</v>
      </c>
      <c r="C1131" s="12" t="s">
        <v>4607</v>
      </c>
      <c r="D1131" s="82">
        <v>45990.946886574071</v>
      </c>
      <c r="E1131" s="37">
        <v>299</v>
      </c>
      <c r="F1131" s="12" t="s">
        <v>4595</v>
      </c>
      <c r="G1131" s="13" t="str">
        <f>IFERROR(INDEX(Raw_Plans!$B$2:$B$11,MATCH(C1131,Raw_Plans!$A$2:$A$11,0)),"")</f>
        <v>Unlimited 5G Data</v>
      </c>
    </row>
    <row r="1132" spans="1:7" x14ac:dyDescent="0.3">
      <c r="A1132" s="12" t="s">
        <v>5739</v>
      </c>
      <c r="B1132" s="12" t="s">
        <v>2027</v>
      </c>
      <c r="C1132" s="12" t="s">
        <v>4615</v>
      </c>
      <c r="D1132" s="82">
        <v>45818.946886574071</v>
      </c>
      <c r="E1132" s="37">
        <v>148</v>
      </c>
      <c r="F1132" s="12" t="s">
        <v>4595</v>
      </c>
      <c r="G1132" s="13" t="str">
        <f>IFERROR(INDEX(Raw_Plans!$B$2:$B$11,MATCH(C1132,Raw_Plans!$A$2:$A$11,0)),"")</f>
        <v>Data Booster</v>
      </c>
    </row>
    <row r="1133" spans="1:7" x14ac:dyDescent="0.3">
      <c r="A1133" s="12" t="s">
        <v>5740</v>
      </c>
      <c r="B1133" s="12" t="s">
        <v>851</v>
      </c>
      <c r="C1133" s="12" t="s">
        <v>4615</v>
      </c>
      <c r="D1133" s="82">
        <v>45879.946886574071</v>
      </c>
      <c r="E1133" s="37">
        <v>148</v>
      </c>
      <c r="F1133" s="12" t="s">
        <v>4599</v>
      </c>
      <c r="G1133" s="13" t="str">
        <f>IFERROR(INDEX(Raw_Plans!$B$2:$B$11,MATCH(C1133,Raw_Plans!$A$2:$A$11,0)),"")</f>
        <v>Data Booster</v>
      </c>
    </row>
    <row r="1134" spans="1:7" x14ac:dyDescent="0.3">
      <c r="A1134" s="12" t="s">
        <v>5741</v>
      </c>
      <c r="B1134" s="12" t="s">
        <v>3080</v>
      </c>
      <c r="C1134" s="12" t="s">
        <v>4618</v>
      </c>
      <c r="D1134" s="82">
        <v>45850.946886574071</v>
      </c>
      <c r="E1134" s="37">
        <v>499</v>
      </c>
      <c r="F1134" s="12" t="s">
        <v>4611</v>
      </c>
      <c r="G1134" s="13" t="str">
        <f>IFERROR(INDEX(Raw_Plans!$B$2:$B$11,MATCH(C1134,Raw_Plans!$A$2:$A$11,0)),"")</f>
        <v>Infinity 499</v>
      </c>
    </row>
    <row r="1135" spans="1:7" x14ac:dyDescent="0.3">
      <c r="A1135" s="12" t="s">
        <v>5742</v>
      </c>
      <c r="B1135" s="12" t="s">
        <v>3849</v>
      </c>
      <c r="C1135" s="12" t="s">
        <v>4615</v>
      </c>
      <c r="D1135" s="82">
        <v>45760.946886574071</v>
      </c>
      <c r="E1135" s="37">
        <v>148</v>
      </c>
      <c r="F1135" s="12" t="s">
        <v>4641</v>
      </c>
      <c r="G1135" s="13" t="str">
        <f>IFERROR(INDEX(Raw_Plans!$B$2:$B$11,MATCH(C1135,Raw_Plans!$A$2:$A$11,0)),"")</f>
        <v>Data Booster</v>
      </c>
    </row>
    <row r="1136" spans="1:7" x14ac:dyDescent="0.3">
      <c r="A1136" s="12" t="s">
        <v>5743</v>
      </c>
      <c r="B1136" s="12" t="s">
        <v>3585</v>
      </c>
      <c r="C1136" s="12" t="s">
        <v>4594</v>
      </c>
      <c r="D1136" s="82">
        <v>45914.946886574071</v>
      </c>
      <c r="E1136" s="37">
        <v>999</v>
      </c>
      <c r="F1136" s="12" t="s">
        <v>4611</v>
      </c>
      <c r="G1136" s="13" t="str">
        <f>IFERROR(INDEX(Raw_Plans!$B$2:$B$11,MATCH(C1136,Raw_Plans!$A$2:$A$11,0)),"")</f>
        <v>Family Infinity 999</v>
      </c>
    </row>
    <row r="1137" spans="1:7" x14ac:dyDescent="0.3">
      <c r="A1137" s="12" t="s">
        <v>5744</v>
      </c>
      <c r="B1137" s="12" t="s">
        <v>2691</v>
      </c>
      <c r="C1137" s="12" t="s">
        <v>4602</v>
      </c>
      <c r="D1137" s="82">
        <v>45728.946886574071</v>
      </c>
      <c r="E1137" s="37">
        <v>479</v>
      </c>
      <c r="F1137" s="12" t="s">
        <v>4595</v>
      </c>
      <c r="G1137" s="13" t="str">
        <f>IFERROR(INDEX(Raw_Plans!$B$2:$B$11,MATCH(C1137,Raw_Plans!$A$2:$A$11,0)),"")</f>
        <v>Truly Unlimited</v>
      </c>
    </row>
    <row r="1138" spans="1:7" x14ac:dyDescent="0.3">
      <c r="A1138" s="12" t="s">
        <v>5745</v>
      </c>
      <c r="B1138" s="12" t="s">
        <v>4072</v>
      </c>
      <c r="C1138" s="12" t="s">
        <v>4609</v>
      </c>
      <c r="D1138" s="82">
        <v>45860.946886574071</v>
      </c>
      <c r="E1138" s="37">
        <v>2999</v>
      </c>
      <c r="F1138" s="12" t="s">
        <v>4611</v>
      </c>
      <c r="G1138" s="13" t="str">
        <f>IFERROR(INDEX(Raw_Plans!$B$2:$B$11,MATCH(C1138,Raw_Plans!$A$2:$A$11,0)),"")</f>
        <v>Annual Plan</v>
      </c>
    </row>
    <row r="1139" spans="1:7" x14ac:dyDescent="0.3">
      <c r="A1139" s="12" t="s">
        <v>5746</v>
      </c>
      <c r="B1139" s="12" t="s">
        <v>3164</v>
      </c>
      <c r="C1139" s="12" t="s">
        <v>4615</v>
      </c>
      <c r="D1139" s="82">
        <v>45804.946886574071</v>
      </c>
      <c r="E1139" s="37">
        <v>148</v>
      </c>
      <c r="F1139" s="12" t="s">
        <v>4611</v>
      </c>
      <c r="G1139" s="13" t="str">
        <f>IFERROR(INDEX(Raw_Plans!$B$2:$B$11,MATCH(C1139,Raw_Plans!$A$2:$A$11,0)),"")</f>
        <v>Data Booster</v>
      </c>
    </row>
    <row r="1140" spans="1:7" x14ac:dyDescent="0.3">
      <c r="A1140" s="12" t="s">
        <v>5747</v>
      </c>
      <c r="B1140" s="12" t="s">
        <v>2889</v>
      </c>
      <c r="C1140" s="12" t="s">
        <v>4618</v>
      </c>
      <c r="D1140" s="82">
        <v>45959.946886574071</v>
      </c>
      <c r="E1140" s="37">
        <v>499</v>
      </c>
      <c r="F1140" s="12" t="s">
        <v>4603</v>
      </c>
      <c r="G1140" s="13" t="str">
        <f>IFERROR(INDEX(Raw_Plans!$B$2:$B$11,MATCH(C1140,Raw_Plans!$A$2:$A$11,0)),"")</f>
        <v>Infinity 499</v>
      </c>
    </row>
    <row r="1141" spans="1:7" x14ac:dyDescent="0.3">
      <c r="A1141" s="12" t="s">
        <v>5748</v>
      </c>
      <c r="B1141" s="12" t="s">
        <v>4114</v>
      </c>
      <c r="C1141" s="12" t="s">
        <v>4613</v>
      </c>
      <c r="D1141" s="82">
        <v>45937.946886574071</v>
      </c>
      <c r="E1141" s="37">
        <v>499</v>
      </c>
      <c r="F1141" s="12" t="s">
        <v>4641</v>
      </c>
      <c r="G1141" s="13" t="str">
        <f>IFERROR(INDEX(Raw_Plans!$B$2:$B$11,MATCH(C1141,Raw_Plans!$A$2:$A$11,0)),"")</f>
        <v>Work From Home</v>
      </c>
    </row>
    <row r="1142" spans="1:7" x14ac:dyDescent="0.3">
      <c r="A1142" s="12" t="s">
        <v>5749</v>
      </c>
      <c r="B1142" s="12" t="s">
        <v>4336</v>
      </c>
      <c r="C1142" s="12" t="s">
        <v>4615</v>
      </c>
      <c r="D1142" s="82">
        <v>45995.946886574071</v>
      </c>
      <c r="E1142" s="37">
        <v>148</v>
      </c>
      <c r="F1142" s="12" t="s">
        <v>4611</v>
      </c>
      <c r="G1142" s="13" t="str">
        <f>IFERROR(INDEX(Raw_Plans!$B$2:$B$11,MATCH(C1142,Raw_Plans!$A$2:$A$11,0)),"")</f>
        <v>Data Booster</v>
      </c>
    </row>
    <row r="1143" spans="1:7" x14ac:dyDescent="0.3">
      <c r="A1143" s="12" t="s">
        <v>5750</v>
      </c>
      <c r="B1143" s="12" t="s">
        <v>1993</v>
      </c>
      <c r="C1143" s="12" t="s">
        <v>4618</v>
      </c>
      <c r="D1143" s="82">
        <v>45863.946886574071</v>
      </c>
      <c r="E1143" s="37">
        <v>499</v>
      </c>
      <c r="F1143" s="12" t="s">
        <v>4611</v>
      </c>
      <c r="G1143" s="13" t="str">
        <f>IFERROR(INDEX(Raw_Plans!$B$2:$B$11,MATCH(C1143,Raw_Plans!$A$2:$A$11,0)),"")</f>
        <v>Infinity 499</v>
      </c>
    </row>
    <row r="1144" spans="1:7" x14ac:dyDescent="0.3">
      <c r="A1144" s="12" t="s">
        <v>5751</v>
      </c>
      <c r="B1144" s="12" t="s">
        <v>539</v>
      </c>
      <c r="C1144" s="12" t="s">
        <v>4602</v>
      </c>
      <c r="D1144" s="82">
        <v>46013.946886574071</v>
      </c>
      <c r="E1144" s="37">
        <v>479</v>
      </c>
      <c r="F1144" s="12" t="s">
        <v>4599</v>
      </c>
      <c r="G1144" s="13" t="str">
        <f>IFERROR(INDEX(Raw_Plans!$B$2:$B$11,MATCH(C1144,Raw_Plans!$A$2:$A$11,0)),"")</f>
        <v>Truly Unlimited</v>
      </c>
    </row>
    <row r="1145" spans="1:7" x14ac:dyDescent="0.3">
      <c r="A1145" s="12" t="s">
        <v>5752</v>
      </c>
      <c r="B1145" s="12" t="s">
        <v>4308</v>
      </c>
      <c r="C1145" s="12" t="s">
        <v>4598</v>
      </c>
      <c r="D1145" s="82">
        <v>45968.946886574071</v>
      </c>
      <c r="E1145" s="37">
        <v>99</v>
      </c>
      <c r="F1145" s="12" t="s">
        <v>4599</v>
      </c>
      <c r="G1145" s="13" t="str">
        <f>IFERROR(INDEX(Raw_Plans!$B$2:$B$11,MATCH(C1145,Raw_Plans!$A$2:$A$11,0)),"")</f>
        <v>Talktime Only</v>
      </c>
    </row>
    <row r="1146" spans="1:7" x14ac:dyDescent="0.3">
      <c r="A1146" s="12" t="s">
        <v>5753</v>
      </c>
      <c r="B1146" s="12" t="s">
        <v>1768</v>
      </c>
      <c r="C1146" s="12" t="s">
        <v>4615</v>
      </c>
      <c r="D1146" s="82">
        <v>45890.946886574071</v>
      </c>
      <c r="E1146" s="37">
        <v>148</v>
      </c>
      <c r="F1146" s="12" t="s">
        <v>4599</v>
      </c>
      <c r="G1146" s="13" t="str">
        <f>IFERROR(INDEX(Raw_Plans!$B$2:$B$11,MATCH(C1146,Raw_Plans!$A$2:$A$11,0)),"")</f>
        <v>Data Booster</v>
      </c>
    </row>
    <row r="1147" spans="1:7" x14ac:dyDescent="0.3">
      <c r="A1147" s="12" t="s">
        <v>5754</v>
      </c>
      <c r="B1147" s="12" t="s">
        <v>1845</v>
      </c>
      <c r="C1147" s="12" t="s">
        <v>4609</v>
      </c>
      <c r="D1147" s="82">
        <v>46040.946886574071</v>
      </c>
      <c r="E1147" s="37">
        <v>2999</v>
      </c>
      <c r="F1147" s="12" t="s">
        <v>4599</v>
      </c>
      <c r="G1147" s="13" t="str">
        <f>IFERROR(INDEX(Raw_Plans!$B$2:$B$11,MATCH(C1147,Raw_Plans!$A$2:$A$11,0)),"")</f>
        <v>Annual Plan</v>
      </c>
    </row>
    <row r="1148" spans="1:7" x14ac:dyDescent="0.3">
      <c r="A1148" s="12" t="s">
        <v>5755</v>
      </c>
      <c r="B1148" s="12" t="s">
        <v>1247</v>
      </c>
      <c r="C1148" s="12" t="s">
        <v>4615</v>
      </c>
      <c r="D1148" s="82">
        <v>46011.946886574071</v>
      </c>
      <c r="E1148" s="37">
        <v>148</v>
      </c>
      <c r="F1148" s="12" t="s">
        <v>4599</v>
      </c>
      <c r="G1148" s="13" t="str">
        <f>IFERROR(INDEX(Raw_Plans!$B$2:$B$11,MATCH(C1148,Raw_Plans!$A$2:$A$11,0)),"")</f>
        <v>Data Booster</v>
      </c>
    </row>
    <row r="1149" spans="1:7" x14ac:dyDescent="0.3">
      <c r="A1149" s="12" t="s">
        <v>5756</v>
      </c>
      <c r="B1149" s="12" t="s">
        <v>2573</v>
      </c>
      <c r="C1149" s="12" t="s">
        <v>4602</v>
      </c>
      <c r="D1149" s="82">
        <v>45737.946886574071</v>
      </c>
      <c r="E1149" s="37">
        <v>479</v>
      </c>
      <c r="F1149" s="12" t="s">
        <v>4603</v>
      </c>
      <c r="G1149" s="13" t="str">
        <f>IFERROR(INDEX(Raw_Plans!$B$2:$B$11,MATCH(C1149,Raw_Plans!$A$2:$A$11,0)),"")</f>
        <v>Truly Unlimited</v>
      </c>
    </row>
    <row r="1150" spans="1:7" x14ac:dyDescent="0.3">
      <c r="A1150" s="12" t="s">
        <v>5757</v>
      </c>
      <c r="B1150" s="12" t="s">
        <v>3102</v>
      </c>
      <c r="C1150" s="12" t="s">
        <v>4609</v>
      </c>
      <c r="D1150" s="82">
        <v>45724.946886574071</v>
      </c>
      <c r="E1150" s="37">
        <v>2999</v>
      </c>
      <c r="F1150" s="12" t="s">
        <v>4595</v>
      </c>
      <c r="G1150" s="13" t="str">
        <f>IFERROR(INDEX(Raw_Plans!$B$2:$B$11,MATCH(C1150,Raw_Plans!$A$2:$A$11,0)),"")</f>
        <v>Annual Plan</v>
      </c>
    </row>
    <row r="1151" spans="1:7" x14ac:dyDescent="0.3">
      <c r="A1151" s="12" t="s">
        <v>5758</v>
      </c>
      <c r="B1151" s="12" t="s">
        <v>2755</v>
      </c>
      <c r="C1151" s="12" t="s">
        <v>4598</v>
      </c>
      <c r="D1151" s="82">
        <v>45923.946886574071</v>
      </c>
      <c r="E1151" s="37">
        <v>99</v>
      </c>
      <c r="F1151" s="12" t="s">
        <v>4603</v>
      </c>
      <c r="G1151" s="13" t="str">
        <f>IFERROR(INDEX(Raw_Plans!$B$2:$B$11,MATCH(C1151,Raw_Plans!$A$2:$A$11,0)),"")</f>
        <v>Talktime Only</v>
      </c>
    </row>
    <row r="1152" spans="1:7" x14ac:dyDescent="0.3">
      <c r="A1152" s="12" t="s">
        <v>5759</v>
      </c>
      <c r="B1152" s="12" t="s">
        <v>3930</v>
      </c>
      <c r="C1152" s="12" t="s">
        <v>4607</v>
      </c>
      <c r="D1152" s="82">
        <v>45971.946886574071</v>
      </c>
      <c r="E1152" s="37">
        <v>299</v>
      </c>
      <c r="F1152" s="12" t="s">
        <v>4611</v>
      </c>
      <c r="G1152" s="13" t="str">
        <f>IFERROR(INDEX(Raw_Plans!$B$2:$B$11,MATCH(C1152,Raw_Plans!$A$2:$A$11,0)),"")</f>
        <v>Unlimited 5G Data</v>
      </c>
    </row>
    <row r="1153" spans="1:7" x14ac:dyDescent="0.3">
      <c r="A1153" s="12" t="s">
        <v>5760</v>
      </c>
      <c r="B1153" s="12" t="s">
        <v>3497</v>
      </c>
      <c r="C1153" s="12" t="s">
        <v>4615</v>
      </c>
      <c r="D1153" s="82">
        <v>45711.946886574071</v>
      </c>
      <c r="E1153" s="37">
        <v>148</v>
      </c>
      <c r="F1153" s="12" t="s">
        <v>4611</v>
      </c>
      <c r="G1153" s="13" t="str">
        <f>IFERROR(INDEX(Raw_Plans!$B$2:$B$11,MATCH(C1153,Raw_Plans!$A$2:$A$11,0)),"")</f>
        <v>Data Booster</v>
      </c>
    </row>
    <row r="1154" spans="1:7" x14ac:dyDescent="0.3">
      <c r="A1154" s="12" t="s">
        <v>5761</v>
      </c>
      <c r="B1154" s="12" t="s">
        <v>4308</v>
      </c>
      <c r="C1154" s="12" t="s">
        <v>4594</v>
      </c>
      <c r="D1154" s="82">
        <v>45690.946886574071</v>
      </c>
      <c r="E1154" s="37">
        <v>999</v>
      </c>
      <c r="F1154" s="12" t="s">
        <v>4641</v>
      </c>
      <c r="G1154" s="13" t="str">
        <f>IFERROR(INDEX(Raw_Plans!$B$2:$B$11,MATCH(C1154,Raw_Plans!$A$2:$A$11,0)),"")</f>
        <v>Family Infinity 999</v>
      </c>
    </row>
    <row r="1155" spans="1:7" x14ac:dyDescent="0.3">
      <c r="A1155" s="12" t="s">
        <v>5762</v>
      </c>
      <c r="B1155" s="12" t="s">
        <v>944</v>
      </c>
      <c r="C1155" s="12" t="s">
        <v>4594</v>
      </c>
      <c r="D1155" s="82">
        <v>45792.946886574071</v>
      </c>
      <c r="E1155" s="37">
        <v>999</v>
      </c>
      <c r="F1155" s="12" t="s">
        <v>4595</v>
      </c>
      <c r="G1155" s="13" t="str">
        <f>IFERROR(INDEX(Raw_Plans!$B$2:$B$11,MATCH(C1155,Raw_Plans!$A$2:$A$11,0)),"")</f>
        <v>Family Infinity 999</v>
      </c>
    </row>
    <row r="1156" spans="1:7" x14ac:dyDescent="0.3">
      <c r="A1156" s="12" t="s">
        <v>5763</v>
      </c>
      <c r="B1156" s="12" t="s">
        <v>3469</v>
      </c>
      <c r="C1156" s="12" t="s">
        <v>4609</v>
      </c>
      <c r="D1156" s="82">
        <v>45721.946886574071</v>
      </c>
      <c r="E1156" s="37">
        <v>2999</v>
      </c>
      <c r="F1156" s="12" t="s">
        <v>4599</v>
      </c>
      <c r="G1156" s="13" t="str">
        <f>IFERROR(INDEX(Raw_Plans!$B$2:$B$11,MATCH(C1156,Raw_Plans!$A$2:$A$11,0)),"")</f>
        <v>Annual Plan</v>
      </c>
    </row>
    <row r="1157" spans="1:7" x14ac:dyDescent="0.3">
      <c r="A1157" s="12" t="s">
        <v>5764</v>
      </c>
      <c r="B1157" s="12" t="s">
        <v>1983</v>
      </c>
      <c r="C1157" s="12" t="s">
        <v>4613</v>
      </c>
      <c r="D1157" s="82">
        <v>45974.946886574071</v>
      </c>
      <c r="E1157" s="37">
        <v>499</v>
      </c>
      <c r="F1157" s="12" t="s">
        <v>4599</v>
      </c>
      <c r="G1157" s="13" t="str">
        <f>IFERROR(INDEX(Raw_Plans!$B$2:$B$11,MATCH(C1157,Raw_Plans!$A$2:$A$11,0)),"")</f>
        <v>Work From Home</v>
      </c>
    </row>
    <row r="1158" spans="1:7" x14ac:dyDescent="0.3">
      <c r="A1158" s="12" t="s">
        <v>5765</v>
      </c>
      <c r="B1158" s="12" t="s">
        <v>4569</v>
      </c>
      <c r="C1158" s="12" t="s">
        <v>4602</v>
      </c>
      <c r="D1158" s="82">
        <v>45694.946886574071</v>
      </c>
      <c r="E1158" s="37">
        <v>479</v>
      </c>
      <c r="F1158" s="12" t="s">
        <v>4595</v>
      </c>
      <c r="G1158" s="13" t="str">
        <f>IFERROR(INDEX(Raw_Plans!$B$2:$B$11,MATCH(C1158,Raw_Plans!$A$2:$A$11,0)),"")</f>
        <v>Truly Unlimited</v>
      </c>
    </row>
    <row r="1159" spans="1:7" x14ac:dyDescent="0.3">
      <c r="A1159" s="12" t="s">
        <v>5766</v>
      </c>
      <c r="B1159" s="12" t="s">
        <v>4322</v>
      </c>
      <c r="C1159" s="12" t="s">
        <v>4607</v>
      </c>
      <c r="D1159" s="82">
        <v>45903.946886574071</v>
      </c>
      <c r="E1159" s="37">
        <v>299</v>
      </c>
      <c r="F1159" s="12" t="s">
        <v>4599</v>
      </c>
      <c r="G1159" s="13" t="str">
        <f>IFERROR(INDEX(Raw_Plans!$B$2:$B$11,MATCH(C1159,Raw_Plans!$A$2:$A$11,0)),"")</f>
        <v>Unlimited 5G Data</v>
      </c>
    </row>
    <row r="1160" spans="1:7" x14ac:dyDescent="0.3">
      <c r="A1160" s="12" t="s">
        <v>5767</v>
      </c>
      <c r="B1160" s="12" t="s">
        <v>2195</v>
      </c>
      <c r="C1160" s="12" t="s">
        <v>4609</v>
      </c>
      <c r="D1160" s="82">
        <v>45828.946886574071</v>
      </c>
      <c r="E1160" s="37">
        <v>2999</v>
      </c>
      <c r="F1160" s="12" t="s">
        <v>4595</v>
      </c>
      <c r="G1160" s="13" t="str">
        <f>IFERROR(INDEX(Raw_Plans!$B$2:$B$11,MATCH(C1160,Raw_Plans!$A$2:$A$11,0)),"")</f>
        <v>Annual Plan</v>
      </c>
    </row>
    <row r="1161" spans="1:7" x14ac:dyDescent="0.3">
      <c r="A1161" s="12" t="s">
        <v>5768</v>
      </c>
      <c r="B1161" s="12" t="s">
        <v>2059</v>
      </c>
      <c r="C1161" s="12" t="s">
        <v>4618</v>
      </c>
      <c r="D1161" s="82">
        <v>45726.946886574071</v>
      </c>
      <c r="E1161" s="37">
        <v>499</v>
      </c>
      <c r="F1161" s="12" t="s">
        <v>4611</v>
      </c>
      <c r="G1161" s="13" t="str">
        <f>IFERROR(INDEX(Raw_Plans!$B$2:$B$11,MATCH(C1161,Raw_Plans!$A$2:$A$11,0)),"")</f>
        <v>Infinity 499</v>
      </c>
    </row>
    <row r="1162" spans="1:7" x14ac:dyDescent="0.3">
      <c r="A1162" s="12" t="s">
        <v>5769</v>
      </c>
      <c r="B1162" s="12" t="s">
        <v>3619</v>
      </c>
      <c r="C1162" s="12" t="s">
        <v>4615</v>
      </c>
      <c r="D1162" s="82">
        <v>45808.946886574071</v>
      </c>
      <c r="E1162" s="37">
        <v>148</v>
      </c>
      <c r="F1162" s="12" t="s">
        <v>4611</v>
      </c>
      <c r="G1162" s="13" t="str">
        <f>IFERROR(INDEX(Raw_Plans!$B$2:$B$11,MATCH(C1162,Raw_Plans!$A$2:$A$11,0)),"")</f>
        <v>Data Booster</v>
      </c>
    </row>
    <row r="1163" spans="1:7" x14ac:dyDescent="0.3">
      <c r="A1163" s="12" t="s">
        <v>5770</v>
      </c>
      <c r="B1163" s="12" t="s">
        <v>3186</v>
      </c>
      <c r="C1163" s="12" t="s">
        <v>4609</v>
      </c>
      <c r="D1163" s="82">
        <v>45893.946886574071</v>
      </c>
      <c r="E1163" s="37">
        <v>2999</v>
      </c>
      <c r="F1163" s="12" t="s">
        <v>4603</v>
      </c>
      <c r="G1163" s="13" t="str">
        <f>IFERROR(INDEX(Raw_Plans!$B$2:$B$11,MATCH(C1163,Raw_Plans!$A$2:$A$11,0)),"")</f>
        <v>Annual Plan</v>
      </c>
    </row>
    <row r="1164" spans="1:7" x14ac:dyDescent="0.3">
      <c r="A1164" s="12" t="s">
        <v>5771</v>
      </c>
      <c r="B1164" s="12" t="s">
        <v>2969</v>
      </c>
      <c r="C1164" s="12" t="s">
        <v>4602</v>
      </c>
      <c r="D1164" s="82">
        <v>45868.946886574071</v>
      </c>
      <c r="E1164" s="37">
        <v>479</v>
      </c>
      <c r="F1164" s="12" t="s">
        <v>4599</v>
      </c>
      <c r="G1164" s="13" t="str">
        <f>IFERROR(INDEX(Raw_Plans!$B$2:$B$11,MATCH(C1164,Raw_Plans!$A$2:$A$11,0)),"")</f>
        <v>Truly Unlimited</v>
      </c>
    </row>
    <row r="1165" spans="1:7" x14ac:dyDescent="0.3">
      <c r="A1165" s="12" t="s">
        <v>5772</v>
      </c>
      <c r="B1165" s="12" t="s">
        <v>792</v>
      </c>
      <c r="C1165" s="12" t="s">
        <v>4594</v>
      </c>
      <c r="D1165" s="82">
        <v>45700.946886574071</v>
      </c>
      <c r="E1165" s="37">
        <v>999</v>
      </c>
      <c r="F1165" s="12" t="s">
        <v>4595</v>
      </c>
      <c r="G1165" s="13" t="str">
        <f>IFERROR(INDEX(Raw_Plans!$B$2:$B$11,MATCH(C1165,Raw_Plans!$A$2:$A$11,0)),"")</f>
        <v>Family Infinity 999</v>
      </c>
    </row>
    <row r="1166" spans="1:7" x14ac:dyDescent="0.3">
      <c r="A1166" s="12" t="s">
        <v>5773</v>
      </c>
      <c r="B1166" s="12" t="s">
        <v>2679</v>
      </c>
      <c r="C1166" s="12" t="s">
        <v>4615</v>
      </c>
      <c r="D1166" s="82">
        <v>45982.946886574071</v>
      </c>
      <c r="E1166" s="37">
        <v>148</v>
      </c>
      <c r="F1166" s="12" t="s">
        <v>4595</v>
      </c>
      <c r="G1166" s="13" t="str">
        <f>IFERROR(INDEX(Raw_Plans!$B$2:$B$11,MATCH(C1166,Raw_Plans!$A$2:$A$11,0)),"")</f>
        <v>Data Booster</v>
      </c>
    </row>
    <row r="1167" spans="1:7" x14ac:dyDescent="0.3">
      <c r="A1167" s="12" t="s">
        <v>5774</v>
      </c>
      <c r="B1167" s="12" t="s">
        <v>2102</v>
      </c>
      <c r="C1167" s="12" t="s">
        <v>4629</v>
      </c>
      <c r="D1167" s="82">
        <v>46008.946886574071</v>
      </c>
      <c r="E1167" s="37">
        <v>666</v>
      </c>
      <c r="F1167" s="12" t="s">
        <v>4603</v>
      </c>
      <c r="G1167" s="13" t="str">
        <f>IFERROR(INDEX(Raw_Plans!$B$2:$B$11,MATCH(C1167,Raw_Plans!$A$2:$A$11,0)),"")</f>
        <v>Student Plan</v>
      </c>
    </row>
    <row r="1168" spans="1:7" x14ac:dyDescent="0.3">
      <c r="A1168" s="12" t="s">
        <v>5775</v>
      </c>
      <c r="B1168" s="12" t="s">
        <v>2407</v>
      </c>
      <c r="C1168" s="12" t="s">
        <v>4629</v>
      </c>
      <c r="D1168" s="82">
        <v>45854.946886574071</v>
      </c>
      <c r="E1168" s="37">
        <v>666</v>
      </c>
      <c r="F1168" s="12" t="s">
        <v>4603</v>
      </c>
      <c r="G1168" s="13" t="str">
        <f>IFERROR(INDEX(Raw_Plans!$B$2:$B$11,MATCH(C1168,Raw_Plans!$A$2:$A$11,0)),"")</f>
        <v>Student Plan</v>
      </c>
    </row>
    <row r="1169" spans="1:7" x14ac:dyDescent="0.3">
      <c r="A1169" s="12" t="s">
        <v>5776</v>
      </c>
      <c r="B1169" s="12" t="s">
        <v>1322</v>
      </c>
      <c r="C1169" s="12" t="s">
        <v>4607</v>
      </c>
      <c r="D1169" s="82">
        <v>45910.946886574071</v>
      </c>
      <c r="E1169" s="37">
        <v>299</v>
      </c>
      <c r="F1169" s="12" t="s">
        <v>4603</v>
      </c>
      <c r="G1169" s="13" t="str">
        <f>IFERROR(INDEX(Raw_Plans!$B$2:$B$11,MATCH(C1169,Raw_Plans!$A$2:$A$11,0)),"")</f>
        <v>Unlimited 5G Data</v>
      </c>
    </row>
    <row r="1170" spans="1:7" x14ac:dyDescent="0.3">
      <c r="A1170" s="12" t="s">
        <v>5777</v>
      </c>
      <c r="B1170" s="12" t="s">
        <v>2931</v>
      </c>
      <c r="C1170" s="12" t="s">
        <v>4618</v>
      </c>
      <c r="D1170" s="82">
        <v>46005.946886574071</v>
      </c>
      <c r="E1170" s="37">
        <v>499</v>
      </c>
      <c r="F1170" s="12" t="s">
        <v>4603</v>
      </c>
      <c r="G1170" s="13" t="str">
        <f>IFERROR(INDEX(Raw_Plans!$B$2:$B$11,MATCH(C1170,Raw_Plans!$A$2:$A$11,0)),"")</f>
        <v>Infinity 499</v>
      </c>
    </row>
    <row r="1171" spans="1:7" x14ac:dyDescent="0.3">
      <c r="A1171" s="12" t="s">
        <v>5778</v>
      </c>
      <c r="B1171" s="12" t="s">
        <v>3920</v>
      </c>
      <c r="C1171" s="12" t="s">
        <v>4615</v>
      </c>
      <c r="D1171" s="82">
        <v>45688.946886574071</v>
      </c>
      <c r="E1171" s="37">
        <v>148</v>
      </c>
      <c r="F1171" s="12" t="s">
        <v>4603</v>
      </c>
      <c r="G1171" s="13" t="str">
        <f>IFERROR(INDEX(Raw_Plans!$B$2:$B$11,MATCH(C1171,Raw_Plans!$A$2:$A$11,0)),"")</f>
        <v>Data Booster</v>
      </c>
    </row>
    <row r="1172" spans="1:7" x14ac:dyDescent="0.3">
      <c r="A1172" s="12" t="s">
        <v>5779</v>
      </c>
      <c r="B1172" s="12" t="s">
        <v>2755</v>
      </c>
      <c r="C1172" s="12" t="s">
        <v>4618</v>
      </c>
      <c r="D1172" s="82">
        <v>45743.946886574071</v>
      </c>
      <c r="E1172" s="37">
        <v>499</v>
      </c>
      <c r="F1172" s="12" t="s">
        <v>4603</v>
      </c>
      <c r="G1172" s="13" t="str">
        <f>IFERROR(INDEX(Raw_Plans!$B$2:$B$11,MATCH(C1172,Raw_Plans!$A$2:$A$11,0)),"")</f>
        <v>Infinity 499</v>
      </c>
    </row>
    <row r="1173" spans="1:7" x14ac:dyDescent="0.3">
      <c r="A1173" s="12" t="s">
        <v>5780</v>
      </c>
      <c r="B1173" s="12" t="s">
        <v>1281</v>
      </c>
      <c r="C1173" s="12" t="s">
        <v>4594</v>
      </c>
      <c r="D1173" s="82">
        <v>45970.946886574071</v>
      </c>
      <c r="E1173" s="37">
        <v>999</v>
      </c>
      <c r="F1173" s="12" t="s">
        <v>4641</v>
      </c>
      <c r="G1173" s="13" t="str">
        <f>IFERROR(INDEX(Raw_Plans!$B$2:$B$11,MATCH(C1173,Raw_Plans!$A$2:$A$11,0)),"")</f>
        <v>Family Infinity 999</v>
      </c>
    </row>
    <row r="1174" spans="1:7" x14ac:dyDescent="0.3">
      <c r="A1174" s="12" t="s">
        <v>5781</v>
      </c>
      <c r="B1174" s="12" t="s">
        <v>3180</v>
      </c>
      <c r="C1174" s="12" t="s">
        <v>4629</v>
      </c>
      <c r="D1174" s="82">
        <v>45889.946886574071</v>
      </c>
      <c r="E1174" s="37">
        <v>666</v>
      </c>
      <c r="F1174" s="12" t="s">
        <v>4599</v>
      </c>
      <c r="G1174" s="13" t="str">
        <f>IFERROR(INDEX(Raw_Plans!$B$2:$B$11,MATCH(C1174,Raw_Plans!$A$2:$A$11,0)),"")</f>
        <v>Student Plan</v>
      </c>
    </row>
    <row r="1175" spans="1:7" x14ac:dyDescent="0.3">
      <c r="A1175" s="12" t="s">
        <v>5782</v>
      </c>
      <c r="B1175" s="12" t="s">
        <v>3918</v>
      </c>
      <c r="C1175" s="12" t="s">
        <v>4594</v>
      </c>
      <c r="D1175" s="82">
        <v>45729.946886574071</v>
      </c>
      <c r="E1175" s="37">
        <v>999</v>
      </c>
      <c r="F1175" s="12" t="s">
        <v>4611</v>
      </c>
      <c r="G1175" s="13" t="str">
        <f>IFERROR(INDEX(Raw_Plans!$B$2:$B$11,MATCH(C1175,Raw_Plans!$A$2:$A$11,0)),"")</f>
        <v>Family Infinity 999</v>
      </c>
    </row>
    <row r="1176" spans="1:7" x14ac:dyDescent="0.3">
      <c r="A1176" s="12" t="s">
        <v>5783</v>
      </c>
      <c r="B1176" s="12" t="s">
        <v>1674</v>
      </c>
      <c r="C1176" s="12" t="s">
        <v>4613</v>
      </c>
      <c r="D1176" s="82">
        <v>45964.946886574071</v>
      </c>
      <c r="E1176" s="37">
        <v>499</v>
      </c>
      <c r="F1176" s="12" t="s">
        <v>4611</v>
      </c>
      <c r="G1176" s="13" t="str">
        <f>IFERROR(INDEX(Raw_Plans!$B$2:$B$11,MATCH(C1176,Raw_Plans!$A$2:$A$11,0)),"")</f>
        <v>Work From Home</v>
      </c>
    </row>
    <row r="1177" spans="1:7" x14ac:dyDescent="0.3">
      <c r="A1177" s="12" t="s">
        <v>5784</v>
      </c>
      <c r="B1177" s="12" t="s">
        <v>1271</v>
      </c>
      <c r="C1177" s="12" t="s">
        <v>4607</v>
      </c>
      <c r="D1177" s="82">
        <v>45739.946886574071</v>
      </c>
      <c r="E1177" s="37">
        <v>299</v>
      </c>
      <c r="F1177" s="12" t="s">
        <v>4595</v>
      </c>
      <c r="G1177" s="13" t="str">
        <f>IFERROR(INDEX(Raw_Plans!$B$2:$B$11,MATCH(C1177,Raw_Plans!$A$2:$A$11,0)),"")</f>
        <v>Unlimited 5G Data</v>
      </c>
    </row>
    <row r="1178" spans="1:7" x14ac:dyDescent="0.3">
      <c r="A1178" s="12" t="s">
        <v>5785</v>
      </c>
      <c r="B1178" s="12" t="s">
        <v>3475</v>
      </c>
      <c r="C1178" s="12" t="s">
        <v>4607</v>
      </c>
      <c r="D1178" s="82">
        <v>45779.946886574071</v>
      </c>
      <c r="E1178" s="37">
        <v>299</v>
      </c>
      <c r="F1178" s="12" t="s">
        <v>4641</v>
      </c>
      <c r="G1178" s="13" t="str">
        <f>IFERROR(INDEX(Raw_Plans!$B$2:$B$11,MATCH(C1178,Raw_Plans!$A$2:$A$11,0)),"")</f>
        <v>Unlimited 5G Data</v>
      </c>
    </row>
    <row r="1179" spans="1:7" x14ac:dyDescent="0.3">
      <c r="A1179" s="12" t="s">
        <v>5786</v>
      </c>
      <c r="B1179" s="12" t="s">
        <v>1907</v>
      </c>
      <c r="C1179" s="12" t="s">
        <v>4618</v>
      </c>
      <c r="D1179" s="82">
        <v>45698.946886574071</v>
      </c>
      <c r="E1179" s="37">
        <v>499</v>
      </c>
      <c r="F1179" s="12" t="s">
        <v>4611</v>
      </c>
      <c r="G1179" s="13" t="str">
        <f>IFERROR(INDEX(Raw_Plans!$B$2:$B$11,MATCH(C1179,Raw_Plans!$A$2:$A$11,0)),"")</f>
        <v>Infinity 499</v>
      </c>
    </row>
    <row r="1180" spans="1:7" x14ac:dyDescent="0.3">
      <c r="A1180" s="12" t="s">
        <v>5787</v>
      </c>
      <c r="B1180" s="12" t="s">
        <v>3270</v>
      </c>
      <c r="C1180" s="12" t="s">
        <v>4598</v>
      </c>
      <c r="D1180" s="82">
        <v>45732.946886574071</v>
      </c>
      <c r="E1180" s="37">
        <v>99</v>
      </c>
      <c r="F1180" s="12" t="s">
        <v>4599</v>
      </c>
      <c r="G1180" s="13" t="str">
        <f>IFERROR(INDEX(Raw_Plans!$B$2:$B$11,MATCH(C1180,Raw_Plans!$A$2:$A$11,0)),"")</f>
        <v>Talktime Only</v>
      </c>
    </row>
    <row r="1181" spans="1:7" x14ac:dyDescent="0.3">
      <c r="A1181" s="12" t="s">
        <v>5788</v>
      </c>
      <c r="B1181" s="12" t="s">
        <v>3997</v>
      </c>
      <c r="C1181" s="12" t="s">
        <v>4594</v>
      </c>
      <c r="D1181" s="82">
        <v>45735.946886574071</v>
      </c>
      <c r="E1181" s="37">
        <v>999</v>
      </c>
      <c r="F1181" s="12" t="s">
        <v>4599</v>
      </c>
      <c r="G1181" s="13" t="str">
        <f>IFERROR(INDEX(Raw_Plans!$B$2:$B$11,MATCH(C1181,Raw_Plans!$A$2:$A$11,0)),"")</f>
        <v>Family Infinity 999</v>
      </c>
    </row>
    <row r="1182" spans="1:7" x14ac:dyDescent="0.3">
      <c r="A1182" s="12" t="s">
        <v>5789</v>
      </c>
      <c r="B1182" s="12" t="s">
        <v>1377</v>
      </c>
      <c r="C1182" s="12" t="s">
        <v>4613</v>
      </c>
      <c r="D1182" s="82">
        <v>45954.946886574071</v>
      </c>
      <c r="E1182" s="37">
        <v>499</v>
      </c>
      <c r="F1182" s="12" t="s">
        <v>4595</v>
      </c>
      <c r="G1182" s="13" t="str">
        <f>IFERROR(INDEX(Raw_Plans!$B$2:$B$11,MATCH(C1182,Raw_Plans!$A$2:$A$11,0)),"")</f>
        <v>Work From Home</v>
      </c>
    </row>
    <row r="1183" spans="1:7" x14ac:dyDescent="0.3">
      <c r="A1183" s="12" t="s">
        <v>5790</v>
      </c>
      <c r="B1183" s="12" t="s">
        <v>2497</v>
      </c>
      <c r="C1183" s="12" t="s">
        <v>4598</v>
      </c>
      <c r="D1183" s="82">
        <v>45789.946886574071</v>
      </c>
      <c r="E1183" s="37">
        <v>99</v>
      </c>
      <c r="F1183" s="12" t="s">
        <v>4599</v>
      </c>
      <c r="G1183" s="13" t="str">
        <f>IFERROR(INDEX(Raw_Plans!$B$2:$B$11,MATCH(C1183,Raw_Plans!$A$2:$A$11,0)),"")</f>
        <v>Talktime Only</v>
      </c>
    </row>
    <row r="1184" spans="1:7" x14ac:dyDescent="0.3">
      <c r="A1184" s="12" t="s">
        <v>5791</v>
      </c>
      <c r="B1184" s="12" t="s">
        <v>1752</v>
      </c>
      <c r="C1184" s="12" t="s">
        <v>4613</v>
      </c>
      <c r="D1184" s="82">
        <v>45979.946886574071</v>
      </c>
      <c r="E1184" s="37">
        <v>499</v>
      </c>
      <c r="F1184" s="12" t="s">
        <v>4611</v>
      </c>
      <c r="G1184" s="13" t="str">
        <f>IFERROR(INDEX(Raw_Plans!$B$2:$B$11,MATCH(C1184,Raw_Plans!$A$2:$A$11,0)),"")</f>
        <v>Work From Home</v>
      </c>
    </row>
    <row r="1185" spans="1:7" x14ac:dyDescent="0.3">
      <c r="A1185" s="12" t="s">
        <v>5792</v>
      </c>
      <c r="B1185" s="12" t="s">
        <v>3621</v>
      </c>
      <c r="C1185" s="12" t="s">
        <v>4605</v>
      </c>
      <c r="D1185" s="82">
        <v>45893.946886574071</v>
      </c>
      <c r="E1185" s="37">
        <v>349</v>
      </c>
      <c r="F1185" s="12" t="s">
        <v>4641</v>
      </c>
      <c r="G1185" s="13" t="str">
        <f>IFERROR(INDEX(Raw_Plans!$B$2:$B$11,MATCH(C1185,Raw_Plans!$A$2:$A$11,0)),"")</f>
        <v>Entertainment Pack</v>
      </c>
    </row>
    <row r="1186" spans="1:7" x14ac:dyDescent="0.3">
      <c r="A1186" s="12" t="s">
        <v>5793</v>
      </c>
      <c r="B1186" s="12" t="s">
        <v>2170</v>
      </c>
      <c r="C1186" s="12" t="s">
        <v>4618</v>
      </c>
      <c r="D1186" s="82">
        <v>45794.946886574071</v>
      </c>
      <c r="E1186" s="37">
        <v>499</v>
      </c>
      <c r="F1186" s="12" t="s">
        <v>4611</v>
      </c>
      <c r="G1186" s="13" t="str">
        <f>IFERROR(INDEX(Raw_Plans!$B$2:$B$11,MATCH(C1186,Raw_Plans!$A$2:$A$11,0)),"")</f>
        <v>Infinity 499</v>
      </c>
    </row>
    <row r="1187" spans="1:7" x14ac:dyDescent="0.3">
      <c r="A1187" s="12" t="s">
        <v>5794</v>
      </c>
      <c r="B1187" s="12" t="s">
        <v>710</v>
      </c>
      <c r="C1187" s="12" t="s">
        <v>4598</v>
      </c>
      <c r="D1187" s="82">
        <v>45773.946886574071</v>
      </c>
      <c r="E1187" s="37">
        <v>99</v>
      </c>
      <c r="F1187" s="12" t="s">
        <v>4641</v>
      </c>
      <c r="G1187" s="13" t="str">
        <f>IFERROR(INDEX(Raw_Plans!$B$2:$B$11,MATCH(C1187,Raw_Plans!$A$2:$A$11,0)),"")</f>
        <v>Talktime Only</v>
      </c>
    </row>
    <row r="1188" spans="1:7" x14ac:dyDescent="0.3">
      <c r="A1188" s="12" t="s">
        <v>5795</v>
      </c>
      <c r="B1188" s="12" t="s">
        <v>2753</v>
      </c>
      <c r="C1188" s="12" t="s">
        <v>4609</v>
      </c>
      <c r="D1188" s="82">
        <v>45871.946886574071</v>
      </c>
      <c r="E1188" s="37">
        <v>2999</v>
      </c>
      <c r="F1188" s="12" t="s">
        <v>4641</v>
      </c>
      <c r="G1188" s="13" t="str">
        <f>IFERROR(INDEX(Raw_Plans!$B$2:$B$11,MATCH(C1188,Raw_Plans!$A$2:$A$11,0)),"")</f>
        <v>Annual Plan</v>
      </c>
    </row>
    <row r="1189" spans="1:7" x14ac:dyDescent="0.3">
      <c r="A1189" s="12" t="s">
        <v>5796</v>
      </c>
      <c r="B1189" s="12" t="s">
        <v>3346</v>
      </c>
      <c r="C1189" s="12" t="s">
        <v>4605</v>
      </c>
      <c r="D1189" s="82">
        <v>45949.946886574071</v>
      </c>
      <c r="E1189" s="37">
        <v>349</v>
      </c>
      <c r="F1189" s="12" t="s">
        <v>4595</v>
      </c>
      <c r="G1189" s="13" t="str">
        <f>IFERROR(INDEX(Raw_Plans!$B$2:$B$11,MATCH(C1189,Raw_Plans!$A$2:$A$11,0)),"")</f>
        <v>Entertainment Pack</v>
      </c>
    </row>
    <row r="1190" spans="1:7" x14ac:dyDescent="0.3">
      <c r="A1190" s="12" t="s">
        <v>5797</v>
      </c>
      <c r="B1190" s="12" t="s">
        <v>590</v>
      </c>
      <c r="C1190" s="12" t="s">
        <v>4618</v>
      </c>
      <c r="D1190" s="82">
        <v>45814.946886574071</v>
      </c>
      <c r="E1190" s="37">
        <v>499</v>
      </c>
      <c r="F1190" s="12" t="s">
        <v>4603</v>
      </c>
      <c r="G1190" s="13" t="str">
        <f>IFERROR(INDEX(Raw_Plans!$B$2:$B$11,MATCH(C1190,Raw_Plans!$A$2:$A$11,0)),"")</f>
        <v>Infinity 499</v>
      </c>
    </row>
    <row r="1191" spans="1:7" x14ac:dyDescent="0.3">
      <c r="A1191" s="12" t="s">
        <v>5798</v>
      </c>
      <c r="B1191" s="12" t="s">
        <v>2709</v>
      </c>
      <c r="C1191" s="12" t="s">
        <v>4594</v>
      </c>
      <c r="D1191" s="82">
        <v>45805.946886574071</v>
      </c>
      <c r="E1191" s="37">
        <v>999</v>
      </c>
      <c r="F1191" s="12" t="s">
        <v>4595</v>
      </c>
      <c r="G1191" s="13" t="str">
        <f>IFERROR(INDEX(Raw_Plans!$B$2:$B$11,MATCH(C1191,Raw_Plans!$A$2:$A$11,0)),"")</f>
        <v>Family Infinity 999</v>
      </c>
    </row>
    <row r="1192" spans="1:7" x14ac:dyDescent="0.3">
      <c r="A1192" s="12" t="s">
        <v>5799</v>
      </c>
      <c r="B1192" s="12" t="s">
        <v>1648</v>
      </c>
      <c r="C1192" s="12" t="s">
        <v>4605</v>
      </c>
      <c r="D1192" s="82">
        <v>46024.946886574071</v>
      </c>
      <c r="E1192" s="37">
        <v>349</v>
      </c>
      <c r="F1192" s="12" t="s">
        <v>4641</v>
      </c>
      <c r="G1192" s="13" t="str">
        <f>IFERROR(INDEX(Raw_Plans!$B$2:$B$11,MATCH(C1192,Raw_Plans!$A$2:$A$11,0)),"")</f>
        <v>Entertainment Pack</v>
      </c>
    </row>
    <row r="1193" spans="1:7" x14ac:dyDescent="0.3">
      <c r="A1193" s="12" t="s">
        <v>5800</v>
      </c>
      <c r="B1193" s="12" t="s">
        <v>2657</v>
      </c>
      <c r="C1193" s="12" t="s">
        <v>4594</v>
      </c>
      <c r="D1193" s="82">
        <v>45947.946886574071</v>
      </c>
      <c r="E1193" s="37">
        <v>999</v>
      </c>
      <c r="F1193" s="12" t="s">
        <v>4611</v>
      </c>
      <c r="G1193" s="13" t="str">
        <f>IFERROR(INDEX(Raw_Plans!$B$2:$B$11,MATCH(C1193,Raw_Plans!$A$2:$A$11,0)),"")</f>
        <v>Family Infinity 999</v>
      </c>
    </row>
    <row r="1194" spans="1:7" x14ac:dyDescent="0.3">
      <c r="A1194" s="12" t="s">
        <v>5801</v>
      </c>
      <c r="B1194" s="12" t="s">
        <v>1171</v>
      </c>
      <c r="C1194" s="12" t="s">
        <v>4629</v>
      </c>
      <c r="D1194" s="82">
        <v>45705.946886574071</v>
      </c>
      <c r="E1194" s="37">
        <v>666</v>
      </c>
      <c r="F1194" s="12" t="s">
        <v>4611</v>
      </c>
      <c r="G1194" s="13" t="str">
        <f>IFERROR(INDEX(Raw_Plans!$B$2:$B$11,MATCH(C1194,Raw_Plans!$A$2:$A$11,0)),"")</f>
        <v>Student Plan</v>
      </c>
    </row>
    <row r="1195" spans="1:7" x14ac:dyDescent="0.3">
      <c r="A1195" s="12" t="s">
        <v>5802</v>
      </c>
      <c r="B1195" s="12" t="s">
        <v>776</v>
      </c>
      <c r="C1195" s="12" t="s">
        <v>4618</v>
      </c>
      <c r="D1195" s="82">
        <v>45748.946886574071</v>
      </c>
      <c r="E1195" s="37">
        <v>499</v>
      </c>
      <c r="F1195" s="12" t="s">
        <v>4595</v>
      </c>
      <c r="G1195" s="13" t="str">
        <f>IFERROR(INDEX(Raw_Plans!$B$2:$B$11,MATCH(C1195,Raw_Plans!$A$2:$A$11,0)),"")</f>
        <v>Infinity 499</v>
      </c>
    </row>
    <row r="1196" spans="1:7" x14ac:dyDescent="0.3">
      <c r="A1196" s="12" t="s">
        <v>5803</v>
      </c>
      <c r="B1196" s="12" t="s">
        <v>2645</v>
      </c>
      <c r="C1196" s="12" t="s">
        <v>4609</v>
      </c>
      <c r="D1196" s="82">
        <v>45930.946886574071</v>
      </c>
      <c r="E1196" s="37">
        <v>2999</v>
      </c>
      <c r="F1196" s="12" t="s">
        <v>4603</v>
      </c>
      <c r="G1196" s="13" t="str">
        <f>IFERROR(INDEX(Raw_Plans!$B$2:$B$11,MATCH(C1196,Raw_Plans!$A$2:$A$11,0)),"")</f>
        <v>Annual Plan</v>
      </c>
    </row>
    <row r="1197" spans="1:7" x14ac:dyDescent="0.3">
      <c r="A1197" s="12" t="s">
        <v>5804</v>
      </c>
      <c r="B1197" s="12" t="s">
        <v>3340</v>
      </c>
      <c r="C1197" s="12" t="s">
        <v>4607</v>
      </c>
      <c r="D1197" s="82">
        <v>45825.946886574071</v>
      </c>
      <c r="E1197" s="37">
        <v>299</v>
      </c>
      <c r="F1197" s="12" t="s">
        <v>4603</v>
      </c>
      <c r="G1197" s="13" t="str">
        <f>IFERROR(INDEX(Raw_Plans!$B$2:$B$11,MATCH(C1197,Raw_Plans!$A$2:$A$11,0)),"")</f>
        <v>Unlimited 5G Data</v>
      </c>
    </row>
    <row r="1198" spans="1:7" x14ac:dyDescent="0.3">
      <c r="A1198" s="12" t="s">
        <v>5805</v>
      </c>
      <c r="B1198" s="12" t="s">
        <v>936</v>
      </c>
      <c r="C1198" s="12" t="s">
        <v>4615</v>
      </c>
      <c r="D1198" s="82">
        <v>45929.946886574071</v>
      </c>
      <c r="E1198" s="37">
        <v>148</v>
      </c>
      <c r="F1198" s="12" t="s">
        <v>4595</v>
      </c>
      <c r="G1198" s="13" t="str">
        <f>IFERROR(INDEX(Raw_Plans!$B$2:$B$11,MATCH(C1198,Raw_Plans!$A$2:$A$11,0)),"")</f>
        <v>Data Booster</v>
      </c>
    </row>
    <row r="1199" spans="1:7" x14ac:dyDescent="0.3">
      <c r="A1199" s="12" t="s">
        <v>5806</v>
      </c>
      <c r="B1199" s="12" t="s">
        <v>4346</v>
      </c>
      <c r="C1199" s="12" t="s">
        <v>4594</v>
      </c>
      <c r="D1199" s="82">
        <v>46037.946886574071</v>
      </c>
      <c r="E1199" s="37">
        <v>999</v>
      </c>
      <c r="F1199" s="12" t="s">
        <v>4595</v>
      </c>
      <c r="G1199" s="13" t="str">
        <f>IFERROR(INDEX(Raw_Plans!$B$2:$B$11,MATCH(C1199,Raw_Plans!$A$2:$A$11,0)),"")</f>
        <v>Family Infinity 999</v>
      </c>
    </row>
    <row r="1200" spans="1:7" x14ac:dyDescent="0.3">
      <c r="A1200" s="12" t="s">
        <v>5807</v>
      </c>
      <c r="B1200" s="12" t="s">
        <v>3026</v>
      </c>
      <c r="C1200" s="12" t="s">
        <v>4618</v>
      </c>
      <c r="D1200" s="82">
        <v>45913.946886574071</v>
      </c>
      <c r="E1200" s="37">
        <v>499</v>
      </c>
      <c r="F1200" s="12" t="s">
        <v>4599</v>
      </c>
      <c r="G1200" s="13" t="str">
        <f>IFERROR(INDEX(Raw_Plans!$B$2:$B$11,MATCH(C1200,Raw_Plans!$A$2:$A$11,0)),"")</f>
        <v>Infinity 499</v>
      </c>
    </row>
    <row r="1201" spans="1:7" x14ac:dyDescent="0.3">
      <c r="A1201" s="12" t="s">
        <v>5808</v>
      </c>
      <c r="B1201" s="12" t="s">
        <v>2781</v>
      </c>
      <c r="C1201" s="12" t="s">
        <v>4613</v>
      </c>
      <c r="D1201" s="82">
        <v>45720.946886574071</v>
      </c>
      <c r="E1201" s="37">
        <v>499</v>
      </c>
      <c r="F1201" s="12" t="s">
        <v>4603</v>
      </c>
      <c r="G1201" s="13" t="str">
        <f>IFERROR(INDEX(Raw_Plans!$B$2:$B$11,MATCH(C1201,Raw_Plans!$A$2:$A$11,0)),"")</f>
        <v>Work From Home</v>
      </c>
    </row>
    <row r="1202" spans="1:7" x14ac:dyDescent="0.3">
      <c r="A1202" s="12" t="s">
        <v>5809</v>
      </c>
      <c r="B1202" s="12" t="s">
        <v>1155</v>
      </c>
      <c r="C1202" s="12" t="s">
        <v>4598</v>
      </c>
      <c r="D1202" s="82">
        <v>45896.946886574071</v>
      </c>
      <c r="E1202" s="37">
        <v>99</v>
      </c>
      <c r="F1202" s="12" t="s">
        <v>4595</v>
      </c>
      <c r="G1202" s="13" t="str">
        <f>IFERROR(INDEX(Raw_Plans!$B$2:$B$11,MATCH(C1202,Raw_Plans!$A$2:$A$11,0)),"")</f>
        <v>Talktime Only</v>
      </c>
    </row>
    <row r="1203" spans="1:7" x14ac:dyDescent="0.3">
      <c r="A1203" s="12" t="s">
        <v>5810</v>
      </c>
      <c r="B1203" s="12" t="s">
        <v>4256</v>
      </c>
      <c r="C1203" s="12" t="s">
        <v>4594</v>
      </c>
      <c r="D1203" s="82">
        <v>45874.946886574071</v>
      </c>
      <c r="E1203" s="37">
        <v>999</v>
      </c>
      <c r="F1203" s="12" t="s">
        <v>4599</v>
      </c>
      <c r="G1203" s="13" t="str">
        <f>IFERROR(INDEX(Raw_Plans!$B$2:$B$11,MATCH(C1203,Raw_Plans!$A$2:$A$11,0)),"")</f>
        <v>Family Infinity 999</v>
      </c>
    </row>
    <row r="1204" spans="1:7" x14ac:dyDescent="0.3">
      <c r="A1204" s="12" t="s">
        <v>5811</v>
      </c>
      <c r="B1204" s="12" t="s">
        <v>3262</v>
      </c>
      <c r="C1204" s="12" t="s">
        <v>4618</v>
      </c>
      <c r="D1204" s="82">
        <v>45811.946886574071</v>
      </c>
      <c r="E1204" s="37">
        <v>499</v>
      </c>
      <c r="F1204" s="12" t="s">
        <v>4595</v>
      </c>
      <c r="G1204" s="13" t="str">
        <f>IFERROR(INDEX(Raw_Plans!$B$2:$B$11,MATCH(C1204,Raw_Plans!$A$2:$A$11,0)),"")</f>
        <v>Infinity 499</v>
      </c>
    </row>
    <row r="1205" spans="1:7" x14ac:dyDescent="0.3">
      <c r="A1205" s="12" t="s">
        <v>5812</v>
      </c>
      <c r="B1205" s="12" t="s">
        <v>830</v>
      </c>
      <c r="C1205" s="12" t="s">
        <v>4605</v>
      </c>
      <c r="D1205" s="82">
        <v>45766.946886574071</v>
      </c>
      <c r="E1205" s="37">
        <v>349</v>
      </c>
      <c r="F1205" s="12" t="s">
        <v>4599</v>
      </c>
      <c r="G1205" s="13" t="str">
        <f>IFERROR(INDEX(Raw_Plans!$B$2:$B$11,MATCH(C1205,Raw_Plans!$A$2:$A$11,0)),"")</f>
        <v>Entertainment Pack</v>
      </c>
    </row>
    <row r="1206" spans="1:7" x14ac:dyDescent="0.3">
      <c r="A1206" s="12" t="s">
        <v>5813</v>
      </c>
      <c r="B1206" s="12" t="s">
        <v>3298</v>
      </c>
      <c r="C1206" s="12" t="s">
        <v>4618</v>
      </c>
      <c r="D1206" s="82">
        <v>45844.946886574071</v>
      </c>
      <c r="E1206" s="37">
        <v>499</v>
      </c>
      <c r="F1206" s="12" t="s">
        <v>4595</v>
      </c>
      <c r="G1206" s="13" t="str">
        <f>IFERROR(INDEX(Raw_Plans!$B$2:$B$11,MATCH(C1206,Raw_Plans!$A$2:$A$11,0)),"")</f>
        <v>Infinity 499</v>
      </c>
    </row>
    <row r="1207" spans="1:7" x14ac:dyDescent="0.3">
      <c r="A1207" s="12" t="s">
        <v>5814</v>
      </c>
      <c r="B1207" s="12" t="s">
        <v>521</v>
      </c>
      <c r="C1207" s="12" t="s">
        <v>4602</v>
      </c>
      <c r="D1207" s="82">
        <v>45941.946886574071</v>
      </c>
      <c r="E1207" s="37">
        <v>479</v>
      </c>
      <c r="F1207" s="12" t="s">
        <v>4641</v>
      </c>
      <c r="G1207" s="13" t="str">
        <f>IFERROR(INDEX(Raw_Plans!$B$2:$B$11,MATCH(C1207,Raw_Plans!$A$2:$A$11,0)),"")</f>
        <v>Truly Unlimited</v>
      </c>
    </row>
    <row r="1208" spans="1:7" x14ac:dyDescent="0.3">
      <c r="A1208" s="12" t="s">
        <v>5815</v>
      </c>
      <c r="B1208" s="12" t="s">
        <v>2507</v>
      </c>
      <c r="C1208" s="12" t="s">
        <v>4594</v>
      </c>
      <c r="D1208" s="82">
        <v>45881.946886574071</v>
      </c>
      <c r="E1208" s="37">
        <v>999</v>
      </c>
      <c r="F1208" s="12" t="s">
        <v>4611</v>
      </c>
      <c r="G1208" s="13" t="str">
        <f>IFERROR(INDEX(Raw_Plans!$B$2:$B$11,MATCH(C1208,Raw_Plans!$A$2:$A$11,0)),"")</f>
        <v>Family Infinity 999</v>
      </c>
    </row>
    <row r="1209" spans="1:7" x14ac:dyDescent="0.3">
      <c r="A1209" s="12" t="s">
        <v>5816</v>
      </c>
      <c r="B1209" s="12" t="s">
        <v>3162</v>
      </c>
      <c r="C1209" s="12" t="s">
        <v>4598</v>
      </c>
      <c r="D1209" s="82">
        <v>45788.946886574071</v>
      </c>
      <c r="E1209" s="37">
        <v>99</v>
      </c>
      <c r="F1209" s="12" t="s">
        <v>4641</v>
      </c>
      <c r="G1209" s="13" t="str">
        <f>IFERROR(INDEX(Raw_Plans!$B$2:$B$11,MATCH(C1209,Raw_Plans!$A$2:$A$11,0)),"")</f>
        <v>Talktime Only</v>
      </c>
    </row>
    <row r="1210" spans="1:7" x14ac:dyDescent="0.3">
      <c r="A1210" s="12" t="s">
        <v>5817</v>
      </c>
      <c r="B1210" s="12" t="s">
        <v>3701</v>
      </c>
      <c r="C1210" s="12" t="s">
        <v>4607</v>
      </c>
      <c r="D1210" s="82">
        <v>45997.946886574071</v>
      </c>
      <c r="E1210" s="37">
        <v>299</v>
      </c>
      <c r="F1210" s="12" t="s">
        <v>4641</v>
      </c>
      <c r="G1210" s="13" t="str">
        <f>IFERROR(INDEX(Raw_Plans!$B$2:$B$11,MATCH(C1210,Raw_Plans!$A$2:$A$11,0)),"")</f>
        <v>Unlimited 5G Data</v>
      </c>
    </row>
    <row r="1211" spans="1:7" x14ac:dyDescent="0.3">
      <c r="A1211" s="12" t="s">
        <v>5818</v>
      </c>
      <c r="B1211" s="12" t="s">
        <v>3102</v>
      </c>
      <c r="C1211" s="12" t="s">
        <v>4598</v>
      </c>
      <c r="D1211" s="82">
        <v>45963.946886574071</v>
      </c>
      <c r="E1211" s="37">
        <v>99</v>
      </c>
      <c r="F1211" s="12" t="s">
        <v>4599</v>
      </c>
      <c r="G1211" s="13" t="str">
        <f>IFERROR(INDEX(Raw_Plans!$B$2:$B$11,MATCH(C1211,Raw_Plans!$A$2:$A$11,0)),"")</f>
        <v>Talktime Only</v>
      </c>
    </row>
    <row r="1212" spans="1:7" x14ac:dyDescent="0.3">
      <c r="A1212" s="12" t="s">
        <v>5819</v>
      </c>
      <c r="B1212" s="12" t="s">
        <v>1875</v>
      </c>
      <c r="C1212" s="12" t="s">
        <v>4618</v>
      </c>
      <c r="D1212" s="82">
        <v>45968.946886574071</v>
      </c>
      <c r="E1212" s="37">
        <v>499</v>
      </c>
      <c r="F1212" s="12" t="s">
        <v>4599</v>
      </c>
      <c r="G1212" s="13" t="str">
        <f>IFERROR(INDEX(Raw_Plans!$B$2:$B$11,MATCH(C1212,Raw_Plans!$A$2:$A$11,0)),"")</f>
        <v>Infinity 499</v>
      </c>
    </row>
    <row r="1213" spans="1:7" x14ac:dyDescent="0.3">
      <c r="A1213" s="12" t="s">
        <v>5820</v>
      </c>
      <c r="B1213" s="12" t="s">
        <v>4142</v>
      </c>
      <c r="C1213" s="12" t="s">
        <v>4605</v>
      </c>
      <c r="D1213" s="82">
        <v>45927.946886574071</v>
      </c>
      <c r="E1213" s="37">
        <v>349</v>
      </c>
      <c r="F1213" s="12" t="s">
        <v>4595</v>
      </c>
      <c r="G1213" s="13" t="str">
        <f>IFERROR(INDEX(Raw_Plans!$B$2:$B$11,MATCH(C1213,Raw_Plans!$A$2:$A$11,0)),"")</f>
        <v>Entertainment Pack</v>
      </c>
    </row>
    <row r="1214" spans="1:7" x14ac:dyDescent="0.3">
      <c r="A1214" s="12" t="s">
        <v>5821</v>
      </c>
      <c r="B1214" s="12" t="s">
        <v>1524</v>
      </c>
      <c r="C1214" s="12" t="s">
        <v>4605</v>
      </c>
      <c r="D1214" s="82">
        <v>45926.946886574071</v>
      </c>
      <c r="E1214" s="37">
        <v>349</v>
      </c>
      <c r="F1214" s="12" t="s">
        <v>4611</v>
      </c>
      <c r="G1214" s="13" t="str">
        <f>IFERROR(INDEX(Raw_Plans!$B$2:$B$11,MATCH(C1214,Raw_Plans!$A$2:$A$11,0)),"")</f>
        <v>Entertainment Pack</v>
      </c>
    </row>
    <row r="1215" spans="1:7" x14ac:dyDescent="0.3">
      <c r="A1215" s="12" t="s">
        <v>5822</v>
      </c>
      <c r="B1215" s="12" t="s">
        <v>2879</v>
      </c>
      <c r="C1215" s="12" t="s">
        <v>4607</v>
      </c>
      <c r="D1215" s="82">
        <v>46002.946886574071</v>
      </c>
      <c r="E1215" s="37">
        <v>299</v>
      </c>
      <c r="F1215" s="12" t="s">
        <v>4595</v>
      </c>
      <c r="G1215" s="13" t="str">
        <f>IFERROR(INDEX(Raw_Plans!$B$2:$B$11,MATCH(C1215,Raw_Plans!$A$2:$A$11,0)),"")</f>
        <v>Unlimited 5G Data</v>
      </c>
    </row>
    <row r="1216" spans="1:7" x14ac:dyDescent="0.3">
      <c r="A1216" s="12" t="s">
        <v>5823</v>
      </c>
      <c r="B1216" s="12" t="s">
        <v>1058</v>
      </c>
      <c r="C1216" s="12" t="s">
        <v>4594</v>
      </c>
      <c r="D1216" s="82">
        <v>45694.946886574071</v>
      </c>
      <c r="E1216" s="37">
        <v>999</v>
      </c>
      <c r="F1216" s="12" t="s">
        <v>4611</v>
      </c>
      <c r="G1216" s="13" t="str">
        <f>IFERROR(INDEX(Raw_Plans!$B$2:$B$11,MATCH(C1216,Raw_Plans!$A$2:$A$11,0)),"")</f>
        <v>Family Infinity 999</v>
      </c>
    </row>
    <row r="1217" spans="1:7" x14ac:dyDescent="0.3">
      <c r="A1217" s="12" t="s">
        <v>5824</v>
      </c>
      <c r="B1217" s="12" t="s">
        <v>1596</v>
      </c>
      <c r="C1217" s="12" t="s">
        <v>4602</v>
      </c>
      <c r="D1217" s="82">
        <v>45900.946886574071</v>
      </c>
      <c r="E1217" s="37">
        <v>479</v>
      </c>
      <c r="F1217" s="12" t="s">
        <v>4641</v>
      </c>
      <c r="G1217" s="13" t="str">
        <f>IFERROR(INDEX(Raw_Plans!$B$2:$B$11,MATCH(C1217,Raw_Plans!$A$2:$A$11,0)),"")</f>
        <v>Truly Unlimited</v>
      </c>
    </row>
    <row r="1218" spans="1:7" x14ac:dyDescent="0.3">
      <c r="A1218" s="12" t="s">
        <v>5825</v>
      </c>
      <c r="B1218" s="12" t="s">
        <v>4186</v>
      </c>
      <c r="C1218" s="12" t="s">
        <v>4613</v>
      </c>
      <c r="D1218" s="82">
        <v>45937.946886574071</v>
      </c>
      <c r="E1218" s="37">
        <v>499</v>
      </c>
      <c r="F1218" s="12" t="s">
        <v>4603</v>
      </c>
      <c r="G1218" s="13" t="str">
        <f>IFERROR(INDEX(Raw_Plans!$B$2:$B$11,MATCH(C1218,Raw_Plans!$A$2:$A$11,0)),"")</f>
        <v>Work From Home</v>
      </c>
    </row>
    <row r="1219" spans="1:7" x14ac:dyDescent="0.3">
      <c r="A1219" s="12" t="s">
        <v>5826</v>
      </c>
      <c r="B1219" s="12" t="s">
        <v>3485</v>
      </c>
      <c r="C1219" s="12" t="s">
        <v>4594</v>
      </c>
      <c r="D1219" s="82">
        <v>45997.946886574071</v>
      </c>
      <c r="E1219" s="37">
        <v>999</v>
      </c>
      <c r="F1219" s="12" t="s">
        <v>4595</v>
      </c>
      <c r="G1219" s="13" t="str">
        <f>IFERROR(INDEX(Raw_Plans!$B$2:$B$11,MATCH(C1219,Raw_Plans!$A$2:$A$11,0)),"")</f>
        <v>Family Infinity 999</v>
      </c>
    </row>
    <row r="1220" spans="1:7" x14ac:dyDescent="0.3">
      <c r="A1220" s="12" t="s">
        <v>5827</v>
      </c>
      <c r="B1220" s="12" t="s">
        <v>3146</v>
      </c>
      <c r="C1220" s="12" t="s">
        <v>4618</v>
      </c>
      <c r="D1220" s="82">
        <v>45719.946886574071</v>
      </c>
      <c r="E1220" s="37">
        <v>499</v>
      </c>
      <c r="F1220" s="12" t="s">
        <v>4595</v>
      </c>
      <c r="G1220" s="13" t="str">
        <f>IFERROR(INDEX(Raw_Plans!$B$2:$B$11,MATCH(C1220,Raw_Plans!$A$2:$A$11,0)),"")</f>
        <v>Infinity 499</v>
      </c>
    </row>
    <row r="1221" spans="1:7" x14ac:dyDescent="0.3">
      <c r="A1221" s="12" t="s">
        <v>5828</v>
      </c>
      <c r="B1221" s="12" t="s">
        <v>1101</v>
      </c>
      <c r="C1221" s="12" t="s">
        <v>4615</v>
      </c>
      <c r="D1221" s="82">
        <v>45884.946886574071</v>
      </c>
      <c r="E1221" s="37">
        <v>148</v>
      </c>
      <c r="F1221" s="12" t="s">
        <v>4599</v>
      </c>
      <c r="G1221" s="13" t="str">
        <f>IFERROR(INDEX(Raw_Plans!$B$2:$B$11,MATCH(C1221,Raw_Plans!$A$2:$A$11,0)),"")</f>
        <v>Data Booster</v>
      </c>
    </row>
    <row r="1222" spans="1:7" x14ac:dyDescent="0.3">
      <c r="A1222" s="12" t="s">
        <v>5829</v>
      </c>
      <c r="B1222" s="12" t="s">
        <v>2929</v>
      </c>
      <c r="C1222" s="12" t="s">
        <v>4605</v>
      </c>
      <c r="D1222" s="82">
        <v>45707.946886574071</v>
      </c>
      <c r="E1222" s="37">
        <v>349</v>
      </c>
      <c r="F1222" s="12" t="s">
        <v>4641</v>
      </c>
      <c r="G1222" s="13" t="str">
        <f>IFERROR(INDEX(Raw_Plans!$B$2:$B$11,MATCH(C1222,Raw_Plans!$A$2:$A$11,0)),"")</f>
        <v>Entertainment Pack</v>
      </c>
    </row>
    <row r="1223" spans="1:7" x14ac:dyDescent="0.3">
      <c r="A1223" s="12" t="s">
        <v>5830</v>
      </c>
      <c r="B1223" s="12" t="s">
        <v>4378</v>
      </c>
      <c r="C1223" s="12" t="s">
        <v>4609</v>
      </c>
      <c r="D1223" s="82">
        <v>46024.946886574071</v>
      </c>
      <c r="E1223" s="37">
        <v>2999</v>
      </c>
      <c r="F1223" s="12" t="s">
        <v>4603</v>
      </c>
      <c r="G1223" s="13" t="str">
        <f>IFERROR(INDEX(Raw_Plans!$B$2:$B$11,MATCH(C1223,Raw_Plans!$A$2:$A$11,0)),"")</f>
        <v>Annual Plan</v>
      </c>
    </row>
    <row r="1224" spans="1:7" x14ac:dyDescent="0.3">
      <c r="A1224" s="12" t="s">
        <v>5831</v>
      </c>
      <c r="B1224" s="12" t="s">
        <v>3493</v>
      </c>
      <c r="C1224" s="12" t="s">
        <v>4598</v>
      </c>
      <c r="D1224" s="82">
        <v>45758.946886574071</v>
      </c>
      <c r="E1224" s="37">
        <v>99</v>
      </c>
      <c r="F1224" s="12" t="s">
        <v>4641</v>
      </c>
      <c r="G1224" s="13" t="str">
        <f>IFERROR(INDEX(Raw_Plans!$B$2:$B$11,MATCH(C1224,Raw_Plans!$A$2:$A$11,0)),"")</f>
        <v>Talktime Only</v>
      </c>
    </row>
    <row r="1225" spans="1:7" x14ac:dyDescent="0.3">
      <c r="A1225" s="12" t="s">
        <v>5832</v>
      </c>
      <c r="B1225" s="12" t="s">
        <v>2659</v>
      </c>
      <c r="C1225" s="12" t="s">
        <v>4629</v>
      </c>
      <c r="D1225" s="82">
        <v>45946.946886574071</v>
      </c>
      <c r="E1225" s="37">
        <v>666</v>
      </c>
      <c r="F1225" s="12" t="s">
        <v>4599</v>
      </c>
      <c r="G1225" s="13" t="str">
        <f>IFERROR(INDEX(Raw_Plans!$B$2:$B$11,MATCH(C1225,Raw_Plans!$A$2:$A$11,0)),"")</f>
        <v>Student Plan</v>
      </c>
    </row>
    <row r="1226" spans="1:7" x14ac:dyDescent="0.3">
      <c r="A1226" s="12" t="s">
        <v>5833</v>
      </c>
      <c r="B1226" s="12" t="s">
        <v>3876</v>
      </c>
      <c r="C1226" s="12" t="s">
        <v>4609</v>
      </c>
      <c r="D1226" s="82">
        <v>45817.946886574071</v>
      </c>
      <c r="E1226" s="37">
        <v>2999</v>
      </c>
      <c r="F1226" s="12" t="s">
        <v>4595</v>
      </c>
      <c r="G1226" s="13" t="str">
        <f>IFERROR(INDEX(Raw_Plans!$B$2:$B$11,MATCH(C1226,Raw_Plans!$A$2:$A$11,0)),"")</f>
        <v>Annual Plan</v>
      </c>
    </row>
    <row r="1227" spans="1:7" x14ac:dyDescent="0.3">
      <c r="A1227" s="12" t="s">
        <v>5834</v>
      </c>
      <c r="B1227" s="12" t="s">
        <v>3290</v>
      </c>
      <c r="C1227" s="12" t="s">
        <v>4605</v>
      </c>
      <c r="D1227" s="82">
        <v>45802.946886574071</v>
      </c>
      <c r="E1227" s="37">
        <v>349</v>
      </c>
      <c r="F1227" s="12" t="s">
        <v>4641</v>
      </c>
      <c r="G1227" s="13" t="str">
        <f>IFERROR(INDEX(Raw_Plans!$B$2:$B$11,MATCH(C1227,Raw_Plans!$A$2:$A$11,0)),"")</f>
        <v>Entertainment Pack</v>
      </c>
    </row>
    <row r="1228" spans="1:7" x14ac:dyDescent="0.3">
      <c r="A1228" s="12" t="s">
        <v>5835</v>
      </c>
      <c r="B1228" s="12" t="s">
        <v>1881</v>
      </c>
      <c r="C1228" s="12" t="s">
        <v>4609</v>
      </c>
      <c r="D1228" s="82">
        <v>45779.946886574071</v>
      </c>
      <c r="E1228" s="37">
        <v>2999</v>
      </c>
      <c r="F1228" s="12" t="s">
        <v>4595</v>
      </c>
      <c r="G1228" s="13" t="str">
        <f>IFERROR(INDEX(Raw_Plans!$B$2:$B$11,MATCH(C1228,Raw_Plans!$A$2:$A$11,0)),"")</f>
        <v>Annual Plan</v>
      </c>
    </row>
    <row r="1229" spans="1:7" x14ac:dyDescent="0.3">
      <c r="A1229" s="12" t="s">
        <v>5836</v>
      </c>
      <c r="B1229" s="12" t="s">
        <v>1556</v>
      </c>
      <c r="C1229" s="12" t="s">
        <v>4609</v>
      </c>
      <c r="D1229" s="82">
        <v>46021.946886574071</v>
      </c>
      <c r="E1229" s="37">
        <v>2999</v>
      </c>
      <c r="F1229" s="12" t="s">
        <v>4603</v>
      </c>
      <c r="G1229" s="13" t="str">
        <f>IFERROR(INDEX(Raw_Plans!$B$2:$B$11,MATCH(C1229,Raw_Plans!$A$2:$A$11,0)),"")</f>
        <v>Annual Plan</v>
      </c>
    </row>
    <row r="1230" spans="1:7" x14ac:dyDescent="0.3">
      <c r="A1230" s="12" t="s">
        <v>5837</v>
      </c>
      <c r="B1230" s="12" t="s">
        <v>3408</v>
      </c>
      <c r="C1230" s="12" t="s">
        <v>4613</v>
      </c>
      <c r="D1230" s="82">
        <v>45779.946886574071</v>
      </c>
      <c r="E1230" s="37">
        <v>499</v>
      </c>
      <c r="F1230" s="12" t="s">
        <v>4641</v>
      </c>
      <c r="G1230" s="13" t="str">
        <f>IFERROR(INDEX(Raw_Plans!$B$2:$B$11,MATCH(C1230,Raw_Plans!$A$2:$A$11,0)),"")</f>
        <v>Work From Home</v>
      </c>
    </row>
    <row r="1231" spans="1:7" x14ac:dyDescent="0.3">
      <c r="A1231" s="12" t="s">
        <v>5838</v>
      </c>
      <c r="B1231" s="12" t="s">
        <v>1794</v>
      </c>
      <c r="C1231" s="12" t="s">
        <v>4605</v>
      </c>
      <c r="D1231" s="82">
        <v>45947.946886574071</v>
      </c>
      <c r="E1231" s="37">
        <v>349</v>
      </c>
      <c r="F1231" s="12" t="s">
        <v>4603</v>
      </c>
      <c r="G1231" s="13" t="str">
        <f>IFERROR(INDEX(Raw_Plans!$B$2:$B$11,MATCH(C1231,Raw_Plans!$A$2:$A$11,0)),"")</f>
        <v>Entertainment Pack</v>
      </c>
    </row>
    <row r="1232" spans="1:7" x14ac:dyDescent="0.3">
      <c r="A1232" s="12" t="s">
        <v>5839</v>
      </c>
      <c r="B1232" s="12" t="s">
        <v>2183</v>
      </c>
      <c r="C1232" s="12" t="s">
        <v>4602</v>
      </c>
      <c r="D1232" s="82">
        <v>45971.946886574071</v>
      </c>
      <c r="E1232" s="37">
        <v>479</v>
      </c>
      <c r="F1232" s="12" t="s">
        <v>4595</v>
      </c>
      <c r="G1232" s="13" t="str">
        <f>IFERROR(INDEX(Raw_Plans!$B$2:$B$11,MATCH(C1232,Raw_Plans!$A$2:$A$11,0)),"")</f>
        <v>Truly Unlimited</v>
      </c>
    </row>
    <row r="1233" spans="1:7" x14ac:dyDescent="0.3">
      <c r="A1233" s="12" t="s">
        <v>5840</v>
      </c>
      <c r="B1233" s="12" t="s">
        <v>1634</v>
      </c>
      <c r="C1233" s="12" t="s">
        <v>4594</v>
      </c>
      <c r="D1233" s="82">
        <v>45938.946886574071</v>
      </c>
      <c r="E1233" s="37">
        <v>999</v>
      </c>
      <c r="F1233" s="12" t="s">
        <v>4603</v>
      </c>
      <c r="G1233" s="13" t="str">
        <f>IFERROR(INDEX(Raw_Plans!$B$2:$B$11,MATCH(C1233,Raw_Plans!$A$2:$A$11,0)),"")</f>
        <v>Family Infinity 999</v>
      </c>
    </row>
    <row r="1234" spans="1:7" x14ac:dyDescent="0.3">
      <c r="A1234" s="12" t="s">
        <v>5841</v>
      </c>
      <c r="B1234" s="12" t="s">
        <v>1893</v>
      </c>
      <c r="C1234" s="12" t="s">
        <v>4598</v>
      </c>
      <c r="D1234" s="82">
        <v>46026.946886574071</v>
      </c>
      <c r="E1234" s="37">
        <v>99</v>
      </c>
      <c r="F1234" s="12" t="s">
        <v>4595</v>
      </c>
      <c r="G1234" s="13" t="str">
        <f>IFERROR(INDEX(Raw_Plans!$B$2:$B$11,MATCH(C1234,Raw_Plans!$A$2:$A$11,0)),"")</f>
        <v>Talktime Only</v>
      </c>
    </row>
    <row r="1235" spans="1:7" x14ac:dyDescent="0.3">
      <c r="A1235" s="12" t="s">
        <v>5842</v>
      </c>
      <c r="B1235" s="12" t="s">
        <v>3442</v>
      </c>
      <c r="C1235" s="12" t="s">
        <v>4605</v>
      </c>
      <c r="D1235" s="82">
        <v>45798.946886574071</v>
      </c>
      <c r="E1235" s="37">
        <v>349</v>
      </c>
      <c r="F1235" s="12" t="s">
        <v>4595</v>
      </c>
      <c r="G1235" s="13" t="str">
        <f>IFERROR(INDEX(Raw_Plans!$B$2:$B$11,MATCH(C1235,Raw_Plans!$A$2:$A$11,0)),"")</f>
        <v>Entertainment Pack</v>
      </c>
    </row>
    <row r="1236" spans="1:7" x14ac:dyDescent="0.3">
      <c r="A1236" s="12" t="s">
        <v>5843</v>
      </c>
      <c r="B1236" s="12" t="s">
        <v>3054</v>
      </c>
      <c r="C1236" s="12" t="s">
        <v>4609</v>
      </c>
      <c r="D1236" s="82">
        <v>45774.946886574071</v>
      </c>
      <c r="E1236" s="37">
        <v>2999</v>
      </c>
      <c r="F1236" s="12" t="s">
        <v>4603</v>
      </c>
      <c r="G1236" s="13" t="str">
        <f>IFERROR(INDEX(Raw_Plans!$B$2:$B$11,MATCH(C1236,Raw_Plans!$A$2:$A$11,0)),"")</f>
        <v>Annual Plan</v>
      </c>
    </row>
    <row r="1237" spans="1:7" x14ac:dyDescent="0.3">
      <c r="A1237" s="12" t="s">
        <v>5844</v>
      </c>
      <c r="B1237" s="12" t="s">
        <v>4126</v>
      </c>
      <c r="C1237" s="12" t="s">
        <v>4613</v>
      </c>
      <c r="D1237" s="82">
        <v>45836.946886574071</v>
      </c>
      <c r="E1237" s="37">
        <v>499</v>
      </c>
      <c r="F1237" s="12" t="s">
        <v>4611</v>
      </c>
      <c r="G1237" s="13" t="str">
        <f>IFERROR(INDEX(Raw_Plans!$B$2:$B$11,MATCH(C1237,Raw_Plans!$A$2:$A$11,0)),"")</f>
        <v>Work From Home</v>
      </c>
    </row>
    <row r="1238" spans="1:7" x14ac:dyDescent="0.3">
      <c r="A1238" s="12" t="s">
        <v>5845</v>
      </c>
      <c r="B1238" s="12" t="s">
        <v>2174</v>
      </c>
      <c r="C1238" s="12" t="s">
        <v>4613</v>
      </c>
      <c r="D1238" s="82">
        <v>46003.946886574071</v>
      </c>
      <c r="E1238" s="37">
        <v>499</v>
      </c>
      <c r="F1238" s="12" t="s">
        <v>4611</v>
      </c>
      <c r="G1238" s="13" t="str">
        <f>IFERROR(INDEX(Raw_Plans!$B$2:$B$11,MATCH(C1238,Raw_Plans!$A$2:$A$11,0)),"")</f>
        <v>Work From Home</v>
      </c>
    </row>
    <row r="1239" spans="1:7" x14ac:dyDescent="0.3">
      <c r="A1239" s="12" t="s">
        <v>5846</v>
      </c>
      <c r="B1239" s="12" t="s">
        <v>2801</v>
      </c>
      <c r="C1239" s="12" t="s">
        <v>4618</v>
      </c>
      <c r="D1239" s="82">
        <v>45913.946886574071</v>
      </c>
      <c r="E1239" s="37">
        <v>499</v>
      </c>
      <c r="F1239" s="12" t="s">
        <v>4595</v>
      </c>
      <c r="G1239" s="13" t="str">
        <f>IFERROR(INDEX(Raw_Plans!$B$2:$B$11,MATCH(C1239,Raw_Plans!$A$2:$A$11,0)),"")</f>
        <v>Infinity 499</v>
      </c>
    </row>
    <row r="1240" spans="1:7" x14ac:dyDescent="0.3">
      <c r="A1240" s="12" t="s">
        <v>5847</v>
      </c>
      <c r="B1240" s="12" t="s">
        <v>1157</v>
      </c>
      <c r="C1240" s="12" t="s">
        <v>4605</v>
      </c>
      <c r="D1240" s="82">
        <v>45782.946886574071</v>
      </c>
      <c r="E1240" s="37">
        <v>349</v>
      </c>
      <c r="F1240" s="12" t="s">
        <v>4595</v>
      </c>
      <c r="G1240" s="13" t="str">
        <f>IFERROR(INDEX(Raw_Plans!$B$2:$B$11,MATCH(C1240,Raw_Plans!$A$2:$A$11,0)),"")</f>
        <v>Entertainment Pack</v>
      </c>
    </row>
    <row r="1241" spans="1:7" x14ac:dyDescent="0.3">
      <c r="A1241" s="12" t="s">
        <v>5848</v>
      </c>
      <c r="B1241" s="12" t="s">
        <v>1455</v>
      </c>
      <c r="C1241" s="12" t="s">
        <v>4607</v>
      </c>
      <c r="D1241" s="82">
        <v>45956.946886574071</v>
      </c>
      <c r="E1241" s="37">
        <v>299</v>
      </c>
      <c r="F1241" s="12" t="s">
        <v>4603</v>
      </c>
      <c r="G1241" s="13" t="str">
        <f>IFERROR(INDEX(Raw_Plans!$B$2:$B$11,MATCH(C1241,Raw_Plans!$A$2:$A$11,0)),"")</f>
        <v>Unlimited 5G Data</v>
      </c>
    </row>
    <row r="1242" spans="1:7" x14ac:dyDescent="0.3">
      <c r="A1242" s="12" t="s">
        <v>5849</v>
      </c>
      <c r="B1242" s="12" t="s">
        <v>2881</v>
      </c>
      <c r="C1242" s="12" t="s">
        <v>4618</v>
      </c>
      <c r="D1242" s="82">
        <v>45970.946886574071</v>
      </c>
      <c r="E1242" s="37">
        <v>499</v>
      </c>
      <c r="F1242" s="12" t="s">
        <v>4611</v>
      </c>
      <c r="G1242" s="13" t="str">
        <f>IFERROR(INDEX(Raw_Plans!$B$2:$B$11,MATCH(C1242,Raw_Plans!$A$2:$A$11,0)),"")</f>
        <v>Infinity 499</v>
      </c>
    </row>
    <row r="1243" spans="1:7" x14ac:dyDescent="0.3">
      <c r="A1243" s="12" t="s">
        <v>5850</v>
      </c>
      <c r="B1243" s="12" t="s">
        <v>4208</v>
      </c>
      <c r="C1243" s="12" t="s">
        <v>4602</v>
      </c>
      <c r="D1243" s="82">
        <v>45833.946886574071</v>
      </c>
      <c r="E1243" s="37">
        <v>479</v>
      </c>
      <c r="F1243" s="12" t="s">
        <v>4603</v>
      </c>
      <c r="G1243" s="13" t="str">
        <f>IFERROR(INDEX(Raw_Plans!$B$2:$B$11,MATCH(C1243,Raw_Plans!$A$2:$A$11,0)),"")</f>
        <v>Truly Unlimited</v>
      </c>
    </row>
    <row r="1244" spans="1:7" x14ac:dyDescent="0.3">
      <c r="A1244" s="12" t="s">
        <v>5851</v>
      </c>
      <c r="B1244" s="12" t="s">
        <v>2245</v>
      </c>
      <c r="C1244" s="12" t="s">
        <v>4594</v>
      </c>
      <c r="D1244" s="82">
        <v>45882.946886574071</v>
      </c>
      <c r="E1244" s="37">
        <v>999</v>
      </c>
      <c r="F1244" s="12" t="s">
        <v>4611</v>
      </c>
      <c r="G1244" s="13" t="str">
        <f>IFERROR(INDEX(Raw_Plans!$B$2:$B$11,MATCH(C1244,Raw_Plans!$A$2:$A$11,0)),"")</f>
        <v>Family Infinity 999</v>
      </c>
    </row>
    <row r="1245" spans="1:7" x14ac:dyDescent="0.3">
      <c r="A1245" s="12" t="s">
        <v>5852</v>
      </c>
      <c r="B1245" s="12" t="s">
        <v>1091</v>
      </c>
      <c r="C1245" s="12" t="s">
        <v>4607</v>
      </c>
      <c r="D1245" s="82">
        <v>45746.946886574071</v>
      </c>
      <c r="E1245" s="37">
        <v>299</v>
      </c>
      <c r="F1245" s="12" t="s">
        <v>4641</v>
      </c>
      <c r="G1245" s="13" t="str">
        <f>IFERROR(INDEX(Raw_Plans!$B$2:$B$11,MATCH(C1245,Raw_Plans!$A$2:$A$11,0)),"")</f>
        <v>Unlimited 5G Data</v>
      </c>
    </row>
    <row r="1246" spans="1:7" x14ac:dyDescent="0.3">
      <c r="A1246" s="12" t="s">
        <v>5853</v>
      </c>
      <c r="B1246" s="12" t="s">
        <v>921</v>
      </c>
      <c r="C1246" s="12" t="s">
        <v>4598</v>
      </c>
      <c r="D1246" s="82">
        <v>45811.946886574071</v>
      </c>
      <c r="E1246" s="37">
        <v>99</v>
      </c>
      <c r="F1246" s="12" t="s">
        <v>4599</v>
      </c>
      <c r="G1246" s="13" t="str">
        <f>IFERROR(INDEX(Raw_Plans!$B$2:$B$11,MATCH(C1246,Raw_Plans!$A$2:$A$11,0)),"")</f>
        <v>Talktime Only</v>
      </c>
    </row>
    <row r="1247" spans="1:7" x14ac:dyDescent="0.3">
      <c r="A1247" s="12" t="s">
        <v>5854</v>
      </c>
      <c r="B1247" s="12" t="s">
        <v>2003</v>
      </c>
      <c r="C1247" s="12" t="s">
        <v>4602</v>
      </c>
      <c r="D1247" s="82">
        <v>45776.946886574071</v>
      </c>
      <c r="E1247" s="37">
        <v>479</v>
      </c>
      <c r="F1247" s="12" t="s">
        <v>4603</v>
      </c>
      <c r="G1247" s="13" t="str">
        <f>IFERROR(INDEX(Raw_Plans!$B$2:$B$11,MATCH(C1247,Raw_Plans!$A$2:$A$11,0)),"")</f>
        <v>Truly Unlimited</v>
      </c>
    </row>
    <row r="1248" spans="1:7" x14ac:dyDescent="0.3">
      <c r="A1248" s="12" t="s">
        <v>5855</v>
      </c>
      <c r="B1248" s="12" t="s">
        <v>3589</v>
      </c>
      <c r="C1248" s="12" t="s">
        <v>4618</v>
      </c>
      <c r="D1248" s="82">
        <v>45981.946886574071</v>
      </c>
      <c r="E1248" s="37">
        <v>499</v>
      </c>
      <c r="F1248" s="12" t="s">
        <v>4641</v>
      </c>
      <c r="G1248" s="13" t="str">
        <f>IFERROR(INDEX(Raw_Plans!$B$2:$B$11,MATCH(C1248,Raw_Plans!$A$2:$A$11,0)),"")</f>
        <v>Infinity 499</v>
      </c>
    </row>
    <row r="1249" spans="1:7" x14ac:dyDescent="0.3">
      <c r="A1249" s="12" t="s">
        <v>5856</v>
      </c>
      <c r="B1249" s="12" t="s">
        <v>4517</v>
      </c>
      <c r="C1249" s="12" t="s">
        <v>4602</v>
      </c>
      <c r="D1249" s="82">
        <v>45888.946886574071</v>
      </c>
      <c r="E1249" s="37">
        <v>479</v>
      </c>
      <c r="F1249" s="12" t="s">
        <v>4599</v>
      </c>
      <c r="G1249" s="13" t="str">
        <f>IFERROR(INDEX(Raw_Plans!$B$2:$B$11,MATCH(C1249,Raw_Plans!$A$2:$A$11,0)),"")</f>
        <v>Truly Unlimited</v>
      </c>
    </row>
    <row r="1250" spans="1:7" x14ac:dyDescent="0.3">
      <c r="A1250" s="12" t="s">
        <v>5857</v>
      </c>
      <c r="B1250" s="12" t="s">
        <v>2051</v>
      </c>
      <c r="C1250" s="12" t="s">
        <v>4609</v>
      </c>
      <c r="D1250" s="82">
        <v>45939.946886574071</v>
      </c>
      <c r="E1250" s="37">
        <v>2999</v>
      </c>
      <c r="F1250" s="12" t="s">
        <v>4595</v>
      </c>
      <c r="G1250" s="13" t="str">
        <f>IFERROR(INDEX(Raw_Plans!$B$2:$B$11,MATCH(C1250,Raw_Plans!$A$2:$A$11,0)),"")</f>
        <v>Annual Plan</v>
      </c>
    </row>
    <row r="1251" spans="1:7" x14ac:dyDescent="0.3">
      <c r="A1251" s="12" t="s">
        <v>5858</v>
      </c>
      <c r="B1251" s="12" t="s">
        <v>2851</v>
      </c>
      <c r="C1251" s="12" t="s">
        <v>4602</v>
      </c>
      <c r="D1251" s="82">
        <v>45964.946886574071</v>
      </c>
      <c r="E1251" s="37">
        <v>479</v>
      </c>
      <c r="F1251" s="12" t="s">
        <v>4595</v>
      </c>
      <c r="G1251" s="13" t="str">
        <f>IFERROR(INDEX(Raw_Plans!$B$2:$B$11,MATCH(C1251,Raw_Plans!$A$2:$A$11,0)),"")</f>
        <v>Truly Unlimited</v>
      </c>
    </row>
    <row r="1252" spans="1:7" x14ac:dyDescent="0.3">
      <c r="A1252" s="12" t="s">
        <v>5859</v>
      </c>
      <c r="B1252" s="12" t="s">
        <v>2831</v>
      </c>
      <c r="C1252" s="12" t="s">
        <v>4613</v>
      </c>
      <c r="D1252" s="82">
        <v>45939.946886574071</v>
      </c>
      <c r="E1252" s="37">
        <v>499</v>
      </c>
      <c r="F1252" s="12" t="s">
        <v>4603</v>
      </c>
      <c r="G1252" s="13" t="str">
        <f>IFERROR(INDEX(Raw_Plans!$B$2:$B$11,MATCH(C1252,Raw_Plans!$A$2:$A$11,0)),"")</f>
        <v>Work From Home</v>
      </c>
    </row>
    <row r="1253" spans="1:7" x14ac:dyDescent="0.3">
      <c r="A1253" s="12" t="s">
        <v>5860</v>
      </c>
      <c r="B1253" s="12" t="s">
        <v>4435</v>
      </c>
      <c r="C1253" s="12" t="s">
        <v>4618</v>
      </c>
      <c r="D1253" s="82">
        <v>45734.946886574071</v>
      </c>
      <c r="E1253" s="37">
        <v>499</v>
      </c>
      <c r="F1253" s="12" t="s">
        <v>4603</v>
      </c>
      <c r="G1253" s="13" t="str">
        <f>IFERROR(INDEX(Raw_Plans!$B$2:$B$11,MATCH(C1253,Raw_Plans!$A$2:$A$11,0)),"")</f>
        <v>Infinity 499</v>
      </c>
    </row>
    <row r="1254" spans="1:7" x14ac:dyDescent="0.3">
      <c r="A1254" s="12" t="s">
        <v>5861</v>
      </c>
      <c r="B1254" s="12" t="s">
        <v>1792</v>
      </c>
      <c r="C1254" s="12" t="s">
        <v>4598</v>
      </c>
      <c r="D1254" s="82">
        <v>45924.946886574071</v>
      </c>
      <c r="E1254" s="37">
        <v>99</v>
      </c>
      <c r="F1254" s="12" t="s">
        <v>4595</v>
      </c>
      <c r="G1254" s="13" t="str">
        <f>IFERROR(INDEX(Raw_Plans!$B$2:$B$11,MATCH(C1254,Raw_Plans!$A$2:$A$11,0)),"")</f>
        <v>Talktime Only</v>
      </c>
    </row>
    <row r="1255" spans="1:7" x14ac:dyDescent="0.3">
      <c r="A1255" s="12" t="s">
        <v>5862</v>
      </c>
      <c r="B1255" s="12" t="s">
        <v>1568</v>
      </c>
      <c r="C1255" s="12" t="s">
        <v>4613</v>
      </c>
      <c r="D1255" s="82">
        <v>45910.946886574071</v>
      </c>
      <c r="E1255" s="37">
        <v>499</v>
      </c>
      <c r="F1255" s="12" t="s">
        <v>4595</v>
      </c>
      <c r="G1255" s="13" t="str">
        <f>IFERROR(INDEX(Raw_Plans!$B$2:$B$11,MATCH(C1255,Raw_Plans!$A$2:$A$11,0)),"")</f>
        <v>Work From Home</v>
      </c>
    </row>
    <row r="1256" spans="1:7" x14ac:dyDescent="0.3">
      <c r="A1256" s="12" t="s">
        <v>5863</v>
      </c>
      <c r="B1256" s="12" t="s">
        <v>4465</v>
      </c>
      <c r="C1256" s="12" t="s">
        <v>4598</v>
      </c>
      <c r="D1256" s="82">
        <v>45823.946886574071</v>
      </c>
      <c r="E1256" s="37">
        <v>99</v>
      </c>
      <c r="F1256" s="12" t="s">
        <v>4603</v>
      </c>
      <c r="G1256" s="13" t="str">
        <f>IFERROR(INDEX(Raw_Plans!$B$2:$B$11,MATCH(C1256,Raw_Plans!$A$2:$A$11,0)),"")</f>
        <v>Talktime Only</v>
      </c>
    </row>
    <row r="1257" spans="1:7" x14ac:dyDescent="0.3">
      <c r="A1257" s="12" t="s">
        <v>5864</v>
      </c>
      <c r="B1257" s="12" t="s">
        <v>2507</v>
      </c>
      <c r="C1257" s="12" t="s">
        <v>4629</v>
      </c>
      <c r="D1257" s="82">
        <v>46028.946886574071</v>
      </c>
      <c r="E1257" s="37">
        <v>666</v>
      </c>
      <c r="F1257" s="12" t="s">
        <v>4595</v>
      </c>
      <c r="G1257" s="13" t="str">
        <f>IFERROR(INDEX(Raw_Plans!$B$2:$B$11,MATCH(C1257,Raw_Plans!$A$2:$A$11,0)),"")</f>
        <v>Student Plan</v>
      </c>
    </row>
    <row r="1258" spans="1:7" x14ac:dyDescent="0.3">
      <c r="A1258" s="12" t="s">
        <v>5865</v>
      </c>
      <c r="B1258" s="12" t="s">
        <v>1113</v>
      </c>
      <c r="C1258" s="12" t="s">
        <v>4605</v>
      </c>
      <c r="D1258" s="82">
        <v>45935.946886574071</v>
      </c>
      <c r="E1258" s="37">
        <v>349</v>
      </c>
      <c r="F1258" s="12" t="s">
        <v>4599</v>
      </c>
      <c r="G1258" s="13" t="str">
        <f>IFERROR(INDEX(Raw_Plans!$B$2:$B$11,MATCH(C1258,Raw_Plans!$A$2:$A$11,0)),"")</f>
        <v>Entertainment Pack</v>
      </c>
    </row>
    <row r="1259" spans="1:7" x14ac:dyDescent="0.3">
      <c r="A1259" s="12" t="s">
        <v>5866</v>
      </c>
      <c r="B1259" s="12" t="s">
        <v>2225</v>
      </c>
      <c r="C1259" s="12" t="s">
        <v>4615</v>
      </c>
      <c r="D1259" s="82">
        <v>45967.946886574071</v>
      </c>
      <c r="E1259" s="37">
        <v>148</v>
      </c>
      <c r="F1259" s="12" t="s">
        <v>4611</v>
      </c>
      <c r="G1259" s="13" t="str">
        <f>IFERROR(INDEX(Raw_Plans!$B$2:$B$11,MATCH(C1259,Raw_Plans!$A$2:$A$11,0)),"")</f>
        <v>Data Booster</v>
      </c>
    </row>
    <row r="1260" spans="1:7" x14ac:dyDescent="0.3">
      <c r="A1260" s="12" t="s">
        <v>5867</v>
      </c>
      <c r="B1260" s="12" t="s">
        <v>1855</v>
      </c>
      <c r="C1260" s="12" t="s">
        <v>4602</v>
      </c>
      <c r="D1260" s="82">
        <v>46034.946886574071</v>
      </c>
      <c r="E1260" s="37">
        <v>479</v>
      </c>
      <c r="F1260" s="12" t="s">
        <v>4599</v>
      </c>
      <c r="G1260" s="13" t="str">
        <f>IFERROR(INDEX(Raw_Plans!$B$2:$B$11,MATCH(C1260,Raw_Plans!$A$2:$A$11,0)),"")</f>
        <v>Truly Unlimited</v>
      </c>
    </row>
    <row r="1261" spans="1:7" x14ac:dyDescent="0.3">
      <c r="A1261" s="12" t="s">
        <v>5868</v>
      </c>
      <c r="B1261" s="12" t="s">
        <v>3870</v>
      </c>
      <c r="C1261" s="12" t="s">
        <v>4602</v>
      </c>
      <c r="D1261" s="82">
        <v>45957.946886574071</v>
      </c>
      <c r="E1261" s="37">
        <v>479</v>
      </c>
      <c r="F1261" s="12" t="s">
        <v>4611</v>
      </c>
      <c r="G1261" s="13" t="str">
        <f>IFERROR(INDEX(Raw_Plans!$B$2:$B$11,MATCH(C1261,Raw_Plans!$A$2:$A$11,0)),"")</f>
        <v>Truly Unlimited</v>
      </c>
    </row>
    <row r="1262" spans="1:7" x14ac:dyDescent="0.3">
      <c r="A1262" s="12" t="s">
        <v>5869</v>
      </c>
      <c r="B1262" s="12" t="s">
        <v>4152</v>
      </c>
      <c r="C1262" s="12" t="s">
        <v>4602</v>
      </c>
      <c r="D1262" s="82">
        <v>45882.946886574071</v>
      </c>
      <c r="E1262" s="37">
        <v>479</v>
      </c>
      <c r="F1262" s="12" t="s">
        <v>4641</v>
      </c>
      <c r="G1262" s="13" t="str">
        <f>IFERROR(INDEX(Raw_Plans!$B$2:$B$11,MATCH(C1262,Raw_Plans!$A$2:$A$11,0)),"")</f>
        <v>Truly Unlimited</v>
      </c>
    </row>
    <row r="1263" spans="1:7" x14ac:dyDescent="0.3">
      <c r="A1263" s="12" t="s">
        <v>5870</v>
      </c>
      <c r="B1263" s="12" t="s">
        <v>951</v>
      </c>
      <c r="C1263" s="12" t="s">
        <v>4602</v>
      </c>
      <c r="D1263" s="82">
        <v>45817.946886574071</v>
      </c>
      <c r="E1263" s="37">
        <v>479</v>
      </c>
      <c r="F1263" s="12" t="s">
        <v>4595</v>
      </c>
      <c r="G1263" s="13" t="str">
        <f>IFERROR(INDEX(Raw_Plans!$B$2:$B$11,MATCH(C1263,Raw_Plans!$A$2:$A$11,0)),"")</f>
        <v>Truly Unlimited</v>
      </c>
    </row>
    <row r="1264" spans="1:7" x14ac:dyDescent="0.3">
      <c r="A1264" s="12" t="s">
        <v>5871</v>
      </c>
      <c r="B1264" s="12" t="s">
        <v>3020</v>
      </c>
      <c r="C1264" s="12" t="s">
        <v>4613</v>
      </c>
      <c r="D1264" s="82">
        <v>45952.946886574071</v>
      </c>
      <c r="E1264" s="37">
        <v>499</v>
      </c>
      <c r="F1264" s="12" t="s">
        <v>4603</v>
      </c>
      <c r="G1264" s="13" t="str">
        <f>IFERROR(INDEX(Raw_Plans!$B$2:$B$11,MATCH(C1264,Raw_Plans!$A$2:$A$11,0)),"")</f>
        <v>Work From Home</v>
      </c>
    </row>
    <row r="1265" spans="1:7" x14ac:dyDescent="0.3">
      <c r="A1265" s="12" t="s">
        <v>5872</v>
      </c>
      <c r="B1265" s="12" t="s">
        <v>1971</v>
      </c>
      <c r="C1265" s="12" t="s">
        <v>4629</v>
      </c>
      <c r="D1265" s="82">
        <v>45866.946886574071</v>
      </c>
      <c r="E1265" s="37">
        <v>666</v>
      </c>
      <c r="F1265" s="12" t="s">
        <v>4611</v>
      </c>
      <c r="G1265" s="13" t="str">
        <f>IFERROR(INDEX(Raw_Plans!$B$2:$B$11,MATCH(C1265,Raw_Plans!$A$2:$A$11,0)),"")</f>
        <v>Student Plan</v>
      </c>
    </row>
    <row r="1266" spans="1:7" x14ac:dyDescent="0.3">
      <c r="A1266" s="12" t="s">
        <v>5873</v>
      </c>
      <c r="B1266" s="12" t="s">
        <v>1710</v>
      </c>
      <c r="C1266" s="12" t="s">
        <v>4602</v>
      </c>
      <c r="D1266" s="82">
        <v>46031.946886574071</v>
      </c>
      <c r="E1266" s="37">
        <v>479</v>
      </c>
      <c r="F1266" s="12" t="s">
        <v>4603</v>
      </c>
      <c r="G1266" s="13" t="str">
        <f>IFERROR(INDEX(Raw_Plans!$B$2:$B$11,MATCH(C1266,Raw_Plans!$A$2:$A$11,0)),"")</f>
        <v>Truly Unlimited</v>
      </c>
    </row>
    <row r="1267" spans="1:7" x14ac:dyDescent="0.3">
      <c r="A1267" s="12" t="s">
        <v>5874</v>
      </c>
      <c r="B1267" s="12" t="s">
        <v>780</v>
      </c>
      <c r="C1267" s="12" t="s">
        <v>4613</v>
      </c>
      <c r="D1267" s="82">
        <v>46032.946886574071</v>
      </c>
      <c r="E1267" s="37">
        <v>499</v>
      </c>
      <c r="F1267" s="12" t="s">
        <v>4595</v>
      </c>
      <c r="G1267" s="13" t="str">
        <f>IFERROR(INDEX(Raw_Plans!$B$2:$B$11,MATCH(C1267,Raw_Plans!$A$2:$A$11,0)),"")</f>
        <v>Work From Home</v>
      </c>
    </row>
    <row r="1268" spans="1:7" x14ac:dyDescent="0.3">
      <c r="A1268" s="12" t="s">
        <v>5875</v>
      </c>
      <c r="B1268" s="12" t="s">
        <v>868</v>
      </c>
      <c r="C1268" s="12" t="s">
        <v>4613</v>
      </c>
      <c r="D1268" s="82">
        <v>45922.946886574071</v>
      </c>
      <c r="E1268" s="37">
        <v>499</v>
      </c>
      <c r="F1268" s="12" t="s">
        <v>4595</v>
      </c>
      <c r="G1268" s="13" t="str">
        <f>IFERROR(INDEX(Raw_Plans!$B$2:$B$11,MATCH(C1268,Raw_Plans!$A$2:$A$11,0)),"")</f>
        <v>Work From Home</v>
      </c>
    </row>
    <row r="1269" spans="1:7" x14ac:dyDescent="0.3">
      <c r="A1269" s="12" t="s">
        <v>5876</v>
      </c>
      <c r="B1269" s="12" t="s">
        <v>1165</v>
      </c>
      <c r="C1269" s="12" t="s">
        <v>4615</v>
      </c>
      <c r="D1269" s="82">
        <v>46016.946886574071</v>
      </c>
      <c r="E1269" s="37">
        <v>148</v>
      </c>
      <c r="F1269" s="12" t="s">
        <v>4641</v>
      </c>
      <c r="G1269" s="13" t="str">
        <f>IFERROR(INDEX(Raw_Plans!$B$2:$B$11,MATCH(C1269,Raw_Plans!$A$2:$A$11,0)),"")</f>
        <v>Data Booster</v>
      </c>
    </row>
    <row r="1270" spans="1:7" x14ac:dyDescent="0.3">
      <c r="A1270" s="12" t="s">
        <v>5877</v>
      </c>
      <c r="B1270" s="12" t="s">
        <v>3130</v>
      </c>
      <c r="C1270" s="12" t="s">
        <v>4598</v>
      </c>
      <c r="D1270" s="82">
        <v>45851.946886574071</v>
      </c>
      <c r="E1270" s="37">
        <v>99</v>
      </c>
      <c r="F1270" s="12" t="s">
        <v>4595</v>
      </c>
      <c r="G1270" s="13" t="str">
        <f>IFERROR(INDEX(Raw_Plans!$B$2:$B$11,MATCH(C1270,Raw_Plans!$A$2:$A$11,0)),"")</f>
        <v>Talktime Only</v>
      </c>
    </row>
    <row r="1271" spans="1:7" x14ac:dyDescent="0.3">
      <c r="A1271" s="12" t="s">
        <v>5878</v>
      </c>
      <c r="B1271" s="12" t="s">
        <v>1419</v>
      </c>
      <c r="C1271" s="12" t="s">
        <v>4607</v>
      </c>
      <c r="D1271" s="82">
        <v>45832.946886574071</v>
      </c>
      <c r="E1271" s="37">
        <v>299</v>
      </c>
      <c r="F1271" s="12" t="s">
        <v>4611</v>
      </c>
      <c r="G1271" s="13" t="str">
        <f>IFERROR(INDEX(Raw_Plans!$B$2:$B$11,MATCH(C1271,Raw_Plans!$A$2:$A$11,0)),"")</f>
        <v>Unlimited 5G Data</v>
      </c>
    </row>
    <row r="1272" spans="1:7" x14ac:dyDescent="0.3">
      <c r="A1272" s="12" t="s">
        <v>5879</v>
      </c>
      <c r="B1272" s="12" t="s">
        <v>4507</v>
      </c>
      <c r="C1272" s="12" t="s">
        <v>4609</v>
      </c>
      <c r="D1272" s="82">
        <v>45820.946886574071</v>
      </c>
      <c r="E1272" s="37">
        <v>2999</v>
      </c>
      <c r="F1272" s="12" t="s">
        <v>4603</v>
      </c>
      <c r="G1272" s="13" t="str">
        <f>IFERROR(INDEX(Raw_Plans!$B$2:$B$11,MATCH(C1272,Raw_Plans!$A$2:$A$11,0)),"")</f>
        <v>Annual Plan</v>
      </c>
    </row>
    <row r="1273" spans="1:7" x14ac:dyDescent="0.3">
      <c r="A1273" s="12" t="s">
        <v>5880</v>
      </c>
      <c r="B1273" s="12" t="s">
        <v>2745</v>
      </c>
      <c r="C1273" s="12" t="s">
        <v>4615</v>
      </c>
      <c r="D1273" s="82">
        <v>45946.946886574071</v>
      </c>
      <c r="E1273" s="37">
        <v>148</v>
      </c>
      <c r="F1273" s="12" t="s">
        <v>4599</v>
      </c>
      <c r="G1273" s="13" t="str">
        <f>IFERROR(INDEX(Raw_Plans!$B$2:$B$11,MATCH(C1273,Raw_Plans!$A$2:$A$11,0)),"")</f>
        <v>Data Booster</v>
      </c>
    </row>
    <row r="1274" spans="1:7" x14ac:dyDescent="0.3">
      <c r="A1274" s="12" t="s">
        <v>5881</v>
      </c>
      <c r="B1274" s="12" t="s">
        <v>878</v>
      </c>
      <c r="C1274" s="12" t="s">
        <v>4615</v>
      </c>
      <c r="D1274" s="82">
        <v>45944.946886574071</v>
      </c>
      <c r="E1274" s="37">
        <v>148</v>
      </c>
      <c r="F1274" s="12" t="s">
        <v>4611</v>
      </c>
      <c r="G1274" s="13" t="str">
        <f>IFERROR(INDEX(Raw_Plans!$B$2:$B$11,MATCH(C1274,Raw_Plans!$A$2:$A$11,0)),"")</f>
        <v>Data Booster</v>
      </c>
    </row>
    <row r="1275" spans="1:7" x14ac:dyDescent="0.3">
      <c r="A1275" s="12" t="s">
        <v>5882</v>
      </c>
      <c r="B1275" s="12" t="s">
        <v>4150</v>
      </c>
      <c r="C1275" s="12" t="s">
        <v>4598</v>
      </c>
      <c r="D1275" s="82">
        <v>46052.946886574071</v>
      </c>
      <c r="E1275" s="37">
        <v>99</v>
      </c>
      <c r="F1275" s="12" t="s">
        <v>4603</v>
      </c>
      <c r="G1275" s="13" t="str">
        <f>IFERROR(INDEX(Raw_Plans!$B$2:$B$11,MATCH(C1275,Raw_Plans!$A$2:$A$11,0)),"")</f>
        <v>Talktime Only</v>
      </c>
    </row>
    <row r="1276" spans="1:7" x14ac:dyDescent="0.3">
      <c r="A1276" s="12" t="s">
        <v>5883</v>
      </c>
      <c r="B1276" s="12" t="s">
        <v>3290</v>
      </c>
      <c r="C1276" s="12" t="s">
        <v>4629</v>
      </c>
      <c r="D1276" s="82">
        <v>45989.946886574071</v>
      </c>
      <c r="E1276" s="37">
        <v>666</v>
      </c>
      <c r="F1276" s="12" t="s">
        <v>4603</v>
      </c>
      <c r="G1276" s="13" t="str">
        <f>IFERROR(INDEX(Raw_Plans!$B$2:$B$11,MATCH(C1276,Raw_Plans!$A$2:$A$11,0)),"")</f>
        <v>Student Plan</v>
      </c>
    </row>
    <row r="1277" spans="1:7" x14ac:dyDescent="0.3">
      <c r="A1277" s="12" t="s">
        <v>5884</v>
      </c>
      <c r="B1277" s="12" t="s">
        <v>617</v>
      </c>
      <c r="C1277" s="12" t="s">
        <v>4605</v>
      </c>
      <c r="D1277" s="82">
        <v>45915.946886574071</v>
      </c>
      <c r="E1277" s="37">
        <v>349</v>
      </c>
      <c r="F1277" s="12" t="s">
        <v>4595</v>
      </c>
      <c r="G1277" s="13" t="str">
        <f>IFERROR(INDEX(Raw_Plans!$B$2:$B$11,MATCH(C1277,Raw_Plans!$A$2:$A$11,0)),"")</f>
        <v>Entertainment Pack</v>
      </c>
    </row>
    <row r="1278" spans="1:7" x14ac:dyDescent="0.3">
      <c r="A1278" s="12" t="s">
        <v>5885</v>
      </c>
      <c r="B1278" s="12" t="s">
        <v>2557</v>
      </c>
      <c r="C1278" s="12" t="s">
        <v>4605</v>
      </c>
      <c r="D1278" s="82">
        <v>45898.946886574071</v>
      </c>
      <c r="E1278" s="37">
        <v>349</v>
      </c>
      <c r="F1278" s="12" t="s">
        <v>4595</v>
      </c>
      <c r="G1278" s="13" t="str">
        <f>IFERROR(INDEX(Raw_Plans!$B$2:$B$11,MATCH(C1278,Raw_Plans!$A$2:$A$11,0)),"")</f>
        <v>Entertainment Pack</v>
      </c>
    </row>
    <row r="1279" spans="1:7" x14ac:dyDescent="0.3">
      <c r="A1279" s="12" t="s">
        <v>5886</v>
      </c>
      <c r="B1279" s="12" t="s">
        <v>3396</v>
      </c>
      <c r="C1279" s="12" t="s">
        <v>4615</v>
      </c>
      <c r="D1279" s="82">
        <v>45889.946886574071</v>
      </c>
      <c r="E1279" s="37">
        <v>148</v>
      </c>
      <c r="F1279" s="12" t="s">
        <v>4595</v>
      </c>
      <c r="G1279" s="13" t="str">
        <f>IFERROR(INDEX(Raw_Plans!$B$2:$B$11,MATCH(C1279,Raw_Plans!$A$2:$A$11,0)),"")</f>
        <v>Data Booster</v>
      </c>
    </row>
    <row r="1280" spans="1:7" x14ac:dyDescent="0.3">
      <c r="A1280" s="12" t="s">
        <v>5887</v>
      </c>
      <c r="B1280" s="12" t="s">
        <v>3591</v>
      </c>
      <c r="C1280" s="12" t="s">
        <v>4607</v>
      </c>
      <c r="D1280" s="82">
        <v>45911.946886574071</v>
      </c>
      <c r="E1280" s="37">
        <v>299</v>
      </c>
      <c r="F1280" s="12" t="s">
        <v>4595</v>
      </c>
      <c r="G1280" s="13" t="str">
        <f>IFERROR(INDEX(Raw_Plans!$B$2:$B$11,MATCH(C1280,Raw_Plans!$A$2:$A$11,0)),"")</f>
        <v>Unlimited 5G Data</v>
      </c>
    </row>
    <row r="1281" spans="1:7" x14ac:dyDescent="0.3">
      <c r="A1281" s="12" t="s">
        <v>5888</v>
      </c>
      <c r="B1281" s="12" t="s">
        <v>2689</v>
      </c>
      <c r="C1281" s="12" t="s">
        <v>4607</v>
      </c>
      <c r="D1281" s="82">
        <v>46041.946886574071</v>
      </c>
      <c r="E1281" s="37">
        <v>299</v>
      </c>
      <c r="F1281" s="12" t="s">
        <v>4603</v>
      </c>
      <c r="G1281" s="13" t="str">
        <f>IFERROR(INDEX(Raw_Plans!$B$2:$B$11,MATCH(C1281,Raw_Plans!$A$2:$A$11,0)),"")</f>
        <v>Unlimited 5G Data</v>
      </c>
    </row>
    <row r="1282" spans="1:7" x14ac:dyDescent="0.3">
      <c r="A1282" s="12" t="s">
        <v>5889</v>
      </c>
      <c r="B1282" s="12" t="s">
        <v>2739</v>
      </c>
      <c r="C1282" s="12" t="s">
        <v>4613</v>
      </c>
      <c r="D1282" s="82">
        <v>45893.946886574071</v>
      </c>
      <c r="E1282" s="37">
        <v>499</v>
      </c>
      <c r="F1282" s="12" t="s">
        <v>4603</v>
      </c>
      <c r="G1282" s="13" t="str">
        <f>IFERROR(INDEX(Raw_Plans!$B$2:$B$11,MATCH(C1282,Raw_Plans!$A$2:$A$11,0)),"")</f>
        <v>Work From Home</v>
      </c>
    </row>
    <row r="1283" spans="1:7" x14ac:dyDescent="0.3">
      <c r="A1283" s="12" t="s">
        <v>5890</v>
      </c>
      <c r="B1283" s="12" t="s">
        <v>2283</v>
      </c>
      <c r="C1283" s="12" t="s">
        <v>4602</v>
      </c>
      <c r="D1283" s="82">
        <v>45941.946886574071</v>
      </c>
      <c r="E1283" s="37">
        <v>479</v>
      </c>
      <c r="F1283" s="12" t="s">
        <v>4641</v>
      </c>
      <c r="G1283" s="13" t="str">
        <f>IFERROR(INDEX(Raw_Plans!$B$2:$B$11,MATCH(C1283,Raw_Plans!$A$2:$A$11,0)),"")</f>
        <v>Truly Unlimited</v>
      </c>
    </row>
    <row r="1284" spans="1:7" x14ac:dyDescent="0.3">
      <c r="A1284" s="12" t="s">
        <v>5891</v>
      </c>
      <c r="B1284" s="12" t="s">
        <v>4469</v>
      </c>
      <c r="C1284" s="12" t="s">
        <v>4618</v>
      </c>
      <c r="D1284" s="82">
        <v>45748.946886574071</v>
      </c>
      <c r="E1284" s="37">
        <v>499</v>
      </c>
      <c r="F1284" s="12" t="s">
        <v>4595</v>
      </c>
      <c r="G1284" s="13" t="str">
        <f>IFERROR(INDEX(Raw_Plans!$B$2:$B$11,MATCH(C1284,Raw_Plans!$A$2:$A$11,0)),"")</f>
        <v>Infinity 499</v>
      </c>
    </row>
    <row r="1285" spans="1:7" x14ac:dyDescent="0.3">
      <c r="A1285" s="12" t="s">
        <v>5892</v>
      </c>
      <c r="B1285" s="12" t="s">
        <v>1510</v>
      </c>
      <c r="C1285" s="12" t="s">
        <v>4594</v>
      </c>
      <c r="D1285" s="82">
        <v>45787.946886574071</v>
      </c>
      <c r="E1285" s="37">
        <v>999</v>
      </c>
      <c r="F1285" s="12" t="s">
        <v>4641</v>
      </c>
      <c r="G1285" s="13" t="str">
        <f>IFERROR(INDEX(Raw_Plans!$B$2:$B$11,MATCH(C1285,Raw_Plans!$A$2:$A$11,0)),"")</f>
        <v>Family Infinity 999</v>
      </c>
    </row>
    <row r="1286" spans="1:7" x14ac:dyDescent="0.3">
      <c r="A1286" s="12" t="s">
        <v>5893</v>
      </c>
      <c r="B1286" s="12" t="s">
        <v>2011</v>
      </c>
      <c r="C1286" s="12" t="s">
        <v>4602</v>
      </c>
      <c r="D1286" s="82">
        <v>45872.946886574071</v>
      </c>
      <c r="E1286" s="37">
        <v>479</v>
      </c>
      <c r="F1286" s="12" t="s">
        <v>4599</v>
      </c>
      <c r="G1286" s="13" t="str">
        <f>IFERROR(INDEX(Raw_Plans!$B$2:$B$11,MATCH(C1286,Raw_Plans!$A$2:$A$11,0)),"")</f>
        <v>Truly Unlimited</v>
      </c>
    </row>
    <row r="1287" spans="1:7" x14ac:dyDescent="0.3">
      <c r="A1287" s="12" t="s">
        <v>5894</v>
      </c>
      <c r="B1287" s="12" t="s">
        <v>4078</v>
      </c>
      <c r="C1287" s="12" t="s">
        <v>4615</v>
      </c>
      <c r="D1287" s="82">
        <v>45810.946886574071</v>
      </c>
      <c r="E1287" s="37">
        <v>148</v>
      </c>
      <c r="F1287" s="12" t="s">
        <v>4611</v>
      </c>
      <c r="G1287" s="13" t="str">
        <f>IFERROR(INDEX(Raw_Plans!$B$2:$B$11,MATCH(C1287,Raw_Plans!$A$2:$A$11,0)),"")</f>
        <v>Data Booster</v>
      </c>
    </row>
    <row r="1288" spans="1:7" x14ac:dyDescent="0.3">
      <c r="A1288" s="12" t="s">
        <v>5895</v>
      </c>
      <c r="B1288" s="12" t="s">
        <v>4204</v>
      </c>
      <c r="C1288" s="12" t="s">
        <v>4609</v>
      </c>
      <c r="D1288" s="82">
        <v>45905.946886574071</v>
      </c>
      <c r="E1288" s="37">
        <v>2999</v>
      </c>
      <c r="F1288" s="12" t="s">
        <v>4611</v>
      </c>
      <c r="G1288" s="13" t="str">
        <f>IFERROR(INDEX(Raw_Plans!$B$2:$B$11,MATCH(C1288,Raw_Plans!$A$2:$A$11,0)),"")</f>
        <v>Annual Plan</v>
      </c>
    </row>
    <row r="1289" spans="1:7" x14ac:dyDescent="0.3">
      <c r="A1289" s="12" t="s">
        <v>5896</v>
      </c>
      <c r="B1289" s="12" t="s">
        <v>1542</v>
      </c>
      <c r="C1289" s="12" t="s">
        <v>4615</v>
      </c>
      <c r="D1289" s="82">
        <v>45879.946886574071</v>
      </c>
      <c r="E1289" s="37">
        <v>148</v>
      </c>
      <c r="F1289" s="12" t="s">
        <v>4641</v>
      </c>
      <c r="G1289" s="13" t="str">
        <f>IFERROR(INDEX(Raw_Plans!$B$2:$B$11,MATCH(C1289,Raw_Plans!$A$2:$A$11,0)),"")</f>
        <v>Data Booster</v>
      </c>
    </row>
    <row r="1290" spans="1:7" x14ac:dyDescent="0.3">
      <c r="A1290" s="12" t="s">
        <v>5897</v>
      </c>
      <c r="B1290" s="12" t="s">
        <v>2343</v>
      </c>
      <c r="C1290" s="12" t="s">
        <v>4615</v>
      </c>
      <c r="D1290" s="82">
        <v>45704.946886574071</v>
      </c>
      <c r="E1290" s="37">
        <v>148</v>
      </c>
      <c r="F1290" s="12" t="s">
        <v>4641</v>
      </c>
      <c r="G1290" s="13" t="str">
        <f>IFERROR(INDEX(Raw_Plans!$B$2:$B$11,MATCH(C1290,Raw_Plans!$A$2:$A$11,0)),"")</f>
        <v>Data Booster</v>
      </c>
    </row>
    <row r="1291" spans="1:7" x14ac:dyDescent="0.3">
      <c r="A1291" s="12" t="s">
        <v>5898</v>
      </c>
      <c r="B1291" s="12" t="s">
        <v>2537</v>
      </c>
      <c r="C1291" s="12" t="s">
        <v>4615</v>
      </c>
      <c r="D1291" s="82">
        <v>45754.946886574071</v>
      </c>
      <c r="E1291" s="37">
        <v>148</v>
      </c>
      <c r="F1291" s="12" t="s">
        <v>4595</v>
      </c>
      <c r="G1291" s="13" t="str">
        <f>IFERROR(INDEX(Raw_Plans!$B$2:$B$11,MATCH(C1291,Raw_Plans!$A$2:$A$11,0)),"")</f>
        <v>Data Booster</v>
      </c>
    </row>
    <row r="1292" spans="1:7" x14ac:dyDescent="0.3">
      <c r="A1292" s="12" t="s">
        <v>5899</v>
      </c>
      <c r="B1292" s="12" t="s">
        <v>3609</v>
      </c>
      <c r="C1292" s="12" t="s">
        <v>4605</v>
      </c>
      <c r="D1292" s="82">
        <v>45834.946886574071</v>
      </c>
      <c r="E1292" s="37">
        <v>349</v>
      </c>
      <c r="F1292" s="12" t="s">
        <v>4595</v>
      </c>
      <c r="G1292" s="13" t="str">
        <f>IFERROR(INDEX(Raw_Plans!$B$2:$B$11,MATCH(C1292,Raw_Plans!$A$2:$A$11,0)),"")</f>
        <v>Entertainment Pack</v>
      </c>
    </row>
    <row r="1293" spans="1:7" x14ac:dyDescent="0.3">
      <c r="A1293" s="12" t="s">
        <v>5900</v>
      </c>
      <c r="B1293" s="12" t="s">
        <v>1570</v>
      </c>
      <c r="C1293" s="12" t="s">
        <v>4602</v>
      </c>
      <c r="D1293" s="82">
        <v>45974.946886574071</v>
      </c>
      <c r="E1293" s="37">
        <v>479</v>
      </c>
      <c r="F1293" s="12" t="s">
        <v>4603</v>
      </c>
      <c r="G1293" s="13" t="str">
        <f>IFERROR(INDEX(Raw_Plans!$B$2:$B$11,MATCH(C1293,Raw_Plans!$A$2:$A$11,0)),"")</f>
        <v>Truly Unlimited</v>
      </c>
    </row>
    <row r="1294" spans="1:7" x14ac:dyDescent="0.3">
      <c r="A1294" s="12" t="s">
        <v>5901</v>
      </c>
      <c r="B1294" s="12" t="s">
        <v>2519</v>
      </c>
      <c r="C1294" s="12" t="s">
        <v>4615</v>
      </c>
      <c r="D1294" s="82">
        <v>45973.946886574071</v>
      </c>
      <c r="E1294" s="37">
        <v>148</v>
      </c>
      <c r="F1294" s="12" t="s">
        <v>4611</v>
      </c>
      <c r="G1294" s="13" t="str">
        <f>IFERROR(INDEX(Raw_Plans!$B$2:$B$11,MATCH(C1294,Raw_Plans!$A$2:$A$11,0)),"")</f>
        <v>Data Booster</v>
      </c>
    </row>
    <row r="1295" spans="1:7" x14ac:dyDescent="0.3">
      <c r="A1295" s="12" t="s">
        <v>5902</v>
      </c>
      <c r="B1295" s="12" t="s">
        <v>1566</v>
      </c>
      <c r="C1295" s="12" t="s">
        <v>4618</v>
      </c>
      <c r="D1295" s="82">
        <v>45752.946886574071</v>
      </c>
      <c r="E1295" s="37">
        <v>499</v>
      </c>
      <c r="F1295" s="12" t="s">
        <v>4641</v>
      </c>
      <c r="G1295" s="13" t="str">
        <f>IFERROR(INDEX(Raw_Plans!$B$2:$B$11,MATCH(C1295,Raw_Plans!$A$2:$A$11,0)),"")</f>
        <v>Infinity 499</v>
      </c>
    </row>
    <row r="1296" spans="1:7" x14ac:dyDescent="0.3">
      <c r="A1296" s="12" t="s">
        <v>5903</v>
      </c>
      <c r="B1296" s="12" t="s">
        <v>2096</v>
      </c>
      <c r="C1296" s="12" t="s">
        <v>4605</v>
      </c>
      <c r="D1296" s="82">
        <v>45948.946886574071</v>
      </c>
      <c r="E1296" s="37">
        <v>349</v>
      </c>
      <c r="F1296" s="12" t="s">
        <v>4641</v>
      </c>
      <c r="G1296" s="13" t="str">
        <f>IFERROR(INDEX(Raw_Plans!$B$2:$B$11,MATCH(C1296,Raw_Plans!$A$2:$A$11,0)),"")</f>
        <v>Entertainment Pack</v>
      </c>
    </row>
    <row r="1297" spans="1:7" x14ac:dyDescent="0.3">
      <c r="A1297" s="12" t="s">
        <v>5904</v>
      </c>
      <c r="B1297" s="12" t="s">
        <v>816</v>
      </c>
      <c r="C1297" s="12" t="s">
        <v>4615</v>
      </c>
      <c r="D1297" s="82">
        <v>45853.946886574071</v>
      </c>
      <c r="E1297" s="37">
        <v>148</v>
      </c>
      <c r="F1297" s="12" t="s">
        <v>4595</v>
      </c>
      <c r="G1297" s="13" t="str">
        <f>IFERROR(INDEX(Raw_Plans!$B$2:$B$11,MATCH(C1297,Raw_Plans!$A$2:$A$11,0)),"")</f>
        <v>Data Booster</v>
      </c>
    </row>
    <row r="1298" spans="1:7" x14ac:dyDescent="0.3">
      <c r="A1298" s="12" t="s">
        <v>5905</v>
      </c>
      <c r="B1298" s="12" t="s">
        <v>2339</v>
      </c>
      <c r="C1298" s="12" t="s">
        <v>4605</v>
      </c>
      <c r="D1298" s="82">
        <v>45829.946886574071</v>
      </c>
      <c r="E1298" s="37">
        <v>349</v>
      </c>
      <c r="F1298" s="12" t="s">
        <v>4599</v>
      </c>
      <c r="G1298" s="13" t="str">
        <f>IFERROR(INDEX(Raw_Plans!$B$2:$B$11,MATCH(C1298,Raw_Plans!$A$2:$A$11,0)),"")</f>
        <v>Entertainment Pack</v>
      </c>
    </row>
    <row r="1299" spans="1:7" x14ac:dyDescent="0.3">
      <c r="A1299" s="12" t="s">
        <v>5906</v>
      </c>
      <c r="B1299" s="12" t="s">
        <v>1897</v>
      </c>
      <c r="C1299" s="12" t="s">
        <v>4607</v>
      </c>
      <c r="D1299" s="82">
        <v>45813.946886574071</v>
      </c>
      <c r="E1299" s="37">
        <v>299</v>
      </c>
      <c r="F1299" s="12" t="s">
        <v>4599</v>
      </c>
      <c r="G1299" s="13" t="str">
        <f>IFERROR(INDEX(Raw_Plans!$B$2:$B$11,MATCH(C1299,Raw_Plans!$A$2:$A$11,0)),"")</f>
        <v>Unlimited 5G Data</v>
      </c>
    </row>
    <row r="1300" spans="1:7" x14ac:dyDescent="0.3">
      <c r="A1300" s="12" t="s">
        <v>5907</v>
      </c>
      <c r="B1300" s="12" t="s">
        <v>1537</v>
      </c>
      <c r="C1300" s="12" t="s">
        <v>4602</v>
      </c>
      <c r="D1300" s="82">
        <v>45983.946886574071</v>
      </c>
      <c r="E1300" s="37">
        <v>479</v>
      </c>
      <c r="F1300" s="12" t="s">
        <v>4603</v>
      </c>
      <c r="G1300" s="13" t="str">
        <f>IFERROR(INDEX(Raw_Plans!$B$2:$B$11,MATCH(C1300,Raw_Plans!$A$2:$A$11,0)),"")</f>
        <v>Truly Unlimited</v>
      </c>
    </row>
    <row r="1301" spans="1:7" x14ac:dyDescent="0.3">
      <c r="A1301" s="12" t="s">
        <v>5908</v>
      </c>
      <c r="B1301" s="12" t="s">
        <v>1987</v>
      </c>
      <c r="C1301" s="12" t="s">
        <v>4615</v>
      </c>
      <c r="D1301" s="82">
        <v>45744.946886574071</v>
      </c>
      <c r="E1301" s="37">
        <v>148</v>
      </c>
      <c r="F1301" s="12" t="s">
        <v>4641</v>
      </c>
      <c r="G1301" s="13" t="str">
        <f>IFERROR(INDEX(Raw_Plans!$B$2:$B$11,MATCH(C1301,Raw_Plans!$A$2:$A$11,0)),"")</f>
        <v>Data Booster</v>
      </c>
    </row>
    <row r="1302" spans="1:7" x14ac:dyDescent="0.3">
      <c r="A1302" s="12" t="s">
        <v>5909</v>
      </c>
      <c r="B1302" s="12" t="s">
        <v>3886</v>
      </c>
      <c r="C1302" s="12" t="s">
        <v>4598</v>
      </c>
      <c r="D1302" s="82">
        <v>45735.946886574071</v>
      </c>
      <c r="E1302" s="37">
        <v>99</v>
      </c>
      <c r="F1302" s="12" t="s">
        <v>4611</v>
      </c>
      <c r="G1302" s="13" t="str">
        <f>IFERROR(INDEX(Raw_Plans!$B$2:$B$11,MATCH(C1302,Raw_Plans!$A$2:$A$11,0)),"")</f>
        <v>Talktime Only</v>
      </c>
    </row>
    <row r="1303" spans="1:7" x14ac:dyDescent="0.3">
      <c r="A1303" s="12" t="s">
        <v>5910</v>
      </c>
      <c r="B1303" s="12" t="s">
        <v>1638</v>
      </c>
      <c r="C1303" s="12" t="s">
        <v>4615</v>
      </c>
      <c r="D1303" s="82">
        <v>45840.946886574071</v>
      </c>
      <c r="E1303" s="37">
        <v>148</v>
      </c>
      <c r="F1303" s="12" t="s">
        <v>4595</v>
      </c>
      <c r="G1303" s="13" t="str">
        <f>IFERROR(INDEX(Raw_Plans!$B$2:$B$11,MATCH(C1303,Raw_Plans!$A$2:$A$11,0)),"")</f>
        <v>Data Booster</v>
      </c>
    </row>
    <row r="1304" spans="1:7" x14ac:dyDescent="0.3">
      <c r="A1304" s="12" t="s">
        <v>5911</v>
      </c>
      <c r="B1304" s="12" t="s">
        <v>4358</v>
      </c>
      <c r="C1304" s="12" t="s">
        <v>4629</v>
      </c>
      <c r="D1304" s="82">
        <v>45873.946886574071</v>
      </c>
      <c r="E1304" s="37">
        <v>666</v>
      </c>
      <c r="F1304" s="12" t="s">
        <v>4603</v>
      </c>
      <c r="G1304" s="13" t="str">
        <f>IFERROR(INDEX(Raw_Plans!$B$2:$B$11,MATCH(C1304,Raw_Plans!$A$2:$A$11,0)),"")</f>
        <v>Student Plan</v>
      </c>
    </row>
    <row r="1305" spans="1:7" x14ac:dyDescent="0.3">
      <c r="A1305" s="12" t="s">
        <v>5912</v>
      </c>
      <c r="B1305" s="12" t="s">
        <v>4457</v>
      </c>
      <c r="C1305" s="12" t="s">
        <v>4607</v>
      </c>
      <c r="D1305" s="82">
        <v>45941.946886574071</v>
      </c>
      <c r="E1305" s="37">
        <v>299</v>
      </c>
      <c r="F1305" s="12" t="s">
        <v>4603</v>
      </c>
      <c r="G1305" s="13" t="str">
        <f>IFERROR(INDEX(Raw_Plans!$B$2:$B$11,MATCH(C1305,Raw_Plans!$A$2:$A$11,0)),"")</f>
        <v>Unlimited 5G Data</v>
      </c>
    </row>
    <row r="1306" spans="1:7" x14ac:dyDescent="0.3">
      <c r="A1306" s="12" t="s">
        <v>5913</v>
      </c>
      <c r="B1306" s="12" t="s">
        <v>1008</v>
      </c>
      <c r="C1306" s="12" t="s">
        <v>4598</v>
      </c>
      <c r="D1306" s="82">
        <v>45771.946886574071</v>
      </c>
      <c r="E1306" s="37">
        <v>99</v>
      </c>
      <c r="F1306" s="12" t="s">
        <v>4603</v>
      </c>
      <c r="G1306" s="13" t="str">
        <f>IFERROR(INDEX(Raw_Plans!$B$2:$B$11,MATCH(C1306,Raw_Plans!$A$2:$A$11,0)),"")</f>
        <v>Talktime Only</v>
      </c>
    </row>
    <row r="1307" spans="1:7" x14ac:dyDescent="0.3">
      <c r="A1307" s="12" t="s">
        <v>5914</v>
      </c>
      <c r="B1307" s="12" t="s">
        <v>1945</v>
      </c>
      <c r="C1307" s="12" t="s">
        <v>4598</v>
      </c>
      <c r="D1307" s="82">
        <v>45909.946886574071</v>
      </c>
      <c r="E1307" s="37">
        <v>99</v>
      </c>
      <c r="F1307" s="12" t="s">
        <v>4599</v>
      </c>
      <c r="G1307" s="13" t="str">
        <f>IFERROR(INDEX(Raw_Plans!$B$2:$B$11,MATCH(C1307,Raw_Plans!$A$2:$A$11,0)),"")</f>
        <v>Talktime Only</v>
      </c>
    </row>
    <row r="1308" spans="1:7" x14ac:dyDescent="0.3">
      <c r="A1308" s="12" t="s">
        <v>5915</v>
      </c>
      <c r="B1308" s="12" t="s">
        <v>712</v>
      </c>
      <c r="C1308" s="12" t="s">
        <v>4609</v>
      </c>
      <c r="D1308" s="82">
        <v>45818.946886574071</v>
      </c>
      <c r="E1308" s="37">
        <v>2999</v>
      </c>
      <c r="F1308" s="12" t="s">
        <v>4599</v>
      </c>
      <c r="G1308" s="13" t="str">
        <f>IFERROR(INDEX(Raw_Plans!$B$2:$B$11,MATCH(C1308,Raw_Plans!$A$2:$A$11,0)),"")</f>
        <v>Annual Plan</v>
      </c>
    </row>
    <row r="1309" spans="1:7" x14ac:dyDescent="0.3">
      <c r="A1309" s="12" t="s">
        <v>5916</v>
      </c>
      <c r="B1309" s="12" t="s">
        <v>1831</v>
      </c>
      <c r="C1309" s="12" t="s">
        <v>4615</v>
      </c>
      <c r="D1309" s="82">
        <v>45820.946886574071</v>
      </c>
      <c r="E1309" s="37">
        <v>148</v>
      </c>
      <c r="F1309" s="12" t="s">
        <v>4599</v>
      </c>
      <c r="G1309" s="13" t="str">
        <f>IFERROR(INDEX(Raw_Plans!$B$2:$B$11,MATCH(C1309,Raw_Plans!$A$2:$A$11,0)),"")</f>
        <v>Data Booster</v>
      </c>
    </row>
    <row r="1310" spans="1:7" x14ac:dyDescent="0.3">
      <c r="A1310" s="12" t="s">
        <v>5917</v>
      </c>
      <c r="B1310" s="12" t="s">
        <v>3110</v>
      </c>
      <c r="C1310" s="12" t="s">
        <v>4609</v>
      </c>
      <c r="D1310" s="82">
        <v>46020.946886574071</v>
      </c>
      <c r="E1310" s="37">
        <v>2999</v>
      </c>
      <c r="F1310" s="12" t="s">
        <v>4603</v>
      </c>
      <c r="G1310" s="13" t="str">
        <f>IFERROR(INDEX(Raw_Plans!$B$2:$B$11,MATCH(C1310,Raw_Plans!$A$2:$A$11,0)),"")</f>
        <v>Annual Plan</v>
      </c>
    </row>
    <row r="1311" spans="1:7" x14ac:dyDescent="0.3">
      <c r="A1311" s="12" t="s">
        <v>5918</v>
      </c>
      <c r="B1311" s="12" t="s">
        <v>3603</v>
      </c>
      <c r="C1311" s="12" t="s">
        <v>4602</v>
      </c>
      <c r="D1311" s="82">
        <v>46047.946886574071</v>
      </c>
      <c r="E1311" s="37">
        <v>479</v>
      </c>
      <c r="F1311" s="12" t="s">
        <v>4595</v>
      </c>
      <c r="G1311" s="13" t="str">
        <f>IFERROR(INDEX(Raw_Plans!$B$2:$B$11,MATCH(C1311,Raw_Plans!$A$2:$A$11,0)),"")</f>
        <v>Truly Unlimited</v>
      </c>
    </row>
    <row r="1312" spans="1:7" x14ac:dyDescent="0.3">
      <c r="A1312" s="12" t="s">
        <v>5919</v>
      </c>
      <c r="B1312" s="12" t="s">
        <v>2877</v>
      </c>
      <c r="C1312" s="12" t="s">
        <v>4618</v>
      </c>
      <c r="D1312" s="82">
        <v>46040.946886574071</v>
      </c>
      <c r="E1312" s="37">
        <v>499</v>
      </c>
      <c r="F1312" s="12" t="s">
        <v>4611</v>
      </c>
      <c r="G1312" s="13" t="str">
        <f>IFERROR(INDEX(Raw_Plans!$B$2:$B$11,MATCH(C1312,Raw_Plans!$A$2:$A$11,0)),"")</f>
        <v>Infinity 499</v>
      </c>
    </row>
    <row r="1313" spans="1:7" x14ac:dyDescent="0.3">
      <c r="A1313" s="12" t="s">
        <v>5920</v>
      </c>
      <c r="B1313" s="12" t="s">
        <v>1959</v>
      </c>
      <c r="C1313" s="12" t="s">
        <v>4629</v>
      </c>
      <c r="D1313" s="82">
        <v>46031.946886574071</v>
      </c>
      <c r="E1313" s="37">
        <v>666</v>
      </c>
      <c r="F1313" s="12" t="s">
        <v>4603</v>
      </c>
      <c r="G1313" s="13" t="str">
        <f>IFERROR(INDEX(Raw_Plans!$B$2:$B$11,MATCH(C1313,Raw_Plans!$A$2:$A$11,0)),"")</f>
        <v>Student Plan</v>
      </c>
    </row>
    <row r="1314" spans="1:7" x14ac:dyDescent="0.3">
      <c r="A1314" s="12" t="s">
        <v>5921</v>
      </c>
      <c r="B1314" s="12" t="s">
        <v>2915</v>
      </c>
      <c r="C1314" s="12" t="s">
        <v>4613</v>
      </c>
      <c r="D1314" s="82">
        <v>45944.946886574071</v>
      </c>
      <c r="E1314" s="37">
        <v>499</v>
      </c>
      <c r="F1314" s="12" t="s">
        <v>4641</v>
      </c>
      <c r="G1314" s="13" t="str">
        <f>IFERROR(INDEX(Raw_Plans!$B$2:$B$11,MATCH(C1314,Raw_Plans!$A$2:$A$11,0)),"")</f>
        <v>Work From Home</v>
      </c>
    </row>
    <row r="1315" spans="1:7" x14ac:dyDescent="0.3">
      <c r="A1315" s="12" t="s">
        <v>5922</v>
      </c>
      <c r="B1315" s="12" t="s">
        <v>667</v>
      </c>
      <c r="C1315" s="12" t="s">
        <v>4594</v>
      </c>
      <c r="D1315" s="82">
        <v>45745.946886574071</v>
      </c>
      <c r="E1315" s="37">
        <v>999</v>
      </c>
      <c r="F1315" s="12" t="s">
        <v>4641</v>
      </c>
      <c r="G1315" s="13" t="str">
        <f>IFERROR(INDEX(Raw_Plans!$B$2:$B$11,MATCH(C1315,Raw_Plans!$A$2:$A$11,0)),"")</f>
        <v>Family Infinity 999</v>
      </c>
    </row>
    <row r="1316" spans="1:7" x14ac:dyDescent="0.3">
      <c r="A1316" s="12" t="s">
        <v>5923</v>
      </c>
      <c r="B1316" s="12" t="s">
        <v>4459</v>
      </c>
      <c r="C1316" s="12" t="s">
        <v>4615</v>
      </c>
      <c r="D1316" s="82">
        <v>46028.946886574071</v>
      </c>
      <c r="E1316" s="37">
        <v>148</v>
      </c>
      <c r="F1316" s="12" t="s">
        <v>4599</v>
      </c>
      <c r="G1316" s="13" t="str">
        <f>IFERROR(INDEX(Raw_Plans!$B$2:$B$11,MATCH(C1316,Raw_Plans!$A$2:$A$11,0)),"")</f>
        <v>Data Booster</v>
      </c>
    </row>
    <row r="1317" spans="1:7" x14ac:dyDescent="0.3">
      <c r="A1317" s="12" t="s">
        <v>5924</v>
      </c>
      <c r="B1317" s="12" t="s">
        <v>4150</v>
      </c>
      <c r="C1317" s="12" t="s">
        <v>4615</v>
      </c>
      <c r="D1317" s="82">
        <v>45877.946886574071</v>
      </c>
      <c r="E1317" s="37">
        <v>148</v>
      </c>
      <c r="F1317" s="12" t="s">
        <v>4611</v>
      </c>
      <c r="G1317" s="13" t="str">
        <f>IFERROR(INDEX(Raw_Plans!$B$2:$B$11,MATCH(C1317,Raw_Plans!$A$2:$A$11,0)),"")</f>
        <v>Data Booster</v>
      </c>
    </row>
    <row r="1318" spans="1:7" x14ac:dyDescent="0.3">
      <c r="A1318" s="12" t="s">
        <v>5925</v>
      </c>
      <c r="B1318" s="12" t="s">
        <v>2737</v>
      </c>
      <c r="C1318" s="12" t="s">
        <v>4605</v>
      </c>
      <c r="D1318" s="82">
        <v>45807.946886574071</v>
      </c>
      <c r="E1318" s="37">
        <v>349</v>
      </c>
      <c r="F1318" s="12" t="s">
        <v>4603</v>
      </c>
      <c r="G1318" s="13" t="str">
        <f>IFERROR(INDEX(Raw_Plans!$B$2:$B$11,MATCH(C1318,Raw_Plans!$A$2:$A$11,0)),"")</f>
        <v>Entertainment Pack</v>
      </c>
    </row>
    <row r="1319" spans="1:7" x14ac:dyDescent="0.3">
      <c r="A1319" s="12" t="s">
        <v>5926</v>
      </c>
      <c r="B1319" s="12" t="s">
        <v>3677</v>
      </c>
      <c r="C1319" s="12" t="s">
        <v>4615</v>
      </c>
      <c r="D1319" s="82">
        <v>45979.946886574071</v>
      </c>
      <c r="E1319" s="37">
        <v>148</v>
      </c>
      <c r="F1319" s="12" t="s">
        <v>4641</v>
      </c>
      <c r="G1319" s="13" t="str">
        <f>IFERROR(INDEX(Raw_Plans!$B$2:$B$11,MATCH(C1319,Raw_Plans!$A$2:$A$11,0)),"")</f>
        <v>Data Booster</v>
      </c>
    </row>
    <row r="1320" spans="1:7" x14ac:dyDescent="0.3">
      <c r="A1320" s="12" t="s">
        <v>5927</v>
      </c>
      <c r="B1320" s="12" t="s">
        <v>1752</v>
      </c>
      <c r="C1320" s="12" t="s">
        <v>4598</v>
      </c>
      <c r="D1320" s="82">
        <v>45689.946886574071</v>
      </c>
      <c r="E1320" s="37">
        <v>99</v>
      </c>
      <c r="F1320" s="12" t="s">
        <v>4595</v>
      </c>
      <c r="G1320" s="13" t="str">
        <f>IFERROR(INDEX(Raw_Plans!$B$2:$B$11,MATCH(C1320,Raw_Plans!$A$2:$A$11,0)),"")</f>
        <v>Talktime Only</v>
      </c>
    </row>
    <row r="1321" spans="1:7" x14ac:dyDescent="0.3">
      <c r="A1321" s="12" t="s">
        <v>5928</v>
      </c>
      <c r="B1321" s="12" t="s">
        <v>2699</v>
      </c>
      <c r="C1321" s="12" t="s">
        <v>4602</v>
      </c>
      <c r="D1321" s="82">
        <v>45724.946886574071</v>
      </c>
      <c r="E1321" s="37">
        <v>479</v>
      </c>
      <c r="F1321" s="12" t="s">
        <v>4641</v>
      </c>
      <c r="G1321" s="13" t="str">
        <f>IFERROR(INDEX(Raw_Plans!$B$2:$B$11,MATCH(C1321,Raw_Plans!$A$2:$A$11,0)),"")</f>
        <v>Truly Unlimited</v>
      </c>
    </row>
    <row r="1322" spans="1:7" x14ac:dyDescent="0.3">
      <c r="A1322" s="12" t="s">
        <v>5929</v>
      </c>
      <c r="B1322" s="12" t="s">
        <v>1362</v>
      </c>
      <c r="C1322" s="12" t="s">
        <v>4613</v>
      </c>
      <c r="D1322" s="82">
        <v>46051.946886574071</v>
      </c>
      <c r="E1322" s="37">
        <v>499</v>
      </c>
      <c r="F1322" s="12" t="s">
        <v>4641</v>
      </c>
      <c r="G1322" s="13" t="str">
        <f>IFERROR(INDEX(Raw_Plans!$B$2:$B$11,MATCH(C1322,Raw_Plans!$A$2:$A$11,0)),"")</f>
        <v>Work From Home</v>
      </c>
    </row>
    <row r="1323" spans="1:7" x14ac:dyDescent="0.3">
      <c r="A1323" s="12" t="s">
        <v>5930</v>
      </c>
      <c r="B1323" s="12" t="s">
        <v>3649</v>
      </c>
      <c r="C1323" s="12" t="s">
        <v>4615</v>
      </c>
      <c r="D1323" s="82">
        <v>45944.946886574071</v>
      </c>
      <c r="E1323" s="37">
        <v>148</v>
      </c>
      <c r="F1323" s="12" t="s">
        <v>4595</v>
      </c>
      <c r="G1323" s="13" t="str">
        <f>IFERROR(INDEX(Raw_Plans!$B$2:$B$11,MATCH(C1323,Raw_Plans!$A$2:$A$11,0)),"")</f>
        <v>Data Booster</v>
      </c>
    </row>
    <row r="1324" spans="1:7" x14ac:dyDescent="0.3">
      <c r="A1324" s="12" t="s">
        <v>5931</v>
      </c>
      <c r="B1324" s="12" t="s">
        <v>4112</v>
      </c>
      <c r="C1324" s="12" t="s">
        <v>4613</v>
      </c>
      <c r="D1324" s="82">
        <v>45824.946886574071</v>
      </c>
      <c r="E1324" s="37">
        <v>499</v>
      </c>
      <c r="F1324" s="12" t="s">
        <v>4595</v>
      </c>
      <c r="G1324" s="13" t="str">
        <f>IFERROR(INDEX(Raw_Plans!$B$2:$B$11,MATCH(C1324,Raw_Plans!$A$2:$A$11,0)),"")</f>
        <v>Work From Home</v>
      </c>
    </row>
    <row r="1325" spans="1:7" x14ac:dyDescent="0.3">
      <c r="A1325" s="12" t="s">
        <v>5932</v>
      </c>
      <c r="B1325" s="12" t="s">
        <v>1692</v>
      </c>
      <c r="C1325" s="12" t="s">
        <v>4613</v>
      </c>
      <c r="D1325" s="82">
        <v>45710.946886574071</v>
      </c>
      <c r="E1325" s="37">
        <v>499</v>
      </c>
      <c r="F1325" s="12" t="s">
        <v>4611</v>
      </c>
      <c r="G1325" s="13" t="str">
        <f>IFERROR(INDEX(Raw_Plans!$B$2:$B$11,MATCH(C1325,Raw_Plans!$A$2:$A$11,0)),"")</f>
        <v>Work From Home</v>
      </c>
    </row>
    <row r="1326" spans="1:7" x14ac:dyDescent="0.3">
      <c r="A1326" s="12" t="s">
        <v>5933</v>
      </c>
      <c r="B1326" s="12" t="s">
        <v>2743</v>
      </c>
      <c r="C1326" s="12" t="s">
        <v>4594</v>
      </c>
      <c r="D1326" s="82">
        <v>45897.946886574071</v>
      </c>
      <c r="E1326" s="37">
        <v>999</v>
      </c>
      <c r="F1326" s="12" t="s">
        <v>4595</v>
      </c>
      <c r="G1326" s="13" t="str">
        <f>IFERROR(INDEX(Raw_Plans!$B$2:$B$11,MATCH(C1326,Raw_Plans!$A$2:$A$11,0)),"")</f>
        <v>Family Infinity 999</v>
      </c>
    </row>
    <row r="1327" spans="1:7" x14ac:dyDescent="0.3">
      <c r="A1327" s="12" t="s">
        <v>5934</v>
      </c>
      <c r="B1327" s="12" t="s">
        <v>916</v>
      </c>
      <c r="C1327" s="12" t="s">
        <v>4594</v>
      </c>
      <c r="D1327" s="82">
        <v>45967.946886574071</v>
      </c>
      <c r="E1327" s="37">
        <v>999</v>
      </c>
      <c r="F1327" s="12" t="s">
        <v>4603</v>
      </c>
      <c r="G1327" s="13" t="str">
        <f>IFERROR(INDEX(Raw_Plans!$B$2:$B$11,MATCH(C1327,Raw_Plans!$A$2:$A$11,0)),"")</f>
        <v>Family Infinity 999</v>
      </c>
    </row>
    <row r="1328" spans="1:7" x14ac:dyDescent="0.3">
      <c r="A1328" s="12" t="s">
        <v>5935</v>
      </c>
      <c r="B1328" s="12" t="s">
        <v>3384</v>
      </c>
      <c r="C1328" s="12" t="s">
        <v>4598</v>
      </c>
      <c r="D1328" s="82">
        <v>45988.946886574071</v>
      </c>
      <c r="E1328" s="37">
        <v>99</v>
      </c>
      <c r="F1328" s="12" t="s">
        <v>4641</v>
      </c>
      <c r="G1328" s="13" t="str">
        <f>IFERROR(INDEX(Raw_Plans!$B$2:$B$11,MATCH(C1328,Raw_Plans!$A$2:$A$11,0)),"")</f>
        <v>Talktime Only</v>
      </c>
    </row>
    <row r="1329" spans="1:7" x14ac:dyDescent="0.3">
      <c r="A1329" s="12" t="s">
        <v>5936</v>
      </c>
      <c r="B1329" s="12" t="s">
        <v>987</v>
      </c>
      <c r="C1329" s="12" t="s">
        <v>4629</v>
      </c>
      <c r="D1329" s="82">
        <v>46022.946886574071</v>
      </c>
      <c r="E1329" s="37">
        <v>666</v>
      </c>
      <c r="F1329" s="12" t="s">
        <v>4599</v>
      </c>
      <c r="G1329" s="13" t="str">
        <f>IFERROR(INDEX(Raw_Plans!$B$2:$B$11,MATCH(C1329,Raw_Plans!$A$2:$A$11,0)),"")</f>
        <v>Student Plan</v>
      </c>
    </row>
    <row r="1330" spans="1:7" x14ac:dyDescent="0.3">
      <c r="A1330" s="12" t="s">
        <v>5937</v>
      </c>
      <c r="B1330" s="12" t="s">
        <v>2967</v>
      </c>
      <c r="C1330" s="12" t="s">
        <v>4629</v>
      </c>
      <c r="D1330" s="82">
        <v>45923.946886574071</v>
      </c>
      <c r="E1330" s="37">
        <v>666</v>
      </c>
      <c r="F1330" s="12" t="s">
        <v>4641</v>
      </c>
      <c r="G1330" s="13" t="str">
        <f>IFERROR(INDEX(Raw_Plans!$B$2:$B$11,MATCH(C1330,Raw_Plans!$A$2:$A$11,0)),"")</f>
        <v>Student Plan</v>
      </c>
    </row>
    <row r="1331" spans="1:7" x14ac:dyDescent="0.3">
      <c r="A1331" s="12" t="s">
        <v>5938</v>
      </c>
      <c r="B1331" s="12" t="s">
        <v>2727</v>
      </c>
      <c r="C1331" s="12" t="s">
        <v>4605</v>
      </c>
      <c r="D1331" s="82">
        <v>45784.946886574071</v>
      </c>
      <c r="E1331" s="37">
        <v>349</v>
      </c>
      <c r="F1331" s="12" t="s">
        <v>4603</v>
      </c>
      <c r="G1331" s="13" t="str">
        <f>IFERROR(INDEX(Raw_Plans!$B$2:$B$11,MATCH(C1331,Raw_Plans!$A$2:$A$11,0)),"")</f>
        <v>Entertainment Pack</v>
      </c>
    </row>
    <row r="1332" spans="1:7" x14ac:dyDescent="0.3">
      <c r="A1332" s="12" t="s">
        <v>5939</v>
      </c>
      <c r="B1332" s="12" t="s">
        <v>736</v>
      </c>
      <c r="C1332" s="12" t="s">
        <v>4618</v>
      </c>
      <c r="D1332" s="82">
        <v>45886.946886574071</v>
      </c>
      <c r="E1332" s="37">
        <v>499</v>
      </c>
      <c r="F1332" s="12" t="s">
        <v>4611</v>
      </c>
      <c r="G1332" s="13" t="str">
        <f>IFERROR(INDEX(Raw_Plans!$B$2:$B$11,MATCH(C1332,Raw_Plans!$A$2:$A$11,0)),"")</f>
        <v>Infinity 499</v>
      </c>
    </row>
    <row r="1333" spans="1:7" x14ac:dyDescent="0.3">
      <c r="A1333" s="12" t="s">
        <v>5940</v>
      </c>
      <c r="B1333" s="12" t="s">
        <v>3577</v>
      </c>
      <c r="C1333" s="12" t="s">
        <v>4602</v>
      </c>
      <c r="D1333" s="82">
        <v>45834.946886574071</v>
      </c>
      <c r="E1333" s="37">
        <v>479</v>
      </c>
      <c r="F1333" s="12" t="s">
        <v>4641</v>
      </c>
      <c r="G1333" s="13" t="str">
        <f>IFERROR(INDEX(Raw_Plans!$B$2:$B$11,MATCH(C1333,Raw_Plans!$A$2:$A$11,0)),"")</f>
        <v>Truly Unlimited</v>
      </c>
    </row>
    <row r="1334" spans="1:7" x14ac:dyDescent="0.3">
      <c r="A1334" s="12" t="s">
        <v>5941</v>
      </c>
      <c r="B1334" s="12" t="s">
        <v>3989</v>
      </c>
      <c r="C1334" s="12" t="s">
        <v>4602</v>
      </c>
      <c r="D1334" s="82">
        <v>45749.946886574071</v>
      </c>
      <c r="E1334" s="37">
        <v>479</v>
      </c>
      <c r="F1334" s="12" t="s">
        <v>4641</v>
      </c>
      <c r="G1334" s="13" t="str">
        <f>IFERROR(INDEX(Raw_Plans!$B$2:$B$11,MATCH(C1334,Raw_Plans!$A$2:$A$11,0)),"")</f>
        <v>Truly Unlimited</v>
      </c>
    </row>
    <row r="1335" spans="1:7" x14ac:dyDescent="0.3">
      <c r="A1335" s="12" t="s">
        <v>5942</v>
      </c>
      <c r="B1335" s="12" t="s">
        <v>1387</v>
      </c>
      <c r="C1335" s="12" t="s">
        <v>4607</v>
      </c>
      <c r="D1335" s="82">
        <v>45995.946886574071</v>
      </c>
      <c r="E1335" s="37">
        <v>299</v>
      </c>
      <c r="F1335" s="12" t="s">
        <v>4603</v>
      </c>
      <c r="G1335" s="13" t="str">
        <f>IFERROR(INDEX(Raw_Plans!$B$2:$B$11,MATCH(C1335,Raw_Plans!$A$2:$A$11,0)),"")</f>
        <v>Unlimited 5G Data</v>
      </c>
    </row>
    <row r="1336" spans="1:7" x14ac:dyDescent="0.3">
      <c r="A1336" s="12" t="s">
        <v>5943</v>
      </c>
      <c r="B1336" s="12" t="s">
        <v>1917</v>
      </c>
      <c r="C1336" s="12" t="s">
        <v>4629</v>
      </c>
      <c r="D1336" s="82">
        <v>45866.946886574071</v>
      </c>
      <c r="E1336" s="37">
        <v>666</v>
      </c>
      <c r="F1336" s="12" t="s">
        <v>4595</v>
      </c>
      <c r="G1336" s="13" t="str">
        <f>IFERROR(INDEX(Raw_Plans!$B$2:$B$11,MATCH(C1336,Raw_Plans!$A$2:$A$11,0)),"")</f>
        <v>Student Plan</v>
      </c>
    </row>
    <row r="1337" spans="1:7" x14ac:dyDescent="0.3">
      <c r="A1337" s="12" t="s">
        <v>5944</v>
      </c>
      <c r="B1337" s="12" t="s">
        <v>2833</v>
      </c>
      <c r="C1337" s="12" t="s">
        <v>4602</v>
      </c>
      <c r="D1337" s="82">
        <v>46044.946886574071</v>
      </c>
      <c r="E1337" s="37">
        <v>479</v>
      </c>
      <c r="F1337" s="12" t="s">
        <v>4611</v>
      </c>
      <c r="G1337" s="13" t="str">
        <f>IFERROR(INDEX(Raw_Plans!$B$2:$B$11,MATCH(C1337,Raw_Plans!$A$2:$A$11,0)),"")</f>
        <v>Truly Unlimited</v>
      </c>
    </row>
    <row r="1338" spans="1:7" x14ac:dyDescent="0.3">
      <c r="A1338" s="12" t="s">
        <v>5945</v>
      </c>
      <c r="B1338" s="12" t="s">
        <v>2146</v>
      </c>
      <c r="C1338" s="12" t="s">
        <v>4602</v>
      </c>
      <c r="D1338" s="82">
        <v>46044.946886574071</v>
      </c>
      <c r="E1338" s="37">
        <v>479</v>
      </c>
      <c r="F1338" s="12" t="s">
        <v>4641</v>
      </c>
      <c r="G1338" s="13" t="str">
        <f>IFERROR(INDEX(Raw_Plans!$B$2:$B$11,MATCH(C1338,Raw_Plans!$A$2:$A$11,0)),"")</f>
        <v>Truly Unlimited</v>
      </c>
    </row>
    <row r="1339" spans="1:7" x14ac:dyDescent="0.3">
      <c r="A1339" s="12" t="s">
        <v>5946</v>
      </c>
      <c r="B1339" s="12" t="s">
        <v>3910</v>
      </c>
      <c r="C1339" s="12" t="s">
        <v>4618</v>
      </c>
      <c r="D1339" s="82">
        <v>45846.946886574071</v>
      </c>
      <c r="E1339" s="37">
        <v>499</v>
      </c>
      <c r="F1339" s="12" t="s">
        <v>4599</v>
      </c>
      <c r="G1339" s="13" t="str">
        <f>IFERROR(INDEX(Raw_Plans!$B$2:$B$11,MATCH(C1339,Raw_Plans!$A$2:$A$11,0)),"")</f>
        <v>Infinity 499</v>
      </c>
    </row>
    <row r="1340" spans="1:7" x14ac:dyDescent="0.3">
      <c r="A1340" s="12" t="s">
        <v>5947</v>
      </c>
      <c r="B1340" s="12" t="s">
        <v>3871</v>
      </c>
      <c r="C1340" s="12" t="s">
        <v>4602</v>
      </c>
      <c r="D1340" s="82">
        <v>45696.946886574071</v>
      </c>
      <c r="E1340" s="37">
        <v>479</v>
      </c>
      <c r="F1340" s="12" t="s">
        <v>4603</v>
      </c>
      <c r="G1340" s="13" t="str">
        <f>IFERROR(INDEX(Raw_Plans!$B$2:$B$11,MATCH(C1340,Raw_Plans!$A$2:$A$11,0)),"")</f>
        <v>Truly Unlimited</v>
      </c>
    </row>
    <row r="1341" spans="1:7" x14ac:dyDescent="0.3">
      <c r="A1341" s="12" t="s">
        <v>5948</v>
      </c>
      <c r="B1341" s="12" t="s">
        <v>3396</v>
      </c>
      <c r="C1341" s="12" t="s">
        <v>4602</v>
      </c>
      <c r="D1341" s="82">
        <v>46043.946886574071</v>
      </c>
      <c r="E1341" s="37">
        <v>479</v>
      </c>
      <c r="F1341" s="12" t="s">
        <v>4595</v>
      </c>
      <c r="G1341" s="13" t="str">
        <f>IFERROR(INDEX(Raw_Plans!$B$2:$B$11,MATCH(C1341,Raw_Plans!$A$2:$A$11,0)),"")</f>
        <v>Truly Unlimited</v>
      </c>
    </row>
    <row r="1342" spans="1:7" x14ac:dyDescent="0.3">
      <c r="A1342" s="12" t="s">
        <v>5949</v>
      </c>
      <c r="B1342" s="12" t="s">
        <v>2391</v>
      </c>
      <c r="C1342" s="12" t="s">
        <v>4615</v>
      </c>
      <c r="D1342" s="82">
        <v>45953.946886574071</v>
      </c>
      <c r="E1342" s="37">
        <v>148</v>
      </c>
      <c r="F1342" s="12" t="s">
        <v>4599</v>
      </c>
      <c r="G1342" s="13" t="str">
        <f>IFERROR(INDEX(Raw_Plans!$B$2:$B$11,MATCH(C1342,Raw_Plans!$A$2:$A$11,0)),"")</f>
        <v>Data Booster</v>
      </c>
    </row>
    <row r="1343" spans="1:7" x14ac:dyDescent="0.3">
      <c r="A1343" s="12" t="s">
        <v>5950</v>
      </c>
      <c r="B1343" s="12" t="s">
        <v>938</v>
      </c>
      <c r="C1343" s="12" t="s">
        <v>4613</v>
      </c>
      <c r="D1343" s="82">
        <v>45736.946886574071</v>
      </c>
      <c r="E1343" s="37">
        <v>499</v>
      </c>
      <c r="F1343" s="12" t="s">
        <v>4641</v>
      </c>
      <c r="G1343" s="13" t="str">
        <f>IFERROR(INDEX(Raw_Plans!$B$2:$B$11,MATCH(C1343,Raw_Plans!$A$2:$A$11,0)),"")</f>
        <v>Work From Home</v>
      </c>
    </row>
    <row r="1344" spans="1:7" x14ac:dyDescent="0.3">
      <c r="A1344" s="12" t="s">
        <v>5951</v>
      </c>
      <c r="B1344" s="12" t="s">
        <v>3002</v>
      </c>
      <c r="C1344" s="12" t="s">
        <v>4602</v>
      </c>
      <c r="D1344" s="82">
        <v>45852.946886574071</v>
      </c>
      <c r="E1344" s="37">
        <v>479</v>
      </c>
      <c r="F1344" s="12" t="s">
        <v>4603</v>
      </c>
      <c r="G1344" s="13" t="str">
        <f>IFERROR(INDEX(Raw_Plans!$B$2:$B$11,MATCH(C1344,Raw_Plans!$A$2:$A$11,0)),"")</f>
        <v>Truly Unlimited</v>
      </c>
    </row>
    <row r="1345" spans="1:7" x14ac:dyDescent="0.3">
      <c r="A1345" s="12" t="s">
        <v>5952</v>
      </c>
      <c r="B1345" s="12" t="s">
        <v>1782</v>
      </c>
      <c r="C1345" s="12" t="s">
        <v>4615</v>
      </c>
      <c r="D1345" s="82">
        <v>45871.946886574071</v>
      </c>
      <c r="E1345" s="37">
        <v>148</v>
      </c>
      <c r="F1345" s="12" t="s">
        <v>4599</v>
      </c>
      <c r="G1345" s="13" t="str">
        <f>IFERROR(INDEX(Raw_Plans!$B$2:$B$11,MATCH(C1345,Raw_Plans!$A$2:$A$11,0)),"")</f>
        <v>Data Booster</v>
      </c>
    </row>
    <row r="1346" spans="1:7" x14ac:dyDescent="0.3">
      <c r="A1346" s="12" t="s">
        <v>5953</v>
      </c>
      <c r="B1346" s="12" t="s">
        <v>2029</v>
      </c>
      <c r="C1346" s="12" t="s">
        <v>4594</v>
      </c>
      <c r="D1346" s="82">
        <v>45792.946886574071</v>
      </c>
      <c r="E1346" s="37">
        <v>999</v>
      </c>
      <c r="F1346" s="12" t="s">
        <v>4595</v>
      </c>
      <c r="G1346" s="13" t="str">
        <f>IFERROR(INDEX(Raw_Plans!$B$2:$B$11,MATCH(C1346,Raw_Plans!$A$2:$A$11,0)),"")</f>
        <v>Family Infinity 999</v>
      </c>
    </row>
    <row r="1347" spans="1:7" x14ac:dyDescent="0.3">
      <c r="A1347" s="12" t="s">
        <v>5954</v>
      </c>
      <c r="B1347" s="12" t="s">
        <v>1975</v>
      </c>
      <c r="C1347" s="12" t="s">
        <v>4629</v>
      </c>
      <c r="D1347" s="82">
        <v>45925.946886574071</v>
      </c>
      <c r="E1347" s="37">
        <v>666</v>
      </c>
      <c r="F1347" s="12" t="s">
        <v>4641</v>
      </c>
      <c r="G1347" s="13" t="str">
        <f>IFERROR(INDEX(Raw_Plans!$B$2:$B$11,MATCH(C1347,Raw_Plans!$A$2:$A$11,0)),"")</f>
        <v>Student Plan</v>
      </c>
    </row>
    <row r="1348" spans="1:7" x14ac:dyDescent="0.3">
      <c r="A1348" s="12" t="s">
        <v>5955</v>
      </c>
      <c r="B1348" s="12" t="s">
        <v>3547</v>
      </c>
      <c r="C1348" s="12" t="s">
        <v>4629</v>
      </c>
      <c r="D1348" s="82">
        <v>45734.946886574071</v>
      </c>
      <c r="E1348" s="37">
        <v>666</v>
      </c>
      <c r="F1348" s="12" t="s">
        <v>4599</v>
      </c>
      <c r="G1348" s="13" t="str">
        <f>IFERROR(INDEX(Raw_Plans!$B$2:$B$11,MATCH(C1348,Raw_Plans!$A$2:$A$11,0)),"")</f>
        <v>Student Plan</v>
      </c>
    </row>
    <row r="1349" spans="1:7" x14ac:dyDescent="0.3">
      <c r="A1349" s="12" t="s">
        <v>5956</v>
      </c>
      <c r="B1349" s="12" t="s">
        <v>1730</v>
      </c>
      <c r="C1349" s="12" t="s">
        <v>4613</v>
      </c>
      <c r="D1349" s="82">
        <v>45831.946886574071</v>
      </c>
      <c r="E1349" s="37">
        <v>499</v>
      </c>
      <c r="F1349" s="12" t="s">
        <v>4611</v>
      </c>
      <c r="G1349" s="13" t="str">
        <f>IFERROR(INDEX(Raw_Plans!$B$2:$B$11,MATCH(C1349,Raw_Plans!$A$2:$A$11,0)),"")</f>
        <v>Work From Home</v>
      </c>
    </row>
    <row r="1350" spans="1:7" x14ac:dyDescent="0.3">
      <c r="A1350" s="12" t="s">
        <v>5957</v>
      </c>
      <c r="B1350" s="12" t="s">
        <v>1744</v>
      </c>
      <c r="C1350" s="12" t="s">
        <v>4607</v>
      </c>
      <c r="D1350" s="82">
        <v>45740.946886574071</v>
      </c>
      <c r="E1350" s="37">
        <v>299</v>
      </c>
      <c r="F1350" s="12" t="s">
        <v>4603</v>
      </c>
      <c r="G1350" s="13" t="str">
        <f>IFERROR(INDEX(Raw_Plans!$B$2:$B$11,MATCH(C1350,Raw_Plans!$A$2:$A$11,0)),"")</f>
        <v>Unlimited 5G Data</v>
      </c>
    </row>
    <row r="1351" spans="1:7" x14ac:dyDescent="0.3">
      <c r="A1351" s="12" t="s">
        <v>5958</v>
      </c>
      <c r="B1351" s="12" t="s">
        <v>1484</v>
      </c>
      <c r="C1351" s="12" t="s">
        <v>4613</v>
      </c>
      <c r="D1351" s="82">
        <v>46053.946886574071</v>
      </c>
      <c r="E1351" s="37">
        <v>499</v>
      </c>
      <c r="F1351" s="12" t="s">
        <v>4611</v>
      </c>
      <c r="G1351" s="13" t="str">
        <f>IFERROR(INDEX(Raw_Plans!$B$2:$B$11,MATCH(C1351,Raw_Plans!$A$2:$A$11,0)),"")</f>
        <v>Work From Home</v>
      </c>
    </row>
    <row r="1352" spans="1:7" x14ac:dyDescent="0.3">
      <c r="A1352" s="12" t="s">
        <v>5959</v>
      </c>
      <c r="B1352" s="12" t="s">
        <v>2721</v>
      </c>
      <c r="C1352" s="12" t="s">
        <v>4629</v>
      </c>
      <c r="D1352" s="82">
        <v>45940.946886574071</v>
      </c>
      <c r="E1352" s="37">
        <v>666</v>
      </c>
      <c r="F1352" s="12" t="s">
        <v>4611</v>
      </c>
      <c r="G1352" s="13" t="str">
        <f>IFERROR(INDEX(Raw_Plans!$B$2:$B$11,MATCH(C1352,Raw_Plans!$A$2:$A$11,0)),"")</f>
        <v>Student Plan</v>
      </c>
    </row>
    <row r="1353" spans="1:7" x14ac:dyDescent="0.3">
      <c r="A1353" s="12" t="s">
        <v>5960</v>
      </c>
      <c r="B1353" s="12" t="s">
        <v>1292</v>
      </c>
      <c r="C1353" s="12" t="s">
        <v>4602</v>
      </c>
      <c r="D1353" s="82">
        <v>45892.946886574071</v>
      </c>
      <c r="E1353" s="37">
        <v>479</v>
      </c>
      <c r="F1353" s="12" t="s">
        <v>4599</v>
      </c>
      <c r="G1353" s="13" t="str">
        <f>IFERROR(INDEX(Raw_Plans!$B$2:$B$11,MATCH(C1353,Raw_Plans!$A$2:$A$11,0)),"")</f>
        <v>Truly Unlimited</v>
      </c>
    </row>
    <row r="1354" spans="1:7" x14ac:dyDescent="0.3">
      <c r="A1354" s="12" t="s">
        <v>5961</v>
      </c>
      <c r="B1354" s="12" t="s">
        <v>1041</v>
      </c>
      <c r="C1354" s="12" t="s">
        <v>4607</v>
      </c>
      <c r="D1354" s="82">
        <v>45946.946886574071</v>
      </c>
      <c r="E1354" s="37">
        <v>299</v>
      </c>
      <c r="F1354" s="12" t="s">
        <v>4611</v>
      </c>
      <c r="G1354" s="13" t="str">
        <f>IFERROR(INDEX(Raw_Plans!$B$2:$B$11,MATCH(C1354,Raw_Plans!$A$2:$A$11,0)),"")</f>
        <v>Unlimited 5G Data</v>
      </c>
    </row>
    <row r="1355" spans="1:7" x14ac:dyDescent="0.3">
      <c r="A1355" s="12" t="s">
        <v>5962</v>
      </c>
      <c r="B1355" s="12" t="s">
        <v>1688</v>
      </c>
      <c r="C1355" s="12" t="s">
        <v>4605</v>
      </c>
      <c r="D1355" s="82">
        <v>46009.946886574071</v>
      </c>
      <c r="E1355" s="37">
        <v>349</v>
      </c>
      <c r="F1355" s="12" t="s">
        <v>4641</v>
      </c>
      <c r="G1355" s="13" t="str">
        <f>IFERROR(INDEX(Raw_Plans!$B$2:$B$11,MATCH(C1355,Raw_Plans!$A$2:$A$11,0)),"")</f>
        <v>Entertainment Pack</v>
      </c>
    </row>
    <row r="1356" spans="1:7" x14ac:dyDescent="0.3">
      <c r="A1356" s="12" t="s">
        <v>5963</v>
      </c>
      <c r="B1356" s="12" t="s">
        <v>4398</v>
      </c>
      <c r="C1356" s="12" t="s">
        <v>4602</v>
      </c>
      <c r="D1356" s="82">
        <v>46035.946886574071</v>
      </c>
      <c r="E1356" s="37">
        <v>479</v>
      </c>
      <c r="F1356" s="12" t="s">
        <v>4603</v>
      </c>
      <c r="G1356" s="13" t="str">
        <f>IFERROR(INDEX(Raw_Plans!$B$2:$B$11,MATCH(C1356,Raw_Plans!$A$2:$A$11,0)),"")</f>
        <v>Truly Unlimited</v>
      </c>
    </row>
    <row r="1357" spans="1:7" x14ac:dyDescent="0.3">
      <c r="A1357" s="12" t="s">
        <v>5964</v>
      </c>
      <c r="B1357" s="12" t="s">
        <v>2513</v>
      </c>
      <c r="C1357" s="12" t="s">
        <v>4629</v>
      </c>
      <c r="D1357" s="82">
        <v>45781.946886574071</v>
      </c>
      <c r="E1357" s="37">
        <v>666</v>
      </c>
      <c r="F1357" s="12" t="s">
        <v>4595</v>
      </c>
      <c r="G1357" s="13" t="str">
        <f>IFERROR(INDEX(Raw_Plans!$B$2:$B$11,MATCH(C1357,Raw_Plans!$A$2:$A$11,0)),"")</f>
        <v>Student Plan</v>
      </c>
    </row>
    <row r="1358" spans="1:7" x14ac:dyDescent="0.3">
      <c r="A1358" s="12" t="s">
        <v>5965</v>
      </c>
      <c r="B1358" s="12" t="s">
        <v>2455</v>
      </c>
      <c r="C1358" s="12" t="s">
        <v>4605</v>
      </c>
      <c r="D1358" s="82">
        <v>45895.946886574071</v>
      </c>
      <c r="E1358" s="37">
        <v>349</v>
      </c>
      <c r="F1358" s="12" t="s">
        <v>4599</v>
      </c>
      <c r="G1358" s="13" t="str">
        <f>IFERROR(INDEX(Raw_Plans!$B$2:$B$11,MATCH(C1358,Raw_Plans!$A$2:$A$11,0)),"")</f>
        <v>Entertainment Pack</v>
      </c>
    </row>
    <row r="1359" spans="1:7" x14ac:dyDescent="0.3">
      <c r="A1359" s="12" t="s">
        <v>5966</v>
      </c>
      <c r="B1359" s="12" t="s">
        <v>1843</v>
      </c>
      <c r="C1359" s="12" t="s">
        <v>4594</v>
      </c>
      <c r="D1359" s="82">
        <v>45883.946886574071</v>
      </c>
      <c r="E1359" s="37">
        <v>999</v>
      </c>
      <c r="F1359" s="12" t="s">
        <v>4599</v>
      </c>
      <c r="G1359" s="13" t="str">
        <f>IFERROR(INDEX(Raw_Plans!$B$2:$B$11,MATCH(C1359,Raw_Plans!$A$2:$A$11,0)),"")</f>
        <v>Family Infinity 999</v>
      </c>
    </row>
    <row r="1360" spans="1:7" x14ac:dyDescent="0.3">
      <c r="A1360" s="12" t="s">
        <v>5967</v>
      </c>
      <c r="B1360" s="12" t="s">
        <v>3108</v>
      </c>
      <c r="C1360" s="12" t="s">
        <v>4609</v>
      </c>
      <c r="D1360" s="82">
        <v>45969.946886574071</v>
      </c>
      <c r="E1360" s="37">
        <v>2999</v>
      </c>
      <c r="F1360" s="12" t="s">
        <v>4641</v>
      </c>
      <c r="G1360" s="13" t="str">
        <f>IFERROR(INDEX(Raw_Plans!$B$2:$B$11,MATCH(C1360,Raw_Plans!$A$2:$A$11,0)),"")</f>
        <v>Annual Plan</v>
      </c>
    </row>
    <row r="1361" spans="1:7" x14ac:dyDescent="0.3">
      <c r="A1361" s="12" t="s">
        <v>5968</v>
      </c>
      <c r="B1361" s="12" t="s">
        <v>2307</v>
      </c>
      <c r="C1361" s="12" t="s">
        <v>4605</v>
      </c>
      <c r="D1361" s="82">
        <v>45688.946886574071</v>
      </c>
      <c r="E1361" s="37">
        <v>349</v>
      </c>
      <c r="F1361" s="12" t="s">
        <v>4595</v>
      </c>
      <c r="G1361" s="13" t="str">
        <f>IFERROR(INDEX(Raw_Plans!$B$2:$B$11,MATCH(C1361,Raw_Plans!$A$2:$A$11,0)),"")</f>
        <v>Entertainment Pack</v>
      </c>
    </row>
    <row r="1362" spans="1:7" x14ac:dyDescent="0.3">
      <c r="A1362" s="12" t="s">
        <v>5969</v>
      </c>
      <c r="B1362" s="12" t="s">
        <v>4226</v>
      </c>
      <c r="C1362" s="12" t="s">
        <v>4594</v>
      </c>
      <c r="D1362" s="82">
        <v>45780.946886574071</v>
      </c>
      <c r="E1362" s="37">
        <v>999</v>
      </c>
      <c r="F1362" s="12" t="s">
        <v>4641</v>
      </c>
      <c r="G1362" s="13" t="str">
        <f>IFERROR(INDEX(Raw_Plans!$B$2:$B$11,MATCH(C1362,Raw_Plans!$A$2:$A$11,0)),"")</f>
        <v>Family Infinity 999</v>
      </c>
    </row>
    <row r="1363" spans="1:7" x14ac:dyDescent="0.3">
      <c r="A1363" s="12" t="s">
        <v>5970</v>
      </c>
      <c r="B1363" s="12" t="s">
        <v>705</v>
      </c>
      <c r="C1363" s="12" t="s">
        <v>4607</v>
      </c>
      <c r="D1363" s="82">
        <v>45955.946886574071</v>
      </c>
      <c r="E1363" s="37">
        <v>299</v>
      </c>
      <c r="F1363" s="12" t="s">
        <v>4603</v>
      </c>
      <c r="G1363" s="13" t="str">
        <f>IFERROR(INDEX(Raw_Plans!$B$2:$B$11,MATCH(C1363,Raw_Plans!$A$2:$A$11,0)),"")</f>
        <v>Unlimited 5G Data</v>
      </c>
    </row>
    <row r="1364" spans="1:7" x14ac:dyDescent="0.3">
      <c r="A1364" s="12" t="s">
        <v>5971</v>
      </c>
      <c r="B1364" s="12" t="s">
        <v>2667</v>
      </c>
      <c r="C1364" s="12" t="s">
        <v>4615</v>
      </c>
      <c r="D1364" s="82">
        <v>45965.946886574071</v>
      </c>
      <c r="E1364" s="37">
        <v>148</v>
      </c>
      <c r="F1364" s="12" t="s">
        <v>4595</v>
      </c>
      <c r="G1364" s="13" t="str">
        <f>IFERROR(INDEX(Raw_Plans!$B$2:$B$11,MATCH(C1364,Raw_Plans!$A$2:$A$11,0)),"")</f>
        <v>Data Booster</v>
      </c>
    </row>
    <row r="1365" spans="1:7" x14ac:dyDescent="0.3">
      <c r="A1365" s="12" t="s">
        <v>5972</v>
      </c>
      <c r="B1365" s="12" t="s">
        <v>2889</v>
      </c>
      <c r="C1365" s="12" t="s">
        <v>4609</v>
      </c>
      <c r="D1365" s="82">
        <v>46016.946886574071</v>
      </c>
      <c r="E1365" s="37">
        <v>2999</v>
      </c>
      <c r="F1365" s="12" t="s">
        <v>4603</v>
      </c>
      <c r="G1365" s="13" t="str">
        <f>IFERROR(INDEX(Raw_Plans!$B$2:$B$11,MATCH(C1365,Raw_Plans!$A$2:$A$11,0)),"")</f>
        <v>Annual Plan</v>
      </c>
    </row>
    <row r="1366" spans="1:7" x14ac:dyDescent="0.3">
      <c r="A1366" s="12" t="s">
        <v>5973</v>
      </c>
      <c r="B1366" s="12" t="s">
        <v>1229</v>
      </c>
      <c r="C1366" s="12" t="s">
        <v>4605</v>
      </c>
      <c r="D1366" s="82">
        <v>46003.946886574071</v>
      </c>
      <c r="E1366" s="37">
        <v>349</v>
      </c>
      <c r="F1366" s="12" t="s">
        <v>4603</v>
      </c>
      <c r="G1366" s="13" t="str">
        <f>IFERROR(INDEX(Raw_Plans!$B$2:$B$11,MATCH(C1366,Raw_Plans!$A$2:$A$11,0)),"")</f>
        <v>Entertainment Pack</v>
      </c>
    </row>
    <row r="1367" spans="1:7" x14ac:dyDescent="0.3">
      <c r="A1367" s="12" t="s">
        <v>5974</v>
      </c>
      <c r="B1367" s="12" t="s">
        <v>4314</v>
      </c>
      <c r="C1367" s="12" t="s">
        <v>4605</v>
      </c>
      <c r="D1367" s="82">
        <v>45841.946886574071</v>
      </c>
      <c r="E1367" s="37">
        <v>349</v>
      </c>
      <c r="F1367" s="12" t="s">
        <v>4595</v>
      </c>
      <c r="G1367" s="13" t="str">
        <f>IFERROR(INDEX(Raw_Plans!$B$2:$B$11,MATCH(C1367,Raw_Plans!$A$2:$A$11,0)),"")</f>
        <v>Entertainment Pack</v>
      </c>
    </row>
    <row r="1368" spans="1:7" x14ac:dyDescent="0.3">
      <c r="A1368" s="12" t="s">
        <v>5975</v>
      </c>
      <c r="B1368" s="12" t="s">
        <v>3224</v>
      </c>
      <c r="C1368" s="12" t="s">
        <v>4618</v>
      </c>
      <c r="D1368" s="82">
        <v>45996.946886574071</v>
      </c>
      <c r="E1368" s="37">
        <v>499</v>
      </c>
      <c r="F1368" s="12" t="s">
        <v>4641</v>
      </c>
      <c r="G1368" s="13" t="str">
        <f>IFERROR(INDEX(Raw_Plans!$B$2:$B$11,MATCH(C1368,Raw_Plans!$A$2:$A$11,0)),"")</f>
        <v>Infinity 499</v>
      </c>
    </row>
    <row r="1369" spans="1:7" x14ac:dyDescent="0.3">
      <c r="A1369" s="12" t="s">
        <v>5976</v>
      </c>
      <c r="B1369" s="12" t="s">
        <v>2465</v>
      </c>
      <c r="C1369" s="12" t="s">
        <v>4607</v>
      </c>
      <c r="D1369" s="82">
        <v>45883.946886574071</v>
      </c>
      <c r="E1369" s="37">
        <v>299</v>
      </c>
      <c r="F1369" s="12" t="s">
        <v>4603</v>
      </c>
      <c r="G1369" s="13" t="str">
        <f>IFERROR(INDEX(Raw_Plans!$B$2:$B$11,MATCH(C1369,Raw_Plans!$A$2:$A$11,0)),"")</f>
        <v>Unlimited 5G Data</v>
      </c>
    </row>
    <row r="1370" spans="1:7" x14ac:dyDescent="0.3">
      <c r="A1370" s="12" t="s">
        <v>5977</v>
      </c>
      <c r="B1370" s="12" t="s">
        <v>1056</v>
      </c>
      <c r="C1370" s="12" t="s">
        <v>4605</v>
      </c>
      <c r="D1370" s="82">
        <v>45798.946886574071</v>
      </c>
      <c r="E1370" s="37">
        <v>349</v>
      </c>
      <c r="F1370" s="12" t="s">
        <v>4595</v>
      </c>
      <c r="G1370" s="13" t="str">
        <f>IFERROR(INDEX(Raw_Plans!$B$2:$B$11,MATCH(C1370,Raw_Plans!$A$2:$A$11,0)),"")</f>
        <v>Entertainment Pack</v>
      </c>
    </row>
    <row r="1371" spans="1:7" x14ac:dyDescent="0.3">
      <c r="A1371" s="12" t="s">
        <v>5978</v>
      </c>
      <c r="B1371" s="12" t="s">
        <v>1909</v>
      </c>
      <c r="C1371" s="12" t="s">
        <v>4594</v>
      </c>
      <c r="D1371" s="82">
        <v>45704.946886574071</v>
      </c>
      <c r="E1371" s="37">
        <v>999</v>
      </c>
      <c r="F1371" s="12" t="s">
        <v>4641</v>
      </c>
      <c r="G1371" s="13" t="str">
        <f>IFERROR(INDEX(Raw_Plans!$B$2:$B$11,MATCH(C1371,Raw_Plans!$A$2:$A$11,0)),"")</f>
        <v>Family Infinity 999</v>
      </c>
    </row>
    <row r="1372" spans="1:7" x14ac:dyDescent="0.3">
      <c r="A1372" s="12" t="s">
        <v>5979</v>
      </c>
      <c r="B1372" s="12" t="s">
        <v>3120</v>
      </c>
      <c r="C1372" s="12" t="s">
        <v>4609</v>
      </c>
      <c r="D1372" s="82">
        <v>45788.946886574071</v>
      </c>
      <c r="E1372" s="37">
        <v>2999</v>
      </c>
      <c r="F1372" s="12" t="s">
        <v>4603</v>
      </c>
      <c r="G1372" s="13" t="str">
        <f>IFERROR(INDEX(Raw_Plans!$B$2:$B$11,MATCH(C1372,Raw_Plans!$A$2:$A$11,0)),"")</f>
        <v>Annual Plan</v>
      </c>
    </row>
    <row r="1373" spans="1:7" x14ac:dyDescent="0.3">
      <c r="A1373" s="12" t="s">
        <v>5980</v>
      </c>
      <c r="B1373" s="12" t="s">
        <v>2611</v>
      </c>
      <c r="C1373" s="12" t="s">
        <v>4615</v>
      </c>
      <c r="D1373" s="82">
        <v>45853.946886574071</v>
      </c>
      <c r="E1373" s="37">
        <v>148</v>
      </c>
      <c r="F1373" s="12" t="s">
        <v>4641</v>
      </c>
      <c r="G1373" s="13" t="str">
        <f>IFERROR(INDEX(Raw_Plans!$B$2:$B$11,MATCH(C1373,Raw_Plans!$A$2:$A$11,0)),"")</f>
        <v>Data Booster</v>
      </c>
    </row>
    <row r="1374" spans="1:7" x14ac:dyDescent="0.3">
      <c r="A1374" s="12" t="s">
        <v>5981</v>
      </c>
      <c r="B1374" s="12" t="s">
        <v>2237</v>
      </c>
      <c r="C1374" s="12" t="s">
        <v>4613</v>
      </c>
      <c r="D1374" s="82">
        <v>46026.946886574071</v>
      </c>
      <c r="E1374" s="37">
        <v>499</v>
      </c>
      <c r="F1374" s="12" t="s">
        <v>4611</v>
      </c>
      <c r="G1374" s="13" t="str">
        <f>IFERROR(INDEX(Raw_Plans!$B$2:$B$11,MATCH(C1374,Raw_Plans!$A$2:$A$11,0)),"")</f>
        <v>Work From Home</v>
      </c>
    </row>
    <row r="1375" spans="1:7" x14ac:dyDescent="0.3">
      <c r="A1375" s="12" t="s">
        <v>5982</v>
      </c>
      <c r="B1375" s="12" t="s">
        <v>4236</v>
      </c>
      <c r="C1375" s="12" t="s">
        <v>4594</v>
      </c>
      <c r="D1375" s="82">
        <v>45739.946886574071</v>
      </c>
      <c r="E1375" s="37">
        <v>999</v>
      </c>
      <c r="F1375" s="12" t="s">
        <v>4599</v>
      </c>
      <c r="G1375" s="13" t="str">
        <f>IFERROR(INDEX(Raw_Plans!$B$2:$B$11,MATCH(C1375,Raw_Plans!$A$2:$A$11,0)),"")</f>
        <v>Family Infinity 999</v>
      </c>
    </row>
    <row r="1376" spans="1:7" x14ac:dyDescent="0.3">
      <c r="A1376" s="12" t="s">
        <v>5983</v>
      </c>
      <c r="B1376" s="12" t="s">
        <v>4284</v>
      </c>
      <c r="C1376" s="12" t="s">
        <v>4609</v>
      </c>
      <c r="D1376" s="82">
        <v>45989.946886574071</v>
      </c>
      <c r="E1376" s="37">
        <v>2999</v>
      </c>
      <c r="F1376" s="12" t="s">
        <v>4599</v>
      </c>
      <c r="G1376" s="13" t="str">
        <f>IFERROR(INDEX(Raw_Plans!$B$2:$B$11,MATCH(C1376,Raw_Plans!$A$2:$A$11,0)),"")</f>
        <v>Annual Plan</v>
      </c>
    </row>
    <row r="1377" spans="1:7" x14ac:dyDescent="0.3">
      <c r="A1377" s="12" t="s">
        <v>5984</v>
      </c>
      <c r="B1377" s="12" t="s">
        <v>992</v>
      </c>
      <c r="C1377" s="12" t="s">
        <v>4598</v>
      </c>
      <c r="D1377" s="82">
        <v>45947.946886574071</v>
      </c>
      <c r="E1377" s="37">
        <v>99</v>
      </c>
      <c r="F1377" s="12" t="s">
        <v>4611</v>
      </c>
      <c r="G1377" s="13" t="str">
        <f>IFERROR(INDEX(Raw_Plans!$B$2:$B$11,MATCH(C1377,Raw_Plans!$A$2:$A$11,0)),"")</f>
        <v>Talktime Only</v>
      </c>
    </row>
    <row r="1378" spans="1:7" x14ac:dyDescent="0.3">
      <c r="A1378" s="12" t="s">
        <v>5985</v>
      </c>
      <c r="B1378" s="12" t="s">
        <v>1334</v>
      </c>
      <c r="C1378" s="12" t="s">
        <v>4613</v>
      </c>
      <c r="D1378" s="82">
        <v>45779.946886574071</v>
      </c>
      <c r="E1378" s="37">
        <v>499</v>
      </c>
      <c r="F1378" s="12" t="s">
        <v>4611</v>
      </c>
      <c r="G1378" s="13" t="str">
        <f>IFERROR(INDEX(Raw_Plans!$B$2:$B$11,MATCH(C1378,Raw_Plans!$A$2:$A$11,0)),"")</f>
        <v>Work From Home</v>
      </c>
    </row>
    <row r="1379" spans="1:7" x14ac:dyDescent="0.3">
      <c r="A1379" s="12" t="s">
        <v>5986</v>
      </c>
      <c r="B1379" s="12" t="s">
        <v>2979</v>
      </c>
      <c r="C1379" s="12" t="s">
        <v>4618</v>
      </c>
      <c r="D1379" s="82">
        <v>45822.946886574071</v>
      </c>
      <c r="E1379" s="37">
        <v>499</v>
      </c>
      <c r="F1379" s="12" t="s">
        <v>4641</v>
      </c>
      <c r="G1379" s="13" t="str">
        <f>IFERROR(INDEX(Raw_Plans!$B$2:$B$11,MATCH(C1379,Raw_Plans!$A$2:$A$11,0)),"")</f>
        <v>Infinity 499</v>
      </c>
    </row>
    <row r="1380" spans="1:7" x14ac:dyDescent="0.3">
      <c r="A1380" s="12" t="s">
        <v>5987</v>
      </c>
      <c r="B1380" s="12" t="s">
        <v>2663</v>
      </c>
      <c r="C1380" s="12" t="s">
        <v>4602</v>
      </c>
      <c r="D1380" s="82">
        <v>45947.946886574071</v>
      </c>
      <c r="E1380" s="37">
        <v>479</v>
      </c>
      <c r="F1380" s="12" t="s">
        <v>4641</v>
      </c>
      <c r="G1380" s="13" t="str">
        <f>IFERROR(INDEX(Raw_Plans!$B$2:$B$11,MATCH(C1380,Raw_Plans!$A$2:$A$11,0)),"")</f>
        <v>Truly Unlimited</v>
      </c>
    </row>
    <row r="1381" spans="1:7" x14ac:dyDescent="0.3">
      <c r="A1381" s="12" t="s">
        <v>5988</v>
      </c>
      <c r="B1381" s="12" t="s">
        <v>967</v>
      </c>
      <c r="C1381" s="12" t="s">
        <v>4607</v>
      </c>
      <c r="D1381" s="82">
        <v>45698.946886574071</v>
      </c>
      <c r="E1381" s="37">
        <v>299</v>
      </c>
      <c r="F1381" s="12" t="s">
        <v>4599</v>
      </c>
      <c r="G1381" s="13" t="str">
        <f>IFERROR(INDEX(Raw_Plans!$B$2:$B$11,MATCH(C1381,Raw_Plans!$A$2:$A$11,0)),"")</f>
        <v>Unlimited 5G Data</v>
      </c>
    </row>
    <row r="1382" spans="1:7" x14ac:dyDescent="0.3">
      <c r="A1382" s="12" t="s">
        <v>5989</v>
      </c>
      <c r="B1382" s="12" t="s">
        <v>1449</v>
      </c>
      <c r="C1382" s="12" t="s">
        <v>4609</v>
      </c>
      <c r="D1382" s="82">
        <v>45789.946886574071</v>
      </c>
      <c r="E1382" s="37">
        <v>2999</v>
      </c>
      <c r="F1382" s="12" t="s">
        <v>4603</v>
      </c>
      <c r="G1382" s="13" t="str">
        <f>IFERROR(INDEX(Raw_Plans!$B$2:$B$11,MATCH(C1382,Raw_Plans!$A$2:$A$11,0)),"")</f>
        <v>Annual Plan</v>
      </c>
    </row>
    <row r="1383" spans="1:7" x14ac:dyDescent="0.3">
      <c r="A1383" s="12" t="s">
        <v>5990</v>
      </c>
      <c r="B1383" s="12" t="s">
        <v>2263</v>
      </c>
      <c r="C1383" s="12" t="s">
        <v>4609</v>
      </c>
      <c r="D1383" s="82">
        <v>45972.946886574071</v>
      </c>
      <c r="E1383" s="37">
        <v>2999</v>
      </c>
      <c r="F1383" s="12" t="s">
        <v>4611</v>
      </c>
      <c r="G1383" s="13" t="str">
        <f>IFERROR(INDEX(Raw_Plans!$B$2:$B$11,MATCH(C1383,Raw_Plans!$A$2:$A$11,0)),"")</f>
        <v>Annual Plan</v>
      </c>
    </row>
    <row r="1384" spans="1:7" x14ac:dyDescent="0.3">
      <c r="A1384" s="12" t="s">
        <v>5991</v>
      </c>
      <c r="B1384" s="12" t="s">
        <v>2231</v>
      </c>
      <c r="C1384" s="12" t="s">
        <v>4613</v>
      </c>
      <c r="D1384" s="82">
        <v>45696.946886574071</v>
      </c>
      <c r="E1384" s="37">
        <v>499</v>
      </c>
      <c r="F1384" s="12" t="s">
        <v>4611</v>
      </c>
      <c r="G1384" s="13" t="str">
        <f>IFERROR(INDEX(Raw_Plans!$B$2:$B$11,MATCH(C1384,Raw_Plans!$A$2:$A$11,0)),"")</f>
        <v>Work From Home</v>
      </c>
    </row>
    <row r="1385" spans="1:7" x14ac:dyDescent="0.3">
      <c r="A1385" s="12" t="s">
        <v>5992</v>
      </c>
      <c r="B1385" s="12" t="s">
        <v>2679</v>
      </c>
      <c r="C1385" s="12" t="s">
        <v>4615</v>
      </c>
      <c r="D1385" s="82">
        <v>45884.946886574071</v>
      </c>
      <c r="E1385" s="37">
        <v>148</v>
      </c>
      <c r="F1385" s="12" t="s">
        <v>4595</v>
      </c>
      <c r="G1385" s="13" t="str">
        <f>IFERROR(INDEX(Raw_Plans!$B$2:$B$11,MATCH(C1385,Raw_Plans!$A$2:$A$11,0)),"")</f>
        <v>Data Booster</v>
      </c>
    </row>
    <row r="1386" spans="1:7" x14ac:dyDescent="0.3">
      <c r="A1386" s="12" t="s">
        <v>5993</v>
      </c>
      <c r="B1386" s="12" t="s">
        <v>2092</v>
      </c>
      <c r="C1386" s="12" t="s">
        <v>4602</v>
      </c>
      <c r="D1386" s="82">
        <v>46019.946886574071</v>
      </c>
      <c r="E1386" s="37">
        <v>479</v>
      </c>
      <c r="F1386" s="12" t="s">
        <v>4611</v>
      </c>
      <c r="G1386" s="13" t="str">
        <f>IFERROR(INDEX(Raw_Plans!$B$2:$B$11,MATCH(C1386,Raw_Plans!$A$2:$A$11,0)),"")</f>
        <v>Truly Unlimited</v>
      </c>
    </row>
    <row r="1387" spans="1:7" x14ac:dyDescent="0.3">
      <c r="A1387" s="12" t="s">
        <v>5994</v>
      </c>
      <c r="B1387" s="12" t="s">
        <v>1987</v>
      </c>
      <c r="C1387" s="12" t="s">
        <v>4594</v>
      </c>
      <c r="D1387" s="82">
        <v>45758.946886574071</v>
      </c>
      <c r="E1387" s="37">
        <v>999</v>
      </c>
      <c r="F1387" s="12" t="s">
        <v>4611</v>
      </c>
      <c r="G1387" s="13" t="str">
        <f>IFERROR(INDEX(Raw_Plans!$B$2:$B$11,MATCH(C1387,Raw_Plans!$A$2:$A$11,0)),"")</f>
        <v>Family Infinity 999</v>
      </c>
    </row>
    <row r="1388" spans="1:7" x14ac:dyDescent="0.3">
      <c r="A1388" s="12" t="s">
        <v>5995</v>
      </c>
      <c r="B1388" s="12" t="s">
        <v>3204</v>
      </c>
      <c r="C1388" s="12" t="s">
        <v>4615</v>
      </c>
      <c r="D1388" s="82">
        <v>45970.946886574071</v>
      </c>
      <c r="E1388" s="37">
        <v>148</v>
      </c>
      <c r="F1388" s="12" t="s">
        <v>4603</v>
      </c>
      <c r="G1388" s="13" t="str">
        <f>IFERROR(INDEX(Raw_Plans!$B$2:$B$11,MATCH(C1388,Raw_Plans!$A$2:$A$11,0)),"")</f>
        <v>Data Booster</v>
      </c>
    </row>
    <row r="1389" spans="1:7" x14ac:dyDescent="0.3">
      <c r="A1389" s="12" t="s">
        <v>5996</v>
      </c>
      <c r="B1389" s="12" t="s">
        <v>3202</v>
      </c>
      <c r="C1389" s="12" t="s">
        <v>4598</v>
      </c>
      <c r="D1389" s="82">
        <v>45713.946886574071</v>
      </c>
      <c r="E1389" s="37">
        <v>99</v>
      </c>
      <c r="F1389" s="12" t="s">
        <v>4603</v>
      </c>
      <c r="G1389" s="13" t="str">
        <f>IFERROR(INDEX(Raw_Plans!$B$2:$B$11,MATCH(C1389,Raw_Plans!$A$2:$A$11,0)),"")</f>
        <v>Talktime Only</v>
      </c>
    </row>
    <row r="1390" spans="1:7" x14ac:dyDescent="0.3">
      <c r="A1390" s="12" t="s">
        <v>5997</v>
      </c>
      <c r="B1390" s="12" t="s">
        <v>582</v>
      </c>
      <c r="C1390" s="12" t="s">
        <v>4629</v>
      </c>
      <c r="D1390" s="82">
        <v>45921.946886574071</v>
      </c>
      <c r="E1390" s="37">
        <v>666</v>
      </c>
      <c r="F1390" s="12" t="s">
        <v>4603</v>
      </c>
      <c r="G1390" s="13" t="str">
        <f>IFERROR(INDEX(Raw_Plans!$B$2:$B$11,MATCH(C1390,Raw_Plans!$A$2:$A$11,0)),"")</f>
        <v>Student Plan</v>
      </c>
    </row>
    <row r="1391" spans="1:7" x14ac:dyDescent="0.3">
      <c r="A1391" s="12" t="s">
        <v>5998</v>
      </c>
      <c r="B1391" s="12" t="s">
        <v>3717</v>
      </c>
      <c r="C1391" s="12" t="s">
        <v>4609</v>
      </c>
      <c r="D1391" s="82">
        <v>45769.946886574071</v>
      </c>
      <c r="E1391" s="37">
        <v>2999</v>
      </c>
      <c r="F1391" s="12" t="s">
        <v>4603</v>
      </c>
      <c r="G1391" s="13" t="str">
        <f>IFERROR(INDEX(Raw_Plans!$B$2:$B$11,MATCH(C1391,Raw_Plans!$A$2:$A$11,0)),"")</f>
        <v>Annual Plan</v>
      </c>
    </row>
    <row r="1392" spans="1:7" x14ac:dyDescent="0.3">
      <c r="A1392" s="12" t="s">
        <v>5999</v>
      </c>
      <c r="B1392" s="12" t="s">
        <v>2727</v>
      </c>
      <c r="C1392" s="12" t="s">
        <v>4605</v>
      </c>
      <c r="D1392" s="82">
        <v>45863.946886574071</v>
      </c>
      <c r="E1392" s="37">
        <v>349</v>
      </c>
      <c r="F1392" s="12" t="s">
        <v>4641</v>
      </c>
      <c r="G1392" s="13" t="str">
        <f>IFERROR(INDEX(Raw_Plans!$B$2:$B$11,MATCH(C1392,Raw_Plans!$A$2:$A$11,0)),"")</f>
        <v>Entertainment Pack</v>
      </c>
    </row>
    <row r="1393" spans="1:7" x14ac:dyDescent="0.3">
      <c r="A1393" s="12" t="s">
        <v>6000</v>
      </c>
      <c r="B1393" s="12" t="s">
        <v>611</v>
      </c>
      <c r="C1393" s="12" t="s">
        <v>4615</v>
      </c>
      <c r="D1393" s="82">
        <v>45858.946886574071</v>
      </c>
      <c r="E1393" s="37">
        <v>148</v>
      </c>
      <c r="F1393" s="12" t="s">
        <v>4641</v>
      </c>
      <c r="G1393" s="13" t="str">
        <f>IFERROR(INDEX(Raw_Plans!$B$2:$B$11,MATCH(C1393,Raw_Plans!$A$2:$A$11,0)),"")</f>
        <v>Data Booster</v>
      </c>
    </row>
    <row r="1394" spans="1:7" x14ac:dyDescent="0.3">
      <c r="A1394" s="12" t="s">
        <v>6001</v>
      </c>
      <c r="B1394" s="12" t="s">
        <v>548</v>
      </c>
      <c r="C1394" s="12" t="s">
        <v>4629</v>
      </c>
      <c r="D1394" s="82">
        <v>45781.946886574071</v>
      </c>
      <c r="E1394" s="37">
        <v>666</v>
      </c>
      <c r="F1394" s="12" t="s">
        <v>4603</v>
      </c>
      <c r="G1394" s="13" t="str">
        <f>IFERROR(INDEX(Raw_Plans!$B$2:$B$11,MATCH(C1394,Raw_Plans!$A$2:$A$11,0)),"")</f>
        <v>Student Plan</v>
      </c>
    </row>
    <row r="1395" spans="1:7" x14ac:dyDescent="0.3">
      <c r="A1395" s="12" t="s">
        <v>6002</v>
      </c>
      <c r="B1395" s="12" t="s">
        <v>2185</v>
      </c>
      <c r="C1395" s="12" t="s">
        <v>4607</v>
      </c>
      <c r="D1395" s="82">
        <v>45700.946886574071</v>
      </c>
      <c r="E1395" s="37">
        <v>299</v>
      </c>
      <c r="F1395" s="12" t="s">
        <v>4595</v>
      </c>
      <c r="G1395" s="13" t="str">
        <f>IFERROR(INDEX(Raw_Plans!$B$2:$B$11,MATCH(C1395,Raw_Plans!$A$2:$A$11,0)),"")</f>
        <v>Unlimited 5G Data</v>
      </c>
    </row>
    <row r="1396" spans="1:7" x14ac:dyDescent="0.3">
      <c r="A1396" s="12" t="s">
        <v>6003</v>
      </c>
      <c r="B1396" s="12" t="s">
        <v>780</v>
      </c>
      <c r="C1396" s="12" t="s">
        <v>4607</v>
      </c>
      <c r="D1396" s="82">
        <v>45894.946886574071</v>
      </c>
      <c r="E1396" s="37">
        <v>299</v>
      </c>
      <c r="F1396" s="12" t="s">
        <v>4595</v>
      </c>
      <c r="G1396" s="13" t="str">
        <f>IFERROR(INDEX(Raw_Plans!$B$2:$B$11,MATCH(C1396,Raw_Plans!$A$2:$A$11,0)),"")</f>
        <v>Unlimited 5G Data</v>
      </c>
    </row>
    <row r="1397" spans="1:7" x14ac:dyDescent="0.3">
      <c r="A1397" s="12" t="s">
        <v>6004</v>
      </c>
      <c r="B1397" s="12" t="s">
        <v>3487</v>
      </c>
      <c r="C1397" s="12" t="s">
        <v>4598</v>
      </c>
      <c r="D1397" s="82">
        <v>45854.946886574071</v>
      </c>
      <c r="E1397" s="37">
        <v>99</v>
      </c>
      <c r="F1397" s="12" t="s">
        <v>4641</v>
      </c>
      <c r="G1397" s="13" t="str">
        <f>IFERROR(INDEX(Raw_Plans!$B$2:$B$11,MATCH(C1397,Raw_Plans!$A$2:$A$11,0)),"")</f>
        <v>Talktime Only</v>
      </c>
    </row>
    <row r="1398" spans="1:7" x14ac:dyDescent="0.3">
      <c r="A1398" s="12" t="s">
        <v>6005</v>
      </c>
      <c r="B1398" s="12" t="s">
        <v>794</v>
      </c>
      <c r="C1398" s="12" t="s">
        <v>4598</v>
      </c>
      <c r="D1398" s="82">
        <v>45711.946886574071</v>
      </c>
      <c r="E1398" s="37">
        <v>99</v>
      </c>
      <c r="F1398" s="12" t="s">
        <v>4611</v>
      </c>
      <c r="G1398" s="13" t="str">
        <f>IFERROR(INDEX(Raw_Plans!$B$2:$B$11,MATCH(C1398,Raw_Plans!$A$2:$A$11,0)),"")</f>
        <v>Talktime Only</v>
      </c>
    </row>
    <row r="1399" spans="1:7" x14ac:dyDescent="0.3">
      <c r="A1399" s="12" t="s">
        <v>6006</v>
      </c>
      <c r="B1399" s="12" t="s">
        <v>2537</v>
      </c>
      <c r="C1399" s="12" t="s">
        <v>4629</v>
      </c>
      <c r="D1399" s="82">
        <v>45913.946886574071</v>
      </c>
      <c r="E1399" s="37">
        <v>666</v>
      </c>
      <c r="F1399" s="12" t="s">
        <v>4641</v>
      </c>
      <c r="G1399" s="13" t="str">
        <f>IFERROR(INDEX(Raw_Plans!$B$2:$B$11,MATCH(C1399,Raw_Plans!$A$2:$A$11,0)),"")</f>
        <v>Student Plan</v>
      </c>
    </row>
    <row r="1400" spans="1:7" x14ac:dyDescent="0.3">
      <c r="A1400" s="12" t="s">
        <v>6007</v>
      </c>
      <c r="B1400" s="12" t="s">
        <v>771</v>
      </c>
      <c r="C1400" s="12" t="s">
        <v>4594</v>
      </c>
      <c r="D1400" s="82">
        <v>45801.946886574071</v>
      </c>
      <c r="E1400" s="37">
        <v>999</v>
      </c>
      <c r="F1400" s="12" t="s">
        <v>4641</v>
      </c>
      <c r="G1400" s="13" t="str">
        <f>IFERROR(INDEX(Raw_Plans!$B$2:$B$11,MATCH(C1400,Raw_Plans!$A$2:$A$11,0)),"")</f>
        <v>Family Infinity 999</v>
      </c>
    </row>
    <row r="1401" spans="1:7" x14ac:dyDescent="0.3">
      <c r="A1401" s="12" t="s">
        <v>6008</v>
      </c>
      <c r="B1401" s="12" t="s">
        <v>1389</v>
      </c>
      <c r="C1401" s="12" t="s">
        <v>4629</v>
      </c>
      <c r="D1401" s="82">
        <v>45722.946886574071</v>
      </c>
      <c r="E1401" s="37">
        <v>666</v>
      </c>
      <c r="F1401" s="12" t="s">
        <v>4599</v>
      </c>
      <c r="G1401" s="13" t="str">
        <f>IFERROR(INDEX(Raw_Plans!$B$2:$B$11,MATCH(C1401,Raw_Plans!$A$2:$A$11,0)),"")</f>
        <v>Student Plan</v>
      </c>
    </row>
    <row r="1402" spans="1:7" x14ac:dyDescent="0.3">
      <c r="A1402" s="12" t="s">
        <v>6009</v>
      </c>
      <c r="B1402" s="12" t="s">
        <v>1368</v>
      </c>
      <c r="C1402" s="12" t="s">
        <v>4598</v>
      </c>
      <c r="D1402" s="82">
        <v>46028.946886574071</v>
      </c>
      <c r="E1402" s="37">
        <v>99</v>
      </c>
      <c r="F1402" s="12" t="s">
        <v>4611</v>
      </c>
      <c r="G1402" s="13" t="str">
        <f>IFERROR(INDEX(Raw_Plans!$B$2:$B$11,MATCH(C1402,Raw_Plans!$A$2:$A$11,0)),"")</f>
        <v>Talktime Only</v>
      </c>
    </row>
    <row r="1403" spans="1:7" x14ac:dyDescent="0.3">
      <c r="A1403" s="12" t="s">
        <v>6010</v>
      </c>
      <c r="B1403" s="12" t="s">
        <v>2037</v>
      </c>
      <c r="C1403" s="12" t="s">
        <v>4594</v>
      </c>
      <c r="D1403" s="82">
        <v>45983.946886574071</v>
      </c>
      <c r="E1403" s="37">
        <v>999</v>
      </c>
      <c r="F1403" s="12" t="s">
        <v>4595</v>
      </c>
      <c r="G1403" s="13" t="str">
        <f>IFERROR(INDEX(Raw_Plans!$B$2:$B$11,MATCH(C1403,Raw_Plans!$A$2:$A$11,0)),"")</f>
        <v>Family Infinity 999</v>
      </c>
    </row>
    <row r="1404" spans="1:7" x14ac:dyDescent="0.3">
      <c r="A1404" s="12" t="s">
        <v>6011</v>
      </c>
      <c r="B1404" s="12" t="s">
        <v>4437</v>
      </c>
      <c r="C1404" s="12" t="s">
        <v>4607</v>
      </c>
      <c r="D1404" s="82">
        <v>45816.946886574071</v>
      </c>
      <c r="E1404" s="37">
        <v>299</v>
      </c>
      <c r="F1404" s="12" t="s">
        <v>4611</v>
      </c>
      <c r="G1404" s="13" t="str">
        <f>IFERROR(INDEX(Raw_Plans!$B$2:$B$11,MATCH(C1404,Raw_Plans!$A$2:$A$11,0)),"")</f>
        <v>Unlimited 5G Data</v>
      </c>
    </row>
    <row r="1405" spans="1:7" x14ac:dyDescent="0.3">
      <c r="A1405" s="12" t="s">
        <v>6012</v>
      </c>
      <c r="B1405" s="12" t="s">
        <v>3703</v>
      </c>
      <c r="C1405" s="12" t="s">
        <v>4618</v>
      </c>
      <c r="D1405" s="82">
        <v>45982.946886574071</v>
      </c>
      <c r="E1405" s="37">
        <v>499</v>
      </c>
      <c r="F1405" s="12" t="s">
        <v>4603</v>
      </c>
      <c r="G1405" s="13" t="str">
        <f>IFERROR(INDEX(Raw_Plans!$B$2:$B$11,MATCH(C1405,Raw_Plans!$A$2:$A$11,0)),"")</f>
        <v>Infinity 499</v>
      </c>
    </row>
    <row r="1406" spans="1:7" x14ac:dyDescent="0.3">
      <c r="A1406" s="12" t="s">
        <v>6013</v>
      </c>
      <c r="B1406" s="12" t="s">
        <v>1684</v>
      </c>
      <c r="C1406" s="12" t="s">
        <v>4602</v>
      </c>
      <c r="D1406" s="82">
        <v>45913.946886574071</v>
      </c>
      <c r="E1406" s="37">
        <v>479</v>
      </c>
      <c r="F1406" s="12" t="s">
        <v>4599</v>
      </c>
      <c r="G1406" s="13" t="str">
        <f>IFERROR(INDEX(Raw_Plans!$B$2:$B$11,MATCH(C1406,Raw_Plans!$A$2:$A$11,0)),"")</f>
        <v>Truly Unlimited</v>
      </c>
    </row>
    <row r="1407" spans="1:7" x14ac:dyDescent="0.3">
      <c r="A1407" s="12" t="s">
        <v>6014</v>
      </c>
      <c r="B1407" s="12" t="s">
        <v>3723</v>
      </c>
      <c r="C1407" s="12" t="s">
        <v>4629</v>
      </c>
      <c r="D1407" s="82">
        <v>46025.946886574071</v>
      </c>
      <c r="E1407" s="37">
        <v>666</v>
      </c>
      <c r="F1407" s="12" t="s">
        <v>4599</v>
      </c>
      <c r="G1407" s="13" t="str">
        <f>IFERROR(INDEX(Raw_Plans!$B$2:$B$11,MATCH(C1407,Raw_Plans!$A$2:$A$11,0)),"")</f>
        <v>Student Plan</v>
      </c>
    </row>
    <row r="1408" spans="1:7" x14ac:dyDescent="0.3">
      <c r="A1408" s="12" t="s">
        <v>6015</v>
      </c>
      <c r="B1408" s="12" t="s">
        <v>3932</v>
      </c>
      <c r="C1408" s="12" t="s">
        <v>4602</v>
      </c>
      <c r="D1408" s="82">
        <v>45926.946886574071</v>
      </c>
      <c r="E1408" s="37">
        <v>479</v>
      </c>
      <c r="F1408" s="12" t="s">
        <v>4611</v>
      </c>
      <c r="G1408" s="13" t="str">
        <f>IFERROR(INDEX(Raw_Plans!$B$2:$B$11,MATCH(C1408,Raw_Plans!$A$2:$A$11,0)),"")</f>
        <v>Truly Unlimited</v>
      </c>
    </row>
    <row r="1409" spans="1:7" x14ac:dyDescent="0.3">
      <c r="A1409" s="12" t="s">
        <v>6016</v>
      </c>
      <c r="B1409" s="12" t="s">
        <v>3046</v>
      </c>
      <c r="C1409" s="12" t="s">
        <v>4605</v>
      </c>
      <c r="D1409" s="82">
        <v>45938.946886574071</v>
      </c>
      <c r="E1409" s="37">
        <v>349</v>
      </c>
      <c r="F1409" s="12" t="s">
        <v>4611</v>
      </c>
      <c r="G1409" s="13" t="str">
        <f>IFERROR(INDEX(Raw_Plans!$B$2:$B$11,MATCH(C1409,Raw_Plans!$A$2:$A$11,0)),"")</f>
        <v>Entertainment Pack</v>
      </c>
    </row>
    <row r="1410" spans="1:7" x14ac:dyDescent="0.3">
      <c r="A1410" s="12" t="s">
        <v>6017</v>
      </c>
      <c r="B1410" s="12" t="s">
        <v>3380</v>
      </c>
      <c r="C1410" s="12" t="s">
        <v>4598</v>
      </c>
      <c r="D1410" s="82">
        <v>45868.946886574071</v>
      </c>
      <c r="E1410" s="37">
        <v>99</v>
      </c>
      <c r="F1410" s="12" t="s">
        <v>4611</v>
      </c>
      <c r="G1410" s="13" t="str">
        <f>IFERROR(INDEX(Raw_Plans!$B$2:$B$11,MATCH(C1410,Raw_Plans!$A$2:$A$11,0)),"")</f>
        <v>Talktime Only</v>
      </c>
    </row>
    <row r="1411" spans="1:7" x14ac:dyDescent="0.3">
      <c r="A1411" s="12" t="s">
        <v>6018</v>
      </c>
      <c r="B1411" s="12" t="s">
        <v>3517</v>
      </c>
      <c r="C1411" s="12" t="s">
        <v>4615</v>
      </c>
      <c r="D1411" s="82">
        <v>46041.946886574071</v>
      </c>
      <c r="E1411" s="37">
        <v>148</v>
      </c>
      <c r="F1411" s="12" t="s">
        <v>4641</v>
      </c>
      <c r="G1411" s="13" t="str">
        <f>IFERROR(INDEX(Raw_Plans!$B$2:$B$11,MATCH(C1411,Raw_Plans!$A$2:$A$11,0)),"")</f>
        <v>Data Booster</v>
      </c>
    </row>
    <row r="1412" spans="1:7" x14ac:dyDescent="0.3">
      <c r="A1412" s="12" t="s">
        <v>6019</v>
      </c>
      <c r="B1412" s="12" t="s">
        <v>4242</v>
      </c>
      <c r="C1412" s="12" t="s">
        <v>4629</v>
      </c>
      <c r="D1412" s="82">
        <v>45798.946886574071</v>
      </c>
      <c r="E1412" s="37">
        <v>666</v>
      </c>
      <c r="F1412" s="12" t="s">
        <v>4611</v>
      </c>
      <c r="G1412" s="13" t="str">
        <f>IFERROR(INDEX(Raw_Plans!$B$2:$B$11,MATCH(C1412,Raw_Plans!$A$2:$A$11,0)),"")</f>
        <v>Student Plan</v>
      </c>
    </row>
    <row r="1413" spans="1:7" x14ac:dyDescent="0.3">
      <c r="A1413" s="12" t="s">
        <v>6020</v>
      </c>
      <c r="B1413" s="12" t="s">
        <v>1897</v>
      </c>
      <c r="C1413" s="12" t="s">
        <v>4602</v>
      </c>
      <c r="D1413" s="82">
        <v>45864.946886574071</v>
      </c>
      <c r="E1413" s="37">
        <v>479</v>
      </c>
      <c r="F1413" s="12" t="s">
        <v>4599</v>
      </c>
      <c r="G1413" s="13" t="str">
        <f>IFERROR(INDEX(Raw_Plans!$B$2:$B$11,MATCH(C1413,Raw_Plans!$A$2:$A$11,0)),"")</f>
        <v>Truly Unlimited</v>
      </c>
    </row>
    <row r="1414" spans="1:7" x14ac:dyDescent="0.3">
      <c r="A1414" s="12" t="s">
        <v>6021</v>
      </c>
      <c r="B1414" s="12" t="s">
        <v>838</v>
      </c>
      <c r="C1414" s="12" t="s">
        <v>4618</v>
      </c>
      <c r="D1414" s="82">
        <v>45742.946886574071</v>
      </c>
      <c r="E1414" s="37">
        <v>499</v>
      </c>
      <c r="F1414" s="12" t="s">
        <v>4603</v>
      </c>
      <c r="G1414" s="13" t="str">
        <f>IFERROR(INDEX(Raw_Plans!$B$2:$B$11,MATCH(C1414,Raw_Plans!$A$2:$A$11,0)),"")</f>
        <v>Infinity 499</v>
      </c>
    </row>
    <row r="1415" spans="1:7" x14ac:dyDescent="0.3">
      <c r="A1415" s="12" t="s">
        <v>6022</v>
      </c>
      <c r="B1415" s="12" t="s">
        <v>891</v>
      </c>
      <c r="C1415" s="12" t="s">
        <v>4598</v>
      </c>
      <c r="D1415" s="82">
        <v>45755.946886574071</v>
      </c>
      <c r="E1415" s="37">
        <v>99</v>
      </c>
      <c r="F1415" s="12" t="s">
        <v>4603</v>
      </c>
      <c r="G1415" s="13" t="str">
        <f>IFERROR(INDEX(Raw_Plans!$B$2:$B$11,MATCH(C1415,Raw_Plans!$A$2:$A$11,0)),"")</f>
        <v>Talktime Only</v>
      </c>
    </row>
    <row r="1416" spans="1:7" x14ac:dyDescent="0.3">
      <c r="A1416" s="12" t="s">
        <v>6023</v>
      </c>
      <c r="B1416" s="12" t="s">
        <v>4350</v>
      </c>
      <c r="C1416" s="12" t="s">
        <v>4605</v>
      </c>
      <c r="D1416" s="82">
        <v>46027.946886574071</v>
      </c>
      <c r="E1416" s="37">
        <v>349</v>
      </c>
      <c r="F1416" s="12" t="s">
        <v>4595</v>
      </c>
      <c r="G1416" s="13" t="str">
        <f>IFERROR(INDEX(Raw_Plans!$B$2:$B$11,MATCH(C1416,Raw_Plans!$A$2:$A$11,0)),"")</f>
        <v>Entertainment Pack</v>
      </c>
    </row>
    <row r="1417" spans="1:7" x14ac:dyDescent="0.3">
      <c r="A1417" s="12" t="s">
        <v>6024</v>
      </c>
      <c r="B1417" s="12" t="s">
        <v>3364</v>
      </c>
      <c r="C1417" s="12" t="s">
        <v>4605</v>
      </c>
      <c r="D1417" s="82">
        <v>45736.946886574071</v>
      </c>
      <c r="E1417" s="37">
        <v>349</v>
      </c>
      <c r="F1417" s="12" t="s">
        <v>4599</v>
      </c>
      <c r="G1417" s="13" t="str">
        <f>IFERROR(INDEX(Raw_Plans!$B$2:$B$11,MATCH(C1417,Raw_Plans!$A$2:$A$11,0)),"")</f>
        <v>Entertainment Pack</v>
      </c>
    </row>
    <row r="1418" spans="1:7" x14ac:dyDescent="0.3">
      <c r="A1418" s="12" t="s">
        <v>6025</v>
      </c>
      <c r="B1418" s="12" t="s">
        <v>2399</v>
      </c>
      <c r="C1418" s="12" t="s">
        <v>4615</v>
      </c>
      <c r="D1418" s="82">
        <v>45726.946886574071</v>
      </c>
      <c r="E1418" s="37">
        <v>148</v>
      </c>
      <c r="F1418" s="12" t="s">
        <v>4603</v>
      </c>
      <c r="G1418" s="13" t="str">
        <f>IFERROR(INDEX(Raw_Plans!$B$2:$B$11,MATCH(C1418,Raw_Plans!$A$2:$A$11,0)),"")</f>
        <v>Data Booster</v>
      </c>
    </row>
    <row r="1419" spans="1:7" x14ac:dyDescent="0.3">
      <c r="A1419" s="12" t="s">
        <v>6026</v>
      </c>
      <c r="B1419" s="12" t="s">
        <v>4240</v>
      </c>
      <c r="C1419" s="12" t="s">
        <v>4629</v>
      </c>
      <c r="D1419" s="82">
        <v>45974.946886574071</v>
      </c>
      <c r="E1419" s="37">
        <v>666</v>
      </c>
      <c r="F1419" s="12" t="s">
        <v>4603</v>
      </c>
      <c r="G1419" s="13" t="str">
        <f>IFERROR(INDEX(Raw_Plans!$B$2:$B$11,MATCH(C1419,Raw_Plans!$A$2:$A$11,0)),"")</f>
        <v>Student Plan</v>
      </c>
    </row>
    <row r="1420" spans="1:7" x14ac:dyDescent="0.3">
      <c r="A1420" s="12" t="s">
        <v>6027</v>
      </c>
      <c r="B1420" s="12" t="s">
        <v>2651</v>
      </c>
      <c r="C1420" s="12" t="s">
        <v>4629</v>
      </c>
      <c r="D1420" s="82">
        <v>46001.946886574071</v>
      </c>
      <c r="E1420" s="37">
        <v>666</v>
      </c>
      <c r="F1420" s="12" t="s">
        <v>4599</v>
      </c>
      <c r="G1420" s="13" t="str">
        <f>IFERROR(INDEX(Raw_Plans!$B$2:$B$11,MATCH(C1420,Raw_Plans!$A$2:$A$11,0)),"")</f>
        <v>Student Plan</v>
      </c>
    </row>
    <row r="1421" spans="1:7" x14ac:dyDescent="0.3">
      <c r="A1421" s="12" t="s">
        <v>6028</v>
      </c>
      <c r="B1421" s="12" t="s">
        <v>3974</v>
      </c>
      <c r="C1421" s="12" t="s">
        <v>4618</v>
      </c>
      <c r="D1421" s="82">
        <v>45694.946886574071</v>
      </c>
      <c r="E1421" s="37">
        <v>499</v>
      </c>
      <c r="F1421" s="12" t="s">
        <v>4641</v>
      </c>
      <c r="G1421" s="13" t="str">
        <f>IFERROR(INDEX(Raw_Plans!$B$2:$B$11,MATCH(C1421,Raw_Plans!$A$2:$A$11,0)),"")</f>
        <v>Infinity 499</v>
      </c>
    </row>
    <row r="1422" spans="1:7" x14ac:dyDescent="0.3">
      <c r="A1422" s="12" t="s">
        <v>6029</v>
      </c>
      <c r="B1422" s="12" t="s">
        <v>4390</v>
      </c>
      <c r="C1422" s="12" t="s">
        <v>4613</v>
      </c>
      <c r="D1422" s="82">
        <v>45691.946886574071</v>
      </c>
      <c r="E1422" s="37">
        <v>499</v>
      </c>
      <c r="F1422" s="12" t="s">
        <v>4595</v>
      </c>
      <c r="G1422" s="13" t="str">
        <f>IFERROR(INDEX(Raw_Plans!$B$2:$B$11,MATCH(C1422,Raw_Plans!$A$2:$A$11,0)),"")</f>
        <v>Work From Home</v>
      </c>
    </row>
    <row r="1423" spans="1:7" x14ac:dyDescent="0.3">
      <c r="A1423" s="12" t="s">
        <v>6030</v>
      </c>
      <c r="B1423" s="12" t="s">
        <v>2879</v>
      </c>
      <c r="C1423" s="12" t="s">
        <v>4605</v>
      </c>
      <c r="D1423" s="82">
        <v>45890.946886574071</v>
      </c>
      <c r="E1423" s="37">
        <v>349</v>
      </c>
      <c r="F1423" s="12" t="s">
        <v>4599</v>
      </c>
      <c r="G1423" s="13" t="str">
        <f>IFERROR(INDEX(Raw_Plans!$B$2:$B$11,MATCH(C1423,Raw_Plans!$A$2:$A$11,0)),"")</f>
        <v>Entertainment Pack</v>
      </c>
    </row>
    <row r="1424" spans="1:7" x14ac:dyDescent="0.3">
      <c r="A1424" s="12" t="s">
        <v>6031</v>
      </c>
      <c r="B1424" s="12" t="s">
        <v>3374</v>
      </c>
      <c r="C1424" s="12" t="s">
        <v>4629</v>
      </c>
      <c r="D1424" s="82">
        <v>45702.946886574071</v>
      </c>
      <c r="E1424" s="37">
        <v>666</v>
      </c>
      <c r="F1424" s="12" t="s">
        <v>4595</v>
      </c>
      <c r="G1424" s="13" t="str">
        <f>IFERROR(INDEX(Raw_Plans!$B$2:$B$11,MATCH(C1424,Raw_Plans!$A$2:$A$11,0)),"")</f>
        <v>Student Plan</v>
      </c>
    </row>
    <row r="1425" spans="1:7" x14ac:dyDescent="0.3">
      <c r="A1425" s="12" t="s">
        <v>6032</v>
      </c>
      <c r="B1425" s="12" t="s">
        <v>1847</v>
      </c>
      <c r="C1425" s="12" t="s">
        <v>4605</v>
      </c>
      <c r="D1425" s="82">
        <v>45932.946886574071</v>
      </c>
      <c r="E1425" s="37">
        <v>349</v>
      </c>
      <c r="F1425" s="12" t="s">
        <v>4603</v>
      </c>
      <c r="G1425" s="13" t="str">
        <f>IFERROR(INDEX(Raw_Plans!$B$2:$B$11,MATCH(C1425,Raw_Plans!$A$2:$A$11,0)),"")</f>
        <v>Entertainment Pack</v>
      </c>
    </row>
    <row r="1426" spans="1:7" x14ac:dyDescent="0.3">
      <c r="A1426" s="12" t="s">
        <v>6033</v>
      </c>
      <c r="B1426" s="12" t="s">
        <v>1188</v>
      </c>
      <c r="C1426" s="12" t="s">
        <v>4602</v>
      </c>
      <c r="D1426" s="82">
        <v>45821.946886574071</v>
      </c>
      <c r="E1426" s="37">
        <v>479</v>
      </c>
      <c r="F1426" s="12" t="s">
        <v>4595</v>
      </c>
      <c r="G1426" s="13" t="str">
        <f>IFERROR(INDEX(Raw_Plans!$B$2:$B$11,MATCH(C1426,Raw_Plans!$A$2:$A$11,0)),"")</f>
        <v>Truly Unlimited</v>
      </c>
    </row>
    <row r="1427" spans="1:7" x14ac:dyDescent="0.3">
      <c r="A1427" s="12" t="s">
        <v>6034</v>
      </c>
      <c r="B1427" s="12" t="s">
        <v>3196</v>
      </c>
      <c r="C1427" s="12" t="s">
        <v>4598</v>
      </c>
      <c r="D1427" s="82">
        <v>45707.946886574071</v>
      </c>
      <c r="E1427" s="37">
        <v>99</v>
      </c>
      <c r="F1427" s="12" t="s">
        <v>4641</v>
      </c>
      <c r="G1427" s="13" t="str">
        <f>IFERROR(INDEX(Raw_Plans!$B$2:$B$11,MATCH(C1427,Raw_Plans!$A$2:$A$11,0)),"")</f>
        <v>Talktime Only</v>
      </c>
    </row>
    <row r="1428" spans="1:7" x14ac:dyDescent="0.3">
      <c r="A1428" s="12" t="s">
        <v>6035</v>
      </c>
      <c r="B1428" s="12" t="s">
        <v>4168</v>
      </c>
      <c r="C1428" s="12" t="s">
        <v>4629</v>
      </c>
      <c r="D1428" s="82">
        <v>45833.946886574071</v>
      </c>
      <c r="E1428" s="37">
        <v>666</v>
      </c>
      <c r="F1428" s="12" t="s">
        <v>4603</v>
      </c>
      <c r="G1428" s="13" t="str">
        <f>IFERROR(INDEX(Raw_Plans!$B$2:$B$11,MATCH(C1428,Raw_Plans!$A$2:$A$11,0)),"")</f>
        <v>Student Plan</v>
      </c>
    </row>
    <row r="1429" spans="1:7" x14ac:dyDescent="0.3">
      <c r="A1429" s="12" t="s">
        <v>6036</v>
      </c>
      <c r="B1429" s="12" t="s">
        <v>1129</v>
      </c>
      <c r="C1429" s="12" t="s">
        <v>4615</v>
      </c>
      <c r="D1429" s="82">
        <v>45795.946886574071</v>
      </c>
      <c r="E1429" s="37">
        <v>148</v>
      </c>
      <c r="F1429" s="12" t="s">
        <v>4595</v>
      </c>
      <c r="G1429" s="13" t="str">
        <f>IFERROR(INDEX(Raw_Plans!$B$2:$B$11,MATCH(C1429,Raw_Plans!$A$2:$A$11,0)),"")</f>
        <v>Data Booster</v>
      </c>
    </row>
    <row r="1430" spans="1:7" x14ac:dyDescent="0.3">
      <c r="A1430" s="12" t="s">
        <v>6037</v>
      </c>
      <c r="B1430" s="12" t="s">
        <v>766</v>
      </c>
      <c r="C1430" s="12" t="s">
        <v>4613</v>
      </c>
      <c r="D1430" s="82">
        <v>45862.946886574071</v>
      </c>
      <c r="E1430" s="37">
        <v>499</v>
      </c>
      <c r="F1430" s="12" t="s">
        <v>4603</v>
      </c>
      <c r="G1430" s="13" t="str">
        <f>IFERROR(INDEX(Raw_Plans!$B$2:$B$11,MATCH(C1430,Raw_Plans!$A$2:$A$11,0)),"")</f>
        <v>Work From Home</v>
      </c>
    </row>
    <row r="1431" spans="1:7" x14ac:dyDescent="0.3">
      <c r="A1431" s="12" t="s">
        <v>6038</v>
      </c>
      <c r="B1431" s="12" t="s">
        <v>975</v>
      </c>
      <c r="C1431" s="12" t="s">
        <v>4598</v>
      </c>
      <c r="D1431" s="82">
        <v>45781.946886574071</v>
      </c>
      <c r="E1431" s="37">
        <v>99</v>
      </c>
      <c r="F1431" s="12" t="s">
        <v>4641</v>
      </c>
      <c r="G1431" s="13" t="str">
        <f>IFERROR(INDEX(Raw_Plans!$B$2:$B$11,MATCH(C1431,Raw_Plans!$A$2:$A$11,0)),"")</f>
        <v>Talktime Only</v>
      </c>
    </row>
    <row r="1432" spans="1:7" x14ac:dyDescent="0.3">
      <c r="A1432" s="12" t="s">
        <v>6039</v>
      </c>
      <c r="B1432" s="12" t="s">
        <v>1430</v>
      </c>
      <c r="C1432" s="12" t="s">
        <v>4605</v>
      </c>
      <c r="D1432" s="82">
        <v>45848.946886574071</v>
      </c>
      <c r="E1432" s="37">
        <v>349</v>
      </c>
      <c r="F1432" s="12" t="s">
        <v>4603</v>
      </c>
      <c r="G1432" s="13" t="str">
        <f>IFERROR(INDEX(Raw_Plans!$B$2:$B$11,MATCH(C1432,Raw_Plans!$A$2:$A$11,0)),"")</f>
        <v>Entertainment Pack</v>
      </c>
    </row>
    <row r="1433" spans="1:7" x14ac:dyDescent="0.3">
      <c r="A1433" s="12" t="s">
        <v>6040</v>
      </c>
      <c r="B1433" s="12" t="s">
        <v>2277</v>
      </c>
      <c r="C1433" s="12" t="s">
        <v>4615</v>
      </c>
      <c r="D1433" s="82">
        <v>45808.946886574071</v>
      </c>
      <c r="E1433" s="37">
        <v>148</v>
      </c>
      <c r="F1433" s="12" t="s">
        <v>4599</v>
      </c>
      <c r="G1433" s="13" t="str">
        <f>IFERROR(INDEX(Raw_Plans!$B$2:$B$11,MATCH(C1433,Raw_Plans!$A$2:$A$11,0)),"")</f>
        <v>Data Booster</v>
      </c>
    </row>
    <row r="1434" spans="1:7" x14ac:dyDescent="0.3">
      <c r="A1434" s="12" t="s">
        <v>6041</v>
      </c>
      <c r="B1434" s="12" t="s">
        <v>883</v>
      </c>
      <c r="C1434" s="12" t="s">
        <v>4618</v>
      </c>
      <c r="D1434" s="82">
        <v>45821.946886574071</v>
      </c>
      <c r="E1434" s="37">
        <v>499</v>
      </c>
      <c r="F1434" s="12" t="s">
        <v>4595</v>
      </c>
      <c r="G1434" s="13" t="str">
        <f>IFERROR(INDEX(Raw_Plans!$B$2:$B$11,MATCH(C1434,Raw_Plans!$A$2:$A$11,0)),"")</f>
        <v>Infinity 499</v>
      </c>
    </row>
    <row r="1435" spans="1:7" x14ac:dyDescent="0.3">
      <c r="A1435" s="12" t="s">
        <v>6042</v>
      </c>
      <c r="B1435" s="12" t="s">
        <v>3348</v>
      </c>
      <c r="C1435" s="12" t="s">
        <v>4598</v>
      </c>
      <c r="D1435" s="82">
        <v>45824.946886574071</v>
      </c>
      <c r="E1435" s="37">
        <v>99</v>
      </c>
      <c r="F1435" s="12" t="s">
        <v>4641</v>
      </c>
      <c r="G1435" s="13" t="str">
        <f>IFERROR(INDEX(Raw_Plans!$B$2:$B$11,MATCH(C1435,Raw_Plans!$A$2:$A$11,0)),"")</f>
        <v>Talktime Only</v>
      </c>
    </row>
    <row r="1436" spans="1:7" x14ac:dyDescent="0.3">
      <c r="A1436" s="12" t="s">
        <v>6043</v>
      </c>
      <c r="B1436" s="12" t="s">
        <v>2951</v>
      </c>
      <c r="C1436" s="12" t="s">
        <v>4609</v>
      </c>
      <c r="D1436" s="82">
        <v>45713.946886574071</v>
      </c>
      <c r="E1436" s="37">
        <v>2999</v>
      </c>
      <c r="F1436" s="12" t="s">
        <v>4603</v>
      </c>
      <c r="G1436" s="13" t="str">
        <f>IFERROR(INDEX(Raw_Plans!$B$2:$B$11,MATCH(C1436,Raw_Plans!$A$2:$A$11,0)),"")</f>
        <v>Annual Plan</v>
      </c>
    </row>
    <row r="1437" spans="1:7" x14ac:dyDescent="0.3">
      <c r="A1437" s="12" t="s">
        <v>6044</v>
      </c>
      <c r="B1437" s="12" t="s">
        <v>3459</v>
      </c>
      <c r="C1437" s="12" t="s">
        <v>4629</v>
      </c>
      <c r="D1437" s="82">
        <v>45721.946886574071</v>
      </c>
      <c r="E1437" s="37">
        <v>666</v>
      </c>
      <c r="F1437" s="12" t="s">
        <v>4641</v>
      </c>
      <c r="G1437" s="13" t="str">
        <f>IFERROR(INDEX(Raw_Plans!$B$2:$B$11,MATCH(C1437,Raw_Plans!$A$2:$A$11,0)),"")</f>
        <v>Student Plan</v>
      </c>
    </row>
    <row r="1438" spans="1:7" x14ac:dyDescent="0.3">
      <c r="A1438" s="12" t="s">
        <v>6045</v>
      </c>
      <c r="B1438" s="12" t="s">
        <v>4076</v>
      </c>
      <c r="C1438" s="12" t="s">
        <v>4602</v>
      </c>
      <c r="D1438" s="82">
        <v>45727.946886574071</v>
      </c>
      <c r="E1438" s="37">
        <v>479</v>
      </c>
      <c r="F1438" s="12" t="s">
        <v>4595</v>
      </c>
      <c r="G1438" s="13" t="str">
        <f>IFERROR(INDEX(Raw_Plans!$B$2:$B$11,MATCH(C1438,Raw_Plans!$A$2:$A$11,0)),"")</f>
        <v>Truly Unlimited</v>
      </c>
    </row>
    <row r="1439" spans="1:7" x14ac:dyDescent="0.3">
      <c r="A1439" s="12" t="s">
        <v>6046</v>
      </c>
      <c r="B1439" s="12" t="s">
        <v>1951</v>
      </c>
      <c r="C1439" s="12" t="s">
        <v>4605</v>
      </c>
      <c r="D1439" s="82">
        <v>45780.946886574071</v>
      </c>
      <c r="E1439" s="37">
        <v>349</v>
      </c>
      <c r="F1439" s="12" t="s">
        <v>4611</v>
      </c>
      <c r="G1439" s="13" t="str">
        <f>IFERROR(INDEX(Raw_Plans!$B$2:$B$11,MATCH(C1439,Raw_Plans!$A$2:$A$11,0)),"")</f>
        <v>Entertainment Pack</v>
      </c>
    </row>
    <row r="1440" spans="1:7" x14ac:dyDescent="0.3">
      <c r="A1440" s="12" t="s">
        <v>6047</v>
      </c>
      <c r="B1440" s="12" t="s">
        <v>1433</v>
      </c>
      <c r="C1440" s="12" t="s">
        <v>4602</v>
      </c>
      <c r="D1440" s="82">
        <v>45896.946886574071</v>
      </c>
      <c r="E1440" s="37">
        <v>479</v>
      </c>
      <c r="F1440" s="12" t="s">
        <v>4595</v>
      </c>
      <c r="G1440" s="13" t="str">
        <f>IFERROR(INDEX(Raw_Plans!$B$2:$B$11,MATCH(C1440,Raw_Plans!$A$2:$A$11,0)),"")</f>
        <v>Truly Unlimited</v>
      </c>
    </row>
    <row r="1441" spans="1:7" x14ac:dyDescent="0.3">
      <c r="A1441" s="12" t="s">
        <v>6048</v>
      </c>
      <c r="B1441" s="12" t="s">
        <v>3509</v>
      </c>
      <c r="C1441" s="12" t="s">
        <v>4629</v>
      </c>
      <c r="D1441" s="82">
        <v>45868.946886574071</v>
      </c>
      <c r="E1441" s="37">
        <v>666</v>
      </c>
      <c r="F1441" s="12" t="s">
        <v>4599</v>
      </c>
      <c r="G1441" s="13" t="str">
        <f>IFERROR(INDEX(Raw_Plans!$B$2:$B$11,MATCH(C1441,Raw_Plans!$A$2:$A$11,0)),"")</f>
        <v>Student Plan</v>
      </c>
    </row>
    <row r="1442" spans="1:7" x14ac:dyDescent="0.3">
      <c r="A1442" s="12" t="s">
        <v>6049</v>
      </c>
      <c r="B1442" s="12" t="s">
        <v>1223</v>
      </c>
      <c r="C1442" s="12" t="s">
        <v>4629</v>
      </c>
      <c r="D1442" s="82">
        <v>45802.946886574071</v>
      </c>
      <c r="E1442" s="37">
        <v>666</v>
      </c>
      <c r="F1442" s="12" t="s">
        <v>4595</v>
      </c>
      <c r="G1442" s="13" t="str">
        <f>IFERROR(INDEX(Raw_Plans!$B$2:$B$11,MATCH(C1442,Raw_Plans!$A$2:$A$11,0)),"")</f>
        <v>Student Plan</v>
      </c>
    </row>
    <row r="1443" spans="1:7" x14ac:dyDescent="0.3">
      <c r="A1443" s="12" t="s">
        <v>6050</v>
      </c>
      <c r="B1443" s="12" t="s">
        <v>2124</v>
      </c>
      <c r="C1443" s="12" t="s">
        <v>4618</v>
      </c>
      <c r="D1443" s="82">
        <v>46020.946886574071</v>
      </c>
      <c r="E1443" s="37">
        <v>499</v>
      </c>
      <c r="F1443" s="12" t="s">
        <v>4595</v>
      </c>
      <c r="G1443" s="13" t="str">
        <f>IFERROR(INDEX(Raw_Plans!$B$2:$B$11,MATCH(C1443,Raw_Plans!$A$2:$A$11,0)),"")</f>
        <v>Infinity 499</v>
      </c>
    </row>
    <row r="1444" spans="1:7" x14ac:dyDescent="0.3">
      <c r="A1444" s="12" t="s">
        <v>6051</v>
      </c>
      <c r="B1444" s="12" t="s">
        <v>1855</v>
      </c>
      <c r="C1444" s="12" t="s">
        <v>4607</v>
      </c>
      <c r="D1444" s="82">
        <v>45971.946886574071</v>
      </c>
      <c r="E1444" s="37">
        <v>299</v>
      </c>
      <c r="F1444" s="12" t="s">
        <v>4603</v>
      </c>
      <c r="G1444" s="13" t="str">
        <f>IFERROR(INDEX(Raw_Plans!$B$2:$B$11,MATCH(C1444,Raw_Plans!$A$2:$A$11,0)),"")</f>
        <v>Unlimited 5G Data</v>
      </c>
    </row>
    <row r="1445" spans="1:7" x14ac:dyDescent="0.3">
      <c r="A1445" s="12" t="s">
        <v>6052</v>
      </c>
      <c r="B1445" s="12" t="s">
        <v>2887</v>
      </c>
      <c r="C1445" s="12" t="s">
        <v>4609</v>
      </c>
      <c r="D1445" s="82">
        <v>45993.946886574071</v>
      </c>
      <c r="E1445" s="37">
        <v>2999</v>
      </c>
      <c r="F1445" s="12" t="s">
        <v>4641</v>
      </c>
      <c r="G1445" s="13" t="str">
        <f>IFERROR(INDEX(Raw_Plans!$B$2:$B$11,MATCH(C1445,Raw_Plans!$A$2:$A$11,0)),"")</f>
        <v>Annual Plan</v>
      </c>
    </row>
    <row r="1446" spans="1:7" x14ac:dyDescent="0.3">
      <c r="A1446" s="12" t="s">
        <v>6053</v>
      </c>
      <c r="B1446" s="12" t="s">
        <v>870</v>
      </c>
      <c r="C1446" s="12" t="s">
        <v>4598</v>
      </c>
      <c r="D1446" s="82">
        <v>45952.946886574071</v>
      </c>
      <c r="E1446" s="37">
        <v>99</v>
      </c>
      <c r="F1446" s="12" t="s">
        <v>4603</v>
      </c>
      <c r="G1446" s="13" t="str">
        <f>IFERROR(INDEX(Raw_Plans!$B$2:$B$11,MATCH(C1446,Raw_Plans!$A$2:$A$11,0)),"")</f>
        <v>Talktime Only</v>
      </c>
    </row>
    <row r="1447" spans="1:7" x14ac:dyDescent="0.3">
      <c r="A1447" s="12" t="s">
        <v>6054</v>
      </c>
      <c r="B1447" s="12" t="s">
        <v>2116</v>
      </c>
      <c r="C1447" s="12" t="s">
        <v>4613</v>
      </c>
      <c r="D1447" s="82">
        <v>45688.946886574071</v>
      </c>
      <c r="E1447" s="37">
        <v>499</v>
      </c>
      <c r="F1447" s="12" t="s">
        <v>4599</v>
      </c>
      <c r="G1447" s="13" t="str">
        <f>IFERROR(INDEX(Raw_Plans!$B$2:$B$11,MATCH(C1447,Raw_Plans!$A$2:$A$11,0)),"")</f>
        <v>Work From Home</v>
      </c>
    </row>
    <row r="1448" spans="1:7" x14ac:dyDescent="0.3">
      <c r="A1448" s="12" t="s">
        <v>6055</v>
      </c>
      <c r="B1448" s="12" t="s">
        <v>1476</v>
      </c>
      <c r="C1448" s="12" t="s">
        <v>4615</v>
      </c>
      <c r="D1448" s="82">
        <v>45771.946886574071</v>
      </c>
      <c r="E1448" s="37">
        <v>148</v>
      </c>
      <c r="F1448" s="12" t="s">
        <v>4599</v>
      </c>
      <c r="G1448" s="13" t="str">
        <f>IFERROR(INDEX(Raw_Plans!$B$2:$B$11,MATCH(C1448,Raw_Plans!$A$2:$A$11,0)),"")</f>
        <v>Data Booster</v>
      </c>
    </row>
    <row r="1449" spans="1:7" x14ac:dyDescent="0.3">
      <c r="A1449" s="12" t="s">
        <v>6056</v>
      </c>
      <c r="B1449" s="12" t="s">
        <v>2023</v>
      </c>
      <c r="C1449" s="12" t="s">
        <v>4618</v>
      </c>
      <c r="D1449" s="82">
        <v>45759.946886574071</v>
      </c>
      <c r="E1449" s="37">
        <v>499</v>
      </c>
      <c r="F1449" s="12" t="s">
        <v>4595</v>
      </c>
      <c r="G1449" s="13" t="str">
        <f>IFERROR(INDEX(Raw_Plans!$B$2:$B$11,MATCH(C1449,Raw_Plans!$A$2:$A$11,0)),"")</f>
        <v>Infinity 499</v>
      </c>
    </row>
    <row r="1450" spans="1:7" x14ac:dyDescent="0.3">
      <c r="A1450" s="12" t="s">
        <v>6057</v>
      </c>
      <c r="B1450" s="12" t="s">
        <v>2747</v>
      </c>
      <c r="C1450" s="12" t="s">
        <v>4615</v>
      </c>
      <c r="D1450" s="82">
        <v>45969.946886574071</v>
      </c>
      <c r="E1450" s="37">
        <v>148</v>
      </c>
      <c r="F1450" s="12" t="s">
        <v>4641</v>
      </c>
      <c r="G1450" s="13" t="str">
        <f>IFERROR(INDEX(Raw_Plans!$B$2:$B$11,MATCH(C1450,Raw_Plans!$A$2:$A$11,0)),"")</f>
        <v>Data Booster</v>
      </c>
    </row>
    <row r="1451" spans="1:7" x14ac:dyDescent="0.3">
      <c r="A1451" s="12" t="s">
        <v>6058</v>
      </c>
      <c r="B1451" s="12" t="s">
        <v>2092</v>
      </c>
      <c r="C1451" s="12" t="s">
        <v>4602</v>
      </c>
      <c r="D1451" s="82">
        <v>45900.946886574071</v>
      </c>
      <c r="E1451" s="37">
        <v>479</v>
      </c>
      <c r="F1451" s="12" t="s">
        <v>4599</v>
      </c>
      <c r="G1451" s="13" t="str">
        <f>IFERROR(INDEX(Raw_Plans!$B$2:$B$11,MATCH(C1451,Raw_Plans!$A$2:$A$11,0)),"")</f>
        <v>Truly Unlimited</v>
      </c>
    </row>
    <row r="1452" spans="1:7" x14ac:dyDescent="0.3">
      <c r="A1452" s="12" t="s">
        <v>6059</v>
      </c>
      <c r="B1452" s="12" t="s">
        <v>2269</v>
      </c>
      <c r="C1452" s="12" t="s">
        <v>4607</v>
      </c>
      <c r="D1452" s="82">
        <v>45873.946886574071</v>
      </c>
      <c r="E1452" s="37">
        <v>299</v>
      </c>
      <c r="F1452" s="12" t="s">
        <v>4599</v>
      </c>
      <c r="G1452" s="13" t="str">
        <f>IFERROR(INDEX(Raw_Plans!$B$2:$B$11,MATCH(C1452,Raw_Plans!$A$2:$A$11,0)),"")</f>
        <v>Unlimited 5G Data</v>
      </c>
    </row>
    <row r="1453" spans="1:7" x14ac:dyDescent="0.3">
      <c r="A1453" s="12" t="s">
        <v>6060</v>
      </c>
      <c r="B1453" s="12" t="s">
        <v>4390</v>
      </c>
      <c r="C1453" s="12" t="s">
        <v>4629</v>
      </c>
      <c r="D1453" s="82">
        <v>46050.946886574071</v>
      </c>
      <c r="E1453" s="37">
        <v>666</v>
      </c>
      <c r="F1453" s="12" t="s">
        <v>4603</v>
      </c>
      <c r="G1453" s="13" t="str">
        <f>IFERROR(INDEX(Raw_Plans!$B$2:$B$11,MATCH(C1453,Raw_Plans!$A$2:$A$11,0)),"")</f>
        <v>Student Plan</v>
      </c>
    </row>
    <row r="1454" spans="1:7" x14ac:dyDescent="0.3">
      <c r="A1454" s="12" t="s">
        <v>6061</v>
      </c>
      <c r="B1454" s="12" t="s">
        <v>1740</v>
      </c>
      <c r="C1454" s="12" t="s">
        <v>4618</v>
      </c>
      <c r="D1454" s="82">
        <v>45749.946886574071</v>
      </c>
      <c r="E1454" s="37">
        <v>499</v>
      </c>
      <c r="F1454" s="12" t="s">
        <v>4641</v>
      </c>
      <c r="G1454" s="13" t="str">
        <f>IFERROR(INDEX(Raw_Plans!$B$2:$B$11,MATCH(C1454,Raw_Plans!$A$2:$A$11,0)),"")</f>
        <v>Infinity 499</v>
      </c>
    </row>
    <row r="1455" spans="1:7" x14ac:dyDescent="0.3">
      <c r="A1455" s="12" t="s">
        <v>6062</v>
      </c>
      <c r="B1455" s="12" t="s">
        <v>1961</v>
      </c>
      <c r="C1455" s="12" t="s">
        <v>4607</v>
      </c>
      <c r="D1455" s="82">
        <v>45773.946886574071</v>
      </c>
      <c r="E1455" s="37">
        <v>299</v>
      </c>
      <c r="F1455" s="12" t="s">
        <v>4641</v>
      </c>
      <c r="G1455" s="13" t="str">
        <f>IFERROR(INDEX(Raw_Plans!$B$2:$B$11,MATCH(C1455,Raw_Plans!$A$2:$A$11,0)),"")</f>
        <v>Unlimited 5G Data</v>
      </c>
    </row>
    <row r="1456" spans="1:7" x14ac:dyDescent="0.3">
      <c r="A1456" s="12" t="s">
        <v>6063</v>
      </c>
      <c r="B1456" s="12" t="s">
        <v>3426</v>
      </c>
      <c r="C1456" s="12" t="s">
        <v>4594</v>
      </c>
      <c r="D1456" s="82">
        <v>45977.946886574071</v>
      </c>
      <c r="E1456" s="37">
        <v>999</v>
      </c>
      <c r="F1456" s="12" t="s">
        <v>4603</v>
      </c>
      <c r="G1456" s="13" t="str">
        <f>IFERROR(INDEX(Raw_Plans!$B$2:$B$11,MATCH(C1456,Raw_Plans!$A$2:$A$11,0)),"")</f>
        <v>Family Infinity 999</v>
      </c>
    </row>
    <row r="1457" spans="1:7" x14ac:dyDescent="0.3">
      <c r="A1457" s="12" t="s">
        <v>6064</v>
      </c>
      <c r="B1457" s="12" t="s">
        <v>4527</v>
      </c>
      <c r="C1457" s="12" t="s">
        <v>4618</v>
      </c>
      <c r="D1457" s="82">
        <v>45894.946886574071</v>
      </c>
      <c r="E1457" s="37">
        <v>499</v>
      </c>
      <c r="F1457" s="12" t="s">
        <v>4641</v>
      </c>
      <c r="G1457" s="13" t="str">
        <f>IFERROR(INDEX(Raw_Plans!$B$2:$B$11,MATCH(C1457,Raw_Plans!$A$2:$A$11,0)),"")</f>
        <v>Infinity 499</v>
      </c>
    </row>
    <row r="1458" spans="1:7" x14ac:dyDescent="0.3">
      <c r="A1458" s="12" t="s">
        <v>6065</v>
      </c>
      <c r="B1458" s="12" t="s">
        <v>3453</v>
      </c>
      <c r="C1458" s="12" t="s">
        <v>4598</v>
      </c>
      <c r="D1458" s="82">
        <v>45772.946886574071</v>
      </c>
      <c r="E1458" s="37">
        <v>99</v>
      </c>
      <c r="F1458" s="12" t="s">
        <v>4603</v>
      </c>
      <c r="G1458" s="13" t="str">
        <f>IFERROR(INDEX(Raw_Plans!$B$2:$B$11,MATCH(C1458,Raw_Plans!$A$2:$A$11,0)),"")</f>
        <v>Talktime Only</v>
      </c>
    </row>
    <row r="1459" spans="1:7" x14ac:dyDescent="0.3">
      <c r="A1459" s="12" t="s">
        <v>6066</v>
      </c>
      <c r="B1459" s="12" t="s">
        <v>2743</v>
      </c>
      <c r="C1459" s="12" t="s">
        <v>4618</v>
      </c>
      <c r="D1459" s="82">
        <v>45959.946886574071</v>
      </c>
      <c r="E1459" s="37">
        <v>499</v>
      </c>
      <c r="F1459" s="12" t="s">
        <v>4603</v>
      </c>
      <c r="G1459" s="13" t="str">
        <f>IFERROR(INDEX(Raw_Plans!$B$2:$B$11,MATCH(C1459,Raw_Plans!$A$2:$A$11,0)),"")</f>
        <v>Infinity 499</v>
      </c>
    </row>
    <row r="1460" spans="1:7" x14ac:dyDescent="0.3">
      <c r="A1460" s="12" t="s">
        <v>6067</v>
      </c>
      <c r="B1460" s="12" t="s">
        <v>4027</v>
      </c>
      <c r="C1460" s="12" t="s">
        <v>4605</v>
      </c>
      <c r="D1460" s="82">
        <v>45850.946886574071</v>
      </c>
      <c r="E1460" s="37">
        <v>349</v>
      </c>
      <c r="F1460" s="12" t="s">
        <v>4611</v>
      </c>
      <c r="G1460" s="13" t="str">
        <f>IFERROR(INDEX(Raw_Plans!$B$2:$B$11,MATCH(C1460,Raw_Plans!$A$2:$A$11,0)),"")</f>
        <v>Entertainment Pack</v>
      </c>
    </row>
    <row r="1461" spans="1:7" x14ac:dyDescent="0.3">
      <c r="A1461" s="12" t="s">
        <v>6068</v>
      </c>
      <c r="B1461" s="12" t="s">
        <v>1678</v>
      </c>
      <c r="C1461" s="12" t="s">
        <v>4607</v>
      </c>
      <c r="D1461" s="82">
        <v>45967.946886574071</v>
      </c>
      <c r="E1461" s="37">
        <v>299</v>
      </c>
      <c r="F1461" s="12" t="s">
        <v>4599</v>
      </c>
      <c r="G1461" s="13" t="str">
        <f>IFERROR(INDEX(Raw_Plans!$B$2:$B$11,MATCH(C1461,Raw_Plans!$A$2:$A$11,0)),"")</f>
        <v>Unlimited 5G Data</v>
      </c>
    </row>
    <row r="1462" spans="1:7" x14ac:dyDescent="0.3">
      <c r="A1462" s="12" t="s">
        <v>6069</v>
      </c>
      <c r="B1462" s="12" t="s">
        <v>3874</v>
      </c>
      <c r="C1462" s="12" t="s">
        <v>4602</v>
      </c>
      <c r="D1462" s="82">
        <v>46024.946886574071</v>
      </c>
      <c r="E1462" s="37">
        <v>479</v>
      </c>
      <c r="F1462" s="12" t="s">
        <v>4595</v>
      </c>
      <c r="G1462" s="13" t="str">
        <f>IFERROR(INDEX(Raw_Plans!$B$2:$B$11,MATCH(C1462,Raw_Plans!$A$2:$A$11,0)),"")</f>
        <v>Truly Unlimited</v>
      </c>
    </row>
    <row r="1463" spans="1:7" x14ac:dyDescent="0.3">
      <c r="A1463" s="12" t="s">
        <v>6070</v>
      </c>
      <c r="B1463" s="12" t="s">
        <v>1237</v>
      </c>
      <c r="C1463" s="12" t="s">
        <v>4598</v>
      </c>
      <c r="D1463" s="82">
        <v>46004.946886574071</v>
      </c>
      <c r="E1463" s="37">
        <v>99</v>
      </c>
      <c r="F1463" s="12" t="s">
        <v>4603</v>
      </c>
      <c r="G1463" s="13" t="str">
        <f>IFERROR(INDEX(Raw_Plans!$B$2:$B$11,MATCH(C1463,Raw_Plans!$A$2:$A$11,0)),"")</f>
        <v>Talktime Only</v>
      </c>
    </row>
    <row r="1464" spans="1:7" x14ac:dyDescent="0.3">
      <c r="A1464" s="12" t="s">
        <v>6071</v>
      </c>
      <c r="B1464" s="12" t="s">
        <v>4354</v>
      </c>
      <c r="C1464" s="12" t="s">
        <v>4607</v>
      </c>
      <c r="D1464" s="82">
        <v>45895.946886574071</v>
      </c>
      <c r="E1464" s="37">
        <v>299</v>
      </c>
      <c r="F1464" s="12" t="s">
        <v>4641</v>
      </c>
      <c r="G1464" s="13" t="str">
        <f>IFERROR(INDEX(Raw_Plans!$B$2:$B$11,MATCH(C1464,Raw_Plans!$A$2:$A$11,0)),"")</f>
        <v>Unlimited 5G Data</v>
      </c>
    </row>
    <row r="1465" spans="1:7" x14ac:dyDescent="0.3">
      <c r="A1465" s="12" t="s">
        <v>6072</v>
      </c>
      <c r="B1465" s="12" t="s">
        <v>3212</v>
      </c>
      <c r="C1465" s="12" t="s">
        <v>4602</v>
      </c>
      <c r="D1465" s="82">
        <v>45931.946886574071</v>
      </c>
      <c r="E1465" s="37">
        <v>479</v>
      </c>
      <c r="F1465" s="12" t="s">
        <v>4603</v>
      </c>
      <c r="G1465" s="13" t="str">
        <f>IFERROR(INDEX(Raw_Plans!$B$2:$B$11,MATCH(C1465,Raw_Plans!$A$2:$A$11,0)),"")</f>
        <v>Truly Unlimited</v>
      </c>
    </row>
    <row r="1466" spans="1:7" x14ac:dyDescent="0.3">
      <c r="A1466" s="12" t="s">
        <v>6073</v>
      </c>
      <c r="B1466" s="12" t="s">
        <v>2627</v>
      </c>
      <c r="C1466" s="12" t="s">
        <v>4609</v>
      </c>
      <c r="D1466" s="82">
        <v>45775.946886574071</v>
      </c>
      <c r="E1466" s="37">
        <v>2999</v>
      </c>
      <c r="F1466" s="12" t="s">
        <v>4599</v>
      </c>
      <c r="G1466" s="13" t="str">
        <f>IFERROR(INDEX(Raw_Plans!$B$2:$B$11,MATCH(C1466,Raw_Plans!$A$2:$A$11,0)),"")</f>
        <v>Annual Plan</v>
      </c>
    </row>
    <row r="1467" spans="1:7" x14ac:dyDescent="0.3">
      <c r="A1467" s="12" t="s">
        <v>6074</v>
      </c>
      <c r="B1467" s="12" t="s">
        <v>1011</v>
      </c>
      <c r="C1467" s="12" t="s">
        <v>4613</v>
      </c>
      <c r="D1467" s="82">
        <v>45995.946886574071</v>
      </c>
      <c r="E1467" s="37">
        <v>499</v>
      </c>
      <c r="F1467" s="12" t="s">
        <v>4603</v>
      </c>
      <c r="G1467" s="13" t="str">
        <f>IFERROR(INDEX(Raw_Plans!$B$2:$B$11,MATCH(C1467,Raw_Plans!$A$2:$A$11,0)),"")</f>
        <v>Work From Home</v>
      </c>
    </row>
    <row r="1468" spans="1:7" x14ac:dyDescent="0.3">
      <c r="A1468" s="12" t="s">
        <v>6075</v>
      </c>
      <c r="B1468" s="12" t="s">
        <v>4150</v>
      </c>
      <c r="C1468" s="12" t="s">
        <v>4605</v>
      </c>
      <c r="D1468" s="82">
        <v>45734.946886574071</v>
      </c>
      <c r="E1468" s="37">
        <v>349</v>
      </c>
      <c r="F1468" s="12" t="s">
        <v>4641</v>
      </c>
      <c r="G1468" s="13" t="str">
        <f>IFERROR(INDEX(Raw_Plans!$B$2:$B$11,MATCH(C1468,Raw_Plans!$A$2:$A$11,0)),"")</f>
        <v>Entertainment Pack</v>
      </c>
    </row>
    <row r="1469" spans="1:7" x14ac:dyDescent="0.3">
      <c r="A1469" s="12" t="s">
        <v>6076</v>
      </c>
      <c r="B1469" s="12" t="s">
        <v>3507</v>
      </c>
      <c r="C1469" s="12" t="s">
        <v>4615</v>
      </c>
      <c r="D1469" s="82">
        <v>46015.946886574071</v>
      </c>
      <c r="E1469" s="37">
        <v>148</v>
      </c>
      <c r="F1469" s="12" t="s">
        <v>4595</v>
      </c>
      <c r="G1469" s="13" t="str">
        <f>IFERROR(INDEX(Raw_Plans!$B$2:$B$11,MATCH(C1469,Raw_Plans!$A$2:$A$11,0)),"")</f>
        <v>Data Booster</v>
      </c>
    </row>
    <row r="1470" spans="1:7" x14ac:dyDescent="0.3">
      <c r="A1470" s="12" t="s">
        <v>6077</v>
      </c>
      <c r="B1470" s="12" t="s">
        <v>2077</v>
      </c>
      <c r="C1470" s="12" t="s">
        <v>4594</v>
      </c>
      <c r="D1470" s="82">
        <v>45928.946886574071</v>
      </c>
      <c r="E1470" s="37">
        <v>999</v>
      </c>
      <c r="F1470" s="12" t="s">
        <v>4599</v>
      </c>
      <c r="G1470" s="13" t="str">
        <f>IFERROR(INDEX(Raw_Plans!$B$2:$B$11,MATCH(C1470,Raw_Plans!$A$2:$A$11,0)),"")</f>
        <v>Family Infinity 999</v>
      </c>
    </row>
    <row r="1471" spans="1:7" x14ac:dyDescent="0.3">
      <c r="A1471" s="12" t="s">
        <v>6078</v>
      </c>
      <c r="B1471" s="12" t="s">
        <v>3962</v>
      </c>
      <c r="C1471" s="12" t="s">
        <v>4602</v>
      </c>
      <c r="D1471" s="82">
        <v>46027.946886574071</v>
      </c>
      <c r="E1471" s="37">
        <v>479</v>
      </c>
      <c r="F1471" s="12" t="s">
        <v>4603</v>
      </c>
      <c r="G1471" s="13" t="str">
        <f>IFERROR(INDEX(Raw_Plans!$B$2:$B$11,MATCH(C1471,Raw_Plans!$A$2:$A$11,0)),"")</f>
        <v>Truly Unlimited</v>
      </c>
    </row>
    <row r="1472" spans="1:7" x14ac:dyDescent="0.3">
      <c r="A1472" s="12" t="s">
        <v>6079</v>
      </c>
      <c r="B1472" s="12" t="s">
        <v>887</v>
      </c>
      <c r="C1472" s="12" t="s">
        <v>4613</v>
      </c>
      <c r="D1472" s="82">
        <v>46027.946886574071</v>
      </c>
      <c r="E1472" s="37">
        <v>499</v>
      </c>
      <c r="F1472" s="12" t="s">
        <v>4641</v>
      </c>
      <c r="G1472" s="13" t="str">
        <f>IFERROR(INDEX(Raw_Plans!$B$2:$B$11,MATCH(C1472,Raw_Plans!$A$2:$A$11,0)),"")</f>
        <v>Work From Home</v>
      </c>
    </row>
    <row r="1473" spans="1:7" x14ac:dyDescent="0.3">
      <c r="A1473" s="12" t="s">
        <v>6080</v>
      </c>
      <c r="B1473" s="12" t="s">
        <v>2100</v>
      </c>
      <c r="C1473" s="12" t="s">
        <v>4598</v>
      </c>
      <c r="D1473" s="82">
        <v>45855.946886574071</v>
      </c>
      <c r="E1473" s="37">
        <v>99</v>
      </c>
      <c r="F1473" s="12" t="s">
        <v>4611</v>
      </c>
      <c r="G1473" s="13" t="str">
        <f>IFERROR(INDEX(Raw_Plans!$B$2:$B$11,MATCH(C1473,Raw_Plans!$A$2:$A$11,0)),"")</f>
        <v>Talktime Only</v>
      </c>
    </row>
    <row r="1474" spans="1:7" x14ac:dyDescent="0.3">
      <c r="A1474" s="12" t="s">
        <v>6081</v>
      </c>
      <c r="B1474" s="12" t="s">
        <v>4316</v>
      </c>
      <c r="C1474" s="12" t="s">
        <v>4594</v>
      </c>
      <c r="D1474" s="82">
        <v>46028.946886574071</v>
      </c>
      <c r="E1474" s="37">
        <v>999</v>
      </c>
      <c r="F1474" s="12" t="s">
        <v>4641</v>
      </c>
      <c r="G1474" s="13" t="str">
        <f>IFERROR(INDEX(Raw_Plans!$B$2:$B$11,MATCH(C1474,Raw_Plans!$A$2:$A$11,0)),"")</f>
        <v>Family Infinity 999</v>
      </c>
    </row>
    <row r="1475" spans="1:7" x14ac:dyDescent="0.3">
      <c r="A1475" s="12" t="s">
        <v>6082</v>
      </c>
      <c r="B1475" s="12" t="s">
        <v>2063</v>
      </c>
      <c r="C1475" s="12" t="s">
        <v>4598</v>
      </c>
      <c r="D1475" s="82">
        <v>45864.946886574071</v>
      </c>
      <c r="E1475" s="37">
        <v>99</v>
      </c>
      <c r="F1475" s="12" t="s">
        <v>4603</v>
      </c>
      <c r="G1475" s="13" t="str">
        <f>IFERROR(INDEX(Raw_Plans!$B$2:$B$11,MATCH(C1475,Raw_Plans!$A$2:$A$11,0)),"")</f>
        <v>Talktime Only</v>
      </c>
    </row>
    <row r="1476" spans="1:7" x14ac:dyDescent="0.3">
      <c r="A1476" s="12" t="s">
        <v>6083</v>
      </c>
      <c r="B1476" s="12" t="s">
        <v>3856</v>
      </c>
      <c r="C1476" s="12" t="s">
        <v>4609</v>
      </c>
      <c r="D1476" s="82">
        <v>45849.946886574071</v>
      </c>
      <c r="E1476" s="37">
        <v>2999</v>
      </c>
      <c r="F1476" s="12" t="s">
        <v>4603</v>
      </c>
      <c r="G1476" s="13" t="str">
        <f>IFERROR(INDEX(Raw_Plans!$B$2:$B$11,MATCH(C1476,Raw_Plans!$A$2:$A$11,0)),"")</f>
        <v>Annual Plan</v>
      </c>
    </row>
    <row r="1477" spans="1:7" x14ac:dyDescent="0.3">
      <c r="A1477" s="12" t="s">
        <v>6084</v>
      </c>
      <c r="B1477" s="12" t="s">
        <v>3340</v>
      </c>
      <c r="C1477" s="12" t="s">
        <v>4598</v>
      </c>
      <c r="D1477" s="82">
        <v>45804.946886574071</v>
      </c>
      <c r="E1477" s="37">
        <v>99</v>
      </c>
      <c r="F1477" s="12" t="s">
        <v>4611</v>
      </c>
      <c r="G1477" s="13" t="str">
        <f>IFERROR(INDEX(Raw_Plans!$B$2:$B$11,MATCH(C1477,Raw_Plans!$A$2:$A$11,0)),"")</f>
        <v>Talktime Only</v>
      </c>
    </row>
    <row r="1478" spans="1:7" x14ac:dyDescent="0.3">
      <c r="A1478" s="12" t="s">
        <v>6085</v>
      </c>
      <c r="B1478" s="12" t="s">
        <v>3058</v>
      </c>
      <c r="C1478" s="12" t="s">
        <v>4629</v>
      </c>
      <c r="D1478" s="82">
        <v>45701.946886574071</v>
      </c>
      <c r="E1478" s="37">
        <v>666</v>
      </c>
      <c r="F1478" s="12" t="s">
        <v>4599</v>
      </c>
      <c r="G1478" s="13" t="str">
        <f>IFERROR(INDEX(Raw_Plans!$B$2:$B$11,MATCH(C1478,Raw_Plans!$A$2:$A$11,0)),"")</f>
        <v>Student Plan</v>
      </c>
    </row>
    <row r="1479" spans="1:7" x14ac:dyDescent="0.3">
      <c r="A1479" s="12" t="s">
        <v>6086</v>
      </c>
      <c r="B1479" s="12" t="s">
        <v>3537</v>
      </c>
      <c r="C1479" s="12" t="s">
        <v>4602</v>
      </c>
      <c r="D1479" s="82">
        <v>45952.946886574071</v>
      </c>
      <c r="E1479" s="37">
        <v>479</v>
      </c>
      <c r="F1479" s="12" t="s">
        <v>4595</v>
      </c>
      <c r="G1479" s="13" t="str">
        <f>IFERROR(INDEX(Raw_Plans!$B$2:$B$11,MATCH(C1479,Raw_Plans!$A$2:$A$11,0)),"")</f>
        <v>Truly Unlimited</v>
      </c>
    </row>
    <row r="1480" spans="1:7" x14ac:dyDescent="0.3">
      <c r="A1480" s="12" t="s">
        <v>6087</v>
      </c>
      <c r="B1480" s="12" t="s">
        <v>1833</v>
      </c>
      <c r="C1480" s="12" t="s">
        <v>4609</v>
      </c>
      <c r="D1480" s="82">
        <v>45716.946886574071</v>
      </c>
      <c r="E1480" s="37">
        <v>2999</v>
      </c>
      <c r="F1480" s="12" t="s">
        <v>4599</v>
      </c>
      <c r="G1480" s="13" t="str">
        <f>IFERROR(INDEX(Raw_Plans!$B$2:$B$11,MATCH(C1480,Raw_Plans!$A$2:$A$11,0)),"")</f>
        <v>Annual Plan</v>
      </c>
    </row>
    <row r="1481" spans="1:7" x14ac:dyDescent="0.3">
      <c r="A1481" s="12" t="s">
        <v>6088</v>
      </c>
      <c r="B1481" s="12" t="s">
        <v>1368</v>
      </c>
      <c r="C1481" s="12" t="s">
        <v>4609</v>
      </c>
      <c r="D1481" s="82">
        <v>46028.946886574071</v>
      </c>
      <c r="E1481" s="37">
        <v>2999</v>
      </c>
      <c r="F1481" s="12" t="s">
        <v>4595</v>
      </c>
      <c r="G1481" s="13" t="str">
        <f>IFERROR(INDEX(Raw_Plans!$B$2:$B$11,MATCH(C1481,Raw_Plans!$A$2:$A$11,0)),"")</f>
        <v>Annual Plan</v>
      </c>
    </row>
    <row r="1482" spans="1:7" x14ac:dyDescent="0.3">
      <c r="A1482" s="12" t="s">
        <v>6089</v>
      </c>
      <c r="B1482" s="12" t="s">
        <v>1925</v>
      </c>
      <c r="C1482" s="12" t="s">
        <v>4618</v>
      </c>
      <c r="D1482" s="82">
        <v>46028.946886574071</v>
      </c>
      <c r="E1482" s="37">
        <v>499</v>
      </c>
      <c r="F1482" s="12" t="s">
        <v>4603</v>
      </c>
      <c r="G1482" s="13" t="str">
        <f>IFERROR(INDEX(Raw_Plans!$B$2:$B$11,MATCH(C1482,Raw_Plans!$A$2:$A$11,0)),"")</f>
        <v>Infinity 499</v>
      </c>
    </row>
    <row r="1483" spans="1:7" x14ac:dyDescent="0.3">
      <c r="A1483" s="12" t="s">
        <v>6090</v>
      </c>
      <c r="B1483" s="12" t="s">
        <v>1474</v>
      </c>
      <c r="C1483" s="12" t="s">
        <v>4598</v>
      </c>
      <c r="D1483" s="82">
        <v>45871.946886574071</v>
      </c>
      <c r="E1483" s="37">
        <v>99</v>
      </c>
      <c r="F1483" s="12" t="s">
        <v>4603</v>
      </c>
      <c r="G1483" s="13" t="str">
        <f>IFERROR(INDEX(Raw_Plans!$B$2:$B$11,MATCH(C1483,Raw_Plans!$A$2:$A$11,0)),"")</f>
        <v>Talktime Only</v>
      </c>
    </row>
    <row r="1484" spans="1:7" x14ac:dyDescent="0.3">
      <c r="A1484" s="12" t="s">
        <v>6091</v>
      </c>
      <c r="B1484" s="12" t="s">
        <v>2085</v>
      </c>
      <c r="C1484" s="12" t="s">
        <v>4598</v>
      </c>
      <c r="D1484" s="82">
        <v>45798.946886574071</v>
      </c>
      <c r="E1484" s="37">
        <v>99</v>
      </c>
      <c r="F1484" s="12" t="s">
        <v>4599</v>
      </c>
      <c r="G1484" s="13" t="str">
        <f>IFERROR(INDEX(Raw_Plans!$B$2:$B$11,MATCH(C1484,Raw_Plans!$A$2:$A$11,0)),"")</f>
        <v>Talktime Only</v>
      </c>
    </row>
    <row r="1485" spans="1:7" x14ac:dyDescent="0.3">
      <c r="A1485" s="12" t="s">
        <v>6092</v>
      </c>
      <c r="B1485" s="12" t="s">
        <v>2177</v>
      </c>
      <c r="C1485" s="12" t="s">
        <v>4618</v>
      </c>
      <c r="D1485" s="82">
        <v>45858.946886574071</v>
      </c>
      <c r="E1485" s="37">
        <v>499</v>
      </c>
      <c r="F1485" s="12" t="s">
        <v>4599</v>
      </c>
      <c r="G1485" s="13" t="str">
        <f>IFERROR(INDEX(Raw_Plans!$B$2:$B$11,MATCH(C1485,Raw_Plans!$A$2:$A$11,0)),"")</f>
        <v>Infinity 499</v>
      </c>
    </row>
    <row r="1486" spans="1:7" x14ac:dyDescent="0.3">
      <c r="A1486" s="12" t="s">
        <v>6093</v>
      </c>
      <c r="B1486" s="12" t="s">
        <v>921</v>
      </c>
      <c r="C1486" s="12" t="s">
        <v>4607</v>
      </c>
      <c r="D1486" s="82">
        <v>45824.946886574071</v>
      </c>
      <c r="E1486" s="37">
        <v>299</v>
      </c>
      <c r="F1486" s="12" t="s">
        <v>4603</v>
      </c>
      <c r="G1486" s="13" t="str">
        <f>IFERROR(INDEX(Raw_Plans!$B$2:$B$11,MATCH(C1486,Raw_Plans!$A$2:$A$11,0)),"")</f>
        <v>Unlimited 5G Data</v>
      </c>
    </row>
    <row r="1487" spans="1:7" x14ac:dyDescent="0.3">
      <c r="A1487" s="12" t="s">
        <v>6094</v>
      </c>
      <c r="B1487" s="12" t="s">
        <v>2102</v>
      </c>
      <c r="C1487" s="12" t="s">
        <v>4615</v>
      </c>
      <c r="D1487" s="82">
        <v>45787.946886574071</v>
      </c>
      <c r="E1487" s="37">
        <v>148</v>
      </c>
      <c r="F1487" s="12" t="s">
        <v>4595</v>
      </c>
      <c r="G1487" s="13" t="str">
        <f>IFERROR(INDEX(Raw_Plans!$B$2:$B$11,MATCH(C1487,Raw_Plans!$A$2:$A$11,0)),"")</f>
        <v>Data Booster</v>
      </c>
    </row>
    <row r="1488" spans="1:7" x14ac:dyDescent="0.3">
      <c r="A1488" s="12" t="s">
        <v>6095</v>
      </c>
      <c r="B1488" s="12" t="s">
        <v>1915</v>
      </c>
      <c r="C1488" s="12" t="s">
        <v>4629</v>
      </c>
      <c r="D1488" s="82">
        <v>45997.946886574071</v>
      </c>
      <c r="E1488" s="37">
        <v>666</v>
      </c>
      <c r="F1488" s="12" t="s">
        <v>4611</v>
      </c>
      <c r="G1488" s="13" t="str">
        <f>IFERROR(INDEX(Raw_Plans!$B$2:$B$11,MATCH(C1488,Raw_Plans!$A$2:$A$11,0)),"")</f>
        <v>Student Plan</v>
      </c>
    </row>
    <row r="1489" spans="1:7" x14ac:dyDescent="0.3">
      <c r="A1489" s="12" t="s">
        <v>6096</v>
      </c>
      <c r="B1489" s="12" t="s">
        <v>3220</v>
      </c>
      <c r="C1489" s="12" t="s">
        <v>4618</v>
      </c>
      <c r="D1489" s="82">
        <v>45688.946886574071</v>
      </c>
      <c r="E1489" s="37">
        <v>499</v>
      </c>
      <c r="F1489" s="12" t="s">
        <v>4611</v>
      </c>
      <c r="G1489" s="13" t="str">
        <f>IFERROR(INDEX(Raw_Plans!$B$2:$B$11,MATCH(C1489,Raw_Plans!$A$2:$A$11,0)),"")</f>
        <v>Infinity 499</v>
      </c>
    </row>
    <row r="1490" spans="1:7" x14ac:dyDescent="0.3">
      <c r="A1490" s="12" t="s">
        <v>6097</v>
      </c>
      <c r="B1490" s="12" t="s">
        <v>2309</v>
      </c>
      <c r="C1490" s="12" t="s">
        <v>4615</v>
      </c>
      <c r="D1490" s="82">
        <v>45812.946886574071</v>
      </c>
      <c r="E1490" s="37">
        <v>148</v>
      </c>
      <c r="F1490" s="12" t="s">
        <v>4641</v>
      </c>
      <c r="G1490" s="13" t="str">
        <f>IFERROR(INDEX(Raw_Plans!$B$2:$B$11,MATCH(C1490,Raw_Plans!$A$2:$A$11,0)),"")</f>
        <v>Data Booster</v>
      </c>
    </row>
    <row r="1491" spans="1:7" x14ac:dyDescent="0.3">
      <c r="A1491" s="12" t="s">
        <v>6098</v>
      </c>
      <c r="B1491" s="12" t="s">
        <v>1370</v>
      </c>
      <c r="C1491" s="12" t="s">
        <v>4598</v>
      </c>
      <c r="D1491" s="82">
        <v>45742.946886574071</v>
      </c>
      <c r="E1491" s="37">
        <v>99</v>
      </c>
      <c r="F1491" s="12" t="s">
        <v>4595</v>
      </c>
      <c r="G1491" s="13" t="str">
        <f>IFERROR(INDEX(Raw_Plans!$B$2:$B$11,MATCH(C1491,Raw_Plans!$A$2:$A$11,0)),"")</f>
        <v>Talktime Only</v>
      </c>
    </row>
    <row r="1492" spans="1:7" x14ac:dyDescent="0.3">
      <c r="A1492" s="12" t="s">
        <v>6099</v>
      </c>
      <c r="B1492" s="12" t="s">
        <v>2513</v>
      </c>
      <c r="C1492" s="12" t="s">
        <v>4598</v>
      </c>
      <c r="D1492" s="82">
        <v>45881.946886574071</v>
      </c>
      <c r="E1492" s="37">
        <v>99</v>
      </c>
      <c r="F1492" s="12" t="s">
        <v>4611</v>
      </c>
      <c r="G1492" s="13" t="str">
        <f>IFERROR(INDEX(Raw_Plans!$B$2:$B$11,MATCH(C1492,Raw_Plans!$A$2:$A$11,0)),"")</f>
        <v>Talktime Only</v>
      </c>
    </row>
    <row r="1493" spans="1:7" x14ac:dyDescent="0.3">
      <c r="A1493" s="12" t="s">
        <v>6100</v>
      </c>
      <c r="B1493" s="12" t="s">
        <v>3388</v>
      </c>
      <c r="C1493" s="12" t="s">
        <v>4629</v>
      </c>
      <c r="D1493" s="82">
        <v>45921.946886574071</v>
      </c>
      <c r="E1493" s="37">
        <v>666</v>
      </c>
      <c r="F1493" s="12" t="s">
        <v>4595</v>
      </c>
      <c r="G1493" s="13" t="str">
        <f>IFERROR(INDEX(Raw_Plans!$B$2:$B$11,MATCH(C1493,Raw_Plans!$A$2:$A$11,0)),"")</f>
        <v>Student Plan</v>
      </c>
    </row>
    <row r="1494" spans="1:7" x14ac:dyDescent="0.3">
      <c r="A1494" s="12" t="s">
        <v>6101</v>
      </c>
      <c r="B1494" s="12" t="s">
        <v>3627</v>
      </c>
      <c r="C1494" s="12" t="s">
        <v>4629</v>
      </c>
      <c r="D1494" s="82">
        <v>45941.946886574071</v>
      </c>
      <c r="E1494" s="37">
        <v>666</v>
      </c>
      <c r="F1494" s="12" t="s">
        <v>4599</v>
      </c>
      <c r="G1494" s="13" t="str">
        <f>IFERROR(INDEX(Raw_Plans!$B$2:$B$11,MATCH(C1494,Raw_Plans!$A$2:$A$11,0)),"")</f>
        <v>Student Plan</v>
      </c>
    </row>
    <row r="1495" spans="1:7" x14ac:dyDescent="0.3">
      <c r="A1495" s="12" t="s">
        <v>6102</v>
      </c>
      <c r="B1495" s="12" t="s">
        <v>1393</v>
      </c>
      <c r="C1495" s="12" t="s">
        <v>4594</v>
      </c>
      <c r="D1495" s="82">
        <v>45798.946886574071</v>
      </c>
      <c r="E1495" s="37">
        <v>999</v>
      </c>
      <c r="F1495" s="12" t="s">
        <v>4599</v>
      </c>
      <c r="G1495" s="13" t="str">
        <f>IFERROR(INDEX(Raw_Plans!$B$2:$B$11,MATCH(C1495,Raw_Plans!$A$2:$A$11,0)),"")</f>
        <v>Family Infinity 999</v>
      </c>
    </row>
    <row r="1496" spans="1:7" x14ac:dyDescent="0.3">
      <c r="A1496" s="12" t="s">
        <v>6103</v>
      </c>
      <c r="B1496" s="12" t="s">
        <v>1021</v>
      </c>
      <c r="C1496" s="12" t="s">
        <v>4613</v>
      </c>
      <c r="D1496" s="82">
        <v>45695.946886574071</v>
      </c>
      <c r="E1496" s="37">
        <v>499</v>
      </c>
      <c r="F1496" s="12" t="s">
        <v>4599</v>
      </c>
      <c r="G1496" s="13" t="str">
        <f>IFERROR(INDEX(Raw_Plans!$B$2:$B$11,MATCH(C1496,Raw_Plans!$A$2:$A$11,0)),"")</f>
        <v>Work From Home</v>
      </c>
    </row>
    <row r="1497" spans="1:7" x14ac:dyDescent="0.3">
      <c r="A1497" s="12" t="s">
        <v>6104</v>
      </c>
      <c r="B1497" s="12" t="s">
        <v>2857</v>
      </c>
      <c r="C1497" s="12" t="s">
        <v>4607</v>
      </c>
      <c r="D1497" s="82">
        <v>45773.946886574071</v>
      </c>
      <c r="E1497" s="37">
        <v>299</v>
      </c>
      <c r="F1497" s="12" t="s">
        <v>4599</v>
      </c>
      <c r="G1497" s="13" t="str">
        <f>IFERROR(INDEX(Raw_Plans!$B$2:$B$11,MATCH(C1497,Raw_Plans!$A$2:$A$11,0)),"")</f>
        <v>Unlimited 5G Data</v>
      </c>
    </row>
    <row r="1498" spans="1:7" x14ac:dyDescent="0.3">
      <c r="A1498" s="12" t="s">
        <v>6105</v>
      </c>
      <c r="B1498" s="12" t="s">
        <v>1207</v>
      </c>
      <c r="C1498" s="12" t="s">
        <v>4607</v>
      </c>
      <c r="D1498" s="82">
        <v>45805.946886574071</v>
      </c>
      <c r="E1498" s="37">
        <v>299</v>
      </c>
      <c r="F1498" s="12" t="s">
        <v>4599</v>
      </c>
      <c r="G1498" s="13" t="str">
        <f>IFERROR(INDEX(Raw_Plans!$B$2:$B$11,MATCH(C1498,Raw_Plans!$A$2:$A$11,0)),"")</f>
        <v>Unlimited 5G Data</v>
      </c>
    </row>
    <row r="1499" spans="1:7" x14ac:dyDescent="0.3">
      <c r="A1499" s="12" t="s">
        <v>6106</v>
      </c>
      <c r="B1499" s="12" t="s">
        <v>2489</v>
      </c>
      <c r="C1499" s="12" t="s">
        <v>4598</v>
      </c>
      <c r="D1499" s="82">
        <v>45853.946886574071</v>
      </c>
      <c r="E1499" s="37">
        <v>99</v>
      </c>
      <c r="F1499" s="12" t="s">
        <v>4599</v>
      </c>
      <c r="G1499" s="13" t="str">
        <f>IFERROR(INDEX(Raw_Plans!$B$2:$B$11,MATCH(C1499,Raw_Plans!$A$2:$A$11,0)),"")</f>
        <v>Talktime Only</v>
      </c>
    </row>
    <row r="1500" spans="1:7" x14ac:dyDescent="0.3">
      <c r="A1500" s="12" t="s">
        <v>6107</v>
      </c>
      <c r="B1500" s="12" t="s">
        <v>3852</v>
      </c>
      <c r="C1500" s="12" t="s">
        <v>4609</v>
      </c>
      <c r="D1500" s="82">
        <v>45766.946886574071</v>
      </c>
      <c r="E1500" s="37">
        <v>2999</v>
      </c>
      <c r="F1500" s="12" t="s">
        <v>4611</v>
      </c>
      <c r="G1500" s="13" t="str">
        <f>IFERROR(INDEX(Raw_Plans!$B$2:$B$11,MATCH(C1500,Raw_Plans!$A$2:$A$11,0)),"")</f>
        <v>Annual Plan</v>
      </c>
    </row>
    <row r="1501" spans="1:7" x14ac:dyDescent="0.3">
      <c r="A1501" s="12" t="s">
        <v>6108</v>
      </c>
      <c r="B1501" s="12" t="s">
        <v>1652</v>
      </c>
      <c r="C1501" s="12" t="s">
        <v>4609</v>
      </c>
      <c r="D1501" s="82">
        <v>45788.946886574071</v>
      </c>
      <c r="E1501" s="37">
        <v>2999</v>
      </c>
      <c r="F1501" s="12" t="s">
        <v>4595</v>
      </c>
      <c r="G1501" s="13" t="str">
        <f>IFERROR(INDEX(Raw_Plans!$B$2:$B$11,MATCH(C1501,Raw_Plans!$A$2:$A$11,0)),"")</f>
        <v>Annual Plan</v>
      </c>
    </row>
    <row r="1502" spans="1:7" x14ac:dyDescent="0.3">
      <c r="A1502" s="12" t="s">
        <v>6109</v>
      </c>
      <c r="B1502" s="12" t="s">
        <v>1407</v>
      </c>
      <c r="C1502" s="12" t="s">
        <v>4594</v>
      </c>
      <c r="D1502" s="82">
        <v>45774.946886574071</v>
      </c>
      <c r="E1502" s="37">
        <v>999</v>
      </c>
      <c r="F1502" s="12" t="s">
        <v>4603</v>
      </c>
      <c r="G1502" s="13" t="str">
        <f>IFERROR(INDEX(Raw_Plans!$B$2:$B$11,MATCH(C1502,Raw_Plans!$A$2:$A$11,0)),"")</f>
        <v>Family Infinity 999</v>
      </c>
    </row>
    <row r="1503" spans="1:7" x14ac:dyDescent="0.3">
      <c r="A1503" s="12" t="s">
        <v>6110</v>
      </c>
      <c r="B1503" s="12" t="s">
        <v>1774</v>
      </c>
      <c r="C1503" s="12" t="s">
        <v>4615</v>
      </c>
      <c r="D1503" s="82">
        <v>45692.946886574071</v>
      </c>
      <c r="E1503" s="37">
        <v>148</v>
      </c>
      <c r="F1503" s="12" t="s">
        <v>4641</v>
      </c>
      <c r="G1503" s="13" t="str">
        <f>IFERROR(INDEX(Raw_Plans!$B$2:$B$11,MATCH(C1503,Raw_Plans!$A$2:$A$11,0)),"")</f>
        <v>Data Booster</v>
      </c>
    </row>
    <row r="1504" spans="1:7" x14ac:dyDescent="0.3">
      <c r="A1504" s="12" t="s">
        <v>6111</v>
      </c>
      <c r="B1504" s="12" t="s">
        <v>1993</v>
      </c>
      <c r="C1504" s="12" t="s">
        <v>4615</v>
      </c>
      <c r="D1504" s="82">
        <v>45726.946886574071</v>
      </c>
      <c r="E1504" s="37">
        <v>148</v>
      </c>
      <c r="F1504" s="12" t="s">
        <v>4641</v>
      </c>
      <c r="G1504" s="13" t="str">
        <f>IFERROR(INDEX(Raw_Plans!$B$2:$B$11,MATCH(C1504,Raw_Plans!$A$2:$A$11,0)),"")</f>
        <v>Data Booster</v>
      </c>
    </row>
    <row r="1505" spans="1:7" x14ac:dyDescent="0.3">
      <c r="A1505" s="12" t="s">
        <v>6112</v>
      </c>
      <c r="B1505" s="12" t="s">
        <v>2255</v>
      </c>
      <c r="C1505" s="12" t="s">
        <v>4602</v>
      </c>
      <c r="D1505" s="82">
        <v>46026.946886574071</v>
      </c>
      <c r="E1505" s="37">
        <v>479</v>
      </c>
      <c r="F1505" s="12" t="s">
        <v>4599</v>
      </c>
      <c r="G1505" s="13" t="str">
        <f>IFERROR(INDEX(Raw_Plans!$B$2:$B$11,MATCH(C1505,Raw_Plans!$A$2:$A$11,0)),"")</f>
        <v>Truly Unlimited</v>
      </c>
    </row>
    <row r="1506" spans="1:7" x14ac:dyDescent="0.3">
      <c r="A1506" s="12" t="s">
        <v>6113</v>
      </c>
      <c r="B1506" s="12" t="s">
        <v>2371</v>
      </c>
      <c r="C1506" s="12" t="s">
        <v>4598</v>
      </c>
      <c r="D1506" s="82">
        <v>45785.946886574071</v>
      </c>
      <c r="E1506" s="37">
        <v>99</v>
      </c>
      <c r="F1506" s="12" t="s">
        <v>4611</v>
      </c>
      <c r="G1506" s="13" t="str">
        <f>IFERROR(INDEX(Raw_Plans!$B$2:$B$11,MATCH(C1506,Raw_Plans!$A$2:$A$11,0)),"")</f>
        <v>Talktime Only</v>
      </c>
    </row>
    <row r="1507" spans="1:7" x14ac:dyDescent="0.3">
      <c r="A1507" s="12" t="s">
        <v>6114</v>
      </c>
      <c r="B1507" s="12" t="s">
        <v>1774</v>
      </c>
      <c r="C1507" s="12" t="s">
        <v>4629</v>
      </c>
      <c r="D1507" s="82">
        <v>45765.946886574071</v>
      </c>
      <c r="E1507" s="37">
        <v>666</v>
      </c>
      <c r="F1507" s="12" t="s">
        <v>4603</v>
      </c>
      <c r="G1507" s="13" t="str">
        <f>IFERROR(INDEX(Raw_Plans!$B$2:$B$11,MATCH(C1507,Raw_Plans!$A$2:$A$11,0)),"")</f>
        <v>Student Plan</v>
      </c>
    </row>
    <row r="1508" spans="1:7" x14ac:dyDescent="0.3">
      <c r="A1508" s="12" t="s">
        <v>6115</v>
      </c>
      <c r="B1508" s="12" t="s">
        <v>3404</v>
      </c>
      <c r="C1508" s="12" t="s">
        <v>4607</v>
      </c>
      <c r="D1508" s="82">
        <v>45853.946886574071</v>
      </c>
      <c r="E1508" s="37">
        <v>299</v>
      </c>
      <c r="F1508" s="12" t="s">
        <v>4599</v>
      </c>
      <c r="G1508" s="13" t="str">
        <f>IFERROR(INDEX(Raw_Plans!$B$2:$B$11,MATCH(C1508,Raw_Plans!$A$2:$A$11,0)),"")</f>
        <v>Unlimited 5G Data</v>
      </c>
    </row>
    <row r="1509" spans="1:7" x14ac:dyDescent="0.3">
      <c r="A1509" s="12" t="s">
        <v>6116</v>
      </c>
      <c r="B1509" s="12" t="s">
        <v>3434</v>
      </c>
      <c r="C1509" s="12" t="s">
        <v>4594</v>
      </c>
      <c r="D1509" s="82">
        <v>45700.946886574071</v>
      </c>
      <c r="E1509" s="37">
        <v>999</v>
      </c>
      <c r="F1509" s="12" t="s">
        <v>4595</v>
      </c>
      <c r="G1509" s="13" t="str">
        <f>IFERROR(INDEX(Raw_Plans!$B$2:$B$11,MATCH(C1509,Raw_Plans!$A$2:$A$11,0)),"")</f>
        <v>Family Infinity 999</v>
      </c>
    </row>
    <row r="1510" spans="1:7" x14ac:dyDescent="0.3">
      <c r="A1510" s="12" t="s">
        <v>6117</v>
      </c>
      <c r="B1510" s="12" t="s">
        <v>3805</v>
      </c>
      <c r="C1510" s="12" t="s">
        <v>4609</v>
      </c>
      <c r="D1510" s="82">
        <v>45951.946886574071</v>
      </c>
      <c r="E1510" s="37">
        <v>2999</v>
      </c>
      <c r="F1510" s="12" t="s">
        <v>4595</v>
      </c>
      <c r="G1510" s="13" t="str">
        <f>IFERROR(INDEX(Raw_Plans!$B$2:$B$11,MATCH(C1510,Raw_Plans!$A$2:$A$11,0)),"")</f>
        <v>Annual Plan</v>
      </c>
    </row>
    <row r="1511" spans="1:7" x14ac:dyDescent="0.3">
      <c r="A1511" s="12" t="s">
        <v>6118</v>
      </c>
      <c r="B1511" s="12" t="s">
        <v>1041</v>
      </c>
      <c r="C1511" s="12" t="s">
        <v>4613</v>
      </c>
      <c r="D1511" s="82">
        <v>45806.946886574071</v>
      </c>
      <c r="E1511" s="37">
        <v>499</v>
      </c>
      <c r="F1511" s="12" t="s">
        <v>4603</v>
      </c>
      <c r="G1511" s="13" t="str">
        <f>IFERROR(INDEX(Raw_Plans!$B$2:$B$11,MATCH(C1511,Raw_Plans!$A$2:$A$11,0)),"")</f>
        <v>Work From Home</v>
      </c>
    </row>
    <row r="1512" spans="1:7" x14ac:dyDescent="0.3">
      <c r="A1512" s="12" t="s">
        <v>6119</v>
      </c>
      <c r="B1512" s="12" t="s">
        <v>2927</v>
      </c>
      <c r="C1512" s="12" t="s">
        <v>4598</v>
      </c>
      <c r="D1512" s="82">
        <v>45897.946886574071</v>
      </c>
      <c r="E1512" s="37">
        <v>99</v>
      </c>
      <c r="F1512" s="12" t="s">
        <v>4641</v>
      </c>
      <c r="G1512" s="13" t="str">
        <f>IFERROR(INDEX(Raw_Plans!$B$2:$B$11,MATCH(C1512,Raw_Plans!$A$2:$A$11,0)),"")</f>
        <v>Talktime Only</v>
      </c>
    </row>
    <row r="1513" spans="1:7" x14ac:dyDescent="0.3">
      <c r="A1513" s="12" t="s">
        <v>6120</v>
      </c>
      <c r="B1513" s="12" t="s">
        <v>840</v>
      </c>
      <c r="C1513" s="12" t="s">
        <v>4602</v>
      </c>
      <c r="D1513" s="82">
        <v>45877.946886574071</v>
      </c>
      <c r="E1513" s="37">
        <v>479</v>
      </c>
      <c r="F1513" s="12" t="s">
        <v>4641</v>
      </c>
      <c r="G1513" s="13" t="str">
        <f>IFERROR(INDEX(Raw_Plans!$B$2:$B$11,MATCH(C1513,Raw_Plans!$A$2:$A$11,0)),"")</f>
        <v>Truly Unlimited</v>
      </c>
    </row>
    <row r="1514" spans="1:7" x14ac:dyDescent="0.3">
      <c r="A1514" s="12" t="s">
        <v>6121</v>
      </c>
      <c r="B1514" s="12" t="s">
        <v>977</v>
      </c>
      <c r="C1514" s="12" t="s">
        <v>4629</v>
      </c>
      <c r="D1514" s="82">
        <v>45950.946886574071</v>
      </c>
      <c r="E1514" s="37">
        <v>666</v>
      </c>
      <c r="F1514" s="12" t="s">
        <v>4641</v>
      </c>
      <c r="G1514" s="13" t="str">
        <f>IFERROR(INDEX(Raw_Plans!$B$2:$B$11,MATCH(C1514,Raw_Plans!$A$2:$A$11,0)),"")</f>
        <v>Student Plan</v>
      </c>
    </row>
    <row r="1515" spans="1:7" x14ac:dyDescent="0.3">
      <c r="A1515" s="12" t="s">
        <v>6122</v>
      </c>
      <c r="B1515" s="12" t="s">
        <v>3270</v>
      </c>
      <c r="C1515" s="12" t="s">
        <v>4613</v>
      </c>
      <c r="D1515" s="82">
        <v>45863.946886574071</v>
      </c>
      <c r="E1515" s="37">
        <v>499</v>
      </c>
      <c r="F1515" s="12" t="s">
        <v>4641</v>
      </c>
      <c r="G1515" s="13" t="str">
        <f>IFERROR(INDEX(Raw_Plans!$B$2:$B$11,MATCH(C1515,Raw_Plans!$A$2:$A$11,0)),"")</f>
        <v>Work From Home</v>
      </c>
    </row>
    <row r="1516" spans="1:7" x14ac:dyDescent="0.3">
      <c r="A1516" s="12" t="s">
        <v>6123</v>
      </c>
      <c r="B1516" s="12" t="s">
        <v>2089</v>
      </c>
      <c r="C1516" s="12" t="s">
        <v>4602</v>
      </c>
      <c r="D1516" s="82">
        <v>45816.946886574071</v>
      </c>
      <c r="E1516" s="37">
        <v>479</v>
      </c>
      <c r="F1516" s="12" t="s">
        <v>4611</v>
      </c>
      <c r="G1516" s="13" t="str">
        <f>IFERROR(INDEX(Raw_Plans!$B$2:$B$11,MATCH(C1516,Raw_Plans!$A$2:$A$11,0)),"")</f>
        <v>Truly Unlimited</v>
      </c>
    </row>
    <row r="1517" spans="1:7" x14ac:dyDescent="0.3">
      <c r="A1517" s="12" t="s">
        <v>6124</v>
      </c>
      <c r="B1517" s="12" t="s">
        <v>3910</v>
      </c>
      <c r="C1517" s="12" t="s">
        <v>4618</v>
      </c>
      <c r="D1517" s="82">
        <v>45846.946886574071</v>
      </c>
      <c r="E1517" s="37">
        <v>499</v>
      </c>
      <c r="F1517" s="12" t="s">
        <v>4595</v>
      </c>
      <c r="G1517" s="13" t="str">
        <f>IFERROR(INDEX(Raw_Plans!$B$2:$B$11,MATCH(C1517,Raw_Plans!$A$2:$A$11,0)),"")</f>
        <v>Infinity 499</v>
      </c>
    </row>
    <row r="1518" spans="1:7" x14ac:dyDescent="0.3">
      <c r="A1518" s="12" t="s">
        <v>6125</v>
      </c>
      <c r="B1518" s="12" t="s">
        <v>4015</v>
      </c>
      <c r="C1518" s="12" t="s">
        <v>4613</v>
      </c>
      <c r="D1518" s="82">
        <v>45965.946886574071</v>
      </c>
      <c r="E1518" s="37">
        <v>499</v>
      </c>
      <c r="F1518" s="12" t="s">
        <v>4595</v>
      </c>
      <c r="G1518" s="13" t="str">
        <f>IFERROR(INDEX(Raw_Plans!$B$2:$B$11,MATCH(C1518,Raw_Plans!$A$2:$A$11,0)),"")</f>
        <v>Work From Home</v>
      </c>
    </row>
    <row r="1519" spans="1:7" x14ac:dyDescent="0.3">
      <c r="A1519" s="12" t="s">
        <v>6126</v>
      </c>
      <c r="B1519" s="12" t="s">
        <v>1332</v>
      </c>
      <c r="C1519" s="12" t="s">
        <v>4607</v>
      </c>
      <c r="D1519" s="82">
        <v>45896.946886574071</v>
      </c>
      <c r="E1519" s="37">
        <v>299</v>
      </c>
      <c r="F1519" s="12" t="s">
        <v>4611</v>
      </c>
      <c r="G1519" s="13" t="str">
        <f>IFERROR(INDEX(Raw_Plans!$B$2:$B$11,MATCH(C1519,Raw_Plans!$A$2:$A$11,0)),"")</f>
        <v>Unlimited 5G Data</v>
      </c>
    </row>
    <row r="1520" spans="1:7" x14ac:dyDescent="0.3">
      <c r="A1520" s="12" t="s">
        <v>6127</v>
      </c>
      <c r="B1520" s="12" t="s">
        <v>1539</v>
      </c>
      <c r="C1520" s="12" t="s">
        <v>4618</v>
      </c>
      <c r="D1520" s="82">
        <v>45842.946886574071</v>
      </c>
      <c r="E1520" s="37">
        <v>499</v>
      </c>
      <c r="F1520" s="12" t="s">
        <v>4599</v>
      </c>
      <c r="G1520" s="13" t="str">
        <f>IFERROR(INDEX(Raw_Plans!$B$2:$B$11,MATCH(C1520,Raw_Plans!$A$2:$A$11,0)),"")</f>
        <v>Infinity 499</v>
      </c>
    </row>
    <row r="1521" spans="1:7" x14ac:dyDescent="0.3">
      <c r="A1521" s="12" t="s">
        <v>6128</v>
      </c>
      <c r="B1521" s="12" t="s">
        <v>1859</v>
      </c>
      <c r="C1521" s="12" t="s">
        <v>4602</v>
      </c>
      <c r="D1521" s="82">
        <v>45826.946886574071</v>
      </c>
      <c r="E1521" s="37">
        <v>479</v>
      </c>
      <c r="F1521" s="12" t="s">
        <v>4611</v>
      </c>
      <c r="G1521" s="13" t="str">
        <f>IFERROR(INDEX(Raw_Plans!$B$2:$B$11,MATCH(C1521,Raw_Plans!$A$2:$A$11,0)),"")</f>
        <v>Truly Unlimited</v>
      </c>
    </row>
    <row r="1522" spans="1:7" x14ac:dyDescent="0.3">
      <c r="A1522" s="12" t="s">
        <v>6129</v>
      </c>
      <c r="B1522" s="12" t="s">
        <v>3995</v>
      </c>
      <c r="C1522" s="12" t="s">
        <v>4629</v>
      </c>
      <c r="D1522" s="82">
        <v>45704.946886574071</v>
      </c>
      <c r="E1522" s="37">
        <v>666</v>
      </c>
      <c r="F1522" s="12" t="s">
        <v>4595</v>
      </c>
      <c r="G1522" s="13" t="str">
        <f>IFERROR(INDEX(Raw_Plans!$B$2:$B$11,MATCH(C1522,Raw_Plans!$A$2:$A$11,0)),"")</f>
        <v>Student Plan</v>
      </c>
    </row>
    <row r="1523" spans="1:7" x14ac:dyDescent="0.3">
      <c r="A1523" s="12" t="s">
        <v>6130</v>
      </c>
      <c r="B1523" s="12" t="s">
        <v>1504</v>
      </c>
      <c r="C1523" s="12" t="s">
        <v>4629</v>
      </c>
      <c r="D1523" s="82">
        <v>45782.946886574071</v>
      </c>
      <c r="E1523" s="37">
        <v>666</v>
      </c>
      <c r="F1523" s="12" t="s">
        <v>4599</v>
      </c>
      <c r="G1523" s="13" t="str">
        <f>IFERROR(INDEX(Raw_Plans!$B$2:$B$11,MATCH(C1523,Raw_Plans!$A$2:$A$11,0)),"")</f>
        <v>Student Plan</v>
      </c>
    </row>
    <row r="1524" spans="1:7" x14ac:dyDescent="0.3">
      <c r="A1524" s="12" t="s">
        <v>6131</v>
      </c>
      <c r="B1524" s="12" t="s">
        <v>2281</v>
      </c>
      <c r="C1524" s="12" t="s">
        <v>4605</v>
      </c>
      <c r="D1524" s="82">
        <v>45940.946886574071</v>
      </c>
      <c r="E1524" s="37">
        <v>349</v>
      </c>
      <c r="F1524" s="12" t="s">
        <v>4603</v>
      </c>
      <c r="G1524" s="13" t="str">
        <f>IFERROR(INDEX(Raw_Plans!$B$2:$B$11,MATCH(C1524,Raw_Plans!$A$2:$A$11,0)),"")</f>
        <v>Entertainment Pack</v>
      </c>
    </row>
    <row r="1525" spans="1:7" x14ac:dyDescent="0.3">
      <c r="A1525" s="12" t="s">
        <v>6132</v>
      </c>
      <c r="B1525" s="12" t="s">
        <v>1816</v>
      </c>
      <c r="C1525" s="12" t="s">
        <v>4629</v>
      </c>
      <c r="D1525" s="82">
        <v>45975.946886574071</v>
      </c>
      <c r="E1525" s="37">
        <v>666</v>
      </c>
      <c r="F1525" s="12" t="s">
        <v>4599</v>
      </c>
      <c r="G1525" s="13" t="str">
        <f>IFERROR(INDEX(Raw_Plans!$B$2:$B$11,MATCH(C1525,Raw_Plans!$A$2:$A$11,0)),"")</f>
        <v>Student Plan</v>
      </c>
    </row>
    <row r="1526" spans="1:7" x14ac:dyDescent="0.3">
      <c r="A1526" s="12" t="s">
        <v>6133</v>
      </c>
      <c r="B1526" s="12" t="s">
        <v>3180</v>
      </c>
      <c r="C1526" s="12" t="s">
        <v>4615</v>
      </c>
      <c r="D1526" s="82">
        <v>45956.946886574071</v>
      </c>
      <c r="E1526" s="37">
        <v>148</v>
      </c>
      <c r="F1526" s="12" t="s">
        <v>4599</v>
      </c>
      <c r="G1526" s="13" t="str">
        <f>IFERROR(INDEX(Raw_Plans!$B$2:$B$11,MATCH(C1526,Raw_Plans!$A$2:$A$11,0)),"")</f>
        <v>Data Booster</v>
      </c>
    </row>
    <row r="1527" spans="1:7" x14ac:dyDescent="0.3">
      <c r="A1527" s="12" t="s">
        <v>6134</v>
      </c>
      <c r="B1527" s="12" t="s">
        <v>536</v>
      </c>
      <c r="C1527" s="12" t="s">
        <v>4613</v>
      </c>
      <c r="D1527" s="82">
        <v>45732.946886574071</v>
      </c>
      <c r="E1527" s="37">
        <v>499</v>
      </c>
      <c r="F1527" s="12" t="s">
        <v>4603</v>
      </c>
      <c r="G1527" s="13" t="str">
        <f>IFERROR(INDEX(Raw_Plans!$B$2:$B$11,MATCH(C1527,Raw_Plans!$A$2:$A$11,0)),"")</f>
        <v>Work From Home</v>
      </c>
    </row>
    <row r="1528" spans="1:7" x14ac:dyDescent="0.3">
      <c r="A1528" s="12" t="s">
        <v>6135</v>
      </c>
      <c r="B1528" s="12" t="s">
        <v>3234</v>
      </c>
      <c r="C1528" s="12" t="s">
        <v>4618</v>
      </c>
      <c r="D1528" s="82">
        <v>45754.946886574071</v>
      </c>
      <c r="E1528" s="37">
        <v>499</v>
      </c>
      <c r="F1528" s="12" t="s">
        <v>4603</v>
      </c>
      <c r="G1528" s="13" t="str">
        <f>IFERROR(INDEX(Raw_Plans!$B$2:$B$11,MATCH(C1528,Raw_Plans!$A$2:$A$11,0)),"")</f>
        <v>Infinity 499</v>
      </c>
    </row>
    <row r="1529" spans="1:7" x14ac:dyDescent="0.3">
      <c r="A1529" s="12" t="s">
        <v>6136</v>
      </c>
      <c r="B1529" s="12" t="s">
        <v>1829</v>
      </c>
      <c r="C1529" s="12" t="s">
        <v>4629</v>
      </c>
      <c r="D1529" s="82">
        <v>45983.946886574071</v>
      </c>
      <c r="E1529" s="37">
        <v>666</v>
      </c>
      <c r="F1529" s="12" t="s">
        <v>4611</v>
      </c>
      <c r="G1529" s="13" t="str">
        <f>IFERROR(INDEX(Raw_Plans!$B$2:$B$11,MATCH(C1529,Raw_Plans!$A$2:$A$11,0)),"")</f>
        <v>Student Plan</v>
      </c>
    </row>
    <row r="1530" spans="1:7" x14ac:dyDescent="0.3">
      <c r="A1530" s="12" t="s">
        <v>6137</v>
      </c>
      <c r="B1530" s="12" t="s">
        <v>2537</v>
      </c>
      <c r="C1530" s="12" t="s">
        <v>4629</v>
      </c>
      <c r="D1530" s="82">
        <v>45841.946886574071</v>
      </c>
      <c r="E1530" s="37">
        <v>666</v>
      </c>
      <c r="F1530" s="12" t="s">
        <v>4611</v>
      </c>
      <c r="G1530" s="13" t="str">
        <f>IFERROR(INDEX(Raw_Plans!$B$2:$B$11,MATCH(C1530,Raw_Plans!$A$2:$A$11,0)),"")</f>
        <v>Student Plan</v>
      </c>
    </row>
    <row r="1531" spans="1:7" x14ac:dyDescent="0.3">
      <c r="A1531" s="12" t="s">
        <v>6138</v>
      </c>
      <c r="B1531" s="12" t="s">
        <v>3006</v>
      </c>
      <c r="C1531" s="12" t="s">
        <v>4602</v>
      </c>
      <c r="D1531" s="82">
        <v>45844.946886574071</v>
      </c>
      <c r="E1531" s="37">
        <v>479</v>
      </c>
      <c r="F1531" s="12" t="s">
        <v>4595</v>
      </c>
      <c r="G1531" s="13" t="str">
        <f>IFERROR(INDEX(Raw_Plans!$B$2:$B$11,MATCH(C1531,Raw_Plans!$A$2:$A$11,0)),"")</f>
        <v>Truly Unlimited</v>
      </c>
    </row>
    <row r="1532" spans="1:7" x14ac:dyDescent="0.3">
      <c r="A1532" s="12" t="s">
        <v>6139</v>
      </c>
      <c r="B1532" s="12" t="s">
        <v>1050</v>
      </c>
      <c r="C1532" s="12" t="s">
        <v>4615</v>
      </c>
      <c r="D1532" s="82">
        <v>45975.946886574071</v>
      </c>
      <c r="E1532" s="37">
        <v>148</v>
      </c>
      <c r="F1532" s="12" t="s">
        <v>4611</v>
      </c>
      <c r="G1532" s="13" t="str">
        <f>IFERROR(INDEX(Raw_Plans!$B$2:$B$11,MATCH(C1532,Raw_Plans!$A$2:$A$11,0)),"")</f>
        <v>Data Booster</v>
      </c>
    </row>
    <row r="1533" spans="1:7" x14ac:dyDescent="0.3">
      <c r="A1533" s="12" t="s">
        <v>6140</v>
      </c>
      <c r="B1533" s="12" t="s">
        <v>1662</v>
      </c>
      <c r="C1533" s="12" t="s">
        <v>4598</v>
      </c>
      <c r="D1533" s="82">
        <v>45808.946886574071</v>
      </c>
      <c r="E1533" s="37">
        <v>99</v>
      </c>
      <c r="F1533" s="12" t="s">
        <v>4611</v>
      </c>
      <c r="G1533" s="13" t="str">
        <f>IFERROR(INDEX(Raw_Plans!$B$2:$B$11,MATCH(C1533,Raw_Plans!$A$2:$A$11,0)),"")</f>
        <v>Talktime Only</v>
      </c>
    </row>
    <row r="1534" spans="1:7" x14ac:dyDescent="0.3">
      <c r="A1534" s="12" t="s">
        <v>6141</v>
      </c>
      <c r="B1534" s="12" t="s">
        <v>1261</v>
      </c>
      <c r="C1534" s="12" t="s">
        <v>4605</v>
      </c>
      <c r="D1534" s="82">
        <v>45732.946886574071</v>
      </c>
      <c r="E1534" s="37">
        <v>349</v>
      </c>
      <c r="F1534" s="12" t="s">
        <v>4603</v>
      </c>
      <c r="G1534" s="13" t="str">
        <f>IFERROR(INDEX(Raw_Plans!$B$2:$B$11,MATCH(C1534,Raw_Plans!$A$2:$A$11,0)),"")</f>
        <v>Entertainment Pack</v>
      </c>
    </row>
    <row r="1535" spans="1:7" x14ac:dyDescent="0.3">
      <c r="A1535" s="12" t="s">
        <v>6142</v>
      </c>
      <c r="B1535" s="12" t="s">
        <v>2761</v>
      </c>
      <c r="C1535" s="12" t="s">
        <v>4607</v>
      </c>
      <c r="D1535" s="82">
        <v>45900.946886574071</v>
      </c>
      <c r="E1535" s="37">
        <v>299</v>
      </c>
      <c r="F1535" s="12" t="s">
        <v>4611</v>
      </c>
      <c r="G1535" s="13" t="str">
        <f>IFERROR(INDEX(Raw_Plans!$B$2:$B$11,MATCH(C1535,Raw_Plans!$A$2:$A$11,0)),"")</f>
        <v>Unlimited 5G Data</v>
      </c>
    </row>
    <row r="1536" spans="1:7" x14ac:dyDescent="0.3">
      <c r="A1536" s="12" t="s">
        <v>6143</v>
      </c>
      <c r="B1536" s="12" t="s">
        <v>4021</v>
      </c>
      <c r="C1536" s="12" t="s">
        <v>4594</v>
      </c>
      <c r="D1536" s="82">
        <v>46007.946886574071</v>
      </c>
      <c r="E1536" s="37">
        <v>999</v>
      </c>
      <c r="F1536" s="12" t="s">
        <v>4595</v>
      </c>
      <c r="G1536" s="13" t="str">
        <f>IFERROR(INDEX(Raw_Plans!$B$2:$B$11,MATCH(C1536,Raw_Plans!$A$2:$A$11,0)),"")</f>
        <v>Family Infinity 999</v>
      </c>
    </row>
    <row r="1537" spans="1:7" x14ac:dyDescent="0.3">
      <c r="A1537" s="12" t="s">
        <v>6144</v>
      </c>
      <c r="B1537" s="12" t="s">
        <v>2935</v>
      </c>
      <c r="C1537" s="12" t="s">
        <v>4594</v>
      </c>
      <c r="D1537" s="82">
        <v>45781.946886574071</v>
      </c>
      <c r="E1537" s="37">
        <v>999</v>
      </c>
      <c r="F1537" s="12" t="s">
        <v>4611</v>
      </c>
      <c r="G1537" s="13" t="str">
        <f>IFERROR(INDEX(Raw_Plans!$B$2:$B$11,MATCH(C1537,Raw_Plans!$A$2:$A$11,0)),"")</f>
        <v>Family Infinity 999</v>
      </c>
    </row>
    <row r="1538" spans="1:7" x14ac:dyDescent="0.3">
      <c r="A1538" s="12" t="s">
        <v>6145</v>
      </c>
      <c r="B1538" s="12" t="s">
        <v>1981</v>
      </c>
      <c r="C1538" s="12" t="s">
        <v>4609</v>
      </c>
      <c r="D1538" s="82">
        <v>46017.946886574071</v>
      </c>
      <c r="E1538" s="37">
        <v>2999</v>
      </c>
      <c r="F1538" s="12" t="s">
        <v>4603</v>
      </c>
      <c r="G1538" s="13" t="str">
        <f>IFERROR(INDEX(Raw_Plans!$B$2:$B$11,MATCH(C1538,Raw_Plans!$A$2:$A$11,0)),"")</f>
        <v>Annual Plan</v>
      </c>
    </row>
    <row r="1539" spans="1:7" x14ac:dyDescent="0.3">
      <c r="A1539" s="12" t="s">
        <v>6146</v>
      </c>
      <c r="B1539" s="12" t="s">
        <v>4154</v>
      </c>
      <c r="C1539" s="12" t="s">
        <v>4618</v>
      </c>
      <c r="D1539" s="82">
        <v>45723.946886574071</v>
      </c>
      <c r="E1539" s="37">
        <v>499</v>
      </c>
      <c r="F1539" s="12" t="s">
        <v>4595</v>
      </c>
      <c r="G1539" s="13" t="str">
        <f>IFERROR(INDEX(Raw_Plans!$B$2:$B$11,MATCH(C1539,Raw_Plans!$A$2:$A$11,0)),"")</f>
        <v>Infinity 499</v>
      </c>
    </row>
    <row r="1540" spans="1:7" x14ac:dyDescent="0.3">
      <c r="A1540" s="12" t="s">
        <v>6147</v>
      </c>
      <c r="B1540" s="12" t="s">
        <v>1393</v>
      </c>
      <c r="C1540" s="12" t="s">
        <v>4615</v>
      </c>
      <c r="D1540" s="82">
        <v>45994.946886574071</v>
      </c>
      <c r="E1540" s="37">
        <v>148</v>
      </c>
      <c r="F1540" s="12" t="s">
        <v>4603</v>
      </c>
      <c r="G1540" s="13" t="str">
        <f>IFERROR(INDEX(Raw_Plans!$B$2:$B$11,MATCH(C1540,Raw_Plans!$A$2:$A$11,0)),"")</f>
        <v>Data Booster</v>
      </c>
    </row>
    <row r="1541" spans="1:7" x14ac:dyDescent="0.3">
      <c r="A1541" s="12" t="s">
        <v>6148</v>
      </c>
      <c r="B1541" s="12" t="s">
        <v>1712</v>
      </c>
      <c r="C1541" s="12" t="s">
        <v>4605</v>
      </c>
      <c r="D1541" s="82">
        <v>45886.946886574071</v>
      </c>
      <c r="E1541" s="37">
        <v>349</v>
      </c>
      <c r="F1541" s="12" t="s">
        <v>4599</v>
      </c>
      <c r="G1541" s="13" t="str">
        <f>IFERROR(INDEX(Raw_Plans!$B$2:$B$11,MATCH(C1541,Raw_Plans!$A$2:$A$11,0)),"")</f>
        <v>Entertainment Pack</v>
      </c>
    </row>
    <row r="1542" spans="1:7" x14ac:dyDescent="0.3">
      <c r="A1542" s="12" t="s">
        <v>6149</v>
      </c>
      <c r="B1542" s="12" t="s">
        <v>2110</v>
      </c>
      <c r="C1542" s="12" t="s">
        <v>4602</v>
      </c>
      <c r="D1542" s="82">
        <v>45960.946886574071</v>
      </c>
      <c r="E1542" s="37">
        <v>479</v>
      </c>
      <c r="F1542" s="12" t="s">
        <v>4641</v>
      </c>
      <c r="G1542" s="13" t="str">
        <f>IFERROR(INDEX(Raw_Plans!$B$2:$B$11,MATCH(C1542,Raw_Plans!$A$2:$A$11,0)),"")</f>
        <v>Truly Unlimited</v>
      </c>
    </row>
    <row r="1543" spans="1:7" x14ac:dyDescent="0.3">
      <c r="A1543" s="12" t="s">
        <v>6150</v>
      </c>
      <c r="B1543" s="12" t="s">
        <v>4557</v>
      </c>
      <c r="C1543" s="12" t="s">
        <v>4598</v>
      </c>
      <c r="D1543" s="82">
        <v>45689.946886574071</v>
      </c>
      <c r="E1543" s="37">
        <v>99</v>
      </c>
      <c r="F1543" s="12" t="s">
        <v>4595</v>
      </c>
      <c r="G1543" s="13" t="str">
        <f>IFERROR(INDEX(Raw_Plans!$B$2:$B$11,MATCH(C1543,Raw_Plans!$A$2:$A$11,0)),"")</f>
        <v>Talktime Only</v>
      </c>
    </row>
    <row r="1544" spans="1:7" x14ac:dyDescent="0.3">
      <c r="A1544" s="12" t="s">
        <v>6151</v>
      </c>
      <c r="B1544" s="12" t="s">
        <v>1947</v>
      </c>
      <c r="C1544" s="12" t="s">
        <v>4609</v>
      </c>
      <c r="D1544" s="82">
        <v>45991.946886574071</v>
      </c>
      <c r="E1544" s="37">
        <v>2999</v>
      </c>
      <c r="F1544" s="12" t="s">
        <v>4603</v>
      </c>
      <c r="G1544" s="13" t="str">
        <f>IFERROR(INDEX(Raw_Plans!$B$2:$B$11,MATCH(C1544,Raw_Plans!$A$2:$A$11,0)),"")</f>
        <v>Annual Plan</v>
      </c>
    </row>
    <row r="1545" spans="1:7" x14ac:dyDescent="0.3">
      <c r="A1545" s="12" t="s">
        <v>6152</v>
      </c>
      <c r="B1545" s="12" t="s">
        <v>4267</v>
      </c>
      <c r="C1545" s="12" t="s">
        <v>4602</v>
      </c>
      <c r="D1545" s="82">
        <v>46005.946886574071</v>
      </c>
      <c r="E1545" s="37">
        <v>479</v>
      </c>
      <c r="F1545" s="12" t="s">
        <v>4611</v>
      </c>
      <c r="G1545" s="13" t="str">
        <f>IFERROR(INDEX(Raw_Plans!$B$2:$B$11,MATCH(C1545,Raw_Plans!$A$2:$A$11,0)),"")</f>
        <v>Truly Unlimited</v>
      </c>
    </row>
    <row r="1546" spans="1:7" x14ac:dyDescent="0.3">
      <c r="A1546" s="12" t="s">
        <v>6153</v>
      </c>
      <c r="B1546" s="12" t="s">
        <v>2181</v>
      </c>
      <c r="C1546" s="12" t="s">
        <v>4602</v>
      </c>
      <c r="D1546" s="82">
        <v>45794.946886574071</v>
      </c>
      <c r="E1546" s="37">
        <v>479</v>
      </c>
      <c r="F1546" s="12" t="s">
        <v>4595</v>
      </c>
      <c r="G1546" s="13" t="str">
        <f>IFERROR(INDEX(Raw_Plans!$B$2:$B$11,MATCH(C1546,Raw_Plans!$A$2:$A$11,0)),"")</f>
        <v>Truly Unlimited</v>
      </c>
    </row>
    <row r="1547" spans="1:7" x14ac:dyDescent="0.3">
      <c r="A1547" s="12" t="s">
        <v>6154</v>
      </c>
      <c r="B1547" s="12" t="s">
        <v>3599</v>
      </c>
      <c r="C1547" s="12" t="s">
        <v>4602</v>
      </c>
      <c r="D1547" s="82">
        <v>45879.946886574071</v>
      </c>
      <c r="E1547" s="37">
        <v>479</v>
      </c>
      <c r="F1547" s="12" t="s">
        <v>4611</v>
      </c>
      <c r="G1547" s="13" t="str">
        <f>IFERROR(INDEX(Raw_Plans!$B$2:$B$11,MATCH(C1547,Raw_Plans!$A$2:$A$11,0)),"")</f>
        <v>Truly Unlimited</v>
      </c>
    </row>
    <row r="1548" spans="1:7" x14ac:dyDescent="0.3">
      <c r="A1548" s="12" t="s">
        <v>6155</v>
      </c>
      <c r="B1548" s="12" t="s">
        <v>3567</v>
      </c>
      <c r="C1548" s="12" t="s">
        <v>4607</v>
      </c>
      <c r="D1548" s="82">
        <v>45963.946886574071</v>
      </c>
      <c r="E1548" s="37">
        <v>299</v>
      </c>
      <c r="F1548" s="12" t="s">
        <v>4611</v>
      </c>
      <c r="G1548" s="13" t="str">
        <f>IFERROR(INDEX(Raw_Plans!$B$2:$B$11,MATCH(C1548,Raw_Plans!$A$2:$A$11,0)),"")</f>
        <v>Unlimited 5G Data</v>
      </c>
    </row>
    <row r="1549" spans="1:7" x14ac:dyDescent="0.3">
      <c r="A1549" s="12" t="s">
        <v>6156</v>
      </c>
      <c r="B1549" s="12" t="s">
        <v>2531</v>
      </c>
      <c r="C1549" s="12" t="s">
        <v>4609</v>
      </c>
      <c r="D1549" s="82">
        <v>46031.946886574071</v>
      </c>
      <c r="E1549" s="37">
        <v>2999</v>
      </c>
      <c r="F1549" s="12" t="s">
        <v>4595</v>
      </c>
      <c r="G1549" s="13" t="str">
        <f>IFERROR(INDEX(Raw_Plans!$B$2:$B$11,MATCH(C1549,Raw_Plans!$A$2:$A$11,0)),"")</f>
        <v>Annual Plan</v>
      </c>
    </row>
    <row r="1550" spans="1:7" x14ac:dyDescent="0.3">
      <c r="A1550" s="12" t="s">
        <v>6157</v>
      </c>
      <c r="B1550" s="12" t="s">
        <v>2237</v>
      </c>
      <c r="C1550" s="12" t="s">
        <v>4615</v>
      </c>
      <c r="D1550" s="82">
        <v>45884.946886574071</v>
      </c>
      <c r="E1550" s="37">
        <v>148</v>
      </c>
      <c r="F1550" s="12" t="s">
        <v>4595</v>
      </c>
      <c r="G1550" s="13" t="str">
        <f>IFERROR(INDEX(Raw_Plans!$B$2:$B$11,MATCH(C1550,Raw_Plans!$A$2:$A$11,0)),"")</f>
        <v>Data Booster</v>
      </c>
    </row>
    <row r="1551" spans="1:7" x14ac:dyDescent="0.3">
      <c r="A1551" s="12" t="s">
        <v>6158</v>
      </c>
      <c r="B1551" s="12" t="s">
        <v>3144</v>
      </c>
      <c r="C1551" s="12" t="s">
        <v>4598</v>
      </c>
      <c r="D1551" s="82">
        <v>45828.946886574071</v>
      </c>
      <c r="E1551" s="37">
        <v>99</v>
      </c>
      <c r="F1551" s="12" t="s">
        <v>4603</v>
      </c>
      <c r="G1551" s="13" t="str">
        <f>IFERROR(INDEX(Raw_Plans!$B$2:$B$11,MATCH(C1551,Raw_Plans!$A$2:$A$11,0)),"")</f>
        <v>Talktime Only</v>
      </c>
    </row>
    <row r="1552" spans="1:7" x14ac:dyDescent="0.3">
      <c r="A1552" s="12" t="s">
        <v>6159</v>
      </c>
      <c r="B1552" s="12" t="s">
        <v>3643</v>
      </c>
      <c r="C1552" s="12" t="s">
        <v>4605</v>
      </c>
      <c r="D1552" s="82">
        <v>45731.946886574071</v>
      </c>
      <c r="E1552" s="37">
        <v>349</v>
      </c>
      <c r="F1552" s="12" t="s">
        <v>4595</v>
      </c>
      <c r="G1552" s="13" t="str">
        <f>IFERROR(INDEX(Raw_Plans!$B$2:$B$11,MATCH(C1552,Raw_Plans!$A$2:$A$11,0)),"")</f>
        <v>Entertainment Pack</v>
      </c>
    </row>
    <row r="1553" spans="1:7" x14ac:dyDescent="0.3">
      <c r="A1553" s="12" t="s">
        <v>6160</v>
      </c>
      <c r="B1553" s="12" t="s">
        <v>1875</v>
      </c>
      <c r="C1553" s="12" t="s">
        <v>4613</v>
      </c>
      <c r="D1553" s="82">
        <v>45862.946886574071</v>
      </c>
      <c r="E1553" s="37">
        <v>499</v>
      </c>
      <c r="F1553" s="12" t="s">
        <v>4611</v>
      </c>
      <c r="G1553" s="13" t="str">
        <f>IFERROR(INDEX(Raw_Plans!$B$2:$B$11,MATCH(C1553,Raw_Plans!$A$2:$A$11,0)),"")</f>
        <v>Work From Home</v>
      </c>
    </row>
    <row r="1554" spans="1:7" x14ac:dyDescent="0.3">
      <c r="A1554" s="12" t="s">
        <v>6161</v>
      </c>
      <c r="B1554" s="12" t="s">
        <v>2609</v>
      </c>
      <c r="C1554" s="12" t="s">
        <v>4594</v>
      </c>
      <c r="D1554" s="82">
        <v>45770.946886574071</v>
      </c>
      <c r="E1554" s="37">
        <v>999</v>
      </c>
      <c r="F1554" s="12" t="s">
        <v>4595</v>
      </c>
      <c r="G1554" s="13" t="str">
        <f>IFERROR(INDEX(Raw_Plans!$B$2:$B$11,MATCH(C1554,Raw_Plans!$A$2:$A$11,0)),"")</f>
        <v>Family Infinity 999</v>
      </c>
    </row>
    <row r="1555" spans="1:7" x14ac:dyDescent="0.3">
      <c r="A1555" s="12" t="s">
        <v>6162</v>
      </c>
      <c r="B1555" s="12" t="s">
        <v>1173</v>
      </c>
      <c r="C1555" s="12" t="s">
        <v>4629</v>
      </c>
      <c r="D1555" s="82">
        <v>45698.946886574071</v>
      </c>
      <c r="E1555" s="37">
        <v>666</v>
      </c>
      <c r="F1555" s="12" t="s">
        <v>4603</v>
      </c>
      <c r="G1555" s="13" t="str">
        <f>IFERROR(INDEX(Raw_Plans!$B$2:$B$11,MATCH(C1555,Raw_Plans!$A$2:$A$11,0)),"")</f>
        <v>Student Plan</v>
      </c>
    </row>
    <row r="1556" spans="1:7" x14ac:dyDescent="0.3">
      <c r="A1556" s="12" t="s">
        <v>6163</v>
      </c>
      <c r="B1556" s="12" t="s">
        <v>1750</v>
      </c>
      <c r="C1556" s="12" t="s">
        <v>4594</v>
      </c>
      <c r="D1556" s="82">
        <v>45906.946886574071</v>
      </c>
      <c r="E1556" s="37">
        <v>999</v>
      </c>
      <c r="F1556" s="12" t="s">
        <v>4611</v>
      </c>
      <c r="G1556" s="13" t="str">
        <f>IFERROR(INDEX(Raw_Plans!$B$2:$B$11,MATCH(C1556,Raw_Plans!$A$2:$A$11,0)),"")</f>
        <v>Family Infinity 999</v>
      </c>
    </row>
    <row r="1557" spans="1:7" x14ac:dyDescent="0.3">
      <c r="A1557" s="12" t="s">
        <v>6164</v>
      </c>
      <c r="B1557" s="12" t="s">
        <v>1506</v>
      </c>
      <c r="C1557" s="12" t="s">
        <v>4615</v>
      </c>
      <c r="D1557" s="82">
        <v>45740.946886574071</v>
      </c>
      <c r="E1557" s="37">
        <v>148</v>
      </c>
      <c r="F1557" s="12" t="s">
        <v>4611</v>
      </c>
      <c r="G1557" s="13" t="str">
        <f>IFERROR(INDEX(Raw_Plans!$B$2:$B$11,MATCH(C1557,Raw_Plans!$A$2:$A$11,0)),"")</f>
        <v>Data Booster</v>
      </c>
    </row>
    <row r="1558" spans="1:7" x14ac:dyDescent="0.3">
      <c r="A1558" s="12" t="s">
        <v>6165</v>
      </c>
      <c r="B1558" s="12" t="s">
        <v>3196</v>
      </c>
      <c r="C1558" s="12" t="s">
        <v>4607</v>
      </c>
      <c r="D1558" s="82">
        <v>45703.946886574071</v>
      </c>
      <c r="E1558" s="37">
        <v>299</v>
      </c>
      <c r="F1558" s="12" t="s">
        <v>4641</v>
      </c>
      <c r="G1558" s="13" t="str">
        <f>IFERROR(INDEX(Raw_Plans!$B$2:$B$11,MATCH(C1558,Raw_Plans!$A$2:$A$11,0)),"")</f>
        <v>Unlimited 5G Data</v>
      </c>
    </row>
    <row r="1559" spans="1:7" x14ac:dyDescent="0.3">
      <c r="A1559" s="12" t="s">
        <v>6166</v>
      </c>
      <c r="B1559" s="12" t="s">
        <v>1239</v>
      </c>
      <c r="C1559" s="12" t="s">
        <v>4594</v>
      </c>
      <c r="D1559" s="82">
        <v>45721.946886574071</v>
      </c>
      <c r="E1559" s="37">
        <v>999</v>
      </c>
      <c r="F1559" s="12" t="s">
        <v>4603</v>
      </c>
      <c r="G1559" s="13" t="str">
        <f>IFERROR(INDEX(Raw_Plans!$B$2:$B$11,MATCH(C1559,Raw_Plans!$A$2:$A$11,0)),"")</f>
        <v>Family Infinity 999</v>
      </c>
    </row>
    <row r="1560" spans="1:7" x14ac:dyDescent="0.3">
      <c r="A1560" s="12" t="s">
        <v>6167</v>
      </c>
      <c r="B1560" s="12" t="s">
        <v>710</v>
      </c>
      <c r="C1560" s="12" t="s">
        <v>4602</v>
      </c>
      <c r="D1560" s="82">
        <v>45765.946886574071</v>
      </c>
      <c r="E1560" s="37">
        <v>479</v>
      </c>
      <c r="F1560" s="12" t="s">
        <v>4599</v>
      </c>
      <c r="G1560" s="13" t="str">
        <f>IFERROR(INDEX(Raw_Plans!$B$2:$B$11,MATCH(C1560,Raw_Plans!$A$2:$A$11,0)),"")</f>
        <v>Truly Unlimited</v>
      </c>
    </row>
    <row r="1561" spans="1:7" x14ac:dyDescent="0.3">
      <c r="A1561" s="12" t="s">
        <v>6168</v>
      </c>
      <c r="B1561" s="12" t="s">
        <v>1237</v>
      </c>
      <c r="C1561" s="12" t="s">
        <v>4615</v>
      </c>
      <c r="D1561" s="82">
        <v>45785.946886574071</v>
      </c>
      <c r="E1561" s="37">
        <v>148</v>
      </c>
      <c r="F1561" s="12" t="s">
        <v>4641</v>
      </c>
      <c r="G1561" s="13" t="str">
        <f>IFERROR(INDEX(Raw_Plans!$B$2:$B$11,MATCH(C1561,Raw_Plans!$A$2:$A$11,0)),"")</f>
        <v>Data Booster</v>
      </c>
    </row>
    <row r="1562" spans="1:7" x14ac:dyDescent="0.3">
      <c r="A1562" s="12" t="s">
        <v>6169</v>
      </c>
      <c r="B1562" s="12" t="s">
        <v>1470</v>
      </c>
      <c r="C1562" s="12" t="s">
        <v>4598</v>
      </c>
      <c r="D1562" s="82">
        <v>45820.946886574071</v>
      </c>
      <c r="E1562" s="37">
        <v>99</v>
      </c>
      <c r="F1562" s="12" t="s">
        <v>4641</v>
      </c>
      <c r="G1562" s="13" t="str">
        <f>IFERROR(INDEX(Raw_Plans!$B$2:$B$11,MATCH(C1562,Raw_Plans!$A$2:$A$11,0)),"")</f>
        <v>Talktime Only</v>
      </c>
    </row>
    <row r="1563" spans="1:7" x14ac:dyDescent="0.3">
      <c r="A1563" s="12" t="s">
        <v>6170</v>
      </c>
      <c r="B1563" s="12" t="s">
        <v>2179</v>
      </c>
      <c r="C1563" s="12" t="s">
        <v>4615</v>
      </c>
      <c r="D1563" s="82">
        <v>45847.946886574071</v>
      </c>
      <c r="E1563" s="37">
        <v>148</v>
      </c>
      <c r="F1563" s="12" t="s">
        <v>4641</v>
      </c>
      <c r="G1563" s="13" t="str">
        <f>IFERROR(INDEX(Raw_Plans!$B$2:$B$11,MATCH(C1563,Raw_Plans!$A$2:$A$11,0)),"")</f>
        <v>Data Booster</v>
      </c>
    </row>
    <row r="1564" spans="1:7" x14ac:dyDescent="0.3">
      <c r="A1564" s="12" t="s">
        <v>6171</v>
      </c>
      <c r="B1564" s="12" t="s">
        <v>3322</v>
      </c>
      <c r="C1564" s="12" t="s">
        <v>4602</v>
      </c>
      <c r="D1564" s="82">
        <v>45924.946886574071</v>
      </c>
      <c r="E1564" s="37">
        <v>479</v>
      </c>
      <c r="F1564" s="12" t="s">
        <v>4611</v>
      </c>
      <c r="G1564" s="13" t="str">
        <f>IFERROR(INDEX(Raw_Plans!$B$2:$B$11,MATCH(C1564,Raw_Plans!$A$2:$A$11,0)),"")</f>
        <v>Truly Unlimited</v>
      </c>
    </row>
    <row r="1565" spans="1:7" x14ac:dyDescent="0.3">
      <c r="A1565" s="12" t="s">
        <v>6172</v>
      </c>
      <c r="B1565" s="12" t="s">
        <v>1101</v>
      </c>
      <c r="C1565" s="12" t="s">
        <v>4607</v>
      </c>
      <c r="D1565" s="82">
        <v>45708.946886574071</v>
      </c>
      <c r="E1565" s="37">
        <v>299</v>
      </c>
      <c r="F1565" s="12" t="s">
        <v>4611</v>
      </c>
      <c r="G1565" s="13" t="str">
        <f>IFERROR(INDEX(Raw_Plans!$B$2:$B$11,MATCH(C1565,Raw_Plans!$A$2:$A$11,0)),"")</f>
        <v>Unlimited 5G Data</v>
      </c>
    </row>
    <row r="1566" spans="1:7" x14ac:dyDescent="0.3">
      <c r="A1566" s="12" t="s">
        <v>6173</v>
      </c>
      <c r="B1566" s="12" t="s">
        <v>2303</v>
      </c>
      <c r="C1566" s="12" t="s">
        <v>4609</v>
      </c>
      <c r="D1566" s="82">
        <v>46003.946886574071</v>
      </c>
      <c r="E1566" s="37">
        <v>2999</v>
      </c>
      <c r="F1566" s="12" t="s">
        <v>4603</v>
      </c>
      <c r="G1566" s="13" t="str">
        <f>IFERROR(INDEX(Raw_Plans!$B$2:$B$11,MATCH(C1566,Raw_Plans!$A$2:$A$11,0)),"")</f>
        <v>Annual Plan</v>
      </c>
    </row>
    <row r="1567" spans="1:7" x14ac:dyDescent="0.3">
      <c r="A1567" s="12" t="s">
        <v>6174</v>
      </c>
      <c r="B1567" s="12" t="s">
        <v>4052</v>
      </c>
      <c r="C1567" s="12" t="s">
        <v>4629</v>
      </c>
      <c r="D1567" s="82">
        <v>45985.946886574071</v>
      </c>
      <c r="E1567" s="37">
        <v>666</v>
      </c>
      <c r="F1567" s="12" t="s">
        <v>4595</v>
      </c>
      <c r="G1567" s="13" t="str">
        <f>IFERROR(INDEX(Raw_Plans!$B$2:$B$11,MATCH(C1567,Raw_Plans!$A$2:$A$11,0)),"")</f>
        <v>Student Plan</v>
      </c>
    </row>
    <row r="1568" spans="1:7" x14ac:dyDescent="0.3">
      <c r="A1568" s="12" t="s">
        <v>6175</v>
      </c>
      <c r="B1568" s="12" t="s">
        <v>1537</v>
      </c>
      <c r="C1568" s="12" t="s">
        <v>4609</v>
      </c>
      <c r="D1568" s="82">
        <v>45720.946886574071</v>
      </c>
      <c r="E1568" s="37">
        <v>2999</v>
      </c>
      <c r="F1568" s="12" t="s">
        <v>4641</v>
      </c>
      <c r="G1568" s="13" t="str">
        <f>IFERROR(INDEX(Raw_Plans!$B$2:$B$11,MATCH(C1568,Raw_Plans!$A$2:$A$11,0)),"")</f>
        <v>Annual Plan</v>
      </c>
    </row>
    <row r="1569" spans="1:7" x14ac:dyDescent="0.3">
      <c r="A1569" s="12" t="s">
        <v>6176</v>
      </c>
      <c r="B1569" s="12" t="s">
        <v>3667</v>
      </c>
      <c r="C1569" s="12" t="s">
        <v>4594</v>
      </c>
      <c r="D1569" s="82">
        <v>45803.946886574071</v>
      </c>
      <c r="E1569" s="37">
        <v>999</v>
      </c>
      <c r="F1569" s="12" t="s">
        <v>4595</v>
      </c>
      <c r="G1569" s="13" t="str">
        <f>IFERROR(INDEX(Raw_Plans!$B$2:$B$11,MATCH(C1569,Raw_Plans!$A$2:$A$11,0)),"")</f>
        <v>Family Infinity 999</v>
      </c>
    </row>
    <row r="1570" spans="1:7" x14ac:dyDescent="0.3">
      <c r="A1570" s="12" t="s">
        <v>6177</v>
      </c>
      <c r="B1570" s="12" t="s">
        <v>1196</v>
      </c>
      <c r="C1570" s="12" t="s">
        <v>4605</v>
      </c>
      <c r="D1570" s="82">
        <v>45690.946886574071</v>
      </c>
      <c r="E1570" s="37">
        <v>349</v>
      </c>
      <c r="F1570" s="12" t="s">
        <v>4641</v>
      </c>
      <c r="G1570" s="13" t="str">
        <f>IFERROR(INDEX(Raw_Plans!$B$2:$B$11,MATCH(C1570,Raw_Plans!$A$2:$A$11,0)),"")</f>
        <v>Entertainment Pack</v>
      </c>
    </row>
    <row r="1571" spans="1:7" x14ac:dyDescent="0.3">
      <c r="A1571" s="12" t="s">
        <v>6178</v>
      </c>
      <c r="B1571" s="12" t="s">
        <v>3118</v>
      </c>
      <c r="C1571" s="12" t="s">
        <v>4594</v>
      </c>
      <c r="D1571" s="82">
        <v>45749.946886574071</v>
      </c>
      <c r="E1571" s="37">
        <v>999</v>
      </c>
      <c r="F1571" s="12" t="s">
        <v>4599</v>
      </c>
      <c r="G1571" s="13" t="str">
        <f>IFERROR(INDEX(Raw_Plans!$B$2:$B$11,MATCH(C1571,Raw_Plans!$A$2:$A$11,0)),"")</f>
        <v>Family Infinity 999</v>
      </c>
    </row>
    <row r="1572" spans="1:7" x14ac:dyDescent="0.3">
      <c r="A1572" s="12" t="s">
        <v>6179</v>
      </c>
      <c r="B1572" s="12" t="s">
        <v>1285</v>
      </c>
      <c r="C1572" s="12" t="s">
        <v>4629</v>
      </c>
      <c r="D1572" s="82">
        <v>45789.946886574071</v>
      </c>
      <c r="E1572" s="37">
        <v>666</v>
      </c>
      <c r="F1572" s="12" t="s">
        <v>4641</v>
      </c>
      <c r="G1572" s="13" t="str">
        <f>IFERROR(INDEX(Raw_Plans!$B$2:$B$11,MATCH(C1572,Raw_Plans!$A$2:$A$11,0)),"")</f>
        <v>Student Plan</v>
      </c>
    </row>
    <row r="1573" spans="1:7" x14ac:dyDescent="0.3">
      <c r="A1573" s="12" t="s">
        <v>6180</v>
      </c>
      <c r="B1573" s="12" t="s">
        <v>4555</v>
      </c>
      <c r="C1573" s="12" t="s">
        <v>4618</v>
      </c>
      <c r="D1573" s="82">
        <v>45838.946886574071</v>
      </c>
      <c r="E1573" s="37">
        <v>499</v>
      </c>
      <c r="F1573" s="12" t="s">
        <v>4641</v>
      </c>
      <c r="G1573" s="13" t="str">
        <f>IFERROR(INDEX(Raw_Plans!$B$2:$B$11,MATCH(C1573,Raw_Plans!$A$2:$A$11,0)),"")</f>
        <v>Infinity 499</v>
      </c>
    </row>
    <row r="1574" spans="1:7" x14ac:dyDescent="0.3">
      <c r="A1574" s="12" t="s">
        <v>6181</v>
      </c>
      <c r="B1574" s="12" t="s">
        <v>1710</v>
      </c>
      <c r="C1574" s="12" t="s">
        <v>4609</v>
      </c>
      <c r="D1574" s="82">
        <v>45869.946886574071</v>
      </c>
      <c r="E1574" s="37">
        <v>2999</v>
      </c>
      <c r="F1574" s="12" t="s">
        <v>4641</v>
      </c>
      <c r="G1574" s="13" t="str">
        <f>IFERROR(INDEX(Raw_Plans!$B$2:$B$11,MATCH(C1574,Raw_Plans!$A$2:$A$11,0)),"")</f>
        <v>Annual Plan</v>
      </c>
    </row>
    <row r="1575" spans="1:7" x14ac:dyDescent="0.3">
      <c r="A1575" s="12" t="s">
        <v>6182</v>
      </c>
      <c r="B1575" s="12" t="s">
        <v>2687</v>
      </c>
      <c r="C1575" s="12" t="s">
        <v>4609</v>
      </c>
      <c r="D1575" s="82">
        <v>45985.946886574071</v>
      </c>
      <c r="E1575" s="37">
        <v>2999</v>
      </c>
      <c r="F1575" s="12" t="s">
        <v>4641</v>
      </c>
      <c r="G1575" s="13" t="str">
        <f>IFERROR(INDEX(Raw_Plans!$B$2:$B$11,MATCH(C1575,Raw_Plans!$A$2:$A$11,0)),"")</f>
        <v>Annual Plan</v>
      </c>
    </row>
    <row r="1576" spans="1:7" x14ac:dyDescent="0.3">
      <c r="A1576" s="12" t="s">
        <v>6183</v>
      </c>
      <c r="B1576" s="12" t="s">
        <v>4405</v>
      </c>
      <c r="C1576" s="12" t="s">
        <v>4613</v>
      </c>
      <c r="D1576" s="82">
        <v>45999.946886574071</v>
      </c>
      <c r="E1576" s="37">
        <v>499</v>
      </c>
      <c r="F1576" s="12" t="s">
        <v>4595</v>
      </c>
      <c r="G1576" s="13" t="str">
        <f>IFERROR(INDEX(Raw_Plans!$B$2:$B$11,MATCH(C1576,Raw_Plans!$A$2:$A$11,0)),"")</f>
        <v>Work From Home</v>
      </c>
    </row>
    <row r="1577" spans="1:7" x14ac:dyDescent="0.3">
      <c r="A1577" s="12" t="s">
        <v>6184</v>
      </c>
      <c r="B1577" s="12" t="s">
        <v>2333</v>
      </c>
      <c r="C1577" s="12" t="s">
        <v>4594</v>
      </c>
      <c r="D1577" s="82">
        <v>45816.946886574071</v>
      </c>
      <c r="E1577" s="37">
        <v>999</v>
      </c>
      <c r="F1577" s="12" t="s">
        <v>4641</v>
      </c>
      <c r="G1577" s="13" t="str">
        <f>IFERROR(INDEX(Raw_Plans!$B$2:$B$11,MATCH(C1577,Raw_Plans!$A$2:$A$11,0)),"")</f>
        <v>Family Infinity 999</v>
      </c>
    </row>
    <row r="1578" spans="1:7" x14ac:dyDescent="0.3">
      <c r="A1578" s="12" t="s">
        <v>6185</v>
      </c>
      <c r="B1578" s="12" t="s">
        <v>2515</v>
      </c>
      <c r="C1578" s="12" t="s">
        <v>4607</v>
      </c>
      <c r="D1578" s="82">
        <v>45997.946886574071</v>
      </c>
      <c r="E1578" s="37">
        <v>299</v>
      </c>
      <c r="F1578" s="12" t="s">
        <v>4611</v>
      </c>
      <c r="G1578" s="13" t="str">
        <f>IFERROR(INDEX(Raw_Plans!$B$2:$B$11,MATCH(C1578,Raw_Plans!$A$2:$A$11,0)),"")</f>
        <v>Unlimited 5G Data</v>
      </c>
    </row>
    <row r="1579" spans="1:7" x14ac:dyDescent="0.3">
      <c r="A1579" s="12" t="s">
        <v>6186</v>
      </c>
      <c r="B1579" s="12" t="s">
        <v>4352</v>
      </c>
      <c r="C1579" s="12" t="s">
        <v>4598</v>
      </c>
      <c r="D1579" s="82">
        <v>46038.946886574071</v>
      </c>
      <c r="E1579" s="37">
        <v>99</v>
      </c>
      <c r="F1579" s="12" t="s">
        <v>4595</v>
      </c>
      <c r="G1579" s="13" t="str">
        <f>IFERROR(INDEX(Raw_Plans!$B$2:$B$11,MATCH(C1579,Raw_Plans!$A$2:$A$11,0)),"")</f>
        <v>Talktime Only</v>
      </c>
    </row>
    <row r="1580" spans="1:7" x14ac:dyDescent="0.3">
      <c r="A1580" s="12" t="s">
        <v>6187</v>
      </c>
      <c r="B1580" s="12" t="s">
        <v>2309</v>
      </c>
      <c r="C1580" s="12" t="s">
        <v>4598</v>
      </c>
      <c r="D1580" s="82">
        <v>45804.946886574071</v>
      </c>
      <c r="E1580" s="37">
        <v>99</v>
      </c>
      <c r="F1580" s="12" t="s">
        <v>4641</v>
      </c>
      <c r="G1580" s="13" t="str">
        <f>IFERROR(INDEX(Raw_Plans!$B$2:$B$11,MATCH(C1580,Raw_Plans!$A$2:$A$11,0)),"")</f>
        <v>Talktime Only</v>
      </c>
    </row>
    <row r="1581" spans="1:7" x14ac:dyDescent="0.3">
      <c r="A1581" s="12" t="s">
        <v>6188</v>
      </c>
      <c r="B1581" s="12" t="s">
        <v>3812</v>
      </c>
      <c r="C1581" s="12" t="s">
        <v>4615</v>
      </c>
      <c r="D1581" s="82">
        <v>45982.946886574071</v>
      </c>
      <c r="E1581" s="37">
        <v>148</v>
      </c>
      <c r="F1581" s="12" t="s">
        <v>4611</v>
      </c>
      <c r="G1581" s="13" t="str">
        <f>IFERROR(INDEX(Raw_Plans!$B$2:$B$11,MATCH(C1581,Raw_Plans!$A$2:$A$11,0)),"")</f>
        <v>Data Booster</v>
      </c>
    </row>
    <row r="1582" spans="1:7" x14ac:dyDescent="0.3">
      <c r="A1582" s="12" t="s">
        <v>6189</v>
      </c>
      <c r="B1582" s="12" t="s">
        <v>4031</v>
      </c>
      <c r="C1582" s="12" t="s">
        <v>4605</v>
      </c>
      <c r="D1582" s="82">
        <v>45938.946886574071</v>
      </c>
      <c r="E1582" s="37">
        <v>349</v>
      </c>
      <c r="F1582" s="12" t="s">
        <v>4611</v>
      </c>
      <c r="G1582" s="13" t="str">
        <f>IFERROR(INDEX(Raw_Plans!$B$2:$B$11,MATCH(C1582,Raw_Plans!$A$2:$A$11,0)),"")</f>
        <v>Entertainment Pack</v>
      </c>
    </row>
    <row r="1583" spans="1:7" x14ac:dyDescent="0.3">
      <c r="A1583" s="12" t="s">
        <v>6190</v>
      </c>
      <c r="B1583" s="12" t="s">
        <v>1875</v>
      </c>
      <c r="C1583" s="12" t="s">
        <v>4605</v>
      </c>
      <c r="D1583" s="82">
        <v>45813.946886574071</v>
      </c>
      <c r="E1583" s="37">
        <v>349</v>
      </c>
      <c r="F1583" s="12" t="s">
        <v>4603</v>
      </c>
      <c r="G1583" s="13" t="str">
        <f>IFERROR(INDEX(Raw_Plans!$B$2:$B$11,MATCH(C1583,Raw_Plans!$A$2:$A$11,0)),"")</f>
        <v>Entertainment Pack</v>
      </c>
    </row>
    <row r="1584" spans="1:7" x14ac:dyDescent="0.3">
      <c r="A1584" s="12" t="s">
        <v>6191</v>
      </c>
      <c r="B1584" s="12" t="s">
        <v>2027</v>
      </c>
      <c r="C1584" s="12" t="s">
        <v>4602</v>
      </c>
      <c r="D1584" s="82">
        <v>45704.946886574071</v>
      </c>
      <c r="E1584" s="37">
        <v>479</v>
      </c>
      <c r="F1584" s="12" t="s">
        <v>4595</v>
      </c>
      <c r="G1584" s="13" t="str">
        <f>IFERROR(INDEX(Raw_Plans!$B$2:$B$11,MATCH(C1584,Raw_Plans!$A$2:$A$11,0)),"")</f>
        <v>Truly Unlimited</v>
      </c>
    </row>
    <row r="1585" spans="1:7" x14ac:dyDescent="0.3">
      <c r="A1585" s="12" t="s">
        <v>6192</v>
      </c>
      <c r="B1585" s="12" t="s">
        <v>2001</v>
      </c>
      <c r="C1585" s="12" t="s">
        <v>4594</v>
      </c>
      <c r="D1585" s="82">
        <v>45734.946886574071</v>
      </c>
      <c r="E1585" s="37">
        <v>999</v>
      </c>
      <c r="F1585" s="12" t="s">
        <v>4603</v>
      </c>
      <c r="G1585" s="13" t="str">
        <f>IFERROR(INDEX(Raw_Plans!$B$2:$B$11,MATCH(C1585,Raw_Plans!$A$2:$A$11,0)),"")</f>
        <v>Family Infinity 999</v>
      </c>
    </row>
    <row r="1586" spans="1:7" x14ac:dyDescent="0.3">
      <c r="A1586" s="12" t="s">
        <v>6193</v>
      </c>
      <c r="B1586" s="12" t="s">
        <v>2715</v>
      </c>
      <c r="C1586" s="12" t="s">
        <v>4602</v>
      </c>
      <c r="D1586" s="82">
        <v>45829.946886574071</v>
      </c>
      <c r="E1586" s="37">
        <v>479</v>
      </c>
      <c r="F1586" s="12" t="s">
        <v>4603</v>
      </c>
      <c r="G1586" s="13" t="str">
        <f>IFERROR(INDEX(Raw_Plans!$B$2:$B$11,MATCH(C1586,Raw_Plans!$A$2:$A$11,0)),"")</f>
        <v>Truly Unlimited</v>
      </c>
    </row>
    <row r="1587" spans="1:7" x14ac:dyDescent="0.3">
      <c r="A1587" s="12" t="s">
        <v>6194</v>
      </c>
      <c r="B1587" s="12" t="s">
        <v>812</v>
      </c>
      <c r="C1587" s="12" t="s">
        <v>4618</v>
      </c>
      <c r="D1587" s="82">
        <v>45802.946886574071</v>
      </c>
      <c r="E1587" s="37">
        <v>499</v>
      </c>
      <c r="F1587" s="12" t="s">
        <v>4611</v>
      </c>
      <c r="G1587" s="13" t="str">
        <f>IFERROR(INDEX(Raw_Plans!$B$2:$B$11,MATCH(C1587,Raw_Plans!$A$2:$A$11,0)),"")</f>
        <v>Infinity 499</v>
      </c>
    </row>
    <row r="1588" spans="1:7" x14ac:dyDescent="0.3">
      <c r="A1588" s="12" t="s">
        <v>6195</v>
      </c>
      <c r="B1588" s="12" t="s">
        <v>2307</v>
      </c>
      <c r="C1588" s="12" t="s">
        <v>4618</v>
      </c>
      <c r="D1588" s="82">
        <v>45754.946886574071</v>
      </c>
      <c r="E1588" s="37">
        <v>499</v>
      </c>
      <c r="F1588" s="12" t="s">
        <v>4603</v>
      </c>
      <c r="G1588" s="13" t="str">
        <f>IFERROR(INDEX(Raw_Plans!$B$2:$B$11,MATCH(C1588,Raw_Plans!$A$2:$A$11,0)),"")</f>
        <v>Infinity 499</v>
      </c>
    </row>
    <row r="1589" spans="1:7" x14ac:dyDescent="0.3">
      <c r="A1589" s="12" t="s">
        <v>6196</v>
      </c>
      <c r="B1589" s="12" t="s">
        <v>1881</v>
      </c>
      <c r="C1589" s="12" t="s">
        <v>4613</v>
      </c>
      <c r="D1589" s="82">
        <v>45972.946886574071</v>
      </c>
      <c r="E1589" s="37">
        <v>499</v>
      </c>
      <c r="F1589" s="12" t="s">
        <v>4603</v>
      </c>
      <c r="G1589" s="13" t="str">
        <f>IFERROR(INDEX(Raw_Plans!$B$2:$B$11,MATCH(C1589,Raw_Plans!$A$2:$A$11,0)),"")</f>
        <v>Work From Home</v>
      </c>
    </row>
    <row r="1590" spans="1:7" x14ac:dyDescent="0.3">
      <c r="A1590" s="12" t="s">
        <v>6197</v>
      </c>
      <c r="B1590" s="12" t="s">
        <v>3858</v>
      </c>
      <c r="C1590" s="12" t="s">
        <v>4629</v>
      </c>
      <c r="D1590" s="82">
        <v>45948.946886574071</v>
      </c>
      <c r="E1590" s="37">
        <v>666</v>
      </c>
      <c r="F1590" s="12" t="s">
        <v>4595</v>
      </c>
      <c r="G1590" s="13" t="str">
        <f>IFERROR(INDEX(Raw_Plans!$B$2:$B$11,MATCH(C1590,Raw_Plans!$A$2:$A$11,0)),"")</f>
        <v>Student Plan</v>
      </c>
    </row>
    <row r="1591" spans="1:7" x14ac:dyDescent="0.3">
      <c r="A1591" s="12" t="s">
        <v>6198</v>
      </c>
      <c r="B1591" s="12" t="s">
        <v>1109</v>
      </c>
      <c r="C1591" s="12" t="s">
        <v>4598</v>
      </c>
      <c r="D1591" s="82">
        <v>45885.946886574071</v>
      </c>
      <c r="E1591" s="37">
        <v>99</v>
      </c>
      <c r="F1591" s="12" t="s">
        <v>4603</v>
      </c>
      <c r="G1591" s="13" t="str">
        <f>IFERROR(INDEX(Raw_Plans!$B$2:$B$11,MATCH(C1591,Raw_Plans!$A$2:$A$11,0)),"")</f>
        <v>Talktime Only</v>
      </c>
    </row>
    <row r="1592" spans="1:7" x14ac:dyDescent="0.3">
      <c r="A1592" s="12" t="s">
        <v>6199</v>
      </c>
      <c r="B1592" s="12" t="s">
        <v>3858</v>
      </c>
      <c r="C1592" s="12" t="s">
        <v>4609</v>
      </c>
      <c r="D1592" s="82">
        <v>45884.946886574071</v>
      </c>
      <c r="E1592" s="37">
        <v>2999</v>
      </c>
      <c r="F1592" s="12" t="s">
        <v>4595</v>
      </c>
      <c r="G1592" s="13" t="str">
        <f>IFERROR(INDEX(Raw_Plans!$B$2:$B$11,MATCH(C1592,Raw_Plans!$A$2:$A$11,0)),"")</f>
        <v>Annual Plan</v>
      </c>
    </row>
    <row r="1593" spans="1:7" x14ac:dyDescent="0.3">
      <c r="A1593" s="12" t="s">
        <v>6200</v>
      </c>
      <c r="B1593" s="12" t="s">
        <v>4368</v>
      </c>
      <c r="C1593" s="12" t="s">
        <v>4598</v>
      </c>
      <c r="D1593" s="82">
        <v>45927.946886574071</v>
      </c>
      <c r="E1593" s="37">
        <v>99</v>
      </c>
      <c r="F1593" s="12" t="s">
        <v>4595</v>
      </c>
      <c r="G1593" s="13" t="str">
        <f>IFERROR(INDEX(Raw_Plans!$B$2:$B$11,MATCH(C1593,Raw_Plans!$A$2:$A$11,0)),"")</f>
        <v>Talktime Only</v>
      </c>
    </row>
    <row r="1594" spans="1:7" x14ac:dyDescent="0.3">
      <c r="A1594" s="12" t="s">
        <v>6201</v>
      </c>
      <c r="B1594" s="12" t="s">
        <v>3776</v>
      </c>
      <c r="C1594" s="12" t="s">
        <v>4609</v>
      </c>
      <c r="D1594" s="82">
        <v>45786.946886574071</v>
      </c>
      <c r="E1594" s="37">
        <v>2999</v>
      </c>
      <c r="F1594" s="12" t="s">
        <v>4595</v>
      </c>
      <c r="G1594" s="13" t="str">
        <f>IFERROR(INDEX(Raw_Plans!$B$2:$B$11,MATCH(C1594,Raw_Plans!$A$2:$A$11,0)),"")</f>
        <v>Annual Plan</v>
      </c>
    </row>
    <row r="1595" spans="1:7" x14ac:dyDescent="0.3">
      <c r="A1595" s="12" t="s">
        <v>6202</v>
      </c>
      <c r="B1595" s="12" t="s">
        <v>574</v>
      </c>
      <c r="C1595" s="12" t="s">
        <v>4602</v>
      </c>
      <c r="D1595" s="82">
        <v>45844.946886574071</v>
      </c>
      <c r="E1595" s="37">
        <v>479</v>
      </c>
      <c r="F1595" s="12" t="s">
        <v>4611</v>
      </c>
      <c r="G1595" s="13" t="str">
        <f>IFERROR(INDEX(Raw_Plans!$B$2:$B$11,MATCH(C1595,Raw_Plans!$A$2:$A$11,0)),"")</f>
        <v>Truly Unlimited</v>
      </c>
    </row>
    <row r="1596" spans="1:7" x14ac:dyDescent="0.3">
      <c r="A1596" s="12" t="s">
        <v>6203</v>
      </c>
      <c r="B1596" s="12" t="s">
        <v>861</v>
      </c>
      <c r="C1596" s="12" t="s">
        <v>4607</v>
      </c>
      <c r="D1596" s="82">
        <v>45886.946886574071</v>
      </c>
      <c r="E1596" s="37">
        <v>299</v>
      </c>
      <c r="F1596" s="12" t="s">
        <v>4599</v>
      </c>
      <c r="G1596" s="13" t="str">
        <f>IFERROR(INDEX(Raw_Plans!$B$2:$B$11,MATCH(C1596,Raw_Plans!$A$2:$A$11,0)),"")</f>
        <v>Unlimited 5G Data</v>
      </c>
    </row>
    <row r="1597" spans="1:7" x14ac:dyDescent="0.3">
      <c r="A1597" s="12" t="s">
        <v>6204</v>
      </c>
      <c r="B1597" s="12" t="s">
        <v>3908</v>
      </c>
      <c r="C1597" s="12" t="s">
        <v>4629</v>
      </c>
      <c r="D1597" s="82">
        <v>45782.946886574071</v>
      </c>
      <c r="E1597" s="37">
        <v>666</v>
      </c>
      <c r="F1597" s="12" t="s">
        <v>4603</v>
      </c>
      <c r="G1597" s="13" t="str">
        <f>IFERROR(INDEX(Raw_Plans!$B$2:$B$11,MATCH(C1597,Raw_Plans!$A$2:$A$11,0)),"")</f>
        <v>Student Plan</v>
      </c>
    </row>
    <row r="1598" spans="1:7" x14ac:dyDescent="0.3">
      <c r="A1598" s="12" t="s">
        <v>6205</v>
      </c>
      <c r="B1598" s="12" t="s">
        <v>1039</v>
      </c>
      <c r="C1598" s="12" t="s">
        <v>4609</v>
      </c>
      <c r="D1598" s="82">
        <v>45893.946886574071</v>
      </c>
      <c r="E1598" s="37">
        <v>2999</v>
      </c>
      <c r="F1598" s="12" t="s">
        <v>4611</v>
      </c>
      <c r="G1598" s="13" t="str">
        <f>IFERROR(INDEX(Raw_Plans!$B$2:$B$11,MATCH(C1598,Raw_Plans!$A$2:$A$11,0)),"")</f>
        <v>Annual Plan</v>
      </c>
    </row>
    <row r="1599" spans="1:7" x14ac:dyDescent="0.3">
      <c r="A1599" s="12" t="s">
        <v>6206</v>
      </c>
      <c r="B1599" s="12" t="s">
        <v>2152</v>
      </c>
      <c r="C1599" s="12" t="s">
        <v>4598</v>
      </c>
      <c r="D1599" s="82">
        <v>45792.946886574071</v>
      </c>
      <c r="E1599" s="37">
        <v>99</v>
      </c>
      <c r="F1599" s="12" t="s">
        <v>4599</v>
      </c>
      <c r="G1599" s="13" t="str">
        <f>IFERROR(INDEX(Raw_Plans!$B$2:$B$11,MATCH(C1599,Raw_Plans!$A$2:$A$11,0)),"")</f>
        <v>Talktime Only</v>
      </c>
    </row>
    <row r="1600" spans="1:7" x14ac:dyDescent="0.3">
      <c r="A1600" s="12" t="s">
        <v>6207</v>
      </c>
      <c r="B1600" s="12" t="s">
        <v>1370</v>
      </c>
      <c r="C1600" s="12" t="s">
        <v>4629</v>
      </c>
      <c r="D1600" s="82">
        <v>45915.946886574071</v>
      </c>
      <c r="E1600" s="37">
        <v>666</v>
      </c>
      <c r="F1600" s="12" t="s">
        <v>4595</v>
      </c>
      <c r="G1600" s="13" t="str">
        <f>IFERROR(INDEX(Raw_Plans!$B$2:$B$11,MATCH(C1600,Raw_Plans!$A$2:$A$11,0)),"")</f>
        <v>Student Plan</v>
      </c>
    </row>
    <row r="1601" spans="1:7" x14ac:dyDescent="0.3">
      <c r="A1601" s="12" t="s">
        <v>6208</v>
      </c>
      <c r="B1601" s="12" t="s">
        <v>2641</v>
      </c>
      <c r="C1601" s="12" t="s">
        <v>4629</v>
      </c>
      <c r="D1601" s="82">
        <v>45913.946886574071</v>
      </c>
      <c r="E1601" s="37">
        <v>666</v>
      </c>
      <c r="F1601" s="12" t="s">
        <v>4595</v>
      </c>
      <c r="G1601" s="13" t="str">
        <f>IFERROR(INDEX(Raw_Plans!$B$2:$B$11,MATCH(C1601,Raw_Plans!$A$2:$A$11,0)),"")</f>
        <v>Student Plan</v>
      </c>
    </row>
    <row r="1602" spans="1:7" x14ac:dyDescent="0.3">
      <c r="A1602" s="12" t="s">
        <v>6209</v>
      </c>
      <c r="B1602" s="12" t="s">
        <v>3559</v>
      </c>
      <c r="C1602" s="12" t="s">
        <v>4629</v>
      </c>
      <c r="D1602" s="82">
        <v>45953.946886574071</v>
      </c>
      <c r="E1602" s="37">
        <v>666</v>
      </c>
      <c r="F1602" s="12" t="s">
        <v>4611</v>
      </c>
      <c r="G1602" s="13" t="str">
        <f>IFERROR(INDEX(Raw_Plans!$B$2:$B$11,MATCH(C1602,Raw_Plans!$A$2:$A$11,0)),"")</f>
        <v>Student Plan</v>
      </c>
    </row>
    <row r="1603" spans="1:7" x14ac:dyDescent="0.3">
      <c r="A1603" s="12" t="s">
        <v>6210</v>
      </c>
      <c r="B1603" s="12" t="s">
        <v>1971</v>
      </c>
      <c r="C1603" s="12" t="s">
        <v>4609</v>
      </c>
      <c r="D1603" s="82">
        <v>45810.946886574071</v>
      </c>
      <c r="E1603" s="37">
        <v>2999</v>
      </c>
      <c r="F1603" s="12" t="s">
        <v>4595</v>
      </c>
      <c r="G1603" s="13" t="str">
        <f>IFERROR(INDEX(Raw_Plans!$B$2:$B$11,MATCH(C1603,Raw_Plans!$A$2:$A$11,0)),"")</f>
        <v>Annual Plan</v>
      </c>
    </row>
    <row r="1604" spans="1:7" x14ac:dyDescent="0.3">
      <c r="A1604" s="12" t="s">
        <v>6211</v>
      </c>
      <c r="B1604" s="12" t="s">
        <v>4521</v>
      </c>
      <c r="C1604" s="12" t="s">
        <v>4615</v>
      </c>
      <c r="D1604" s="82">
        <v>45931.946886574071</v>
      </c>
      <c r="E1604" s="37">
        <v>148</v>
      </c>
      <c r="F1604" s="12" t="s">
        <v>4603</v>
      </c>
      <c r="G1604" s="13" t="str">
        <f>IFERROR(INDEX(Raw_Plans!$B$2:$B$11,MATCH(C1604,Raw_Plans!$A$2:$A$11,0)),"")</f>
        <v>Data Booster</v>
      </c>
    </row>
    <row r="1605" spans="1:7" x14ac:dyDescent="0.3">
      <c r="A1605" s="12" t="s">
        <v>6212</v>
      </c>
      <c r="B1605" s="12" t="s">
        <v>1937</v>
      </c>
      <c r="C1605" s="12" t="s">
        <v>4602</v>
      </c>
      <c r="D1605" s="82">
        <v>46002.946886574071</v>
      </c>
      <c r="E1605" s="37">
        <v>479</v>
      </c>
      <c r="F1605" s="12" t="s">
        <v>4641</v>
      </c>
      <c r="G1605" s="13" t="str">
        <f>IFERROR(INDEX(Raw_Plans!$B$2:$B$11,MATCH(C1605,Raw_Plans!$A$2:$A$11,0)),"")</f>
        <v>Truly Unlimited</v>
      </c>
    </row>
    <row r="1606" spans="1:7" x14ac:dyDescent="0.3">
      <c r="A1606" s="12" t="s">
        <v>6213</v>
      </c>
      <c r="B1606" s="12" t="s">
        <v>819</v>
      </c>
      <c r="C1606" s="12" t="s">
        <v>4602</v>
      </c>
      <c r="D1606" s="82">
        <v>45841.946886574071</v>
      </c>
      <c r="E1606" s="37">
        <v>479</v>
      </c>
      <c r="F1606" s="12" t="s">
        <v>4595</v>
      </c>
      <c r="G1606" s="13" t="str">
        <f>IFERROR(INDEX(Raw_Plans!$B$2:$B$11,MATCH(C1606,Raw_Plans!$A$2:$A$11,0)),"")</f>
        <v>Truly Unlimited</v>
      </c>
    </row>
    <row r="1607" spans="1:7" x14ac:dyDescent="0.3">
      <c r="A1607" s="12" t="s">
        <v>6214</v>
      </c>
      <c r="B1607" s="12" t="s">
        <v>3483</v>
      </c>
      <c r="C1607" s="12" t="s">
        <v>4594</v>
      </c>
      <c r="D1607" s="82">
        <v>45785.946886574071</v>
      </c>
      <c r="E1607" s="37">
        <v>999</v>
      </c>
      <c r="F1607" s="12" t="s">
        <v>4641</v>
      </c>
      <c r="G1607" s="13" t="str">
        <f>IFERROR(INDEX(Raw_Plans!$B$2:$B$11,MATCH(C1607,Raw_Plans!$A$2:$A$11,0)),"")</f>
        <v>Family Infinity 999</v>
      </c>
    </row>
    <row r="1608" spans="1:7" x14ac:dyDescent="0.3">
      <c r="A1608" s="12" t="s">
        <v>6215</v>
      </c>
      <c r="B1608" s="12" t="s">
        <v>4174</v>
      </c>
      <c r="C1608" s="12" t="s">
        <v>4615</v>
      </c>
      <c r="D1608" s="82">
        <v>45876.946886574071</v>
      </c>
      <c r="E1608" s="37">
        <v>148</v>
      </c>
      <c r="F1608" s="12" t="s">
        <v>4603</v>
      </c>
      <c r="G1608" s="13" t="str">
        <f>IFERROR(INDEX(Raw_Plans!$B$2:$B$11,MATCH(C1608,Raw_Plans!$A$2:$A$11,0)),"")</f>
        <v>Data Booster</v>
      </c>
    </row>
    <row r="1609" spans="1:7" x14ac:dyDescent="0.3">
      <c r="A1609" s="12" t="s">
        <v>6216</v>
      </c>
      <c r="B1609" s="12" t="s">
        <v>1915</v>
      </c>
      <c r="C1609" s="12" t="s">
        <v>4609</v>
      </c>
      <c r="D1609" s="82">
        <v>45933.946886574071</v>
      </c>
      <c r="E1609" s="37">
        <v>2999</v>
      </c>
      <c r="F1609" s="12" t="s">
        <v>4641</v>
      </c>
      <c r="G1609" s="13" t="str">
        <f>IFERROR(INDEX(Raw_Plans!$B$2:$B$11,MATCH(C1609,Raw_Plans!$A$2:$A$11,0)),"")</f>
        <v>Annual Plan</v>
      </c>
    </row>
    <row r="1610" spans="1:7" x14ac:dyDescent="0.3">
      <c r="A1610" s="12" t="s">
        <v>6217</v>
      </c>
      <c r="B1610" s="12" t="s">
        <v>753</v>
      </c>
      <c r="C1610" s="12" t="s">
        <v>4615</v>
      </c>
      <c r="D1610" s="82">
        <v>46006.946886574071</v>
      </c>
      <c r="E1610" s="37">
        <v>148</v>
      </c>
      <c r="F1610" s="12" t="s">
        <v>4595</v>
      </c>
      <c r="G1610" s="13" t="str">
        <f>IFERROR(INDEX(Raw_Plans!$B$2:$B$11,MATCH(C1610,Raw_Plans!$A$2:$A$11,0)),"")</f>
        <v>Data Booster</v>
      </c>
    </row>
    <row r="1611" spans="1:7" x14ac:dyDescent="0.3">
      <c r="A1611" s="12" t="s">
        <v>6218</v>
      </c>
      <c r="B1611" s="12" t="s">
        <v>3985</v>
      </c>
      <c r="C1611" s="12" t="s">
        <v>4629</v>
      </c>
      <c r="D1611" s="82">
        <v>46002.946886574071</v>
      </c>
      <c r="E1611" s="37">
        <v>666</v>
      </c>
      <c r="F1611" s="12" t="s">
        <v>4611</v>
      </c>
      <c r="G1611" s="13" t="str">
        <f>IFERROR(INDEX(Raw_Plans!$B$2:$B$11,MATCH(C1611,Raw_Plans!$A$2:$A$11,0)),"")</f>
        <v>Student Plan</v>
      </c>
    </row>
    <row r="1612" spans="1:7" x14ac:dyDescent="0.3">
      <c r="A1612" s="12" t="s">
        <v>6219</v>
      </c>
      <c r="B1612" s="12" t="s">
        <v>733</v>
      </c>
      <c r="C1612" s="12" t="s">
        <v>4618</v>
      </c>
      <c r="D1612" s="82">
        <v>45842.946886574071</v>
      </c>
      <c r="E1612" s="37">
        <v>499</v>
      </c>
      <c r="F1612" s="12" t="s">
        <v>4611</v>
      </c>
      <c r="G1612" s="13" t="str">
        <f>IFERROR(INDEX(Raw_Plans!$B$2:$B$11,MATCH(C1612,Raw_Plans!$A$2:$A$11,0)),"")</f>
        <v>Infinity 499</v>
      </c>
    </row>
    <row r="1613" spans="1:7" x14ac:dyDescent="0.3">
      <c r="A1613" s="12" t="s">
        <v>6220</v>
      </c>
      <c r="B1613" s="12" t="s">
        <v>4011</v>
      </c>
      <c r="C1613" s="12" t="s">
        <v>4602</v>
      </c>
      <c r="D1613" s="82">
        <v>45736.946886574071</v>
      </c>
      <c r="E1613" s="37">
        <v>479</v>
      </c>
      <c r="F1613" s="12" t="s">
        <v>4595</v>
      </c>
      <c r="G1613" s="13" t="str">
        <f>IFERROR(INDEX(Raw_Plans!$B$2:$B$11,MATCH(C1613,Raw_Plans!$A$2:$A$11,0)),"")</f>
        <v>Truly Unlimited</v>
      </c>
    </row>
    <row r="1614" spans="1:7" x14ac:dyDescent="0.3">
      <c r="A1614" s="12" t="s">
        <v>6221</v>
      </c>
      <c r="B1614" s="12" t="s">
        <v>4033</v>
      </c>
      <c r="C1614" s="12" t="s">
        <v>4609</v>
      </c>
      <c r="D1614" s="82">
        <v>45813.946886574071</v>
      </c>
      <c r="E1614" s="37">
        <v>2999</v>
      </c>
      <c r="F1614" s="12" t="s">
        <v>4599</v>
      </c>
      <c r="G1614" s="13" t="str">
        <f>IFERROR(INDEX(Raw_Plans!$B$2:$B$11,MATCH(C1614,Raw_Plans!$A$2:$A$11,0)),"")</f>
        <v>Annual Plan</v>
      </c>
    </row>
    <row r="1615" spans="1:7" x14ac:dyDescent="0.3">
      <c r="A1615" s="12" t="s">
        <v>6222</v>
      </c>
      <c r="B1615" s="12" t="s">
        <v>2015</v>
      </c>
      <c r="C1615" s="12" t="s">
        <v>4598</v>
      </c>
      <c r="D1615" s="82">
        <v>45736.946886574071</v>
      </c>
      <c r="E1615" s="37">
        <v>99</v>
      </c>
      <c r="F1615" s="12" t="s">
        <v>4599</v>
      </c>
      <c r="G1615" s="13" t="str">
        <f>IFERROR(INDEX(Raw_Plans!$B$2:$B$11,MATCH(C1615,Raw_Plans!$A$2:$A$11,0)),"")</f>
        <v>Talktime Only</v>
      </c>
    </row>
    <row r="1616" spans="1:7" x14ac:dyDescent="0.3">
      <c r="A1616" s="12" t="s">
        <v>6223</v>
      </c>
      <c r="B1616" s="12" t="s">
        <v>1014</v>
      </c>
      <c r="C1616" s="12" t="s">
        <v>4613</v>
      </c>
      <c r="D1616" s="82">
        <v>45920.946886574071</v>
      </c>
      <c r="E1616" s="37">
        <v>499</v>
      </c>
      <c r="F1616" s="12" t="s">
        <v>4599</v>
      </c>
      <c r="G1616" s="13" t="str">
        <f>IFERROR(INDEX(Raw_Plans!$B$2:$B$11,MATCH(C1616,Raw_Plans!$A$2:$A$11,0)),"")</f>
        <v>Work From Home</v>
      </c>
    </row>
    <row r="1617" spans="1:7" x14ac:dyDescent="0.3">
      <c r="A1617" s="12" t="s">
        <v>6224</v>
      </c>
      <c r="B1617" s="12" t="s">
        <v>1923</v>
      </c>
      <c r="C1617" s="12" t="s">
        <v>4598</v>
      </c>
      <c r="D1617" s="82">
        <v>45920.946886574071</v>
      </c>
      <c r="E1617" s="37">
        <v>99</v>
      </c>
      <c r="F1617" s="12" t="s">
        <v>4603</v>
      </c>
      <c r="G1617" s="13" t="str">
        <f>IFERROR(INDEX(Raw_Plans!$B$2:$B$11,MATCH(C1617,Raw_Plans!$A$2:$A$11,0)),"")</f>
        <v>Talktime Only</v>
      </c>
    </row>
    <row r="1618" spans="1:7" x14ac:dyDescent="0.3">
      <c r="A1618" s="12" t="s">
        <v>6225</v>
      </c>
      <c r="B1618" s="12" t="s">
        <v>3204</v>
      </c>
      <c r="C1618" s="12" t="s">
        <v>4602</v>
      </c>
      <c r="D1618" s="82">
        <v>46044.946886574071</v>
      </c>
      <c r="E1618" s="37">
        <v>479</v>
      </c>
      <c r="F1618" s="12" t="s">
        <v>4603</v>
      </c>
      <c r="G1618" s="13" t="str">
        <f>IFERROR(INDEX(Raw_Plans!$B$2:$B$11,MATCH(C1618,Raw_Plans!$A$2:$A$11,0)),"")</f>
        <v>Truly Unlimited</v>
      </c>
    </row>
    <row r="1619" spans="1:7" x14ac:dyDescent="0.3">
      <c r="A1619" s="12" t="s">
        <v>6226</v>
      </c>
      <c r="B1619" s="12" t="s">
        <v>1397</v>
      </c>
      <c r="C1619" s="12" t="s">
        <v>4594</v>
      </c>
      <c r="D1619" s="82">
        <v>45865.946886574071</v>
      </c>
      <c r="E1619" s="37">
        <v>999</v>
      </c>
      <c r="F1619" s="12" t="s">
        <v>4603</v>
      </c>
      <c r="G1619" s="13" t="str">
        <f>IFERROR(INDEX(Raw_Plans!$B$2:$B$11,MATCH(C1619,Raw_Plans!$A$2:$A$11,0)),"")</f>
        <v>Family Infinity 999</v>
      </c>
    </row>
    <row r="1620" spans="1:7" x14ac:dyDescent="0.3">
      <c r="A1620" s="12" t="s">
        <v>6227</v>
      </c>
      <c r="B1620" s="12" t="s">
        <v>2199</v>
      </c>
      <c r="C1620" s="12" t="s">
        <v>4605</v>
      </c>
      <c r="D1620" s="82">
        <v>45764.946886574071</v>
      </c>
      <c r="E1620" s="37">
        <v>349</v>
      </c>
      <c r="F1620" s="12" t="s">
        <v>4599</v>
      </c>
      <c r="G1620" s="13" t="str">
        <f>IFERROR(INDEX(Raw_Plans!$B$2:$B$11,MATCH(C1620,Raw_Plans!$A$2:$A$11,0)),"")</f>
        <v>Entertainment Pack</v>
      </c>
    </row>
    <row r="1621" spans="1:7" x14ac:dyDescent="0.3">
      <c r="A1621" s="12" t="s">
        <v>6228</v>
      </c>
      <c r="B1621" s="12" t="s">
        <v>1031</v>
      </c>
      <c r="C1621" s="12" t="s">
        <v>4609</v>
      </c>
      <c r="D1621" s="82">
        <v>46026.946886574071</v>
      </c>
      <c r="E1621" s="37">
        <v>2999</v>
      </c>
      <c r="F1621" s="12" t="s">
        <v>4641</v>
      </c>
      <c r="G1621" s="13" t="str">
        <f>IFERROR(INDEX(Raw_Plans!$B$2:$B$11,MATCH(C1621,Raw_Plans!$A$2:$A$11,0)),"")</f>
        <v>Annual Plan</v>
      </c>
    </row>
    <row r="1622" spans="1:7" x14ac:dyDescent="0.3">
      <c r="A1622" s="12" t="s">
        <v>6229</v>
      </c>
      <c r="B1622" s="12" t="s">
        <v>2269</v>
      </c>
      <c r="C1622" s="12" t="s">
        <v>4602</v>
      </c>
      <c r="D1622" s="82">
        <v>45993.946886574071</v>
      </c>
      <c r="E1622" s="37">
        <v>479</v>
      </c>
      <c r="F1622" s="12" t="s">
        <v>4641</v>
      </c>
      <c r="G1622" s="13" t="str">
        <f>IFERROR(INDEX(Raw_Plans!$B$2:$B$11,MATCH(C1622,Raw_Plans!$A$2:$A$11,0)),"")</f>
        <v>Truly Unlimited</v>
      </c>
    </row>
    <row r="1623" spans="1:7" x14ac:dyDescent="0.3">
      <c r="A1623" s="12" t="s">
        <v>6230</v>
      </c>
      <c r="B1623" s="12" t="s">
        <v>2595</v>
      </c>
      <c r="C1623" s="12" t="s">
        <v>4618</v>
      </c>
      <c r="D1623" s="82">
        <v>45989.946886574071</v>
      </c>
      <c r="E1623" s="37">
        <v>499</v>
      </c>
      <c r="F1623" s="12" t="s">
        <v>4611</v>
      </c>
      <c r="G1623" s="13" t="str">
        <f>IFERROR(INDEX(Raw_Plans!$B$2:$B$11,MATCH(C1623,Raw_Plans!$A$2:$A$11,0)),"")</f>
        <v>Infinity 499</v>
      </c>
    </row>
    <row r="1624" spans="1:7" x14ac:dyDescent="0.3">
      <c r="A1624" s="12" t="s">
        <v>6231</v>
      </c>
      <c r="B1624" s="12" t="s">
        <v>1879</v>
      </c>
      <c r="C1624" s="12" t="s">
        <v>4629</v>
      </c>
      <c r="D1624" s="82">
        <v>45775.946886574071</v>
      </c>
      <c r="E1624" s="37">
        <v>666</v>
      </c>
      <c r="F1624" s="12" t="s">
        <v>4603</v>
      </c>
      <c r="G1624" s="13" t="str">
        <f>IFERROR(INDEX(Raw_Plans!$B$2:$B$11,MATCH(C1624,Raw_Plans!$A$2:$A$11,0)),"")</f>
        <v>Student Plan</v>
      </c>
    </row>
    <row r="1625" spans="1:7" x14ac:dyDescent="0.3">
      <c r="A1625" s="12" t="s">
        <v>6232</v>
      </c>
      <c r="B1625" s="12" t="s">
        <v>1941</v>
      </c>
      <c r="C1625" s="12" t="s">
        <v>4615</v>
      </c>
      <c r="D1625" s="82">
        <v>45940.946886574071</v>
      </c>
      <c r="E1625" s="37">
        <v>148</v>
      </c>
      <c r="F1625" s="12" t="s">
        <v>4641</v>
      </c>
      <c r="G1625" s="13" t="str">
        <f>IFERROR(INDEX(Raw_Plans!$B$2:$B$11,MATCH(C1625,Raw_Plans!$A$2:$A$11,0)),"")</f>
        <v>Data Booster</v>
      </c>
    </row>
    <row r="1626" spans="1:7" x14ac:dyDescent="0.3">
      <c r="A1626" s="12" t="s">
        <v>6233</v>
      </c>
      <c r="B1626" s="12" t="s">
        <v>4423</v>
      </c>
      <c r="C1626" s="12" t="s">
        <v>4629</v>
      </c>
      <c r="D1626" s="82">
        <v>46040.946886574071</v>
      </c>
      <c r="E1626" s="37">
        <v>666</v>
      </c>
      <c r="F1626" s="12" t="s">
        <v>4595</v>
      </c>
      <c r="G1626" s="13" t="str">
        <f>IFERROR(INDEX(Raw_Plans!$B$2:$B$11,MATCH(C1626,Raw_Plans!$A$2:$A$11,0)),"")</f>
        <v>Student Plan</v>
      </c>
    </row>
    <row r="1627" spans="1:7" x14ac:dyDescent="0.3">
      <c r="A1627" s="12" t="s">
        <v>6234</v>
      </c>
      <c r="B1627" s="12" t="s">
        <v>4230</v>
      </c>
      <c r="C1627" s="12" t="s">
        <v>4594</v>
      </c>
      <c r="D1627" s="82">
        <v>45823.946886574071</v>
      </c>
      <c r="E1627" s="37">
        <v>999</v>
      </c>
      <c r="F1627" s="12" t="s">
        <v>4599</v>
      </c>
      <c r="G1627" s="13" t="str">
        <f>IFERROR(INDEX(Raw_Plans!$B$2:$B$11,MATCH(C1627,Raw_Plans!$A$2:$A$11,0)),"")</f>
        <v>Family Infinity 999</v>
      </c>
    </row>
    <row r="1628" spans="1:7" x14ac:dyDescent="0.3">
      <c r="A1628" s="12" t="s">
        <v>6235</v>
      </c>
      <c r="B1628" s="12" t="s">
        <v>1459</v>
      </c>
      <c r="C1628" s="12" t="s">
        <v>4613</v>
      </c>
      <c r="D1628" s="82">
        <v>45909.946886574071</v>
      </c>
      <c r="E1628" s="37">
        <v>499</v>
      </c>
      <c r="F1628" s="12" t="s">
        <v>4641</v>
      </c>
      <c r="G1628" s="13" t="str">
        <f>IFERROR(INDEX(Raw_Plans!$B$2:$B$11,MATCH(C1628,Raw_Plans!$A$2:$A$11,0)),"")</f>
        <v>Work From Home</v>
      </c>
    </row>
    <row r="1629" spans="1:7" x14ac:dyDescent="0.3">
      <c r="A1629" s="12" t="s">
        <v>6236</v>
      </c>
      <c r="B1629" s="12" t="s">
        <v>4120</v>
      </c>
      <c r="C1629" s="12" t="s">
        <v>4609</v>
      </c>
      <c r="D1629" s="82">
        <v>45945.946886574071</v>
      </c>
      <c r="E1629" s="37">
        <v>2999</v>
      </c>
      <c r="F1629" s="12" t="s">
        <v>4595</v>
      </c>
      <c r="G1629" s="13" t="str">
        <f>IFERROR(INDEX(Raw_Plans!$B$2:$B$11,MATCH(C1629,Raw_Plans!$A$2:$A$11,0)),"")</f>
        <v>Annual Plan</v>
      </c>
    </row>
    <row r="1630" spans="1:7" x14ac:dyDescent="0.3">
      <c r="A1630" s="12" t="s">
        <v>6237</v>
      </c>
      <c r="B1630" s="12" t="s">
        <v>3316</v>
      </c>
      <c r="C1630" s="12" t="s">
        <v>4618</v>
      </c>
      <c r="D1630" s="82">
        <v>45770.946886574071</v>
      </c>
      <c r="E1630" s="37">
        <v>499</v>
      </c>
      <c r="F1630" s="12" t="s">
        <v>4603</v>
      </c>
      <c r="G1630" s="13" t="str">
        <f>IFERROR(INDEX(Raw_Plans!$B$2:$B$11,MATCH(C1630,Raw_Plans!$A$2:$A$11,0)),"")</f>
        <v>Infinity 499</v>
      </c>
    </row>
    <row r="1631" spans="1:7" x14ac:dyDescent="0.3">
      <c r="A1631" s="12" t="s">
        <v>6238</v>
      </c>
      <c r="B1631" s="12" t="s">
        <v>1037</v>
      </c>
      <c r="C1631" s="12" t="s">
        <v>4605</v>
      </c>
      <c r="D1631" s="82">
        <v>46028.946886574071</v>
      </c>
      <c r="E1631" s="37">
        <v>349</v>
      </c>
      <c r="F1631" s="12" t="s">
        <v>4599</v>
      </c>
      <c r="G1631" s="13" t="str">
        <f>IFERROR(INDEX(Raw_Plans!$B$2:$B$11,MATCH(C1631,Raw_Plans!$A$2:$A$11,0)),"")</f>
        <v>Entertainment Pack</v>
      </c>
    </row>
    <row r="1632" spans="1:7" x14ac:dyDescent="0.3">
      <c r="A1632" s="12" t="s">
        <v>6239</v>
      </c>
      <c r="B1632" s="12" t="s">
        <v>3549</v>
      </c>
      <c r="C1632" s="12" t="s">
        <v>4598</v>
      </c>
      <c r="D1632" s="82">
        <v>45749.946886574071</v>
      </c>
      <c r="E1632" s="37">
        <v>99</v>
      </c>
      <c r="F1632" s="12" t="s">
        <v>4641</v>
      </c>
      <c r="G1632" s="13" t="str">
        <f>IFERROR(INDEX(Raw_Plans!$B$2:$B$11,MATCH(C1632,Raw_Plans!$A$2:$A$11,0)),"")</f>
        <v>Talktime Only</v>
      </c>
    </row>
    <row r="1633" spans="1:7" x14ac:dyDescent="0.3">
      <c r="A1633" s="12" t="s">
        <v>6240</v>
      </c>
      <c r="B1633" s="12" t="s">
        <v>2195</v>
      </c>
      <c r="C1633" s="12" t="s">
        <v>4609</v>
      </c>
      <c r="D1633" s="82">
        <v>45823.946886574071</v>
      </c>
      <c r="E1633" s="37">
        <v>2999</v>
      </c>
      <c r="F1633" s="12" t="s">
        <v>4595</v>
      </c>
      <c r="G1633" s="13" t="str">
        <f>IFERROR(INDEX(Raw_Plans!$B$2:$B$11,MATCH(C1633,Raw_Plans!$A$2:$A$11,0)),"")</f>
        <v>Annual Plan</v>
      </c>
    </row>
    <row r="1634" spans="1:7" x14ac:dyDescent="0.3">
      <c r="A1634" s="12" t="s">
        <v>6241</v>
      </c>
      <c r="B1634" s="12" t="s">
        <v>3822</v>
      </c>
      <c r="C1634" s="12" t="s">
        <v>4618</v>
      </c>
      <c r="D1634" s="82">
        <v>45737.946886574071</v>
      </c>
      <c r="E1634" s="37">
        <v>499</v>
      </c>
      <c r="F1634" s="12" t="s">
        <v>4611</v>
      </c>
      <c r="G1634" s="13" t="str">
        <f>IFERROR(INDEX(Raw_Plans!$B$2:$B$11,MATCH(C1634,Raw_Plans!$A$2:$A$11,0)),"")</f>
        <v>Infinity 499</v>
      </c>
    </row>
    <row r="1635" spans="1:7" x14ac:dyDescent="0.3">
      <c r="A1635" s="12" t="s">
        <v>6242</v>
      </c>
      <c r="B1635" s="12" t="s">
        <v>3416</v>
      </c>
      <c r="C1635" s="12" t="s">
        <v>4618</v>
      </c>
      <c r="D1635" s="82">
        <v>45712.946886574071</v>
      </c>
      <c r="E1635" s="37">
        <v>499</v>
      </c>
      <c r="F1635" s="12" t="s">
        <v>4641</v>
      </c>
      <c r="G1635" s="13" t="str">
        <f>IFERROR(INDEX(Raw_Plans!$B$2:$B$11,MATCH(C1635,Raw_Plans!$A$2:$A$11,0)),"")</f>
        <v>Infinity 499</v>
      </c>
    </row>
    <row r="1636" spans="1:7" x14ac:dyDescent="0.3">
      <c r="A1636" s="12" t="s">
        <v>6243</v>
      </c>
      <c r="B1636" s="12" t="s">
        <v>1642</v>
      </c>
      <c r="C1636" s="12" t="s">
        <v>4607</v>
      </c>
      <c r="D1636" s="82">
        <v>45926.946886574071</v>
      </c>
      <c r="E1636" s="37">
        <v>299</v>
      </c>
      <c r="F1636" s="12" t="s">
        <v>4595</v>
      </c>
      <c r="G1636" s="13" t="str">
        <f>IFERROR(INDEX(Raw_Plans!$B$2:$B$11,MATCH(C1636,Raw_Plans!$A$2:$A$11,0)),"")</f>
        <v>Unlimited 5G Data</v>
      </c>
    </row>
    <row r="1637" spans="1:7" x14ac:dyDescent="0.3">
      <c r="A1637" s="12" t="s">
        <v>6244</v>
      </c>
      <c r="B1637" s="12" t="s">
        <v>887</v>
      </c>
      <c r="C1637" s="12" t="s">
        <v>4629</v>
      </c>
      <c r="D1637" s="82">
        <v>45943.946886574071</v>
      </c>
      <c r="E1637" s="37">
        <v>666</v>
      </c>
      <c r="F1637" s="12" t="s">
        <v>4595</v>
      </c>
      <c r="G1637" s="13" t="str">
        <f>IFERROR(INDEX(Raw_Plans!$B$2:$B$11,MATCH(C1637,Raw_Plans!$A$2:$A$11,0)),"")</f>
        <v>Student Plan</v>
      </c>
    </row>
    <row r="1638" spans="1:7" x14ac:dyDescent="0.3">
      <c r="A1638" s="12" t="s">
        <v>6245</v>
      </c>
      <c r="B1638" s="12" t="s">
        <v>1296</v>
      </c>
      <c r="C1638" s="12" t="s">
        <v>4629</v>
      </c>
      <c r="D1638" s="82">
        <v>45722.946886574071</v>
      </c>
      <c r="E1638" s="37">
        <v>666</v>
      </c>
      <c r="F1638" s="12" t="s">
        <v>4641</v>
      </c>
      <c r="G1638" s="13" t="str">
        <f>IFERROR(INDEX(Raw_Plans!$B$2:$B$11,MATCH(C1638,Raw_Plans!$A$2:$A$11,0)),"")</f>
        <v>Student Plan</v>
      </c>
    </row>
    <row r="1639" spans="1:7" x14ac:dyDescent="0.3">
      <c r="A1639" s="12" t="s">
        <v>6246</v>
      </c>
      <c r="B1639" s="12" t="s">
        <v>4443</v>
      </c>
      <c r="C1639" s="12" t="s">
        <v>4607</v>
      </c>
      <c r="D1639" s="82">
        <v>45950.946886574071</v>
      </c>
      <c r="E1639" s="37">
        <v>299</v>
      </c>
      <c r="F1639" s="12" t="s">
        <v>4641</v>
      </c>
      <c r="G1639" s="13" t="str">
        <f>IFERROR(INDEX(Raw_Plans!$B$2:$B$11,MATCH(C1639,Raw_Plans!$A$2:$A$11,0)),"")</f>
        <v>Unlimited 5G Data</v>
      </c>
    </row>
    <row r="1640" spans="1:7" x14ac:dyDescent="0.3">
      <c r="A1640" s="12" t="s">
        <v>6247</v>
      </c>
      <c r="B1640" s="12" t="s">
        <v>3982</v>
      </c>
      <c r="C1640" s="12" t="s">
        <v>4609</v>
      </c>
      <c r="D1640" s="82">
        <v>45844.946886574071</v>
      </c>
      <c r="E1640" s="37">
        <v>2999</v>
      </c>
      <c r="F1640" s="12" t="s">
        <v>4603</v>
      </c>
      <c r="G1640" s="13" t="str">
        <f>IFERROR(INDEX(Raw_Plans!$B$2:$B$11,MATCH(C1640,Raw_Plans!$A$2:$A$11,0)),"")</f>
        <v>Annual Plan</v>
      </c>
    </row>
    <row r="1641" spans="1:7" x14ac:dyDescent="0.3">
      <c r="A1641" s="12" t="s">
        <v>6248</v>
      </c>
      <c r="B1641" s="12" t="s">
        <v>597</v>
      </c>
      <c r="C1641" s="12" t="s">
        <v>4609</v>
      </c>
      <c r="D1641" s="82">
        <v>45796.946886574071</v>
      </c>
      <c r="E1641" s="37">
        <v>2999</v>
      </c>
      <c r="F1641" s="12" t="s">
        <v>4641</v>
      </c>
      <c r="G1641" s="13" t="str">
        <f>IFERROR(INDEX(Raw_Plans!$B$2:$B$11,MATCH(C1641,Raw_Plans!$A$2:$A$11,0)),"")</f>
        <v>Annual Plan</v>
      </c>
    </row>
    <row r="1642" spans="1:7" x14ac:dyDescent="0.3">
      <c r="A1642" s="12" t="s">
        <v>6249</v>
      </c>
      <c r="B1642" s="12" t="s">
        <v>4188</v>
      </c>
      <c r="C1642" s="12" t="s">
        <v>4615</v>
      </c>
      <c r="D1642" s="82">
        <v>46012.946886574071</v>
      </c>
      <c r="E1642" s="37">
        <v>148</v>
      </c>
      <c r="F1642" s="12" t="s">
        <v>4603</v>
      </c>
      <c r="G1642" s="13" t="str">
        <f>IFERROR(INDEX(Raw_Plans!$B$2:$B$11,MATCH(C1642,Raw_Plans!$A$2:$A$11,0)),"")</f>
        <v>Data Booster</v>
      </c>
    </row>
    <row r="1643" spans="1:7" x14ac:dyDescent="0.3">
      <c r="A1643" s="12" t="s">
        <v>6250</v>
      </c>
      <c r="B1643" s="12" t="s">
        <v>4360</v>
      </c>
      <c r="C1643" s="12" t="s">
        <v>4609</v>
      </c>
      <c r="D1643" s="82">
        <v>46004.946886574071</v>
      </c>
      <c r="E1643" s="37">
        <v>2999</v>
      </c>
      <c r="F1643" s="12" t="s">
        <v>4595</v>
      </c>
      <c r="G1643" s="13" t="str">
        <f>IFERROR(INDEX(Raw_Plans!$B$2:$B$11,MATCH(C1643,Raw_Plans!$A$2:$A$11,0)),"")</f>
        <v>Annual Plan</v>
      </c>
    </row>
    <row r="1644" spans="1:7" x14ac:dyDescent="0.3">
      <c r="A1644" s="12" t="s">
        <v>6251</v>
      </c>
      <c r="B1644" s="12" t="s">
        <v>1322</v>
      </c>
      <c r="C1644" s="12" t="s">
        <v>4609</v>
      </c>
      <c r="D1644" s="82">
        <v>45922.946886574071</v>
      </c>
      <c r="E1644" s="37">
        <v>2999</v>
      </c>
      <c r="F1644" s="12" t="s">
        <v>4611</v>
      </c>
      <c r="G1644" s="13" t="str">
        <f>IFERROR(INDEX(Raw_Plans!$B$2:$B$11,MATCH(C1644,Raw_Plans!$A$2:$A$11,0)),"")</f>
        <v>Annual Plan</v>
      </c>
    </row>
    <row r="1645" spans="1:7" x14ac:dyDescent="0.3">
      <c r="A1645" s="12" t="s">
        <v>6252</v>
      </c>
      <c r="B1645" s="12" t="s">
        <v>3703</v>
      </c>
      <c r="C1645" s="12" t="s">
        <v>4609</v>
      </c>
      <c r="D1645" s="82">
        <v>46004.946886574071</v>
      </c>
      <c r="E1645" s="37">
        <v>2999</v>
      </c>
      <c r="F1645" s="12" t="s">
        <v>4603</v>
      </c>
      <c r="G1645" s="13" t="str">
        <f>IFERROR(INDEX(Raw_Plans!$B$2:$B$11,MATCH(C1645,Raw_Plans!$A$2:$A$11,0)),"")</f>
        <v>Annual Plan</v>
      </c>
    </row>
    <row r="1646" spans="1:7" x14ac:dyDescent="0.3">
      <c r="A1646" s="12" t="s">
        <v>6253</v>
      </c>
      <c r="B1646" s="12" t="s">
        <v>3659</v>
      </c>
      <c r="C1646" s="12" t="s">
        <v>4609</v>
      </c>
      <c r="D1646" s="82">
        <v>46027.946886574071</v>
      </c>
      <c r="E1646" s="37">
        <v>2999</v>
      </c>
      <c r="F1646" s="12" t="s">
        <v>4611</v>
      </c>
      <c r="G1646" s="13" t="str">
        <f>IFERROR(INDEX(Raw_Plans!$B$2:$B$11,MATCH(C1646,Raw_Plans!$A$2:$A$11,0)),"")</f>
        <v>Annual Plan</v>
      </c>
    </row>
    <row r="1647" spans="1:7" x14ac:dyDescent="0.3">
      <c r="A1647" s="12" t="s">
        <v>6254</v>
      </c>
      <c r="B1647" s="12" t="s">
        <v>3102</v>
      </c>
      <c r="C1647" s="12" t="s">
        <v>4598</v>
      </c>
      <c r="D1647" s="82">
        <v>45796.946886574071</v>
      </c>
      <c r="E1647" s="37">
        <v>99</v>
      </c>
      <c r="F1647" s="12" t="s">
        <v>4603</v>
      </c>
      <c r="G1647" s="13" t="str">
        <f>IFERROR(INDEX(Raw_Plans!$B$2:$B$11,MATCH(C1647,Raw_Plans!$A$2:$A$11,0)),"")</f>
        <v>Talktime Only</v>
      </c>
    </row>
    <row r="1648" spans="1:7" x14ac:dyDescent="0.3">
      <c r="A1648" s="12" t="s">
        <v>6255</v>
      </c>
      <c r="B1648" s="12" t="s">
        <v>3629</v>
      </c>
      <c r="C1648" s="12" t="s">
        <v>4602</v>
      </c>
      <c r="D1648" s="82">
        <v>45771.946886574071</v>
      </c>
      <c r="E1648" s="37">
        <v>479</v>
      </c>
      <c r="F1648" s="12" t="s">
        <v>4611</v>
      </c>
      <c r="G1648" s="13" t="str">
        <f>IFERROR(INDEX(Raw_Plans!$B$2:$B$11,MATCH(C1648,Raw_Plans!$A$2:$A$11,0)),"")</f>
        <v>Truly Unlimited</v>
      </c>
    </row>
    <row r="1649" spans="1:7" x14ac:dyDescent="0.3">
      <c r="A1649" s="12" t="s">
        <v>6256</v>
      </c>
      <c r="B1649" s="12" t="s">
        <v>2873</v>
      </c>
      <c r="C1649" s="12" t="s">
        <v>4629</v>
      </c>
      <c r="D1649" s="82">
        <v>45713.946886574071</v>
      </c>
      <c r="E1649" s="37">
        <v>666</v>
      </c>
      <c r="F1649" s="12" t="s">
        <v>4595</v>
      </c>
      <c r="G1649" s="13" t="str">
        <f>IFERROR(INDEX(Raw_Plans!$B$2:$B$11,MATCH(C1649,Raw_Plans!$A$2:$A$11,0)),"")</f>
        <v>Student Plan</v>
      </c>
    </row>
    <row r="1650" spans="1:7" x14ac:dyDescent="0.3">
      <c r="A1650" s="12" t="s">
        <v>6257</v>
      </c>
      <c r="B1650" s="12" t="s">
        <v>1149</v>
      </c>
      <c r="C1650" s="12" t="s">
        <v>4618</v>
      </c>
      <c r="D1650" s="82">
        <v>45929.946886574071</v>
      </c>
      <c r="E1650" s="37">
        <v>499</v>
      </c>
      <c r="F1650" s="12" t="s">
        <v>4595</v>
      </c>
      <c r="G1650" s="13" t="str">
        <f>IFERROR(INDEX(Raw_Plans!$B$2:$B$11,MATCH(C1650,Raw_Plans!$A$2:$A$11,0)),"")</f>
        <v>Infinity 499</v>
      </c>
    </row>
    <row r="1651" spans="1:7" x14ac:dyDescent="0.3">
      <c r="A1651" s="12" t="s">
        <v>6258</v>
      </c>
      <c r="B1651" s="12" t="s">
        <v>599</v>
      </c>
      <c r="C1651" s="12" t="s">
        <v>4607</v>
      </c>
      <c r="D1651" s="82">
        <v>45991.946886574071</v>
      </c>
      <c r="E1651" s="37">
        <v>299</v>
      </c>
      <c r="F1651" s="12" t="s">
        <v>4611</v>
      </c>
      <c r="G1651" s="13" t="str">
        <f>IFERROR(INDEX(Raw_Plans!$B$2:$B$11,MATCH(C1651,Raw_Plans!$A$2:$A$11,0)),"")</f>
        <v>Unlimited 5G Data</v>
      </c>
    </row>
    <row r="1652" spans="1:7" x14ac:dyDescent="0.3">
      <c r="A1652" s="12" t="s">
        <v>6259</v>
      </c>
      <c r="B1652" s="12" t="s">
        <v>1853</v>
      </c>
      <c r="C1652" s="12" t="s">
        <v>4594</v>
      </c>
      <c r="D1652" s="82">
        <v>45990.946886574071</v>
      </c>
      <c r="E1652" s="37">
        <v>999</v>
      </c>
      <c r="F1652" s="12" t="s">
        <v>4641</v>
      </c>
      <c r="G1652" s="13" t="str">
        <f>IFERROR(INDEX(Raw_Plans!$B$2:$B$11,MATCH(C1652,Raw_Plans!$A$2:$A$11,0)),"")</f>
        <v>Family Infinity 999</v>
      </c>
    </row>
    <row r="1653" spans="1:7" x14ac:dyDescent="0.3">
      <c r="A1653" s="12" t="s">
        <v>6260</v>
      </c>
      <c r="B1653" s="12" t="s">
        <v>4417</v>
      </c>
      <c r="C1653" s="12" t="s">
        <v>4602</v>
      </c>
      <c r="D1653" s="82">
        <v>46033.946886574071</v>
      </c>
      <c r="E1653" s="37">
        <v>479</v>
      </c>
      <c r="F1653" s="12" t="s">
        <v>4603</v>
      </c>
      <c r="G1653" s="13" t="str">
        <f>IFERROR(INDEX(Raw_Plans!$B$2:$B$11,MATCH(C1653,Raw_Plans!$A$2:$A$11,0)),"")</f>
        <v>Truly Unlimited</v>
      </c>
    </row>
    <row r="1654" spans="1:7" x14ac:dyDescent="0.3">
      <c r="A1654" s="12" t="s">
        <v>6261</v>
      </c>
      <c r="B1654" s="12" t="s">
        <v>3812</v>
      </c>
      <c r="C1654" s="12" t="s">
        <v>4613</v>
      </c>
      <c r="D1654" s="82">
        <v>45851.946886574071</v>
      </c>
      <c r="E1654" s="37">
        <v>499</v>
      </c>
      <c r="F1654" s="12" t="s">
        <v>4595</v>
      </c>
      <c r="G1654" s="13" t="str">
        <f>IFERROR(INDEX(Raw_Plans!$B$2:$B$11,MATCH(C1654,Raw_Plans!$A$2:$A$11,0)),"")</f>
        <v>Work From Home</v>
      </c>
    </row>
    <row r="1655" spans="1:7" x14ac:dyDescent="0.3">
      <c r="A1655" s="12" t="s">
        <v>6262</v>
      </c>
      <c r="B1655" s="12" t="s">
        <v>3665</v>
      </c>
      <c r="C1655" s="12" t="s">
        <v>4607</v>
      </c>
      <c r="D1655" s="82">
        <v>45994.946886574071</v>
      </c>
      <c r="E1655" s="37">
        <v>299</v>
      </c>
      <c r="F1655" s="12" t="s">
        <v>4599</v>
      </c>
      <c r="G1655" s="13" t="str">
        <f>IFERROR(INDEX(Raw_Plans!$B$2:$B$11,MATCH(C1655,Raw_Plans!$A$2:$A$11,0)),"")</f>
        <v>Unlimited 5G Data</v>
      </c>
    </row>
    <row r="1656" spans="1:7" x14ac:dyDescent="0.3">
      <c r="A1656" s="12" t="s">
        <v>6263</v>
      </c>
      <c r="B1656" s="12" t="s">
        <v>3721</v>
      </c>
      <c r="C1656" s="12" t="s">
        <v>4602</v>
      </c>
      <c r="D1656" s="82">
        <v>45822.946886574071</v>
      </c>
      <c r="E1656" s="37">
        <v>479</v>
      </c>
      <c r="F1656" s="12" t="s">
        <v>4599</v>
      </c>
      <c r="G1656" s="13" t="str">
        <f>IFERROR(INDEX(Raw_Plans!$B$2:$B$11,MATCH(C1656,Raw_Plans!$A$2:$A$11,0)),"")</f>
        <v>Truly Unlimited</v>
      </c>
    </row>
    <row r="1657" spans="1:7" x14ac:dyDescent="0.3">
      <c r="A1657" s="12" t="s">
        <v>6264</v>
      </c>
      <c r="B1657" s="12" t="s">
        <v>4248</v>
      </c>
      <c r="C1657" s="12" t="s">
        <v>4598</v>
      </c>
      <c r="D1657" s="82">
        <v>46037.946886574071</v>
      </c>
      <c r="E1657" s="37">
        <v>99</v>
      </c>
      <c r="F1657" s="12" t="s">
        <v>4611</v>
      </c>
      <c r="G1657" s="13" t="str">
        <f>IFERROR(INDEX(Raw_Plans!$B$2:$B$11,MATCH(C1657,Raw_Plans!$A$2:$A$11,0)),"")</f>
        <v>Talktime Only</v>
      </c>
    </row>
    <row r="1658" spans="1:7" x14ac:dyDescent="0.3">
      <c r="A1658" s="12" t="s">
        <v>6265</v>
      </c>
      <c r="B1658" s="12" t="s">
        <v>830</v>
      </c>
      <c r="C1658" s="12" t="s">
        <v>4607</v>
      </c>
      <c r="D1658" s="82">
        <v>45867.946886574071</v>
      </c>
      <c r="E1658" s="37">
        <v>299</v>
      </c>
      <c r="F1658" s="12" t="s">
        <v>4611</v>
      </c>
      <c r="G1658" s="13" t="str">
        <f>IFERROR(INDEX(Raw_Plans!$B$2:$B$11,MATCH(C1658,Raw_Plans!$A$2:$A$11,0)),"")</f>
        <v>Unlimited 5G Data</v>
      </c>
    </row>
    <row r="1659" spans="1:7" x14ac:dyDescent="0.3">
      <c r="A1659" s="12" t="s">
        <v>6266</v>
      </c>
      <c r="B1659" s="12" t="s">
        <v>4567</v>
      </c>
      <c r="C1659" s="12" t="s">
        <v>4607</v>
      </c>
      <c r="D1659" s="82">
        <v>45832.946886574071</v>
      </c>
      <c r="E1659" s="37">
        <v>299</v>
      </c>
      <c r="F1659" s="12" t="s">
        <v>4603</v>
      </c>
      <c r="G1659" s="13" t="str">
        <f>IFERROR(INDEX(Raw_Plans!$B$2:$B$11,MATCH(C1659,Raw_Plans!$A$2:$A$11,0)),"")</f>
        <v>Unlimited 5G Data</v>
      </c>
    </row>
    <row r="1660" spans="1:7" x14ac:dyDescent="0.3">
      <c r="A1660" s="12" t="s">
        <v>6267</v>
      </c>
      <c r="B1660" s="12" t="s">
        <v>1903</v>
      </c>
      <c r="C1660" s="12" t="s">
        <v>4615</v>
      </c>
      <c r="D1660" s="82">
        <v>46002.946886574071</v>
      </c>
      <c r="E1660" s="37">
        <v>148</v>
      </c>
      <c r="F1660" s="12" t="s">
        <v>4641</v>
      </c>
      <c r="G1660" s="13" t="str">
        <f>IFERROR(INDEX(Raw_Plans!$B$2:$B$11,MATCH(C1660,Raw_Plans!$A$2:$A$11,0)),"")</f>
        <v>Data Booster</v>
      </c>
    </row>
    <row r="1661" spans="1:7" x14ac:dyDescent="0.3">
      <c r="A1661" s="12" t="s">
        <v>6268</v>
      </c>
      <c r="B1661" s="12" t="s">
        <v>4279</v>
      </c>
      <c r="C1661" s="12" t="s">
        <v>4594</v>
      </c>
      <c r="D1661" s="82">
        <v>45892.946886574071</v>
      </c>
      <c r="E1661" s="37">
        <v>999</v>
      </c>
      <c r="F1661" s="12" t="s">
        <v>4603</v>
      </c>
      <c r="G1661" s="13" t="str">
        <f>IFERROR(INDEX(Raw_Plans!$B$2:$B$11,MATCH(C1661,Raw_Plans!$A$2:$A$11,0)),"")</f>
        <v>Family Infinity 999</v>
      </c>
    </row>
    <row r="1662" spans="1:7" x14ac:dyDescent="0.3">
      <c r="A1662" s="12" t="s">
        <v>6269</v>
      </c>
      <c r="B1662" s="12" t="s">
        <v>1504</v>
      </c>
      <c r="C1662" s="12" t="s">
        <v>4598</v>
      </c>
      <c r="D1662" s="82">
        <v>45982.946886574071</v>
      </c>
      <c r="E1662" s="37">
        <v>99</v>
      </c>
      <c r="F1662" s="12" t="s">
        <v>4641</v>
      </c>
      <c r="G1662" s="13" t="str">
        <f>IFERROR(INDEX(Raw_Plans!$B$2:$B$11,MATCH(C1662,Raw_Plans!$A$2:$A$11,0)),"")</f>
        <v>Talktime Only</v>
      </c>
    </row>
    <row r="1663" spans="1:7" x14ac:dyDescent="0.3">
      <c r="A1663" s="12" t="s">
        <v>6270</v>
      </c>
      <c r="B1663" s="12" t="s">
        <v>2087</v>
      </c>
      <c r="C1663" s="12" t="s">
        <v>4618</v>
      </c>
      <c r="D1663" s="82">
        <v>45843.946886574071</v>
      </c>
      <c r="E1663" s="37">
        <v>499</v>
      </c>
      <c r="F1663" s="12" t="s">
        <v>4595</v>
      </c>
      <c r="G1663" s="13" t="str">
        <f>IFERROR(INDEX(Raw_Plans!$B$2:$B$11,MATCH(C1663,Raw_Plans!$A$2:$A$11,0)),"")</f>
        <v>Infinity 499</v>
      </c>
    </row>
    <row r="1664" spans="1:7" x14ac:dyDescent="0.3">
      <c r="A1664" s="12" t="s">
        <v>6271</v>
      </c>
      <c r="B1664" s="12" t="s">
        <v>2619</v>
      </c>
      <c r="C1664" s="12" t="s">
        <v>4602</v>
      </c>
      <c r="D1664" s="82">
        <v>45734.946886574071</v>
      </c>
      <c r="E1664" s="37">
        <v>479</v>
      </c>
      <c r="F1664" s="12" t="s">
        <v>4641</v>
      </c>
      <c r="G1664" s="13" t="str">
        <f>IFERROR(INDEX(Raw_Plans!$B$2:$B$11,MATCH(C1664,Raw_Plans!$A$2:$A$11,0)),"")</f>
        <v>Truly Unlimited</v>
      </c>
    </row>
    <row r="1665" spans="1:7" x14ac:dyDescent="0.3">
      <c r="A1665" s="12" t="s">
        <v>6272</v>
      </c>
      <c r="B1665" s="12" t="s">
        <v>1107</v>
      </c>
      <c r="C1665" s="12" t="s">
        <v>4605</v>
      </c>
      <c r="D1665" s="82">
        <v>45972.946886574071</v>
      </c>
      <c r="E1665" s="37">
        <v>349</v>
      </c>
      <c r="F1665" s="12" t="s">
        <v>4599</v>
      </c>
      <c r="G1665" s="13" t="str">
        <f>IFERROR(INDEX(Raw_Plans!$B$2:$B$11,MATCH(C1665,Raw_Plans!$A$2:$A$11,0)),"")</f>
        <v>Entertainment Pack</v>
      </c>
    </row>
    <row r="1666" spans="1:7" x14ac:dyDescent="0.3">
      <c r="A1666" s="12" t="s">
        <v>6273</v>
      </c>
      <c r="B1666" s="12" t="s">
        <v>2148</v>
      </c>
      <c r="C1666" s="12" t="s">
        <v>4598</v>
      </c>
      <c r="D1666" s="82">
        <v>45993.946886574071</v>
      </c>
      <c r="E1666" s="37">
        <v>99</v>
      </c>
      <c r="F1666" s="12" t="s">
        <v>4641</v>
      </c>
      <c r="G1666" s="13" t="str">
        <f>IFERROR(INDEX(Raw_Plans!$B$2:$B$11,MATCH(C1666,Raw_Plans!$A$2:$A$11,0)),"")</f>
        <v>Talktime Only</v>
      </c>
    </row>
    <row r="1667" spans="1:7" x14ac:dyDescent="0.3">
      <c r="A1667" s="12" t="s">
        <v>6274</v>
      </c>
      <c r="B1667" s="12" t="s">
        <v>3036</v>
      </c>
      <c r="C1667" s="12" t="s">
        <v>4613</v>
      </c>
      <c r="D1667" s="82">
        <v>45842.946886574071</v>
      </c>
      <c r="E1667" s="37">
        <v>499</v>
      </c>
      <c r="F1667" s="12" t="s">
        <v>4603</v>
      </c>
      <c r="G1667" s="13" t="str">
        <f>IFERROR(INDEX(Raw_Plans!$B$2:$B$11,MATCH(C1667,Raw_Plans!$A$2:$A$11,0)),"")</f>
        <v>Work From Home</v>
      </c>
    </row>
    <row r="1668" spans="1:7" x14ac:dyDescent="0.3">
      <c r="A1668" s="12" t="s">
        <v>6275</v>
      </c>
      <c r="B1668" s="12" t="s">
        <v>2823</v>
      </c>
      <c r="C1668" s="12" t="s">
        <v>4629</v>
      </c>
      <c r="D1668" s="82">
        <v>45846.946886574071</v>
      </c>
      <c r="E1668" s="37">
        <v>666</v>
      </c>
      <c r="F1668" s="12" t="s">
        <v>4595</v>
      </c>
      <c r="G1668" s="13" t="str">
        <f>IFERROR(INDEX(Raw_Plans!$B$2:$B$11,MATCH(C1668,Raw_Plans!$A$2:$A$11,0)),"")</f>
        <v>Student Plan</v>
      </c>
    </row>
    <row r="1669" spans="1:7" x14ac:dyDescent="0.3">
      <c r="A1669" s="12" t="s">
        <v>6276</v>
      </c>
      <c r="B1669" s="12" t="s">
        <v>521</v>
      </c>
      <c r="C1669" s="12" t="s">
        <v>4629</v>
      </c>
      <c r="D1669" s="82">
        <v>45784.946886574071</v>
      </c>
      <c r="E1669" s="37">
        <v>666</v>
      </c>
      <c r="F1669" s="12" t="s">
        <v>4603</v>
      </c>
      <c r="G1669" s="13" t="str">
        <f>IFERROR(INDEX(Raw_Plans!$B$2:$B$11,MATCH(C1669,Raw_Plans!$A$2:$A$11,0)),"")</f>
        <v>Student Plan</v>
      </c>
    </row>
    <row r="1670" spans="1:7" x14ac:dyDescent="0.3">
      <c r="A1670" s="12" t="s">
        <v>6277</v>
      </c>
      <c r="B1670" s="12" t="s">
        <v>3298</v>
      </c>
      <c r="C1670" s="12" t="s">
        <v>4613</v>
      </c>
      <c r="D1670" s="82">
        <v>45970.946886574071</v>
      </c>
      <c r="E1670" s="37">
        <v>499</v>
      </c>
      <c r="F1670" s="12" t="s">
        <v>4641</v>
      </c>
      <c r="G1670" s="13" t="str">
        <f>IFERROR(INDEX(Raw_Plans!$B$2:$B$11,MATCH(C1670,Raw_Plans!$A$2:$A$11,0)),"")</f>
        <v>Work From Home</v>
      </c>
    </row>
    <row r="1671" spans="1:7" x14ac:dyDescent="0.3">
      <c r="A1671" s="12" t="s">
        <v>6278</v>
      </c>
      <c r="B1671" s="12" t="s">
        <v>1913</v>
      </c>
      <c r="C1671" s="12" t="s">
        <v>4629</v>
      </c>
      <c r="D1671" s="82">
        <v>45775.946886574071</v>
      </c>
      <c r="E1671" s="37">
        <v>666</v>
      </c>
      <c r="F1671" s="12" t="s">
        <v>4641</v>
      </c>
      <c r="G1671" s="13" t="str">
        <f>IFERROR(INDEX(Raw_Plans!$B$2:$B$11,MATCH(C1671,Raw_Plans!$A$2:$A$11,0)),"")</f>
        <v>Student Plan</v>
      </c>
    </row>
    <row r="1672" spans="1:7" x14ac:dyDescent="0.3">
      <c r="A1672" s="12" t="s">
        <v>6279</v>
      </c>
      <c r="B1672" s="12" t="s">
        <v>2793</v>
      </c>
      <c r="C1672" s="12" t="s">
        <v>4615</v>
      </c>
      <c r="D1672" s="82">
        <v>45946.946886574071</v>
      </c>
      <c r="E1672" s="37">
        <v>148</v>
      </c>
      <c r="F1672" s="12" t="s">
        <v>4599</v>
      </c>
      <c r="G1672" s="13" t="str">
        <f>IFERROR(INDEX(Raw_Plans!$B$2:$B$11,MATCH(C1672,Raw_Plans!$A$2:$A$11,0)),"")</f>
        <v>Data Booster</v>
      </c>
    </row>
    <row r="1673" spans="1:7" x14ac:dyDescent="0.3">
      <c r="A1673" s="12" t="s">
        <v>6280</v>
      </c>
      <c r="B1673" s="12" t="s">
        <v>895</v>
      </c>
      <c r="C1673" s="12" t="s">
        <v>4629</v>
      </c>
      <c r="D1673" s="82">
        <v>45937.946886574071</v>
      </c>
      <c r="E1673" s="37">
        <v>666</v>
      </c>
      <c r="F1673" s="12" t="s">
        <v>4599</v>
      </c>
      <c r="G1673" s="13" t="str">
        <f>IFERROR(INDEX(Raw_Plans!$B$2:$B$11,MATCH(C1673,Raw_Plans!$A$2:$A$11,0)),"")</f>
        <v>Student Plan</v>
      </c>
    </row>
    <row r="1674" spans="1:7" x14ac:dyDescent="0.3">
      <c r="A1674" s="12" t="s">
        <v>6281</v>
      </c>
      <c r="B1674" s="12" t="s">
        <v>4487</v>
      </c>
      <c r="C1674" s="12" t="s">
        <v>4598</v>
      </c>
      <c r="D1674" s="82">
        <v>45795.946886574071</v>
      </c>
      <c r="E1674" s="37">
        <v>99</v>
      </c>
      <c r="F1674" s="12" t="s">
        <v>4599</v>
      </c>
      <c r="G1674" s="13" t="str">
        <f>IFERROR(INDEX(Raw_Plans!$B$2:$B$11,MATCH(C1674,Raw_Plans!$A$2:$A$11,0)),"")</f>
        <v>Talktime Only</v>
      </c>
    </row>
    <row r="1675" spans="1:7" x14ac:dyDescent="0.3">
      <c r="A1675" s="12" t="s">
        <v>6282</v>
      </c>
      <c r="B1675" s="12" t="s">
        <v>3711</v>
      </c>
      <c r="C1675" s="12" t="s">
        <v>4598</v>
      </c>
      <c r="D1675" s="82">
        <v>45942.946886574071</v>
      </c>
      <c r="E1675" s="37">
        <v>99</v>
      </c>
      <c r="F1675" s="12" t="s">
        <v>4603</v>
      </c>
      <c r="G1675" s="13" t="str">
        <f>IFERROR(INDEX(Raw_Plans!$B$2:$B$11,MATCH(C1675,Raw_Plans!$A$2:$A$11,0)),"")</f>
        <v>Talktime Only</v>
      </c>
    </row>
    <row r="1676" spans="1:7" x14ac:dyDescent="0.3">
      <c r="A1676" s="12" t="s">
        <v>6283</v>
      </c>
      <c r="B1676" s="12" t="s">
        <v>2140</v>
      </c>
      <c r="C1676" s="12" t="s">
        <v>4615</v>
      </c>
      <c r="D1676" s="82">
        <v>45994.946886574071</v>
      </c>
      <c r="E1676" s="37">
        <v>148</v>
      </c>
      <c r="F1676" s="12" t="s">
        <v>4641</v>
      </c>
      <c r="G1676" s="13" t="str">
        <f>IFERROR(INDEX(Raw_Plans!$B$2:$B$11,MATCH(C1676,Raw_Plans!$A$2:$A$11,0)),"")</f>
        <v>Data Booster</v>
      </c>
    </row>
    <row r="1677" spans="1:7" x14ac:dyDescent="0.3">
      <c r="A1677" s="12" t="s">
        <v>6284</v>
      </c>
      <c r="B1677" s="12" t="s">
        <v>2463</v>
      </c>
      <c r="C1677" s="12" t="s">
        <v>4613</v>
      </c>
      <c r="D1677" s="82">
        <v>45828.946886574071</v>
      </c>
      <c r="E1677" s="37">
        <v>499</v>
      </c>
      <c r="F1677" s="12" t="s">
        <v>4641</v>
      </c>
      <c r="G1677" s="13" t="str">
        <f>IFERROR(INDEX(Raw_Plans!$B$2:$B$11,MATCH(C1677,Raw_Plans!$A$2:$A$11,0)),"")</f>
        <v>Work From Home</v>
      </c>
    </row>
    <row r="1678" spans="1:7" x14ac:dyDescent="0.3">
      <c r="A1678" s="12" t="s">
        <v>6285</v>
      </c>
      <c r="B1678" s="12" t="s">
        <v>1190</v>
      </c>
      <c r="C1678" s="12" t="s">
        <v>4594</v>
      </c>
      <c r="D1678" s="82">
        <v>46046.946886574071</v>
      </c>
      <c r="E1678" s="37">
        <v>999</v>
      </c>
      <c r="F1678" s="12" t="s">
        <v>4595</v>
      </c>
      <c r="G1678" s="13" t="str">
        <f>IFERROR(INDEX(Raw_Plans!$B$2:$B$11,MATCH(C1678,Raw_Plans!$A$2:$A$11,0)),"")</f>
        <v>Family Infinity 999</v>
      </c>
    </row>
    <row r="1679" spans="1:7" x14ac:dyDescent="0.3">
      <c r="A1679" s="12" t="s">
        <v>6286</v>
      </c>
      <c r="B1679" s="12" t="s">
        <v>1368</v>
      </c>
      <c r="C1679" s="12" t="s">
        <v>4609</v>
      </c>
      <c r="D1679" s="82">
        <v>45696.946886574071</v>
      </c>
      <c r="E1679" s="37">
        <v>2999</v>
      </c>
      <c r="F1679" s="12" t="s">
        <v>4599</v>
      </c>
      <c r="G1679" s="13" t="str">
        <f>IFERROR(INDEX(Raw_Plans!$B$2:$B$11,MATCH(C1679,Raw_Plans!$A$2:$A$11,0)),"")</f>
        <v>Annual Plan</v>
      </c>
    </row>
    <row r="1680" spans="1:7" x14ac:dyDescent="0.3">
      <c r="A1680" s="12" t="s">
        <v>6287</v>
      </c>
      <c r="B1680" s="12" t="s">
        <v>3760</v>
      </c>
      <c r="C1680" s="12" t="s">
        <v>4609</v>
      </c>
      <c r="D1680" s="82">
        <v>45917.946886574071</v>
      </c>
      <c r="E1680" s="37">
        <v>2999</v>
      </c>
      <c r="F1680" s="12" t="s">
        <v>4611</v>
      </c>
      <c r="G1680" s="13" t="str">
        <f>IFERROR(INDEX(Raw_Plans!$B$2:$B$11,MATCH(C1680,Raw_Plans!$A$2:$A$11,0)),"")</f>
        <v>Annual Plan</v>
      </c>
    </row>
    <row r="1681" spans="1:7" x14ac:dyDescent="0.3">
      <c r="A1681" s="12" t="s">
        <v>6288</v>
      </c>
      <c r="B1681" s="12" t="s">
        <v>2053</v>
      </c>
      <c r="C1681" s="12" t="s">
        <v>4609</v>
      </c>
      <c r="D1681" s="82">
        <v>45931.946886574071</v>
      </c>
      <c r="E1681" s="37">
        <v>2999</v>
      </c>
      <c r="F1681" s="12" t="s">
        <v>4603</v>
      </c>
      <c r="G1681" s="13" t="str">
        <f>IFERROR(INDEX(Raw_Plans!$B$2:$B$11,MATCH(C1681,Raw_Plans!$A$2:$A$11,0)),"")</f>
        <v>Annual Plan</v>
      </c>
    </row>
    <row r="1682" spans="1:7" x14ac:dyDescent="0.3">
      <c r="A1682" s="12" t="s">
        <v>6289</v>
      </c>
      <c r="B1682" s="12" t="s">
        <v>1129</v>
      </c>
      <c r="C1682" s="12" t="s">
        <v>4607</v>
      </c>
      <c r="D1682" s="82">
        <v>45799.946886574071</v>
      </c>
      <c r="E1682" s="37">
        <v>299</v>
      </c>
      <c r="F1682" s="12" t="s">
        <v>4595</v>
      </c>
      <c r="G1682" s="13" t="str">
        <f>IFERROR(INDEX(Raw_Plans!$B$2:$B$11,MATCH(C1682,Raw_Plans!$A$2:$A$11,0)),"")</f>
        <v>Unlimited 5G Data</v>
      </c>
    </row>
    <row r="1683" spans="1:7" x14ac:dyDescent="0.3">
      <c r="A1683" s="12" t="s">
        <v>6290</v>
      </c>
      <c r="B1683" s="12" t="s">
        <v>2067</v>
      </c>
      <c r="C1683" s="12" t="s">
        <v>4629</v>
      </c>
      <c r="D1683" s="82">
        <v>45970.946886574071</v>
      </c>
      <c r="E1683" s="37">
        <v>666</v>
      </c>
      <c r="F1683" s="12" t="s">
        <v>4603</v>
      </c>
      <c r="G1683" s="13" t="str">
        <f>IFERROR(INDEX(Raw_Plans!$B$2:$B$11,MATCH(C1683,Raw_Plans!$A$2:$A$11,0)),"")</f>
        <v>Student Plan</v>
      </c>
    </row>
    <row r="1684" spans="1:7" x14ac:dyDescent="0.3">
      <c r="A1684" s="12" t="s">
        <v>6291</v>
      </c>
      <c r="B1684" s="12" t="s">
        <v>2667</v>
      </c>
      <c r="C1684" s="12" t="s">
        <v>4618</v>
      </c>
      <c r="D1684" s="82">
        <v>46036.946886574071</v>
      </c>
      <c r="E1684" s="37">
        <v>499</v>
      </c>
      <c r="F1684" s="12" t="s">
        <v>4595</v>
      </c>
      <c r="G1684" s="13" t="str">
        <f>IFERROR(INDEX(Raw_Plans!$B$2:$B$11,MATCH(C1684,Raw_Plans!$A$2:$A$11,0)),"")</f>
        <v>Infinity 499</v>
      </c>
    </row>
    <row r="1685" spans="1:7" x14ac:dyDescent="0.3">
      <c r="A1685" s="12" t="s">
        <v>6292</v>
      </c>
      <c r="B1685" s="12" t="s">
        <v>656</v>
      </c>
      <c r="C1685" s="12" t="s">
        <v>4615</v>
      </c>
      <c r="D1685" s="82">
        <v>45948.946886574071</v>
      </c>
      <c r="E1685" s="37">
        <v>148</v>
      </c>
      <c r="F1685" s="12" t="s">
        <v>4603</v>
      </c>
      <c r="G1685" s="13" t="str">
        <f>IFERROR(INDEX(Raw_Plans!$B$2:$B$11,MATCH(C1685,Raw_Plans!$A$2:$A$11,0)),"")</f>
        <v>Data Booster</v>
      </c>
    </row>
    <row r="1686" spans="1:7" x14ac:dyDescent="0.3">
      <c r="A1686" s="12" t="s">
        <v>6293</v>
      </c>
      <c r="B1686" s="12" t="s">
        <v>3511</v>
      </c>
      <c r="C1686" s="12" t="s">
        <v>4602</v>
      </c>
      <c r="D1686" s="82">
        <v>45889.946886574071</v>
      </c>
      <c r="E1686" s="37">
        <v>479</v>
      </c>
      <c r="F1686" s="12" t="s">
        <v>4599</v>
      </c>
      <c r="G1686" s="13" t="str">
        <f>IFERROR(INDEX(Raw_Plans!$B$2:$B$11,MATCH(C1686,Raw_Plans!$A$2:$A$11,0)),"")</f>
        <v>Truly Unlimited</v>
      </c>
    </row>
    <row r="1687" spans="1:7" x14ac:dyDescent="0.3">
      <c r="A1687" s="12" t="s">
        <v>6294</v>
      </c>
      <c r="B1687" s="12" t="s">
        <v>1620</v>
      </c>
      <c r="C1687" s="12" t="s">
        <v>4615</v>
      </c>
      <c r="D1687" s="82">
        <v>45784.946886574071</v>
      </c>
      <c r="E1687" s="37">
        <v>148</v>
      </c>
      <c r="F1687" s="12" t="s">
        <v>4641</v>
      </c>
      <c r="G1687" s="13" t="str">
        <f>IFERROR(INDEX(Raw_Plans!$B$2:$B$11,MATCH(C1687,Raw_Plans!$A$2:$A$11,0)),"")</f>
        <v>Data Booster</v>
      </c>
    </row>
    <row r="1688" spans="1:7" x14ac:dyDescent="0.3">
      <c r="A1688" s="12" t="s">
        <v>6295</v>
      </c>
      <c r="B1688" s="12" t="s">
        <v>4575</v>
      </c>
      <c r="C1688" s="12" t="s">
        <v>4609</v>
      </c>
      <c r="D1688" s="82">
        <v>45755.946886574071</v>
      </c>
      <c r="E1688" s="37">
        <v>2999</v>
      </c>
      <c r="F1688" s="12" t="s">
        <v>4595</v>
      </c>
      <c r="G1688" s="13" t="str">
        <f>IFERROR(INDEX(Raw_Plans!$B$2:$B$11,MATCH(C1688,Raw_Plans!$A$2:$A$11,0)),"")</f>
        <v>Annual Plan</v>
      </c>
    </row>
    <row r="1689" spans="1:7" x14ac:dyDescent="0.3">
      <c r="A1689" s="12" t="s">
        <v>6296</v>
      </c>
      <c r="B1689" s="12" t="s">
        <v>2087</v>
      </c>
      <c r="C1689" s="12" t="s">
        <v>4629</v>
      </c>
      <c r="D1689" s="82">
        <v>45930.946886574071</v>
      </c>
      <c r="E1689" s="37">
        <v>666</v>
      </c>
      <c r="F1689" s="12" t="s">
        <v>4611</v>
      </c>
      <c r="G1689" s="13" t="str">
        <f>IFERROR(INDEX(Raw_Plans!$B$2:$B$11,MATCH(C1689,Raw_Plans!$A$2:$A$11,0)),"")</f>
        <v>Student Plan</v>
      </c>
    </row>
    <row r="1690" spans="1:7" x14ac:dyDescent="0.3">
      <c r="A1690" s="12" t="s">
        <v>6297</v>
      </c>
      <c r="B1690" s="12" t="s">
        <v>846</v>
      </c>
      <c r="C1690" s="12" t="s">
        <v>4618</v>
      </c>
      <c r="D1690" s="82">
        <v>45866.946886574071</v>
      </c>
      <c r="E1690" s="37">
        <v>499</v>
      </c>
      <c r="F1690" s="12" t="s">
        <v>4641</v>
      </c>
      <c r="G1690" s="13" t="str">
        <f>IFERROR(INDEX(Raw_Plans!$B$2:$B$11,MATCH(C1690,Raw_Plans!$A$2:$A$11,0)),"")</f>
        <v>Infinity 499</v>
      </c>
    </row>
    <row r="1691" spans="1:7" x14ac:dyDescent="0.3">
      <c r="A1691" s="12" t="s">
        <v>6298</v>
      </c>
      <c r="B1691" s="12" t="s">
        <v>4527</v>
      </c>
      <c r="C1691" s="12" t="s">
        <v>4609</v>
      </c>
      <c r="D1691" s="82">
        <v>45853.946886574071</v>
      </c>
      <c r="E1691" s="37">
        <v>2999</v>
      </c>
      <c r="F1691" s="12" t="s">
        <v>4599</v>
      </c>
      <c r="G1691" s="13" t="str">
        <f>IFERROR(INDEX(Raw_Plans!$B$2:$B$11,MATCH(C1691,Raw_Plans!$A$2:$A$11,0)),"")</f>
        <v>Annual Plan</v>
      </c>
    </row>
    <row r="1692" spans="1:7" x14ac:dyDescent="0.3">
      <c r="A1692" s="12" t="s">
        <v>6299</v>
      </c>
      <c r="B1692" s="12" t="s">
        <v>4298</v>
      </c>
      <c r="C1692" s="12" t="s">
        <v>4602</v>
      </c>
      <c r="D1692" s="82">
        <v>45962.946886574071</v>
      </c>
      <c r="E1692" s="37">
        <v>479</v>
      </c>
      <c r="F1692" s="12" t="s">
        <v>4603</v>
      </c>
      <c r="G1692" s="13" t="str">
        <f>IFERROR(INDEX(Raw_Plans!$B$2:$B$11,MATCH(C1692,Raw_Plans!$A$2:$A$11,0)),"")</f>
        <v>Truly Unlimited</v>
      </c>
    </row>
    <row r="1693" spans="1:7" x14ac:dyDescent="0.3">
      <c r="A1693" s="12" t="s">
        <v>6300</v>
      </c>
      <c r="B1693" s="12" t="s">
        <v>977</v>
      </c>
      <c r="C1693" s="12" t="s">
        <v>4609</v>
      </c>
      <c r="D1693" s="82">
        <v>46023.946886574071</v>
      </c>
      <c r="E1693" s="37">
        <v>2999</v>
      </c>
      <c r="F1693" s="12" t="s">
        <v>4595</v>
      </c>
      <c r="G1693" s="13" t="str">
        <f>IFERROR(INDEX(Raw_Plans!$B$2:$B$11,MATCH(C1693,Raw_Plans!$A$2:$A$11,0)),"")</f>
        <v>Annual Plan</v>
      </c>
    </row>
    <row r="1694" spans="1:7" x14ac:dyDescent="0.3">
      <c r="A1694" s="12" t="s">
        <v>6301</v>
      </c>
      <c r="B1694" s="12" t="s">
        <v>4579</v>
      </c>
      <c r="C1694" s="12" t="s">
        <v>4615</v>
      </c>
      <c r="D1694" s="82">
        <v>46020.946886574071</v>
      </c>
      <c r="E1694" s="37">
        <v>148</v>
      </c>
      <c r="F1694" s="12" t="s">
        <v>4611</v>
      </c>
      <c r="G1694" s="13" t="str">
        <f>IFERROR(INDEX(Raw_Plans!$B$2:$B$11,MATCH(C1694,Raw_Plans!$A$2:$A$11,0)),"")</f>
        <v>Data Booster</v>
      </c>
    </row>
    <row r="1695" spans="1:7" x14ac:dyDescent="0.3">
      <c r="A1695" s="12" t="s">
        <v>6302</v>
      </c>
      <c r="B1695" s="12" t="s">
        <v>1907</v>
      </c>
      <c r="C1695" s="12" t="s">
        <v>4618</v>
      </c>
      <c r="D1695" s="82">
        <v>46031.946886574071</v>
      </c>
      <c r="E1695" s="37">
        <v>499</v>
      </c>
      <c r="F1695" s="12" t="s">
        <v>4603</v>
      </c>
      <c r="G1695" s="13" t="str">
        <f>IFERROR(INDEX(Raw_Plans!$B$2:$B$11,MATCH(C1695,Raw_Plans!$A$2:$A$11,0)),"")</f>
        <v>Infinity 499</v>
      </c>
    </row>
    <row r="1696" spans="1:7" x14ac:dyDescent="0.3">
      <c r="A1696" s="12" t="s">
        <v>6303</v>
      </c>
      <c r="B1696" s="12" t="s">
        <v>2245</v>
      </c>
      <c r="C1696" s="12" t="s">
        <v>4594</v>
      </c>
      <c r="D1696" s="82">
        <v>45826.946886574071</v>
      </c>
      <c r="E1696" s="37">
        <v>999</v>
      </c>
      <c r="F1696" s="12" t="s">
        <v>4611</v>
      </c>
      <c r="G1696" s="13" t="str">
        <f>IFERROR(INDEX(Raw_Plans!$B$2:$B$11,MATCH(C1696,Raw_Plans!$A$2:$A$11,0)),"")</f>
        <v>Family Infinity 999</v>
      </c>
    </row>
    <row r="1697" spans="1:7" x14ac:dyDescent="0.3">
      <c r="A1697" s="12" t="s">
        <v>6304</v>
      </c>
      <c r="B1697" s="12" t="s">
        <v>4232</v>
      </c>
      <c r="C1697" s="12" t="s">
        <v>4629</v>
      </c>
      <c r="D1697" s="82">
        <v>45776.946886574071</v>
      </c>
      <c r="E1697" s="37">
        <v>666</v>
      </c>
      <c r="F1697" s="12" t="s">
        <v>4641</v>
      </c>
      <c r="G1697" s="13" t="str">
        <f>IFERROR(INDEX(Raw_Plans!$B$2:$B$11,MATCH(C1697,Raw_Plans!$A$2:$A$11,0)),"")</f>
        <v>Student Plan</v>
      </c>
    </row>
    <row r="1698" spans="1:7" x14ac:dyDescent="0.3">
      <c r="A1698" s="12" t="s">
        <v>6305</v>
      </c>
      <c r="B1698" s="12" t="s">
        <v>1614</v>
      </c>
      <c r="C1698" s="12" t="s">
        <v>4615</v>
      </c>
      <c r="D1698" s="82">
        <v>45910.946886574071</v>
      </c>
      <c r="E1698" s="37">
        <v>148</v>
      </c>
      <c r="F1698" s="12" t="s">
        <v>4641</v>
      </c>
      <c r="G1698" s="13" t="str">
        <f>IFERROR(INDEX(Raw_Plans!$B$2:$B$11,MATCH(C1698,Raw_Plans!$A$2:$A$11,0)),"")</f>
        <v>Data Booster</v>
      </c>
    </row>
    <row r="1699" spans="1:7" x14ac:dyDescent="0.3">
      <c r="A1699" s="12" t="s">
        <v>6306</v>
      </c>
      <c r="B1699" s="12" t="s">
        <v>3354</v>
      </c>
      <c r="C1699" s="12" t="s">
        <v>4609</v>
      </c>
      <c r="D1699" s="82">
        <v>45891.946886574071</v>
      </c>
      <c r="E1699" s="37">
        <v>2999</v>
      </c>
      <c r="F1699" s="12" t="s">
        <v>4611</v>
      </c>
      <c r="G1699" s="13" t="str">
        <f>IFERROR(INDEX(Raw_Plans!$B$2:$B$11,MATCH(C1699,Raw_Plans!$A$2:$A$11,0)),"")</f>
        <v>Annual Plan</v>
      </c>
    </row>
    <row r="1700" spans="1:7" x14ac:dyDescent="0.3">
      <c r="A1700" s="12" t="s">
        <v>6307</v>
      </c>
      <c r="B1700" s="12" t="s">
        <v>3380</v>
      </c>
      <c r="C1700" s="12" t="s">
        <v>4618</v>
      </c>
      <c r="D1700" s="82">
        <v>46021.946886574071</v>
      </c>
      <c r="E1700" s="37">
        <v>499</v>
      </c>
      <c r="F1700" s="12" t="s">
        <v>4641</v>
      </c>
      <c r="G1700" s="13" t="str">
        <f>IFERROR(INDEX(Raw_Plans!$B$2:$B$11,MATCH(C1700,Raw_Plans!$A$2:$A$11,0)),"")</f>
        <v>Infinity 499</v>
      </c>
    </row>
    <row r="1701" spans="1:7" x14ac:dyDescent="0.3">
      <c r="A1701" s="12" t="s">
        <v>6308</v>
      </c>
      <c r="B1701" s="12" t="s">
        <v>1702</v>
      </c>
      <c r="C1701" s="12" t="s">
        <v>4607</v>
      </c>
      <c r="D1701" s="82">
        <v>46016.946886574071</v>
      </c>
      <c r="E1701" s="37">
        <v>299</v>
      </c>
      <c r="F1701" s="12" t="s">
        <v>4599</v>
      </c>
      <c r="G1701" s="13" t="str">
        <f>IFERROR(INDEX(Raw_Plans!$B$2:$B$11,MATCH(C1701,Raw_Plans!$A$2:$A$11,0)),"")</f>
        <v>Unlimited 5G Data</v>
      </c>
    </row>
    <row r="1702" spans="1:7" x14ac:dyDescent="0.3">
      <c r="A1702" s="12" t="s">
        <v>6309</v>
      </c>
      <c r="B1702" s="12" t="s">
        <v>1750</v>
      </c>
      <c r="C1702" s="12" t="s">
        <v>4607</v>
      </c>
      <c r="D1702" s="82">
        <v>45976.946886574071</v>
      </c>
      <c r="E1702" s="37">
        <v>299</v>
      </c>
      <c r="F1702" s="12" t="s">
        <v>4611</v>
      </c>
      <c r="G1702" s="13" t="str">
        <f>IFERROR(INDEX(Raw_Plans!$B$2:$B$11,MATCH(C1702,Raw_Plans!$A$2:$A$11,0)),"")</f>
        <v>Unlimited 5G Data</v>
      </c>
    </row>
    <row r="1703" spans="1:7" x14ac:dyDescent="0.3">
      <c r="A1703" s="12" t="s">
        <v>6310</v>
      </c>
      <c r="B1703" s="12" t="s">
        <v>3854</v>
      </c>
      <c r="C1703" s="12" t="s">
        <v>4618</v>
      </c>
      <c r="D1703" s="82">
        <v>45748.946886574071</v>
      </c>
      <c r="E1703" s="37">
        <v>499</v>
      </c>
      <c r="F1703" s="12" t="s">
        <v>4595</v>
      </c>
      <c r="G1703" s="13" t="str">
        <f>IFERROR(INDEX(Raw_Plans!$B$2:$B$11,MATCH(C1703,Raw_Plans!$A$2:$A$11,0)),"")</f>
        <v>Infinity 499</v>
      </c>
    </row>
    <row r="1704" spans="1:7" x14ac:dyDescent="0.3">
      <c r="A1704" s="12" t="s">
        <v>6311</v>
      </c>
      <c r="B1704" s="12" t="s">
        <v>4427</v>
      </c>
      <c r="C1704" s="12" t="s">
        <v>4605</v>
      </c>
      <c r="D1704" s="82">
        <v>45863.946886574071</v>
      </c>
      <c r="E1704" s="37">
        <v>349</v>
      </c>
      <c r="F1704" s="12" t="s">
        <v>4599</v>
      </c>
      <c r="G1704" s="13" t="str">
        <f>IFERROR(INDEX(Raw_Plans!$B$2:$B$11,MATCH(C1704,Raw_Plans!$A$2:$A$11,0)),"")</f>
        <v>Entertainment Pack</v>
      </c>
    </row>
    <row r="1705" spans="1:7" x14ac:dyDescent="0.3">
      <c r="A1705" s="12" t="s">
        <v>6312</v>
      </c>
      <c r="B1705" s="12" t="s">
        <v>4277</v>
      </c>
      <c r="C1705" s="12" t="s">
        <v>4598</v>
      </c>
      <c r="D1705" s="82">
        <v>45810.946886574071</v>
      </c>
      <c r="E1705" s="37">
        <v>99</v>
      </c>
      <c r="F1705" s="12" t="s">
        <v>4599</v>
      </c>
      <c r="G1705" s="13" t="str">
        <f>IFERROR(INDEX(Raw_Plans!$B$2:$B$11,MATCH(C1705,Raw_Plans!$A$2:$A$11,0)),"")</f>
        <v>Talktime Only</v>
      </c>
    </row>
    <row r="1706" spans="1:7" x14ac:dyDescent="0.3">
      <c r="A1706" s="12" t="s">
        <v>6313</v>
      </c>
      <c r="B1706" s="12" t="s">
        <v>2057</v>
      </c>
      <c r="C1706" s="12" t="s">
        <v>4618</v>
      </c>
      <c r="D1706" s="82">
        <v>45877.946886574071</v>
      </c>
      <c r="E1706" s="37">
        <v>499</v>
      </c>
      <c r="F1706" s="12" t="s">
        <v>4611</v>
      </c>
      <c r="G1706" s="13" t="str">
        <f>IFERROR(INDEX(Raw_Plans!$B$2:$B$11,MATCH(C1706,Raw_Plans!$A$2:$A$11,0)),"")</f>
        <v>Infinity 499</v>
      </c>
    </row>
    <row r="1707" spans="1:7" x14ac:dyDescent="0.3">
      <c r="A1707" s="12" t="s">
        <v>6314</v>
      </c>
      <c r="B1707" s="12" t="s">
        <v>2013</v>
      </c>
      <c r="C1707" s="12" t="s">
        <v>4618</v>
      </c>
      <c r="D1707" s="82">
        <v>45805.946886574071</v>
      </c>
      <c r="E1707" s="37">
        <v>499</v>
      </c>
      <c r="F1707" s="12" t="s">
        <v>4599</v>
      </c>
      <c r="G1707" s="13" t="str">
        <f>IFERROR(INDEX(Raw_Plans!$B$2:$B$11,MATCH(C1707,Raw_Plans!$A$2:$A$11,0)),"")</f>
        <v>Infinity 499</v>
      </c>
    </row>
    <row r="1708" spans="1:7" x14ac:dyDescent="0.3">
      <c r="A1708" s="12" t="s">
        <v>6315</v>
      </c>
      <c r="B1708" s="12" t="s">
        <v>2219</v>
      </c>
      <c r="C1708" s="12" t="s">
        <v>4607</v>
      </c>
      <c r="D1708" s="82">
        <v>45811.946886574071</v>
      </c>
      <c r="E1708" s="37">
        <v>299</v>
      </c>
      <c r="F1708" s="12" t="s">
        <v>4603</v>
      </c>
      <c r="G1708" s="13" t="str">
        <f>IFERROR(INDEX(Raw_Plans!$B$2:$B$11,MATCH(C1708,Raw_Plans!$A$2:$A$11,0)),"")</f>
        <v>Unlimited 5G Data</v>
      </c>
    </row>
    <row r="1709" spans="1:7" x14ac:dyDescent="0.3">
      <c r="A1709" s="12" t="s">
        <v>6316</v>
      </c>
      <c r="B1709" s="12" t="s">
        <v>1352</v>
      </c>
      <c r="C1709" s="12" t="s">
        <v>4613</v>
      </c>
      <c r="D1709" s="82">
        <v>46032.946886574071</v>
      </c>
      <c r="E1709" s="37">
        <v>499</v>
      </c>
      <c r="F1709" s="12" t="s">
        <v>4603</v>
      </c>
      <c r="G1709" s="13" t="str">
        <f>IFERROR(INDEX(Raw_Plans!$B$2:$B$11,MATCH(C1709,Raw_Plans!$A$2:$A$11,0)),"")</f>
        <v>Work From Home</v>
      </c>
    </row>
    <row r="1710" spans="1:7" x14ac:dyDescent="0.3">
      <c r="A1710" s="12" t="s">
        <v>6317</v>
      </c>
      <c r="B1710" s="12" t="s">
        <v>1704</v>
      </c>
      <c r="C1710" s="12" t="s">
        <v>4629</v>
      </c>
      <c r="D1710" s="82">
        <v>45720.946886574071</v>
      </c>
      <c r="E1710" s="37">
        <v>666</v>
      </c>
      <c r="F1710" s="12" t="s">
        <v>4641</v>
      </c>
      <c r="G1710" s="13" t="str">
        <f>IFERROR(INDEX(Raw_Plans!$B$2:$B$11,MATCH(C1710,Raw_Plans!$A$2:$A$11,0)),"")</f>
        <v>Student Plan</v>
      </c>
    </row>
    <row r="1711" spans="1:7" x14ac:dyDescent="0.3">
      <c r="A1711" s="12" t="s">
        <v>6318</v>
      </c>
      <c r="B1711" s="12" t="s">
        <v>4485</v>
      </c>
      <c r="C1711" s="12" t="s">
        <v>4618</v>
      </c>
      <c r="D1711" s="82">
        <v>45862.946886574071</v>
      </c>
      <c r="E1711" s="37">
        <v>499</v>
      </c>
      <c r="F1711" s="12" t="s">
        <v>4641</v>
      </c>
      <c r="G1711" s="13" t="str">
        <f>IFERROR(INDEX(Raw_Plans!$B$2:$B$11,MATCH(C1711,Raw_Plans!$A$2:$A$11,0)),"")</f>
        <v>Infinity 499</v>
      </c>
    </row>
    <row r="1712" spans="1:7" x14ac:dyDescent="0.3">
      <c r="A1712" s="12" t="s">
        <v>6319</v>
      </c>
      <c r="B1712" s="12" t="s">
        <v>2469</v>
      </c>
      <c r="C1712" s="12" t="s">
        <v>4613</v>
      </c>
      <c r="D1712" s="82">
        <v>45813.946886574071</v>
      </c>
      <c r="E1712" s="37">
        <v>499</v>
      </c>
      <c r="F1712" s="12" t="s">
        <v>4641</v>
      </c>
      <c r="G1712" s="13" t="str">
        <f>IFERROR(INDEX(Raw_Plans!$B$2:$B$11,MATCH(C1712,Raw_Plans!$A$2:$A$11,0)),"")</f>
        <v>Work From Home</v>
      </c>
    </row>
    <row r="1713" spans="1:7" x14ac:dyDescent="0.3">
      <c r="A1713" s="12" t="s">
        <v>6320</v>
      </c>
      <c r="B1713" s="12" t="s">
        <v>2399</v>
      </c>
      <c r="C1713" s="12" t="s">
        <v>4615</v>
      </c>
      <c r="D1713" s="82">
        <v>46043.946886574071</v>
      </c>
      <c r="E1713" s="37">
        <v>148</v>
      </c>
      <c r="F1713" s="12" t="s">
        <v>4603</v>
      </c>
      <c r="G1713" s="13" t="str">
        <f>IFERROR(INDEX(Raw_Plans!$B$2:$B$11,MATCH(C1713,Raw_Plans!$A$2:$A$11,0)),"")</f>
        <v>Data Booster</v>
      </c>
    </row>
    <row r="1714" spans="1:7" x14ac:dyDescent="0.3">
      <c r="A1714" s="12" t="s">
        <v>6321</v>
      </c>
      <c r="B1714" s="12" t="s">
        <v>1640</v>
      </c>
      <c r="C1714" s="12" t="s">
        <v>4629</v>
      </c>
      <c r="D1714" s="82">
        <v>45814.946886574071</v>
      </c>
      <c r="E1714" s="37">
        <v>666</v>
      </c>
      <c r="F1714" s="12" t="s">
        <v>4603</v>
      </c>
      <c r="G1714" s="13" t="str">
        <f>IFERROR(INDEX(Raw_Plans!$B$2:$B$11,MATCH(C1714,Raw_Plans!$A$2:$A$11,0)),"")</f>
        <v>Student Plan</v>
      </c>
    </row>
    <row r="1715" spans="1:7" x14ac:dyDescent="0.3">
      <c r="A1715" s="12" t="s">
        <v>6322</v>
      </c>
      <c r="B1715" s="12" t="s">
        <v>4525</v>
      </c>
      <c r="C1715" s="12" t="s">
        <v>4613</v>
      </c>
      <c r="D1715" s="82">
        <v>45931.946886574071</v>
      </c>
      <c r="E1715" s="37">
        <v>499</v>
      </c>
      <c r="F1715" s="12" t="s">
        <v>4595</v>
      </c>
      <c r="G1715" s="13" t="str">
        <f>IFERROR(INDEX(Raw_Plans!$B$2:$B$11,MATCH(C1715,Raw_Plans!$A$2:$A$11,0)),"")</f>
        <v>Work From Home</v>
      </c>
    </row>
    <row r="1716" spans="1:7" x14ac:dyDescent="0.3">
      <c r="A1716" s="12" t="s">
        <v>6323</v>
      </c>
      <c r="B1716" s="12" t="s">
        <v>4340</v>
      </c>
      <c r="C1716" s="12" t="s">
        <v>4602</v>
      </c>
      <c r="D1716" s="82">
        <v>45941.946886574071</v>
      </c>
      <c r="E1716" s="37">
        <v>479</v>
      </c>
      <c r="F1716" s="12" t="s">
        <v>4611</v>
      </c>
      <c r="G1716" s="13" t="str">
        <f>IFERROR(INDEX(Raw_Plans!$B$2:$B$11,MATCH(C1716,Raw_Plans!$A$2:$A$11,0)),"")</f>
        <v>Truly Unlimited</v>
      </c>
    </row>
    <row r="1717" spans="1:7" x14ac:dyDescent="0.3">
      <c r="A1717" s="12" t="s">
        <v>6324</v>
      </c>
      <c r="B1717" s="12" t="s">
        <v>3723</v>
      </c>
      <c r="C1717" s="12" t="s">
        <v>4618</v>
      </c>
      <c r="D1717" s="82">
        <v>46026.946886574071</v>
      </c>
      <c r="E1717" s="37">
        <v>499</v>
      </c>
      <c r="F1717" s="12" t="s">
        <v>4641</v>
      </c>
      <c r="G1717" s="13" t="str">
        <f>IFERROR(INDEX(Raw_Plans!$B$2:$B$11,MATCH(C1717,Raw_Plans!$A$2:$A$11,0)),"")</f>
        <v>Infinity 499</v>
      </c>
    </row>
    <row r="1718" spans="1:7" x14ac:dyDescent="0.3">
      <c r="A1718" s="12" t="s">
        <v>6325</v>
      </c>
      <c r="B1718" s="12" t="s">
        <v>3944</v>
      </c>
      <c r="C1718" s="12" t="s">
        <v>4607</v>
      </c>
      <c r="D1718" s="82">
        <v>45991.946886574071</v>
      </c>
      <c r="E1718" s="37">
        <v>299</v>
      </c>
      <c r="F1718" s="12" t="s">
        <v>4641</v>
      </c>
      <c r="G1718" s="13" t="str">
        <f>IFERROR(INDEX(Raw_Plans!$B$2:$B$11,MATCH(C1718,Raw_Plans!$A$2:$A$11,0)),"")</f>
        <v>Unlimited 5G Data</v>
      </c>
    </row>
    <row r="1719" spans="1:7" x14ac:dyDescent="0.3">
      <c r="A1719" s="12" t="s">
        <v>6326</v>
      </c>
      <c r="B1719" s="12" t="s">
        <v>921</v>
      </c>
      <c r="C1719" s="12" t="s">
        <v>4607</v>
      </c>
      <c r="D1719" s="82">
        <v>45895.946886574071</v>
      </c>
      <c r="E1719" s="37">
        <v>299</v>
      </c>
      <c r="F1719" s="12" t="s">
        <v>4641</v>
      </c>
      <c r="G1719" s="13" t="str">
        <f>IFERROR(INDEX(Raw_Plans!$B$2:$B$11,MATCH(C1719,Raw_Plans!$A$2:$A$11,0)),"")</f>
        <v>Unlimited 5G Data</v>
      </c>
    </row>
    <row r="1720" spans="1:7" x14ac:dyDescent="0.3">
      <c r="A1720" s="12" t="s">
        <v>6327</v>
      </c>
      <c r="B1720" s="12" t="s">
        <v>2469</v>
      </c>
      <c r="C1720" s="12" t="s">
        <v>4602</v>
      </c>
      <c r="D1720" s="82">
        <v>45890.946886574071</v>
      </c>
      <c r="E1720" s="37">
        <v>479</v>
      </c>
      <c r="F1720" s="12" t="s">
        <v>4641</v>
      </c>
      <c r="G1720" s="13" t="str">
        <f>IFERROR(INDEX(Raw_Plans!$B$2:$B$11,MATCH(C1720,Raw_Plans!$A$2:$A$11,0)),"")</f>
        <v>Truly Unlimited</v>
      </c>
    </row>
    <row r="1721" spans="1:7" x14ac:dyDescent="0.3">
      <c r="A1721" s="12" t="s">
        <v>6328</v>
      </c>
      <c r="B1721" s="12" t="s">
        <v>1366</v>
      </c>
      <c r="C1721" s="12" t="s">
        <v>4615</v>
      </c>
      <c r="D1721" s="82">
        <v>45959.946886574071</v>
      </c>
      <c r="E1721" s="37">
        <v>148</v>
      </c>
      <c r="F1721" s="12" t="s">
        <v>4611</v>
      </c>
      <c r="G1721" s="13" t="str">
        <f>IFERROR(INDEX(Raw_Plans!$B$2:$B$11,MATCH(C1721,Raw_Plans!$A$2:$A$11,0)),"")</f>
        <v>Data Booster</v>
      </c>
    </row>
    <row r="1722" spans="1:7" x14ac:dyDescent="0.3">
      <c r="A1722" s="12" t="s">
        <v>6329</v>
      </c>
      <c r="B1722" s="12" t="s">
        <v>4202</v>
      </c>
      <c r="C1722" s="12" t="s">
        <v>4602</v>
      </c>
      <c r="D1722" s="82">
        <v>45697.946886574071</v>
      </c>
      <c r="E1722" s="37">
        <v>479</v>
      </c>
      <c r="F1722" s="12" t="s">
        <v>4599</v>
      </c>
      <c r="G1722" s="13" t="str">
        <f>IFERROR(INDEX(Raw_Plans!$B$2:$B$11,MATCH(C1722,Raw_Plans!$A$2:$A$11,0)),"")</f>
        <v>Truly Unlimited</v>
      </c>
    </row>
    <row r="1723" spans="1:7" x14ac:dyDescent="0.3">
      <c r="A1723" s="12" t="s">
        <v>6330</v>
      </c>
      <c r="B1723" s="12" t="s">
        <v>4435</v>
      </c>
      <c r="C1723" s="12" t="s">
        <v>4598</v>
      </c>
      <c r="D1723" s="82">
        <v>45769.946886574071</v>
      </c>
      <c r="E1723" s="37">
        <v>99</v>
      </c>
      <c r="F1723" s="12" t="s">
        <v>4595</v>
      </c>
      <c r="G1723" s="13" t="str">
        <f>IFERROR(INDEX(Raw_Plans!$B$2:$B$11,MATCH(C1723,Raw_Plans!$A$2:$A$11,0)),"")</f>
        <v>Talktime Only</v>
      </c>
    </row>
    <row r="1724" spans="1:7" x14ac:dyDescent="0.3">
      <c r="A1724" s="12" t="s">
        <v>6331</v>
      </c>
      <c r="B1724" s="12" t="s">
        <v>2883</v>
      </c>
      <c r="C1724" s="12" t="s">
        <v>4618</v>
      </c>
      <c r="D1724" s="82">
        <v>45905.946886574071</v>
      </c>
      <c r="E1724" s="37">
        <v>499</v>
      </c>
      <c r="F1724" s="12" t="s">
        <v>4603</v>
      </c>
      <c r="G1724" s="13" t="str">
        <f>IFERROR(INDEX(Raw_Plans!$B$2:$B$11,MATCH(C1724,Raw_Plans!$A$2:$A$11,0)),"")</f>
        <v>Infinity 499</v>
      </c>
    </row>
    <row r="1725" spans="1:7" x14ac:dyDescent="0.3">
      <c r="A1725" s="12" t="s">
        <v>6332</v>
      </c>
      <c r="B1725" s="12" t="s">
        <v>4577</v>
      </c>
      <c r="C1725" s="12" t="s">
        <v>4615</v>
      </c>
      <c r="D1725" s="82">
        <v>45931.946886574071</v>
      </c>
      <c r="E1725" s="37">
        <v>148</v>
      </c>
      <c r="F1725" s="12" t="s">
        <v>4603</v>
      </c>
      <c r="G1725" s="13" t="str">
        <f>IFERROR(INDEX(Raw_Plans!$B$2:$B$11,MATCH(C1725,Raw_Plans!$A$2:$A$11,0)),"")</f>
        <v>Data Booster</v>
      </c>
    </row>
    <row r="1726" spans="1:7" x14ac:dyDescent="0.3">
      <c r="A1726" s="12" t="s">
        <v>6333</v>
      </c>
      <c r="B1726" s="12" t="s">
        <v>545</v>
      </c>
      <c r="C1726" s="12" t="s">
        <v>4605</v>
      </c>
      <c r="D1726" s="82">
        <v>45862.946886574071</v>
      </c>
      <c r="E1726" s="37">
        <v>349</v>
      </c>
      <c r="F1726" s="12" t="s">
        <v>4599</v>
      </c>
      <c r="G1726" s="13" t="str">
        <f>IFERROR(INDEX(Raw_Plans!$B$2:$B$11,MATCH(C1726,Raw_Plans!$A$2:$A$11,0)),"")</f>
        <v>Entertainment Pack</v>
      </c>
    </row>
    <row r="1727" spans="1:7" x14ac:dyDescent="0.3">
      <c r="A1727" s="12" t="s">
        <v>6334</v>
      </c>
      <c r="B1727" s="12" t="s">
        <v>4134</v>
      </c>
      <c r="C1727" s="12" t="s">
        <v>4605</v>
      </c>
      <c r="D1727" s="82">
        <v>45991.946886574071</v>
      </c>
      <c r="E1727" s="37">
        <v>349</v>
      </c>
      <c r="F1727" s="12" t="s">
        <v>4595</v>
      </c>
      <c r="G1727" s="13" t="str">
        <f>IFERROR(INDEX(Raw_Plans!$B$2:$B$11,MATCH(C1727,Raw_Plans!$A$2:$A$11,0)),"")</f>
        <v>Entertainment Pack</v>
      </c>
    </row>
    <row r="1728" spans="1:7" x14ac:dyDescent="0.3">
      <c r="A1728" s="12" t="s">
        <v>6335</v>
      </c>
      <c r="B1728" s="12" t="s">
        <v>4058</v>
      </c>
      <c r="C1728" s="12" t="s">
        <v>4607</v>
      </c>
      <c r="D1728" s="82">
        <v>45747.946886574071</v>
      </c>
      <c r="E1728" s="37">
        <v>299</v>
      </c>
      <c r="F1728" s="12" t="s">
        <v>4599</v>
      </c>
      <c r="G1728" s="13" t="str">
        <f>IFERROR(INDEX(Raw_Plans!$B$2:$B$11,MATCH(C1728,Raw_Plans!$A$2:$A$11,0)),"")</f>
        <v>Unlimited 5G Data</v>
      </c>
    </row>
    <row r="1729" spans="1:7" x14ac:dyDescent="0.3">
      <c r="A1729" s="12" t="s">
        <v>6336</v>
      </c>
      <c r="B1729" s="12" t="s">
        <v>3050</v>
      </c>
      <c r="C1729" s="12" t="s">
        <v>4609</v>
      </c>
      <c r="D1729" s="82">
        <v>45999.946886574071</v>
      </c>
      <c r="E1729" s="37">
        <v>2999</v>
      </c>
      <c r="F1729" s="12" t="s">
        <v>4603</v>
      </c>
      <c r="G1729" s="13" t="str">
        <f>IFERROR(INDEX(Raw_Plans!$B$2:$B$11,MATCH(C1729,Raw_Plans!$A$2:$A$11,0)),"")</f>
        <v>Annual Plan</v>
      </c>
    </row>
    <row r="1730" spans="1:7" x14ac:dyDescent="0.3">
      <c r="A1730" s="12" t="s">
        <v>6337</v>
      </c>
      <c r="B1730" s="12" t="s">
        <v>3491</v>
      </c>
      <c r="C1730" s="12" t="s">
        <v>4598</v>
      </c>
      <c r="D1730" s="82">
        <v>45725.946886574071</v>
      </c>
      <c r="E1730" s="37">
        <v>99</v>
      </c>
      <c r="F1730" s="12" t="s">
        <v>4611</v>
      </c>
      <c r="G1730" s="13" t="str">
        <f>IFERROR(INDEX(Raw_Plans!$B$2:$B$11,MATCH(C1730,Raw_Plans!$A$2:$A$11,0)),"")</f>
        <v>Talktime Only</v>
      </c>
    </row>
    <row r="1731" spans="1:7" x14ac:dyDescent="0.3">
      <c r="A1731" s="12" t="s">
        <v>6338</v>
      </c>
      <c r="B1731" s="12" t="s">
        <v>1459</v>
      </c>
      <c r="C1731" s="12" t="s">
        <v>4605</v>
      </c>
      <c r="D1731" s="82">
        <v>45903.946886574071</v>
      </c>
      <c r="E1731" s="37">
        <v>349</v>
      </c>
      <c r="F1731" s="12" t="s">
        <v>4599</v>
      </c>
      <c r="G1731" s="13" t="str">
        <f>IFERROR(INDEX(Raw_Plans!$B$2:$B$11,MATCH(C1731,Raw_Plans!$A$2:$A$11,0)),"")</f>
        <v>Entertainment Pack</v>
      </c>
    </row>
    <row r="1732" spans="1:7" x14ac:dyDescent="0.3">
      <c r="A1732" s="12" t="s">
        <v>6339</v>
      </c>
      <c r="B1732" s="12" t="s">
        <v>2551</v>
      </c>
      <c r="C1732" s="12" t="s">
        <v>4594</v>
      </c>
      <c r="D1732" s="82">
        <v>46044.946886574071</v>
      </c>
      <c r="E1732" s="37">
        <v>999</v>
      </c>
      <c r="F1732" s="12" t="s">
        <v>4641</v>
      </c>
      <c r="G1732" s="13" t="str">
        <f>IFERROR(INDEX(Raw_Plans!$B$2:$B$11,MATCH(C1732,Raw_Plans!$A$2:$A$11,0)),"")</f>
        <v>Family Infinity 999</v>
      </c>
    </row>
    <row r="1733" spans="1:7" x14ac:dyDescent="0.3">
      <c r="A1733" s="12" t="s">
        <v>6340</v>
      </c>
      <c r="B1733" s="12" t="s">
        <v>2041</v>
      </c>
      <c r="C1733" s="12" t="s">
        <v>4605</v>
      </c>
      <c r="D1733" s="82">
        <v>45836.946886574071</v>
      </c>
      <c r="E1733" s="37">
        <v>349</v>
      </c>
      <c r="F1733" s="12" t="s">
        <v>4603</v>
      </c>
      <c r="G1733" s="13" t="str">
        <f>IFERROR(INDEX(Raw_Plans!$B$2:$B$11,MATCH(C1733,Raw_Plans!$A$2:$A$11,0)),"")</f>
        <v>Entertainment Pack</v>
      </c>
    </row>
    <row r="1734" spans="1:7" x14ac:dyDescent="0.3">
      <c r="A1734" s="12" t="s">
        <v>6341</v>
      </c>
      <c r="B1734" s="12" t="s">
        <v>3611</v>
      </c>
      <c r="C1734" s="12" t="s">
        <v>4605</v>
      </c>
      <c r="D1734" s="82">
        <v>46013.946886574071</v>
      </c>
      <c r="E1734" s="37">
        <v>349</v>
      </c>
      <c r="F1734" s="12" t="s">
        <v>4641</v>
      </c>
      <c r="G1734" s="13" t="str">
        <f>IFERROR(INDEX(Raw_Plans!$B$2:$B$11,MATCH(C1734,Raw_Plans!$A$2:$A$11,0)),"")</f>
        <v>Entertainment Pack</v>
      </c>
    </row>
    <row r="1735" spans="1:7" x14ac:dyDescent="0.3">
      <c r="A1735" s="12" t="s">
        <v>6342</v>
      </c>
      <c r="B1735" s="12" t="s">
        <v>2091</v>
      </c>
      <c r="C1735" s="12" t="s">
        <v>4618</v>
      </c>
      <c r="D1735" s="82">
        <v>45688.946886574071</v>
      </c>
      <c r="E1735" s="37">
        <v>499</v>
      </c>
      <c r="F1735" s="12" t="s">
        <v>4611</v>
      </c>
      <c r="G1735" s="13" t="str">
        <f>IFERROR(INDEX(Raw_Plans!$B$2:$B$11,MATCH(C1735,Raw_Plans!$A$2:$A$11,0)),"")</f>
        <v>Infinity 499</v>
      </c>
    </row>
    <row r="1736" spans="1:7" x14ac:dyDescent="0.3">
      <c r="A1736" s="12" t="s">
        <v>6343</v>
      </c>
      <c r="B1736" s="12" t="s">
        <v>3812</v>
      </c>
      <c r="C1736" s="12" t="s">
        <v>4618</v>
      </c>
      <c r="D1736" s="82">
        <v>45915.946886574071</v>
      </c>
      <c r="E1736" s="37">
        <v>499</v>
      </c>
      <c r="F1736" s="12" t="s">
        <v>4595</v>
      </c>
      <c r="G1736" s="13" t="str">
        <f>IFERROR(INDEX(Raw_Plans!$B$2:$B$11,MATCH(C1736,Raw_Plans!$A$2:$A$11,0)),"")</f>
        <v>Infinity 499</v>
      </c>
    </row>
    <row r="1737" spans="1:7" x14ac:dyDescent="0.3">
      <c r="A1737" s="12" t="s">
        <v>6344</v>
      </c>
      <c r="B1737" s="12" t="s">
        <v>1377</v>
      </c>
      <c r="C1737" s="12" t="s">
        <v>4594</v>
      </c>
      <c r="D1737" s="82">
        <v>45858.946886574071</v>
      </c>
      <c r="E1737" s="37">
        <v>999</v>
      </c>
      <c r="F1737" s="12" t="s">
        <v>4611</v>
      </c>
      <c r="G1737" s="13" t="str">
        <f>IFERROR(INDEX(Raw_Plans!$B$2:$B$11,MATCH(C1737,Raw_Plans!$A$2:$A$11,0)),"")</f>
        <v>Family Infinity 999</v>
      </c>
    </row>
    <row r="1738" spans="1:7" x14ac:dyDescent="0.3">
      <c r="A1738" s="12" t="s">
        <v>6345</v>
      </c>
      <c r="B1738" s="12" t="s">
        <v>2461</v>
      </c>
      <c r="C1738" s="12" t="s">
        <v>4607</v>
      </c>
      <c r="D1738" s="82">
        <v>45872.946886574071</v>
      </c>
      <c r="E1738" s="37">
        <v>299</v>
      </c>
      <c r="F1738" s="12" t="s">
        <v>4599</v>
      </c>
      <c r="G1738" s="13" t="str">
        <f>IFERROR(INDEX(Raw_Plans!$B$2:$B$11,MATCH(C1738,Raw_Plans!$A$2:$A$11,0)),"")</f>
        <v>Unlimited 5G Data</v>
      </c>
    </row>
    <row r="1739" spans="1:7" x14ac:dyDescent="0.3">
      <c r="A1739" s="12" t="s">
        <v>6346</v>
      </c>
      <c r="B1739" s="12" t="s">
        <v>2333</v>
      </c>
      <c r="C1739" s="12" t="s">
        <v>4602</v>
      </c>
      <c r="D1739" s="82">
        <v>45810.946886574071</v>
      </c>
      <c r="E1739" s="37">
        <v>479</v>
      </c>
      <c r="F1739" s="12" t="s">
        <v>4603</v>
      </c>
      <c r="G1739" s="13" t="str">
        <f>IFERROR(INDEX(Raw_Plans!$B$2:$B$11,MATCH(C1739,Raw_Plans!$A$2:$A$11,0)),"")</f>
        <v>Truly Unlimited</v>
      </c>
    </row>
    <row r="1740" spans="1:7" x14ac:dyDescent="0.3">
      <c r="A1740" s="12" t="s">
        <v>6347</v>
      </c>
      <c r="B1740" s="12" t="s">
        <v>3230</v>
      </c>
      <c r="C1740" s="12" t="s">
        <v>4602</v>
      </c>
      <c r="D1740" s="82">
        <v>45812.946886574071</v>
      </c>
      <c r="E1740" s="37">
        <v>479</v>
      </c>
      <c r="F1740" s="12" t="s">
        <v>4641</v>
      </c>
      <c r="G1740" s="13" t="str">
        <f>IFERROR(INDEX(Raw_Plans!$B$2:$B$11,MATCH(C1740,Raw_Plans!$A$2:$A$11,0)),"")</f>
        <v>Truly Unlimited</v>
      </c>
    </row>
    <row r="1741" spans="1:7" x14ac:dyDescent="0.3">
      <c r="A1741" s="12" t="s">
        <v>6348</v>
      </c>
      <c r="B1741" s="12" t="s">
        <v>2385</v>
      </c>
      <c r="C1741" s="12" t="s">
        <v>4618</v>
      </c>
      <c r="D1741" s="82">
        <v>45885.946886574071</v>
      </c>
      <c r="E1741" s="37">
        <v>499</v>
      </c>
      <c r="F1741" s="12" t="s">
        <v>4599</v>
      </c>
      <c r="G1741" s="13" t="str">
        <f>IFERROR(INDEX(Raw_Plans!$B$2:$B$11,MATCH(C1741,Raw_Plans!$A$2:$A$11,0)),"")</f>
        <v>Infinity 499</v>
      </c>
    </row>
    <row r="1742" spans="1:7" x14ac:dyDescent="0.3">
      <c r="A1742" s="12" t="s">
        <v>6349</v>
      </c>
      <c r="B1742" s="12" t="s">
        <v>3812</v>
      </c>
      <c r="C1742" s="12" t="s">
        <v>4607</v>
      </c>
      <c r="D1742" s="82">
        <v>45836.946886574071</v>
      </c>
      <c r="E1742" s="37">
        <v>299</v>
      </c>
      <c r="F1742" s="12" t="s">
        <v>4595</v>
      </c>
      <c r="G1742" s="13" t="str">
        <f>IFERROR(INDEX(Raw_Plans!$B$2:$B$11,MATCH(C1742,Raw_Plans!$A$2:$A$11,0)),"")</f>
        <v>Unlimited 5G Data</v>
      </c>
    </row>
    <row r="1743" spans="1:7" x14ac:dyDescent="0.3">
      <c r="A1743" s="12" t="s">
        <v>6350</v>
      </c>
      <c r="B1743" s="12" t="s">
        <v>1356</v>
      </c>
      <c r="C1743" s="12" t="s">
        <v>4607</v>
      </c>
      <c r="D1743" s="82">
        <v>45852.946886574071</v>
      </c>
      <c r="E1743" s="37">
        <v>299</v>
      </c>
      <c r="F1743" s="12" t="s">
        <v>4603</v>
      </c>
      <c r="G1743" s="13" t="str">
        <f>IFERROR(INDEX(Raw_Plans!$B$2:$B$11,MATCH(C1743,Raw_Plans!$A$2:$A$11,0)),"")</f>
        <v>Unlimited 5G Data</v>
      </c>
    </row>
    <row r="1744" spans="1:7" x14ac:dyDescent="0.3">
      <c r="A1744" s="12" t="s">
        <v>6351</v>
      </c>
      <c r="B1744" s="12" t="s">
        <v>4449</v>
      </c>
      <c r="C1744" s="12" t="s">
        <v>4602</v>
      </c>
      <c r="D1744" s="82">
        <v>45730.946886574071</v>
      </c>
      <c r="E1744" s="37">
        <v>479</v>
      </c>
      <c r="F1744" s="12" t="s">
        <v>4595</v>
      </c>
      <c r="G1744" s="13" t="str">
        <f>IFERROR(INDEX(Raw_Plans!$B$2:$B$11,MATCH(C1744,Raw_Plans!$A$2:$A$11,0)),"")</f>
        <v>Truly Unlimited</v>
      </c>
    </row>
    <row r="1745" spans="1:7" x14ac:dyDescent="0.3">
      <c r="A1745" s="12" t="s">
        <v>6352</v>
      </c>
      <c r="B1745" s="12" t="s">
        <v>3274</v>
      </c>
      <c r="C1745" s="12" t="s">
        <v>4594</v>
      </c>
      <c r="D1745" s="82">
        <v>45794.946886574071</v>
      </c>
      <c r="E1745" s="37">
        <v>999</v>
      </c>
      <c r="F1745" s="12" t="s">
        <v>4641</v>
      </c>
      <c r="G1745" s="13" t="str">
        <f>IFERROR(INDEX(Raw_Plans!$B$2:$B$11,MATCH(C1745,Raw_Plans!$A$2:$A$11,0)),"")</f>
        <v>Family Infinity 999</v>
      </c>
    </row>
    <row r="1746" spans="1:7" x14ac:dyDescent="0.3">
      <c r="A1746" s="12" t="s">
        <v>6353</v>
      </c>
      <c r="B1746" s="12" t="s">
        <v>3882</v>
      </c>
      <c r="C1746" s="12" t="s">
        <v>4598</v>
      </c>
      <c r="D1746" s="82">
        <v>45697.946886574071</v>
      </c>
      <c r="E1746" s="37">
        <v>99</v>
      </c>
      <c r="F1746" s="12" t="s">
        <v>4641</v>
      </c>
      <c r="G1746" s="13" t="str">
        <f>IFERROR(INDEX(Raw_Plans!$B$2:$B$11,MATCH(C1746,Raw_Plans!$A$2:$A$11,0)),"")</f>
        <v>Talktime Only</v>
      </c>
    </row>
    <row r="1747" spans="1:7" x14ac:dyDescent="0.3">
      <c r="A1747" s="12" t="s">
        <v>6354</v>
      </c>
      <c r="B1747" s="12" t="s">
        <v>4511</v>
      </c>
      <c r="C1747" s="12" t="s">
        <v>4598</v>
      </c>
      <c r="D1747" s="82">
        <v>45919.946886574071</v>
      </c>
      <c r="E1747" s="37">
        <v>99</v>
      </c>
      <c r="F1747" s="12" t="s">
        <v>4595</v>
      </c>
      <c r="G1747" s="13" t="str">
        <f>IFERROR(INDEX(Raw_Plans!$B$2:$B$11,MATCH(C1747,Raw_Plans!$A$2:$A$11,0)),"")</f>
        <v>Talktime Only</v>
      </c>
    </row>
    <row r="1748" spans="1:7" x14ac:dyDescent="0.3">
      <c r="A1748" s="12" t="s">
        <v>6355</v>
      </c>
      <c r="B1748" s="12" t="s">
        <v>1586</v>
      </c>
      <c r="C1748" s="12" t="s">
        <v>4615</v>
      </c>
      <c r="D1748" s="82">
        <v>46020.946886574071</v>
      </c>
      <c r="E1748" s="37">
        <v>148</v>
      </c>
      <c r="F1748" s="12" t="s">
        <v>4603</v>
      </c>
      <c r="G1748" s="13" t="str">
        <f>IFERROR(INDEX(Raw_Plans!$B$2:$B$11,MATCH(C1748,Raw_Plans!$A$2:$A$11,0)),"")</f>
        <v>Data Booster</v>
      </c>
    </row>
    <row r="1749" spans="1:7" x14ac:dyDescent="0.3">
      <c r="A1749" s="12" t="s">
        <v>6356</v>
      </c>
      <c r="B1749" s="12" t="s">
        <v>3748</v>
      </c>
      <c r="C1749" s="12" t="s">
        <v>4598</v>
      </c>
      <c r="D1749" s="82">
        <v>45801.946886574071</v>
      </c>
      <c r="E1749" s="37">
        <v>99</v>
      </c>
      <c r="F1749" s="12" t="s">
        <v>4611</v>
      </c>
      <c r="G1749" s="13" t="str">
        <f>IFERROR(INDEX(Raw_Plans!$B$2:$B$11,MATCH(C1749,Raw_Plans!$A$2:$A$11,0)),"")</f>
        <v>Talktime Only</v>
      </c>
    </row>
    <row r="1750" spans="1:7" x14ac:dyDescent="0.3">
      <c r="A1750" s="12" t="s">
        <v>6357</v>
      </c>
      <c r="B1750" s="12" t="s">
        <v>4104</v>
      </c>
      <c r="C1750" s="12" t="s">
        <v>4598</v>
      </c>
      <c r="D1750" s="82">
        <v>45773.946886574071</v>
      </c>
      <c r="E1750" s="37">
        <v>99</v>
      </c>
      <c r="F1750" s="12" t="s">
        <v>4603</v>
      </c>
      <c r="G1750" s="13" t="str">
        <f>IFERROR(INDEX(Raw_Plans!$B$2:$B$11,MATCH(C1750,Raw_Plans!$A$2:$A$11,0)),"")</f>
        <v>Talktime Only</v>
      </c>
    </row>
    <row r="1751" spans="1:7" x14ac:dyDescent="0.3">
      <c r="A1751" s="12" t="s">
        <v>6358</v>
      </c>
      <c r="B1751" s="12" t="s">
        <v>1997</v>
      </c>
      <c r="C1751" s="12" t="s">
        <v>4602</v>
      </c>
      <c r="D1751" s="82">
        <v>45855.946886574071</v>
      </c>
      <c r="E1751" s="37">
        <v>479</v>
      </c>
      <c r="F1751" s="12" t="s">
        <v>4641</v>
      </c>
      <c r="G1751" s="13" t="str">
        <f>IFERROR(INDEX(Raw_Plans!$B$2:$B$11,MATCH(C1751,Raw_Plans!$A$2:$A$11,0)),"")</f>
        <v>Truly Unlimited</v>
      </c>
    </row>
    <row r="1752" spans="1:7" x14ac:dyDescent="0.3">
      <c r="A1752" s="12" t="s">
        <v>6359</v>
      </c>
      <c r="B1752" s="12" t="s">
        <v>1348</v>
      </c>
      <c r="C1752" s="12" t="s">
        <v>4609</v>
      </c>
      <c r="D1752" s="82">
        <v>46006.946886574071</v>
      </c>
      <c r="E1752" s="37">
        <v>2999</v>
      </c>
      <c r="F1752" s="12" t="s">
        <v>4595</v>
      </c>
      <c r="G1752" s="13" t="str">
        <f>IFERROR(INDEX(Raw_Plans!$B$2:$B$11,MATCH(C1752,Raw_Plans!$A$2:$A$11,0)),"")</f>
        <v>Annual Plan</v>
      </c>
    </row>
    <row r="1753" spans="1:7" x14ac:dyDescent="0.3">
      <c r="A1753" s="12" t="s">
        <v>6360</v>
      </c>
      <c r="B1753" s="12" t="s">
        <v>3312</v>
      </c>
      <c r="C1753" s="12" t="s">
        <v>4615</v>
      </c>
      <c r="D1753" s="82">
        <v>45890.946886574071</v>
      </c>
      <c r="E1753" s="37">
        <v>148</v>
      </c>
      <c r="F1753" s="12" t="s">
        <v>4611</v>
      </c>
      <c r="G1753" s="13" t="str">
        <f>IFERROR(INDEX(Raw_Plans!$B$2:$B$11,MATCH(C1753,Raw_Plans!$A$2:$A$11,0)),"")</f>
        <v>Data Booster</v>
      </c>
    </row>
    <row r="1754" spans="1:7" x14ac:dyDescent="0.3">
      <c r="A1754" s="12" t="s">
        <v>6361</v>
      </c>
      <c r="B1754" s="12" t="s">
        <v>3807</v>
      </c>
      <c r="C1754" s="12" t="s">
        <v>4615</v>
      </c>
      <c r="D1754" s="82">
        <v>45901.946886574071</v>
      </c>
      <c r="E1754" s="37">
        <v>148</v>
      </c>
      <c r="F1754" s="12" t="s">
        <v>4603</v>
      </c>
      <c r="G1754" s="13" t="str">
        <f>IFERROR(INDEX(Raw_Plans!$B$2:$B$11,MATCH(C1754,Raw_Plans!$A$2:$A$11,0)),"")</f>
        <v>Data Booster</v>
      </c>
    </row>
    <row r="1755" spans="1:7" x14ac:dyDescent="0.3">
      <c r="A1755" s="12" t="s">
        <v>6362</v>
      </c>
      <c r="B1755" s="12" t="s">
        <v>3364</v>
      </c>
      <c r="C1755" s="12" t="s">
        <v>4594</v>
      </c>
      <c r="D1755" s="82">
        <v>46043.946886574071</v>
      </c>
      <c r="E1755" s="37">
        <v>999</v>
      </c>
      <c r="F1755" s="12" t="s">
        <v>4603</v>
      </c>
      <c r="G1755" s="13" t="str">
        <f>IFERROR(INDEX(Raw_Plans!$B$2:$B$11,MATCH(C1755,Raw_Plans!$A$2:$A$11,0)),"")</f>
        <v>Family Infinity 999</v>
      </c>
    </row>
    <row r="1756" spans="1:7" x14ac:dyDescent="0.3">
      <c r="A1756" s="12" t="s">
        <v>6363</v>
      </c>
      <c r="B1756" s="12" t="s">
        <v>3266</v>
      </c>
      <c r="C1756" s="12" t="s">
        <v>4598</v>
      </c>
      <c r="D1756" s="82">
        <v>45728.946886574071</v>
      </c>
      <c r="E1756" s="37">
        <v>99</v>
      </c>
      <c r="F1756" s="12" t="s">
        <v>4611</v>
      </c>
      <c r="G1756" s="13" t="str">
        <f>IFERROR(INDEX(Raw_Plans!$B$2:$B$11,MATCH(C1756,Raw_Plans!$A$2:$A$11,0)),"")</f>
        <v>Talktime Only</v>
      </c>
    </row>
    <row r="1757" spans="1:7" x14ac:dyDescent="0.3">
      <c r="A1757" s="12" t="s">
        <v>6364</v>
      </c>
      <c r="B1757" s="12" t="s">
        <v>4495</v>
      </c>
      <c r="C1757" s="12" t="s">
        <v>4594</v>
      </c>
      <c r="D1757" s="82">
        <v>45807.946886574071</v>
      </c>
      <c r="E1757" s="37">
        <v>999</v>
      </c>
      <c r="F1757" s="12" t="s">
        <v>4595</v>
      </c>
      <c r="G1757" s="13" t="str">
        <f>IFERROR(INDEX(Raw_Plans!$B$2:$B$11,MATCH(C1757,Raw_Plans!$A$2:$A$11,0)),"")</f>
        <v>Family Infinity 999</v>
      </c>
    </row>
    <row r="1758" spans="1:7" x14ac:dyDescent="0.3">
      <c r="A1758" s="12" t="s">
        <v>6365</v>
      </c>
      <c r="B1758" s="12" t="s">
        <v>1967</v>
      </c>
      <c r="C1758" s="12" t="s">
        <v>4594</v>
      </c>
      <c r="D1758" s="82">
        <v>45866.946886574071</v>
      </c>
      <c r="E1758" s="37">
        <v>999</v>
      </c>
      <c r="F1758" s="12" t="s">
        <v>4603</v>
      </c>
      <c r="G1758" s="13" t="str">
        <f>IFERROR(INDEX(Raw_Plans!$B$2:$B$11,MATCH(C1758,Raw_Plans!$A$2:$A$11,0)),"")</f>
        <v>Family Infinity 999</v>
      </c>
    </row>
    <row r="1759" spans="1:7" x14ac:dyDescent="0.3">
      <c r="A1759" s="12" t="s">
        <v>6366</v>
      </c>
      <c r="B1759" s="12" t="s">
        <v>3300</v>
      </c>
      <c r="C1759" s="12" t="s">
        <v>4609</v>
      </c>
      <c r="D1759" s="82">
        <v>45942.946886574071</v>
      </c>
      <c r="E1759" s="37">
        <v>2999</v>
      </c>
      <c r="F1759" s="12" t="s">
        <v>4611</v>
      </c>
      <c r="G1759" s="13" t="str">
        <f>IFERROR(INDEX(Raw_Plans!$B$2:$B$11,MATCH(C1759,Raw_Plans!$A$2:$A$11,0)),"")</f>
        <v>Annual Plan</v>
      </c>
    </row>
    <row r="1760" spans="1:7" x14ac:dyDescent="0.3">
      <c r="A1760" s="12" t="s">
        <v>6367</v>
      </c>
      <c r="B1760" s="12" t="s">
        <v>1927</v>
      </c>
      <c r="C1760" s="12" t="s">
        <v>4629</v>
      </c>
      <c r="D1760" s="82">
        <v>45906.946886574071</v>
      </c>
      <c r="E1760" s="37">
        <v>666</v>
      </c>
      <c r="F1760" s="12" t="s">
        <v>4599</v>
      </c>
      <c r="G1760" s="13" t="str">
        <f>IFERROR(INDEX(Raw_Plans!$B$2:$B$11,MATCH(C1760,Raw_Plans!$A$2:$A$11,0)),"")</f>
        <v>Student Plan</v>
      </c>
    </row>
    <row r="1761" spans="1:7" x14ac:dyDescent="0.3">
      <c r="A1761" s="12" t="s">
        <v>6368</v>
      </c>
      <c r="B1761" s="12" t="s">
        <v>1076</v>
      </c>
      <c r="C1761" s="12" t="s">
        <v>4609</v>
      </c>
      <c r="D1761" s="82">
        <v>45918.946886574071</v>
      </c>
      <c r="E1761" s="37">
        <v>2999</v>
      </c>
      <c r="F1761" s="12" t="s">
        <v>4641</v>
      </c>
      <c r="G1761" s="13" t="str">
        <f>IFERROR(INDEX(Raw_Plans!$B$2:$B$11,MATCH(C1761,Raw_Plans!$A$2:$A$11,0)),"")</f>
        <v>Annual Plan</v>
      </c>
    </row>
    <row r="1762" spans="1:7" x14ac:dyDescent="0.3">
      <c r="A1762" s="12" t="s">
        <v>6369</v>
      </c>
      <c r="B1762" s="12" t="s">
        <v>4058</v>
      </c>
      <c r="C1762" s="12" t="s">
        <v>4602</v>
      </c>
      <c r="D1762" s="82">
        <v>45840.946886574071</v>
      </c>
      <c r="E1762" s="37">
        <v>479</v>
      </c>
      <c r="F1762" s="12" t="s">
        <v>4599</v>
      </c>
      <c r="G1762" s="13" t="str">
        <f>IFERROR(INDEX(Raw_Plans!$B$2:$B$11,MATCH(C1762,Raw_Plans!$A$2:$A$11,0)),"")</f>
        <v>Truly Unlimited</v>
      </c>
    </row>
    <row r="1763" spans="1:7" x14ac:dyDescent="0.3">
      <c r="A1763" s="12" t="s">
        <v>6370</v>
      </c>
      <c r="B1763" s="12" t="s">
        <v>2083</v>
      </c>
      <c r="C1763" s="12" t="s">
        <v>4607</v>
      </c>
      <c r="D1763" s="82">
        <v>45874.946886574071</v>
      </c>
      <c r="E1763" s="37">
        <v>299</v>
      </c>
      <c r="F1763" s="12" t="s">
        <v>4595</v>
      </c>
      <c r="G1763" s="13" t="str">
        <f>IFERROR(INDEX(Raw_Plans!$B$2:$B$11,MATCH(C1763,Raw_Plans!$A$2:$A$11,0)),"")</f>
        <v>Unlimited 5G Data</v>
      </c>
    </row>
    <row r="1764" spans="1:7" x14ac:dyDescent="0.3">
      <c r="A1764" s="12" t="s">
        <v>6371</v>
      </c>
      <c r="B1764" s="12" t="s">
        <v>4250</v>
      </c>
      <c r="C1764" s="12" t="s">
        <v>4598</v>
      </c>
      <c r="D1764" s="82">
        <v>45967.946886574071</v>
      </c>
      <c r="E1764" s="37">
        <v>99</v>
      </c>
      <c r="F1764" s="12" t="s">
        <v>4599</v>
      </c>
      <c r="G1764" s="13" t="str">
        <f>IFERROR(INDEX(Raw_Plans!$B$2:$B$11,MATCH(C1764,Raw_Plans!$A$2:$A$11,0)),"")</f>
        <v>Talktime Only</v>
      </c>
    </row>
    <row r="1765" spans="1:7" x14ac:dyDescent="0.3">
      <c r="A1765" s="12" t="s">
        <v>6372</v>
      </c>
      <c r="B1765" s="12" t="s">
        <v>928</v>
      </c>
      <c r="C1765" s="12" t="s">
        <v>4598</v>
      </c>
      <c r="D1765" s="82">
        <v>45785.946886574071</v>
      </c>
      <c r="E1765" s="37">
        <v>99</v>
      </c>
      <c r="F1765" s="12" t="s">
        <v>4641</v>
      </c>
      <c r="G1765" s="13" t="str">
        <f>IFERROR(INDEX(Raw_Plans!$B$2:$B$11,MATCH(C1765,Raw_Plans!$A$2:$A$11,0)),"")</f>
        <v>Talktime Only</v>
      </c>
    </row>
    <row r="1766" spans="1:7" x14ac:dyDescent="0.3">
      <c r="A1766" s="12" t="s">
        <v>6373</v>
      </c>
      <c r="B1766" s="12" t="s">
        <v>2301</v>
      </c>
      <c r="C1766" s="12" t="s">
        <v>4613</v>
      </c>
      <c r="D1766" s="82">
        <v>45945.946886574071</v>
      </c>
      <c r="E1766" s="37">
        <v>499</v>
      </c>
      <c r="F1766" s="12" t="s">
        <v>4641</v>
      </c>
      <c r="G1766" s="13" t="str">
        <f>IFERROR(INDEX(Raw_Plans!$B$2:$B$11,MATCH(C1766,Raw_Plans!$A$2:$A$11,0)),"")</f>
        <v>Work From Home</v>
      </c>
    </row>
    <row r="1767" spans="1:7" x14ac:dyDescent="0.3">
      <c r="A1767" s="12" t="s">
        <v>6374</v>
      </c>
      <c r="B1767" s="12" t="s">
        <v>4140</v>
      </c>
      <c r="C1767" s="12" t="s">
        <v>4615</v>
      </c>
      <c r="D1767" s="82">
        <v>45864.946886574071</v>
      </c>
      <c r="E1767" s="37">
        <v>148</v>
      </c>
      <c r="F1767" s="12" t="s">
        <v>4641</v>
      </c>
      <c r="G1767" s="13" t="str">
        <f>IFERROR(INDEX(Raw_Plans!$B$2:$B$11,MATCH(C1767,Raw_Plans!$A$2:$A$11,0)),"")</f>
        <v>Data Booster</v>
      </c>
    </row>
    <row r="1768" spans="1:7" x14ac:dyDescent="0.3">
      <c r="A1768" s="12" t="s">
        <v>6375</v>
      </c>
      <c r="B1768" s="12" t="s">
        <v>2341</v>
      </c>
      <c r="C1768" s="12" t="s">
        <v>4615</v>
      </c>
      <c r="D1768" s="82">
        <v>45863.946886574071</v>
      </c>
      <c r="E1768" s="37">
        <v>148</v>
      </c>
      <c r="F1768" s="12" t="s">
        <v>4611</v>
      </c>
      <c r="G1768" s="13" t="str">
        <f>IFERROR(INDEX(Raw_Plans!$B$2:$B$11,MATCH(C1768,Raw_Plans!$A$2:$A$11,0)),"")</f>
        <v>Data Booster</v>
      </c>
    </row>
    <row r="1769" spans="1:7" x14ac:dyDescent="0.3">
      <c r="A1769" s="12" t="s">
        <v>6376</v>
      </c>
      <c r="B1769" s="12" t="s">
        <v>1415</v>
      </c>
      <c r="C1769" s="12" t="s">
        <v>4613</v>
      </c>
      <c r="D1769" s="82">
        <v>45868.946886574071</v>
      </c>
      <c r="E1769" s="37">
        <v>499</v>
      </c>
      <c r="F1769" s="12" t="s">
        <v>4595</v>
      </c>
      <c r="G1769" s="13" t="str">
        <f>IFERROR(INDEX(Raw_Plans!$B$2:$B$11,MATCH(C1769,Raw_Plans!$A$2:$A$11,0)),"")</f>
        <v>Work From Home</v>
      </c>
    </row>
    <row r="1770" spans="1:7" x14ac:dyDescent="0.3">
      <c r="A1770" s="12" t="s">
        <v>6377</v>
      </c>
      <c r="B1770" s="12" t="s">
        <v>3770</v>
      </c>
      <c r="C1770" s="12" t="s">
        <v>4594</v>
      </c>
      <c r="D1770" s="82">
        <v>45989.946886574071</v>
      </c>
      <c r="E1770" s="37">
        <v>999</v>
      </c>
      <c r="F1770" s="12" t="s">
        <v>4595</v>
      </c>
      <c r="G1770" s="13" t="str">
        <f>IFERROR(INDEX(Raw_Plans!$B$2:$B$11,MATCH(C1770,Raw_Plans!$A$2:$A$11,0)),"")</f>
        <v>Family Infinity 999</v>
      </c>
    </row>
    <row r="1771" spans="1:7" x14ac:dyDescent="0.3">
      <c r="A1771" s="12" t="s">
        <v>6378</v>
      </c>
      <c r="B1771" s="12" t="s">
        <v>1957</v>
      </c>
      <c r="C1771" s="12" t="s">
        <v>4618</v>
      </c>
      <c r="D1771" s="82">
        <v>45821.946886574071</v>
      </c>
      <c r="E1771" s="37">
        <v>499</v>
      </c>
      <c r="F1771" s="12" t="s">
        <v>4595</v>
      </c>
      <c r="G1771" s="13" t="str">
        <f>IFERROR(INDEX(Raw_Plans!$B$2:$B$11,MATCH(C1771,Raw_Plans!$A$2:$A$11,0)),"")</f>
        <v>Infinity 499</v>
      </c>
    </row>
    <row r="1772" spans="1:7" x14ac:dyDescent="0.3">
      <c r="A1772" s="12" t="s">
        <v>6379</v>
      </c>
      <c r="B1772" s="12" t="s">
        <v>574</v>
      </c>
      <c r="C1772" s="12" t="s">
        <v>4602</v>
      </c>
      <c r="D1772" s="82">
        <v>45844.946886574071</v>
      </c>
      <c r="E1772" s="37">
        <v>479</v>
      </c>
      <c r="F1772" s="12" t="s">
        <v>4611</v>
      </c>
      <c r="G1772" s="13" t="str">
        <f>IFERROR(INDEX(Raw_Plans!$B$2:$B$11,MATCH(C1772,Raw_Plans!$A$2:$A$11,0)),"")</f>
        <v>Truly Unlimited</v>
      </c>
    </row>
    <row r="1773" spans="1:7" x14ac:dyDescent="0.3">
      <c r="A1773" s="12" t="s">
        <v>6380</v>
      </c>
      <c r="B1773" s="12" t="s">
        <v>3426</v>
      </c>
      <c r="C1773" s="12" t="s">
        <v>4607</v>
      </c>
      <c r="D1773" s="82">
        <v>45994.946886574071</v>
      </c>
      <c r="E1773" s="37">
        <v>299</v>
      </c>
      <c r="F1773" s="12" t="s">
        <v>4595</v>
      </c>
      <c r="G1773" s="13" t="str">
        <f>IFERROR(INDEX(Raw_Plans!$B$2:$B$11,MATCH(C1773,Raw_Plans!$A$2:$A$11,0)),"")</f>
        <v>Unlimited 5G Data</v>
      </c>
    </row>
    <row r="1774" spans="1:7" x14ac:dyDescent="0.3">
      <c r="A1774" s="12" t="s">
        <v>6381</v>
      </c>
      <c r="B1774" s="12" t="s">
        <v>4366</v>
      </c>
      <c r="C1774" s="12" t="s">
        <v>4605</v>
      </c>
      <c r="D1774" s="82">
        <v>45918.946886574071</v>
      </c>
      <c r="E1774" s="37">
        <v>349</v>
      </c>
      <c r="F1774" s="12" t="s">
        <v>4595</v>
      </c>
      <c r="G1774" s="13" t="str">
        <f>IFERROR(INDEX(Raw_Plans!$B$2:$B$11,MATCH(C1774,Raw_Plans!$A$2:$A$11,0)),"")</f>
        <v>Entertainment Pack</v>
      </c>
    </row>
    <row r="1775" spans="1:7" x14ac:dyDescent="0.3">
      <c r="A1775" s="12" t="s">
        <v>6382</v>
      </c>
      <c r="B1775" s="12" t="s">
        <v>582</v>
      </c>
      <c r="C1775" s="12" t="s">
        <v>4613</v>
      </c>
      <c r="D1775" s="82">
        <v>45922.946886574071</v>
      </c>
      <c r="E1775" s="37">
        <v>499</v>
      </c>
      <c r="F1775" s="12" t="s">
        <v>4641</v>
      </c>
      <c r="G1775" s="13" t="str">
        <f>IFERROR(INDEX(Raw_Plans!$B$2:$B$11,MATCH(C1775,Raw_Plans!$A$2:$A$11,0)),"")</f>
        <v>Work From Home</v>
      </c>
    </row>
    <row r="1776" spans="1:7" x14ac:dyDescent="0.3">
      <c r="A1776" s="12" t="s">
        <v>6383</v>
      </c>
      <c r="B1776" s="12" t="s">
        <v>3814</v>
      </c>
      <c r="C1776" s="12" t="s">
        <v>4613</v>
      </c>
      <c r="D1776" s="82">
        <v>46027.946886574071</v>
      </c>
      <c r="E1776" s="37">
        <v>499</v>
      </c>
      <c r="F1776" s="12" t="s">
        <v>4641</v>
      </c>
      <c r="G1776" s="13" t="str">
        <f>IFERROR(INDEX(Raw_Plans!$B$2:$B$11,MATCH(C1776,Raw_Plans!$A$2:$A$11,0)),"")</f>
        <v>Work From Home</v>
      </c>
    </row>
    <row r="1777" spans="1:7" x14ac:dyDescent="0.3">
      <c r="A1777" s="12" t="s">
        <v>6384</v>
      </c>
      <c r="B1777" s="12" t="s">
        <v>2067</v>
      </c>
      <c r="C1777" s="12" t="s">
        <v>4629</v>
      </c>
      <c r="D1777" s="82">
        <v>45855.946886574071</v>
      </c>
      <c r="E1777" s="37">
        <v>666</v>
      </c>
      <c r="F1777" s="12" t="s">
        <v>4611</v>
      </c>
      <c r="G1777" s="13" t="str">
        <f>IFERROR(INDEX(Raw_Plans!$B$2:$B$11,MATCH(C1777,Raw_Plans!$A$2:$A$11,0)),"")</f>
        <v>Student Plan</v>
      </c>
    </row>
    <row r="1778" spans="1:7" x14ac:dyDescent="0.3">
      <c r="A1778" s="12" t="s">
        <v>6385</v>
      </c>
      <c r="B1778" s="12" t="s">
        <v>887</v>
      </c>
      <c r="C1778" s="12" t="s">
        <v>4594</v>
      </c>
      <c r="D1778" s="82">
        <v>45925.946886574071</v>
      </c>
      <c r="E1778" s="37">
        <v>999</v>
      </c>
      <c r="F1778" s="12" t="s">
        <v>4641</v>
      </c>
      <c r="G1778" s="13" t="str">
        <f>IFERROR(INDEX(Raw_Plans!$B$2:$B$11,MATCH(C1778,Raw_Plans!$A$2:$A$11,0)),"")</f>
        <v>Family Infinity 999</v>
      </c>
    </row>
    <row r="1779" spans="1:7" x14ac:dyDescent="0.3">
      <c r="A1779" s="12" t="s">
        <v>6386</v>
      </c>
      <c r="B1779" s="12" t="s">
        <v>4421</v>
      </c>
      <c r="C1779" s="12" t="s">
        <v>4609</v>
      </c>
      <c r="D1779" s="82">
        <v>45703.946886574071</v>
      </c>
      <c r="E1779" s="37">
        <v>2999</v>
      </c>
      <c r="F1779" s="12" t="s">
        <v>4611</v>
      </c>
      <c r="G1779" s="13" t="str">
        <f>IFERROR(INDEX(Raw_Plans!$B$2:$B$11,MATCH(C1779,Raw_Plans!$A$2:$A$11,0)),"")</f>
        <v>Annual Plan</v>
      </c>
    </row>
    <row r="1780" spans="1:7" x14ac:dyDescent="0.3">
      <c r="A1780" s="12" t="s">
        <v>6387</v>
      </c>
      <c r="B1780" s="12" t="s">
        <v>4310</v>
      </c>
      <c r="C1780" s="12" t="s">
        <v>4598</v>
      </c>
      <c r="D1780" s="82">
        <v>46040.946886574071</v>
      </c>
      <c r="E1780" s="37">
        <v>99</v>
      </c>
      <c r="F1780" s="12" t="s">
        <v>4603</v>
      </c>
      <c r="G1780" s="13" t="str">
        <f>IFERROR(INDEX(Raw_Plans!$B$2:$B$11,MATCH(C1780,Raw_Plans!$A$2:$A$11,0)),"")</f>
        <v>Talktime Only</v>
      </c>
    </row>
    <row r="1781" spans="1:7" x14ac:dyDescent="0.3">
      <c r="A1781" s="12" t="s">
        <v>6388</v>
      </c>
      <c r="B1781" s="12" t="s">
        <v>4158</v>
      </c>
      <c r="C1781" s="12" t="s">
        <v>4609</v>
      </c>
      <c r="D1781" s="82">
        <v>45931.946886574071</v>
      </c>
      <c r="E1781" s="37">
        <v>2999</v>
      </c>
      <c r="F1781" s="12" t="s">
        <v>4599</v>
      </c>
      <c r="G1781" s="13" t="str">
        <f>IFERROR(INDEX(Raw_Plans!$B$2:$B$11,MATCH(C1781,Raw_Plans!$A$2:$A$11,0)),"")</f>
        <v>Annual Plan</v>
      </c>
    </row>
    <row r="1782" spans="1:7" x14ac:dyDescent="0.3">
      <c r="A1782" s="12" t="s">
        <v>6389</v>
      </c>
      <c r="B1782" s="12" t="s">
        <v>1097</v>
      </c>
      <c r="C1782" s="12" t="s">
        <v>4613</v>
      </c>
      <c r="D1782" s="82">
        <v>45765.946886574071</v>
      </c>
      <c r="E1782" s="37">
        <v>499</v>
      </c>
      <c r="F1782" s="12" t="s">
        <v>4599</v>
      </c>
      <c r="G1782" s="13" t="str">
        <f>IFERROR(INDEX(Raw_Plans!$B$2:$B$11,MATCH(C1782,Raw_Plans!$A$2:$A$11,0)),"")</f>
        <v>Work From Home</v>
      </c>
    </row>
    <row r="1783" spans="1:7" x14ac:dyDescent="0.3">
      <c r="A1783" s="12" t="s">
        <v>6390</v>
      </c>
      <c r="B1783" s="12" t="s">
        <v>3677</v>
      </c>
      <c r="C1783" s="12" t="s">
        <v>4602</v>
      </c>
      <c r="D1783" s="82">
        <v>45769.946886574071</v>
      </c>
      <c r="E1783" s="37">
        <v>479</v>
      </c>
      <c r="F1783" s="12" t="s">
        <v>4599</v>
      </c>
      <c r="G1783" s="13" t="str">
        <f>IFERROR(INDEX(Raw_Plans!$B$2:$B$11,MATCH(C1783,Raw_Plans!$A$2:$A$11,0)),"")</f>
        <v>Truly Unlimited</v>
      </c>
    </row>
    <row r="1784" spans="1:7" x14ac:dyDescent="0.3">
      <c r="A1784" s="12" t="s">
        <v>6391</v>
      </c>
      <c r="B1784" s="12" t="s">
        <v>565</v>
      </c>
      <c r="C1784" s="12" t="s">
        <v>4613</v>
      </c>
      <c r="D1784" s="82">
        <v>45739.946886574071</v>
      </c>
      <c r="E1784" s="37">
        <v>499</v>
      </c>
      <c r="F1784" s="12" t="s">
        <v>4599</v>
      </c>
      <c r="G1784" s="13" t="str">
        <f>IFERROR(INDEX(Raw_Plans!$B$2:$B$11,MATCH(C1784,Raw_Plans!$A$2:$A$11,0)),"")</f>
        <v>Work From Home</v>
      </c>
    </row>
    <row r="1785" spans="1:7" x14ac:dyDescent="0.3">
      <c r="A1785" s="12" t="s">
        <v>6392</v>
      </c>
      <c r="B1785" s="12" t="s">
        <v>4501</v>
      </c>
      <c r="C1785" s="12" t="s">
        <v>4618</v>
      </c>
      <c r="D1785" s="82">
        <v>46039.946886574071</v>
      </c>
      <c r="E1785" s="37">
        <v>499</v>
      </c>
      <c r="F1785" s="12" t="s">
        <v>4595</v>
      </c>
      <c r="G1785" s="13" t="str">
        <f>IFERROR(INDEX(Raw_Plans!$B$2:$B$11,MATCH(C1785,Raw_Plans!$A$2:$A$11,0)),"")</f>
        <v>Infinity 499</v>
      </c>
    </row>
    <row r="1786" spans="1:7" x14ac:dyDescent="0.3">
      <c r="A1786" s="12" t="s">
        <v>6393</v>
      </c>
      <c r="B1786" s="12" t="s">
        <v>1594</v>
      </c>
      <c r="C1786" s="12" t="s">
        <v>4615</v>
      </c>
      <c r="D1786" s="82">
        <v>45853.946886574071</v>
      </c>
      <c r="E1786" s="37">
        <v>148</v>
      </c>
      <c r="F1786" s="12" t="s">
        <v>4641</v>
      </c>
      <c r="G1786" s="13" t="str">
        <f>IFERROR(INDEX(Raw_Plans!$B$2:$B$11,MATCH(C1786,Raw_Plans!$A$2:$A$11,0)),"")</f>
        <v>Data Booster</v>
      </c>
    </row>
    <row r="1787" spans="1:7" x14ac:dyDescent="0.3">
      <c r="A1787" s="12" t="s">
        <v>6394</v>
      </c>
      <c r="B1787" s="12" t="s">
        <v>1298</v>
      </c>
      <c r="C1787" s="12" t="s">
        <v>4605</v>
      </c>
      <c r="D1787" s="82">
        <v>45708.946886574071</v>
      </c>
      <c r="E1787" s="37">
        <v>349</v>
      </c>
      <c r="F1787" s="12" t="s">
        <v>4603</v>
      </c>
      <c r="G1787" s="13" t="str">
        <f>IFERROR(INDEX(Raw_Plans!$B$2:$B$11,MATCH(C1787,Raw_Plans!$A$2:$A$11,0)),"")</f>
        <v>Entertainment Pack</v>
      </c>
    </row>
    <row r="1788" spans="1:7" x14ac:dyDescent="0.3">
      <c r="A1788" s="12" t="s">
        <v>6395</v>
      </c>
      <c r="B1788" s="12" t="s">
        <v>3543</v>
      </c>
      <c r="C1788" s="12" t="s">
        <v>4598</v>
      </c>
      <c r="D1788" s="82">
        <v>45691.946886574071</v>
      </c>
      <c r="E1788" s="37">
        <v>99</v>
      </c>
      <c r="F1788" s="12" t="s">
        <v>4603</v>
      </c>
      <c r="G1788" s="13" t="str">
        <f>IFERROR(INDEX(Raw_Plans!$B$2:$B$11,MATCH(C1788,Raw_Plans!$A$2:$A$11,0)),"")</f>
        <v>Talktime Only</v>
      </c>
    </row>
    <row r="1789" spans="1:7" x14ac:dyDescent="0.3">
      <c r="A1789" s="12" t="s">
        <v>6396</v>
      </c>
      <c r="B1789" s="12" t="s">
        <v>3980</v>
      </c>
      <c r="C1789" s="12" t="s">
        <v>4607</v>
      </c>
      <c r="D1789" s="82">
        <v>45955.946886574071</v>
      </c>
      <c r="E1789" s="37">
        <v>299</v>
      </c>
      <c r="F1789" s="12" t="s">
        <v>4641</v>
      </c>
      <c r="G1789" s="13" t="str">
        <f>IFERROR(INDEX(Raw_Plans!$B$2:$B$11,MATCH(C1789,Raw_Plans!$A$2:$A$11,0)),"")</f>
        <v>Unlimited 5G Data</v>
      </c>
    </row>
    <row r="1790" spans="1:7" x14ac:dyDescent="0.3">
      <c r="A1790" s="12" t="s">
        <v>6397</v>
      </c>
      <c r="B1790" s="12" t="s">
        <v>3264</v>
      </c>
      <c r="C1790" s="12" t="s">
        <v>4594</v>
      </c>
      <c r="D1790" s="82">
        <v>45709.946886574071</v>
      </c>
      <c r="E1790" s="37">
        <v>999</v>
      </c>
      <c r="F1790" s="12" t="s">
        <v>4641</v>
      </c>
      <c r="G1790" s="13" t="str">
        <f>IFERROR(INDEX(Raw_Plans!$B$2:$B$11,MATCH(C1790,Raw_Plans!$A$2:$A$11,0)),"")</f>
        <v>Family Infinity 999</v>
      </c>
    </row>
    <row r="1791" spans="1:7" x14ac:dyDescent="0.3">
      <c r="A1791" s="12" t="s">
        <v>6398</v>
      </c>
      <c r="B1791" s="12" t="s">
        <v>2136</v>
      </c>
      <c r="C1791" s="12" t="s">
        <v>4609</v>
      </c>
      <c r="D1791" s="82">
        <v>46037.946886574071</v>
      </c>
      <c r="E1791" s="37">
        <v>2999</v>
      </c>
      <c r="F1791" s="12" t="s">
        <v>4641</v>
      </c>
      <c r="G1791" s="13" t="str">
        <f>IFERROR(INDEX(Raw_Plans!$B$2:$B$11,MATCH(C1791,Raw_Plans!$A$2:$A$11,0)),"")</f>
        <v>Annual Plan</v>
      </c>
    </row>
    <row r="1792" spans="1:7" x14ac:dyDescent="0.3">
      <c r="A1792" s="12" t="s">
        <v>6399</v>
      </c>
      <c r="B1792" s="12" t="s">
        <v>2331</v>
      </c>
      <c r="C1792" s="12" t="s">
        <v>4605</v>
      </c>
      <c r="D1792" s="82">
        <v>45790.946886574071</v>
      </c>
      <c r="E1792" s="37">
        <v>349</v>
      </c>
      <c r="F1792" s="12" t="s">
        <v>4603</v>
      </c>
      <c r="G1792" s="13" t="str">
        <f>IFERROR(INDEX(Raw_Plans!$B$2:$B$11,MATCH(C1792,Raw_Plans!$A$2:$A$11,0)),"")</f>
        <v>Entertainment Pack</v>
      </c>
    </row>
    <row r="1793" spans="1:7" x14ac:dyDescent="0.3">
      <c r="A1793" s="12" t="s">
        <v>6400</v>
      </c>
      <c r="B1793" s="12" t="s">
        <v>2353</v>
      </c>
      <c r="C1793" s="12" t="s">
        <v>4618</v>
      </c>
      <c r="D1793" s="82">
        <v>46027.946886574071</v>
      </c>
      <c r="E1793" s="37">
        <v>499</v>
      </c>
      <c r="F1793" s="12" t="s">
        <v>4599</v>
      </c>
      <c r="G1793" s="13" t="str">
        <f>IFERROR(INDEX(Raw_Plans!$B$2:$B$11,MATCH(C1793,Raw_Plans!$A$2:$A$11,0)),"")</f>
        <v>Infinity 499</v>
      </c>
    </row>
    <row r="1794" spans="1:7" x14ac:dyDescent="0.3">
      <c r="A1794" s="12" t="s">
        <v>6401</v>
      </c>
      <c r="B1794" s="12" t="s">
        <v>1744</v>
      </c>
      <c r="C1794" s="12" t="s">
        <v>4609</v>
      </c>
      <c r="D1794" s="82">
        <v>45939.946886574071</v>
      </c>
      <c r="E1794" s="37">
        <v>2999</v>
      </c>
      <c r="F1794" s="12" t="s">
        <v>4599</v>
      </c>
      <c r="G1794" s="13" t="str">
        <f>IFERROR(INDEX(Raw_Plans!$B$2:$B$11,MATCH(C1794,Raw_Plans!$A$2:$A$11,0)),"")</f>
        <v>Annual Plan</v>
      </c>
    </row>
    <row r="1795" spans="1:7" x14ac:dyDescent="0.3">
      <c r="A1795" s="12" t="s">
        <v>6402</v>
      </c>
      <c r="B1795" s="12" t="s">
        <v>1338</v>
      </c>
      <c r="C1795" s="12" t="s">
        <v>4594</v>
      </c>
      <c r="D1795" s="82">
        <v>46053.946886574071</v>
      </c>
      <c r="E1795" s="37">
        <v>999</v>
      </c>
      <c r="F1795" s="12" t="s">
        <v>4603</v>
      </c>
      <c r="G1795" s="13" t="str">
        <f>IFERROR(INDEX(Raw_Plans!$B$2:$B$11,MATCH(C1795,Raw_Plans!$A$2:$A$11,0)),"")</f>
        <v>Family Infinity 999</v>
      </c>
    </row>
    <row r="1796" spans="1:7" x14ac:dyDescent="0.3">
      <c r="A1796" s="12" t="s">
        <v>6403</v>
      </c>
      <c r="B1796" s="12" t="s">
        <v>2921</v>
      </c>
      <c r="C1796" s="12" t="s">
        <v>4605</v>
      </c>
      <c r="D1796" s="82">
        <v>45985.946886574071</v>
      </c>
      <c r="E1796" s="37">
        <v>349</v>
      </c>
      <c r="F1796" s="12" t="s">
        <v>4611</v>
      </c>
      <c r="G1796" s="13" t="str">
        <f>IFERROR(INDEX(Raw_Plans!$B$2:$B$11,MATCH(C1796,Raw_Plans!$A$2:$A$11,0)),"")</f>
        <v>Entertainment Pack</v>
      </c>
    </row>
    <row r="1797" spans="1:7" x14ac:dyDescent="0.3">
      <c r="A1797" s="12" t="s">
        <v>6404</v>
      </c>
      <c r="B1797" s="12" t="s">
        <v>3784</v>
      </c>
      <c r="C1797" s="12" t="s">
        <v>4618</v>
      </c>
      <c r="D1797" s="82">
        <v>45891.946886574071</v>
      </c>
      <c r="E1797" s="37">
        <v>499</v>
      </c>
      <c r="F1797" s="12" t="s">
        <v>4611</v>
      </c>
      <c r="G1797" s="13" t="str">
        <f>IFERROR(INDEX(Raw_Plans!$B$2:$B$11,MATCH(C1797,Raw_Plans!$A$2:$A$11,0)),"")</f>
        <v>Infinity 499</v>
      </c>
    </row>
    <row r="1798" spans="1:7" x14ac:dyDescent="0.3">
      <c r="A1798" s="12" t="s">
        <v>6405</v>
      </c>
      <c r="B1798" s="12" t="s">
        <v>2425</v>
      </c>
      <c r="C1798" s="12" t="s">
        <v>4605</v>
      </c>
      <c r="D1798" s="82">
        <v>45924.946886574071</v>
      </c>
      <c r="E1798" s="37">
        <v>349</v>
      </c>
      <c r="F1798" s="12" t="s">
        <v>4599</v>
      </c>
      <c r="G1798" s="13" t="str">
        <f>IFERROR(INDEX(Raw_Plans!$B$2:$B$11,MATCH(C1798,Raw_Plans!$A$2:$A$11,0)),"")</f>
        <v>Entertainment Pack</v>
      </c>
    </row>
    <row r="1799" spans="1:7" x14ac:dyDescent="0.3">
      <c r="A1799" s="12" t="s">
        <v>6406</v>
      </c>
      <c r="B1799" s="12" t="s">
        <v>1806</v>
      </c>
      <c r="C1799" s="12" t="s">
        <v>4609</v>
      </c>
      <c r="D1799" s="82">
        <v>45980.946886574071</v>
      </c>
      <c r="E1799" s="37">
        <v>2999</v>
      </c>
      <c r="F1799" s="12" t="s">
        <v>4641</v>
      </c>
      <c r="G1799" s="13" t="str">
        <f>IFERROR(INDEX(Raw_Plans!$B$2:$B$11,MATCH(C1799,Raw_Plans!$A$2:$A$11,0)),"")</f>
        <v>Annual Plan</v>
      </c>
    </row>
    <row r="1800" spans="1:7" x14ac:dyDescent="0.3">
      <c r="A1800" s="12" t="s">
        <v>6407</v>
      </c>
      <c r="B1800" s="12" t="s">
        <v>2156</v>
      </c>
      <c r="C1800" s="12" t="s">
        <v>4598</v>
      </c>
      <c r="D1800" s="82">
        <v>45780.946886574071</v>
      </c>
      <c r="E1800" s="37">
        <v>99</v>
      </c>
      <c r="F1800" s="12" t="s">
        <v>4611</v>
      </c>
      <c r="G1800" s="13" t="str">
        <f>IFERROR(INDEX(Raw_Plans!$B$2:$B$11,MATCH(C1800,Raw_Plans!$A$2:$A$11,0)),"")</f>
        <v>Talktime Only</v>
      </c>
    </row>
    <row r="1801" spans="1:7" x14ac:dyDescent="0.3">
      <c r="A1801" s="12" t="s">
        <v>6408</v>
      </c>
      <c r="B1801" s="12" t="s">
        <v>2739</v>
      </c>
      <c r="C1801" s="12" t="s">
        <v>4607</v>
      </c>
      <c r="D1801" s="82">
        <v>45970.946886574071</v>
      </c>
      <c r="E1801" s="37">
        <v>299</v>
      </c>
      <c r="F1801" s="12" t="s">
        <v>4603</v>
      </c>
      <c r="G1801" s="13" t="str">
        <f>IFERROR(INDEX(Raw_Plans!$B$2:$B$11,MATCH(C1801,Raw_Plans!$A$2:$A$11,0)),"")</f>
        <v>Unlimited 5G Data</v>
      </c>
    </row>
    <row r="1802" spans="1:7" x14ac:dyDescent="0.3">
      <c r="A1802" s="12" t="s">
        <v>6409</v>
      </c>
      <c r="B1802" s="12" t="s">
        <v>1027</v>
      </c>
      <c r="C1802" s="12" t="s">
        <v>4629</v>
      </c>
      <c r="D1802" s="82">
        <v>45771.946886574071</v>
      </c>
      <c r="E1802" s="37">
        <v>666</v>
      </c>
      <c r="F1802" s="12" t="s">
        <v>4603</v>
      </c>
      <c r="G1802" s="13" t="str">
        <f>IFERROR(INDEX(Raw_Plans!$B$2:$B$11,MATCH(C1802,Raw_Plans!$A$2:$A$11,0)),"")</f>
        <v>Student Plan</v>
      </c>
    </row>
    <row r="1803" spans="1:7" x14ac:dyDescent="0.3">
      <c r="A1803" s="12" t="s">
        <v>6410</v>
      </c>
      <c r="B1803" s="12" t="s">
        <v>2433</v>
      </c>
      <c r="C1803" s="12" t="s">
        <v>4615</v>
      </c>
      <c r="D1803" s="82">
        <v>45778.946886574071</v>
      </c>
      <c r="E1803" s="37">
        <v>148</v>
      </c>
      <c r="F1803" s="12" t="s">
        <v>4603</v>
      </c>
      <c r="G1803" s="13" t="str">
        <f>IFERROR(INDEX(Raw_Plans!$B$2:$B$11,MATCH(C1803,Raw_Plans!$A$2:$A$11,0)),"")</f>
        <v>Data Booster</v>
      </c>
    </row>
    <row r="1804" spans="1:7" x14ac:dyDescent="0.3">
      <c r="A1804" s="12" t="s">
        <v>6411</v>
      </c>
      <c r="B1804" s="12" t="s">
        <v>2170</v>
      </c>
      <c r="C1804" s="12" t="s">
        <v>4609</v>
      </c>
      <c r="D1804" s="82">
        <v>45709.946886574071</v>
      </c>
      <c r="E1804" s="37">
        <v>2999</v>
      </c>
      <c r="F1804" s="12" t="s">
        <v>4595</v>
      </c>
      <c r="G1804" s="13" t="str">
        <f>IFERROR(INDEX(Raw_Plans!$B$2:$B$11,MATCH(C1804,Raw_Plans!$A$2:$A$11,0)),"")</f>
        <v>Annual Plan</v>
      </c>
    </row>
    <row r="1805" spans="1:7" x14ac:dyDescent="0.3">
      <c r="A1805" s="12" t="s">
        <v>6412</v>
      </c>
      <c r="B1805" s="12" t="s">
        <v>2741</v>
      </c>
      <c r="C1805" s="12" t="s">
        <v>4615</v>
      </c>
      <c r="D1805" s="82">
        <v>45870.946886574071</v>
      </c>
      <c r="E1805" s="37">
        <v>148</v>
      </c>
      <c r="F1805" s="12" t="s">
        <v>4603</v>
      </c>
      <c r="G1805" s="13" t="str">
        <f>IFERROR(INDEX(Raw_Plans!$B$2:$B$11,MATCH(C1805,Raw_Plans!$A$2:$A$11,0)),"")</f>
        <v>Data Booster</v>
      </c>
    </row>
    <row r="1806" spans="1:7" x14ac:dyDescent="0.3">
      <c r="A1806" s="12" t="s">
        <v>6413</v>
      </c>
      <c r="B1806" s="12" t="s">
        <v>1455</v>
      </c>
      <c r="C1806" s="12" t="s">
        <v>4594</v>
      </c>
      <c r="D1806" s="82">
        <v>45899.946886574071</v>
      </c>
      <c r="E1806" s="37">
        <v>999</v>
      </c>
      <c r="F1806" s="12" t="s">
        <v>4641</v>
      </c>
      <c r="G1806" s="13" t="str">
        <f>IFERROR(INDEX(Raw_Plans!$B$2:$B$11,MATCH(C1806,Raw_Plans!$A$2:$A$11,0)),"")</f>
        <v>Family Infinity 999</v>
      </c>
    </row>
    <row r="1807" spans="1:7" x14ac:dyDescent="0.3">
      <c r="A1807" s="12" t="s">
        <v>6414</v>
      </c>
      <c r="B1807" s="12" t="s">
        <v>3390</v>
      </c>
      <c r="C1807" s="12" t="s">
        <v>4618</v>
      </c>
      <c r="D1807" s="82">
        <v>45954.946886574071</v>
      </c>
      <c r="E1807" s="37">
        <v>499</v>
      </c>
      <c r="F1807" s="12" t="s">
        <v>4641</v>
      </c>
      <c r="G1807" s="13" t="str">
        <f>IFERROR(INDEX(Raw_Plans!$B$2:$B$11,MATCH(C1807,Raw_Plans!$A$2:$A$11,0)),"")</f>
        <v>Infinity 499</v>
      </c>
    </row>
    <row r="1808" spans="1:7" x14ac:dyDescent="0.3">
      <c r="A1808" s="12" t="s">
        <v>6415</v>
      </c>
      <c r="B1808" s="12" t="s">
        <v>4114</v>
      </c>
      <c r="C1808" s="12" t="s">
        <v>4594</v>
      </c>
      <c r="D1808" s="82">
        <v>45985.946886574071</v>
      </c>
      <c r="E1808" s="37">
        <v>999</v>
      </c>
      <c r="F1808" s="12" t="s">
        <v>4599</v>
      </c>
      <c r="G1808" s="13" t="str">
        <f>IFERROR(INDEX(Raw_Plans!$B$2:$B$11,MATCH(C1808,Raw_Plans!$A$2:$A$11,0)),"")</f>
        <v>Family Infinity 999</v>
      </c>
    </row>
    <row r="1809" spans="1:7" x14ac:dyDescent="0.3">
      <c r="A1809" s="12" t="s">
        <v>6416</v>
      </c>
      <c r="B1809" s="12" t="s">
        <v>1967</v>
      </c>
      <c r="C1809" s="12" t="s">
        <v>4594</v>
      </c>
      <c r="D1809" s="82">
        <v>45998.946886574071</v>
      </c>
      <c r="E1809" s="37">
        <v>999</v>
      </c>
      <c r="F1809" s="12" t="s">
        <v>4603</v>
      </c>
      <c r="G1809" s="13" t="str">
        <f>IFERROR(INDEX(Raw_Plans!$B$2:$B$11,MATCH(C1809,Raw_Plans!$A$2:$A$11,0)),"")</f>
        <v>Family Infinity 999</v>
      </c>
    </row>
    <row r="1810" spans="1:7" x14ac:dyDescent="0.3">
      <c r="A1810" s="12" t="s">
        <v>6417</v>
      </c>
      <c r="B1810" s="12" t="s">
        <v>4202</v>
      </c>
      <c r="C1810" s="12" t="s">
        <v>4598</v>
      </c>
      <c r="D1810" s="82">
        <v>45758.946886574071</v>
      </c>
      <c r="E1810" s="37">
        <v>99</v>
      </c>
      <c r="F1810" s="12" t="s">
        <v>4595</v>
      </c>
      <c r="G1810" s="13" t="str">
        <f>IFERROR(INDEX(Raw_Plans!$B$2:$B$11,MATCH(C1810,Raw_Plans!$A$2:$A$11,0)),"")</f>
        <v>Talktime Only</v>
      </c>
    </row>
    <row r="1811" spans="1:7" x14ac:dyDescent="0.3">
      <c r="A1811" s="12" t="s">
        <v>6418</v>
      </c>
      <c r="B1811" s="12" t="s">
        <v>1973</v>
      </c>
      <c r="C1811" s="12" t="s">
        <v>4613</v>
      </c>
      <c r="D1811" s="82">
        <v>45691.946886574071</v>
      </c>
      <c r="E1811" s="37">
        <v>499</v>
      </c>
      <c r="F1811" s="12" t="s">
        <v>4611</v>
      </c>
      <c r="G1811" s="13" t="str">
        <f>IFERROR(INDEX(Raw_Plans!$B$2:$B$11,MATCH(C1811,Raw_Plans!$A$2:$A$11,0)),"")</f>
        <v>Work From Home</v>
      </c>
    </row>
    <row r="1812" spans="1:7" x14ac:dyDescent="0.3">
      <c r="A1812" s="12" t="s">
        <v>6419</v>
      </c>
      <c r="B1812" s="12" t="s">
        <v>3551</v>
      </c>
      <c r="C1812" s="12" t="s">
        <v>4598</v>
      </c>
      <c r="D1812" s="82">
        <v>45831.946886574071</v>
      </c>
      <c r="E1812" s="37">
        <v>99</v>
      </c>
      <c r="F1812" s="12" t="s">
        <v>4603</v>
      </c>
      <c r="G1812" s="13" t="str">
        <f>IFERROR(INDEX(Raw_Plans!$B$2:$B$11,MATCH(C1812,Raw_Plans!$A$2:$A$11,0)),"")</f>
        <v>Talktime Only</v>
      </c>
    </row>
    <row r="1813" spans="1:7" x14ac:dyDescent="0.3">
      <c r="A1813" s="12" t="s">
        <v>6420</v>
      </c>
      <c r="B1813" s="12" t="s">
        <v>1512</v>
      </c>
      <c r="C1813" s="12" t="s">
        <v>4607</v>
      </c>
      <c r="D1813" s="82">
        <v>45701.946886574071</v>
      </c>
      <c r="E1813" s="37">
        <v>299</v>
      </c>
      <c r="F1813" s="12" t="s">
        <v>4641</v>
      </c>
      <c r="G1813" s="13" t="str">
        <f>IFERROR(INDEX(Raw_Plans!$B$2:$B$11,MATCH(C1813,Raw_Plans!$A$2:$A$11,0)),"")</f>
        <v>Unlimited 5G Data</v>
      </c>
    </row>
    <row r="1814" spans="1:7" x14ac:dyDescent="0.3">
      <c r="A1814" s="12" t="s">
        <v>6421</v>
      </c>
      <c r="B1814" s="12" t="s">
        <v>3062</v>
      </c>
      <c r="C1814" s="12" t="s">
        <v>4609</v>
      </c>
      <c r="D1814" s="82">
        <v>45978.946886574071</v>
      </c>
      <c r="E1814" s="37">
        <v>2999</v>
      </c>
      <c r="F1814" s="12" t="s">
        <v>4611</v>
      </c>
      <c r="G1814" s="13" t="str">
        <f>IFERROR(INDEX(Raw_Plans!$B$2:$B$11,MATCH(C1814,Raw_Plans!$A$2:$A$11,0)),"")</f>
        <v>Annual Plan</v>
      </c>
    </row>
    <row r="1815" spans="1:7" x14ac:dyDescent="0.3">
      <c r="A1815" s="12" t="s">
        <v>6422</v>
      </c>
      <c r="B1815" s="12" t="s">
        <v>557</v>
      </c>
      <c r="C1815" s="12" t="s">
        <v>4598</v>
      </c>
      <c r="D1815" s="82">
        <v>45944.946886574071</v>
      </c>
      <c r="E1815" s="37">
        <v>99</v>
      </c>
      <c r="F1815" s="12" t="s">
        <v>4603</v>
      </c>
      <c r="G1815" s="13" t="str">
        <f>IFERROR(INDEX(Raw_Plans!$B$2:$B$11,MATCH(C1815,Raw_Plans!$A$2:$A$11,0)),"")</f>
        <v>Talktime Only</v>
      </c>
    </row>
    <row r="1816" spans="1:7" x14ac:dyDescent="0.3">
      <c r="A1816" s="12" t="s">
        <v>6423</v>
      </c>
      <c r="B1816" s="12" t="s">
        <v>2379</v>
      </c>
      <c r="C1816" s="12" t="s">
        <v>4594</v>
      </c>
      <c r="D1816" s="82">
        <v>46006.946886574071</v>
      </c>
      <c r="E1816" s="37">
        <v>999</v>
      </c>
      <c r="F1816" s="12" t="s">
        <v>4599</v>
      </c>
      <c r="G1816" s="13" t="str">
        <f>IFERROR(INDEX(Raw_Plans!$B$2:$B$11,MATCH(C1816,Raw_Plans!$A$2:$A$11,0)),"")</f>
        <v>Family Infinity 999</v>
      </c>
    </row>
    <row r="1817" spans="1:7" x14ac:dyDescent="0.3">
      <c r="A1817" s="12" t="s">
        <v>6424</v>
      </c>
      <c r="B1817" s="12" t="s">
        <v>2501</v>
      </c>
      <c r="C1817" s="12" t="s">
        <v>4629</v>
      </c>
      <c r="D1817" s="82">
        <v>45874.946886574071</v>
      </c>
      <c r="E1817" s="37">
        <v>666</v>
      </c>
      <c r="F1817" s="12" t="s">
        <v>4611</v>
      </c>
      <c r="G1817" s="13" t="str">
        <f>IFERROR(INDEX(Raw_Plans!$B$2:$B$11,MATCH(C1817,Raw_Plans!$A$2:$A$11,0)),"")</f>
        <v>Student Plan</v>
      </c>
    </row>
    <row r="1818" spans="1:7" x14ac:dyDescent="0.3">
      <c r="A1818" s="12" t="s">
        <v>6425</v>
      </c>
      <c r="B1818" s="12" t="s">
        <v>3983</v>
      </c>
      <c r="C1818" s="12" t="s">
        <v>4607</v>
      </c>
      <c r="D1818" s="82">
        <v>45812.946886574071</v>
      </c>
      <c r="E1818" s="37">
        <v>299</v>
      </c>
      <c r="F1818" s="12" t="s">
        <v>4603</v>
      </c>
      <c r="G1818" s="13" t="str">
        <f>IFERROR(INDEX(Raw_Plans!$B$2:$B$11,MATCH(C1818,Raw_Plans!$A$2:$A$11,0)),"")</f>
        <v>Unlimited 5G Data</v>
      </c>
    </row>
    <row r="1819" spans="1:7" x14ac:dyDescent="0.3">
      <c r="A1819" s="12" t="s">
        <v>6426</v>
      </c>
      <c r="B1819" s="12" t="s">
        <v>3890</v>
      </c>
      <c r="C1819" s="12" t="s">
        <v>4605</v>
      </c>
      <c r="D1819" s="82">
        <v>45982.946886574071</v>
      </c>
      <c r="E1819" s="37">
        <v>349</v>
      </c>
      <c r="F1819" s="12" t="s">
        <v>4595</v>
      </c>
      <c r="G1819" s="13" t="str">
        <f>IFERROR(INDEX(Raw_Plans!$B$2:$B$11,MATCH(C1819,Raw_Plans!$A$2:$A$11,0)),"")</f>
        <v>Entertainment Pack</v>
      </c>
    </row>
    <row r="1820" spans="1:7" x14ac:dyDescent="0.3">
      <c r="A1820" s="12" t="s">
        <v>6427</v>
      </c>
      <c r="B1820" s="12" t="s">
        <v>3475</v>
      </c>
      <c r="C1820" s="12" t="s">
        <v>4607</v>
      </c>
      <c r="D1820" s="82">
        <v>45769.946886574071</v>
      </c>
      <c r="E1820" s="37">
        <v>299</v>
      </c>
      <c r="F1820" s="12" t="s">
        <v>4595</v>
      </c>
      <c r="G1820" s="13" t="str">
        <f>IFERROR(INDEX(Raw_Plans!$B$2:$B$11,MATCH(C1820,Raw_Plans!$A$2:$A$11,0)),"")</f>
        <v>Unlimited 5G Data</v>
      </c>
    </row>
    <row r="1821" spans="1:7" x14ac:dyDescent="0.3">
      <c r="A1821" s="12" t="s">
        <v>6428</v>
      </c>
      <c r="B1821" s="12" t="s">
        <v>4543</v>
      </c>
      <c r="C1821" s="12" t="s">
        <v>4594</v>
      </c>
      <c r="D1821" s="82">
        <v>45825.946886574071</v>
      </c>
      <c r="E1821" s="37">
        <v>999</v>
      </c>
      <c r="F1821" s="12" t="s">
        <v>4611</v>
      </c>
      <c r="G1821" s="13" t="str">
        <f>IFERROR(INDEX(Raw_Plans!$B$2:$B$11,MATCH(C1821,Raw_Plans!$A$2:$A$11,0)),"")</f>
        <v>Family Infinity 999</v>
      </c>
    </row>
    <row r="1822" spans="1:7" x14ac:dyDescent="0.3">
      <c r="A1822" s="12" t="s">
        <v>6429</v>
      </c>
      <c r="B1822" s="12" t="s">
        <v>1989</v>
      </c>
      <c r="C1822" s="12" t="s">
        <v>4607</v>
      </c>
      <c r="D1822" s="82">
        <v>46032.946886574071</v>
      </c>
      <c r="E1822" s="37">
        <v>299</v>
      </c>
      <c r="F1822" s="12" t="s">
        <v>4599</v>
      </c>
      <c r="G1822" s="13" t="str">
        <f>IFERROR(INDEX(Raw_Plans!$B$2:$B$11,MATCH(C1822,Raw_Plans!$A$2:$A$11,0)),"")</f>
        <v>Unlimited 5G Data</v>
      </c>
    </row>
    <row r="1823" spans="1:7" x14ac:dyDescent="0.3">
      <c r="A1823" s="12" t="s">
        <v>6430</v>
      </c>
      <c r="B1823" s="12" t="s">
        <v>1159</v>
      </c>
      <c r="C1823" s="12" t="s">
        <v>4602</v>
      </c>
      <c r="D1823" s="82">
        <v>45937.946886574071</v>
      </c>
      <c r="E1823" s="37">
        <v>479</v>
      </c>
      <c r="F1823" s="12" t="s">
        <v>4599</v>
      </c>
      <c r="G1823" s="13" t="str">
        <f>IFERROR(INDEX(Raw_Plans!$B$2:$B$11,MATCH(C1823,Raw_Plans!$A$2:$A$11,0)),"")</f>
        <v>Truly Unlimited</v>
      </c>
    </row>
    <row r="1824" spans="1:7" x14ac:dyDescent="0.3">
      <c r="A1824" s="12" t="s">
        <v>6431</v>
      </c>
      <c r="B1824" s="12" t="s">
        <v>4254</v>
      </c>
      <c r="C1824" s="12" t="s">
        <v>4607</v>
      </c>
      <c r="D1824" s="82">
        <v>45934.946886574071</v>
      </c>
      <c r="E1824" s="37">
        <v>299</v>
      </c>
      <c r="F1824" s="12" t="s">
        <v>4641</v>
      </c>
      <c r="G1824" s="13" t="str">
        <f>IFERROR(INDEX(Raw_Plans!$B$2:$B$11,MATCH(C1824,Raw_Plans!$A$2:$A$11,0)),"")</f>
        <v>Unlimited 5G Data</v>
      </c>
    </row>
    <row r="1825" spans="1:7" x14ac:dyDescent="0.3">
      <c r="A1825" s="12" t="s">
        <v>6432</v>
      </c>
      <c r="B1825" s="12" t="s">
        <v>1995</v>
      </c>
      <c r="C1825" s="12" t="s">
        <v>4602</v>
      </c>
      <c r="D1825" s="82">
        <v>45910.946886574071</v>
      </c>
      <c r="E1825" s="37">
        <v>479</v>
      </c>
      <c r="F1825" s="12" t="s">
        <v>4641</v>
      </c>
      <c r="G1825" s="13" t="str">
        <f>IFERROR(INDEX(Raw_Plans!$B$2:$B$11,MATCH(C1825,Raw_Plans!$A$2:$A$11,0)),"")</f>
        <v>Truly Unlimited</v>
      </c>
    </row>
    <row r="1826" spans="1:7" x14ac:dyDescent="0.3">
      <c r="A1826" s="12" t="s">
        <v>6433</v>
      </c>
      <c r="B1826" s="12" t="s">
        <v>3727</v>
      </c>
      <c r="C1826" s="12" t="s">
        <v>4602</v>
      </c>
      <c r="D1826" s="82">
        <v>45917.946886574071</v>
      </c>
      <c r="E1826" s="37">
        <v>479</v>
      </c>
      <c r="F1826" s="12" t="s">
        <v>4599</v>
      </c>
      <c r="G1826" s="13" t="str">
        <f>IFERROR(INDEX(Raw_Plans!$B$2:$B$11,MATCH(C1826,Raw_Plans!$A$2:$A$11,0)),"")</f>
        <v>Truly Unlimited</v>
      </c>
    </row>
    <row r="1827" spans="1:7" x14ac:dyDescent="0.3">
      <c r="A1827" s="12" t="s">
        <v>6434</v>
      </c>
      <c r="B1827" s="12" t="s">
        <v>3218</v>
      </c>
      <c r="C1827" s="12" t="s">
        <v>4598</v>
      </c>
      <c r="D1827" s="82">
        <v>46000.946886574071</v>
      </c>
      <c r="E1827" s="37">
        <v>99</v>
      </c>
      <c r="F1827" s="12" t="s">
        <v>4641</v>
      </c>
      <c r="G1827" s="13" t="str">
        <f>IFERROR(INDEX(Raw_Plans!$B$2:$B$11,MATCH(C1827,Raw_Plans!$A$2:$A$11,0)),"")</f>
        <v>Talktime Only</v>
      </c>
    </row>
    <row r="1828" spans="1:7" x14ac:dyDescent="0.3">
      <c r="A1828" s="12" t="s">
        <v>6435</v>
      </c>
      <c r="B1828" s="12" t="s">
        <v>2035</v>
      </c>
      <c r="C1828" s="12" t="s">
        <v>4613</v>
      </c>
      <c r="D1828" s="82">
        <v>45762.946886574071</v>
      </c>
      <c r="E1828" s="37">
        <v>499</v>
      </c>
      <c r="F1828" s="12" t="s">
        <v>4641</v>
      </c>
      <c r="G1828" s="13" t="str">
        <f>IFERROR(INDEX(Raw_Plans!$B$2:$B$11,MATCH(C1828,Raw_Plans!$A$2:$A$11,0)),"")</f>
        <v>Work From Home</v>
      </c>
    </row>
    <row r="1829" spans="1:7" x14ac:dyDescent="0.3">
      <c r="A1829" s="12" t="s">
        <v>6436</v>
      </c>
      <c r="B1829" s="12" t="s">
        <v>673</v>
      </c>
      <c r="C1829" s="12" t="s">
        <v>4602</v>
      </c>
      <c r="D1829" s="82">
        <v>45824.946886574071</v>
      </c>
      <c r="E1829" s="37">
        <v>479</v>
      </c>
      <c r="F1829" s="12" t="s">
        <v>4641</v>
      </c>
      <c r="G1829" s="13" t="str">
        <f>IFERROR(INDEX(Raw_Plans!$B$2:$B$11,MATCH(C1829,Raw_Plans!$A$2:$A$11,0)),"")</f>
        <v>Truly Unlimited</v>
      </c>
    </row>
    <row r="1830" spans="1:7" x14ac:dyDescent="0.3">
      <c r="A1830" s="12" t="s">
        <v>6437</v>
      </c>
      <c r="B1830" s="12" t="s">
        <v>1397</v>
      </c>
      <c r="C1830" s="12" t="s">
        <v>4607</v>
      </c>
      <c r="D1830" s="82">
        <v>45780.946886574071</v>
      </c>
      <c r="E1830" s="37">
        <v>299</v>
      </c>
      <c r="F1830" s="12" t="s">
        <v>4641</v>
      </c>
      <c r="G1830" s="13" t="str">
        <f>IFERROR(INDEX(Raw_Plans!$B$2:$B$11,MATCH(C1830,Raw_Plans!$A$2:$A$11,0)),"")</f>
        <v>Unlimited 5G Data</v>
      </c>
    </row>
    <row r="1831" spans="1:7" x14ac:dyDescent="0.3">
      <c r="A1831" s="12" t="s">
        <v>6438</v>
      </c>
      <c r="B1831" s="12" t="s">
        <v>1263</v>
      </c>
      <c r="C1831" s="12" t="s">
        <v>4594</v>
      </c>
      <c r="D1831" s="82">
        <v>45943.946886574071</v>
      </c>
      <c r="E1831" s="37">
        <v>999</v>
      </c>
      <c r="F1831" s="12" t="s">
        <v>4611</v>
      </c>
      <c r="G1831" s="13" t="str">
        <f>IFERROR(INDEX(Raw_Plans!$B$2:$B$11,MATCH(C1831,Raw_Plans!$A$2:$A$11,0)),"")</f>
        <v>Family Infinity 999</v>
      </c>
    </row>
    <row r="1832" spans="1:7" x14ac:dyDescent="0.3">
      <c r="A1832" s="12" t="s">
        <v>6439</v>
      </c>
      <c r="B1832" s="12" t="s">
        <v>1131</v>
      </c>
      <c r="C1832" s="12" t="s">
        <v>4615</v>
      </c>
      <c r="D1832" s="82">
        <v>45954.946886574071</v>
      </c>
      <c r="E1832" s="37">
        <v>148</v>
      </c>
      <c r="F1832" s="12" t="s">
        <v>4611</v>
      </c>
      <c r="G1832" s="13" t="str">
        <f>IFERROR(INDEX(Raw_Plans!$B$2:$B$11,MATCH(C1832,Raw_Plans!$A$2:$A$11,0)),"")</f>
        <v>Data Booster</v>
      </c>
    </row>
    <row r="1833" spans="1:7" x14ac:dyDescent="0.3">
      <c r="A1833" s="12" t="s">
        <v>6440</v>
      </c>
      <c r="B1833" s="12" t="s">
        <v>514</v>
      </c>
      <c r="C1833" s="12" t="s">
        <v>4602</v>
      </c>
      <c r="D1833" s="82">
        <v>45710.946886574071</v>
      </c>
      <c r="E1833" s="37">
        <v>479</v>
      </c>
      <c r="F1833" s="12" t="s">
        <v>4599</v>
      </c>
      <c r="G1833" s="13" t="str">
        <f>IFERROR(INDEX(Raw_Plans!$B$2:$B$11,MATCH(C1833,Raw_Plans!$A$2:$A$11,0)),"")</f>
        <v>Truly Unlimited</v>
      </c>
    </row>
    <row r="1834" spans="1:7" x14ac:dyDescent="0.3">
      <c r="A1834" s="12" t="s">
        <v>6441</v>
      </c>
      <c r="B1834" s="12" t="s">
        <v>4292</v>
      </c>
      <c r="C1834" s="12" t="s">
        <v>4618</v>
      </c>
      <c r="D1834" s="82">
        <v>45715.946886574071</v>
      </c>
      <c r="E1834" s="37">
        <v>499</v>
      </c>
      <c r="F1834" s="12" t="s">
        <v>4603</v>
      </c>
      <c r="G1834" s="13" t="str">
        <f>IFERROR(INDEX(Raw_Plans!$B$2:$B$11,MATCH(C1834,Raw_Plans!$A$2:$A$11,0)),"")</f>
        <v>Infinity 499</v>
      </c>
    </row>
    <row r="1835" spans="1:7" x14ac:dyDescent="0.3">
      <c r="A1835" s="12" t="s">
        <v>6442</v>
      </c>
      <c r="B1835" s="12" t="s">
        <v>1646</v>
      </c>
      <c r="C1835" s="12" t="s">
        <v>4615</v>
      </c>
      <c r="D1835" s="82">
        <v>45940.946886574071</v>
      </c>
      <c r="E1835" s="37">
        <v>148</v>
      </c>
      <c r="F1835" s="12" t="s">
        <v>4611</v>
      </c>
      <c r="G1835" s="13" t="str">
        <f>IFERROR(INDEX(Raw_Plans!$B$2:$B$11,MATCH(C1835,Raw_Plans!$A$2:$A$11,0)),"")</f>
        <v>Data Booster</v>
      </c>
    </row>
    <row r="1836" spans="1:7" x14ac:dyDescent="0.3">
      <c r="A1836" s="12" t="s">
        <v>6443</v>
      </c>
      <c r="B1836" s="12" t="s">
        <v>3364</v>
      </c>
      <c r="C1836" s="12" t="s">
        <v>4613</v>
      </c>
      <c r="D1836" s="82">
        <v>46042.946886574071</v>
      </c>
      <c r="E1836" s="37">
        <v>499</v>
      </c>
      <c r="F1836" s="12" t="s">
        <v>4603</v>
      </c>
      <c r="G1836" s="13" t="str">
        <f>IFERROR(INDEX(Raw_Plans!$B$2:$B$11,MATCH(C1836,Raw_Plans!$A$2:$A$11,0)),"")</f>
        <v>Work From Home</v>
      </c>
    </row>
    <row r="1837" spans="1:7" x14ac:dyDescent="0.3">
      <c r="A1837" s="12" t="s">
        <v>6444</v>
      </c>
      <c r="B1837" s="12" t="s">
        <v>3400</v>
      </c>
      <c r="C1837" s="12" t="s">
        <v>4609</v>
      </c>
      <c r="D1837" s="82">
        <v>46034.946886574071</v>
      </c>
      <c r="E1837" s="37">
        <v>2999</v>
      </c>
      <c r="F1837" s="12" t="s">
        <v>4603</v>
      </c>
      <c r="G1837" s="13" t="str">
        <f>IFERROR(INDEX(Raw_Plans!$B$2:$B$11,MATCH(C1837,Raw_Plans!$A$2:$A$11,0)),"")</f>
        <v>Annual Plan</v>
      </c>
    </row>
    <row r="1838" spans="1:7" x14ac:dyDescent="0.3">
      <c r="A1838" s="12" t="s">
        <v>6445</v>
      </c>
      <c r="B1838" s="12" t="s">
        <v>2493</v>
      </c>
      <c r="C1838" s="12" t="s">
        <v>4602</v>
      </c>
      <c r="D1838" s="82">
        <v>45865.946886574071</v>
      </c>
      <c r="E1838" s="37">
        <v>479</v>
      </c>
      <c r="F1838" s="12" t="s">
        <v>4611</v>
      </c>
      <c r="G1838" s="13" t="str">
        <f>IFERROR(INDEX(Raw_Plans!$B$2:$B$11,MATCH(C1838,Raw_Plans!$A$2:$A$11,0)),"")</f>
        <v>Truly Unlimited</v>
      </c>
    </row>
    <row r="1839" spans="1:7" x14ac:dyDescent="0.3">
      <c r="A1839" s="12" t="s">
        <v>6446</v>
      </c>
      <c r="B1839" s="12" t="s">
        <v>4178</v>
      </c>
      <c r="C1839" s="12" t="s">
        <v>4618</v>
      </c>
      <c r="D1839" s="82">
        <v>45990.946886574071</v>
      </c>
      <c r="E1839" s="37">
        <v>499</v>
      </c>
      <c r="F1839" s="12" t="s">
        <v>4611</v>
      </c>
      <c r="G1839" s="13" t="str">
        <f>IFERROR(INDEX(Raw_Plans!$B$2:$B$11,MATCH(C1839,Raw_Plans!$A$2:$A$11,0)),"")</f>
        <v>Infinity 499</v>
      </c>
    </row>
    <row r="1840" spans="1:7" x14ac:dyDescent="0.3">
      <c r="A1840" s="12" t="s">
        <v>6447</v>
      </c>
      <c r="B1840" s="12" t="s">
        <v>2717</v>
      </c>
      <c r="C1840" s="12" t="s">
        <v>4609</v>
      </c>
      <c r="D1840" s="82">
        <v>45845.946886574071</v>
      </c>
      <c r="E1840" s="37">
        <v>2999</v>
      </c>
      <c r="F1840" s="12" t="s">
        <v>4641</v>
      </c>
      <c r="G1840" s="13" t="str">
        <f>IFERROR(INDEX(Raw_Plans!$B$2:$B$11,MATCH(C1840,Raw_Plans!$A$2:$A$11,0)),"")</f>
        <v>Annual Plan</v>
      </c>
    </row>
    <row r="1841" spans="1:7" x14ac:dyDescent="0.3">
      <c r="A1841" s="12" t="s">
        <v>6448</v>
      </c>
      <c r="B1841" s="12" t="s">
        <v>1967</v>
      </c>
      <c r="C1841" s="12" t="s">
        <v>4594</v>
      </c>
      <c r="D1841" s="82">
        <v>45794.946886574071</v>
      </c>
      <c r="E1841" s="37">
        <v>999</v>
      </c>
      <c r="F1841" s="12" t="s">
        <v>4641</v>
      </c>
      <c r="G1841" s="13" t="str">
        <f>IFERROR(INDEX(Raw_Plans!$B$2:$B$11,MATCH(C1841,Raw_Plans!$A$2:$A$11,0)),"")</f>
        <v>Family Infinity 999</v>
      </c>
    </row>
    <row r="1842" spans="1:7" x14ac:dyDescent="0.3">
      <c r="A1842" s="12" t="s">
        <v>6449</v>
      </c>
      <c r="B1842" s="12" t="s">
        <v>895</v>
      </c>
      <c r="C1842" s="12" t="s">
        <v>4607</v>
      </c>
      <c r="D1842" s="82">
        <v>45876.946886574071</v>
      </c>
      <c r="E1842" s="37">
        <v>299</v>
      </c>
      <c r="F1842" s="12" t="s">
        <v>4595</v>
      </c>
      <c r="G1842" s="13" t="str">
        <f>IFERROR(INDEX(Raw_Plans!$B$2:$B$11,MATCH(C1842,Raw_Plans!$A$2:$A$11,0)),"")</f>
        <v>Unlimited 5G Data</v>
      </c>
    </row>
    <row r="1843" spans="1:7" x14ac:dyDescent="0.3">
      <c r="A1843" s="12" t="s">
        <v>6450</v>
      </c>
      <c r="B1843" s="12" t="s">
        <v>3864</v>
      </c>
      <c r="C1843" s="12" t="s">
        <v>4598</v>
      </c>
      <c r="D1843" s="82">
        <v>45925.946886574071</v>
      </c>
      <c r="E1843" s="37">
        <v>99</v>
      </c>
      <c r="F1843" s="12" t="s">
        <v>4603</v>
      </c>
      <c r="G1843" s="13" t="str">
        <f>IFERROR(INDEX(Raw_Plans!$B$2:$B$11,MATCH(C1843,Raw_Plans!$A$2:$A$11,0)),"")</f>
        <v>Talktime Only</v>
      </c>
    </row>
    <row r="1844" spans="1:7" x14ac:dyDescent="0.3">
      <c r="A1844" s="12" t="s">
        <v>6451</v>
      </c>
      <c r="B1844" s="12" t="s">
        <v>2957</v>
      </c>
      <c r="C1844" s="12" t="s">
        <v>4629</v>
      </c>
      <c r="D1844" s="82">
        <v>45712.946886574071</v>
      </c>
      <c r="E1844" s="37">
        <v>666</v>
      </c>
      <c r="F1844" s="12" t="s">
        <v>4595</v>
      </c>
      <c r="G1844" s="13" t="str">
        <f>IFERROR(INDEX(Raw_Plans!$B$2:$B$11,MATCH(C1844,Raw_Plans!$A$2:$A$11,0)),"")</f>
        <v>Student Plan</v>
      </c>
    </row>
    <row r="1845" spans="1:7" x14ac:dyDescent="0.3">
      <c r="A1845" s="12" t="s">
        <v>6452</v>
      </c>
      <c r="B1845" s="12" t="s">
        <v>2845</v>
      </c>
      <c r="C1845" s="12" t="s">
        <v>4613</v>
      </c>
      <c r="D1845" s="82">
        <v>45922.946886574071</v>
      </c>
      <c r="E1845" s="37">
        <v>499</v>
      </c>
      <c r="F1845" s="12" t="s">
        <v>4603</v>
      </c>
      <c r="G1845" s="13" t="str">
        <f>IFERROR(INDEX(Raw_Plans!$B$2:$B$11,MATCH(C1845,Raw_Plans!$A$2:$A$11,0)),"")</f>
        <v>Work From Home</v>
      </c>
    </row>
    <row r="1846" spans="1:7" x14ac:dyDescent="0.3">
      <c r="A1846" s="12" t="s">
        <v>6453</v>
      </c>
      <c r="B1846" s="12" t="s">
        <v>2951</v>
      </c>
      <c r="C1846" s="12" t="s">
        <v>4609</v>
      </c>
      <c r="D1846" s="82">
        <v>45931.946886574071</v>
      </c>
      <c r="E1846" s="37">
        <v>2999</v>
      </c>
      <c r="F1846" s="12" t="s">
        <v>4611</v>
      </c>
      <c r="G1846" s="13" t="str">
        <f>IFERROR(INDEX(Raw_Plans!$B$2:$B$11,MATCH(C1846,Raw_Plans!$A$2:$A$11,0)),"")</f>
        <v>Annual Plan</v>
      </c>
    </row>
    <row r="1847" spans="1:7" x14ac:dyDescent="0.3">
      <c r="A1847" s="12" t="s">
        <v>6454</v>
      </c>
      <c r="B1847" s="12" t="s">
        <v>3180</v>
      </c>
      <c r="C1847" s="12" t="s">
        <v>4609</v>
      </c>
      <c r="D1847" s="82">
        <v>45759.946886574071</v>
      </c>
      <c r="E1847" s="37">
        <v>2999</v>
      </c>
      <c r="F1847" s="12" t="s">
        <v>4599</v>
      </c>
      <c r="G1847" s="13" t="str">
        <f>IFERROR(INDEX(Raw_Plans!$B$2:$B$11,MATCH(C1847,Raw_Plans!$A$2:$A$11,0)),"")</f>
        <v>Annual Plan</v>
      </c>
    </row>
    <row r="1848" spans="1:7" x14ac:dyDescent="0.3">
      <c r="A1848" s="12" t="s">
        <v>6455</v>
      </c>
      <c r="B1848" s="12" t="s">
        <v>1995</v>
      </c>
      <c r="C1848" s="12" t="s">
        <v>4613</v>
      </c>
      <c r="D1848" s="82">
        <v>45738.946886574071</v>
      </c>
      <c r="E1848" s="37">
        <v>499</v>
      </c>
      <c r="F1848" s="12" t="s">
        <v>4603</v>
      </c>
      <c r="G1848" s="13" t="str">
        <f>IFERROR(INDEX(Raw_Plans!$B$2:$B$11,MATCH(C1848,Raw_Plans!$A$2:$A$11,0)),"")</f>
        <v>Work From Home</v>
      </c>
    </row>
    <row r="1849" spans="1:7" x14ac:dyDescent="0.3">
      <c r="A1849" s="12" t="s">
        <v>6456</v>
      </c>
      <c r="B1849" s="12" t="s">
        <v>1660</v>
      </c>
      <c r="C1849" s="12" t="s">
        <v>4613</v>
      </c>
      <c r="D1849" s="82">
        <v>45771.946886574071</v>
      </c>
      <c r="E1849" s="37">
        <v>499</v>
      </c>
      <c r="F1849" s="12" t="s">
        <v>4595</v>
      </c>
      <c r="G1849" s="13" t="str">
        <f>IFERROR(INDEX(Raw_Plans!$B$2:$B$11,MATCH(C1849,Raw_Plans!$A$2:$A$11,0)),"")</f>
        <v>Work From Home</v>
      </c>
    </row>
    <row r="1850" spans="1:7" x14ac:dyDescent="0.3">
      <c r="A1850" s="12" t="s">
        <v>6457</v>
      </c>
      <c r="B1850" s="12" t="s">
        <v>1151</v>
      </c>
      <c r="C1850" s="12" t="s">
        <v>4602</v>
      </c>
      <c r="D1850" s="82">
        <v>46038.946886574071</v>
      </c>
      <c r="E1850" s="37">
        <v>479</v>
      </c>
      <c r="F1850" s="12" t="s">
        <v>4603</v>
      </c>
      <c r="G1850" s="13" t="str">
        <f>IFERROR(INDEX(Raw_Plans!$B$2:$B$11,MATCH(C1850,Raw_Plans!$A$2:$A$11,0)),"")</f>
        <v>Truly Unlimited</v>
      </c>
    </row>
    <row r="1851" spans="1:7" x14ac:dyDescent="0.3">
      <c r="A1851" s="12" t="s">
        <v>6458</v>
      </c>
      <c r="B1851" s="12" t="s">
        <v>4573</v>
      </c>
      <c r="C1851" s="12" t="s">
        <v>4613</v>
      </c>
      <c r="D1851" s="82">
        <v>46039.946886574071</v>
      </c>
      <c r="E1851" s="37">
        <v>499</v>
      </c>
      <c r="F1851" s="12" t="s">
        <v>4599</v>
      </c>
      <c r="G1851" s="13" t="str">
        <f>IFERROR(INDEX(Raw_Plans!$B$2:$B$11,MATCH(C1851,Raw_Plans!$A$2:$A$11,0)),"")</f>
        <v>Work From Home</v>
      </c>
    </row>
    <row r="1852" spans="1:7" x14ac:dyDescent="0.3">
      <c r="A1852" s="12" t="s">
        <v>6459</v>
      </c>
      <c r="B1852" s="12" t="s">
        <v>4273</v>
      </c>
      <c r="C1852" s="12" t="s">
        <v>4607</v>
      </c>
      <c r="D1852" s="82">
        <v>46012.946886574071</v>
      </c>
      <c r="E1852" s="37">
        <v>299</v>
      </c>
      <c r="F1852" s="12" t="s">
        <v>4595</v>
      </c>
      <c r="G1852" s="13" t="str">
        <f>IFERROR(INDEX(Raw_Plans!$B$2:$B$11,MATCH(C1852,Raw_Plans!$A$2:$A$11,0)),"")</f>
        <v>Unlimited 5G Data</v>
      </c>
    </row>
    <row r="1853" spans="1:7" x14ac:dyDescent="0.3">
      <c r="A1853" s="12" t="s">
        <v>6460</v>
      </c>
      <c r="B1853" s="12" t="s">
        <v>3946</v>
      </c>
      <c r="C1853" s="12" t="s">
        <v>4609</v>
      </c>
      <c r="D1853" s="82">
        <v>45797.946886574071</v>
      </c>
      <c r="E1853" s="37">
        <v>2999</v>
      </c>
      <c r="F1853" s="12" t="s">
        <v>4603</v>
      </c>
      <c r="G1853" s="13" t="str">
        <f>IFERROR(INDEX(Raw_Plans!$B$2:$B$11,MATCH(C1853,Raw_Plans!$A$2:$A$11,0)),"")</f>
        <v>Annual Plan</v>
      </c>
    </row>
    <row r="1854" spans="1:7" x14ac:dyDescent="0.3">
      <c r="A1854" s="12" t="s">
        <v>6461</v>
      </c>
      <c r="B1854" s="12" t="s">
        <v>2177</v>
      </c>
      <c r="C1854" s="12" t="s">
        <v>4605</v>
      </c>
      <c r="D1854" s="82">
        <v>45774.946886574071</v>
      </c>
      <c r="E1854" s="37">
        <v>349</v>
      </c>
      <c r="F1854" s="12" t="s">
        <v>4641</v>
      </c>
      <c r="G1854" s="13" t="str">
        <f>IFERROR(INDEX(Raw_Plans!$B$2:$B$11,MATCH(C1854,Raw_Plans!$A$2:$A$11,0)),"")</f>
        <v>Entertainment Pack</v>
      </c>
    </row>
    <row r="1855" spans="1:7" x14ac:dyDescent="0.3">
      <c r="A1855" s="12" t="s">
        <v>6462</v>
      </c>
      <c r="B1855" s="12" t="s">
        <v>2525</v>
      </c>
      <c r="C1855" s="12" t="s">
        <v>4615</v>
      </c>
      <c r="D1855" s="82">
        <v>45912.946886574071</v>
      </c>
      <c r="E1855" s="37">
        <v>148</v>
      </c>
      <c r="F1855" s="12" t="s">
        <v>4641</v>
      </c>
      <c r="G1855" s="13" t="str">
        <f>IFERROR(INDEX(Raw_Plans!$B$2:$B$11,MATCH(C1855,Raw_Plans!$A$2:$A$11,0)),"")</f>
        <v>Data Booster</v>
      </c>
    </row>
    <row r="1856" spans="1:7" x14ac:dyDescent="0.3">
      <c r="A1856" s="12" t="s">
        <v>6463</v>
      </c>
      <c r="B1856" s="12" t="s">
        <v>2158</v>
      </c>
      <c r="C1856" s="12" t="s">
        <v>4615</v>
      </c>
      <c r="D1856" s="82">
        <v>45876.946886574071</v>
      </c>
      <c r="E1856" s="37">
        <v>148</v>
      </c>
      <c r="F1856" s="12" t="s">
        <v>4599</v>
      </c>
      <c r="G1856" s="13" t="str">
        <f>IFERROR(INDEX(Raw_Plans!$B$2:$B$11,MATCH(C1856,Raw_Plans!$A$2:$A$11,0)),"")</f>
        <v>Data Booster</v>
      </c>
    </row>
    <row r="1857" spans="1:7" x14ac:dyDescent="0.3">
      <c r="A1857" s="12" t="s">
        <v>6464</v>
      </c>
      <c r="B1857" s="12" t="s">
        <v>3529</v>
      </c>
      <c r="C1857" s="12" t="s">
        <v>4609</v>
      </c>
      <c r="D1857" s="82">
        <v>46007.946886574071</v>
      </c>
      <c r="E1857" s="37">
        <v>2999</v>
      </c>
      <c r="F1857" s="12" t="s">
        <v>4603</v>
      </c>
      <c r="G1857" s="13" t="str">
        <f>IFERROR(INDEX(Raw_Plans!$B$2:$B$11,MATCH(C1857,Raw_Plans!$A$2:$A$11,0)),"")</f>
        <v>Annual Plan</v>
      </c>
    </row>
    <row r="1858" spans="1:7" x14ac:dyDescent="0.3">
      <c r="A1858" s="12" t="s">
        <v>6465</v>
      </c>
      <c r="B1858" s="12" t="s">
        <v>3004</v>
      </c>
      <c r="C1858" s="12" t="s">
        <v>4618</v>
      </c>
      <c r="D1858" s="82">
        <v>45766.946886574071</v>
      </c>
      <c r="E1858" s="37">
        <v>499</v>
      </c>
      <c r="F1858" s="12" t="s">
        <v>4603</v>
      </c>
      <c r="G1858" s="13" t="str">
        <f>IFERROR(INDEX(Raw_Plans!$B$2:$B$11,MATCH(C1858,Raw_Plans!$A$2:$A$11,0)),"")</f>
        <v>Infinity 499</v>
      </c>
    </row>
    <row r="1859" spans="1:7" x14ac:dyDescent="0.3">
      <c r="A1859" s="12" t="s">
        <v>6466</v>
      </c>
      <c r="B1859" s="12" t="s">
        <v>1935</v>
      </c>
      <c r="C1859" s="12" t="s">
        <v>4613</v>
      </c>
      <c r="D1859" s="82">
        <v>45937.946886574071</v>
      </c>
      <c r="E1859" s="37">
        <v>499</v>
      </c>
      <c r="F1859" s="12" t="s">
        <v>4603</v>
      </c>
      <c r="G1859" s="13" t="str">
        <f>IFERROR(INDEX(Raw_Plans!$B$2:$B$11,MATCH(C1859,Raw_Plans!$A$2:$A$11,0)),"")</f>
        <v>Work From Home</v>
      </c>
    </row>
    <row r="1860" spans="1:7" x14ac:dyDescent="0.3">
      <c r="A1860" s="12" t="s">
        <v>6467</v>
      </c>
      <c r="B1860" s="12" t="s">
        <v>3801</v>
      </c>
      <c r="C1860" s="12" t="s">
        <v>4618</v>
      </c>
      <c r="D1860" s="82">
        <v>45688.946886574071</v>
      </c>
      <c r="E1860" s="37">
        <v>499</v>
      </c>
      <c r="F1860" s="12" t="s">
        <v>4603</v>
      </c>
      <c r="G1860" s="13" t="str">
        <f>IFERROR(INDEX(Raw_Plans!$B$2:$B$11,MATCH(C1860,Raw_Plans!$A$2:$A$11,0)),"")</f>
        <v>Infinity 499</v>
      </c>
    </row>
    <row r="1861" spans="1:7" x14ac:dyDescent="0.3">
      <c r="A1861" s="12" t="s">
        <v>6468</v>
      </c>
      <c r="B1861" s="12" t="s">
        <v>773</v>
      </c>
      <c r="C1861" s="12" t="s">
        <v>4615</v>
      </c>
      <c r="D1861" s="82">
        <v>45943.946886574071</v>
      </c>
      <c r="E1861" s="37">
        <v>148</v>
      </c>
      <c r="F1861" s="12" t="s">
        <v>4599</v>
      </c>
      <c r="G1861" s="13" t="str">
        <f>IFERROR(INDEX(Raw_Plans!$B$2:$B$11,MATCH(C1861,Raw_Plans!$A$2:$A$11,0)),"")</f>
        <v>Data Booster</v>
      </c>
    </row>
    <row r="1862" spans="1:7" x14ac:dyDescent="0.3">
      <c r="A1862" s="12" t="s">
        <v>6469</v>
      </c>
      <c r="B1862" s="12" t="s">
        <v>3028</v>
      </c>
      <c r="C1862" s="12" t="s">
        <v>4602</v>
      </c>
      <c r="D1862" s="82">
        <v>45783.946886574071</v>
      </c>
      <c r="E1862" s="37">
        <v>479</v>
      </c>
      <c r="F1862" s="12" t="s">
        <v>4603</v>
      </c>
      <c r="G1862" s="13" t="str">
        <f>IFERROR(INDEX(Raw_Plans!$B$2:$B$11,MATCH(C1862,Raw_Plans!$A$2:$A$11,0)),"")</f>
        <v>Truly Unlimited</v>
      </c>
    </row>
    <row r="1863" spans="1:7" x14ac:dyDescent="0.3">
      <c r="A1863" s="12" t="s">
        <v>6470</v>
      </c>
      <c r="B1863" s="12" t="s">
        <v>2199</v>
      </c>
      <c r="C1863" s="12" t="s">
        <v>4618</v>
      </c>
      <c r="D1863" s="82">
        <v>45850.946886574071</v>
      </c>
      <c r="E1863" s="37">
        <v>499</v>
      </c>
      <c r="F1863" s="12" t="s">
        <v>4603</v>
      </c>
      <c r="G1863" s="13" t="str">
        <f>IFERROR(INDEX(Raw_Plans!$B$2:$B$11,MATCH(C1863,Raw_Plans!$A$2:$A$11,0)),"")</f>
        <v>Infinity 499</v>
      </c>
    </row>
    <row r="1864" spans="1:7" x14ac:dyDescent="0.3">
      <c r="A1864" s="12" t="s">
        <v>6471</v>
      </c>
      <c r="B1864" s="12" t="s">
        <v>3545</v>
      </c>
      <c r="C1864" s="12" t="s">
        <v>4629</v>
      </c>
      <c r="D1864" s="82">
        <v>45881.946886574071</v>
      </c>
      <c r="E1864" s="37">
        <v>666</v>
      </c>
      <c r="F1864" s="12" t="s">
        <v>4611</v>
      </c>
      <c r="G1864" s="13" t="str">
        <f>IFERROR(INDEX(Raw_Plans!$B$2:$B$11,MATCH(C1864,Raw_Plans!$A$2:$A$11,0)),"")</f>
        <v>Student Plan</v>
      </c>
    </row>
    <row r="1865" spans="1:7" x14ac:dyDescent="0.3">
      <c r="A1865" s="12" t="s">
        <v>6472</v>
      </c>
      <c r="B1865" s="12" t="s">
        <v>1726</v>
      </c>
      <c r="C1865" s="12" t="s">
        <v>4609</v>
      </c>
      <c r="D1865" s="82">
        <v>46033.946886574071</v>
      </c>
      <c r="E1865" s="37">
        <v>2999</v>
      </c>
      <c r="F1865" s="12" t="s">
        <v>4599</v>
      </c>
      <c r="G1865" s="13" t="str">
        <f>IFERROR(INDEX(Raw_Plans!$B$2:$B$11,MATCH(C1865,Raw_Plans!$A$2:$A$11,0)),"")</f>
        <v>Annual Plan</v>
      </c>
    </row>
    <row r="1866" spans="1:7" x14ac:dyDescent="0.3">
      <c r="A1866" s="12" t="s">
        <v>6473</v>
      </c>
      <c r="B1866" s="12" t="s">
        <v>3016</v>
      </c>
      <c r="C1866" s="12" t="s">
        <v>4615</v>
      </c>
      <c r="D1866" s="82">
        <v>45714.946886574071</v>
      </c>
      <c r="E1866" s="37">
        <v>148</v>
      </c>
      <c r="F1866" s="12" t="s">
        <v>4599</v>
      </c>
      <c r="G1866" s="13" t="str">
        <f>IFERROR(INDEX(Raw_Plans!$B$2:$B$11,MATCH(C1866,Raw_Plans!$A$2:$A$11,0)),"")</f>
        <v>Data Booster</v>
      </c>
    </row>
    <row r="1867" spans="1:7" x14ac:dyDescent="0.3">
      <c r="A1867" s="12" t="s">
        <v>6474</v>
      </c>
      <c r="B1867" s="12" t="s">
        <v>773</v>
      </c>
      <c r="C1867" s="12" t="s">
        <v>4594</v>
      </c>
      <c r="D1867" s="82">
        <v>45790.946886574071</v>
      </c>
      <c r="E1867" s="37">
        <v>999</v>
      </c>
      <c r="F1867" s="12" t="s">
        <v>4641</v>
      </c>
      <c r="G1867" s="13" t="str">
        <f>IFERROR(INDEX(Raw_Plans!$B$2:$B$11,MATCH(C1867,Raw_Plans!$A$2:$A$11,0)),"")</f>
        <v>Family Infinity 999</v>
      </c>
    </row>
    <row r="1868" spans="1:7" x14ac:dyDescent="0.3">
      <c r="A1868" s="12" t="s">
        <v>6475</v>
      </c>
      <c r="B1868" s="12" t="s">
        <v>1269</v>
      </c>
      <c r="C1868" s="12" t="s">
        <v>4605</v>
      </c>
      <c r="D1868" s="82">
        <v>46040.946886574071</v>
      </c>
      <c r="E1868" s="37">
        <v>349</v>
      </c>
      <c r="F1868" s="12" t="s">
        <v>4641</v>
      </c>
      <c r="G1868" s="13" t="str">
        <f>IFERROR(INDEX(Raw_Plans!$B$2:$B$11,MATCH(C1868,Raw_Plans!$A$2:$A$11,0)),"")</f>
        <v>Entertainment Pack</v>
      </c>
    </row>
    <row r="1869" spans="1:7" x14ac:dyDescent="0.3">
      <c r="A1869" s="12" t="s">
        <v>6476</v>
      </c>
      <c r="B1869" s="12" t="s">
        <v>2915</v>
      </c>
      <c r="C1869" s="12" t="s">
        <v>4613</v>
      </c>
      <c r="D1869" s="82">
        <v>45880.946886574071</v>
      </c>
      <c r="E1869" s="37">
        <v>499</v>
      </c>
      <c r="F1869" s="12" t="s">
        <v>4595</v>
      </c>
      <c r="G1869" s="13" t="str">
        <f>IFERROR(INDEX(Raw_Plans!$B$2:$B$11,MATCH(C1869,Raw_Plans!$A$2:$A$11,0)),"")</f>
        <v>Work From Home</v>
      </c>
    </row>
    <row r="1870" spans="1:7" x14ac:dyDescent="0.3">
      <c r="A1870" s="12" t="s">
        <v>6477</v>
      </c>
      <c r="B1870" s="12" t="s">
        <v>3064</v>
      </c>
      <c r="C1870" s="12" t="s">
        <v>4613</v>
      </c>
      <c r="D1870" s="82">
        <v>45788.946886574071</v>
      </c>
      <c r="E1870" s="37">
        <v>499</v>
      </c>
      <c r="F1870" s="12" t="s">
        <v>4595</v>
      </c>
      <c r="G1870" s="13" t="str">
        <f>IFERROR(INDEX(Raw_Plans!$B$2:$B$11,MATCH(C1870,Raw_Plans!$A$2:$A$11,0)),"")</f>
        <v>Work From Home</v>
      </c>
    </row>
    <row r="1871" spans="1:7" x14ac:dyDescent="0.3">
      <c r="A1871" s="12" t="s">
        <v>6478</v>
      </c>
      <c r="B1871" s="12" t="s">
        <v>3276</v>
      </c>
      <c r="C1871" s="12" t="s">
        <v>4598</v>
      </c>
      <c r="D1871" s="82">
        <v>45841.946886574071</v>
      </c>
      <c r="E1871" s="37">
        <v>99</v>
      </c>
      <c r="F1871" s="12" t="s">
        <v>4599</v>
      </c>
      <c r="G1871" s="13" t="str">
        <f>IFERROR(INDEX(Raw_Plans!$B$2:$B$11,MATCH(C1871,Raw_Plans!$A$2:$A$11,0)),"")</f>
        <v>Talktime Only</v>
      </c>
    </row>
    <row r="1872" spans="1:7" x14ac:dyDescent="0.3">
      <c r="A1872" s="12" t="s">
        <v>6479</v>
      </c>
      <c r="B1872" s="12" t="s">
        <v>4521</v>
      </c>
      <c r="C1872" s="12" t="s">
        <v>4613</v>
      </c>
      <c r="D1872" s="82">
        <v>46024.946886574071</v>
      </c>
      <c r="E1872" s="37">
        <v>499</v>
      </c>
      <c r="F1872" s="12" t="s">
        <v>4641</v>
      </c>
      <c r="G1872" s="13" t="str">
        <f>IFERROR(INDEX(Raw_Plans!$B$2:$B$11,MATCH(C1872,Raw_Plans!$A$2:$A$11,0)),"")</f>
        <v>Work From Home</v>
      </c>
    </row>
    <row r="1873" spans="1:7" x14ac:dyDescent="0.3">
      <c r="A1873" s="12" t="s">
        <v>6480</v>
      </c>
      <c r="B1873" s="12" t="s">
        <v>1552</v>
      </c>
      <c r="C1873" s="12" t="s">
        <v>4613</v>
      </c>
      <c r="D1873" s="82">
        <v>45886.946886574071</v>
      </c>
      <c r="E1873" s="37">
        <v>499</v>
      </c>
      <c r="F1873" s="12" t="s">
        <v>4641</v>
      </c>
      <c r="G1873" s="13" t="str">
        <f>IFERROR(INDEX(Raw_Plans!$B$2:$B$11,MATCH(C1873,Raw_Plans!$A$2:$A$11,0)),"")</f>
        <v>Work From Home</v>
      </c>
    </row>
    <row r="1874" spans="1:7" x14ac:dyDescent="0.3">
      <c r="A1874" s="12" t="s">
        <v>6481</v>
      </c>
      <c r="B1874" s="12" t="s">
        <v>4577</v>
      </c>
      <c r="C1874" s="12" t="s">
        <v>4618</v>
      </c>
      <c r="D1874" s="82">
        <v>45731.946886574071</v>
      </c>
      <c r="E1874" s="37">
        <v>499</v>
      </c>
      <c r="F1874" s="12" t="s">
        <v>4603</v>
      </c>
      <c r="G1874" s="13" t="str">
        <f>IFERROR(INDEX(Raw_Plans!$B$2:$B$11,MATCH(C1874,Raw_Plans!$A$2:$A$11,0)),"")</f>
        <v>Infinity 499</v>
      </c>
    </row>
    <row r="1875" spans="1:7" x14ac:dyDescent="0.3">
      <c r="A1875" s="12" t="s">
        <v>6482</v>
      </c>
      <c r="B1875" s="12" t="s">
        <v>1541</v>
      </c>
      <c r="C1875" s="12" t="s">
        <v>4613</v>
      </c>
      <c r="D1875" s="82">
        <v>45942.946886574071</v>
      </c>
      <c r="E1875" s="37">
        <v>499</v>
      </c>
      <c r="F1875" s="12" t="s">
        <v>4611</v>
      </c>
      <c r="G1875" s="13" t="str">
        <f>IFERROR(INDEX(Raw_Plans!$B$2:$B$11,MATCH(C1875,Raw_Plans!$A$2:$A$11,0)),"")</f>
        <v>Work From Home</v>
      </c>
    </row>
    <row r="1876" spans="1:7" x14ac:dyDescent="0.3">
      <c r="A1876" s="12" t="s">
        <v>6483</v>
      </c>
      <c r="B1876" s="12" t="s">
        <v>2199</v>
      </c>
      <c r="C1876" s="12" t="s">
        <v>4609</v>
      </c>
      <c r="D1876" s="82">
        <v>45914.946886574071</v>
      </c>
      <c r="E1876" s="37">
        <v>2999</v>
      </c>
      <c r="F1876" s="12" t="s">
        <v>4641</v>
      </c>
      <c r="G1876" s="13" t="str">
        <f>IFERROR(INDEX(Raw_Plans!$B$2:$B$11,MATCH(C1876,Raw_Plans!$A$2:$A$11,0)),"")</f>
        <v>Annual Plan</v>
      </c>
    </row>
    <row r="1877" spans="1:7" x14ac:dyDescent="0.3">
      <c r="A1877" s="12" t="s">
        <v>6484</v>
      </c>
      <c r="B1877" s="12" t="s">
        <v>957</v>
      </c>
      <c r="C1877" s="12" t="s">
        <v>4605</v>
      </c>
      <c r="D1877" s="82">
        <v>45858.946886574071</v>
      </c>
      <c r="E1877" s="37">
        <v>349</v>
      </c>
      <c r="F1877" s="12" t="s">
        <v>4599</v>
      </c>
      <c r="G1877" s="13" t="str">
        <f>IFERROR(INDEX(Raw_Plans!$B$2:$B$11,MATCH(C1877,Raw_Plans!$A$2:$A$11,0)),"")</f>
        <v>Entertainment Pack</v>
      </c>
    </row>
    <row r="1878" spans="1:7" x14ac:dyDescent="0.3">
      <c r="A1878" s="12" t="s">
        <v>6485</v>
      </c>
      <c r="B1878" s="12" t="s">
        <v>4451</v>
      </c>
      <c r="C1878" s="12" t="s">
        <v>4615</v>
      </c>
      <c r="D1878" s="82">
        <v>46050.946886574071</v>
      </c>
      <c r="E1878" s="37">
        <v>148</v>
      </c>
      <c r="F1878" s="12" t="s">
        <v>4599</v>
      </c>
      <c r="G1878" s="13" t="str">
        <f>IFERROR(INDEX(Raw_Plans!$B$2:$B$11,MATCH(C1878,Raw_Plans!$A$2:$A$11,0)),"")</f>
        <v>Data Booster</v>
      </c>
    </row>
    <row r="1879" spans="1:7" x14ac:dyDescent="0.3">
      <c r="A1879" s="12" t="s">
        <v>6486</v>
      </c>
      <c r="B1879" s="12" t="s">
        <v>998</v>
      </c>
      <c r="C1879" s="12" t="s">
        <v>4618</v>
      </c>
      <c r="D1879" s="82">
        <v>45944.946886574071</v>
      </c>
      <c r="E1879" s="37">
        <v>499</v>
      </c>
      <c r="F1879" s="12" t="s">
        <v>4603</v>
      </c>
      <c r="G1879" s="13" t="str">
        <f>IFERROR(INDEX(Raw_Plans!$B$2:$B$11,MATCH(C1879,Raw_Plans!$A$2:$A$11,0)),"")</f>
        <v>Infinity 499</v>
      </c>
    </row>
    <row r="1880" spans="1:7" x14ac:dyDescent="0.3">
      <c r="A1880" s="12" t="s">
        <v>6487</v>
      </c>
      <c r="B1880" s="12" t="s">
        <v>2941</v>
      </c>
      <c r="C1880" s="12" t="s">
        <v>4598</v>
      </c>
      <c r="D1880" s="82">
        <v>45836.946886574071</v>
      </c>
      <c r="E1880" s="37">
        <v>99</v>
      </c>
      <c r="F1880" s="12" t="s">
        <v>4603</v>
      </c>
      <c r="G1880" s="13" t="str">
        <f>IFERROR(INDEX(Raw_Plans!$B$2:$B$11,MATCH(C1880,Raw_Plans!$A$2:$A$11,0)),"")</f>
        <v>Talktime Only</v>
      </c>
    </row>
    <row r="1881" spans="1:7" x14ac:dyDescent="0.3">
      <c r="A1881" s="12" t="s">
        <v>6488</v>
      </c>
      <c r="B1881" s="12" t="s">
        <v>2851</v>
      </c>
      <c r="C1881" s="12" t="s">
        <v>4607</v>
      </c>
      <c r="D1881" s="82">
        <v>45999.946886574071</v>
      </c>
      <c r="E1881" s="37">
        <v>299</v>
      </c>
      <c r="F1881" s="12" t="s">
        <v>4641</v>
      </c>
      <c r="G1881" s="13" t="str">
        <f>IFERROR(INDEX(Raw_Plans!$B$2:$B$11,MATCH(C1881,Raw_Plans!$A$2:$A$11,0)),"")</f>
        <v>Unlimited 5G Data</v>
      </c>
    </row>
    <row r="1882" spans="1:7" x14ac:dyDescent="0.3">
      <c r="A1882" s="12" t="s">
        <v>6489</v>
      </c>
      <c r="B1882" s="12" t="s">
        <v>2217</v>
      </c>
      <c r="C1882" s="12" t="s">
        <v>4613</v>
      </c>
      <c r="D1882" s="82">
        <v>45843.946886574071</v>
      </c>
      <c r="E1882" s="37">
        <v>499</v>
      </c>
      <c r="F1882" s="12" t="s">
        <v>4599</v>
      </c>
      <c r="G1882" s="13" t="str">
        <f>IFERROR(INDEX(Raw_Plans!$B$2:$B$11,MATCH(C1882,Raw_Plans!$A$2:$A$11,0)),"")</f>
        <v>Work From Home</v>
      </c>
    </row>
    <row r="1883" spans="1:7" x14ac:dyDescent="0.3">
      <c r="A1883" s="12" t="s">
        <v>6490</v>
      </c>
      <c r="B1883" s="12" t="s">
        <v>4256</v>
      </c>
      <c r="C1883" s="12" t="s">
        <v>4605</v>
      </c>
      <c r="D1883" s="82">
        <v>45972.946886574071</v>
      </c>
      <c r="E1883" s="37">
        <v>349</v>
      </c>
      <c r="F1883" s="12" t="s">
        <v>4611</v>
      </c>
      <c r="G1883" s="13" t="str">
        <f>IFERROR(INDEX(Raw_Plans!$B$2:$B$11,MATCH(C1883,Raw_Plans!$A$2:$A$11,0)),"")</f>
        <v>Entertainment Pack</v>
      </c>
    </row>
    <row r="1884" spans="1:7" x14ac:dyDescent="0.3">
      <c r="A1884" s="12" t="s">
        <v>6491</v>
      </c>
      <c r="B1884" s="12" t="s">
        <v>3082</v>
      </c>
      <c r="C1884" s="12" t="s">
        <v>4605</v>
      </c>
      <c r="D1884" s="82">
        <v>45948.946886574071</v>
      </c>
      <c r="E1884" s="37">
        <v>349</v>
      </c>
      <c r="F1884" s="12" t="s">
        <v>4641</v>
      </c>
      <c r="G1884" s="13" t="str">
        <f>IFERROR(INDEX(Raw_Plans!$B$2:$B$11,MATCH(C1884,Raw_Plans!$A$2:$A$11,0)),"")</f>
        <v>Entertainment Pack</v>
      </c>
    </row>
    <row r="1885" spans="1:7" x14ac:dyDescent="0.3">
      <c r="A1885" s="12" t="s">
        <v>6492</v>
      </c>
      <c r="B1885" s="12" t="s">
        <v>2763</v>
      </c>
      <c r="C1885" s="12" t="s">
        <v>4598</v>
      </c>
      <c r="D1885" s="82">
        <v>45839.946886574071</v>
      </c>
      <c r="E1885" s="37">
        <v>99</v>
      </c>
      <c r="F1885" s="12" t="s">
        <v>4611</v>
      </c>
      <c r="G1885" s="13" t="str">
        <f>IFERROR(INDEX(Raw_Plans!$B$2:$B$11,MATCH(C1885,Raw_Plans!$A$2:$A$11,0)),"")</f>
        <v>Talktime Only</v>
      </c>
    </row>
    <row r="1886" spans="1:7" x14ac:dyDescent="0.3">
      <c r="A1886" s="12" t="s">
        <v>6493</v>
      </c>
      <c r="B1886" s="12" t="s">
        <v>1861</v>
      </c>
      <c r="C1886" s="12" t="s">
        <v>4598</v>
      </c>
      <c r="D1886" s="82">
        <v>45769.946886574071</v>
      </c>
      <c r="E1886" s="37">
        <v>99</v>
      </c>
      <c r="F1886" s="12" t="s">
        <v>4611</v>
      </c>
      <c r="G1886" s="13" t="str">
        <f>IFERROR(INDEX(Raw_Plans!$B$2:$B$11,MATCH(C1886,Raw_Plans!$A$2:$A$11,0)),"")</f>
        <v>Talktime Only</v>
      </c>
    </row>
    <row r="1887" spans="1:7" x14ac:dyDescent="0.3">
      <c r="A1887" s="12" t="s">
        <v>6494</v>
      </c>
      <c r="B1887" s="12" t="s">
        <v>2061</v>
      </c>
      <c r="C1887" s="12" t="s">
        <v>4594</v>
      </c>
      <c r="D1887" s="82">
        <v>45975.946886574071</v>
      </c>
      <c r="E1887" s="37">
        <v>999</v>
      </c>
      <c r="F1887" s="12" t="s">
        <v>4611</v>
      </c>
      <c r="G1887" s="13" t="str">
        <f>IFERROR(INDEX(Raw_Plans!$B$2:$B$11,MATCH(C1887,Raw_Plans!$A$2:$A$11,0)),"")</f>
        <v>Family Infinity 999</v>
      </c>
    </row>
    <row r="1888" spans="1:7" x14ac:dyDescent="0.3">
      <c r="A1888" s="12" t="s">
        <v>6495</v>
      </c>
      <c r="B1888" s="12" t="s">
        <v>3812</v>
      </c>
      <c r="C1888" s="12" t="s">
        <v>4607</v>
      </c>
      <c r="D1888" s="82">
        <v>45734.946886574071</v>
      </c>
      <c r="E1888" s="37">
        <v>299</v>
      </c>
      <c r="F1888" s="12" t="s">
        <v>4603</v>
      </c>
      <c r="G1888" s="13" t="str">
        <f>IFERROR(INDEX(Raw_Plans!$B$2:$B$11,MATCH(C1888,Raw_Plans!$A$2:$A$11,0)),"")</f>
        <v>Unlimited 5G Data</v>
      </c>
    </row>
    <row r="1889" spans="1:7" x14ac:dyDescent="0.3">
      <c r="A1889" s="12" t="s">
        <v>6496</v>
      </c>
      <c r="B1889" s="12" t="s">
        <v>3910</v>
      </c>
      <c r="C1889" s="12" t="s">
        <v>4607</v>
      </c>
      <c r="D1889" s="82">
        <v>45806.946886574071</v>
      </c>
      <c r="E1889" s="37">
        <v>299</v>
      </c>
      <c r="F1889" s="12" t="s">
        <v>4611</v>
      </c>
      <c r="G1889" s="13" t="str">
        <f>IFERROR(INDEX(Raw_Plans!$B$2:$B$11,MATCH(C1889,Raw_Plans!$A$2:$A$11,0)),"")</f>
        <v>Unlimited 5G Data</v>
      </c>
    </row>
    <row r="1890" spans="1:7" x14ac:dyDescent="0.3">
      <c r="A1890" s="12" t="s">
        <v>6497</v>
      </c>
      <c r="B1890" s="12" t="s">
        <v>3172</v>
      </c>
      <c r="C1890" s="12" t="s">
        <v>4607</v>
      </c>
      <c r="D1890" s="82">
        <v>46018.946886574071</v>
      </c>
      <c r="E1890" s="37">
        <v>299</v>
      </c>
      <c r="F1890" s="12" t="s">
        <v>4603</v>
      </c>
      <c r="G1890" s="13" t="str">
        <f>IFERROR(INDEX(Raw_Plans!$B$2:$B$11,MATCH(C1890,Raw_Plans!$A$2:$A$11,0)),"")</f>
        <v>Unlimited 5G Data</v>
      </c>
    </row>
    <row r="1891" spans="1:7" x14ac:dyDescent="0.3">
      <c r="A1891" s="12" t="s">
        <v>6498</v>
      </c>
      <c r="B1891" s="12" t="s">
        <v>938</v>
      </c>
      <c r="C1891" s="12" t="s">
        <v>4615</v>
      </c>
      <c r="D1891" s="82">
        <v>45999.946886574071</v>
      </c>
      <c r="E1891" s="37">
        <v>148</v>
      </c>
      <c r="F1891" s="12" t="s">
        <v>4641</v>
      </c>
      <c r="G1891" s="13" t="str">
        <f>IFERROR(INDEX(Raw_Plans!$B$2:$B$11,MATCH(C1891,Raw_Plans!$A$2:$A$11,0)),"")</f>
        <v>Data Booster</v>
      </c>
    </row>
    <row r="1892" spans="1:7" x14ac:dyDescent="0.3">
      <c r="A1892" s="12" t="s">
        <v>6499</v>
      </c>
      <c r="B1892" s="12" t="s">
        <v>4360</v>
      </c>
      <c r="C1892" s="12" t="s">
        <v>4605</v>
      </c>
      <c r="D1892" s="82">
        <v>45902.946886574071</v>
      </c>
      <c r="E1892" s="37">
        <v>349</v>
      </c>
      <c r="F1892" s="12" t="s">
        <v>4611</v>
      </c>
      <c r="G1892" s="13" t="str">
        <f>IFERROR(INDEX(Raw_Plans!$B$2:$B$11,MATCH(C1892,Raw_Plans!$A$2:$A$11,0)),"")</f>
        <v>Entertainment Pack</v>
      </c>
    </row>
    <row r="1893" spans="1:7" x14ac:dyDescent="0.3">
      <c r="A1893" s="12" t="s">
        <v>6500</v>
      </c>
      <c r="B1893" s="12" t="s">
        <v>4451</v>
      </c>
      <c r="C1893" s="12" t="s">
        <v>4607</v>
      </c>
      <c r="D1893" s="82">
        <v>45968.946886574071</v>
      </c>
      <c r="E1893" s="37">
        <v>299</v>
      </c>
      <c r="F1893" s="12" t="s">
        <v>4641</v>
      </c>
      <c r="G1893" s="13" t="str">
        <f>IFERROR(INDEX(Raw_Plans!$B$2:$B$11,MATCH(C1893,Raw_Plans!$A$2:$A$11,0)),"")</f>
        <v>Unlimited 5G Data</v>
      </c>
    </row>
    <row r="1894" spans="1:7" x14ac:dyDescent="0.3">
      <c r="A1894" s="12" t="s">
        <v>6501</v>
      </c>
      <c r="B1894" s="12" t="s">
        <v>4419</v>
      </c>
      <c r="C1894" s="12" t="s">
        <v>4594</v>
      </c>
      <c r="D1894" s="82">
        <v>45997.946886574071</v>
      </c>
      <c r="E1894" s="37">
        <v>999</v>
      </c>
      <c r="F1894" s="12" t="s">
        <v>4599</v>
      </c>
      <c r="G1894" s="13" t="str">
        <f>IFERROR(INDEX(Raw_Plans!$B$2:$B$11,MATCH(C1894,Raw_Plans!$A$2:$A$11,0)),"")</f>
        <v>Family Infinity 999</v>
      </c>
    </row>
    <row r="1895" spans="1:7" x14ac:dyDescent="0.3">
      <c r="A1895" s="12" t="s">
        <v>6502</v>
      </c>
      <c r="B1895" s="12" t="s">
        <v>2271</v>
      </c>
      <c r="C1895" s="12" t="s">
        <v>4598</v>
      </c>
      <c r="D1895" s="82">
        <v>45758.946886574071</v>
      </c>
      <c r="E1895" s="37">
        <v>99</v>
      </c>
      <c r="F1895" s="12" t="s">
        <v>4603</v>
      </c>
      <c r="G1895" s="13" t="str">
        <f>IFERROR(INDEX(Raw_Plans!$B$2:$B$11,MATCH(C1895,Raw_Plans!$A$2:$A$11,0)),"")</f>
        <v>Talktime Only</v>
      </c>
    </row>
    <row r="1896" spans="1:7" x14ac:dyDescent="0.3">
      <c r="A1896" s="12" t="s">
        <v>6503</v>
      </c>
      <c r="B1896" s="12" t="s">
        <v>2661</v>
      </c>
      <c r="C1896" s="12" t="s">
        <v>4609</v>
      </c>
      <c r="D1896" s="82">
        <v>45980.946886574071</v>
      </c>
      <c r="E1896" s="37">
        <v>2999</v>
      </c>
      <c r="F1896" s="12" t="s">
        <v>4599</v>
      </c>
      <c r="G1896" s="13" t="str">
        <f>IFERROR(INDEX(Raw_Plans!$B$2:$B$11,MATCH(C1896,Raw_Plans!$A$2:$A$11,0)),"")</f>
        <v>Annual Plan</v>
      </c>
    </row>
    <row r="1897" spans="1:7" x14ac:dyDescent="0.3">
      <c r="A1897" s="12" t="s">
        <v>6504</v>
      </c>
      <c r="B1897" s="12" t="s">
        <v>684</v>
      </c>
      <c r="C1897" s="12" t="s">
        <v>4605</v>
      </c>
      <c r="D1897" s="82">
        <v>45758.946886574071</v>
      </c>
      <c r="E1897" s="37">
        <v>349</v>
      </c>
      <c r="F1897" s="12" t="s">
        <v>4599</v>
      </c>
      <c r="G1897" s="13" t="str">
        <f>IFERROR(INDEX(Raw_Plans!$B$2:$B$11,MATCH(C1897,Raw_Plans!$A$2:$A$11,0)),"")</f>
        <v>Entertainment Pack</v>
      </c>
    </row>
    <row r="1898" spans="1:7" x14ac:dyDescent="0.3">
      <c r="A1898" s="12" t="s">
        <v>6505</v>
      </c>
      <c r="B1898" s="12" t="s">
        <v>3826</v>
      </c>
      <c r="C1898" s="12" t="s">
        <v>4618</v>
      </c>
      <c r="D1898" s="82">
        <v>45825.946886574071</v>
      </c>
      <c r="E1898" s="37">
        <v>499</v>
      </c>
      <c r="F1898" s="12" t="s">
        <v>4611</v>
      </c>
      <c r="G1898" s="13" t="str">
        <f>IFERROR(INDEX(Raw_Plans!$B$2:$B$11,MATCH(C1898,Raw_Plans!$A$2:$A$11,0)),"")</f>
        <v>Infinity 499</v>
      </c>
    </row>
    <row r="1899" spans="1:7" x14ac:dyDescent="0.3">
      <c r="A1899" s="12" t="s">
        <v>6506</v>
      </c>
      <c r="B1899" s="12" t="s">
        <v>3669</v>
      </c>
      <c r="C1899" s="12" t="s">
        <v>4609</v>
      </c>
      <c r="D1899" s="82">
        <v>45706.946886574071</v>
      </c>
      <c r="E1899" s="37">
        <v>2999</v>
      </c>
      <c r="F1899" s="12" t="s">
        <v>4611</v>
      </c>
      <c r="G1899" s="13" t="str">
        <f>IFERROR(INDEX(Raw_Plans!$B$2:$B$11,MATCH(C1899,Raw_Plans!$A$2:$A$11,0)),"")</f>
        <v>Annual Plan</v>
      </c>
    </row>
    <row r="1900" spans="1:7" x14ac:dyDescent="0.3">
      <c r="A1900" s="12" t="s">
        <v>6507</v>
      </c>
      <c r="B1900" s="12" t="s">
        <v>3940</v>
      </c>
      <c r="C1900" s="12" t="s">
        <v>4609</v>
      </c>
      <c r="D1900" s="82">
        <v>45774.946886574071</v>
      </c>
      <c r="E1900" s="37">
        <v>2999</v>
      </c>
      <c r="F1900" s="12" t="s">
        <v>4641</v>
      </c>
      <c r="G1900" s="13" t="str">
        <f>IFERROR(INDEX(Raw_Plans!$B$2:$B$11,MATCH(C1900,Raw_Plans!$A$2:$A$11,0)),"")</f>
        <v>Annual Plan</v>
      </c>
    </row>
    <row r="1901" spans="1:7" x14ac:dyDescent="0.3">
      <c r="A1901" s="12" t="s">
        <v>6508</v>
      </c>
      <c r="B1901" s="12" t="s">
        <v>3629</v>
      </c>
      <c r="C1901" s="12" t="s">
        <v>4609</v>
      </c>
      <c r="D1901" s="82">
        <v>45772.946886574071</v>
      </c>
      <c r="E1901" s="37">
        <v>2999</v>
      </c>
      <c r="F1901" s="12" t="s">
        <v>4641</v>
      </c>
      <c r="G1901" s="13" t="str">
        <f>IFERROR(INDEX(Raw_Plans!$B$2:$B$11,MATCH(C1901,Raw_Plans!$A$2:$A$11,0)),"")</f>
        <v>Annual Plan</v>
      </c>
    </row>
    <row r="1902" spans="1:7" x14ac:dyDescent="0.3">
      <c r="A1902" s="12" t="s">
        <v>6509</v>
      </c>
      <c r="B1902" s="12" t="s">
        <v>1203</v>
      </c>
      <c r="C1902" s="12" t="s">
        <v>4618</v>
      </c>
      <c r="D1902" s="82">
        <v>45909.946886574071</v>
      </c>
      <c r="E1902" s="37">
        <v>499</v>
      </c>
      <c r="F1902" s="12" t="s">
        <v>4599</v>
      </c>
      <c r="G1902" s="13" t="str">
        <f>IFERROR(INDEX(Raw_Plans!$B$2:$B$11,MATCH(C1902,Raw_Plans!$A$2:$A$11,0)),"")</f>
        <v>Infinity 499</v>
      </c>
    </row>
    <row r="1903" spans="1:7" x14ac:dyDescent="0.3">
      <c r="A1903" s="12" t="s">
        <v>6510</v>
      </c>
      <c r="B1903" s="12" t="s">
        <v>1159</v>
      </c>
      <c r="C1903" s="12" t="s">
        <v>4629</v>
      </c>
      <c r="D1903" s="82">
        <v>46035.946886574071</v>
      </c>
      <c r="E1903" s="37">
        <v>666</v>
      </c>
      <c r="F1903" s="12" t="s">
        <v>4611</v>
      </c>
      <c r="G1903" s="13" t="str">
        <f>IFERROR(INDEX(Raw_Plans!$B$2:$B$11,MATCH(C1903,Raw_Plans!$A$2:$A$11,0)),"")</f>
        <v>Student Plan</v>
      </c>
    </row>
    <row r="1904" spans="1:7" x14ac:dyDescent="0.3">
      <c r="A1904" s="12" t="s">
        <v>6511</v>
      </c>
      <c r="B1904" s="12" t="s">
        <v>3424</v>
      </c>
      <c r="C1904" s="12" t="s">
        <v>4629</v>
      </c>
      <c r="D1904" s="82">
        <v>46021.946886574071</v>
      </c>
      <c r="E1904" s="37">
        <v>666</v>
      </c>
      <c r="F1904" s="12" t="s">
        <v>4595</v>
      </c>
      <c r="G1904" s="13" t="str">
        <f>IFERROR(INDEX(Raw_Plans!$B$2:$B$11,MATCH(C1904,Raw_Plans!$A$2:$A$11,0)),"")</f>
        <v>Student Plan</v>
      </c>
    </row>
    <row r="1905" spans="1:7" x14ac:dyDescent="0.3">
      <c r="A1905" s="12" t="s">
        <v>6512</v>
      </c>
      <c r="B1905" s="12" t="s">
        <v>1800</v>
      </c>
      <c r="C1905" s="12" t="s">
        <v>4598</v>
      </c>
      <c r="D1905" s="82">
        <v>45945.946886574071</v>
      </c>
      <c r="E1905" s="37">
        <v>99</v>
      </c>
      <c r="F1905" s="12" t="s">
        <v>4603</v>
      </c>
      <c r="G1905" s="13" t="str">
        <f>IFERROR(INDEX(Raw_Plans!$B$2:$B$11,MATCH(C1905,Raw_Plans!$A$2:$A$11,0)),"")</f>
        <v>Talktime Only</v>
      </c>
    </row>
    <row r="1906" spans="1:7" x14ac:dyDescent="0.3">
      <c r="A1906" s="12" t="s">
        <v>6513</v>
      </c>
      <c r="B1906" s="12" t="s">
        <v>1592</v>
      </c>
      <c r="C1906" s="12" t="s">
        <v>4613</v>
      </c>
      <c r="D1906" s="82">
        <v>46029.946886574071</v>
      </c>
      <c r="E1906" s="37">
        <v>499</v>
      </c>
      <c r="F1906" s="12" t="s">
        <v>4599</v>
      </c>
      <c r="G1906" s="13" t="str">
        <f>IFERROR(INDEX(Raw_Plans!$B$2:$B$11,MATCH(C1906,Raw_Plans!$A$2:$A$11,0)),"")</f>
        <v>Work From Home</v>
      </c>
    </row>
    <row r="1907" spans="1:7" x14ac:dyDescent="0.3">
      <c r="A1907" s="12" t="s">
        <v>6514</v>
      </c>
      <c r="B1907" s="12" t="s">
        <v>1758</v>
      </c>
      <c r="C1907" s="12" t="s">
        <v>4594</v>
      </c>
      <c r="D1907" s="82">
        <v>45758.946886574071</v>
      </c>
      <c r="E1907" s="37">
        <v>999</v>
      </c>
      <c r="F1907" s="12" t="s">
        <v>4611</v>
      </c>
      <c r="G1907" s="13" t="str">
        <f>IFERROR(INDEX(Raw_Plans!$B$2:$B$11,MATCH(C1907,Raw_Plans!$A$2:$A$11,0)),"")</f>
        <v>Family Infinity 999</v>
      </c>
    </row>
    <row r="1908" spans="1:7" x14ac:dyDescent="0.3">
      <c r="A1908" s="12" t="s">
        <v>6515</v>
      </c>
      <c r="B1908" s="12" t="s">
        <v>2439</v>
      </c>
      <c r="C1908" s="12" t="s">
        <v>4629</v>
      </c>
      <c r="D1908" s="82">
        <v>45790.946886574071</v>
      </c>
      <c r="E1908" s="37">
        <v>666</v>
      </c>
      <c r="F1908" s="12" t="s">
        <v>4595</v>
      </c>
      <c r="G1908" s="13" t="str">
        <f>IFERROR(INDEX(Raw_Plans!$B$2:$B$11,MATCH(C1908,Raw_Plans!$A$2:$A$11,0)),"")</f>
        <v>Student Plan</v>
      </c>
    </row>
    <row r="1909" spans="1:7" x14ac:dyDescent="0.3">
      <c r="A1909" s="12" t="s">
        <v>6516</v>
      </c>
      <c r="B1909" s="12" t="s">
        <v>3627</v>
      </c>
      <c r="C1909" s="12" t="s">
        <v>4598</v>
      </c>
      <c r="D1909" s="82">
        <v>45996.946886574071</v>
      </c>
      <c r="E1909" s="37">
        <v>99</v>
      </c>
      <c r="F1909" s="12" t="s">
        <v>4641</v>
      </c>
      <c r="G1909" s="13" t="str">
        <f>IFERROR(INDEX(Raw_Plans!$B$2:$B$11,MATCH(C1909,Raw_Plans!$A$2:$A$11,0)),"")</f>
        <v>Talktime Only</v>
      </c>
    </row>
    <row r="1910" spans="1:7" x14ac:dyDescent="0.3">
      <c r="A1910" s="12" t="s">
        <v>6517</v>
      </c>
      <c r="B1910" s="12" t="s">
        <v>3619</v>
      </c>
      <c r="C1910" s="12" t="s">
        <v>4607</v>
      </c>
      <c r="D1910" s="82">
        <v>45860.946886574071</v>
      </c>
      <c r="E1910" s="37">
        <v>299</v>
      </c>
      <c r="F1910" s="12" t="s">
        <v>4595</v>
      </c>
      <c r="G1910" s="13" t="str">
        <f>IFERROR(INDEX(Raw_Plans!$B$2:$B$11,MATCH(C1910,Raw_Plans!$A$2:$A$11,0)),"")</f>
        <v>Unlimited 5G Data</v>
      </c>
    </row>
    <row r="1911" spans="1:7" x14ac:dyDescent="0.3">
      <c r="A1911" s="12" t="s">
        <v>6518</v>
      </c>
      <c r="B1911" s="12" t="s">
        <v>3778</v>
      </c>
      <c r="C1911" s="12" t="s">
        <v>4607</v>
      </c>
      <c r="D1911" s="82">
        <v>45706.946886574071</v>
      </c>
      <c r="E1911" s="37">
        <v>299</v>
      </c>
      <c r="F1911" s="12" t="s">
        <v>4595</v>
      </c>
      <c r="G1911" s="13" t="str">
        <f>IFERROR(INDEX(Raw_Plans!$B$2:$B$11,MATCH(C1911,Raw_Plans!$A$2:$A$11,0)),"")</f>
        <v>Unlimited 5G Data</v>
      </c>
    </row>
    <row r="1912" spans="1:7" x14ac:dyDescent="0.3">
      <c r="A1912" s="12" t="s">
        <v>6519</v>
      </c>
      <c r="B1912" s="12" t="s">
        <v>1095</v>
      </c>
      <c r="C1912" s="12" t="s">
        <v>4598</v>
      </c>
      <c r="D1912" s="82">
        <v>45967.946886574071</v>
      </c>
      <c r="E1912" s="37">
        <v>99</v>
      </c>
      <c r="F1912" s="12" t="s">
        <v>4611</v>
      </c>
      <c r="G1912" s="13" t="str">
        <f>IFERROR(INDEX(Raw_Plans!$B$2:$B$11,MATCH(C1912,Raw_Plans!$A$2:$A$11,0)),"")</f>
        <v>Talktime Only</v>
      </c>
    </row>
    <row r="1913" spans="1:7" x14ac:dyDescent="0.3">
      <c r="A1913" s="12" t="s">
        <v>6520</v>
      </c>
      <c r="B1913" s="12" t="s">
        <v>2499</v>
      </c>
      <c r="C1913" s="12" t="s">
        <v>4605</v>
      </c>
      <c r="D1913" s="82">
        <v>45873.946886574071</v>
      </c>
      <c r="E1913" s="37">
        <v>349</v>
      </c>
      <c r="F1913" s="12" t="s">
        <v>4595</v>
      </c>
      <c r="G1913" s="13" t="str">
        <f>IFERROR(INDEX(Raw_Plans!$B$2:$B$11,MATCH(C1913,Raw_Plans!$A$2:$A$11,0)),"")</f>
        <v>Entertainment Pack</v>
      </c>
    </row>
    <row r="1914" spans="1:7" x14ac:dyDescent="0.3">
      <c r="A1914" s="12" t="s">
        <v>6521</v>
      </c>
      <c r="B1914" s="12" t="s">
        <v>1967</v>
      </c>
      <c r="C1914" s="12" t="s">
        <v>4602</v>
      </c>
      <c r="D1914" s="82">
        <v>45738.946886574071</v>
      </c>
      <c r="E1914" s="37">
        <v>479</v>
      </c>
      <c r="F1914" s="12" t="s">
        <v>4611</v>
      </c>
      <c r="G1914" s="13" t="str">
        <f>IFERROR(INDEX(Raw_Plans!$B$2:$B$11,MATCH(C1914,Raw_Plans!$A$2:$A$11,0)),"")</f>
        <v>Truly Unlimited</v>
      </c>
    </row>
    <row r="1915" spans="1:7" x14ac:dyDescent="0.3">
      <c r="A1915" s="12" t="s">
        <v>6522</v>
      </c>
      <c r="B1915" s="12" t="s">
        <v>2447</v>
      </c>
      <c r="C1915" s="12" t="s">
        <v>4613</v>
      </c>
      <c r="D1915" s="82">
        <v>45705.946886574071</v>
      </c>
      <c r="E1915" s="37">
        <v>499</v>
      </c>
      <c r="F1915" s="12" t="s">
        <v>4599</v>
      </c>
      <c r="G1915" s="13" t="str">
        <f>IFERROR(INDEX(Raw_Plans!$B$2:$B$11,MATCH(C1915,Raw_Plans!$A$2:$A$11,0)),"")</f>
        <v>Work From Home</v>
      </c>
    </row>
    <row r="1916" spans="1:7" x14ac:dyDescent="0.3">
      <c r="A1916" s="12" t="s">
        <v>6523</v>
      </c>
      <c r="B1916" s="12" t="s">
        <v>2871</v>
      </c>
      <c r="C1916" s="12" t="s">
        <v>4594</v>
      </c>
      <c r="D1916" s="82">
        <v>45859.946886574071</v>
      </c>
      <c r="E1916" s="37">
        <v>999</v>
      </c>
      <c r="F1916" s="12" t="s">
        <v>4595</v>
      </c>
      <c r="G1916" s="13" t="str">
        <f>IFERROR(INDEX(Raw_Plans!$B$2:$B$11,MATCH(C1916,Raw_Plans!$A$2:$A$11,0)),"")</f>
        <v>Family Infinity 999</v>
      </c>
    </row>
    <row r="1917" spans="1:7" x14ac:dyDescent="0.3">
      <c r="A1917" s="12" t="s">
        <v>6524</v>
      </c>
      <c r="B1917" s="12" t="s">
        <v>3062</v>
      </c>
      <c r="C1917" s="12" t="s">
        <v>4615</v>
      </c>
      <c r="D1917" s="82">
        <v>45880.946886574071</v>
      </c>
      <c r="E1917" s="37">
        <v>148</v>
      </c>
      <c r="F1917" s="12" t="s">
        <v>4595</v>
      </c>
      <c r="G1917" s="13" t="str">
        <f>IFERROR(INDEX(Raw_Plans!$B$2:$B$11,MATCH(C1917,Raw_Plans!$A$2:$A$11,0)),"")</f>
        <v>Data Booster</v>
      </c>
    </row>
    <row r="1918" spans="1:7" x14ac:dyDescent="0.3">
      <c r="A1918" s="12" t="s">
        <v>6525</v>
      </c>
      <c r="B1918" s="12" t="s">
        <v>3661</v>
      </c>
      <c r="C1918" s="12" t="s">
        <v>4609</v>
      </c>
      <c r="D1918" s="82">
        <v>46016.946886574071</v>
      </c>
      <c r="E1918" s="37">
        <v>2999</v>
      </c>
      <c r="F1918" s="12" t="s">
        <v>4599</v>
      </c>
      <c r="G1918" s="13" t="str">
        <f>IFERROR(INDEX(Raw_Plans!$B$2:$B$11,MATCH(C1918,Raw_Plans!$A$2:$A$11,0)),"")</f>
        <v>Annual Plan</v>
      </c>
    </row>
    <row r="1919" spans="1:7" x14ac:dyDescent="0.3">
      <c r="A1919" s="12" t="s">
        <v>6526</v>
      </c>
      <c r="B1919" s="12" t="s">
        <v>1899</v>
      </c>
      <c r="C1919" s="12" t="s">
        <v>4605</v>
      </c>
      <c r="D1919" s="82">
        <v>46014.946886574071</v>
      </c>
      <c r="E1919" s="37">
        <v>349</v>
      </c>
      <c r="F1919" s="12" t="s">
        <v>4599</v>
      </c>
      <c r="G1919" s="13" t="str">
        <f>IFERROR(INDEX(Raw_Plans!$B$2:$B$11,MATCH(C1919,Raw_Plans!$A$2:$A$11,0)),"")</f>
        <v>Entertainment Pack</v>
      </c>
    </row>
    <row r="1920" spans="1:7" x14ac:dyDescent="0.3">
      <c r="A1920" s="12" t="s">
        <v>6527</v>
      </c>
      <c r="B1920" s="12" t="s">
        <v>842</v>
      </c>
      <c r="C1920" s="12" t="s">
        <v>4609</v>
      </c>
      <c r="D1920" s="82">
        <v>45980.946886574071</v>
      </c>
      <c r="E1920" s="37">
        <v>2999</v>
      </c>
      <c r="F1920" s="12" t="s">
        <v>4641</v>
      </c>
      <c r="G1920" s="13" t="str">
        <f>IFERROR(INDEX(Raw_Plans!$B$2:$B$11,MATCH(C1920,Raw_Plans!$A$2:$A$11,0)),"")</f>
        <v>Annual Plan</v>
      </c>
    </row>
    <row r="1921" spans="1:7" x14ac:dyDescent="0.3">
      <c r="A1921" s="12" t="s">
        <v>6528</v>
      </c>
      <c r="B1921" s="12" t="s">
        <v>551</v>
      </c>
      <c r="C1921" s="12" t="s">
        <v>4629</v>
      </c>
      <c r="D1921" s="82">
        <v>45889.946886574071</v>
      </c>
      <c r="E1921" s="37">
        <v>666</v>
      </c>
      <c r="F1921" s="12" t="s">
        <v>4599</v>
      </c>
      <c r="G1921" s="13" t="str">
        <f>IFERROR(INDEX(Raw_Plans!$B$2:$B$11,MATCH(C1921,Raw_Plans!$A$2:$A$11,0)),"")</f>
        <v>Student Plan</v>
      </c>
    </row>
    <row r="1922" spans="1:7" x14ac:dyDescent="0.3">
      <c r="A1922" s="12" t="s">
        <v>6529</v>
      </c>
      <c r="B1922" s="12" t="s">
        <v>3683</v>
      </c>
      <c r="C1922" s="12" t="s">
        <v>4609</v>
      </c>
      <c r="D1922" s="82">
        <v>46020.946886574071</v>
      </c>
      <c r="E1922" s="37">
        <v>2999</v>
      </c>
      <c r="F1922" s="12" t="s">
        <v>4611</v>
      </c>
      <c r="G1922" s="13" t="str">
        <f>IFERROR(INDEX(Raw_Plans!$B$2:$B$11,MATCH(C1922,Raw_Plans!$A$2:$A$11,0)),"")</f>
        <v>Annual Plan</v>
      </c>
    </row>
    <row r="1923" spans="1:7" x14ac:dyDescent="0.3">
      <c r="A1923" s="12" t="s">
        <v>6530</v>
      </c>
      <c r="B1923" s="12" t="s">
        <v>1738</v>
      </c>
      <c r="C1923" s="12" t="s">
        <v>4607</v>
      </c>
      <c r="D1923" s="82">
        <v>45801.946886574071</v>
      </c>
      <c r="E1923" s="37">
        <v>299</v>
      </c>
      <c r="F1923" s="12" t="s">
        <v>4611</v>
      </c>
      <c r="G1923" s="13" t="str">
        <f>IFERROR(INDEX(Raw_Plans!$B$2:$B$11,MATCH(C1923,Raw_Plans!$A$2:$A$11,0)),"")</f>
        <v>Unlimited 5G Data</v>
      </c>
    </row>
    <row r="1924" spans="1:7" x14ac:dyDescent="0.3">
      <c r="A1924" s="12" t="s">
        <v>6531</v>
      </c>
      <c r="B1924" s="12" t="s">
        <v>1508</v>
      </c>
      <c r="C1924" s="12" t="s">
        <v>4605</v>
      </c>
      <c r="D1924" s="82">
        <v>45918.946886574071</v>
      </c>
      <c r="E1924" s="37">
        <v>349</v>
      </c>
      <c r="F1924" s="12" t="s">
        <v>4641</v>
      </c>
      <c r="G1924" s="13" t="str">
        <f>IFERROR(INDEX(Raw_Plans!$B$2:$B$11,MATCH(C1924,Raw_Plans!$A$2:$A$11,0)),"")</f>
        <v>Entertainment Pack</v>
      </c>
    </row>
    <row r="1925" spans="1:7" x14ac:dyDescent="0.3">
      <c r="A1925" s="12" t="s">
        <v>6532</v>
      </c>
      <c r="B1925" s="12" t="s">
        <v>601</v>
      </c>
      <c r="C1925" s="12" t="s">
        <v>4594</v>
      </c>
      <c r="D1925" s="82">
        <v>45746.946886574071</v>
      </c>
      <c r="E1925" s="37">
        <v>999</v>
      </c>
      <c r="F1925" s="12" t="s">
        <v>4641</v>
      </c>
      <c r="G1925" s="13" t="str">
        <f>IFERROR(INDEX(Raw_Plans!$B$2:$B$11,MATCH(C1925,Raw_Plans!$A$2:$A$11,0)),"")</f>
        <v>Family Infinity 999</v>
      </c>
    </row>
    <row r="1926" spans="1:7" x14ac:dyDescent="0.3">
      <c r="A1926" s="12" t="s">
        <v>6533</v>
      </c>
      <c r="B1926" s="12" t="s">
        <v>2759</v>
      </c>
      <c r="C1926" s="12" t="s">
        <v>4602</v>
      </c>
      <c r="D1926" s="82">
        <v>45942.946886574071</v>
      </c>
      <c r="E1926" s="37">
        <v>479</v>
      </c>
      <c r="F1926" s="12" t="s">
        <v>4641</v>
      </c>
      <c r="G1926" s="13" t="str">
        <f>IFERROR(INDEX(Raw_Plans!$B$2:$B$11,MATCH(C1926,Raw_Plans!$A$2:$A$11,0)),"")</f>
        <v>Truly Unlimited</v>
      </c>
    </row>
    <row r="1927" spans="1:7" x14ac:dyDescent="0.3">
      <c r="A1927" s="12" t="s">
        <v>6534</v>
      </c>
      <c r="B1927" s="12" t="s">
        <v>3856</v>
      </c>
      <c r="C1927" s="12" t="s">
        <v>4598</v>
      </c>
      <c r="D1927" s="82">
        <v>45782.946886574071</v>
      </c>
      <c r="E1927" s="37">
        <v>99</v>
      </c>
      <c r="F1927" s="12" t="s">
        <v>4603</v>
      </c>
      <c r="G1927" s="13" t="str">
        <f>IFERROR(INDEX(Raw_Plans!$B$2:$B$11,MATCH(C1927,Raw_Plans!$A$2:$A$11,0)),"")</f>
        <v>Talktime Only</v>
      </c>
    </row>
    <row r="1928" spans="1:7" x14ac:dyDescent="0.3">
      <c r="A1928" s="12" t="s">
        <v>6535</v>
      </c>
      <c r="B1928" s="12" t="s">
        <v>2419</v>
      </c>
      <c r="C1928" s="12" t="s">
        <v>4605</v>
      </c>
      <c r="D1928" s="82">
        <v>45908.946886574071</v>
      </c>
      <c r="E1928" s="37">
        <v>349</v>
      </c>
      <c r="F1928" s="12" t="s">
        <v>4595</v>
      </c>
      <c r="G1928" s="13" t="str">
        <f>IFERROR(INDEX(Raw_Plans!$B$2:$B$11,MATCH(C1928,Raw_Plans!$A$2:$A$11,0)),"")</f>
        <v>Entertainment Pack</v>
      </c>
    </row>
    <row r="1929" spans="1:7" x14ac:dyDescent="0.3">
      <c r="A1929" s="12" t="s">
        <v>6536</v>
      </c>
      <c r="B1929" s="12" t="s">
        <v>3754</v>
      </c>
      <c r="C1929" s="12" t="s">
        <v>4629</v>
      </c>
      <c r="D1929" s="82">
        <v>45771.946886574071</v>
      </c>
      <c r="E1929" s="37">
        <v>666</v>
      </c>
      <c r="F1929" s="12" t="s">
        <v>4595</v>
      </c>
      <c r="G1929" s="13" t="str">
        <f>IFERROR(INDEX(Raw_Plans!$B$2:$B$11,MATCH(C1929,Raw_Plans!$A$2:$A$11,0)),"")</f>
        <v>Student Plan</v>
      </c>
    </row>
    <row r="1930" spans="1:7" x14ac:dyDescent="0.3">
      <c r="A1930" s="12" t="s">
        <v>6537</v>
      </c>
      <c r="B1930" s="12" t="s">
        <v>3587</v>
      </c>
      <c r="C1930" s="12" t="s">
        <v>4602</v>
      </c>
      <c r="D1930" s="82">
        <v>45745.946886574071</v>
      </c>
      <c r="E1930" s="37">
        <v>479</v>
      </c>
      <c r="F1930" s="12" t="s">
        <v>4641</v>
      </c>
      <c r="G1930" s="13" t="str">
        <f>IFERROR(INDEX(Raw_Plans!$B$2:$B$11,MATCH(C1930,Raw_Plans!$A$2:$A$11,0)),"")</f>
        <v>Truly Unlimited</v>
      </c>
    </row>
    <row r="1931" spans="1:7" x14ac:dyDescent="0.3">
      <c r="A1931" s="12" t="s">
        <v>6538</v>
      </c>
      <c r="B1931" s="12" t="s">
        <v>2049</v>
      </c>
      <c r="C1931" s="12" t="s">
        <v>4598</v>
      </c>
      <c r="D1931" s="82">
        <v>46013.946886574071</v>
      </c>
      <c r="E1931" s="37">
        <v>99</v>
      </c>
      <c r="F1931" s="12" t="s">
        <v>4641</v>
      </c>
      <c r="G1931" s="13" t="str">
        <f>IFERROR(INDEX(Raw_Plans!$B$2:$B$11,MATCH(C1931,Raw_Plans!$A$2:$A$11,0)),"")</f>
        <v>Talktime Only</v>
      </c>
    </row>
    <row r="1932" spans="1:7" x14ac:dyDescent="0.3">
      <c r="A1932" s="12" t="s">
        <v>6539</v>
      </c>
      <c r="B1932" s="12" t="s">
        <v>1308</v>
      </c>
      <c r="C1932" s="12" t="s">
        <v>4613</v>
      </c>
      <c r="D1932" s="82">
        <v>45843.946886574071</v>
      </c>
      <c r="E1932" s="37">
        <v>499</v>
      </c>
      <c r="F1932" s="12" t="s">
        <v>4603</v>
      </c>
      <c r="G1932" s="13" t="str">
        <f>IFERROR(INDEX(Raw_Plans!$B$2:$B$11,MATCH(C1932,Raw_Plans!$A$2:$A$11,0)),"")</f>
        <v>Work From Home</v>
      </c>
    </row>
    <row r="1933" spans="1:7" x14ac:dyDescent="0.3">
      <c r="A1933" s="12" t="s">
        <v>6540</v>
      </c>
      <c r="B1933" s="12" t="s">
        <v>1580</v>
      </c>
      <c r="C1933" s="12" t="s">
        <v>4615</v>
      </c>
      <c r="D1933" s="82">
        <v>45974.946886574071</v>
      </c>
      <c r="E1933" s="37">
        <v>148</v>
      </c>
      <c r="F1933" s="12" t="s">
        <v>4595</v>
      </c>
      <c r="G1933" s="13" t="str">
        <f>IFERROR(INDEX(Raw_Plans!$B$2:$B$11,MATCH(C1933,Raw_Plans!$A$2:$A$11,0)),"")</f>
        <v>Data Booster</v>
      </c>
    </row>
    <row r="1934" spans="1:7" x14ac:dyDescent="0.3">
      <c r="A1934" s="12" t="s">
        <v>6541</v>
      </c>
      <c r="B1934" s="12" t="s">
        <v>2983</v>
      </c>
      <c r="C1934" s="12" t="s">
        <v>4594</v>
      </c>
      <c r="D1934" s="82">
        <v>45962.946886574071</v>
      </c>
      <c r="E1934" s="37">
        <v>999</v>
      </c>
      <c r="F1934" s="12" t="s">
        <v>4595</v>
      </c>
      <c r="G1934" s="13" t="str">
        <f>IFERROR(INDEX(Raw_Plans!$B$2:$B$11,MATCH(C1934,Raw_Plans!$A$2:$A$11,0)),"")</f>
        <v>Family Infinity 999</v>
      </c>
    </row>
    <row r="1935" spans="1:7" x14ac:dyDescent="0.3">
      <c r="A1935" s="12" t="s">
        <v>6542</v>
      </c>
      <c r="B1935" s="12" t="s">
        <v>4001</v>
      </c>
      <c r="C1935" s="12" t="s">
        <v>4629</v>
      </c>
      <c r="D1935" s="82">
        <v>45839.946886574071</v>
      </c>
      <c r="E1935" s="37">
        <v>666</v>
      </c>
      <c r="F1935" s="12" t="s">
        <v>4641</v>
      </c>
      <c r="G1935" s="13" t="str">
        <f>IFERROR(INDEX(Raw_Plans!$B$2:$B$11,MATCH(C1935,Raw_Plans!$A$2:$A$11,0)),"")</f>
        <v>Student Plan</v>
      </c>
    </row>
    <row r="1936" spans="1:7" x14ac:dyDescent="0.3">
      <c r="A1936" s="12" t="s">
        <v>6543</v>
      </c>
      <c r="B1936" s="12" t="s">
        <v>2643</v>
      </c>
      <c r="C1936" s="12" t="s">
        <v>4629</v>
      </c>
      <c r="D1936" s="82">
        <v>45955.946886574071</v>
      </c>
      <c r="E1936" s="37">
        <v>666</v>
      </c>
      <c r="F1936" s="12" t="s">
        <v>4595</v>
      </c>
      <c r="G1936" s="13" t="str">
        <f>IFERROR(INDEX(Raw_Plans!$B$2:$B$11,MATCH(C1936,Raw_Plans!$A$2:$A$11,0)),"")</f>
        <v>Student Plan</v>
      </c>
    </row>
    <row r="1937" spans="1:7" x14ac:dyDescent="0.3">
      <c r="A1937" s="12" t="s">
        <v>6544</v>
      </c>
      <c r="B1937" s="12" t="s">
        <v>3838</v>
      </c>
      <c r="C1937" s="12" t="s">
        <v>4615</v>
      </c>
      <c r="D1937" s="82">
        <v>46002.946886574071</v>
      </c>
      <c r="E1937" s="37">
        <v>148</v>
      </c>
      <c r="F1937" s="12" t="s">
        <v>4603</v>
      </c>
      <c r="G1937" s="13" t="str">
        <f>IFERROR(INDEX(Raw_Plans!$B$2:$B$11,MATCH(C1937,Raw_Plans!$A$2:$A$11,0)),"")</f>
        <v>Data Booster</v>
      </c>
    </row>
    <row r="1938" spans="1:7" x14ac:dyDescent="0.3">
      <c r="A1938" s="12" t="s">
        <v>6545</v>
      </c>
      <c r="B1938" s="12" t="s">
        <v>3170</v>
      </c>
      <c r="C1938" s="12" t="s">
        <v>4613</v>
      </c>
      <c r="D1938" s="82">
        <v>45757.946886574071</v>
      </c>
      <c r="E1938" s="37">
        <v>499</v>
      </c>
      <c r="F1938" s="12" t="s">
        <v>4603</v>
      </c>
      <c r="G1938" s="13" t="str">
        <f>IFERROR(INDEX(Raw_Plans!$B$2:$B$11,MATCH(C1938,Raw_Plans!$A$2:$A$11,0)),"")</f>
        <v>Work From Home</v>
      </c>
    </row>
    <row r="1939" spans="1:7" x14ac:dyDescent="0.3">
      <c r="A1939" s="12" t="s">
        <v>6546</v>
      </c>
      <c r="B1939" s="12" t="s">
        <v>2225</v>
      </c>
      <c r="C1939" s="12" t="s">
        <v>4609</v>
      </c>
      <c r="D1939" s="82">
        <v>45862.946886574071</v>
      </c>
      <c r="E1939" s="37">
        <v>2999</v>
      </c>
      <c r="F1939" s="12" t="s">
        <v>4603</v>
      </c>
      <c r="G1939" s="13" t="str">
        <f>IFERROR(INDEX(Raw_Plans!$B$2:$B$11,MATCH(C1939,Raw_Plans!$A$2:$A$11,0)),"")</f>
        <v>Annual Plan</v>
      </c>
    </row>
    <row r="1940" spans="1:7" x14ac:dyDescent="0.3">
      <c r="A1940" s="12" t="s">
        <v>6547</v>
      </c>
      <c r="B1940" s="12" t="s">
        <v>2273</v>
      </c>
      <c r="C1940" s="12" t="s">
        <v>4602</v>
      </c>
      <c r="D1940" s="82">
        <v>45955.946886574071</v>
      </c>
      <c r="E1940" s="37">
        <v>479</v>
      </c>
      <c r="F1940" s="12" t="s">
        <v>4641</v>
      </c>
      <c r="G1940" s="13" t="str">
        <f>IFERROR(INDEX(Raw_Plans!$B$2:$B$11,MATCH(C1940,Raw_Plans!$A$2:$A$11,0)),"")</f>
        <v>Truly Unlimited</v>
      </c>
    </row>
    <row r="1941" spans="1:7" x14ac:dyDescent="0.3">
      <c r="A1941" s="12" t="s">
        <v>6548</v>
      </c>
      <c r="B1941" s="12" t="s">
        <v>3904</v>
      </c>
      <c r="C1941" s="12" t="s">
        <v>4594</v>
      </c>
      <c r="D1941" s="82">
        <v>45790.946886574071</v>
      </c>
      <c r="E1941" s="37">
        <v>999</v>
      </c>
      <c r="F1941" s="12" t="s">
        <v>4641</v>
      </c>
      <c r="G1941" s="13" t="str">
        <f>IFERROR(INDEX(Raw_Plans!$B$2:$B$11,MATCH(C1941,Raw_Plans!$A$2:$A$11,0)),"")</f>
        <v>Family Infinity 999</v>
      </c>
    </row>
    <row r="1942" spans="1:7" x14ac:dyDescent="0.3">
      <c r="A1942" s="12" t="s">
        <v>6549</v>
      </c>
      <c r="B1942" s="12" t="s">
        <v>2453</v>
      </c>
      <c r="C1942" s="12" t="s">
        <v>4602</v>
      </c>
      <c r="D1942" s="82">
        <v>46014.946886574071</v>
      </c>
      <c r="E1942" s="37">
        <v>479</v>
      </c>
      <c r="F1942" s="12" t="s">
        <v>4599</v>
      </c>
      <c r="G1942" s="13" t="str">
        <f>IFERROR(INDEX(Raw_Plans!$B$2:$B$11,MATCH(C1942,Raw_Plans!$A$2:$A$11,0)),"")</f>
        <v>Truly Unlimited</v>
      </c>
    </row>
    <row r="1943" spans="1:7" x14ac:dyDescent="0.3">
      <c r="A1943" s="12" t="s">
        <v>6550</v>
      </c>
      <c r="B1943" s="12" t="s">
        <v>2047</v>
      </c>
      <c r="C1943" s="12" t="s">
        <v>4598</v>
      </c>
      <c r="D1943" s="82">
        <v>46017.946886574071</v>
      </c>
      <c r="E1943" s="37">
        <v>99</v>
      </c>
      <c r="F1943" s="12" t="s">
        <v>4603</v>
      </c>
      <c r="G1943" s="13" t="str">
        <f>IFERROR(INDEX(Raw_Plans!$B$2:$B$11,MATCH(C1943,Raw_Plans!$A$2:$A$11,0)),"")</f>
        <v>Talktime Only</v>
      </c>
    </row>
    <row r="1944" spans="1:7" x14ac:dyDescent="0.3">
      <c r="A1944" s="12" t="s">
        <v>6551</v>
      </c>
      <c r="B1944" s="12" t="s">
        <v>4312</v>
      </c>
      <c r="C1944" s="12" t="s">
        <v>4618</v>
      </c>
      <c r="D1944" s="82">
        <v>45874.946886574071</v>
      </c>
      <c r="E1944" s="37">
        <v>499</v>
      </c>
      <c r="F1944" s="12" t="s">
        <v>4641</v>
      </c>
      <c r="G1944" s="13" t="str">
        <f>IFERROR(INDEX(Raw_Plans!$B$2:$B$11,MATCH(C1944,Raw_Plans!$A$2:$A$11,0)),"")</f>
        <v>Infinity 499</v>
      </c>
    </row>
    <row r="1945" spans="1:7" x14ac:dyDescent="0.3">
      <c r="A1945" s="12" t="s">
        <v>6552</v>
      </c>
      <c r="B1945" s="12" t="s">
        <v>1843</v>
      </c>
      <c r="C1945" s="12" t="s">
        <v>4618</v>
      </c>
      <c r="D1945" s="82">
        <v>45805.946886574071</v>
      </c>
      <c r="E1945" s="37">
        <v>499</v>
      </c>
      <c r="F1945" s="12" t="s">
        <v>4603</v>
      </c>
      <c r="G1945" s="13" t="str">
        <f>IFERROR(INDEX(Raw_Plans!$B$2:$B$11,MATCH(C1945,Raw_Plans!$A$2:$A$11,0)),"")</f>
        <v>Infinity 499</v>
      </c>
    </row>
    <row r="1946" spans="1:7" x14ac:dyDescent="0.3">
      <c r="A1946" s="12" t="s">
        <v>6553</v>
      </c>
      <c r="B1946" s="12" t="s">
        <v>1845</v>
      </c>
      <c r="C1946" s="12" t="s">
        <v>4609</v>
      </c>
      <c r="D1946" s="82">
        <v>46031.946886574071</v>
      </c>
      <c r="E1946" s="37">
        <v>2999</v>
      </c>
      <c r="F1946" s="12" t="s">
        <v>4599</v>
      </c>
      <c r="G1946" s="13" t="str">
        <f>IFERROR(INDEX(Raw_Plans!$B$2:$B$11,MATCH(C1946,Raw_Plans!$A$2:$A$11,0)),"")</f>
        <v>Annual Plan</v>
      </c>
    </row>
    <row r="1947" spans="1:7" x14ac:dyDescent="0.3">
      <c r="A1947" s="12" t="s">
        <v>6554</v>
      </c>
      <c r="B1947" s="12" t="s">
        <v>3649</v>
      </c>
      <c r="C1947" s="12" t="s">
        <v>4629</v>
      </c>
      <c r="D1947" s="82">
        <v>45768.946886574071</v>
      </c>
      <c r="E1947" s="37">
        <v>666</v>
      </c>
      <c r="F1947" s="12" t="s">
        <v>4611</v>
      </c>
      <c r="G1947" s="13" t="str">
        <f>IFERROR(INDEX(Raw_Plans!$B$2:$B$11,MATCH(C1947,Raw_Plans!$A$2:$A$11,0)),"")</f>
        <v>Student Plan</v>
      </c>
    </row>
    <row r="1948" spans="1:7" x14ac:dyDescent="0.3">
      <c r="A1948" s="12" t="s">
        <v>6555</v>
      </c>
      <c r="B1948" s="12" t="s">
        <v>4324</v>
      </c>
      <c r="C1948" s="12" t="s">
        <v>4594</v>
      </c>
      <c r="D1948" s="82">
        <v>45903.946886574071</v>
      </c>
      <c r="E1948" s="37">
        <v>999</v>
      </c>
      <c r="F1948" s="12" t="s">
        <v>4611</v>
      </c>
      <c r="G1948" s="13" t="str">
        <f>IFERROR(INDEX(Raw_Plans!$B$2:$B$11,MATCH(C1948,Raw_Plans!$A$2:$A$11,0)),"")</f>
        <v>Family Infinity 999</v>
      </c>
    </row>
    <row r="1949" spans="1:7" x14ac:dyDescent="0.3">
      <c r="A1949" s="12" t="s">
        <v>6556</v>
      </c>
      <c r="B1949" s="12" t="s">
        <v>3561</v>
      </c>
      <c r="C1949" s="12" t="s">
        <v>4613</v>
      </c>
      <c r="D1949" s="82">
        <v>45861.946886574071</v>
      </c>
      <c r="E1949" s="37">
        <v>499</v>
      </c>
      <c r="F1949" s="12" t="s">
        <v>4599</v>
      </c>
      <c r="G1949" s="13" t="str">
        <f>IFERROR(INDEX(Raw_Plans!$B$2:$B$11,MATCH(C1949,Raw_Plans!$A$2:$A$11,0)),"")</f>
        <v>Work From Home</v>
      </c>
    </row>
    <row r="1950" spans="1:7" x14ac:dyDescent="0.3">
      <c r="A1950" s="12" t="s">
        <v>6557</v>
      </c>
      <c r="B1950" s="12" t="s">
        <v>1478</v>
      </c>
      <c r="C1950" s="12" t="s">
        <v>4605</v>
      </c>
      <c r="D1950" s="82">
        <v>45909.946886574071</v>
      </c>
      <c r="E1950" s="37">
        <v>349</v>
      </c>
      <c r="F1950" s="12" t="s">
        <v>4595</v>
      </c>
      <c r="G1950" s="13" t="str">
        <f>IFERROR(INDEX(Raw_Plans!$B$2:$B$11,MATCH(C1950,Raw_Plans!$A$2:$A$11,0)),"")</f>
        <v>Entertainment Pack</v>
      </c>
    </row>
    <row r="1951" spans="1:7" x14ac:dyDescent="0.3">
      <c r="A1951" s="12" t="s">
        <v>6558</v>
      </c>
      <c r="B1951" s="12" t="s">
        <v>3022</v>
      </c>
      <c r="C1951" s="12" t="s">
        <v>4605</v>
      </c>
      <c r="D1951" s="82">
        <v>45909.946886574071</v>
      </c>
      <c r="E1951" s="37">
        <v>349</v>
      </c>
      <c r="F1951" s="12" t="s">
        <v>4595</v>
      </c>
      <c r="G1951" s="13" t="str">
        <f>IFERROR(INDEX(Raw_Plans!$B$2:$B$11,MATCH(C1951,Raw_Plans!$A$2:$A$11,0)),"")</f>
        <v>Entertainment Pack</v>
      </c>
    </row>
    <row r="1952" spans="1:7" x14ac:dyDescent="0.3">
      <c r="A1952" s="12" t="s">
        <v>6559</v>
      </c>
      <c r="B1952" s="12" t="s">
        <v>3623</v>
      </c>
      <c r="C1952" s="12" t="s">
        <v>4609</v>
      </c>
      <c r="D1952" s="82">
        <v>45704.946886574071</v>
      </c>
      <c r="E1952" s="37">
        <v>2999</v>
      </c>
      <c r="F1952" s="12" t="s">
        <v>4599</v>
      </c>
      <c r="G1952" s="13" t="str">
        <f>IFERROR(INDEX(Raw_Plans!$B$2:$B$11,MATCH(C1952,Raw_Plans!$A$2:$A$11,0)),"")</f>
        <v>Annual Plan</v>
      </c>
    </row>
    <row r="1953" spans="1:7" x14ac:dyDescent="0.3">
      <c r="A1953" s="12" t="s">
        <v>6560</v>
      </c>
      <c r="B1953" s="12" t="s">
        <v>2801</v>
      </c>
      <c r="C1953" s="12" t="s">
        <v>4607</v>
      </c>
      <c r="D1953" s="82">
        <v>45795.946886574071</v>
      </c>
      <c r="E1953" s="37">
        <v>299</v>
      </c>
      <c r="F1953" s="12" t="s">
        <v>4595</v>
      </c>
      <c r="G1953" s="13" t="str">
        <f>IFERROR(INDEX(Raw_Plans!$B$2:$B$11,MATCH(C1953,Raw_Plans!$A$2:$A$11,0)),"")</f>
        <v>Unlimited 5G Data</v>
      </c>
    </row>
    <row r="1954" spans="1:7" x14ac:dyDescent="0.3">
      <c r="A1954" s="12" t="s">
        <v>6561</v>
      </c>
      <c r="B1954" s="12" t="s">
        <v>4435</v>
      </c>
      <c r="C1954" s="12" t="s">
        <v>4618</v>
      </c>
      <c r="D1954" s="82">
        <v>46044.946886574071</v>
      </c>
      <c r="E1954" s="37">
        <v>499</v>
      </c>
      <c r="F1954" s="12" t="s">
        <v>4603</v>
      </c>
      <c r="G1954" s="13" t="str">
        <f>IFERROR(INDEX(Raw_Plans!$B$2:$B$11,MATCH(C1954,Raw_Plans!$A$2:$A$11,0)),"")</f>
        <v>Infinity 499</v>
      </c>
    </row>
    <row r="1955" spans="1:7" x14ac:dyDescent="0.3">
      <c r="A1955" s="12" t="s">
        <v>6562</v>
      </c>
      <c r="B1955" s="12" t="s">
        <v>3342</v>
      </c>
      <c r="C1955" s="12" t="s">
        <v>4609</v>
      </c>
      <c r="D1955" s="82">
        <v>45787.946886574071</v>
      </c>
      <c r="E1955" s="37">
        <v>2999</v>
      </c>
      <c r="F1955" s="12" t="s">
        <v>4611</v>
      </c>
      <c r="G1955" s="13" t="str">
        <f>IFERROR(INDEX(Raw_Plans!$B$2:$B$11,MATCH(C1955,Raw_Plans!$A$2:$A$11,0)),"")</f>
        <v>Annual Plan</v>
      </c>
    </row>
    <row r="1956" spans="1:7" x14ac:dyDescent="0.3">
      <c r="A1956" s="12" t="s">
        <v>6563</v>
      </c>
      <c r="B1956" s="12" t="s">
        <v>1470</v>
      </c>
      <c r="C1956" s="12" t="s">
        <v>4605</v>
      </c>
      <c r="D1956" s="82">
        <v>46051.946886574071</v>
      </c>
      <c r="E1956" s="37">
        <v>349</v>
      </c>
      <c r="F1956" s="12" t="s">
        <v>4603</v>
      </c>
      <c r="G1956" s="13" t="str">
        <f>IFERROR(INDEX(Raw_Plans!$B$2:$B$11,MATCH(C1956,Raw_Plans!$A$2:$A$11,0)),"")</f>
        <v>Entertainment Pack</v>
      </c>
    </row>
    <row r="1957" spans="1:7" x14ac:dyDescent="0.3">
      <c r="A1957" s="12" t="s">
        <v>6564</v>
      </c>
      <c r="B1957" s="12" t="s">
        <v>2108</v>
      </c>
      <c r="C1957" s="12" t="s">
        <v>4609</v>
      </c>
      <c r="D1957" s="82">
        <v>45928.946886574071</v>
      </c>
      <c r="E1957" s="37">
        <v>2999</v>
      </c>
      <c r="F1957" s="12" t="s">
        <v>4603</v>
      </c>
      <c r="G1957" s="13" t="str">
        <f>IFERROR(INDEX(Raw_Plans!$B$2:$B$11,MATCH(C1957,Raw_Plans!$A$2:$A$11,0)),"")</f>
        <v>Annual Plan</v>
      </c>
    </row>
    <row r="1958" spans="1:7" x14ac:dyDescent="0.3">
      <c r="A1958" s="12" t="s">
        <v>6565</v>
      </c>
      <c r="B1958" s="12" t="s">
        <v>1385</v>
      </c>
      <c r="C1958" s="12" t="s">
        <v>4594</v>
      </c>
      <c r="D1958" s="82">
        <v>45731.946886574071</v>
      </c>
      <c r="E1958" s="37">
        <v>999</v>
      </c>
      <c r="F1958" s="12" t="s">
        <v>4603</v>
      </c>
      <c r="G1958" s="13" t="str">
        <f>IFERROR(INDEX(Raw_Plans!$B$2:$B$11,MATCH(C1958,Raw_Plans!$A$2:$A$11,0)),"")</f>
        <v>Family Infinity 999</v>
      </c>
    </row>
    <row r="1959" spans="1:7" x14ac:dyDescent="0.3">
      <c r="A1959" s="12" t="s">
        <v>6566</v>
      </c>
      <c r="B1959" s="12" t="s">
        <v>2043</v>
      </c>
      <c r="C1959" s="12" t="s">
        <v>4598</v>
      </c>
      <c r="D1959" s="82">
        <v>45852.946886574071</v>
      </c>
      <c r="E1959" s="37">
        <v>99</v>
      </c>
      <c r="F1959" s="12" t="s">
        <v>4641</v>
      </c>
      <c r="G1959" s="13" t="str">
        <f>IFERROR(INDEX(Raw_Plans!$B$2:$B$11,MATCH(C1959,Raw_Plans!$A$2:$A$11,0)),"")</f>
        <v>Talktime Only</v>
      </c>
    </row>
    <row r="1960" spans="1:7" x14ac:dyDescent="0.3">
      <c r="A1960" s="12" t="s">
        <v>6567</v>
      </c>
      <c r="B1960" s="12" t="s">
        <v>1652</v>
      </c>
      <c r="C1960" s="12" t="s">
        <v>4594</v>
      </c>
      <c r="D1960" s="82">
        <v>46026.946886574071</v>
      </c>
      <c r="E1960" s="37">
        <v>999</v>
      </c>
      <c r="F1960" s="12" t="s">
        <v>4599</v>
      </c>
      <c r="G1960" s="13" t="str">
        <f>IFERROR(INDEX(Raw_Plans!$B$2:$B$11,MATCH(C1960,Raw_Plans!$A$2:$A$11,0)),"")</f>
        <v>Family Infinity 999</v>
      </c>
    </row>
    <row r="1961" spans="1:7" x14ac:dyDescent="0.3">
      <c r="A1961" s="12" t="s">
        <v>6568</v>
      </c>
      <c r="B1961" s="12" t="s">
        <v>3332</v>
      </c>
      <c r="C1961" s="12" t="s">
        <v>4609</v>
      </c>
      <c r="D1961" s="82">
        <v>45970.946886574071</v>
      </c>
      <c r="E1961" s="37">
        <v>2999</v>
      </c>
      <c r="F1961" s="12" t="s">
        <v>4641</v>
      </c>
      <c r="G1961" s="13" t="str">
        <f>IFERROR(INDEX(Raw_Plans!$B$2:$B$11,MATCH(C1961,Raw_Plans!$A$2:$A$11,0)),"")</f>
        <v>Annual Plan</v>
      </c>
    </row>
    <row r="1962" spans="1:7" x14ac:dyDescent="0.3">
      <c r="A1962" s="12" t="s">
        <v>6569</v>
      </c>
      <c r="B1962" s="12" t="s">
        <v>3758</v>
      </c>
      <c r="C1962" s="12" t="s">
        <v>4605</v>
      </c>
      <c r="D1962" s="82">
        <v>45782.946886574071</v>
      </c>
      <c r="E1962" s="37">
        <v>349</v>
      </c>
      <c r="F1962" s="12" t="s">
        <v>4599</v>
      </c>
      <c r="G1962" s="13" t="str">
        <f>IFERROR(INDEX(Raw_Plans!$B$2:$B$11,MATCH(C1962,Raw_Plans!$A$2:$A$11,0)),"")</f>
        <v>Entertainment Pack</v>
      </c>
    </row>
    <row r="1963" spans="1:7" x14ac:dyDescent="0.3">
      <c r="A1963" s="12" t="s">
        <v>6570</v>
      </c>
      <c r="B1963" s="12" t="s">
        <v>1899</v>
      </c>
      <c r="C1963" s="12" t="s">
        <v>4618</v>
      </c>
      <c r="D1963" s="82">
        <v>45857.946886574071</v>
      </c>
      <c r="E1963" s="37">
        <v>499</v>
      </c>
      <c r="F1963" s="12" t="s">
        <v>4595</v>
      </c>
      <c r="G1963" s="13" t="str">
        <f>IFERROR(INDEX(Raw_Plans!$B$2:$B$11,MATCH(C1963,Raw_Plans!$A$2:$A$11,0)),"")</f>
        <v>Infinity 499</v>
      </c>
    </row>
    <row r="1964" spans="1:7" x14ac:dyDescent="0.3">
      <c r="A1964" s="12" t="s">
        <v>6571</v>
      </c>
      <c r="B1964" s="12" t="s">
        <v>1027</v>
      </c>
      <c r="C1964" s="12" t="s">
        <v>4607</v>
      </c>
      <c r="D1964" s="82">
        <v>45793.946886574071</v>
      </c>
      <c r="E1964" s="37">
        <v>299</v>
      </c>
      <c r="F1964" s="12" t="s">
        <v>4603</v>
      </c>
      <c r="G1964" s="13" t="str">
        <f>IFERROR(INDEX(Raw_Plans!$B$2:$B$11,MATCH(C1964,Raw_Plans!$A$2:$A$11,0)),"")</f>
        <v>Unlimited 5G Data</v>
      </c>
    </row>
    <row r="1965" spans="1:7" x14ac:dyDescent="0.3">
      <c r="A1965" s="12" t="s">
        <v>6572</v>
      </c>
      <c r="B1965" s="12" t="s">
        <v>2205</v>
      </c>
      <c r="C1965" s="12" t="s">
        <v>4594</v>
      </c>
      <c r="D1965" s="82">
        <v>46040.946886574071</v>
      </c>
      <c r="E1965" s="37">
        <v>999</v>
      </c>
      <c r="F1965" s="12" t="s">
        <v>4641</v>
      </c>
      <c r="G1965" s="13" t="str">
        <f>IFERROR(INDEX(Raw_Plans!$B$2:$B$11,MATCH(C1965,Raw_Plans!$A$2:$A$11,0)),"")</f>
        <v>Family Infinity 999</v>
      </c>
    </row>
    <row r="1966" spans="1:7" x14ac:dyDescent="0.3">
      <c r="A1966" s="12" t="s">
        <v>6573</v>
      </c>
      <c r="B1966" s="12" t="s">
        <v>2457</v>
      </c>
      <c r="C1966" s="12" t="s">
        <v>4613</v>
      </c>
      <c r="D1966" s="82">
        <v>45794.946886574071</v>
      </c>
      <c r="E1966" s="37">
        <v>499</v>
      </c>
      <c r="F1966" s="12" t="s">
        <v>4611</v>
      </c>
      <c r="G1966" s="13" t="str">
        <f>IFERROR(INDEX(Raw_Plans!$B$2:$B$11,MATCH(C1966,Raw_Plans!$A$2:$A$11,0)),"")</f>
        <v>Work From Home</v>
      </c>
    </row>
    <row r="1967" spans="1:7" x14ac:dyDescent="0.3">
      <c r="A1967" s="12" t="s">
        <v>6574</v>
      </c>
      <c r="B1967" s="12" t="s">
        <v>4232</v>
      </c>
      <c r="C1967" s="12" t="s">
        <v>4609</v>
      </c>
      <c r="D1967" s="82">
        <v>46036.946886574071</v>
      </c>
      <c r="E1967" s="37">
        <v>2999</v>
      </c>
      <c r="F1967" s="12" t="s">
        <v>4599</v>
      </c>
      <c r="G1967" s="13" t="str">
        <f>IFERROR(INDEX(Raw_Plans!$B$2:$B$11,MATCH(C1967,Raw_Plans!$A$2:$A$11,0)),"")</f>
        <v>Annual Plan</v>
      </c>
    </row>
    <row r="1968" spans="1:7" x14ac:dyDescent="0.3">
      <c r="A1968" s="12" t="s">
        <v>6575</v>
      </c>
      <c r="B1968" s="12" t="s">
        <v>3214</v>
      </c>
      <c r="C1968" s="12" t="s">
        <v>4615</v>
      </c>
      <c r="D1968" s="82">
        <v>45745.946886574071</v>
      </c>
      <c r="E1968" s="37">
        <v>148</v>
      </c>
      <c r="F1968" s="12" t="s">
        <v>4603</v>
      </c>
      <c r="G1968" s="13" t="str">
        <f>IFERROR(INDEX(Raw_Plans!$B$2:$B$11,MATCH(C1968,Raw_Plans!$A$2:$A$11,0)),"")</f>
        <v>Data Booster</v>
      </c>
    </row>
    <row r="1969" spans="1:7" x14ac:dyDescent="0.3">
      <c r="A1969" s="12" t="s">
        <v>6576</v>
      </c>
      <c r="B1969" s="12" t="s">
        <v>4539</v>
      </c>
      <c r="C1969" s="12" t="s">
        <v>4618</v>
      </c>
      <c r="D1969" s="82">
        <v>45824.946886574071</v>
      </c>
      <c r="E1969" s="37">
        <v>499</v>
      </c>
      <c r="F1969" s="12" t="s">
        <v>4603</v>
      </c>
      <c r="G1969" s="13" t="str">
        <f>IFERROR(INDEX(Raw_Plans!$B$2:$B$11,MATCH(C1969,Raw_Plans!$A$2:$A$11,0)),"")</f>
        <v>Infinity 499</v>
      </c>
    </row>
    <row r="1970" spans="1:7" x14ac:dyDescent="0.3">
      <c r="A1970" s="12" t="s">
        <v>6577</v>
      </c>
      <c r="B1970" s="12" t="s">
        <v>3844</v>
      </c>
      <c r="C1970" s="12" t="s">
        <v>4615</v>
      </c>
      <c r="D1970" s="82">
        <v>45866.946886574071</v>
      </c>
      <c r="E1970" s="37">
        <v>148</v>
      </c>
      <c r="F1970" s="12" t="s">
        <v>4595</v>
      </c>
      <c r="G1970" s="13" t="str">
        <f>IFERROR(INDEX(Raw_Plans!$B$2:$B$11,MATCH(C1970,Raw_Plans!$A$2:$A$11,0)),"")</f>
        <v>Data Booster</v>
      </c>
    </row>
    <row r="1971" spans="1:7" x14ac:dyDescent="0.3">
      <c r="A1971" s="12" t="s">
        <v>6578</v>
      </c>
      <c r="B1971" s="12" t="s">
        <v>2347</v>
      </c>
      <c r="C1971" s="12" t="s">
        <v>4602</v>
      </c>
      <c r="D1971" s="82">
        <v>46016.946886574071</v>
      </c>
      <c r="E1971" s="37">
        <v>479</v>
      </c>
      <c r="F1971" s="12" t="s">
        <v>4641</v>
      </c>
      <c r="G1971" s="13" t="str">
        <f>IFERROR(INDEX(Raw_Plans!$B$2:$B$11,MATCH(C1971,Raw_Plans!$A$2:$A$11,0)),"")</f>
        <v>Truly Unlimited</v>
      </c>
    </row>
    <row r="1972" spans="1:7" x14ac:dyDescent="0.3">
      <c r="A1972" s="12" t="s">
        <v>6579</v>
      </c>
      <c r="B1972" s="12" t="s">
        <v>812</v>
      </c>
      <c r="C1972" s="12" t="s">
        <v>4605</v>
      </c>
      <c r="D1972" s="82">
        <v>45795.946886574071</v>
      </c>
      <c r="E1972" s="37">
        <v>349</v>
      </c>
      <c r="F1972" s="12" t="s">
        <v>4595</v>
      </c>
      <c r="G1972" s="13" t="str">
        <f>IFERROR(INDEX(Raw_Plans!$B$2:$B$11,MATCH(C1972,Raw_Plans!$A$2:$A$11,0)),"")</f>
        <v>Entertainment Pack</v>
      </c>
    </row>
    <row r="1973" spans="1:7" x14ac:dyDescent="0.3">
      <c r="A1973" s="12" t="s">
        <v>6580</v>
      </c>
      <c r="B1973" s="12" t="s">
        <v>1111</v>
      </c>
      <c r="C1973" s="12" t="s">
        <v>4605</v>
      </c>
      <c r="D1973" s="82">
        <v>45926.946886574071</v>
      </c>
      <c r="E1973" s="37">
        <v>349</v>
      </c>
      <c r="F1973" s="12" t="s">
        <v>4603</v>
      </c>
      <c r="G1973" s="13" t="str">
        <f>IFERROR(INDEX(Raw_Plans!$B$2:$B$11,MATCH(C1973,Raw_Plans!$A$2:$A$11,0)),"")</f>
        <v>Entertainment Pack</v>
      </c>
    </row>
    <row r="1974" spans="1:7" x14ac:dyDescent="0.3">
      <c r="A1974" s="12" t="s">
        <v>6581</v>
      </c>
      <c r="B1974" s="12" t="s">
        <v>4324</v>
      </c>
      <c r="C1974" s="12" t="s">
        <v>4609</v>
      </c>
      <c r="D1974" s="82">
        <v>46018.946886574071</v>
      </c>
      <c r="E1974" s="37">
        <v>2999</v>
      </c>
      <c r="F1974" s="12" t="s">
        <v>4603</v>
      </c>
      <c r="G1974" s="13" t="str">
        <f>IFERROR(INDEX(Raw_Plans!$B$2:$B$11,MATCH(C1974,Raw_Plans!$A$2:$A$11,0)),"")</f>
        <v>Annual Plan</v>
      </c>
    </row>
    <row r="1975" spans="1:7" x14ac:dyDescent="0.3">
      <c r="A1975" s="12" t="s">
        <v>6582</v>
      </c>
      <c r="B1975" s="12" t="s">
        <v>1476</v>
      </c>
      <c r="C1975" s="12" t="s">
        <v>4615</v>
      </c>
      <c r="D1975" s="82">
        <v>45798.946886574071</v>
      </c>
      <c r="E1975" s="37">
        <v>148</v>
      </c>
      <c r="F1975" s="12" t="s">
        <v>4599</v>
      </c>
      <c r="G1975" s="13" t="str">
        <f>IFERROR(INDEX(Raw_Plans!$B$2:$B$11,MATCH(C1975,Raw_Plans!$A$2:$A$11,0)),"")</f>
        <v>Data Booster</v>
      </c>
    </row>
    <row r="1976" spans="1:7" x14ac:dyDescent="0.3">
      <c r="A1976" s="12" t="s">
        <v>6583</v>
      </c>
      <c r="B1976" s="12" t="s">
        <v>1263</v>
      </c>
      <c r="C1976" s="12" t="s">
        <v>4613</v>
      </c>
      <c r="D1976" s="82">
        <v>45856.946886574071</v>
      </c>
      <c r="E1976" s="37">
        <v>499</v>
      </c>
      <c r="F1976" s="12" t="s">
        <v>4641</v>
      </c>
      <c r="G1976" s="13" t="str">
        <f>IFERROR(INDEX(Raw_Plans!$B$2:$B$11,MATCH(C1976,Raw_Plans!$A$2:$A$11,0)),"")</f>
        <v>Work From Home</v>
      </c>
    </row>
    <row r="1977" spans="1:7" x14ac:dyDescent="0.3">
      <c r="A1977" s="12" t="s">
        <v>6584</v>
      </c>
      <c r="B1977" s="12" t="s">
        <v>4118</v>
      </c>
      <c r="C1977" s="12" t="s">
        <v>4618</v>
      </c>
      <c r="D1977" s="82">
        <v>45856.946886574071</v>
      </c>
      <c r="E1977" s="37">
        <v>499</v>
      </c>
      <c r="F1977" s="12" t="s">
        <v>4641</v>
      </c>
      <c r="G1977" s="13" t="str">
        <f>IFERROR(INDEX(Raw_Plans!$B$2:$B$11,MATCH(C1977,Raw_Plans!$A$2:$A$11,0)),"")</f>
        <v>Infinity 499</v>
      </c>
    </row>
    <row r="1978" spans="1:7" x14ac:dyDescent="0.3">
      <c r="A1978" s="12" t="s">
        <v>6585</v>
      </c>
      <c r="B1978" s="12" t="s">
        <v>4228</v>
      </c>
      <c r="C1978" s="12" t="s">
        <v>4629</v>
      </c>
      <c r="D1978" s="82">
        <v>45887.946886574071</v>
      </c>
      <c r="E1978" s="37">
        <v>666</v>
      </c>
      <c r="F1978" s="12" t="s">
        <v>4641</v>
      </c>
      <c r="G1978" s="13" t="str">
        <f>IFERROR(INDEX(Raw_Plans!$B$2:$B$11,MATCH(C1978,Raw_Plans!$A$2:$A$11,0)),"")</f>
        <v>Student Plan</v>
      </c>
    </row>
    <row r="1979" spans="1:7" x14ac:dyDescent="0.3">
      <c r="A1979" s="12" t="s">
        <v>6586</v>
      </c>
      <c r="B1979" s="12" t="s">
        <v>1131</v>
      </c>
      <c r="C1979" s="12" t="s">
        <v>4615</v>
      </c>
      <c r="D1979" s="82">
        <v>45716.946886574071</v>
      </c>
      <c r="E1979" s="37">
        <v>148</v>
      </c>
      <c r="F1979" s="12" t="s">
        <v>4641</v>
      </c>
      <c r="G1979" s="13" t="str">
        <f>IFERROR(INDEX(Raw_Plans!$B$2:$B$11,MATCH(C1979,Raw_Plans!$A$2:$A$11,0)),"")</f>
        <v>Data Booster</v>
      </c>
    </row>
    <row r="1980" spans="1:7" x14ac:dyDescent="0.3">
      <c r="A1980" s="12" t="s">
        <v>6587</v>
      </c>
      <c r="B1980" s="12" t="s">
        <v>4126</v>
      </c>
      <c r="C1980" s="12" t="s">
        <v>4605</v>
      </c>
      <c r="D1980" s="82">
        <v>45931.946886574071</v>
      </c>
      <c r="E1980" s="37">
        <v>349</v>
      </c>
      <c r="F1980" s="12" t="s">
        <v>4599</v>
      </c>
      <c r="G1980" s="13" t="str">
        <f>IFERROR(INDEX(Raw_Plans!$B$2:$B$11,MATCH(C1980,Raw_Plans!$A$2:$A$11,0)),"")</f>
        <v>Entertainment Pack</v>
      </c>
    </row>
    <row r="1981" spans="1:7" x14ac:dyDescent="0.3">
      <c r="A1981" s="12" t="s">
        <v>6588</v>
      </c>
      <c r="B1981" s="12" t="s">
        <v>1267</v>
      </c>
      <c r="C1981" s="12" t="s">
        <v>4605</v>
      </c>
      <c r="D1981" s="82">
        <v>45792.946886574071</v>
      </c>
      <c r="E1981" s="37">
        <v>349</v>
      </c>
      <c r="F1981" s="12" t="s">
        <v>4595</v>
      </c>
      <c r="G1981" s="13" t="str">
        <f>IFERROR(INDEX(Raw_Plans!$B$2:$B$11,MATCH(C1981,Raw_Plans!$A$2:$A$11,0)),"")</f>
        <v>Entertainment Pack</v>
      </c>
    </row>
    <row r="1982" spans="1:7" x14ac:dyDescent="0.3">
      <c r="A1982" s="12" t="s">
        <v>6589</v>
      </c>
      <c r="B1982" s="12" t="s">
        <v>705</v>
      </c>
      <c r="C1982" s="12" t="s">
        <v>4615</v>
      </c>
      <c r="D1982" s="82">
        <v>45912.946886574071</v>
      </c>
      <c r="E1982" s="37">
        <v>148</v>
      </c>
      <c r="F1982" s="12" t="s">
        <v>4603</v>
      </c>
      <c r="G1982" s="13" t="str">
        <f>IFERROR(INDEX(Raw_Plans!$B$2:$B$11,MATCH(C1982,Raw_Plans!$A$2:$A$11,0)),"")</f>
        <v>Data Booster</v>
      </c>
    </row>
    <row r="1983" spans="1:7" x14ac:dyDescent="0.3">
      <c r="A1983" s="12" t="s">
        <v>6590</v>
      </c>
      <c r="B1983" s="12" t="s">
        <v>1249</v>
      </c>
      <c r="C1983" s="12" t="s">
        <v>4607</v>
      </c>
      <c r="D1983" s="82">
        <v>45792.946886574071</v>
      </c>
      <c r="E1983" s="37">
        <v>299</v>
      </c>
      <c r="F1983" s="12" t="s">
        <v>4603</v>
      </c>
      <c r="G1983" s="13" t="str">
        <f>IFERROR(INDEX(Raw_Plans!$B$2:$B$11,MATCH(C1983,Raw_Plans!$A$2:$A$11,0)),"")</f>
        <v>Unlimited 5G Data</v>
      </c>
    </row>
    <row r="1984" spans="1:7" x14ac:dyDescent="0.3">
      <c r="A1984" s="12" t="s">
        <v>6591</v>
      </c>
      <c r="B1984" s="12" t="s">
        <v>2879</v>
      </c>
      <c r="C1984" s="12" t="s">
        <v>4594</v>
      </c>
      <c r="D1984" s="82">
        <v>45706.946886574071</v>
      </c>
      <c r="E1984" s="37">
        <v>999</v>
      </c>
      <c r="F1984" s="12" t="s">
        <v>4595</v>
      </c>
      <c r="G1984" s="13" t="str">
        <f>IFERROR(INDEX(Raw_Plans!$B$2:$B$11,MATCH(C1984,Raw_Plans!$A$2:$A$11,0)),"")</f>
        <v>Family Infinity 999</v>
      </c>
    </row>
    <row r="1985" spans="1:7" x14ac:dyDescent="0.3">
      <c r="A1985" s="12" t="s">
        <v>6592</v>
      </c>
      <c r="B1985" s="12" t="s">
        <v>4013</v>
      </c>
      <c r="C1985" s="12" t="s">
        <v>4598</v>
      </c>
      <c r="D1985" s="82">
        <v>45916.946886574071</v>
      </c>
      <c r="E1985" s="37">
        <v>99</v>
      </c>
      <c r="F1985" s="12" t="s">
        <v>4603</v>
      </c>
      <c r="G1985" s="13" t="str">
        <f>IFERROR(INDEX(Raw_Plans!$B$2:$B$11,MATCH(C1985,Raw_Plans!$A$2:$A$11,0)),"")</f>
        <v>Talktime Only</v>
      </c>
    </row>
    <row r="1986" spans="1:7" x14ac:dyDescent="0.3">
      <c r="A1986" s="12" t="s">
        <v>6593</v>
      </c>
      <c r="B1986" s="12" t="s">
        <v>715</v>
      </c>
      <c r="C1986" s="12" t="s">
        <v>4613</v>
      </c>
      <c r="D1986" s="82">
        <v>45702.946886574071</v>
      </c>
      <c r="E1986" s="37">
        <v>499</v>
      </c>
      <c r="F1986" s="12" t="s">
        <v>4611</v>
      </c>
      <c r="G1986" s="13" t="str">
        <f>IFERROR(INDEX(Raw_Plans!$B$2:$B$11,MATCH(C1986,Raw_Plans!$A$2:$A$11,0)),"")</f>
        <v>Work From Home</v>
      </c>
    </row>
    <row r="1987" spans="1:7" x14ac:dyDescent="0.3">
      <c r="A1987" s="12" t="s">
        <v>6594</v>
      </c>
      <c r="B1987" s="12" t="s">
        <v>1125</v>
      </c>
      <c r="C1987" s="12" t="s">
        <v>4618</v>
      </c>
      <c r="D1987" s="82">
        <v>46047.946886574071</v>
      </c>
      <c r="E1987" s="37">
        <v>499</v>
      </c>
      <c r="F1987" s="12" t="s">
        <v>4599</v>
      </c>
      <c r="G1987" s="13" t="str">
        <f>IFERROR(INDEX(Raw_Plans!$B$2:$B$11,MATCH(C1987,Raw_Plans!$A$2:$A$11,0)),"")</f>
        <v>Infinity 499</v>
      </c>
    </row>
    <row r="1988" spans="1:7" x14ac:dyDescent="0.3">
      <c r="A1988" s="12" t="s">
        <v>6595</v>
      </c>
      <c r="B1988" s="12" t="s">
        <v>4056</v>
      </c>
      <c r="C1988" s="12" t="s">
        <v>4602</v>
      </c>
      <c r="D1988" s="82">
        <v>46019.946886574071</v>
      </c>
      <c r="E1988" s="37">
        <v>479</v>
      </c>
      <c r="F1988" s="12" t="s">
        <v>4599</v>
      </c>
      <c r="G1988" s="13" t="str">
        <f>IFERROR(INDEX(Raw_Plans!$B$2:$B$11,MATCH(C1988,Raw_Plans!$A$2:$A$11,0)),"")</f>
        <v>Truly Unlimited</v>
      </c>
    </row>
    <row r="1989" spans="1:7" x14ac:dyDescent="0.3">
      <c r="A1989" s="12" t="s">
        <v>6596</v>
      </c>
      <c r="B1989" s="12" t="s">
        <v>4368</v>
      </c>
      <c r="C1989" s="12" t="s">
        <v>4594</v>
      </c>
      <c r="D1989" s="82">
        <v>45763.946886574071</v>
      </c>
      <c r="E1989" s="37">
        <v>999</v>
      </c>
      <c r="F1989" s="12" t="s">
        <v>4611</v>
      </c>
      <c r="G1989" s="13" t="str">
        <f>IFERROR(INDEX(Raw_Plans!$B$2:$B$11,MATCH(C1989,Raw_Plans!$A$2:$A$11,0)),"")</f>
        <v>Family Infinity 999</v>
      </c>
    </row>
    <row r="1990" spans="1:7" x14ac:dyDescent="0.3">
      <c r="A1990" s="12" t="s">
        <v>6597</v>
      </c>
      <c r="B1990" s="12" t="s">
        <v>4080</v>
      </c>
      <c r="C1990" s="12" t="s">
        <v>4598</v>
      </c>
      <c r="D1990" s="82">
        <v>45781.946886574071</v>
      </c>
      <c r="E1990" s="37">
        <v>99</v>
      </c>
      <c r="F1990" s="12" t="s">
        <v>4641</v>
      </c>
      <c r="G1990" s="13" t="str">
        <f>IFERROR(INDEX(Raw_Plans!$B$2:$B$11,MATCH(C1990,Raw_Plans!$A$2:$A$11,0)),"")</f>
        <v>Talktime Only</v>
      </c>
    </row>
    <row r="1991" spans="1:7" x14ac:dyDescent="0.3">
      <c r="A1991" s="12" t="s">
        <v>6598</v>
      </c>
      <c r="B1991" s="12" t="s">
        <v>3805</v>
      </c>
      <c r="C1991" s="12" t="s">
        <v>4598</v>
      </c>
      <c r="D1991" s="82">
        <v>45742.946886574071</v>
      </c>
      <c r="E1991" s="37">
        <v>99</v>
      </c>
      <c r="F1991" s="12" t="s">
        <v>4603</v>
      </c>
      <c r="G1991" s="13" t="str">
        <f>IFERROR(INDEX(Raw_Plans!$B$2:$B$11,MATCH(C1991,Raw_Plans!$A$2:$A$11,0)),"")</f>
        <v>Talktime Only</v>
      </c>
    </row>
    <row r="1992" spans="1:7" x14ac:dyDescent="0.3">
      <c r="A1992" s="12" t="s">
        <v>6599</v>
      </c>
      <c r="B1992" s="12" t="s">
        <v>4388</v>
      </c>
      <c r="C1992" s="12" t="s">
        <v>4607</v>
      </c>
      <c r="D1992" s="82">
        <v>45788.946886574071</v>
      </c>
      <c r="E1992" s="37">
        <v>299</v>
      </c>
      <c r="F1992" s="12" t="s">
        <v>4641</v>
      </c>
      <c r="G1992" s="13" t="str">
        <f>IFERROR(INDEX(Raw_Plans!$B$2:$B$11,MATCH(C1992,Raw_Plans!$A$2:$A$11,0)),"")</f>
        <v>Unlimited 5G Data</v>
      </c>
    </row>
    <row r="1993" spans="1:7" x14ac:dyDescent="0.3">
      <c r="A1993" s="12" t="s">
        <v>6600</v>
      </c>
      <c r="B1993" s="12" t="s">
        <v>2793</v>
      </c>
      <c r="C1993" s="12" t="s">
        <v>4613</v>
      </c>
      <c r="D1993" s="82">
        <v>45797.946886574071</v>
      </c>
      <c r="E1993" s="37">
        <v>499</v>
      </c>
      <c r="F1993" s="12" t="s">
        <v>4595</v>
      </c>
      <c r="G1993" s="13" t="str">
        <f>IFERROR(INDEX(Raw_Plans!$B$2:$B$11,MATCH(C1993,Raw_Plans!$A$2:$A$11,0)),"")</f>
        <v>Work From Home</v>
      </c>
    </row>
    <row r="1994" spans="1:7" x14ac:dyDescent="0.3">
      <c r="A1994" s="12" t="s">
        <v>6601</v>
      </c>
      <c r="B1994" s="12" t="s">
        <v>3655</v>
      </c>
      <c r="C1994" s="12" t="s">
        <v>4605</v>
      </c>
      <c r="D1994" s="82">
        <v>45817.946886574071</v>
      </c>
      <c r="E1994" s="37">
        <v>349</v>
      </c>
      <c r="F1994" s="12" t="s">
        <v>4641</v>
      </c>
      <c r="G1994" s="13" t="str">
        <f>IFERROR(INDEX(Raw_Plans!$B$2:$B$11,MATCH(C1994,Raw_Plans!$A$2:$A$11,0)),"")</f>
        <v>Entertainment Pack</v>
      </c>
    </row>
    <row r="1995" spans="1:7" x14ac:dyDescent="0.3">
      <c r="A1995" s="12" t="s">
        <v>6602</v>
      </c>
      <c r="B1995" s="12" t="s">
        <v>3736</v>
      </c>
      <c r="C1995" s="12" t="s">
        <v>4607</v>
      </c>
      <c r="D1995" s="82">
        <v>45938.946886574071</v>
      </c>
      <c r="E1995" s="37">
        <v>299</v>
      </c>
      <c r="F1995" s="12" t="s">
        <v>4641</v>
      </c>
      <c r="G1995" s="13" t="str">
        <f>IFERROR(INDEX(Raw_Plans!$B$2:$B$11,MATCH(C1995,Raw_Plans!$A$2:$A$11,0)),"")</f>
        <v>Unlimited 5G Data</v>
      </c>
    </row>
    <row r="1996" spans="1:7" x14ac:dyDescent="0.3">
      <c r="A1996" s="12" t="s">
        <v>6603</v>
      </c>
      <c r="B1996" s="12" t="s">
        <v>2425</v>
      </c>
      <c r="C1996" s="12" t="s">
        <v>4615</v>
      </c>
      <c r="D1996" s="82">
        <v>45794.946886574071</v>
      </c>
      <c r="E1996" s="37">
        <v>148</v>
      </c>
      <c r="F1996" s="12" t="s">
        <v>4611</v>
      </c>
      <c r="G1996" s="13" t="str">
        <f>IFERROR(INDEX(Raw_Plans!$B$2:$B$11,MATCH(C1996,Raw_Plans!$A$2:$A$11,0)),"")</f>
        <v>Data Booster</v>
      </c>
    </row>
    <row r="1997" spans="1:7" x14ac:dyDescent="0.3">
      <c r="A1997" s="12" t="s">
        <v>6604</v>
      </c>
      <c r="B1997" s="12" t="s">
        <v>2929</v>
      </c>
      <c r="C1997" s="12" t="s">
        <v>4618</v>
      </c>
      <c r="D1997" s="82">
        <v>45913.946886574071</v>
      </c>
      <c r="E1997" s="37">
        <v>499</v>
      </c>
      <c r="F1997" s="12" t="s">
        <v>4595</v>
      </c>
      <c r="G1997" s="13" t="str">
        <f>IFERROR(INDEX(Raw_Plans!$B$2:$B$11,MATCH(C1997,Raw_Plans!$A$2:$A$11,0)),"")</f>
        <v>Infinity 499</v>
      </c>
    </row>
    <row r="1998" spans="1:7" x14ac:dyDescent="0.3">
      <c r="A1998" s="12" t="s">
        <v>6605</v>
      </c>
      <c r="B1998" s="12" t="s">
        <v>560</v>
      </c>
      <c r="C1998" s="12" t="s">
        <v>4609</v>
      </c>
      <c r="D1998" s="82">
        <v>45951.946886574071</v>
      </c>
      <c r="E1998" s="37">
        <v>2999</v>
      </c>
      <c r="F1998" s="12" t="s">
        <v>4599</v>
      </c>
      <c r="G1998" s="13" t="str">
        <f>IFERROR(INDEX(Raw_Plans!$B$2:$B$11,MATCH(C1998,Raw_Plans!$A$2:$A$11,0)),"")</f>
        <v>Annual Plan</v>
      </c>
    </row>
    <row r="1999" spans="1:7" x14ac:dyDescent="0.3">
      <c r="A1999" s="12" t="s">
        <v>6606</v>
      </c>
      <c r="B1999" s="12" t="s">
        <v>3976</v>
      </c>
      <c r="C1999" s="12" t="s">
        <v>4605</v>
      </c>
      <c r="D1999" s="82">
        <v>45906.946886574071</v>
      </c>
      <c r="E1999" s="37">
        <v>349</v>
      </c>
      <c r="F1999" s="12" t="s">
        <v>4595</v>
      </c>
      <c r="G1999" s="13" t="str">
        <f>IFERROR(INDEX(Raw_Plans!$B$2:$B$11,MATCH(C1999,Raw_Plans!$A$2:$A$11,0)),"")</f>
        <v>Entertainment Pack</v>
      </c>
    </row>
    <row r="2000" spans="1:7" x14ac:dyDescent="0.3">
      <c r="A2000" s="12" t="s">
        <v>6607</v>
      </c>
      <c r="B2000" s="12" t="s">
        <v>4148</v>
      </c>
      <c r="C2000" s="12" t="s">
        <v>4609</v>
      </c>
      <c r="D2000" s="82">
        <v>45810.946886574071</v>
      </c>
      <c r="E2000" s="37">
        <v>2999</v>
      </c>
      <c r="F2000" s="12" t="s">
        <v>4599</v>
      </c>
      <c r="G2000" s="13" t="str">
        <f>IFERROR(INDEX(Raw_Plans!$B$2:$B$11,MATCH(C2000,Raw_Plans!$A$2:$A$11,0)),"")</f>
        <v>Annual Plan</v>
      </c>
    </row>
    <row r="2001" spans="1:7" x14ac:dyDescent="0.3">
      <c r="A2001" s="12" t="s">
        <v>6608</v>
      </c>
      <c r="B2001" s="12" t="s">
        <v>2148</v>
      </c>
      <c r="C2001" s="12" t="s">
        <v>4605</v>
      </c>
      <c r="D2001" s="82">
        <v>46038.946886574071</v>
      </c>
      <c r="E2001" s="37">
        <v>349</v>
      </c>
      <c r="F2001" s="12" t="s">
        <v>4603</v>
      </c>
      <c r="G2001" s="13" t="str">
        <f>IFERROR(INDEX(Raw_Plans!$B$2:$B$11,MATCH(C2001,Raw_Plans!$A$2:$A$11,0)),"")</f>
        <v>Entertainment Pack</v>
      </c>
    </row>
    <row r="2002" spans="1:7" x14ac:dyDescent="0.3">
      <c r="A2002" s="12" t="s">
        <v>6609</v>
      </c>
      <c r="B2002" s="12" t="s">
        <v>2415</v>
      </c>
      <c r="C2002" s="12" t="s">
        <v>4629</v>
      </c>
      <c r="D2002" s="82">
        <v>45893.946886574071</v>
      </c>
      <c r="E2002" s="37">
        <v>666</v>
      </c>
      <c r="F2002" s="12" t="s">
        <v>4599</v>
      </c>
      <c r="G2002" s="13" t="str">
        <f>IFERROR(INDEX(Raw_Plans!$B$2:$B$11,MATCH(C2002,Raw_Plans!$A$2:$A$11,0)),"")</f>
        <v>Student Plan</v>
      </c>
    </row>
    <row r="2003" spans="1:7" x14ac:dyDescent="0.3">
      <c r="A2003" s="12" t="s">
        <v>6610</v>
      </c>
      <c r="B2003" s="12" t="s">
        <v>3372</v>
      </c>
      <c r="C2003" s="12" t="s">
        <v>4605</v>
      </c>
      <c r="D2003" s="82">
        <v>46033.946886574071</v>
      </c>
      <c r="E2003" s="37">
        <v>349</v>
      </c>
      <c r="F2003" s="12" t="s">
        <v>4611</v>
      </c>
      <c r="G2003" s="13" t="str">
        <f>IFERROR(INDEX(Raw_Plans!$B$2:$B$11,MATCH(C2003,Raw_Plans!$A$2:$A$11,0)),"")</f>
        <v>Entertainment Pack</v>
      </c>
    </row>
    <row r="2004" spans="1:7" x14ac:dyDescent="0.3">
      <c r="A2004" s="12" t="s">
        <v>6611</v>
      </c>
      <c r="B2004" s="12" t="s">
        <v>3609</v>
      </c>
      <c r="C2004" s="12" t="s">
        <v>4609</v>
      </c>
      <c r="D2004" s="82">
        <v>45780.946886574071</v>
      </c>
      <c r="E2004" s="37">
        <v>2999</v>
      </c>
      <c r="F2004" s="12" t="s">
        <v>4595</v>
      </c>
      <c r="G2004" s="13" t="str">
        <f>IFERROR(INDEX(Raw_Plans!$B$2:$B$11,MATCH(C2004,Raw_Plans!$A$2:$A$11,0)),"")</f>
        <v>Annual Plan</v>
      </c>
    </row>
    <row r="2005" spans="1:7" x14ac:dyDescent="0.3">
      <c r="A2005" s="12" t="s">
        <v>6612</v>
      </c>
      <c r="B2005" s="12" t="s">
        <v>2657</v>
      </c>
      <c r="C2005" s="12" t="s">
        <v>4594</v>
      </c>
      <c r="D2005" s="82">
        <v>45849.946886574071</v>
      </c>
      <c r="E2005" s="37">
        <v>999</v>
      </c>
      <c r="F2005" s="12" t="s">
        <v>4599</v>
      </c>
      <c r="G2005" s="13" t="str">
        <f>IFERROR(INDEX(Raw_Plans!$B$2:$B$11,MATCH(C2005,Raw_Plans!$A$2:$A$11,0)),"")</f>
        <v>Family Infinity 999</v>
      </c>
    </row>
    <row r="2006" spans="1:7" x14ac:dyDescent="0.3">
      <c r="A2006" s="12" t="s">
        <v>6613</v>
      </c>
      <c r="B2006" s="12" t="s">
        <v>4236</v>
      </c>
      <c r="C2006" s="12" t="s">
        <v>4594</v>
      </c>
      <c r="D2006" s="82">
        <v>45920.946886574071</v>
      </c>
      <c r="E2006" s="37">
        <v>999</v>
      </c>
      <c r="F2006" s="12" t="s">
        <v>4641</v>
      </c>
      <c r="G2006" s="13" t="str">
        <f>IFERROR(INDEX(Raw_Plans!$B$2:$B$11,MATCH(C2006,Raw_Plans!$A$2:$A$11,0)),"")</f>
        <v>Family Infinity 999</v>
      </c>
    </row>
    <row r="2007" spans="1:7" x14ac:dyDescent="0.3">
      <c r="A2007" s="12" t="s">
        <v>6614</v>
      </c>
      <c r="B2007" s="12" t="s">
        <v>1634</v>
      </c>
      <c r="C2007" s="12" t="s">
        <v>4602</v>
      </c>
      <c r="D2007" s="82">
        <v>45986.946886574071</v>
      </c>
      <c r="E2007" s="37">
        <v>479</v>
      </c>
      <c r="F2007" s="12" t="s">
        <v>4599</v>
      </c>
      <c r="G2007" s="13" t="str">
        <f>IFERROR(INDEX(Raw_Plans!$B$2:$B$11,MATCH(C2007,Raw_Plans!$A$2:$A$11,0)),"")</f>
        <v>Truly Unlimited</v>
      </c>
    </row>
    <row r="2008" spans="1:7" x14ac:dyDescent="0.3">
      <c r="A2008" s="12" t="s">
        <v>6615</v>
      </c>
      <c r="B2008" s="12" t="s">
        <v>3290</v>
      </c>
      <c r="C2008" s="12" t="s">
        <v>4618</v>
      </c>
      <c r="D2008" s="82">
        <v>45950.946886574071</v>
      </c>
      <c r="E2008" s="37">
        <v>499</v>
      </c>
      <c r="F2008" s="12" t="s">
        <v>4641</v>
      </c>
      <c r="G2008" s="13" t="str">
        <f>IFERROR(INDEX(Raw_Plans!$B$2:$B$11,MATCH(C2008,Raw_Plans!$A$2:$A$11,0)),"")</f>
        <v>Infinity 499</v>
      </c>
    </row>
    <row r="2009" spans="1:7" x14ac:dyDescent="0.3">
      <c r="A2009" s="12" t="s">
        <v>6616</v>
      </c>
      <c r="B2009" s="12" t="s">
        <v>4114</v>
      </c>
      <c r="C2009" s="12" t="s">
        <v>4594</v>
      </c>
      <c r="D2009" s="82">
        <v>45974.946886574071</v>
      </c>
      <c r="E2009" s="37">
        <v>999</v>
      </c>
      <c r="F2009" s="12" t="s">
        <v>4611</v>
      </c>
      <c r="G2009" s="13" t="str">
        <f>IFERROR(INDEX(Raw_Plans!$B$2:$B$11,MATCH(C2009,Raw_Plans!$A$2:$A$11,0)),"")</f>
        <v>Family Infinity 999</v>
      </c>
    </row>
    <row r="2010" spans="1:7" x14ac:dyDescent="0.3">
      <c r="A2010" s="12" t="s">
        <v>6617</v>
      </c>
      <c r="B2010" s="12" t="s">
        <v>3908</v>
      </c>
      <c r="C2010" s="12" t="s">
        <v>4629</v>
      </c>
      <c r="D2010" s="82">
        <v>46019.946886574071</v>
      </c>
      <c r="E2010" s="37">
        <v>666</v>
      </c>
      <c r="F2010" s="12" t="s">
        <v>4599</v>
      </c>
      <c r="G2010" s="13" t="str">
        <f>IFERROR(INDEX(Raw_Plans!$B$2:$B$11,MATCH(C2010,Raw_Plans!$A$2:$A$11,0)),"")</f>
        <v>Student Plan</v>
      </c>
    </row>
    <row r="2011" spans="1:7" x14ac:dyDescent="0.3">
      <c r="A2011" s="12" t="s">
        <v>6618</v>
      </c>
      <c r="B2011" s="12" t="s">
        <v>533</v>
      </c>
      <c r="C2011" s="12" t="s">
        <v>4629</v>
      </c>
      <c r="D2011" s="82">
        <v>45963.946886574071</v>
      </c>
      <c r="E2011" s="37">
        <v>666</v>
      </c>
      <c r="F2011" s="12" t="s">
        <v>4599</v>
      </c>
      <c r="G2011" s="13" t="str">
        <f>IFERROR(INDEX(Raw_Plans!$B$2:$B$11,MATCH(C2011,Raw_Plans!$A$2:$A$11,0)),"")</f>
        <v>Student Plan</v>
      </c>
    </row>
    <row r="2012" spans="1:7" x14ac:dyDescent="0.3">
      <c r="A2012" s="12" t="s">
        <v>6619</v>
      </c>
      <c r="B2012" s="12" t="s">
        <v>2857</v>
      </c>
      <c r="C2012" s="12" t="s">
        <v>4615</v>
      </c>
      <c r="D2012" s="82">
        <v>45704.946886574071</v>
      </c>
      <c r="E2012" s="37">
        <v>148</v>
      </c>
      <c r="F2012" s="12" t="s">
        <v>4595</v>
      </c>
      <c r="G2012" s="13" t="str">
        <f>IFERROR(INDEX(Raw_Plans!$B$2:$B$11,MATCH(C2012,Raw_Plans!$A$2:$A$11,0)),"")</f>
        <v>Data Booster</v>
      </c>
    </row>
    <row r="2013" spans="1:7" x14ac:dyDescent="0.3">
      <c r="A2013" s="12" t="s">
        <v>6620</v>
      </c>
      <c r="B2013" s="12" t="s">
        <v>3268</v>
      </c>
      <c r="C2013" s="12" t="s">
        <v>4609</v>
      </c>
      <c r="D2013" s="82">
        <v>45773.946886574071</v>
      </c>
      <c r="E2013" s="37">
        <v>2999</v>
      </c>
      <c r="F2013" s="12" t="s">
        <v>4599</v>
      </c>
      <c r="G2013" s="13" t="str">
        <f>IFERROR(INDEX(Raw_Plans!$B$2:$B$11,MATCH(C2013,Raw_Plans!$A$2:$A$11,0)),"")</f>
        <v>Annual Plan</v>
      </c>
    </row>
    <row r="2014" spans="1:7" x14ac:dyDescent="0.3">
      <c r="A2014" s="12" t="s">
        <v>6621</v>
      </c>
      <c r="B2014" s="12" t="s">
        <v>2085</v>
      </c>
      <c r="C2014" s="12" t="s">
        <v>4598</v>
      </c>
      <c r="D2014" s="82">
        <v>46008.946886574071</v>
      </c>
      <c r="E2014" s="37">
        <v>99</v>
      </c>
      <c r="F2014" s="12" t="s">
        <v>4603</v>
      </c>
      <c r="G2014" s="13" t="str">
        <f>IFERROR(INDEX(Raw_Plans!$B$2:$B$11,MATCH(C2014,Raw_Plans!$A$2:$A$11,0)),"")</f>
        <v>Talktime Only</v>
      </c>
    </row>
    <row r="2015" spans="1:7" x14ac:dyDescent="0.3">
      <c r="A2015" s="12" t="s">
        <v>6622</v>
      </c>
      <c r="B2015" s="12" t="s">
        <v>3483</v>
      </c>
      <c r="C2015" s="12" t="s">
        <v>4609</v>
      </c>
      <c r="D2015" s="82">
        <v>45700.946886574071</v>
      </c>
      <c r="E2015" s="37">
        <v>2999</v>
      </c>
      <c r="F2015" s="12" t="s">
        <v>4599</v>
      </c>
      <c r="G2015" s="13" t="str">
        <f>IFERROR(INDEX(Raw_Plans!$B$2:$B$11,MATCH(C2015,Raw_Plans!$A$2:$A$11,0)),"")</f>
        <v>Annual Plan</v>
      </c>
    </row>
    <row r="2016" spans="1:7" x14ac:dyDescent="0.3">
      <c r="A2016" s="12" t="s">
        <v>6623</v>
      </c>
      <c r="B2016" s="12" t="s">
        <v>1871</v>
      </c>
      <c r="C2016" s="12" t="s">
        <v>4605</v>
      </c>
      <c r="D2016" s="82">
        <v>45908.946886574071</v>
      </c>
      <c r="E2016" s="37">
        <v>349</v>
      </c>
      <c r="F2016" s="12" t="s">
        <v>4641</v>
      </c>
      <c r="G2016" s="13" t="str">
        <f>IFERROR(INDEX(Raw_Plans!$B$2:$B$11,MATCH(C2016,Raw_Plans!$A$2:$A$11,0)),"")</f>
        <v>Entertainment Pack</v>
      </c>
    </row>
    <row r="2017" spans="1:7" x14ac:dyDescent="0.3">
      <c r="A2017" s="12" t="s">
        <v>6624</v>
      </c>
      <c r="B2017" s="12" t="s">
        <v>2827</v>
      </c>
      <c r="C2017" s="12" t="s">
        <v>4629</v>
      </c>
      <c r="D2017" s="82">
        <v>46001.946886574071</v>
      </c>
      <c r="E2017" s="37">
        <v>666</v>
      </c>
      <c r="F2017" s="12" t="s">
        <v>4611</v>
      </c>
      <c r="G2017" s="13" t="str">
        <f>IFERROR(INDEX(Raw_Plans!$B$2:$B$11,MATCH(C2017,Raw_Plans!$A$2:$A$11,0)),"")</f>
        <v>Student Plan</v>
      </c>
    </row>
    <row r="2018" spans="1:7" x14ac:dyDescent="0.3">
      <c r="A2018" s="12" t="s">
        <v>6625</v>
      </c>
      <c r="B2018" s="12" t="s">
        <v>3531</v>
      </c>
      <c r="C2018" s="12" t="s">
        <v>4607</v>
      </c>
      <c r="D2018" s="82">
        <v>45801.946886574071</v>
      </c>
      <c r="E2018" s="37">
        <v>299</v>
      </c>
      <c r="F2018" s="12" t="s">
        <v>4603</v>
      </c>
      <c r="G2018" s="13" t="str">
        <f>IFERROR(INDEX(Raw_Plans!$B$2:$B$11,MATCH(C2018,Raw_Plans!$A$2:$A$11,0)),"")</f>
        <v>Unlimited 5G Data</v>
      </c>
    </row>
    <row r="2019" spans="1:7" x14ac:dyDescent="0.3">
      <c r="A2019" s="12" t="s">
        <v>6626</v>
      </c>
      <c r="B2019" s="12" t="s">
        <v>4356</v>
      </c>
      <c r="C2019" s="12" t="s">
        <v>4594</v>
      </c>
      <c r="D2019" s="82">
        <v>45934.946886574071</v>
      </c>
      <c r="E2019" s="37">
        <v>999</v>
      </c>
      <c r="F2019" s="12" t="s">
        <v>4611</v>
      </c>
      <c r="G2019" s="13" t="str">
        <f>IFERROR(INDEX(Raw_Plans!$B$2:$B$11,MATCH(C2019,Raw_Plans!$A$2:$A$11,0)),"")</f>
        <v>Family Infinity 999</v>
      </c>
    </row>
    <row r="2020" spans="1:7" x14ac:dyDescent="0.3">
      <c r="A2020" s="12" t="s">
        <v>6627</v>
      </c>
      <c r="B2020" s="12" t="s">
        <v>2102</v>
      </c>
      <c r="C2020" s="12" t="s">
        <v>4615</v>
      </c>
      <c r="D2020" s="82">
        <v>45946.946886574071</v>
      </c>
      <c r="E2020" s="37">
        <v>148</v>
      </c>
      <c r="F2020" s="12" t="s">
        <v>4611</v>
      </c>
      <c r="G2020" s="13" t="str">
        <f>IFERROR(INDEX(Raw_Plans!$B$2:$B$11,MATCH(C2020,Raw_Plans!$A$2:$A$11,0)),"")</f>
        <v>Data Booster</v>
      </c>
    </row>
    <row r="2021" spans="1:7" x14ac:dyDescent="0.3">
      <c r="A2021" s="12" t="s">
        <v>6628</v>
      </c>
      <c r="B2021" s="12" t="s">
        <v>3505</v>
      </c>
      <c r="C2021" s="12" t="s">
        <v>4615</v>
      </c>
      <c r="D2021" s="82">
        <v>46027.946886574071</v>
      </c>
      <c r="E2021" s="37">
        <v>148</v>
      </c>
      <c r="F2021" s="12" t="s">
        <v>4599</v>
      </c>
      <c r="G2021" s="13" t="str">
        <f>IFERROR(INDEX(Raw_Plans!$B$2:$B$11,MATCH(C2021,Raw_Plans!$A$2:$A$11,0)),"")</f>
        <v>Data Booster</v>
      </c>
    </row>
    <row r="2022" spans="1:7" x14ac:dyDescent="0.3">
      <c r="A2022" s="12" t="s">
        <v>6629</v>
      </c>
      <c r="B2022" s="12" t="s">
        <v>2185</v>
      </c>
      <c r="C2022" s="12" t="s">
        <v>4594</v>
      </c>
      <c r="D2022" s="82">
        <v>45839.946886574071</v>
      </c>
      <c r="E2022" s="37">
        <v>999</v>
      </c>
      <c r="F2022" s="12" t="s">
        <v>4599</v>
      </c>
      <c r="G2022" s="13" t="str">
        <f>IFERROR(INDEX(Raw_Plans!$B$2:$B$11,MATCH(C2022,Raw_Plans!$A$2:$A$11,0)),"")</f>
        <v>Family Infinity 999</v>
      </c>
    </row>
    <row r="2023" spans="1:7" x14ac:dyDescent="0.3">
      <c r="A2023" s="12" t="s">
        <v>6630</v>
      </c>
      <c r="B2023" s="12" t="s">
        <v>3316</v>
      </c>
      <c r="C2023" s="12" t="s">
        <v>4613</v>
      </c>
      <c r="D2023" s="82">
        <v>45887.946886574071</v>
      </c>
      <c r="E2023" s="37">
        <v>499</v>
      </c>
      <c r="F2023" s="12" t="s">
        <v>4595</v>
      </c>
      <c r="G2023" s="13" t="str">
        <f>IFERROR(INDEX(Raw_Plans!$B$2:$B$11,MATCH(C2023,Raw_Plans!$A$2:$A$11,0)),"")</f>
        <v>Work From Home</v>
      </c>
    </row>
    <row r="2024" spans="1:7" x14ac:dyDescent="0.3">
      <c r="A2024" s="12" t="s">
        <v>6631</v>
      </c>
      <c r="B2024" s="12" t="s">
        <v>2071</v>
      </c>
      <c r="C2024" s="12" t="s">
        <v>4605</v>
      </c>
      <c r="D2024" s="82">
        <v>45970.946886574071</v>
      </c>
      <c r="E2024" s="37">
        <v>349</v>
      </c>
      <c r="F2024" s="12" t="s">
        <v>4595</v>
      </c>
      <c r="G2024" s="13" t="str">
        <f>IFERROR(INDEX(Raw_Plans!$B$2:$B$11,MATCH(C2024,Raw_Plans!$A$2:$A$11,0)),"")</f>
        <v>Entertainment Pack</v>
      </c>
    </row>
    <row r="2025" spans="1:7" x14ac:dyDescent="0.3">
      <c r="A2025" s="12" t="s">
        <v>6632</v>
      </c>
      <c r="B2025" s="12" t="s">
        <v>2739</v>
      </c>
      <c r="C2025" s="12" t="s">
        <v>4613</v>
      </c>
      <c r="D2025" s="82">
        <v>45980.946886574071</v>
      </c>
      <c r="E2025" s="37">
        <v>499</v>
      </c>
      <c r="F2025" s="12" t="s">
        <v>4603</v>
      </c>
      <c r="G2025" s="13" t="str">
        <f>IFERROR(INDEX(Raw_Plans!$B$2:$B$11,MATCH(C2025,Raw_Plans!$A$2:$A$11,0)),"")</f>
        <v>Work From Home</v>
      </c>
    </row>
    <row r="2026" spans="1:7" x14ac:dyDescent="0.3">
      <c r="A2026" s="12" t="s">
        <v>6633</v>
      </c>
      <c r="B2026" s="12" t="s">
        <v>4174</v>
      </c>
      <c r="C2026" s="12" t="s">
        <v>4629</v>
      </c>
      <c r="D2026" s="82">
        <v>45897.946886574071</v>
      </c>
      <c r="E2026" s="37">
        <v>666</v>
      </c>
      <c r="F2026" s="12" t="s">
        <v>4641</v>
      </c>
      <c r="G2026" s="13" t="str">
        <f>IFERROR(INDEX(Raw_Plans!$B$2:$B$11,MATCH(C2026,Raw_Plans!$A$2:$A$11,0)),"")</f>
        <v>Student Plan</v>
      </c>
    </row>
    <row r="2027" spans="1:7" x14ac:dyDescent="0.3">
      <c r="A2027" s="12" t="s">
        <v>6634</v>
      </c>
      <c r="B2027" s="12" t="s">
        <v>1480</v>
      </c>
      <c r="C2027" s="12" t="s">
        <v>4594</v>
      </c>
      <c r="D2027" s="82">
        <v>45815.946886574071</v>
      </c>
      <c r="E2027" s="37">
        <v>999</v>
      </c>
      <c r="F2027" s="12" t="s">
        <v>4611</v>
      </c>
      <c r="G2027" s="13" t="str">
        <f>IFERROR(INDEX(Raw_Plans!$B$2:$B$11,MATCH(C2027,Raw_Plans!$A$2:$A$11,0)),"")</f>
        <v>Family Infinity 999</v>
      </c>
    </row>
    <row r="2028" spans="1:7" x14ac:dyDescent="0.3">
      <c r="A2028" s="12" t="s">
        <v>6635</v>
      </c>
      <c r="B2028" s="12" t="s">
        <v>1760</v>
      </c>
      <c r="C2028" s="12" t="s">
        <v>4607</v>
      </c>
      <c r="D2028" s="82">
        <v>45846.946886574071</v>
      </c>
      <c r="E2028" s="37">
        <v>299</v>
      </c>
      <c r="F2028" s="12" t="s">
        <v>4599</v>
      </c>
      <c r="G2028" s="13" t="str">
        <f>IFERROR(INDEX(Raw_Plans!$B$2:$B$11,MATCH(C2028,Raw_Plans!$A$2:$A$11,0)),"")</f>
        <v>Unlimited 5G Data</v>
      </c>
    </row>
    <row r="2029" spans="1:7" x14ac:dyDescent="0.3">
      <c r="A2029" s="12" t="s">
        <v>6636</v>
      </c>
      <c r="B2029" s="12" t="s">
        <v>4374</v>
      </c>
      <c r="C2029" s="12" t="s">
        <v>4605</v>
      </c>
      <c r="D2029" s="82">
        <v>45845.946886574071</v>
      </c>
      <c r="E2029" s="37">
        <v>349</v>
      </c>
      <c r="F2029" s="12" t="s">
        <v>4641</v>
      </c>
      <c r="G2029" s="13" t="str">
        <f>IFERROR(INDEX(Raw_Plans!$B$2:$B$11,MATCH(C2029,Raw_Plans!$A$2:$A$11,0)),"")</f>
        <v>Entertainment Pack</v>
      </c>
    </row>
    <row r="2030" spans="1:7" x14ac:dyDescent="0.3">
      <c r="A2030" s="12" t="s">
        <v>6637</v>
      </c>
      <c r="B2030" s="12" t="s">
        <v>3551</v>
      </c>
      <c r="C2030" s="12" t="s">
        <v>4607</v>
      </c>
      <c r="D2030" s="82">
        <v>46028.946886574071</v>
      </c>
      <c r="E2030" s="37">
        <v>299</v>
      </c>
      <c r="F2030" s="12" t="s">
        <v>4599</v>
      </c>
      <c r="G2030" s="13" t="str">
        <f>IFERROR(INDEX(Raw_Plans!$B$2:$B$11,MATCH(C2030,Raw_Plans!$A$2:$A$11,0)),"")</f>
        <v>Unlimited 5G Data</v>
      </c>
    </row>
    <row r="2031" spans="1:7" x14ac:dyDescent="0.3">
      <c r="A2031" s="12" t="s">
        <v>6638</v>
      </c>
      <c r="B2031" s="12" t="s">
        <v>4561</v>
      </c>
      <c r="C2031" s="12" t="s">
        <v>4618</v>
      </c>
      <c r="D2031" s="82">
        <v>45811.946886574071</v>
      </c>
      <c r="E2031" s="37">
        <v>499</v>
      </c>
      <c r="F2031" s="12" t="s">
        <v>4603</v>
      </c>
      <c r="G2031" s="13" t="str">
        <f>IFERROR(INDEX(Raw_Plans!$B$2:$B$11,MATCH(C2031,Raw_Plans!$A$2:$A$11,0)),"")</f>
        <v>Infinity 499</v>
      </c>
    </row>
    <row r="2032" spans="1:7" x14ac:dyDescent="0.3">
      <c r="A2032" s="12" t="s">
        <v>6639</v>
      </c>
      <c r="B2032" s="12" t="s">
        <v>2733</v>
      </c>
      <c r="C2032" s="12" t="s">
        <v>4605</v>
      </c>
      <c r="D2032" s="82">
        <v>45895.946886574071</v>
      </c>
      <c r="E2032" s="37">
        <v>349</v>
      </c>
      <c r="F2032" s="12" t="s">
        <v>4599</v>
      </c>
      <c r="G2032" s="13" t="str">
        <f>IFERROR(INDEX(Raw_Plans!$B$2:$B$11,MATCH(C2032,Raw_Plans!$A$2:$A$11,0)),"")</f>
        <v>Entertainment Pack</v>
      </c>
    </row>
    <row r="2033" spans="1:7" x14ac:dyDescent="0.3">
      <c r="A2033" s="12" t="s">
        <v>6640</v>
      </c>
      <c r="B2033" s="12" t="s">
        <v>2077</v>
      </c>
      <c r="C2033" s="12" t="s">
        <v>4615</v>
      </c>
      <c r="D2033" s="82">
        <v>45820.946886574071</v>
      </c>
      <c r="E2033" s="37">
        <v>148</v>
      </c>
      <c r="F2033" s="12" t="s">
        <v>4603</v>
      </c>
      <c r="G2033" s="13" t="str">
        <f>IFERROR(INDEX(Raw_Plans!$B$2:$B$11,MATCH(C2033,Raw_Plans!$A$2:$A$11,0)),"")</f>
        <v>Data Booster</v>
      </c>
    </row>
    <row r="2034" spans="1:7" x14ac:dyDescent="0.3">
      <c r="A2034" s="12" t="s">
        <v>6641</v>
      </c>
      <c r="B2034" s="12" t="s">
        <v>3354</v>
      </c>
      <c r="C2034" s="12" t="s">
        <v>4618</v>
      </c>
      <c r="D2034" s="82">
        <v>46050.946886574071</v>
      </c>
      <c r="E2034" s="37">
        <v>499</v>
      </c>
      <c r="F2034" s="12" t="s">
        <v>4595</v>
      </c>
      <c r="G2034" s="13" t="str">
        <f>IFERROR(INDEX(Raw_Plans!$B$2:$B$11,MATCH(C2034,Raw_Plans!$A$2:$A$11,0)),"")</f>
        <v>Infinity 499</v>
      </c>
    </row>
    <row r="2035" spans="1:7" x14ac:dyDescent="0.3">
      <c r="A2035" s="12" t="s">
        <v>6642</v>
      </c>
      <c r="B2035" s="12" t="s">
        <v>1316</v>
      </c>
      <c r="C2035" s="12" t="s">
        <v>4629</v>
      </c>
      <c r="D2035" s="82">
        <v>45769.946886574071</v>
      </c>
      <c r="E2035" s="37">
        <v>666</v>
      </c>
      <c r="F2035" s="12" t="s">
        <v>4611</v>
      </c>
      <c r="G2035" s="13" t="str">
        <f>IFERROR(INDEX(Raw_Plans!$B$2:$B$11,MATCH(C2035,Raw_Plans!$A$2:$A$11,0)),"")</f>
        <v>Student Plan</v>
      </c>
    </row>
    <row r="2036" spans="1:7" x14ac:dyDescent="0.3">
      <c r="A2036" s="12" t="s">
        <v>6643</v>
      </c>
      <c r="B2036" s="12" t="s">
        <v>3832</v>
      </c>
      <c r="C2036" s="12" t="s">
        <v>4613</v>
      </c>
      <c r="D2036" s="82">
        <v>45795.946886574071</v>
      </c>
      <c r="E2036" s="37">
        <v>499</v>
      </c>
      <c r="F2036" s="12" t="s">
        <v>4611</v>
      </c>
      <c r="G2036" s="13" t="str">
        <f>IFERROR(INDEX(Raw_Plans!$B$2:$B$11,MATCH(C2036,Raw_Plans!$A$2:$A$11,0)),"")</f>
        <v>Work From Home</v>
      </c>
    </row>
    <row r="2037" spans="1:7" x14ac:dyDescent="0.3">
      <c r="A2037" s="12" t="s">
        <v>6644</v>
      </c>
      <c r="B2037" s="12" t="s">
        <v>1596</v>
      </c>
      <c r="C2037" s="12" t="s">
        <v>4609</v>
      </c>
      <c r="D2037" s="82">
        <v>45730.946886574071</v>
      </c>
      <c r="E2037" s="37">
        <v>2999</v>
      </c>
      <c r="F2037" s="12" t="s">
        <v>4611</v>
      </c>
      <c r="G2037" s="13" t="str">
        <f>IFERROR(INDEX(Raw_Plans!$B$2:$B$11,MATCH(C2037,Raw_Plans!$A$2:$A$11,0)),"")</f>
        <v>Annual Plan</v>
      </c>
    </row>
    <row r="2038" spans="1:7" x14ac:dyDescent="0.3">
      <c r="A2038" s="12" t="s">
        <v>6645</v>
      </c>
      <c r="B2038" s="12" t="s">
        <v>2011</v>
      </c>
      <c r="C2038" s="12" t="s">
        <v>4609</v>
      </c>
      <c r="D2038" s="82">
        <v>46009.946886574071</v>
      </c>
      <c r="E2038" s="37">
        <v>2999</v>
      </c>
      <c r="F2038" s="12" t="s">
        <v>4603</v>
      </c>
      <c r="G2038" s="13" t="str">
        <f>IFERROR(INDEX(Raw_Plans!$B$2:$B$11,MATCH(C2038,Raw_Plans!$A$2:$A$11,0)),"")</f>
        <v>Annual Plan</v>
      </c>
    </row>
    <row r="2039" spans="1:7" x14ac:dyDescent="0.3">
      <c r="A2039" s="12" t="s">
        <v>6646</v>
      </c>
      <c r="B2039" s="12" t="s">
        <v>2767</v>
      </c>
      <c r="C2039" s="12" t="s">
        <v>4602</v>
      </c>
      <c r="D2039" s="82">
        <v>46021.946886574071</v>
      </c>
      <c r="E2039" s="37">
        <v>479</v>
      </c>
      <c r="F2039" s="12" t="s">
        <v>4611</v>
      </c>
      <c r="G2039" s="13" t="str">
        <f>IFERROR(INDEX(Raw_Plans!$B$2:$B$11,MATCH(C2039,Raw_Plans!$A$2:$A$11,0)),"")</f>
        <v>Truly Unlimited</v>
      </c>
    </row>
    <row r="2040" spans="1:7" x14ac:dyDescent="0.3">
      <c r="A2040" s="12" t="s">
        <v>6647</v>
      </c>
      <c r="B2040" s="12" t="s">
        <v>3844</v>
      </c>
      <c r="C2040" s="12" t="s">
        <v>4613</v>
      </c>
      <c r="D2040" s="82">
        <v>45785.946886574071</v>
      </c>
      <c r="E2040" s="37">
        <v>499</v>
      </c>
      <c r="F2040" s="12" t="s">
        <v>4611</v>
      </c>
      <c r="G2040" s="13" t="str">
        <f>IFERROR(INDEX(Raw_Plans!$B$2:$B$11,MATCH(C2040,Raw_Plans!$A$2:$A$11,0)),"")</f>
        <v>Work From Home</v>
      </c>
    </row>
    <row r="2041" spans="1:7" x14ac:dyDescent="0.3">
      <c r="A2041" s="12" t="s">
        <v>6648</v>
      </c>
      <c r="B2041" s="12" t="s">
        <v>4074</v>
      </c>
      <c r="C2041" s="12" t="s">
        <v>4602</v>
      </c>
      <c r="D2041" s="82">
        <v>45936.946886574071</v>
      </c>
      <c r="E2041" s="37">
        <v>479</v>
      </c>
      <c r="F2041" s="12" t="s">
        <v>4611</v>
      </c>
      <c r="G2041" s="13" t="str">
        <f>IFERROR(INDEX(Raw_Plans!$B$2:$B$11,MATCH(C2041,Raw_Plans!$A$2:$A$11,0)),"")</f>
        <v>Truly Unlimited</v>
      </c>
    </row>
    <row r="2042" spans="1:7" x14ac:dyDescent="0.3">
      <c r="A2042" s="12" t="s">
        <v>6649</v>
      </c>
      <c r="B2042" s="12" t="s">
        <v>3148</v>
      </c>
      <c r="C2042" s="12" t="s">
        <v>4609</v>
      </c>
      <c r="D2042" s="82">
        <v>45793.946886574071</v>
      </c>
      <c r="E2042" s="37">
        <v>2999</v>
      </c>
      <c r="F2042" s="12" t="s">
        <v>4595</v>
      </c>
      <c r="G2042" s="13" t="str">
        <f>IFERROR(INDEX(Raw_Plans!$B$2:$B$11,MATCH(C2042,Raw_Plans!$A$2:$A$11,0)),"")</f>
        <v>Annual Plan</v>
      </c>
    </row>
    <row r="2043" spans="1:7" x14ac:dyDescent="0.3">
      <c r="A2043" s="12" t="s">
        <v>6650</v>
      </c>
      <c r="B2043" s="12" t="s">
        <v>2877</v>
      </c>
      <c r="C2043" s="12" t="s">
        <v>4618</v>
      </c>
      <c r="D2043" s="82">
        <v>45761.946886574071</v>
      </c>
      <c r="E2043" s="37">
        <v>499</v>
      </c>
      <c r="F2043" s="12" t="s">
        <v>4641</v>
      </c>
      <c r="G2043" s="13" t="str">
        <f>IFERROR(INDEX(Raw_Plans!$B$2:$B$11,MATCH(C2043,Raw_Plans!$A$2:$A$11,0)),"")</f>
        <v>Infinity 499</v>
      </c>
    </row>
    <row r="2044" spans="1:7" x14ac:dyDescent="0.3">
      <c r="A2044" s="12" t="s">
        <v>6651</v>
      </c>
      <c r="B2044" s="12" t="s">
        <v>4054</v>
      </c>
      <c r="C2044" s="12" t="s">
        <v>4602</v>
      </c>
      <c r="D2044" s="82">
        <v>45777.946886574071</v>
      </c>
      <c r="E2044" s="37">
        <v>479</v>
      </c>
      <c r="F2044" s="12" t="s">
        <v>4641</v>
      </c>
      <c r="G2044" s="13" t="str">
        <f>IFERROR(INDEX(Raw_Plans!$B$2:$B$11,MATCH(C2044,Raw_Plans!$A$2:$A$11,0)),"")</f>
        <v>Truly Unlimited</v>
      </c>
    </row>
    <row r="2045" spans="1:7" x14ac:dyDescent="0.3">
      <c r="A2045" s="12" t="s">
        <v>6652</v>
      </c>
      <c r="B2045" s="12" t="s">
        <v>2160</v>
      </c>
      <c r="C2045" s="12" t="s">
        <v>4629</v>
      </c>
      <c r="D2045" s="82">
        <v>45789.946886574071</v>
      </c>
      <c r="E2045" s="37">
        <v>666</v>
      </c>
      <c r="F2045" s="12" t="s">
        <v>4603</v>
      </c>
      <c r="G2045" s="13" t="str">
        <f>IFERROR(INDEX(Raw_Plans!$B$2:$B$11,MATCH(C2045,Raw_Plans!$A$2:$A$11,0)),"")</f>
        <v>Student Plan</v>
      </c>
    </row>
    <row r="2046" spans="1:7" x14ac:dyDescent="0.3">
      <c r="A2046" s="12" t="s">
        <v>6653</v>
      </c>
      <c r="B2046" s="12" t="s">
        <v>1265</v>
      </c>
      <c r="C2046" s="12" t="s">
        <v>4594</v>
      </c>
      <c r="D2046" s="82">
        <v>45841.946886574071</v>
      </c>
      <c r="E2046" s="37">
        <v>999</v>
      </c>
      <c r="F2046" s="12" t="s">
        <v>4599</v>
      </c>
      <c r="G2046" s="13" t="str">
        <f>IFERROR(INDEX(Raw_Plans!$B$2:$B$11,MATCH(C2046,Raw_Plans!$A$2:$A$11,0)),"")</f>
        <v>Family Infinity 999</v>
      </c>
    </row>
    <row r="2047" spans="1:7" x14ac:dyDescent="0.3">
      <c r="A2047" s="12" t="s">
        <v>6654</v>
      </c>
      <c r="B2047" s="12" t="s">
        <v>656</v>
      </c>
      <c r="C2047" s="12" t="s">
        <v>4594</v>
      </c>
      <c r="D2047" s="82">
        <v>45887.946886574071</v>
      </c>
      <c r="E2047" s="37">
        <v>999</v>
      </c>
      <c r="F2047" s="12" t="s">
        <v>4641</v>
      </c>
      <c r="G2047" s="13" t="str">
        <f>IFERROR(INDEX(Raw_Plans!$B$2:$B$11,MATCH(C2047,Raw_Plans!$A$2:$A$11,0)),"")</f>
        <v>Family Infinity 999</v>
      </c>
    </row>
    <row r="2048" spans="1:7" x14ac:dyDescent="0.3">
      <c r="A2048" s="12" t="s">
        <v>6655</v>
      </c>
      <c r="B2048" s="12" t="s">
        <v>1796</v>
      </c>
      <c r="C2048" s="12" t="s">
        <v>4618</v>
      </c>
      <c r="D2048" s="82">
        <v>45742.946886574071</v>
      </c>
      <c r="E2048" s="37">
        <v>499</v>
      </c>
      <c r="F2048" s="12" t="s">
        <v>4641</v>
      </c>
      <c r="G2048" s="13" t="str">
        <f>IFERROR(INDEX(Raw_Plans!$B$2:$B$11,MATCH(C2048,Raw_Plans!$A$2:$A$11,0)),"")</f>
        <v>Infinity 499</v>
      </c>
    </row>
    <row r="2049" spans="1:7" x14ac:dyDescent="0.3">
      <c r="A2049" s="12" t="s">
        <v>6656</v>
      </c>
      <c r="B2049" s="12" t="s">
        <v>3487</v>
      </c>
      <c r="C2049" s="12" t="s">
        <v>4629</v>
      </c>
      <c r="D2049" s="82">
        <v>45808.946886574071</v>
      </c>
      <c r="E2049" s="37">
        <v>666</v>
      </c>
      <c r="F2049" s="12" t="s">
        <v>4595</v>
      </c>
      <c r="G2049" s="13" t="str">
        <f>IFERROR(INDEX(Raw_Plans!$B$2:$B$11,MATCH(C2049,Raw_Plans!$A$2:$A$11,0)),"")</f>
        <v>Student Plan</v>
      </c>
    </row>
    <row r="2050" spans="1:7" x14ac:dyDescent="0.3">
      <c r="A2050" s="12" t="s">
        <v>6657</v>
      </c>
      <c r="B2050" s="12" t="s">
        <v>2249</v>
      </c>
      <c r="C2050" s="12" t="s">
        <v>4605</v>
      </c>
      <c r="D2050" s="82">
        <v>45930.946886574071</v>
      </c>
      <c r="E2050" s="37">
        <v>349</v>
      </c>
      <c r="F2050" s="12" t="s">
        <v>4595</v>
      </c>
      <c r="G2050" s="13" t="str">
        <f>IFERROR(INDEX(Raw_Plans!$B$2:$B$11,MATCH(C2050,Raw_Plans!$A$2:$A$11,0)),"")</f>
        <v>Entertainment Pack</v>
      </c>
    </row>
    <row r="2051" spans="1:7" x14ac:dyDescent="0.3">
      <c r="A2051" s="12" t="s">
        <v>6658</v>
      </c>
      <c r="B2051" s="12" t="s">
        <v>4527</v>
      </c>
      <c r="C2051" s="12" t="s">
        <v>4629</v>
      </c>
      <c r="D2051" s="82">
        <v>45948.946886574071</v>
      </c>
      <c r="E2051" s="37">
        <v>666</v>
      </c>
      <c r="F2051" s="12" t="s">
        <v>4603</v>
      </c>
      <c r="G2051" s="13" t="str">
        <f>IFERROR(INDEX(Raw_Plans!$B$2:$B$11,MATCH(C2051,Raw_Plans!$A$2:$A$11,0)),"")</f>
        <v>Student Plan</v>
      </c>
    </row>
    <row r="2052" spans="1:7" x14ac:dyDescent="0.3">
      <c r="A2052" s="12" t="s">
        <v>6659</v>
      </c>
      <c r="B2052" s="12" t="s">
        <v>3038</v>
      </c>
      <c r="C2052" s="12" t="s">
        <v>4605</v>
      </c>
      <c r="D2052" s="82">
        <v>45748.946886574071</v>
      </c>
      <c r="E2052" s="37">
        <v>349</v>
      </c>
      <c r="F2052" s="12" t="s">
        <v>4641</v>
      </c>
      <c r="G2052" s="13" t="str">
        <f>IFERROR(INDEX(Raw_Plans!$B$2:$B$11,MATCH(C2052,Raw_Plans!$A$2:$A$11,0)),"")</f>
        <v>Entertainment Pack</v>
      </c>
    </row>
    <row r="2053" spans="1:7" x14ac:dyDescent="0.3">
      <c r="A2053" s="12" t="s">
        <v>6660</v>
      </c>
      <c r="B2053" s="12" t="s">
        <v>1165</v>
      </c>
      <c r="C2053" s="12" t="s">
        <v>4602</v>
      </c>
      <c r="D2053" s="82">
        <v>45775.946886574071</v>
      </c>
      <c r="E2053" s="37">
        <v>479</v>
      </c>
      <c r="F2053" s="12" t="s">
        <v>4603</v>
      </c>
      <c r="G2053" s="13" t="str">
        <f>IFERROR(INDEX(Raw_Plans!$B$2:$B$11,MATCH(C2053,Raw_Plans!$A$2:$A$11,0)),"")</f>
        <v>Truly Unlimited</v>
      </c>
    </row>
    <row r="2054" spans="1:7" x14ac:dyDescent="0.3">
      <c r="A2054" s="12" t="s">
        <v>6661</v>
      </c>
      <c r="B2054" s="12" t="s">
        <v>1604</v>
      </c>
      <c r="C2054" s="12" t="s">
        <v>4629</v>
      </c>
      <c r="D2054" s="82">
        <v>46045.946886574071</v>
      </c>
      <c r="E2054" s="37">
        <v>666</v>
      </c>
      <c r="F2054" s="12" t="s">
        <v>4603</v>
      </c>
      <c r="G2054" s="13" t="str">
        <f>IFERROR(INDEX(Raw_Plans!$B$2:$B$11,MATCH(C2054,Raw_Plans!$A$2:$A$11,0)),"")</f>
        <v>Student Plan</v>
      </c>
    </row>
    <row r="2055" spans="1:7" x14ac:dyDescent="0.3">
      <c r="A2055" s="12" t="s">
        <v>6662</v>
      </c>
      <c r="B2055" s="12" t="s">
        <v>661</v>
      </c>
      <c r="C2055" s="12" t="s">
        <v>4618</v>
      </c>
      <c r="D2055" s="82">
        <v>46008.946886574071</v>
      </c>
      <c r="E2055" s="37">
        <v>499</v>
      </c>
      <c r="F2055" s="12" t="s">
        <v>4595</v>
      </c>
      <c r="G2055" s="13" t="str">
        <f>IFERROR(INDEX(Raw_Plans!$B$2:$B$11,MATCH(C2055,Raw_Plans!$A$2:$A$11,0)),"")</f>
        <v>Infinity 499</v>
      </c>
    </row>
    <row r="2056" spans="1:7" x14ac:dyDescent="0.3">
      <c r="A2056" s="12" t="s">
        <v>6663</v>
      </c>
      <c r="B2056" s="12" t="s">
        <v>2695</v>
      </c>
      <c r="C2056" s="12" t="s">
        <v>4605</v>
      </c>
      <c r="D2056" s="82">
        <v>45753.946886574071</v>
      </c>
      <c r="E2056" s="37">
        <v>349</v>
      </c>
      <c r="F2056" s="12" t="s">
        <v>4599</v>
      </c>
      <c r="G2056" s="13" t="str">
        <f>IFERROR(INDEX(Raw_Plans!$B$2:$B$11,MATCH(C2056,Raw_Plans!$A$2:$A$11,0)),"")</f>
        <v>Entertainment Pack</v>
      </c>
    </row>
    <row r="2057" spans="1:7" x14ac:dyDescent="0.3">
      <c r="A2057" s="12" t="s">
        <v>6664</v>
      </c>
      <c r="B2057" s="12" t="s">
        <v>2431</v>
      </c>
      <c r="C2057" s="12" t="s">
        <v>4598</v>
      </c>
      <c r="D2057" s="82">
        <v>45931.946886574071</v>
      </c>
      <c r="E2057" s="37">
        <v>99</v>
      </c>
      <c r="F2057" s="12" t="s">
        <v>4603</v>
      </c>
      <c r="G2057" s="13" t="str">
        <f>IFERROR(INDEX(Raw_Plans!$B$2:$B$11,MATCH(C2057,Raw_Plans!$A$2:$A$11,0)),"")</f>
        <v>Talktime Only</v>
      </c>
    </row>
    <row r="2058" spans="1:7" x14ac:dyDescent="0.3">
      <c r="A2058" s="12" t="s">
        <v>6665</v>
      </c>
      <c r="B2058" s="12" t="s">
        <v>3774</v>
      </c>
      <c r="C2058" s="12" t="s">
        <v>4605</v>
      </c>
      <c r="D2058" s="82">
        <v>45838.946886574071</v>
      </c>
      <c r="E2058" s="37">
        <v>349</v>
      </c>
      <c r="F2058" s="12" t="s">
        <v>4603</v>
      </c>
      <c r="G2058" s="13" t="str">
        <f>IFERROR(INDEX(Raw_Plans!$B$2:$B$11,MATCH(C2058,Raw_Plans!$A$2:$A$11,0)),"")</f>
        <v>Entertainment Pack</v>
      </c>
    </row>
    <row r="2059" spans="1:7" x14ac:dyDescent="0.3">
      <c r="A2059" s="12" t="s">
        <v>6666</v>
      </c>
      <c r="B2059" s="12" t="s">
        <v>4585</v>
      </c>
      <c r="C2059" s="12" t="s">
        <v>4602</v>
      </c>
      <c r="D2059" s="82">
        <v>45814.946886574071</v>
      </c>
      <c r="E2059" s="37">
        <v>479</v>
      </c>
      <c r="F2059" s="12" t="s">
        <v>4603</v>
      </c>
      <c r="G2059" s="13" t="str">
        <f>IFERROR(INDEX(Raw_Plans!$B$2:$B$11,MATCH(C2059,Raw_Plans!$A$2:$A$11,0)),"")</f>
        <v>Truly Unlimited</v>
      </c>
    </row>
    <row r="2060" spans="1:7" x14ac:dyDescent="0.3">
      <c r="A2060" s="12" t="s">
        <v>6667</v>
      </c>
      <c r="B2060" s="12" t="s">
        <v>1576</v>
      </c>
      <c r="C2060" s="12" t="s">
        <v>4605</v>
      </c>
      <c r="D2060" s="82">
        <v>46012.946886574071</v>
      </c>
      <c r="E2060" s="37">
        <v>349</v>
      </c>
      <c r="F2060" s="12" t="s">
        <v>4603</v>
      </c>
      <c r="G2060" s="13" t="str">
        <f>IFERROR(INDEX(Raw_Plans!$B$2:$B$11,MATCH(C2060,Raw_Plans!$A$2:$A$11,0)),"")</f>
        <v>Entertainment Pack</v>
      </c>
    </row>
    <row r="2061" spans="1:7" x14ac:dyDescent="0.3">
      <c r="A2061" s="12" t="s">
        <v>6668</v>
      </c>
      <c r="B2061" s="12" t="s">
        <v>2953</v>
      </c>
      <c r="C2061" s="12" t="s">
        <v>4615</v>
      </c>
      <c r="D2061" s="82">
        <v>45834.946886574071</v>
      </c>
      <c r="E2061" s="37">
        <v>148</v>
      </c>
      <c r="F2061" s="12" t="s">
        <v>4599</v>
      </c>
      <c r="G2061" s="13" t="str">
        <f>IFERROR(INDEX(Raw_Plans!$B$2:$B$11,MATCH(C2061,Raw_Plans!$A$2:$A$11,0)),"")</f>
        <v>Data Booster</v>
      </c>
    </row>
    <row r="2062" spans="1:7" x14ac:dyDescent="0.3">
      <c r="A2062" s="12" t="s">
        <v>6669</v>
      </c>
      <c r="B2062" s="12" t="s">
        <v>1816</v>
      </c>
      <c r="C2062" s="12" t="s">
        <v>4598</v>
      </c>
      <c r="D2062" s="82">
        <v>46027.946886574071</v>
      </c>
      <c r="E2062" s="37">
        <v>99</v>
      </c>
      <c r="F2062" s="12" t="s">
        <v>4641</v>
      </c>
      <c r="G2062" s="13" t="str">
        <f>IFERROR(INDEX(Raw_Plans!$B$2:$B$11,MATCH(C2062,Raw_Plans!$A$2:$A$11,0)),"")</f>
        <v>Talktime Only</v>
      </c>
    </row>
    <row r="2063" spans="1:7" x14ac:dyDescent="0.3">
      <c r="A2063" s="12" t="s">
        <v>6670</v>
      </c>
      <c r="B2063" s="12" t="s">
        <v>1702</v>
      </c>
      <c r="C2063" s="12" t="s">
        <v>4605</v>
      </c>
      <c r="D2063" s="82">
        <v>45732.946886574071</v>
      </c>
      <c r="E2063" s="37">
        <v>349</v>
      </c>
      <c r="F2063" s="12" t="s">
        <v>4603</v>
      </c>
      <c r="G2063" s="13" t="str">
        <f>IFERROR(INDEX(Raw_Plans!$B$2:$B$11,MATCH(C2063,Raw_Plans!$A$2:$A$11,0)),"")</f>
        <v>Entertainment Pack</v>
      </c>
    </row>
    <row r="2064" spans="1:7" x14ac:dyDescent="0.3">
      <c r="A2064" s="12" t="s">
        <v>6671</v>
      </c>
      <c r="B2064" s="12" t="s">
        <v>2106</v>
      </c>
      <c r="C2064" s="12" t="s">
        <v>4615</v>
      </c>
      <c r="D2064" s="82">
        <v>45827.946886574071</v>
      </c>
      <c r="E2064" s="37">
        <v>148</v>
      </c>
      <c r="F2064" s="12" t="s">
        <v>4611</v>
      </c>
      <c r="G2064" s="13" t="str">
        <f>IFERROR(INDEX(Raw_Plans!$B$2:$B$11,MATCH(C2064,Raw_Plans!$A$2:$A$11,0)),"")</f>
        <v>Data Booster</v>
      </c>
    </row>
    <row r="2065" spans="1:7" x14ac:dyDescent="0.3">
      <c r="A2065" s="12" t="s">
        <v>6672</v>
      </c>
      <c r="B2065" s="12" t="s">
        <v>634</v>
      </c>
      <c r="C2065" s="12" t="s">
        <v>4618</v>
      </c>
      <c r="D2065" s="82">
        <v>45966.946886574071</v>
      </c>
      <c r="E2065" s="37">
        <v>499</v>
      </c>
      <c r="F2065" s="12" t="s">
        <v>4641</v>
      </c>
      <c r="G2065" s="13" t="str">
        <f>IFERROR(INDEX(Raw_Plans!$B$2:$B$11,MATCH(C2065,Raw_Plans!$A$2:$A$11,0)),"")</f>
        <v>Infinity 499</v>
      </c>
    </row>
    <row r="2066" spans="1:7" x14ac:dyDescent="0.3">
      <c r="A2066" s="12" t="s">
        <v>6673</v>
      </c>
      <c r="B2066" s="12" t="s">
        <v>4076</v>
      </c>
      <c r="C2066" s="12" t="s">
        <v>4609</v>
      </c>
      <c r="D2066" s="82">
        <v>45982.946886574071</v>
      </c>
      <c r="E2066" s="37">
        <v>2999</v>
      </c>
      <c r="F2066" s="12" t="s">
        <v>4595</v>
      </c>
      <c r="G2066" s="13" t="str">
        <f>IFERROR(INDEX(Raw_Plans!$B$2:$B$11,MATCH(C2066,Raw_Plans!$A$2:$A$11,0)),"")</f>
        <v>Annual Plan</v>
      </c>
    </row>
    <row r="2067" spans="1:7" x14ac:dyDescent="0.3">
      <c r="A2067" s="12" t="s">
        <v>6674</v>
      </c>
      <c r="B2067" s="12" t="s">
        <v>1194</v>
      </c>
      <c r="C2067" s="12" t="s">
        <v>4629</v>
      </c>
      <c r="D2067" s="82">
        <v>45844.946886574071</v>
      </c>
      <c r="E2067" s="37">
        <v>666</v>
      </c>
      <c r="F2067" s="12" t="s">
        <v>4599</v>
      </c>
      <c r="G2067" s="13" t="str">
        <f>IFERROR(INDEX(Raw_Plans!$B$2:$B$11,MATCH(C2067,Raw_Plans!$A$2:$A$11,0)),"")</f>
        <v>Student Plan</v>
      </c>
    </row>
    <row r="2068" spans="1:7" x14ac:dyDescent="0.3">
      <c r="A2068" s="12" t="s">
        <v>6675</v>
      </c>
      <c r="B2068" s="12" t="s">
        <v>1570</v>
      </c>
      <c r="C2068" s="12" t="s">
        <v>4602</v>
      </c>
      <c r="D2068" s="82">
        <v>45703.946886574071</v>
      </c>
      <c r="E2068" s="37">
        <v>479</v>
      </c>
      <c r="F2068" s="12" t="s">
        <v>4603</v>
      </c>
      <c r="G2068" s="13" t="str">
        <f>IFERROR(INDEX(Raw_Plans!$B$2:$B$11,MATCH(C2068,Raw_Plans!$A$2:$A$11,0)),"")</f>
        <v>Truly Unlimited</v>
      </c>
    </row>
    <row r="2069" spans="1:7" x14ac:dyDescent="0.3">
      <c r="A2069" s="12" t="s">
        <v>6676</v>
      </c>
      <c r="B2069" s="12" t="s">
        <v>2889</v>
      </c>
      <c r="C2069" s="12" t="s">
        <v>4605</v>
      </c>
      <c r="D2069" s="82">
        <v>45953.946886574071</v>
      </c>
      <c r="E2069" s="37">
        <v>349</v>
      </c>
      <c r="F2069" s="12" t="s">
        <v>4611</v>
      </c>
      <c r="G2069" s="13" t="str">
        <f>IFERROR(INDEX(Raw_Plans!$B$2:$B$11,MATCH(C2069,Raw_Plans!$A$2:$A$11,0)),"")</f>
        <v>Entertainment Pack</v>
      </c>
    </row>
    <row r="2070" spans="1:7" x14ac:dyDescent="0.3">
      <c r="A2070" s="12" t="s">
        <v>6677</v>
      </c>
      <c r="B2070" s="12" t="s">
        <v>3340</v>
      </c>
      <c r="C2070" s="12" t="s">
        <v>4607</v>
      </c>
      <c r="D2070" s="82">
        <v>45958.946886574071</v>
      </c>
      <c r="E2070" s="37">
        <v>299</v>
      </c>
      <c r="F2070" s="12" t="s">
        <v>4595</v>
      </c>
      <c r="G2070" s="13" t="str">
        <f>IFERROR(INDEX(Raw_Plans!$B$2:$B$11,MATCH(C2070,Raw_Plans!$A$2:$A$11,0)),"")</f>
        <v>Unlimited 5G Data</v>
      </c>
    </row>
    <row r="2071" spans="1:7" x14ac:dyDescent="0.3">
      <c r="A2071" s="12" t="s">
        <v>6678</v>
      </c>
      <c r="B2071" s="12" t="s">
        <v>3006</v>
      </c>
      <c r="C2071" s="12" t="s">
        <v>4618</v>
      </c>
      <c r="D2071" s="82">
        <v>45858.946886574071</v>
      </c>
      <c r="E2071" s="37">
        <v>499</v>
      </c>
      <c r="F2071" s="12" t="s">
        <v>4599</v>
      </c>
      <c r="G2071" s="13" t="str">
        <f>IFERROR(INDEX(Raw_Plans!$B$2:$B$11,MATCH(C2071,Raw_Plans!$A$2:$A$11,0)),"")</f>
        <v>Infinity 499</v>
      </c>
    </row>
    <row r="2072" spans="1:7" x14ac:dyDescent="0.3">
      <c r="A2072" s="12" t="s">
        <v>6679</v>
      </c>
      <c r="B2072" s="12" t="s">
        <v>2215</v>
      </c>
      <c r="C2072" s="12" t="s">
        <v>4609</v>
      </c>
      <c r="D2072" s="82">
        <v>45694.946886574071</v>
      </c>
      <c r="E2072" s="37">
        <v>2999</v>
      </c>
      <c r="F2072" s="12" t="s">
        <v>4641</v>
      </c>
      <c r="G2072" s="13" t="str">
        <f>IFERROR(INDEX(Raw_Plans!$B$2:$B$11,MATCH(C2072,Raw_Plans!$A$2:$A$11,0)),"")</f>
        <v>Annual Plan</v>
      </c>
    </row>
    <row r="2073" spans="1:7" x14ac:dyDescent="0.3">
      <c r="A2073" s="12" t="s">
        <v>6680</v>
      </c>
      <c r="B2073" s="12" t="s">
        <v>2235</v>
      </c>
      <c r="C2073" s="12" t="s">
        <v>4605</v>
      </c>
      <c r="D2073" s="82">
        <v>45817.946886574071</v>
      </c>
      <c r="E2073" s="37">
        <v>349</v>
      </c>
      <c r="F2073" s="12" t="s">
        <v>4641</v>
      </c>
      <c r="G2073" s="13" t="str">
        <f>IFERROR(INDEX(Raw_Plans!$B$2:$B$11,MATCH(C2073,Raw_Plans!$A$2:$A$11,0)),"")</f>
        <v>Entertainment Pack</v>
      </c>
    </row>
    <row r="2074" spans="1:7" x14ac:dyDescent="0.3">
      <c r="A2074" s="12" t="s">
        <v>6681</v>
      </c>
      <c r="B2074" s="12" t="s">
        <v>3449</v>
      </c>
      <c r="C2074" s="12" t="s">
        <v>4613</v>
      </c>
      <c r="D2074" s="82">
        <v>45895.946886574071</v>
      </c>
      <c r="E2074" s="37">
        <v>499</v>
      </c>
      <c r="F2074" s="12" t="s">
        <v>4603</v>
      </c>
      <c r="G2074" s="13" t="str">
        <f>IFERROR(INDEX(Raw_Plans!$B$2:$B$11,MATCH(C2074,Raw_Plans!$A$2:$A$11,0)),"")</f>
        <v>Work From Home</v>
      </c>
    </row>
    <row r="2075" spans="1:7" x14ac:dyDescent="0.3">
      <c r="A2075" s="12" t="s">
        <v>6682</v>
      </c>
      <c r="B2075" s="12" t="s">
        <v>2659</v>
      </c>
      <c r="C2075" s="12" t="s">
        <v>4598</v>
      </c>
      <c r="D2075" s="82">
        <v>45990.946886574071</v>
      </c>
      <c r="E2075" s="37">
        <v>99</v>
      </c>
      <c r="F2075" s="12" t="s">
        <v>4603</v>
      </c>
      <c r="G2075" s="13" t="str">
        <f>IFERROR(INDEX(Raw_Plans!$B$2:$B$11,MATCH(C2075,Raw_Plans!$A$2:$A$11,0)),"")</f>
        <v>Talktime Only</v>
      </c>
    </row>
    <row r="2076" spans="1:7" x14ac:dyDescent="0.3">
      <c r="A2076" s="12" t="s">
        <v>6683</v>
      </c>
      <c r="B2076" s="12" t="s">
        <v>3054</v>
      </c>
      <c r="C2076" s="12" t="s">
        <v>4615</v>
      </c>
      <c r="D2076" s="82">
        <v>45872.946886574071</v>
      </c>
      <c r="E2076" s="37">
        <v>148</v>
      </c>
      <c r="F2076" s="12" t="s">
        <v>4603</v>
      </c>
      <c r="G2076" s="13" t="str">
        <f>IFERROR(INDEX(Raw_Plans!$B$2:$B$11,MATCH(C2076,Raw_Plans!$A$2:$A$11,0)),"")</f>
        <v>Data Booster</v>
      </c>
    </row>
    <row r="2077" spans="1:7" x14ac:dyDescent="0.3">
      <c r="A2077" s="12" t="s">
        <v>6684</v>
      </c>
      <c r="B2077" s="12" t="s">
        <v>4122</v>
      </c>
      <c r="C2077" s="12" t="s">
        <v>4615</v>
      </c>
      <c r="D2077" s="82">
        <v>45974.946886574071</v>
      </c>
      <c r="E2077" s="37">
        <v>148</v>
      </c>
      <c r="F2077" s="12" t="s">
        <v>4599</v>
      </c>
      <c r="G2077" s="13" t="str">
        <f>IFERROR(INDEX(Raw_Plans!$B$2:$B$11,MATCH(C2077,Raw_Plans!$A$2:$A$11,0)),"")</f>
        <v>Data Booster</v>
      </c>
    </row>
    <row r="2078" spans="1:7" x14ac:dyDescent="0.3">
      <c r="A2078" s="12" t="s">
        <v>6685</v>
      </c>
      <c r="B2078" s="12" t="s">
        <v>580</v>
      </c>
      <c r="C2078" s="12" t="s">
        <v>4613</v>
      </c>
      <c r="D2078" s="82">
        <v>46022.946886574071</v>
      </c>
      <c r="E2078" s="37">
        <v>499</v>
      </c>
      <c r="F2078" s="12" t="s">
        <v>4641</v>
      </c>
      <c r="G2078" s="13" t="str">
        <f>IFERROR(INDEX(Raw_Plans!$B$2:$B$11,MATCH(C2078,Raw_Plans!$A$2:$A$11,0)),"")</f>
        <v>Work From Home</v>
      </c>
    </row>
    <row r="2079" spans="1:7" x14ac:dyDescent="0.3">
      <c r="A2079" s="12" t="s">
        <v>6686</v>
      </c>
      <c r="B2079" s="12" t="s">
        <v>4273</v>
      </c>
      <c r="C2079" s="12" t="s">
        <v>4618</v>
      </c>
      <c r="D2079" s="82">
        <v>45884.946886574071</v>
      </c>
      <c r="E2079" s="37">
        <v>499</v>
      </c>
      <c r="F2079" s="12" t="s">
        <v>4599</v>
      </c>
      <c r="G2079" s="13" t="str">
        <f>IFERROR(INDEX(Raw_Plans!$B$2:$B$11,MATCH(C2079,Raw_Plans!$A$2:$A$11,0)),"")</f>
        <v>Infinity 499</v>
      </c>
    </row>
    <row r="2080" spans="1:7" x14ac:dyDescent="0.3">
      <c r="A2080" s="12" t="s">
        <v>6687</v>
      </c>
      <c r="B2080" s="12" t="s">
        <v>2559</v>
      </c>
      <c r="C2080" s="12" t="s">
        <v>4629</v>
      </c>
      <c r="D2080" s="82">
        <v>45925.946886574071</v>
      </c>
      <c r="E2080" s="37">
        <v>666</v>
      </c>
      <c r="F2080" s="12" t="s">
        <v>4595</v>
      </c>
      <c r="G2080" s="13" t="str">
        <f>IFERROR(INDEX(Raw_Plans!$B$2:$B$11,MATCH(C2080,Raw_Plans!$A$2:$A$11,0)),"")</f>
        <v>Student Plan</v>
      </c>
    </row>
    <row r="2081" spans="1:7" x14ac:dyDescent="0.3">
      <c r="A2081" s="12" t="s">
        <v>6688</v>
      </c>
      <c r="B2081" s="12" t="s">
        <v>2427</v>
      </c>
      <c r="C2081" s="12" t="s">
        <v>4594</v>
      </c>
      <c r="D2081" s="82">
        <v>45981.946886574071</v>
      </c>
      <c r="E2081" s="37">
        <v>999</v>
      </c>
      <c r="F2081" s="12" t="s">
        <v>4641</v>
      </c>
      <c r="G2081" s="13" t="str">
        <f>IFERROR(INDEX(Raw_Plans!$B$2:$B$11,MATCH(C2081,Raw_Plans!$A$2:$A$11,0)),"")</f>
        <v>Family Infinity 999</v>
      </c>
    </row>
    <row r="2082" spans="1:7" x14ac:dyDescent="0.3">
      <c r="A2082" s="12" t="s">
        <v>6689</v>
      </c>
      <c r="B2082" s="12" t="s">
        <v>1490</v>
      </c>
      <c r="C2082" s="12" t="s">
        <v>4613</v>
      </c>
      <c r="D2082" s="82">
        <v>45958.946886574071</v>
      </c>
      <c r="E2082" s="37">
        <v>499</v>
      </c>
      <c r="F2082" s="12" t="s">
        <v>4611</v>
      </c>
      <c r="G2082" s="13" t="str">
        <f>IFERROR(INDEX(Raw_Plans!$B$2:$B$11,MATCH(C2082,Raw_Plans!$A$2:$A$11,0)),"")</f>
        <v>Work From Home</v>
      </c>
    </row>
    <row r="2083" spans="1:7" x14ac:dyDescent="0.3">
      <c r="A2083" s="12" t="s">
        <v>6690</v>
      </c>
      <c r="B2083" s="12" t="s">
        <v>1480</v>
      </c>
      <c r="C2083" s="12" t="s">
        <v>4629</v>
      </c>
      <c r="D2083" s="82">
        <v>45978.946886574071</v>
      </c>
      <c r="E2083" s="37">
        <v>666</v>
      </c>
      <c r="F2083" s="12" t="s">
        <v>4611</v>
      </c>
      <c r="G2083" s="13" t="str">
        <f>IFERROR(INDEX(Raw_Plans!$B$2:$B$11,MATCH(C2083,Raw_Plans!$A$2:$A$11,0)),"")</f>
        <v>Student Plan</v>
      </c>
    </row>
    <row r="2084" spans="1:7" x14ac:dyDescent="0.3">
      <c r="A2084" s="12" t="s">
        <v>6691</v>
      </c>
      <c r="B2084" s="12" t="s">
        <v>902</v>
      </c>
      <c r="C2084" s="12" t="s">
        <v>4609</v>
      </c>
      <c r="D2084" s="82">
        <v>45847.946886574071</v>
      </c>
      <c r="E2084" s="37">
        <v>2999</v>
      </c>
      <c r="F2084" s="12" t="s">
        <v>4595</v>
      </c>
      <c r="G2084" s="13" t="str">
        <f>IFERROR(INDEX(Raw_Plans!$B$2:$B$11,MATCH(C2084,Raw_Plans!$A$2:$A$11,0)),"")</f>
        <v>Annual Plan</v>
      </c>
    </row>
    <row r="2085" spans="1:7" x14ac:dyDescent="0.3">
      <c r="A2085" s="12" t="s">
        <v>6692</v>
      </c>
      <c r="B2085" s="12" t="s">
        <v>2833</v>
      </c>
      <c r="C2085" s="12" t="s">
        <v>4605</v>
      </c>
      <c r="D2085" s="82">
        <v>46020.946886574071</v>
      </c>
      <c r="E2085" s="37">
        <v>349</v>
      </c>
      <c r="F2085" s="12" t="s">
        <v>4599</v>
      </c>
      <c r="G2085" s="13" t="str">
        <f>IFERROR(INDEX(Raw_Plans!$B$2:$B$11,MATCH(C2085,Raw_Plans!$A$2:$A$11,0)),"")</f>
        <v>Entertainment Pack</v>
      </c>
    </row>
    <row r="2086" spans="1:7" x14ac:dyDescent="0.3">
      <c r="A2086" s="12" t="s">
        <v>6693</v>
      </c>
      <c r="B2086" s="12" t="s">
        <v>3776</v>
      </c>
      <c r="C2086" s="12" t="s">
        <v>4618</v>
      </c>
      <c r="D2086" s="82">
        <v>45999.946886574071</v>
      </c>
      <c r="E2086" s="37">
        <v>499</v>
      </c>
      <c r="F2086" s="12" t="s">
        <v>4611</v>
      </c>
      <c r="G2086" s="13" t="str">
        <f>IFERROR(INDEX(Raw_Plans!$B$2:$B$11,MATCH(C2086,Raw_Plans!$A$2:$A$11,0)),"")</f>
        <v>Infinity 499</v>
      </c>
    </row>
    <row r="2087" spans="1:7" x14ac:dyDescent="0.3">
      <c r="A2087" s="12" t="s">
        <v>6694</v>
      </c>
      <c r="B2087" s="12" t="s">
        <v>2413</v>
      </c>
      <c r="C2087" s="12" t="s">
        <v>4602</v>
      </c>
      <c r="D2087" s="82">
        <v>45829.946886574071</v>
      </c>
      <c r="E2087" s="37">
        <v>479</v>
      </c>
      <c r="F2087" s="12" t="s">
        <v>4611</v>
      </c>
      <c r="G2087" s="13" t="str">
        <f>IFERROR(INDEX(Raw_Plans!$B$2:$B$11,MATCH(C2087,Raw_Plans!$A$2:$A$11,0)),"")</f>
        <v>Truly Unlimited</v>
      </c>
    </row>
    <row r="2088" spans="1:7" x14ac:dyDescent="0.3">
      <c r="A2088" s="12" t="s">
        <v>6695</v>
      </c>
      <c r="B2088" s="12" t="s">
        <v>2183</v>
      </c>
      <c r="C2088" s="12" t="s">
        <v>4615</v>
      </c>
      <c r="D2088" s="82">
        <v>46029.946886574071</v>
      </c>
      <c r="E2088" s="37">
        <v>148</v>
      </c>
      <c r="F2088" s="12" t="s">
        <v>4611</v>
      </c>
      <c r="G2088" s="13" t="str">
        <f>IFERROR(INDEX(Raw_Plans!$B$2:$B$11,MATCH(C2088,Raw_Plans!$A$2:$A$11,0)),"")</f>
        <v>Data Booster</v>
      </c>
    </row>
    <row r="2089" spans="1:7" x14ac:dyDescent="0.3">
      <c r="A2089" s="12" t="s">
        <v>6696</v>
      </c>
      <c r="B2089" s="12" t="s">
        <v>853</v>
      </c>
      <c r="C2089" s="12" t="s">
        <v>4602</v>
      </c>
      <c r="D2089" s="82">
        <v>46028.946886574071</v>
      </c>
      <c r="E2089" s="37">
        <v>479</v>
      </c>
      <c r="F2089" s="12" t="s">
        <v>4595</v>
      </c>
      <c r="G2089" s="13" t="str">
        <f>IFERROR(INDEX(Raw_Plans!$B$2:$B$11,MATCH(C2089,Raw_Plans!$A$2:$A$11,0)),"")</f>
        <v>Truly Unlimited</v>
      </c>
    </row>
    <row r="2090" spans="1:7" x14ac:dyDescent="0.3">
      <c r="A2090" s="12" t="s">
        <v>6697</v>
      </c>
      <c r="B2090" s="12" t="s">
        <v>2535</v>
      </c>
      <c r="C2090" s="12" t="s">
        <v>4613</v>
      </c>
      <c r="D2090" s="82">
        <v>45710.946886574071</v>
      </c>
      <c r="E2090" s="37">
        <v>499</v>
      </c>
      <c r="F2090" s="12" t="s">
        <v>4599</v>
      </c>
      <c r="G2090" s="13" t="str">
        <f>IFERROR(INDEX(Raw_Plans!$B$2:$B$11,MATCH(C2090,Raw_Plans!$A$2:$A$11,0)),"")</f>
        <v>Work From Home</v>
      </c>
    </row>
    <row r="2091" spans="1:7" x14ac:dyDescent="0.3">
      <c r="A2091" s="12" t="s">
        <v>6698</v>
      </c>
      <c r="B2091" s="12" t="s">
        <v>773</v>
      </c>
      <c r="C2091" s="12" t="s">
        <v>4605</v>
      </c>
      <c r="D2091" s="82">
        <v>46015.946886574071</v>
      </c>
      <c r="E2091" s="37">
        <v>349</v>
      </c>
      <c r="F2091" s="12" t="s">
        <v>4595</v>
      </c>
      <c r="G2091" s="13" t="str">
        <f>IFERROR(INDEX(Raw_Plans!$B$2:$B$11,MATCH(C2091,Raw_Plans!$A$2:$A$11,0)),"")</f>
        <v>Entertainment Pack</v>
      </c>
    </row>
    <row r="2092" spans="1:7" x14ac:dyDescent="0.3">
      <c r="A2092" s="12" t="s">
        <v>6699</v>
      </c>
      <c r="B2092" s="12" t="s">
        <v>4100</v>
      </c>
      <c r="C2092" s="12" t="s">
        <v>4607</v>
      </c>
      <c r="D2092" s="82">
        <v>45859.946886574071</v>
      </c>
      <c r="E2092" s="37">
        <v>299</v>
      </c>
      <c r="F2092" s="12" t="s">
        <v>4599</v>
      </c>
      <c r="G2092" s="13" t="str">
        <f>IFERROR(INDEX(Raw_Plans!$B$2:$B$11,MATCH(C2092,Raw_Plans!$A$2:$A$11,0)),"")</f>
        <v>Unlimited 5G Data</v>
      </c>
    </row>
    <row r="2093" spans="1:7" x14ac:dyDescent="0.3">
      <c r="A2093" s="12" t="s">
        <v>6700</v>
      </c>
      <c r="B2093" s="12" t="s">
        <v>891</v>
      </c>
      <c r="C2093" s="12" t="s">
        <v>4609</v>
      </c>
      <c r="D2093" s="82">
        <v>45973.946886574071</v>
      </c>
      <c r="E2093" s="37">
        <v>2999</v>
      </c>
      <c r="F2093" s="12" t="s">
        <v>4595</v>
      </c>
      <c r="G2093" s="13" t="str">
        <f>IFERROR(INDEX(Raw_Plans!$B$2:$B$11,MATCH(C2093,Raw_Plans!$A$2:$A$11,0)),"")</f>
        <v>Annual Plan</v>
      </c>
    </row>
    <row r="2094" spans="1:7" x14ac:dyDescent="0.3">
      <c r="A2094" s="12" t="s">
        <v>6701</v>
      </c>
      <c r="B2094" s="12" t="s">
        <v>3918</v>
      </c>
      <c r="C2094" s="12" t="s">
        <v>4613</v>
      </c>
      <c r="D2094" s="82">
        <v>45805.946886574071</v>
      </c>
      <c r="E2094" s="37">
        <v>499</v>
      </c>
      <c r="F2094" s="12" t="s">
        <v>4641</v>
      </c>
      <c r="G2094" s="13" t="str">
        <f>IFERROR(INDEX(Raw_Plans!$B$2:$B$11,MATCH(C2094,Raw_Plans!$A$2:$A$11,0)),"")</f>
        <v>Work From Home</v>
      </c>
    </row>
    <row r="2095" spans="1:7" x14ac:dyDescent="0.3">
      <c r="A2095" s="12" t="s">
        <v>6702</v>
      </c>
      <c r="B2095" s="12" t="s">
        <v>3916</v>
      </c>
      <c r="C2095" s="12" t="s">
        <v>4609</v>
      </c>
      <c r="D2095" s="82">
        <v>46047.946886574071</v>
      </c>
      <c r="E2095" s="37">
        <v>2999</v>
      </c>
      <c r="F2095" s="12" t="s">
        <v>4603</v>
      </c>
      <c r="G2095" s="13" t="str">
        <f>IFERROR(INDEX(Raw_Plans!$B$2:$B$11,MATCH(C2095,Raw_Plans!$A$2:$A$11,0)),"")</f>
        <v>Annual Plan</v>
      </c>
    </row>
    <row r="2096" spans="1:7" x14ac:dyDescent="0.3">
      <c r="A2096" s="12" t="s">
        <v>6703</v>
      </c>
      <c r="B2096" s="12" t="s">
        <v>2805</v>
      </c>
      <c r="C2096" s="12" t="s">
        <v>4594</v>
      </c>
      <c r="D2096" s="82">
        <v>45891.946886574071</v>
      </c>
      <c r="E2096" s="37">
        <v>999</v>
      </c>
      <c r="F2096" s="12" t="s">
        <v>4641</v>
      </c>
      <c r="G2096" s="13" t="str">
        <f>IFERROR(INDEX(Raw_Plans!$B$2:$B$11,MATCH(C2096,Raw_Plans!$A$2:$A$11,0)),"")</f>
        <v>Family Infinity 999</v>
      </c>
    </row>
    <row r="2097" spans="1:7" x14ac:dyDescent="0.3">
      <c r="A2097" s="12" t="s">
        <v>6704</v>
      </c>
      <c r="B2097" s="12" t="s">
        <v>3258</v>
      </c>
      <c r="C2097" s="12" t="s">
        <v>4613</v>
      </c>
      <c r="D2097" s="82">
        <v>45730.946886574071</v>
      </c>
      <c r="E2097" s="37">
        <v>499</v>
      </c>
      <c r="F2097" s="12" t="s">
        <v>4611</v>
      </c>
      <c r="G2097" s="13" t="str">
        <f>IFERROR(INDEX(Raw_Plans!$B$2:$B$11,MATCH(C2097,Raw_Plans!$A$2:$A$11,0)),"")</f>
        <v>Work From Home</v>
      </c>
    </row>
    <row r="2098" spans="1:7" x14ac:dyDescent="0.3">
      <c r="A2098" s="12" t="s">
        <v>6705</v>
      </c>
      <c r="B2098" s="12" t="s">
        <v>1598</v>
      </c>
      <c r="C2098" s="12" t="s">
        <v>4609</v>
      </c>
      <c r="D2098" s="82">
        <v>45775.946886574071</v>
      </c>
      <c r="E2098" s="37">
        <v>2999</v>
      </c>
      <c r="F2098" s="12" t="s">
        <v>4611</v>
      </c>
      <c r="G2098" s="13" t="str">
        <f>IFERROR(INDEX(Raw_Plans!$B$2:$B$11,MATCH(C2098,Raw_Plans!$A$2:$A$11,0)),"")</f>
        <v>Annual Plan</v>
      </c>
    </row>
    <row r="2099" spans="1:7" x14ac:dyDescent="0.3">
      <c r="A2099" s="12" t="s">
        <v>6706</v>
      </c>
      <c r="B2099" s="12" t="s">
        <v>736</v>
      </c>
      <c r="C2099" s="12" t="s">
        <v>4594</v>
      </c>
      <c r="D2099" s="82">
        <v>45976.946886574071</v>
      </c>
      <c r="E2099" s="37">
        <v>999</v>
      </c>
      <c r="F2099" s="12" t="s">
        <v>4641</v>
      </c>
      <c r="G2099" s="13" t="str">
        <f>IFERROR(INDEX(Raw_Plans!$B$2:$B$11,MATCH(C2099,Raw_Plans!$A$2:$A$11,0)),"")</f>
        <v>Family Infinity 999</v>
      </c>
    </row>
    <row r="2100" spans="1:7" x14ac:dyDescent="0.3">
      <c r="A2100" s="12" t="s">
        <v>6707</v>
      </c>
      <c r="B2100" s="12" t="s">
        <v>1377</v>
      </c>
      <c r="C2100" s="12" t="s">
        <v>4594</v>
      </c>
      <c r="D2100" s="82">
        <v>45811.946886574071</v>
      </c>
      <c r="E2100" s="37">
        <v>999</v>
      </c>
      <c r="F2100" s="12" t="s">
        <v>4611</v>
      </c>
      <c r="G2100" s="13" t="str">
        <f>IFERROR(INDEX(Raw_Plans!$B$2:$B$11,MATCH(C2100,Raw_Plans!$A$2:$A$11,0)),"")</f>
        <v>Family Infinity 999</v>
      </c>
    </row>
    <row r="2101" spans="1:7" x14ac:dyDescent="0.3">
      <c r="A2101" s="12" t="s">
        <v>6708</v>
      </c>
      <c r="B2101" s="12" t="s">
        <v>2425</v>
      </c>
      <c r="C2101" s="12" t="s">
        <v>4607</v>
      </c>
      <c r="D2101" s="82">
        <v>45760.946886574071</v>
      </c>
      <c r="E2101" s="37">
        <v>299</v>
      </c>
      <c r="F2101" s="12" t="s">
        <v>4595</v>
      </c>
      <c r="G2101" s="13" t="str">
        <f>IFERROR(INDEX(Raw_Plans!$B$2:$B$11,MATCH(C2101,Raw_Plans!$A$2:$A$11,0)),"")</f>
        <v>Unlimited 5G Data</v>
      </c>
    </row>
    <row r="2102" spans="1:7" x14ac:dyDescent="0.3">
      <c r="A2102" s="12" t="s">
        <v>6709</v>
      </c>
      <c r="B2102" s="12" t="s">
        <v>3886</v>
      </c>
      <c r="C2102" s="12" t="s">
        <v>4613</v>
      </c>
      <c r="D2102" s="82">
        <v>45822.946886574071</v>
      </c>
      <c r="E2102" s="37">
        <v>499</v>
      </c>
      <c r="F2102" s="12" t="s">
        <v>4611</v>
      </c>
      <c r="G2102" s="13" t="str">
        <f>IFERROR(INDEX(Raw_Plans!$B$2:$B$11,MATCH(C2102,Raw_Plans!$A$2:$A$11,0)),"")</f>
        <v>Work From Home</v>
      </c>
    </row>
    <row r="2103" spans="1:7" x14ac:dyDescent="0.3">
      <c r="A2103" s="12" t="s">
        <v>6710</v>
      </c>
      <c r="B2103" s="12" t="s">
        <v>3778</v>
      </c>
      <c r="C2103" s="12" t="s">
        <v>4615</v>
      </c>
      <c r="D2103" s="82">
        <v>45864.946886574071</v>
      </c>
      <c r="E2103" s="37">
        <v>148</v>
      </c>
      <c r="F2103" s="12" t="s">
        <v>4599</v>
      </c>
      <c r="G2103" s="13" t="str">
        <f>IFERROR(INDEX(Raw_Plans!$B$2:$B$11,MATCH(C2103,Raw_Plans!$A$2:$A$11,0)),"")</f>
        <v>Data Booster</v>
      </c>
    </row>
    <row r="2104" spans="1:7" x14ac:dyDescent="0.3">
      <c r="A2104" s="12" t="s">
        <v>6711</v>
      </c>
      <c r="B2104" s="12" t="s">
        <v>3388</v>
      </c>
      <c r="C2104" s="12" t="s">
        <v>4607</v>
      </c>
      <c r="D2104" s="82">
        <v>45815.946886574071</v>
      </c>
      <c r="E2104" s="37">
        <v>299</v>
      </c>
      <c r="F2104" s="12" t="s">
        <v>4599</v>
      </c>
      <c r="G2104" s="13" t="str">
        <f>IFERROR(INDEX(Raw_Plans!$B$2:$B$11,MATCH(C2104,Raw_Plans!$A$2:$A$11,0)),"")</f>
        <v>Unlimited 5G Data</v>
      </c>
    </row>
    <row r="2105" spans="1:7" x14ac:dyDescent="0.3">
      <c r="A2105" s="12" t="s">
        <v>6712</v>
      </c>
      <c r="B2105" s="12" t="s">
        <v>2150</v>
      </c>
      <c r="C2105" s="12" t="s">
        <v>4609</v>
      </c>
      <c r="D2105" s="82">
        <v>46031.946886574071</v>
      </c>
      <c r="E2105" s="37">
        <v>2999</v>
      </c>
      <c r="F2105" s="12" t="s">
        <v>4641</v>
      </c>
      <c r="G2105" s="13" t="str">
        <f>IFERROR(INDEX(Raw_Plans!$B$2:$B$11,MATCH(C2105,Raw_Plans!$A$2:$A$11,0)),"")</f>
        <v>Annual Plan</v>
      </c>
    </row>
    <row r="2106" spans="1:7" x14ac:dyDescent="0.3">
      <c r="A2106" s="12" t="s">
        <v>6713</v>
      </c>
      <c r="B2106" s="12" t="s">
        <v>1877</v>
      </c>
      <c r="C2106" s="12" t="s">
        <v>4598</v>
      </c>
      <c r="D2106" s="82">
        <v>45968.946886574071</v>
      </c>
      <c r="E2106" s="37">
        <v>99</v>
      </c>
      <c r="F2106" s="12" t="s">
        <v>4595</v>
      </c>
      <c r="G2106" s="13" t="str">
        <f>IFERROR(INDEX(Raw_Plans!$B$2:$B$11,MATCH(C2106,Raw_Plans!$A$2:$A$11,0)),"")</f>
        <v>Talktime Only</v>
      </c>
    </row>
    <row r="2107" spans="1:7" x14ac:dyDescent="0.3">
      <c r="A2107" s="12" t="s">
        <v>6714</v>
      </c>
      <c r="B2107" s="12" t="s">
        <v>3408</v>
      </c>
      <c r="C2107" s="12" t="s">
        <v>4618</v>
      </c>
      <c r="D2107" s="82">
        <v>45825.946886574071</v>
      </c>
      <c r="E2107" s="37">
        <v>499</v>
      </c>
      <c r="F2107" s="12" t="s">
        <v>4603</v>
      </c>
      <c r="G2107" s="13" t="str">
        <f>IFERROR(INDEX(Raw_Plans!$B$2:$B$11,MATCH(C2107,Raw_Plans!$A$2:$A$11,0)),"")</f>
        <v>Infinity 499</v>
      </c>
    </row>
    <row r="2108" spans="1:7" x14ac:dyDescent="0.3">
      <c r="A2108" s="12" t="s">
        <v>6715</v>
      </c>
      <c r="B2108" s="12" t="s">
        <v>3960</v>
      </c>
      <c r="C2108" s="12" t="s">
        <v>4602</v>
      </c>
      <c r="D2108" s="82">
        <v>46015.946886574071</v>
      </c>
      <c r="E2108" s="37">
        <v>479</v>
      </c>
      <c r="F2108" s="12" t="s">
        <v>4595</v>
      </c>
      <c r="G2108" s="13" t="str">
        <f>IFERROR(INDEX(Raw_Plans!$B$2:$B$11,MATCH(C2108,Raw_Plans!$A$2:$A$11,0)),"")</f>
        <v>Truly Unlimited</v>
      </c>
    </row>
    <row r="2109" spans="1:7" x14ac:dyDescent="0.3">
      <c r="A2109" s="12" t="s">
        <v>6716</v>
      </c>
      <c r="B2109" s="12" t="s">
        <v>878</v>
      </c>
      <c r="C2109" s="12" t="s">
        <v>4594</v>
      </c>
      <c r="D2109" s="82">
        <v>45723.946886574071</v>
      </c>
      <c r="E2109" s="37">
        <v>999</v>
      </c>
      <c r="F2109" s="12" t="s">
        <v>4599</v>
      </c>
      <c r="G2109" s="13" t="str">
        <f>IFERROR(INDEX(Raw_Plans!$B$2:$B$11,MATCH(C2109,Raw_Plans!$A$2:$A$11,0)),"")</f>
        <v>Family Infinity 999</v>
      </c>
    </row>
    <row r="2110" spans="1:7" x14ac:dyDescent="0.3">
      <c r="A2110" s="12" t="s">
        <v>6717</v>
      </c>
      <c r="B2110" s="12" t="s">
        <v>3629</v>
      </c>
      <c r="C2110" s="12" t="s">
        <v>4602</v>
      </c>
      <c r="D2110" s="82">
        <v>45862.946886574071</v>
      </c>
      <c r="E2110" s="37">
        <v>479</v>
      </c>
      <c r="F2110" s="12" t="s">
        <v>4641</v>
      </c>
      <c r="G2110" s="13" t="str">
        <f>IFERROR(INDEX(Raw_Plans!$B$2:$B$11,MATCH(C2110,Raw_Plans!$A$2:$A$11,0)),"")</f>
        <v>Truly Unlimited</v>
      </c>
    </row>
    <row r="2111" spans="1:7" x14ac:dyDescent="0.3">
      <c r="A2111" s="12" t="s">
        <v>6718</v>
      </c>
      <c r="B2111" s="12" t="s">
        <v>2091</v>
      </c>
      <c r="C2111" s="12" t="s">
        <v>4598</v>
      </c>
      <c r="D2111" s="82">
        <v>45937.946886574071</v>
      </c>
      <c r="E2111" s="37">
        <v>99</v>
      </c>
      <c r="F2111" s="12" t="s">
        <v>4595</v>
      </c>
      <c r="G2111" s="13" t="str">
        <f>IFERROR(INDEX(Raw_Plans!$B$2:$B$11,MATCH(C2111,Raw_Plans!$A$2:$A$11,0)),"")</f>
        <v>Talktime Only</v>
      </c>
    </row>
    <row r="2112" spans="1:7" x14ac:dyDescent="0.3">
      <c r="A2112" s="12" t="s">
        <v>6719</v>
      </c>
      <c r="B2112" s="12" t="s">
        <v>1919</v>
      </c>
      <c r="C2112" s="12" t="s">
        <v>4609</v>
      </c>
      <c r="D2112" s="82">
        <v>45795.946886574071</v>
      </c>
      <c r="E2112" s="37">
        <v>2999</v>
      </c>
      <c r="F2112" s="12" t="s">
        <v>4599</v>
      </c>
      <c r="G2112" s="13" t="str">
        <f>IFERROR(INDEX(Raw_Plans!$B$2:$B$11,MATCH(C2112,Raw_Plans!$A$2:$A$11,0)),"")</f>
        <v>Annual Plan</v>
      </c>
    </row>
    <row r="2113" spans="1:7" x14ac:dyDescent="0.3">
      <c r="A2113" s="12" t="s">
        <v>6720</v>
      </c>
      <c r="B2113" s="12" t="s">
        <v>3274</v>
      </c>
      <c r="C2113" s="12" t="s">
        <v>4618</v>
      </c>
      <c r="D2113" s="82">
        <v>45852.946886574071</v>
      </c>
      <c r="E2113" s="37">
        <v>499</v>
      </c>
      <c r="F2113" s="12" t="s">
        <v>4611</v>
      </c>
      <c r="G2113" s="13" t="str">
        <f>IFERROR(INDEX(Raw_Plans!$B$2:$B$11,MATCH(C2113,Raw_Plans!$A$2:$A$11,0)),"")</f>
        <v>Infinity 499</v>
      </c>
    </row>
    <row r="2114" spans="1:7" x14ac:dyDescent="0.3">
      <c r="A2114" s="12" t="s">
        <v>6721</v>
      </c>
      <c r="B2114" s="12" t="s">
        <v>2633</v>
      </c>
      <c r="C2114" s="12" t="s">
        <v>4613</v>
      </c>
      <c r="D2114" s="82">
        <v>45843.946886574071</v>
      </c>
      <c r="E2114" s="37">
        <v>499</v>
      </c>
      <c r="F2114" s="12" t="s">
        <v>4611</v>
      </c>
      <c r="G2114" s="13" t="str">
        <f>IFERROR(INDEX(Raw_Plans!$B$2:$B$11,MATCH(C2114,Raw_Plans!$A$2:$A$11,0)),"")</f>
        <v>Work From Home</v>
      </c>
    </row>
    <row r="2115" spans="1:7" x14ac:dyDescent="0.3">
      <c r="A2115" s="12" t="s">
        <v>6722</v>
      </c>
      <c r="B2115" s="12" t="s">
        <v>3412</v>
      </c>
      <c r="C2115" s="12" t="s">
        <v>4609</v>
      </c>
      <c r="D2115" s="82">
        <v>45768.946886574071</v>
      </c>
      <c r="E2115" s="37">
        <v>2999</v>
      </c>
      <c r="F2115" s="12" t="s">
        <v>4595</v>
      </c>
      <c r="G2115" s="13" t="str">
        <f>IFERROR(INDEX(Raw_Plans!$B$2:$B$11,MATCH(C2115,Raw_Plans!$A$2:$A$11,0)),"")</f>
        <v>Annual Plan</v>
      </c>
    </row>
    <row r="2116" spans="1:7" x14ac:dyDescent="0.3">
      <c r="A2116" s="12" t="s">
        <v>6723</v>
      </c>
      <c r="B2116" s="12" t="s">
        <v>4017</v>
      </c>
      <c r="C2116" s="12" t="s">
        <v>4609</v>
      </c>
      <c r="D2116" s="82">
        <v>46033.946886574071</v>
      </c>
      <c r="E2116" s="37">
        <v>2999</v>
      </c>
      <c r="F2116" s="12" t="s">
        <v>4603</v>
      </c>
      <c r="G2116" s="13" t="str">
        <f>IFERROR(INDEX(Raw_Plans!$B$2:$B$11,MATCH(C2116,Raw_Plans!$A$2:$A$11,0)),"")</f>
        <v>Annual Plan</v>
      </c>
    </row>
    <row r="2117" spans="1:7" x14ac:dyDescent="0.3">
      <c r="A2117" s="12" t="s">
        <v>6724</v>
      </c>
      <c r="B2117" s="12" t="s">
        <v>1516</v>
      </c>
      <c r="C2117" s="12" t="s">
        <v>4613</v>
      </c>
      <c r="D2117" s="82">
        <v>45853.946886574071</v>
      </c>
      <c r="E2117" s="37">
        <v>499</v>
      </c>
      <c r="F2117" s="12" t="s">
        <v>4611</v>
      </c>
      <c r="G2117" s="13" t="str">
        <f>IFERROR(INDEX(Raw_Plans!$B$2:$B$11,MATCH(C2117,Raw_Plans!$A$2:$A$11,0)),"")</f>
        <v>Work From Home</v>
      </c>
    </row>
    <row r="2118" spans="1:7" x14ac:dyDescent="0.3">
      <c r="A2118" s="12" t="s">
        <v>6725</v>
      </c>
      <c r="B2118" s="12" t="s">
        <v>3280</v>
      </c>
      <c r="C2118" s="12" t="s">
        <v>4598</v>
      </c>
      <c r="D2118" s="82">
        <v>45914.946886574071</v>
      </c>
      <c r="E2118" s="37">
        <v>99</v>
      </c>
      <c r="F2118" s="12" t="s">
        <v>4641</v>
      </c>
      <c r="G2118" s="13" t="str">
        <f>IFERROR(INDEX(Raw_Plans!$B$2:$B$11,MATCH(C2118,Raw_Plans!$A$2:$A$11,0)),"")</f>
        <v>Talktime Only</v>
      </c>
    </row>
    <row r="2119" spans="1:7" x14ac:dyDescent="0.3">
      <c r="A2119" s="12" t="s">
        <v>6726</v>
      </c>
      <c r="B2119" s="12" t="s">
        <v>3396</v>
      </c>
      <c r="C2119" s="12" t="s">
        <v>4598</v>
      </c>
      <c r="D2119" s="82">
        <v>45877.946886574071</v>
      </c>
      <c r="E2119" s="37">
        <v>99</v>
      </c>
      <c r="F2119" s="12" t="s">
        <v>4595</v>
      </c>
      <c r="G2119" s="13" t="str">
        <f>IFERROR(INDEX(Raw_Plans!$B$2:$B$11,MATCH(C2119,Raw_Plans!$A$2:$A$11,0)),"")</f>
        <v>Talktime Only</v>
      </c>
    </row>
    <row r="2120" spans="1:7" x14ac:dyDescent="0.3">
      <c r="A2120" s="12" t="s">
        <v>6727</v>
      </c>
      <c r="B2120" s="12" t="s">
        <v>1688</v>
      </c>
      <c r="C2120" s="12" t="s">
        <v>4602</v>
      </c>
      <c r="D2120" s="82">
        <v>45959.946886574071</v>
      </c>
      <c r="E2120" s="37">
        <v>479</v>
      </c>
      <c r="F2120" s="12" t="s">
        <v>4599</v>
      </c>
      <c r="G2120" s="13" t="str">
        <f>IFERROR(INDEX(Raw_Plans!$B$2:$B$11,MATCH(C2120,Raw_Plans!$A$2:$A$11,0)),"")</f>
        <v>Truly Unlimited</v>
      </c>
    </row>
    <row r="2121" spans="1:7" x14ac:dyDescent="0.3">
      <c r="A2121" s="12" t="s">
        <v>6728</v>
      </c>
      <c r="B2121" s="12" t="s">
        <v>3360</v>
      </c>
      <c r="C2121" s="12" t="s">
        <v>4598</v>
      </c>
      <c r="D2121" s="82">
        <v>45793.946886574071</v>
      </c>
      <c r="E2121" s="37">
        <v>99</v>
      </c>
      <c r="F2121" s="12" t="s">
        <v>4595</v>
      </c>
      <c r="G2121" s="13" t="str">
        <f>IFERROR(INDEX(Raw_Plans!$B$2:$B$11,MATCH(C2121,Raw_Plans!$A$2:$A$11,0)),"")</f>
        <v>Talktime Only</v>
      </c>
    </row>
    <row r="2122" spans="1:7" x14ac:dyDescent="0.3">
      <c r="A2122" s="12" t="s">
        <v>6729</v>
      </c>
      <c r="B2122" s="12" t="s">
        <v>2679</v>
      </c>
      <c r="C2122" s="12" t="s">
        <v>4613</v>
      </c>
      <c r="D2122" s="82">
        <v>45731.946886574071</v>
      </c>
      <c r="E2122" s="37">
        <v>499</v>
      </c>
      <c r="F2122" s="12" t="s">
        <v>4599</v>
      </c>
      <c r="G2122" s="13" t="str">
        <f>IFERROR(INDEX(Raw_Plans!$B$2:$B$11,MATCH(C2122,Raw_Plans!$A$2:$A$11,0)),"")</f>
        <v>Work From Home</v>
      </c>
    </row>
    <row r="2123" spans="1:7" x14ac:dyDescent="0.3">
      <c r="A2123" s="12" t="s">
        <v>6730</v>
      </c>
      <c r="B2123" s="12" t="s">
        <v>3807</v>
      </c>
      <c r="C2123" s="12" t="s">
        <v>4594</v>
      </c>
      <c r="D2123" s="82">
        <v>45815.946886574071</v>
      </c>
      <c r="E2123" s="37">
        <v>999</v>
      </c>
      <c r="F2123" s="12" t="s">
        <v>4595</v>
      </c>
      <c r="G2123" s="13" t="str">
        <f>IFERROR(INDEX(Raw_Plans!$B$2:$B$11,MATCH(C2123,Raw_Plans!$A$2:$A$11,0)),"")</f>
        <v>Family Infinity 999</v>
      </c>
    </row>
    <row r="2124" spans="1:7" x14ac:dyDescent="0.3">
      <c r="A2124" s="12" t="s">
        <v>6731</v>
      </c>
      <c r="B2124" s="12" t="s">
        <v>3350</v>
      </c>
      <c r="C2124" s="12" t="s">
        <v>4598</v>
      </c>
      <c r="D2124" s="82">
        <v>46037.946886574071</v>
      </c>
      <c r="E2124" s="37">
        <v>99</v>
      </c>
      <c r="F2124" s="12" t="s">
        <v>4603</v>
      </c>
      <c r="G2124" s="13" t="str">
        <f>IFERROR(INDEX(Raw_Plans!$B$2:$B$11,MATCH(C2124,Raw_Plans!$A$2:$A$11,0)),"")</f>
        <v>Talktime Only</v>
      </c>
    </row>
    <row r="2125" spans="1:7" x14ac:dyDescent="0.3">
      <c r="A2125" s="12" t="s">
        <v>6732</v>
      </c>
      <c r="B2125" s="12" t="s">
        <v>1804</v>
      </c>
      <c r="C2125" s="12" t="s">
        <v>4607</v>
      </c>
      <c r="D2125" s="82">
        <v>45955.946886574071</v>
      </c>
      <c r="E2125" s="37">
        <v>299</v>
      </c>
      <c r="F2125" s="12" t="s">
        <v>4595</v>
      </c>
      <c r="G2125" s="13" t="str">
        <f>IFERROR(INDEX(Raw_Plans!$B$2:$B$11,MATCH(C2125,Raw_Plans!$A$2:$A$11,0)),"")</f>
        <v>Unlimited 5G Data</v>
      </c>
    </row>
    <row r="2126" spans="1:7" x14ac:dyDescent="0.3">
      <c r="A2126" s="12" t="s">
        <v>6733</v>
      </c>
      <c r="B2126" s="12" t="s">
        <v>3202</v>
      </c>
      <c r="C2126" s="12" t="s">
        <v>4598</v>
      </c>
      <c r="D2126" s="82">
        <v>45771.946886574071</v>
      </c>
      <c r="E2126" s="37">
        <v>99</v>
      </c>
      <c r="F2126" s="12" t="s">
        <v>4595</v>
      </c>
      <c r="G2126" s="13" t="str">
        <f>IFERROR(INDEX(Raw_Plans!$B$2:$B$11,MATCH(C2126,Raw_Plans!$A$2:$A$11,0)),"")</f>
        <v>Talktime Only</v>
      </c>
    </row>
    <row r="2127" spans="1:7" x14ac:dyDescent="0.3">
      <c r="A2127" s="12" t="s">
        <v>6734</v>
      </c>
      <c r="B2127" s="12" t="s">
        <v>2049</v>
      </c>
      <c r="C2127" s="12" t="s">
        <v>4594</v>
      </c>
      <c r="D2127" s="82">
        <v>45788.946886574071</v>
      </c>
      <c r="E2127" s="37">
        <v>999</v>
      </c>
      <c r="F2127" s="12" t="s">
        <v>4595</v>
      </c>
      <c r="G2127" s="13" t="str">
        <f>IFERROR(INDEX(Raw_Plans!$B$2:$B$11,MATCH(C2127,Raw_Plans!$A$2:$A$11,0)),"")</f>
        <v>Family Infinity 999</v>
      </c>
    </row>
    <row r="2128" spans="1:7" x14ac:dyDescent="0.3">
      <c r="A2128" s="12" t="s">
        <v>6735</v>
      </c>
      <c r="B2128" s="12" t="s">
        <v>2993</v>
      </c>
      <c r="C2128" s="12" t="s">
        <v>4607</v>
      </c>
      <c r="D2128" s="82">
        <v>46011.946886574071</v>
      </c>
      <c r="E2128" s="37">
        <v>299</v>
      </c>
      <c r="F2128" s="12" t="s">
        <v>4641</v>
      </c>
      <c r="G2128" s="13" t="str">
        <f>IFERROR(INDEX(Raw_Plans!$B$2:$B$11,MATCH(C2128,Raw_Plans!$A$2:$A$11,0)),"")</f>
        <v>Unlimited 5G Data</v>
      </c>
    </row>
    <row r="2129" spans="1:7" x14ac:dyDescent="0.3">
      <c r="A2129" s="12" t="s">
        <v>6736</v>
      </c>
      <c r="B2129" s="12" t="s">
        <v>2815</v>
      </c>
      <c r="C2129" s="12" t="s">
        <v>4602</v>
      </c>
      <c r="D2129" s="82">
        <v>45865.946886574071</v>
      </c>
      <c r="E2129" s="37">
        <v>479</v>
      </c>
      <c r="F2129" s="12" t="s">
        <v>4611</v>
      </c>
      <c r="G2129" s="13" t="str">
        <f>IFERROR(INDEX(Raw_Plans!$B$2:$B$11,MATCH(C2129,Raw_Plans!$A$2:$A$11,0)),"")</f>
        <v>Truly Unlimited</v>
      </c>
    </row>
    <row r="2130" spans="1:7" x14ac:dyDescent="0.3">
      <c r="A2130" s="12" t="s">
        <v>6737</v>
      </c>
      <c r="B2130" s="12" t="s">
        <v>3356</v>
      </c>
      <c r="C2130" s="12" t="s">
        <v>4598</v>
      </c>
      <c r="D2130" s="82">
        <v>45977.946886574071</v>
      </c>
      <c r="E2130" s="37">
        <v>99</v>
      </c>
      <c r="F2130" s="12" t="s">
        <v>4611</v>
      </c>
      <c r="G2130" s="13" t="str">
        <f>IFERROR(INDEX(Raw_Plans!$B$2:$B$11,MATCH(C2130,Raw_Plans!$A$2:$A$11,0)),"")</f>
        <v>Talktime Only</v>
      </c>
    </row>
    <row r="2131" spans="1:7" x14ac:dyDescent="0.3">
      <c r="A2131" s="12" t="s">
        <v>6738</v>
      </c>
      <c r="B2131" s="12" t="s">
        <v>2605</v>
      </c>
      <c r="C2131" s="12" t="s">
        <v>4613</v>
      </c>
      <c r="D2131" s="82">
        <v>45764.946886574071</v>
      </c>
      <c r="E2131" s="37">
        <v>499</v>
      </c>
      <c r="F2131" s="12" t="s">
        <v>4595</v>
      </c>
      <c r="G2131" s="13" t="str">
        <f>IFERROR(INDEX(Raw_Plans!$B$2:$B$11,MATCH(C2131,Raw_Plans!$A$2:$A$11,0)),"")</f>
        <v>Work From Home</v>
      </c>
    </row>
    <row r="2132" spans="1:7" x14ac:dyDescent="0.3">
      <c r="A2132" s="12" t="s">
        <v>6739</v>
      </c>
      <c r="B2132" s="12" t="s">
        <v>2227</v>
      </c>
      <c r="C2132" s="12" t="s">
        <v>4594</v>
      </c>
      <c r="D2132" s="82">
        <v>45860.946886574071</v>
      </c>
      <c r="E2132" s="37">
        <v>999</v>
      </c>
      <c r="F2132" s="12" t="s">
        <v>4599</v>
      </c>
      <c r="G2132" s="13" t="str">
        <f>IFERROR(INDEX(Raw_Plans!$B$2:$B$11,MATCH(C2132,Raw_Plans!$A$2:$A$11,0)),"")</f>
        <v>Family Infinity 999</v>
      </c>
    </row>
    <row r="2133" spans="1:7" x14ac:dyDescent="0.3">
      <c r="A2133" s="12" t="s">
        <v>6740</v>
      </c>
      <c r="B2133" s="12" t="s">
        <v>3896</v>
      </c>
      <c r="C2133" s="12" t="s">
        <v>4615</v>
      </c>
      <c r="D2133" s="82">
        <v>45692.946886574071</v>
      </c>
      <c r="E2133" s="37">
        <v>148</v>
      </c>
      <c r="F2133" s="12" t="s">
        <v>4611</v>
      </c>
      <c r="G2133" s="13" t="str">
        <f>IFERROR(INDEX(Raw_Plans!$B$2:$B$11,MATCH(C2133,Raw_Plans!$A$2:$A$11,0)),"")</f>
        <v>Data Booster</v>
      </c>
    </row>
    <row r="2134" spans="1:7" x14ac:dyDescent="0.3">
      <c r="A2134" s="12" t="s">
        <v>6741</v>
      </c>
      <c r="B2134" s="12" t="s">
        <v>3481</v>
      </c>
      <c r="C2134" s="12" t="s">
        <v>4629</v>
      </c>
      <c r="D2134" s="82">
        <v>46043.946886574071</v>
      </c>
      <c r="E2134" s="37">
        <v>666</v>
      </c>
      <c r="F2134" s="12" t="s">
        <v>4595</v>
      </c>
      <c r="G2134" s="13" t="str">
        <f>IFERROR(INDEX(Raw_Plans!$B$2:$B$11,MATCH(C2134,Raw_Plans!$A$2:$A$11,0)),"")</f>
        <v>Student Plan</v>
      </c>
    </row>
    <row r="2135" spans="1:7" x14ac:dyDescent="0.3">
      <c r="A2135" s="12" t="s">
        <v>6742</v>
      </c>
      <c r="B2135" s="12" t="s">
        <v>3513</v>
      </c>
      <c r="C2135" s="12" t="s">
        <v>4618</v>
      </c>
      <c r="D2135" s="82">
        <v>45984.946886574071</v>
      </c>
      <c r="E2135" s="37">
        <v>499</v>
      </c>
      <c r="F2135" s="12" t="s">
        <v>4595</v>
      </c>
      <c r="G2135" s="13" t="str">
        <f>IFERROR(INDEX(Raw_Plans!$B$2:$B$11,MATCH(C2135,Raw_Plans!$A$2:$A$11,0)),"")</f>
        <v>Infinity 499</v>
      </c>
    </row>
    <row r="2136" spans="1:7" x14ac:dyDescent="0.3">
      <c r="A2136" s="12" t="s">
        <v>6743</v>
      </c>
      <c r="B2136" s="12" t="s">
        <v>3312</v>
      </c>
      <c r="C2136" s="12" t="s">
        <v>4602</v>
      </c>
      <c r="D2136" s="82">
        <v>45733.946886574071</v>
      </c>
      <c r="E2136" s="37">
        <v>479</v>
      </c>
      <c r="F2136" s="12" t="s">
        <v>4599</v>
      </c>
      <c r="G2136" s="13" t="str">
        <f>IFERROR(INDEX(Raw_Plans!$B$2:$B$11,MATCH(C2136,Raw_Plans!$A$2:$A$11,0)),"")</f>
        <v>Truly Unlimited</v>
      </c>
    </row>
    <row r="2137" spans="1:7" x14ac:dyDescent="0.3">
      <c r="A2137" s="12" t="s">
        <v>6744</v>
      </c>
      <c r="B2137" s="12" t="s">
        <v>1524</v>
      </c>
      <c r="C2137" s="12" t="s">
        <v>4629</v>
      </c>
      <c r="D2137" s="82">
        <v>45839.946886574071</v>
      </c>
      <c r="E2137" s="37">
        <v>666</v>
      </c>
      <c r="F2137" s="12" t="s">
        <v>4595</v>
      </c>
      <c r="G2137" s="13" t="str">
        <f>IFERROR(INDEX(Raw_Plans!$B$2:$B$11,MATCH(C2137,Raw_Plans!$A$2:$A$11,0)),"")</f>
        <v>Student Plan</v>
      </c>
    </row>
    <row r="2138" spans="1:7" x14ac:dyDescent="0.3">
      <c r="A2138" s="12" t="s">
        <v>6745</v>
      </c>
      <c r="B2138" s="12" t="s">
        <v>1533</v>
      </c>
      <c r="C2138" s="12" t="s">
        <v>4629</v>
      </c>
      <c r="D2138" s="82">
        <v>45693.946886574071</v>
      </c>
      <c r="E2138" s="37">
        <v>666</v>
      </c>
      <c r="F2138" s="12" t="s">
        <v>4603</v>
      </c>
      <c r="G2138" s="13" t="str">
        <f>IFERROR(INDEX(Raw_Plans!$B$2:$B$11,MATCH(C2138,Raw_Plans!$A$2:$A$11,0)),"")</f>
        <v>Student Plan</v>
      </c>
    </row>
    <row r="2139" spans="1:7" x14ac:dyDescent="0.3">
      <c r="A2139" s="12" t="s">
        <v>6746</v>
      </c>
      <c r="B2139" s="12" t="s">
        <v>2124</v>
      </c>
      <c r="C2139" s="12" t="s">
        <v>4602</v>
      </c>
      <c r="D2139" s="82">
        <v>45735.946886574071</v>
      </c>
      <c r="E2139" s="37">
        <v>479</v>
      </c>
      <c r="F2139" s="12" t="s">
        <v>4641</v>
      </c>
      <c r="G2139" s="13" t="str">
        <f>IFERROR(INDEX(Raw_Plans!$B$2:$B$11,MATCH(C2139,Raw_Plans!$A$2:$A$11,0)),"")</f>
        <v>Truly Unlimited</v>
      </c>
    </row>
    <row r="2140" spans="1:7" x14ac:dyDescent="0.3">
      <c r="A2140" s="12" t="s">
        <v>6747</v>
      </c>
      <c r="B2140" s="12" t="s">
        <v>1702</v>
      </c>
      <c r="C2140" s="12" t="s">
        <v>4602</v>
      </c>
      <c r="D2140" s="82">
        <v>45867.946886574071</v>
      </c>
      <c r="E2140" s="37">
        <v>479</v>
      </c>
      <c r="F2140" s="12" t="s">
        <v>4603</v>
      </c>
      <c r="G2140" s="13" t="str">
        <f>IFERROR(INDEX(Raw_Plans!$B$2:$B$11,MATCH(C2140,Raw_Plans!$A$2:$A$11,0)),"")</f>
        <v>Truly Unlimited</v>
      </c>
    </row>
    <row r="2141" spans="1:7" x14ac:dyDescent="0.3">
      <c r="A2141" s="12" t="s">
        <v>6748</v>
      </c>
      <c r="B2141" s="12" t="s">
        <v>4007</v>
      </c>
      <c r="C2141" s="12" t="s">
        <v>4609</v>
      </c>
      <c r="D2141" s="82">
        <v>45694.946886574071</v>
      </c>
      <c r="E2141" s="37">
        <v>2999</v>
      </c>
      <c r="F2141" s="12" t="s">
        <v>4599</v>
      </c>
      <c r="G2141" s="13" t="str">
        <f>IFERROR(INDEX(Raw_Plans!$B$2:$B$11,MATCH(C2141,Raw_Plans!$A$2:$A$11,0)),"")</f>
        <v>Annual Plan</v>
      </c>
    </row>
    <row r="2142" spans="1:7" x14ac:dyDescent="0.3">
      <c r="A2142" s="12" t="s">
        <v>6749</v>
      </c>
      <c r="B2142" s="12" t="s">
        <v>3598</v>
      </c>
      <c r="C2142" s="12" t="s">
        <v>4602</v>
      </c>
      <c r="D2142" s="82">
        <v>45834.946886574071</v>
      </c>
      <c r="E2142" s="37">
        <v>479</v>
      </c>
      <c r="F2142" s="12" t="s">
        <v>4603</v>
      </c>
      <c r="G2142" s="13" t="str">
        <f>IFERROR(INDEX(Raw_Plans!$B$2:$B$11,MATCH(C2142,Raw_Plans!$A$2:$A$11,0)),"")</f>
        <v>Truly Unlimited</v>
      </c>
    </row>
    <row r="2143" spans="1:7" x14ac:dyDescent="0.3">
      <c r="A2143" s="12" t="s">
        <v>6750</v>
      </c>
      <c r="B2143" s="12" t="s">
        <v>3950</v>
      </c>
      <c r="C2143" s="12" t="s">
        <v>4602</v>
      </c>
      <c r="D2143" s="82">
        <v>45780.946886574071</v>
      </c>
      <c r="E2143" s="37">
        <v>479</v>
      </c>
      <c r="F2143" s="12" t="s">
        <v>4603</v>
      </c>
      <c r="G2143" s="13" t="str">
        <f>IFERROR(INDEX(Raw_Plans!$B$2:$B$11,MATCH(C2143,Raw_Plans!$A$2:$A$11,0)),"")</f>
        <v>Truly Unlimited</v>
      </c>
    </row>
    <row r="2144" spans="1:7" x14ac:dyDescent="0.3">
      <c r="A2144" s="12" t="s">
        <v>6751</v>
      </c>
      <c r="B2144" s="12" t="s">
        <v>3252</v>
      </c>
      <c r="C2144" s="12" t="s">
        <v>4594</v>
      </c>
      <c r="D2144" s="82">
        <v>46039.946886574071</v>
      </c>
      <c r="E2144" s="37">
        <v>999</v>
      </c>
      <c r="F2144" s="12" t="s">
        <v>4595</v>
      </c>
      <c r="G2144" s="13" t="str">
        <f>IFERROR(INDEX(Raw_Plans!$B$2:$B$11,MATCH(C2144,Raw_Plans!$A$2:$A$11,0)),"")</f>
        <v>Family Infinity 999</v>
      </c>
    </row>
    <row r="2145" spans="1:7" x14ac:dyDescent="0.3">
      <c r="A2145" s="12" t="s">
        <v>6752</v>
      </c>
      <c r="B2145" s="12" t="s">
        <v>4152</v>
      </c>
      <c r="C2145" s="12" t="s">
        <v>4609</v>
      </c>
      <c r="D2145" s="82">
        <v>46001.946886574071</v>
      </c>
      <c r="E2145" s="37">
        <v>2999</v>
      </c>
      <c r="F2145" s="12" t="s">
        <v>4641</v>
      </c>
      <c r="G2145" s="13" t="str">
        <f>IFERROR(INDEX(Raw_Plans!$B$2:$B$11,MATCH(C2145,Raw_Plans!$A$2:$A$11,0)),"")</f>
        <v>Annual Plan</v>
      </c>
    </row>
    <row r="2146" spans="1:7" x14ac:dyDescent="0.3">
      <c r="A2146" s="12" t="s">
        <v>6753</v>
      </c>
      <c r="B2146" s="12" t="s">
        <v>2553</v>
      </c>
      <c r="C2146" s="12" t="s">
        <v>4615</v>
      </c>
      <c r="D2146" s="82">
        <v>45978.946886574071</v>
      </c>
      <c r="E2146" s="37">
        <v>148</v>
      </c>
      <c r="F2146" s="12" t="s">
        <v>4611</v>
      </c>
      <c r="G2146" s="13" t="str">
        <f>IFERROR(INDEX(Raw_Plans!$B$2:$B$11,MATCH(C2146,Raw_Plans!$A$2:$A$11,0)),"")</f>
        <v>Data Booster</v>
      </c>
    </row>
    <row r="2147" spans="1:7" x14ac:dyDescent="0.3">
      <c r="A2147" s="12" t="s">
        <v>6754</v>
      </c>
      <c r="B2147" s="12" t="s">
        <v>1023</v>
      </c>
      <c r="C2147" s="12" t="s">
        <v>4609</v>
      </c>
      <c r="D2147" s="82">
        <v>46000.946886574071</v>
      </c>
      <c r="E2147" s="37">
        <v>2999</v>
      </c>
      <c r="F2147" s="12" t="s">
        <v>4599</v>
      </c>
      <c r="G2147" s="13" t="str">
        <f>IFERROR(INDEX(Raw_Plans!$B$2:$B$11,MATCH(C2147,Raw_Plans!$A$2:$A$11,0)),"")</f>
        <v>Annual Plan</v>
      </c>
    </row>
    <row r="2148" spans="1:7" x14ac:dyDescent="0.3">
      <c r="A2148" s="12" t="s">
        <v>6755</v>
      </c>
      <c r="B2148" s="12" t="s">
        <v>4271</v>
      </c>
      <c r="C2148" s="12" t="s">
        <v>4618</v>
      </c>
      <c r="D2148" s="82">
        <v>45728.946886574071</v>
      </c>
      <c r="E2148" s="37">
        <v>499</v>
      </c>
      <c r="F2148" s="12" t="s">
        <v>4599</v>
      </c>
      <c r="G2148" s="13" t="str">
        <f>IFERROR(INDEX(Raw_Plans!$B$2:$B$11,MATCH(C2148,Raw_Plans!$A$2:$A$11,0)),"")</f>
        <v>Infinity 499</v>
      </c>
    </row>
    <row r="2149" spans="1:7" x14ac:dyDescent="0.3">
      <c r="A2149" s="12" t="s">
        <v>6756</v>
      </c>
      <c r="B2149" s="12" t="s">
        <v>766</v>
      </c>
      <c r="C2149" s="12" t="s">
        <v>4602</v>
      </c>
      <c r="D2149" s="82">
        <v>45852.946886574071</v>
      </c>
      <c r="E2149" s="37">
        <v>479</v>
      </c>
      <c r="F2149" s="12" t="s">
        <v>4641</v>
      </c>
      <c r="G2149" s="13" t="str">
        <f>IFERROR(INDEX(Raw_Plans!$B$2:$B$11,MATCH(C2149,Raw_Plans!$A$2:$A$11,0)),"")</f>
        <v>Truly Unlimited</v>
      </c>
    </row>
    <row r="2150" spans="1:7" x14ac:dyDescent="0.3">
      <c r="A2150" s="12" t="s">
        <v>6757</v>
      </c>
      <c r="B2150" s="12" t="s">
        <v>3942</v>
      </c>
      <c r="C2150" s="12" t="s">
        <v>4618</v>
      </c>
      <c r="D2150" s="82">
        <v>45975.946886574071</v>
      </c>
      <c r="E2150" s="37">
        <v>499</v>
      </c>
      <c r="F2150" s="12" t="s">
        <v>4611</v>
      </c>
      <c r="G2150" s="13" t="str">
        <f>IFERROR(INDEX(Raw_Plans!$B$2:$B$11,MATCH(C2150,Raw_Plans!$A$2:$A$11,0)),"")</f>
        <v>Infinity 499</v>
      </c>
    </row>
    <row r="2151" spans="1:7" x14ac:dyDescent="0.3">
      <c r="A2151" s="12" t="s">
        <v>6758</v>
      </c>
      <c r="B2151" s="12" t="s">
        <v>2277</v>
      </c>
      <c r="C2151" s="12" t="s">
        <v>4605</v>
      </c>
      <c r="D2151" s="82">
        <v>45751.946886574071</v>
      </c>
      <c r="E2151" s="37">
        <v>349</v>
      </c>
      <c r="F2151" s="12" t="s">
        <v>4603</v>
      </c>
      <c r="G2151" s="13" t="str">
        <f>IFERROR(INDEX(Raw_Plans!$B$2:$B$11,MATCH(C2151,Raw_Plans!$A$2:$A$11,0)),"")</f>
        <v>Entertainment Pack</v>
      </c>
    </row>
    <row r="2152" spans="1:7" x14ac:dyDescent="0.3">
      <c r="A2152" s="12" t="s">
        <v>6759</v>
      </c>
      <c r="B2152" s="12" t="s">
        <v>2094</v>
      </c>
      <c r="C2152" s="12" t="s">
        <v>4607</v>
      </c>
      <c r="D2152" s="82">
        <v>46053.946886574071</v>
      </c>
      <c r="E2152" s="37">
        <v>299</v>
      </c>
      <c r="F2152" s="12" t="s">
        <v>4599</v>
      </c>
      <c r="G2152" s="13" t="str">
        <f>IFERROR(INDEX(Raw_Plans!$B$2:$B$11,MATCH(C2152,Raw_Plans!$A$2:$A$11,0)),"")</f>
        <v>Unlimited 5G Data</v>
      </c>
    </row>
    <row r="2153" spans="1:7" x14ac:dyDescent="0.3">
      <c r="A2153" s="12" t="s">
        <v>6760</v>
      </c>
      <c r="B2153" s="12" t="s">
        <v>1796</v>
      </c>
      <c r="C2153" s="12" t="s">
        <v>4613</v>
      </c>
      <c r="D2153" s="82">
        <v>46027.946886574071</v>
      </c>
      <c r="E2153" s="37">
        <v>499</v>
      </c>
      <c r="F2153" s="12" t="s">
        <v>4595</v>
      </c>
      <c r="G2153" s="13" t="str">
        <f>IFERROR(INDEX(Raw_Plans!$B$2:$B$11,MATCH(C2153,Raw_Plans!$A$2:$A$11,0)),"")</f>
        <v>Work From Home</v>
      </c>
    </row>
    <row r="2154" spans="1:7" x14ac:dyDescent="0.3">
      <c r="A2154" s="12" t="s">
        <v>6761</v>
      </c>
      <c r="B2154" s="12" t="s">
        <v>4066</v>
      </c>
      <c r="C2154" s="12" t="s">
        <v>4615</v>
      </c>
      <c r="D2154" s="82">
        <v>46035.946886574071</v>
      </c>
      <c r="E2154" s="37">
        <v>148</v>
      </c>
      <c r="F2154" s="12" t="s">
        <v>4595</v>
      </c>
      <c r="G2154" s="13" t="str">
        <f>IFERROR(INDEX(Raw_Plans!$B$2:$B$11,MATCH(C2154,Raw_Plans!$A$2:$A$11,0)),"")</f>
        <v>Data Booster</v>
      </c>
    </row>
    <row r="2155" spans="1:7" x14ac:dyDescent="0.3">
      <c r="A2155" s="12" t="s">
        <v>6762</v>
      </c>
      <c r="B2155" s="12" t="s">
        <v>1674</v>
      </c>
      <c r="C2155" s="12" t="s">
        <v>4602</v>
      </c>
      <c r="D2155" s="82">
        <v>45888.946886574071</v>
      </c>
      <c r="E2155" s="37">
        <v>479</v>
      </c>
      <c r="F2155" s="12" t="s">
        <v>4641</v>
      </c>
      <c r="G2155" s="13" t="str">
        <f>IFERROR(INDEX(Raw_Plans!$B$2:$B$11,MATCH(C2155,Raw_Plans!$A$2:$A$11,0)),"")</f>
        <v>Truly Unlimited</v>
      </c>
    </row>
    <row r="2156" spans="1:7" x14ac:dyDescent="0.3">
      <c r="A2156" s="12" t="s">
        <v>6763</v>
      </c>
      <c r="B2156" s="12" t="s">
        <v>1835</v>
      </c>
      <c r="C2156" s="12" t="s">
        <v>4607</v>
      </c>
      <c r="D2156" s="82">
        <v>45815.946886574071</v>
      </c>
      <c r="E2156" s="37">
        <v>299</v>
      </c>
      <c r="F2156" s="12" t="s">
        <v>4603</v>
      </c>
      <c r="G2156" s="13" t="str">
        <f>IFERROR(INDEX(Raw_Plans!$B$2:$B$11,MATCH(C2156,Raw_Plans!$A$2:$A$11,0)),"")</f>
        <v>Unlimited 5G Data</v>
      </c>
    </row>
    <row r="2157" spans="1:7" x14ac:dyDescent="0.3">
      <c r="A2157" s="12" t="s">
        <v>6764</v>
      </c>
      <c r="B2157" s="12" t="s">
        <v>4483</v>
      </c>
      <c r="C2157" s="12" t="s">
        <v>4594</v>
      </c>
      <c r="D2157" s="82">
        <v>45795.946886574071</v>
      </c>
      <c r="E2157" s="37">
        <v>999</v>
      </c>
      <c r="F2157" s="12" t="s">
        <v>4641</v>
      </c>
      <c r="G2157" s="13" t="str">
        <f>IFERROR(INDEX(Raw_Plans!$B$2:$B$11,MATCH(C2157,Raw_Plans!$A$2:$A$11,0)),"")</f>
        <v>Family Infinity 999</v>
      </c>
    </row>
    <row r="2158" spans="1:7" x14ac:dyDescent="0.3">
      <c r="A2158" s="12" t="s">
        <v>6765</v>
      </c>
      <c r="B2158" s="12" t="s">
        <v>2237</v>
      </c>
      <c r="C2158" s="12" t="s">
        <v>4615</v>
      </c>
      <c r="D2158" s="82">
        <v>45813.946886574071</v>
      </c>
      <c r="E2158" s="37">
        <v>148</v>
      </c>
      <c r="F2158" s="12" t="s">
        <v>4595</v>
      </c>
      <c r="G2158" s="13" t="str">
        <f>IFERROR(INDEX(Raw_Plans!$B$2:$B$11,MATCH(C2158,Raw_Plans!$A$2:$A$11,0)),"")</f>
        <v>Data Booster</v>
      </c>
    </row>
    <row r="2159" spans="1:7" x14ac:dyDescent="0.3">
      <c r="A2159" s="12" t="s">
        <v>6766</v>
      </c>
      <c r="B2159" s="12" t="s">
        <v>936</v>
      </c>
      <c r="C2159" s="12" t="s">
        <v>4629</v>
      </c>
      <c r="D2159" s="82">
        <v>45896.946886574071</v>
      </c>
      <c r="E2159" s="37">
        <v>666</v>
      </c>
      <c r="F2159" s="12" t="s">
        <v>4599</v>
      </c>
      <c r="G2159" s="13" t="str">
        <f>IFERROR(INDEX(Raw_Plans!$B$2:$B$11,MATCH(C2159,Raw_Plans!$A$2:$A$11,0)),"")</f>
        <v>Student Plan</v>
      </c>
    </row>
    <row r="2160" spans="1:7" x14ac:dyDescent="0.3">
      <c r="A2160" s="12" t="s">
        <v>6767</v>
      </c>
      <c r="B2160" s="12" t="s">
        <v>1820</v>
      </c>
      <c r="C2160" s="12" t="s">
        <v>4629</v>
      </c>
      <c r="D2160" s="82">
        <v>45840.946886574071</v>
      </c>
      <c r="E2160" s="37">
        <v>666</v>
      </c>
      <c r="F2160" s="12" t="s">
        <v>4641</v>
      </c>
      <c r="G2160" s="13" t="str">
        <f>IFERROR(INDEX(Raw_Plans!$B$2:$B$11,MATCH(C2160,Raw_Plans!$A$2:$A$11,0)),"")</f>
        <v>Student Plan</v>
      </c>
    </row>
    <row r="2161" spans="1:7" x14ac:dyDescent="0.3">
      <c r="A2161" s="12" t="s">
        <v>6768</v>
      </c>
      <c r="B2161" s="12" t="s">
        <v>2185</v>
      </c>
      <c r="C2161" s="12" t="s">
        <v>4602</v>
      </c>
      <c r="D2161" s="82">
        <v>46002.946886574071</v>
      </c>
      <c r="E2161" s="37">
        <v>479</v>
      </c>
      <c r="F2161" s="12" t="s">
        <v>4641</v>
      </c>
      <c r="G2161" s="13" t="str">
        <f>IFERROR(INDEX(Raw_Plans!$B$2:$B$11,MATCH(C2161,Raw_Plans!$A$2:$A$11,0)),"")</f>
        <v>Truly Unlimited</v>
      </c>
    </row>
    <row r="2162" spans="1:7" x14ac:dyDescent="0.3">
      <c r="A2162" s="12" t="s">
        <v>6769</v>
      </c>
      <c r="B2162" s="12" t="s">
        <v>1198</v>
      </c>
      <c r="C2162" s="12" t="s">
        <v>4613</v>
      </c>
      <c r="D2162" s="82">
        <v>45741.946886574071</v>
      </c>
      <c r="E2162" s="37">
        <v>499</v>
      </c>
      <c r="F2162" s="12" t="s">
        <v>4641</v>
      </c>
      <c r="G2162" s="13" t="str">
        <f>IFERROR(INDEX(Raw_Plans!$B$2:$B$11,MATCH(C2162,Raw_Plans!$A$2:$A$11,0)),"")</f>
        <v>Work From Home</v>
      </c>
    </row>
    <row r="2163" spans="1:7" x14ac:dyDescent="0.3">
      <c r="A2163" s="12" t="s">
        <v>6770</v>
      </c>
      <c r="B2163" s="12" t="s">
        <v>2721</v>
      </c>
      <c r="C2163" s="12" t="s">
        <v>4605</v>
      </c>
      <c r="D2163" s="82">
        <v>45984.946886574071</v>
      </c>
      <c r="E2163" s="37">
        <v>349</v>
      </c>
      <c r="F2163" s="12" t="s">
        <v>4595</v>
      </c>
      <c r="G2163" s="13" t="str">
        <f>IFERROR(INDEX(Raw_Plans!$B$2:$B$11,MATCH(C2163,Raw_Plans!$A$2:$A$11,0)),"")</f>
        <v>Entertainment Pack</v>
      </c>
    </row>
    <row r="2164" spans="1:7" x14ac:dyDescent="0.3">
      <c r="A2164" s="12" t="s">
        <v>6771</v>
      </c>
      <c r="B2164" s="12" t="s">
        <v>3589</v>
      </c>
      <c r="C2164" s="12" t="s">
        <v>4594</v>
      </c>
      <c r="D2164" s="82">
        <v>45912.946886574071</v>
      </c>
      <c r="E2164" s="37">
        <v>999</v>
      </c>
      <c r="F2164" s="12" t="s">
        <v>4599</v>
      </c>
      <c r="G2164" s="13" t="str">
        <f>IFERROR(INDEX(Raw_Plans!$B$2:$B$11,MATCH(C2164,Raw_Plans!$A$2:$A$11,0)),"")</f>
        <v>Family Infinity 999</v>
      </c>
    </row>
    <row r="2165" spans="1:7" x14ac:dyDescent="0.3">
      <c r="A2165" s="12" t="s">
        <v>6772</v>
      </c>
      <c r="B2165" s="12" t="s">
        <v>3598</v>
      </c>
      <c r="C2165" s="12" t="s">
        <v>4615</v>
      </c>
      <c r="D2165" s="82">
        <v>45755.946886574071</v>
      </c>
      <c r="E2165" s="37">
        <v>148</v>
      </c>
      <c r="F2165" s="12" t="s">
        <v>4603</v>
      </c>
      <c r="G2165" s="13" t="str">
        <f>IFERROR(INDEX(Raw_Plans!$B$2:$B$11,MATCH(C2165,Raw_Plans!$A$2:$A$11,0)),"")</f>
        <v>Data Booster</v>
      </c>
    </row>
    <row r="2166" spans="1:7" x14ac:dyDescent="0.3">
      <c r="A2166" s="12" t="s">
        <v>6773</v>
      </c>
      <c r="B2166" s="12" t="s">
        <v>2689</v>
      </c>
      <c r="C2166" s="12" t="s">
        <v>4598</v>
      </c>
      <c r="D2166" s="82">
        <v>46038.946886574071</v>
      </c>
      <c r="E2166" s="37">
        <v>99</v>
      </c>
      <c r="F2166" s="12" t="s">
        <v>4611</v>
      </c>
      <c r="G2166" s="13" t="str">
        <f>IFERROR(INDEX(Raw_Plans!$B$2:$B$11,MATCH(C2166,Raw_Plans!$A$2:$A$11,0)),"")</f>
        <v>Talktime Only</v>
      </c>
    </row>
    <row r="2167" spans="1:7" x14ac:dyDescent="0.3">
      <c r="A2167" s="12" t="s">
        <v>6774</v>
      </c>
      <c r="B2167" s="12" t="s">
        <v>4579</v>
      </c>
      <c r="C2167" s="12" t="s">
        <v>4605</v>
      </c>
      <c r="D2167" s="82">
        <v>45796.946886574071</v>
      </c>
      <c r="E2167" s="37">
        <v>349</v>
      </c>
      <c r="F2167" s="12" t="s">
        <v>4595</v>
      </c>
      <c r="G2167" s="13" t="str">
        <f>IFERROR(INDEX(Raw_Plans!$B$2:$B$11,MATCH(C2167,Raw_Plans!$A$2:$A$11,0)),"")</f>
        <v>Entertainment Pack</v>
      </c>
    </row>
    <row r="2168" spans="1:7" x14ac:dyDescent="0.3">
      <c r="A2168" s="12" t="s">
        <v>6775</v>
      </c>
      <c r="B2168" s="12" t="s">
        <v>4156</v>
      </c>
      <c r="C2168" s="12" t="s">
        <v>4594</v>
      </c>
      <c r="D2168" s="82">
        <v>45794.946886574071</v>
      </c>
      <c r="E2168" s="37">
        <v>999</v>
      </c>
      <c r="F2168" s="12" t="s">
        <v>4595</v>
      </c>
      <c r="G2168" s="13" t="str">
        <f>IFERROR(INDEX(Raw_Plans!$B$2:$B$11,MATCH(C2168,Raw_Plans!$A$2:$A$11,0)),"")</f>
        <v>Family Infinity 999</v>
      </c>
    </row>
    <row r="2169" spans="1:7" x14ac:dyDescent="0.3">
      <c r="A2169" s="12" t="s">
        <v>6776</v>
      </c>
      <c r="B2169" s="12" t="s">
        <v>2893</v>
      </c>
      <c r="C2169" s="12" t="s">
        <v>4607</v>
      </c>
      <c r="D2169" s="82">
        <v>45704.946886574071</v>
      </c>
      <c r="E2169" s="37">
        <v>299</v>
      </c>
      <c r="F2169" s="12" t="s">
        <v>4603</v>
      </c>
      <c r="G2169" s="13" t="str">
        <f>IFERROR(INDEX(Raw_Plans!$B$2:$B$11,MATCH(C2169,Raw_Plans!$A$2:$A$11,0)),"")</f>
        <v>Unlimited 5G Data</v>
      </c>
    </row>
    <row r="2170" spans="1:7" x14ac:dyDescent="0.3">
      <c r="A2170" s="12" t="s">
        <v>6777</v>
      </c>
      <c r="B2170" s="12" t="s">
        <v>2513</v>
      </c>
      <c r="C2170" s="12" t="s">
        <v>4605</v>
      </c>
      <c r="D2170" s="82">
        <v>46006.946886574071</v>
      </c>
      <c r="E2170" s="37">
        <v>349</v>
      </c>
      <c r="F2170" s="12" t="s">
        <v>4599</v>
      </c>
      <c r="G2170" s="13" t="str">
        <f>IFERROR(INDEX(Raw_Plans!$B$2:$B$11,MATCH(C2170,Raw_Plans!$A$2:$A$11,0)),"")</f>
        <v>Entertainment Pack</v>
      </c>
    </row>
    <row r="2171" spans="1:7" x14ac:dyDescent="0.3">
      <c r="A2171" s="12" t="s">
        <v>6778</v>
      </c>
      <c r="B2171" s="12" t="s">
        <v>4491</v>
      </c>
      <c r="C2171" s="12" t="s">
        <v>4607</v>
      </c>
      <c r="D2171" s="82">
        <v>45745.946886574071</v>
      </c>
      <c r="E2171" s="37">
        <v>299</v>
      </c>
      <c r="F2171" s="12" t="s">
        <v>4611</v>
      </c>
      <c r="G2171" s="13" t="str">
        <f>IFERROR(INDEX(Raw_Plans!$B$2:$B$11,MATCH(C2171,Raw_Plans!$A$2:$A$11,0)),"")</f>
        <v>Unlimited 5G Data</v>
      </c>
    </row>
    <row r="2172" spans="1:7" x14ac:dyDescent="0.3">
      <c r="A2172" s="12" t="s">
        <v>6779</v>
      </c>
      <c r="B2172" s="12" t="s">
        <v>3822</v>
      </c>
      <c r="C2172" s="12" t="s">
        <v>4613</v>
      </c>
      <c r="D2172" s="82">
        <v>46004.946886574071</v>
      </c>
      <c r="E2172" s="37">
        <v>499</v>
      </c>
      <c r="F2172" s="12" t="s">
        <v>4603</v>
      </c>
      <c r="G2172" s="13" t="str">
        <f>IFERROR(INDEX(Raw_Plans!$B$2:$B$11,MATCH(C2172,Raw_Plans!$A$2:$A$11,0)),"")</f>
        <v>Work From Home</v>
      </c>
    </row>
    <row r="2173" spans="1:7" x14ac:dyDescent="0.3">
      <c r="A2173" s="12" t="s">
        <v>6780</v>
      </c>
      <c r="B2173" s="12" t="s">
        <v>2027</v>
      </c>
      <c r="C2173" s="12" t="s">
        <v>4615</v>
      </c>
      <c r="D2173" s="82">
        <v>45726.946886574071</v>
      </c>
      <c r="E2173" s="37">
        <v>148</v>
      </c>
      <c r="F2173" s="12" t="s">
        <v>4595</v>
      </c>
      <c r="G2173" s="13" t="str">
        <f>IFERROR(INDEX(Raw_Plans!$B$2:$B$11,MATCH(C2173,Raw_Plans!$A$2:$A$11,0)),"")</f>
        <v>Data Booster</v>
      </c>
    </row>
    <row r="2174" spans="1:7" x14ac:dyDescent="0.3">
      <c r="A2174" s="12" t="s">
        <v>6781</v>
      </c>
      <c r="B2174" s="12" t="s">
        <v>1542</v>
      </c>
      <c r="C2174" s="12" t="s">
        <v>4613</v>
      </c>
      <c r="D2174" s="82">
        <v>45854.946886574071</v>
      </c>
      <c r="E2174" s="37">
        <v>499</v>
      </c>
      <c r="F2174" s="12" t="s">
        <v>4595</v>
      </c>
      <c r="G2174" s="13" t="str">
        <f>IFERROR(INDEX(Raw_Plans!$B$2:$B$11,MATCH(C2174,Raw_Plans!$A$2:$A$11,0)),"")</f>
        <v>Work From Home</v>
      </c>
    </row>
    <row r="2175" spans="1:7" x14ac:dyDescent="0.3">
      <c r="A2175" s="12" t="s">
        <v>6782</v>
      </c>
      <c r="B2175" s="12" t="s">
        <v>2781</v>
      </c>
      <c r="C2175" s="12" t="s">
        <v>4594</v>
      </c>
      <c r="D2175" s="82">
        <v>46047.946886574071</v>
      </c>
      <c r="E2175" s="37">
        <v>999</v>
      </c>
      <c r="F2175" s="12" t="s">
        <v>4595</v>
      </c>
      <c r="G2175" s="13" t="str">
        <f>IFERROR(INDEX(Raw_Plans!$B$2:$B$11,MATCH(C2175,Raw_Plans!$A$2:$A$11,0)),"")</f>
        <v>Family Infinity 999</v>
      </c>
    </row>
    <row r="2176" spans="1:7" x14ac:dyDescent="0.3">
      <c r="A2176" s="12" t="s">
        <v>6783</v>
      </c>
      <c r="B2176" s="12" t="s">
        <v>1981</v>
      </c>
      <c r="C2176" s="12" t="s">
        <v>4598</v>
      </c>
      <c r="D2176" s="82">
        <v>45885.946886574071</v>
      </c>
      <c r="E2176" s="37">
        <v>99</v>
      </c>
      <c r="F2176" s="12" t="s">
        <v>4641</v>
      </c>
      <c r="G2176" s="13" t="str">
        <f>IFERROR(INDEX(Raw_Plans!$B$2:$B$11,MATCH(C2176,Raw_Plans!$A$2:$A$11,0)),"")</f>
        <v>Talktime Only</v>
      </c>
    </row>
    <row r="2177" spans="1:7" x14ac:dyDescent="0.3">
      <c r="A2177" s="12" t="s">
        <v>6784</v>
      </c>
      <c r="B2177" s="12" t="s">
        <v>4366</v>
      </c>
      <c r="C2177" s="12" t="s">
        <v>4629</v>
      </c>
      <c r="D2177" s="82">
        <v>45861.946886574071</v>
      </c>
      <c r="E2177" s="37">
        <v>666</v>
      </c>
      <c r="F2177" s="12" t="s">
        <v>4611</v>
      </c>
      <c r="G2177" s="13" t="str">
        <f>IFERROR(INDEX(Raw_Plans!$B$2:$B$11,MATCH(C2177,Raw_Plans!$A$2:$A$11,0)),"")</f>
        <v>Student Plan</v>
      </c>
    </row>
    <row r="2178" spans="1:7" x14ac:dyDescent="0.3">
      <c r="A2178" s="12" t="s">
        <v>6785</v>
      </c>
      <c r="B2178" s="12" t="s">
        <v>3340</v>
      </c>
      <c r="C2178" s="12" t="s">
        <v>4607</v>
      </c>
      <c r="D2178" s="82">
        <v>46046.946886574071</v>
      </c>
      <c r="E2178" s="37">
        <v>299</v>
      </c>
      <c r="F2178" s="12" t="s">
        <v>4611</v>
      </c>
      <c r="G2178" s="13" t="str">
        <f>IFERROR(INDEX(Raw_Plans!$B$2:$B$11,MATCH(C2178,Raw_Plans!$A$2:$A$11,0)),"")</f>
        <v>Unlimited 5G Data</v>
      </c>
    </row>
    <row r="2179" spans="1:7" x14ac:dyDescent="0.3">
      <c r="A2179" s="12" t="s">
        <v>6786</v>
      </c>
      <c r="B2179" s="12" t="s">
        <v>2007</v>
      </c>
      <c r="C2179" s="12" t="s">
        <v>4594</v>
      </c>
      <c r="D2179" s="82">
        <v>45837.946886574071</v>
      </c>
      <c r="E2179" s="37">
        <v>999</v>
      </c>
      <c r="F2179" s="12" t="s">
        <v>4603</v>
      </c>
      <c r="G2179" s="13" t="str">
        <f>IFERROR(INDEX(Raw_Plans!$B$2:$B$11,MATCH(C2179,Raw_Plans!$A$2:$A$11,0)),"")</f>
        <v>Family Infinity 999</v>
      </c>
    </row>
    <row r="2180" spans="1:7" x14ac:dyDescent="0.3">
      <c r="A2180" s="12" t="s">
        <v>6787</v>
      </c>
      <c r="B2180" s="12" t="s">
        <v>3655</v>
      </c>
      <c r="C2180" s="12" t="s">
        <v>4618</v>
      </c>
      <c r="D2180" s="82">
        <v>45903.946886574071</v>
      </c>
      <c r="E2180" s="37">
        <v>499</v>
      </c>
      <c r="F2180" s="12" t="s">
        <v>4595</v>
      </c>
      <c r="G2180" s="13" t="str">
        <f>IFERROR(INDEX(Raw_Plans!$B$2:$B$11,MATCH(C2180,Raw_Plans!$A$2:$A$11,0)),"")</f>
        <v>Infinity 499</v>
      </c>
    </row>
    <row r="2181" spans="1:7" x14ac:dyDescent="0.3">
      <c r="A2181" s="12" t="s">
        <v>6788</v>
      </c>
      <c r="B2181" s="12" t="s">
        <v>2811</v>
      </c>
      <c r="C2181" s="12" t="s">
        <v>4615</v>
      </c>
      <c r="D2181" s="82">
        <v>45939.946886574071</v>
      </c>
      <c r="E2181" s="37">
        <v>148</v>
      </c>
      <c r="F2181" s="12" t="s">
        <v>4603</v>
      </c>
      <c r="G2181" s="13" t="str">
        <f>IFERROR(INDEX(Raw_Plans!$B$2:$B$11,MATCH(C2181,Raw_Plans!$A$2:$A$11,0)),"")</f>
        <v>Data Booster</v>
      </c>
    </row>
    <row r="2182" spans="1:7" x14ac:dyDescent="0.3">
      <c r="A2182" s="12" t="s">
        <v>6789</v>
      </c>
      <c r="B2182" s="12" t="s">
        <v>2811</v>
      </c>
      <c r="C2182" s="12" t="s">
        <v>4618</v>
      </c>
      <c r="D2182" s="82">
        <v>45850.946886574071</v>
      </c>
      <c r="E2182" s="37">
        <v>499</v>
      </c>
      <c r="F2182" s="12" t="s">
        <v>4641</v>
      </c>
      <c r="G2182" s="13" t="str">
        <f>IFERROR(INDEX(Raw_Plans!$B$2:$B$11,MATCH(C2182,Raw_Plans!$A$2:$A$11,0)),"")</f>
        <v>Infinity 499</v>
      </c>
    </row>
    <row r="2183" spans="1:7" x14ac:dyDescent="0.3">
      <c r="A2183" s="12" t="s">
        <v>6790</v>
      </c>
      <c r="B2183" s="12" t="s">
        <v>3146</v>
      </c>
      <c r="C2183" s="12" t="s">
        <v>4613</v>
      </c>
      <c r="D2183" s="82">
        <v>45692.946886574071</v>
      </c>
      <c r="E2183" s="37">
        <v>499</v>
      </c>
      <c r="F2183" s="12" t="s">
        <v>4603</v>
      </c>
      <c r="G2183" s="13" t="str">
        <f>IFERROR(INDEX(Raw_Plans!$B$2:$B$11,MATCH(C2183,Raw_Plans!$A$2:$A$11,0)),"")</f>
        <v>Work From Home</v>
      </c>
    </row>
    <row r="2184" spans="1:7" x14ac:dyDescent="0.3">
      <c r="A2184" s="12" t="s">
        <v>6791</v>
      </c>
      <c r="B2184" s="12" t="s">
        <v>2609</v>
      </c>
      <c r="C2184" s="12" t="s">
        <v>4629</v>
      </c>
      <c r="D2184" s="82">
        <v>45953.946886574071</v>
      </c>
      <c r="E2184" s="37">
        <v>666</v>
      </c>
      <c r="F2184" s="12" t="s">
        <v>4595</v>
      </c>
      <c r="G2184" s="13" t="str">
        <f>IFERROR(INDEX(Raw_Plans!$B$2:$B$11,MATCH(C2184,Raw_Plans!$A$2:$A$11,0)),"")</f>
        <v>Student Plan</v>
      </c>
    </row>
    <row r="2185" spans="1:7" x14ac:dyDescent="0.3">
      <c r="A2185" s="12" t="s">
        <v>6792</v>
      </c>
      <c r="B2185" s="12" t="s">
        <v>2075</v>
      </c>
      <c r="C2185" s="12" t="s">
        <v>4605</v>
      </c>
      <c r="D2185" s="82">
        <v>45875.946886574071</v>
      </c>
      <c r="E2185" s="37">
        <v>349</v>
      </c>
      <c r="F2185" s="12" t="s">
        <v>4641</v>
      </c>
      <c r="G2185" s="13" t="str">
        <f>IFERROR(INDEX(Raw_Plans!$B$2:$B$11,MATCH(C2185,Raw_Plans!$A$2:$A$11,0)),"")</f>
        <v>Entertainment Pack</v>
      </c>
    </row>
    <row r="2186" spans="1:7" x14ac:dyDescent="0.3">
      <c r="A2186" s="12" t="s">
        <v>6793</v>
      </c>
      <c r="B2186" s="12" t="s">
        <v>2863</v>
      </c>
      <c r="C2186" s="12" t="s">
        <v>4629</v>
      </c>
      <c r="D2186" s="82">
        <v>45879.946886574071</v>
      </c>
      <c r="E2186" s="37">
        <v>666</v>
      </c>
      <c r="F2186" s="12" t="s">
        <v>4611</v>
      </c>
      <c r="G2186" s="13" t="str">
        <f>IFERROR(INDEX(Raw_Plans!$B$2:$B$11,MATCH(C2186,Raw_Plans!$A$2:$A$11,0)),"")</f>
        <v>Student Plan</v>
      </c>
    </row>
    <row r="2187" spans="1:7" x14ac:dyDescent="0.3">
      <c r="A2187" s="12" t="s">
        <v>6794</v>
      </c>
      <c r="B2187" s="12" t="s">
        <v>3418</v>
      </c>
      <c r="C2187" s="12" t="s">
        <v>4613</v>
      </c>
      <c r="D2187" s="82">
        <v>45745.946886574071</v>
      </c>
      <c r="E2187" s="37">
        <v>499</v>
      </c>
      <c r="F2187" s="12" t="s">
        <v>4595</v>
      </c>
      <c r="G2187" s="13" t="str">
        <f>IFERROR(INDEX(Raw_Plans!$B$2:$B$11,MATCH(C2187,Raw_Plans!$A$2:$A$11,0)),"")</f>
        <v>Work From Home</v>
      </c>
    </row>
    <row r="2188" spans="1:7" x14ac:dyDescent="0.3">
      <c r="A2188" s="12" t="s">
        <v>6795</v>
      </c>
      <c r="B2188" s="12" t="s">
        <v>2545</v>
      </c>
      <c r="C2188" s="12" t="s">
        <v>4598</v>
      </c>
      <c r="D2188" s="82">
        <v>45882.946886574071</v>
      </c>
      <c r="E2188" s="37">
        <v>99</v>
      </c>
      <c r="F2188" s="12" t="s">
        <v>4603</v>
      </c>
      <c r="G2188" s="13" t="str">
        <f>IFERROR(INDEX(Raw_Plans!$B$2:$B$11,MATCH(C2188,Raw_Plans!$A$2:$A$11,0)),"")</f>
        <v>Talktime Only</v>
      </c>
    </row>
    <row r="2189" spans="1:7" x14ac:dyDescent="0.3">
      <c r="A2189" s="12" t="s">
        <v>6796</v>
      </c>
      <c r="B2189" s="12" t="s">
        <v>1646</v>
      </c>
      <c r="C2189" s="12" t="s">
        <v>4629</v>
      </c>
      <c r="D2189" s="82">
        <v>45858.946886574071</v>
      </c>
      <c r="E2189" s="37">
        <v>666</v>
      </c>
      <c r="F2189" s="12" t="s">
        <v>4603</v>
      </c>
      <c r="G2189" s="13" t="str">
        <f>IFERROR(INDEX(Raw_Plans!$B$2:$B$11,MATCH(C2189,Raw_Plans!$A$2:$A$11,0)),"")</f>
        <v>Student Plan</v>
      </c>
    </row>
    <row r="2190" spans="1:7" x14ac:dyDescent="0.3">
      <c r="A2190" s="12" t="s">
        <v>6797</v>
      </c>
      <c r="B2190" s="12" t="s">
        <v>3871</v>
      </c>
      <c r="C2190" s="12" t="s">
        <v>4598</v>
      </c>
      <c r="D2190" s="82">
        <v>45964.946886574071</v>
      </c>
      <c r="E2190" s="37">
        <v>99</v>
      </c>
      <c r="F2190" s="12" t="s">
        <v>4603</v>
      </c>
      <c r="G2190" s="13" t="str">
        <f>IFERROR(INDEX(Raw_Plans!$B$2:$B$11,MATCH(C2190,Raw_Plans!$A$2:$A$11,0)),"")</f>
        <v>Talktime Only</v>
      </c>
    </row>
    <row r="2191" spans="1:7" x14ac:dyDescent="0.3">
      <c r="A2191" s="12" t="s">
        <v>6798</v>
      </c>
      <c r="B2191" s="12" t="s">
        <v>1447</v>
      </c>
      <c r="C2191" s="12" t="s">
        <v>4609</v>
      </c>
      <c r="D2191" s="82">
        <v>45966.946886574071</v>
      </c>
      <c r="E2191" s="37">
        <v>2999</v>
      </c>
      <c r="F2191" s="12" t="s">
        <v>4599</v>
      </c>
      <c r="G2191" s="13" t="str">
        <f>IFERROR(INDEX(Raw_Plans!$B$2:$B$11,MATCH(C2191,Raw_Plans!$A$2:$A$11,0)),"")</f>
        <v>Annual Plan</v>
      </c>
    </row>
    <row r="2192" spans="1:7" x14ac:dyDescent="0.3">
      <c r="A2192" s="12" t="s">
        <v>6799</v>
      </c>
      <c r="B2192" s="12" t="s">
        <v>4477</v>
      </c>
      <c r="C2192" s="12" t="s">
        <v>4609</v>
      </c>
      <c r="D2192" s="82">
        <v>45718.946886574071</v>
      </c>
      <c r="E2192" s="37">
        <v>2999</v>
      </c>
      <c r="F2192" s="12" t="s">
        <v>4595</v>
      </c>
      <c r="G2192" s="13" t="str">
        <f>IFERROR(INDEX(Raw_Plans!$B$2:$B$11,MATCH(C2192,Raw_Plans!$A$2:$A$11,0)),"")</f>
        <v>Annual Plan</v>
      </c>
    </row>
    <row r="2193" spans="1:7" x14ac:dyDescent="0.3">
      <c r="A2193" s="12" t="s">
        <v>6800</v>
      </c>
      <c r="B2193" s="12" t="s">
        <v>4102</v>
      </c>
      <c r="C2193" s="12" t="s">
        <v>4629</v>
      </c>
      <c r="D2193" s="82">
        <v>45729.946886574071</v>
      </c>
      <c r="E2193" s="37">
        <v>666</v>
      </c>
      <c r="F2193" s="12" t="s">
        <v>4611</v>
      </c>
      <c r="G2193" s="13" t="str">
        <f>IFERROR(INDEX(Raw_Plans!$B$2:$B$11,MATCH(C2193,Raw_Plans!$A$2:$A$11,0)),"")</f>
        <v>Student Plan</v>
      </c>
    </row>
    <row r="2194" spans="1:7" x14ac:dyDescent="0.3">
      <c r="A2194" s="12" t="s">
        <v>6801</v>
      </c>
      <c r="B2194" s="12" t="s">
        <v>2827</v>
      </c>
      <c r="C2194" s="12" t="s">
        <v>4598</v>
      </c>
      <c r="D2194" s="82">
        <v>45896.946886574071</v>
      </c>
      <c r="E2194" s="37">
        <v>99</v>
      </c>
      <c r="F2194" s="12" t="s">
        <v>4611</v>
      </c>
      <c r="G2194" s="13" t="str">
        <f>IFERROR(INDEX(Raw_Plans!$B$2:$B$11,MATCH(C2194,Raw_Plans!$A$2:$A$11,0)),"")</f>
        <v>Talktime Only</v>
      </c>
    </row>
    <row r="2195" spans="1:7" x14ac:dyDescent="0.3">
      <c r="A2195" s="12" t="s">
        <v>6802</v>
      </c>
      <c r="B2195" s="12" t="s">
        <v>3699</v>
      </c>
      <c r="C2195" s="12" t="s">
        <v>4618</v>
      </c>
      <c r="D2195" s="82">
        <v>45998.946886574071</v>
      </c>
      <c r="E2195" s="37">
        <v>499</v>
      </c>
      <c r="F2195" s="12" t="s">
        <v>4595</v>
      </c>
      <c r="G2195" s="13" t="str">
        <f>IFERROR(INDEX(Raw_Plans!$B$2:$B$11,MATCH(C2195,Raw_Plans!$A$2:$A$11,0)),"")</f>
        <v>Infinity 499</v>
      </c>
    </row>
    <row r="2196" spans="1:7" x14ac:dyDescent="0.3">
      <c r="A2196" s="12" t="s">
        <v>6803</v>
      </c>
      <c r="B2196" s="12" t="s">
        <v>539</v>
      </c>
      <c r="C2196" s="12" t="s">
        <v>4607</v>
      </c>
      <c r="D2196" s="82">
        <v>46027.946886574071</v>
      </c>
      <c r="E2196" s="37">
        <v>299</v>
      </c>
      <c r="F2196" s="12" t="s">
        <v>4603</v>
      </c>
      <c r="G2196" s="13" t="str">
        <f>IFERROR(INDEX(Raw_Plans!$B$2:$B$11,MATCH(C2196,Raw_Plans!$A$2:$A$11,0)),"")</f>
        <v>Unlimited 5G Data</v>
      </c>
    </row>
    <row r="2197" spans="1:7" x14ac:dyDescent="0.3">
      <c r="A2197" s="12" t="s">
        <v>6804</v>
      </c>
      <c r="B2197" s="12" t="s">
        <v>3056</v>
      </c>
      <c r="C2197" s="12" t="s">
        <v>4629</v>
      </c>
      <c r="D2197" s="82">
        <v>45930.946886574071</v>
      </c>
      <c r="E2197" s="37">
        <v>666</v>
      </c>
      <c r="F2197" s="12" t="s">
        <v>4599</v>
      </c>
      <c r="G2197" s="13" t="str">
        <f>IFERROR(INDEX(Raw_Plans!$B$2:$B$11,MATCH(C2197,Raw_Plans!$A$2:$A$11,0)),"")</f>
        <v>Student Plan</v>
      </c>
    </row>
    <row r="2198" spans="1:7" x14ac:dyDescent="0.3">
      <c r="A2198" s="12" t="s">
        <v>6805</v>
      </c>
      <c r="B2198" s="12" t="s">
        <v>3080</v>
      </c>
      <c r="C2198" s="12" t="s">
        <v>4609</v>
      </c>
      <c r="D2198" s="82">
        <v>45745.946886574071</v>
      </c>
      <c r="E2198" s="37">
        <v>2999</v>
      </c>
      <c r="F2198" s="12" t="s">
        <v>4611</v>
      </c>
      <c r="G2198" s="13" t="str">
        <f>IFERROR(INDEX(Raw_Plans!$B$2:$B$11,MATCH(C2198,Raw_Plans!$A$2:$A$11,0)),"")</f>
        <v>Annual Plan</v>
      </c>
    </row>
    <row r="2199" spans="1:7" x14ac:dyDescent="0.3">
      <c r="A2199" s="12" t="s">
        <v>6806</v>
      </c>
      <c r="B2199" s="12" t="s">
        <v>601</v>
      </c>
      <c r="C2199" s="12" t="s">
        <v>4594</v>
      </c>
      <c r="D2199" s="82">
        <v>45909.946886574071</v>
      </c>
      <c r="E2199" s="37">
        <v>999</v>
      </c>
      <c r="F2199" s="12" t="s">
        <v>4595</v>
      </c>
      <c r="G2199" s="13" t="str">
        <f>IFERROR(INDEX(Raw_Plans!$B$2:$B$11,MATCH(C2199,Raw_Plans!$A$2:$A$11,0)),"")</f>
        <v>Family Infinity 999</v>
      </c>
    </row>
    <row r="2200" spans="1:7" x14ac:dyDescent="0.3">
      <c r="A2200" s="12" t="s">
        <v>6807</v>
      </c>
      <c r="B2200" s="12" t="s">
        <v>3001</v>
      </c>
      <c r="C2200" s="12" t="s">
        <v>4594</v>
      </c>
      <c r="D2200" s="82">
        <v>45817.946886574071</v>
      </c>
      <c r="E2200" s="37">
        <v>999</v>
      </c>
      <c r="F2200" s="12" t="s">
        <v>4599</v>
      </c>
      <c r="G2200" s="13" t="str">
        <f>IFERROR(INDEX(Raw_Plans!$B$2:$B$11,MATCH(C2200,Raw_Plans!$A$2:$A$11,0)),"")</f>
        <v>Family Infinity 999</v>
      </c>
    </row>
    <row r="2201" spans="1:7" x14ac:dyDescent="0.3">
      <c r="A2201" s="12" t="s">
        <v>6808</v>
      </c>
      <c r="B2201" s="12" t="s">
        <v>1810</v>
      </c>
      <c r="C2201" s="12" t="s">
        <v>4598</v>
      </c>
      <c r="D2201" s="82">
        <v>45858.946886574071</v>
      </c>
      <c r="E2201" s="37">
        <v>99</v>
      </c>
      <c r="F2201" s="12" t="s">
        <v>4611</v>
      </c>
      <c r="G2201" s="13" t="str">
        <f>IFERROR(INDEX(Raw_Plans!$B$2:$B$11,MATCH(C2201,Raw_Plans!$A$2:$A$11,0)),"")</f>
        <v>Talktime Only</v>
      </c>
    </row>
    <row r="2202" spans="1:7" x14ac:dyDescent="0.3">
      <c r="A2202" s="12" t="s">
        <v>6809</v>
      </c>
      <c r="B2202" s="12" t="s">
        <v>1708</v>
      </c>
      <c r="C2202" s="12" t="s">
        <v>4602</v>
      </c>
      <c r="D2202" s="82">
        <v>45764.946886574071</v>
      </c>
      <c r="E2202" s="37">
        <v>479</v>
      </c>
      <c r="F2202" s="12" t="s">
        <v>4595</v>
      </c>
      <c r="G2202" s="13" t="str">
        <f>IFERROR(INDEX(Raw_Plans!$B$2:$B$11,MATCH(C2202,Raw_Plans!$A$2:$A$11,0)),"")</f>
        <v>Truly Unlimited</v>
      </c>
    </row>
    <row r="2203" spans="1:7" x14ac:dyDescent="0.3">
      <c r="A2203" s="12" t="s">
        <v>6810</v>
      </c>
      <c r="B2203" s="12" t="s">
        <v>4206</v>
      </c>
      <c r="C2203" s="12" t="s">
        <v>4609</v>
      </c>
      <c r="D2203" s="82">
        <v>45812.946886574071</v>
      </c>
      <c r="E2203" s="37">
        <v>2999</v>
      </c>
      <c r="F2203" s="12" t="s">
        <v>4595</v>
      </c>
      <c r="G2203" s="13" t="str">
        <f>IFERROR(INDEX(Raw_Plans!$B$2:$B$11,MATCH(C2203,Raw_Plans!$A$2:$A$11,0)),"")</f>
        <v>Annual Plan</v>
      </c>
    </row>
    <row r="2204" spans="1:7" x14ac:dyDescent="0.3">
      <c r="A2204" s="12" t="s">
        <v>6811</v>
      </c>
      <c r="B2204" s="12" t="s">
        <v>3184</v>
      </c>
      <c r="C2204" s="12" t="s">
        <v>4609</v>
      </c>
      <c r="D2204" s="82">
        <v>46033.946886574071</v>
      </c>
      <c r="E2204" s="37">
        <v>2999</v>
      </c>
      <c r="F2204" s="12" t="s">
        <v>4595</v>
      </c>
      <c r="G2204" s="13" t="str">
        <f>IFERROR(INDEX(Raw_Plans!$B$2:$B$11,MATCH(C2204,Raw_Plans!$A$2:$A$11,0)),"")</f>
        <v>Annual Plan</v>
      </c>
    </row>
    <row r="2205" spans="1:7" x14ac:dyDescent="0.3">
      <c r="A2205" s="12" t="s">
        <v>6812</v>
      </c>
      <c r="B2205" s="12" t="s">
        <v>1780</v>
      </c>
      <c r="C2205" s="12" t="s">
        <v>4594</v>
      </c>
      <c r="D2205" s="82">
        <v>45875.946886574071</v>
      </c>
      <c r="E2205" s="37">
        <v>999</v>
      </c>
      <c r="F2205" s="12" t="s">
        <v>4611</v>
      </c>
      <c r="G2205" s="13" t="str">
        <f>IFERROR(INDEX(Raw_Plans!$B$2:$B$11,MATCH(C2205,Raw_Plans!$A$2:$A$11,0)),"")</f>
        <v>Family Infinity 999</v>
      </c>
    </row>
    <row r="2206" spans="1:7" x14ac:dyDescent="0.3">
      <c r="A2206" s="12" t="s">
        <v>6813</v>
      </c>
      <c r="B2206" s="12" t="s">
        <v>3218</v>
      </c>
      <c r="C2206" s="12" t="s">
        <v>4598</v>
      </c>
      <c r="D2206" s="82">
        <v>45882.946886574071</v>
      </c>
      <c r="E2206" s="37">
        <v>99</v>
      </c>
      <c r="F2206" s="12" t="s">
        <v>4595</v>
      </c>
      <c r="G2206" s="13" t="str">
        <f>IFERROR(INDEX(Raw_Plans!$B$2:$B$11,MATCH(C2206,Raw_Plans!$A$2:$A$11,0)),"")</f>
        <v>Talktime Only</v>
      </c>
    </row>
    <row r="2207" spans="1:7" x14ac:dyDescent="0.3">
      <c r="A2207" s="12" t="s">
        <v>6814</v>
      </c>
      <c r="B2207" s="12" t="s">
        <v>3246</v>
      </c>
      <c r="C2207" s="12" t="s">
        <v>4613</v>
      </c>
      <c r="D2207" s="82">
        <v>45703.946886574071</v>
      </c>
      <c r="E2207" s="37">
        <v>499</v>
      </c>
      <c r="F2207" s="12" t="s">
        <v>4595</v>
      </c>
      <c r="G2207" s="13" t="str">
        <f>IFERROR(INDEX(Raw_Plans!$B$2:$B$11,MATCH(C2207,Raw_Plans!$A$2:$A$11,0)),"")</f>
        <v>Work From Home</v>
      </c>
    </row>
    <row r="2208" spans="1:7" x14ac:dyDescent="0.3">
      <c r="A2208" s="12" t="s">
        <v>6815</v>
      </c>
      <c r="B2208" s="12" t="s">
        <v>1344</v>
      </c>
      <c r="C2208" s="12" t="s">
        <v>4618</v>
      </c>
      <c r="D2208" s="82">
        <v>46004.946886574071</v>
      </c>
      <c r="E2208" s="37">
        <v>499</v>
      </c>
      <c r="F2208" s="12" t="s">
        <v>4599</v>
      </c>
      <c r="G2208" s="13" t="str">
        <f>IFERROR(INDEX(Raw_Plans!$B$2:$B$11,MATCH(C2208,Raw_Plans!$A$2:$A$11,0)),"")</f>
        <v>Infinity 499</v>
      </c>
    </row>
    <row r="2209" spans="1:7" x14ac:dyDescent="0.3">
      <c r="A2209" s="12" t="s">
        <v>6816</v>
      </c>
      <c r="B2209" s="12" t="s">
        <v>1752</v>
      </c>
      <c r="C2209" s="12" t="s">
        <v>4598</v>
      </c>
      <c r="D2209" s="82">
        <v>46011.946886574071</v>
      </c>
      <c r="E2209" s="37">
        <v>99</v>
      </c>
      <c r="F2209" s="12" t="s">
        <v>4611</v>
      </c>
      <c r="G2209" s="13" t="str">
        <f>IFERROR(INDEX(Raw_Plans!$B$2:$B$11,MATCH(C2209,Raw_Plans!$A$2:$A$11,0)),"")</f>
        <v>Talktime Only</v>
      </c>
    </row>
    <row r="2210" spans="1:7" x14ac:dyDescent="0.3">
      <c r="A2210" s="12" t="s">
        <v>6817</v>
      </c>
      <c r="B2210" s="12" t="s">
        <v>2779</v>
      </c>
      <c r="C2210" s="12" t="s">
        <v>4607</v>
      </c>
      <c r="D2210" s="82">
        <v>45946.946886574071</v>
      </c>
      <c r="E2210" s="37">
        <v>299</v>
      </c>
      <c r="F2210" s="12" t="s">
        <v>4641</v>
      </c>
      <c r="G2210" s="13" t="str">
        <f>IFERROR(INDEX(Raw_Plans!$B$2:$B$11,MATCH(C2210,Raw_Plans!$A$2:$A$11,0)),"")</f>
        <v>Unlimited 5G Data</v>
      </c>
    </row>
    <row r="2211" spans="1:7" x14ac:dyDescent="0.3">
      <c r="A2211" s="12" t="s">
        <v>6818</v>
      </c>
      <c r="B2211" s="12" t="s">
        <v>3134</v>
      </c>
      <c r="C2211" s="12" t="s">
        <v>4615</v>
      </c>
      <c r="D2211" s="82">
        <v>45898.946886574071</v>
      </c>
      <c r="E2211" s="37">
        <v>148</v>
      </c>
      <c r="F2211" s="12" t="s">
        <v>4641</v>
      </c>
      <c r="G2211" s="13" t="str">
        <f>IFERROR(INDEX(Raw_Plans!$B$2:$B$11,MATCH(C2211,Raw_Plans!$A$2:$A$11,0)),"")</f>
        <v>Data Booster</v>
      </c>
    </row>
    <row r="2212" spans="1:7" x14ac:dyDescent="0.3">
      <c r="A2212" s="12" t="s">
        <v>6819</v>
      </c>
      <c r="B2212" s="12" t="s">
        <v>2511</v>
      </c>
      <c r="C2212" s="12" t="s">
        <v>4602</v>
      </c>
      <c r="D2212" s="82">
        <v>45923.946886574071</v>
      </c>
      <c r="E2212" s="37">
        <v>479</v>
      </c>
      <c r="F2212" s="12" t="s">
        <v>4595</v>
      </c>
      <c r="G2212" s="13" t="str">
        <f>IFERROR(INDEX(Raw_Plans!$B$2:$B$11,MATCH(C2212,Raw_Plans!$A$2:$A$11,0)),"")</f>
        <v>Truly Unlimited</v>
      </c>
    </row>
    <row r="2213" spans="1:7" x14ac:dyDescent="0.3">
      <c r="A2213" s="12" t="s">
        <v>6820</v>
      </c>
      <c r="B2213" s="12" t="s">
        <v>1180</v>
      </c>
      <c r="C2213" s="12" t="s">
        <v>4613</v>
      </c>
      <c r="D2213" s="82">
        <v>45984.946886574071</v>
      </c>
      <c r="E2213" s="37">
        <v>499</v>
      </c>
      <c r="F2213" s="12" t="s">
        <v>4595</v>
      </c>
      <c r="G2213" s="13" t="str">
        <f>IFERROR(INDEX(Raw_Plans!$B$2:$B$11,MATCH(C2213,Raw_Plans!$A$2:$A$11,0)),"")</f>
        <v>Work From Home</v>
      </c>
    </row>
    <row r="2214" spans="1:7" x14ac:dyDescent="0.3">
      <c r="A2214" s="12" t="s">
        <v>6821</v>
      </c>
      <c r="B2214" s="12" t="s">
        <v>3473</v>
      </c>
      <c r="C2214" s="12" t="s">
        <v>4602</v>
      </c>
      <c r="D2214" s="82">
        <v>45867.946886574071</v>
      </c>
      <c r="E2214" s="37">
        <v>479</v>
      </c>
      <c r="F2214" s="12" t="s">
        <v>4599</v>
      </c>
      <c r="G2214" s="13" t="str">
        <f>IFERROR(INDEX(Raw_Plans!$B$2:$B$11,MATCH(C2214,Raw_Plans!$A$2:$A$11,0)),"")</f>
        <v>Truly Unlimited</v>
      </c>
    </row>
    <row r="2215" spans="1:7" x14ac:dyDescent="0.3">
      <c r="A2215" s="12" t="s">
        <v>6822</v>
      </c>
      <c r="B2215" s="12" t="s">
        <v>2637</v>
      </c>
      <c r="C2215" s="12" t="s">
        <v>4615</v>
      </c>
      <c r="D2215" s="82">
        <v>45730.946886574071</v>
      </c>
      <c r="E2215" s="37">
        <v>148</v>
      </c>
      <c r="F2215" s="12" t="s">
        <v>4611</v>
      </c>
      <c r="G2215" s="13" t="str">
        <f>IFERROR(INDEX(Raw_Plans!$B$2:$B$11,MATCH(C2215,Raw_Plans!$A$2:$A$11,0)),"")</f>
        <v>Data Booster</v>
      </c>
    </row>
    <row r="2216" spans="1:7" x14ac:dyDescent="0.3">
      <c r="A2216" s="12" t="s">
        <v>6823</v>
      </c>
      <c r="B2216" s="12" t="s">
        <v>1163</v>
      </c>
      <c r="C2216" s="12" t="s">
        <v>4598</v>
      </c>
      <c r="D2216" s="82">
        <v>45724.946886574071</v>
      </c>
      <c r="E2216" s="37">
        <v>99</v>
      </c>
      <c r="F2216" s="12" t="s">
        <v>4611</v>
      </c>
      <c r="G2216" s="13" t="str">
        <f>IFERROR(INDEX(Raw_Plans!$B$2:$B$11,MATCH(C2216,Raw_Plans!$A$2:$A$11,0)),"")</f>
        <v>Talktime Only</v>
      </c>
    </row>
    <row r="2217" spans="1:7" x14ac:dyDescent="0.3">
      <c r="A2217" s="12" t="s">
        <v>6824</v>
      </c>
      <c r="B2217" s="12" t="s">
        <v>3308</v>
      </c>
      <c r="C2217" s="12" t="s">
        <v>4602</v>
      </c>
      <c r="D2217" s="82">
        <v>45985.946886574071</v>
      </c>
      <c r="E2217" s="37">
        <v>479</v>
      </c>
      <c r="F2217" s="12" t="s">
        <v>4641</v>
      </c>
      <c r="G2217" s="13" t="str">
        <f>IFERROR(INDEX(Raw_Plans!$B$2:$B$11,MATCH(C2217,Raw_Plans!$A$2:$A$11,0)),"")</f>
        <v>Truly Unlimited</v>
      </c>
    </row>
    <row r="2218" spans="1:7" x14ac:dyDescent="0.3">
      <c r="A2218" s="12" t="s">
        <v>6825</v>
      </c>
      <c r="B2218" s="12" t="s">
        <v>738</v>
      </c>
      <c r="C2218" s="12" t="s">
        <v>4607</v>
      </c>
      <c r="D2218" s="82">
        <v>45819.946886574071</v>
      </c>
      <c r="E2218" s="37">
        <v>299</v>
      </c>
      <c r="F2218" s="12" t="s">
        <v>4599</v>
      </c>
      <c r="G2218" s="13" t="str">
        <f>IFERROR(INDEX(Raw_Plans!$B$2:$B$11,MATCH(C2218,Raw_Plans!$A$2:$A$11,0)),"")</f>
        <v>Unlimited 5G Data</v>
      </c>
    </row>
    <row r="2219" spans="1:7" x14ac:dyDescent="0.3">
      <c r="A2219" s="12" t="s">
        <v>6826</v>
      </c>
      <c r="B2219" s="12" t="s">
        <v>3727</v>
      </c>
      <c r="C2219" s="12" t="s">
        <v>4602</v>
      </c>
      <c r="D2219" s="82">
        <v>45800.946886574071</v>
      </c>
      <c r="E2219" s="37">
        <v>479</v>
      </c>
      <c r="F2219" s="12" t="s">
        <v>4599</v>
      </c>
      <c r="G2219" s="13" t="str">
        <f>IFERROR(INDEX(Raw_Plans!$B$2:$B$11,MATCH(C2219,Raw_Plans!$A$2:$A$11,0)),"")</f>
        <v>Truly Unlimited</v>
      </c>
    </row>
    <row r="2220" spans="1:7" x14ac:dyDescent="0.3">
      <c r="A2220" s="12" t="s">
        <v>6827</v>
      </c>
      <c r="B2220" s="12" t="s">
        <v>4403</v>
      </c>
      <c r="C2220" s="12" t="s">
        <v>4594</v>
      </c>
      <c r="D2220" s="82">
        <v>45754.946886574071</v>
      </c>
      <c r="E2220" s="37">
        <v>999</v>
      </c>
      <c r="F2220" s="12" t="s">
        <v>4599</v>
      </c>
      <c r="G2220" s="13" t="str">
        <f>IFERROR(INDEX(Raw_Plans!$B$2:$B$11,MATCH(C2220,Raw_Plans!$A$2:$A$11,0)),"")</f>
        <v>Family Infinity 999</v>
      </c>
    </row>
    <row r="2221" spans="1:7" x14ac:dyDescent="0.3">
      <c r="A2221" s="12" t="s">
        <v>6828</v>
      </c>
      <c r="B2221" s="12" t="s">
        <v>1518</v>
      </c>
      <c r="C2221" s="12" t="s">
        <v>4615</v>
      </c>
      <c r="D2221" s="82">
        <v>45913.946886574071</v>
      </c>
      <c r="E2221" s="37">
        <v>148</v>
      </c>
      <c r="F2221" s="12" t="s">
        <v>4599</v>
      </c>
      <c r="G2221" s="13" t="str">
        <f>IFERROR(INDEX(Raw_Plans!$B$2:$B$11,MATCH(C2221,Raw_Plans!$A$2:$A$11,0)),"")</f>
        <v>Data Booster</v>
      </c>
    </row>
    <row r="2222" spans="1:7" x14ac:dyDescent="0.3">
      <c r="A2222" s="12" t="s">
        <v>6829</v>
      </c>
      <c r="B2222" s="12" t="s">
        <v>1939</v>
      </c>
      <c r="C2222" s="12" t="s">
        <v>4602</v>
      </c>
      <c r="D2222" s="82">
        <v>46034.946886574071</v>
      </c>
      <c r="E2222" s="37">
        <v>479</v>
      </c>
      <c r="F2222" s="12" t="s">
        <v>4641</v>
      </c>
      <c r="G2222" s="13" t="str">
        <f>IFERROR(INDEX(Raw_Plans!$B$2:$B$11,MATCH(C2222,Raw_Plans!$A$2:$A$11,0)),"")</f>
        <v>Truly Unlimited</v>
      </c>
    </row>
    <row r="2223" spans="1:7" x14ac:dyDescent="0.3">
      <c r="A2223" s="12" t="s">
        <v>6830</v>
      </c>
      <c r="B2223" s="12" t="s">
        <v>2847</v>
      </c>
      <c r="C2223" s="12" t="s">
        <v>4613</v>
      </c>
      <c r="D2223" s="82">
        <v>45722.946886574071</v>
      </c>
      <c r="E2223" s="37">
        <v>499</v>
      </c>
      <c r="F2223" s="12" t="s">
        <v>4603</v>
      </c>
      <c r="G2223" s="13" t="str">
        <f>IFERROR(INDEX(Raw_Plans!$B$2:$B$11,MATCH(C2223,Raw_Plans!$A$2:$A$11,0)),"")</f>
        <v>Work From Home</v>
      </c>
    </row>
    <row r="2224" spans="1:7" x14ac:dyDescent="0.3">
      <c r="A2224" s="12" t="s">
        <v>6831</v>
      </c>
      <c r="B2224" s="12" t="s">
        <v>1237</v>
      </c>
      <c r="C2224" s="12" t="s">
        <v>4615</v>
      </c>
      <c r="D2224" s="82">
        <v>45942.946886574071</v>
      </c>
      <c r="E2224" s="37">
        <v>148</v>
      </c>
      <c r="F2224" s="12" t="s">
        <v>4641</v>
      </c>
      <c r="G2224" s="13" t="str">
        <f>IFERROR(INDEX(Raw_Plans!$B$2:$B$11,MATCH(C2224,Raw_Plans!$A$2:$A$11,0)),"")</f>
        <v>Data Booster</v>
      </c>
    </row>
    <row r="2225" spans="1:7" x14ac:dyDescent="0.3">
      <c r="A2225" s="12" t="s">
        <v>6832</v>
      </c>
      <c r="B2225" s="12" t="s">
        <v>1039</v>
      </c>
      <c r="C2225" s="12" t="s">
        <v>4615</v>
      </c>
      <c r="D2225" s="82">
        <v>45732.946886574071</v>
      </c>
      <c r="E2225" s="37">
        <v>148</v>
      </c>
      <c r="F2225" s="12" t="s">
        <v>4641</v>
      </c>
      <c r="G2225" s="13" t="str">
        <f>IFERROR(INDEX(Raw_Plans!$B$2:$B$11,MATCH(C2225,Raw_Plans!$A$2:$A$11,0)),"")</f>
        <v>Data Booster</v>
      </c>
    </row>
    <row r="2226" spans="1:7" x14ac:dyDescent="0.3">
      <c r="A2226" s="12" t="s">
        <v>6833</v>
      </c>
      <c r="B2226" s="12" t="s">
        <v>1861</v>
      </c>
      <c r="C2226" s="12" t="s">
        <v>4598</v>
      </c>
      <c r="D2226" s="82">
        <v>45782.946886574071</v>
      </c>
      <c r="E2226" s="37">
        <v>99</v>
      </c>
      <c r="F2226" s="12" t="s">
        <v>4611</v>
      </c>
      <c r="G2226" s="13" t="str">
        <f>IFERROR(INDEX(Raw_Plans!$B$2:$B$11,MATCH(C2226,Raw_Plans!$A$2:$A$11,0)),"")</f>
        <v>Talktime Only</v>
      </c>
    </row>
    <row r="2227" spans="1:7" x14ac:dyDescent="0.3">
      <c r="A2227" s="12" t="s">
        <v>6834</v>
      </c>
      <c r="B2227" s="12" t="s">
        <v>3475</v>
      </c>
      <c r="C2227" s="12" t="s">
        <v>4602</v>
      </c>
      <c r="D2227" s="82">
        <v>45782.946886574071</v>
      </c>
      <c r="E2227" s="37">
        <v>479</v>
      </c>
      <c r="F2227" s="12" t="s">
        <v>4599</v>
      </c>
      <c r="G2227" s="13" t="str">
        <f>IFERROR(INDEX(Raw_Plans!$B$2:$B$11,MATCH(C2227,Raw_Plans!$A$2:$A$11,0)),"")</f>
        <v>Truly Unlimited</v>
      </c>
    </row>
    <row r="2228" spans="1:7" x14ac:dyDescent="0.3">
      <c r="A2228" s="12" t="s">
        <v>6835</v>
      </c>
      <c r="B2228" s="12" t="s">
        <v>4064</v>
      </c>
      <c r="C2228" s="12" t="s">
        <v>4605</v>
      </c>
      <c r="D2228" s="82">
        <v>46013.946886574071</v>
      </c>
      <c r="E2228" s="37">
        <v>349</v>
      </c>
      <c r="F2228" s="12" t="s">
        <v>4595</v>
      </c>
      <c r="G2228" s="13" t="str">
        <f>IFERROR(INDEX(Raw_Plans!$B$2:$B$11,MATCH(C2228,Raw_Plans!$A$2:$A$11,0)),"")</f>
        <v>Entertainment Pack</v>
      </c>
    </row>
    <row r="2229" spans="1:7" x14ac:dyDescent="0.3">
      <c r="A2229" s="12" t="s">
        <v>6836</v>
      </c>
      <c r="B2229" s="12" t="s">
        <v>1714</v>
      </c>
      <c r="C2229" s="12" t="s">
        <v>4609</v>
      </c>
      <c r="D2229" s="82">
        <v>45883.946886574071</v>
      </c>
      <c r="E2229" s="37">
        <v>2999</v>
      </c>
      <c r="F2229" s="12" t="s">
        <v>4599</v>
      </c>
      <c r="G2229" s="13" t="str">
        <f>IFERROR(INDEX(Raw_Plans!$B$2:$B$11,MATCH(C2229,Raw_Plans!$A$2:$A$11,0)),"")</f>
        <v>Annual Plan</v>
      </c>
    </row>
    <row r="2230" spans="1:7" x14ac:dyDescent="0.3">
      <c r="A2230" s="12" t="s">
        <v>6837</v>
      </c>
      <c r="B2230" s="12" t="s">
        <v>2557</v>
      </c>
      <c r="C2230" s="12" t="s">
        <v>4605</v>
      </c>
      <c r="D2230" s="82">
        <v>45824.946886574071</v>
      </c>
      <c r="E2230" s="37">
        <v>349</v>
      </c>
      <c r="F2230" s="12" t="s">
        <v>4595</v>
      </c>
      <c r="G2230" s="13" t="str">
        <f>IFERROR(INDEX(Raw_Plans!$B$2:$B$11,MATCH(C2230,Raw_Plans!$A$2:$A$11,0)),"")</f>
        <v>Entertainment Pack</v>
      </c>
    </row>
    <row r="2231" spans="1:7" x14ac:dyDescent="0.3">
      <c r="A2231" s="12" t="s">
        <v>6838</v>
      </c>
      <c r="B2231" s="12" t="s">
        <v>3801</v>
      </c>
      <c r="C2231" s="12" t="s">
        <v>4618</v>
      </c>
      <c r="D2231" s="82">
        <v>46004.946886574071</v>
      </c>
      <c r="E2231" s="37">
        <v>499</v>
      </c>
      <c r="F2231" s="12" t="s">
        <v>4595</v>
      </c>
      <c r="G2231" s="13" t="str">
        <f>IFERROR(INDEX(Raw_Plans!$B$2:$B$11,MATCH(C2231,Raw_Plans!$A$2:$A$11,0)),"")</f>
        <v>Infinity 499</v>
      </c>
    </row>
    <row r="2232" spans="1:7" x14ac:dyDescent="0.3">
      <c r="A2232" s="12" t="s">
        <v>6839</v>
      </c>
      <c r="B2232" s="12" t="s">
        <v>1586</v>
      </c>
      <c r="C2232" s="12" t="s">
        <v>4607</v>
      </c>
      <c r="D2232" s="82">
        <v>45901.946886574071</v>
      </c>
      <c r="E2232" s="37">
        <v>299</v>
      </c>
      <c r="F2232" s="12" t="s">
        <v>4603</v>
      </c>
      <c r="G2232" s="13" t="str">
        <f>IFERROR(INDEX(Raw_Plans!$B$2:$B$11,MATCH(C2232,Raw_Plans!$A$2:$A$11,0)),"")</f>
        <v>Unlimited 5G Data</v>
      </c>
    </row>
    <row r="2233" spans="1:7" x14ac:dyDescent="0.3">
      <c r="A2233" s="12" t="s">
        <v>6840</v>
      </c>
      <c r="B2233" s="12" t="s">
        <v>3529</v>
      </c>
      <c r="C2233" s="12" t="s">
        <v>4598</v>
      </c>
      <c r="D2233" s="82">
        <v>45911.946886574071</v>
      </c>
      <c r="E2233" s="37">
        <v>99</v>
      </c>
      <c r="F2233" s="12" t="s">
        <v>4611</v>
      </c>
      <c r="G2233" s="13" t="str">
        <f>IFERROR(INDEX(Raw_Plans!$B$2:$B$11,MATCH(C2233,Raw_Plans!$A$2:$A$11,0)),"")</f>
        <v>Talktime Only</v>
      </c>
    </row>
    <row r="2234" spans="1:7" x14ac:dyDescent="0.3">
      <c r="A2234" s="12" t="s">
        <v>6841</v>
      </c>
      <c r="B2234" s="12" t="s">
        <v>4158</v>
      </c>
      <c r="C2234" s="12" t="s">
        <v>4602</v>
      </c>
      <c r="D2234" s="82">
        <v>45701.946886574071</v>
      </c>
      <c r="E2234" s="37">
        <v>479</v>
      </c>
      <c r="F2234" s="12" t="s">
        <v>4611</v>
      </c>
      <c r="G2234" s="13" t="str">
        <f>IFERROR(INDEX(Raw_Plans!$B$2:$B$11,MATCH(C2234,Raw_Plans!$A$2:$A$11,0)),"")</f>
        <v>Truly Unlimited</v>
      </c>
    </row>
    <row r="2235" spans="1:7" x14ac:dyDescent="0.3">
      <c r="A2235" s="12" t="s">
        <v>6842</v>
      </c>
      <c r="B2235" s="12" t="s">
        <v>2995</v>
      </c>
      <c r="C2235" s="12" t="s">
        <v>4629</v>
      </c>
      <c r="D2235" s="82">
        <v>45693.946886574071</v>
      </c>
      <c r="E2235" s="37">
        <v>666</v>
      </c>
      <c r="F2235" s="12" t="s">
        <v>4595</v>
      </c>
      <c r="G2235" s="13" t="str">
        <f>IFERROR(INDEX(Raw_Plans!$B$2:$B$11,MATCH(C2235,Raw_Plans!$A$2:$A$11,0)),"")</f>
        <v>Student Plan</v>
      </c>
    </row>
    <row r="2236" spans="1:7" x14ac:dyDescent="0.3">
      <c r="A2236" s="12" t="s">
        <v>6843</v>
      </c>
      <c r="B2236" s="12" t="s">
        <v>745</v>
      </c>
      <c r="C2236" s="12" t="s">
        <v>4607</v>
      </c>
      <c r="D2236" s="82">
        <v>45938.946886574071</v>
      </c>
      <c r="E2236" s="37">
        <v>299</v>
      </c>
      <c r="F2236" s="12" t="s">
        <v>4603</v>
      </c>
      <c r="G2236" s="13" t="str">
        <f>IFERROR(INDEX(Raw_Plans!$B$2:$B$11,MATCH(C2236,Raw_Plans!$A$2:$A$11,0)),"")</f>
        <v>Unlimited 5G Data</v>
      </c>
    </row>
    <row r="2237" spans="1:7" x14ac:dyDescent="0.3">
      <c r="A2237" s="12" t="s">
        <v>6844</v>
      </c>
      <c r="B2237" s="12" t="s">
        <v>1574</v>
      </c>
      <c r="C2237" s="12" t="s">
        <v>4629</v>
      </c>
      <c r="D2237" s="82">
        <v>45688.946886574071</v>
      </c>
      <c r="E2237" s="37">
        <v>666</v>
      </c>
      <c r="F2237" s="12" t="s">
        <v>4641</v>
      </c>
      <c r="G2237" s="13" t="str">
        <f>IFERROR(INDEX(Raw_Plans!$B$2:$B$11,MATCH(C2237,Raw_Plans!$A$2:$A$11,0)),"")</f>
        <v>Student Plan</v>
      </c>
    </row>
    <row r="2238" spans="1:7" x14ac:dyDescent="0.3">
      <c r="A2238" s="12" t="s">
        <v>6845</v>
      </c>
      <c r="B2238" s="12" t="s">
        <v>2245</v>
      </c>
      <c r="C2238" s="12" t="s">
        <v>4615</v>
      </c>
      <c r="D2238" s="82">
        <v>45691.946886574071</v>
      </c>
      <c r="E2238" s="37">
        <v>148</v>
      </c>
      <c r="F2238" s="12" t="s">
        <v>4603</v>
      </c>
      <c r="G2238" s="13" t="str">
        <f>IFERROR(INDEX(Raw_Plans!$B$2:$B$11,MATCH(C2238,Raw_Plans!$A$2:$A$11,0)),"")</f>
        <v>Data Booster</v>
      </c>
    </row>
    <row r="2239" spans="1:7" x14ac:dyDescent="0.3">
      <c r="A2239" s="12" t="s">
        <v>6846</v>
      </c>
      <c r="B2239" s="12" t="s">
        <v>3268</v>
      </c>
      <c r="C2239" s="12" t="s">
        <v>4602</v>
      </c>
      <c r="D2239" s="82">
        <v>45837.946886574071</v>
      </c>
      <c r="E2239" s="37">
        <v>479</v>
      </c>
      <c r="F2239" s="12" t="s">
        <v>4599</v>
      </c>
      <c r="G2239" s="13" t="str">
        <f>IFERROR(INDEX(Raw_Plans!$B$2:$B$11,MATCH(C2239,Raw_Plans!$A$2:$A$11,0)),"")</f>
        <v>Truly Unlimited</v>
      </c>
    </row>
    <row r="2240" spans="1:7" x14ac:dyDescent="0.3">
      <c r="A2240" s="12" t="s">
        <v>6847</v>
      </c>
      <c r="B2240" s="12" t="s">
        <v>3695</v>
      </c>
      <c r="C2240" s="12" t="s">
        <v>4607</v>
      </c>
      <c r="D2240" s="82">
        <v>45834.946886574071</v>
      </c>
      <c r="E2240" s="37">
        <v>299</v>
      </c>
      <c r="F2240" s="12" t="s">
        <v>4599</v>
      </c>
      <c r="G2240" s="13" t="str">
        <f>IFERROR(INDEX(Raw_Plans!$B$2:$B$11,MATCH(C2240,Raw_Plans!$A$2:$A$11,0)),"")</f>
        <v>Unlimited 5G Data</v>
      </c>
    </row>
    <row r="2241" spans="1:7" x14ac:dyDescent="0.3">
      <c r="A2241" s="12" t="s">
        <v>6848</v>
      </c>
      <c r="B2241" s="12" t="s">
        <v>2945</v>
      </c>
      <c r="C2241" s="12" t="s">
        <v>4629</v>
      </c>
      <c r="D2241" s="82">
        <v>45837.946886574071</v>
      </c>
      <c r="E2241" s="37">
        <v>666</v>
      </c>
      <c r="F2241" s="12" t="s">
        <v>4603</v>
      </c>
      <c r="G2241" s="13" t="str">
        <f>IFERROR(INDEX(Raw_Plans!$B$2:$B$11,MATCH(C2241,Raw_Plans!$A$2:$A$11,0)),"")</f>
        <v>Student Plan</v>
      </c>
    </row>
    <row r="2242" spans="1:7" x14ac:dyDescent="0.3">
      <c r="A2242" s="12" t="s">
        <v>6849</v>
      </c>
      <c r="B2242" s="12" t="s">
        <v>1277</v>
      </c>
      <c r="C2242" s="12" t="s">
        <v>4615</v>
      </c>
      <c r="D2242" s="82">
        <v>46024.946886574071</v>
      </c>
      <c r="E2242" s="37">
        <v>148</v>
      </c>
      <c r="F2242" s="12" t="s">
        <v>4611</v>
      </c>
      <c r="G2242" s="13" t="str">
        <f>IFERROR(INDEX(Raw_Plans!$B$2:$B$11,MATCH(C2242,Raw_Plans!$A$2:$A$11,0)),"")</f>
        <v>Data Booster</v>
      </c>
    </row>
    <row r="2243" spans="1:7" x14ac:dyDescent="0.3">
      <c r="A2243" s="12" t="s">
        <v>6850</v>
      </c>
      <c r="B2243" s="12" t="s">
        <v>4194</v>
      </c>
      <c r="C2243" s="12" t="s">
        <v>4618</v>
      </c>
      <c r="D2243" s="82">
        <v>45996.946886574071</v>
      </c>
      <c r="E2243" s="37">
        <v>499</v>
      </c>
      <c r="F2243" s="12" t="s">
        <v>4599</v>
      </c>
      <c r="G2243" s="13" t="str">
        <f>IFERROR(INDEX(Raw_Plans!$B$2:$B$11,MATCH(C2243,Raw_Plans!$A$2:$A$11,0)),"")</f>
        <v>Infinity 499</v>
      </c>
    </row>
    <row r="2244" spans="1:7" x14ac:dyDescent="0.3">
      <c r="A2244" s="12" t="s">
        <v>6851</v>
      </c>
      <c r="B2244" s="12" t="s">
        <v>1975</v>
      </c>
      <c r="C2244" s="12" t="s">
        <v>4629</v>
      </c>
      <c r="D2244" s="82">
        <v>45965.946886574071</v>
      </c>
      <c r="E2244" s="37">
        <v>666</v>
      </c>
      <c r="F2244" s="12" t="s">
        <v>4611</v>
      </c>
      <c r="G2244" s="13" t="str">
        <f>IFERROR(INDEX(Raw_Plans!$B$2:$B$11,MATCH(C2244,Raw_Plans!$A$2:$A$11,0)),"")</f>
        <v>Student Plan</v>
      </c>
    </row>
    <row r="2245" spans="1:7" x14ac:dyDescent="0.3">
      <c r="A2245" s="12" t="s">
        <v>6852</v>
      </c>
      <c r="B2245" s="12" t="s">
        <v>4052</v>
      </c>
      <c r="C2245" s="12" t="s">
        <v>4605</v>
      </c>
      <c r="D2245" s="82">
        <v>46021.946886574071</v>
      </c>
      <c r="E2245" s="37">
        <v>349</v>
      </c>
      <c r="F2245" s="12" t="s">
        <v>4641</v>
      </c>
      <c r="G2245" s="13" t="str">
        <f>IFERROR(INDEX(Raw_Plans!$B$2:$B$11,MATCH(C2245,Raw_Plans!$A$2:$A$11,0)),"")</f>
        <v>Entertainment Pack</v>
      </c>
    </row>
    <row r="2246" spans="1:7" x14ac:dyDescent="0.3">
      <c r="A2246" s="12" t="s">
        <v>6853</v>
      </c>
      <c r="B2246" s="12" t="s">
        <v>4074</v>
      </c>
      <c r="C2246" s="12" t="s">
        <v>4629</v>
      </c>
      <c r="D2246" s="82">
        <v>45768.946886574071</v>
      </c>
      <c r="E2246" s="37">
        <v>666</v>
      </c>
      <c r="F2246" s="12" t="s">
        <v>4599</v>
      </c>
      <c r="G2246" s="13" t="str">
        <f>IFERROR(INDEX(Raw_Plans!$B$2:$B$11,MATCH(C2246,Raw_Plans!$A$2:$A$11,0)),"")</f>
        <v>Student Plan</v>
      </c>
    </row>
    <row r="2247" spans="1:7" x14ac:dyDescent="0.3">
      <c r="A2247" s="12" t="s">
        <v>6854</v>
      </c>
      <c r="B2247" s="12" t="s">
        <v>1320</v>
      </c>
      <c r="C2247" s="12" t="s">
        <v>4607</v>
      </c>
      <c r="D2247" s="82">
        <v>45944.946886574071</v>
      </c>
      <c r="E2247" s="37">
        <v>299</v>
      </c>
      <c r="F2247" s="12" t="s">
        <v>4611</v>
      </c>
      <c r="G2247" s="13" t="str">
        <f>IFERROR(INDEX(Raw_Plans!$B$2:$B$11,MATCH(C2247,Raw_Plans!$A$2:$A$11,0)),"")</f>
        <v>Unlimited 5G Data</v>
      </c>
    </row>
    <row r="2248" spans="1:7" x14ac:dyDescent="0.3">
      <c r="A2248" s="12" t="s">
        <v>6855</v>
      </c>
      <c r="B2248" s="12" t="s">
        <v>1233</v>
      </c>
      <c r="C2248" s="12" t="s">
        <v>4602</v>
      </c>
      <c r="D2248" s="82">
        <v>46004.946886574071</v>
      </c>
      <c r="E2248" s="37">
        <v>479</v>
      </c>
      <c r="F2248" s="12" t="s">
        <v>4641</v>
      </c>
      <c r="G2248" s="13" t="str">
        <f>IFERROR(INDEX(Raw_Plans!$B$2:$B$11,MATCH(C2248,Raw_Plans!$A$2:$A$11,0)),"")</f>
        <v>Truly Unlimited</v>
      </c>
    </row>
    <row r="2249" spans="1:7" x14ac:dyDescent="0.3">
      <c r="A2249" s="12" t="s">
        <v>6856</v>
      </c>
      <c r="B2249" s="12" t="s">
        <v>2029</v>
      </c>
      <c r="C2249" s="12" t="s">
        <v>4598</v>
      </c>
      <c r="D2249" s="82">
        <v>45906.946886574071</v>
      </c>
      <c r="E2249" s="37">
        <v>99</v>
      </c>
      <c r="F2249" s="12" t="s">
        <v>4595</v>
      </c>
      <c r="G2249" s="13" t="str">
        <f>IFERROR(INDEX(Raw_Plans!$B$2:$B$11,MATCH(C2249,Raw_Plans!$A$2:$A$11,0)),"")</f>
        <v>Talktime Only</v>
      </c>
    </row>
    <row r="2250" spans="1:7" x14ac:dyDescent="0.3">
      <c r="A2250" s="12" t="s">
        <v>6857</v>
      </c>
      <c r="B2250" s="12" t="s">
        <v>2134</v>
      </c>
      <c r="C2250" s="12" t="s">
        <v>4609</v>
      </c>
      <c r="D2250" s="82">
        <v>45868.946886574071</v>
      </c>
      <c r="E2250" s="37">
        <v>2999</v>
      </c>
      <c r="F2250" s="12" t="s">
        <v>4641</v>
      </c>
      <c r="G2250" s="13" t="str">
        <f>IFERROR(INDEX(Raw_Plans!$B$2:$B$11,MATCH(C2250,Raw_Plans!$A$2:$A$11,0)),"")</f>
        <v>Annual Plan</v>
      </c>
    </row>
    <row r="2251" spans="1:7" x14ac:dyDescent="0.3">
      <c r="A2251" s="12" t="s">
        <v>6858</v>
      </c>
      <c r="B2251" s="12" t="s">
        <v>1354</v>
      </c>
      <c r="C2251" s="12" t="s">
        <v>4602</v>
      </c>
      <c r="D2251" s="82">
        <v>45773.946886574071</v>
      </c>
      <c r="E2251" s="37">
        <v>479</v>
      </c>
      <c r="F2251" s="12" t="s">
        <v>4641</v>
      </c>
      <c r="G2251" s="13" t="str">
        <f>IFERROR(INDEX(Raw_Plans!$B$2:$B$11,MATCH(C2251,Raw_Plans!$A$2:$A$11,0)),"")</f>
        <v>Truly Unlimited</v>
      </c>
    </row>
    <row r="2252" spans="1:7" x14ac:dyDescent="0.3">
      <c r="A2252" s="12" t="s">
        <v>6859</v>
      </c>
      <c r="B2252" s="12" t="s">
        <v>3473</v>
      </c>
      <c r="C2252" s="12" t="s">
        <v>4609</v>
      </c>
      <c r="D2252" s="82">
        <v>45784.946886574071</v>
      </c>
      <c r="E2252" s="37">
        <v>2999</v>
      </c>
      <c r="F2252" s="12" t="s">
        <v>4603</v>
      </c>
      <c r="G2252" s="13" t="str">
        <f>IFERROR(INDEX(Raw_Plans!$B$2:$B$11,MATCH(C2252,Raw_Plans!$A$2:$A$11,0)),"")</f>
        <v>Annual Plan</v>
      </c>
    </row>
    <row r="2253" spans="1:7" x14ac:dyDescent="0.3">
      <c r="A2253" s="12" t="s">
        <v>6860</v>
      </c>
      <c r="B2253" s="12" t="s">
        <v>1078</v>
      </c>
      <c r="C2253" s="12" t="s">
        <v>4602</v>
      </c>
      <c r="D2253" s="82">
        <v>45810.946886574071</v>
      </c>
      <c r="E2253" s="37">
        <v>479</v>
      </c>
      <c r="F2253" s="12" t="s">
        <v>4641</v>
      </c>
      <c r="G2253" s="13" t="str">
        <f>IFERROR(INDEX(Raw_Plans!$B$2:$B$11,MATCH(C2253,Raw_Plans!$A$2:$A$11,0)),"")</f>
        <v>Truly Unlimited</v>
      </c>
    </row>
    <row r="2254" spans="1:7" x14ac:dyDescent="0.3">
      <c r="A2254" s="12" t="s">
        <v>6861</v>
      </c>
      <c r="B2254" s="12" t="s">
        <v>3727</v>
      </c>
      <c r="C2254" s="12" t="s">
        <v>4609</v>
      </c>
      <c r="D2254" s="82">
        <v>45749.946886574071</v>
      </c>
      <c r="E2254" s="37">
        <v>2999</v>
      </c>
      <c r="F2254" s="12" t="s">
        <v>4611</v>
      </c>
      <c r="G2254" s="13" t="str">
        <f>IFERROR(INDEX(Raw_Plans!$B$2:$B$11,MATCH(C2254,Raw_Plans!$A$2:$A$11,0)),"")</f>
        <v>Annual Plan</v>
      </c>
    </row>
    <row r="2255" spans="1:7" x14ac:dyDescent="0.3">
      <c r="A2255" s="12" t="s">
        <v>6862</v>
      </c>
      <c r="B2255" s="12" t="s">
        <v>2085</v>
      </c>
      <c r="C2255" s="12" t="s">
        <v>4609</v>
      </c>
      <c r="D2255" s="82">
        <v>45886.946886574071</v>
      </c>
      <c r="E2255" s="37">
        <v>2999</v>
      </c>
      <c r="F2255" s="12" t="s">
        <v>4599</v>
      </c>
      <c r="G2255" s="13" t="str">
        <f>IFERROR(INDEX(Raw_Plans!$B$2:$B$11,MATCH(C2255,Raw_Plans!$A$2:$A$11,0)),"")</f>
        <v>Annual Plan</v>
      </c>
    </row>
    <row r="2256" spans="1:7" x14ac:dyDescent="0.3">
      <c r="A2256" s="12" t="s">
        <v>6863</v>
      </c>
      <c r="B2256" s="12" t="s">
        <v>4128</v>
      </c>
      <c r="C2256" s="12" t="s">
        <v>4615</v>
      </c>
      <c r="D2256" s="82">
        <v>45856.946886574071</v>
      </c>
      <c r="E2256" s="37">
        <v>148</v>
      </c>
      <c r="F2256" s="12" t="s">
        <v>4641</v>
      </c>
      <c r="G2256" s="13" t="str">
        <f>IFERROR(INDEX(Raw_Plans!$B$2:$B$11,MATCH(C2256,Raw_Plans!$A$2:$A$11,0)),"")</f>
        <v>Data Booster</v>
      </c>
    </row>
    <row r="2257" spans="1:7" x14ac:dyDescent="0.3">
      <c r="A2257" s="12" t="s">
        <v>6864</v>
      </c>
      <c r="B2257" s="12" t="s">
        <v>3970</v>
      </c>
      <c r="C2257" s="12" t="s">
        <v>4629</v>
      </c>
      <c r="D2257" s="82">
        <v>45807.946886574071</v>
      </c>
      <c r="E2257" s="37">
        <v>666</v>
      </c>
      <c r="F2257" s="12" t="s">
        <v>4599</v>
      </c>
      <c r="G2257" s="13" t="str">
        <f>IFERROR(INDEX(Raw_Plans!$B$2:$B$11,MATCH(C2257,Raw_Plans!$A$2:$A$11,0)),"")</f>
        <v>Student Plan</v>
      </c>
    </row>
    <row r="2258" spans="1:7" x14ac:dyDescent="0.3">
      <c r="A2258" s="12" t="s">
        <v>6865</v>
      </c>
      <c r="B2258" s="12" t="s">
        <v>3507</v>
      </c>
      <c r="C2258" s="12" t="s">
        <v>4615</v>
      </c>
      <c r="D2258" s="82">
        <v>45900.946886574071</v>
      </c>
      <c r="E2258" s="37">
        <v>148</v>
      </c>
      <c r="F2258" s="12" t="s">
        <v>4641</v>
      </c>
      <c r="G2258" s="13" t="str">
        <f>IFERROR(INDEX(Raw_Plans!$B$2:$B$11,MATCH(C2258,Raw_Plans!$A$2:$A$11,0)),"")</f>
        <v>Data Booster</v>
      </c>
    </row>
    <row r="2259" spans="1:7" x14ac:dyDescent="0.3">
      <c r="A2259" s="12" t="s">
        <v>6866</v>
      </c>
      <c r="B2259" s="12" t="s">
        <v>2649</v>
      </c>
      <c r="C2259" s="12" t="s">
        <v>4609</v>
      </c>
      <c r="D2259" s="82">
        <v>45699.946886574071</v>
      </c>
      <c r="E2259" s="37">
        <v>2999</v>
      </c>
      <c r="F2259" s="12" t="s">
        <v>4641</v>
      </c>
      <c r="G2259" s="13" t="str">
        <f>IFERROR(INDEX(Raw_Plans!$B$2:$B$11,MATCH(C2259,Raw_Plans!$A$2:$A$11,0)),"")</f>
        <v>Annual Plan</v>
      </c>
    </row>
    <row r="2260" spans="1:7" x14ac:dyDescent="0.3">
      <c r="A2260" s="12" t="s">
        <v>6867</v>
      </c>
      <c r="B2260" s="12" t="s">
        <v>4364</v>
      </c>
      <c r="C2260" s="12" t="s">
        <v>4594</v>
      </c>
      <c r="D2260" s="82">
        <v>45860.946886574071</v>
      </c>
      <c r="E2260" s="37">
        <v>999</v>
      </c>
      <c r="F2260" s="12" t="s">
        <v>4611</v>
      </c>
      <c r="G2260" s="13" t="str">
        <f>IFERROR(INDEX(Raw_Plans!$B$2:$B$11,MATCH(C2260,Raw_Plans!$A$2:$A$11,0)),"")</f>
        <v>Family Infinity 999</v>
      </c>
    </row>
    <row r="2261" spans="1:7" x14ac:dyDescent="0.3">
      <c r="A2261" s="12" t="s">
        <v>6868</v>
      </c>
      <c r="B2261" s="12" t="s">
        <v>4290</v>
      </c>
      <c r="C2261" s="12" t="s">
        <v>4609</v>
      </c>
      <c r="D2261" s="82">
        <v>45842.946886574071</v>
      </c>
      <c r="E2261" s="37">
        <v>2999</v>
      </c>
      <c r="F2261" s="12" t="s">
        <v>4611</v>
      </c>
      <c r="G2261" s="13" t="str">
        <f>IFERROR(INDEX(Raw_Plans!$B$2:$B$11,MATCH(C2261,Raw_Plans!$A$2:$A$11,0)),"")</f>
        <v>Annual Plan</v>
      </c>
    </row>
    <row r="2262" spans="1:7" x14ac:dyDescent="0.3">
      <c r="A2262" s="12" t="s">
        <v>6869</v>
      </c>
      <c r="B2262" s="12" t="s">
        <v>4409</v>
      </c>
      <c r="C2262" s="12" t="s">
        <v>4609</v>
      </c>
      <c r="D2262" s="82">
        <v>46008.946886574071</v>
      </c>
      <c r="E2262" s="37">
        <v>2999</v>
      </c>
      <c r="F2262" s="12" t="s">
        <v>4599</v>
      </c>
      <c r="G2262" s="13" t="str">
        <f>IFERROR(INDEX(Raw_Plans!$B$2:$B$11,MATCH(C2262,Raw_Plans!$A$2:$A$11,0)),"")</f>
        <v>Annual Plan</v>
      </c>
    </row>
    <row r="2263" spans="1:7" x14ac:dyDescent="0.3">
      <c r="A2263" s="12" t="s">
        <v>6870</v>
      </c>
      <c r="B2263" s="12" t="s">
        <v>2571</v>
      </c>
      <c r="C2263" s="12" t="s">
        <v>4605</v>
      </c>
      <c r="D2263" s="82">
        <v>46019.946886574071</v>
      </c>
      <c r="E2263" s="37">
        <v>349</v>
      </c>
      <c r="F2263" s="12" t="s">
        <v>4641</v>
      </c>
      <c r="G2263" s="13" t="str">
        <f>IFERROR(INDEX(Raw_Plans!$B$2:$B$11,MATCH(C2263,Raw_Plans!$A$2:$A$11,0)),"")</f>
        <v>Entertainment Pack</v>
      </c>
    </row>
    <row r="2264" spans="1:7" x14ac:dyDescent="0.3">
      <c r="A2264" s="12" t="s">
        <v>6871</v>
      </c>
      <c r="B2264" s="12" t="s">
        <v>782</v>
      </c>
      <c r="C2264" s="12" t="s">
        <v>4598</v>
      </c>
      <c r="D2264" s="82">
        <v>45926.946886574071</v>
      </c>
      <c r="E2264" s="37">
        <v>99</v>
      </c>
      <c r="F2264" s="12" t="s">
        <v>4611</v>
      </c>
      <c r="G2264" s="13" t="str">
        <f>IFERROR(INDEX(Raw_Plans!$B$2:$B$11,MATCH(C2264,Raw_Plans!$A$2:$A$11,0)),"")</f>
        <v>Talktime Only</v>
      </c>
    </row>
    <row r="2265" spans="1:7" x14ac:dyDescent="0.3">
      <c r="A2265" s="12" t="s">
        <v>6872</v>
      </c>
      <c r="B2265" s="12" t="s">
        <v>1265</v>
      </c>
      <c r="C2265" s="12" t="s">
        <v>4615</v>
      </c>
      <c r="D2265" s="82">
        <v>45916.946886574071</v>
      </c>
      <c r="E2265" s="37">
        <v>148</v>
      </c>
      <c r="F2265" s="12" t="s">
        <v>4595</v>
      </c>
      <c r="G2265" s="13" t="str">
        <f>IFERROR(INDEX(Raw_Plans!$B$2:$B$11,MATCH(C2265,Raw_Plans!$A$2:$A$11,0)),"")</f>
        <v>Data Booster</v>
      </c>
    </row>
    <row r="2266" spans="1:7" x14ac:dyDescent="0.3">
      <c r="A2266" s="12" t="s">
        <v>6873</v>
      </c>
      <c r="B2266" s="12" t="s">
        <v>4238</v>
      </c>
      <c r="C2266" s="12" t="s">
        <v>4615</v>
      </c>
      <c r="D2266" s="82">
        <v>45776.946886574071</v>
      </c>
      <c r="E2266" s="37">
        <v>148</v>
      </c>
      <c r="F2266" s="12" t="s">
        <v>4641</v>
      </c>
      <c r="G2266" s="13" t="str">
        <f>IFERROR(INDEX(Raw_Plans!$B$2:$B$11,MATCH(C2266,Raw_Plans!$A$2:$A$11,0)),"")</f>
        <v>Data Booster</v>
      </c>
    </row>
    <row r="2267" spans="1:7" x14ac:dyDescent="0.3">
      <c r="A2267" s="12" t="s">
        <v>6874</v>
      </c>
      <c r="B2267" s="12" t="s">
        <v>3523</v>
      </c>
      <c r="C2267" s="12" t="s">
        <v>4615</v>
      </c>
      <c r="D2267" s="82">
        <v>45730.946886574071</v>
      </c>
      <c r="E2267" s="37">
        <v>148</v>
      </c>
      <c r="F2267" s="12" t="s">
        <v>4641</v>
      </c>
      <c r="G2267" s="13" t="str">
        <f>IFERROR(INDEX(Raw_Plans!$B$2:$B$11,MATCH(C2267,Raw_Plans!$A$2:$A$11,0)),"")</f>
        <v>Data Booster</v>
      </c>
    </row>
    <row r="2268" spans="1:7" x14ac:dyDescent="0.3">
      <c r="A2268" s="12" t="s">
        <v>6875</v>
      </c>
      <c r="B2268" s="12" t="s">
        <v>1732</v>
      </c>
      <c r="C2268" s="12" t="s">
        <v>4602</v>
      </c>
      <c r="D2268" s="82">
        <v>45790.946886574071</v>
      </c>
      <c r="E2268" s="37">
        <v>479</v>
      </c>
      <c r="F2268" s="12" t="s">
        <v>4603</v>
      </c>
      <c r="G2268" s="13" t="str">
        <f>IFERROR(INDEX(Raw_Plans!$B$2:$B$11,MATCH(C2268,Raw_Plans!$A$2:$A$11,0)),"")</f>
        <v>Truly Unlimited</v>
      </c>
    </row>
    <row r="2269" spans="1:7" x14ac:dyDescent="0.3">
      <c r="A2269" s="12" t="s">
        <v>6876</v>
      </c>
      <c r="B2269" s="12" t="s">
        <v>2183</v>
      </c>
      <c r="C2269" s="12" t="s">
        <v>4605</v>
      </c>
      <c r="D2269" s="82">
        <v>45909.946886574071</v>
      </c>
      <c r="E2269" s="37">
        <v>349</v>
      </c>
      <c r="F2269" s="12" t="s">
        <v>4599</v>
      </c>
      <c r="G2269" s="13" t="str">
        <f>IFERROR(INDEX(Raw_Plans!$B$2:$B$11,MATCH(C2269,Raw_Plans!$A$2:$A$11,0)),"")</f>
        <v>Entertainment Pack</v>
      </c>
    </row>
    <row r="2270" spans="1:7" x14ac:dyDescent="0.3">
      <c r="A2270" s="12" t="s">
        <v>6877</v>
      </c>
      <c r="B2270" s="12" t="s">
        <v>1476</v>
      </c>
      <c r="C2270" s="12" t="s">
        <v>4615</v>
      </c>
      <c r="D2270" s="82">
        <v>45917.946886574071</v>
      </c>
      <c r="E2270" s="37">
        <v>148</v>
      </c>
      <c r="F2270" s="12" t="s">
        <v>4595</v>
      </c>
      <c r="G2270" s="13" t="str">
        <f>IFERROR(INDEX(Raw_Plans!$B$2:$B$11,MATCH(C2270,Raw_Plans!$A$2:$A$11,0)),"")</f>
        <v>Data Booster</v>
      </c>
    </row>
    <row r="2271" spans="1:7" x14ac:dyDescent="0.3">
      <c r="A2271" s="12" t="s">
        <v>6878</v>
      </c>
      <c r="B2271" s="12" t="s">
        <v>2629</v>
      </c>
      <c r="C2271" s="12" t="s">
        <v>4609</v>
      </c>
      <c r="D2271" s="82">
        <v>45974.946886574071</v>
      </c>
      <c r="E2271" s="37">
        <v>2999</v>
      </c>
      <c r="F2271" s="12" t="s">
        <v>4641</v>
      </c>
      <c r="G2271" s="13" t="str">
        <f>IFERROR(INDEX(Raw_Plans!$B$2:$B$11,MATCH(C2271,Raw_Plans!$A$2:$A$11,0)),"")</f>
        <v>Annual Plan</v>
      </c>
    </row>
    <row r="2272" spans="1:7" x14ac:dyDescent="0.3">
      <c r="A2272" s="12" t="s">
        <v>6879</v>
      </c>
      <c r="B2272" s="12" t="s">
        <v>1592</v>
      </c>
      <c r="C2272" s="12" t="s">
        <v>4615</v>
      </c>
      <c r="D2272" s="82">
        <v>45763.946886574071</v>
      </c>
      <c r="E2272" s="37">
        <v>148</v>
      </c>
      <c r="F2272" s="12" t="s">
        <v>4611</v>
      </c>
      <c r="G2272" s="13" t="str">
        <f>IFERROR(INDEX(Raw_Plans!$B$2:$B$11,MATCH(C2272,Raw_Plans!$A$2:$A$11,0)),"")</f>
        <v>Data Booster</v>
      </c>
    </row>
    <row r="2273" spans="1:7" x14ac:dyDescent="0.3">
      <c r="A2273" s="12" t="s">
        <v>6880</v>
      </c>
      <c r="B2273" s="12" t="s">
        <v>2889</v>
      </c>
      <c r="C2273" s="12" t="s">
        <v>4615</v>
      </c>
      <c r="D2273" s="82">
        <v>45705.946886574071</v>
      </c>
      <c r="E2273" s="37">
        <v>148</v>
      </c>
      <c r="F2273" s="12" t="s">
        <v>4595</v>
      </c>
      <c r="G2273" s="13" t="str">
        <f>IFERROR(INDEX(Raw_Plans!$B$2:$B$11,MATCH(C2273,Raw_Plans!$A$2:$A$11,0)),"")</f>
        <v>Data Booster</v>
      </c>
    </row>
    <row r="2274" spans="1:7" x14ac:dyDescent="0.3">
      <c r="A2274" s="12" t="s">
        <v>6881</v>
      </c>
      <c r="B2274" s="12" t="s">
        <v>3519</v>
      </c>
      <c r="C2274" s="12" t="s">
        <v>4607</v>
      </c>
      <c r="D2274" s="82">
        <v>45913.946886574071</v>
      </c>
      <c r="E2274" s="37">
        <v>299</v>
      </c>
      <c r="F2274" s="12" t="s">
        <v>4603</v>
      </c>
      <c r="G2274" s="13" t="str">
        <f>IFERROR(INDEX(Raw_Plans!$B$2:$B$11,MATCH(C2274,Raw_Plans!$A$2:$A$11,0)),"")</f>
        <v>Unlimited 5G Data</v>
      </c>
    </row>
    <row r="2275" spans="1:7" x14ac:dyDescent="0.3">
      <c r="A2275" s="12" t="s">
        <v>6882</v>
      </c>
      <c r="B2275" s="12" t="s">
        <v>3740</v>
      </c>
      <c r="C2275" s="12" t="s">
        <v>4609</v>
      </c>
      <c r="D2275" s="82">
        <v>45725.946886574071</v>
      </c>
      <c r="E2275" s="37">
        <v>2999</v>
      </c>
      <c r="F2275" s="12" t="s">
        <v>4611</v>
      </c>
      <c r="G2275" s="13" t="str">
        <f>IFERROR(INDEX(Raw_Plans!$B$2:$B$11,MATCH(C2275,Raw_Plans!$A$2:$A$11,0)),"")</f>
        <v>Annual Plan</v>
      </c>
    </row>
    <row r="2276" spans="1:7" x14ac:dyDescent="0.3">
      <c r="A2276" s="12" t="s">
        <v>6883</v>
      </c>
      <c r="B2276" s="12" t="s">
        <v>3983</v>
      </c>
      <c r="C2276" s="12" t="s">
        <v>4598</v>
      </c>
      <c r="D2276" s="82">
        <v>45864.946886574071</v>
      </c>
      <c r="E2276" s="37">
        <v>99</v>
      </c>
      <c r="F2276" s="12" t="s">
        <v>4595</v>
      </c>
      <c r="G2276" s="13" t="str">
        <f>IFERROR(INDEX(Raw_Plans!$B$2:$B$11,MATCH(C2276,Raw_Plans!$A$2:$A$11,0)),"")</f>
        <v>Talktime Only</v>
      </c>
    </row>
    <row r="2277" spans="1:7" x14ac:dyDescent="0.3">
      <c r="A2277" s="12" t="s">
        <v>6884</v>
      </c>
      <c r="B2277" s="12" t="s">
        <v>1031</v>
      </c>
      <c r="C2277" s="12" t="s">
        <v>4615</v>
      </c>
      <c r="D2277" s="82">
        <v>46034.946886574071</v>
      </c>
      <c r="E2277" s="37">
        <v>148</v>
      </c>
      <c r="F2277" s="12" t="s">
        <v>4603</v>
      </c>
      <c r="G2277" s="13" t="str">
        <f>IFERROR(INDEX(Raw_Plans!$B$2:$B$11,MATCH(C2277,Raw_Plans!$A$2:$A$11,0)),"")</f>
        <v>Data Booster</v>
      </c>
    </row>
    <row r="2278" spans="1:7" x14ac:dyDescent="0.3">
      <c r="A2278" s="12" t="s">
        <v>6885</v>
      </c>
      <c r="B2278" s="12" t="s">
        <v>1283</v>
      </c>
      <c r="C2278" s="12" t="s">
        <v>4607</v>
      </c>
      <c r="D2278" s="82">
        <v>46037.946886574071</v>
      </c>
      <c r="E2278" s="37">
        <v>299</v>
      </c>
      <c r="F2278" s="12" t="s">
        <v>4603</v>
      </c>
      <c r="G2278" s="13" t="str">
        <f>IFERROR(INDEX(Raw_Plans!$B$2:$B$11,MATCH(C2278,Raw_Plans!$A$2:$A$11,0)),"")</f>
        <v>Unlimited 5G Data</v>
      </c>
    </row>
    <row r="2279" spans="1:7" x14ac:dyDescent="0.3">
      <c r="A2279" s="12" t="s">
        <v>6886</v>
      </c>
      <c r="B2279" s="12" t="s">
        <v>1492</v>
      </c>
      <c r="C2279" s="12" t="s">
        <v>4594</v>
      </c>
      <c r="D2279" s="82">
        <v>46020.946886574071</v>
      </c>
      <c r="E2279" s="37">
        <v>999</v>
      </c>
      <c r="F2279" s="12" t="s">
        <v>4603</v>
      </c>
      <c r="G2279" s="13" t="str">
        <f>IFERROR(INDEX(Raw_Plans!$B$2:$B$11,MATCH(C2279,Raw_Plans!$A$2:$A$11,0)),"")</f>
        <v>Family Infinity 999</v>
      </c>
    </row>
    <row r="2280" spans="1:7" x14ac:dyDescent="0.3">
      <c r="A2280" s="12" t="s">
        <v>6887</v>
      </c>
      <c r="B2280" s="12" t="s">
        <v>792</v>
      </c>
      <c r="C2280" s="12" t="s">
        <v>4629</v>
      </c>
      <c r="D2280" s="82">
        <v>45759.946886574071</v>
      </c>
      <c r="E2280" s="37">
        <v>666</v>
      </c>
      <c r="F2280" s="12" t="s">
        <v>4599</v>
      </c>
      <c r="G2280" s="13" t="str">
        <f>IFERROR(INDEX(Raw_Plans!$B$2:$B$11,MATCH(C2280,Raw_Plans!$A$2:$A$11,0)),"")</f>
        <v>Student Plan</v>
      </c>
    </row>
    <row r="2281" spans="1:7" x14ac:dyDescent="0.3">
      <c r="A2281" s="12" t="s">
        <v>6888</v>
      </c>
      <c r="B2281" s="12" t="s">
        <v>2625</v>
      </c>
      <c r="C2281" s="12" t="s">
        <v>4594</v>
      </c>
      <c r="D2281" s="82">
        <v>45793.946886574071</v>
      </c>
      <c r="E2281" s="37">
        <v>999</v>
      </c>
      <c r="F2281" s="12" t="s">
        <v>4599</v>
      </c>
      <c r="G2281" s="13" t="str">
        <f>IFERROR(INDEX(Raw_Plans!$B$2:$B$11,MATCH(C2281,Raw_Plans!$A$2:$A$11,0)),"")</f>
        <v>Family Infinity 999</v>
      </c>
    </row>
    <row r="2282" spans="1:7" x14ac:dyDescent="0.3">
      <c r="A2282" s="12" t="s">
        <v>6889</v>
      </c>
      <c r="B2282" s="12" t="s">
        <v>3667</v>
      </c>
      <c r="C2282" s="12" t="s">
        <v>4598</v>
      </c>
      <c r="D2282" s="82">
        <v>45872.946886574071</v>
      </c>
      <c r="E2282" s="37">
        <v>99</v>
      </c>
      <c r="F2282" s="12" t="s">
        <v>4611</v>
      </c>
      <c r="G2282" s="13" t="str">
        <f>IFERROR(INDEX(Raw_Plans!$B$2:$B$11,MATCH(C2282,Raw_Plans!$A$2:$A$11,0)),"")</f>
        <v>Talktime Only</v>
      </c>
    </row>
    <row r="2283" spans="1:7" x14ac:dyDescent="0.3">
      <c r="A2283" s="12" t="s">
        <v>6890</v>
      </c>
      <c r="B2283" s="12" t="s">
        <v>2299</v>
      </c>
      <c r="C2283" s="12" t="s">
        <v>4613</v>
      </c>
      <c r="D2283" s="82">
        <v>45769.946886574071</v>
      </c>
      <c r="E2283" s="37">
        <v>499</v>
      </c>
      <c r="F2283" s="12" t="s">
        <v>4603</v>
      </c>
      <c r="G2283" s="13" t="str">
        <f>IFERROR(INDEX(Raw_Plans!$B$2:$B$11,MATCH(C2283,Raw_Plans!$A$2:$A$11,0)),"")</f>
        <v>Work From Home</v>
      </c>
    </row>
    <row r="2284" spans="1:7" x14ac:dyDescent="0.3">
      <c r="A2284" s="12" t="s">
        <v>6891</v>
      </c>
      <c r="B2284" s="12" t="s">
        <v>1756</v>
      </c>
      <c r="C2284" s="12" t="s">
        <v>4594</v>
      </c>
      <c r="D2284" s="82">
        <v>45938.946886574071</v>
      </c>
      <c r="E2284" s="37">
        <v>999</v>
      </c>
      <c r="F2284" s="12" t="s">
        <v>4611</v>
      </c>
      <c r="G2284" s="13" t="str">
        <f>IFERROR(INDEX(Raw_Plans!$B$2:$B$11,MATCH(C2284,Raw_Plans!$A$2:$A$11,0)),"")</f>
        <v>Family Infinity 999</v>
      </c>
    </row>
    <row r="2285" spans="1:7" x14ac:dyDescent="0.3">
      <c r="A2285" s="12" t="s">
        <v>6892</v>
      </c>
      <c r="B2285" s="12" t="s">
        <v>4007</v>
      </c>
      <c r="C2285" s="12" t="s">
        <v>4618</v>
      </c>
      <c r="D2285" s="82">
        <v>45754.946886574071</v>
      </c>
      <c r="E2285" s="37">
        <v>499</v>
      </c>
      <c r="F2285" s="12" t="s">
        <v>4611</v>
      </c>
      <c r="G2285" s="13" t="str">
        <f>IFERROR(INDEX(Raw_Plans!$B$2:$B$11,MATCH(C2285,Raw_Plans!$A$2:$A$11,0)),"")</f>
        <v>Infinity 499</v>
      </c>
    </row>
    <row r="2286" spans="1:7" x14ac:dyDescent="0.3">
      <c r="A2286" s="12" t="s">
        <v>6893</v>
      </c>
      <c r="B2286" s="12" t="s">
        <v>3697</v>
      </c>
      <c r="C2286" s="12" t="s">
        <v>4594</v>
      </c>
      <c r="D2286" s="82">
        <v>45951.946886574071</v>
      </c>
      <c r="E2286" s="37">
        <v>999</v>
      </c>
      <c r="F2286" s="12" t="s">
        <v>4603</v>
      </c>
      <c r="G2286" s="13" t="str">
        <f>IFERROR(INDEX(Raw_Plans!$B$2:$B$11,MATCH(C2286,Raw_Plans!$A$2:$A$11,0)),"")</f>
        <v>Family Infinity 999</v>
      </c>
    </row>
    <row r="2287" spans="1:7" x14ac:dyDescent="0.3">
      <c r="A2287" s="12" t="s">
        <v>6894</v>
      </c>
      <c r="B2287" s="12" t="s">
        <v>1143</v>
      </c>
      <c r="C2287" s="12" t="s">
        <v>4609</v>
      </c>
      <c r="D2287" s="82">
        <v>46022.946886574071</v>
      </c>
      <c r="E2287" s="37">
        <v>2999</v>
      </c>
      <c r="F2287" s="12" t="s">
        <v>4599</v>
      </c>
      <c r="G2287" s="13" t="str">
        <f>IFERROR(INDEX(Raw_Plans!$B$2:$B$11,MATCH(C2287,Raw_Plans!$A$2:$A$11,0)),"")</f>
        <v>Annual Plan</v>
      </c>
    </row>
    <row r="2288" spans="1:7" x14ac:dyDescent="0.3">
      <c r="A2288" s="12" t="s">
        <v>6895</v>
      </c>
      <c r="B2288" s="12" t="s">
        <v>2209</v>
      </c>
      <c r="C2288" s="12" t="s">
        <v>4613</v>
      </c>
      <c r="D2288" s="82">
        <v>45743.946886574071</v>
      </c>
      <c r="E2288" s="37">
        <v>499</v>
      </c>
      <c r="F2288" s="12" t="s">
        <v>4611</v>
      </c>
      <c r="G2288" s="13" t="str">
        <f>IFERROR(INDEX(Raw_Plans!$B$2:$B$11,MATCH(C2288,Raw_Plans!$A$2:$A$11,0)),"")</f>
        <v>Work From Home</v>
      </c>
    </row>
    <row r="2289" spans="1:7" x14ac:dyDescent="0.3">
      <c r="A2289" s="12" t="s">
        <v>6896</v>
      </c>
      <c r="B2289" s="12" t="s">
        <v>679</v>
      </c>
      <c r="C2289" s="12" t="s">
        <v>4618</v>
      </c>
      <c r="D2289" s="82">
        <v>45845.946886574071</v>
      </c>
      <c r="E2289" s="37">
        <v>499</v>
      </c>
      <c r="F2289" s="12" t="s">
        <v>4641</v>
      </c>
      <c r="G2289" s="13" t="str">
        <f>IFERROR(INDEX(Raw_Plans!$B$2:$B$11,MATCH(C2289,Raw_Plans!$A$2:$A$11,0)),"")</f>
        <v>Infinity 499</v>
      </c>
    </row>
    <row r="2290" spans="1:7" x14ac:dyDescent="0.3">
      <c r="A2290" s="12" t="s">
        <v>6897</v>
      </c>
      <c r="B2290" s="12" t="s">
        <v>3226</v>
      </c>
      <c r="C2290" s="12" t="s">
        <v>4607</v>
      </c>
      <c r="D2290" s="82">
        <v>45728.946886574071</v>
      </c>
      <c r="E2290" s="37">
        <v>299</v>
      </c>
      <c r="F2290" s="12" t="s">
        <v>4595</v>
      </c>
      <c r="G2290" s="13" t="str">
        <f>IFERROR(INDEX(Raw_Plans!$B$2:$B$11,MATCH(C2290,Raw_Plans!$A$2:$A$11,0)),"")</f>
        <v>Unlimited 5G Data</v>
      </c>
    </row>
    <row r="2291" spans="1:7" x14ac:dyDescent="0.3">
      <c r="A2291" s="12" t="s">
        <v>6898</v>
      </c>
      <c r="B2291" s="12" t="s">
        <v>1722</v>
      </c>
      <c r="C2291" s="12" t="s">
        <v>4609</v>
      </c>
      <c r="D2291" s="82">
        <v>45930.946886574071</v>
      </c>
      <c r="E2291" s="37">
        <v>2999</v>
      </c>
      <c r="F2291" s="12" t="s">
        <v>4641</v>
      </c>
      <c r="G2291" s="13" t="str">
        <f>IFERROR(INDEX(Raw_Plans!$B$2:$B$11,MATCH(C2291,Raw_Plans!$A$2:$A$11,0)),"")</f>
        <v>Annual Plan</v>
      </c>
    </row>
    <row r="2292" spans="1:7" x14ac:dyDescent="0.3">
      <c r="A2292" s="12" t="s">
        <v>6899</v>
      </c>
      <c r="B2292" s="12" t="s">
        <v>973</v>
      </c>
      <c r="C2292" s="12" t="s">
        <v>4618</v>
      </c>
      <c r="D2292" s="82">
        <v>45899.946886574071</v>
      </c>
      <c r="E2292" s="37">
        <v>499</v>
      </c>
      <c r="F2292" s="12" t="s">
        <v>4603</v>
      </c>
      <c r="G2292" s="13" t="str">
        <f>IFERROR(INDEX(Raw_Plans!$B$2:$B$11,MATCH(C2292,Raw_Plans!$A$2:$A$11,0)),"")</f>
        <v>Infinity 499</v>
      </c>
    </row>
    <row r="2293" spans="1:7" x14ac:dyDescent="0.3">
      <c r="A2293" s="12" t="s">
        <v>6900</v>
      </c>
      <c r="B2293" s="12" t="s">
        <v>3531</v>
      </c>
      <c r="C2293" s="12" t="s">
        <v>4594</v>
      </c>
      <c r="D2293" s="82">
        <v>45735.946886574071</v>
      </c>
      <c r="E2293" s="37">
        <v>999</v>
      </c>
      <c r="F2293" s="12" t="s">
        <v>4599</v>
      </c>
      <c r="G2293" s="13" t="str">
        <f>IFERROR(INDEX(Raw_Plans!$B$2:$B$11,MATCH(C2293,Raw_Plans!$A$2:$A$11,0)),"")</f>
        <v>Family Infinity 999</v>
      </c>
    </row>
    <row r="2294" spans="1:7" x14ac:dyDescent="0.3">
      <c r="A2294" s="12" t="s">
        <v>6901</v>
      </c>
      <c r="B2294" s="12" t="s">
        <v>1048</v>
      </c>
      <c r="C2294" s="12" t="s">
        <v>4629</v>
      </c>
      <c r="D2294" s="82">
        <v>46029.946886574071</v>
      </c>
      <c r="E2294" s="37">
        <v>666</v>
      </c>
      <c r="F2294" s="12" t="s">
        <v>4603</v>
      </c>
      <c r="G2294" s="13" t="str">
        <f>IFERROR(INDEX(Raw_Plans!$B$2:$B$11,MATCH(C2294,Raw_Plans!$A$2:$A$11,0)),"")</f>
        <v>Student Plan</v>
      </c>
    </row>
    <row r="2295" spans="1:7" x14ac:dyDescent="0.3">
      <c r="A2295" s="12" t="s">
        <v>6902</v>
      </c>
      <c r="B2295" s="12" t="s">
        <v>1413</v>
      </c>
      <c r="C2295" s="12" t="s">
        <v>4615</v>
      </c>
      <c r="D2295" s="82">
        <v>46035.946886574071</v>
      </c>
      <c r="E2295" s="37">
        <v>148</v>
      </c>
      <c r="F2295" s="12" t="s">
        <v>4599</v>
      </c>
      <c r="G2295" s="13" t="str">
        <f>IFERROR(INDEX(Raw_Plans!$B$2:$B$11,MATCH(C2295,Raw_Plans!$A$2:$A$11,0)),"")</f>
        <v>Data Booster</v>
      </c>
    </row>
    <row r="2296" spans="1:7" x14ac:dyDescent="0.3">
      <c r="A2296" s="12" t="s">
        <v>6903</v>
      </c>
      <c r="B2296" s="12" t="s">
        <v>2176</v>
      </c>
      <c r="C2296" s="12" t="s">
        <v>4629</v>
      </c>
      <c r="D2296" s="82">
        <v>46047.946886574071</v>
      </c>
      <c r="E2296" s="37">
        <v>666</v>
      </c>
      <c r="F2296" s="12" t="s">
        <v>4595</v>
      </c>
      <c r="G2296" s="13" t="str">
        <f>IFERROR(INDEX(Raw_Plans!$B$2:$B$11,MATCH(C2296,Raw_Plans!$A$2:$A$11,0)),"")</f>
        <v>Student Plan</v>
      </c>
    </row>
    <row r="2297" spans="1:7" x14ac:dyDescent="0.3">
      <c r="A2297" s="12" t="s">
        <v>6904</v>
      </c>
      <c r="B2297" s="12" t="s">
        <v>585</v>
      </c>
      <c r="C2297" s="12" t="s">
        <v>4618</v>
      </c>
      <c r="D2297" s="82">
        <v>45816.946886574071</v>
      </c>
      <c r="E2297" s="37">
        <v>499</v>
      </c>
      <c r="F2297" s="12" t="s">
        <v>4603</v>
      </c>
      <c r="G2297" s="13" t="str">
        <f>IFERROR(INDEX(Raw_Plans!$B$2:$B$11,MATCH(C2297,Raw_Plans!$A$2:$A$11,0)),"")</f>
        <v>Infinity 499</v>
      </c>
    </row>
    <row r="2298" spans="1:7" x14ac:dyDescent="0.3">
      <c r="A2298" s="12" t="s">
        <v>6905</v>
      </c>
      <c r="B2298" s="12" t="s">
        <v>1899</v>
      </c>
      <c r="C2298" s="12" t="s">
        <v>4602</v>
      </c>
      <c r="D2298" s="82">
        <v>45801.946886574071</v>
      </c>
      <c r="E2298" s="37">
        <v>479</v>
      </c>
      <c r="F2298" s="12" t="s">
        <v>4603</v>
      </c>
      <c r="G2298" s="13" t="str">
        <f>IFERROR(INDEX(Raw_Plans!$B$2:$B$11,MATCH(C2298,Raw_Plans!$A$2:$A$11,0)),"")</f>
        <v>Truly Unlimited</v>
      </c>
    </row>
    <row r="2299" spans="1:7" x14ac:dyDescent="0.3">
      <c r="A2299" s="12" t="s">
        <v>6906</v>
      </c>
      <c r="B2299" s="12" t="s">
        <v>1219</v>
      </c>
      <c r="C2299" s="12" t="s">
        <v>4605</v>
      </c>
      <c r="D2299" s="82">
        <v>45905.946886574071</v>
      </c>
      <c r="E2299" s="37">
        <v>349</v>
      </c>
      <c r="F2299" s="12" t="s">
        <v>4641</v>
      </c>
      <c r="G2299" s="13" t="str">
        <f>IFERROR(INDEX(Raw_Plans!$B$2:$B$11,MATCH(C2299,Raw_Plans!$A$2:$A$11,0)),"")</f>
        <v>Entertainment Pack</v>
      </c>
    </row>
    <row r="2300" spans="1:7" x14ac:dyDescent="0.3">
      <c r="A2300" s="12" t="s">
        <v>6907</v>
      </c>
      <c r="B2300" s="12" t="s">
        <v>1453</v>
      </c>
      <c r="C2300" s="12" t="s">
        <v>4629</v>
      </c>
      <c r="D2300" s="82">
        <v>46048.946886574071</v>
      </c>
      <c r="E2300" s="37">
        <v>666</v>
      </c>
      <c r="F2300" s="12" t="s">
        <v>4611</v>
      </c>
      <c r="G2300" s="13" t="str">
        <f>IFERROR(INDEX(Raw_Plans!$B$2:$B$11,MATCH(C2300,Raw_Plans!$A$2:$A$11,0)),"")</f>
        <v>Student Plan</v>
      </c>
    </row>
    <row r="2301" spans="1:7" x14ac:dyDescent="0.3">
      <c r="A2301" s="12" t="s">
        <v>6908</v>
      </c>
      <c r="B2301" s="12" t="s">
        <v>1770</v>
      </c>
      <c r="C2301" s="12" t="s">
        <v>4615</v>
      </c>
      <c r="D2301" s="82">
        <v>45775.946886574071</v>
      </c>
      <c r="E2301" s="37">
        <v>148</v>
      </c>
      <c r="F2301" s="12" t="s">
        <v>4595</v>
      </c>
      <c r="G2301" s="13" t="str">
        <f>IFERROR(INDEX(Raw_Plans!$B$2:$B$11,MATCH(C2301,Raw_Plans!$A$2:$A$11,0)),"")</f>
        <v>Data Booster</v>
      </c>
    </row>
    <row r="2302" spans="1:7" x14ac:dyDescent="0.3">
      <c r="A2302" s="12" t="s">
        <v>6909</v>
      </c>
      <c r="B2302" s="12" t="s">
        <v>3978</v>
      </c>
      <c r="C2302" s="12" t="s">
        <v>4607</v>
      </c>
      <c r="D2302" s="82">
        <v>45825.946886574071</v>
      </c>
      <c r="E2302" s="37">
        <v>299</v>
      </c>
      <c r="F2302" s="12" t="s">
        <v>4599</v>
      </c>
      <c r="G2302" s="13" t="str">
        <f>IFERROR(INDEX(Raw_Plans!$B$2:$B$11,MATCH(C2302,Raw_Plans!$A$2:$A$11,0)),"")</f>
        <v>Unlimited 5G Data</v>
      </c>
    </row>
    <row r="2303" spans="1:7" x14ac:dyDescent="0.3">
      <c r="A2303" s="12" t="s">
        <v>6910</v>
      </c>
      <c r="B2303" s="12" t="s">
        <v>2825</v>
      </c>
      <c r="C2303" s="12" t="s">
        <v>4629</v>
      </c>
      <c r="D2303" s="82">
        <v>46042.946886574071</v>
      </c>
      <c r="E2303" s="37">
        <v>666</v>
      </c>
      <c r="F2303" s="12" t="s">
        <v>4641</v>
      </c>
      <c r="G2303" s="13" t="str">
        <f>IFERROR(INDEX(Raw_Plans!$B$2:$B$11,MATCH(C2303,Raw_Plans!$A$2:$A$11,0)),"")</f>
        <v>Student Plan</v>
      </c>
    </row>
    <row r="2304" spans="1:7" x14ac:dyDescent="0.3">
      <c r="A2304" s="12" t="s">
        <v>6911</v>
      </c>
      <c r="B2304" s="12" t="s">
        <v>4378</v>
      </c>
      <c r="C2304" s="12" t="s">
        <v>4618</v>
      </c>
      <c r="D2304" s="82">
        <v>45963.946886574071</v>
      </c>
      <c r="E2304" s="37">
        <v>499</v>
      </c>
      <c r="F2304" s="12" t="s">
        <v>4611</v>
      </c>
      <c r="G2304" s="13" t="str">
        <f>IFERROR(INDEX(Raw_Plans!$B$2:$B$11,MATCH(C2304,Raw_Plans!$A$2:$A$11,0)),"")</f>
        <v>Infinity 499</v>
      </c>
    </row>
    <row r="2305" spans="1:7" x14ac:dyDescent="0.3">
      <c r="A2305" s="12" t="s">
        <v>6912</v>
      </c>
      <c r="B2305" s="12" t="s">
        <v>916</v>
      </c>
      <c r="C2305" s="12" t="s">
        <v>4607</v>
      </c>
      <c r="D2305" s="82">
        <v>45945.946886574071</v>
      </c>
      <c r="E2305" s="37">
        <v>299</v>
      </c>
      <c r="F2305" s="12" t="s">
        <v>4599</v>
      </c>
      <c r="G2305" s="13" t="str">
        <f>IFERROR(INDEX(Raw_Plans!$B$2:$B$11,MATCH(C2305,Raw_Plans!$A$2:$A$11,0)),"")</f>
        <v>Unlimited 5G Data</v>
      </c>
    </row>
    <row r="2306" spans="1:7" x14ac:dyDescent="0.3">
      <c r="A2306" s="12" t="s">
        <v>6913</v>
      </c>
      <c r="B2306" s="12" t="s">
        <v>4298</v>
      </c>
      <c r="C2306" s="12" t="s">
        <v>4609</v>
      </c>
      <c r="D2306" s="82">
        <v>45751.946886574071</v>
      </c>
      <c r="E2306" s="37">
        <v>2999</v>
      </c>
      <c r="F2306" s="12" t="s">
        <v>4603</v>
      </c>
      <c r="G2306" s="13" t="str">
        <f>IFERROR(INDEX(Raw_Plans!$B$2:$B$11,MATCH(C2306,Raw_Plans!$A$2:$A$11,0)),"")</f>
        <v>Annual Plan</v>
      </c>
    </row>
    <row r="2307" spans="1:7" x14ac:dyDescent="0.3">
      <c r="A2307" s="12" t="s">
        <v>6914</v>
      </c>
      <c r="B2307" s="12" t="s">
        <v>686</v>
      </c>
      <c r="C2307" s="12" t="s">
        <v>4607</v>
      </c>
      <c r="D2307" s="82">
        <v>46041.946886574071</v>
      </c>
      <c r="E2307" s="37">
        <v>299</v>
      </c>
      <c r="F2307" s="12" t="s">
        <v>4599</v>
      </c>
      <c r="G2307" s="13" t="str">
        <f>IFERROR(INDEX(Raw_Plans!$B$2:$B$11,MATCH(C2307,Raw_Plans!$A$2:$A$11,0)),"")</f>
        <v>Unlimited 5G Data</v>
      </c>
    </row>
    <row r="2308" spans="1:7" x14ac:dyDescent="0.3">
      <c r="A2308" s="12" t="s">
        <v>6915</v>
      </c>
      <c r="B2308" s="12" t="s">
        <v>656</v>
      </c>
      <c r="C2308" s="12" t="s">
        <v>4602</v>
      </c>
      <c r="D2308" s="82">
        <v>46005.946886574071</v>
      </c>
      <c r="E2308" s="37">
        <v>479</v>
      </c>
      <c r="F2308" s="12" t="s">
        <v>4603</v>
      </c>
      <c r="G2308" s="13" t="str">
        <f>IFERROR(INDEX(Raw_Plans!$B$2:$B$11,MATCH(C2308,Raw_Plans!$A$2:$A$11,0)),"")</f>
        <v>Truly Unlimited</v>
      </c>
    </row>
    <row r="2309" spans="1:7" x14ac:dyDescent="0.3">
      <c r="A2309" s="12" t="s">
        <v>6916</v>
      </c>
      <c r="B2309" s="12" t="s">
        <v>3719</v>
      </c>
      <c r="C2309" s="12" t="s">
        <v>4598</v>
      </c>
      <c r="D2309" s="82">
        <v>46000.946886574071</v>
      </c>
      <c r="E2309" s="37">
        <v>99</v>
      </c>
      <c r="F2309" s="12" t="s">
        <v>4599</v>
      </c>
      <c r="G2309" s="13" t="str">
        <f>IFERROR(INDEX(Raw_Plans!$B$2:$B$11,MATCH(C2309,Raw_Plans!$A$2:$A$11,0)),"")</f>
        <v>Talktime Only</v>
      </c>
    </row>
    <row r="2310" spans="1:7" x14ac:dyDescent="0.3">
      <c r="A2310" s="12" t="s">
        <v>6917</v>
      </c>
      <c r="B2310" s="12" t="s">
        <v>1145</v>
      </c>
      <c r="C2310" s="12" t="s">
        <v>4605</v>
      </c>
      <c r="D2310" s="82">
        <v>45706.946886574071</v>
      </c>
      <c r="E2310" s="37">
        <v>349</v>
      </c>
      <c r="F2310" s="12" t="s">
        <v>4603</v>
      </c>
      <c r="G2310" s="13" t="str">
        <f>IFERROR(INDEX(Raw_Plans!$B$2:$B$11,MATCH(C2310,Raw_Plans!$A$2:$A$11,0)),"")</f>
        <v>Entertainment Pack</v>
      </c>
    </row>
    <row r="2311" spans="1:7" x14ac:dyDescent="0.3">
      <c r="A2311" s="12" t="s">
        <v>6918</v>
      </c>
      <c r="B2311" s="12" t="s">
        <v>4407</v>
      </c>
      <c r="C2311" s="12" t="s">
        <v>4613</v>
      </c>
      <c r="D2311" s="82">
        <v>45728.946886574071</v>
      </c>
      <c r="E2311" s="37">
        <v>499</v>
      </c>
      <c r="F2311" s="12" t="s">
        <v>4641</v>
      </c>
      <c r="G2311" s="13" t="str">
        <f>IFERROR(INDEX(Raw_Plans!$B$2:$B$11,MATCH(C2311,Raw_Plans!$A$2:$A$11,0)),"")</f>
        <v>Work From Home</v>
      </c>
    </row>
    <row r="2312" spans="1:7" x14ac:dyDescent="0.3">
      <c r="A2312" s="12" t="s">
        <v>6919</v>
      </c>
      <c r="B2312" s="12" t="s">
        <v>4304</v>
      </c>
      <c r="C2312" s="12" t="s">
        <v>4607</v>
      </c>
      <c r="D2312" s="82">
        <v>45777.946886574071</v>
      </c>
      <c r="E2312" s="37">
        <v>299</v>
      </c>
      <c r="F2312" s="12" t="s">
        <v>4599</v>
      </c>
      <c r="G2312" s="13" t="str">
        <f>IFERROR(INDEX(Raw_Plans!$B$2:$B$11,MATCH(C2312,Raw_Plans!$A$2:$A$11,0)),"")</f>
        <v>Unlimited 5G Data</v>
      </c>
    </row>
    <row r="2313" spans="1:7" x14ac:dyDescent="0.3">
      <c r="A2313" s="12" t="s">
        <v>6920</v>
      </c>
      <c r="B2313" s="12" t="s">
        <v>3565</v>
      </c>
      <c r="C2313" s="12" t="s">
        <v>4629</v>
      </c>
      <c r="D2313" s="82">
        <v>46024.946886574071</v>
      </c>
      <c r="E2313" s="37">
        <v>666</v>
      </c>
      <c r="F2313" s="12" t="s">
        <v>4595</v>
      </c>
      <c r="G2313" s="13" t="str">
        <f>IFERROR(INDEX(Raw_Plans!$B$2:$B$11,MATCH(C2313,Raw_Plans!$A$2:$A$11,0)),"")</f>
        <v>Student Plan</v>
      </c>
    </row>
    <row r="2314" spans="1:7" x14ac:dyDescent="0.3">
      <c r="A2314" s="12" t="s">
        <v>6921</v>
      </c>
      <c r="B2314" s="12" t="s">
        <v>3577</v>
      </c>
      <c r="C2314" s="12" t="s">
        <v>4609</v>
      </c>
      <c r="D2314" s="82">
        <v>45957.946886574071</v>
      </c>
      <c r="E2314" s="37">
        <v>2999</v>
      </c>
      <c r="F2314" s="12" t="s">
        <v>4611</v>
      </c>
      <c r="G2314" s="13" t="str">
        <f>IFERROR(INDEX(Raw_Plans!$B$2:$B$11,MATCH(C2314,Raw_Plans!$A$2:$A$11,0)),"")</f>
        <v>Annual Plan</v>
      </c>
    </row>
    <row r="2315" spans="1:7" x14ac:dyDescent="0.3">
      <c r="A2315" s="12" t="s">
        <v>6922</v>
      </c>
      <c r="B2315" s="12" t="s">
        <v>2217</v>
      </c>
      <c r="C2315" s="12" t="s">
        <v>4609</v>
      </c>
      <c r="D2315" s="82">
        <v>45943.946886574071</v>
      </c>
      <c r="E2315" s="37">
        <v>2999</v>
      </c>
      <c r="F2315" s="12" t="s">
        <v>4641</v>
      </c>
      <c r="G2315" s="13" t="str">
        <f>IFERROR(INDEX(Raw_Plans!$B$2:$B$11,MATCH(C2315,Raw_Plans!$A$2:$A$11,0)),"")</f>
        <v>Annual Plan</v>
      </c>
    </row>
    <row r="2316" spans="1:7" x14ac:dyDescent="0.3">
      <c r="A2316" s="12" t="s">
        <v>6923</v>
      </c>
      <c r="B2316" s="12" t="s">
        <v>3892</v>
      </c>
      <c r="C2316" s="12" t="s">
        <v>4607</v>
      </c>
      <c r="D2316" s="82">
        <v>45911.946886574071</v>
      </c>
      <c r="E2316" s="37">
        <v>299</v>
      </c>
      <c r="F2316" s="12" t="s">
        <v>4611</v>
      </c>
      <c r="G2316" s="13" t="str">
        <f>IFERROR(INDEX(Raw_Plans!$B$2:$B$11,MATCH(C2316,Raw_Plans!$A$2:$A$11,0)),"")</f>
        <v>Unlimited 5G Data</v>
      </c>
    </row>
    <row r="2317" spans="1:7" x14ac:dyDescent="0.3">
      <c r="A2317" s="12" t="s">
        <v>6924</v>
      </c>
      <c r="B2317" s="12" t="s">
        <v>3308</v>
      </c>
      <c r="C2317" s="12" t="s">
        <v>4605</v>
      </c>
      <c r="D2317" s="82">
        <v>45739.946886574071</v>
      </c>
      <c r="E2317" s="37">
        <v>349</v>
      </c>
      <c r="F2317" s="12" t="s">
        <v>4599</v>
      </c>
      <c r="G2317" s="13" t="str">
        <f>IFERROR(INDEX(Raw_Plans!$B$2:$B$11,MATCH(C2317,Raw_Plans!$A$2:$A$11,0)),"")</f>
        <v>Entertainment Pack</v>
      </c>
    </row>
    <row r="2318" spans="1:7" x14ac:dyDescent="0.3">
      <c r="A2318" s="12" t="s">
        <v>6925</v>
      </c>
      <c r="B2318" s="12" t="s">
        <v>2823</v>
      </c>
      <c r="C2318" s="12" t="s">
        <v>4602</v>
      </c>
      <c r="D2318" s="82">
        <v>45959.946886574071</v>
      </c>
      <c r="E2318" s="37">
        <v>479</v>
      </c>
      <c r="F2318" s="12" t="s">
        <v>4641</v>
      </c>
      <c r="G2318" s="13" t="str">
        <f>IFERROR(INDEX(Raw_Plans!$B$2:$B$11,MATCH(C2318,Raw_Plans!$A$2:$A$11,0)),"")</f>
        <v>Truly Unlimited</v>
      </c>
    </row>
    <row r="2319" spans="1:7" x14ac:dyDescent="0.3">
      <c r="A2319" s="12" t="s">
        <v>6926</v>
      </c>
      <c r="B2319" s="12" t="s">
        <v>536</v>
      </c>
      <c r="C2319" s="12" t="s">
        <v>4602</v>
      </c>
      <c r="D2319" s="82">
        <v>46008.946886574071</v>
      </c>
      <c r="E2319" s="37">
        <v>479</v>
      </c>
      <c r="F2319" s="12" t="s">
        <v>4595</v>
      </c>
      <c r="G2319" s="13" t="str">
        <f>IFERROR(INDEX(Raw_Plans!$B$2:$B$11,MATCH(C2319,Raw_Plans!$A$2:$A$11,0)),"")</f>
        <v>Truly Unlimited</v>
      </c>
    </row>
    <row r="2320" spans="1:7" x14ac:dyDescent="0.3">
      <c r="A2320" s="12" t="s">
        <v>6927</v>
      </c>
      <c r="B2320" s="12" t="s">
        <v>3707</v>
      </c>
      <c r="C2320" s="12" t="s">
        <v>4602</v>
      </c>
      <c r="D2320" s="82">
        <v>45964.946886574071</v>
      </c>
      <c r="E2320" s="37">
        <v>479</v>
      </c>
      <c r="F2320" s="12" t="s">
        <v>4599</v>
      </c>
      <c r="G2320" s="13" t="str">
        <f>IFERROR(INDEX(Raw_Plans!$B$2:$B$11,MATCH(C2320,Raw_Plans!$A$2:$A$11,0)),"")</f>
        <v>Truly Unlimited</v>
      </c>
    </row>
    <row r="2321" spans="1:7" x14ac:dyDescent="0.3">
      <c r="A2321" s="12" t="s">
        <v>6928</v>
      </c>
      <c r="B2321" s="12" t="s">
        <v>863</v>
      </c>
      <c r="C2321" s="12" t="s">
        <v>4594</v>
      </c>
      <c r="D2321" s="82">
        <v>45978.946886574071</v>
      </c>
      <c r="E2321" s="37">
        <v>999</v>
      </c>
      <c r="F2321" s="12" t="s">
        <v>4595</v>
      </c>
      <c r="G2321" s="13" t="str">
        <f>IFERROR(INDEX(Raw_Plans!$B$2:$B$11,MATCH(C2321,Raw_Plans!$A$2:$A$11,0)),"")</f>
        <v>Family Infinity 999</v>
      </c>
    </row>
    <row r="2322" spans="1:7" x14ac:dyDescent="0.3">
      <c r="A2322" s="12" t="s">
        <v>6929</v>
      </c>
      <c r="B2322" s="12" t="s">
        <v>1409</v>
      </c>
      <c r="C2322" s="12" t="s">
        <v>4607</v>
      </c>
      <c r="D2322" s="82">
        <v>45770.946886574071</v>
      </c>
      <c r="E2322" s="37">
        <v>299</v>
      </c>
      <c r="F2322" s="12" t="s">
        <v>4611</v>
      </c>
      <c r="G2322" s="13" t="str">
        <f>IFERROR(INDEX(Raw_Plans!$B$2:$B$11,MATCH(C2322,Raw_Plans!$A$2:$A$11,0)),"")</f>
        <v>Unlimited 5G Data</v>
      </c>
    </row>
    <row r="2323" spans="1:7" x14ac:dyDescent="0.3">
      <c r="A2323" s="12" t="s">
        <v>6930</v>
      </c>
      <c r="B2323" s="12" t="s">
        <v>3453</v>
      </c>
      <c r="C2323" s="12" t="s">
        <v>4594</v>
      </c>
      <c r="D2323" s="82">
        <v>45723.946886574071</v>
      </c>
      <c r="E2323" s="37">
        <v>999</v>
      </c>
      <c r="F2323" s="12" t="s">
        <v>4603</v>
      </c>
      <c r="G2323" s="13" t="str">
        <f>IFERROR(INDEX(Raw_Plans!$B$2:$B$11,MATCH(C2323,Raw_Plans!$A$2:$A$11,0)),"")</f>
        <v>Family Infinity 999</v>
      </c>
    </row>
    <row r="2324" spans="1:7" x14ac:dyDescent="0.3">
      <c r="A2324" s="12" t="s">
        <v>6931</v>
      </c>
      <c r="B2324" s="12" t="s">
        <v>2635</v>
      </c>
      <c r="C2324" s="12" t="s">
        <v>4615</v>
      </c>
      <c r="D2324" s="82">
        <v>45926.946886574071</v>
      </c>
      <c r="E2324" s="37">
        <v>148</v>
      </c>
      <c r="F2324" s="12" t="s">
        <v>4611</v>
      </c>
      <c r="G2324" s="13" t="str">
        <f>IFERROR(INDEX(Raw_Plans!$B$2:$B$11,MATCH(C2324,Raw_Plans!$A$2:$A$11,0)),"")</f>
        <v>Data Booster</v>
      </c>
    </row>
    <row r="2325" spans="1:7" x14ac:dyDescent="0.3">
      <c r="A2325" s="12" t="s">
        <v>6932</v>
      </c>
      <c r="B2325" s="12" t="s">
        <v>4497</v>
      </c>
      <c r="C2325" s="12" t="s">
        <v>4607</v>
      </c>
      <c r="D2325" s="82">
        <v>45788.946886574071</v>
      </c>
      <c r="E2325" s="37">
        <v>299</v>
      </c>
      <c r="F2325" s="12" t="s">
        <v>4641</v>
      </c>
      <c r="G2325" s="13" t="str">
        <f>IFERROR(INDEX(Raw_Plans!$B$2:$B$11,MATCH(C2325,Raw_Plans!$A$2:$A$11,0)),"")</f>
        <v>Unlimited 5G Data</v>
      </c>
    </row>
    <row r="2326" spans="1:7" x14ac:dyDescent="0.3">
      <c r="A2326" s="12" t="s">
        <v>6933</v>
      </c>
      <c r="B2326" s="12" t="s">
        <v>2259</v>
      </c>
      <c r="C2326" s="12" t="s">
        <v>4602</v>
      </c>
      <c r="D2326" s="82">
        <v>45929.946886574071</v>
      </c>
      <c r="E2326" s="37">
        <v>479</v>
      </c>
      <c r="F2326" s="12" t="s">
        <v>4599</v>
      </c>
      <c r="G2326" s="13" t="str">
        <f>IFERROR(INDEX(Raw_Plans!$B$2:$B$11,MATCH(C2326,Raw_Plans!$A$2:$A$11,0)),"")</f>
        <v>Truly Unlimited</v>
      </c>
    </row>
    <row r="2327" spans="1:7" x14ac:dyDescent="0.3">
      <c r="A2327" s="12" t="s">
        <v>6934</v>
      </c>
      <c r="B2327" s="12" t="s">
        <v>3764</v>
      </c>
      <c r="C2327" s="12" t="s">
        <v>4594</v>
      </c>
      <c r="D2327" s="82">
        <v>45972.946886574071</v>
      </c>
      <c r="E2327" s="37">
        <v>999</v>
      </c>
      <c r="F2327" s="12" t="s">
        <v>4603</v>
      </c>
      <c r="G2327" s="13" t="str">
        <f>IFERROR(INDEX(Raw_Plans!$B$2:$B$11,MATCH(C2327,Raw_Plans!$A$2:$A$11,0)),"")</f>
        <v>Family Infinity 999</v>
      </c>
    </row>
    <row r="2328" spans="1:7" x14ac:dyDescent="0.3">
      <c r="A2328" s="12" t="s">
        <v>6935</v>
      </c>
      <c r="B2328" s="12" t="s">
        <v>3539</v>
      </c>
      <c r="C2328" s="12" t="s">
        <v>4618</v>
      </c>
      <c r="D2328" s="82">
        <v>45723.946886574071</v>
      </c>
      <c r="E2328" s="37">
        <v>499</v>
      </c>
      <c r="F2328" s="12" t="s">
        <v>4603</v>
      </c>
      <c r="G2328" s="13" t="str">
        <f>IFERROR(INDEX(Raw_Plans!$B$2:$B$11,MATCH(C2328,Raw_Plans!$A$2:$A$11,0)),"")</f>
        <v>Infinity 499</v>
      </c>
    </row>
    <row r="2329" spans="1:7" x14ac:dyDescent="0.3">
      <c r="A2329" s="12" t="s">
        <v>6936</v>
      </c>
      <c r="B2329" s="12" t="s">
        <v>1221</v>
      </c>
      <c r="C2329" s="12" t="s">
        <v>4613</v>
      </c>
      <c r="D2329" s="82">
        <v>45976.946886574071</v>
      </c>
      <c r="E2329" s="37">
        <v>499</v>
      </c>
      <c r="F2329" s="12" t="s">
        <v>4599</v>
      </c>
      <c r="G2329" s="13" t="str">
        <f>IFERROR(INDEX(Raw_Plans!$B$2:$B$11,MATCH(C2329,Raw_Plans!$A$2:$A$11,0)),"")</f>
        <v>Work From Home</v>
      </c>
    </row>
    <row r="2330" spans="1:7" x14ac:dyDescent="0.3">
      <c r="A2330" s="12" t="s">
        <v>6937</v>
      </c>
      <c r="B2330" s="12" t="s">
        <v>2683</v>
      </c>
      <c r="C2330" s="12" t="s">
        <v>4602</v>
      </c>
      <c r="D2330" s="82">
        <v>46032.946886574071</v>
      </c>
      <c r="E2330" s="37">
        <v>479</v>
      </c>
      <c r="F2330" s="12" t="s">
        <v>4599</v>
      </c>
      <c r="G2330" s="13" t="str">
        <f>IFERROR(INDEX(Raw_Plans!$B$2:$B$11,MATCH(C2330,Raw_Plans!$A$2:$A$11,0)),"")</f>
        <v>Truly Unlimited</v>
      </c>
    </row>
    <row r="2331" spans="1:7" x14ac:dyDescent="0.3">
      <c r="A2331" s="12" t="s">
        <v>6938</v>
      </c>
      <c r="B2331" s="12" t="s">
        <v>2029</v>
      </c>
      <c r="C2331" s="12" t="s">
        <v>4607</v>
      </c>
      <c r="D2331" s="82">
        <v>46028.946886574071</v>
      </c>
      <c r="E2331" s="37">
        <v>299</v>
      </c>
      <c r="F2331" s="12" t="s">
        <v>4611</v>
      </c>
      <c r="G2331" s="13" t="str">
        <f>IFERROR(INDEX(Raw_Plans!$B$2:$B$11,MATCH(C2331,Raw_Plans!$A$2:$A$11,0)),"")</f>
        <v>Unlimited 5G Data</v>
      </c>
    </row>
    <row r="2332" spans="1:7" x14ac:dyDescent="0.3">
      <c r="A2332" s="12" t="s">
        <v>6939</v>
      </c>
      <c r="B2332" s="12" t="s">
        <v>4168</v>
      </c>
      <c r="C2332" s="12" t="s">
        <v>4602</v>
      </c>
      <c r="D2332" s="82">
        <v>45949.946886574071</v>
      </c>
      <c r="E2332" s="37">
        <v>479</v>
      </c>
      <c r="F2332" s="12" t="s">
        <v>4611</v>
      </c>
      <c r="G2332" s="13" t="str">
        <f>IFERROR(INDEX(Raw_Plans!$B$2:$B$11,MATCH(C2332,Raw_Plans!$A$2:$A$11,0)),"")</f>
        <v>Truly Unlimited</v>
      </c>
    </row>
    <row r="2333" spans="1:7" x14ac:dyDescent="0.3">
      <c r="A2333" s="12" t="s">
        <v>6940</v>
      </c>
      <c r="B2333" s="12" t="s">
        <v>1131</v>
      </c>
      <c r="C2333" s="12" t="s">
        <v>4615</v>
      </c>
      <c r="D2333" s="82">
        <v>45832.946886574071</v>
      </c>
      <c r="E2333" s="37">
        <v>148</v>
      </c>
      <c r="F2333" s="12" t="s">
        <v>4641</v>
      </c>
      <c r="G2333" s="13" t="str">
        <f>IFERROR(INDEX(Raw_Plans!$B$2:$B$11,MATCH(C2333,Raw_Plans!$A$2:$A$11,0)),"")</f>
        <v>Data Booster</v>
      </c>
    </row>
    <row r="2334" spans="1:7" x14ac:dyDescent="0.3">
      <c r="A2334" s="12" t="s">
        <v>6941</v>
      </c>
      <c r="B2334" s="12" t="s">
        <v>2855</v>
      </c>
      <c r="C2334" s="12" t="s">
        <v>4598</v>
      </c>
      <c r="D2334" s="82">
        <v>46049.946886574071</v>
      </c>
      <c r="E2334" s="37">
        <v>99</v>
      </c>
      <c r="F2334" s="12" t="s">
        <v>4599</v>
      </c>
      <c r="G2334" s="13" t="str">
        <f>IFERROR(INDEX(Raw_Plans!$B$2:$B$11,MATCH(C2334,Raw_Plans!$A$2:$A$11,0)),"")</f>
        <v>Talktime Only</v>
      </c>
    </row>
    <row r="2335" spans="1:7" x14ac:dyDescent="0.3">
      <c r="A2335" s="12" t="s">
        <v>6942</v>
      </c>
      <c r="B2335" s="12" t="s">
        <v>1011</v>
      </c>
      <c r="C2335" s="12" t="s">
        <v>4609</v>
      </c>
      <c r="D2335" s="82">
        <v>45970.946886574071</v>
      </c>
      <c r="E2335" s="37">
        <v>2999</v>
      </c>
      <c r="F2335" s="12" t="s">
        <v>4611</v>
      </c>
      <c r="G2335" s="13" t="str">
        <f>IFERROR(INDEX(Raw_Plans!$B$2:$B$11,MATCH(C2335,Raw_Plans!$A$2:$A$11,0)),"")</f>
        <v>Annual Plan</v>
      </c>
    </row>
    <row r="2336" spans="1:7" x14ac:dyDescent="0.3">
      <c r="A2336" s="12" t="s">
        <v>6943</v>
      </c>
      <c r="B2336" s="12" t="s">
        <v>1871</v>
      </c>
      <c r="C2336" s="12" t="s">
        <v>4613</v>
      </c>
      <c r="D2336" s="82">
        <v>45896.946886574071</v>
      </c>
      <c r="E2336" s="37">
        <v>499</v>
      </c>
      <c r="F2336" s="12" t="s">
        <v>4641</v>
      </c>
      <c r="G2336" s="13" t="str">
        <f>IFERROR(INDEX(Raw_Plans!$B$2:$B$11,MATCH(C2336,Raw_Plans!$A$2:$A$11,0)),"")</f>
        <v>Work From Home</v>
      </c>
    </row>
    <row r="2337" spans="1:7" x14ac:dyDescent="0.3">
      <c r="A2337" s="12" t="s">
        <v>6944</v>
      </c>
      <c r="B2337" s="12" t="s">
        <v>1758</v>
      </c>
      <c r="C2337" s="12" t="s">
        <v>4609</v>
      </c>
      <c r="D2337" s="82">
        <v>45780.946886574071</v>
      </c>
      <c r="E2337" s="37">
        <v>2999</v>
      </c>
      <c r="F2337" s="12" t="s">
        <v>4641</v>
      </c>
      <c r="G2337" s="13" t="str">
        <f>IFERROR(INDEX(Raw_Plans!$B$2:$B$11,MATCH(C2337,Raw_Plans!$A$2:$A$11,0)),"")</f>
        <v>Annual Plan</v>
      </c>
    </row>
    <row r="2338" spans="1:7" x14ac:dyDescent="0.3">
      <c r="A2338" s="12" t="s">
        <v>6945</v>
      </c>
      <c r="B2338" s="12" t="s">
        <v>3038</v>
      </c>
      <c r="C2338" s="12" t="s">
        <v>4605</v>
      </c>
      <c r="D2338" s="82">
        <v>45788.946886574071</v>
      </c>
      <c r="E2338" s="37">
        <v>349</v>
      </c>
      <c r="F2338" s="12" t="s">
        <v>4603</v>
      </c>
      <c r="G2338" s="13" t="str">
        <f>IFERROR(INDEX(Raw_Plans!$B$2:$B$11,MATCH(C2338,Raw_Plans!$A$2:$A$11,0)),"")</f>
        <v>Entertainment Pack</v>
      </c>
    </row>
    <row r="2339" spans="1:7" x14ac:dyDescent="0.3">
      <c r="A2339" s="12" t="s">
        <v>6946</v>
      </c>
      <c r="B2339" s="12" t="s">
        <v>3226</v>
      </c>
      <c r="C2339" s="12" t="s">
        <v>4629</v>
      </c>
      <c r="D2339" s="82">
        <v>45713.946886574071</v>
      </c>
      <c r="E2339" s="37">
        <v>666</v>
      </c>
      <c r="F2339" s="12" t="s">
        <v>4611</v>
      </c>
      <c r="G2339" s="13" t="str">
        <f>IFERROR(INDEX(Raw_Plans!$B$2:$B$11,MATCH(C2339,Raw_Plans!$A$2:$A$11,0)),"")</f>
        <v>Student Plan</v>
      </c>
    </row>
    <row r="2340" spans="1:7" x14ac:dyDescent="0.3">
      <c r="A2340" s="12" t="s">
        <v>6947</v>
      </c>
      <c r="B2340" s="12" t="s">
        <v>2102</v>
      </c>
      <c r="C2340" s="12" t="s">
        <v>4605</v>
      </c>
      <c r="D2340" s="82">
        <v>46043.946886574071</v>
      </c>
      <c r="E2340" s="37">
        <v>349</v>
      </c>
      <c r="F2340" s="12" t="s">
        <v>4611</v>
      </c>
      <c r="G2340" s="13" t="str">
        <f>IFERROR(INDEX(Raw_Plans!$B$2:$B$11,MATCH(C2340,Raw_Plans!$A$2:$A$11,0)),"")</f>
        <v>Entertainment Pack</v>
      </c>
    </row>
    <row r="2341" spans="1:7" x14ac:dyDescent="0.3">
      <c r="A2341" s="12" t="s">
        <v>6948</v>
      </c>
      <c r="B2341" s="12" t="s">
        <v>4150</v>
      </c>
      <c r="C2341" s="12" t="s">
        <v>4609</v>
      </c>
      <c r="D2341" s="82">
        <v>45764.946886574071</v>
      </c>
      <c r="E2341" s="37">
        <v>2999</v>
      </c>
      <c r="F2341" s="12" t="s">
        <v>4599</v>
      </c>
      <c r="G2341" s="13" t="str">
        <f>IFERROR(INDEX(Raw_Plans!$B$2:$B$11,MATCH(C2341,Raw_Plans!$A$2:$A$11,0)),"")</f>
        <v>Annual Plan</v>
      </c>
    </row>
    <row r="2342" spans="1:7" x14ac:dyDescent="0.3">
      <c r="A2342" s="12" t="s">
        <v>6949</v>
      </c>
      <c r="B2342" s="12" t="s">
        <v>2759</v>
      </c>
      <c r="C2342" s="12" t="s">
        <v>4629</v>
      </c>
      <c r="D2342" s="82">
        <v>45925.946886574071</v>
      </c>
      <c r="E2342" s="37">
        <v>666</v>
      </c>
      <c r="F2342" s="12" t="s">
        <v>4599</v>
      </c>
      <c r="G2342" s="13" t="str">
        <f>IFERROR(INDEX(Raw_Plans!$B$2:$B$11,MATCH(C2342,Raw_Plans!$A$2:$A$11,0)),"")</f>
        <v>Student Plan</v>
      </c>
    </row>
    <row r="2343" spans="1:7" x14ac:dyDescent="0.3">
      <c r="A2343" s="12" t="s">
        <v>6950</v>
      </c>
      <c r="B2343" s="12" t="s">
        <v>1105</v>
      </c>
      <c r="C2343" s="12" t="s">
        <v>4598</v>
      </c>
      <c r="D2343" s="82">
        <v>45849.946886574071</v>
      </c>
      <c r="E2343" s="37">
        <v>99</v>
      </c>
      <c r="F2343" s="12" t="s">
        <v>4595</v>
      </c>
      <c r="G2343" s="13" t="str">
        <f>IFERROR(INDEX(Raw_Plans!$B$2:$B$11,MATCH(C2343,Raw_Plans!$A$2:$A$11,0)),"")</f>
        <v>Talktime Only</v>
      </c>
    </row>
    <row r="2344" spans="1:7" x14ac:dyDescent="0.3">
      <c r="A2344" s="12" t="s">
        <v>6951</v>
      </c>
      <c r="B2344" s="12" t="s">
        <v>4136</v>
      </c>
      <c r="C2344" s="12" t="s">
        <v>4618</v>
      </c>
      <c r="D2344" s="82">
        <v>45799.946886574071</v>
      </c>
      <c r="E2344" s="37">
        <v>499</v>
      </c>
      <c r="F2344" s="12" t="s">
        <v>4599</v>
      </c>
      <c r="G2344" s="13" t="str">
        <f>IFERROR(INDEX(Raw_Plans!$B$2:$B$11,MATCH(C2344,Raw_Plans!$A$2:$A$11,0)),"")</f>
        <v>Infinity 499</v>
      </c>
    </row>
    <row r="2345" spans="1:7" x14ac:dyDescent="0.3">
      <c r="A2345" s="12" t="s">
        <v>6952</v>
      </c>
      <c r="B2345" s="12" t="s">
        <v>1143</v>
      </c>
      <c r="C2345" s="12" t="s">
        <v>4615</v>
      </c>
      <c r="D2345" s="82">
        <v>45723.946886574071</v>
      </c>
      <c r="E2345" s="37">
        <v>148</v>
      </c>
      <c r="F2345" s="12" t="s">
        <v>4599</v>
      </c>
      <c r="G2345" s="13" t="str">
        <f>IFERROR(INDEX(Raw_Plans!$B$2:$B$11,MATCH(C2345,Raw_Plans!$A$2:$A$11,0)),"")</f>
        <v>Data Booster</v>
      </c>
    </row>
    <row r="2346" spans="1:7" x14ac:dyDescent="0.3">
      <c r="A2346" s="12" t="s">
        <v>6953</v>
      </c>
      <c r="B2346" s="12" t="s">
        <v>4234</v>
      </c>
      <c r="C2346" s="12" t="s">
        <v>4602</v>
      </c>
      <c r="D2346" s="82">
        <v>46025.946886574071</v>
      </c>
      <c r="E2346" s="37">
        <v>479</v>
      </c>
      <c r="F2346" s="12" t="s">
        <v>4599</v>
      </c>
      <c r="G2346" s="13" t="str">
        <f>IFERROR(INDEX(Raw_Plans!$B$2:$B$11,MATCH(C2346,Raw_Plans!$A$2:$A$11,0)),"")</f>
        <v>Truly Unlimited</v>
      </c>
    </row>
    <row r="2347" spans="1:7" x14ac:dyDescent="0.3">
      <c r="A2347" s="12" t="s">
        <v>6954</v>
      </c>
      <c r="B2347" s="12" t="s">
        <v>651</v>
      </c>
      <c r="C2347" s="12" t="s">
        <v>4615</v>
      </c>
      <c r="D2347" s="82">
        <v>45999.946886574071</v>
      </c>
      <c r="E2347" s="37">
        <v>148</v>
      </c>
      <c r="F2347" s="12" t="s">
        <v>4603</v>
      </c>
      <c r="G2347" s="13" t="str">
        <f>IFERROR(INDEX(Raw_Plans!$B$2:$B$11,MATCH(C2347,Raw_Plans!$A$2:$A$11,0)),"")</f>
        <v>Data Booster</v>
      </c>
    </row>
    <row r="2348" spans="1:7" x14ac:dyDescent="0.3">
      <c r="A2348" s="12" t="s">
        <v>6955</v>
      </c>
      <c r="B2348" s="12" t="s">
        <v>1748</v>
      </c>
      <c r="C2348" s="12" t="s">
        <v>4594</v>
      </c>
      <c r="D2348" s="82">
        <v>45823.946886574071</v>
      </c>
      <c r="E2348" s="37">
        <v>999</v>
      </c>
      <c r="F2348" s="12" t="s">
        <v>4603</v>
      </c>
      <c r="G2348" s="13" t="str">
        <f>IFERROR(INDEX(Raw_Plans!$B$2:$B$11,MATCH(C2348,Raw_Plans!$A$2:$A$11,0)),"")</f>
        <v>Family Infinity 999</v>
      </c>
    </row>
    <row r="2349" spans="1:7" x14ac:dyDescent="0.3">
      <c r="A2349" s="12" t="s">
        <v>6956</v>
      </c>
      <c r="B2349" s="12" t="s">
        <v>4150</v>
      </c>
      <c r="C2349" s="12" t="s">
        <v>4615</v>
      </c>
      <c r="D2349" s="82">
        <v>45868.946886574071</v>
      </c>
      <c r="E2349" s="37">
        <v>148</v>
      </c>
      <c r="F2349" s="12" t="s">
        <v>4611</v>
      </c>
      <c r="G2349" s="13" t="str">
        <f>IFERROR(INDEX(Raw_Plans!$B$2:$B$11,MATCH(C2349,Raw_Plans!$A$2:$A$11,0)),"")</f>
        <v>Data Booster</v>
      </c>
    </row>
    <row r="2350" spans="1:7" x14ac:dyDescent="0.3">
      <c r="A2350" s="12" t="s">
        <v>6957</v>
      </c>
      <c r="B2350" s="12" t="s">
        <v>4150</v>
      </c>
      <c r="C2350" s="12" t="s">
        <v>4609</v>
      </c>
      <c r="D2350" s="82">
        <v>45752.946886574071</v>
      </c>
      <c r="E2350" s="37">
        <v>2999</v>
      </c>
      <c r="F2350" s="12" t="s">
        <v>4611</v>
      </c>
      <c r="G2350" s="13" t="str">
        <f>IFERROR(INDEX(Raw_Plans!$B$2:$B$11,MATCH(C2350,Raw_Plans!$A$2:$A$11,0)),"")</f>
        <v>Annual Plan</v>
      </c>
    </row>
    <row r="2351" spans="1:7" x14ac:dyDescent="0.3">
      <c r="A2351" s="12" t="s">
        <v>6958</v>
      </c>
      <c r="B2351" s="12" t="s">
        <v>940</v>
      </c>
      <c r="C2351" s="12" t="s">
        <v>4607</v>
      </c>
      <c r="D2351" s="82">
        <v>45897.946886574071</v>
      </c>
      <c r="E2351" s="37">
        <v>299</v>
      </c>
      <c r="F2351" s="12" t="s">
        <v>4595</v>
      </c>
      <c r="G2351" s="13" t="str">
        <f>IFERROR(INDEX(Raw_Plans!$B$2:$B$11,MATCH(C2351,Raw_Plans!$A$2:$A$11,0)),"")</f>
        <v>Unlimited 5G Data</v>
      </c>
    </row>
    <row r="2352" spans="1:7" x14ac:dyDescent="0.3">
      <c r="A2352" s="12" t="s">
        <v>6959</v>
      </c>
      <c r="B2352" s="12" t="s">
        <v>983</v>
      </c>
      <c r="C2352" s="12" t="s">
        <v>4613</v>
      </c>
      <c r="D2352" s="82">
        <v>45746.946886574071</v>
      </c>
      <c r="E2352" s="37">
        <v>499</v>
      </c>
      <c r="F2352" s="12" t="s">
        <v>4641</v>
      </c>
      <c r="G2352" s="13" t="str">
        <f>IFERROR(INDEX(Raw_Plans!$B$2:$B$11,MATCH(C2352,Raw_Plans!$A$2:$A$11,0)),"")</f>
        <v>Work From Home</v>
      </c>
    </row>
    <row r="2353" spans="1:7" x14ac:dyDescent="0.3">
      <c r="A2353" s="12" t="s">
        <v>6960</v>
      </c>
      <c r="B2353" s="12" t="s">
        <v>4336</v>
      </c>
      <c r="C2353" s="12" t="s">
        <v>4607</v>
      </c>
      <c r="D2353" s="82">
        <v>45861.946886574071</v>
      </c>
      <c r="E2353" s="37">
        <v>299</v>
      </c>
      <c r="F2353" s="12" t="s">
        <v>4603</v>
      </c>
      <c r="G2353" s="13" t="str">
        <f>IFERROR(INDEX(Raw_Plans!$B$2:$B$11,MATCH(C2353,Raw_Plans!$A$2:$A$11,0)),"")</f>
        <v>Unlimited 5G Data</v>
      </c>
    </row>
    <row r="2354" spans="1:7" x14ac:dyDescent="0.3">
      <c r="A2354" s="12" t="s">
        <v>6961</v>
      </c>
      <c r="B2354" s="12" t="s">
        <v>4449</v>
      </c>
      <c r="C2354" s="12" t="s">
        <v>4609</v>
      </c>
      <c r="D2354" s="82">
        <v>45860.946886574071</v>
      </c>
      <c r="E2354" s="37">
        <v>2999</v>
      </c>
      <c r="F2354" s="12" t="s">
        <v>4603</v>
      </c>
      <c r="G2354" s="13" t="str">
        <f>IFERROR(INDEX(Raw_Plans!$B$2:$B$11,MATCH(C2354,Raw_Plans!$A$2:$A$11,0)),"")</f>
        <v>Annual Plan</v>
      </c>
    </row>
    <row r="2355" spans="1:7" x14ac:dyDescent="0.3">
      <c r="A2355" s="12" t="s">
        <v>6962</v>
      </c>
      <c r="B2355" s="12" t="s">
        <v>3152</v>
      </c>
      <c r="C2355" s="12" t="s">
        <v>4615</v>
      </c>
      <c r="D2355" s="82">
        <v>46030.946886574071</v>
      </c>
      <c r="E2355" s="37">
        <v>148</v>
      </c>
      <c r="F2355" s="12" t="s">
        <v>4611</v>
      </c>
      <c r="G2355" s="13" t="str">
        <f>IFERROR(INDEX(Raw_Plans!$B$2:$B$11,MATCH(C2355,Raw_Plans!$A$2:$A$11,0)),"")</f>
        <v>Data Booster</v>
      </c>
    </row>
    <row r="2356" spans="1:7" x14ac:dyDescent="0.3">
      <c r="A2356" s="12" t="s">
        <v>6963</v>
      </c>
      <c r="B2356" s="12" t="s">
        <v>3599</v>
      </c>
      <c r="C2356" s="12" t="s">
        <v>4618</v>
      </c>
      <c r="D2356" s="82">
        <v>45776.946886574071</v>
      </c>
      <c r="E2356" s="37">
        <v>499</v>
      </c>
      <c r="F2356" s="12" t="s">
        <v>4599</v>
      </c>
      <c r="G2356" s="13" t="str">
        <f>IFERROR(INDEX(Raw_Plans!$B$2:$B$11,MATCH(C2356,Raw_Plans!$A$2:$A$11,0)),"")</f>
        <v>Infinity 499</v>
      </c>
    </row>
    <row r="2357" spans="1:7" x14ac:dyDescent="0.3">
      <c r="A2357" s="12" t="s">
        <v>6964</v>
      </c>
      <c r="B2357" s="12" t="s">
        <v>2321</v>
      </c>
      <c r="C2357" s="12" t="s">
        <v>4615</v>
      </c>
      <c r="D2357" s="82">
        <v>46003.946886574071</v>
      </c>
      <c r="E2357" s="37">
        <v>148</v>
      </c>
      <c r="F2357" s="12" t="s">
        <v>4599</v>
      </c>
      <c r="G2357" s="13" t="str">
        <f>IFERROR(INDEX(Raw_Plans!$B$2:$B$11,MATCH(C2357,Raw_Plans!$A$2:$A$11,0)),"")</f>
        <v>Data Booster</v>
      </c>
    </row>
    <row r="2358" spans="1:7" x14ac:dyDescent="0.3">
      <c r="A2358" s="12" t="s">
        <v>6965</v>
      </c>
      <c r="B2358" s="12" t="s">
        <v>3074</v>
      </c>
      <c r="C2358" s="12" t="s">
        <v>4629</v>
      </c>
      <c r="D2358" s="82">
        <v>46032.946886574071</v>
      </c>
      <c r="E2358" s="37">
        <v>666</v>
      </c>
      <c r="F2358" s="12" t="s">
        <v>4611</v>
      </c>
      <c r="G2358" s="13" t="str">
        <f>IFERROR(INDEX(Raw_Plans!$B$2:$B$11,MATCH(C2358,Raw_Plans!$A$2:$A$11,0)),"")</f>
        <v>Student Plan</v>
      </c>
    </row>
    <row r="2359" spans="1:7" x14ac:dyDescent="0.3">
      <c r="A2359" s="12" t="s">
        <v>6966</v>
      </c>
      <c r="B2359" s="12" t="s">
        <v>4017</v>
      </c>
      <c r="C2359" s="12" t="s">
        <v>4618</v>
      </c>
      <c r="D2359" s="82">
        <v>46052.946886574071</v>
      </c>
      <c r="E2359" s="37">
        <v>499</v>
      </c>
      <c r="F2359" s="12" t="s">
        <v>4641</v>
      </c>
      <c r="G2359" s="13" t="str">
        <f>IFERROR(INDEX(Raw_Plans!$B$2:$B$11,MATCH(C2359,Raw_Plans!$A$2:$A$11,0)),"")</f>
        <v>Infinity 499</v>
      </c>
    </row>
    <row r="2360" spans="1:7" x14ac:dyDescent="0.3">
      <c r="A2360" s="12" t="s">
        <v>6967</v>
      </c>
      <c r="B2360" s="12" t="s">
        <v>3768</v>
      </c>
      <c r="C2360" s="12" t="s">
        <v>4613</v>
      </c>
      <c r="D2360" s="82">
        <v>45733.946886574071</v>
      </c>
      <c r="E2360" s="37">
        <v>499</v>
      </c>
      <c r="F2360" s="12" t="s">
        <v>4595</v>
      </c>
      <c r="G2360" s="13" t="str">
        <f>IFERROR(INDEX(Raw_Plans!$B$2:$B$11,MATCH(C2360,Raw_Plans!$A$2:$A$11,0)),"")</f>
        <v>Work From Home</v>
      </c>
    </row>
    <row r="2361" spans="1:7" x14ac:dyDescent="0.3">
      <c r="A2361" s="12" t="s">
        <v>6968</v>
      </c>
      <c r="B2361" s="12" t="s">
        <v>4013</v>
      </c>
      <c r="C2361" s="12" t="s">
        <v>4598</v>
      </c>
      <c r="D2361" s="82">
        <v>45926.946886574071</v>
      </c>
      <c r="E2361" s="37">
        <v>99</v>
      </c>
      <c r="F2361" s="12" t="s">
        <v>4599</v>
      </c>
      <c r="G2361" s="13" t="str">
        <f>IFERROR(INDEX(Raw_Plans!$B$2:$B$11,MATCH(C2361,Raw_Plans!$A$2:$A$11,0)),"")</f>
        <v>Talktime Only</v>
      </c>
    </row>
    <row r="2362" spans="1:7" x14ac:dyDescent="0.3">
      <c r="A2362" s="12" t="s">
        <v>6969</v>
      </c>
      <c r="B2362" s="12" t="s">
        <v>2489</v>
      </c>
      <c r="C2362" s="12" t="s">
        <v>4607</v>
      </c>
      <c r="D2362" s="82">
        <v>45862.946886574071</v>
      </c>
      <c r="E2362" s="37">
        <v>299</v>
      </c>
      <c r="F2362" s="12" t="s">
        <v>4603</v>
      </c>
      <c r="G2362" s="13" t="str">
        <f>IFERROR(INDEX(Raw_Plans!$B$2:$B$11,MATCH(C2362,Raw_Plans!$A$2:$A$11,0)),"")</f>
        <v>Unlimited 5G Data</v>
      </c>
    </row>
    <row r="2363" spans="1:7" x14ac:dyDescent="0.3">
      <c r="A2363" s="12" t="s">
        <v>6970</v>
      </c>
      <c r="B2363" s="12" t="s">
        <v>514</v>
      </c>
      <c r="C2363" s="12" t="s">
        <v>4598</v>
      </c>
      <c r="D2363" s="82">
        <v>45847.946886574071</v>
      </c>
      <c r="E2363" s="37">
        <v>99</v>
      </c>
      <c r="F2363" s="12" t="s">
        <v>4641</v>
      </c>
      <c r="G2363" s="13" t="str">
        <f>IFERROR(INDEX(Raw_Plans!$B$2:$B$11,MATCH(C2363,Raw_Plans!$A$2:$A$11,0)),"")</f>
        <v>Talktime Only</v>
      </c>
    </row>
    <row r="2364" spans="1:7" x14ac:dyDescent="0.3">
      <c r="A2364" s="12" t="s">
        <v>6971</v>
      </c>
      <c r="B2364" s="12" t="s">
        <v>1066</v>
      </c>
      <c r="C2364" s="12" t="s">
        <v>4602</v>
      </c>
      <c r="D2364" s="82">
        <v>45932.946886574071</v>
      </c>
      <c r="E2364" s="37">
        <v>479</v>
      </c>
      <c r="F2364" s="12" t="s">
        <v>4603</v>
      </c>
      <c r="G2364" s="13" t="str">
        <f>IFERROR(INDEX(Raw_Plans!$B$2:$B$11,MATCH(C2364,Raw_Plans!$A$2:$A$11,0)),"")</f>
        <v>Truly Unlimited</v>
      </c>
    </row>
    <row r="2365" spans="1:7" x14ac:dyDescent="0.3">
      <c r="A2365" s="12" t="s">
        <v>6972</v>
      </c>
      <c r="B2365" s="12" t="s">
        <v>3876</v>
      </c>
      <c r="C2365" s="12" t="s">
        <v>4618</v>
      </c>
      <c r="D2365" s="82">
        <v>46027.946886574071</v>
      </c>
      <c r="E2365" s="37">
        <v>499</v>
      </c>
      <c r="F2365" s="12" t="s">
        <v>4641</v>
      </c>
      <c r="G2365" s="13" t="str">
        <f>IFERROR(INDEX(Raw_Plans!$B$2:$B$11,MATCH(C2365,Raw_Plans!$A$2:$A$11,0)),"")</f>
        <v>Infinity 499</v>
      </c>
    </row>
    <row r="2366" spans="1:7" x14ac:dyDescent="0.3">
      <c r="A2366" s="12" t="s">
        <v>6973</v>
      </c>
      <c r="B2366" s="12" t="s">
        <v>2985</v>
      </c>
      <c r="C2366" s="12" t="s">
        <v>4613</v>
      </c>
      <c r="D2366" s="82">
        <v>45904.946886574071</v>
      </c>
      <c r="E2366" s="37">
        <v>499</v>
      </c>
      <c r="F2366" s="12" t="s">
        <v>4599</v>
      </c>
      <c r="G2366" s="13" t="str">
        <f>IFERROR(INDEX(Raw_Plans!$B$2:$B$11,MATCH(C2366,Raw_Plans!$A$2:$A$11,0)),"")</f>
        <v>Work From Home</v>
      </c>
    </row>
    <row r="2367" spans="1:7" x14ac:dyDescent="0.3">
      <c r="A2367" s="12" t="s">
        <v>6974</v>
      </c>
      <c r="B2367" s="12" t="s">
        <v>812</v>
      </c>
      <c r="C2367" s="12" t="s">
        <v>4613</v>
      </c>
      <c r="D2367" s="82">
        <v>45721.946886574071</v>
      </c>
      <c r="E2367" s="37">
        <v>499</v>
      </c>
      <c r="F2367" s="12" t="s">
        <v>4595</v>
      </c>
      <c r="G2367" s="13" t="str">
        <f>IFERROR(INDEX(Raw_Plans!$B$2:$B$11,MATCH(C2367,Raw_Plans!$A$2:$A$11,0)),"")</f>
        <v>Work From Home</v>
      </c>
    </row>
    <row r="2368" spans="1:7" x14ac:dyDescent="0.3">
      <c r="A2368" s="12" t="s">
        <v>6975</v>
      </c>
      <c r="B2368" s="12" t="s">
        <v>1806</v>
      </c>
      <c r="C2368" s="12" t="s">
        <v>4613</v>
      </c>
      <c r="D2368" s="82">
        <v>45914.946886574071</v>
      </c>
      <c r="E2368" s="37">
        <v>499</v>
      </c>
      <c r="F2368" s="12" t="s">
        <v>4599</v>
      </c>
      <c r="G2368" s="13" t="str">
        <f>IFERROR(INDEX(Raw_Plans!$B$2:$B$11,MATCH(C2368,Raw_Plans!$A$2:$A$11,0)),"")</f>
        <v>Work From Home</v>
      </c>
    </row>
    <row r="2369" spans="1:7" x14ac:dyDescent="0.3">
      <c r="A2369" s="12" t="s">
        <v>6976</v>
      </c>
      <c r="B2369" s="12" t="s">
        <v>2763</v>
      </c>
      <c r="C2369" s="12" t="s">
        <v>4594</v>
      </c>
      <c r="D2369" s="82">
        <v>45961.946886574071</v>
      </c>
      <c r="E2369" s="37">
        <v>999</v>
      </c>
      <c r="F2369" s="12" t="s">
        <v>4611</v>
      </c>
      <c r="G2369" s="13" t="str">
        <f>IFERROR(INDEX(Raw_Plans!$B$2:$B$11,MATCH(C2369,Raw_Plans!$A$2:$A$11,0)),"")</f>
        <v>Family Infinity 999</v>
      </c>
    </row>
    <row r="2370" spans="1:7" x14ac:dyDescent="0.3">
      <c r="A2370" s="12" t="s">
        <v>6977</v>
      </c>
      <c r="B2370" s="12" t="s">
        <v>2331</v>
      </c>
      <c r="C2370" s="12" t="s">
        <v>4605</v>
      </c>
      <c r="D2370" s="82">
        <v>45783.946886574071</v>
      </c>
      <c r="E2370" s="37">
        <v>349</v>
      </c>
      <c r="F2370" s="12" t="s">
        <v>4595</v>
      </c>
      <c r="G2370" s="13" t="str">
        <f>IFERROR(INDEX(Raw_Plans!$B$2:$B$11,MATCH(C2370,Raw_Plans!$A$2:$A$11,0)),"")</f>
        <v>Entertainment Pack</v>
      </c>
    </row>
    <row r="2371" spans="1:7" x14ac:dyDescent="0.3">
      <c r="A2371" s="12" t="s">
        <v>6978</v>
      </c>
      <c r="B2371" s="12" t="s">
        <v>3633</v>
      </c>
      <c r="C2371" s="12" t="s">
        <v>4598</v>
      </c>
      <c r="D2371" s="82">
        <v>45850.946886574071</v>
      </c>
      <c r="E2371" s="37">
        <v>99</v>
      </c>
      <c r="F2371" s="12" t="s">
        <v>4599</v>
      </c>
      <c r="G2371" s="13" t="str">
        <f>IFERROR(INDEX(Raw_Plans!$B$2:$B$11,MATCH(C2371,Raw_Plans!$A$2:$A$11,0)),"")</f>
        <v>Talktime Only</v>
      </c>
    </row>
    <row r="2372" spans="1:7" x14ac:dyDescent="0.3">
      <c r="A2372" s="12" t="s">
        <v>6979</v>
      </c>
      <c r="B2372" s="12" t="s">
        <v>1690</v>
      </c>
      <c r="C2372" s="12" t="s">
        <v>4609</v>
      </c>
      <c r="D2372" s="82">
        <v>45747.946886574071</v>
      </c>
      <c r="E2372" s="37">
        <v>2999</v>
      </c>
      <c r="F2372" s="12" t="s">
        <v>4641</v>
      </c>
      <c r="G2372" s="13" t="str">
        <f>IFERROR(INDEX(Raw_Plans!$B$2:$B$11,MATCH(C2372,Raw_Plans!$A$2:$A$11,0)),"")</f>
        <v>Annual Plan</v>
      </c>
    </row>
    <row r="2373" spans="1:7" x14ac:dyDescent="0.3">
      <c r="A2373" s="12" t="s">
        <v>6980</v>
      </c>
      <c r="B2373" s="12" t="s">
        <v>1953</v>
      </c>
      <c r="C2373" s="12" t="s">
        <v>4602</v>
      </c>
      <c r="D2373" s="82">
        <v>45729.946886574071</v>
      </c>
      <c r="E2373" s="37">
        <v>479</v>
      </c>
      <c r="F2373" s="12" t="s">
        <v>4603</v>
      </c>
      <c r="G2373" s="13" t="str">
        <f>IFERROR(INDEX(Raw_Plans!$B$2:$B$11,MATCH(C2373,Raw_Plans!$A$2:$A$11,0)),"")</f>
        <v>Truly Unlimited</v>
      </c>
    </row>
    <row r="2374" spans="1:7" x14ac:dyDescent="0.3">
      <c r="A2374" s="12" t="s">
        <v>6981</v>
      </c>
      <c r="B2374" s="12" t="s">
        <v>2775</v>
      </c>
      <c r="C2374" s="12" t="s">
        <v>4629</v>
      </c>
      <c r="D2374" s="82">
        <v>45863.946886574071</v>
      </c>
      <c r="E2374" s="37">
        <v>666</v>
      </c>
      <c r="F2374" s="12" t="s">
        <v>4641</v>
      </c>
      <c r="G2374" s="13" t="str">
        <f>IFERROR(INDEX(Raw_Plans!$B$2:$B$11,MATCH(C2374,Raw_Plans!$A$2:$A$11,0)),"")</f>
        <v>Student Plan</v>
      </c>
    </row>
    <row r="2375" spans="1:7" x14ac:dyDescent="0.3">
      <c r="A2375" s="12" t="s">
        <v>6982</v>
      </c>
      <c r="B2375" s="12" t="s">
        <v>866</v>
      </c>
      <c r="C2375" s="12" t="s">
        <v>4605</v>
      </c>
      <c r="D2375" s="82">
        <v>45760.946886574071</v>
      </c>
      <c r="E2375" s="37">
        <v>349</v>
      </c>
      <c r="F2375" s="12" t="s">
        <v>4611</v>
      </c>
      <c r="G2375" s="13" t="str">
        <f>IFERROR(INDEX(Raw_Plans!$B$2:$B$11,MATCH(C2375,Raw_Plans!$A$2:$A$11,0)),"")</f>
        <v>Entertainment Pack</v>
      </c>
    </row>
    <row r="2376" spans="1:7" x14ac:dyDescent="0.3">
      <c r="A2376" s="12" t="s">
        <v>6983</v>
      </c>
      <c r="B2376" s="12" t="s">
        <v>4254</v>
      </c>
      <c r="C2376" s="12" t="s">
        <v>4615</v>
      </c>
      <c r="D2376" s="82">
        <v>45698.946886574071</v>
      </c>
      <c r="E2376" s="37">
        <v>148</v>
      </c>
      <c r="F2376" s="12" t="s">
        <v>4595</v>
      </c>
      <c r="G2376" s="13" t="str">
        <f>IFERROR(INDEX(Raw_Plans!$B$2:$B$11,MATCH(C2376,Raw_Plans!$A$2:$A$11,0)),"")</f>
        <v>Data Booster</v>
      </c>
    </row>
    <row r="2377" spans="1:7" x14ac:dyDescent="0.3">
      <c r="A2377" s="12" t="s">
        <v>6984</v>
      </c>
      <c r="B2377" s="12" t="s">
        <v>2013</v>
      </c>
      <c r="C2377" s="12" t="s">
        <v>4618</v>
      </c>
      <c r="D2377" s="82">
        <v>45873.946886574071</v>
      </c>
      <c r="E2377" s="37">
        <v>499</v>
      </c>
      <c r="F2377" s="12" t="s">
        <v>4611</v>
      </c>
      <c r="G2377" s="13" t="str">
        <f>IFERROR(INDEX(Raw_Plans!$B$2:$B$11,MATCH(C2377,Raw_Plans!$A$2:$A$11,0)),"")</f>
        <v>Infinity 499</v>
      </c>
    </row>
    <row r="2378" spans="1:7" x14ac:dyDescent="0.3">
      <c r="A2378" s="12" t="s">
        <v>6985</v>
      </c>
      <c r="B2378" s="12" t="s">
        <v>1358</v>
      </c>
      <c r="C2378" s="12" t="s">
        <v>4605</v>
      </c>
      <c r="D2378" s="82">
        <v>45752.946886574071</v>
      </c>
      <c r="E2378" s="37">
        <v>349</v>
      </c>
      <c r="F2378" s="12" t="s">
        <v>4641</v>
      </c>
      <c r="G2378" s="13" t="str">
        <f>IFERROR(INDEX(Raw_Plans!$B$2:$B$11,MATCH(C2378,Raw_Plans!$A$2:$A$11,0)),"")</f>
        <v>Entertainment Pack</v>
      </c>
    </row>
    <row r="2379" spans="1:7" x14ac:dyDescent="0.3">
      <c r="A2379" s="12" t="s">
        <v>6986</v>
      </c>
      <c r="B2379" s="12" t="s">
        <v>4547</v>
      </c>
      <c r="C2379" s="12" t="s">
        <v>4618</v>
      </c>
      <c r="D2379" s="82">
        <v>45842.946886574071</v>
      </c>
      <c r="E2379" s="37">
        <v>499</v>
      </c>
      <c r="F2379" s="12" t="s">
        <v>4603</v>
      </c>
      <c r="G2379" s="13" t="str">
        <f>IFERROR(INDEX(Raw_Plans!$B$2:$B$11,MATCH(C2379,Raw_Plans!$A$2:$A$11,0)),"")</f>
        <v>Infinity 499</v>
      </c>
    </row>
    <row r="2380" spans="1:7" x14ac:dyDescent="0.3">
      <c r="A2380" s="12" t="s">
        <v>6987</v>
      </c>
      <c r="B2380" s="12" t="s">
        <v>1790</v>
      </c>
      <c r="C2380" s="12" t="s">
        <v>4615</v>
      </c>
      <c r="D2380" s="82">
        <v>45822.946886574071</v>
      </c>
      <c r="E2380" s="37">
        <v>148</v>
      </c>
      <c r="F2380" s="12" t="s">
        <v>4599</v>
      </c>
      <c r="G2380" s="13" t="str">
        <f>IFERROR(INDEX(Raw_Plans!$B$2:$B$11,MATCH(C2380,Raw_Plans!$A$2:$A$11,0)),"")</f>
        <v>Data Booster</v>
      </c>
    </row>
    <row r="2381" spans="1:7" x14ac:dyDescent="0.3">
      <c r="A2381" s="12" t="s">
        <v>6988</v>
      </c>
      <c r="B2381" s="12" t="s">
        <v>3601</v>
      </c>
      <c r="C2381" s="12" t="s">
        <v>4618</v>
      </c>
      <c r="D2381" s="82">
        <v>45925.946886574071</v>
      </c>
      <c r="E2381" s="37">
        <v>499</v>
      </c>
      <c r="F2381" s="12" t="s">
        <v>4603</v>
      </c>
      <c r="G2381" s="13" t="str">
        <f>IFERROR(INDEX(Raw_Plans!$B$2:$B$11,MATCH(C2381,Raw_Plans!$A$2:$A$11,0)),"")</f>
        <v>Infinity 499</v>
      </c>
    </row>
    <row r="2382" spans="1:7" x14ac:dyDescent="0.3">
      <c r="A2382" s="12" t="s">
        <v>6989</v>
      </c>
      <c r="B2382" s="12" t="s">
        <v>1688</v>
      </c>
      <c r="C2382" s="12" t="s">
        <v>4605</v>
      </c>
      <c r="D2382" s="82">
        <v>45951.946886574071</v>
      </c>
      <c r="E2382" s="37">
        <v>349</v>
      </c>
      <c r="F2382" s="12" t="s">
        <v>4599</v>
      </c>
      <c r="G2382" s="13" t="str">
        <f>IFERROR(INDEX(Raw_Plans!$B$2:$B$11,MATCH(C2382,Raw_Plans!$A$2:$A$11,0)),"")</f>
        <v>Entertainment Pack</v>
      </c>
    </row>
    <row r="2383" spans="1:7" x14ac:dyDescent="0.3">
      <c r="A2383" s="12" t="s">
        <v>6990</v>
      </c>
      <c r="B2383" s="12" t="s">
        <v>2112</v>
      </c>
      <c r="C2383" s="12" t="s">
        <v>4609</v>
      </c>
      <c r="D2383" s="82">
        <v>46016.946886574071</v>
      </c>
      <c r="E2383" s="37">
        <v>2999</v>
      </c>
      <c r="F2383" s="12" t="s">
        <v>4595</v>
      </c>
      <c r="G2383" s="13" t="str">
        <f>IFERROR(INDEX(Raw_Plans!$B$2:$B$11,MATCH(C2383,Raw_Plans!$A$2:$A$11,0)),"")</f>
        <v>Annual Plan</v>
      </c>
    </row>
    <row r="2384" spans="1:7" x14ac:dyDescent="0.3">
      <c r="A2384" s="12" t="s">
        <v>6991</v>
      </c>
      <c r="B2384" s="12" t="s">
        <v>3790</v>
      </c>
      <c r="C2384" s="12" t="s">
        <v>4609</v>
      </c>
      <c r="D2384" s="82">
        <v>45739.946886574071</v>
      </c>
      <c r="E2384" s="37">
        <v>2999</v>
      </c>
      <c r="F2384" s="12" t="s">
        <v>4641</v>
      </c>
      <c r="G2384" s="13" t="str">
        <f>IFERROR(INDEX(Raw_Plans!$B$2:$B$11,MATCH(C2384,Raw_Plans!$A$2:$A$11,0)),"")</f>
        <v>Annual Plan</v>
      </c>
    </row>
    <row r="2385" spans="1:7" x14ac:dyDescent="0.3">
      <c r="A2385" s="12" t="s">
        <v>6992</v>
      </c>
      <c r="B2385" s="12" t="s">
        <v>1526</v>
      </c>
      <c r="C2385" s="12" t="s">
        <v>4615</v>
      </c>
      <c r="D2385" s="82">
        <v>45905.946886574071</v>
      </c>
      <c r="E2385" s="37">
        <v>148</v>
      </c>
      <c r="F2385" s="12" t="s">
        <v>4641</v>
      </c>
      <c r="G2385" s="13" t="str">
        <f>IFERROR(INDEX(Raw_Plans!$B$2:$B$11,MATCH(C2385,Raw_Plans!$A$2:$A$11,0)),"")</f>
        <v>Data Booster</v>
      </c>
    </row>
    <row r="2386" spans="1:7" x14ac:dyDescent="0.3">
      <c r="A2386" s="12" t="s">
        <v>6993</v>
      </c>
      <c r="B2386" s="12" t="s">
        <v>3866</v>
      </c>
      <c r="C2386" s="12" t="s">
        <v>4594</v>
      </c>
      <c r="D2386" s="82">
        <v>45781.946886574071</v>
      </c>
      <c r="E2386" s="37">
        <v>999</v>
      </c>
      <c r="F2386" s="12" t="s">
        <v>4603</v>
      </c>
      <c r="G2386" s="13" t="str">
        <f>IFERROR(INDEX(Raw_Plans!$B$2:$B$11,MATCH(C2386,Raw_Plans!$A$2:$A$11,0)),"")</f>
        <v>Family Infinity 999</v>
      </c>
    </row>
    <row r="2387" spans="1:7" x14ac:dyDescent="0.3">
      <c r="A2387" s="12" t="s">
        <v>6994</v>
      </c>
      <c r="B2387" s="12" t="s">
        <v>4348</v>
      </c>
      <c r="C2387" s="12" t="s">
        <v>4594</v>
      </c>
      <c r="D2387" s="82">
        <v>45767.946886574071</v>
      </c>
      <c r="E2387" s="37">
        <v>999</v>
      </c>
      <c r="F2387" s="12" t="s">
        <v>4599</v>
      </c>
      <c r="G2387" s="13" t="str">
        <f>IFERROR(INDEX(Raw_Plans!$B$2:$B$11,MATCH(C2387,Raw_Plans!$A$2:$A$11,0)),"")</f>
        <v>Family Infinity 999</v>
      </c>
    </row>
    <row r="2388" spans="1:7" x14ac:dyDescent="0.3">
      <c r="A2388" s="12" t="s">
        <v>6995</v>
      </c>
      <c r="B2388" s="12" t="s">
        <v>2523</v>
      </c>
      <c r="C2388" s="12" t="s">
        <v>4618</v>
      </c>
      <c r="D2388" s="82">
        <v>46006.946886574071</v>
      </c>
      <c r="E2388" s="37">
        <v>499</v>
      </c>
      <c r="F2388" s="12" t="s">
        <v>4599</v>
      </c>
      <c r="G2388" s="13" t="str">
        <f>IFERROR(INDEX(Raw_Plans!$B$2:$B$11,MATCH(C2388,Raw_Plans!$A$2:$A$11,0)),"")</f>
        <v>Infinity 499</v>
      </c>
    </row>
    <row r="2389" spans="1:7" x14ac:dyDescent="0.3">
      <c r="A2389" s="12" t="s">
        <v>6996</v>
      </c>
      <c r="B2389" s="12" t="s">
        <v>3623</v>
      </c>
      <c r="C2389" s="12" t="s">
        <v>4602</v>
      </c>
      <c r="D2389" s="82">
        <v>45817.946886574071</v>
      </c>
      <c r="E2389" s="37">
        <v>479</v>
      </c>
      <c r="F2389" s="12" t="s">
        <v>4641</v>
      </c>
      <c r="G2389" s="13" t="str">
        <f>IFERROR(INDEX(Raw_Plans!$B$2:$B$11,MATCH(C2389,Raw_Plans!$A$2:$A$11,0)),"")</f>
        <v>Truly Unlimited</v>
      </c>
    </row>
    <row r="2390" spans="1:7" x14ac:dyDescent="0.3">
      <c r="A2390" s="12" t="s">
        <v>6997</v>
      </c>
      <c r="B2390" s="12" t="s">
        <v>3152</v>
      </c>
      <c r="C2390" s="12" t="s">
        <v>4594</v>
      </c>
      <c r="D2390" s="82">
        <v>45897.946886574071</v>
      </c>
      <c r="E2390" s="37">
        <v>999</v>
      </c>
      <c r="F2390" s="12" t="s">
        <v>4595</v>
      </c>
      <c r="G2390" s="13" t="str">
        <f>IFERROR(INDEX(Raw_Plans!$B$2:$B$11,MATCH(C2390,Raw_Plans!$A$2:$A$11,0)),"")</f>
        <v>Family Infinity 999</v>
      </c>
    </row>
    <row r="2391" spans="1:7" x14ac:dyDescent="0.3">
      <c r="A2391" s="12" t="s">
        <v>6998</v>
      </c>
      <c r="B2391" s="12" t="s">
        <v>4140</v>
      </c>
      <c r="C2391" s="12" t="s">
        <v>4594</v>
      </c>
      <c r="D2391" s="82">
        <v>45932.946886574071</v>
      </c>
      <c r="E2391" s="37">
        <v>999</v>
      </c>
      <c r="F2391" s="12" t="s">
        <v>4641</v>
      </c>
      <c r="G2391" s="13" t="str">
        <f>IFERROR(INDEX(Raw_Plans!$B$2:$B$11,MATCH(C2391,Raw_Plans!$A$2:$A$11,0)),"")</f>
        <v>Family Infinity 999</v>
      </c>
    </row>
    <row r="2392" spans="1:7" x14ac:dyDescent="0.3">
      <c r="A2392" s="12" t="s">
        <v>6999</v>
      </c>
      <c r="B2392" s="12" t="s">
        <v>1492</v>
      </c>
      <c r="C2392" s="12" t="s">
        <v>4607</v>
      </c>
      <c r="D2392" s="82">
        <v>45877.946886574071</v>
      </c>
      <c r="E2392" s="37">
        <v>299</v>
      </c>
      <c r="F2392" s="12" t="s">
        <v>4603</v>
      </c>
      <c r="G2392" s="13" t="str">
        <f>IFERROR(INDEX(Raw_Plans!$B$2:$B$11,MATCH(C2392,Raw_Plans!$A$2:$A$11,0)),"")</f>
        <v>Unlimited 5G Data</v>
      </c>
    </row>
    <row r="2393" spans="1:7" x14ac:dyDescent="0.3">
      <c r="A2393" s="12" t="s">
        <v>7000</v>
      </c>
      <c r="B2393" s="12" t="s">
        <v>3791</v>
      </c>
      <c r="C2393" s="12" t="s">
        <v>4598</v>
      </c>
      <c r="D2393" s="82">
        <v>45919.946886574071</v>
      </c>
      <c r="E2393" s="37">
        <v>99</v>
      </c>
      <c r="F2393" s="12" t="s">
        <v>4611</v>
      </c>
      <c r="G2393" s="13" t="str">
        <f>IFERROR(INDEX(Raw_Plans!$B$2:$B$11,MATCH(C2393,Raw_Plans!$A$2:$A$11,0)),"")</f>
        <v>Talktime Only</v>
      </c>
    </row>
    <row r="2394" spans="1:7" x14ac:dyDescent="0.3">
      <c r="A2394" s="12" t="s">
        <v>7001</v>
      </c>
      <c r="B2394" s="12" t="s">
        <v>1211</v>
      </c>
      <c r="C2394" s="12" t="s">
        <v>4613</v>
      </c>
      <c r="D2394" s="82">
        <v>45947.946886574071</v>
      </c>
      <c r="E2394" s="37">
        <v>499</v>
      </c>
      <c r="F2394" s="12" t="s">
        <v>4641</v>
      </c>
      <c r="G2394" s="13" t="str">
        <f>IFERROR(INDEX(Raw_Plans!$B$2:$B$11,MATCH(C2394,Raw_Plans!$A$2:$A$11,0)),"")</f>
        <v>Work From Home</v>
      </c>
    </row>
    <row r="2395" spans="1:7" x14ac:dyDescent="0.3">
      <c r="A2395" s="12" t="s">
        <v>7002</v>
      </c>
      <c r="B2395" s="12" t="s">
        <v>3068</v>
      </c>
      <c r="C2395" s="12" t="s">
        <v>4613</v>
      </c>
      <c r="D2395" s="82">
        <v>45883.946886574071</v>
      </c>
      <c r="E2395" s="37">
        <v>499</v>
      </c>
      <c r="F2395" s="12" t="s">
        <v>4599</v>
      </c>
      <c r="G2395" s="13" t="str">
        <f>IFERROR(INDEX(Raw_Plans!$B$2:$B$11,MATCH(C2395,Raw_Plans!$A$2:$A$11,0)),"")</f>
        <v>Work From Home</v>
      </c>
    </row>
    <row r="2396" spans="1:7" x14ac:dyDescent="0.3">
      <c r="A2396" s="12" t="s">
        <v>7003</v>
      </c>
      <c r="B2396" s="12" t="s">
        <v>2271</v>
      </c>
      <c r="C2396" s="12" t="s">
        <v>4607</v>
      </c>
      <c r="D2396" s="82">
        <v>45869.946886574071</v>
      </c>
      <c r="E2396" s="37">
        <v>299</v>
      </c>
      <c r="F2396" s="12" t="s">
        <v>4599</v>
      </c>
      <c r="G2396" s="13" t="str">
        <f>IFERROR(INDEX(Raw_Plans!$B$2:$B$11,MATCH(C2396,Raw_Plans!$A$2:$A$11,0)),"")</f>
        <v>Unlimited 5G Data</v>
      </c>
    </row>
    <row r="2397" spans="1:7" x14ac:dyDescent="0.3">
      <c r="A2397" s="12" t="s">
        <v>7004</v>
      </c>
      <c r="B2397" s="12" t="s">
        <v>3186</v>
      </c>
      <c r="C2397" s="12" t="s">
        <v>4598</v>
      </c>
      <c r="D2397" s="82">
        <v>45856.946886574071</v>
      </c>
      <c r="E2397" s="37">
        <v>99</v>
      </c>
      <c r="F2397" s="12" t="s">
        <v>4599</v>
      </c>
      <c r="G2397" s="13" t="str">
        <f>IFERROR(INDEX(Raw_Plans!$B$2:$B$11,MATCH(C2397,Raw_Plans!$A$2:$A$11,0)),"")</f>
        <v>Talktime Only</v>
      </c>
    </row>
    <row r="2398" spans="1:7" x14ac:dyDescent="0.3">
      <c r="A2398" s="12" t="s">
        <v>7005</v>
      </c>
      <c r="B2398" s="12" t="s">
        <v>4144</v>
      </c>
      <c r="C2398" s="12" t="s">
        <v>4607</v>
      </c>
      <c r="D2398" s="82">
        <v>45696.946886574071</v>
      </c>
      <c r="E2398" s="37">
        <v>299</v>
      </c>
      <c r="F2398" s="12" t="s">
        <v>4595</v>
      </c>
      <c r="G2398" s="13" t="str">
        <f>IFERROR(INDEX(Raw_Plans!$B$2:$B$11,MATCH(C2398,Raw_Plans!$A$2:$A$11,0)),"")</f>
        <v>Unlimited 5G Data</v>
      </c>
    </row>
    <row r="2399" spans="1:7" x14ac:dyDescent="0.3">
      <c r="A2399" s="12" t="s">
        <v>7006</v>
      </c>
      <c r="B2399" s="12" t="s">
        <v>2797</v>
      </c>
      <c r="C2399" s="12" t="s">
        <v>4629</v>
      </c>
      <c r="D2399" s="82">
        <v>45938.946886574071</v>
      </c>
      <c r="E2399" s="37">
        <v>666</v>
      </c>
      <c r="F2399" s="12" t="s">
        <v>4611</v>
      </c>
      <c r="G2399" s="13" t="str">
        <f>IFERROR(INDEX(Raw_Plans!$B$2:$B$11,MATCH(C2399,Raw_Plans!$A$2:$A$11,0)),"")</f>
        <v>Student Plan</v>
      </c>
    </row>
    <row r="2400" spans="1:7" x14ac:dyDescent="0.3">
      <c r="A2400" s="12" t="s">
        <v>7007</v>
      </c>
      <c r="B2400" s="12" t="s">
        <v>1824</v>
      </c>
      <c r="C2400" s="12" t="s">
        <v>4613</v>
      </c>
      <c r="D2400" s="82">
        <v>46028.946886574071</v>
      </c>
      <c r="E2400" s="37">
        <v>499</v>
      </c>
      <c r="F2400" s="12" t="s">
        <v>4599</v>
      </c>
      <c r="G2400" s="13" t="str">
        <f>IFERROR(INDEX(Raw_Plans!$B$2:$B$11,MATCH(C2400,Raw_Plans!$A$2:$A$11,0)),"")</f>
        <v>Work From Home</v>
      </c>
    </row>
    <row r="2401" spans="1:7" x14ac:dyDescent="0.3">
      <c r="A2401" s="12" t="s">
        <v>7008</v>
      </c>
      <c r="B2401" s="12" t="s">
        <v>1143</v>
      </c>
      <c r="C2401" s="12" t="s">
        <v>4605</v>
      </c>
      <c r="D2401" s="82">
        <v>45788.946886574071</v>
      </c>
      <c r="E2401" s="37">
        <v>349</v>
      </c>
      <c r="F2401" s="12" t="s">
        <v>4599</v>
      </c>
      <c r="G2401" s="13" t="str">
        <f>IFERROR(INDEX(Raw_Plans!$B$2:$B$11,MATCH(C2401,Raw_Plans!$A$2:$A$11,0)),"")</f>
        <v>Entertainment Pack</v>
      </c>
    </row>
    <row r="2402" spans="1:7" x14ac:dyDescent="0.3">
      <c r="A2402" s="12" t="s">
        <v>7009</v>
      </c>
      <c r="B2402" s="12" t="s">
        <v>2999</v>
      </c>
      <c r="C2402" s="12" t="s">
        <v>4605</v>
      </c>
      <c r="D2402" s="82">
        <v>45748.946886574071</v>
      </c>
      <c r="E2402" s="37">
        <v>349</v>
      </c>
      <c r="F2402" s="12" t="s">
        <v>4599</v>
      </c>
      <c r="G2402" s="13" t="str">
        <f>IFERROR(INDEX(Raw_Plans!$B$2:$B$11,MATCH(C2402,Raw_Plans!$A$2:$A$11,0)),"")</f>
        <v>Entertainment Pack</v>
      </c>
    </row>
    <row r="2403" spans="1:7" x14ac:dyDescent="0.3">
      <c r="A2403" s="12" t="s">
        <v>7010</v>
      </c>
      <c r="B2403" s="12" t="s">
        <v>3370</v>
      </c>
      <c r="C2403" s="12" t="s">
        <v>4613</v>
      </c>
      <c r="D2403" s="82">
        <v>45986.946886574071</v>
      </c>
      <c r="E2403" s="37">
        <v>499</v>
      </c>
      <c r="F2403" s="12" t="s">
        <v>4595</v>
      </c>
      <c r="G2403" s="13" t="str">
        <f>IFERROR(INDEX(Raw_Plans!$B$2:$B$11,MATCH(C2403,Raw_Plans!$A$2:$A$11,0)),"")</f>
        <v>Work From Home</v>
      </c>
    </row>
    <row r="2404" spans="1:7" x14ac:dyDescent="0.3">
      <c r="A2404" s="12" t="s">
        <v>7011</v>
      </c>
      <c r="B2404" s="12" t="s">
        <v>3495</v>
      </c>
      <c r="C2404" s="12" t="s">
        <v>4629</v>
      </c>
      <c r="D2404" s="82">
        <v>45802.946886574071</v>
      </c>
      <c r="E2404" s="37">
        <v>666</v>
      </c>
      <c r="F2404" s="12" t="s">
        <v>4611</v>
      </c>
      <c r="G2404" s="13" t="str">
        <f>IFERROR(INDEX(Raw_Plans!$B$2:$B$11,MATCH(C2404,Raw_Plans!$A$2:$A$11,0)),"")</f>
        <v>Student Plan</v>
      </c>
    </row>
    <row r="2405" spans="1:7" x14ac:dyDescent="0.3">
      <c r="A2405" s="12" t="s">
        <v>7012</v>
      </c>
      <c r="B2405" s="12" t="s">
        <v>3866</v>
      </c>
      <c r="C2405" s="12" t="s">
        <v>4609</v>
      </c>
      <c r="D2405" s="82">
        <v>46009.946886574071</v>
      </c>
      <c r="E2405" s="37">
        <v>2999</v>
      </c>
      <c r="F2405" s="12" t="s">
        <v>4611</v>
      </c>
      <c r="G2405" s="13" t="str">
        <f>IFERROR(INDEX(Raw_Plans!$B$2:$B$11,MATCH(C2405,Raw_Plans!$A$2:$A$11,0)),"")</f>
        <v>Annual Plan</v>
      </c>
    </row>
    <row r="2406" spans="1:7" x14ac:dyDescent="0.3">
      <c r="A2406" s="12" t="s">
        <v>7013</v>
      </c>
      <c r="B2406" s="12" t="s">
        <v>946</v>
      </c>
      <c r="C2406" s="12" t="s">
        <v>4615</v>
      </c>
      <c r="D2406" s="82">
        <v>45908.946886574071</v>
      </c>
      <c r="E2406" s="37">
        <v>148</v>
      </c>
      <c r="F2406" s="12" t="s">
        <v>4595</v>
      </c>
      <c r="G2406" s="13" t="str">
        <f>IFERROR(INDEX(Raw_Plans!$B$2:$B$11,MATCH(C2406,Raw_Plans!$A$2:$A$11,0)),"")</f>
        <v>Data Booster</v>
      </c>
    </row>
    <row r="2407" spans="1:7" x14ac:dyDescent="0.3">
      <c r="A2407" s="12" t="s">
        <v>7014</v>
      </c>
      <c r="B2407" s="12" t="s">
        <v>2605</v>
      </c>
      <c r="C2407" s="12" t="s">
        <v>4607</v>
      </c>
      <c r="D2407" s="82">
        <v>45943.946886574071</v>
      </c>
      <c r="E2407" s="37">
        <v>299</v>
      </c>
      <c r="F2407" s="12" t="s">
        <v>4603</v>
      </c>
      <c r="G2407" s="13" t="str">
        <f>IFERROR(INDEX(Raw_Plans!$B$2:$B$11,MATCH(C2407,Raw_Plans!$A$2:$A$11,0)),"")</f>
        <v>Unlimited 5G Data</v>
      </c>
    </row>
    <row r="2408" spans="1:7" x14ac:dyDescent="0.3">
      <c r="A2408" s="12" t="s">
        <v>7015</v>
      </c>
      <c r="B2408" s="12" t="s">
        <v>3754</v>
      </c>
      <c r="C2408" s="12" t="s">
        <v>4618</v>
      </c>
      <c r="D2408" s="82">
        <v>45914.946886574071</v>
      </c>
      <c r="E2408" s="37">
        <v>499</v>
      </c>
      <c r="F2408" s="12" t="s">
        <v>4603</v>
      </c>
      <c r="G2408" s="13" t="str">
        <f>IFERROR(INDEX(Raw_Plans!$B$2:$B$11,MATCH(C2408,Raw_Plans!$A$2:$A$11,0)),"")</f>
        <v>Infinity 499</v>
      </c>
    </row>
    <row r="2409" spans="1:7" x14ac:dyDescent="0.3">
      <c r="A2409" s="12" t="s">
        <v>7016</v>
      </c>
      <c r="B2409" s="12" t="s">
        <v>3252</v>
      </c>
      <c r="C2409" s="12" t="s">
        <v>4602</v>
      </c>
      <c r="D2409" s="82">
        <v>45926.946886574071</v>
      </c>
      <c r="E2409" s="37">
        <v>479</v>
      </c>
      <c r="F2409" s="12" t="s">
        <v>4599</v>
      </c>
      <c r="G2409" s="13" t="str">
        <f>IFERROR(INDEX(Raw_Plans!$B$2:$B$11,MATCH(C2409,Raw_Plans!$A$2:$A$11,0)),"")</f>
        <v>Truly Unlimited</v>
      </c>
    </row>
    <row r="2410" spans="1:7" x14ac:dyDescent="0.3">
      <c r="A2410" s="12" t="s">
        <v>7017</v>
      </c>
      <c r="B2410" s="12" t="s">
        <v>750</v>
      </c>
      <c r="C2410" s="12" t="s">
        <v>4609</v>
      </c>
      <c r="D2410" s="82">
        <v>45781.946886574071</v>
      </c>
      <c r="E2410" s="37">
        <v>2999</v>
      </c>
      <c r="F2410" s="12" t="s">
        <v>4603</v>
      </c>
      <c r="G2410" s="13" t="str">
        <f>IFERROR(INDEX(Raw_Plans!$B$2:$B$11,MATCH(C2410,Raw_Plans!$A$2:$A$11,0)),"")</f>
        <v>Annual Plan</v>
      </c>
    </row>
    <row r="2411" spans="1:7" x14ac:dyDescent="0.3">
      <c r="A2411" s="12" t="s">
        <v>7018</v>
      </c>
      <c r="B2411" s="12" t="s">
        <v>3742</v>
      </c>
      <c r="C2411" s="12" t="s">
        <v>4615</v>
      </c>
      <c r="D2411" s="82">
        <v>45857.946886574071</v>
      </c>
      <c r="E2411" s="37">
        <v>148</v>
      </c>
      <c r="F2411" s="12" t="s">
        <v>4611</v>
      </c>
      <c r="G2411" s="13" t="str">
        <f>IFERROR(INDEX(Raw_Plans!$B$2:$B$11,MATCH(C2411,Raw_Plans!$A$2:$A$11,0)),"")</f>
        <v>Data Booster</v>
      </c>
    </row>
    <row r="2412" spans="1:7" x14ac:dyDescent="0.3">
      <c r="A2412" s="12" t="s">
        <v>7019</v>
      </c>
      <c r="B2412" s="12" t="s">
        <v>2189</v>
      </c>
      <c r="C2412" s="12" t="s">
        <v>4613</v>
      </c>
      <c r="D2412" s="82">
        <v>45695.946886574071</v>
      </c>
      <c r="E2412" s="37">
        <v>499</v>
      </c>
      <c r="F2412" s="12" t="s">
        <v>4599</v>
      </c>
      <c r="G2412" s="13" t="str">
        <f>IFERROR(INDEX(Raw_Plans!$B$2:$B$11,MATCH(C2412,Raw_Plans!$A$2:$A$11,0)),"")</f>
        <v>Work From Home</v>
      </c>
    </row>
    <row r="2413" spans="1:7" x14ac:dyDescent="0.3">
      <c r="A2413" s="12" t="s">
        <v>7020</v>
      </c>
      <c r="B2413" s="12" t="s">
        <v>1145</v>
      </c>
      <c r="C2413" s="12" t="s">
        <v>4618</v>
      </c>
      <c r="D2413" s="82">
        <v>45820.946886574071</v>
      </c>
      <c r="E2413" s="37">
        <v>499</v>
      </c>
      <c r="F2413" s="12" t="s">
        <v>4611</v>
      </c>
      <c r="G2413" s="13" t="str">
        <f>IFERROR(INDEX(Raw_Plans!$B$2:$B$11,MATCH(C2413,Raw_Plans!$A$2:$A$11,0)),"")</f>
        <v>Infinity 499</v>
      </c>
    </row>
    <row r="2414" spans="1:7" x14ac:dyDescent="0.3">
      <c r="A2414" s="12" t="s">
        <v>7021</v>
      </c>
      <c r="B2414" s="12" t="s">
        <v>2849</v>
      </c>
      <c r="C2414" s="12" t="s">
        <v>4605</v>
      </c>
      <c r="D2414" s="82">
        <v>45994.946886574071</v>
      </c>
      <c r="E2414" s="37">
        <v>349</v>
      </c>
      <c r="F2414" s="12" t="s">
        <v>4603</v>
      </c>
      <c r="G2414" s="13" t="str">
        <f>IFERROR(INDEX(Raw_Plans!$B$2:$B$11,MATCH(C2414,Raw_Plans!$A$2:$A$11,0)),"")</f>
        <v>Entertainment Pack</v>
      </c>
    </row>
    <row r="2415" spans="1:7" x14ac:dyDescent="0.3">
      <c r="A2415" s="12" t="s">
        <v>7022</v>
      </c>
      <c r="B2415" s="12" t="s">
        <v>1526</v>
      </c>
      <c r="C2415" s="12" t="s">
        <v>4598</v>
      </c>
      <c r="D2415" s="82">
        <v>46021.946886574071</v>
      </c>
      <c r="E2415" s="37">
        <v>99</v>
      </c>
      <c r="F2415" s="12" t="s">
        <v>4595</v>
      </c>
      <c r="G2415" s="13" t="str">
        <f>IFERROR(INDEX(Raw_Plans!$B$2:$B$11,MATCH(C2415,Raw_Plans!$A$2:$A$11,0)),"")</f>
        <v>Talktime Only</v>
      </c>
    </row>
    <row r="2416" spans="1:7" x14ac:dyDescent="0.3">
      <c r="A2416" s="12" t="s">
        <v>7023</v>
      </c>
      <c r="B2416" s="12" t="s">
        <v>3882</v>
      </c>
      <c r="C2416" s="12" t="s">
        <v>4629</v>
      </c>
      <c r="D2416" s="82">
        <v>45872.946886574071</v>
      </c>
      <c r="E2416" s="37">
        <v>666</v>
      </c>
      <c r="F2416" s="12" t="s">
        <v>4611</v>
      </c>
      <c r="G2416" s="13" t="str">
        <f>IFERROR(INDEX(Raw_Plans!$B$2:$B$11,MATCH(C2416,Raw_Plans!$A$2:$A$11,0)),"")</f>
        <v>Student Plan</v>
      </c>
    </row>
    <row r="2417" spans="1:7" x14ac:dyDescent="0.3">
      <c r="A2417" s="12" t="s">
        <v>7024</v>
      </c>
      <c r="B2417" s="12" t="s">
        <v>3695</v>
      </c>
      <c r="C2417" s="12" t="s">
        <v>4629</v>
      </c>
      <c r="D2417" s="82">
        <v>45737.946886574071</v>
      </c>
      <c r="E2417" s="37">
        <v>666</v>
      </c>
      <c r="F2417" s="12" t="s">
        <v>4611</v>
      </c>
      <c r="G2417" s="13" t="str">
        <f>IFERROR(INDEX(Raw_Plans!$B$2:$B$11,MATCH(C2417,Raw_Plans!$A$2:$A$11,0)),"")</f>
        <v>Student Plan</v>
      </c>
    </row>
    <row r="2418" spans="1:7" x14ac:dyDescent="0.3">
      <c r="A2418" s="12" t="s">
        <v>7025</v>
      </c>
      <c r="B2418" s="12" t="s">
        <v>4539</v>
      </c>
      <c r="C2418" s="12" t="s">
        <v>4609</v>
      </c>
      <c r="D2418" s="82">
        <v>45779.946886574071</v>
      </c>
      <c r="E2418" s="37">
        <v>2999</v>
      </c>
      <c r="F2418" s="12" t="s">
        <v>4599</v>
      </c>
      <c r="G2418" s="13" t="str">
        <f>IFERROR(INDEX(Raw_Plans!$B$2:$B$11,MATCH(C2418,Raw_Plans!$A$2:$A$11,0)),"")</f>
        <v>Annual Plan</v>
      </c>
    </row>
    <row r="2419" spans="1:7" x14ac:dyDescent="0.3">
      <c r="A2419" s="12" t="s">
        <v>7026</v>
      </c>
      <c r="B2419" s="12" t="s">
        <v>2503</v>
      </c>
      <c r="C2419" s="12" t="s">
        <v>4615</v>
      </c>
      <c r="D2419" s="82">
        <v>45706.946886574071</v>
      </c>
      <c r="E2419" s="37">
        <v>148</v>
      </c>
      <c r="F2419" s="12" t="s">
        <v>4595</v>
      </c>
      <c r="G2419" s="13" t="str">
        <f>IFERROR(INDEX(Raw_Plans!$B$2:$B$11,MATCH(C2419,Raw_Plans!$A$2:$A$11,0)),"")</f>
        <v>Data Booster</v>
      </c>
    </row>
    <row r="2420" spans="1:7" x14ac:dyDescent="0.3">
      <c r="A2420" s="12" t="s">
        <v>7027</v>
      </c>
      <c r="B2420" s="12" t="s">
        <v>2941</v>
      </c>
      <c r="C2420" s="12" t="s">
        <v>4613</v>
      </c>
      <c r="D2420" s="82">
        <v>45873.946886574071</v>
      </c>
      <c r="E2420" s="37">
        <v>499</v>
      </c>
      <c r="F2420" s="12" t="s">
        <v>4611</v>
      </c>
      <c r="G2420" s="13" t="str">
        <f>IFERROR(INDEX(Raw_Plans!$B$2:$B$11,MATCH(C2420,Raw_Plans!$A$2:$A$11,0)),"")</f>
        <v>Work From Home</v>
      </c>
    </row>
    <row r="2421" spans="1:7" x14ac:dyDescent="0.3">
      <c r="A2421" s="12" t="s">
        <v>7028</v>
      </c>
      <c r="B2421" s="12" t="s">
        <v>3589</v>
      </c>
      <c r="C2421" s="12" t="s">
        <v>4609</v>
      </c>
      <c r="D2421" s="82">
        <v>45923.946886574071</v>
      </c>
      <c r="E2421" s="37">
        <v>2999</v>
      </c>
      <c r="F2421" s="12" t="s">
        <v>4603</v>
      </c>
      <c r="G2421" s="13" t="str">
        <f>IFERROR(INDEX(Raw_Plans!$B$2:$B$11,MATCH(C2421,Raw_Plans!$A$2:$A$11,0)),"")</f>
        <v>Annual Plan</v>
      </c>
    </row>
    <row r="2422" spans="1:7" x14ac:dyDescent="0.3">
      <c r="A2422" s="12" t="s">
        <v>7029</v>
      </c>
      <c r="B2422" s="12" t="s">
        <v>4322</v>
      </c>
      <c r="C2422" s="12" t="s">
        <v>4602</v>
      </c>
      <c r="D2422" s="82">
        <v>45975.946886574071</v>
      </c>
      <c r="E2422" s="37">
        <v>479</v>
      </c>
      <c r="F2422" s="12" t="s">
        <v>4599</v>
      </c>
      <c r="G2422" s="13" t="str">
        <f>IFERROR(INDEX(Raw_Plans!$B$2:$B$11,MATCH(C2422,Raw_Plans!$A$2:$A$11,0)),"")</f>
        <v>Truly Unlimited</v>
      </c>
    </row>
    <row r="2423" spans="1:7" x14ac:dyDescent="0.3">
      <c r="A2423" s="12" t="s">
        <v>7030</v>
      </c>
      <c r="B2423" s="12" t="s">
        <v>1558</v>
      </c>
      <c r="C2423" s="12" t="s">
        <v>4594</v>
      </c>
      <c r="D2423" s="82">
        <v>45821.946886574071</v>
      </c>
      <c r="E2423" s="37">
        <v>999</v>
      </c>
      <c r="F2423" s="12" t="s">
        <v>4595</v>
      </c>
      <c r="G2423" s="13" t="str">
        <f>IFERROR(INDEX(Raw_Plans!$B$2:$B$11,MATCH(C2423,Raw_Plans!$A$2:$A$11,0)),"")</f>
        <v>Family Infinity 999</v>
      </c>
    </row>
    <row r="2424" spans="1:7" x14ac:dyDescent="0.3">
      <c r="A2424" s="12" t="s">
        <v>7031</v>
      </c>
      <c r="B2424" s="12" t="s">
        <v>2485</v>
      </c>
      <c r="C2424" s="12" t="s">
        <v>4594</v>
      </c>
      <c r="D2424" s="82">
        <v>45973.946886574071</v>
      </c>
      <c r="E2424" s="37">
        <v>999</v>
      </c>
      <c r="F2424" s="12" t="s">
        <v>4641</v>
      </c>
      <c r="G2424" s="13" t="str">
        <f>IFERROR(INDEX(Raw_Plans!$B$2:$B$11,MATCH(C2424,Raw_Plans!$A$2:$A$11,0)),"")</f>
        <v>Family Infinity 999</v>
      </c>
    </row>
    <row r="2425" spans="1:7" x14ac:dyDescent="0.3">
      <c r="A2425" s="12" t="s">
        <v>7032</v>
      </c>
      <c r="B2425" s="12" t="s">
        <v>656</v>
      </c>
      <c r="C2425" s="12" t="s">
        <v>4607</v>
      </c>
      <c r="D2425" s="82">
        <v>45694.946886574071</v>
      </c>
      <c r="E2425" s="37">
        <v>299</v>
      </c>
      <c r="F2425" s="12" t="s">
        <v>4595</v>
      </c>
      <c r="G2425" s="13" t="str">
        <f>IFERROR(INDEX(Raw_Plans!$B$2:$B$11,MATCH(C2425,Raw_Plans!$A$2:$A$11,0)),"")</f>
        <v>Unlimited 5G Data</v>
      </c>
    </row>
    <row r="2426" spans="1:7" x14ac:dyDescent="0.3">
      <c r="A2426" s="12" t="s">
        <v>7033</v>
      </c>
      <c r="B2426" s="12" t="s">
        <v>1271</v>
      </c>
      <c r="C2426" s="12" t="s">
        <v>4605</v>
      </c>
      <c r="D2426" s="82">
        <v>45842.946886574071</v>
      </c>
      <c r="E2426" s="37">
        <v>349</v>
      </c>
      <c r="F2426" s="12" t="s">
        <v>4603</v>
      </c>
      <c r="G2426" s="13" t="str">
        <f>IFERROR(INDEX(Raw_Plans!$B$2:$B$11,MATCH(C2426,Raw_Plans!$A$2:$A$11,0)),"")</f>
        <v>Entertainment Pack</v>
      </c>
    </row>
    <row r="2427" spans="1:7" x14ac:dyDescent="0.3">
      <c r="A2427" s="12" t="s">
        <v>7034</v>
      </c>
      <c r="B2427" s="12" t="s">
        <v>904</v>
      </c>
      <c r="C2427" s="12" t="s">
        <v>4594</v>
      </c>
      <c r="D2427" s="82">
        <v>45750.946886574071</v>
      </c>
      <c r="E2427" s="37">
        <v>999</v>
      </c>
      <c r="F2427" s="12" t="s">
        <v>4641</v>
      </c>
      <c r="G2427" s="13" t="str">
        <f>IFERROR(INDEX(Raw_Plans!$B$2:$B$11,MATCH(C2427,Raw_Plans!$A$2:$A$11,0)),"")</f>
        <v>Family Infinity 999</v>
      </c>
    </row>
    <row r="2428" spans="1:7" x14ac:dyDescent="0.3">
      <c r="A2428" s="12" t="s">
        <v>7035</v>
      </c>
      <c r="B2428" s="12" t="s">
        <v>4021</v>
      </c>
      <c r="C2428" s="12" t="s">
        <v>4594</v>
      </c>
      <c r="D2428" s="82">
        <v>45978.946886574071</v>
      </c>
      <c r="E2428" s="37">
        <v>999</v>
      </c>
      <c r="F2428" s="12" t="s">
        <v>4611</v>
      </c>
      <c r="G2428" s="13" t="str">
        <f>IFERROR(INDEX(Raw_Plans!$B$2:$B$11,MATCH(C2428,Raw_Plans!$A$2:$A$11,0)),"")</f>
        <v>Family Infinity 999</v>
      </c>
    </row>
    <row r="2429" spans="1:7" x14ac:dyDescent="0.3">
      <c r="A2429" s="12" t="s">
        <v>7036</v>
      </c>
      <c r="B2429" s="12" t="s">
        <v>4497</v>
      </c>
      <c r="C2429" s="12" t="s">
        <v>4609</v>
      </c>
      <c r="D2429" s="82">
        <v>45858.946886574071</v>
      </c>
      <c r="E2429" s="37">
        <v>2999</v>
      </c>
      <c r="F2429" s="12" t="s">
        <v>4599</v>
      </c>
      <c r="G2429" s="13" t="str">
        <f>IFERROR(INDEX(Raw_Plans!$B$2:$B$11,MATCH(C2429,Raw_Plans!$A$2:$A$11,0)),"")</f>
        <v>Annual Plan</v>
      </c>
    </row>
    <row r="2430" spans="1:7" x14ac:dyDescent="0.3">
      <c r="A2430" s="12" t="s">
        <v>7037</v>
      </c>
      <c r="B2430" s="12" t="s">
        <v>3447</v>
      </c>
      <c r="C2430" s="12" t="s">
        <v>4605</v>
      </c>
      <c r="D2430" s="82">
        <v>46031.946886574071</v>
      </c>
      <c r="E2430" s="37">
        <v>349</v>
      </c>
      <c r="F2430" s="12" t="s">
        <v>4641</v>
      </c>
      <c r="G2430" s="13" t="str">
        <f>IFERROR(INDEX(Raw_Plans!$B$2:$B$11,MATCH(C2430,Raw_Plans!$A$2:$A$11,0)),"")</f>
        <v>Entertainment Pack</v>
      </c>
    </row>
    <row r="2431" spans="1:7" x14ac:dyDescent="0.3">
      <c r="A2431" s="12" t="s">
        <v>7038</v>
      </c>
      <c r="B2431" s="12" t="s">
        <v>3318</v>
      </c>
      <c r="C2431" s="12" t="s">
        <v>4609</v>
      </c>
      <c r="D2431" s="82">
        <v>45898.946886574071</v>
      </c>
      <c r="E2431" s="37">
        <v>2999</v>
      </c>
      <c r="F2431" s="12" t="s">
        <v>4603</v>
      </c>
      <c r="G2431" s="13" t="str">
        <f>IFERROR(INDEX(Raw_Plans!$B$2:$B$11,MATCH(C2431,Raw_Plans!$A$2:$A$11,0)),"")</f>
        <v>Annual Plan</v>
      </c>
    </row>
    <row r="2432" spans="1:7" x14ac:dyDescent="0.3">
      <c r="A2432" s="12" t="s">
        <v>7039</v>
      </c>
      <c r="B2432" s="12" t="s">
        <v>3116</v>
      </c>
      <c r="C2432" s="12" t="s">
        <v>4594</v>
      </c>
      <c r="D2432" s="82">
        <v>45946.946886574071</v>
      </c>
      <c r="E2432" s="37">
        <v>999</v>
      </c>
      <c r="F2432" s="12" t="s">
        <v>4611</v>
      </c>
      <c r="G2432" s="13" t="str">
        <f>IFERROR(INDEX(Raw_Plans!$B$2:$B$11,MATCH(C2432,Raw_Plans!$A$2:$A$11,0)),"")</f>
        <v>Family Infinity 999</v>
      </c>
    </row>
    <row r="2433" spans="1:7" x14ac:dyDescent="0.3">
      <c r="A2433" s="12" t="s">
        <v>7040</v>
      </c>
      <c r="B2433" s="12" t="s">
        <v>2287</v>
      </c>
      <c r="C2433" s="12" t="s">
        <v>4618</v>
      </c>
      <c r="D2433" s="82">
        <v>46016.946886574071</v>
      </c>
      <c r="E2433" s="37">
        <v>499</v>
      </c>
      <c r="F2433" s="12" t="s">
        <v>4599</v>
      </c>
      <c r="G2433" s="13" t="str">
        <f>IFERROR(INDEX(Raw_Plans!$B$2:$B$11,MATCH(C2433,Raw_Plans!$A$2:$A$11,0)),"")</f>
        <v>Infinity 499</v>
      </c>
    </row>
    <row r="2434" spans="1:7" x14ac:dyDescent="0.3">
      <c r="A2434" s="12" t="s">
        <v>7041</v>
      </c>
      <c r="B2434" s="12" t="s">
        <v>3196</v>
      </c>
      <c r="C2434" s="12" t="s">
        <v>4594</v>
      </c>
      <c r="D2434" s="82">
        <v>46012.946886574071</v>
      </c>
      <c r="E2434" s="37">
        <v>999</v>
      </c>
      <c r="F2434" s="12" t="s">
        <v>4603</v>
      </c>
      <c r="G2434" s="13" t="str">
        <f>IFERROR(INDEX(Raw_Plans!$B$2:$B$11,MATCH(C2434,Raw_Plans!$A$2:$A$11,0)),"")</f>
        <v>Family Infinity 999</v>
      </c>
    </row>
    <row r="2435" spans="1:7" x14ac:dyDescent="0.3">
      <c r="A2435" s="12" t="s">
        <v>7042</v>
      </c>
      <c r="B2435" s="12" t="s">
        <v>3382</v>
      </c>
      <c r="C2435" s="12" t="s">
        <v>4613</v>
      </c>
      <c r="D2435" s="82">
        <v>45862.946886574071</v>
      </c>
      <c r="E2435" s="37">
        <v>499</v>
      </c>
      <c r="F2435" s="12" t="s">
        <v>4595</v>
      </c>
      <c r="G2435" s="13" t="str">
        <f>IFERROR(INDEX(Raw_Plans!$B$2:$B$11,MATCH(C2435,Raw_Plans!$A$2:$A$11,0)),"")</f>
        <v>Work From Home</v>
      </c>
    </row>
    <row r="2436" spans="1:7" x14ac:dyDescent="0.3">
      <c r="A2436" s="12" t="s">
        <v>7043</v>
      </c>
      <c r="B2436" s="12" t="s">
        <v>3541</v>
      </c>
      <c r="C2436" s="12" t="s">
        <v>4598</v>
      </c>
      <c r="D2436" s="82">
        <v>45998.946886574071</v>
      </c>
      <c r="E2436" s="37">
        <v>99</v>
      </c>
      <c r="F2436" s="12" t="s">
        <v>4599</v>
      </c>
      <c r="G2436" s="13" t="str">
        <f>IFERROR(INDEX(Raw_Plans!$B$2:$B$11,MATCH(C2436,Raw_Plans!$A$2:$A$11,0)),"")</f>
        <v>Talktime Only</v>
      </c>
    </row>
    <row r="2437" spans="1:7" x14ac:dyDescent="0.3">
      <c r="A2437" s="12" t="s">
        <v>7044</v>
      </c>
      <c r="B2437" s="12" t="s">
        <v>3142</v>
      </c>
      <c r="C2437" s="12" t="s">
        <v>4598</v>
      </c>
      <c r="D2437" s="82">
        <v>45783.946886574071</v>
      </c>
      <c r="E2437" s="37">
        <v>99</v>
      </c>
      <c r="F2437" s="12" t="s">
        <v>4603</v>
      </c>
      <c r="G2437" s="13" t="str">
        <f>IFERROR(INDEX(Raw_Plans!$B$2:$B$11,MATCH(C2437,Raw_Plans!$A$2:$A$11,0)),"")</f>
        <v>Talktime Only</v>
      </c>
    </row>
    <row r="2438" spans="1:7" x14ac:dyDescent="0.3">
      <c r="A2438" s="12" t="s">
        <v>7045</v>
      </c>
      <c r="B2438" s="12" t="s">
        <v>3824</v>
      </c>
      <c r="C2438" s="12" t="s">
        <v>4594</v>
      </c>
      <c r="D2438" s="82">
        <v>45941.946886574071</v>
      </c>
      <c r="E2438" s="37">
        <v>999</v>
      </c>
      <c r="F2438" s="12" t="s">
        <v>4611</v>
      </c>
      <c r="G2438" s="13" t="str">
        <f>IFERROR(INDEX(Raw_Plans!$B$2:$B$11,MATCH(C2438,Raw_Plans!$A$2:$A$11,0)),"")</f>
        <v>Family Infinity 999</v>
      </c>
    </row>
    <row r="2439" spans="1:7" x14ac:dyDescent="0.3">
      <c r="A2439" s="12" t="s">
        <v>7046</v>
      </c>
      <c r="B2439" s="12" t="s">
        <v>3226</v>
      </c>
      <c r="C2439" s="12" t="s">
        <v>4613</v>
      </c>
      <c r="D2439" s="82">
        <v>46036.946886574071</v>
      </c>
      <c r="E2439" s="37">
        <v>499</v>
      </c>
      <c r="F2439" s="12" t="s">
        <v>4595</v>
      </c>
      <c r="G2439" s="13" t="str">
        <f>IFERROR(INDEX(Raw_Plans!$B$2:$B$11,MATCH(C2439,Raw_Plans!$A$2:$A$11,0)),"")</f>
        <v>Work From Home</v>
      </c>
    </row>
    <row r="2440" spans="1:7" x14ac:dyDescent="0.3">
      <c r="A2440" s="12" t="s">
        <v>7047</v>
      </c>
      <c r="B2440" s="12" t="s">
        <v>1294</v>
      </c>
      <c r="C2440" s="12" t="s">
        <v>4594</v>
      </c>
      <c r="D2440" s="82">
        <v>45923.946886574071</v>
      </c>
      <c r="E2440" s="37">
        <v>999</v>
      </c>
      <c r="F2440" s="12" t="s">
        <v>4595</v>
      </c>
      <c r="G2440" s="13" t="str">
        <f>IFERROR(INDEX(Raw_Plans!$B$2:$B$11,MATCH(C2440,Raw_Plans!$A$2:$A$11,0)),"")</f>
        <v>Family Infinity 999</v>
      </c>
    </row>
    <row r="2441" spans="1:7" x14ac:dyDescent="0.3">
      <c r="A2441" s="12" t="s">
        <v>7048</v>
      </c>
      <c r="B2441" s="12" t="s">
        <v>1478</v>
      </c>
      <c r="C2441" s="12" t="s">
        <v>4594</v>
      </c>
      <c r="D2441" s="82">
        <v>45852.946886574071</v>
      </c>
      <c r="E2441" s="37">
        <v>999</v>
      </c>
      <c r="F2441" s="12" t="s">
        <v>4595</v>
      </c>
      <c r="G2441" s="13" t="str">
        <f>IFERROR(INDEX(Raw_Plans!$B$2:$B$11,MATCH(C2441,Raw_Plans!$A$2:$A$11,0)),"")</f>
        <v>Family Infinity 999</v>
      </c>
    </row>
    <row r="2442" spans="1:7" x14ac:dyDescent="0.3">
      <c r="A2442" s="12" t="s">
        <v>7049</v>
      </c>
      <c r="B2442" s="12" t="s">
        <v>2775</v>
      </c>
      <c r="C2442" s="12" t="s">
        <v>4618</v>
      </c>
      <c r="D2442" s="82">
        <v>45776.946886574071</v>
      </c>
      <c r="E2442" s="37">
        <v>499</v>
      </c>
      <c r="F2442" s="12" t="s">
        <v>4611</v>
      </c>
      <c r="G2442" s="13" t="str">
        <f>IFERROR(INDEX(Raw_Plans!$B$2:$B$11,MATCH(C2442,Raw_Plans!$A$2:$A$11,0)),"")</f>
        <v>Infinity 499</v>
      </c>
    </row>
    <row r="2443" spans="1:7" x14ac:dyDescent="0.3">
      <c r="A2443" s="12" t="s">
        <v>7050</v>
      </c>
      <c r="B2443" s="12" t="s">
        <v>1422</v>
      </c>
      <c r="C2443" s="12" t="s">
        <v>4615</v>
      </c>
      <c r="D2443" s="82">
        <v>45821.946886574071</v>
      </c>
      <c r="E2443" s="37">
        <v>148</v>
      </c>
      <c r="F2443" s="12" t="s">
        <v>4641</v>
      </c>
      <c r="G2443" s="13" t="str">
        <f>IFERROR(INDEX(Raw_Plans!$B$2:$B$11,MATCH(C2443,Raw_Plans!$A$2:$A$11,0)),"")</f>
        <v>Data Booster</v>
      </c>
    </row>
    <row r="2444" spans="1:7" x14ac:dyDescent="0.3">
      <c r="A2444" s="12" t="s">
        <v>7051</v>
      </c>
      <c r="B2444" s="12" t="s">
        <v>595</v>
      </c>
      <c r="C2444" s="12" t="s">
        <v>4607</v>
      </c>
      <c r="D2444" s="82">
        <v>46041.946886574071</v>
      </c>
      <c r="E2444" s="37">
        <v>299</v>
      </c>
      <c r="F2444" s="12" t="s">
        <v>4641</v>
      </c>
      <c r="G2444" s="13" t="str">
        <f>IFERROR(INDEX(Raw_Plans!$B$2:$B$11,MATCH(C2444,Raw_Plans!$A$2:$A$11,0)),"")</f>
        <v>Unlimited 5G Data</v>
      </c>
    </row>
    <row r="2445" spans="1:7" x14ac:dyDescent="0.3">
      <c r="A2445" s="12" t="s">
        <v>7052</v>
      </c>
      <c r="B2445" s="12" t="s">
        <v>1225</v>
      </c>
      <c r="C2445" s="12" t="s">
        <v>4629</v>
      </c>
      <c r="D2445" s="82">
        <v>45823.946886574071</v>
      </c>
      <c r="E2445" s="37">
        <v>666</v>
      </c>
      <c r="F2445" s="12" t="s">
        <v>4611</v>
      </c>
      <c r="G2445" s="13" t="str">
        <f>IFERROR(INDEX(Raw_Plans!$B$2:$B$11,MATCH(C2445,Raw_Plans!$A$2:$A$11,0)),"")</f>
        <v>Student Plan</v>
      </c>
    </row>
    <row r="2446" spans="1:7" x14ac:dyDescent="0.3">
      <c r="A2446" s="12" t="s">
        <v>7053</v>
      </c>
      <c r="B2446" s="12" t="s">
        <v>1794</v>
      </c>
      <c r="C2446" s="12" t="s">
        <v>4613</v>
      </c>
      <c r="D2446" s="82">
        <v>45703.946886574071</v>
      </c>
      <c r="E2446" s="37">
        <v>499</v>
      </c>
      <c r="F2446" s="12" t="s">
        <v>4641</v>
      </c>
      <c r="G2446" s="13" t="str">
        <f>IFERROR(INDEX(Raw_Plans!$B$2:$B$11,MATCH(C2446,Raw_Plans!$A$2:$A$11,0)),"")</f>
        <v>Work From Home</v>
      </c>
    </row>
    <row r="2447" spans="1:7" x14ac:dyDescent="0.3">
      <c r="A2447" s="12" t="s">
        <v>7054</v>
      </c>
      <c r="B2447" s="12" t="s">
        <v>2811</v>
      </c>
      <c r="C2447" s="12" t="s">
        <v>4629</v>
      </c>
      <c r="D2447" s="82">
        <v>45730.946886574071</v>
      </c>
      <c r="E2447" s="37">
        <v>666</v>
      </c>
      <c r="F2447" s="12" t="s">
        <v>4641</v>
      </c>
      <c r="G2447" s="13" t="str">
        <f>IFERROR(INDEX(Raw_Plans!$B$2:$B$11,MATCH(C2447,Raw_Plans!$A$2:$A$11,0)),"")</f>
        <v>Student Plan</v>
      </c>
    </row>
    <row r="2448" spans="1:7" x14ac:dyDescent="0.3">
      <c r="A2448" s="12" t="s">
        <v>7055</v>
      </c>
      <c r="B2448" s="12" t="s">
        <v>664</v>
      </c>
      <c r="C2448" s="12" t="s">
        <v>4609</v>
      </c>
      <c r="D2448" s="82">
        <v>45850.946886574071</v>
      </c>
      <c r="E2448" s="37">
        <v>2999</v>
      </c>
      <c r="F2448" s="12" t="s">
        <v>4603</v>
      </c>
      <c r="G2448" s="13" t="str">
        <f>IFERROR(INDEX(Raw_Plans!$B$2:$B$11,MATCH(C2448,Raw_Plans!$A$2:$A$11,0)),"")</f>
        <v>Annual Plan</v>
      </c>
    </row>
    <row r="2449" spans="1:7" x14ac:dyDescent="0.3">
      <c r="A2449" s="12" t="s">
        <v>7056</v>
      </c>
      <c r="B2449" s="12" t="s">
        <v>3571</v>
      </c>
      <c r="C2449" s="12" t="s">
        <v>4594</v>
      </c>
      <c r="D2449" s="82">
        <v>45801.946886574071</v>
      </c>
      <c r="E2449" s="37">
        <v>999</v>
      </c>
      <c r="F2449" s="12" t="s">
        <v>4595</v>
      </c>
      <c r="G2449" s="13" t="str">
        <f>IFERROR(INDEX(Raw_Plans!$B$2:$B$11,MATCH(C2449,Raw_Plans!$A$2:$A$11,0)),"")</f>
        <v>Family Infinity 999</v>
      </c>
    </row>
    <row r="2450" spans="1:7" x14ac:dyDescent="0.3">
      <c r="A2450" s="12" t="s">
        <v>7057</v>
      </c>
      <c r="B2450" s="12" t="s">
        <v>3224</v>
      </c>
      <c r="C2450" s="12" t="s">
        <v>4605</v>
      </c>
      <c r="D2450" s="82">
        <v>45874.946886574071</v>
      </c>
      <c r="E2450" s="37">
        <v>349</v>
      </c>
      <c r="F2450" s="12" t="s">
        <v>4603</v>
      </c>
      <c r="G2450" s="13" t="str">
        <f>IFERROR(INDEX(Raw_Plans!$B$2:$B$11,MATCH(C2450,Raw_Plans!$A$2:$A$11,0)),"")</f>
        <v>Entertainment Pack</v>
      </c>
    </row>
    <row r="2451" spans="1:7" x14ac:dyDescent="0.3">
      <c r="A2451" s="12" t="s">
        <v>7058</v>
      </c>
      <c r="B2451" s="12" t="s">
        <v>3920</v>
      </c>
      <c r="C2451" s="12" t="s">
        <v>4609</v>
      </c>
      <c r="D2451" s="82">
        <v>45908.946886574071</v>
      </c>
      <c r="E2451" s="37">
        <v>2999</v>
      </c>
      <c r="F2451" s="12" t="s">
        <v>4595</v>
      </c>
      <c r="G2451" s="13" t="str">
        <f>IFERROR(INDEX(Raw_Plans!$B$2:$B$11,MATCH(C2451,Raw_Plans!$A$2:$A$11,0)),"")</f>
        <v>Annual Plan</v>
      </c>
    </row>
    <row r="2452" spans="1:7" x14ac:dyDescent="0.3">
      <c r="A2452" s="12" t="s">
        <v>7059</v>
      </c>
      <c r="B2452" s="12" t="s">
        <v>3591</v>
      </c>
      <c r="C2452" s="12" t="s">
        <v>4598</v>
      </c>
      <c r="D2452" s="82">
        <v>45840.946886574071</v>
      </c>
      <c r="E2452" s="37">
        <v>99</v>
      </c>
      <c r="F2452" s="12" t="s">
        <v>4611</v>
      </c>
      <c r="G2452" s="13" t="str">
        <f>IFERROR(INDEX(Raw_Plans!$B$2:$B$11,MATCH(C2452,Raw_Plans!$A$2:$A$11,0)),"")</f>
        <v>Talktime Only</v>
      </c>
    </row>
    <row r="2453" spans="1:7" x14ac:dyDescent="0.3">
      <c r="A2453" s="12" t="s">
        <v>7060</v>
      </c>
      <c r="B2453" s="12" t="s">
        <v>975</v>
      </c>
      <c r="C2453" s="12" t="s">
        <v>4629</v>
      </c>
      <c r="D2453" s="82">
        <v>45733.946886574071</v>
      </c>
      <c r="E2453" s="37">
        <v>666</v>
      </c>
      <c r="F2453" s="12" t="s">
        <v>4599</v>
      </c>
      <c r="G2453" s="13" t="str">
        <f>IFERROR(INDEX(Raw_Plans!$B$2:$B$11,MATCH(C2453,Raw_Plans!$A$2:$A$11,0)),"")</f>
        <v>Student Plan</v>
      </c>
    </row>
    <row r="2454" spans="1:7" x14ac:dyDescent="0.3">
      <c r="A2454" s="12" t="s">
        <v>7061</v>
      </c>
      <c r="B2454" s="12" t="s">
        <v>1344</v>
      </c>
      <c r="C2454" s="12" t="s">
        <v>4618</v>
      </c>
      <c r="D2454" s="82">
        <v>45993.946886574071</v>
      </c>
      <c r="E2454" s="37">
        <v>499</v>
      </c>
      <c r="F2454" s="12" t="s">
        <v>4603</v>
      </c>
      <c r="G2454" s="13" t="str">
        <f>IFERROR(INDEX(Raw_Plans!$B$2:$B$11,MATCH(C2454,Raw_Plans!$A$2:$A$11,0)),"")</f>
        <v>Infinity 499</v>
      </c>
    </row>
    <row r="2455" spans="1:7" x14ac:dyDescent="0.3">
      <c r="A2455" s="12" t="s">
        <v>7062</v>
      </c>
      <c r="B2455" s="12" t="s">
        <v>2901</v>
      </c>
      <c r="C2455" s="12" t="s">
        <v>4598</v>
      </c>
      <c r="D2455" s="82">
        <v>45726.946886574071</v>
      </c>
      <c r="E2455" s="37">
        <v>99</v>
      </c>
      <c r="F2455" s="12" t="s">
        <v>4599</v>
      </c>
      <c r="G2455" s="13" t="str">
        <f>IFERROR(INDEX(Raw_Plans!$B$2:$B$11,MATCH(C2455,Raw_Plans!$A$2:$A$11,0)),"")</f>
        <v>Talktime Only</v>
      </c>
    </row>
    <row r="2456" spans="1:7" x14ac:dyDescent="0.3">
      <c r="A2456" s="12" t="s">
        <v>7063</v>
      </c>
      <c r="B2456" s="12" t="s">
        <v>1568</v>
      </c>
      <c r="C2456" s="12" t="s">
        <v>4609</v>
      </c>
      <c r="D2456" s="82">
        <v>46004.946886574071</v>
      </c>
      <c r="E2456" s="37">
        <v>2999</v>
      </c>
      <c r="F2456" s="12" t="s">
        <v>4611</v>
      </c>
      <c r="G2456" s="13" t="str">
        <f>IFERROR(INDEX(Raw_Plans!$B$2:$B$11,MATCH(C2456,Raw_Plans!$A$2:$A$11,0)),"")</f>
        <v>Annual Plan</v>
      </c>
    </row>
    <row r="2457" spans="1:7" x14ac:dyDescent="0.3">
      <c r="A2457" s="12" t="s">
        <v>7064</v>
      </c>
      <c r="B2457" s="12" t="s">
        <v>510</v>
      </c>
      <c r="C2457" s="12" t="s">
        <v>4594</v>
      </c>
      <c r="D2457" s="82">
        <v>45828.946886574071</v>
      </c>
      <c r="E2457" s="37">
        <v>999</v>
      </c>
      <c r="F2457" s="12" t="s">
        <v>4641</v>
      </c>
      <c r="G2457" s="13" t="str">
        <f>IFERROR(INDEX(Raw_Plans!$B$2:$B$11,MATCH(C2457,Raw_Plans!$A$2:$A$11,0)),"")</f>
        <v>Family Infinity 999</v>
      </c>
    </row>
    <row r="2458" spans="1:7" x14ac:dyDescent="0.3">
      <c r="A2458" s="12" t="s">
        <v>7065</v>
      </c>
      <c r="B2458" s="12" t="s">
        <v>2631</v>
      </c>
      <c r="C2458" s="12" t="s">
        <v>4618</v>
      </c>
      <c r="D2458" s="82">
        <v>45927.946886574071</v>
      </c>
      <c r="E2458" s="37">
        <v>499</v>
      </c>
      <c r="F2458" s="12" t="s">
        <v>4595</v>
      </c>
      <c r="G2458" s="13" t="str">
        <f>IFERROR(INDEX(Raw_Plans!$B$2:$B$11,MATCH(C2458,Raw_Plans!$A$2:$A$11,0)),"")</f>
        <v>Infinity 499</v>
      </c>
    </row>
    <row r="2459" spans="1:7" x14ac:dyDescent="0.3">
      <c r="A2459" s="12" t="s">
        <v>7066</v>
      </c>
      <c r="B2459" s="12" t="s">
        <v>653</v>
      </c>
      <c r="C2459" s="12" t="s">
        <v>4615</v>
      </c>
      <c r="D2459" s="82">
        <v>45872.946886574071</v>
      </c>
      <c r="E2459" s="37">
        <v>148</v>
      </c>
      <c r="F2459" s="12" t="s">
        <v>4595</v>
      </c>
      <c r="G2459" s="13" t="str">
        <f>IFERROR(INDEX(Raw_Plans!$B$2:$B$11,MATCH(C2459,Raw_Plans!$A$2:$A$11,0)),"")</f>
        <v>Data Booster</v>
      </c>
    </row>
    <row r="2460" spans="1:7" x14ac:dyDescent="0.3">
      <c r="A2460" s="12" t="s">
        <v>7067</v>
      </c>
      <c r="B2460" s="12" t="s">
        <v>1915</v>
      </c>
      <c r="C2460" s="12" t="s">
        <v>4602</v>
      </c>
      <c r="D2460" s="82">
        <v>45993.946886574071</v>
      </c>
      <c r="E2460" s="37">
        <v>479</v>
      </c>
      <c r="F2460" s="12" t="s">
        <v>4641</v>
      </c>
      <c r="G2460" s="13" t="str">
        <f>IFERROR(INDEX(Raw_Plans!$B$2:$B$11,MATCH(C2460,Raw_Plans!$A$2:$A$11,0)),"")</f>
        <v>Truly Unlimited</v>
      </c>
    </row>
    <row r="2461" spans="1:7" x14ac:dyDescent="0.3">
      <c r="A2461" s="12" t="s">
        <v>7068</v>
      </c>
      <c r="B2461" s="12" t="s">
        <v>3838</v>
      </c>
      <c r="C2461" s="12" t="s">
        <v>4629</v>
      </c>
      <c r="D2461" s="82">
        <v>46034.946886574071</v>
      </c>
      <c r="E2461" s="37">
        <v>666</v>
      </c>
      <c r="F2461" s="12" t="s">
        <v>4595</v>
      </c>
      <c r="G2461" s="13" t="str">
        <f>IFERROR(INDEX(Raw_Plans!$B$2:$B$11,MATCH(C2461,Raw_Plans!$A$2:$A$11,0)),"")</f>
        <v>Student Plan</v>
      </c>
    </row>
    <row r="2462" spans="1:7" x14ac:dyDescent="0.3">
      <c r="A2462" s="12" t="s">
        <v>7069</v>
      </c>
      <c r="B2462" s="12" t="s">
        <v>2197</v>
      </c>
      <c r="C2462" s="12" t="s">
        <v>4618</v>
      </c>
      <c r="D2462" s="82">
        <v>45694.946886574071</v>
      </c>
      <c r="E2462" s="37">
        <v>499</v>
      </c>
      <c r="F2462" s="12" t="s">
        <v>4611</v>
      </c>
      <c r="G2462" s="13" t="str">
        <f>IFERROR(INDEX(Raw_Plans!$B$2:$B$11,MATCH(C2462,Raw_Plans!$A$2:$A$11,0)),"")</f>
        <v>Infinity 499</v>
      </c>
    </row>
    <row r="2463" spans="1:7" x14ac:dyDescent="0.3">
      <c r="A2463" s="12" t="s">
        <v>7070</v>
      </c>
      <c r="B2463" s="12" t="s">
        <v>3118</v>
      </c>
      <c r="C2463" s="12" t="s">
        <v>4613</v>
      </c>
      <c r="D2463" s="82">
        <v>46003.946886574071</v>
      </c>
      <c r="E2463" s="37">
        <v>499</v>
      </c>
      <c r="F2463" s="12" t="s">
        <v>4599</v>
      </c>
      <c r="G2463" s="13" t="str">
        <f>IFERROR(INDEX(Raw_Plans!$B$2:$B$11,MATCH(C2463,Raw_Plans!$A$2:$A$11,0)),"")</f>
        <v>Work From Home</v>
      </c>
    </row>
    <row r="2464" spans="1:7" x14ac:dyDescent="0.3">
      <c r="A2464" s="12" t="s">
        <v>7071</v>
      </c>
      <c r="B2464" s="12" t="s">
        <v>750</v>
      </c>
      <c r="C2464" s="12" t="s">
        <v>4594</v>
      </c>
      <c r="D2464" s="82">
        <v>45942.946886574071</v>
      </c>
      <c r="E2464" s="37">
        <v>999</v>
      </c>
      <c r="F2464" s="12" t="s">
        <v>4599</v>
      </c>
      <c r="G2464" s="13" t="str">
        <f>IFERROR(INDEX(Raw_Plans!$B$2:$B$11,MATCH(C2464,Raw_Plans!$A$2:$A$11,0)),"")</f>
        <v>Family Infinity 999</v>
      </c>
    </row>
    <row r="2465" spans="1:7" x14ac:dyDescent="0.3">
      <c r="A2465" s="12" t="s">
        <v>7072</v>
      </c>
      <c r="B2465" s="12" t="s">
        <v>3627</v>
      </c>
      <c r="C2465" s="12" t="s">
        <v>4594</v>
      </c>
      <c r="D2465" s="82">
        <v>46019.946886574071</v>
      </c>
      <c r="E2465" s="37">
        <v>999</v>
      </c>
      <c r="F2465" s="12" t="s">
        <v>4603</v>
      </c>
      <c r="G2465" s="13" t="str">
        <f>IFERROR(INDEX(Raw_Plans!$B$2:$B$11,MATCH(C2465,Raw_Plans!$A$2:$A$11,0)),"")</f>
        <v>Family Infinity 999</v>
      </c>
    </row>
    <row r="2466" spans="1:7" x14ac:dyDescent="0.3">
      <c r="A2466" s="12" t="s">
        <v>7073</v>
      </c>
      <c r="B2466" s="12" t="s">
        <v>1267</v>
      </c>
      <c r="C2466" s="12" t="s">
        <v>4594</v>
      </c>
      <c r="D2466" s="82">
        <v>45859.946886574071</v>
      </c>
      <c r="E2466" s="37">
        <v>999</v>
      </c>
      <c r="F2466" s="12" t="s">
        <v>4611</v>
      </c>
      <c r="G2466" s="13" t="str">
        <f>IFERROR(INDEX(Raw_Plans!$B$2:$B$11,MATCH(C2466,Raw_Plans!$A$2:$A$11,0)),"")</f>
        <v>Family Infinity 999</v>
      </c>
    </row>
    <row r="2467" spans="1:7" x14ac:dyDescent="0.3">
      <c r="A2467" s="12" t="s">
        <v>7074</v>
      </c>
      <c r="B2467" s="12" t="s">
        <v>1808</v>
      </c>
      <c r="C2467" s="12" t="s">
        <v>4615</v>
      </c>
      <c r="D2467" s="82">
        <v>45707.946886574071</v>
      </c>
      <c r="E2467" s="37">
        <v>148</v>
      </c>
      <c r="F2467" s="12" t="s">
        <v>4611</v>
      </c>
      <c r="G2467" s="13" t="str">
        <f>IFERROR(INDEX(Raw_Plans!$B$2:$B$11,MATCH(C2467,Raw_Plans!$A$2:$A$11,0)),"")</f>
        <v>Data Booster</v>
      </c>
    </row>
    <row r="2468" spans="1:7" x14ac:dyDescent="0.3">
      <c r="A2468" s="12" t="s">
        <v>7075</v>
      </c>
      <c r="B2468" s="12" t="s">
        <v>4244</v>
      </c>
      <c r="C2468" s="12" t="s">
        <v>4615</v>
      </c>
      <c r="D2468" s="82">
        <v>46021.946886574071</v>
      </c>
      <c r="E2468" s="37">
        <v>148</v>
      </c>
      <c r="F2468" s="12" t="s">
        <v>4603</v>
      </c>
      <c r="G2468" s="13" t="str">
        <f>IFERROR(INDEX(Raw_Plans!$B$2:$B$11,MATCH(C2468,Raw_Plans!$A$2:$A$11,0)),"")</f>
        <v>Data Booster</v>
      </c>
    </row>
    <row r="2469" spans="1:7" x14ac:dyDescent="0.3">
      <c r="A2469" s="12" t="s">
        <v>7076</v>
      </c>
      <c r="B2469" s="12" t="s">
        <v>2843</v>
      </c>
      <c r="C2469" s="12" t="s">
        <v>4605</v>
      </c>
      <c r="D2469" s="82">
        <v>45937.946886574071</v>
      </c>
      <c r="E2469" s="37">
        <v>349</v>
      </c>
      <c r="F2469" s="12" t="s">
        <v>4599</v>
      </c>
      <c r="G2469" s="13" t="str">
        <f>IFERROR(INDEX(Raw_Plans!$B$2:$B$11,MATCH(C2469,Raw_Plans!$A$2:$A$11,0)),"")</f>
        <v>Entertainment Pack</v>
      </c>
    </row>
    <row r="2470" spans="1:7" x14ac:dyDescent="0.3">
      <c r="A2470" s="12" t="s">
        <v>7077</v>
      </c>
      <c r="B2470" s="12" t="s">
        <v>3989</v>
      </c>
      <c r="C2470" s="12" t="s">
        <v>4609</v>
      </c>
      <c r="D2470" s="82">
        <v>46008.946886574071</v>
      </c>
      <c r="E2470" s="37">
        <v>2999</v>
      </c>
      <c r="F2470" s="12" t="s">
        <v>4641</v>
      </c>
      <c r="G2470" s="13" t="str">
        <f>IFERROR(INDEX(Raw_Plans!$B$2:$B$11,MATCH(C2470,Raw_Plans!$A$2:$A$11,0)),"")</f>
        <v>Annual Plan</v>
      </c>
    </row>
    <row r="2471" spans="1:7" x14ac:dyDescent="0.3">
      <c r="A2471" s="12" t="s">
        <v>7078</v>
      </c>
      <c r="B2471" s="12" t="s">
        <v>2609</v>
      </c>
      <c r="C2471" s="12" t="s">
        <v>4613</v>
      </c>
      <c r="D2471" s="82">
        <v>46042.946886574071</v>
      </c>
      <c r="E2471" s="37">
        <v>499</v>
      </c>
      <c r="F2471" s="12" t="s">
        <v>4603</v>
      </c>
      <c r="G2471" s="13" t="str">
        <f>IFERROR(INDEX(Raw_Plans!$B$2:$B$11,MATCH(C2471,Raw_Plans!$A$2:$A$11,0)),"")</f>
        <v>Work From Home</v>
      </c>
    </row>
    <row r="2472" spans="1:7" x14ac:dyDescent="0.3">
      <c r="A2472" s="12" t="s">
        <v>7079</v>
      </c>
      <c r="B2472" s="12" t="s">
        <v>1598</v>
      </c>
      <c r="C2472" s="12" t="s">
        <v>4629</v>
      </c>
      <c r="D2472" s="82">
        <v>46029.946886574071</v>
      </c>
      <c r="E2472" s="37">
        <v>666</v>
      </c>
      <c r="F2472" s="12" t="s">
        <v>4595</v>
      </c>
      <c r="G2472" s="13" t="str">
        <f>IFERROR(INDEX(Raw_Plans!$B$2:$B$11,MATCH(C2472,Raw_Plans!$A$2:$A$11,0)),"")</f>
        <v>Student Plan</v>
      </c>
    </row>
    <row r="2473" spans="1:7" x14ac:dyDescent="0.3">
      <c r="A2473" s="12" t="s">
        <v>7080</v>
      </c>
      <c r="B2473" s="12" t="s">
        <v>1861</v>
      </c>
      <c r="C2473" s="12" t="s">
        <v>4602</v>
      </c>
      <c r="D2473" s="82">
        <v>45890.946886574071</v>
      </c>
      <c r="E2473" s="37">
        <v>479</v>
      </c>
      <c r="F2473" s="12" t="s">
        <v>4611</v>
      </c>
      <c r="G2473" s="13" t="str">
        <f>IFERROR(INDEX(Raw_Plans!$B$2:$B$11,MATCH(C2473,Raw_Plans!$A$2:$A$11,0)),"")</f>
        <v>Truly Unlimited</v>
      </c>
    </row>
    <row r="2474" spans="1:7" x14ac:dyDescent="0.3">
      <c r="A2474" s="12" t="s">
        <v>7081</v>
      </c>
      <c r="B2474" s="12" t="s">
        <v>944</v>
      </c>
      <c r="C2474" s="12" t="s">
        <v>4598</v>
      </c>
      <c r="D2474" s="82">
        <v>45786.946886574071</v>
      </c>
      <c r="E2474" s="37">
        <v>99</v>
      </c>
      <c r="F2474" s="12" t="s">
        <v>4595</v>
      </c>
      <c r="G2474" s="13" t="str">
        <f>IFERROR(INDEX(Raw_Plans!$B$2:$B$11,MATCH(C2474,Raw_Plans!$A$2:$A$11,0)),"")</f>
        <v>Talktime Only</v>
      </c>
    </row>
    <row r="2475" spans="1:7" x14ac:dyDescent="0.3">
      <c r="A2475" s="12" t="s">
        <v>7082</v>
      </c>
      <c r="B2475" s="12" t="s">
        <v>2457</v>
      </c>
      <c r="C2475" s="12" t="s">
        <v>4605</v>
      </c>
      <c r="D2475" s="82">
        <v>45866.946886574071</v>
      </c>
      <c r="E2475" s="37">
        <v>349</v>
      </c>
      <c r="F2475" s="12" t="s">
        <v>4599</v>
      </c>
      <c r="G2475" s="13" t="str">
        <f>IFERROR(INDEX(Raw_Plans!$B$2:$B$11,MATCH(C2475,Raw_Plans!$A$2:$A$11,0)),"")</f>
        <v>Entertainment Pack</v>
      </c>
    </row>
    <row r="2476" spans="1:7" x14ac:dyDescent="0.3">
      <c r="A2476" s="12" t="s">
        <v>7083</v>
      </c>
      <c r="B2476" s="12" t="s">
        <v>3900</v>
      </c>
      <c r="C2476" s="12" t="s">
        <v>4607</v>
      </c>
      <c r="D2476" s="82">
        <v>45758.946886574071</v>
      </c>
      <c r="E2476" s="37">
        <v>299</v>
      </c>
      <c r="F2476" s="12" t="s">
        <v>4595</v>
      </c>
      <c r="G2476" s="13" t="str">
        <f>IFERROR(INDEX(Raw_Plans!$B$2:$B$11,MATCH(C2476,Raw_Plans!$A$2:$A$11,0)),"")</f>
        <v>Unlimited 5G Data</v>
      </c>
    </row>
    <row r="2477" spans="1:7" x14ac:dyDescent="0.3">
      <c r="A2477" s="12" t="s">
        <v>7084</v>
      </c>
      <c r="B2477" s="12" t="s">
        <v>909</v>
      </c>
      <c r="C2477" s="12" t="s">
        <v>4618</v>
      </c>
      <c r="D2477" s="82">
        <v>45939.946886574071</v>
      </c>
      <c r="E2477" s="37">
        <v>499</v>
      </c>
      <c r="F2477" s="12" t="s">
        <v>4611</v>
      </c>
      <c r="G2477" s="13" t="str">
        <f>IFERROR(INDEX(Raw_Plans!$B$2:$B$11,MATCH(C2477,Raw_Plans!$A$2:$A$11,0)),"")</f>
        <v>Infinity 499</v>
      </c>
    </row>
    <row r="2478" spans="1:7" x14ac:dyDescent="0.3">
      <c r="A2478" s="12" t="s">
        <v>7085</v>
      </c>
      <c r="B2478" s="12" t="s">
        <v>2108</v>
      </c>
      <c r="C2478" s="12" t="s">
        <v>4598</v>
      </c>
      <c r="D2478" s="82">
        <v>45740.946886574071</v>
      </c>
      <c r="E2478" s="37">
        <v>99</v>
      </c>
      <c r="F2478" s="12" t="s">
        <v>4641</v>
      </c>
      <c r="G2478" s="13" t="str">
        <f>IFERROR(INDEX(Raw_Plans!$B$2:$B$11,MATCH(C2478,Raw_Plans!$A$2:$A$11,0)),"")</f>
        <v>Talktime Only</v>
      </c>
    </row>
    <row r="2479" spans="1:7" x14ac:dyDescent="0.3">
      <c r="A2479" s="12" t="s">
        <v>7086</v>
      </c>
      <c r="B2479" s="12" t="s">
        <v>2903</v>
      </c>
      <c r="C2479" s="12" t="s">
        <v>4607</v>
      </c>
      <c r="D2479" s="82">
        <v>45979.946886574071</v>
      </c>
      <c r="E2479" s="37">
        <v>299</v>
      </c>
      <c r="F2479" s="12" t="s">
        <v>4599</v>
      </c>
      <c r="G2479" s="13" t="str">
        <f>IFERROR(INDEX(Raw_Plans!$B$2:$B$11,MATCH(C2479,Raw_Plans!$A$2:$A$11,0)),"")</f>
        <v>Unlimited 5G Data</v>
      </c>
    </row>
    <row r="2480" spans="1:7" x14ac:dyDescent="0.3">
      <c r="A2480" s="12" t="s">
        <v>7087</v>
      </c>
      <c r="B2480" s="12" t="s">
        <v>634</v>
      </c>
      <c r="C2480" s="12" t="s">
        <v>4609</v>
      </c>
      <c r="D2480" s="82">
        <v>45792.946886574071</v>
      </c>
      <c r="E2480" s="37">
        <v>2999</v>
      </c>
      <c r="F2480" s="12" t="s">
        <v>4595</v>
      </c>
      <c r="G2480" s="13" t="str">
        <f>IFERROR(INDEX(Raw_Plans!$B$2:$B$11,MATCH(C2480,Raw_Plans!$A$2:$A$11,0)),"")</f>
        <v>Annual Plan</v>
      </c>
    </row>
    <row r="2481" spans="1:7" x14ac:dyDescent="0.3">
      <c r="A2481" s="12" t="s">
        <v>7088</v>
      </c>
      <c r="B2481" s="12" t="s">
        <v>944</v>
      </c>
      <c r="C2481" s="12" t="s">
        <v>4598</v>
      </c>
      <c r="D2481" s="82">
        <v>46031.946886574071</v>
      </c>
      <c r="E2481" s="37">
        <v>99</v>
      </c>
      <c r="F2481" s="12" t="s">
        <v>4611</v>
      </c>
      <c r="G2481" s="13" t="str">
        <f>IFERROR(INDEX(Raw_Plans!$B$2:$B$11,MATCH(C2481,Raw_Plans!$A$2:$A$11,0)),"")</f>
        <v>Talktime Only</v>
      </c>
    </row>
    <row r="2482" spans="1:7" x14ac:dyDescent="0.3">
      <c r="A2482" s="12" t="s">
        <v>7089</v>
      </c>
      <c r="B2482" s="12" t="s">
        <v>1841</v>
      </c>
      <c r="C2482" s="12" t="s">
        <v>4602</v>
      </c>
      <c r="D2482" s="82">
        <v>45744.946886574071</v>
      </c>
      <c r="E2482" s="37">
        <v>479</v>
      </c>
      <c r="F2482" s="12" t="s">
        <v>4641</v>
      </c>
      <c r="G2482" s="13" t="str">
        <f>IFERROR(INDEX(Raw_Plans!$B$2:$B$11,MATCH(C2482,Raw_Plans!$A$2:$A$11,0)),"")</f>
        <v>Truly Unlimited</v>
      </c>
    </row>
    <row r="2483" spans="1:7" x14ac:dyDescent="0.3">
      <c r="A2483" s="12" t="s">
        <v>7090</v>
      </c>
      <c r="B2483" s="12" t="s">
        <v>1488</v>
      </c>
      <c r="C2483" s="12" t="s">
        <v>4607</v>
      </c>
      <c r="D2483" s="82">
        <v>45832.946886574071</v>
      </c>
      <c r="E2483" s="37">
        <v>299</v>
      </c>
      <c r="F2483" s="12" t="s">
        <v>4595</v>
      </c>
      <c r="G2483" s="13" t="str">
        <f>IFERROR(INDEX(Raw_Plans!$B$2:$B$11,MATCH(C2483,Raw_Plans!$A$2:$A$11,0)),"")</f>
        <v>Unlimited 5G Data</v>
      </c>
    </row>
    <row r="2484" spans="1:7" x14ac:dyDescent="0.3">
      <c r="A2484" s="12" t="s">
        <v>7091</v>
      </c>
      <c r="B2484" s="12" t="s">
        <v>3076</v>
      </c>
      <c r="C2484" s="12" t="s">
        <v>4605</v>
      </c>
      <c r="D2484" s="82">
        <v>46028.946886574071</v>
      </c>
      <c r="E2484" s="37">
        <v>349</v>
      </c>
      <c r="F2484" s="12" t="s">
        <v>4599</v>
      </c>
      <c r="G2484" s="13" t="str">
        <f>IFERROR(INDEX(Raw_Plans!$B$2:$B$11,MATCH(C2484,Raw_Plans!$A$2:$A$11,0)),"")</f>
        <v>Entertainment Pack</v>
      </c>
    </row>
    <row r="2485" spans="1:7" x14ac:dyDescent="0.3">
      <c r="A2485" s="12" t="s">
        <v>7092</v>
      </c>
      <c r="B2485" s="12" t="s">
        <v>3116</v>
      </c>
      <c r="C2485" s="12" t="s">
        <v>4602</v>
      </c>
      <c r="D2485" s="82">
        <v>45935.946886574071</v>
      </c>
      <c r="E2485" s="37">
        <v>479</v>
      </c>
      <c r="F2485" s="12" t="s">
        <v>4595</v>
      </c>
      <c r="G2485" s="13" t="str">
        <f>IFERROR(INDEX(Raw_Plans!$B$2:$B$11,MATCH(C2485,Raw_Plans!$A$2:$A$11,0)),"")</f>
        <v>Truly Unlimited</v>
      </c>
    </row>
    <row r="2486" spans="1:7" x14ac:dyDescent="0.3">
      <c r="A2486" s="12" t="s">
        <v>7093</v>
      </c>
      <c r="B2486" s="12" t="s">
        <v>2753</v>
      </c>
      <c r="C2486" s="12" t="s">
        <v>4602</v>
      </c>
      <c r="D2486" s="82">
        <v>45858.946886574071</v>
      </c>
      <c r="E2486" s="37">
        <v>479</v>
      </c>
      <c r="F2486" s="12" t="s">
        <v>4641</v>
      </c>
      <c r="G2486" s="13" t="str">
        <f>IFERROR(INDEX(Raw_Plans!$B$2:$B$11,MATCH(C2486,Raw_Plans!$A$2:$A$11,0)),"")</f>
        <v>Truly Unlimited</v>
      </c>
    </row>
    <row r="2487" spans="1:7" x14ac:dyDescent="0.3">
      <c r="A2487" s="12" t="s">
        <v>7094</v>
      </c>
      <c r="B2487" s="12" t="s">
        <v>4400</v>
      </c>
      <c r="C2487" s="12" t="s">
        <v>4615</v>
      </c>
      <c r="D2487" s="82">
        <v>45979.946886574071</v>
      </c>
      <c r="E2487" s="37">
        <v>148</v>
      </c>
      <c r="F2487" s="12" t="s">
        <v>4641</v>
      </c>
      <c r="G2487" s="13" t="str">
        <f>IFERROR(INDEX(Raw_Plans!$B$2:$B$11,MATCH(C2487,Raw_Plans!$A$2:$A$11,0)),"")</f>
        <v>Data Booster</v>
      </c>
    </row>
    <row r="2488" spans="1:7" x14ac:dyDescent="0.3">
      <c r="A2488" s="12" t="s">
        <v>7095</v>
      </c>
      <c r="B2488" s="12" t="s">
        <v>4437</v>
      </c>
      <c r="C2488" s="12" t="s">
        <v>4598</v>
      </c>
      <c r="D2488" s="82">
        <v>46013.946886574071</v>
      </c>
      <c r="E2488" s="37">
        <v>99</v>
      </c>
      <c r="F2488" s="12" t="s">
        <v>4595</v>
      </c>
      <c r="G2488" s="13" t="str">
        <f>IFERROR(INDEX(Raw_Plans!$B$2:$B$11,MATCH(C2488,Raw_Plans!$A$2:$A$11,0)),"")</f>
        <v>Talktime Only</v>
      </c>
    </row>
    <row r="2489" spans="1:7" x14ac:dyDescent="0.3">
      <c r="A2489" s="12" t="s">
        <v>7096</v>
      </c>
      <c r="B2489" s="12" t="s">
        <v>4118</v>
      </c>
      <c r="C2489" s="12" t="s">
        <v>4602</v>
      </c>
      <c r="D2489" s="82">
        <v>45867.946886574071</v>
      </c>
      <c r="E2489" s="37">
        <v>479</v>
      </c>
      <c r="F2489" s="12" t="s">
        <v>4595</v>
      </c>
      <c r="G2489" s="13" t="str">
        <f>IFERROR(INDEX(Raw_Plans!$B$2:$B$11,MATCH(C2489,Raw_Plans!$A$2:$A$11,0)),"")</f>
        <v>Truly Unlimited</v>
      </c>
    </row>
    <row r="2490" spans="1:7" x14ac:dyDescent="0.3">
      <c r="A2490" s="12" t="s">
        <v>7097</v>
      </c>
      <c r="B2490" s="12" t="s">
        <v>2287</v>
      </c>
      <c r="C2490" s="12" t="s">
        <v>4602</v>
      </c>
      <c r="D2490" s="82">
        <v>45896.946886574071</v>
      </c>
      <c r="E2490" s="37">
        <v>479</v>
      </c>
      <c r="F2490" s="12" t="s">
        <v>4603</v>
      </c>
      <c r="G2490" s="13" t="str">
        <f>IFERROR(INDEX(Raw_Plans!$B$2:$B$11,MATCH(C2490,Raw_Plans!$A$2:$A$11,0)),"")</f>
        <v>Truly Unlimited</v>
      </c>
    </row>
    <row r="2491" spans="1:7" x14ac:dyDescent="0.3">
      <c r="A2491" s="12" t="s">
        <v>7098</v>
      </c>
      <c r="B2491" s="12" t="s">
        <v>1415</v>
      </c>
      <c r="C2491" s="12" t="s">
        <v>4605</v>
      </c>
      <c r="D2491" s="82">
        <v>45765.946886574071</v>
      </c>
      <c r="E2491" s="37">
        <v>349</v>
      </c>
      <c r="F2491" s="12" t="s">
        <v>4641</v>
      </c>
      <c r="G2491" s="13" t="str">
        <f>IFERROR(INDEX(Raw_Plans!$B$2:$B$11,MATCH(C2491,Raw_Plans!$A$2:$A$11,0)),"")</f>
        <v>Entertainment Pack</v>
      </c>
    </row>
    <row r="2492" spans="1:7" x14ac:dyDescent="0.3">
      <c r="A2492" s="12" t="s">
        <v>7099</v>
      </c>
      <c r="B2492" s="12" t="s">
        <v>2805</v>
      </c>
      <c r="C2492" s="12" t="s">
        <v>4629</v>
      </c>
      <c r="D2492" s="82">
        <v>46034.946886574071</v>
      </c>
      <c r="E2492" s="37">
        <v>666</v>
      </c>
      <c r="F2492" s="12" t="s">
        <v>4599</v>
      </c>
      <c r="G2492" s="13" t="str">
        <f>IFERROR(INDEX(Raw_Plans!$B$2:$B$11,MATCH(C2492,Raw_Plans!$A$2:$A$11,0)),"")</f>
        <v>Student Plan</v>
      </c>
    </row>
    <row r="2493" spans="1:7" x14ac:dyDescent="0.3">
      <c r="A2493" s="12" t="s">
        <v>7100</v>
      </c>
      <c r="B2493" s="12" t="s">
        <v>4322</v>
      </c>
      <c r="C2493" s="12" t="s">
        <v>4613</v>
      </c>
      <c r="D2493" s="82">
        <v>46032.946886574071</v>
      </c>
      <c r="E2493" s="37">
        <v>499</v>
      </c>
      <c r="F2493" s="12" t="s">
        <v>4599</v>
      </c>
      <c r="G2493" s="13" t="str">
        <f>IFERROR(INDEX(Raw_Plans!$B$2:$B$11,MATCH(C2493,Raw_Plans!$A$2:$A$11,0)),"")</f>
        <v>Work From Home</v>
      </c>
    </row>
    <row r="2494" spans="1:7" x14ac:dyDescent="0.3">
      <c r="A2494" s="12" t="s">
        <v>7101</v>
      </c>
      <c r="B2494" s="12" t="s">
        <v>4499</v>
      </c>
      <c r="C2494" s="12" t="s">
        <v>4594</v>
      </c>
      <c r="D2494" s="82">
        <v>45897.946886574071</v>
      </c>
      <c r="E2494" s="37">
        <v>999</v>
      </c>
      <c r="F2494" s="12" t="s">
        <v>4603</v>
      </c>
      <c r="G2494" s="13" t="str">
        <f>IFERROR(INDEX(Raw_Plans!$B$2:$B$11,MATCH(C2494,Raw_Plans!$A$2:$A$11,0)),"")</f>
        <v>Family Infinity 999</v>
      </c>
    </row>
    <row r="2495" spans="1:7" x14ac:dyDescent="0.3">
      <c r="A2495" s="12" t="s">
        <v>7102</v>
      </c>
      <c r="B2495" s="12" t="s">
        <v>3449</v>
      </c>
      <c r="C2495" s="12" t="s">
        <v>4613</v>
      </c>
      <c r="D2495" s="82">
        <v>45895.946886574071</v>
      </c>
      <c r="E2495" s="37">
        <v>499</v>
      </c>
      <c r="F2495" s="12" t="s">
        <v>4595</v>
      </c>
      <c r="G2495" s="13" t="str">
        <f>IFERROR(INDEX(Raw_Plans!$B$2:$B$11,MATCH(C2495,Raw_Plans!$A$2:$A$11,0)),"")</f>
        <v>Work From Home</v>
      </c>
    </row>
    <row r="2496" spans="1:7" x14ac:dyDescent="0.3">
      <c r="A2496" s="12" t="s">
        <v>7103</v>
      </c>
      <c r="B2496" s="12" t="s">
        <v>2467</v>
      </c>
      <c r="C2496" s="12" t="s">
        <v>4613</v>
      </c>
      <c r="D2496" s="82">
        <v>45912.946886574071</v>
      </c>
      <c r="E2496" s="37">
        <v>499</v>
      </c>
      <c r="F2496" s="12" t="s">
        <v>4599</v>
      </c>
      <c r="G2496" s="13" t="str">
        <f>IFERROR(INDEX(Raw_Plans!$B$2:$B$11,MATCH(C2496,Raw_Plans!$A$2:$A$11,0)),"")</f>
        <v>Work From Home</v>
      </c>
    </row>
    <row r="2497" spans="1:7" x14ac:dyDescent="0.3">
      <c r="A2497" s="12" t="s">
        <v>7104</v>
      </c>
      <c r="B2497" s="12" t="s">
        <v>1430</v>
      </c>
      <c r="C2497" s="12" t="s">
        <v>4618</v>
      </c>
      <c r="D2497" s="82">
        <v>45797.946886574071</v>
      </c>
      <c r="E2497" s="37">
        <v>499</v>
      </c>
      <c r="F2497" s="12" t="s">
        <v>4595</v>
      </c>
      <c r="G2497" s="13" t="str">
        <f>IFERROR(INDEX(Raw_Plans!$B$2:$B$11,MATCH(C2497,Raw_Plans!$A$2:$A$11,0)),"")</f>
        <v>Infinity 499</v>
      </c>
    </row>
    <row r="2498" spans="1:7" x14ac:dyDescent="0.3">
      <c r="A2498" s="12" t="s">
        <v>7105</v>
      </c>
      <c r="B2498" s="12" t="s">
        <v>2067</v>
      </c>
      <c r="C2498" s="12" t="s">
        <v>4605</v>
      </c>
      <c r="D2498" s="82">
        <v>45901.946886574071</v>
      </c>
      <c r="E2498" s="37">
        <v>349</v>
      </c>
      <c r="F2498" s="12" t="s">
        <v>4603</v>
      </c>
      <c r="G2498" s="13" t="str">
        <f>IFERROR(INDEX(Raw_Plans!$B$2:$B$11,MATCH(C2498,Raw_Plans!$A$2:$A$11,0)),"")</f>
        <v>Entertainment Pack</v>
      </c>
    </row>
    <row r="2499" spans="1:7" x14ac:dyDescent="0.3">
      <c r="A2499" s="12" t="s">
        <v>7106</v>
      </c>
      <c r="B2499" s="12" t="s">
        <v>4423</v>
      </c>
      <c r="C2499" s="12" t="s">
        <v>4618</v>
      </c>
      <c r="D2499" s="82">
        <v>45732.946886574071</v>
      </c>
      <c r="E2499" s="37">
        <v>499</v>
      </c>
      <c r="F2499" s="12" t="s">
        <v>4603</v>
      </c>
      <c r="G2499" s="13" t="str">
        <f>IFERROR(INDEX(Raw_Plans!$B$2:$B$11,MATCH(C2499,Raw_Plans!$A$2:$A$11,0)),"")</f>
        <v>Infinity 499</v>
      </c>
    </row>
    <row r="2500" spans="1:7" x14ac:dyDescent="0.3">
      <c r="A2500" s="12" t="s">
        <v>7107</v>
      </c>
      <c r="B2500" s="12" t="s">
        <v>2649</v>
      </c>
      <c r="C2500" s="12" t="s">
        <v>4629</v>
      </c>
      <c r="D2500" s="82">
        <v>45974.946886574071</v>
      </c>
      <c r="E2500" s="37">
        <v>666</v>
      </c>
      <c r="F2500" s="12" t="s">
        <v>4611</v>
      </c>
      <c r="G2500" s="13" t="str">
        <f>IFERROR(INDEX(Raw_Plans!$B$2:$B$11,MATCH(C2500,Raw_Plans!$A$2:$A$11,0)),"")</f>
        <v>Student Plan</v>
      </c>
    </row>
    <row r="2501" spans="1:7" x14ac:dyDescent="0.3">
      <c r="A2501" s="12" t="s">
        <v>7108</v>
      </c>
      <c r="B2501" s="12" t="s">
        <v>866</v>
      </c>
      <c r="C2501" s="12" t="s">
        <v>4594</v>
      </c>
      <c r="D2501" s="82">
        <v>45947.946886574071</v>
      </c>
      <c r="E2501" s="37">
        <v>999</v>
      </c>
      <c r="F2501" s="12" t="s">
        <v>4595</v>
      </c>
      <c r="G2501" s="13" t="str">
        <f>IFERROR(INDEX(Raw_Plans!$B$2:$B$11,MATCH(C2501,Raw_Plans!$A$2:$A$11,0)),"")</f>
        <v>Family Infinity 999</v>
      </c>
    </row>
    <row r="2502" spans="1:7" x14ac:dyDescent="0.3">
      <c r="A2502" s="12" t="s">
        <v>7109</v>
      </c>
      <c r="B2502" s="12" t="s">
        <v>1078</v>
      </c>
      <c r="C2502" s="12" t="s">
        <v>4607</v>
      </c>
      <c r="D2502" s="82">
        <v>45738.946886574071</v>
      </c>
      <c r="E2502" s="37">
        <v>299</v>
      </c>
      <c r="F2502" s="12" t="s">
        <v>4641</v>
      </c>
      <c r="G2502" s="13" t="str">
        <f>IFERROR(INDEX(Raw_Plans!$B$2:$B$11,MATCH(C2502,Raw_Plans!$A$2:$A$11,0)),"")</f>
        <v>Unlimited 5G Data</v>
      </c>
    </row>
    <row r="2503" spans="1:7" x14ac:dyDescent="0.3">
      <c r="A2503" s="12" t="s">
        <v>7110</v>
      </c>
      <c r="B2503" s="12" t="s">
        <v>1021</v>
      </c>
      <c r="C2503" s="12" t="s">
        <v>4615</v>
      </c>
      <c r="D2503" s="82">
        <v>46030.946886574071</v>
      </c>
      <c r="E2503" s="37">
        <v>148</v>
      </c>
      <c r="F2503" s="12" t="s">
        <v>4599</v>
      </c>
      <c r="G2503" s="13" t="str">
        <f>IFERROR(INDEX(Raw_Plans!$B$2:$B$11,MATCH(C2503,Raw_Plans!$A$2:$A$11,0)),"")</f>
        <v>Data Booster</v>
      </c>
    </row>
    <row r="2504" spans="1:7" x14ac:dyDescent="0.3">
      <c r="A2504" s="12" t="s">
        <v>7111</v>
      </c>
      <c r="B2504" s="12" t="s">
        <v>2943</v>
      </c>
      <c r="C2504" s="12" t="s">
        <v>4618</v>
      </c>
      <c r="D2504" s="82">
        <v>45715.946886574071</v>
      </c>
      <c r="E2504" s="37">
        <v>499</v>
      </c>
      <c r="F2504" s="12" t="s">
        <v>4611</v>
      </c>
      <c r="G2504" s="13" t="str">
        <f>IFERROR(INDEX(Raw_Plans!$B$2:$B$11,MATCH(C2504,Raw_Plans!$A$2:$A$11,0)),"")</f>
        <v>Infinity 499</v>
      </c>
    </row>
    <row r="2505" spans="1:7" x14ac:dyDescent="0.3">
      <c r="A2505" s="12" t="s">
        <v>7112</v>
      </c>
      <c r="B2505" s="12" t="s">
        <v>4031</v>
      </c>
      <c r="C2505" s="12" t="s">
        <v>4613</v>
      </c>
      <c r="D2505" s="82">
        <v>45912.946886574071</v>
      </c>
      <c r="E2505" s="37">
        <v>499</v>
      </c>
      <c r="F2505" s="12" t="s">
        <v>4595</v>
      </c>
      <c r="G2505" s="13" t="str">
        <f>IFERROR(INDEX(Raw_Plans!$B$2:$B$11,MATCH(C2505,Raw_Plans!$A$2:$A$11,0)),"")</f>
        <v>Work From Home</v>
      </c>
    </row>
    <row r="2506" spans="1:7" x14ac:dyDescent="0.3">
      <c r="A2506" s="12" t="s">
        <v>7113</v>
      </c>
      <c r="B2506" s="12" t="s">
        <v>642</v>
      </c>
      <c r="C2506" s="12" t="s">
        <v>4629</v>
      </c>
      <c r="D2506" s="82">
        <v>45847.946886574071</v>
      </c>
      <c r="E2506" s="37">
        <v>666</v>
      </c>
      <c r="F2506" s="12" t="s">
        <v>4599</v>
      </c>
      <c r="G2506" s="13" t="str">
        <f>IFERROR(INDEX(Raw_Plans!$B$2:$B$11,MATCH(C2506,Raw_Plans!$A$2:$A$11,0)),"")</f>
        <v>Student Plan</v>
      </c>
    </row>
    <row r="2507" spans="1:7" x14ac:dyDescent="0.3">
      <c r="A2507" s="12" t="s">
        <v>7114</v>
      </c>
      <c r="B2507" s="12" t="s">
        <v>2783</v>
      </c>
      <c r="C2507" s="12" t="s">
        <v>4629</v>
      </c>
      <c r="D2507" s="82">
        <v>45966.946886574071</v>
      </c>
      <c r="E2507" s="37">
        <v>666</v>
      </c>
      <c r="F2507" s="12" t="s">
        <v>4641</v>
      </c>
      <c r="G2507" s="13" t="str">
        <f>IFERROR(INDEX(Raw_Plans!$B$2:$B$11,MATCH(C2507,Raw_Plans!$A$2:$A$11,0)),"")</f>
        <v>Student Plan</v>
      </c>
    </row>
    <row r="2508" spans="1:7" x14ac:dyDescent="0.3">
      <c r="A2508" s="12" t="s">
        <v>7115</v>
      </c>
      <c r="B2508" s="12" t="s">
        <v>3370</v>
      </c>
      <c r="C2508" s="12" t="s">
        <v>4607</v>
      </c>
      <c r="D2508" s="82">
        <v>45960.946886574071</v>
      </c>
      <c r="E2508" s="37">
        <v>299</v>
      </c>
      <c r="F2508" s="12" t="s">
        <v>4641</v>
      </c>
      <c r="G2508" s="13" t="str">
        <f>IFERROR(INDEX(Raw_Plans!$B$2:$B$11,MATCH(C2508,Raw_Plans!$A$2:$A$11,0)),"")</f>
        <v>Unlimited 5G Data</v>
      </c>
    </row>
    <row r="2509" spans="1:7" x14ac:dyDescent="0.3">
      <c r="A2509" s="12" t="s">
        <v>7116</v>
      </c>
      <c r="B2509" s="12" t="s">
        <v>996</v>
      </c>
      <c r="C2509" s="12" t="s">
        <v>4605</v>
      </c>
      <c r="D2509" s="82">
        <v>45698.946886574071</v>
      </c>
      <c r="E2509" s="37">
        <v>349</v>
      </c>
      <c r="F2509" s="12" t="s">
        <v>4641</v>
      </c>
      <c r="G2509" s="13" t="str">
        <f>IFERROR(INDEX(Raw_Plans!$B$2:$B$11,MATCH(C2509,Raw_Plans!$A$2:$A$11,0)),"")</f>
        <v>Entertainment Pack</v>
      </c>
    </row>
    <row r="2510" spans="1:7" x14ac:dyDescent="0.3">
      <c r="A2510" s="12" t="s">
        <v>7117</v>
      </c>
      <c r="B2510" s="12" t="s">
        <v>4017</v>
      </c>
      <c r="C2510" s="12" t="s">
        <v>4615</v>
      </c>
      <c r="D2510" s="82">
        <v>45827.946886574071</v>
      </c>
      <c r="E2510" s="37">
        <v>148</v>
      </c>
      <c r="F2510" s="12" t="s">
        <v>4611</v>
      </c>
      <c r="G2510" s="13" t="str">
        <f>IFERROR(INDEX(Raw_Plans!$B$2:$B$11,MATCH(C2510,Raw_Plans!$A$2:$A$11,0)),"")</f>
        <v>Data Booster</v>
      </c>
    </row>
    <row r="2511" spans="1:7" x14ac:dyDescent="0.3">
      <c r="A2511" s="12" t="s">
        <v>7118</v>
      </c>
      <c r="B2511" s="12" t="s">
        <v>2899</v>
      </c>
      <c r="C2511" s="12" t="s">
        <v>4629</v>
      </c>
      <c r="D2511" s="82">
        <v>45881.946886574071</v>
      </c>
      <c r="E2511" s="37">
        <v>666</v>
      </c>
      <c r="F2511" s="12" t="s">
        <v>4595</v>
      </c>
      <c r="G2511" s="13" t="str">
        <f>IFERROR(INDEX(Raw_Plans!$B$2:$B$11,MATCH(C2511,Raw_Plans!$A$2:$A$11,0)),"")</f>
        <v>Student Plan</v>
      </c>
    </row>
    <row r="2512" spans="1:7" x14ac:dyDescent="0.3">
      <c r="A2512" s="12" t="s">
        <v>7119</v>
      </c>
      <c r="B2512" s="12" t="s">
        <v>4232</v>
      </c>
      <c r="C2512" s="12" t="s">
        <v>4607</v>
      </c>
      <c r="D2512" s="82">
        <v>45715.946886574071</v>
      </c>
      <c r="E2512" s="37">
        <v>299</v>
      </c>
      <c r="F2512" s="12" t="s">
        <v>4641</v>
      </c>
      <c r="G2512" s="13" t="str">
        <f>IFERROR(INDEX(Raw_Plans!$B$2:$B$11,MATCH(C2512,Raw_Plans!$A$2:$A$11,0)),"")</f>
        <v>Unlimited 5G Data</v>
      </c>
    </row>
    <row r="2513" spans="1:7" x14ac:dyDescent="0.3">
      <c r="A2513" s="12" t="s">
        <v>7120</v>
      </c>
      <c r="B2513" s="12" t="s">
        <v>3384</v>
      </c>
      <c r="C2513" s="12" t="s">
        <v>4615</v>
      </c>
      <c r="D2513" s="82">
        <v>45798.946886574071</v>
      </c>
      <c r="E2513" s="37">
        <v>148</v>
      </c>
      <c r="F2513" s="12" t="s">
        <v>4611</v>
      </c>
      <c r="G2513" s="13" t="str">
        <f>IFERROR(INDEX(Raw_Plans!$B$2:$B$11,MATCH(C2513,Raw_Plans!$A$2:$A$11,0)),"")</f>
        <v>Data Booster</v>
      </c>
    </row>
    <row r="2514" spans="1:7" x14ac:dyDescent="0.3">
      <c r="A2514" s="12" t="s">
        <v>7121</v>
      </c>
      <c r="B2514" s="12" t="s">
        <v>1167</v>
      </c>
      <c r="C2514" s="12" t="s">
        <v>4629</v>
      </c>
      <c r="D2514" s="82">
        <v>45694.946886574071</v>
      </c>
      <c r="E2514" s="37">
        <v>666</v>
      </c>
      <c r="F2514" s="12" t="s">
        <v>4611</v>
      </c>
      <c r="G2514" s="13" t="str">
        <f>IFERROR(INDEX(Raw_Plans!$B$2:$B$11,MATCH(C2514,Raw_Plans!$A$2:$A$11,0)),"")</f>
        <v>Student Plan</v>
      </c>
    </row>
    <row r="2515" spans="1:7" x14ac:dyDescent="0.3">
      <c r="A2515" s="12" t="s">
        <v>7122</v>
      </c>
      <c r="B2515" s="12" t="s">
        <v>2559</v>
      </c>
      <c r="C2515" s="12" t="s">
        <v>4618</v>
      </c>
      <c r="D2515" s="82">
        <v>45721.946886574071</v>
      </c>
      <c r="E2515" s="37">
        <v>499</v>
      </c>
      <c r="F2515" s="12" t="s">
        <v>4599</v>
      </c>
      <c r="G2515" s="13" t="str">
        <f>IFERROR(INDEX(Raw_Plans!$B$2:$B$11,MATCH(C2515,Raw_Plans!$A$2:$A$11,0)),"")</f>
        <v>Infinity 499</v>
      </c>
    </row>
    <row r="2516" spans="1:7" x14ac:dyDescent="0.3">
      <c r="A2516" s="12" t="s">
        <v>7123</v>
      </c>
      <c r="B2516" s="12" t="s">
        <v>3286</v>
      </c>
      <c r="C2516" s="12" t="s">
        <v>4618</v>
      </c>
      <c r="D2516" s="82">
        <v>45937.946886574071</v>
      </c>
      <c r="E2516" s="37">
        <v>499</v>
      </c>
      <c r="F2516" s="12" t="s">
        <v>4641</v>
      </c>
      <c r="G2516" s="13" t="str">
        <f>IFERROR(INDEX(Raw_Plans!$B$2:$B$11,MATCH(C2516,Raw_Plans!$A$2:$A$11,0)),"")</f>
        <v>Infinity 499</v>
      </c>
    </row>
    <row r="2517" spans="1:7" x14ac:dyDescent="0.3">
      <c r="A2517" s="12" t="s">
        <v>7124</v>
      </c>
      <c r="B2517" s="12" t="s">
        <v>4368</v>
      </c>
      <c r="C2517" s="12" t="s">
        <v>4618</v>
      </c>
      <c r="D2517" s="82">
        <v>45820.946886574071</v>
      </c>
      <c r="E2517" s="37">
        <v>499</v>
      </c>
      <c r="F2517" s="12" t="s">
        <v>4611</v>
      </c>
      <c r="G2517" s="13" t="str">
        <f>IFERROR(INDEX(Raw_Plans!$B$2:$B$11,MATCH(C2517,Raw_Plans!$A$2:$A$11,0)),"")</f>
        <v>Infinity 499</v>
      </c>
    </row>
    <row r="2518" spans="1:7" x14ac:dyDescent="0.3">
      <c r="A2518" s="12" t="s">
        <v>7125</v>
      </c>
      <c r="B2518" s="12" t="s">
        <v>3772</v>
      </c>
      <c r="C2518" s="12" t="s">
        <v>4607</v>
      </c>
      <c r="D2518" s="82">
        <v>45801.946886574071</v>
      </c>
      <c r="E2518" s="37">
        <v>299</v>
      </c>
      <c r="F2518" s="12" t="s">
        <v>4595</v>
      </c>
      <c r="G2518" s="13" t="str">
        <f>IFERROR(INDEX(Raw_Plans!$B$2:$B$11,MATCH(C2518,Raw_Plans!$A$2:$A$11,0)),"")</f>
        <v>Unlimited 5G Data</v>
      </c>
    </row>
    <row r="2519" spans="1:7" x14ac:dyDescent="0.3">
      <c r="A2519" s="12" t="s">
        <v>7126</v>
      </c>
      <c r="B2519" s="12" t="s">
        <v>3834</v>
      </c>
      <c r="C2519" s="12" t="s">
        <v>4618</v>
      </c>
      <c r="D2519" s="82">
        <v>45819.946886574071</v>
      </c>
      <c r="E2519" s="37">
        <v>499</v>
      </c>
      <c r="F2519" s="12" t="s">
        <v>4595</v>
      </c>
      <c r="G2519" s="13" t="str">
        <f>IFERROR(INDEX(Raw_Plans!$B$2:$B$11,MATCH(C2519,Raw_Plans!$A$2:$A$11,0)),"")</f>
        <v>Infinity 499</v>
      </c>
    </row>
    <row r="2520" spans="1:7" x14ac:dyDescent="0.3">
      <c r="A2520" s="12" t="s">
        <v>7127</v>
      </c>
      <c r="B2520" s="12" t="s">
        <v>2413</v>
      </c>
      <c r="C2520" s="12" t="s">
        <v>4602</v>
      </c>
      <c r="D2520" s="82">
        <v>45947.946886574071</v>
      </c>
      <c r="E2520" s="37">
        <v>479</v>
      </c>
      <c r="F2520" s="12" t="s">
        <v>4641</v>
      </c>
      <c r="G2520" s="13" t="str">
        <f>IFERROR(INDEX(Raw_Plans!$B$2:$B$11,MATCH(C2520,Raw_Plans!$A$2:$A$11,0)),"")</f>
        <v>Truly Unlimited</v>
      </c>
    </row>
    <row r="2521" spans="1:7" x14ac:dyDescent="0.3">
      <c r="A2521" s="12" t="s">
        <v>7128</v>
      </c>
      <c r="B2521" s="12" t="s">
        <v>780</v>
      </c>
      <c r="C2521" s="12" t="s">
        <v>4618</v>
      </c>
      <c r="D2521" s="82">
        <v>45756.946886574071</v>
      </c>
      <c r="E2521" s="37">
        <v>499</v>
      </c>
      <c r="F2521" s="12" t="s">
        <v>4611</v>
      </c>
      <c r="G2521" s="13" t="str">
        <f>IFERROR(INDEX(Raw_Plans!$B$2:$B$11,MATCH(C2521,Raw_Plans!$A$2:$A$11,0)),"")</f>
        <v>Infinity 499</v>
      </c>
    </row>
    <row r="2522" spans="1:7" x14ac:dyDescent="0.3">
      <c r="A2522" s="12" t="s">
        <v>7129</v>
      </c>
      <c r="B2522" s="12" t="s">
        <v>2023</v>
      </c>
      <c r="C2522" s="12" t="s">
        <v>4594</v>
      </c>
      <c r="D2522" s="82">
        <v>45850.946886574071</v>
      </c>
      <c r="E2522" s="37">
        <v>999</v>
      </c>
      <c r="F2522" s="12" t="s">
        <v>4595</v>
      </c>
      <c r="G2522" s="13" t="str">
        <f>IFERROR(INDEX(Raw_Plans!$B$2:$B$11,MATCH(C2522,Raw_Plans!$A$2:$A$11,0)),"")</f>
        <v>Family Infinity 999</v>
      </c>
    </row>
    <row r="2523" spans="1:7" x14ac:dyDescent="0.3">
      <c r="A2523" s="12" t="s">
        <v>7130</v>
      </c>
      <c r="B2523" s="12" t="s">
        <v>3400</v>
      </c>
      <c r="C2523" s="12" t="s">
        <v>4615</v>
      </c>
      <c r="D2523" s="82">
        <v>45773.946886574071</v>
      </c>
      <c r="E2523" s="37">
        <v>148</v>
      </c>
      <c r="F2523" s="12" t="s">
        <v>4599</v>
      </c>
      <c r="G2523" s="13" t="str">
        <f>IFERROR(INDEX(Raw_Plans!$B$2:$B$11,MATCH(C2523,Raw_Plans!$A$2:$A$11,0)),"")</f>
        <v>Data Booster</v>
      </c>
    </row>
    <row r="2524" spans="1:7" x14ac:dyDescent="0.3">
      <c r="A2524" s="12" t="s">
        <v>7131</v>
      </c>
      <c r="B2524" s="12" t="s">
        <v>1060</v>
      </c>
      <c r="C2524" s="12" t="s">
        <v>4602</v>
      </c>
      <c r="D2524" s="82">
        <v>45948.946886574071</v>
      </c>
      <c r="E2524" s="37">
        <v>479</v>
      </c>
      <c r="F2524" s="12" t="s">
        <v>4603</v>
      </c>
      <c r="G2524" s="13" t="str">
        <f>IFERROR(INDEX(Raw_Plans!$B$2:$B$11,MATCH(C2524,Raw_Plans!$A$2:$A$11,0)),"")</f>
        <v>Truly Unlimited</v>
      </c>
    </row>
    <row r="2525" spans="1:7" x14ac:dyDescent="0.3">
      <c r="A2525" s="12" t="s">
        <v>7132</v>
      </c>
      <c r="B2525" s="12" t="s">
        <v>2539</v>
      </c>
      <c r="C2525" s="12" t="s">
        <v>4594</v>
      </c>
      <c r="D2525" s="82">
        <v>45938.946886574071</v>
      </c>
      <c r="E2525" s="37">
        <v>999</v>
      </c>
      <c r="F2525" s="12" t="s">
        <v>4641</v>
      </c>
      <c r="G2525" s="13" t="str">
        <f>IFERROR(INDEX(Raw_Plans!$B$2:$B$11,MATCH(C2525,Raw_Plans!$A$2:$A$11,0)),"")</f>
        <v>Family Infinity 999</v>
      </c>
    </row>
    <row r="2526" spans="1:7" x14ac:dyDescent="0.3">
      <c r="A2526" s="12" t="s">
        <v>7133</v>
      </c>
      <c r="B2526" s="12" t="s">
        <v>3292</v>
      </c>
      <c r="C2526" s="12" t="s">
        <v>4613</v>
      </c>
      <c r="D2526" s="82">
        <v>45832.946886574071</v>
      </c>
      <c r="E2526" s="37">
        <v>499</v>
      </c>
      <c r="F2526" s="12" t="s">
        <v>4611</v>
      </c>
      <c r="G2526" s="13" t="str">
        <f>IFERROR(INDEX(Raw_Plans!$B$2:$B$11,MATCH(C2526,Raw_Plans!$A$2:$A$11,0)),"")</f>
        <v>Work From Home</v>
      </c>
    </row>
    <row r="2527" spans="1:7" x14ac:dyDescent="0.3">
      <c r="A2527" s="12" t="s">
        <v>7134</v>
      </c>
      <c r="B2527" s="12" t="s">
        <v>4497</v>
      </c>
      <c r="C2527" s="12" t="s">
        <v>4607</v>
      </c>
      <c r="D2527" s="82">
        <v>46052.946886574071</v>
      </c>
      <c r="E2527" s="37">
        <v>299</v>
      </c>
      <c r="F2527" s="12" t="s">
        <v>4603</v>
      </c>
      <c r="G2527" s="13" t="str">
        <f>IFERROR(INDEX(Raw_Plans!$B$2:$B$11,MATCH(C2527,Raw_Plans!$A$2:$A$11,0)),"")</f>
        <v>Unlimited 5G Data</v>
      </c>
    </row>
    <row r="2528" spans="1:7" x14ac:dyDescent="0.3">
      <c r="A2528" s="12" t="s">
        <v>7135</v>
      </c>
      <c r="B2528" s="12" t="s">
        <v>4182</v>
      </c>
      <c r="C2528" s="12" t="s">
        <v>4615</v>
      </c>
      <c r="D2528" s="82">
        <v>45951.946886574071</v>
      </c>
      <c r="E2528" s="37">
        <v>148</v>
      </c>
      <c r="F2528" s="12" t="s">
        <v>4641</v>
      </c>
      <c r="G2528" s="13" t="str">
        <f>IFERROR(INDEX(Raw_Plans!$B$2:$B$11,MATCH(C2528,Raw_Plans!$A$2:$A$11,0)),"")</f>
        <v>Data Booster</v>
      </c>
    </row>
    <row r="2529" spans="1:7" x14ac:dyDescent="0.3">
      <c r="A2529" s="12" t="s">
        <v>7136</v>
      </c>
      <c r="B2529" s="12" t="s">
        <v>3384</v>
      </c>
      <c r="C2529" s="12" t="s">
        <v>4609</v>
      </c>
      <c r="D2529" s="82">
        <v>46044.946886574071</v>
      </c>
      <c r="E2529" s="37">
        <v>2999</v>
      </c>
      <c r="F2529" s="12" t="s">
        <v>4603</v>
      </c>
      <c r="G2529" s="13" t="str">
        <f>IFERROR(INDEX(Raw_Plans!$B$2:$B$11,MATCH(C2529,Raw_Plans!$A$2:$A$11,0)),"")</f>
        <v>Annual Plan</v>
      </c>
    </row>
    <row r="2530" spans="1:7" x14ac:dyDescent="0.3">
      <c r="A2530" s="12" t="s">
        <v>7137</v>
      </c>
      <c r="B2530" s="12" t="s">
        <v>3008</v>
      </c>
      <c r="C2530" s="12" t="s">
        <v>4613</v>
      </c>
      <c r="D2530" s="82">
        <v>45706.946886574071</v>
      </c>
      <c r="E2530" s="37">
        <v>499</v>
      </c>
      <c r="F2530" s="12" t="s">
        <v>4641</v>
      </c>
      <c r="G2530" s="13" t="str">
        <f>IFERROR(INDEX(Raw_Plans!$B$2:$B$11,MATCH(C2530,Raw_Plans!$A$2:$A$11,0)),"")</f>
        <v>Work From Home</v>
      </c>
    </row>
    <row r="2531" spans="1:7" x14ac:dyDescent="0.3">
      <c r="A2531" s="12" t="s">
        <v>7138</v>
      </c>
      <c r="B2531" s="12" t="s">
        <v>2185</v>
      </c>
      <c r="C2531" s="12" t="s">
        <v>4609</v>
      </c>
      <c r="D2531" s="82">
        <v>45832.946886574071</v>
      </c>
      <c r="E2531" s="37">
        <v>2999</v>
      </c>
      <c r="F2531" s="12" t="s">
        <v>4595</v>
      </c>
      <c r="G2531" s="13" t="str">
        <f>IFERROR(INDEX(Raw_Plans!$B$2:$B$11,MATCH(C2531,Raw_Plans!$A$2:$A$11,0)),"")</f>
        <v>Annual Plan</v>
      </c>
    </row>
    <row r="2532" spans="1:7" x14ac:dyDescent="0.3">
      <c r="A2532" s="12" t="s">
        <v>7139</v>
      </c>
      <c r="B2532" s="12" t="s">
        <v>3004</v>
      </c>
      <c r="C2532" s="12" t="s">
        <v>4613</v>
      </c>
      <c r="D2532" s="82">
        <v>45852.946886574071</v>
      </c>
      <c r="E2532" s="37">
        <v>499</v>
      </c>
      <c r="F2532" s="12" t="s">
        <v>4611</v>
      </c>
      <c r="G2532" s="13" t="str">
        <f>IFERROR(INDEX(Raw_Plans!$B$2:$B$11,MATCH(C2532,Raw_Plans!$A$2:$A$11,0)),"")</f>
        <v>Work From Home</v>
      </c>
    </row>
    <row r="2533" spans="1:7" x14ac:dyDescent="0.3">
      <c r="A2533" s="12" t="s">
        <v>7140</v>
      </c>
      <c r="B2533" s="12" t="s">
        <v>3962</v>
      </c>
      <c r="C2533" s="12" t="s">
        <v>4618</v>
      </c>
      <c r="D2533" s="82">
        <v>45875.946886574071</v>
      </c>
      <c r="E2533" s="37">
        <v>499</v>
      </c>
      <c r="F2533" s="12" t="s">
        <v>4611</v>
      </c>
      <c r="G2533" s="13" t="str">
        <f>IFERROR(INDEX(Raw_Plans!$B$2:$B$11,MATCH(C2533,Raw_Plans!$A$2:$A$11,0)),"")</f>
        <v>Infinity 499</v>
      </c>
    </row>
    <row r="2534" spans="1:7" x14ac:dyDescent="0.3">
      <c r="A2534" s="12" t="s">
        <v>7141</v>
      </c>
      <c r="B2534" s="12" t="s">
        <v>1190</v>
      </c>
      <c r="C2534" s="12" t="s">
        <v>4602</v>
      </c>
      <c r="D2534" s="82">
        <v>45714.946886574071</v>
      </c>
      <c r="E2534" s="37">
        <v>479</v>
      </c>
      <c r="F2534" s="12" t="s">
        <v>4603</v>
      </c>
      <c r="G2534" s="13" t="str">
        <f>IFERROR(INDEX(Raw_Plans!$B$2:$B$11,MATCH(C2534,Raw_Plans!$A$2:$A$11,0)),"")</f>
        <v>Truly Unlimited</v>
      </c>
    </row>
    <row r="2535" spans="1:7" x14ac:dyDescent="0.3">
      <c r="A2535" s="12" t="s">
        <v>7142</v>
      </c>
      <c r="B2535" s="12" t="s">
        <v>1029</v>
      </c>
      <c r="C2535" s="12" t="s">
        <v>4602</v>
      </c>
      <c r="D2535" s="82">
        <v>45790.946886574071</v>
      </c>
      <c r="E2535" s="37">
        <v>479</v>
      </c>
      <c r="F2535" s="12" t="s">
        <v>4595</v>
      </c>
      <c r="G2535" s="13" t="str">
        <f>IFERROR(INDEX(Raw_Plans!$B$2:$B$11,MATCH(C2535,Raw_Plans!$A$2:$A$11,0)),"")</f>
        <v>Truly Unlimited</v>
      </c>
    </row>
    <row r="2536" spans="1:7" x14ac:dyDescent="0.3">
      <c r="A2536" s="12" t="s">
        <v>7143</v>
      </c>
      <c r="B2536" s="12" t="s">
        <v>1646</v>
      </c>
      <c r="C2536" s="12" t="s">
        <v>4618</v>
      </c>
      <c r="D2536" s="82">
        <v>45773.946886574071</v>
      </c>
      <c r="E2536" s="37">
        <v>499</v>
      </c>
      <c r="F2536" s="12" t="s">
        <v>4599</v>
      </c>
      <c r="G2536" s="13" t="str">
        <f>IFERROR(INDEX(Raw_Plans!$B$2:$B$11,MATCH(C2536,Raw_Plans!$A$2:$A$11,0)),"")</f>
        <v>Infinity 499</v>
      </c>
    </row>
    <row r="2537" spans="1:7" x14ac:dyDescent="0.3">
      <c r="A2537" s="12" t="s">
        <v>7144</v>
      </c>
      <c r="B2537" s="12" t="s">
        <v>3422</v>
      </c>
      <c r="C2537" s="12" t="s">
        <v>4629</v>
      </c>
      <c r="D2537" s="82">
        <v>45906.946886574071</v>
      </c>
      <c r="E2537" s="37">
        <v>666</v>
      </c>
      <c r="F2537" s="12" t="s">
        <v>4603</v>
      </c>
      <c r="G2537" s="13" t="str">
        <f>IFERROR(INDEX(Raw_Plans!$B$2:$B$11,MATCH(C2537,Raw_Plans!$A$2:$A$11,0)),"")</f>
        <v>Student Plan</v>
      </c>
    </row>
    <row r="2538" spans="1:7" x14ac:dyDescent="0.3">
      <c r="A2538" s="12" t="s">
        <v>7145</v>
      </c>
      <c r="B2538" s="12" t="s">
        <v>1209</v>
      </c>
      <c r="C2538" s="12" t="s">
        <v>4607</v>
      </c>
      <c r="D2538" s="82">
        <v>45768.946886574071</v>
      </c>
      <c r="E2538" s="37">
        <v>299</v>
      </c>
      <c r="F2538" s="12" t="s">
        <v>4595</v>
      </c>
      <c r="G2538" s="13" t="str">
        <f>IFERROR(INDEX(Raw_Plans!$B$2:$B$11,MATCH(C2538,Raw_Plans!$A$2:$A$11,0)),"")</f>
        <v>Unlimited 5G Data</v>
      </c>
    </row>
    <row r="2539" spans="1:7" x14ac:dyDescent="0.3">
      <c r="A2539" s="12" t="s">
        <v>7146</v>
      </c>
      <c r="B2539" s="12" t="s">
        <v>1550</v>
      </c>
      <c r="C2539" s="12" t="s">
        <v>4615</v>
      </c>
      <c r="D2539" s="82">
        <v>45988.946886574071</v>
      </c>
      <c r="E2539" s="37">
        <v>148</v>
      </c>
      <c r="F2539" s="12" t="s">
        <v>4611</v>
      </c>
      <c r="G2539" s="13" t="str">
        <f>IFERROR(INDEX(Raw_Plans!$B$2:$B$11,MATCH(C2539,Raw_Plans!$A$2:$A$11,0)),"")</f>
        <v>Data Booster</v>
      </c>
    </row>
    <row r="2540" spans="1:7" x14ac:dyDescent="0.3">
      <c r="A2540" s="12" t="s">
        <v>7147</v>
      </c>
      <c r="B2540" s="12" t="s">
        <v>1223</v>
      </c>
      <c r="C2540" s="12" t="s">
        <v>4613</v>
      </c>
      <c r="D2540" s="82">
        <v>45967.946886574071</v>
      </c>
      <c r="E2540" s="37">
        <v>499</v>
      </c>
      <c r="F2540" s="12" t="s">
        <v>4595</v>
      </c>
      <c r="G2540" s="13" t="str">
        <f>IFERROR(INDEX(Raw_Plans!$B$2:$B$11,MATCH(C2540,Raw_Plans!$A$2:$A$11,0)),"")</f>
        <v>Work From Home</v>
      </c>
    </row>
    <row r="2541" spans="1:7" x14ac:dyDescent="0.3">
      <c r="A2541" s="12" t="s">
        <v>7148</v>
      </c>
      <c r="B2541" s="12" t="s">
        <v>2085</v>
      </c>
      <c r="C2541" s="12" t="s">
        <v>4609</v>
      </c>
      <c r="D2541" s="82">
        <v>45770.946886574071</v>
      </c>
      <c r="E2541" s="37">
        <v>2999</v>
      </c>
      <c r="F2541" s="12" t="s">
        <v>4611</v>
      </c>
      <c r="G2541" s="13" t="str">
        <f>IFERROR(INDEX(Raw_Plans!$B$2:$B$11,MATCH(C2541,Raw_Plans!$A$2:$A$11,0)),"")</f>
        <v>Annual Plan</v>
      </c>
    </row>
    <row r="2542" spans="1:7" x14ac:dyDescent="0.3">
      <c r="A2542" s="12" t="s">
        <v>7149</v>
      </c>
      <c r="B2542" s="12" t="s">
        <v>727</v>
      </c>
      <c r="C2542" s="12" t="s">
        <v>4602</v>
      </c>
      <c r="D2542" s="82">
        <v>45723.946886574071</v>
      </c>
      <c r="E2542" s="37">
        <v>479</v>
      </c>
      <c r="F2542" s="12" t="s">
        <v>4599</v>
      </c>
      <c r="G2542" s="13" t="str">
        <f>IFERROR(INDEX(Raw_Plans!$B$2:$B$11,MATCH(C2542,Raw_Plans!$A$2:$A$11,0)),"")</f>
        <v>Truly Unlimited</v>
      </c>
    </row>
    <row r="2543" spans="1:7" x14ac:dyDescent="0.3">
      <c r="A2543" s="12" t="s">
        <v>7150</v>
      </c>
      <c r="B2543" s="12" t="s">
        <v>1588</v>
      </c>
      <c r="C2543" s="12" t="s">
        <v>4602</v>
      </c>
      <c r="D2543" s="82">
        <v>45722.946886574071</v>
      </c>
      <c r="E2543" s="37">
        <v>479</v>
      </c>
      <c r="F2543" s="12" t="s">
        <v>4611</v>
      </c>
      <c r="G2543" s="13" t="str">
        <f>IFERROR(INDEX(Raw_Plans!$B$2:$B$11,MATCH(C2543,Raw_Plans!$A$2:$A$11,0)),"")</f>
        <v>Truly Unlimited</v>
      </c>
    </row>
    <row r="2544" spans="1:7" x14ac:dyDescent="0.3">
      <c r="A2544" s="12" t="s">
        <v>7151</v>
      </c>
      <c r="B2544" s="12" t="s">
        <v>3004</v>
      </c>
      <c r="C2544" s="12" t="s">
        <v>4629</v>
      </c>
      <c r="D2544" s="82">
        <v>45828.946886574071</v>
      </c>
      <c r="E2544" s="37">
        <v>666</v>
      </c>
      <c r="F2544" s="12" t="s">
        <v>4641</v>
      </c>
      <c r="G2544" s="13" t="str">
        <f>IFERROR(INDEX(Raw_Plans!$B$2:$B$11,MATCH(C2544,Raw_Plans!$A$2:$A$11,0)),"")</f>
        <v>Student Plan</v>
      </c>
    </row>
    <row r="2545" spans="1:7" x14ac:dyDescent="0.3">
      <c r="A2545" s="12" t="s">
        <v>7152</v>
      </c>
      <c r="B2545" s="12" t="s">
        <v>2257</v>
      </c>
      <c r="C2545" s="12" t="s">
        <v>4607</v>
      </c>
      <c r="D2545" s="82">
        <v>45868.946886574071</v>
      </c>
      <c r="E2545" s="37">
        <v>299</v>
      </c>
      <c r="F2545" s="12" t="s">
        <v>4603</v>
      </c>
      <c r="G2545" s="13" t="str">
        <f>IFERROR(INDEX(Raw_Plans!$B$2:$B$11,MATCH(C2545,Raw_Plans!$A$2:$A$11,0)),"")</f>
        <v>Unlimited 5G Data</v>
      </c>
    </row>
    <row r="2546" spans="1:7" x14ac:dyDescent="0.3">
      <c r="A2546" s="12" t="s">
        <v>7153</v>
      </c>
      <c r="B2546" s="12" t="s">
        <v>2949</v>
      </c>
      <c r="C2546" s="12" t="s">
        <v>4609</v>
      </c>
      <c r="D2546" s="82">
        <v>45960.946886574071</v>
      </c>
      <c r="E2546" s="37">
        <v>2999</v>
      </c>
      <c r="F2546" s="12" t="s">
        <v>4611</v>
      </c>
      <c r="G2546" s="13" t="str">
        <f>IFERROR(INDEX(Raw_Plans!$B$2:$B$11,MATCH(C2546,Raw_Plans!$A$2:$A$11,0)),"")</f>
        <v>Annual Plan</v>
      </c>
    </row>
    <row r="2547" spans="1:7" x14ac:dyDescent="0.3">
      <c r="A2547" s="12" t="s">
        <v>7154</v>
      </c>
      <c r="B2547" s="12" t="s">
        <v>3072</v>
      </c>
      <c r="C2547" s="12" t="s">
        <v>4598</v>
      </c>
      <c r="D2547" s="82">
        <v>46004.946886574071</v>
      </c>
      <c r="E2547" s="37">
        <v>99</v>
      </c>
      <c r="F2547" s="12" t="s">
        <v>4641</v>
      </c>
      <c r="G2547" s="13" t="str">
        <f>IFERROR(INDEX(Raw_Plans!$B$2:$B$11,MATCH(C2547,Raw_Plans!$A$2:$A$11,0)),"")</f>
        <v>Talktime Only</v>
      </c>
    </row>
    <row r="2548" spans="1:7" x14ac:dyDescent="0.3">
      <c r="A2548" s="12" t="s">
        <v>7155</v>
      </c>
      <c r="B2548" s="12" t="s">
        <v>590</v>
      </c>
      <c r="C2548" s="12" t="s">
        <v>4618</v>
      </c>
      <c r="D2548" s="82">
        <v>45724.946886574071</v>
      </c>
      <c r="E2548" s="37">
        <v>499</v>
      </c>
      <c r="F2548" s="12" t="s">
        <v>4641</v>
      </c>
      <c r="G2548" s="13" t="str">
        <f>IFERROR(INDEX(Raw_Plans!$B$2:$B$11,MATCH(C2548,Raw_Plans!$A$2:$A$11,0)),"")</f>
        <v>Infinity 499</v>
      </c>
    </row>
    <row r="2549" spans="1:7" x14ac:dyDescent="0.3">
      <c r="A2549" s="12" t="s">
        <v>7156</v>
      </c>
      <c r="B2549" s="12" t="s">
        <v>2029</v>
      </c>
      <c r="C2549" s="12" t="s">
        <v>4609</v>
      </c>
      <c r="D2549" s="82">
        <v>45759.946886574071</v>
      </c>
      <c r="E2549" s="37">
        <v>2999</v>
      </c>
      <c r="F2549" s="12" t="s">
        <v>4611</v>
      </c>
      <c r="G2549" s="13" t="str">
        <f>IFERROR(INDEX(Raw_Plans!$B$2:$B$11,MATCH(C2549,Raw_Plans!$A$2:$A$11,0)),"")</f>
        <v>Annual Plan</v>
      </c>
    </row>
    <row r="2550" spans="1:7" x14ac:dyDescent="0.3">
      <c r="A2550" s="12" t="s">
        <v>7157</v>
      </c>
      <c r="B2550" s="12" t="s">
        <v>1064</v>
      </c>
      <c r="C2550" s="12" t="s">
        <v>4598</v>
      </c>
      <c r="D2550" s="82">
        <v>46021.946886574071</v>
      </c>
      <c r="E2550" s="37">
        <v>99</v>
      </c>
      <c r="F2550" s="12" t="s">
        <v>4641</v>
      </c>
      <c r="G2550" s="13" t="str">
        <f>IFERROR(INDEX(Raw_Plans!$B$2:$B$11,MATCH(C2550,Raw_Plans!$A$2:$A$11,0)),"")</f>
        <v>Talktime Only</v>
      </c>
    </row>
    <row r="2551" spans="1:7" x14ac:dyDescent="0.3">
      <c r="A2551" s="12" t="s">
        <v>7158</v>
      </c>
      <c r="B2551" s="12" t="s">
        <v>987</v>
      </c>
      <c r="C2551" s="12" t="s">
        <v>4609</v>
      </c>
      <c r="D2551" s="82">
        <v>45771.946886574071</v>
      </c>
      <c r="E2551" s="37">
        <v>2999</v>
      </c>
      <c r="F2551" s="12" t="s">
        <v>4611</v>
      </c>
      <c r="G2551" s="13" t="str">
        <f>IFERROR(INDEX(Raw_Plans!$B$2:$B$11,MATCH(C2551,Raw_Plans!$A$2:$A$11,0)),"")</f>
        <v>Annual Plan</v>
      </c>
    </row>
    <row r="2552" spans="1:7" x14ac:dyDescent="0.3">
      <c r="A2552" s="12" t="s">
        <v>7159</v>
      </c>
      <c r="B2552" s="12" t="s">
        <v>3184</v>
      </c>
      <c r="C2552" s="12" t="s">
        <v>4618</v>
      </c>
      <c r="D2552" s="82">
        <v>45827.946886574071</v>
      </c>
      <c r="E2552" s="37">
        <v>499</v>
      </c>
      <c r="F2552" s="12" t="s">
        <v>4595</v>
      </c>
      <c r="G2552" s="13" t="str">
        <f>IFERROR(INDEX(Raw_Plans!$B$2:$B$11,MATCH(C2552,Raw_Plans!$A$2:$A$11,0)),"")</f>
        <v>Infinity 499</v>
      </c>
    </row>
    <row r="2553" spans="1:7" x14ac:dyDescent="0.3">
      <c r="A2553" s="12" t="s">
        <v>7160</v>
      </c>
      <c r="B2553" s="12" t="s">
        <v>4427</v>
      </c>
      <c r="C2553" s="12" t="s">
        <v>4609</v>
      </c>
      <c r="D2553" s="82">
        <v>45768.946886574071</v>
      </c>
      <c r="E2553" s="37">
        <v>2999</v>
      </c>
      <c r="F2553" s="12" t="s">
        <v>4611</v>
      </c>
      <c r="G2553" s="13" t="str">
        <f>IFERROR(INDEX(Raw_Plans!$B$2:$B$11,MATCH(C2553,Raw_Plans!$A$2:$A$11,0)),"")</f>
        <v>Annual Plan</v>
      </c>
    </row>
    <row r="2554" spans="1:7" x14ac:dyDescent="0.3">
      <c r="A2554" s="12" t="s">
        <v>7161</v>
      </c>
      <c r="B2554" s="12" t="s">
        <v>3366</v>
      </c>
      <c r="C2554" s="12" t="s">
        <v>4609</v>
      </c>
      <c r="D2554" s="82">
        <v>45804.946886574071</v>
      </c>
      <c r="E2554" s="37">
        <v>2999</v>
      </c>
      <c r="F2554" s="12" t="s">
        <v>4641</v>
      </c>
      <c r="G2554" s="13" t="str">
        <f>IFERROR(INDEX(Raw_Plans!$B$2:$B$11,MATCH(C2554,Raw_Plans!$A$2:$A$11,0)),"")</f>
        <v>Annual Plan</v>
      </c>
    </row>
    <row r="2555" spans="1:7" x14ac:dyDescent="0.3">
      <c r="A2555" s="12" t="s">
        <v>7162</v>
      </c>
      <c r="B2555" s="12" t="s">
        <v>3519</v>
      </c>
      <c r="C2555" s="12" t="s">
        <v>4607</v>
      </c>
      <c r="D2555" s="82">
        <v>45784.946886574071</v>
      </c>
      <c r="E2555" s="37">
        <v>299</v>
      </c>
      <c r="F2555" s="12" t="s">
        <v>4603</v>
      </c>
      <c r="G2555" s="13" t="str">
        <f>IFERROR(INDEX(Raw_Plans!$B$2:$B$11,MATCH(C2555,Raw_Plans!$A$2:$A$11,0)),"")</f>
        <v>Unlimited 5G Data</v>
      </c>
    </row>
    <row r="2556" spans="1:7" x14ac:dyDescent="0.3">
      <c r="A2556" s="12" t="s">
        <v>7163</v>
      </c>
      <c r="B2556" s="12" t="s">
        <v>1620</v>
      </c>
      <c r="C2556" s="12" t="s">
        <v>4598</v>
      </c>
      <c r="D2556" s="82">
        <v>46020.946886574071</v>
      </c>
      <c r="E2556" s="37">
        <v>99</v>
      </c>
      <c r="F2556" s="12" t="s">
        <v>4595</v>
      </c>
      <c r="G2556" s="13" t="str">
        <f>IFERROR(INDEX(Raw_Plans!$B$2:$B$11,MATCH(C2556,Raw_Plans!$A$2:$A$11,0)),"")</f>
        <v>Talktime Only</v>
      </c>
    </row>
    <row r="2557" spans="1:7" x14ac:dyDescent="0.3">
      <c r="A2557" s="12" t="s">
        <v>7164</v>
      </c>
      <c r="B2557" s="12" t="s">
        <v>1322</v>
      </c>
      <c r="C2557" s="12" t="s">
        <v>4618</v>
      </c>
      <c r="D2557" s="82">
        <v>45714.946886574071</v>
      </c>
      <c r="E2557" s="37">
        <v>499</v>
      </c>
      <c r="F2557" s="12" t="s">
        <v>4599</v>
      </c>
      <c r="G2557" s="13" t="str">
        <f>IFERROR(INDEX(Raw_Plans!$B$2:$B$11,MATCH(C2557,Raw_Plans!$A$2:$A$11,0)),"")</f>
        <v>Infinity 499</v>
      </c>
    </row>
    <row r="2558" spans="1:7" x14ac:dyDescent="0.3">
      <c r="A2558" s="12" t="s">
        <v>7165</v>
      </c>
      <c r="B2558" s="12" t="s">
        <v>4421</v>
      </c>
      <c r="C2558" s="12" t="s">
        <v>4609</v>
      </c>
      <c r="D2558" s="82">
        <v>45731.946886574071</v>
      </c>
      <c r="E2558" s="37">
        <v>2999</v>
      </c>
      <c r="F2558" s="12" t="s">
        <v>4595</v>
      </c>
      <c r="G2558" s="13" t="str">
        <f>IFERROR(INDEX(Raw_Plans!$B$2:$B$11,MATCH(C2558,Raw_Plans!$A$2:$A$11,0)),"")</f>
        <v>Annual Plan</v>
      </c>
    </row>
    <row r="2559" spans="1:7" x14ac:dyDescent="0.3">
      <c r="A2559" s="12" t="s">
        <v>7166</v>
      </c>
      <c r="B2559" s="12" t="s">
        <v>1560</v>
      </c>
      <c r="C2559" s="12" t="s">
        <v>4615</v>
      </c>
      <c r="D2559" s="82">
        <v>45915.946886574071</v>
      </c>
      <c r="E2559" s="37">
        <v>148</v>
      </c>
      <c r="F2559" s="12" t="s">
        <v>4603</v>
      </c>
      <c r="G2559" s="13" t="str">
        <f>IFERROR(INDEX(Raw_Plans!$B$2:$B$11,MATCH(C2559,Raw_Plans!$A$2:$A$11,0)),"")</f>
        <v>Data Booster</v>
      </c>
    </row>
    <row r="2560" spans="1:7" x14ac:dyDescent="0.3">
      <c r="A2560" s="12" t="s">
        <v>7167</v>
      </c>
      <c r="B2560" s="12" t="s">
        <v>1265</v>
      </c>
      <c r="C2560" s="12" t="s">
        <v>4594</v>
      </c>
      <c r="D2560" s="82">
        <v>45795.946886574071</v>
      </c>
      <c r="E2560" s="37">
        <v>999</v>
      </c>
      <c r="F2560" s="12" t="s">
        <v>4603</v>
      </c>
      <c r="G2560" s="13" t="str">
        <f>IFERROR(INDEX(Raw_Plans!$B$2:$B$11,MATCH(C2560,Raw_Plans!$A$2:$A$11,0)),"")</f>
        <v>Family Infinity 999</v>
      </c>
    </row>
    <row r="2561" spans="1:7" x14ac:dyDescent="0.3">
      <c r="A2561" s="12" t="s">
        <v>7168</v>
      </c>
      <c r="B2561" s="12" t="s">
        <v>2573</v>
      </c>
      <c r="C2561" s="12" t="s">
        <v>4618</v>
      </c>
      <c r="D2561" s="82">
        <v>46005.946886574071</v>
      </c>
      <c r="E2561" s="37">
        <v>499</v>
      </c>
      <c r="F2561" s="12" t="s">
        <v>4595</v>
      </c>
      <c r="G2561" s="13" t="str">
        <f>IFERROR(INDEX(Raw_Plans!$B$2:$B$11,MATCH(C2561,Raw_Plans!$A$2:$A$11,0)),"")</f>
        <v>Infinity 499</v>
      </c>
    </row>
    <row r="2562" spans="1:7" x14ac:dyDescent="0.3">
      <c r="A2562" s="12" t="s">
        <v>7169</v>
      </c>
      <c r="B2562" s="12" t="s">
        <v>4238</v>
      </c>
      <c r="C2562" s="12" t="s">
        <v>4598</v>
      </c>
      <c r="D2562" s="82">
        <v>45883.946886574071</v>
      </c>
      <c r="E2562" s="37">
        <v>99</v>
      </c>
      <c r="F2562" s="12" t="s">
        <v>4611</v>
      </c>
      <c r="G2562" s="13" t="str">
        <f>IFERROR(INDEX(Raw_Plans!$B$2:$B$11,MATCH(C2562,Raw_Plans!$A$2:$A$11,0)),"")</f>
        <v>Talktime Only</v>
      </c>
    </row>
    <row r="2563" spans="1:7" x14ac:dyDescent="0.3">
      <c r="A2563" s="12" t="s">
        <v>7170</v>
      </c>
      <c r="B2563" s="12" t="s">
        <v>1586</v>
      </c>
      <c r="C2563" s="12" t="s">
        <v>4602</v>
      </c>
      <c r="D2563" s="82">
        <v>45831.946886574071</v>
      </c>
      <c r="E2563" s="37">
        <v>479</v>
      </c>
      <c r="F2563" s="12" t="s">
        <v>4603</v>
      </c>
      <c r="G2563" s="13" t="str">
        <f>IFERROR(INDEX(Raw_Plans!$B$2:$B$11,MATCH(C2563,Raw_Plans!$A$2:$A$11,0)),"")</f>
        <v>Truly Unlimited</v>
      </c>
    </row>
    <row r="2564" spans="1:7" x14ac:dyDescent="0.3">
      <c r="A2564" s="12" t="s">
        <v>7171</v>
      </c>
      <c r="B2564" s="12" t="s">
        <v>3126</v>
      </c>
      <c r="C2564" s="12" t="s">
        <v>4607</v>
      </c>
      <c r="D2564" s="82">
        <v>45804.946886574071</v>
      </c>
      <c r="E2564" s="37">
        <v>299</v>
      </c>
      <c r="F2564" s="12" t="s">
        <v>4599</v>
      </c>
      <c r="G2564" s="13" t="str">
        <f>IFERROR(INDEX(Raw_Plans!$B$2:$B$11,MATCH(C2564,Raw_Plans!$A$2:$A$11,0)),"")</f>
        <v>Unlimited 5G Data</v>
      </c>
    </row>
    <row r="2565" spans="1:7" x14ac:dyDescent="0.3">
      <c r="A2565" s="12" t="s">
        <v>7172</v>
      </c>
      <c r="B2565" s="12" t="s">
        <v>1080</v>
      </c>
      <c r="C2565" s="12" t="s">
        <v>4609</v>
      </c>
      <c r="D2565" s="82">
        <v>45789.946886574071</v>
      </c>
      <c r="E2565" s="37">
        <v>2999</v>
      </c>
      <c r="F2565" s="12" t="s">
        <v>4603</v>
      </c>
      <c r="G2565" s="13" t="str">
        <f>IFERROR(INDEX(Raw_Plans!$B$2:$B$11,MATCH(C2565,Raw_Plans!$A$2:$A$11,0)),"")</f>
        <v>Annual Plan</v>
      </c>
    </row>
    <row r="2566" spans="1:7" x14ac:dyDescent="0.3">
      <c r="A2566" s="12" t="s">
        <v>7173</v>
      </c>
      <c r="B2566" s="12" t="s">
        <v>4368</v>
      </c>
      <c r="C2566" s="12" t="s">
        <v>4605</v>
      </c>
      <c r="D2566" s="82">
        <v>45856.946886574071</v>
      </c>
      <c r="E2566" s="37">
        <v>349</v>
      </c>
      <c r="F2566" s="12" t="s">
        <v>4641</v>
      </c>
      <c r="G2566" s="13" t="str">
        <f>IFERROR(INDEX(Raw_Plans!$B$2:$B$11,MATCH(C2566,Raw_Plans!$A$2:$A$11,0)),"")</f>
        <v>Entertainment Pack</v>
      </c>
    </row>
    <row r="2567" spans="1:7" x14ac:dyDescent="0.3">
      <c r="A2567" s="12" t="s">
        <v>7174</v>
      </c>
      <c r="B2567" s="12" t="s">
        <v>3807</v>
      </c>
      <c r="C2567" s="12" t="s">
        <v>4615</v>
      </c>
      <c r="D2567" s="82">
        <v>45992.946886574071</v>
      </c>
      <c r="E2567" s="37">
        <v>148</v>
      </c>
      <c r="F2567" s="12" t="s">
        <v>4641</v>
      </c>
      <c r="G2567" s="13" t="str">
        <f>IFERROR(INDEX(Raw_Plans!$B$2:$B$11,MATCH(C2567,Raw_Plans!$A$2:$A$11,0)),"")</f>
        <v>Data Booster</v>
      </c>
    </row>
    <row r="2568" spans="1:7" x14ac:dyDescent="0.3">
      <c r="A2568" s="12" t="s">
        <v>7175</v>
      </c>
      <c r="B2568" s="12" t="s">
        <v>4479</v>
      </c>
      <c r="C2568" s="12" t="s">
        <v>4629</v>
      </c>
      <c r="D2568" s="82">
        <v>45952.946886574071</v>
      </c>
      <c r="E2568" s="37">
        <v>666</v>
      </c>
      <c r="F2568" s="12" t="s">
        <v>4595</v>
      </c>
      <c r="G2568" s="13" t="str">
        <f>IFERROR(INDEX(Raw_Plans!$B$2:$B$11,MATCH(C2568,Raw_Plans!$A$2:$A$11,0)),"")</f>
        <v>Student Plan</v>
      </c>
    </row>
    <row r="2569" spans="1:7" x14ac:dyDescent="0.3">
      <c r="A2569" s="12" t="s">
        <v>7176</v>
      </c>
      <c r="B2569" s="12" t="s">
        <v>4525</v>
      </c>
      <c r="C2569" s="12" t="s">
        <v>4613</v>
      </c>
      <c r="D2569" s="82">
        <v>45812.946886574071</v>
      </c>
      <c r="E2569" s="37">
        <v>499</v>
      </c>
      <c r="F2569" s="12" t="s">
        <v>4603</v>
      </c>
      <c r="G2569" s="13" t="str">
        <f>IFERROR(INDEX(Raw_Plans!$B$2:$B$11,MATCH(C2569,Raw_Plans!$A$2:$A$11,0)),"")</f>
        <v>Work From Home</v>
      </c>
    </row>
    <row r="2570" spans="1:7" x14ac:dyDescent="0.3">
      <c r="A2570" s="12" t="s">
        <v>7177</v>
      </c>
      <c r="B2570" s="12" t="s">
        <v>3314</v>
      </c>
      <c r="C2570" s="12" t="s">
        <v>4598</v>
      </c>
      <c r="D2570" s="82">
        <v>46021.946886574071</v>
      </c>
      <c r="E2570" s="37">
        <v>99</v>
      </c>
      <c r="F2570" s="12" t="s">
        <v>4603</v>
      </c>
      <c r="G2570" s="13" t="str">
        <f>IFERROR(INDEX(Raw_Plans!$B$2:$B$11,MATCH(C2570,Raw_Plans!$A$2:$A$11,0)),"")</f>
        <v>Talktime Only</v>
      </c>
    </row>
    <row r="2571" spans="1:7" x14ac:dyDescent="0.3">
      <c r="A2571" s="12" t="s">
        <v>7178</v>
      </c>
      <c r="B2571" s="12" t="s">
        <v>2787</v>
      </c>
      <c r="C2571" s="12" t="s">
        <v>4615</v>
      </c>
      <c r="D2571" s="82">
        <v>45696.946886574071</v>
      </c>
      <c r="E2571" s="37">
        <v>148</v>
      </c>
      <c r="F2571" s="12" t="s">
        <v>4603</v>
      </c>
      <c r="G2571" s="13" t="str">
        <f>IFERROR(INDEX(Raw_Plans!$B$2:$B$11,MATCH(C2571,Raw_Plans!$A$2:$A$11,0)),"")</f>
        <v>Data Booster</v>
      </c>
    </row>
    <row r="2572" spans="1:7" x14ac:dyDescent="0.3">
      <c r="A2572" s="12" t="s">
        <v>7179</v>
      </c>
      <c r="B2572" s="12" t="s">
        <v>810</v>
      </c>
      <c r="C2572" s="12" t="s">
        <v>4602</v>
      </c>
      <c r="D2572" s="82">
        <v>45848.946886574071</v>
      </c>
      <c r="E2572" s="37">
        <v>479</v>
      </c>
      <c r="F2572" s="12" t="s">
        <v>4603</v>
      </c>
      <c r="G2572" s="13" t="str">
        <f>IFERROR(INDEX(Raw_Plans!$B$2:$B$11,MATCH(C2572,Raw_Plans!$A$2:$A$11,0)),"")</f>
        <v>Truly Unlimited</v>
      </c>
    </row>
    <row r="2573" spans="1:7" x14ac:dyDescent="0.3">
      <c r="A2573" s="12" t="s">
        <v>7180</v>
      </c>
      <c r="B2573" s="12" t="s">
        <v>3118</v>
      </c>
      <c r="C2573" s="12" t="s">
        <v>4605</v>
      </c>
      <c r="D2573" s="82">
        <v>45817.946886574071</v>
      </c>
      <c r="E2573" s="37">
        <v>349</v>
      </c>
      <c r="F2573" s="12" t="s">
        <v>4611</v>
      </c>
      <c r="G2573" s="13" t="str">
        <f>IFERROR(INDEX(Raw_Plans!$B$2:$B$11,MATCH(C2573,Raw_Plans!$A$2:$A$11,0)),"")</f>
        <v>Entertainment Pack</v>
      </c>
    </row>
    <row r="2574" spans="1:7" x14ac:dyDescent="0.3">
      <c r="A2574" s="12" t="s">
        <v>7181</v>
      </c>
      <c r="B2574" s="12" t="s">
        <v>1798</v>
      </c>
      <c r="C2574" s="12" t="s">
        <v>4618</v>
      </c>
      <c r="D2574" s="82">
        <v>45708.946886574071</v>
      </c>
      <c r="E2574" s="37">
        <v>499</v>
      </c>
      <c r="F2574" s="12" t="s">
        <v>4603</v>
      </c>
      <c r="G2574" s="13" t="str">
        <f>IFERROR(INDEX(Raw_Plans!$B$2:$B$11,MATCH(C2574,Raw_Plans!$A$2:$A$11,0)),"")</f>
        <v>Infinity 499</v>
      </c>
    </row>
    <row r="2575" spans="1:7" x14ac:dyDescent="0.3">
      <c r="A2575" s="12" t="s">
        <v>7182</v>
      </c>
      <c r="B2575" s="12" t="s">
        <v>4279</v>
      </c>
      <c r="C2575" s="12" t="s">
        <v>4615</v>
      </c>
      <c r="D2575" s="82">
        <v>45824.946886574071</v>
      </c>
      <c r="E2575" s="37">
        <v>148</v>
      </c>
      <c r="F2575" s="12" t="s">
        <v>4611</v>
      </c>
      <c r="G2575" s="13" t="str">
        <f>IFERROR(INDEX(Raw_Plans!$B$2:$B$11,MATCH(C2575,Raw_Plans!$A$2:$A$11,0)),"")</f>
        <v>Data Booster</v>
      </c>
    </row>
    <row r="2576" spans="1:7" x14ac:dyDescent="0.3">
      <c r="A2576" s="12" t="s">
        <v>7183</v>
      </c>
      <c r="B2576" s="12" t="s">
        <v>3635</v>
      </c>
      <c r="C2576" s="12" t="s">
        <v>4605</v>
      </c>
      <c r="D2576" s="82">
        <v>45799.946886574071</v>
      </c>
      <c r="E2576" s="37">
        <v>349</v>
      </c>
      <c r="F2576" s="12" t="s">
        <v>4599</v>
      </c>
      <c r="G2576" s="13" t="str">
        <f>IFERROR(INDEX(Raw_Plans!$B$2:$B$11,MATCH(C2576,Raw_Plans!$A$2:$A$11,0)),"")</f>
        <v>Entertainment Pack</v>
      </c>
    </row>
    <row r="2577" spans="1:7" x14ac:dyDescent="0.3">
      <c r="A2577" s="12" t="s">
        <v>7184</v>
      </c>
      <c r="B2577" s="12" t="s">
        <v>682</v>
      </c>
      <c r="C2577" s="12" t="s">
        <v>4602</v>
      </c>
      <c r="D2577" s="82">
        <v>45880.946886574071</v>
      </c>
      <c r="E2577" s="37">
        <v>479</v>
      </c>
      <c r="F2577" s="12" t="s">
        <v>4641</v>
      </c>
      <c r="G2577" s="13" t="str">
        <f>IFERROR(INDEX(Raw_Plans!$B$2:$B$11,MATCH(C2577,Raw_Plans!$A$2:$A$11,0)),"")</f>
        <v>Truly Unlimited</v>
      </c>
    </row>
    <row r="2578" spans="1:7" x14ac:dyDescent="0.3">
      <c r="A2578" s="12" t="s">
        <v>7185</v>
      </c>
      <c r="B2578" s="12" t="s">
        <v>3164</v>
      </c>
      <c r="C2578" s="12" t="s">
        <v>4607</v>
      </c>
      <c r="D2578" s="82">
        <v>46018.946886574071</v>
      </c>
      <c r="E2578" s="37">
        <v>299</v>
      </c>
      <c r="F2578" s="12" t="s">
        <v>4603</v>
      </c>
      <c r="G2578" s="13" t="str">
        <f>IFERROR(INDEX(Raw_Plans!$B$2:$B$11,MATCH(C2578,Raw_Plans!$A$2:$A$11,0)),"")</f>
        <v>Unlimited 5G Data</v>
      </c>
    </row>
    <row r="2579" spans="1:7" x14ac:dyDescent="0.3">
      <c r="A2579" s="12" t="s">
        <v>7186</v>
      </c>
      <c r="B2579" s="12" t="s">
        <v>3543</v>
      </c>
      <c r="C2579" s="12" t="s">
        <v>4613</v>
      </c>
      <c r="D2579" s="82">
        <v>46026.946886574071</v>
      </c>
      <c r="E2579" s="37">
        <v>499</v>
      </c>
      <c r="F2579" s="12" t="s">
        <v>4599</v>
      </c>
      <c r="G2579" s="13" t="str">
        <f>IFERROR(INDEX(Raw_Plans!$B$2:$B$11,MATCH(C2579,Raw_Plans!$A$2:$A$11,0)),"")</f>
        <v>Work From Home</v>
      </c>
    </row>
    <row r="2580" spans="1:7" x14ac:dyDescent="0.3">
      <c r="A2580" s="12" t="s">
        <v>7187</v>
      </c>
      <c r="B2580" s="12" t="s">
        <v>3226</v>
      </c>
      <c r="C2580" s="12" t="s">
        <v>4609</v>
      </c>
      <c r="D2580" s="82">
        <v>45919.946886574071</v>
      </c>
      <c r="E2580" s="37">
        <v>2999</v>
      </c>
      <c r="F2580" s="12" t="s">
        <v>4595</v>
      </c>
      <c r="G2580" s="13" t="str">
        <f>IFERROR(INDEX(Raw_Plans!$B$2:$B$11,MATCH(C2580,Raw_Plans!$A$2:$A$11,0)),"")</f>
        <v>Annual Plan</v>
      </c>
    </row>
    <row r="2581" spans="1:7" x14ac:dyDescent="0.3">
      <c r="A2581" s="12" t="s">
        <v>7188</v>
      </c>
      <c r="B2581" s="12" t="s">
        <v>3770</v>
      </c>
      <c r="C2581" s="12" t="s">
        <v>4618</v>
      </c>
      <c r="D2581" s="82">
        <v>45919.946886574071</v>
      </c>
      <c r="E2581" s="37">
        <v>499</v>
      </c>
      <c r="F2581" s="12" t="s">
        <v>4611</v>
      </c>
      <c r="G2581" s="13" t="str">
        <f>IFERROR(INDEX(Raw_Plans!$B$2:$B$11,MATCH(C2581,Raw_Plans!$A$2:$A$11,0)),"")</f>
        <v>Infinity 499</v>
      </c>
    </row>
    <row r="2582" spans="1:7" x14ac:dyDescent="0.3">
      <c r="A2582" s="12" t="s">
        <v>7189</v>
      </c>
      <c r="B2582" s="12" t="s">
        <v>4453</v>
      </c>
      <c r="C2582" s="12" t="s">
        <v>4605</v>
      </c>
      <c r="D2582" s="82">
        <v>45987.946886574071</v>
      </c>
      <c r="E2582" s="37">
        <v>349</v>
      </c>
      <c r="F2582" s="12" t="s">
        <v>4595</v>
      </c>
      <c r="G2582" s="13" t="str">
        <f>IFERROR(INDEX(Raw_Plans!$B$2:$B$11,MATCH(C2582,Raw_Plans!$A$2:$A$11,0)),"")</f>
        <v>Entertainment Pack</v>
      </c>
    </row>
    <row r="2583" spans="1:7" x14ac:dyDescent="0.3">
      <c r="A2583" s="12" t="s">
        <v>7190</v>
      </c>
      <c r="B2583" s="12" t="s">
        <v>4314</v>
      </c>
      <c r="C2583" s="12" t="s">
        <v>4618</v>
      </c>
      <c r="D2583" s="82">
        <v>46003.946886574071</v>
      </c>
      <c r="E2583" s="37">
        <v>499</v>
      </c>
      <c r="F2583" s="12" t="s">
        <v>4641</v>
      </c>
      <c r="G2583" s="13" t="str">
        <f>IFERROR(INDEX(Raw_Plans!$B$2:$B$11,MATCH(C2583,Raw_Plans!$A$2:$A$11,0)),"")</f>
        <v>Infinity 499</v>
      </c>
    </row>
    <row r="2584" spans="1:7" x14ac:dyDescent="0.3">
      <c r="A2584" s="12" t="s">
        <v>7191</v>
      </c>
      <c r="B2584" s="12" t="s">
        <v>4088</v>
      </c>
      <c r="C2584" s="12" t="s">
        <v>4605</v>
      </c>
      <c r="D2584" s="82">
        <v>45911.946886574071</v>
      </c>
      <c r="E2584" s="37">
        <v>349</v>
      </c>
      <c r="F2584" s="12" t="s">
        <v>4595</v>
      </c>
      <c r="G2584" s="13" t="str">
        <f>IFERROR(INDEX(Raw_Plans!$B$2:$B$11,MATCH(C2584,Raw_Plans!$A$2:$A$11,0)),"")</f>
        <v>Entertainment Pack</v>
      </c>
    </row>
    <row r="2585" spans="1:7" x14ac:dyDescent="0.3">
      <c r="A2585" s="12" t="s">
        <v>7192</v>
      </c>
      <c r="B2585" s="12" t="s">
        <v>3094</v>
      </c>
      <c r="C2585" s="12" t="s">
        <v>4629</v>
      </c>
      <c r="D2585" s="82">
        <v>45690.946886574071</v>
      </c>
      <c r="E2585" s="37">
        <v>666</v>
      </c>
      <c r="F2585" s="12" t="s">
        <v>4595</v>
      </c>
      <c r="G2585" s="13" t="str">
        <f>IFERROR(INDEX(Raw_Plans!$B$2:$B$11,MATCH(C2585,Raw_Plans!$A$2:$A$11,0)),"")</f>
        <v>Student Plan</v>
      </c>
    </row>
    <row r="2586" spans="1:7" x14ac:dyDescent="0.3">
      <c r="A2586" s="12" t="s">
        <v>7193</v>
      </c>
      <c r="B2586" s="12" t="s">
        <v>2521</v>
      </c>
      <c r="C2586" s="12" t="s">
        <v>4594</v>
      </c>
      <c r="D2586" s="82">
        <v>45834.946886574071</v>
      </c>
      <c r="E2586" s="37">
        <v>999</v>
      </c>
      <c r="F2586" s="12" t="s">
        <v>4603</v>
      </c>
      <c r="G2586" s="13" t="str">
        <f>IFERROR(INDEX(Raw_Plans!$B$2:$B$11,MATCH(C2586,Raw_Plans!$A$2:$A$11,0)),"")</f>
        <v>Family Infinity 999</v>
      </c>
    </row>
    <row r="2587" spans="1:7" x14ac:dyDescent="0.3">
      <c r="A2587" s="12" t="s">
        <v>7194</v>
      </c>
      <c r="B2587" s="12" t="s">
        <v>2667</v>
      </c>
      <c r="C2587" s="12" t="s">
        <v>4615</v>
      </c>
      <c r="D2587" s="82">
        <v>45936.946886574071</v>
      </c>
      <c r="E2587" s="37">
        <v>148</v>
      </c>
      <c r="F2587" s="12" t="s">
        <v>4599</v>
      </c>
      <c r="G2587" s="13" t="str">
        <f>IFERROR(INDEX(Raw_Plans!$B$2:$B$11,MATCH(C2587,Raw_Plans!$A$2:$A$11,0)),"")</f>
        <v>Data Booster</v>
      </c>
    </row>
    <row r="2588" spans="1:7" x14ac:dyDescent="0.3">
      <c r="A2588" s="12" t="s">
        <v>7195</v>
      </c>
      <c r="B2588" s="12" t="s">
        <v>1570</v>
      </c>
      <c r="C2588" s="12" t="s">
        <v>4607</v>
      </c>
      <c r="D2588" s="82">
        <v>45739.946886574071</v>
      </c>
      <c r="E2588" s="37">
        <v>299</v>
      </c>
      <c r="F2588" s="12" t="s">
        <v>4611</v>
      </c>
      <c r="G2588" s="13" t="str">
        <f>IFERROR(INDEX(Raw_Plans!$B$2:$B$11,MATCH(C2588,Raw_Plans!$A$2:$A$11,0)),"")</f>
        <v>Unlimited 5G Data</v>
      </c>
    </row>
    <row r="2589" spans="1:7" x14ac:dyDescent="0.3">
      <c r="A2589" s="12" t="s">
        <v>7196</v>
      </c>
      <c r="B2589" s="12" t="s">
        <v>1594</v>
      </c>
      <c r="C2589" s="12" t="s">
        <v>4609</v>
      </c>
      <c r="D2589" s="82">
        <v>45740.946886574071</v>
      </c>
      <c r="E2589" s="37">
        <v>2999</v>
      </c>
      <c r="F2589" s="12" t="s">
        <v>4595</v>
      </c>
      <c r="G2589" s="13" t="str">
        <f>IFERROR(INDEX(Raw_Plans!$B$2:$B$11,MATCH(C2589,Raw_Plans!$A$2:$A$11,0)),"")</f>
        <v>Annual Plan</v>
      </c>
    </row>
    <row r="2590" spans="1:7" x14ac:dyDescent="0.3">
      <c r="A2590" s="12" t="s">
        <v>7197</v>
      </c>
      <c r="B2590" s="12" t="s">
        <v>900</v>
      </c>
      <c r="C2590" s="12" t="s">
        <v>4618</v>
      </c>
      <c r="D2590" s="82">
        <v>45783.946886574071</v>
      </c>
      <c r="E2590" s="37">
        <v>499</v>
      </c>
      <c r="F2590" s="12" t="s">
        <v>4641</v>
      </c>
      <c r="G2590" s="13" t="str">
        <f>IFERROR(INDEX(Raw_Plans!$B$2:$B$11,MATCH(C2590,Raw_Plans!$A$2:$A$11,0)),"")</f>
        <v>Infinity 499</v>
      </c>
    </row>
    <row r="2591" spans="1:7" x14ac:dyDescent="0.3">
      <c r="A2591" s="12" t="s">
        <v>7198</v>
      </c>
      <c r="B2591" s="12" t="s">
        <v>3732</v>
      </c>
      <c r="C2591" s="12" t="s">
        <v>4602</v>
      </c>
      <c r="D2591" s="82">
        <v>45900.946886574071</v>
      </c>
      <c r="E2591" s="37">
        <v>479</v>
      </c>
      <c r="F2591" s="12" t="s">
        <v>4611</v>
      </c>
      <c r="G2591" s="13" t="str">
        <f>IFERROR(INDEX(Raw_Plans!$B$2:$B$11,MATCH(C2591,Raw_Plans!$A$2:$A$11,0)),"")</f>
        <v>Truly Unlimited</v>
      </c>
    </row>
    <row r="2592" spans="1:7" x14ac:dyDescent="0.3">
      <c r="A2592" s="12" t="s">
        <v>7199</v>
      </c>
      <c r="B2592" s="12" t="s">
        <v>1955</v>
      </c>
      <c r="C2592" s="12" t="s">
        <v>4594</v>
      </c>
      <c r="D2592" s="82">
        <v>45698.946886574071</v>
      </c>
      <c r="E2592" s="37">
        <v>999</v>
      </c>
      <c r="F2592" s="12" t="s">
        <v>4595</v>
      </c>
      <c r="G2592" s="13" t="str">
        <f>IFERROR(INDEX(Raw_Plans!$B$2:$B$11,MATCH(C2592,Raw_Plans!$A$2:$A$11,0)),"")</f>
        <v>Family Infinity 999</v>
      </c>
    </row>
    <row r="2593" spans="1:7" x14ac:dyDescent="0.3">
      <c r="A2593" s="12" t="s">
        <v>7200</v>
      </c>
      <c r="B2593" s="12" t="s">
        <v>844</v>
      </c>
      <c r="C2593" s="12" t="s">
        <v>4609</v>
      </c>
      <c r="D2593" s="82">
        <v>45829.946886574071</v>
      </c>
      <c r="E2593" s="37">
        <v>2999</v>
      </c>
      <c r="F2593" s="12" t="s">
        <v>4641</v>
      </c>
      <c r="G2593" s="13" t="str">
        <f>IFERROR(INDEX(Raw_Plans!$B$2:$B$11,MATCH(C2593,Raw_Plans!$A$2:$A$11,0)),"")</f>
        <v>Annual Plan</v>
      </c>
    </row>
    <row r="2594" spans="1:7" x14ac:dyDescent="0.3">
      <c r="A2594" s="12" t="s">
        <v>7201</v>
      </c>
      <c r="B2594" s="12" t="s">
        <v>1923</v>
      </c>
      <c r="C2594" s="12" t="s">
        <v>4602</v>
      </c>
      <c r="D2594" s="82">
        <v>45817.946886574071</v>
      </c>
      <c r="E2594" s="37">
        <v>479</v>
      </c>
      <c r="F2594" s="12" t="s">
        <v>4611</v>
      </c>
      <c r="G2594" s="13" t="str">
        <f>IFERROR(INDEX(Raw_Plans!$B$2:$B$11,MATCH(C2594,Raw_Plans!$A$2:$A$11,0)),"")</f>
        <v>Truly Unlimited</v>
      </c>
    </row>
    <row r="2595" spans="1:7" x14ac:dyDescent="0.3">
      <c r="A2595" s="12" t="s">
        <v>7202</v>
      </c>
      <c r="B2595" s="12" t="s">
        <v>3162</v>
      </c>
      <c r="C2595" s="12" t="s">
        <v>4618</v>
      </c>
      <c r="D2595" s="82">
        <v>45823.946886574071</v>
      </c>
      <c r="E2595" s="37">
        <v>499</v>
      </c>
      <c r="F2595" s="12" t="s">
        <v>4611</v>
      </c>
      <c r="G2595" s="13" t="str">
        <f>IFERROR(INDEX(Raw_Plans!$B$2:$B$11,MATCH(C2595,Raw_Plans!$A$2:$A$11,0)),"")</f>
        <v>Infinity 499</v>
      </c>
    </row>
    <row r="2596" spans="1:7" x14ac:dyDescent="0.3">
      <c r="A2596" s="12" t="s">
        <v>7203</v>
      </c>
      <c r="B2596" s="12" t="s">
        <v>3655</v>
      </c>
      <c r="C2596" s="12" t="s">
        <v>4605</v>
      </c>
      <c r="D2596" s="82">
        <v>45998.946886574071</v>
      </c>
      <c r="E2596" s="37">
        <v>349</v>
      </c>
      <c r="F2596" s="12" t="s">
        <v>4599</v>
      </c>
      <c r="G2596" s="13" t="str">
        <f>IFERROR(INDEX(Raw_Plans!$B$2:$B$11,MATCH(C2596,Raw_Plans!$A$2:$A$11,0)),"")</f>
        <v>Entertainment Pack</v>
      </c>
    </row>
    <row r="2597" spans="1:7" x14ac:dyDescent="0.3">
      <c r="A2597" s="12" t="s">
        <v>7204</v>
      </c>
      <c r="B2597" s="12" t="s">
        <v>2092</v>
      </c>
      <c r="C2597" s="12" t="s">
        <v>4613</v>
      </c>
      <c r="D2597" s="82">
        <v>45856.946886574071</v>
      </c>
      <c r="E2597" s="37">
        <v>499</v>
      </c>
      <c r="F2597" s="12" t="s">
        <v>4611</v>
      </c>
      <c r="G2597" s="13" t="str">
        <f>IFERROR(INDEX(Raw_Plans!$B$2:$B$11,MATCH(C2597,Raw_Plans!$A$2:$A$11,0)),"")</f>
        <v>Work From Home</v>
      </c>
    </row>
    <row r="2598" spans="1:7" x14ac:dyDescent="0.3">
      <c r="A2598" s="12" t="s">
        <v>7205</v>
      </c>
      <c r="B2598" s="12" t="s">
        <v>830</v>
      </c>
      <c r="C2598" s="12" t="s">
        <v>4618</v>
      </c>
      <c r="D2598" s="82">
        <v>45798.946886574071</v>
      </c>
      <c r="E2598" s="37">
        <v>499</v>
      </c>
      <c r="F2598" s="12" t="s">
        <v>4641</v>
      </c>
      <c r="G2598" s="13" t="str">
        <f>IFERROR(INDEX(Raw_Plans!$B$2:$B$11,MATCH(C2598,Raw_Plans!$A$2:$A$11,0)),"")</f>
        <v>Infinity 499</v>
      </c>
    </row>
    <row r="2599" spans="1:7" x14ac:dyDescent="0.3">
      <c r="A2599" s="12" t="s">
        <v>7206</v>
      </c>
      <c r="B2599" s="12" t="s">
        <v>4533</v>
      </c>
      <c r="C2599" s="12" t="s">
        <v>4613</v>
      </c>
      <c r="D2599" s="82">
        <v>45805.946886574071</v>
      </c>
      <c r="E2599" s="37">
        <v>499</v>
      </c>
      <c r="F2599" s="12" t="s">
        <v>4595</v>
      </c>
      <c r="G2599" s="13" t="str">
        <f>IFERROR(INDEX(Raw_Plans!$B$2:$B$11,MATCH(C2599,Raw_Plans!$A$2:$A$11,0)),"")</f>
        <v>Work From Home</v>
      </c>
    </row>
    <row r="2600" spans="1:7" x14ac:dyDescent="0.3">
      <c r="A2600" s="12" t="s">
        <v>7207</v>
      </c>
      <c r="B2600" s="12" t="s">
        <v>3583</v>
      </c>
      <c r="C2600" s="12" t="s">
        <v>4618</v>
      </c>
      <c r="D2600" s="82">
        <v>46049.946886574071</v>
      </c>
      <c r="E2600" s="37">
        <v>499</v>
      </c>
      <c r="F2600" s="12" t="s">
        <v>4641</v>
      </c>
      <c r="G2600" s="13" t="str">
        <f>IFERROR(INDEX(Raw_Plans!$B$2:$B$11,MATCH(C2600,Raw_Plans!$A$2:$A$11,0)),"")</f>
        <v>Infinity 499</v>
      </c>
    </row>
    <row r="2601" spans="1:7" x14ac:dyDescent="0.3">
      <c r="A2601" s="12" t="s">
        <v>7208</v>
      </c>
      <c r="B2601" s="12" t="s">
        <v>4240</v>
      </c>
      <c r="C2601" s="12" t="s">
        <v>4594</v>
      </c>
      <c r="D2601" s="82">
        <v>45868.946886574071</v>
      </c>
      <c r="E2601" s="37">
        <v>999</v>
      </c>
      <c r="F2601" s="12" t="s">
        <v>4641</v>
      </c>
      <c r="G2601" s="13" t="str">
        <f>IFERROR(INDEX(Raw_Plans!$B$2:$B$11,MATCH(C2601,Raw_Plans!$A$2:$A$11,0)),"")</f>
        <v>Family Infinity 999</v>
      </c>
    </row>
    <row r="2602" spans="1:7" x14ac:dyDescent="0.3">
      <c r="A2602" s="12" t="s">
        <v>7209</v>
      </c>
      <c r="B2602" s="12" t="s">
        <v>3625</v>
      </c>
      <c r="C2602" s="12" t="s">
        <v>4598</v>
      </c>
      <c r="D2602" s="82">
        <v>46011.946886574071</v>
      </c>
      <c r="E2602" s="37">
        <v>99</v>
      </c>
      <c r="F2602" s="12" t="s">
        <v>4611</v>
      </c>
      <c r="G2602" s="13" t="str">
        <f>IFERROR(INDEX(Raw_Plans!$B$2:$B$11,MATCH(C2602,Raw_Plans!$A$2:$A$11,0)),"")</f>
        <v>Talktime Only</v>
      </c>
    </row>
    <row r="2603" spans="1:7" x14ac:dyDescent="0.3">
      <c r="A2603" s="12" t="s">
        <v>7210</v>
      </c>
      <c r="B2603" s="12" t="s">
        <v>3683</v>
      </c>
      <c r="C2603" s="12" t="s">
        <v>4618</v>
      </c>
      <c r="D2603" s="82">
        <v>45943.946886574071</v>
      </c>
      <c r="E2603" s="37">
        <v>499</v>
      </c>
      <c r="F2603" s="12" t="s">
        <v>4641</v>
      </c>
      <c r="G2603" s="13" t="str">
        <f>IFERROR(INDEX(Raw_Plans!$B$2:$B$11,MATCH(C2603,Raw_Plans!$A$2:$A$11,0)),"")</f>
        <v>Infinity 499</v>
      </c>
    </row>
    <row r="2604" spans="1:7" x14ac:dyDescent="0.3">
      <c r="A2604" s="12" t="s">
        <v>7211</v>
      </c>
      <c r="B2604" s="12" t="s">
        <v>2989</v>
      </c>
      <c r="C2604" s="12" t="s">
        <v>4594</v>
      </c>
      <c r="D2604" s="82">
        <v>45699.946886574071</v>
      </c>
      <c r="E2604" s="37">
        <v>999</v>
      </c>
      <c r="F2604" s="12" t="s">
        <v>4641</v>
      </c>
      <c r="G2604" s="13" t="str">
        <f>IFERROR(INDEX(Raw_Plans!$B$2:$B$11,MATCH(C2604,Raw_Plans!$A$2:$A$11,0)),"")</f>
        <v>Family Infinity 999</v>
      </c>
    </row>
    <row r="2605" spans="1:7" x14ac:dyDescent="0.3">
      <c r="A2605" s="12" t="s">
        <v>7212</v>
      </c>
      <c r="B2605" s="12" t="s">
        <v>2655</v>
      </c>
      <c r="C2605" s="12" t="s">
        <v>4609</v>
      </c>
      <c r="D2605" s="82">
        <v>45819.946886574071</v>
      </c>
      <c r="E2605" s="37">
        <v>2999</v>
      </c>
      <c r="F2605" s="12" t="s">
        <v>4595</v>
      </c>
      <c r="G2605" s="13" t="str">
        <f>IFERROR(INDEX(Raw_Plans!$B$2:$B$11,MATCH(C2605,Raw_Plans!$A$2:$A$11,0)),"")</f>
        <v>Annual Plan</v>
      </c>
    </row>
    <row r="2606" spans="1:7" x14ac:dyDescent="0.3">
      <c r="A2606" s="12" t="s">
        <v>7213</v>
      </c>
      <c r="B2606" s="12" t="s">
        <v>872</v>
      </c>
      <c r="C2606" s="12" t="s">
        <v>4594</v>
      </c>
      <c r="D2606" s="82">
        <v>45865.946886574071</v>
      </c>
      <c r="E2606" s="37">
        <v>999</v>
      </c>
      <c r="F2606" s="12" t="s">
        <v>4603</v>
      </c>
      <c r="G2606" s="13" t="str">
        <f>IFERROR(INDEX(Raw_Plans!$B$2:$B$11,MATCH(C2606,Raw_Plans!$A$2:$A$11,0)),"")</f>
        <v>Family Infinity 999</v>
      </c>
    </row>
    <row r="2607" spans="1:7" x14ac:dyDescent="0.3">
      <c r="A2607" s="12" t="s">
        <v>7214</v>
      </c>
      <c r="B2607" s="12" t="s">
        <v>3388</v>
      </c>
      <c r="C2607" s="12" t="s">
        <v>4618</v>
      </c>
      <c r="D2607" s="82">
        <v>45980.946886574071</v>
      </c>
      <c r="E2607" s="37">
        <v>499</v>
      </c>
      <c r="F2607" s="12" t="s">
        <v>4595</v>
      </c>
      <c r="G2607" s="13" t="str">
        <f>IFERROR(INDEX(Raw_Plans!$B$2:$B$11,MATCH(C2607,Raw_Plans!$A$2:$A$11,0)),"")</f>
        <v>Infinity 499</v>
      </c>
    </row>
    <row r="2608" spans="1:7" x14ac:dyDescent="0.3">
      <c r="A2608" s="12" t="s">
        <v>7215</v>
      </c>
      <c r="B2608" s="12" t="s">
        <v>2721</v>
      </c>
      <c r="C2608" s="12" t="s">
        <v>4602</v>
      </c>
      <c r="D2608" s="82">
        <v>45727.946886574071</v>
      </c>
      <c r="E2608" s="37">
        <v>479</v>
      </c>
      <c r="F2608" s="12" t="s">
        <v>4603</v>
      </c>
      <c r="G2608" s="13" t="str">
        <f>IFERROR(INDEX(Raw_Plans!$B$2:$B$11,MATCH(C2608,Raw_Plans!$A$2:$A$11,0)),"")</f>
        <v>Truly Unlimited</v>
      </c>
    </row>
    <row r="2609" spans="1:7" x14ac:dyDescent="0.3">
      <c r="A2609" s="12" t="s">
        <v>7216</v>
      </c>
      <c r="B2609" s="12" t="s">
        <v>1863</v>
      </c>
      <c r="C2609" s="12" t="s">
        <v>4609</v>
      </c>
      <c r="D2609" s="82">
        <v>45903.946886574071</v>
      </c>
      <c r="E2609" s="37">
        <v>2999</v>
      </c>
      <c r="F2609" s="12" t="s">
        <v>4641</v>
      </c>
      <c r="G2609" s="13" t="str">
        <f>IFERROR(INDEX(Raw_Plans!$B$2:$B$11,MATCH(C2609,Raw_Plans!$A$2:$A$11,0)),"")</f>
        <v>Annual Plan</v>
      </c>
    </row>
    <row r="2610" spans="1:7" x14ac:dyDescent="0.3">
      <c r="A2610" s="12" t="s">
        <v>7217</v>
      </c>
      <c r="B2610" s="12" t="s">
        <v>1366</v>
      </c>
      <c r="C2610" s="12" t="s">
        <v>4609</v>
      </c>
      <c r="D2610" s="82">
        <v>45735.946886574071</v>
      </c>
      <c r="E2610" s="37">
        <v>2999</v>
      </c>
      <c r="F2610" s="12" t="s">
        <v>4603</v>
      </c>
      <c r="G2610" s="13" t="str">
        <f>IFERROR(INDEX(Raw_Plans!$B$2:$B$11,MATCH(C2610,Raw_Plans!$A$2:$A$11,0)),"")</f>
        <v>Annual Plan</v>
      </c>
    </row>
    <row r="2611" spans="1:7" x14ac:dyDescent="0.3">
      <c r="A2611" s="12" t="s">
        <v>7218</v>
      </c>
      <c r="B2611" s="12" t="s">
        <v>2617</v>
      </c>
      <c r="C2611" s="12" t="s">
        <v>4629</v>
      </c>
      <c r="D2611" s="82">
        <v>45745.946886574071</v>
      </c>
      <c r="E2611" s="37">
        <v>666</v>
      </c>
      <c r="F2611" s="12" t="s">
        <v>4603</v>
      </c>
      <c r="G2611" s="13" t="str">
        <f>IFERROR(INDEX(Raw_Plans!$B$2:$B$11,MATCH(C2611,Raw_Plans!$A$2:$A$11,0)),"")</f>
        <v>Student Plan</v>
      </c>
    </row>
    <row r="2612" spans="1:7" x14ac:dyDescent="0.3">
      <c r="A2612" s="12" t="s">
        <v>7219</v>
      </c>
      <c r="B2612" s="12" t="s">
        <v>3910</v>
      </c>
      <c r="C2612" s="12" t="s">
        <v>4629</v>
      </c>
      <c r="D2612" s="82">
        <v>45993.946886574071</v>
      </c>
      <c r="E2612" s="37">
        <v>666</v>
      </c>
      <c r="F2612" s="12" t="s">
        <v>4611</v>
      </c>
      <c r="G2612" s="13" t="str">
        <f>IFERROR(INDEX(Raw_Plans!$B$2:$B$11,MATCH(C2612,Raw_Plans!$A$2:$A$11,0)),"")</f>
        <v>Student Plan</v>
      </c>
    </row>
    <row r="2613" spans="1:7" x14ac:dyDescent="0.3">
      <c r="A2613" s="12" t="s">
        <v>7220</v>
      </c>
      <c r="B2613" s="12" t="s">
        <v>3394</v>
      </c>
      <c r="C2613" s="12" t="s">
        <v>4605</v>
      </c>
      <c r="D2613" s="82">
        <v>45899.946886574071</v>
      </c>
      <c r="E2613" s="37">
        <v>349</v>
      </c>
      <c r="F2613" s="12" t="s">
        <v>4603</v>
      </c>
      <c r="G2613" s="13" t="str">
        <f>IFERROR(INDEX(Raw_Plans!$B$2:$B$11,MATCH(C2613,Raw_Plans!$A$2:$A$11,0)),"")</f>
        <v>Entertainment Pack</v>
      </c>
    </row>
    <row r="2614" spans="1:7" x14ac:dyDescent="0.3">
      <c r="A2614" s="12" t="s">
        <v>7221</v>
      </c>
      <c r="B2614" s="12" t="s">
        <v>4260</v>
      </c>
      <c r="C2614" s="12" t="s">
        <v>4613</v>
      </c>
      <c r="D2614" s="82">
        <v>45843.946886574071</v>
      </c>
      <c r="E2614" s="37">
        <v>499</v>
      </c>
      <c r="F2614" s="12" t="s">
        <v>4611</v>
      </c>
      <c r="G2614" s="13" t="str">
        <f>IFERROR(INDEX(Raw_Plans!$B$2:$B$11,MATCH(C2614,Raw_Plans!$A$2:$A$11,0)),"")</f>
        <v>Work From Home</v>
      </c>
    </row>
    <row r="2615" spans="1:7" x14ac:dyDescent="0.3">
      <c r="A2615" s="12" t="s">
        <v>7222</v>
      </c>
      <c r="B2615" s="12" t="s">
        <v>3709</v>
      </c>
      <c r="C2615" s="12" t="s">
        <v>4605</v>
      </c>
      <c r="D2615" s="82">
        <v>45984.946886574071</v>
      </c>
      <c r="E2615" s="37">
        <v>349</v>
      </c>
      <c r="F2615" s="12" t="s">
        <v>4595</v>
      </c>
      <c r="G2615" s="13" t="str">
        <f>IFERROR(INDEX(Raw_Plans!$B$2:$B$11,MATCH(C2615,Raw_Plans!$A$2:$A$11,0)),"")</f>
        <v>Entertainment Pack</v>
      </c>
    </row>
    <row r="2616" spans="1:7" x14ac:dyDescent="0.3">
      <c r="A2616" s="12" t="s">
        <v>7223</v>
      </c>
      <c r="B2616" s="12" t="s">
        <v>2845</v>
      </c>
      <c r="C2616" s="12" t="s">
        <v>4609</v>
      </c>
      <c r="D2616" s="82">
        <v>45845.946886574071</v>
      </c>
      <c r="E2616" s="37">
        <v>2999</v>
      </c>
      <c r="F2616" s="12" t="s">
        <v>4595</v>
      </c>
      <c r="G2616" s="13" t="str">
        <f>IFERROR(INDEX(Raw_Plans!$B$2:$B$11,MATCH(C2616,Raw_Plans!$A$2:$A$11,0)),"")</f>
        <v>Annual Plan</v>
      </c>
    </row>
    <row r="2617" spans="1:7" x14ac:dyDescent="0.3">
      <c r="A2617" s="12" t="s">
        <v>7224</v>
      </c>
      <c r="B2617" s="12" t="s">
        <v>2675</v>
      </c>
      <c r="C2617" s="12" t="s">
        <v>4609</v>
      </c>
      <c r="D2617" s="82">
        <v>45840.946886574071</v>
      </c>
      <c r="E2617" s="37">
        <v>2999</v>
      </c>
      <c r="F2617" s="12" t="s">
        <v>4599</v>
      </c>
      <c r="G2617" s="13" t="str">
        <f>IFERROR(INDEX(Raw_Plans!$B$2:$B$11,MATCH(C2617,Raw_Plans!$A$2:$A$11,0)),"")</f>
        <v>Annual Plan</v>
      </c>
    </row>
    <row r="2618" spans="1:7" x14ac:dyDescent="0.3">
      <c r="A2618" s="12" t="s">
        <v>7225</v>
      </c>
      <c r="B2618" s="12" t="s">
        <v>1533</v>
      </c>
      <c r="C2618" s="12" t="s">
        <v>4598</v>
      </c>
      <c r="D2618" s="82">
        <v>46050.946886574071</v>
      </c>
      <c r="E2618" s="37">
        <v>99</v>
      </c>
      <c r="F2618" s="12" t="s">
        <v>4611</v>
      </c>
      <c r="G2618" s="13" t="str">
        <f>IFERROR(INDEX(Raw_Plans!$B$2:$B$11,MATCH(C2618,Raw_Plans!$A$2:$A$11,0)),"")</f>
        <v>Talktime Only</v>
      </c>
    </row>
    <row r="2619" spans="1:7" x14ac:dyDescent="0.3">
      <c r="A2619" s="12" t="s">
        <v>7226</v>
      </c>
      <c r="B2619" s="12" t="s">
        <v>3426</v>
      </c>
      <c r="C2619" s="12" t="s">
        <v>4602</v>
      </c>
      <c r="D2619" s="82">
        <v>45847.946886574071</v>
      </c>
      <c r="E2619" s="37">
        <v>479</v>
      </c>
      <c r="F2619" s="12" t="s">
        <v>4641</v>
      </c>
      <c r="G2619" s="13" t="str">
        <f>IFERROR(INDEX(Raw_Plans!$B$2:$B$11,MATCH(C2619,Raw_Plans!$A$2:$A$11,0)),"")</f>
        <v>Truly Unlimited</v>
      </c>
    </row>
    <row r="2620" spans="1:7" x14ac:dyDescent="0.3">
      <c r="A2620" s="12" t="s">
        <v>7227</v>
      </c>
      <c r="B2620" s="12" t="s">
        <v>1117</v>
      </c>
      <c r="C2620" s="12" t="s">
        <v>4629</v>
      </c>
      <c r="D2620" s="82">
        <v>46045.946886574071</v>
      </c>
      <c r="E2620" s="37">
        <v>666</v>
      </c>
      <c r="F2620" s="12" t="s">
        <v>4611</v>
      </c>
      <c r="G2620" s="13" t="str">
        <f>IFERROR(INDEX(Raw_Plans!$B$2:$B$11,MATCH(C2620,Raw_Plans!$A$2:$A$11,0)),"")</f>
        <v>Student Plan</v>
      </c>
    </row>
    <row r="2621" spans="1:7" x14ac:dyDescent="0.3">
      <c r="A2621" s="12" t="s">
        <v>7228</v>
      </c>
      <c r="B2621" s="12" t="s">
        <v>3756</v>
      </c>
      <c r="C2621" s="12" t="s">
        <v>4613</v>
      </c>
      <c r="D2621" s="82">
        <v>45799.946886574071</v>
      </c>
      <c r="E2621" s="37">
        <v>499</v>
      </c>
      <c r="F2621" s="12" t="s">
        <v>4641</v>
      </c>
      <c r="G2621" s="13" t="str">
        <f>IFERROR(INDEX(Raw_Plans!$B$2:$B$11,MATCH(C2621,Raw_Plans!$A$2:$A$11,0)),"")</f>
        <v>Work From Home</v>
      </c>
    </row>
    <row r="2622" spans="1:7" x14ac:dyDescent="0.3">
      <c r="A2622" s="12" t="s">
        <v>7229</v>
      </c>
      <c r="B2622" s="12" t="s">
        <v>967</v>
      </c>
      <c r="C2622" s="12" t="s">
        <v>4609</v>
      </c>
      <c r="D2622" s="82">
        <v>45892.946886574071</v>
      </c>
      <c r="E2622" s="37">
        <v>2999</v>
      </c>
      <c r="F2622" s="12" t="s">
        <v>4603</v>
      </c>
      <c r="G2622" s="13" t="str">
        <f>IFERROR(INDEX(Raw_Plans!$B$2:$B$11,MATCH(C2622,Raw_Plans!$A$2:$A$11,0)),"")</f>
        <v>Annual Plan</v>
      </c>
    </row>
    <row r="2623" spans="1:7" x14ac:dyDescent="0.3">
      <c r="A2623" s="12" t="s">
        <v>7230</v>
      </c>
      <c r="B2623" s="12" t="s">
        <v>4461</v>
      </c>
      <c r="C2623" s="12" t="s">
        <v>4598</v>
      </c>
      <c r="D2623" s="82">
        <v>45722.946886574071</v>
      </c>
      <c r="E2623" s="37">
        <v>99</v>
      </c>
      <c r="F2623" s="12" t="s">
        <v>4603</v>
      </c>
      <c r="G2623" s="13" t="str">
        <f>IFERROR(INDEX(Raw_Plans!$B$2:$B$11,MATCH(C2623,Raw_Plans!$A$2:$A$11,0)),"")</f>
        <v>Talktime Only</v>
      </c>
    </row>
    <row r="2624" spans="1:7" x14ac:dyDescent="0.3">
      <c r="A2624" s="12" t="s">
        <v>7231</v>
      </c>
      <c r="B2624" s="12" t="s">
        <v>4029</v>
      </c>
      <c r="C2624" s="12" t="s">
        <v>4602</v>
      </c>
      <c r="D2624" s="82">
        <v>45970.946886574071</v>
      </c>
      <c r="E2624" s="37">
        <v>479</v>
      </c>
      <c r="F2624" s="12" t="s">
        <v>4595</v>
      </c>
      <c r="G2624" s="13" t="str">
        <f>IFERROR(INDEX(Raw_Plans!$B$2:$B$11,MATCH(C2624,Raw_Plans!$A$2:$A$11,0)),"")</f>
        <v>Truly Unlimited</v>
      </c>
    </row>
    <row r="2625" spans="1:7" x14ac:dyDescent="0.3">
      <c r="A2625" s="12" t="s">
        <v>7232</v>
      </c>
      <c r="B2625" s="12" t="s">
        <v>4346</v>
      </c>
      <c r="C2625" s="12" t="s">
        <v>4609</v>
      </c>
      <c r="D2625" s="82">
        <v>45756.946886574071</v>
      </c>
      <c r="E2625" s="37">
        <v>2999</v>
      </c>
      <c r="F2625" s="12" t="s">
        <v>4611</v>
      </c>
      <c r="G2625" s="13" t="str">
        <f>IFERROR(INDEX(Raw_Plans!$B$2:$B$11,MATCH(C2625,Raw_Plans!$A$2:$A$11,0)),"")</f>
        <v>Annual Plan</v>
      </c>
    </row>
    <row r="2626" spans="1:7" x14ac:dyDescent="0.3">
      <c r="A2626" s="12" t="s">
        <v>7233</v>
      </c>
      <c r="B2626" s="12" t="s">
        <v>3569</v>
      </c>
      <c r="C2626" s="12" t="s">
        <v>4613</v>
      </c>
      <c r="D2626" s="82">
        <v>45757.946886574071</v>
      </c>
      <c r="E2626" s="37">
        <v>499</v>
      </c>
      <c r="F2626" s="12" t="s">
        <v>4611</v>
      </c>
      <c r="G2626" s="13" t="str">
        <f>IFERROR(INDEX(Raw_Plans!$B$2:$B$11,MATCH(C2626,Raw_Plans!$A$2:$A$11,0)),"")</f>
        <v>Work From Home</v>
      </c>
    </row>
    <row r="2627" spans="1:7" x14ac:dyDescent="0.3">
      <c r="A2627" s="12" t="s">
        <v>7234</v>
      </c>
      <c r="B2627" s="12" t="s">
        <v>1887</v>
      </c>
      <c r="C2627" s="12" t="s">
        <v>4615</v>
      </c>
      <c r="D2627" s="82">
        <v>45795.946886574071</v>
      </c>
      <c r="E2627" s="37">
        <v>148</v>
      </c>
      <c r="F2627" s="12" t="s">
        <v>4599</v>
      </c>
      <c r="G2627" s="13" t="str">
        <f>IFERROR(INDEX(Raw_Plans!$B$2:$B$11,MATCH(C2627,Raw_Plans!$A$2:$A$11,0)),"")</f>
        <v>Data Booster</v>
      </c>
    </row>
    <row r="2628" spans="1:7" x14ac:dyDescent="0.3">
      <c r="A2628" s="12" t="s">
        <v>7235</v>
      </c>
      <c r="B2628" s="12" t="s">
        <v>2130</v>
      </c>
      <c r="C2628" s="12" t="s">
        <v>4615</v>
      </c>
      <c r="D2628" s="82">
        <v>45936.946886574071</v>
      </c>
      <c r="E2628" s="37">
        <v>148</v>
      </c>
      <c r="F2628" s="12" t="s">
        <v>4611</v>
      </c>
      <c r="G2628" s="13" t="str">
        <f>IFERROR(INDEX(Raw_Plans!$B$2:$B$11,MATCH(C2628,Raw_Plans!$A$2:$A$11,0)),"")</f>
        <v>Data Booster</v>
      </c>
    </row>
    <row r="2629" spans="1:7" x14ac:dyDescent="0.3">
      <c r="A2629" s="12" t="s">
        <v>7236</v>
      </c>
      <c r="B2629" s="12" t="s">
        <v>842</v>
      </c>
      <c r="C2629" s="12" t="s">
        <v>4605</v>
      </c>
      <c r="D2629" s="82">
        <v>45965.946886574071</v>
      </c>
      <c r="E2629" s="37">
        <v>349</v>
      </c>
      <c r="F2629" s="12" t="s">
        <v>4599</v>
      </c>
      <c r="G2629" s="13" t="str">
        <f>IFERROR(INDEX(Raw_Plans!$B$2:$B$11,MATCH(C2629,Raw_Plans!$A$2:$A$11,0)),"")</f>
        <v>Entertainment Pack</v>
      </c>
    </row>
    <row r="2630" spans="1:7" x14ac:dyDescent="0.3">
      <c r="A2630" s="12" t="s">
        <v>7237</v>
      </c>
      <c r="B2630" s="12" t="s">
        <v>1145</v>
      </c>
      <c r="C2630" s="12" t="s">
        <v>4602</v>
      </c>
      <c r="D2630" s="82">
        <v>45783.946886574071</v>
      </c>
      <c r="E2630" s="37">
        <v>479</v>
      </c>
      <c r="F2630" s="12" t="s">
        <v>4611</v>
      </c>
      <c r="G2630" s="13" t="str">
        <f>IFERROR(INDEX(Raw_Plans!$B$2:$B$11,MATCH(C2630,Raw_Plans!$A$2:$A$11,0)),"")</f>
        <v>Truly Unlimited</v>
      </c>
    </row>
    <row r="2631" spans="1:7" x14ac:dyDescent="0.3">
      <c r="A2631" s="12" t="s">
        <v>7238</v>
      </c>
      <c r="B2631" s="12" t="s">
        <v>2993</v>
      </c>
      <c r="C2631" s="12" t="s">
        <v>4613</v>
      </c>
      <c r="D2631" s="82">
        <v>45981.946886574071</v>
      </c>
      <c r="E2631" s="37">
        <v>499</v>
      </c>
      <c r="F2631" s="12" t="s">
        <v>4595</v>
      </c>
      <c r="G2631" s="13" t="str">
        <f>IFERROR(INDEX(Raw_Plans!$B$2:$B$11,MATCH(C2631,Raw_Plans!$A$2:$A$11,0)),"")</f>
        <v>Work From Home</v>
      </c>
    </row>
    <row r="2632" spans="1:7" x14ac:dyDescent="0.3">
      <c r="A2632" s="12" t="s">
        <v>7239</v>
      </c>
      <c r="B2632" s="12" t="s">
        <v>1714</v>
      </c>
      <c r="C2632" s="12" t="s">
        <v>4618</v>
      </c>
      <c r="D2632" s="82">
        <v>45692.946886574071</v>
      </c>
      <c r="E2632" s="37">
        <v>499</v>
      </c>
      <c r="F2632" s="12" t="s">
        <v>4595</v>
      </c>
      <c r="G2632" s="13" t="str">
        <f>IFERROR(INDEX(Raw_Plans!$B$2:$B$11,MATCH(C2632,Raw_Plans!$A$2:$A$11,0)),"")</f>
        <v>Infinity 499</v>
      </c>
    </row>
    <row r="2633" spans="1:7" x14ac:dyDescent="0.3">
      <c r="A2633" s="12" t="s">
        <v>7240</v>
      </c>
      <c r="B2633" s="12" t="s">
        <v>4302</v>
      </c>
      <c r="C2633" s="12" t="s">
        <v>4598</v>
      </c>
      <c r="D2633" s="82">
        <v>45960.946886574071</v>
      </c>
      <c r="E2633" s="37">
        <v>99</v>
      </c>
      <c r="F2633" s="12" t="s">
        <v>4641</v>
      </c>
      <c r="G2633" s="13" t="str">
        <f>IFERROR(INDEX(Raw_Plans!$B$2:$B$11,MATCH(C2633,Raw_Plans!$A$2:$A$11,0)),"")</f>
        <v>Talktime Only</v>
      </c>
    </row>
    <row r="2634" spans="1:7" x14ac:dyDescent="0.3">
      <c r="A2634" s="12" t="s">
        <v>7241</v>
      </c>
      <c r="B2634" s="12" t="s">
        <v>1736</v>
      </c>
      <c r="C2634" s="12" t="s">
        <v>4605</v>
      </c>
      <c r="D2634" s="82">
        <v>45969.946886574071</v>
      </c>
      <c r="E2634" s="37">
        <v>349</v>
      </c>
      <c r="F2634" s="12" t="s">
        <v>4603</v>
      </c>
      <c r="G2634" s="13" t="str">
        <f>IFERROR(INDEX(Raw_Plans!$B$2:$B$11,MATCH(C2634,Raw_Plans!$A$2:$A$11,0)),"")</f>
        <v>Entertainment Pack</v>
      </c>
    </row>
    <row r="2635" spans="1:7" x14ac:dyDescent="0.3">
      <c r="A2635" s="12" t="s">
        <v>7242</v>
      </c>
      <c r="B2635" s="12" t="s">
        <v>1405</v>
      </c>
      <c r="C2635" s="12" t="s">
        <v>4613</v>
      </c>
      <c r="D2635" s="82">
        <v>45926.946886574071</v>
      </c>
      <c r="E2635" s="37">
        <v>499</v>
      </c>
      <c r="F2635" s="12" t="s">
        <v>4599</v>
      </c>
      <c r="G2635" s="13" t="str">
        <f>IFERROR(INDEX(Raw_Plans!$B$2:$B$11,MATCH(C2635,Raw_Plans!$A$2:$A$11,0)),"")</f>
        <v>Work From Home</v>
      </c>
    </row>
    <row r="2636" spans="1:7" x14ac:dyDescent="0.3">
      <c r="A2636" s="12" t="s">
        <v>7243</v>
      </c>
      <c r="B2636" s="12" t="s">
        <v>3966</v>
      </c>
      <c r="C2636" s="12" t="s">
        <v>4618</v>
      </c>
      <c r="D2636" s="82">
        <v>46031.946886574071</v>
      </c>
      <c r="E2636" s="37">
        <v>499</v>
      </c>
      <c r="F2636" s="12" t="s">
        <v>4603</v>
      </c>
      <c r="G2636" s="13" t="str">
        <f>IFERROR(INDEX(Raw_Plans!$B$2:$B$11,MATCH(C2636,Raw_Plans!$A$2:$A$11,0)),"")</f>
        <v>Infinity 499</v>
      </c>
    </row>
    <row r="2637" spans="1:7" x14ac:dyDescent="0.3">
      <c r="A2637" s="12" t="s">
        <v>7244</v>
      </c>
      <c r="B2637" s="12" t="s">
        <v>2255</v>
      </c>
      <c r="C2637" s="12" t="s">
        <v>4602</v>
      </c>
      <c r="D2637" s="82">
        <v>45804.946886574071</v>
      </c>
      <c r="E2637" s="37">
        <v>479</v>
      </c>
      <c r="F2637" s="12" t="s">
        <v>4595</v>
      </c>
      <c r="G2637" s="13" t="str">
        <f>IFERROR(INDEX(Raw_Plans!$B$2:$B$11,MATCH(C2637,Raw_Plans!$A$2:$A$11,0)),"")</f>
        <v>Truly Unlimited</v>
      </c>
    </row>
    <row r="2638" spans="1:7" x14ac:dyDescent="0.3">
      <c r="A2638" s="12" t="s">
        <v>7245</v>
      </c>
      <c r="B2638" s="12" t="s">
        <v>953</v>
      </c>
      <c r="C2638" s="12" t="s">
        <v>4615</v>
      </c>
      <c r="D2638" s="82">
        <v>45988.946886574071</v>
      </c>
      <c r="E2638" s="37">
        <v>148</v>
      </c>
      <c r="F2638" s="12" t="s">
        <v>4611</v>
      </c>
      <c r="G2638" s="13" t="str">
        <f>IFERROR(INDEX(Raw_Plans!$B$2:$B$11,MATCH(C2638,Raw_Plans!$A$2:$A$11,0)),"")</f>
        <v>Data Booster</v>
      </c>
    </row>
    <row r="2639" spans="1:7" x14ac:dyDescent="0.3">
      <c r="A2639" s="12" t="s">
        <v>7246</v>
      </c>
      <c r="B2639" s="12" t="s">
        <v>2467</v>
      </c>
      <c r="C2639" s="12" t="s">
        <v>4618</v>
      </c>
      <c r="D2639" s="82">
        <v>45721.946886574071</v>
      </c>
      <c r="E2639" s="37">
        <v>499</v>
      </c>
      <c r="F2639" s="12" t="s">
        <v>4611</v>
      </c>
      <c r="G2639" s="13" t="str">
        <f>IFERROR(INDEX(Raw_Plans!$B$2:$B$11,MATCH(C2639,Raw_Plans!$A$2:$A$11,0)),"")</f>
        <v>Infinity 499</v>
      </c>
    </row>
    <row r="2640" spans="1:7" x14ac:dyDescent="0.3">
      <c r="A2640" s="12" t="s">
        <v>7247</v>
      </c>
      <c r="B2640" s="12" t="s">
        <v>733</v>
      </c>
      <c r="C2640" s="12" t="s">
        <v>4607</v>
      </c>
      <c r="D2640" s="82">
        <v>45707.946886574071</v>
      </c>
      <c r="E2640" s="37">
        <v>299</v>
      </c>
      <c r="F2640" s="12" t="s">
        <v>4641</v>
      </c>
      <c r="G2640" s="13" t="str">
        <f>IFERROR(INDEX(Raw_Plans!$B$2:$B$11,MATCH(C2640,Raw_Plans!$A$2:$A$11,0)),"")</f>
        <v>Unlimited 5G Data</v>
      </c>
    </row>
    <row r="2641" spans="1:7" x14ac:dyDescent="0.3">
      <c r="A2641" s="12" t="s">
        <v>7248</v>
      </c>
      <c r="B2641" s="12" t="s">
        <v>2819</v>
      </c>
      <c r="C2641" s="12" t="s">
        <v>4615</v>
      </c>
      <c r="D2641" s="82">
        <v>45819.946886574071</v>
      </c>
      <c r="E2641" s="37">
        <v>148</v>
      </c>
      <c r="F2641" s="12" t="s">
        <v>4595</v>
      </c>
      <c r="G2641" s="13" t="str">
        <f>IFERROR(INDEX(Raw_Plans!$B$2:$B$11,MATCH(C2641,Raw_Plans!$A$2:$A$11,0)),"")</f>
        <v>Data Booster</v>
      </c>
    </row>
    <row r="2642" spans="1:7" x14ac:dyDescent="0.3">
      <c r="A2642" s="12" t="s">
        <v>7249</v>
      </c>
      <c r="B2642" s="12" t="s">
        <v>623</v>
      </c>
      <c r="C2642" s="12" t="s">
        <v>4602</v>
      </c>
      <c r="D2642" s="82">
        <v>45811.946886574071</v>
      </c>
      <c r="E2642" s="37">
        <v>479</v>
      </c>
      <c r="F2642" s="12" t="s">
        <v>4611</v>
      </c>
      <c r="G2642" s="13" t="str">
        <f>IFERROR(INDEX(Raw_Plans!$B$2:$B$11,MATCH(C2642,Raw_Plans!$A$2:$A$11,0)),"")</f>
        <v>Truly Unlimited</v>
      </c>
    </row>
    <row r="2643" spans="1:7" x14ac:dyDescent="0.3">
      <c r="A2643" s="12" t="s">
        <v>7250</v>
      </c>
      <c r="B2643" s="12" t="s">
        <v>3601</v>
      </c>
      <c r="C2643" s="12" t="s">
        <v>4609</v>
      </c>
      <c r="D2643" s="82">
        <v>45955.946886574071</v>
      </c>
      <c r="E2643" s="37">
        <v>2999</v>
      </c>
      <c r="F2643" s="12" t="s">
        <v>4599</v>
      </c>
      <c r="G2643" s="13" t="str">
        <f>IFERROR(INDEX(Raw_Plans!$B$2:$B$11,MATCH(C2643,Raw_Plans!$A$2:$A$11,0)),"")</f>
        <v>Annual Plan</v>
      </c>
    </row>
    <row r="2644" spans="1:7" x14ac:dyDescent="0.3">
      <c r="A2644" s="12" t="s">
        <v>7251</v>
      </c>
      <c r="B2644" s="12" t="s">
        <v>2065</v>
      </c>
      <c r="C2644" s="12" t="s">
        <v>4605</v>
      </c>
      <c r="D2644" s="82">
        <v>45885.946886574071</v>
      </c>
      <c r="E2644" s="37">
        <v>349</v>
      </c>
      <c r="F2644" s="12" t="s">
        <v>4611</v>
      </c>
      <c r="G2644" s="13" t="str">
        <f>IFERROR(INDEX(Raw_Plans!$B$2:$B$11,MATCH(C2644,Raw_Plans!$A$2:$A$11,0)),"")</f>
        <v>Entertainment Pack</v>
      </c>
    </row>
    <row r="2645" spans="1:7" x14ac:dyDescent="0.3">
      <c r="A2645" s="12" t="s">
        <v>7252</v>
      </c>
      <c r="B2645" s="12" t="s">
        <v>2659</v>
      </c>
      <c r="C2645" s="12" t="s">
        <v>4594</v>
      </c>
      <c r="D2645" s="82">
        <v>46029.946886574071</v>
      </c>
      <c r="E2645" s="37">
        <v>999</v>
      </c>
      <c r="F2645" s="12" t="s">
        <v>4641</v>
      </c>
      <c r="G2645" s="13" t="str">
        <f>IFERROR(INDEX(Raw_Plans!$B$2:$B$11,MATCH(C2645,Raw_Plans!$A$2:$A$11,0)),"")</f>
        <v>Family Infinity 999</v>
      </c>
    </row>
    <row r="2646" spans="1:7" x14ac:dyDescent="0.3">
      <c r="A2646" s="12" t="s">
        <v>7253</v>
      </c>
      <c r="B2646" s="12" t="s">
        <v>1969</v>
      </c>
      <c r="C2646" s="12" t="s">
        <v>4615</v>
      </c>
      <c r="D2646" s="82">
        <v>46045.946886574071</v>
      </c>
      <c r="E2646" s="37">
        <v>148</v>
      </c>
      <c r="F2646" s="12" t="s">
        <v>4599</v>
      </c>
      <c r="G2646" s="13" t="str">
        <f>IFERROR(INDEX(Raw_Plans!$B$2:$B$11,MATCH(C2646,Raw_Plans!$A$2:$A$11,0)),"")</f>
        <v>Data Booster</v>
      </c>
    </row>
    <row r="2647" spans="1:7" x14ac:dyDescent="0.3">
      <c r="A2647" s="12" t="s">
        <v>7254</v>
      </c>
      <c r="B2647" s="12" t="s">
        <v>4273</v>
      </c>
      <c r="C2647" s="12" t="s">
        <v>4605</v>
      </c>
      <c r="D2647" s="82">
        <v>45780.946886574071</v>
      </c>
      <c r="E2647" s="37">
        <v>349</v>
      </c>
      <c r="F2647" s="12" t="s">
        <v>4599</v>
      </c>
      <c r="G2647" s="13" t="str">
        <f>IFERROR(INDEX(Raw_Plans!$B$2:$B$11,MATCH(C2647,Raw_Plans!$A$2:$A$11,0)),"")</f>
        <v>Entertainment Pack</v>
      </c>
    </row>
    <row r="2648" spans="1:7" x14ac:dyDescent="0.3">
      <c r="A2648" s="12" t="s">
        <v>7255</v>
      </c>
      <c r="B2648" s="12" t="s">
        <v>4271</v>
      </c>
      <c r="C2648" s="12" t="s">
        <v>4613</v>
      </c>
      <c r="D2648" s="82">
        <v>45909.946886574071</v>
      </c>
      <c r="E2648" s="37">
        <v>499</v>
      </c>
      <c r="F2648" s="12" t="s">
        <v>4599</v>
      </c>
      <c r="G2648" s="13" t="str">
        <f>IFERROR(INDEX(Raw_Plans!$B$2:$B$11,MATCH(C2648,Raw_Plans!$A$2:$A$11,0)),"")</f>
        <v>Work From Home</v>
      </c>
    </row>
    <row r="2649" spans="1:7" x14ac:dyDescent="0.3">
      <c r="A2649" s="12" t="s">
        <v>7256</v>
      </c>
      <c r="B2649" s="12" t="s">
        <v>3525</v>
      </c>
      <c r="C2649" s="12" t="s">
        <v>4609</v>
      </c>
      <c r="D2649" s="82">
        <v>45992.946886574071</v>
      </c>
      <c r="E2649" s="37">
        <v>2999</v>
      </c>
      <c r="F2649" s="12" t="s">
        <v>4603</v>
      </c>
      <c r="G2649" s="13" t="str">
        <f>IFERROR(INDEX(Raw_Plans!$B$2:$B$11,MATCH(C2649,Raw_Plans!$A$2:$A$11,0)),"")</f>
        <v>Annual Plan</v>
      </c>
    </row>
    <row r="2650" spans="1:7" x14ac:dyDescent="0.3">
      <c r="A2650" s="12" t="s">
        <v>7257</v>
      </c>
      <c r="B2650" s="12" t="s">
        <v>3050</v>
      </c>
      <c r="C2650" s="12" t="s">
        <v>4613</v>
      </c>
      <c r="D2650" s="82">
        <v>45709.946886574071</v>
      </c>
      <c r="E2650" s="37">
        <v>499</v>
      </c>
      <c r="F2650" s="12" t="s">
        <v>4603</v>
      </c>
      <c r="G2650" s="13" t="str">
        <f>IFERROR(INDEX(Raw_Plans!$B$2:$B$11,MATCH(C2650,Raw_Plans!$A$2:$A$11,0)),"")</f>
        <v>Work From Home</v>
      </c>
    </row>
    <row r="2651" spans="1:7" x14ac:dyDescent="0.3">
      <c r="A2651" s="12" t="s">
        <v>7258</v>
      </c>
      <c r="B2651" s="12" t="s">
        <v>821</v>
      </c>
      <c r="C2651" s="12" t="s">
        <v>4618</v>
      </c>
      <c r="D2651" s="82">
        <v>45948.946886574071</v>
      </c>
      <c r="E2651" s="37">
        <v>499</v>
      </c>
      <c r="F2651" s="12" t="s">
        <v>4603</v>
      </c>
      <c r="G2651" s="13" t="str">
        <f>IFERROR(INDEX(Raw_Plans!$B$2:$B$11,MATCH(C2651,Raw_Plans!$A$2:$A$11,0)),"")</f>
        <v>Infinity 499</v>
      </c>
    </row>
    <row r="2652" spans="1:7" x14ac:dyDescent="0.3">
      <c r="A2652" s="12" t="s">
        <v>7259</v>
      </c>
      <c r="B2652" s="12" t="s">
        <v>1746</v>
      </c>
      <c r="C2652" s="12" t="s">
        <v>4609</v>
      </c>
      <c r="D2652" s="82">
        <v>45879.946886574071</v>
      </c>
      <c r="E2652" s="37">
        <v>2999</v>
      </c>
      <c r="F2652" s="12" t="s">
        <v>4603</v>
      </c>
      <c r="G2652" s="13" t="str">
        <f>IFERROR(INDEX(Raw_Plans!$B$2:$B$11,MATCH(C2652,Raw_Plans!$A$2:$A$11,0)),"")</f>
        <v>Annual Plan</v>
      </c>
    </row>
    <row r="2653" spans="1:7" x14ac:dyDescent="0.3">
      <c r="A2653" s="12" t="s">
        <v>7260</v>
      </c>
      <c r="B2653" s="12" t="s">
        <v>2713</v>
      </c>
      <c r="C2653" s="12" t="s">
        <v>4598</v>
      </c>
      <c r="D2653" s="82">
        <v>46035.946886574071</v>
      </c>
      <c r="E2653" s="37">
        <v>99</v>
      </c>
      <c r="F2653" s="12" t="s">
        <v>4603</v>
      </c>
      <c r="G2653" s="13" t="str">
        <f>IFERROR(INDEX(Raw_Plans!$B$2:$B$11,MATCH(C2653,Raw_Plans!$A$2:$A$11,0)),"")</f>
        <v>Talktime Only</v>
      </c>
    </row>
    <row r="2654" spans="1:7" x14ac:dyDescent="0.3">
      <c r="A2654" s="12" t="s">
        <v>7261</v>
      </c>
      <c r="B2654" s="12" t="s">
        <v>2176</v>
      </c>
      <c r="C2654" s="12" t="s">
        <v>4615</v>
      </c>
      <c r="D2654" s="82">
        <v>45994.946886574071</v>
      </c>
      <c r="E2654" s="37">
        <v>148</v>
      </c>
      <c r="F2654" s="12" t="s">
        <v>4603</v>
      </c>
      <c r="G2654" s="13" t="str">
        <f>IFERROR(INDEX(Raw_Plans!$B$2:$B$11,MATCH(C2654,Raw_Plans!$A$2:$A$11,0)),"")</f>
        <v>Data Booster</v>
      </c>
    </row>
    <row r="2655" spans="1:7" x14ac:dyDescent="0.3">
      <c r="A2655" s="12" t="s">
        <v>7262</v>
      </c>
      <c r="B2655" s="12" t="s">
        <v>1728</v>
      </c>
      <c r="C2655" s="12" t="s">
        <v>4594</v>
      </c>
      <c r="D2655" s="82">
        <v>45777.946886574071</v>
      </c>
      <c r="E2655" s="37">
        <v>999</v>
      </c>
      <c r="F2655" s="12" t="s">
        <v>4641</v>
      </c>
      <c r="G2655" s="13" t="str">
        <f>IFERROR(INDEX(Raw_Plans!$B$2:$B$11,MATCH(C2655,Raw_Plans!$A$2:$A$11,0)),"")</f>
        <v>Family Infinity 999</v>
      </c>
    </row>
    <row r="2656" spans="1:7" x14ac:dyDescent="0.3">
      <c r="A2656" s="12" t="s">
        <v>7263</v>
      </c>
      <c r="B2656" s="12" t="s">
        <v>2969</v>
      </c>
      <c r="C2656" s="12" t="s">
        <v>4602</v>
      </c>
      <c r="D2656" s="82">
        <v>45869.946886574071</v>
      </c>
      <c r="E2656" s="37">
        <v>479</v>
      </c>
      <c r="F2656" s="12" t="s">
        <v>4611</v>
      </c>
      <c r="G2656" s="13" t="str">
        <f>IFERROR(INDEX(Raw_Plans!$B$2:$B$11,MATCH(C2656,Raw_Plans!$A$2:$A$11,0)),"")</f>
        <v>Truly Unlimited</v>
      </c>
    </row>
    <row r="2657" spans="1:7" x14ac:dyDescent="0.3">
      <c r="A2657" s="12" t="s">
        <v>7264</v>
      </c>
      <c r="B2657" s="12" t="s">
        <v>521</v>
      </c>
      <c r="C2657" s="12" t="s">
        <v>4594</v>
      </c>
      <c r="D2657" s="82">
        <v>45782.946886574071</v>
      </c>
      <c r="E2657" s="37">
        <v>999</v>
      </c>
      <c r="F2657" s="12" t="s">
        <v>4641</v>
      </c>
      <c r="G2657" s="13" t="str">
        <f>IFERROR(INDEX(Raw_Plans!$B$2:$B$11,MATCH(C2657,Raw_Plans!$A$2:$A$11,0)),"")</f>
        <v>Family Infinity 999</v>
      </c>
    </row>
    <row r="2658" spans="1:7" x14ac:dyDescent="0.3">
      <c r="A2658" s="12" t="s">
        <v>7265</v>
      </c>
      <c r="B2658" s="12" t="s">
        <v>909</v>
      </c>
      <c r="C2658" s="12" t="s">
        <v>4607</v>
      </c>
      <c r="D2658" s="82">
        <v>45997.946886574071</v>
      </c>
      <c r="E2658" s="37">
        <v>299</v>
      </c>
      <c r="F2658" s="12" t="s">
        <v>4599</v>
      </c>
      <c r="G2658" s="13" t="str">
        <f>IFERROR(INDEX(Raw_Plans!$B$2:$B$11,MATCH(C2658,Raw_Plans!$A$2:$A$11,0)),"")</f>
        <v>Unlimited 5G Data</v>
      </c>
    </row>
    <row r="2659" spans="1:7" x14ac:dyDescent="0.3">
      <c r="A2659" s="12" t="s">
        <v>7266</v>
      </c>
      <c r="B2659" s="12" t="s">
        <v>1921</v>
      </c>
      <c r="C2659" s="12" t="s">
        <v>4615</v>
      </c>
      <c r="D2659" s="82">
        <v>45950.946886574071</v>
      </c>
      <c r="E2659" s="37">
        <v>148</v>
      </c>
      <c r="F2659" s="12" t="s">
        <v>4599</v>
      </c>
      <c r="G2659" s="13" t="str">
        <f>IFERROR(INDEX(Raw_Plans!$B$2:$B$11,MATCH(C2659,Raw_Plans!$A$2:$A$11,0)),"")</f>
        <v>Data Booster</v>
      </c>
    </row>
    <row r="2660" spans="1:7" x14ac:dyDescent="0.3">
      <c r="A2660" s="12" t="s">
        <v>7267</v>
      </c>
      <c r="B2660" s="12" t="s">
        <v>2447</v>
      </c>
      <c r="C2660" s="12" t="s">
        <v>4598</v>
      </c>
      <c r="D2660" s="82">
        <v>45902.946886574071</v>
      </c>
      <c r="E2660" s="37">
        <v>99</v>
      </c>
      <c r="F2660" s="12" t="s">
        <v>4599</v>
      </c>
      <c r="G2660" s="13" t="str">
        <f>IFERROR(INDEX(Raw_Plans!$B$2:$B$11,MATCH(C2660,Raw_Plans!$A$2:$A$11,0)),"")</f>
        <v>Talktime Only</v>
      </c>
    </row>
    <row r="2661" spans="1:7" x14ac:dyDescent="0.3">
      <c r="A2661" s="12" t="s">
        <v>7268</v>
      </c>
      <c r="B2661" s="12" t="s">
        <v>4092</v>
      </c>
      <c r="C2661" s="12" t="s">
        <v>4598</v>
      </c>
      <c r="D2661" s="82">
        <v>45718.946886574071</v>
      </c>
      <c r="E2661" s="37">
        <v>99</v>
      </c>
      <c r="F2661" s="12" t="s">
        <v>4611</v>
      </c>
      <c r="G2661" s="13" t="str">
        <f>IFERROR(INDEX(Raw_Plans!$B$2:$B$11,MATCH(C2661,Raw_Plans!$A$2:$A$11,0)),"")</f>
        <v>Talktime Only</v>
      </c>
    </row>
    <row r="2662" spans="1:7" x14ac:dyDescent="0.3">
      <c r="A2662" s="12" t="s">
        <v>7269</v>
      </c>
      <c r="B2662" s="12" t="s">
        <v>4521</v>
      </c>
      <c r="C2662" s="12" t="s">
        <v>4594</v>
      </c>
      <c r="D2662" s="82">
        <v>45919.946886574071</v>
      </c>
      <c r="E2662" s="37">
        <v>999</v>
      </c>
      <c r="F2662" s="12" t="s">
        <v>4611</v>
      </c>
      <c r="G2662" s="13" t="str">
        <f>IFERROR(INDEX(Raw_Plans!$B$2:$B$11,MATCH(C2662,Raw_Plans!$A$2:$A$11,0)),"")</f>
        <v>Family Infinity 999</v>
      </c>
    </row>
    <row r="2663" spans="1:7" x14ac:dyDescent="0.3">
      <c r="A2663" s="12" t="s">
        <v>7270</v>
      </c>
      <c r="B2663" s="12" t="s">
        <v>2851</v>
      </c>
      <c r="C2663" s="12" t="s">
        <v>4629</v>
      </c>
      <c r="D2663" s="82">
        <v>45713.946886574071</v>
      </c>
      <c r="E2663" s="37">
        <v>666</v>
      </c>
      <c r="F2663" s="12" t="s">
        <v>4599</v>
      </c>
      <c r="G2663" s="13" t="str">
        <f>IFERROR(INDEX(Raw_Plans!$B$2:$B$11,MATCH(C2663,Raw_Plans!$A$2:$A$11,0)),"")</f>
        <v>Student Plan</v>
      </c>
    </row>
    <row r="2664" spans="1:7" x14ac:dyDescent="0.3">
      <c r="A2664" s="12" t="s">
        <v>7271</v>
      </c>
      <c r="B2664" s="12" t="s">
        <v>3601</v>
      </c>
      <c r="C2664" s="12" t="s">
        <v>4598</v>
      </c>
      <c r="D2664" s="82">
        <v>45834.946886574071</v>
      </c>
      <c r="E2664" s="37">
        <v>99</v>
      </c>
      <c r="F2664" s="12" t="s">
        <v>4641</v>
      </c>
      <c r="G2664" s="13" t="str">
        <f>IFERROR(INDEX(Raw_Plans!$B$2:$B$11,MATCH(C2664,Raw_Plans!$A$2:$A$11,0)),"")</f>
        <v>Talktime Only</v>
      </c>
    </row>
    <row r="2665" spans="1:7" x14ac:dyDescent="0.3">
      <c r="A2665" s="12" t="s">
        <v>7272</v>
      </c>
      <c r="B2665" s="12" t="s">
        <v>1654</v>
      </c>
      <c r="C2665" s="12" t="s">
        <v>4598</v>
      </c>
      <c r="D2665" s="82">
        <v>46013.946886574071</v>
      </c>
      <c r="E2665" s="37">
        <v>99</v>
      </c>
      <c r="F2665" s="12" t="s">
        <v>4603</v>
      </c>
      <c r="G2665" s="13" t="str">
        <f>IFERROR(INDEX(Raw_Plans!$B$2:$B$11,MATCH(C2665,Raw_Plans!$A$2:$A$11,0)),"")</f>
        <v>Talktime Only</v>
      </c>
    </row>
    <row r="2666" spans="1:7" x14ac:dyDescent="0.3">
      <c r="A2666" s="12" t="s">
        <v>7273</v>
      </c>
      <c r="B2666" s="12" t="s">
        <v>3330</v>
      </c>
      <c r="C2666" s="12" t="s">
        <v>4613</v>
      </c>
      <c r="D2666" s="82">
        <v>45729.946886574071</v>
      </c>
      <c r="E2666" s="37">
        <v>499</v>
      </c>
      <c r="F2666" s="12" t="s">
        <v>4603</v>
      </c>
      <c r="G2666" s="13" t="str">
        <f>IFERROR(INDEX(Raw_Plans!$B$2:$B$11,MATCH(C2666,Raw_Plans!$A$2:$A$11,0)),"")</f>
        <v>Work From Home</v>
      </c>
    </row>
    <row r="2667" spans="1:7" x14ac:dyDescent="0.3">
      <c r="A2667" s="12" t="s">
        <v>7274</v>
      </c>
      <c r="B2667" s="12" t="s">
        <v>1103</v>
      </c>
      <c r="C2667" s="12" t="s">
        <v>4602</v>
      </c>
      <c r="D2667" s="82">
        <v>45988.946886574071</v>
      </c>
      <c r="E2667" s="37">
        <v>479</v>
      </c>
      <c r="F2667" s="12" t="s">
        <v>4599</v>
      </c>
      <c r="G2667" s="13" t="str">
        <f>IFERROR(INDEX(Raw_Plans!$B$2:$B$11,MATCH(C2667,Raw_Plans!$A$2:$A$11,0)),"")</f>
        <v>Truly Unlimited</v>
      </c>
    </row>
    <row r="2668" spans="1:7" x14ac:dyDescent="0.3">
      <c r="A2668" s="12" t="s">
        <v>7275</v>
      </c>
      <c r="B2668" s="12" t="s">
        <v>3866</v>
      </c>
      <c r="C2668" s="12" t="s">
        <v>4598</v>
      </c>
      <c r="D2668" s="82">
        <v>45939.946886574071</v>
      </c>
      <c r="E2668" s="37">
        <v>99</v>
      </c>
      <c r="F2668" s="12" t="s">
        <v>4599</v>
      </c>
      <c r="G2668" s="13" t="str">
        <f>IFERROR(INDEX(Raw_Plans!$B$2:$B$11,MATCH(C2668,Raw_Plans!$A$2:$A$11,0)),"")</f>
        <v>Talktime Only</v>
      </c>
    </row>
    <row r="2669" spans="1:7" x14ac:dyDescent="0.3">
      <c r="A2669" s="12" t="s">
        <v>7276</v>
      </c>
      <c r="B2669" s="12" t="s">
        <v>2211</v>
      </c>
      <c r="C2669" s="12" t="s">
        <v>4598</v>
      </c>
      <c r="D2669" s="82">
        <v>45788.946886574071</v>
      </c>
      <c r="E2669" s="37">
        <v>99</v>
      </c>
      <c r="F2669" s="12" t="s">
        <v>4641</v>
      </c>
      <c r="G2669" s="13" t="str">
        <f>IFERROR(INDEX(Raw_Plans!$B$2:$B$11,MATCH(C2669,Raw_Plans!$A$2:$A$11,0)),"")</f>
        <v>Talktime Only</v>
      </c>
    </row>
    <row r="2670" spans="1:7" x14ac:dyDescent="0.3">
      <c r="A2670" s="12" t="s">
        <v>7277</v>
      </c>
      <c r="B2670" s="12" t="s">
        <v>832</v>
      </c>
      <c r="C2670" s="12" t="s">
        <v>4605</v>
      </c>
      <c r="D2670" s="82">
        <v>45804.946886574071</v>
      </c>
      <c r="E2670" s="37">
        <v>349</v>
      </c>
      <c r="F2670" s="12" t="s">
        <v>4641</v>
      </c>
      <c r="G2670" s="13" t="str">
        <f>IFERROR(INDEX(Raw_Plans!$B$2:$B$11,MATCH(C2670,Raw_Plans!$A$2:$A$11,0)),"")</f>
        <v>Entertainment Pack</v>
      </c>
    </row>
    <row r="2671" spans="1:7" x14ac:dyDescent="0.3">
      <c r="A2671" s="12" t="s">
        <v>7278</v>
      </c>
      <c r="B2671" s="12" t="s">
        <v>3166</v>
      </c>
      <c r="C2671" s="12" t="s">
        <v>4594</v>
      </c>
      <c r="D2671" s="82">
        <v>45963.946886574071</v>
      </c>
      <c r="E2671" s="37">
        <v>999</v>
      </c>
      <c r="F2671" s="12" t="s">
        <v>4595</v>
      </c>
      <c r="G2671" s="13" t="str">
        <f>IFERROR(INDEX(Raw_Plans!$B$2:$B$11,MATCH(C2671,Raw_Plans!$A$2:$A$11,0)),"")</f>
        <v>Family Infinity 999</v>
      </c>
    </row>
    <row r="2672" spans="1:7" x14ac:dyDescent="0.3">
      <c r="A2672" s="12" t="s">
        <v>7279</v>
      </c>
      <c r="B2672" s="12" t="s">
        <v>1698</v>
      </c>
      <c r="C2672" s="12" t="s">
        <v>4598</v>
      </c>
      <c r="D2672" s="82">
        <v>45838.946886574071</v>
      </c>
      <c r="E2672" s="37">
        <v>99</v>
      </c>
      <c r="F2672" s="12" t="s">
        <v>4599</v>
      </c>
      <c r="G2672" s="13" t="str">
        <f>IFERROR(INDEX(Raw_Plans!$B$2:$B$11,MATCH(C2672,Raw_Plans!$A$2:$A$11,0)),"")</f>
        <v>Talktime Only</v>
      </c>
    </row>
    <row r="2673" spans="1:7" x14ac:dyDescent="0.3">
      <c r="A2673" s="12" t="s">
        <v>7280</v>
      </c>
      <c r="B2673" s="12" t="s">
        <v>4050</v>
      </c>
      <c r="C2673" s="12" t="s">
        <v>4602</v>
      </c>
      <c r="D2673" s="82">
        <v>45970.946886574071</v>
      </c>
      <c r="E2673" s="37">
        <v>479</v>
      </c>
      <c r="F2673" s="12" t="s">
        <v>4641</v>
      </c>
      <c r="G2673" s="13" t="str">
        <f>IFERROR(INDEX(Raw_Plans!$B$2:$B$11,MATCH(C2673,Raw_Plans!$A$2:$A$11,0)),"")</f>
        <v>Truly Unlimited</v>
      </c>
    </row>
    <row r="2674" spans="1:7" x14ac:dyDescent="0.3">
      <c r="A2674" s="12" t="s">
        <v>7281</v>
      </c>
      <c r="B2674" s="12" t="s">
        <v>2473</v>
      </c>
      <c r="C2674" s="12" t="s">
        <v>4613</v>
      </c>
      <c r="D2674" s="82">
        <v>45844.946886574071</v>
      </c>
      <c r="E2674" s="37">
        <v>499</v>
      </c>
      <c r="F2674" s="12" t="s">
        <v>4595</v>
      </c>
      <c r="G2674" s="13" t="str">
        <f>IFERROR(INDEX(Raw_Plans!$B$2:$B$11,MATCH(C2674,Raw_Plans!$A$2:$A$11,0)),"")</f>
        <v>Work From Home</v>
      </c>
    </row>
    <row r="2675" spans="1:7" x14ac:dyDescent="0.3">
      <c r="A2675" s="12" t="s">
        <v>7282</v>
      </c>
      <c r="B2675" s="12" t="s">
        <v>658</v>
      </c>
      <c r="C2675" s="12" t="s">
        <v>4618</v>
      </c>
      <c r="D2675" s="82">
        <v>46014.946886574071</v>
      </c>
      <c r="E2675" s="37">
        <v>499</v>
      </c>
      <c r="F2675" s="12" t="s">
        <v>4641</v>
      </c>
      <c r="G2675" s="13" t="str">
        <f>IFERROR(INDEX(Raw_Plans!$B$2:$B$11,MATCH(C2675,Raw_Plans!$A$2:$A$11,0)),"")</f>
        <v>Infinity 499</v>
      </c>
    </row>
    <row r="2676" spans="1:7" x14ac:dyDescent="0.3">
      <c r="A2676" s="12" t="s">
        <v>7283</v>
      </c>
      <c r="B2676" s="12" t="s">
        <v>3968</v>
      </c>
      <c r="C2676" s="12" t="s">
        <v>4598</v>
      </c>
      <c r="D2676" s="82">
        <v>45874.946886574071</v>
      </c>
      <c r="E2676" s="37">
        <v>99</v>
      </c>
      <c r="F2676" s="12" t="s">
        <v>4595</v>
      </c>
      <c r="G2676" s="13" t="str">
        <f>IFERROR(INDEX(Raw_Plans!$B$2:$B$11,MATCH(C2676,Raw_Plans!$A$2:$A$11,0)),"")</f>
        <v>Talktime Only</v>
      </c>
    </row>
    <row r="2677" spans="1:7" x14ac:dyDescent="0.3">
      <c r="A2677" s="12" t="s">
        <v>7284</v>
      </c>
      <c r="B2677" s="12" t="s">
        <v>3308</v>
      </c>
      <c r="C2677" s="12" t="s">
        <v>4618</v>
      </c>
      <c r="D2677" s="82">
        <v>45747.946886574071</v>
      </c>
      <c r="E2677" s="37">
        <v>499</v>
      </c>
      <c r="F2677" s="12" t="s">
        <v>4611</v>
      </c>
      <c r="G2677" s="13" t="str">
        <f>IFERROR(INDEX(Raw_Plans!$B$2:$B$11,MATCH(C2677,Raw_Plans!$A$2:$A$11,0)),"")</f>
        <v>Infinity 499</v>
      </c>
    </row>
    <row r="2678" spans="1:7" x14ac:dyDescent="0.3">
      <c r="A2678" s="12" t="s">
        <v>7285</v>
      </c>
      <c r="B2678" s="12" t="s">
        <v>2106</v>
      </c>
      <c r="C2678" s="12" t="s">
        <v>4615</v>
      </c>
      <c r="D2678" s="82">
        <v>45780.946886574071</v>
      </c>
      <c r="E2678" s="37">
        <v>148</v>
      </c>
      <c r="F2678" s="12" t="s">
        <v>4595</v>
      </c>
      <c r="G2678" s="13" t="str">
        <f>IFERROR(INDEX(Raw_Plans!$B$2:$B$11,MATCH(C2678,Raw_Plans!$A$2:$A$11,0)),"")</f>
        <v>Data Booster</v>
      </c>
    </row>
    <row r="2679" spans="1:7" x14ac:dyDescent="0.3">
      <c r="A2679" s="12" t="s">
        <v>7286</v>
      </c>
      <c r="B2679" s="12" t="s">
        <v>542</v>
      </c>
      <c r="C2679" s="12" t="s">
        <v>4615</v>
      </c>
      <c r="D2679" s="82">
        <v>45821.946886574071</v>
      </c>
      <c r="E2679" s="37">
        <v>148</v>
      </c>
      <c r="F2679" s="12" t="s">
        <v>4611</v>
      </c>
      <c r="G2679" s="13" t="str">
        <f>IFERROR(INDEX(Raw_Plans!$B$2:$B$11,MATCH(C2679,Raw_Plans!$A$2:$A$11,0)),"")</f>
        <v>Data Booster</v>
      </c>
    </row>
    <row r="2680" spans="1:7" x14ac:dyDescent="0.3">
      <c r="A2680" s="12" t="s">
        <v>7287</v>
      </c>
      <c r="B2680" s="12" t="s">
        <v>3539</v>
      </c>
      <c r="C2680" s="12" t="s">
        <v>4613</v>
      </c>
      <c r="D2680" s="82">
        <v>45895.946886574071</v>
      </c>
      <c r="E2680" s="37">
        <v>499</v>
      </c>
      <c r="F2680" s="12" t="s">
        <v>4595</v>
      </c>
      <c r="G2680" s="13" t="str">
        <f>IFERROR(INDEX(Raw_Plans!$B$2:$B$11,MATCH(C2680,Raw_Plans!$A$2:$A$11,0)),"")</f>
        <v>Work From Home</v>
      </c>
    </row>
    <row r="2681" spans="1:7" x14ac:dyDescent="0.3">
      <c r="A2681" s="12" t="s">
        <v>7288</v>
      </c>
      <c r="B2681" s="12" t="s">
        <v>1756</v>
      </c>
      <c r="C2681" s="12" t="s">
        <v>4629</v>
      </c>
      <c r="D2681" s="82">
        <v>45836.946886574071</v>
      </c>
      <c r="E2681" s="37">
        <v>666</v>
      </c>
      <c r="F2681" s="12" t="s">
        <v>4599</v>
      </c>
      <c r="G2681" s="13" t="str">
        <f>IFERROR(INDEX(Raw_Plans!$B$2:$B$11,MATCH(C2681,Raw_Plans!$A$2:$A$11,0)),"")</f>
        <v>Student Plan</v>
      </c>
    </row>
    <row r="2682" spans="1:7" x14ac:dyDescent="0.3">
      <c r="A2682" s="12" t="s">
        <v>7289</v>
      </c>
      <c r="B2682" s="12" t="s">
        <v>1552</v>
      </c>
      <c r="C2682" s="12" t="s">
        <v>4598</v>
      </c>
      <c r="D2682" s="82">
        <v>45938.946886574071</v>
      </c>
      <c r="E2682" s="37">
        <v>99</v>
      </c>
      <c r="F2682" s="12" t="s">
        <v>4611</v>
      </c>
      <c r="G2682" s="13" t="str">
        <f>IFERROR(INDEX(Raw_Plans!$B$2:$B$11,MATCH(C2682,Raw_Plans!$A$2:$A$11,0)),"")</f>
        <v>Talktime Only</v>
      </c>
    </row>
    <row r="2683" spans="1:7" x14ac:dyDescent="0.3">
      <c r="A2683" s="12" t="s">
        <v>7290</v>
      </c>
      <c r="B2683" s="12" t="s">
        <v>928</v>
      </c>
      <c r="C2683" s="12" t="s">
        <v>4602</v>
      </c>
      <c r="D2683" s="82">
        <v>45937.946886574071</v>
      </c>
      <c r="E2683" s="37">
        <v>479</v>
      </c>
      <c r="F2683" s="12" t="s">
        <v>4603</v>
      </c>
      <c r="G2683" s="13" t="str">
        <f>IFERROR(INDEX(Raw_Plans!$B$2:$B$11,MATCH(C2683,Raw_Plans!$A$2:$A$11,0)),"")</f>
        <v>Truly Unlimited</v>
      </c>
    </row>
    <row r="2684" spans="1:7" x14ac:dyDescent="0.3">
      <c r="A2684" s="12" t="s">
        <v>7291</v>
      </c>
      <c r="B2684" s="12" t="s">
        <v>3012</v>
      </c>
      <c r="C2684" s="12" t="s">
        <v>4609</v>
      </c>
      <c r="D2684" s="82">
        <v>45907.946886574071</v>
      </c>
      <c r="E2684" s="37">
        <v>2999</v>
      </c>
      <c r="F2684" s="12" t="s">
        <v>4603</v>
      </c>
      <c r="G2684" s="13" t="str">
        <f>IFERROR(INDEX(Raw_Plans!$B$2:$B$11,MATCH(C2684,Raw_Plans!$A$2:$A$11,0)),"")</f>
        <v>Annual Plan</v>
      </c>
    </row>
    <row r="2685" spans="1:7" x14ac:dyDescent="0.3">
      <c r="A2685" s="12" t="s">
        <v>7292</v>
      </c>
      <c r="B2685" s="12" t="s">
        <v>2199</v>
      </c>
      <c r="C2685" s="12" t="s">
        <v>4629</v>
      </c>
      <c r="D2685" s="82">
        <v>45879.946886574071</v>
      </c>
      <c r="E2685" s="37">
        <v>666</v>
      </c>
      <c r="F2685" s="12" t="s">
        <v>4603</v>
      </c>
      <c r="G2685" s="13" t="str">
        <f>IFERROR(INDEX(Raw_Plans!$B$2:$B$11,MATCH(C2685,Raw_Plans!$A$2:$A$11,0)),"")</f>
        <v>Student Plan</v>
      </c>
    </row>
    <row r="2686" spans="1:7" x14ac:dyDescent="0.3">
      <c r="A2686" s="12" t="s">
        <v>7293</v>
      </c>
      <c r="B2686" s="12" t="s">
        <v>2717</v>
      </c>
      <c r="C2686" s="12" t="s">
        <v>4605</v>
      </c>
      <c r="D2686" s="82">
        <v>46016.946886574071</v>
      </c>
      <c r="E2686" s="37">
        <v>349</v>
      </c>
      <c r="F2686" s="12" t="s">
        <v>4595</v>
      </c>
      <c r="G2686" s="13" t="str">
        <f>IFERROR(INDEX(Raw_Plans!$B$2:$B$11,MATCH(C2686,Raw_Plans!$A$2:$A$11,0)),"")</f>
        <v>Entertainment Pack</v>
      </c>
    </row>
    <row r="2687" spans="1:7" x14ac:dyDescent="0.3">
      <c r="A2687" s="12" t="s">
        <v>7294</v>
      </c>
      <c r="B2687" s="12" t="s">
        <v>1841</v>
      </c>
      <c r="C2687" s="12" t="s">
        <v>4615</v>
      </c>
      <c r="D2687" s="82">
        <v>45795.946886574071</v>
      </c>
      <c r="E2687" s="37">
        <v>148</v>
      </c>
      <c r="F2687" s="12" t="s">
        <v>4599</v>
      </c>
      <c r="G2687" s="13" t="str">
        <f>IFERROR(INDEX(Raw_Plans!$B$2:$B$11,MATCH(C2687,Raw_Plans!$A$2:$A$11,0)),"")</f>
        <v>Data Booster</v>
      </c>
    </row>
    <row r="2688" spans="1:7" x14ac:dyDescent="0.3">
      <c r="A2688" s="12" t="s">
        <v>7295</v>
      </c>
      <c r="B2688" s="12" t="s">
        <v>1504</v>
      </c>
      <c r="C2688" s="12" t="s">
        <v>4598</v>
      </c>
      <c r="D2688" s="82">
        <v>45770.946886574071</v>
      </c>
      <c r="E2688" s="37">
        <v>99</v>
      </c>
      <c r="F2688" s="12" t="s">
        <v>4599</v>
      </c>
      <c r="G2688" s="13" t="str">
        <f>IFERROR(INDEX(Raw_Plans!$B$2:$B$11,MATCH(C2688,Raw_Plans!$A$2:$A$11,0)),"")</f>
        <v>Talktime Only</v>
      </c>
    </row>
    <row r="2689" spans="1:7" x14ac:dyDescent="0.3">
      <c r="A2689" s="12" t="s">
        <v>7296</v>
      </c>
      <c r="B2689" s="12" t="s">
        <v>1782</v>
      </c>
      <c r="C2689" s="12" t="s">
        <v>4629</v>
      </c>
      <c r="D2689" s="82">
        <v>45853.946886574071</v>
      </c>
      <c r="E2689" s="37">
        <v>666</v>
      </c>
      <c r="F2689" s="12" t="s">
        <v>4611</v>
      </c>
      <c r="G2689" s="13" t="str">
        <f>IFERROR(INDEX(Raw_Plans!$B$2:$B$11,MATCH(C2689,Raw_Plans!$A$2:$A$11,0)),"")</f>
        <v>Student Plan</v>
      </c>
    </row>
    <row r="2690" spans="1:7" x14ac:dyDescent="0.3">
      <c r="A2690" s="12" t="s">
        <v>7297</v>
      </c>
      <c r="B2690" s="12" t="s">
        <v>3477</v>
      </c>
      <c r="C2690" s="12" t="s">
        <v>4602</v>
      </c>
      <c r="D2690" s="82">
        <v>45698.946886574071</v>
      </c>
      <c r="E2690" s="37">
        <v>479</v>
      </c>
      <c r="F2690" s="12" t="s">
        <v>4611</v>
      </c>
      <c r="G2690" s="13" t="str">
        <f>IFERROR(INDEX(Raw_Plans!$B$2:$B$11,MATCH(C2690,Raw_Plans!$A$2:$A$11,0)),"")</f>
        <v>Truly Unlimited</v>
      </c>
    </row>
    <row r="2691" spans="1:7" x14ac:dyDescent="0.3">
      <c r="A2691" s="12" t="s">
        <v>7298</v>
      </c>
      <c r="B2691" s="12" t="s">
        <v>4503</v>
      </c>
      <c r="C2691" s="12" t="s">
        <v>4629</v>
      </c>
      <c r="D2691" s="82">
        <v>45691.946886574071</v>
      </c>
      <c r="E2691" s="37">
        <v>666</v>
      </c>
      <c r="F2691" s="12" t="s">
        <v>4595</v>
      </c>
      <c r="G2691" s="13" t="str">
        <f>IFERROR(INDEX(Raw_Plans!$B$2:$B$11,MATCH(C2691,Raw_Plans!$A$2:$A$11,0)),"")</f>
        <v>Student Plan</v>
      </c>
    </row>
    <row r="2692" spans="1:7" x14ac:dyDescent="0.3">
      <c r="A2692" s="12" t="s">
        <v>7299</v>
      </c>
      <c r="B2692" s="12" t="s">
        <v>1316</v>
      </c>
      <c r="C2692" s="12" t="s">
        <v>4607</v>
      </c>
      <c r="D2692" s="82">
        <v>45993.946886574071</v>
      </c>
      <c r="E2692" s="37">
        <v>299</v>
      </c>
      <c r="F2692" s="12" t="s">
        <v>4603</v>
      </c>
      <c r="G2692" s="13" t="str">
        <f>IFERROR(INDEX(Raw_Plans!$B$2:$B$11,MATCH(C2692,Raw_Plans!$A$2:$A$11,0)),"")</f>
        <v>Unlimited 5G Data</v>
      </c>
    </row>
    <row r="2693" spans="1:7" x14ac:dyDescent="0.3">
      <c r="A2693" s="12" t="s">
        <v>7300</v>
      </c>
      <c r="B2693" s="12" t="s">
        <v>4471</v>
      </c>
      <c r="C2693" s="12" t="s">
        <v>4609</v>
      </c>
      <c r="D2693" s="82">
        <v>45761.946886574071</v>
      </c>
      <c r="E2693" s="37">
        <v>2999</v>
      </c>
      <c r="F2693" s="12" t="s">
        <v>4599</v>
      </c>
      <c r="G2693" s="13" t="str">
        <f>IFERROR(INDEX(Raw_Plans!$B$2:$B$11,MATCH(C2693,Raw_Plans!$A$2:$A$11,0)),"")</f>
        <v>Annual Plan</v>
      </c>
    </row>
    <row r="2694" spans="1:7" x14ac:dyDescent="0.3">
      <c r="A2694" s="12" t="s">
        <v>7301</v>
      </c>
      <c r="B2694" s="12" t="s">
        <v>858</v>
      </c>
      <c r="C2694" s="12" t="s">
        <v>4613</v>
      </c>
      <c r="D2694" s="82">
        <v>45861.946886574071</v>
      </c>
      <c r="E2694" s="37">
        <v>499</v>
      </c>
      <c r="F2694" s="12" t="s">
        <v>4595</v>
      </c>
      <c r="G2694" s="13" t="str">
        <f>IFERROR(INDEX(Raw_Plans!$B$2:$B$11,MATCH(C2694,Raw_Plans!$A$2:$A$11,0)),"")</f>
        <v>Work From Home</v>
      </c>
    </row>
    <row r="2695" spans="1:7" x14ac:dyDescent="0.3">
      <c r="A2695" s="12" t="s">
        <v>7302</v>
      </c>
      <c r="B2695" s="12" t="s">
        <v>2441</v>
      </c>
      <c r="C2695" s="12" t="s">
        <v>4615</v>
      </c>
      <c r="D2695" s="82">
        <v>45718.946886574071</v>
      </c>
      <c r="E2695" s="37">
        <v>148</v>
      </c>
      <c r="F2695" s="12" t="s">
        <v>4641</v>
      </c>
      <c r="G2695" s="13" t="str">
        <f>IFERROR(INDEX(Raw_Plans!$B$2:$B$11,MATCH(C2695,Raw_Plans!$A$2:$A$11,0)),"")</f>
        <v>Data Booster</v>
      </c>
    </row>
    <row r="2696" spans="1:7" x14ac:dyDescent="0.3">
      <c r="A2696" s="12" t="s">
        <v>7303</v>
      </c>
      <c r="B2696" s="12" t="s">
        <v>2447</v>
      </c>
      <c r="C2696" s="12" t="s">
        <v>4607</v>
      </c>
      <c r="D2696" s="82">
        <v>45827.946886574071</v>
      </c>
      <c r="E2696" s="37">
        <v>299</v>
      </c>
      <c r="F2696" s="12" t="s">
        <v>4603</v>
      </c>
      <c r="G2696" s="13" t="str">
        <f>IFERROR(INDEX(Raw_Plans!$B$2:$B$11,MATCH(C2696,Raw_Plans!$A$2:$A$11,0)),"")</f>
        <v>Unlimited 5G Data</v>
      </c>
    </row>
    <row r="2697" spans="1:7" x14ac:dyDescent="0.3">
      <c r="A2697" s="12" t="s">
        <v>7304</v>
      </c>
      <c r="B2697" s="12" t="s">
        <v>1790</v>
      </c>
      <c r="C2697" s="12" t="s">
        <v>4594</v>
      </c>
      <c r="D2697" s="82">
        <v>45969.946886574071</v>
      </c>
      <c r="E2697" s="37">
        <v>999</v>
      </c>
      <c r="F2697" s="12" t="s">
        <v>4641</v>
      </c>
      <c r="G2697" s="13" t="str">
        <f>IFERROR(INDEX(Raw_Plans!$B$2:$B$11,MATCH(C2697,Raw_Plans!$A$2:$A$11,0)),"")</f>
        <v>Family Infinity 999</v>
      </c>
    </row>
    <row r="2698" spans="1:7" x14ac:dyDescent="0.3">
      <c r="A2698" s="12" t="s">
        <v>7305</v>
      </c>
      <c r="B2698" s="12" t="s">
        <v>1582</v>
      </c>
      <c r="C2698" s="12" t="s">
        <v>4609</v>
      </c>
      <c r="D2698" s="82">
        <v>45819.946886574071</v>
      </c>
      <c r="E2698" s="37">
        <v>2999</v>
      </c>
      <c r="F2698" s="12" t="s">
        <v>4603</v>
      </c>
      <c r="G2698" s="13" t="str">
        <f>IFERROR(INDEX(Raw_Plans!$B$2:$B$11,MATCH(C2698,Raw_Plans!$A$2:$A$11,0)),"")</f>
        <v>Annual Plan</v>
      </c>
    </row>
    <row r="2699" spans="1:7" x14ac:dyDescent="0.3">
      <c r="A2699" s="12" t="s">
        <v>7306</v>
      </c>
      <c r="B2699" s="12" t="s">
        <v>3611</v>
      </c>
      <c r="C2699" s="12" t="s">
        <v>4607</v>
      </c>
      <c r="D2699" s="82">
        <v>45811.946886574071</v>
      </c>
      <c r="E2699" s="37">
        <v>299</v>
      </c>
      <c r="F2699" s="12" t="s">
        <v>4599</v>
      </c>
      <c r="G2699" s="13" t="str">
        <f>IFERROR(INDEX(Raw_Plans!$B$2:$B$11,MATCH(C2699,Raw_Plans!$A$2:$A$11,0)),"")</f>
        <v>Unlimited 5G Data</v>
      </c>
    </row>
    <row r="2700" spans="1:7" x14ac:dyDescent="0.3">
      <c r="A2700" s="12" t="s">
        <v>7307</v>
      </c>
      <c r="B2700" s="12" t="s">
        <v>1586</v>
      </c>
      <c r="C2700" s="12" t="s">
        <v>4615</v>
      </c>
      <c r="D2700" s="82">
        <v>45935.946886574071</v>
      </c>
      <c r="E2700" s="37">
        <v>148</v>
      </c>
      <c r="F2700" s="12" t="s">
        <v>4595</v>
      </c>
      <c r="G2700" s="13" t="str">
        <f>IFERROR(INDEX(Raw_Plans!$B$2:$B$11,MATCH(C2700,Raw_Plans!$A$2:$A$11,0)),"")</f>
        <v>Data Booster</v>
      </c>
    </row>
    <row r="2701" spans="1:7" x14ac:dyDescent="0.3">
      <c r="A2701" s="12" t="s">
        <v>7308</v>
      </c>
      <c r="B2701" s="12" t="s">
        <v>4419</v>
      </c>
      <c r="C2701" s="12" t="s">
        <v>4594</v>
      </c>
      <c r="D2701" s="82">
        <v>45841.946886574071</v>
      </c>
      <c r="E2701" s="37">
        <v>999</v>
      </c>
      <c r="F2701" s="12" t="s">
        <v>4611</v>
      </c>
      <c r="G2701" s="13" t="str">
        <f>IFERROR(INDEX(Raw_Plans!$B$2:$B$11,MATCH(C2701,Raw_Plans!$A$2:$A$11,0)),"")</f>
        <v>Family Infinity 999</v>
      </c>
    </row>
    <row r="2702" spans="1:7" x14ac:dyDescent="0.3">
      <c r="A2702" s="12" t="s">
        <v>7309</v>
      </c>
      <c r="B2702" s="12" t="s">
        <v>1626</v>
      </c>
      <c r="C2702" s="12" t="s">
        <v>4607</v>
      </c>
      <c r="D2702" s="82">
        <v>46008.946886574071</v>
      </c>
      <c r="E2702" s="37">
        <v>299</v>
      </c>
      <c r="F2702" s="12" t="s">
        <v>4603</v>
      </c>
      <c r="G2702" s="13" t="str">
        <f>IFERROR(INDEX(Raw_Plans!$B$2:$B$11,MATCH(C2702,Raw_Plans!$A$2:$A$11,0)),"")</f>
        <v>Unlimited 5G Data</v>
      </c>
    </row>
    <row r="2703" spans="1:7" x14ac:dyDescent="0.3">
      <c r="A2703" s="12" t="s">
        <v>7310</v>
      </c>
      <c r="B2703" s="12" t="s">
        <v>1273</v>
      </c>
      <c r="C2703" s="12" t="s">
        <v>4618</v>
      </c>
      <c r="D2703" s="82">
        <v>45789.946886574071</v>
      </c>
      <c r="E2703" s="37">
        <v>499</v>
      </c>
      <c r="F2703" s="12" t="s">
        <v>4603</v>
      </c>
      <c r="G2703" s="13" t="str">
        <f>IFERROR(INDEX(Raw_Plans!$B$2:$B$11,MATCH(C2703,Raw_Plans!$A$2:$A$11,0)),"")</f>
        <v>Infinity 499</v>
      </c>
    </row>
    <row r="2704" spans="1:7" x14ac:dyDescent="0.3">
      <c r="A2704" s="12" t="s">
        <v>7311</v>
      </c>
      <c r="B2704" s="12" t="s">
        <v>2777</v>
      </c>
      <c r="C2704" s="12" t="s">
        <v>4602</v>
      </c>
      <c r="D2704" s="82">
        <v>46028.946886574071</v>
      </c>
      <c r="E2704" s="37">
        <v>479</v>
      </c>
      <c r="F2704" s="12" t="s">
        <v>4595</v>
      </c>
      <c r="G2704" s="13" t="str">
        <f>IFERROR(INDEX(Raw_Plans!$B$2:$B$11,MATCH(C2704,Raw_Plans!$A$2:$A$11,0)),"")</f>
        <v>Truly Unlimited</v>
      </c>
    </row>
    <row r="2705" spans="1:7" x14ac:dyDescent="0.3">
      <c r="A2705" s="12" t="s">
        <v>7312</v>
      </c>
      <c r="B2705" s="12" t="s">
        <v>3910</v>
      </c>
      <c r="C2705" s="12" t="s">
        <v>4607</v>
      </c>
      <c r="D2705" s="82">
        <v>45714.946886574071</v>
      </c>
      <c r="E2705" s="37">
        <v>299</v>
      </c>
      <c r="F2705" s="12" t="s">
        <v>4641</v>
      </c>
      <c r="G2705" s="13" t="str">
        <f>IFERROR(INDEX(Raw_Plans!$B$2:$B$11,MATCH(C2705,Raw_Plans!$A$2:$A$11,0)),"")</f>
        <v>Unlimited 5G Data</v>
      </c>
    </row>
    <row r="2706" spans="1:7" x14ac:dyDescent="0.3">
      <c r="A2706" s="12" t="s">
        <v>7313</v>
      </c>
      <c r="B2706" s="12" t="s">
        <v>2467</v>
      </c>
      <c r="C2706" s="12" t="s">
        <v>4598</v>
      </c>
      <c r="D2706" s="82">
        <v>45937.946886574071</v>
      </c>
      <c r="E2706" s="37">
        <v>99</v>
      </c>
      <c r="F2706" s="12" t="s">
        <v>4641</v>
      </c>
      <c r="G2706" s="13" t="str">
        <f>IFERROR(INDEX(Raw_Plans!$B$2:$B$11,MATCH(C2706,Raw_Plans!$A$2:$A$11,0)),"")</f>
        <v>Talktime Only</v>
      </c>
    </row>
    <row r="2707" spans="1:7" x14ac:dyDescent="0.3">
      <c r="A2707" s="12" t="s">
        <v>7314</v>
      </c>
      <c r="B2707" s="12" t="s">
        <v>2587</v>
      </c>
      <c r="C2707" s="12" t="s">
        <v>4609</v>
      </c>
      <c r="D2707" s="82">
        <v>46005.946886574071</v>
      </c>
      <c r="E2707" s="37">
        <v>2999</v>
      </c>
      <c r="F2707" s="12" t="s">
        <v>4595</v>
      </c>
      <c r="G2707" s="13" t="str">
        <f>IFERROR(INDEX(Raw_Plans!$B$2:$B$11,MATCH(C2707,Raw_Plans!$A$2:$A$11,0)),"")</f>
        <v>Annual Plan</v>
      </c>
    </row>
    <row r="2708" spans="1:7" x14ac:dyDescent="0.3">
      <c r="A2708" s="12" t="s">
        <v>7315</v>
      </c>
      <c r="B2708" s="12" t="s">
        <v>3852</v>
      </c>
      <c r="C2708" s="12" t="s">
        <v>4598</v>
      </c>
      <c r="D2708" s="82">
        <v>45950.946886574071</v>
      </c>
      <c r="E2708" s="37">
        <v>99</v>
      </c>
      <c r="F2708" s="12" t="s">
        <v>4595</v>
      </c>
      <c r="G2708" s="13" t="str">
        <f>IFERROR(INDEX(Raw_Plans!$B$2:$B$11,MATCH(C2708,Raw_Plans!$A$2:$A$11,0)),"")</f>
        <v>Talktime Only</v>
      </c>
    </row>
    <row r="2709" spans="1:7" x14ac:dyDescent="0.3">
      <c r="A2709" s="12" t="s">
        <v>7316</v>
      </c>
      <c r="B2709" s="12" t="s">
        <v>824</v>
      </c>
      <c r="C2709" s="12" t="s">
        <v>4602</v>
      </c>
      <c r="D2709" s="82">
        <v>45923.946886574071</v>
      </c>
      <c r="E2709" s="37">
        <v>479</v>
      </c>
      <c r="F2709" s="12" t="s">
        <v>4641</v>
      </c>
      <c r="G2709" s="13" t="str">
        <f>IFERROR(INDEX(Raw_Plans!$B$2:$B$11,MATCH(C2709,Raw_Plans!$A$2:$A$11,0)),"")</f>
        <v>Truly Unlimited</v>
      </c>
    </row>
    <row r="2710" spans="1:7" x14ac:dyDescent="0.3">
      <c r="A2710" s="12" t="s">
        <v>7317</v>
      </c>
      <c r="B2710" s="12" t="s">
        <v>1907</v>
      </c>
      <c r="C2710" s="12" t="s">
        <v>4615</v>
      </c>
      <c r="D2710" s="82">
        <v>45957.946886574071</v>
      </c>
      <c r="E2710" s="37">
        <v>148</v>
      </c>
      <c r="F2710" s="12" t="s">
        <v>4599</v>
      </c>
      <c r="G2710" s="13" t="str">
        <f>IFERROR(INDEX(Raw_Plans!$B$2:$B$11,MATCH(C2710,Raw_Plans!$A$2:$A$11,0)),"")</f>
        <v>Data Booster</v>
      </c>
    </row>
    <row r="2711" spans="1:7" x14ac:dyDescent="0.3">
      <c r="A2711" s="12" t="s">
        <v>7318</v>
      </c>
      <c r="B2711" s="12" t="s">
        <v>4503</v>
      </c>
      <c r="C2711" s="12" t="s">
        <v>4602</v>
      </c>
      <c r="D2711" s="82">
        <v>45839.946886574071</v>
      </c>
      <c r="E2711" s="37">
        <v>479</v>
      </c>
      <c r="F2711" s="12" t="s">
        <v>4641</v>
      </c>
      <c r="G2711" s="13" t="str">
        <f>IFERROR(INDEX(Raw_Plans!$B$2:$B$11,MATCH(C2711,Raw_Plans!$A$2:$A$11,0)),"")</f>
        <v>Truly Unlimited</v>
      </c>
    </row>
    <row r="2712" spans="1:7" x14ac:dyDescent="0.3">
      <c r="A2712" s="12" t="s">
        <v>7319</v>
      </c>
      <c r="B2712" s="12" t="s">
        <v>1451</v>
      </c>
      <c r="C2712" s="12" t="s">
        <v>4605</v>
      </c>
      <c r="D2712" s="82">
        <v>45700.946886574071</v>
      </c>
      <c r="E2712" s="37">
        <v>349</v>
      </c>
      <c r="F2712" s="12" t="s">
        <v>4603</v>
      </c>
      <c r="G2712" s="13" t="str">
        <f>IFERROR(INDEX(Raw_Plans!$B$2:$B$11,MATCH(C2712,Raw_Plans!$A$2:$A$11,0)),"")</f>
        <v>Entertainment Pack</v>
      </c>
    </row>
    <row r="2713" spans="1:7" x14ac:dyDescent="0.3">
      <c r="A2713" s="12" t="s">
        <v>7320</v>
      </c>
      <c r="B2713" s="12" t="s">
        <v>1720</v>
      </c>
      <c r="C2713" s="12" t="s">
        <v>4594</v>
      </c>
      <c r="D2713" s="82">
        <v>45992.946886574071</v>
      </c>
      <c r="E2713" s="37">
        <v>999</v>
      </c>
      <c r="F2713" s="12" t="s">
        <v>4641</v>
      </c>
      <c r="G2713" s="13" t="str">
        <f>IFERROR(INDEX(Raw_Plans!$B$2:$B$11,MATCH(C2713,Raw_Plans!$A$2:$A$11,0)),"")</f>
        <v>Family Infinity 999</v>
      </c>
    </row>
    <row r="2714" spans="1:7" x14ac:dyDescent="0.3">
      <c r="A2714" s="12" t="s">
        <v>7321</v>
      </c>
      <c r="B2714" s="12" t="s">
        <v>3993</v>
      </c>
      <c r="C2714" s="12" t="s">
        <v>4602</v>
      </c>
      <c r="D2714" s="82">
        <v>45893.946886574071</v>
      </c>
      <c r="E2714" s="37">
        <v>479</v>
      </c>
      <c r="F2714" s="12" t="s">
        <v>4599</v>
      </c>
      <c r="G2714" s="13" t="str">
        <f>IFERROR(INDEX(Raw_Plans!$B$2:$B$11,MATCH(C2714,Raw_Plans!$A$2:$A$11,0)),"")</f>
        <v>Truly Unlimited</v>
      </c>
    </row>
    <row r="2715" spans="1:7" x14ac:dyDescent="0.3">
      <c r="A2715" s="12" t="s">
        <v>7322</v>
      </c>
      <c r="B2715" s="12" t="s">
        <v>1816</v>
      </c>
      <c r="C2715" s="12" t="s">
        <v>4594</v>
      </c>
      <c r="D2715" s="82">
        <v>45971.946886574071</v>
      </c>
      <c r="E2715" s="37">
        <v>999</v>
      </c>
      <c r="F2715" s="12" t="s">
        <v>4611</v>
      </c>
      <c r="G2715" s="13" t="str">
        <f>IFERROR(INDEX(Raw_Plans!$B$2:$B$11,MATCH(C2715,Raw_Plans!$A$2:$A$11,0)),"")</f>
        <v>Family Infinity 999</v>
      </c>
    </row>
    <row r="2716" spans="1:7" x14ac:dyDescent="0.3">
      <c r="A2716" s="12" t="s">
        <v>7323</v>
      </c>
      <c r="B2716" s="12" t="s">
        <v>3499</v>
      </c>
      <c r="C2716" s="12" t="s">
        <v>4594</v>
      </c>
      <c r="D2716" s="82">
        <v>45790.946886574071</v>
      </c>
      <c r="E2716" s="37">
        <v>999</v>
      </c>
      <c r="F2716" s="12" t="s">
        <v>4599</v>
      </c>
      <c r="G2716" s="13" t="str">
        <f>IFERROR(INDEX(Raw_Plans!$B$2:$B$11,MATCH(C2716,Raw_Plans!$A$2:$A$11,0)),"")</f>
        <v>Family Infinity 999</v>
      </c>
    </row>
    <row r="2717" spans="1:7" x14ac:dyDescent="0.3">
      <c r="A2717" s="12" t="s">
        <v>7324</v>
      </c>
      <c r="B2717" s="12" t="s">
        <v>1395</v>
      </c>
      <c r="C2717" s="12" t="s">
        <v>4609</v>
      </c>
      <c r="D2717" s="82">
        <v>45850.946886574071</v>
      </c>
      <c r="E2717" s="37">
        <v>2999</v>
      </c>
      <c r="F2717" s="12" t="s">
        <v>4595</v>
      </c>
      <c r="G2717" s="13" t="str">
        <f>IFERROR(INDEX(Raw_Plans!$B$2:$B$11,MATCH(C2717,Raw_Plans!$A$2:$A$11,0)),"")</f>
        <v>Annual Plan</v>
      </c>
    </row>
    <row r="2718" spans="1:7" x14ac:dyDescent="0.3">
      <c r="A2718" s="12" t="s">
        <v>7325</v>
      </c>
      <c r="B2718" s="12" t="s">
        <v>3487</v>
      </c>
      <c r="C2718" s="12" t="s">
        <v>4629</v>
      </c>
      <c r="D2718" s="82">
        <v>45743.946886574071</v>
      </c>
      <c r="E2718" s="37">
        <v>666</v>
      </c>
      <c r="F2718" s="12" t="s">
        <v>4611</v>
      </c>
      <c r="G2718" s="13" t="str">
        <f>IFERROR(INDEX(Raw_Plans!$B$2:$B$11,MATCH(C2718,Raw_Plans!$A$2:$A$11,0)),"")</f>
        <v>Student Plan</v>
      </c>
    </row>
    <row r="2719" spans="1:7" x14ac:dyDescent="0.3">
      <c r="A2719" s="12" t="s">
        <v>7326</v>
      </c>
      <c r="B2719" s="12" t="s">
        <v>3392</v>
      </c>
      <c r="C2719" s="12" t="s">
        <v>4613</v>
      </c>
      <c r="D2719" s="82">
        <v>45901.946886574071</v>
      </c>
      <c r="E2719" s="37">
        <v>499</v>
      </c>
      <c r="F2719" s="12" t="s">
        <v>4611</v>
      </c>
      <c r="G2719" s="13" t="str">
        <f>IFERROR(INDEX(Raw_Plans!$B$2:$B$11,MATCH(C2719,Raw_Plans!$A$2:$A$11,0)),"")</f>
        <v>Work From Home</v>
      </c>
    </row>
    <row r="2720" spans="1:7" x14ac:dyDescent="0.3">
      <c r="A2720" s="12" t="s">
        <v>7327</v>
      </c>
      <c r="B2720" s="12" t="s">
        <v>4092</v>
      </c>
      <c r="C2720" s="12" t="s">
        <v>4613</v>
      </c>
      <c r="D2720" s="82">
        <v>45739.946886574071</v>
      </c>
      <c r="E2720" s="37">
        <v>499</v>
      </c>
      <c r="F2720" s="12" t="s">
        <v>4611</v>
      </c>
      <c r="G2720" s="13" t="str">
        <f>IFERROR(INDEX(Raw_Plans!$B$2:$B$11,MATCH(C2720,Raw_Plans!$A$2:$A$11,0)),"")</f>
        <v>Work From Home</v>
      </c>
    </row>
    <row r="2721" spans="1:7" x14ac:dyDescent="0.3">
      <c r="A2721" s="12" t="s">
        <v>7328</v>
      </c>
      <c r="B2721" s="12" t="s">
        <v>3246</v>
      </c>
      <c r="C2721" s="12" t="s">
        <v>4598</v>
      </c>
      <c r="D2721" s="82">
        <v>45867.946886574071</v>
      </c>
      <c r="E2721" s="37">
        <v>99</v>
      </c>
      <c r="F2721" s="12" t="s">
        <v>4603</v>
      </c>
      <c r="G2721" s="13" t="str">
        <f>IFERROR(INDEX(Raw_Plans!$B$2:$B$11,MATCH(C2721,Raw_Plans!$A$2:$A$11,0)),"")</f>
        <v>Talktime Only</v>
      </c>
    </row>
    <row r="2722" spans="1:7" x14ac:dyDescent="0.3">
      <c r="A2722" s="12" t="s">
        <v>7329</v>
      </c>
      <c r="B2722" s="12" t="s">
        <v>1296</v>
      </c>
      <c r="C2722" s="12" t="s">
        <v>4609</v>
      </c>
      <c r="D2722" s="82">
        <v>45809.946886574071</v>
      </c>
      <c r="E2722" s="37">
        <v>2999</v>
      </c>
      <c r="F2722" s="12" t="s">
        <v>4641</v>
      </c>
      <c r="G2722" s="13" t="str">
        <f>IFERROR(INDEX(Raw_Plans!$B$2:$B$11,MATCH(C2722,Raw_Plans!$A$2:$A$11,0)),"")</f>
        <v>Annual Plan</v>
      </c>
    </row>
    <row r="2723" spans="1:7" x14ac:dyDescent="0.3">
      <c r="A2723" s="12" t="s">
        <v>7330</v>
      </c>
      <c r="B2723" s="12" t="s">
        <v>1849</v>
      </c>
      <c r="C2723" s="12" t="s">
        <v>4618</v>
      </c>
      <c r="D2723" s="82">
        <v>45977.946886574071</v>
      </c>
      <c r="E2723" s="37">
        <v>499</v>
      </c>
      <c r="F2723" s="12" t="s">
        <v>4611</v>
      </c>
      <c r="G2723" s="13" t="str">
        <f>IFERROR(INDEX(Raw_Plans!$B$2:$B$11,MATCH(C2723,Raw_Plans!$A$2:$A$11,0)),"")</f>
        <v>Infinity 499</v>
      </c>
    </row>
    <row r="2724" spans="1:7" x14ac:dyDescent="0.3">
      <c r="A2724" s="12" t="s">
        <v>7331</v>
      </c>
      <c r="B2724" s="12" t="s">
        <v>3635</v>
      </c>
      <c r="C2724" s="12" t="s">
        <v>4602</v>
      </c>
      <c r="D2724" s="82">
        <v>46047.946886574071</v>
      </c>
      <c r="E2724" s="37">
        <v>479</v>
      </c>
      <c r="F2724" s="12" t="s">
        <v>4599</v>
      </c>
      <c r="G2724" s="13" t="str">
        <f>IFERROR(INDEX(Raw_Plans!$B$2:$B$11,MATCH(C2724,Raw_Plans!$A$2:$A$11,0)),"")</f>
        <v>Truly Unlimited</v>
      </c>
    </row>
    <row r="2725" spans="1:7" x14ac:dyDescent="0.3">
      <c r="A2725" s="12" t="s">
        <v>7332</v>
      </c>
      <c r="B2725" s="12" t="s">
        <v>1837</v>
      </c>
      <c r="C2725" s="12" t="s">
        <v>4618</v>
      </c>
      <c r="D2725" s="82">
        <v>45833.946886574071</v>
      </c>
      <c r="E2725" s="37">
        <v>499</v>
      </c>
      <c r="F2725" s="12" t="s">
        <v>4595</v>
      </c>
      <c r="G2725" s="13" t="str">
        <f>IFERROR(INDEX(Raw_Plans!$B$2:$B$11,MATCH(C2725,Raw_Plans!$A$2:$A$11,0)),"")</f>
        <v>Infinity 499</v>
      </c>
    </row>
    <row r="2726" spans="1:7" x14ac:dyDescent="0.3">
      <c r="A2726" s="12" t="s">
        <v>7333</v>
      </c>
      <c r="B2726" s="12" t="s">
        <v>1155</v>
      </c>
      <c r="C2726" s="12" t="s">
        <v>4618</v>
      </c>
      <c r="D2726" s="82">
        <v>45852.946886574071</v>
      </c>
      <c r="E2726" s="37">
        <v>499</v>
      </c>
      <c r="F2726" s="12" t="s">
        <v>4611</v>
      </c>
      <c r="G2726" s="13" t="str">
        <f>IFERROR(INDEX(Raw_Plans!$B$2:$B$11,MATCH(C2726,Raw_Plans!$A$2:$A$11,0)),"")</f>
        <v>Infinity 499</v>
      </c>
    </row>
    <row r="2727" spans="1:7" x14ac:dyDescent="0.3">
      <c r="A2727" s="12" t="s">
        <v>7334</v>
      </c>
      <c r="B2727" s="12" t="s">
        <v>4001</v>
      </c>
      <c r="C2727" s="12" t="s">
        <v>4629</v>
      </c>
      <c r="D2727" s="82">
        <v>46050.946886574071</v>
      </c>
      <c r="E2727" s="37">
        <v>666</v>
      </c>
      <c r="F2727" s="12" t="s">
        <v>4599</v>
      </c>
      <c r="G2727" s="13" t="str">
        <f>IFERROR(INDEX(Raw_Plans!$B$2:$B$11,MATCH(C2727,Raw_Plans!$A$2:$A$11,0)),"")</f>
        <v>Student Plan</v>
      </c>
    </row>
    <row r="2728" spans="1:7" x14ac:dyDescent="0.3">
      <c r="A2728" s="12" t="s">
        <v>7335</v>
      </c>
      <c r="B2728" s="12" t="s">
        <v>1899</v>
      </c>
      <c r="C2728" s="12" t="s">
        <v>4594</v>
      </c>
      <c r="D2728" s="82">
        <v>45771.946886574071</v>
      </c>
      <c r="E2728" s="37">
        <v>999</v>
      </c>
      <c r="F2728" s="12" t="s">
        <v>4603</v>
      </c>
      <c r="G2728" s="13" t="str">
        <f>IFERROR(INDEX(Raw_Plans!$B$2:$B$11,MATCH(C2728,Raw_Plans!$A$2:$A$11,0)),"")</f>
        <v>Family Infinity 999</v>
      </c>
    </row>
    <row r="2729" spans="1:7" x14ac:dyDescent="0.3">
      <c r="A2729" s="12" t="s">
        <v>7336</v>
      </c>
      <c r="B2729" s="12" t="s">
        <v>3440</v>
      </c>
      <c r="C2729" s="12" t="s">
        <v>4629</v>
      </c>
      <c r="D2729" s="82">
        <v>45930.946886574071</v>
      </c>
      <c r="E2729" s="37">
        <v>666</v>
      </c>
      <c r="F2729" s="12" t="s">
        <v>4603</v>
      </c>
      <c r="G2729" s="13" t="str">
        <f>IFERROR(INDEX(Raw_Plans!$B$2:$B$11,MATCH(C2729,Raw_Plans!$A$2:$A$11,0)),"")</f>
        <v>Student Plan</v>
      </c>
    </row>
    <row r="2730" spans="1:7" x14ac:dyDescent="0.3">
      <c r="A2730" s="12" t="s">
        <v>7337</v>
      </c>
      <c r="B2730" s="12" t="s">
        <v>3760</v>
      </c>
      <c r="C2730" s="12" t="s">
        <v>4609</v>
      </c>
      <c r="D2730" s="82">
        <v>45979.946886574071</v>
      </c>
      <c r="E2730" s="37">
        <v>2999</v>
      </c>
      <c r="F2730" s="12" t="s">
        <v>4641</v>
      </c>
      <c r="G2730" s="13" t="str">
        <f>IFERROR(INDEX(Raw_Plans!$B$2:$B$11,MATCH(C2730,Raw_Plans!$A$2:$A$11,0)),"")</f>
        <v>Annual Plan</v>
      </c>
    </row>
    <row r="2731" spans="1:7" x14ac:dyDescent="0.3">
      <c r="A2731" s="12" t="s">
        <v>7338</v>
      </c>
      <c r="B2731" s="12" t="s">
        <v>1718</v>
      </c>
      <c r="C2731" s="12" t="s">
        <v>4629</v>
      </c>
      <c r="D2731" s="82">
        <v>46038.946886574071</v>
      </c>
      <c r="E2731" s="37">
        <v>666</v>
      </c>
      <c r="F2731" s="12" t="s">
        <v>4611</v>
      </c>
      <c r="G2731" s="13" t="str">
        <f>IFERROR(INDEX(Raw_Plans!$B$2:$B$11,MATCH(C2731,Raw_Plans!$A$2:$A$11,0)),"")</f>
        <v>Student Plan</v>
      </c>
    </row>
    <row r="2732" spans="1:7" x14ac:dyDescent="0.3">
      <c r="A2732" s="12" t="s">
        <v>7339</v>
      </c>
      <c r="B2732" s="12" t="s">
        <v>2763</v>
      </c>
      <c r="C2732" s="12" t="s">
        <v>4598</v>
      </c>
      <c r="D2732" s="82">
        <v>45892.946886574071</v>
      </c>
      <c r="E2732" s="37">
        <v>99</v>
      </c>
      <c r="F2732" s="12" t="s">
        <v>4603</v>
      </c>
      <c r="G2732" s="13" t="str">
        <f>IFERROR(INDEX(Raw_Plans!$B$2:$B$11,MATCH(C2732,Raw_Plans!$A$2:$A$11,0)),"")</f>
        <v>Talktime Only</v>
      </c>
    </row>
    <row r="2733" spans="1:7" x14ac:dyDescent="0.3">
      <c r="A2733" s="12" t="s">
        <v>7340</v>
      </c>
      <c r="B2733" s="12" t="s">
        <v>3236</v>
      </c>
      <c r="C2733" s="12" t="s">
        <v>4594</v>
      </c>
      <c r="D2733" s="82">
        <v>46047.946886574071</v>
      </c>
      <c r="E2733" s="37">
        <v>999</v>
      </c>
      <c r="F2733" s="12" t="s">
        <v>4611</v>
      </c>
      <c r="G2733" s="13" t="str">
        <f>IFERROR(INDEX(Raw_Plans!$B$2:$B$11,MATCH(C2733,Raw_Plans!$A$2:$A$11,0)),"")</f>
        <v>Family Infinity 999</v>
      </c>
    </row>
    <row r="2734" spans="1:7" x14ac:dyDescent="0.3">
      <c r="A2734" s="12" t="s">
        <v>7341</v>
      </c>
      <c r="B2734" s="12" t="s">
        <v>2863</v>
      </c>
      <c r="C2734" s="12" t="s">
        <v>4615</v>
      </c>
      <c r="D2734" s="82">
        <v>45690.946886574071</v>
      </c>
      <c r="E2734" s="37">
        <v>148</v>
      </c>
      <c r="F2734" s="12" t="s">
        <v>4599</v>
      </c>
      <c r="G2734" s="13" t="str">
        <f>IFERROR(INDEX(Raw_Plans!$B$2:$B$11,MATCH(C2734,Raw_Plans!$A$2:$A$11,0)),"")</f>
        <v>Data Booster</v>
      </c>
    </row>
    <row r="2735" spans="1:7" x14ac:dyDescent="0.3">
      <c r="A2735" s="12" t="s">
        <v>7342</v>
      </c>
      <c r="B2735" s="12" t="s">
        <v>4056</v>
      </c>
      <c r="C2735" s="12" t="s">
        <v>4609</v>
      </c>
      <c r="D2735" s="82">
        <v>45909.946886574071</v>
      </c>
      <c r="E2735" s="37">
        <v>2999</v>
      </c>
      <c r="F2735" s="12" t="s">
        <v>4641</v>
      </c>
      <c r="G2735" s="13" t="str">
        <f>IFERROR(INDEX(Raw_Plans!$B$2:$B$11,MATCH(C2735,Raw_Plans!$A$2:$A$11,0)),"")</f>
        <v>Annual Plan</v>
      </c>
    </row>
    <row r="2736" spans="1:7" x14ac:dyDescent="0.3">
      <c r="A2736" s="12" t="s">
        <v>7343</v>
      </c>
      <c r="B2736" s="12" t="s">
        <v>2071</v>
      </c>
      <c r="C2736" s="12" t="s">
        <v>4605</v>
      </c>
      <c r="D2736" s="82">
        <v>45764.946886574071</v>
      </c>
      <c r="E2736" s="37">
        <v>349</v>
      </c>
      <c r="F2736" s="12" t="s">
        <v>4595</v>
      </c>
      <c r="G2736" s="13" t="str">
        <f>IFERROR(INDEX(Raw_Plans!$B$2:$B$11,MATCH(C2736,Raw_Plans!$A$2:$A$11,0)),"")</f>
        <v>Entertainment Pack</v>
      </c>
    </row>
    <row r="2737" spans="1:7" x14ac:dyDescent="0.3">
      <c r="A2737" s="12" t="s">
        <v>7344</v>
      </c>
      <c r="B2737" s="12" t="s">
        <v>4573</v>
      </c>
      <c r="C2737" s="12" t="s">
        <v>4609</v>
      </c>
      <c r="D2737" s="82">
        <v>45827.946886574071</v>
      </c>
      <c r="E2737" s="37">
        <v>2999</v>
      </c>
      <c r="F2737" s="12" t="s">
        <v>4595</v>
      </c>
      <c r="G2737" s="13" t="str">
        <f>IFERROR(INDEX(Raw_Plans!$B$2:$B$11,MATCH(C2737,Raw_Plans!$A$2:$A$11,0)),"")</f>
        <v>Annual Plan</v>
      </c>
    </row>
    <row r="2738" spans="1:7" x14ac:dyDescent="0.3">
      <c r="A2738" s="12" t="s">
        <v>7345</v>
      </c>
      <c r="B2738" s="12" t="s">
        <v>2553</v>
      </c>
      <c r="C2738" s="12" t="s">
        <v>4609</v>
      </c>
      <c r="D2738" s="82">
        <v>46031.946886574071</v>
      </c>
      <c r="E2738" s="37">
        <v>2999</v>
      </c>
      <c r="F2738" s="12" t="s">
        <v>4611</v>
      </c>
      <c r="G2738" s="13" t="str">
        <f>IFERROR(INDEX(Raw_Plans!$B$2:$B$11,MATCH(C2738,Raw_Plans!$A$2:$A$11,0)),"")</f>
        <v>Annual Plan</v>
      </c>
    </row>
    <row r="2739" spans="1:7" x14ac:dyDescent="0.3">
      <c r="A2739" s="12" t="s">
        <v>7346</v>
      </c>
      <c r="B2739" s="12" t="s">
        <v>1560</v>
      </c>
      <c r="C2739" s="12" t="s">
        <v>4594</v>
      </c>
      <c r="D2739" s="82">
        <v>45714.946886574071</v>
      </c>
      <c r="E2739" s="37">
        <v>999</v>
      </c>
      <c r="F2739" s="12" t="s">
        <v>4603</v>
      </c>
      <c r="G2739" s="13" t="str">
        <f>IFERROR(INDEX(Raw_Plans!$B$2:$B$11,MATCH(C2739,Raw_Plans!$A$2:$A$11,0)),"")</f>
        <v>Family Infinity 999</v>
      </c>
    </row>
    <row r="2740" spans="1:7" x14ac:dyDescent="0.3">
      <c r="A2740" s="12" t="s">
        <v>7347</v>
      </c>
      <c r="B2740" s="12" t="s">
        <v>944</v>
      </c>
      <c r="C2740" s="12" t="s">
        <v>4609</v>
      </c>
      <c r="D2740" s="82">
        <v>45851.946886574071</v>
      </c>
      <c r="E2740" s="37">
        <v>2999</v>
      </c>
      <c r="F2740" s="12" t="s">
        <v>4599</v>
      </c>
      <c r="G2740" s="13" t="str">
        <f>IFERROR(INDEX(Raw_Plans!$B$2:$B$11,MATCH(C2740,Raw_Plans!$A$2:$A$11,0)),"")</f>
        <v>Annual Plan</v>
      </c>
    </row>
    <row r="2741" spans="1:7" x14ac:dyDescent="0.3">
      <c r="A2741" s="12" t="s">
        <v>7348</v>
      </c>
      <c r="B2741" s="12" t="s">
        <v>3756</v>
      </c>
      <c r="C2741" s="12" t="s">
        <v>4607</v>
      </c>
      <c r="D2741" s="82">
        <v>45849.946886574071</v>
      </c>
      <c r="E2741" s="37">
        <v>299</v>
      </c>
      <c r="F2741" s="12" t="s">
        <v>4599</v>
      </c>
      <c r="G2741" s="13" t="str">
        <f>IFERROR(INDEX(Raw_Plans!$B$2:$B$11,MATCH(C2741,Raw_Plans!$A$2:$A$11,0)),"")</f>
        <v>Unlimited 5G Data</v>
      </c>
    </row>
    <row r="2742" spans="1:7" x14ac:dyDescent="0.3">
      <c r="A2742" s="12" t="s">
        <v>7349</v>
      </c>
      <c r="B2742" s="12" t="s">
        <v>2755</v>
      </c>
      <c r="C2742" s="12" t="s">
        <v>4605</v>
      </c>
      <c r="D2742" s="82">
        <v>45800.946886574071</v>
      </c>
      <c r="E2742" s="37">
        <v>349</v>
      </c>
      <c r="F2742" s="12" t="s">
        <v>4641</v>
      </c>
      <c r="G2742" s="13" t="str">
        <f>IFERROR(INDEX(Raw_Plans!$B$2:$B$11,MATCH(C2742,Raw_Plans!$A$2:$A$11,0)),"")</f>
        <v>Entertainment Pack</v>
      </c>
    </row>
    <row r="2743" spans="1:7" x14ac:dyDescent="0.3">
      <c r="A2743" s="12" t="s">
        <v>7350</v>
      </c>
      <c r="B2743" s="12" t="s">
        <v>2263</v>
      </c>
      <c r="C2743" s="12" t="s">
        <v>4618</v>
      </c>
      <c r="D2743" s="82">
        <v>45860.946886574071</v>
      </c>
      <c r="E2743" s="37">
        <v>499</v>
      </c>
      <c r="F2743" s="12" t="s">
        <v>4599</v>
      </c>
      <c r="G2743" s="13" t="str">
        <f>IFERROR(INDEX(Raw_Plans!$B$2:$B$11,MATCH(C2743,Raw_Plans!$A$2:$A$11,0)),"")</f>
        <v>Infinity 499</v>
      </c>
    </row>
    <row r="2744" spans="1:7" x14ac:dyDescent="0.3">
      <c r="A2744" s="12" t="s">
        <v>7351</v>
      </c>
      <c r="B2744" s="12" t="s">
        <v>2903</v>
      </c>
      <c r="C2744" s="12" t="s">
        <v>4613</v>
      </c>
      <c r="D2744" s="82">
        <v>45915.946886574071</v>
      </c>
      <c r="E2744" s="37">
        <v>499</v>
      </c>
      <c r="F2744" s="12" t="s">
        <v>4641</v>
      </c>
      <c r="G2744" s="13" t="str">
        <f>IFERROR(INDEX(Raw_Plans!$B$2:$B$11,MATCH(C2744,Raw_Plans!$A$2:$A$11,0)),"")</f>
        <v>Work From Home</v>
      </c>
    </row>
    <row r="2745" spans="1:7" x14ac:dyDescent="0.3">
      <c r="A2745" s="12" t="s">
        <v>7352</v>
      </c>
      <c r="B2745" s="12" t="s">
        <v>2907</v>
      </c>
      <c r="C2745" s="12" t="s">
        <v>4613</v>
      </c>
      <c r="D2745" s="82">
        <v>45764.946886574071</v>
      </c>
      <c r="E2745" s="37">
        <v>499</v>
      </c>
      <c r="F2745" s="12" t="s">
        <v>4641</v>
      </c>
      <c r="G2745" s="13" t="str">
        <f>IFERROR(INDEX(Raw_Plans!$B$2:$B$11,MATCH(C2745,Raw_Plans!$A$2:$A$11,0)),"")</f>
        <v>Work From Home</v>
      </c>
    </row>
    <row r="2746" spans="1:7" x14ac:dyDescent="0.3">
      <c r="A2746" s="12" t="s">
        <v>7353</v>
      </c>
      <c r="B2746" s="12" t="s">
        <v>3818</v>
      </c>
      <c r="C2746" s="12" t="s">
        <v>4598</v>
      </c>
      <c r="D2746" s="82">
        <v>45981.946886574071</v>
      </c>
      <c r="E2746" s="37">
        <v>99</v>
      </c>
      <c r="F2746" s="12" t="s">
        <v>4641</v>
      </c>
      <c r="G2746" s="13" t="str">
        <f>IFERROR(INDEX(Raw_Plans!$B$2:$B$11,MATCH(C2746,Raw_Plans!$A$2:$A$11,0)),"")</f>
        <v>Talktime Only</v>
      </c>
    </row>
    <row r="2747" spans="1:7" x14ac:dyDescent="0.3">
      <c r="A2747" s="12" t="s">
        <v>7354</v>
      </c>
      <c r="B2747" s="12" t="s">
        <v>4096</v>
      </c>
      <c r="C2747" s="12" t="s">
        <v>4618</v>
      </c>
      <c r="D2747" s="82">
        <v>45980.946886574071</v>
      </c>
      <c r="E2747" s="37">
        <v>499</v>
      </c>
      <c r="F2747" s="12" t="s">
        <v>4641</v>
      </c>
      <c r="G2747" s="13" t="str">
        <f>IFERROR(INDEX(Raw_Plans!$B$2:$B$11,MATCH(C2747,Raw_Plans!$A$2:$A$11,0)),"")</f>
        <v>Infinity 499</v>
      </c>
    </row>
    <row r="2748" spans="1:7" x14ac:dyDescent="0.3">
      <c r="A2748" s="12" t="s">
        <v>7355</v>
      </c>
      <c r="B2748" s="12" t="s">
        <v>2665</v>
      </c>
      <c r="C2748" s="12" t="s">
        <v>4607</v>
      </c>
      <c r="D2748" s="82">
        <v>45745.946886574071</v>
      </c>
      <c r="E2748" s="37">
        <v>299</v>
      </c>
      <c r="F2748" s="12" t="s">
        <v>4595</v>
      </c>
      <c r="G2748" s="13" t="str">
        <f>IFERROR(INDEX(Raw_Plans!$B$2:$B$11,MATCH(C2748,Raw_Plans!$A$2:$A$11,0)),"")</f>
        <v>Unlimited 5G Data</v>
      </c>
    </row>
    <row r="2749" spans="1:7" x14ac:dyDescent="0.3">
      <c r="A2749" s="12" t="s">
        <v>7356</v>
      </c>
      <c r="B2749" s="12" t="s">
        <v>648</v>
      </c>
      <c r="C2749" s="12" t="s">
        <v>4609</v>
      </c>
      <c r="D2749" s="82">
        <v>45860.946886574071</v>
      </c>
      <c r="E2749" s="37">
        <v>2999</v>
      </c>
      <c r="F2749" s="12" t="s">
        <v>4595</v>
      </c>
      <c r="G2749" s="13" t="str">
        <f>IFERROR(INDEX(Raw_Plans!$B$2:$B$11,MATCH(C2749,Raw_Plans!$A$2:$A$11,0)),"")</f>
        <v>Annual Plan</v>
      </c>
    </row>
    <row r="2750" spans="1:7" x14ac:dyDescent="0.3">
      <c r="A2750" s="12" t="s">
        <v>7357</v>
      </c>
      <c r="B2750" s="12" t="s">
        <v>2247</v>
      </c>
      <c r="C2750" s="12" t="s">
        <v>4618</v>
      </c>
      <c r="D2750" s="82">
        <v>46014.946886574071</v>
      </c>
      <c r="E2750" s="37">
        <v>499</v>
      </c>
      <c r="F2750" s="12" t="s">
        <v>4599</v>
      </c>
      <c r="G2750" s="13" t="str">
        <f>IFERROR(INDEX(Raw_Plans!$B$2:$B$11,MATCH(C2750,Raw_Plans!$A$2:$A$11,0)),"")</f>
        <v>Infinity 499</v>
      </c>
    </row>
    <row r="2751" spans="1:7" x14ac:dyDescent="0.3">
      <c r="A2751" s="12" t="s">
        <v>7358</v>
      </c>
      <c r="B2751" s="12" t="s">
        <v>1541</v>
      </c>
      <c r="C2751" s="12" t="s">
        <v>4613</v>
      </c>
      <c r="D2751" s="82">
        <v>46005.946886574071</v>
      </c>
      <c r="E2751" s="37">
        <v>499</v>
      </c>
      <c r="F2751" s="12" t="s">
        <v>4599</v>
      </c>
      <c r="G2751" s="13" t="str">
        <f>IFERROR(INDEX(Raw_Plans!$B$2:$B$11,MATCH(C2751,Raw_Plans!$A$2:$A$11,0)),"")</f>
        <v>Work From Home</v>
      </c>
    </row>
    <row r="2752" spans="1:7" x14ac:dyDescent="0.3">
      <c r="A2752" s="12" t="s">
        <v>7359</v>
      </c>
      <c r="B2752" s="12" t="s">
        <v>1405</v>
      </c>
      <c r="C2752" s="12" t="s">
        <v>4609</v>
      </c>
      <c r="D2752" s="82">
        <v>45994.946886574071</v>
      </c>
      <c r="E2752" s="37">
        <v>2999</v>
      </c>
      <c r="F2752" s="12" t="s">
        <v>4641</v>
      </c>
      <c r="G2752" s="13" t="str">
        <f>IFERROR(INDEX(Raw_Plans!$B$2:$B$11,MATCH(C2752,Raw_Plans!$A$2:$A$11,0)),"")</f>
        <v>Annual Plan</v>
      </c>
    </row>
    <row r="2753" spans="1:7" x14ac:dyDescent="0.3">
      <c r="A2753" s="12" t="s">
        <v>7360</v>
      </c>
      <c r="B2753" s="12" t="s">
        <v>3888</v>
      </c>
      <c r="C2753" s="12" t="s">
        <v>4605</v>
      </c>
      <c r="D2753" s="82">
        <v>45943.946886574071</v>
      </c>
      <c r="E2753" s="37">
        <v>349</v>
      </c>
      <c r="F2753" s="12" t="s">
        <v>4599</v>
      </c>
      <c r="G2753" s="13" t="str">
        <f>IFERROR(INDEX(Raw_Plans!$B$2:$B$11,MATCH(C2753,Raw_Plans!$A$2:$A$11,0)),"")</f>
        <v>Entertainment Pack</v>
      </c>
    </row>
    <row r="2754" spans="1:7" x14ac:dyDescent="0.3">
      <c r="A2754" s="12" t="s">
        <v>7361</v>
      </c>
      <c r="B2754" s="12" t="s">
        <v>1929</v>
      </c>
      <c r="C2754" s="12" t="s">
        <v>4602</v>
      </c>
      <c r="D2754" s="82">
        <v>45753.946886574071</v>
      </c>
      <c r="E2754" s="37">
        <v>479</v>
      </c>
      <c r="F2754" s="12" t="s">
        <v>4599</v>
      </c>
      <c r="G2754" s="13" t="str">
        <f>IFERROR(INDEX(Raw_Plans!$B$2:$B$11,MATCH(C2754,Raw_Plans!$A$2:$A$11,0)),"")</f>
        <v>Truly Unlimited</v>
      </c>
    </row>
    <row r="2755" spans="1:7" x14ac:dyDescent="0.3">
      <c r="A2755" s="12" t="s">
        <v>7362</v>
      </c>
      <c r="B2755" s="12" t="s">
        <v>4194</v>
      </c>
      <c r="C2755" s="12" t="s">
        <v>4618</v>
      </c>
      <c r="D2755" s="82">
        <v>45757.946886574071</v>
      </c>
      <c r="E2755" s="37">
        <v>499</v>
      </c>
      <c r="F2755" s="12" t="s">
        <v>4611</v>
      </c>
      <c r="G2755" s="13" t="str">
        <f>IFERROR(INDEX(Raw_Plans!$B$2:$B$11,MATCH(C2755,Raw_Plans!$A$2:$A$11,0)),"")</f>
        <v>Infinity 499</v>
      </c>
    </row>
    <row r="2756" spans="1:7" x14ac:dyDescent="0.3">
      <c r="A2756" s="12" t="s">
        <v>7363</v>
      </c>
      <c r="B2756" s="12" t="s">
        <v>4457</v>
      </c>
      <c r="C2756" s="12" t="s">
        <v>4609</v>
      </c>
      <c r="D2756" s="82">
        <v>46013.946886574071</v>
      </c>
      <c r="E2756" s="37">
        <v>2999</v>
      </c>
      <c r="F2756" s="12" t="s">
        <v>4641</v>
      </c>
      <c r="G2756" s="13" t="str">
        <f>IFERROR(INDEX(Raw_Plans!$B$2:$B$11,MATCH(C2756,Raw_Plans!$A$2:$A$11,0)),"")</f>
        <v>Annual Plan</v>
      </c>
    </row>
    <row r="2757" spans="1:7" x14ac:dyDescent="0.3">
      <c r="A2757" s="12" t="s">
        <v>7364</v>
      </c>
      <c r="B2757" s="12" t="s">
        <v>4336</v>
      </c>
      <c r="C2757" s="12" t="s">
        <v>4609</v>
      </c>
      <c r="D2757" s="82">
        <v>45852.946886574071</v>
      </c>
      <c r="E2757" s="37">
        <v>2999</v>
      </c>
      <c r="F2757" s="12" t="s">
        <v>4603</v>
      </c>
      <c r="G2757" s="13" t="str">
        <f>IFERROR(INDEX(Raw_Plans!$B$2:$B$11,MATCH(C2757,Raw_Plans!$A$2:$A$11,0)),"")</f>
        <v>Annual Plan</v>
      </c>
    </row>
    <row r="2758" spans="1:7" x14ac:dyDescent="0.3">
      <c r="A2758" s="12" t="s">
        <v>7365</v>
      </c>
      <c r="B2758" s="12" t="s">
        <v>3671</v>
      </c>
      <c r="C2758" s="12" t="s">
        <v>4609</v>
      </c>
      <c r="D2758" s="82">
        <v>45781.946886574071</v>
      </c>
      <c r="E2758" s="37">
        <v>2999</v>
      </c>
      <c r="F2758" s="12" t="s">
        <v>4595</v>
      </c>
      <c r="G2758" s="13" t="str">
        <f>IFERROR(INDEX(Raw_Plans!$B$2:$B$11,MATCH(C2758,Raw_Plans!$A$2:$A$11,0)),"")</f>
        <v>Annual Plan</v>
      </c>
    </row>
    <row r="2759" spans="1:7" x14ac:dyDescent="0.3">
      <c r="A2759" s="12" t="s">
        <v>7366</v>
      </c>
      <c r="B2759" s="12" t="s">
        <v>3440</v>
      </c>
      <c r="C2759" s="12" t="s">
        <v>4594</v>
      </c>
      <c r="D2759" s="82">
        <v>45864.946886574071</v>
      </c>
      <c r="E2759" s="37">
        <v>999</v>
      </c>
      <c r="F2759" s="12" t="s">
        <v>4599</v>
      </c>
      <c r="G2759" s="13" t="str">
        <f>IFERROR(INDEX(Raw_Plans!$B$2:$B$11,MATCH(C2759,Raw_Plans!$A$2:$A$11,0)),"")</f>
        <v>Family Infinity 999</v>
      </c>
    </row>
    <row r="2760" spans="1:7" x14ac:dyDescent="0.3">
      <c r="A2760" s="12" t="s">
        <v>7367</v>
      </c>
      <c r="B2760" s="12" t="s">
        <v>4080</v>
      </c>
      <c r="C2760" s="12" t="s">
        <v>4607</v>
      </c>
      <c r="D2760" s="82">
        <v>45962.946886574071</v>
      </c>
      <c r="E2760" s="37">
        <v>299</v>
      </c>
      <c r="F2760" s="12" t="s">
        <v>4611</v>
      </c>
      <c r="G2760" s="13" t="str">
        <f>IFERROR(INDEX(Raw_Plans!$B$2:$B$11,MATCH(C2760,Raw_Plans!$A$2:$A$11,0)),"")</f>
        <v>Unlimited 5G Data</v>
      </c>
    </row>
    <row r="2761" spans="1:7" x14ac:dyDescent="0.3">
      <c r="A2761" s="12" t="s">
        <v>7368</v>
      </c>
      <c r="B2761" s="12" t="s">
        <v>697</v>
      </c>
      <c r="C2761" s="12" t="s">
        <v>4618</v>
      </c>
      <c r="D2761" s="82">
        <v>46016.946886574071</v>
      </c>
      <c r="E2761" s="37">
        <v>499</v>
      </c>
      <c r="F2761" s="12" t="s">
        <v>4599</v>
      </c>
      <c r="G2761" s="13" t="str">
        <f>IFERROR(INDEX(Raw_Plans!$B$2:$B$11,MATCH(C2761,Raw_Plans!$A$2:$A$11,0)),"")</f>
        <v>Infinity 499</v>
      </c>
    </row>
    <row r="2762" spans="1:7" x14ac:dyDescent="0.3">
      <c r="A2762" s="12" t="s">
        <v>7369</v>
      </c>
      <c r="B2762" s="12" t="s">
        <v>4015</v>
      </c>
      <c r="C2762" s="12" t="s">
        <v>4602</v>
      </c>
      <c r="D2762" s="82">
        <v>45897.946886574071</v>
      </c>
      <c r="E2762" s="37">
        <v>479</v>
      </c>
      <c r="F2762" s="12" t="s">
        <v>4603</v>
      </c>
      <c r="G2762" s="13" t="str">
        <f>IFERROR(INDEX(Raw_Plans!$B$2:$B$11,MATCH(C2762,Raw_Plans!$A$2:$A$11,0)),"")</f>
        <v>Truly Unlimited</v>
      </c>
    </row>
    <row r="2763" spans="1:7" x14ac:dyDescent="0.3">
      <c r="A2763" s="12" t="s">
        <v>7370</v>
      </c>
      <c r="B2763" s="12" t="s">
        <v>3192</v>
      </c>
      <c r="C2763" s="12" t="s">
        <v>4615</v>
      </c>
      <c r="D2763" s="82">
        <v>46017.946886574071</v>
      </c>
      <c r="E2763" s="37">
        <v>148</v>
      </c>
      <c r="F2763" s="12" t="s">
        <v>4603</v>
      </c>
      <c r="G2763" s="13" t="str">
        <f>IFERROR(INDEX(Raw_Plans!$B$2:$B$11,MATCH(C2763,Raw_Plans!$A$2:$A$11,0)),"")</f>
        <v>Data Booster</v>
      </c>
    </row>
    <row r="2764" spans="1:7" x14ac:dyDescent="0.3">
      <c r="A2764" s="12" t="s">
        <v>7371</v>
      </c>
      <c r="B2764" s="12" t="s">
        <v>4517</v>
      </c>
      <c r="C2764" s="12" t="s">
        <v>4615</v>
      </c>
      <c r="D2764" s="82">
        <v>46024.946886574071</v>
      </c>
      <c r="E2764" s="37">
        <v>148</v>
      </c>
      <c r="F2764" s="12" t="s">
        <v>4641</v>
      </c>
      <c r="G2764" s="13" t="str">
        <f>IFERROR(INDEX(Raw_Plans!$B$2:$B$11,MATCH(C2764,Raw_Plans!$A$2:$A$11,0)),"")</f>
        <v>Data Booster</v>
      </c>
    </row>
    <row r="2765" spans="1:7" x14ac:dyDescent="0.3">
      <c r="A2765" s="12" t="s">
        <v>7372</v>
      </c>
      <c r="B2765" s="12" t="s">
        <v>3717</v>
      </c>
      <c r="C2765" s="12" t="s">
        <v>4594</v>
      </c>
      <c r="D2765" s="82">
        <v>45864.946886574071</v>
      </c>
      <c r="E2765" s="37">
        <v>999</v>
      </c>
      <c r="F2765" s="12" t="s">
        <v>4599</v>
      </c>
      <c r="G2765" s="13" t="str">
        <f>IFERROR(INDEX(Raw_Plans!$B$2:$B$11,MATCH(C2765,Raw_Plans!$A$2:$A$11,0)),"")</f>
        <v>Family Infinity 999</v>
      </c>
    </row>
    <row r="2766" spans="1:7" x14ac:dyDescent="0.3">
      <c r="A2766" s="12" t="s">
        <v>7373</v>
      </c>
      <c r="B2766" s="12" t="s">
        <v>2207</v>
      </c>
      <c r="C2766" s="12" t="s">
        <v>4607</v>
      </c>
      <c r="D2766" s="82">
        <v>45855.946886574071</v>
      </c>
      <c r="E2766" s="37">
        <v>299</v>
      </c>
      <c r="F2766" s="12" t="s">
        <v>4595</v>
      </c>
      <c r="G2766" s="13" t="str">
        <f>IFERROR(INDEX(Raw_Plans!$B$2:$B$11,MATCH(C2766,Raw_Plans!$A$2:$A$11,0)),"")</f>
        <v>Unlimited 5G Data</v>
      </c>
    </row>
    <row r="2767" spans="1:7" x14ac:dyDescent="0.3">
      <c r="A2767" s="12" t="s">
        <v>7374</v>
      </c>
      <c r="B2767" s="12" t="s">
        <v>3194</v>
      </c>
      <c r="C2767" s="12" t="s">
        <v>4629</v>
      </c>
      <c r="D2767" s="82">
        <v>45998.946886574071</v>
      </c>
      <c r="E2767" s="37">
        <v>666</v>
      </c>
      <c r="F2767" s="12" t="s">
        <v>4603</v>
      </c>
      <c r="G2767" s="13" t="str">
        <f>IFERROR(INDEX(Raw_Plans!$B$2:$B$11,MATCH(C2767,Raw_Plans!$A$2:$A$11,0)),"")</f>
        <v>Student Plan</v>
      </c>
    </row>
    <row r="2768" spans="1:7" x14ac:dyDescent="0.3">
      <c r="A2768" s="12" t="s">
        <v>7375</v>
      </c>
      <c r="B2768" s="12" t="s">
        <v>1235</v>
      </c>
      <c r="C2768" s="12" t="s">
        <v>4602</v>
      </c>
      <c r="D2768" s="82">
        <v>45956.946886574071</v>
      </c>
      <c r="E2768" s="37">
        <v>479</v>
      </c>
      <c r="F2768" s="12" t="s">
        <v>4641</v>
      </c>
      <c r="G2768" s="13" t="str">
        <f>IFERROR(INDEX(Raw_Plans!$B$2:$B$11,MATCH(C2768,Raw_Plans!$A$2:$A$11,0)),"")</f>
        <v>Truly Unlimited</v>
      </c>
    </row>
    <row r="2769" spans="1:7" x14ac:dyDescent="0.3">
      <c r="A2769" s="12" t="s">
        <v>7376</v>
      </c>
      <c r="B2769" s="12" t="s">
        <v>4330</v>
      </c>
      <c r="C2769" s="12" t="s">
        <v>4602</v>
      </c>
      <c r="D2769" s="82">
        <v>45873.946886574071</v>
      </c>
      <c r="E2769" s="37">
        <v>479</v>
      </c>
      <c r="F2769" s="12" t="s">
        <v>4641</v>
      </c>
      <c r="G2769" s="13" t="str">
        <f>IFERROR(INDEX(Raw_Plans!$B$2:$B$11,MATCH(C2769,Raw_Plans!$A$2:$A$11,0)),"")</f>
        <v>Truly Unlimited</v>
      </c>
    </row>
    <row r="2770" spans="1:7" x14ac:dyDescent="0.3">
      <c r="A2770" s="12" t="s">
        <v>7377</v>
      </c>
      <c r="B2770" s="12" t="s">
        <v>2172</v>
      </c>
      <c r="C2770" s="12" t="s">
        <v>4618</v>
      </c>
      <c r="D2770" s="82">
        <v>46050.946886574071</v>
      </c>
      <c r="E2770" s="37">
        <v>499</v>
      </c>
      <c r="F2770" s="12" t="s">
        <v>4599</v>
      </c>
      <c r="G2770" s="13" t="str">
        <f>IFERROR(INDEX(Raw_Plans!$B$2:$B$11,MATCH(C2770,Raw_Plans!$A$2:$A$11,0)),"")</f>
        <v>Infinity 499</v>
      </c>
    </row>
    <row r="2771" spans="1:7" x14ac:dyDescent="0.3">
      <c r="A2771" s="12" t="s">
        <v>7378</v>
      </c>
      <c r="B2771" s="12" t="s">
        <v>3212</v>
      </c>
      <c r="C2771" s="12" t="s">
        <v>4615</v>
      </c>
      <c r="D2771" s="82">
        <v>45699.946886574071</v>
      </c>
      <c r="E2771" s="37">
        <v>148</v>
      </c>
      <c r="F2771" s="12" t="s">
        <v>4641</v>
      </c>
      <c r="G2771" s="13" t="str">
        <f>IFERROR(INDEX(Raw_Plans!$B$2:$B$11,MATCH(C2771,Raw_Plans!$A$2:$A$11,0)),"")</f>
        <v>Data Booster</v>
      </c>
    </row>
    <row r="2772" spans="1:7" x14ac:dyDescent="0.3">
      <c r="A2772" s="12" t="s">
        <v>7379</v>
      </c>
      <c r="B2772" s="12" t="s">
        <v>1283</v>
      </c>
      <c r="C2772" s="12" t="s">
        <v>4618</v>
      </c>
      <c r="D2772" s="82">
        <v>45758.946886574071</v>
      </c>
      <c r="E2772" s="37">
        <v>499</v>
      </c>
      <c r="F2772" s="12" t="s">
        <v>4595</v>
      </c>
      <c r="G2772" s="13" t="str">
        <f>IFERROR(INDEX(Raw_Plans!$B$2:$B$11,MATCH(C2772,Raw_Plans!$A$2:$A$11,0)),"")</f>
        <v>Infinity 499</v>
      </c>
    </row>
    <row r="2773" spans="1:7" x14ac:dyDescent="0.3">
      <c r="A2773" s="12" t="s">
        <v>7380</v>
      </c>
      <c r="B2773" s="12" t="s">
        <v>4547</v>
      </c>
      <c r="C2773" s="12" t="s">
        <v>4629</v>
      </c>
      <c r="D2773" s="82">
        <v>45995.946886574071</v>
      </c>
      <c r="E2773" s="37">
        <v>666</v>
      </c>
      <c r="F2773" s="12" t="s">
        <v>4641</v>
      </c>
      <c r="G2773" s="13" t="str">
        <f>IFERROR(INDEX(Raw_Plans!$B$2:$B$11,MATCH(C2773,Raw_Plans!$A$2:$A$11,0)),"")</f>
        <v>Student Plan</v>
      </c>
    </row>
    <row r="2774" spans="1:7" x14ac:dyDescent="0.3">
      <c r="A2774" s="12" t="s">
        <v>7381</v>
      </c>
      <c r="B2774" s="12" t="s">
        <v>953</v>
      </c>
      <c r="C2774" s="12" t="s">
        <v>4615</v>
      </c>
      <c r="D2774" s="82">
        <v>45899.946886574071</v>
      </c>
      <c r="E2774" s="37">
        <v>148</v>
      </c>
      <c r="F2774" s="12" t="s">
        <v>4595</v>
      </c>
      <c r="G2774" s="13" t="str">
        <f>IFERROR(INDEX(Raw_Plans!$B$2:$B$11,MATCH(C2774,Raw_Plans!$A$2:$A$11,0)),"")</f>
        <v>Data Booster</v>
      </c>
    </row>
    <row r="2775" spans="1:7" x14ac:dyDescent="0.3">
      <c r="A2775" s="12" t="s">
        <v>7382</v>
      </c>
      <c r="B2775" s="12" t="s">
        <v>4116</v>
      </c>
      <c r="C2775" s="12" t="s">
        <v>4629</v>
      </c>
      <c r="D2775" s="82">
        <v>45743.946886574071</v>
      </c>
      <c r="E2775" s="37">
        <v>666</v>
      </c>
      <c r="F2775" s="12" t="s">
        <v>4611</v>
      </c>
      <c r="G2775" s="13" t="str">
        <f>IFERROR(INDEX(Raw_Plans!$B$2:$B$11,MATCH(C2775,Raw_Plans!$A$2:$A$11,0)),"")</f>
        <v>Student Plan</v>
      </c>
    </row>
    <row r="2776" spans="1:7" x14ac:dyDescent="0.3">
      <c r="A2776" s="12" t="s">
        <v>7383</v>
      </c>
      <c r="B2776" s="12" t="s">
        <v>2409</v>
      </c>
      <c r="C2776" s="12" t="s">
        <v>4629</v>
      </c>
      <c r="D2776" s="82">
        <v>45921.946886574071</v>
      </c>
      <c r="E2776" s="37">
        <v>666</v>
      </c>
      <c r="F2776" s="12" t="s">
        <v>4599</v>
      </c>
      <c r="G2776" s="13" t="str">
        <f>IFERROR(INDEX(Raw_Plans!$B$2:$B$11,MATCH(C2776,Raw_Plans!$A$2:$A$11,0)),"")</f>
        <v>Student Plan</v>
      </c>
    </row>
    <row r="2777" spans="1:7" x14ac:dyDescent="0.3">
      <c r="A2777" s="12" t="s">
        <v>7384</v>
      </c>
      <c r="B2777" s="12" t="s">
        <v>3444</v>
      </c>
      <c r="C2777" s="12" t="s">
        <v>4609</v>
      </c>
      <c r="D2777" s="82">
        <v>45993.946886574071</v>
      </c>
      <c r="E2777" s="37">
        <v>2999</v>
      </c>
      <c r="F2777" s="12" t="s">
        <v>4603</v>
      </c>
      <c r="G2777" s="13" t="str">
        <f>IFERROR(INDEX(Raw_Plans!$B$2:$B$11,MATCH(C2777,Raw_Plans!$A$2:$A$11,0)),"")</f>
        <v>Annual Plan</v>
      </c>
    </row>
    <row r="2778" spans="1:7" x14ac:dyDescent="0.3">
      <c r="A2778" s="12" t="s">
        <v>7385</v>
      </c>
      <c r="B2778" s="12" t="s">
        <v>631</v>
      </c>
      <c r="C2778" s="12" t="s">
        <v>4629</v>
      </c>
      <c r="D2778" s="82">
        <v>45941.946886574071</v>
      </c>
      <c r="E2778" s="37">
        <v>666</v>
      </c>
      <c r="F2778" s="12" t="s">
        <v>4603</v>
      </c>
      <c r="G2778" s="13" t="str">
        <f>IFERROR(INDEX(Raw_Plans!$B$2:$B$11,MATCH(C2778,Raw_Plans!$A$2:$A$11,0)),"")</f>
        <v>Student Plan</v>
      </c>
    </row>
    <row r="2779" spans="1:7" x14ac:dyDescent="0.3">
      <c r="A2779" s="12" t="s">
        <v>7386</v>
      </c>
      <c r="B2779" s="12" t="s">
        <v>2335</v>
      </c>
      <c r="C2779" s="12" t="s">
        <v>4594</v>
      </c>
      <c r="D2779" s="82">
        <v>45720.946886574071</v>
      </c>
      <c r="E2779" s="37">
        <v>999</v>
      </c>
      <c r="F2779" s="12" t="s">
        <v>4599</v>
      </c>
      <c r="G2779" s="13" t="str">
        <f>IFERROR(INDEX(Raw_Plans!$B$2:$B$11,MATCH(C2779,Raw_Plans!$A$2:$A$11,0)),"")</f>
        <v>Family Infinity 999</v>
      </c>
    </row>
    <row r="2780" spans="1:7" x14ac:dyDescent="0.3">
      <c r="A2780" s="12" t="s">
        <v>7387</v>
      </c>
      <c r="B2780" s="12" t="s">
        <v>1062</v>
      </c>
      <c r="C2780" s="12" t="s">
        <v>4594</v>
      </c>
      <c r="D2780" s="82">
        <v>45996.946886574071</v>
      </c>
      <c r="E2780" s="37">
        <v>999</v>
      </c>
      <c r="F2780" s="12" t="s">
        <v>4599</v>
      </c>
      <c r="G2780" s="13" t="str">
        <f>IFERROR(INDEX(Raw_Plans!$B$2:$B$11,MATCH(C2780,Raw_Plans!$A$2:$A$11,0)),"")</f>
        <v>Family Infinity 999</v>
      </c>
    </row>
    <row r="2781" spans="1:7" x14ac:dyDescent="0.3">
      <c r="A2781" s="12" t="s">
        <v>7388</v>
      </c>
      <c r="B2781" s="12" t="s">
        <v>1588</v>
      </c>
      <c r="C2781" s="12" t="s">
        <v>4613</v>
      </c>
      <c r="D2781" s="82">
        <v>45988.946886574071</v>
      </c>
      <c r="E2781" s="37">
        <v>499</v>
      </c>
      <c r="F2781" s="12" t="s">
        <v>4599</v>
      </c>
      <c r="G2781" s="13" t="str">
        <f>IFERROR(INDEX(Raw_Plans!$B$2:$B$11,MATCH(C2781,Raw_Plans!$A$2:$A$11,0)),"")</f>
        <v>Work From Home</v>
      </c>
    </row>
    <row r="2782" spans="1:7" x14ac:dyDescent="0.3">
      <c r="A2782" s="12" t="s">
        <v>7389</v>
      </c>
      <c r="B2782" s="12" t="s">
        <v>2499</v>
      </c>
      <c r="C2782" s="12" t="s">
        <v>4609</v>
      </c>
      <c r="D2782" s="82">
        <v>45847.946886574071</v>
      </c>
      <c r="E2782" s="37">
        <v>2999</v>
      </c>
      <c r="F2782" s="12" t="s">
        <v>4611</v>
      </c>
      <c r="G2782" s="13" t="str">
        <f>IFERROR(INDEX(Raw_Plans!$B$2:$B$11,MATCH(C2782,Raw_Plans!$A$2:$A$11,0)),"")</f>
        <v>Annual Plan</v>
      </c>
    </row>
    <row r="2783" spans="1:7" x14ac:dyDescent="0.3">
      <c r="A2783" s="12" t="s">
        <v>7390</v>
      </c>
      <c r="B2783" s="12" t="s">
        <v>628</v>
      </c>
      <c r="C2783" s="12" t="s">
        <v>4594</v>
      </c>
      <c r="D2783" s="82">
        <v>46016.946886574071</v>
      </c>
      <c r="E2783" s="37">
        <v>999</v>
      </c>
      <c r="F2783" s="12" t="s">
        <v>4599</v>
      </c>
      <c r="G2783" s="13" t="str">
        <f>IFERROR(INDEX(Raw_Plans!$B$2:$B$11,MATCH(C2783,Raw_Plans!$A$2:$A$11,0)),"")</f>
        <v>Family Infinity 999</v>
      </c>
    </row>
    <row r="2784" spans="1:7" x14ac:dyDescent="0.3">
      <c r="A2784" s="12" t="s">
        <v>7391</v>
      </c>
      <c r="B2784" s="12" t="s">
        <v>3950</v>
      </c>
      <c r="C2784" s="12" t="s">
        <v>4602</v>
      </c>
      <c r="D2784" s="82">
        <v>45960.946886574071</v>
      </c>
      <c r="E2784" s="37">
        <v>479</v>
      </c>
      <c r="F2784" s="12" t="s">
        <v>4611</v>
      </c>
      <c r="G2784" s="13" t="str">
        <f>IFERROR(INDEX(Raw_Plans!$B$2:$B$11,MATCH(C2784,Raw_Plans!$A$2:$A$11,0)),"")</f>
        <v>Truly Unlimited</v>
      </c>
    </row>
    <row r="2785" spans="1:7" x14ac:dyDescent="0.3">
      <c r="A2785" s="12" t="s">
        <v>7392</v>
      </c>
      <c r="B2785" s="12" t="s">
        <v>3725</v>
      </c>
      <c r="C2785" s="12" t="s">
        <v>4613</v>
      </c>
      <c r="D2785" s="82">
        <v>46000.946886574071</v>
      </c>
      <c r="E2785" s="37">
        <v>499</v>
      </c>
      <c r="F2785" s="12" t="s">
        <v>4641</v>
      </c>
      <c r="G2785" s="13" t="str">
        <f>IFERROR(INDEX(Raw_Plans!$B$2:$B$11,MATCH(C2785,Raw_Plans!$A$2:$A$11,0)),"")</f>
        <v>Work From Home</v>
      </c>
    </row>
    <row r="2786" spans="1:7" x14ac:dyDescent="0.3">
      <c r="A2786" s="12" t="s">
        <v>7393</v>
      </c>
      <c r="B2786" s="12" t="s">
        <v>2967</v>
      </c>
      <c r="C2786" s="12" t="s">
        <v>4594</v>
      </c>
      <c r="D2786" s="82">
        <v>46041.946886574071</v>
      </c>
      <c r="E2786" s="37">
        <v>999</v>
      </c>
      <c r="F2786" s="12" t="s">
        <v>4641</v>
      </c>
      <c r="G2786" s="13" t="str">
        <f>IFERROR(INDEX(Raw_Plans!$B$2:$B$11,MATCH(C2786,Raw_Plans!$A$2:$A$11,0)),"")</f>
        <v>Family Infinity 999</v>
      </c>
    </row>
    <row r="2787" spans="1:7" x14ac:dyDescent="0.3">
      <c r="A2787" s="12" t="s">
        <v>7394</v>
      </c>
      <c r="B2787" s="12" t="s">
        <v>3497</v>
      </c>
      <c r="C2787" s="12" t="s">
        <v>4615</v>
      </c>
      <c r="D2787" s="82">
        <v>45842.946886574071</v>
      </c>
      <c r="E2787" s="37">
        <v>148</v>
      </c>
      <c r="F2787" s="12" t="s">
        <v>4595</v>
      </c>
      <c r="G2787" s="13" t="str">
        <f>IFERROR(INDEX(Raw_Plans!$B$2:$B$11,MATCH(C2787,Raw_Plans!$A$2:$A$11,0)),"")</f>
        <v>Data Booster</v>
      </c>
    </row>
    <row r="2788" spans="1:7" x14ac:dyDescent="0.3">
      <c r="A2788" s="12" t="s">
        <v>7395</v>
      </c>
      <c r="B2788" s="12" t="s">
        <v>3394</v>
      </c>
      <c r="C2788" s="12" t="s">
        <v>4615</v>
      </c>
      <c r="D2788" s="82">
        <v>45951.946886574071</v>
      </c>
      <c r="E2788" s="37">
        <v>148</v>
      </c>
      <c r="F2788" s="12" t="s">
        <v>4641</v>
      </c>
      <c r="G2788" s="13" t="str">
        <f>IFERROR(INDEX(Raw_Plans!$B$2:$B$11,MATCH(C2788,Raw_Plans!$A$2:$A$11,0)),"")</f>
        <v>Data Booster</v>
      </c>
    </row>
    <row r="2789" spans="1:7" x14ac:dyDescent="0.3">
      <c r="A2789" s="12" t="s">
        <v>7396</v>
      </c>
      <c r="B2789" s="12" t="s">
        <v>1494</v>
      </c>
      <c r="C2789" s="12" t="s">
        <v>4629</v>
      </c>
      <c r="D2789" s="82">
        <v>45888.946886574071</v>
      </c>
      <c r="E2789" s="37">
        <v>666</v>
      </c>
      <c r="F2789" s="12" t="s">
        <v>4603</v>
      </c>
      <c r="G2789" s="13" t="str">
        <f>IFERROR(INDEX(Raw_Plans!$B$2:$B$11,MATCH(C2789,Raw_Plans!$A$2:$A$11,0)),"")</f>
        <v>Student Plan</v>
      </c>
    </row>
    <row r="2790" spans="1:7" x14ac:dyDescent="0.3">
      <c r="A2790" s="12" t="s">
        <v>7397</v>
      </c>
      <c r="B2790" s="12" t="s">
        <v>4292</v>
      </c>
      <c r="C2790" s="12" t="s">
        <v>4613</v>
      </c>
      <c r="D2790" s="82">
        <v>45884.946886574071</v>
      </c>
      <c r="E2790" s="37">
        <v>499</v>
      </c>
      <c r="F2790" s="12" t="s">
        <v>4641</v>
      </c>
      <c r="G2790" s="13" t="str">
        <f>IFERROR(INDEX(Raw_Plans!$B$2:$B$11,MATCH(C2790,Raw_Plans!$A$2:$A$11,0)),"")</f>
        <v>Work From Home</v>
      </c>
    </row>
    <row r="2791" spans="1:7" x14ac:dyDescent="0.3">
      <c r="A2791" s="12" t="s">
        <v>7398</v>
      </c>
      <c r="B2791" s="12" t="s">
        <v>2425</v>
      </c>
      <c r="C2791" s="12" t="s">
        <v>4613</v>
      </c>
      <c r="D2791" s="82">
        <v>45877.946886574071</v>
      </c>
      <c r="E2791" s="37">
        <v>499</v>
      </c>
      <c r="F2791" s="12" t="s">
        <v>4595</v>
      </c>
      <c r="G2791" s="13" t="str">
        <f>IFERROR(INDEX(Raw_Plans!$B$2:$B$11,MATCH(C2791,Raw_Plans!$A$2:$A$11,0)),"")</f>
        <v>Work From Home</v>
      </c>
    </row>
    <row r="2792" spans="1:7" x14ac:dyDescent="0.3">
      <c r="A2792" s="12" t="s">
        <v>7399</v>
      </c>
      <c r="B2792" s="12" t="s">
        <v>3744</v>
      </c>
      <c r="C2792" s="12" t="s">
        <v>4602</v>
      </c>
      <c r="D2792" s="82">
        <v>45844.946886574071</v>
      </c>
      <c r="E2792" s="37">
        <v>479</v>
      </c>
      <c r="F2792" s="12" t="s">
        <v>4595</v>
      </c>
      <c r="G2792" s="13" t="str">
        <f>IFERROR(INDEX(Raw_Plans!$B$2:$B$11,MATCH(C2792,Raw_Plans!$A$2:$A$11,0)),"")</f>
        <v>Truly Unlimited</v>
      </c>
    </row>
    <row r="2793" spans="1:7" x14ac:dyDescent="0.3">
      <c r="A2793" s="12" t="s">
        <v>7400</v>
      </c>
      <c r="B2793" s="12" t="s">
        <v>3362</v>
      </c>
      <c r="C2793" s="12" t="s">
        <v>4594</v>
      </c>
      <c r="D2793" s="82">
        <v>46000.946886574071</v>
      </c>
      <c r="E2793" s="37">
        <v>999</v>
      </c>
      <c r="F2793" s="12" t="s">
        <v>4611</v>
      </c>
      <c r="G2793" s="13" t="str">
        <f>IFERROR(INDEX(Raw_Plans!$B$2:$B$11,MATCH(C2793,Raw_Plans!$A$2:$A$11,0)),"")</f>
        <v>Family Infinity 999</v>
      </c>
    </row>
    <row r="2794" spans="1:7" x14ac:dyDescent="0.3">
      <c r="A2794" s="12" t="s">
        <v>7401</v>
      </c>
      <c r="B2794" s="12" t="s">
        <v>1466</v>
      </c>
      <c r="C2794" s="12" t="s">
        <v>4594</v>
      </c>
      <c r="D2794" s="82">
        <v>45926.946886574071</v>
      </c>
      <c r="E2794" s="37">
        <v>999</v>
      </c>
      <c r="F2794" s="12" t="s">
        <v>4603</v>
      </c>
      <c r="G2794" s="13" t="str">
        <f>IFERROR(INDEX(Raw_Plans!$B$2:$B$11,MATCH(C2794,Raw_Plans!$A$2:$A$11,0)),"")</f>
        <v>Family Infinity 999</v>
      </c>
    </row>
    <row r="2795" spans="1:7" x14ac:dyDescent="0.3">
      <c r="A2795" s="12" t="s">
        <v>7402</v>
      </c>
      <c r="B2795" s="12" t="s">
        <v>4326</v>
      </c>
      <c r="C2795" s="12" t="s">
        <v>4598</v>
      </c>
      <c r="D2795" s="82">
        <v>46010.946886574071</v>
      </c>
      <c r="E2795" s="37">
        <v>99</v>
      </c>
      <c r="F2795" s="12" t="s">
        <v>4595</v>
      </c>
      <c r="G2795" s="13" t="str">
        <f>IFERROR(INDEX(Raw_Plans!$B$2:$B$11,MATCH(C2795,Raw_Plans!$A$2:$A$11,0)),"")</f>
        <v>Talktime Only</v>
      </c>
    </row>
    <row r="2796" spans="1:7" x14ac:dyDescent="0.3">
      <c r="A2796" s="12" t="s">
        <v>7403</v>
      </c>
      <c r="B2796" s="12" t="s">
        <v>3880</v>
      </c>
      <c r="C2796" s="12" t="s">
        <v>4607</v>
      </c>
      <c r="D2796" s="82">
        <v>45718.946886574071</v>
      </c>
      <c r="E2796" s="37">
        <v>299</v>
      </c>
      <c r="F2796" s="12" t="s">
        <v>4611</v>
      </c>
      <c r="G2796" s="13" t="str">
        <f>IFERROR(INDEX(Raw_Plans!$B$2:$B$11,MATCH(C2796,Raw_Plans!$A$2:$A$11,0)),"")</f>
        <v>Unlimited 5G Data</v>
      </c>
    </row>
    <row r="2797" spans="1:7" x14ac:dyDescent="0.3">
      <c r="A2797" s="12" t="s">
        <v>7404</v>
      </c>
      <c r="B2797" s="12" t="s">
        <v>773</v>
      </c>
      <c r="C2797" s="12" t="s">
        <v>4605</v>
      </c>
      <c r="D2797" s="82">
        <v>46012.946886574071</v>
      </c>
      <c r="E2797" s="37">
        <v>349</v>
      </c>
      <c r="F2797" s="12" t="s">
        <v>4603</v>
      </c>
      <c r="G2797" s="13" t="str">
        <f>IFERROR(INDEX(Raw_Plans!$B$2:$B$11,MATCH(C2797,Raw_Plans!$A$2:$A$11,0)),"")</f>
        <v>Entertainment Pack</v>
      </c>
    </row>
    <row r="2798" spans="1:7" x14ac:dyDescent="0.3">
      <c r="A2798" s="12" t="s">
        <v>7405</v>
      </c>
      <c r="B2798" s="12" t="s">
        <v>4182</v>
      </c>
      <c r="C2798" s="12" t="s">
        <v>4602</v>
      </c>
      <c r="D2798" s="82">
        <v>45811.946886574071</v>
      </c>
      <c r="E2798" s="37">
        <v>479</v>
      </c>
      <c r="F2798" s="12" t="s">
        <v>4603</v>
      </c>
      <c r="G2798" s="13" t="str">
        <f>IFERROR(INDEX(Raw_Plans!$B$2:$B$11,MATCH(C2798,Raw_Plans!$A$2:$A$11,0)),"")</f>
        <v>Truly Unlimited</v>
      </c>
    </row>
    <row r="2799" spans="1:7" x14ac:dyDescent="0.3">
      <c r="A2799" s="12" t="s">
        <v>7406</v>
      </c>
      <c r="B2799" s="12" t="s">
        <v>3048</v>
      </c>
      <c r="C2799" s="12" t="s">
        <v>4605</v>
      </c>
      <c r="D2799" s="82">
        <v>45716.946886574071</v>
      </c>
      <c r="E2799" s="37">
        <v>349</v>
      </c>
      <c r="F2799" s="12" t="s">
        <v>4611</v>
      </c>
      <c r="G2799" s="13" t="str">
        <f>IFERROR(INDEX(Raw_Plans!$B$2:$B$11,MATCH(C2799,Raw_Plans!$A$2:$A$11,0)),"")</f>
        <v>Entertainment Pack</v>
      </c>
    </row>
    <row r="2800" spans="1:7" x14ac:dyDescent="0.3">
      <c r="A2800" s="12" t="s">
        <v>7407</v>
      </c>
      <c r="B2800" s="12" t="s">
        <v>3934</v>
      </c>
      <c r="C2800" s="12" t="s">
        <v>4629</v>
      </c>
      <c r="D2800" s="82">
        <v>45785.946886574071</v>
      </c>
      <c r="E2800" s="37">
        <v>666</v>
      </c>
      <c r="F2800" s="12" t="s">
        <v>4599</v>
      </c>
      <c r="G2800" s="13" t="str">
        <f>IFERROR(INDEX(Raw_Plans!$B$2:$B$11,MATCH(C2800,Raw_Plans!$A$2:$A$11,0)),"")</f>
        <v>Student Plan</v>
      </c>
    </row>
    <row r="2801" spans="1:7" x14ac:dyDescent="0.3">
      <c r="A2801" s="12" t="s">
        <v>7408</v>
      </c>
      <c r="B2801" s="12" t="s">
        <v>1680</v>
      </c>
      <c r="C2801" s="12" t="s">
        <v>4594</v>
      </c>
      <c r="D2801" s="82">
        <v>46046.946886574071</v>
      </c>
      <c r="E2801" s="37">
        <v>999</v>
      </c>
      <c r="F2801" s="12" t="s">
        <v>4599</v>
      </c>
      <c r="G2801" s="13" t="str">
        <f>IFERROR(INDEX(Raw_Plans!$B$2:$B$11,MATCH(C2801,Raw_Plans!$A$2:$A$11,0)),"")</f>
        <v>Family Infinity 999</v>
      </c>
    </row>
    <row r="2802" spans="1:7" x14ac:dyDescent="0.3">
      <c r="A2802" s="12" t="s">
        <v>7409</v>
      </c>
      <c r="B2802" s="12" t="s">
        <v>790</v>
      </c>
      <c r="C2802" s="12" t="s">
        <v>4598</v>
      </c>
      <c r="D2802" s="82">
        <v>45779.946886574071</v>
      </c>
      <c r="E2802" s="37">
        <v>99</v>
      </c>
      <c r="F2802" s="12" t="s">
        <v>4611</v>
      </c>
      <c r="G2802" s="13" t="str">
        <f>IFERROR(INDEX(Raw_Plans!$B$2:$B$11,MATCH(C2802,Raw_Plans!$A$2:$A$11,0)),"")</f>
        <v>Talktime Only</v>
      </c>
    </row>
    <row r="2803" spans="1:7" x14ac:dyDescent="0.3">
      <c r="A2803" s="12" t="s">
        <v>7410</v>
      </c>
      <c r="B2803" s="12" t="s">
        <v>1670</v>
      </c>
      <c r="C2803" s="12" t="s">
        <v>4629</v>
      </c>
      <c r="D2803" s="82">
        <v>45757.946886574071</v>
      </c>
      <c r="E2803" s="37">
        <v>666</v>
      </c>
      <c r="F2803" s="12" t="s">
        <v>4603</v>
      </c>
      <c r="G2803" s="13" t="str">
        <f>IFERROR(INDEX(Raw_Plans!$B$2:$B$11,MATCH(C2803,Raw_Plans!$A$2:$A$11,0)),"")</f>
        <v>Student Plan</v>
      </c>
    </row>
    <row r="2804" spans="1:7" x14ac:dyDescent="0.3">
      <c r="A2804" s="12" t="s">
        <v>7411</v>
      </c>
      <c r="B2804" s="12" t="s">
        <v>1658</v>
      </c>
      <c r="C2804" s="12" t="s">
        <v>4594</v>
      </c>
      <c r="D2804" s="82">
        <v>45723.946886574071</v>
      </c>
      <c r="E2804" s="37">
        <v>999</v>
      </c>
      <c r="F2804" s="12" t="s">
        <v>4611</v>
      </c>
      <c r="G2804" s="13" t="str">
        <f>IFERROR(INDEX(Raw_Plans!$B$2:$B$11,MATCH(C2804,Raw_Plans!$A$2:$A$11,0)),"")</f>
        <v>Family Infinity 999</v>
      </c>
    </row>
    <row r="2805" spans="1:7" x14ac:dyDescent="0.3">
      <c r="A2805" s="12" t="s">
        <v>7412</v>
      </c>
      <c r="B2805" s="12" t="s">
        <v>3999</v>
      </c>
      <c r="C2805" s="12" t="s">
        <v>4609</v>
      </c>
      <c r="D2805" s="82">
        <v>45938.946886574071</v>
      </c>
      <c r="E2805" s="37">
        <v>2999</v>
      </c>
      <c r="F2805" s="12" t="s">
        <v>4641</v>
      </c>
      <c r="G2805" s="13" t="str">
        <f>IFERROR(INDEX(Raw_Plans!$B$2:$B$11,MATCH(C2805,Raw_Plans!$A$2:$A$11,0)),"")</f>
        <v>Annual Plan</v>
      </c>
    </row>
    <row r="2806" spans="1:7" x14ac:dyDescent="0.3">
      <c r="A2806" s="12" t="s">
        <v>7413</v>
      </c>
      <c r="B2806" s="12" t="s">
        <v>2335</v>
      </c>
      <c r="C2806" s="12" t="s">
        <v>4598</v>
      </c>
      <c r="D2806" s="82">
        <v>45804.946886574071</v>
      </c>
      <c r="E2806" s="37">
        <v>99</v>
      </c>
      <c r="F2806" s="12" t="s">
        <v>4599</v>
      </c>
      <c r="G2806" s="13" t="str">
        <f>IFERROR(INDEX(Raw_Plans!$B$2:$B$11,MATCH(C2806,Raw_Plans!$A$2:$A$11,0)),"")</f>
        <v>Talktime Only</v>
      </c>
    </row>
    <row r="2807" spans="1:7" x14ac:dyDescent="0.3">
      <c r="A2807" s="12" t="s">
        <v>7414</v>
      </c>
      <c r="B2807" s="12" t="s">
        <v>673</v>
      </c>
      <c r="C2807" s="12" t="s">
        <v>4629</v>
      </c>
      <c r="D2807" s="82">
        <v>45930.946886574071</v>
      </c>
      <c r="E2807" s="37">
        <v>666</v>
      </c>
      <c r="F2807" s="12" t="s">
        <v>4611</v>
      </c>
      <c r="G2807" s="13" t="str">
        <f>IFERROR(INDEX(Raw_Plans!$B$2:$B$11,MATCH(C2807,Raw_Plans!$A$2:$A$11,0)),"")</f>
        <v>Student Plan</v>
      </c>
    </row>
    <row r="2808" spans="1:7" x14ac:dyDescent="0.3">
      <c r="A2808" s="12" t="s">
        <v>7415</v>
      </c>
      <c r="B2808" s="12" t="s">
        <v>3080</v>
      </c>
      <c r="C2808" s="12" t="s">
        <v>4615</v>
      </c>
      <c r="D2808" s="82">
        <v>45996.946886574071</v>
      </c>
      <c r="E2808" s="37">
        <v>148</v>
      </c>
      <c r="F2808" s="12" t="s">
        <v>4595</v>
      </c>
      <c r="G2808" s="13" t="str">
        <f>IFERROR(INDEX(Raw_Plans!$B$2:$B$11,MATCH(C2808,Raw_Plans!$A$2:$A$11,0)),"")</f>
        <v>Data Booster</v>
      </c>
    </row>
    <row r="2809" spans="1:7" x14ac:dyDescent="0.3">
      <c r="A2809" s="12" t="s">
        <v>7416</v>
      </c>
      <c r="B2809" s="12" t="s">
        <v>4192</v>
      </c>
      <c r="C2809" s="12" t="s">
        <v>4629</v>
      </c>
      <c r="D2809" s="82">
        <v>45890.946886574071</v>
      </c>
      <c r="E2809" s="37">
        <v>666</v>
      </c>
      <c r="F2809" s="12" t="s">
        <v>4611</v>
      </c>
      <c r="G2809" s="13" t="str">
        <f>IFERROR(INDEX(Raw_Plans!$B$2:$B$11,MATCH(C2809,Raw_Plans!$A$2:$A$11,0)),"")</f>
        <v>Student Plan</v>
      </c>
    </row>
    <row r="2810" spans="1:7" x14ac:dyDescent="0.3">
      <c r="A2810" s="12" t="s">
        <v>7417</v>
      </c>
      <c r="B2810" s="12" t="s">
        <v>1975</v>
      </c>
      <c r="C2810" s="12" t="s">
        <v>4629</v>
      </c>
      <c r="D2810" s="82">
        <v>45808.946886574071</v>
      </c>
      <c r="E2810" s="37">
        <v>666</v>
      </c>
      <c r="F2810" s="12" t="s">
        <v>4595</v>
      </c>
      <c r="G2810" s="13" t="str">
        <f>IFERROR(INDEX(Raw_Plans!$B$2:$B$11,MATCH(C2810,Raw_Plans!$A$2:$A$11,0)),"")</f>
        <v>Student Plan</v>
      </c>
    </row>
    <row r="2811" spans="1:7" x14ac:dyDescent="0.3">
      <c r="A2811" s="12" t="s">
        <v>7418</v>
      </c>
      <c r="B2811" s="12" t="s">
        <v>1596</v>
      </c>
      <c r="C2811" s="12" t="s">
        <v>4609</v>
      </c>
      <c r="D2811" s="82">
        <v>46029.946886574071</v>
      </c>
      <c r="E2811" s="37">
        <v>2999</v>
      </c>
      <c r="F2811" s="12" t="s">
        <v>4603</v>
      </c>
      <c r="G2811" s="13" t="str">
        <f>IFERROR(INDEX(Raw_Plans!$B$2:$B$11,MATCH(C2811,Raw_Plans!$A$2:$A$11,0)),"")</f>
        <v>Annual Plan</v>
      </c>
    </row>
    <row r="2812" spans="1:7" x14ac:dyDescent="0.3">
      <c r="A2812" s="12" t="s">
        <v>7419</v>
      </c>
      <c r="B2812" s="12" t="s">
        <v>1143</v>
      </c>
      <c r="C2812" s="12" t="s">
        <v>4607</v>
      </c>
      <c r="D2812" s="82">
        <v>45992.946886574071</v>
      </c>
      <c r="E2812" s="37">
        <v>299</v>
      </c>
      <c r="F2812" s="12" t="s">
        <v>4641</v>
      </c>
      <c r="G2812" s="13" t="str">
        <f>IFERROR(INDEX(Raw_Plans!$B$2:$B$11,MATCH(C2812,Raw_Plans!$A$2:$A$11,0)),"")</f>
        <v>Unlimited 5G Data</v>
      </c>
    </row>
    <row r="2813" spans="1:7" x14ac:dyDescent="0.3">
      <c r="A2813" s="12" t="s">
        <v>7420</v>
      </c>
      <c r="B2813" s="12" t="s">
        <v>3894</v>
      </c>
      <c r="C2813" s="12" t="s">
        <v>4629</v>
      </c>
      <c r="D2813" s="82">
        <v>45790.946886574071</v>
      </c>
      <c r="E2813" s="37">
        <v>666</v>
      </c>
      <c r="F2813" s="12" t="s">
        <v>4641</v>
      </c>
      <c r="G2813" s="13" t="str">
        <f>IFERROR(INDEX(Raw_Plans!$B$2:$B$11,MATCH(C2813,Raw_Plans!$A$2:$A$11,0)),"")</f>
        <v>Student Plan</v>
      </c>
    </row>
    <row r="2814" spans="1:7" x14ac:dyDescent="0.3">
      <c r="A2814" s="12" t="s">
        <v>7421</v>
      </c>
      <c r="B2814" s="12" t="s">
        <v>3826</v>
      </c>
      <c r="C2814" s="12" t="s">
        <v>4629</v>
      </c>
      <c r="D2814" s="82">
        <v>45711.946886574071</v>
      </c>
      <c r="E2814" s="37">
        <v>666</v>
      </c>
      <c r="F2814" s="12" t="s">
        <v>4611</v>
      </c>
      <c r="G2814" s="13" t="str">
        <f>IFERROR(INDEX(Raw_Plans!$B$2:$B$11,MATCH(C2814,Raw_Plans!$A$2:$A$11,0)),"")</f>
        <v>Student Plan</v>
      </c>
    </row>
    <row r="2815" spans="1:7" x14ac:dyDescent="0.3">
      <c r="A2815" s="12" t="s">
        <v>7422</v>
      </c>
      <c r="B2815" s="12" t="s">
        <v>2843</v>
      </c>
      <c r="C2815" s="12" t="s">
        <v>4609</v>
      </c>
      <c r="D2815" s="82">
        <v>46012.946886574071</v>
      </c>
      <c r="E2815" s="37">
        <v>2999</v>
      </c>
      <c r="F2815" s="12" t="s">
        <v>4611</v>
      </c>
      <c r="G2815" s="13" t="str">
        <f>IFERROR(INDEX(Raw_Plans!$B$2:$B$11,MATCH(C2815,Raw_Plans!$A$2:$A$11,0)),"")</f>
        <v>Annual Plan</v>
      </c>
    </row>
    <row r="2816" spans="1:7" x14ac:dyDescent="0.3">
      <c r="A2816" s="12" t="s">
        <v>7423</v>
      </c>
      <c r="B2816" s="12" t="s">
        <v>1548</v>
      </c>
      <c r="C2816" s="12" t="s">
        <v>4607</v>
      </c>
      <c r="D2816" s="82">
        <v>45965.946886574071</v>
      </c>
      <c r="E2816" s="37">
        <v>299</v>
      </c>
      <c r="F2816" s="12" t="s">
        <v>4595</v>
      </c>
      <c r="G2816" s="13" t="str">
        <f>IFERROR(INDEX(Raw_Plans!$B$2:$B$11,MATCH(C2816,Raw_Plans!$A$2:$A$11,0)),"")</f>
        <v>Unlimited 5G Data</v>
      </c>
    </row>
    <row r="2817" spans="1:7" x14ac:dyDescent="0.3">
      <c r="A2817" s="12" t="s">
        <v>7424</v>
      </c>
      <c r="B2817" s="12" t="s">
        <v>876</v>
      </c>
      <c r="C2817" s="12" t="s">
        <v>4598</v>
      </c>
      <c r="D2817" s="82">
        <v>45740.946886574071</v>
      </c>
      <c r="E2817" s="37">
        <v>99</v>
      </c>
      <c r="F2817" s="12" t="s">
        <v>4603</v>
      </c>
      <c r="G2817" s="13" t="str">
        <f>IFERROR(INDEX(Raw_Plans!$B$2:$B$11,MATCH(C2817,Raw_Plans!$A$2:$A$11,0)),"")</f>
        <v>Talktime Only</v>
      </c>
    </row>
    <row r="2818" spans="1:7" x14ac:dyDescent="0.3">
      <c r="A2818" s="12" t="s">
        <v>7425</v>
      </c>
      <c r="B2818" s="12" t="s">
        <v>3104</v>
      </c>
      <c r="C2818" s="12" t="s">
        <v>4613</v>
      </c>
      <c r="D2818" s="82">
        <v>45864.946886574071</v>
      </c>
      <c r="E2818" s="37">
        <v>499</v>
      </c>
      <c r="F2818" s="12" t="s">
        <v>4641</v>
      </c>
      <c r="G2818" s="13" t="str">
        <f>IFERROR(INDEX(Raw_Plans!$B$2:$B$11,MATCH(C2818,Raw_Plans!$A$2:$A$11,0)),"")</f>
        <v>Work From Home</v>
      </c>
    </row>
    <row r="2819" spans="1:7" x14ac:dyDescent="0.3">
      <c r="A2819" s="12" t="s">
        <v>7426</v>
      </c>
      <c r="B2819" s="12" t="s">
        <v>501</v>
      </c>
      <c r="C2819" s="12" t="s">
        <v>4594</v>
      </c>
      <c r="D2819" s="82">
        <v>45838.946886574071</v>
      </c>
      <c r="E2819" s="37">
        <v>999</v>
      </c>
      <c r="F2819" s="12" t="s">
        <v>4603</v>
      </c>
      <c r="G2819" s="13" t="str">
        <f>IFERROR(INDEX(Raw_Plans!$B$2:$B$11,MATCH(C2819,Raw_Plans!$A$2:$A$11,0)),"")</f>
        <v>Family Infinity 999</v>
      </c>
    </row>
    <row r="2820" spans="1:7" x14ac:dyDescent="0.3">
      <c r="A2820" s="12" t="s">
        <v>7427</v>
      </c>
      <c r="B2820" s="12" t="s">
        <v>4340</v>
      </c>
      <c r="C2820" s="12" t="s">
        <v>4618</v>
      </c>
      <c r="D2820" s="82">
        <v>45939.946886574071</v>
      </c>
      <c r="E2820" s="37">
        <v>499</v>
      </c>
      <c r="F2820" s="12" t="s">
        <v>4641</v>
      </c>
      <c r="G2820" s="13" t="str">
        <f>IFERROR(INDEX(Raw_Plans!$B$2:$B$11,MATCH(C2820,Raw_Plans!$A$2:$A$11,0)),"")</f>
        <v>Infinity 499</v>
      </c>
    </row>
    <row r="2821" spans="1:7" x14ac:dyDescent="0.3">
      <c r="A2821" s="12" t="s">
        <v>7428</v>
      </c>
      <c r="B2821" s="12" t="s">
        <v>4557</v>
      </c>
      <c r="C2821" s="12" t="s">
        <v>4609</v>
      </c>
      <c r="D2821" s="82">
        <v>45795.946886574071</v>
      </c>
      <c r="E2821" s="37">
        <v>2999</v>
      </c>
      <c r="F2821" s="12" t="s">
        <v>4641</v>
      </c>
      <c r="G2821" s="13" t="str">
        <f>IFERROR(INDEX(Raw_Plans!$B$2:$B$11,MATCH(C2821,Raw_Plans!$A$2:$A$11,0)),"")</f>
        <v>Annual Plan</v>
      </c>
    </row>
    <row r="2822" spans="1:7" x14ac:dyDescent="0.3">
      <c r="A2822" s="12" t="s">
        <v>7429</v>
      </c>
      <c r="B2822" s="12" t="s">
        <v>3394</v>
      </c>
      <c r="C2822" s="12" t="s">
        <v>4609</v>
      </c>
      <c r="D2822" s="82">
        <v>45747.946886574071</v>
      </c>
      <c r="E2822" s="37">
        <v>2999</v>
      </c>
      <c r="F2822" s="12" t="s">
        <v>4603</v>
      </c>
      <c r="G2822" s="13" t="str">
        <f>IFERROR(INDEX(Raw_Plans!$B$2:$B$11,MATCH(C2822,Raw_Plans!$A$2:$A$11,0)),"")</f>
        <v>Annual Plan</v>
      </c>
    </row>
    <row r="2823" spans="1:7" x14ac:dyDescent="0.3">
      <c r="A2823" s="12" t="s">
        <v>7430</v>
      </c>
      <c r="B2823" s="12" t="s">
        <v>2741</v>
      </c>
      <c r="C2823" s="12" t="s">
        <v>4607</v>
      </c>
      <c r="D2823" s="82">
        <v>45907.946886574071</v>
      </c>
      <c r="E2823" s="37">
        <v>299</v>
      </c>
      <c r="F2823" s="12" t="s">
        <v>4595</v>
      </c>
      <c r="G2823" s="13" t="str">
        <f>IFERROR(INDEX(Raw_Plans!$B$2:$B$11,MATCH(C2823,Raw_Plans!$A$2:$A$11,0)),"")</f>
        <v>Unlimited 5G Data</v>
      </c>
    </row>
    <row r="2824" spans="1:7" x14ac:dyDescent="0.3">
      <c r="A2824" s="12" t="s">
        <v>7431</v>
      </c>
      <c r="B2824" s="12" t="s">
        <v>4497</v>
      </c>
      <c r="C2824" s="12" t="s">
        <v>4629</v>
      </c>
      <c r="D2824" s="82">
        <v>45939.946886574071</v>
      </c>
      <c r="E2824" s="37">
        <v>666</v>
      </c>
      <c r="F2824" s="12" t="s">
        <v>4595</v>
      </c>
      <c r="G2824" s="13" t="str">
        <f>IFERROR(INDEX(Raw_Plans!$B$2:$B$11,MATCH(C2824,Raw_Plans!$A$2:$A$11,0)),"")</f>
        <v>Student Plan</v>
      </c>
    </row>
    <row r="2825" spans="1:7" x14ac:dyDescent="0.3">
      <c r="A2825" s="12" t="s">
        <v>7432</v>
      </c>
      <c r="B2825" s="12" t="s">
        <v>3938</v>
      </c>
      <c r="C2825" s="12" t="s">
        <v>4615</v>
      </c>
      <c r="D2825" s="82">
        <v>45802.946886574071</v>
      </c>
      <c r="E2825" s="37">
        <v>148</v>
      </c>
      <c r="F2825" s="12" t="s">
        <v>4641</v>
      </c>
      <c r="G2825" s="13" t="str">
        <f>IFERROR(INDEX(Raw_Plans!$B$2:$B$11,MATCH(C2825,Raw_Plans!$A$2:$A$11,0)),"")</f>
        <v>Data Booster</v>
      </c>
    </row>
    <row r="2826" spans="1:7" x14ac:dyDescent="0.3">
      <c r="A2826" s="12" t="s">
        <v>7433</v>
      </c>
      <c r="B2826" s="12" t="s">
        <v>1445</v>
      </c>
      <c r="C2826" s="12" t="s">
        <v>4607</v>
      </c>
      <c r="D2826" s="82">
        <v>45902.946886574071</v>
      </c>
      <c r="E2826" s="37">
        <v>299</v>
      </c>
      <c r="F2826" s="12" t="s">
        <v>4611</v>
      </c>
      <c r="G2826" s="13" t="str">
        <f>IFERROR(INDEX(Raw_Plans!$B$2:$B$11,MATCH(C2826,Raw_Plans!$A$2:$A$11,0)),"")</f>
        <v>Unlimited 5G Data</v>
      </c>
    </row>
    <row r="2827" spans="1:7" x14ac:dyDescent="0.3">
      <c r="A2827" s="12" t="s">
        <v>7434</v>
      </c>
      <c r="B2827" s="12" t="s">
        <v>1428</v>
      </c>
      <c r="C2827" s="12" t="s">
        <v>4629</v>
      </c>
      <c r="D2827" s="82">
        <v>45887.946886574071</v>
      </c>
      <c r="E2827" s="37">
        <v>666</v>
      </c>
      <c r="F2827" s="12" t="s">
        <v>4603</v>
      </c>
      <c r="G2827" s="13" t="str">
        <f>IFERROR(INDEX(Raw_Plans!$B$2:$B$11,MATCH(C2827,Raw_Plans!$A$2:$A$11,0)),"")</f>
        <v>Student Plan</v>
      </c>
    </row>
    <row r="2828" spans="1:7" x14ac:dyDescent="0.3">
      <c r="A2828" s="12" t="s">
        <v>7435</v>
      </c>
      <c r="B2828" s="12" t="s">
        <v>3214</v>
      </c>
      <c r="C2828" s="12" t="s">
        <v>4598</v>
      </c>
      <c r="D2828" s="82">
        <v>46006.946886574071</v>
      </c>
      <c r="E2828" s="37">
        <v>99</v>
      </c>
      <c r="F2828" s="12" t="s">
        <v>4611</v>
      </c>
      <c r="G2828" s="13" t="str">
        <f>IFERROR(INDEX(Raw_Plans!$B$2:$B$11,MATCH(C2828,Raw_Plans!$A$2:$A$11,0)),"")</f>
        <v>Talktime Only</v>
      </c>
    </row>
    <row r="2829" spans="1:7" x14ac:dyDescent="0.3">
      <c r="A2829" s="12" t="s">
        <v>7436</v>
      </c>
      <c r="B2829" s="12" t="s">
        <v>4277</v>
      </c>
      <c r="C2829" s="12" t="s">
        <v>4609</v>
      </c>
      <c r="D2829" s="82">
        <v>45770.946886574071</v>
      </c>
      <c r="E2829" s="37">
        <v>2999</v>
      </c>
      <c r="F2829" s="12" t="s">
        <v>4599</v>
      </c>
      <c r="G2829" s="13" t="str">
        <f>IFERROR(INDEX(Raw_Plans!$B$2:$B$11,MATCH(C2829,Raw_Plans!$A$2:$A$11,0)),"")</f>
        <v>Annual Plan</v>
      </c>
    </row>
    <row r="2830" spans="1:7" x14ac:dyDescent="0.3">
      <c r="A2830" s="12" t="s">
        <v>7437</v>
      </c>
      <c r="B2830" s="12" t="s">
        <v>2927</v>
      </c>
      <c r="C2830" s="12" t="s">
        <v>4607</v>
      </c>
      <c r="D2830" s="82">
        <v>46016.946886574071</v>
      </c>
      <c r="E2830" s="37">
        <v>299</v>
      </c>
      <c r="F2830" s="12" t="s">
        <v>4599</v>
      </c>
      <c r="G2830" s="13" t="str">
        <f>IFERROR(INDEX(Raw_Plans!$B$2:$B$11,MATCH(C2830,Raw_Plans!$A$2:$A$11,0)),"")</f>
        <v>Unlimited 5G Data</v>
      </c>
    </row>
    <row r="2831" spans="1:7" x14ac:dyDescent="0.3">
      <c r="A2831" s="12" t="s">
        <v>7438</v>
      </c>
      <c r="B2831" s="12" t="s">
        <v>2769</v>
      </c>
      <c r="C2831" s="12" t="s">
        <v>4629</v>
      </c>
      <c r="D2831" s="82">
        <v>45791.946886574071</v>
      </c>
      <c r="E2831" s="37">
        <v>666</v>
      </c>
      <c r="F2831" s="12" t="s">
        <v>4595</v>
      </c>
      <c r="G2831" s="13" t="str">
        <f>IFERROR(INDEX(Raw_Plans!$B$2:$B$11,MATCH(C2831,Raw_Plans!$A$2:$A$11,0)),"")</f>
        <v>Student Plan</v>
      </c>
    </row>
    <row r="2832" spans="1:7" x14ac:dyDescent="0.3">
      <c r="A2832" s="12" t="s">
        <v>7439</v>
      </c>
      <c r="B2832" s="12" t="s">
        <v>3290</v>
      </c>
      <c r="C2832" s="12" t="s">
        <v>4598</v>
      </c>
      <c r="D2832" s="82">
        <v>45981.946886574071</v>
      </c>
      <c r="E2832" s="37">
        <v>99</v>
      </c>
      <c r="F2832" s="12" t="s">
        <v>4641</v>
      </c>
      <c r="G2832" s="13" t="str">
        <f>IFERROR(INDEX(Raw_Plans!$B$2:$B$11,MATCH(C2832,Raw_Plans!$A$2:$A$11,0)),"")</f>
        <v>Talktime Only</v>
      </c>
    </row>
    <row r="2833" spans="1:7" x14ac:dyDescent="0.3">
      <c r="A2833" s="12" t="s">
        <v>7440</v>
      </c>
      <c r="B2833" s="12" t="s">
        <v>1853</v>
      </c>
      <c r="C2833" s="12" t="s">
        <v>4602</v>
      </c>
      <c r="D2833" s="82">
        <v>45890.946886574071</v>
      </c>
      <c r="E2833" s="37">
        <v>479</v>
      </c>
      <c r="F2833" s="12" t="s">
        <v>4595</v>
      </c>
      <c r="G2833" s="13" t="str">
        <f>IFERROR(INDEX(Raw_Plans!$B$2:$B$11,MATCH(C2833,Raw_Plans!$A$2:$A$11,0)),"")</f>
        <v>Truly Unlimited</v>
      </c>
    </row>
    <row r="2834" spans="1:7" x14ac:dyDescent="0.3">
      <c r="A2834" s="12" t="s">
        <v>7441</v>
      </c>
      <c r="B2834" s="12" t="s">
        <v>3234</v>
      </c>
      <c r="C2834" s="12" t="s">
        <v>4615</v>
      </c>
      <c r="D2834" s="82">
        <v>45929.946886574071</v>
      </c>
      <c r="E2834" s="37">
        <v>148</v>
      </c>
      <c r="F2834" s="12" t="s">
        <v>4603</v>
      </c>
      <c r="G2834" s="13" t="str">
        <f>IFERROR(INDEX(Raw_Plans!$B$2:$B$11,MATCH(C2834,Raw_Plans!$A$2:$A$11,0)),"")</f>
        <v>Data Booster</v>
      </c>
    </row>
    <row r="2835" spans="1:7" x14ac:dyDescent="0.3">
      <c r="A2835" s="12" t="s">
        <v>7442</v>
      </c>
      <c r="B2835" s="12" t="s">
        <v>1169</v>
      </c>
      <c r="C2835" s="12" t="s">
        <v>4598</v>
      </c>
      <c r="D2835" s="82">
        <v>45932.946886574071</v>
      </c>
      <c r="E2835" s="37">
        <v>99</v>
      </c>
      <c r="F2835" s="12" t="s">
        <v>4603</v>
      </c>
      <c r="G2835" s="13" t="str">
        <f>IFERROR(INDEX(Raw_Plans!$B$2:$B$11,MATCH(C2835,Raw_Plans!$A$2:$A$11,0)),"")</f>
        <v>Talktime Only</v>
      </c>
    </row>
    <row r="2836" spans="1:7" x14ac:dyDescent="0.3">
      <c r="A2836" s="12" t="s">
        <v>7443</v>
      </c>
      <c r="B2836" s="12" t="s">
        <v>2049</v>
      </c>
      <c r="C2836" s="12" t="s">
        <v>4618</v>
      </c>
      <c r="D2836" s="82">
        <v>45928.946886574071</v>
      </c>
      <c r="E2836" s="37">
        <v>499</v>
      </c>
      <c r="F2836" s="12" t="s">
        <v>4641</v>
      </c>
      <c r="G2836" s="13" t="str">
        <f>IFERROR(INDEX(Raw_Plans!$B$2:$B$11,MATCH(C2836,Raw_Plans!$A$2:$A$11,0)),"")</f>
        <v>Infinity 499</v>
      </c>
    </row>
    <row r="2837" spans="1:7" x14ac:dyDescent="0.3">
      <c r="A2837" s="12" t="s">
        <v>7444</v>
      </c>
      <c r="B2837" s="12" t="s">
        <v>658</v>
      </c>
      <c r="C2837" s="12" t="s">
        <v>4629</v>
      </c>
      <c r="D2837" s="82">
        <v>45746.946886574071</v>
      </c>
      <c r="E2837" s="37">
        <v>666</v>
      </c>
      <c r="F2837" s="12" t="s">
        <v>4603</v>
      </c>
      <c r="G2837" s="13" t="str">
        <f>IFERROR(INDEX(Raw_Plans!$B$2:$B$11,MATCH(C2837,Raw_Plans!$A$2:$A$11,0)),"")</f>
        <v>Student Plan</v>
      </c>
    </row>
    <row r="2838" spans="1:7" x14ac:dyDescent="0.3">
      <c r="A2838" s="12" t="s">
        <v>7445</v>
      </c>
      <c r="B2838" s="12" t="s">
        <v>2092</v>
      </c>
      <c r="C2838" s="12" t="s">
        <v>4605</v>
      </c>
      <c r="D2838" s="82">
        <v>45992.946886574071</v>
      </c>
      <c r="E2838" s="37">
        <v>349</v>
      </c>
      <c r="F2838" s="12" t="s">
        <v>4599</v>
      </c>
      <c r="G2838" s="13" t="str">
        <f>IFERROR(INDEX(Raw_Plans!$B$2:$B$11,MATCH(C2838,Raw_Plans!$A$2:$A$11,0)),"")</f>
        <v>Entertainment Pack</v>
      </c>
    </row>
    <row r="2839" spans="1:7" x14ac:dyDescent="0.3">
      <c r="A2839" s="12" t="s">
        <v>7446</v>
      </c>
      <c r="B2839" s="12" t="s">
        <v>2285</v>
      </c>
      <c r="C2839" s="12" t="s">
        <v>4615</v>
      </c>
      <c r="D2839" s="82">
        <v>45853.946886574071</v>
      </c>
      <c r="E2839" s="37">
        <v>148</v>
      </c>
      <c r="F2839" s="12" t="s">
        <v>4595</v>
      </c>
      <c r="G2839" s="13" t="str">
        <f>IFERROR(INDEX(Raw_Plans!$B$2:$B$11,MATCH(C2839,Raw_Plans!$A$2:$A$11,0)),"")</f>
        <v>Data Booster</v>
      </c>
    </row>
    <row r="2840" spans="1:7" x14ac:dyDescent="0.3">
      <c r="A2840" s="12" t="s">
        <v>7447</v>
      </c>
      <c r="B2840" s="12" t="s">
        <v>3944</v>
      </c>
      <c r="C2840" s="12" t="s">
        <v>4594</v>
      </c>
      <c r="D2840" s="82">
        <v>45907.946886574071</v>
      </c>
      <c r="E2840" s="37">
        <v>999</v>
      </c>
      <c r="F2840" s="12" t="s">
        <v>4595</v>
      </c>
      <c r="G2840" s="13" t="str">
        <f>IFERROR(INDEX(Raw_Plans!$B$2:$B$11,MATCH(C2840,Raw_Plans!$A$2:$A$11,0)),"")</f>
        <v>Family Infinity 999</v>
      </c>
    </row>
    <row r="2841" spans="1:7" x14ac:dyDescent="0.3">
      <c r="A2841" s="12" t="s">
        <v>7448</v>
      </c>
      <c r="B2841" s="12" t="s">
        <v>1407</v>
      </c>
      <c r="C2841" s="12" t="s">
        <v>4615</v>
      </c>
      <c r="D2841" s="82">
        <v>45690.946886574071</v>
      </c>
      <c r="E2841" s="37">
        <v>148</v>
      </c>
      <c r="F2841" s="12" t="s">
        <v>4603</v>
      </c>
      <c r="G2841" s="13" t="str">
        <f>IFERROR(INDEX(Raw_Plans!$B$2:$B$11,MATCH(C2841,Raw_Plans!$A$2:$A$11,0)),"")</f>
        <v>Data Booster</v>
      </c>
    </row>
    <row r="2842" spans="1:7" x14ac:dyDescent="0.3">
      <c r="A2842" s="12" t="s">
        <v>7449</v>
      </c>
      <c r="B2842" s="12" t="s">
        <v>686</v>
      </c>
      <c r="C2842" s="12" t="s">
        <v>4598</v>
      </c>
      <c r="D2842" s="82">
        <v>45991.946886574071</v>
      </c>
      <c r="E2842" s="37">
        <v>99</v>
      </c>
      <c r="F2842" s="12" t="s">
        <v>4641</v>
      </c>
      <c r="G2842" s="13" t="str">
        <f>IFERROR(INDEX(Raw_Plans!$B$2:$B$11,MATCH(C2842,Raw_Plans!$A$2:$A$11,0)),"")</f>
        <v>Talktime Only</v>
      </c>
    </row>
    <row r="2843" spans="1:7" x14ac:dyDescent="0.3">
      <c r="A2843" s="12" t="s">
        <v>7450</v>
      </c>
      <c r="B2843" s="12" t="s">
        <v>2243</v>
      </c>
      <c r="C2843" s="12" t="s">
        <v>4609</v>
      </c>
      <c r="D2843" s="82">
        <v>45990.946886574071</v>
      </c>
      <c r="E2843" s="37">
        <v>2999</v>
      </c>
      <c r="F2843" s="12" t="s">
        <v>4603</v>
      </c>
      <c r="G2843" s="13" t="str">
        <f>IFERROR(INDEX(Raw_Plans!$B$2:$B$11,MATCH(C2843,Raw_Plans!$A$2:$A$11,0)),"")</f>
        <v>Annual Plan</v>
      </c>
    </row>
    <row r="2844" spans="1:7" x14ac:dyDescent="0.3">
      <c r="A2844" s="12" t="s">
        <v>7451</v>
      </c>
      <c r="B2844" s="12" t="s">
        <v>4052</v>
      </c>
      <c r="C2844" s="12" t="s">
        <v>4594</v>
      </c>
      <c r="D2844" s="82">
        <v>45808.946886574071</v>
      </c>
      <c r="E2844" s="37">
        <v>999</v>
      </c>
      <c r="F2844" s="12" t="s">
        <v>4599</v>
      </c>
      <c r="G2844" s="13" t="str">
        <f>IFERROR(INDEX(Raw_Plans!$B$2:$B$11,MATCH(C2844,Raw_Plans!$A$2:$A$11,0)),"")</f>
        <v>Family Infinity 999</v>
      </c>
    </row>
    <row r="2845" spans="1:7" x14ac:dyDescent="0.3">
      <c r="A2845" s="12" t="s">
        <v>7452</v>
      </c>
      <c r="B2845" s="12" t="s">
        <v>3230</v>
      </c>
      <c r="C2845" s="12" t="s">
        <v>4605</v>
      </c>
      <c r="D2845" s="82">
        <v>45917.946886574071</v>
      </c>
      <c r="E2845" s="37">
        <v>349</v>
      </c>
      <c r="F2845" s="12" t="s">
        <v>4611</v>
      </c>
      <c r="G2845" s="13" t="str">
        <f>IFERROR(INDEX(Raw_Plans!$B$2:$B$11,MATCH(C2845,Raw_Plans!$A$2:$A$11,0)),"")</f>
        <v>Entertainment Pack</v>
      </c>
    </row>
    <row r="2846" spans="1:7" x14ac:dyDescent="0.3">
      <c r="A2846" s="12" t="s">
        <v>7453</v>
      </c>
      <c r="B2846" s="12" t="s">
        <v>4374</v>
      </c>
      <c r="C2846" s="12" t="s">
        <v>4607</v>
      </c>
      <c r="D2846" s="82">
        <v>45839.946886574071</v>
      </c>
      <c r="E2846" s="37">
        <v>299</v>
      </c>
      <c r="F2846" s="12" t="s">
        <v>4599</v>
      </c>
      <c r="G2846" s="13" t="str">
        <f>IFERROR(INDEX(Raw_Plans!$B$2:$B$11,MATCH(C2846,Raw_Plans!$A$2:$A$11,0)),"")</f>
        <v>Unlimited 5G Data</v>
      </c>
    </row>
    <row r="2847" spans="1:7" x14ac:dyDescent="0.3">
      <c r="A2847" s="12" t="s">
        <v>7454</v>
      </c>
      <c r="B2847" s="12" t="s">
        <v>4130</v>
      </c>
      <c r="C2847" s="12" t="s">
        <v>4602</v>
      </c>
      <c r="D2847" s="82">
        <v>45777.946886574071</v>
      </c>
      <c r="E2847" s="37">
        <v>479</v>
      </c>
      <c r="F2847" s="12" t="s">
        <v>4599</v>
      </c>
      <c r="G2847" s="13" t="str">
        <f>IFERROR(INDEX(Raw_Plans!$B$2:$B$11,MATCH(C2847,Raw_Plans!$A$2:$A$11,0)),"")</f>
        <v>Truly Unlimited</v>
      </c>
    </row>
    <row r="2848" spans="1:7" x14ac:dyDescent="0.3">
      <c r="A2848" s="12" t="s">
        <v>7455</v>
      </c>
      <c r="B2848" s="12" t="s">
        <v>1377</v>
      </c>
      <c r="C2848" s="12" t="s">
        <v>4618</v>
      </c>
      <c r="D2848" s="82">
        <v>45844.946886574071</v>
      </c>
      <c r="E2848" s="37">
        <v>499</v>
      </c>
      <c r="F2848" s="12" t="s">
        <v>4603</v>
      </c>
      <c r="G2848" s="13" t="str">
        <f>IFERROR(INDEX(Raw_Plans!$B$2:$B$11,MATCH(C2848,Raw_Plans!$A$2:$A$11,0)),"")</f>
        <v>Infinity 499</v>
      </c>
    </row>
    <row r="2849" spans="1:7" x14ac:dyDescent="0.3">
      <c r="A2849" s="12" t="s">
        <v>7456</v>
      </c>
      <c r="B2849" s="12" t="s">
        <v>3442</v>
      </c>
      <c r="C2849" s="12" t="s">
        <v>4618</v>
      </c>
      <c r="D2849" s="82">
        <v>45832.946886574071</v>
      </c>
      <c r="E2849" s="37">
        <v>499</v>
      </c>
      <c r="F2849" s="12" t="s">
        <v>4599</v>
      </c>
      <c r="G2849" s="13" t="str">
        <f>IFERROR(INDEX(Raw_Plans!$B$2:$B$11,MATCH(C2849,Raw_Plans!$A$2:$A$11,0)),"")</f>
        <v>Infinity 499</v>
      </c>
    </row>
    <row r="2850" spans="1:7" x14ac:dyDescent="0.3">
      <c r="A2850" s="12" t="s">
        <v>7457</v>
      </c>
      <c r="B2850" s="12" t="s">
        <v>1302</v>
      </c>
      <c r="C2850" s="12" t="s">
        <v>4594</v>
      </c>
      <c r="D2850" s="82">
        <v>45933.946886574071</v>
      </c>
      <c r="E2850" s="37">
        <v>999</v>
      </c>
      <c r="F2850" s="12" t="s">
        <v>4595</v>
      </c>
      <c r="G2850" s="13" t="str">
        <f>IFERROR(INDEX(Raw_Plans!$B$2:$B$11,MATCH(C2850,Raw_Plans!$A$2:$A$11,0)),"")</f>
        <v>Family Infinity 999</v>
      </c>
    </row>
    <row r="2851" spans="1:7" x14ac:dyDescent="0.3">
      <c r="A2851" s="12" t="s">
        <v>7458</v>
      </c>
      <c r="B2851" s="12" t="s">
        <v>4400</v>
      </c>
      <c r="C2851" s="12" t="s">
        <v>4598</v>
      </c>
      <c r="D2851" s="82">
        <v>45789.946886574071</v>
      </c>
      <c r="E2851" s="37">
        <v>99</v>
      </c>
      <c r="F2851" s="12" t="s">
        <v>4603</v>
      </c>
      <c r="G2851" s="13" t="str">
        <f>IFERROR(INDEX(Raw_Plans!$B$2:$B$11,MATCH(C2851,Raw_Plans!$A$2:$A$11,0)),"")</f>
        <v>Talktime Only</v>
      </c>
    </row>
    <row r="2852" spans="1:7" x14ac:dyDescent="0.3">
      <c r="A2852" s="12" t="s">
        <v>7459</v>
      </c>
      <c r="B2852" s="12" t="s">
        <v>3834</v>
      </c>
      <c r="C2852" s="12" t="s">
        <v>4605</v>
      </c>
      <c r="D2852" s="82">
        <v>45861.946886574071</v>
      </c>
      <c r="E2852" s="37">
        <v>349</v>
      </c>
      <c r="F2852" s="12" t="s">
        <v>4595</v>
      </c>
      <c r="G2852" s="13" t="str">
        <f>IFERROR(INDEX(Raw_Plans!$B$2:$B$11,MATCH(C2852,Raw_Plans!$A$2:$A$11,0)),"")</f>
        <v>Entertainment Pack</v>
      </c>
    </row>
    <row r="2853" spans="1:7" x14ac:dyDescent="0.3">
      <c r="A2853" s="12" t="s">
        <v>7460</v>
      </c>
      <c r="B2853" s="12" t="s">
        <v>1463</v>
      </c>
      <c r="C2853" s="12" t="s">
        <v>4594</v>
      </c>
      <c r="D2853" s="82">
        <v>45863.946886574071</v>
      </c>
      <c r="E2853" s="37">
        <v>999</v>
      </c>
      <c r="F2853" s="12" t="s">
        <v>4611</v>
      </c>
      <c r="G2853" s="13" t="str">
        <f>IFERROR(INDEX(Raw_Plans!$B$2:$B$11,MATCH(C2853,Raw_Plans!$A$2:$A$11,0)),"")</f>
        <v>Family Infinity 999</v>
      </c>
    </row>
    <row r="2854" spans="1:7" x14ac:dyDescent="0.3">
      <c r="A2854" s="12" t="s">
        <v>7461</v>
      </c>
      <c r="B2854" s="12" t="s">
        <v>2057</v>
      </c>
      <c r="C2854" s="12" t="s">
        <v>4607</v>
      </c>
      <c r="D2854" s="82">
        <v>46049.946886574071</v>
      </c>
      <c r="E2854" s="37">
        <v>299</v>
      </c>
      <c r="F2854" s="12" t="s">
        <v>4595</v>
      </c>
      <c r="G2854" s="13" t="str">
        <f>IFERROR(INDEX(Raw_Plans!$B$2:$B$11,MATCH(C2854,Raw_Plans!$A$2:$A$11,0)),"")</f>
        <v>Unlimited 5G Data</v>
      </c>
    </row>
    <row r="2855" spans="1:7" x14ac:dyDescent="0.3">
      <c r="A2855" s="12" t="s">
        <v>7462</v>
      </c>
      <c r="B2855" s="12" t="s">
        <v>1300</v>
      </c>
      <c r="C2855" s="12" t="s">
        <v>4613</v>
      </c>
      <c r="D2855" s="82">
        <v>45948.946886574071</v>
      </c>
      <c r="E2855" s="37">
        <v>499</v>
      </c>
      <c r="F2855" s="12" t="s">
        <v>4603</v>
      </c>
      <c r="G2855" s="13" t="str">
        <f>IFERROR(INDEX(Raw_Plans!$B$2:$B$11,MATCH(C2855,Raw_Plans!$A$2:$A$11,0)),"")</f>
        <v>Work From Home</v>
      </c>
    </row>
    <row r="2856" spans="1:7" x14ac:dyDescent="0.3">
      <c r="A2856" s="12" t="s">
        <v>7463</v>
      </c>
      <c r="B2856" s="12" t="s">
        <v>3144</v>
      </c>
      <c r="C2856" s="12" t="s">
        <v>4609</v>
      </c>
      <c r="D2856" s="82">
        <v>45904.946886574071</v>
      </c>
      <c r="E2856" s="37">
        <v>2999</v>
      </c>
      <c r="F2856" s="12" t="s">
        <v>4641</v>
      </c>
      <c r="G2856" s="13" t="str">
        <f>IFERROR(INDEX(Raw_Plans!$B$2:$B$11,MATCH(C2856,Raw_Plans!$A$2:$A$11,0)),"")</f>
        <v>Annual Plan</v>
      </c>
    </row>
    <row r="2857" spans="1:7" x14ac:dyDescent="0.3">
      <c r="A2857" s="12" t="s">
        <v>7464</v>
      </c>
      <c r="B2857" s="12" t="s">
        <v>4263</v>
      </c>
      <c r="C2857" s="12" t="s">
        <v>4602</v>
      </c>
      <c r="D2857" s="82">
        <v>46029.946886574071</v>
      </c>
      <c r="E2857" s="37">
        <v>479</v>
      </c>
      <c r="F2857" s="12" t="s">
        <v>4603</v>
      </c>
      <c r="G2857" s="13" t="str">
        <f>IFERROR(INDEX(Raw_Plans!$B$2:$B$11,MATCH(C2857,Raw_Plans!$A$2:$A$11,0)),"")</f>
        <v>Truly Unlimited</v>
      </c>
    </row>
    <row r="2858" spans="1:7" x14ac:dyDescent="0.3">
      <c r="A2858" s="12" t="s">
        <v>7465</v>
      </c>
      <c r="B2858" s="12" t="s">
        <v>3424</v>
      </c>
      <c r="C2858" s="12" t="s">
        <v>4609</v>
      </c>
      <c r="D2858" s="82">
        <v>45957.946886574071</v>
      </c>
      <c r="E2858" s="37">
        <v>2999</v>
      </c>
      <c r="F2858" s="12" t="s">
        <v>4641</v>
      </c>
      <c r="G2858" s="13" t="str">
        <f>IFERROR(INDEX(Raw_Plans!$B$2:$B$11,MATCH(C2858,Raw_Plans!$A$2:$A$11,0)),"")</f>
        <v>Annual Plan</v>
      </c>
    </row>
    <row r="2859" spans="1:7" x14ac:dyDescent="0.3">
      <c r="A2859" s="12" t="s">
        <v>7466</v>
      </c>
      <c r="B2859" s="12" t="s">
        <v>1289</v>
      </c>
      <c r="C2859" s="12" t="s">
        <v>4594</v>
      </c>
      <c r="D2859" s="82">
        <v>45954.946886574071</v>
      </c>
      <c r="E2859" s="37">
        <v>999</v>
      </c>
      <c r="F2859" s="12" t="s">
        <v>4603</v>
      </c>
      <c r="G2859" s="13" t="str">
        <f>IFERROR(INDEX(Raw_Plans!$B$2:$B$11,MATCH(C2859,Raw_Plans!$A$2:$A$11,0)),"")</f>
        <v>Family Infinity 999</v>
      </c>
    </row>
    <row r="2860" spans="1:7" x14ac:dyDescent="0.3">
      <c r="A2860" s="12" t="s">
        <v>7467</v>
      </c>
      <c r="B2860" s="12" t="s">
        <v>1165</v>
      </c>
      <c r="C2860" s="12" t="s">
        <v>4609</v>
      </c>
      <c r="D2860" s="82">
        <v>45903.946886574071</v>
      </c>
      <c r="E2860" s="37">
        <v>2999</v>
      </c>
      <c r="F2860" s="12" t="s">
        <v>4641</v>
      </c>
      <c r="G2860" s="13" t="str">
        <f>IFERROR(INDEX(Raw_Plans!$B$2:$B$11,MATCH(C2860,Raw_Plans!$A$2:$A$11,0)),"")</f>
        <v>Annual Plan</v>
      </c>
    </row>
    <row r="2861" spans="1:7" x14ac:dyDescent="0.3">
      <c r="A2861" s="12" t="s">
        <v>7468</v>
      </c>
      <c r="B2861" s="12" t="s">
        <v>4561</v>
      </c>
      <c r="C2861" s="12" t="s">
        <v>4598</v>
      </c>
      <c r="D2861" s="82">
        <v>46033.946886574071</v>
      </c>
      <c r="E2861" s="37">
        <v>99</v>
      </c>
      <c r="F2861" s="12" t="s">
        <v>4611</v>
      </c>
      <c r="G2861" s="13" t="str">
        <f>IFERROR(INDEX(Raw_Plans!$B$2:$B$11,MATCH(C2861,Raw_Plans!$A$2:$A$11,0)),"")</f>
        <v>Talktime Only</v>
      </c>
    </row>
    <row r="2862" spans="1:7" x14ac:dyDescent="0.3">
      <c r="A2862" s="12" t="s">
        <v>7469</v>
      </c>
      <c r="B2862" s="12" t="s">
        <v>4427</v>
      </c>
      <c r="C2862" s="12" t="s">
        <v>4613</v>
      </c>
      <c r="D2862" s="82">
        <v>45856.946886574071</v>
      </c>
      <c r="E2862" s="37">
        <v>499</v>
      </c>
      <c r="F2862" s="12" t="s">
        <v>4595</v>
      </c>
      <c r="G2862" s="13" t="str">
        <f>IFERROR(INDEX(Raw_Plans!$B$2:$B$11,MATCH(C2862,Raw_Plans!$A$2:$A$11,0)),"")</f>
        <v>Work From Home</v>
      </c>
    </row>
    <row r="2863" spans="1:7" x14ac:dyDescent="0.3">
      <c r="A2863" s="12" t="s">
        <v>7470</v>
      </c>
      <c r="B2863" s="12" t="s">
        <v>2029</v>
      </c>
      <c r="C2863" s="12" t="s">
        <v>4609</v>
      </c>
      <c r="D2863" s="82">
        <v>45702.946886574071</v>
      </c>
      <c r="E2863" s="37">
        <v>2999</v>
      </c>
      <c r="F2863" s="12" t="s">
        <v>4599</v>
      </c>
      <c r="G2863" s="13" t="str">
        <f>IFERROR(INDEX(Raw_Plans!$B$2:$B$11,MATCH(C2863,Raw_Plans!$A$2:$A$11,0)),"")</f>
        <v>Annual Plan</v>
      </c>
    </row>
    <row r="2864" spans="1:7" x14ac:dyDescent="0.3">
      <c r="A2864" s="12" t="s">
        <v>7471</v>
      </c>
      <c r="B2864" s="12" t="s">
        <v>3270</v>
      </c>
      <c r="C2864" s="12" t="s">
        <v>4609</v>
      </c>
      <c r="D2864" s="82">
        <v>45841.946886574071</v>
      </c>
      <c r="E2864" s="37">
        <v>2999</v>
      </c>
      <c r="F2864" s="12" t="s">
        <v>4611</v>
      </c>
      <c r="G2864" s="13" t="str">
        <f>IFERROR(INDEX(Raw_Plans!$B$2:$B$11,MATCH(C2864,Raw_Plans!$A$2:$A$11,0)),"")</f>
        <v>Annual Plan</v>
      </c>
    </row>
    <row r="2865" spans="1:7" x14ac:dyDescent="0.3">
      <c r="A2865" s="12" t="s">
        <v>7472</v>
      </c>
      <c r="B2865" s="12" t="s">
        <v>4419</v>
      </c>
      <c r="C2865" s="12" t="s">
        <v>4629</v>
      </c>
      <c r="D2865" s="82">
        <v>45747.946886574071</v>
      </c>
      <c r="E2865" s="37">
        <v>666</v>
      </c>
      <c r="F2865" s="12" t="s">
        <v>4641</v>
      </c>
      <c r="G2865" s="13" t="str">
        <f>IFERROR(INDEX(Raw_Plans!$B$2:$B$11,MATCH(C2865,Raw_Plans!$A$2:$A$11,0)),"")</f>
        <v>Student Plan</v>
      </c>
    </row>
    <row r="2866" spans="1:7" x14ac:dyDescent="0.3">
      <c r="A2866" s="12" t="s">
        <v>7473</v>
      </c>
      <c r="B2866" s="12" t="s">
        <v>3752</v>
      </c>
      <c r="C2866" s="12" t="s">
        <v>4629</v>
      </c>
      <c r="D2866" s="82">
        <v>45847.946886574071</v>
      </c>
      <c r="E2866" s="37">
        <v>666</v>
      </c>
      <c r="F2866" s="12" t="s">
        <v>4595</v>
      </c>
      <c r="G2866" s="13" t="str">
        <f>IFERROR(INDEX(Raw_Plans!$B$2:$B$11,MATCH(C2866,Raw_Plans!$A$2:$A$11,0)),"")</f>
        <v>Student Plan</v>
      </c>
    </row>
    <row r="2867" spans="1:7" x14ac:dyDescent="0.3">
      <c r="A2867" s="12" t="s">
        <v>7474</v>
      </c>
      <c r="B2867" s="12" t="s">
        <v>1818</v>
      </c>
      <c r="C2867" s="12" t="s">
        <v>4594</v>
      </c>
      <c r="D2867" s="82">
        <v>45809.946886574071</v>
      </c>
      <c r="E2867" s="37">
        <v>999</v>
      </c>
      <c r="F2867" s="12" t="s">
        <v>4611</v>
      </c>
      <c r="G2867" s="13" t="str">
        <f>IFERROR(INDEX(Raw_Plans!$B$2:$B$11,MATCH(C2867,Raw_Plans!$A$2:$A$11,0)),"")</f>
        <v>Family Infinity 999</v>
      </c>
    </row>
    <row r="2868" spans="1:7" x14ac:dyDescent="0.3">
      <c r="A2868" s="12" t="s">
        <v>7475</v>
      </c>
      <c r="B2868" s="12" t="s">
        <v>2559</v>
      </c>
      <c r="C2868" s="12" t="s">
        <v>4602</v>
      </c>
      <c r="D2868" s="82">
        <v>45700.946886574071</v>
      </c>
      <c r="E2868" s="37">
        <v>479</v>
      </c>
      <c r="F2868" s="12" t="s">
        <v>4641</v>
      </c>
      <c r="G2868" s="13" t="str">
        <f>IFERROR(INDEX(Raw_Plans!$B$2:$B$11,MATCH(C2868,Raw_Plans!$A$2:$A$11,0)),"")</f>
        <v>Truly Unlimited</v>
      </c>
    </row>
    <row r="2869" spans="1:7" x14ac:dyDescent="0.3">
      <c r="A2869" s="12" t="s">
        <v>7476</v>
      </c>
      <c r="B2869" s="12" t="s">
        <v>3170</v>
      </c>
      <c r="C2869" s="12" t="s">
        <v>4629</v>
      </c>
      <c r="D2869" s="82">
        <v>45784.946886574071</v>
      </c>
      <c r="E2869" s="37">
        <v>666</v>
      </c>
      <c r="F2869" s="12" t="s">
        <v>4603</v>
      </c>
      <c r="G2869" s="13" t="str">
        <f>IFERROR(INDEX(Raw_Plans!$B$2:$B$11,MATCH(C2869,Raw_Plans!$A$2:$A$11,0)),"")</f>
        <v>Student Plan</v>
      </c>
    </row>
    <row r="2870" spans="1:7" x14ac:dyDescent="0.3">
      <c r="A2870" s="12" t="s">
        <v>7477</v>
      </c>
      <c r="B2870" s="12" t="s">
        <v>691</v>
      </c>
      <c r="C2870" s="12" t="s">
        <v>4609</v>
      </c>
      <c r="D2870" s="82">
        <v>45731.946886574071</v>
      </c>
      <c r="E2870" s="37">
        <v>2999</v>
      </c>
      <c r="F2870" s="12" t="s">
        <v>4603</v>
      </c>
      <c r="G2870" s="13" t="str">
        <f>IFERROR(INDEX(Raw_Plans!$B$2:$B$11,MATCH(C2870,Raw_Plans!$A$2:$A$11,0)),"")</f>
        <v>Annual Plan</v>
      </c>
    </row>
    <row r="2871" spans="1:7" x14ac:dyDescent="0.3">
      <c r="A2871" s="12" t="s">
        <v>7478</v>
      </c>
      <c r="B2871" s="12" t="s">
        <v>1851</v>
      </c>
      <c r="C2871" s="12" t="s">
        <v>4602</v>
      </c>
      <c r="D2871" s="82">
        <v>45903.946886574071</v>
      </c>
      <c r="E2871" s="37">
        <v>479</v>
      </c>
      <c r="F2871" s="12" t="s">
        <v>4595</v>
      </c>
      <c r="G2871" s="13" t="str">
        <f>IFERROR(INDEX(Raw_Plans!$B$2:$B$11,MATCH(C2871,Raw_Plans!$A$2:$A$11,0)),"")</f>
        <v>Truly Unlimited</v>
      </c>
    </row>
    <row r="2872" spans="1:7" x14ac:dyDescent="0.3">
      <c r="A2872" s="12" t="s">
        <v>7479</v>
      </c>
      <c r="B2872" s="12" t="s">
        <v>4174</v>
      </c>
      <c r="C2872" s="12" t="s">
        <v>4613</v>
      </c>
      <c r="D2872" s="82">
        <v>45905.946886574071</v>
      </c>
      <c r="E2872" s="37">
        <v>499</v>
      </c>
      <c r="F2872" s="12" t="s">
        <v>4641</v>
      </c>
      <c r="G2872" s="13" t="str">
        <f>IFERROR(INDEX(Raw_Plans!$B$2:$B$11,MATCH(C2872,Raw_Plans!$A$2:$A$11,0)),"")</f>
        <v>Work From Home</v>
      </c>
    </row>
    <row r="2873" spans="1:7" x14ac:dyDescent="0.3">
      <c r="A2873" s="12" t="s">
        <v>7480</v>
      </c>
      <c r="B2873" s="12" t="s">
        <v>4372</v>
      </c>
      <c r="C2873" s="12" t="s">
        <v>4594</v>
      </c>
      <c r="D2873" s="82">
        <v>45979.946886574071</v>
      </c>
      <c r="E2873" s="37">
        <v>999</v>
      </c>
      <c r="F2873" s="12" t="s">
        <v>4595</v>
      </c>
      <c r="G2873" s="13" t="str">
        <f>IFERROR(INDEX(Raw_Plans!$B$2:$B$11,MATCH(C2873,Raw_Plans!$A$2:$A$11,0)),"")</f>
        <v>Family Infinity 999</v>
      </c>
    </row>
    <row r="2874" spans="1:7" x14ac:dyDescent="0.3">
      <c r="A2874" s="12" t="s">
        <v>7481</v>
      </c>
      <c r="B2874" s="12" t="s">
        <v>3873</v>
      </c>
      <c r="C2874" s="12" t="s">
        <v>4629</v>
      </c>
      <c r="D2874" s="82">
        <v>45834.946886574071</v>
      </c>
      <c r="E2874" s="37">
        <v>666</v>
      </c>
      <c r="F2874" s="12" t="s">
        <v>4611</v>
      </c>
      <c r="G2874" s="13" t="str">
        <f>IFERROR(INDEX(Raw_Plans!$B$2:$B$11,MATCH(C2874,Raw_Plans!$A$2:$A$11,0)),"")</f>
        <v>Student Plan</v>
      </c>
    </row>
    <row r="2875" spans="1:7" x14ac:dyDescent="0.3">
      <c r="A2875" s="12" t="s">
        <v>7482</v>
      </c>
      <c r="B2875" s="12" t="s">
        <v>2801</v>
      </c>
      <c r="C2875" s="12" t="s">
        <v>4618</v>
      </c>
      <c r="D2875" s="82">
        <v>45714.946886574071</v>
      </c>
      <c r="E2875" s="37">
        <v>499</v>
      </c>
      <c r="F2875" s="12" t="s">
        <v>4599</v>
      </c>
      <c r="G2875" s="13" t="str">
        <f>IFERROR(INDEX(Raw_Plans!$B$2:$B$11,MATCH(C2875,Raw_Plans!$A$2:$A$11,0)),"")</f>
        <v>Infinity 499</v>
      </c>
    </row>
    <row r="2876" spans="1:7" x14ac:dyDescent="0.3">
      <c r="A2876" s="12" t="s">
        <v>7483</v>
      </c>
      <c r="B2876" s="12" t="s">
        <v>3985</v>
      </c>
      <c r="C2876" s="12" t="s">
        <v>4609</v>
      </c>
      <c r="D2876" s="82">
        <v>45953.946886574071</v>
      </c>
      <c r="E2876" s="37">
        <v>2999</v>
      </c>
      <c r="F2876" s="12" t="s">
        <v>4599</v>
      </c>
      <c r="G2876" s="13" t="str">
        <f>IFERROR(INDEX(Raw_Plans!$B$2:$B$11,MATCH(C2876,Raw_Plans!$A$2:$A$11,0)),"")</f>
        <v>Annual Plan</v>
      </c>
    </row>
    <row r="2877" spans="1:7" x14ac:dyDescent="0.3">
      <c r="A2877" s="12" t="s">
        <v>7484</v>
      </c>
      <c r="B2877" s="12" t="s">
        <v>2011</v>
      </c>
      <c r="C2877" s="12" t="s">
        <v>4609</v>
      </c>
      <c r="D2877" s="82">
        <v>46021.946886574071</v>
      </c>
      <c r="E2877" s="37">
        <v>2999</v>
      </c>
      <c r="F2877" s="12" t="s">
        <v>4603</v>
      </c>
      <c r="G2877" s="13" t="str">
        <f>IFERROR(INDEX(Raw_Plans!$B$2:$B$11,MATCH(C2877,Raw_Plans!$A$2:$A$11,0)),"")</f>
        <v>Annual Plan</v>
      </c>
    </row>
    <row r="2878" spans="1:7" x14ac:dyDescent="0.3">
      <c r="A2878" s="12" t="s">
        <v>7485</v>
      </c>
      <c r="B2878" s="12" t="s">
        <v>1289</v>
      </c>
      <c r="C2878" s="12" t="s">
        <v>4629</v>
      </c>
      <c r="D2878" s="82">
        <v>46004.946886574071</v>
      </c>
      <c r="E2878" s="37">
        <v>666</v>
      </c>
      <c r="F2878" s="12" t="s">
        <v>4641</v>
      </c>
      <c r="G2878" s="13" t="str">
        <f>IFERROR(INDEX(Raw_Plans!$B$2:$B$11,MATCH(C2878,Raw_Plans!$A$2:$A$11,0)),"")</f>
        <v>Student Plan</v>
      </c>
    </row>
    <row r="2879" spans="1:7" x14ac:dyDescent="0.3">
      <c r="A2879" s="12" t="s">
        <v>7486</v>
      </c>
      <c r="B2879" s="12" t="s">
        <v>1447</v>
      </c>
      <c r="C2879" s="12" t="s">
        <v>4607</v>
      </c>
      <c r="D2879" s="82">
        <v>45932.946886574071</v>
      </c>
      <c r="E2879" s="37">
        <v>299</v>
      </c>
      <c r="F2879" s="12" t="s">
        <v>4603</v>
      </c>
      <c r="G2879" s="13" t="str">
        <f>IFERROR(INDEX(Raw_Plans!$B$2:$B$11,MATCH(C2879,Raw_Plans!$A$2:$A$11,0)),"")</f>
        <v>Unlimited 5G Data</v>
      </c>
    </row>
    <row r="2880" spans="1:7" x14ac:dyDescent="0.3">
      <c r="A2880" s="12" t="s">
        <v>7487</v>
      </c>
      <c r="B2880" s="12" t="s">
        <v>623</v>
      </c>
      <c r="C2880" s="12" t="s">
        <v>4598</v>
      </c>
      <c r="D2880" s="82">
        <v>45984.946886574071</v>
      </c>
      <c r="E2880" s="37">
        <v>99</v>
      </c>
      <c r="F2880" s="12" t="s">
        <v>4599</v>
      </c>
      <c r="G2880" s="13" t="str">
        <f>IFERROR(INDEX(Raw_Plans!$B$2:$B$11,MATCH(C2880,Raw_Plans!$A$2:$A$11,0)),"")</f>
        <v>Talktime Only</v>
      </c>
    </row>
    <row r="2881" spans="1:7" x14ac:dyDescent="0.3">
      <c r="A2881" s="12" t="s">
        <v>7488</v>
      </c>
      <c r="B2881" s="12" t="s">
        <v>3152</v>
      </c>
      <c r="C2881" s="12" t="s">
        <v>4629</v>
      </c>
      <c r="D2881" s="82">
        <v>45994.946886574071</v>
      </c>
      <c r="E2881" s="37">
        <v>666</v>
      </c>
      <c r="F2881" s="12" t="s">
        <v>4641</v>
      </c>
      <c r="G2881" s="13" t="str">
        <f>IFERROR(INDEX(Raw_Plans!$B$2:$B$11,MATCH(C2881,Raw_Plans!$A$2:$A$11,0)),"")</f>
        <v>Student Plan</v>
      </c>
    </row>
    <row r="2882" spans="1:7" x14ac:dyDescent="0.3">
      <c r="A2882" s="12" t="s">
        <v>7489</v>
      </c>
      <c r="B2882" s="12" t="s">
        <v>1014</v>
      </c>
      <c r="C2882" s="12" t="s">
        <v>4613</v>
      </c>
      <c r="D2882" s="82">
        <v>45951.946886574071</v>
      </c>
      <c r="E2882" s="37">
        <v>499</v>
      </c>
      <c r="F2882" s="12" t="s">
        <v>4595</v>
      </c>
      <c r="G2882" s="13" t="str">
        <f>IFERROR(INDEX(Raw_Plans!$B$2:$B$11,MATCH(C2882,Raw_Plans!$A$2:$A$11,0)),"")</f>
        <v>Work From Home</v>
      </c>
    </row>
    <row r="2883" spans="1:7" x14ac:dyDescent="0.3">
      <c r="A2883" s="12" t="s">
        <v>7490</v>
      </c>
      <c r="B2883" s="12" t="s">
        <v>2271</v>
      </c>
      <c r="C2883" s="12" t="s">
        <v>4618</v>
      </c>
      <c r="D2883" s="82">
        <v>45696.946886574071</v>
      </c>
      <c r="E2883" s="37">
        <v>499</v>
      </c>
      <c r="F2883" s="12" t="s">
        <v>4595</v>
      </c>
      <c r="G2883" s="13" t="str">
        <f>IFERROR(INDEX(Raw_Plans!$B$2:$B$11,MATCH(C2883,Raw_Plans!$A$2:$A$11,0)),"")</f>
        <v>Infinity 499</v>
      </c>
    </row>
    <row r="2884" spans="1:7" x14ac:dyDescent="0.3">
      <c r="A2884" s="12" t="s">
        <v>7491</v>
      </c>
      <c r="B2884" s="12" t="s">
        <v>4263</v>
      </c>
      <c r="C2884" s="12" t="s">
        <v>4602</v>
      </c>
      <c r="D2884" s="82">
        <v>45746.946886574071</v>
      </c>
      <c r="E2884" s="37">
        <v>479</v>
      </c>
      <c r="F2884" s="12" t="s">
        <v>4595</v>
      </c>
      <c r="G2884" s="13" t="str">
        <f>IFERROR(INDEX(Raw_Plans!$B$2:$B$11,MATCH(C2884,Raw_Plans!$A$2:$A$11,0)),"")</f>
        <v>Truly Unlimited</v>
      </c>
    </row>
    <row r="2885" spans="1:7" x14ac:dyDescent="0.3">
      <c r="A2885" s="12" t="s">
        <v>7492</v>
      </c>
      <c r="B2885" s="12" t="s">
        <v>4013</v>
      </c>
      <c r="C2885" s="12" t="s">
        <v>4594</v>
      </c>
      <c r="D2885" s="82">
        <v>45986.946886574071</v>
      </c>
      <c r="E2885" s="37">
        <v>999</v>
      </c>
      <c r="F2885" s="12" t="s">
        <v>4599</v>
      </c>
      <c r="G2885" s="13" t="str">
        <f>IFERROR(INDEX(Raw_Plans!$B$2:$B$11,MATCH(C2885,Raw_Plans!$A$2:$A$11,0)),"")</f>
        <v>Family Infinity 999</v>
      </c>
    </row>
    <row r="2886" spans="1:7" x14ac:dyDescent="0.3">
      <c r="A2886" s="12" t="s">
        <v>7493</v>
      </c>
      <c r="B2886" s="12" t="s">
        <v>3282</v>
      </c>
      <c r="C2886" s="12" t="s">
        <v>4607</v>
      </c>
      <c r="D2886" s="82">
        <v>45993.946886574071</v>
      </c>
      <c r="E2886" s="37">
        <v>299</v>
      </c>
      <c r="F2886" s="12" t="s">
        <v>4599</v>
      </c>
      <c r="G2886" s="13" t="str">
        <f>IFERROR(INDEX(Raw_Plans!$B$2:$B$11,MATCH(C2886,Raw_Plans!$A$2:$A$11,0)),"")</f>
        <v>Unlimited 5G Data</v>
      </c>
    </row>
    <row r="2887" spans="1:7" x14ac:dyDescent="0.3">
      <c r="A2887" s="12" t="s">
        <v>7494</v>
      </c>
      <c r="B2887" s="12" t="s">
        <v>2413</v>
      </c>
      <c r="C2887" s="12" t="s">
        <v>4629</v>
      </c>
      <c r="D2887" s="82">
        <v>45903.946886574071</v>
      </c>
      <c r="E2887" s="37">
        <v>666</v>
      </c>
      <c r="F2887" s="12" t="s">
        <v>4603</v>
      </c>
      <c r="G2887" s="13" t="str">
        <f>IFERROR(INDEX(Raw_Plans!$B$2:$B$11,MATCH(C2887,Raw_Plans!$A$2:$A$11,0)),"")</f>
        <v>Student Plan</v>
      </c>
    </row>
    <row r="2888" spans="1:7" x14ac:dyDescent="0.3">
      <c r="A2888" s="12" t="s">
        <v>7495</v>
      </c>
      <c r="B2888" s="12" t="s">
        <v>2291</v>
      </c>
      <c r="C2888" s="12" t="s">
        <v>4598</v>
      </c>
      <c r="D2888" s="82">
        <v>46045.946886574071</v>
      </c>
      <c r="E2888" s="37">
        <v>99</v>
      </c>
      <c r="F2888" s="12" t="s">
        <v>4599</v>
      </c>
      <c r="G2888" s="13" t="str">
        <f>IFERROR(INDEX(Raw_Plans!$B$2:$B$11,MATCH(C2888,Raw_Plans!$A$2:$A$11,0)),"")</f>
        <v>Talktime Only</v>
      </c>
    </row>
    <row r="2889" spans="1:7" x14ac:dyDescent="0.3">
      <c r="A2889" s="12" t="s">
        <v>7496</v>
      </c>
      <c r="B2889" s="12" t="s">
        <v>2873</v>
      </c>
      <c r="C2889" s="12" t="s">
        <v>4609</v>
      </c>
      <c r="D2889" s="82">
        <v>45844.946886574071</v>
      </c>
      <c r="E2889" s="37">
        <v>2999</v>
      </c>
      <c r="F2889" s="12" t="s">
        <v>4599</v>
      </c>
      <c r="G2889" s="13" t="str">
        <f>IFERROR(INDEX(Raw_Plans!$B$2:$B$11,MATCH(C2889,Raw_Plans!$A$2:$A$11,0)),"")</f>
        <v>Annual Plan</v>
      </c>
    </row>
    <row r="2890" spans="1:7" x14ac:dyDescent="0.3">
      <c r="A2890" s="12" t="s">
        <v>7497</v>
      </c>
      <c r="B2890" s="12" t="s">
        <v>3481</v>
      </c>
      <c r="C2890" s="12" t="s">
        <v>4629</v>
      </c>
      <c r="D2890" s="82">
        <v>45965.946886574071</v>
      </c>
      <c r="E2890" s="37">
        <v>666</v>
      </c>
      <c r="F2890" s="12" t="s">
        <v>4603</v>
      </c>
      <c r="G2890" s="13" t="str">
        <f>IFERROR(INDEX(Raw_Plans!$B$2:$B$11,MATCH(C2890,Raw_Plans!$A$2:$A$11,0)),"")</f>
        <v>Student Plan</v>
      </c>
    </row>
    <row r="2891" spans="1:7" x14ac:dyDescent="0.3">
      <c r="A2891" s="12" t="s">
        <v>7498</v>
      </c>
      <c r="B2891" s="12" t="s">
        <v>4457</v>
      </c>
      <c r="C2891" s="12" t="s">
        <v>4618</v>
      </c>
      <c r="D2891" s="82">
        <v>45749.946886574071</v>
      </c>
      <c r="E2891" s="37">
        <v>499</v>
      </c>
      <c r="F2891" s="12" t="s">
        <v>4603</v>
      </c>
      <c r="G2891" s="13" t="str">
        <f>IFERROR(INDEX(Raw_Plans!$B$2:$B$11,MATCH(C2891,Raw_Plans!$A$2:$A$11,0)),"")</f>
        <v>Infinity 499</v>
      </c>
    </row>
    <row r="2892" spans="1:7" x14ac:dyDescent="0.3">
      <c r="A2892" s="12" t="s">
        <v>7499</v>
      </c>
      <c r="B2892" s="12" t="s">
        <v>585</v>
      </c>
      <c r="C2892" s="12" t="s">
        <v>4629</v>
      </c>
      <c r="D2892" s="82">
        <v>45752.946886574071</v>
      </c>
      <c r="E2892" s="37">
        <v>666</v>
      </c>
      <c r="F2892" s="12" t="s">
        <v>4599</v>
      </c>
      <c r="G2892" s="13" t="str">
        <f>IFERROR(INDEX(Raw_Plans!$B$2:$B$11,MATCH(C2892,Raw_Plans!$A$2:$A$11,0)),"")</f>
        <v>Student Plan</v>
      </c>
    </row>
    <row r="2893" spans="1:7" x14ac:dyDescent="0.3">
      <c r="A2893" s="12" t="s">
        <v>7500</v>
      </c>
      <c r="B2893" s="12" t="s">
        <v>3609</v>
      </c>
      <c r="C2893" s="12" t="s">
        <v>4609</v>
      </c>
      <c r="D2893" s="82">
        <v>45713.946886574071</v>
      </c>
      <c r="E2893" s="37">
        <v>2999</v>
      </c>
      <c r="F2893" s="12" t="s">
        <v>4641</v>
      </c>
      <c r="G2893" s="13" t="str">
        <f>IFERROR(INDEX(Raw_Plans!$B$2:$B$11,MATCH(C2893,Raw_Plans!$A$2:$A$11,0)),"")</f>
        <v>Annual Plan</v>
      </c>
    </row>
    <row r="2894" spans="1:7" x14ac:dyDescent="0.3">
      <c r="A2894" s="12" t="s">
        <v>7501</v>
      </c>
      <c r="B2894" s="12" t="s">
        <v>3196</v>
      </c>
      <c r="C2894" s="12" t="s">
        <v>4618</v>
      </c>
      <c r="D2894" s="82">
        <v>46035.946886574071</v>
      </c>
      <c r="E2894" s="37">
        <v>499</v>
      </c>
      <c r="F2894" s="12" t="s">
        <v>4595</v>
      </c>
      <c r="G2894" s="13" t="str">
        <f>IFERROR(INDEX(Raw_Plans!$B$2:$B$11,MATCH(C2894,Raw_Plans!$A$2:$A$11,0)),"")</f>
        <v>Infinity 499</v>
      </c>
    </row>
    <row r="2895" spans="1:7" x14ac:dyDescent="0.3">
      <c r="A2895" s="12" t="s">
        <v>7502</v>
      </c>
      <c r="B2895" s="12" t="s">
        <v>2825</v>
      </c>
      <c r="C2895" s="12" t="s">
        <v>4594</v>
      </c>
      <c r="D2895" s="82">
        <v>45978.946886574071</v>
      </c>
      <c r="E2895" s="37">
        <v>999</v>
      </c>
      <c r="F2895" s="12" t="s">
        <v>4599</v>
      </c>
      <c r="G2895" s="13" t="str">
        <f>IFERROR(INDEX(Raw_Plans!$B$2:$B$11,MATCH(C2895,Raw_Plans!$A$2:$A$11,0)),"")</f>
        <v>Family Infinity 999</v>
      </c>
    </row>
    <row r="2896" spans="1:7" x14ac:dyDescent="0.3">
      <c r="A2896" s="12" t="s">
        <v>7503</v>
      </c>
      <c r="B2896" s="12" t="s">
        <v>3168</v>
      </c>
      <c r="C2896" s="12" t="s">
        <v>4629</v>
      </c>
      <c r="D2896" s="82">
        <v>46003.946886574071</v>
      </c>
      <c r="E2896" s="37">
        <v>666</v>
      </c>
      <c r="F2896" s="12" t="s">
        <v>4599</v>
      </c>
      <c r="G2896" s="13" t="str">
        <f>IFERROR(INDEX(Raw_Plans!$B$2:$B$11,MATCH(C2896,Raw_Plans!$A$2:$A$11,0)),"")</f>
        <v>Student Plan</v>
      </c>
    </row>
    <row r="2897" spans="1:7" x14ac:dyDescent="0.3">
      <c r="A2897" s="12" t="s">
        <v>7504</v>
      </c>
      <c r="B2897" s="12" t="s">
        <v>3904</v>
      </c>
      <c r="C2897" s="12" t="s">
        <v>4615</v>
      </c>
      <c r="D2897" s="82">
        <v>45848.946886574071</v>
      </c>
      <c r="E2897" s="37">
        <v>148</v>
      </c>
      <c r="F2897" s="12" t="s">
        <v>4595</v>
      </c>
      <c r="G2897" s="13" t="str">
        <f>IFERROR(INDEX(Raw_Plans!$B$2:$B$11,MATCH(C2897,Raw_Plans!$A$2:$A$11,0)),"")</f>
        <v>Data Booster</v>
      </c>
    </row>
    <row r="2898" spans="1:7" x14ac:dyDescent="0.3">
      <c r="A2898" s="12" t="s">
        <v>7505</v>
      </c>
      <c r="B2898" s="12" t="s">
        <v>3214</v>
      </c>
      <c r="C2898" s="12" t="s">
        <v>4594</v>
      </c>
      <c r="D2898" s="82">
        <v>45773.946886574071</v>
      </c>
      <c r="E2898" s="37">
        <v>999</v>
      </c>
      <c r="F2898" s="12" t="s">
        <v>4603</v>
      </c>
      <c r="G2898" s="13" t="str">
        <f>IFERROR(INDEX(Raw_Plans!$B$2:$B$11,MATCH(C2898,Raw_Plans!$A$2:$A$11,0)),"")</f>
        <v>Family Infinity 999</v>
      </c>
    </row>
    <row r="2899" spans="1:7" x14ac:dyDescent="0.3">
      <c r="A2899" s="12" t="s">
        <v>7506</v>
      </c>
      <c r="B2899" s="12" t="s">
        <v>1014</v>
      </c>
      <c r="C2899" s="12" t="s">
        <v>4602</v>
      </c>
      <c r="D2899" s="82">
        <v>45767.946886574071</v>
      </c>
      <c r="E2899" s="37">
        <v>479</v>
      </c>
      <c r="F2899" s="12" t="s">
        <v>4611</v>
      </c>
      <c r="G2899" s="13" t="str">
        <f>IFERROR(INDEX(Raw_Plans!$B$2:$B$11,MATCH(C2899,Raw_Plans!$A$2:$A$11,0)),"")</f>
        <v>Truly Unlimited</v>
      </c>
    </row>
    <row r="2900" spans="1:7" x14ac:dyDescent="0.3">
      <c r="A2900" s="12" t="s">
        <v>7507</v>
      </c>
      <c r="B2900" s="12" t="s">
        <v>1658</v>
      </c>
      <c r="C2900" s="12" t="s">
        <v>4613</v>
      </c>
      <c r="D2900" s="82">
        <v>45753.946886574071</v>
      </c>
      <c r="E2900" s="37">
        <v>499</v>
      </c>
      <c r="F2900" s="12" t="s">
        <v>4599</v>
      </c>
      <c r="G2900" s="13" t="str">
        <f>IFERROR(INDEX(Raw_Plans!$B$2:$B$11,MATCH(C2900,Raw_Plans!$A$2:$A$11,0)),"")</f>
        <v>Work From Home</v>
      </c>
    </row>
    <row r="2901" spans="1:7" x14ac:dyDescent="0.3">
      <c r="A2901" s="12" t="s">
        <v>7508</v>
      </c>
      <c r="B2901" s="12" t="s">
        <v>3717</v>
      </c>
      <c r="C2901" s="12" t="s">
        <v>4594</v>
      </c>
      <c r="D2901" s="82">
        <v>45766.946886574071</v>
      </c>
      <c r="E2901" s="37">
        <v>999</v>
      </c>
      <c r="F2901" s="12" t="s">
        <v>4599</v>
      </c>
      <c r="G2901" s="13" t="str">
        <f>IFERROR(INDEX(Raw_Plans!$B$2:$B$11,MATCH(C2901,Raw_Plans!$A$2:$A$11,0)),"")</f>
        <v>Family Infinity 999</v>
      </c>
    </row>
    <row r="2902" spans="1:7" x14ac:dyDescent="0.3">
      <c r="A2902" s="12" t="s">
        <v>7509</v>
      </c>
      <c r="B2902" s="12" t="s">
        <v>3982</v>
      </c>
      <c r="C2902" s="12" t="s">
        <v>4607</v>
      </c>
      <c r="D2902" s="82">
        <v>46017.946886574071</v>
      </c>
      <c r="E2902" s="37">
        <v>299</v>
      </c>
      <c r="F2902" s="12" t="s">
        <v>4603</v>
      </c>
      <c r="G2902" s="13" t="str">
        <f>IFERROR(INDEX(Raw_Plans!$B$2:$B$11,MATCH(C2902,Raw_Plans!$A$2:$A$11,0)),"")</f>
        <v>Unlimited 5G Data</v>
      </c>
    </row>
    <row r="2903" spans="1:7" x14ac:dyDescent="0.3">
      <c r="A2903" s="12" t="s">
        <v>7510</v>
      </c>
      <c r="B2903" s="12" t="s">
        <v>1652</v>
      </c>
      <c r="C2903" s="12" t="s">
        <v>4618</v>
      </c>
      <c r="D2903" s="82">
        <v>45873.946886574071</v>
      </c>
      <c r="E2903" s="37">
        <v>499</v>
      </c>
      <c r="F2903" s="12" t="s">
        <v>4595</v>
      </c>
      <c r="G2903" s="13" t="str">
        <f>IFERROR(INDEX(Raw_Plans!$B$2:$B$11,MATCH(C2903,Raw_Plans!$A$2:$A$11,0)),"")</f>
        <v>Infinity 499</v>
      </c>
    </row>
    <row r="2904" spans="1:7" x14ac:dyDescent="0.3">
      <c r="A2904" s="12" t="s">
        <v>7511</v>
      </c>
      <c r="B2904" s="12" t="s">
        <v>4112</v>
      </c>
      <c r="C2904" s="12" t="s">
        <v>4618</v>
      </c>
      <c r="D2904" s="82">
        <v>45814.946886574071</v>
      </c>
      <c r="E2904" s="37">
        <v>499</v>
      </c>
      <c r="F2904" s="12" t="s">
        <v>4595</v>
      </c>
      <c r="G2904" s="13" t="str">
        <f>IFERROR(INDEX(Raw_Plans!$B$2:$B$11,MATCH(C2904,Raw_Plans!$A$2:$A$11,0)),"")</f>
        <v>Infinity 499</v>
      </c>
    </row>
    <row r="2905" spans="1:7" x14ac:dyDescent="0.3">
      <c r="A2905" s="12" t="s">
        <v>7512</v>
      </c>
      <c r="B2905" s="12" t="s">
        <v>2759</v>
      </c>
      <c r="C2905" s="12" t="s">
        <v>4613</v>
      </c>
      <c r="D2905" s="82">
        <v>45748.946886574071</v>
      </c>
      <c r="E2905" s="37">
        <v>499</v>
      </c>
      <c r="F2905" s="12" t="s">
        <v>4599</v>
      </c>
      <c r="G2905" s="13" t="str">
        <f>IFERROR(INDEX(Raw_Plans!$B$2:$B$11,MATCH(C2905,Raw_Plans!$A$2:$A$11,0)),"")</f>
        <v>Work From Home</v>
      </c>
    </row>
    <row r="2906" spans="1:7" x14ac:dyDescent="0.3">
      <c r="A2906" s="12" t="s">
        <v>7513</v>
      </c>
      <c r="B2906" s="12" t="s">
        <v>3493</v>
      </c>
      <c r="C2906" s="12" t="s">
        <v>4629</v>
      </c>
      <c r="D2906" s="82">
        <v>45945.946886574071</v>
      </c>
      <c r="E2906" s="37">
        <v>666</v>
      </c>
      <c r="F2906" s="12" t="s">
        <v>4603</v>
      </c>
      <c r="G2906" s="13" t="str">
        <f>IFERROR(INDEX(Raw_Plans!$B$2:$B$11,MATCH(C2906,Raw_Plans!$A$2:$A$11,0)),"")</f>
        <v>Student Plan</v>
      </c>
    </row>
    <row r="2907" spans="1:7" x14ac:dyDescent="0.3">
      <c r="A2907" s="12" t="s">
        <v>7514</v>
      </c>
      <c r="B2907" s="12" t="s">
        <v>4056</v>
      </c>
      <c r="C2907" s="12" t="s">
        <v>4594</v>
      </c>
      <c r="D2907" s="82">
        <v>45750.946886574071</v>
      </c>
      <c r="E2907" s="37">
        <v>999</v>
      </c>
      <c r="F2907" s="12" t="s">
        <v>4599</v>
      </c>
      <c r="G2907" s="13" t="str">
        <f>IFERROR(INDEX(Raw_Plans!$B$2:$B$11,MATCH(C2907,Raw_Plans!$A$2:$A$11,0)),"")</f>
        <v>Family Infinity 999</v>
      </c>
    </row>
    <row r="2908" spans="1:7" x14ac:dyDescent="0.3">
      <c r="A2908" s="12" t="s">
        <v>7515</v>
      </c>
      <c r="B2908" s="12" t="s">
        <v>4563</v>
      </c>
      <c r="C2908" s="12" t="s">
        <v>4594</v>
      </c>
      <c r="D2908" s="82">
        <v>45697.946886574071</v>
      </c>
      <c r="E2908" s="37">
        <v>999</v>
      </c>
      <c r="F2908" s="12" t="s">
        <v>4595</v>
      </c>
      <c r="G2908" s="13" t="str">
        <f>IFERROR(INDEX(Raw_Plans!$B$2:$B$11,MATCH(C2908,Raw_Plans!$A$2:$A$11,0)),"")</f>
        <v>Family Infinity 999</v>
      </c>
    </row>
    <row r="2909" spans="1:7" x14ac:dyDescent="0.3">
      <c r="A2909" s="12" t="s">
        <v>7516</v>
      </c>
      <c r="B2909" s="12" t="s">
        <v>4104</v>
      </c>
      <c r="C2909" s="12" t="s">
        <v>4602</v>
      </c>
      <c r="D2909" s="82">
        <v>45829.946886574071</v>
      </c>
      <c r="E2909" s="37">
        <v>479</v>
      </c>
      <c r="F2909" s="12" t="s">
        <v>4595</v>
      </c>
      <c r="G2909" s="13" t="str">
        <f>IFERROR(INDEX(Raw_Plans!$B$2:$B$11,MATCH(C2909,Raw_Plans!$A$2:$A$11,0)),"")</f>
        <v>Truly Unlimited</v>
      </c>
    </row>
    <row r="2910" spans="1:7" x14ac:dyDescent="0.3">
      <c r="A2910" s="12" t="s">
        <v>7517</v>
      </c>
      <c r="B2910" s="12" t="s">
        <v>1857</v>
      </c>
      <c r="C2910" s="12" t="s">
        <v>4598</v>
      </c>
      <c r="D2910" s="82">
        <v>45812.946886574071</v>
      </c>
      <c r="E2910" s="37">
        <v>99</v>
      </c>
      <c r="F2910" s="12" t="s">
        <v>4603</v>
      </c>
      <c r="G2910" s="13" t="str">
        <f>IFERROR(INDEX(Raw_Plans!$B$2:$B$11,MATCH(C2910,Raw_Plans!$A$2:$A$11,0)),"")</f>
        <v>Talktime Only</v>
      </c>
    </row>
    <row r="2911" spans="1:7" x14ac:dyDescent="0.3">
      <c r="A2911" s="12" t="s">
        <v>7518</v>
      </c>
      <c r="B2911" s="12" t="s">
        <v>1969</v>
      </c>
      <c r="C2911" s="12" t="s">
        <v>4598</v>
      </c>
      <c r="D2911" s="82">
        <v>45998.946886574071</v>
      </c>
      <c r="E2911" s="37">
        <v>99</v>
      </c>
      <c r="F2911" s="12" t="s">
        <v>4603</v>
      </c>
      <c r="G2911" s="13" t="str">
        <f>IFERROR(INDEX(Raw_Plans!$B$2:$B$11,MATCH(C2911,Raw_Plans!$A$2:$A$11,0)),"")</f>
        <v>Talktime Only</v>
      </c>
    </row>
    <row r="2912" spans="1:7" x14ac:dyDescent="0.3">
      <c r="A2912" s="12" t="s">
        <v>7519</v>
      </c>
      <c r="B2912" s="12" t="s">
        <v>2877</v>
      </c>
      <c r="C2912" s="12" t="s">
        <v>4613</v>
      </c>
      <c r="D2912" s="82">
        <v>46043.946886574071</v>
      </c>
      <c r="E2912" s="37">
        <v>499</v>
      </c>
      <c r="F2912" s="12" t="s">
        <v>4611</v>
      </c>
      <c r="G2912" s="13" t="str">
        <f>IFERROR(INDEX(Raw_Plans!$B$2:$B$11,MATCH(C2912,Raw_Plans!$A$2:$A$11,0)),"")</f>
        <v>Work From Home</v>
      </c>
    </row>
    <row r="2913" spans="1:7" x14ac:dyDescent="0.3">
      <c r="A2913" s="12" t="s">
        <v>7520</v>
      </c>
      <c r="B2913" s="12" t="s">
        <v>3844</v>
      </c>
      <c r="C2913" s="12" t="s">
        <v>4618</v>
      </c>
      <c r="D2913" s="82">
        <v>45816.946886574071</v>
      </c>
      <c r="E2913" s="37">
        <v>499</v>
      </c>
      <c r="F2913" s="12" t="s">
        <v>4599</v>
      </c>
      <c r="G2913" s="13" t="str">
        <f>IFERROR(INDEX(Raw_Plans!$B$2:$B$11,MATCH(C2913,Raw_Plans!$A$2:$A$11,0)),"")</f>
        <v>Infinity 499</v>
      </c>
    </row>
    <row r="2914" spans="1:7" x14ac:dyDescent="0.3">
      <c r="A2914" s="12" t="s">
        <v>7521</v>
      </c>
      <c r="B2914" s="12" t="s">
        <v>1219</v>
      </c>
      <c r="C2914" s="12" t="s">
        <v>4613</v>
      </c>
      <c r="D2914" s="82">
        <v>45735.946886574071</v>
      </c>
      <c r="E2914" s="37">
        <v>499</v>
      </c>
      <c r="F2914" s="12" t="s">
        <v>4611</v>
      </c>
      <c r="G2914" s="13" t="str">
        <f>IFERROR(INDEX(Raw_Plans!$B$2:$B$11,MATCH(C2914,Raw_Plans!$A$2:$A$11,0)),"")</f>
        <v>Work From Home</v>
      </c>
    </row>
    <row r="2915" spans="1:7" x14ac:dyDescent="0.3">
      <c r="A2915" s="12" t="s">
        <v>7522</v>
      </c>
      <c r="B2915" s="12" t="s">
        <v>907</v>
      </c>
      <c r="C2915" s="12" t="s">
        <v>4605</v>
      </c>
      <c r="D2915" s="82">
        <v>46021.946886574071</v>
      </c>
      <c r="E2915" s="37">
        <v>349</v>
      </c>
      <c r="F2915" s="12" t="s">
        <v>4603</v>
      </c>
      <c r="G2915" s="13" t="str">
        <f>IFERROR(INDEX(Raw_Plans!$B$2:$B$11,MATCH(C2915,Raw_Plans!$A$2:$A$11,0)),"")</f>
        <v>Entertainment Pack</v>
      </c>
    </row>
    <row r="2916" spans="1:7" x14ac:dyDescent="0.3">
      <c r="A2916" s="12" t="s">
        <v>7523</v>
      </c>
      <c r="B2916" s="12" t="s">
        <v>1522</v>
      </c>
      <c r="C2916" s="12" t="s">
        <v>4607</v>
      </c>
      <c r="D2916" s="82">
        <v>45802.946886574071</v>
      </c>
      <c r="E2916" s="37">
        <v>299</v>
      </c>
      <c r="F2916" s="12" t="s">
        <v>4611</v>
      </c>
      <c r="G2916" s="13" t="str">
        <f>IFERROR(INDEX(Raw_Plans!$B$2:$B$11,MATCH(C2916,Raw_Plans!$A$2:$A$11,0)),"")</f>
        <v>Unlimited 5G Data</v>
      </c>
    </row>
    <row r="2917" spans="1:7" x14ac:dyDescent="0.3">
      <c r="A2917" s="12" t="s">
        <v>7524</v>
      </c>
      <c r="B2917" s="12" t="s">
        <v>2094</v>
      </c>
      <c r="C2917" s="12" t="s">
        <v>4605</v>
      </c>
      <c r="D2917" s="82">
        <v>45738.946886574071</v>
      </c>
      <c r="E2917" s="37">
        <v>349</v>
      </c>
      <c r="F2917" s="12" t="s">
        <v>4595</v>
      </c>
      <c r="G2917" s="13" t="str">
        <f>IFERROR(INDEX(Raw_Plans!$B$2:$B$11,MATCH(C2917,Raw_Plans!$A$2:$A$11,0)),"")</f>
        <v>Entertainment Pack</v>
      </c>
    </row>
    <row r="2918" spans="1:7" x14ac:dyDescent="0.3">
      <c r="A2918" s="12" t="s">
        <v>7525</v>
      </c>
      <c r="B2918" s="12" t="s">
        <v>1066</v>
      </c>
      <c r="C2918" s="12" t="s">
        <v>4607</v>
      </c>
      <c r="D2918" s="82">
        <v>45898.946886574071</v>
      </c>
      <c r="E2918" s="37">
        <v>299</v>
      </c>
      <c r="F2918" s="12" t="s">
        <v>4611</v>
      </c>
      <c r="G2918" s="13" t="str">
        <f>IFERROR(INDEX(Raw_Plans!$B$2:$B$11,MATCH(C2918,Raw_Plans!$A$2:$A$11,0)),"")</f>
        <v>Unlimited 5G Data</v>
      </c>
    </row>
    <row r="2919" spans="1:7" x14ac:dyDescent="0.3">
      <c r="A2919" s="12" t="s">
        <v>7526</v>
      </c>
      <c r="B2919" s="12" t="s">
        <v>2543</v>
      </c>
      <c r="C2919" s="12" t="s">
        <v>4609</v>
      </c>
      <c r="D2919" s="82">
        <v>45981.946886574071</v>
      </c>
      <c r="E2919" s="37">
        <v>2999</v>
      </c>
      <c r="F2919" s="12" t="s">
        <v>4595</v>
      </c>
      <c r="G2919" s="13" t="str">
        <f>IFERROR(INDEX(Raw_Plans!$B$2:$B$11,MATCH(C2919,Raw_Plans!$A$2:$A$11,0)),"")</f>
        <v>Annual Plan</v>
      </c>
    </row>
    <row r="2920" spans="1:7" x14ac:dyDescent="0.3">
      <c r="A2920" s="12" t="s">
        <v>7527</v>
      </c>
      <c r="B2920" s="12" t="s">
        <v>542</v>
      </c>
      <c r="C2920" s="12" t="s">
        <v>4629</v>
      </c>
      <c r="D2920" s="82">
        <v>45788.946886574071</v>
      </c>
      <c r="E2920" s="37">
        <v>666</v>
      </c>
      <c r="F2920" s="12" t="s">
        <v>4603</v>
      </c>
      <c r="G2920" s="13" t="str">
        <f>IFERROR(INDEX(Raw_Plans!$B$2:$B$11,MATCH(C2920,Raw_Plans!$A$2:$A$11,0)),"")</f>
        <v>Student Plan</v>
      </c>
    </row>
    <row r="2921" spans="1:7" x14ac:dyDescent="0.3">
      <c r="A2921" s="12" t="s">
        <v>7528</v>
      </c>
      <c r="B2921" s="12" t="s">
        <v>1435</v>
      </c>
      <c r="C2921" s="12" t="s">
        <v>4618</v>
      </c>
      <c r="D2921" s="82">
        <v>45900.946886574071</v>
      </c>
      <c r="E2921" s="37">
        <v>499</v>
      </c>
      <c r="F2921" s="12" t="s">
        <v>4611</v>
      </c>
      <c r="G2921" s="13" t="str">
        <f>IFERROR(INDEX(Raw_Plans!$B$2:$B$11,MATCH(C2921,Raw_Plans!$A$2:$A$11,0)),"")</f>
        <v>Infinity 499</v>
      </c>
    </row>
    <row r="2922" spans="1:7" x14ac:dyDescent="0.3">
      <c r="A2922" s="12" t="s">
        <v>7529</v>
      </c>
      <c r="B2922" s="12" t="s">
        <v>2605</v>
      </c>
      <c r="C2922" s="12" t="s">
        <v>4618</v>
      </c>
      <c r="D2922" s="82">
        <v>46042.946886574071</v>
      </c>
      <c r="E2922" s="37">
        <v>499</v>
      </c>
      <c r="F2922" s="12" t="s">
        <v>4595</v>
      </c>
      <c r="G2922" s="13" t="str">
        <f>IFERROR(INDEX(Raw_Plans!$B$2:$B$11,MATCH(C2922,Raw_Plans!$A$2:$A$11,0)),"")</f>
        <v>Infinity 499</v>
      </c>
    </row>
    <row r="2923" spans="1:7" x14ac:dyDescent="0.3">
      <c r="A2923" s="12" t="s">
        <v>7530</v>
      </c>
      <c r="B2923" s="12" t="s">
        <v>730</v>
      </c>
      <c r="C2923" s="12" t="s">
        <v>4598</v>
      </c>
      <c r="D2923" s="82">
        <v>45983.946886574071</v>
      </c>
      <c r="E2923" s="37">
        <v>99</v>
      </c>
      <c r="F2923" s="12" t="s">
        <v>4603</v>
      </c>
      <c r="G2923" s="13" t="str">
        <f>IFERROR(INDEX(Raw_Plans!$B$2:$B$11,MATCH(C2923,Raw_Plans!$A$2:$A$11,0)),"")</f>
        <v>Talktime Only</v>
      </c>
    </row>
    <row r="2924" spans="1:7" x14ac:dyDescent="0.3">
      <c r="A2924" s="12" t="s">
        <v>7531</v>
      </c>
      <c r="B2924" s="12" t="s">
        <v>4559</v>
      </c>
      <c r="C2924" s="12" t="s">
        <v>4594</v>
      </c>
      <c r="D2924" s="82">
        <v>46016.946886574071</v>
      </c>
      <c r="E2924" s="37">
        <v>999</v>
      </c>
      <c r="F2924" s="12" t="s">
        <v>4595</v>
      </c>
      <c r="G2924" s="13" t="str">
        <f>IFERROR(INDEX(Raw_Plans!$B$2:$B$11,MATCH(C2924,Raw_Plans!$A$2:$A$11,0)),"")</f>
        <v>Family Infinity 999</v>
      </c>
    </row>
    <row r="2925" spans="1:7" x14ac:dyDescent="0.3">
      <c r="A2925" s="12" t="s">
        <v>7532</v>
      </c>
      <c r="B2925" s="12" t="s">
        <v>3074</v>
      </c>
      <c r="C2925" s="12" t="s">
        <v>4629</v>
      </c>
      <c r="D2925" s="82">
        <v>45867.946886574071</v>
      </c>
      <c r="E2925" s="37">
        <v>666</v>
      </c>
      <c r="F2925" s="12" t="s">
        <v>4641</v>
      </c>
      <c r="G2925" s="13" t="str">
        <f>IFERROR(INDEX(Raw_Plans!$B$2:$B$11,MATCH(C2925,Raw_Plans!$A$2:$A$11,0)),"")</f>
        <v>Student Plan</v>
      </c>
    </row>
    <row r="2926" spans="1:7" x14ac:dyDescent="0.3">
      <c r="A2926" s="12" t="s">
        <v>7533</v>
      </c>
      <c r="B2926" s="12" t="s">
        <v>2043</v>
      </c>
      <c r="C2926" s="12" t="s">
        <v>4602</v>
      </c>
      <c r="D2926" s="82">
        <v>45920.946886574071</v>
      </c>
      <c r="E2926" s="37">
        <v>479</v>
      </c>
      <c r="F2926" s="12" t="s">
        <v>4599</v>
      </c>
      <c r="G2926" s="13" t="str">
        <f>IFERROR(INDEX(Raw_Plans!$B$2:$B$11,MATCH(C2926,Raw_Plans!$A$2:$A$11,0)),"")</f>
        <v>Truly Unlimited</v>
      </c>
    </row>
    <row r="2927" spans="1:7" x14ac:dyDescent="0.3">
      <c r="A2927" s="12" t="s">
        <v>7534</v>
      </c>
      <c r="B2927" s="12" t="s">
        <v>2721</v>
      </c>
      <c r="C2927" s="12" t="s">
        <v>4629</v>
      </c>
      <c r="D2927" s="82">
        <v>45859.946886574071</v>
      </c>
      <c r="E2927" s="37">
        <v>666</v>
      </c>
      <c r="F2927" s="12" t="s">
        <v>4603</v>
      </c>
      <c r="G2927" s="13" t="str">
        <f>IFERROR(INDEX(Raw_Plans!$B$2:$B$11,MATCH(C2927,Raw_Plans!$A$2:$A$11,0)),"")</f>
        <v>Student Plan</v>
      </c>
    </row>
    <row r="2928" spans="1:7" x14ac:dyDescent="0.3">
      <c r="A2928" s="12" t="s">
        <v>7535</v>
      </c>
      <c r="B2928" s="12" t="s">
        <v>949</v>
      </c>
      <c r="C2928" s="12" t="s">
        <v>4613</v>
      </c>
      <c r="D2928" s="82">
        <v>45926.946886574071</v>
      </c>
      <c r="E2928" s="37">
        <v>499</v>
      </c>
      <c r="F2928" s="12" t="s">
        <v>4603</v>
      </c>
      <c r="G2928" s="13" t="str">
        <f>IFERROR(INDEX(Raw_Plans!$B$2:$B$11,MATCH(C2928,Raw_Plans!$A$2:$A$11,0)),"")</f>
        <v>Work From Home</v>
      </c>
    </row>
    <row r="2929" spans="1:7" x14ac:dyDescent="0.3">
      <c r="A2929" s="12" t="s">
        <v>7536</v>
      </c>
      <c r="B2929" s="12" t="s">
        <v>3142</v>
      </c>
      <c r="C2929" s="12" t="s">
        <v>4605</v>
      </c>
      <c r="D2929" s="82">
        <v>45782.946886574071</v>
      </c>
      <c r="E2929" s="37">
        <v>349</v>
      </c>
      <c r="F2929" s="12" t="s">
        <v>4599</v>
      </c>
      <c r="G2929" s="13" t="str">
        <f>IFERROR(INDEX(Raw_Plans!$B$2:$B$11,MATCH(C2929,Raw_Plans!$A$2:$A$11,0)),"")</f>
        <v>Entertainment Pack</v>
      </c>
    </row>
    <row r="2930" spans="1:7" x14ac:dyDescent="0.3">
      <c r="A2930" s="12" t="s">
        <v>7537</v>
      </c>
      <c r="B2930" s="12" t="s">
        <v>1578</v>
      </c>
      <c r="C2930" s="12" t="s">
        <v>4629</v>
      </c>
      <c r="D2930" s="82">
        <v>45695.946886574071</v>
      </c>
      <c r="E2930" s="37">
        <v>666</v>
      </c>
      <c r="F2930" s="12" t="s">
        <v>4603</v>
      </c>
      <c r="G2930" s="13" t="str">
        <f>IFERROR(INDEX(Raw_Plans!$B$2:$B$11,MATCH(C2930,Raw_Plans!$A$2:$A$11,0)),"")</f>
        <v>Student Plan</v>
      </c>
    </row>
    <row r="2931" spans="1:7" x14ac:dyDescent="0.3">
      <c r="A2931" s="12" t="s">
        <v>7538</v>
      </c>
      <c r="B2931" s="12" t="s">
        <v>2166</v>
      </c>
      <c r="C2931" s="12" t="s">
        <v>4602</v>
      </c>
      <c r="D2931" s="82">
        <v>45855.946886574071</v>
      </c>
      <c r="E2931" s="37">
        <v>479</v>
      </c>
      <c r="F2931" s="12" t="s">
        <v>4603</v>
      </c>
      <c r="G2931" s="13" t="str">
        <f>IFERROR(INDEX(Raw_Plans!$B$2:$B$11,MATCH(C2931,Raw_Plans!$A$2:$A$11,0)),"")</f>
        <v>Truly Unlimited</v>
      </c>
    </row>
    <row r="2932" spans="1:7" x14ac:dyDescent="0.3">
      <c r="A2932" s="12" t="s">
        <v>7539</v>
      </c>
      <c r="B2932" s="12" t="s">
        <v>1973</v>
      </c>
      <c r="C2932" s="12" t="s">
        <v>4607</v>
      </c>
      <c r="D2932" s="82">
        <v>45887.946886574071</v>
      </c>
      <c r="E2932" s="37">
        <v>299</v>
      </c>
      <c r="F2932" s="12" t="s">
        <v>4599</v>
      </c>
      <c r="G2932" s="13" t="str">
        <f>IFERROR(INDEX(Raw_Plans!$B$2:$B$11,MATCH(C2932,Raw_Plans!$A$2:$A$11,0)),"")</f>
        <v>Unlimited 5G Data</v>
      </c>
    </row>
    <row r="2933" spans="1:7" x14ac:dyDescent="0.3">
      <c r="A2933" s="12" t="s">
        <v>7540</v>
      </c>
      <c r="B2933" s="12" t="s">
        <v>3076</v>
      </c>
      <c r="C2933" s="12" t="s">
        <v>4598</v>
      </c>
      <c r="D2933" s="82">
        <v>45816.946886574071</v>
      </c>
      <c r="E2933" s="37">
        <v>99</v>
      </c>
      <c r="F2933" s="12" t="s">
        <v>4611</v>
      </c>
      <c r="G2933" s="13" t="str">
        <f>IFERROR(INDEX(Raw_Plans!$B$2:$B$11,MATCH(C2933,Raw_Plans!$A$2:$A$11,0)),"")</f>
        <v>Talktime Only</v>
      </c>
    </row>
    <row r="2934" spans="1:7" x14ac:dyDescent="0.3">
      <c r="A2934" s="12" t="s">
        <v>7541</v>
      </c>
      <c r="B2934" s="12" t="s">
        <v>1000</v>
      </c>
      <c r="C2934" s="12" t="s">
        <v>4598</v>
      </c>
      <c r="D2934" s="82">
        <v>45730.946886574071</v>
      </c>
      <c r="E2934" s="37">
        <v>99</v>
      </c>
      <c r="F2934" s="12" t="s">
        <v>4603</v>
      </c>
      <c r="G2934" s="13" t="str">
        <f>IFERROR(INDEX(Raw_Plans!$B$2:$B$11,MATCH(C2934,Raw_Plans!$A$2:$A$11,0)),"")</f>
        <v>Talktime Only</v>
      </c>
    </row>
    <row r="2935" spans="1:7" x14ac:dyDescent="0.3">
      <c r="A2935" s="12" t="s">
        <v>7542</v>
      </c>
      <c r="B2935" s="12" t="s">
        <v>3585</v>
      </c>
      <c r="C2935" s="12" t="s">
        <v>4618</v>
      </c>
      <c r="D2935" s="82">
        <v>45930.946886574071</v>
      </c>
      <c r="E2935" s="37">
        <v>499</v>
      </c>
      <c r="F2935" s="12" t="s">
        <v>4641</v>
      </c>
      <c r="G2935" s="13" t="str">
        <f>IFERROR(INDEX(Raw_Plans!$B$2:$B$11,MATCH(C2935,Raw_Plans!$A$2:$A$11,0)),"")</f>
        <v>Infinity 499</v>
      </c>
    </row>
    <row r="2936" spans="1:7" x14ac:dyDescent="0.3">
      <c r="A2936" s="12" t="s">
        <v>7543</v>
      </c>
      <c r="B2936" s="12" t="s">
        <v>697</v>
      </c>
      <c r="C2936" s="12" t="s">
        <v>4605</v>
      </c>
      <c r="D2936" s="82">
        <v>45898.946886574071</v>
      </c>
      <c r="E2936" s="37">
        <v>349</v>
      </c>
      <c r="F2936" s="12" t="s">
        <v>4599</v>
      </c>
      <c r="G2936" s="13" t="str">
        <f>IFERROR(INDEX(Raw_Plans!$B$2:$B$11,MATCH(C2936,Raw_Plans!$A$2:$A$11,0)),"")</f>
        <v>Entertainment Pack</v>
      </c>
    </row>
    <row r="2937" spans="1:7" x14ac:dyDescent="0.3">
      <c r="A2937" s="12" t="s">
        <v>7544</v>
      </c>
      <c r="B2937" s="12" t="s">
        <v>3493</v>
      </c>
      <c r="C2937" s="12" t="s">
        <v>4607</v>
      </c>
      <c r="D2937" s="82">
        <v>45952.946886574071</v>
      </c>
      <c r="E2937" s="37">
        <v>299</v>
      </c>
      <c r="F2937" s="12" t="s">
        <v>4611</v>
      </c>
      <c r="G2937" s="13" t="str">
        <f>IFERROR(INDEX(Raw_Plans!$B$2:$B$11,MATCH(C2937,Raw_Plans!$A$2:$A$11,0)),"")</f>
        <v>Unlimited 5G Data</v>
      </c>
    </row>
    <row r="2938" spans="1:7" x14ac:dyDescent="0.3">
      <c r="A2938" s="12" t="s">
        <v>7545</v>
      </c>
      <c r="B2938" s="12" t="s">
        <v>2247</v>
      </c>
      <c r="C2938" s="12" t="s">
        <v>4598</v>
      </c>
      <c r="D2938" s="82">
        <v>46024.946886574071</v>
      </c>
      <c r="E2938" s="37">
        <v>99</v>
      </c>
      <c r="F2938" s="12" t="s">
        <v>4641</v>
      </c>
      <c r="G2938" s="13" t="str">
        <f>IFERROR(INDEX(Raw_Plans!$B$2:$B$11,MATCH(C2938,Raw_Plans!$A$2:$A$11,0)),"")</f>
        <v>Talktime Only</v>
      </c>
    </row>
    <row r="2939" spans="1:7" x14ac:dyDescent="0.3">
      <c r="A2939" s="12" t="s">
        <v>7546</v>
      </c>
      <c r="B2939" s="12" t="s">
        <v>3805</v>
      </c>
      <c r="C2939" s="12" t="s">
        <v>4607</v>
      </c>
      <c r="D2939" s="82">
        <v>46048.946886574071</v>
      </c>
      <c r="E2939" s="37">
        <v>299</v>
      </c>
      <c r="F2939" s="12" t="s">
        <v>4599</v>
      </c>
      <c r="G2939" s="13" t="str">
        <f>IFERROR(INDEX(Raw_Plans!$B$2:$B$11,MATCH(C2939,Raw_Plans!$A$2:$A$11,0)),"")</f>
        <v>Unlimited 5G Data</v>
      </c>
    </row>
    <row r="2940" spans="1:7" x14ac:dyDescent="0.3">
      <c r="A2940" s="12" t="s">
        <v>7547</v>
      </c>
      <c r="B2940" s="12" t="s">
        <v>4501</v>
      </c>
      <c r="C2940" s="12" t="s">
        <v>4602</v>
      </c>
      <c r="D2940" s="82">
        <v>45778.946886574071</v>
      </c>
      <c r="E2940" s="37">
        <v>479</v>
      </c>
      <c r="F2940" s="12" t="s">
        <v>4595</v>
      </c>
      <c r="G2940" s="13" t="str">
        <f>IFERROR(INDEX(Raw_Plans!$B$2:$B$11,MATCH(C2940,Raw_Plans!$A$2:$A$11,0)),"")</f>
        <v>Truly Unlimited</v>
      </c>
    </row>
    <row r="2941" spans="1:7" x14ac:dyDescent="0.3">
      <c r="A2941" s="12" t="s">
        <v>7548</v>
      </c>
      <c r="B2941" s="12" t="s">
        <v>2655</v>
      </c>
      <c r="C2941" s="12" t="s">
        <v>4629</v>
      </c>
      <c r="D2941" s="82">
        <v>45870.946886574071</v>
      </c>
      <c r="E2941" s="37">
        <v>666</v>
      </c>
      <c r="F2941" s="12" t="s">
        <v>4595</v>
      </c>
      <c r="G2941" s="13" t="str">
        <f>IFERROR(INDEX(Raw_Plans!$B$2:$B$11,MATCH(C2941,Raw_Plans!$A$2:$A$11,0)),"")</f>
        <v>Student Plan</v>
      </c>
    </row>
    <row r="2942" spans="1:7" x14ac:dyDescent="0.3">
      <c r="A2942" s="12" t="s">
        <v>7549</v>
      </c>
      <c r="B2942" s="12" t="s">
        <v>2073</v>
      </c>
      <c r="C2942" s="12" t="s">
        <v>4607</v>
      </c>
      <c r="D2942" s="82">
        <v>45941.946886574071</v>
      </c>
      <c r="E2942" s="37">
        <v>299</v>
      </c>
      <c r="F2942" s="12" t="s">
        <v>4641</v>
      </c>
      <c r="G2942" s="13" t="str">
        <f>IFERROR(INDEX(Raw_Plans!$B$2:$B$11,MATCH(C2942,Raw_Plans!$A$2:$A$11,0)),"")</f>
        <v>Unlimited 5G Data</v>
      </c>
    </row>
    <row r="2943" spans="1:7" x14ac:dyDescent="0.3">
      <c r="A2943" s="12" t="s">
        <v>7550</v>
      </c>
      <c r="B2943" s="12" t="s">
        <v>2181</v>
      </c>
      <c r="C2943" s="12" t="s">
        <v>4607</v>
      </c>
      <c r="D2943" s="82">
        <v>45914.946886574071</v>
      </c>
      <c r="E2943" s="37">
        <v>299</v>
      </c>
      <c r="F2943" s="12" t="s">
        <v>4599</v>
      </c>
      <c r="G2943" s="13" t="str">
        <f>IFERROR(INDEX(Raw_Plans!$B$2:$B$11,MATCH(C2943,Raw_Plans!$A$2:$A$11,0)),"")</f>
        <v>Unlimited 5G Data</v>
      </c>
    </row>
    <row r="2944" spans="1:7" x14ac:dyDescent="0.3">
      <c r="A2944" s="12" t="s">
        <v>7551</v>
      </c>
      <c r="B2944" s="12" t="s">
        <v>1925</v>
      </c>
      <c r="C2944" s="12" t="s">
        <v>4605</v>
      </c>
      <c r="D2944" s="82">
        <v>45915.946886574071</v>
      </c>
      <c r="E2944" s="37">
        <v>349</v>
      </c>
      <c r="F2944" s="12" t="s">
        <v>4641</v>
      </c>
      <c r="G2944" s="13" t="str">
        <f>IFERROR(INDEX(Raw_Plans!$B$2:$B$11,MATCH(C2944,Raw_Plans!$A$2:$A$11,0)),"")</f>
        <v>Entertainment Pack</v>
      </c>
    </row>
    <row r="2945" spans="1:7" x14ac:dyDescent="0.3">
      <c r="A2945" s="12" t="s">
        <v>7552</v>
      </c>
      <c r="B2945" s="12" t="s">
        <v>4427</v>
      </c>
      <c r="C2945" s="12" t="s">
        <v>4613</v>
      </c>
      <c r="D2945" s="82">
        <v>45848.946886574071</v>
      </c>
      <c r="E2945" s="37">
        <v>499</v>
      </c>
      <c r="F2945" s="12" t="s">
        <v>4641</v>
      </c>
      <c r="G2945" s="13" t="str">
        <f>IFERROR(INDEX(Raw_Plans!$B$2:$B$11,MATCH(C2945,Raw_Plans!$A$2:$A$11,0)),"")</f>
        <v>Work From Home</v>
      </c>
    </row>
    <row r="2946" spans="1:7" x14ac:dyDescent="0.3">
      <c r="A2946" s="12" t="s">
        <v>7553</v>
      </c>
      <c r="B2946" s="12" t="s">
        <v>4100</v>
      </c>
      <c r="C2946" s="12" t="s">
        <v>4598</v>
      </c>
      <c r="D2946" s="82">
        <v>45720.946886574071</v>
      </c>
      <c r="E2946" s="37">
        <v>99</v>
      </c>
      <c r="F2946" s="12" t="s">
        <v>4599</v>
      </c>
      <c r="G2946" s="13" t="str">
        <f>IFERROR(INDEX(Raw_Plans!$B$2:$B$11,MATCH(C2946,Raw_Plans!$A$2:$A$11,0)),"")</f>
        <v>Talktime Only</v>
      </c>
    </row>
    <row r="2947" spans="1:7" x14ac:dyDescent="0.3">
      <c r="A2947" s="12" t="s">
        <v>7554</v>
      </c>
      <c r="B2947" s="12" t="s">
        <v>2164</v>
      </c>
      <c r="C2947" s="12" t="s">
        <v>4602</v>
      </c>
      <c r="D2947" s="82">
        <v>46001.946886574071</v>
      </c>
      <c r="E2947" s="37">
        <v>479</v>
      </c>
      <c r="F2947" s="12" t="s">
        <v>4641</v>
      </c>
      <c r="G2947" s="13" t="str">
        <f>IFERROR(INDEX(Raw_Plans!$B$2:$B$11,MATCH(C2947,Raw_Plans!$A$2:$A$11,0)),"")</f>
        <v>Truly Unlimited</v>
      </c>
    </row>
    <row r="2948" spans="1:7" x14ac:dyDescent="0.3">
      <c r="A2948" s="12" t="s">
        <v>7555</v>
      </c>
      <c r="B2948" s="12" t="s">
        <v>1875</v>
      </c>
      <c r="C2948" s="12" t="s">
        <v>4598</v>
      </c>
      <c r="D2948" s="82">
        <v>45952.946886574071</v>
      </c>
      <c r="E2948" s="37">
        <v>99</v>
      </c>
      <c r="F2948" s="12" t="s">
        <v>4599</v>
      </c>
      <c r="G2948" s="13" t="str">
        <f>IFERROR(INDEX(Raw_Plans!$B$2:$B$11,MATCH(C2948,Raw_Plans!$A$2:$A$11,0)),"")</f>
        <v>Talktime Only</v>
      </c>
    </row>
    <row r="2949" spans="1:7" x14ac:dyDescent="0.3">
      <c r="A2949" s="12" t="s">
        <v>7556</v>
      </c>
      <c r="B2949" s="12" t="s">
        <v>4060</v>
      </c>
      <c r="C2949" s="12" t="s">
        <v>4598</v>
      </c>
      <c r="D2949" s="82">
        <v>45894.946886574071</v>
      </c>
      <c r="E2949" s="37">
        <v>99</v>
      </c>
      <c r="F2949" s="12" t="s">
        <v>4599</v>
      </c>
      <c r="G2949" s="13" t="str">
        <f>IFERROR(INDEX(Raw_Plans!$B$2:$B$11,MATCH(C2949,Raw_Plans!$A$2:$A$11,0)),"")</f>
        <v>Talktime Only</v>
      </c>
    </row>
    <row r="2950" spans="1:7" x14ac:dyDescent="0.3">
      <c r="A2950" s="12" t="s">
        <v>7557</v>
      </c>
      <c r="B2950" s="12" t="s">
        <v>1066</v>
      </c>
      <c r="C2950" s="12" t="s">
        <v>4615</v>
      </c>
      <c r="D2950" s="82">
        <v>45890.946886574071</v>
      </c>
      <c r="E2950" s="37">
        <v>148</v>
      </c>
      <c r="F2950" s="12" t="s">
        <v>4599</v>
      </c>
      <c r="G2950" s="13" t="str">
        <f>IFERROR(INDEX(Raw_Plans!$B$2:$B$11,MATCH(C2950,Raw_Plans!$A$2:$A$11,0)),"")</f>
        <v>Data Booster</v>
      </c>
    </row>
    <row r="2951" spans="1:7" x14ac:dyDescent="0.3">
      <c r="A2951" s="12" t="s">
        <v>7558</v>
      </c>
      <c r="B2951" s="12" t="s">
        <v>3873</v>
      </c>
      <c r="C2951" s="12" t="s">
        <v>4605</v>
      </c>
      <c r="D2951" s="82">
        <v>45846.946886574071</v>
      </c>
      <c r="E2951" s="37">
        <v>349</v>
      </c>
      <c r="F2951" s="12" t="s">
        <v>4599</v>
      </c>
      <c r="G2951" s="13" t="str">
        <f>IFERROR(INDEX(Raw_Plans!$B$2:$B$11,MATCH(C2951,Raw_Plans!$A$2:$A$11,0)),"")</f>
        <v>Entertainment Pack</v>
      </c>
    </row>
    <row r="2952" spans="1:7" x14ac:dyDescent="0.3">
      <c r="A2952" s="12" t="s">
        <v>7559</v>
      </c>
      <c r="B2952" s="12" t="s">
        <v>3348</v>
      </c>
      <c r="C2952" s="12" t="s">
        <v>4609</v>
      </c>
      <c r="D2952" s="82">
        <v>46021.946886574071</v>
      </c>
      <c r="E2952" s="37">
        <v>2999</v>
      </c>
      <c r="F2952" s="12" t="s">
        <v>4599</v>
      </c>
      <c r="G2952" s="13" t="str">
        <f>IFERROR(INDEX(Raw_Plans!$B$2:$B$11,MATCH(C2952,Raw_Plans!$A$2:$A$11,0)),"")</f>
        <v>Annual Plan</v>
      </c>
    </row>
    <row r="2953" spans="1:7" x14ac:dyDescent="0.3">
      <c r="A2953" s="12" t="s">
        <v>7560</v>
      </c>
      <c r="B2953" s="12" t="s">
        <v>637</v>
      </c>
      <c r="C2953" s="12" t="s">
        <v>4613</v>
      </c>
      <c r="D2953" s="82">
        <v>45961.946886574071</v>
      </c>
      <c r="E2953" s="37">
        <v>499</v>
      </c>
      <c r="F2953" s="12" t="s">
        <v>4595</v>
      </c>
      <c r="G2953" s="13" t="str">
        <f>IFERROR(INDEX(Raw_Plans!$B$2:$B$11,MATCH(C2953,Raw_Plans!$A$2:$A$11,0)),"")</f>
        <v>Work From Home</v>
      </c>
    </row>
    <row r="2954" spans="1:7" x14ac:dyDescent="0.3">
      <c r="A2954" s="12" t="s">
        <v>7561</v>
      </c>
      <c r="B2954" s="12" t="s">
        <v>3416</v>
      </c>
      <c r="C2954" s="12" t="s">
        <v>4615</v>
      </c>
      <c r="D2954" s="82">
        <v>45954.946886574071</v>
      </c>
      <c r="E2954" s="37">
        <v>148</v>
      </c>
      <c r="F2954" s="12" t="s">
        <v>4611</v>
      </c>
      <c r="G2954" s="13" t="str">
        <f>IFERROR(INDEX(Raw_Plans!$B$2:$B$11,MATCH(C2954,Raw_Plans!$A$2:$A$11,0)),"")</f>
        <v>Data Booster</v>
      </c>
    </row>
    <row r="2955" spans="1:7" x14ac:dyDescent="0.3">
      <c r="A2955" s="12" t="s">
        <v>7562</v>
      </c>
      <c r="B2955" s="12" t="s">
        <v>631</v>
      </c>
      <c r="C2955" s="12" t="s">
        <v>4594</v>
      </c>
      <c r="D2955" s="82">
        <v>45894.946886574071</v>
      </c>
      <c r="E2955" s="37">
        <v>999</v>
      </c>
      <c r="F2955" s="12" t="s">
        <v>4641</v>
      </c>
      <c r="G2955" s="13" t="str">
        <f>IFERROR(INDEX(Raw_Plans!$B$2:$B$11,MATCH(C2955,Raw_Plans!$A$2:$A$11,0)),"")</f>
        <v>Family Infinity 999</v>
      </c>
    </row>
    <row r="2956" spans="1:7" x14ac:dyDescent="0.3">
      <c r="A2956" s="12" t="s">
        <v>7563</v>
      </c>
      <c r="B2956" s="12" t="s">
        <v>2118</v>
      </c>
      <c r="C2956" s="12" t="s">
        <v>4609</v>
      </c>
      <c r="D2956" s="82">
        <v>46030.946886574071</v>
      </c>
      <c r="E2956" s="37">
        <v>2999</v>
      </c>
      <c r="F2956" s="12" t="s">
        <v>4595</v>
      </c>
      <c r="G2956" s="13" t="str">
        <f>IFERROR(INDEX(Raw_Plans!$B$2:$B$11,MATCH(C2956,Raw_Plans!$A$2:$A$11,0)),"")</f>
        <v>Annual Plan</v>
      </c>
    </row>
    <row r="2957" spans="1:7" x14ac:dyDescent="0.3">
      <c r="A2957" s="12" t="s">
        <v>7564</v>
      </c>
      <c r="B2957" s="12" t="s">
        <v>2154</v>
      </c>
      <c r="C2957" s="12" t="s">
        <v>4613</v>
      </c>
      <c r="D2957" s="82">
        <v>45759.946886574071</v>
      </c>
      <c r="E2957" s="37">
        <v>499</v>
      </c>
      <c r="F2957" s="12" t="s">
        <v>4595</v>
      </c>
      <c r="G2957" s="13" t="str">
        <f>IFERROR(INDEX(Raw_Plans!$B$2:$B$11,MATCH(C2957,Raw_Plans!$A$2:$A$11,0)),"")</f>
        <v>Work From Home</v>
      </c>
    </row>
    <row r="2958" spans="1:7" x14ac:dyDescent="0.3">
      <c r="A2958" s="12" t="s">
        <v>7565</v>
      </c>
      <c r="B2958" s="12" t="s">
        <v>3336</v>
      </c>
      <c r="C2958" s="12" t="s">
        <v>4607</v>
      </c>
      <c r="D2958" s="82">
        <v>45796.946886574071</v>
      </c>
      <c r="E2958" s="37">
        <v>299</v>
      </c>
      <c r="F2958" s="12" t="s">
        <v>4641</v>
      </c>
      <c r="G2958" s="13" t="str">
        <f>IFERROR(INDEX(Raw_Plans!$B$2:$B$11,MATCH(C2958,Raw_Plans!$A$2:$A$11,0)),"")</f>
        <v>Unlimited 5G Data</v>
      </c>
    </row>
    <row r="2959" spans="1:7" x14ac:dyDescent="0.3">
      <c r="A2959" s="12" t="s">
        <v>7566</v>
      </c>
      <c r="B2959" s="12" t="s">
        <v>3589</v>
      </c>
      <c r="C2959" s="12" t="s">
        <v>4609</v>
      </c>
      <c r="D2959" s="82">
        <v>45742.946886574071</v>
      </c>
      <c r="E2959" s="37">
        <v>2999</v>
      </c>
      <c r="F2959" s="12" t="s">
        <v>4595</v>
      </c>
      <c r="G2959" s="13" t="str">
        <f>IFERROR(INDEX(Raw_Plans!$B$2:$B$11,MATCH(C2959,Raw_Plans!$A$2:$A$11,0)),"")</f>
        <v>Annual Plan</v>
      </c>
    </row>
    <row r="2960" spans="1:7" x14ac:dyDescent="0.3">
      <c r="A2960" s="12" t="s">
        <v>7567</v>
      </c>
      <c r="B2960" s="12" t="s">
        <v>1927</v>
      </c>
      <c r="C2960" s="12" t="s">
        <v>4602</v>
      </c>
      <c r="D2960" s="82">
        <v>45704.946886574071</v>
      </c>
      <c r="E2960" s="37">
        <v>479</v>
      </c>
      <c r="F2960" s="12" t="s">
        <v>4641</v>
      </c>
      <c r="G2960" s="13" t="str">
        <f>IFERROR(INDEX(Raw_Plans!$B$2:$B$11,MATCH(C2960,Raw_Plans!$A$2:$A$11,0)),"")</f>
        <v>Truly Unlimited</v>
      </c>
    </row>
    <row r="2961" spans="1:7" x14ac:dyDescent="0.3">
      <c r="A2961" s="12" t="s">
        <v>7568</v>
      </c>
      <c r="B2961" s="12" t="s">
        <v>3266</v>
      </c>
      <c r="C2961" s="12" t="s">
        <v>4629</v>
      </c>
      <c r="D2961" s="82">
        <v>45917.946886574071</v>
      </c>
      <c r="E2961" s="37">
        <v>666</v>
      </c>
      <c r="F2961" s="12" t="s">
        <v>4595</v>
      </c>
      <c r="G2961" s="13" t="str">
        <f>IFERROR(INDEX(Raw_Plans!$B$2:$B$11,MATCH(C2961,Raw_Plans!$A$2:$A$11,0)),"")</f>
        <v>Student Plan</v>
      </c>
    </row>
    <row r="2962" spans="1:7" x14ac:dyDescent="0.3">
      <c r="A2962" s="12" t="s">
        <v>7569</v>
      </c>
      <c r="B2962" s="12" t="s">
        <v>4358</v>
      </c>
      <c r="C2962" s="12" t="s">
        <v>4602</v>
      </c>
      <c r="D2962" s="82">
        <v>45913.946886574071</v>
      </c>
      <c r="E2962" s="37">
        <v>479</v>
      </c>
      <c r="F2962" s="12" t="s">
        <v>4603</v>
      </c>
      <c r="G2962" s="13" t="str">
        <f>IFERROR(INDEX(Raw_Plans!$B$2:$B$11,MATCH(C2962,Raw_Plans!$A$2:$A$11,0)),"")</f>
        <v>Truly Unlimited</v>
      </c>
    </row>
    <row r="2963" spans="1:7" x14ac:dyDescent="0.3">
      <c r="A2963" s="12" t="s">
        <v>7570</v>
      </c>
      <c r="B2963" s="12" t="s">
        <v>3940</v>
      </c>
      <c r="C2963" s="12" t="s">
        <v>4613</v>
      </c>
      <c r="D2963" s="82">
        <v>45858.946886574071</v>
      </c>
      <c r="E2963" s="37">
        <v>499</v>
      </c>
      <c r="F2963" s="12" t="s">
        <v>4595</v>
      </c>
      <c r="G2963" s="13" t="str">
        <f>IFERROR(INDEX(Raw_Plans!$B$2:$B$11,MATCH(C2963,Raw_Plans!$A$2:$A$11,0)),"")</f>
        <v>Work From Home</v>
      </c>
    </row>
    <row r="2964" spans="1:7" x14ac:dyDescent="0.3">
      <c r="A2964" s="12" t="s">
        <v>7571</v>
      </c>
      <c r="B2964" s="12" t="s">
        <v>517</v>
      </c>
      <c r="C2964" s="12" t="s">
        <v>4602</v>
      </c>
      <c r="D2964" s="82">
        <v>45958.946886574071</v>
      </c>
      <c r="E2964" s="37">
        <v>479</v>
      </c>
      <c r="F2964" s="12" t="s">
        <v>4611</v>
      </c>
      <c r="G2964" s="13" t="str">
        <f>IFERROR(INDEX(Raw_Plans!$B$2:$B$11,MATCH(C2964,Raw_Plans!$A$2:$A$11,0)),"")</f>
        <v>Truly Unlimited</v>
      </c>
    </row>
    <row r="2965" spans="1:7" x14ac:dyDescent="0.3">
      <c r="A2965" s="12" t="s">
        <v>7572</v>
      </c>
      <c r="B2965" s="12" t="s">
        <v>2477</v>
      </c>
      <c r="C2965" s="12" t="s">
        <v>4615</v>
      </c>
      <c r="D2965" s="82">
        <v>45765.946886574071</v>
      </c>
      <c r="E2965" s="37">
        <v>148</v>
      </c>
      <c r="F2965" s="12" t="s">
        <v>4595</v>
      </c>
      <c r="G2965" s="13" t="str">
        <f>IFERROR(INDEX(Raw_Plans!$B$2:$B$11,MATCH(C2965,Raw_Plans!$A$2:$A$11,0)),"")</f>
        <v>Data Booster</v>
      </c>
    </row>
    <row r="2966" spans="1:7" x14ac:dyDescent="0.3">
      <c r="A2966" s="12" t="s">
        <v>7573</v>
      </c>
      <c r="B2966" s="12" t="s">
        <v>2471</v>
      </c>
      <c r="C2966" s="12" t="s">
        <v>4609</v>
      </c>
      <c r="D2966" s="82">
        <v>46021.946886574071</v>
      </c>
      <c r="E2966" s="37">
        <v>2999</v>
      </c>
      <c r="F2966" s="12" t="s">
        <v>4595</v>
      </c>
      <c r="G2966" s="13" t="str">
        <f>IFERROR(INDEX(Raw_Plans!$B$2:$B$11,MATCH(C2966,Raw_Plans!$A$2:$A$11,0)),"")</f>
        <v>Annual Plan</v>
      </c>
    </row>
    <row r="2967" spans="1:7" x14ac:dyDescent="0.3">
      <c r="A2967" s="12" t="s">
        <v>7574</v>
      </c>
      <c r="B2967" s="12" t="s">
        <v>2403</v>
      </c>
      <c r="C2967" s="12" t="s">
        <v>4609</v>
      </c>
      <c r="D2967" s="82">
        <v>46009.946886574071</v>
      </c>
      <c r="E2967" s="37">
        <v>2999</v>
      </c>
      <c r="F2967" s="12" t="s">
        <v>4641</v>
      </c>
      <c r="G2967" s="13" t="str">
        <f>IFERROR(INDEX(Raw_Plans!$B$2:$B$11,MATCH(C2967,Raw_Plans!$A$2:$A$11,0)),"")</f>
        <v>Annual Plan</v>
      </c>
    </row>
    <row r="2968" spans="1:7" x14ac:dyDescent="0.3">
      <c r="A2968" s="12" t="s">
        <v>7575</v>
      </c>
      <c r="B2968" s="12" t="s">
        <v>3732</v>
      </c>
      <c r="C2968" s="12" t="s">
        <v>4609</v>
      </c>
      <c r="D2968" s="82">
        <v>45937.946886574071</v>
      </c>
      <c r="E2968" s="37">
        <v>2999</v>
      </c>
      <c r="F2968" s="12" t="s">
        <v>4599</v>
      </c>
      <c r="G2968" s="13" t="str">
        <f>IFERROR(INDEX(Raw_Plans!$B$2:$B$11,MATCH(C2968,Raw_Plans!$A$2:$A$11,0)),"")</f>
        <v>Annual Plan</v>
      </c>
    </row>
    <row r="2969" spans="1:7" x14ac:dyDescent="0.3">
      <c r="A2969" s="12" t="s">
        <v>7576</v>
      </c>
      <c r="B2969" s="12" t="s">
        <v>2893</v>
      </c>
      <c r="C2969" s="12" t="s">
        <v>4602</v>
      </c>
      <c r="D2969" s="82">
        <v>45957.946886574071</v>
      </c>
      <c r="E2969" s="37">
        <v>479</v>
      </c>
      <c r="F2969" s="12" t="s">
        <v>4641</v>
      </c>
      <c r="G2969" s="13" t="str">
        <f>IFERROR(INDEX(Raw_Plans!$B$2:$B$11,MATCH(C2969,Raw_Plans!$A$2:$A$11,0)),"")</f>
        <v>Truly Unlimited</v>
      </c>
    </row>
    <row r="2970" spans="1:7" x14ac:dyDescent="0.3">
      <c r="A2970" s="12" t="s">
        <v>7577</v>
      </c>
      <c r="B2970" s="12" t="s">
        <v>2997</v>
      </c>
      <c r="C2970" s="12" t="s">
        <v>4613</v>
      </c>
      <c r="D2970" s="82">
        <v>45699.946886574071</v>
      </c>
      <c r="E2970" s="37">
        <v>499</v>
      </c>
      <c r="F2970" s="12" t="s">
        <v>4599</v>
      </c>
      <c r="G2970" s="13" t="str">
        <f>IFERROR(INDEX(Raw_Plans!$B$2:$B$11,MATCH(C2970,Raw_Plans!$A$2:$A$11,0)),"")</f>
        <v>Work From Home</v>
      </c>
    </row>
    <row r="2971" spans="1:7" x14ac:dyDescent="0.3">
      <c r="A2971" s="12" t="s">
        <v>7578</v>
      </c>
      <c r="B2971" s="12" t="s">
        <v>3354</v>
      </c>
      <c r="C2971" s="12" t="s">
        <v>4607</v>
      </c>
      <c r="D2971" s="82">
        <v>45956.946886574071</v>
      </c>
      <c r="E2971" s="37">
        <v>299</v>
      </c>
      <c r="F2971" s="12" t="s">
        <v>4641</v>
      </c>
      <c r="G2971" s="13" t="str">
        <f>IFERROR(INDEX(Raw_Plans!$B$2:$B$11,MATCH(C2971,Raw_Plans!$A$2:$A$11,0)),"")</f>
        <v>Unlimited 5G Data</v>
      </c>
    </row>
    <row r="2972" spans="1:7" x14ac:dyDescent="0.3">
      <c r="A2972" s="12" t="s">
        <v>7579</v>
      </c>
      <c r="B2972" s="12" t="s">
        <v>1766</v>
      </c>
      <c r="C2972" s="12" t="s">
        <v>4609</v>
      </c>
      <c r="D2972" s="82">
        <v>45995.946886574071</v>
      </c>
      <c r="E2972" s="37">
        <v>2999</v>
      </c>
      <c r="F2972" s="12" t="s">
        <v>4641</v>
      </c>
      <c r="G2972" s="13" t="str">
        <f>IFERROR(INDEX(Raw_Plans!$B$2:$B$11,MATCH(C2972,Raw_Plans!$A$2:$A$11,0)),"")</f>
        <v>Annual Plan</v>
      </c>
    </row>
    <row r="2973" spans="1:7" x14ac:dyDescent="0.3">
      <c r="A2973" s="12" t="s">
        <v>7580</v>
      </c>
      <c r="B2973" s="12" t="s">
        <v>4531</v>
      </c>
      <c r="C2973" s="12" t="s">
        <v>4618</v>
      </c>
      <c r="D2973" s="82">
        <v>45859.946886574071</v>
      </c>
      <c r="E2973" s="37">
        <v>499</v>
      </c>
      <c r="F2973" s="12" t="s">
        <v>4599</v>
      </c>
      <c r="G2973" s="13" t="str">
        <f>IFERROR(INDEX(Raw_Plans!$B$2:$B$11,MATCH(C2973,Raw_Plans!$A$2:$A$11,0)),"")</f>
        <v>Infinity 499</v>
      </c>
    </row>
    <row r="2974" spans="1:7" x14ac:dyDescent="0.3">
      <c r="A2974" s="12" t="s">
        <v>7581</v>
      </c>
      <c r="B2974" s="12" t="s">
        <v>590</v>
      </c>
      <c r="C2974" s="12" t="s">
        <v>4618</v>
      </c>
      <c r="D2974" s="82">
        <v>45937.946886574071</v>
      </c>
      <c r="E2974" s="37">
        <v>499</v>
      </c>
      <c r="F2974" s="12" t="s">
        <v>4595</v>
      </c>
      <c r="G2974" s="13" t="str">
        <f>IFERROR(INDEX(Raw_Plans!$B$2:$B$11,MATCH(C2974,Raw_Plans!$A$2:$A$11,0)),"")</f>
        <v>Infinity 499</v>
      </c>
    </row>
    <row r="2975" spans="1:7" x14ac:dyDescent="0.3">
      <c r="A2975" s="12" t="s">
        <v>7582</v>
      </c>
      <c r="B2975" s="12" t="s">
        <v>2951</v>
      </c>
      <c r="C2975" s="12" t="s">
        <v>4602</v>
      </c>
      <c r="D2975" s="82">
        <v>45873.946886574071</v>
      </c>
      <c r="E2975" s="37">
        <v>479</v>
      </c>
      <c r="F2975" s="12" t="s">
        <v>4641</v>
      </c>
      <c r="G2975" s="13" t="str">
        <f>IFERROR(INDEX(Raw_Plans!$B$2:$B$11,MATCH(C2975,Raw_Plans!$A$2:$A$11,0)),"")</f>
        <v>Truly Unlimited</v>
      </c>
    </row>
    <row r="2976" spans="1:7" x14ac:dyDescent="0.3">
      <c r="A2976" s="12" t="s">
        <v>7583</v>
      </c>
      <c r="B2976" s="12" t="s">
        <v>3559</v>
      </c>
      <c r="C2976" s="12" t="s">
        <v>4609</v>
      </c>
      <c r="D2976" s="82">
        <v>45726.946886574071</v>
      </c>
      <c r="E2976" s="37">
        <v>2999</v>
      </c>
      <c r="F2976" s="12" t="s">
        <v>4599</v>
      </c>
      <c r="G2976" s="13" t="str">
        <f>IFERROR(INDEX(Raw_Plans!$B$2:$B$11,MATCH(C2976,Raw_Plans!$A$2:$A$11,0)),"")</f>
        <v>Annual Plan</v>
      </c>
    </row>
    <row r="2977" spans="1:7" x14ac:dyDescent="0.3">
      <c r="A2977" s="12" t="s">
        <v>7584</v>
      </c>
      <c r="B2977" s="12" t="s">
        <v>1702</v>
      </c>
      <c r="C2977" s="12" t="s">
        <v>4602</v>
      </c>
      <c r="D2977" s="82">
        <v>45837.946886574071</v>
      </c>
      <c r="E2977" s="37">
        <v>479</v>
      </c>
      <c r="F2977" s="12" t="s">
        <v>4641</v>
      </c>
      <c r="G2977" s="13" t="str">
        <f>IFERROR(INDEX(Raw_Plans!$B$2:$B$11,MATCH(C2977,Raw_Plans!$A$2:$A$11,0)),"")</f>
        <v>Truly Unlimited</v>
      </c>
    </row>
    <row r="2978" spans="1:7" x14ac:dyDescent="0.3">
      <c r="A2978" s="12" t="s">
        <v>7585</v>
      </c>
      <c r="B2978" s="12" t="s">
        <v>887</v>
      </c>
      <c r="C2978" s="12" t="s">
        <v>4594</v>
      </c>
      <c r="D2978" s="82">
        <v>45721.946886574071</v>
      </c>
      <c r="E2978" s="37">
        <v>999</v>
      </c>
      <c r="F2978" s="12" t="s">
        <v>4595</v>
      </c>
      <c r="G2978" s="13" t="str">
        <f>IFERROR(INDEX(Raw_Plans!$B$2:$B$11,MATCH(C2978,Raw_Plans!$A$2:$A$11,0)),"")</f>
        <v>Family Infinity 999</v>
      </c>
    </row>
    <row r="2979" spans="1:7" x14ac:dyDescent="0.3">
      <c r="A2979" s="12" t="s">
        <v>7586</v>
      </c>
      <c r="B2979" s="12" t="s">
        <v>1241</v>
      </c>
      <c r="C2979" s="12" t="s">
        <v>4598</v>
      </c>
      <c r="D2979" s="82">
        <v>45726.946886574071</v>
      </c>
      <c r="E2979" s="37">
        <v>99</v>
      </c>
      <c r="F2979" s="12" t="s">
        <v>4641</v>
      </c>
      <c r="G2979" s="13" t="str">
        <f>IFERROR(INDEX(Raw_Plans!$B$2:$B$11,MATCH(C2979,Raw_Plans!$A$2:$A$11,0)),"")</f>
        <v>Talktime Only</v>
      </c>
    </row>
    <row r="2980" spans="1:7" x14ac:dyDescent="0.3">
      <c r="A2980" s="12" t="s">
        <v>7587</v>
      </c>
      <c r="B2980" s="12" t="s">
        <v>3242</v>
      </c>
      <c r="C2980" s="12" t="s">
        <v>4615</v>
      </c>
      <c r="D2980" s="82">
        <v>45787.946886574071</v>
      </c>
      <c r="E2980" s="37">
        <v>148</v>
      </c>
      <c r="F2980" s="12" t="s">
        <v>4641</v>
      </c>
      <c r="G2980" s="13" t="str">
        <f>IFERROR(INDEX(Raw_Plans!$B$2:$B$11,MATCH(C2980,Raw_Plans!$A$2:$A$11,0)),"")</f>
        <v>Data Booster</v>
      </c>
    </row>
    <row r="2981" spans="1:7" x14ac:dyDescent="0.3">
      <c r="A2981" s="12" t="s">
        <v>7588</v>
      </c>
      <c r="B2981" s="12" t="s">
        <v>4192</v>
      </c>
      <c r="C2981" s="12" t="s">
        <v>4629</v>
      </c>
      <c r="D2981" s="82">
        <v>45772.946886574071</v>
      </c>
      <c r="E2981" s="37">
        <v>666</v>
      </c>
      <c r="F2981" s="12" t="s">
        <v>4599</v>
      </c>
      <c r="G2981" s="13" t="str">
        <f>IFERROR(INDEX(Raw_Plans!$B$2:$B$11,MATCH(C2981,Raw_Plans!$A$2:$A$11,0)),"")</f>
        <v>Student Plan</v>
      </c>
    </row>
    <row r="2982" spans="1:7" x14ac:dyDescent="0.3">
      <c r="A2982" s="12" t="s">
        <v>7589</v>
      </c>
      <c r="B2982" s="12" t="s">
        <v>1949</v>
      </c>
      <c r="C2982" s="12" t="s">
        <v>4607</v>
      </c>
      <c r="D2982" s="82">
        <v>45743.946886574071</v>
      </c>
      <c r="E2982" s="37">
        <v>299</v>
      </c>
      <c r="F2982" s="12" t="s">
        <v>4603</v>
      </c>
      <c r="G2982" s="13" t="str">
        <f>IFERROR(INDEX(Raw_Plans!$B$2:$B$11,MATCH(C2982,Raw_Plans!$A$2:$A$11,0)),"")</f>
        <v>Unlimited 5G Data</v>
      </c>
    </row>
    <row r="2983" spans="1:7" x14ac:dyDescent="0.3">
      <c r="A2983" s="12" t="s">
        <v>7590</v>
      </c>
      <c r="B2983" s="12" t="s">
        <v>3997</v>
      </c>
      <c r="C2983" s="12" t="s">
        <v>4613</v>
      </c>
      <c r="D2983" s="82">
        <v>45996.946886574071</v>
      </c>
      <c r="E2983" s="37">
        <v>499</v>
      </c>
      <c r="F2983" s="12" t="s">
        <v>4611</v>
      </c>
      <c r="G2983" s="13" t="str">
        <f>IFERROR(INDEX(Raw_Plans!$B$2:$B$11,MATCH(C2983,Raw_Plans!$A$2:$A$11,0)),"")</f>
        <v>Work From Home</v>
      </c>
    </row>
    <row r="2984" spans="1:7" x14ac:dyDescent="0.3">
      <c r="A2984" s="12" t="s">
        <v>7591</v>
      </c>
      <c r="B2984" s="12" t="s">
        <v>987</v>
      </c>
      <c r="C2984" s="12" t="s">
        <v>4613</v>
      </c>
      <c r="D2984" s="82">
        <v>46019.946886574071</v>
      </c>
      <c r="E2984" s="37">
        <v>499</v>
      </c>
      <c r="F2984" s="12" t="s">
        <v>4603</v>
      </c>
      <c r="G2984" s="13" t="str">
        <f>IFERROR(INDEX(Raw_Plans!$B$2:$B$11,MATCH(C2984,Raw_Plans!$A$2:$A$11,0)),"")</f>
        <v>Work From Home</v>
      </c>
    </row>
    <row r="2985" spans="1:7" x14ac:dyDescent="0.3">
      <c r="A2985" s="12" t="s">
        <v>7592</v>
      </c>
      <c r="B2985" s="12" t="s">
        <v>1596</v>
      </c>
      <c r="C2985" s="12" t="s">
        <v>4618</v>
      </c>
      <c r="D2985" s="82">
        <v>45815.946886574071</v>
      </c>
      <c r="E2985" s="37">
        <v>499</v>
      </c>
      <c r="F2985" s="12" t="s">
        <v>4595</v>
      </c>
      <c r="G2985" s="13" t="str">
        <f>IFERROR(INDEX(Raw_Plans!$B$2:$B$11,MATCH(C2985,Raw_Plans!$A$2:$A$11,0)),"")</f>
        <v>Infinity 499</v>
      </c>
    </row>
    <row r="2986" spans="1:7" x14ac:dyDescent="0.3">
      <c r="A2986" s="12" t="s">
        <v>7593</v>
      </c>
      <c r="B2986" s="12" t="s">
        <v>4011</v>
      </c>
      <c r="C2986" s="12" t="s">
        <v>4609</v>
      </c>
      <c r="D2986" s="82">
        <v>46008.946886574071</v>
      </c>
      <c r="E2986" s="37">
        <v>2999</v>
      </c>
      <c r="F2986" s="12" t="s">
        <v>4611</v>
      </c>
      <c r="G2986" s="13" t="str">
        <f>IFERROR(INDEX(Raw_Plans!$B$2:$B$11,MATCH(C2986,Raw_Plans!$A$2:$A$11,0)),"")</f>
        <v>Annual Plan</v>
      </c>
    </row>
    <row r="2987" spans="1:7" x14ac:dyDescent="0.3">
      <c r="A2987" s="12" t="s">
        <v>7594</v>
      </c>
      <c r="B2987" s="12" t="s">
        <v>2305</v>
      </c>
      <c r="C2987" s="12" t="s">
        <v>4618</v>
      </c>
      <c r="D2987" s="82">
        <v>45731.946886574071</v>
      </c>
      <c r="E2987" s="37">
        <v>499</v>
      </c>
      <c r="F2987" s="12" t="s">
        <v>4595</v>
      </c>
      <c r="G2987" s="13" t="str">
        <f>IFERROR(INDEX(Raw_Plans!$B$2:$B$11,MATCH(C2987,Raw_Plans!$A$2:$A$11,0)),"")</f>
        <v>Infinity 499</v>
      </c>
    </row>
    <row r="2988" spans="1:7" x14ac:dyDescent="0.3">
      <c r="A2988" s="12" t="s">
        <v>7595</v>
      </c>
      <c r="B2988" s="12" t="s">
        <v>1680</v>
      </c>
      <c r="C2988" s="12" t="s">
        <v>4602</v>
      </c>
      <c r="D2988" s="82">
        <v>45977.946886574071</v>
      </c>
      <c r="E2988" s="37">
        <v>479</v>
      </c>
      <c r="F2988" s="12" t="s">
        <v>4595</v>
      </c>
      <c r="G2988" s="13" t="str">
        <f>IFERROR(INDEX(Raw_Plans!$B$2:$B$11,MATCH(C2988,Raw_Plans!$A$2:$A$11,0)),"")</f>
        <v>Truly Unlimited</v>
      </c>
    </row>
    <row r="2989" spans="1:7" x14ac:dyDescent="0.3">
      <c r="A2989" s="12" t="s">
        <v>7596</v>
      </c>
      <c r="B2989" s="12" t="s">
        <v>4489</v>
      </c>
      <c r="C2989" s="12" t="s">
        <v>4629</v>
      </c>
      <c r="D2989" s="82">
        <v>45840.946886574071</v>
      </c>
      <c r="E2989" s="37">
        <v>666</v>
      </c>
      <c r="F2989" s="12" t="s">
        <v>4641</v>
      </c>
      <c r="G2989" s="13" t="str">
        <f>IFERROR(INDEX(Raw_Plans!$B$2:$B$11,MATCH(C2989,Raw_Plans!$A$2:$A$11,0)),"")</f>
        <v>Student Plan</v>
      </c>
    </row>
    <row r="2990" spans="1:7" x14ac:dyDescent="0.3">
      <c r="A2990" s="12" t="s">
        <v>7597</v>
      </c>
      <c r="B2990" s="12" t="s">
        <v>3202</v>
      </c>
      <c r="C2990" s="12" t="s">
        <v>4602</v>
      </c>
      <c r="D2990" s="82">
        <v>45921.946886574071</v>
      </c>
      <c r="E2990" s="37">
        <v>479</v>
      </c>
      <c r="F2990" s="12" t="s">
        <v>4603</v>
      </c>
      <c r="G2990" s="13" t="str">
        <f>IFERROR(INDEX(Raw_Plans!$B$2:$B$11,MATCH(C2990,Raw_Plans!$A$2:$A$11,0)),"")</f>
        <v>Truly Unlimited</v>
      </c>
    </row>
    <row r="2991" spans="1:7" x14ac:dyDescent="0.3">
      <c r="A2991" s="12" t="s">
        <v>7598</v>
      </c>
      <c r="B2991" s="12" t="s">
        <v>2491</v>
      </c>
      <c r="C2991" s="12" t="s">
        <v>4615</v>
      </c>
      <c r="D2991" s="82">
        <v>45823.946886574071</v>
      </c>
      <c r="E2991" s="37">
        <v>148</v>
      </c>
      <c r="F2991" s="12" t="s">
        <v>4641</v>
      </c>
      <c r="G2991" s="13" t="str">
        <f>IFERROR(INDEX(Raw_Plans!$B$2:$B$11,MATCH(C2991,Raw_Plans!$A$2:$A$11,0)),"")</f>
        <v>Data Booster</v>
      </c>
    </row>
    <row r="2992" spans="1:7" x14ac:dyDescent="0.3">
      <c r="A2992" s="12" t="s">
        <v>7599</v>
      </c>
      <c r="B2992" s="12" t="s">
        <v>1919</v>
      </c>
      <c r="C2992" s="12" t="s">
        <v>4613</v>
      </c>
      <c r="D2992" s="82">
        <v>45760.946886574071</v>
      </c>
      <c r="E2992" s="37">
        <v>499</v>
      </c>
      <c r="F2992" s="12" t="s">
        <v>4595</v>
      </c>
      <c r="G2992" s="13" t="str">
        <f>IFERROR(INDEX(Raw_Plans!$B$2:$B$11,MATCH(C2992,Raw_Plans!$A$2:$A$11,0)),"")</f>
        <v>Work From Home</v>
      </c>
    </row>
    <row r="2993" spans="1:7" x14ac:dyDescent="0.3">
      <c r="A2993" s="12" t="s">
        <v>7600</v>
      </c>
      <c r="B2993" s="12" t="s">
        <v>2693</v>
      </c>
      <c r="C2993" s="12" t="s">
        <v>4598</v>
      </c>
      <c r="D2993" s="82">
        <v>45747.946886574071</v>
      </c>
      <c r="E2993" s="37">
        <v>99</v>
      </c>
      <c r="F2993" s="12" t="s">
        <v>4611</v>
      </c>
      <c r="G2993" s="13" t="str">
        <f>IFERROR(INDEX(Raw_Plans!$B$2:$B$11,MATCH(C2993,Raw_Plans!$A$2:$A$11,0)),"")</f>
        <v>Talktime Only</v>
      </c>
    </row>
    <row r="2994" spans="1:7" x14ac:dyDescent="0.3">
      <c r="A2994" s="12" t="s">
        <v>7601</v>
      </c>
      <c r="B2994" s="12" t="s">
        <v>1496</v>
      </c>
      <c r="C2994" s="12" t="s">
        <v>4629</v>
      </c>
      <c r="D2994" s="82">
        <v>45839.946886574071</v>
      </c>
      <c r="E2994" s="37">
        <v>666</v>
      </c>
      <c r="F2994" s="12" t="s">
        <v>4611</v>
      </c>
      <c r="G2994" s="13" t="str">
        <f>IFERROR(INDEX(Raw_Plans!$B$2:$B$11,MATCH(C2994,Raw_Plans!$A$2:$A$11,0)),"")</f>
        <v>Student Plan</v>
      </c>
    </row>
    <row r="2995" spans="1:7" x14ac:dyDescent="0.3">
      <c r="A2995" s="12" t="s">
        <v>7602</v>
      </c>
      <c r="B2995" s="12" t="s">
        <v>2921</v>
      </c>
      <c r="C2995" s="12" t="s">
        <v>4594</v>
      </c>
      <c r="D2995" s="82">
        <v>45753.946886574071</v>
      </c>
      <c r="E2995" s="37">
        <v>999</v>
      </c>
      <c r="F2995" s="12" t="s">
        <v>4603</v>
      </c>
      <c r="G2995" s="13" t="str">
        <f>IFERROR(INDEX(Raw_Plans!$B$2:$B$11,MATCH(C2995,Raw_Plans!$A$2:$A$11,0)),"")</f>
        <v>Family Infinity 999</v>
      </c>
    </row>
    <row r="2996" spans="1:7" x14ac:dyDescent="0.3">
      <c r="A2996" s="12" t="s">
        <v>7603</v>
      </c>
      <c r="B2996" s="12" t="s">
        <v>1277</v>
      </c>
      <c r="C2996" s="12" t="s">
        <v>4615</v>
      </c>
      <c r="D2996" s="82">
        <v>46019.946886574071</v>
      </c>
      <c r="E2996" s="37">
        <v>148</v>
      </c>
      <c r="F2996" s="12" t="s">
        <v>4611</v>
      </c>
      <c r="G2996" s="13" t="str">
        <f>IFERROR(INDEX(Raw_Plans!$B$2:$B$11,MATCH(C2996,Raw_Plans!$A$2:$A$11,0)),"")</f>
        <v>Data Booster</v>
      </c>
    </row>
    <row r="2997" spans="1:7" x14ac:dyDescent="0.3">
      <c r="A2997" s="12" t="s">
        <v>7604</v>
      </c>
      <c r="B2997" s="12" t="s">
        <v>1356</v>
      </c>
      <c r="C2997" s="12" t="s">
        <v>4609</v>
      </c>
      <c r="D2997" s="82">
        <v>45954.946886574071</v>
      </c>
      <c r="E2997" s="37">
        <v>2999</v>
      </c>
      <c r="F2997" s="12" t="s">
        <v>4641</v>
      </c>
      <c r="G2997" s="13" t="str">
        <f>IFERROR(INDEX(Raw_Plans!$B$2:$B$11,MATCH(C2997,Raw_Plans!$A$2:$A$11,0)),"")</f>
        <v>Annual Plan</v>
      </c>
    </row>
    <row r="2998" spans="1:7" x14ac:dyDescent="0.3">
      <c r="A2998" s="12" t="s">
        <v>7605</v>
      </c>
      <c r="B2998" s="12" t="s">
        <v>3573</v>
      </c>
      <c r="C2998" s="12" t="s">
        <v>4605</v>
      </c>
      <c r="D2998" s="82">
        <v>45752.946886574071</v>
      </c>
      <c r="E2998" s="37">
        <v>349</v>
      </c>
      <c r="F2998" s="12" t="s">
        <v>4641</v>
      </c>
      <c r="G2998" s="13" t="str">
        <f>IFERROR(INDEX(Raw_Plans!$B$2:$B$11,MATCH(C2998,Raw_Plans!$A$2:$A$11,0)),"")</f>
        <v>Entertainment Pack</v>
      </c>
    </row>
    <row r="2999" spans="1:7" x14ac:dyDescent="0.3">
      <c r="A2999" s="12" t="s">
        <v>7606</v>
      </c>
      <c r="B2999" s="12" t="s">
        <v>1449</v>
      </c>
      <c r="C2999" s="12" t="s">
        <v>4613</v>
      </c>
      <c r="D2999" s="82">
        <v>45920.946886574071</v>
      </c>
      <c r="E2999" s="37">
        <v>499</v>
      </c>
      <c r="F2999" s="12" t="s">
        <v>4611</v>
      </c>
      <c r="G2999" s="13" t="str">
        <f>IFERROR(INDEX(Raw_Plans!$B$2:$B$11,MATCH(C2999,Raw_Plans!$A$2:$A$11,0)),"")</f>
        <v>Work From Home</v>
      </c>
    </row>
    <row r="3000" spans="1:7" x14ac:dyDescent="0.3">
      <c r="A3000" s="12" t="s">
        <v>7607</v>
      </c>
      <c r="B3000" s="12" t="s">
        <v>2283</v>
      </c>
      <c r="C3000" s="12" t="s">
        <v>4607</v>
      </c>
      <c r="D3000" s="82">
        <v>46021.946886574071</v>
      </c>
      <c r="E3000" s="37">
        <v>299</v>
      </c>
      <c r="F3000" s="12" t="s">
        <v>4603</v>
      </c>
      <c r="G3000" s="13" t="str">
        <f>IFERROR(INDEX(Raw_Plans!$B$2:$B$11,MATCH(C3000,Raw_Plans!$A$2:$A$11,0)),"")</f>
        <v>Unlimited 5G Data</v>
      </c>
    </row>
    <row r="3001" spans="1:7" x14ac:dyDescent="0.3">
      <c r="A3001" s="12" t="s">
        <v>7608</v>
      </c>
      <c r="B3001" s="12" t="s">
        <v>554</v>
      </c>
      <c r="C3001" s="12" t="s">
        <v>4629</v>
      </c>
      <c r="D3001" s="82">
        <v>45933.946886574071</v>
      </c>
      <c r="E3001" s="37">
        <v>666</v>
      </c>
      <c r="F3001" s="12" t="s">
        <v>4599</v>
      </c>
      <c r="G3001" s="13" t="str">
        <f>IFERROR(INDEX(Raw_Plans!$B$2:$B$11,MATCH(C3001,Raw_Plans!$A$2:$A$11,0)),"")</f>
        <v>Student Plan</v>
      </c>
    </row>
  </sheetData>
  <autoFilter ref="A1:G300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5" customWidth="1"/>
    <col min="4" max="4" width="19" customWidth="1"/>
    <col min="5" max="5" width="21" customWidth="1"/>
    <col min="6" max="6" width="12" customWidth="1"/>
    <col min="8" max="8" width="60" customWidth="1"/>
  </cols>
  <sheetData>
    <row r="1" spans="1:8" x14ac:dyDescent="0.3">
      <c r="A1" s="17" t="s">
        <v>4588</v>
      </c>
      <c r="B1" s="17" t="s">
        <v>7609</v>
      </c>
      <c r="C1" s="17" t="s">
        <v>7610</v>
      </c>
      <c r="D1" s="17" t="s">
        <v>7611</v>
      </c>
      <c r="E1" s="17" t="s">
        <v>7612</v>
      </c>
      <c r="F1" s="17" t="s">
        <v>7613</v>
      </c>
      <c r="H1" s="18" t="s">
        <v>500</v>
      </c>
    </row>
    <row r="2" spans="1:8" x14ac:dyDescent="0.3">
      <c r="A2" s="12" t="s">
        <v>4607</v>
      </c>
      <c r="B2" s="12" t="s">
        <v>7614</v>
      </c>
      <c r="C2" s="12" t="s">
        <v>7615</v>
      </c>
      <c r="D2" s="12">
        <v>28</v>
      </c>
      <c r="E2" s="12">
        <v>2</v>
      </c>
      <c r="F2" s="37">
        <v>299</v>
      </c>
      <c r="H2" s="2" t="s">
        <v>7616</v>
      </c>
    </row>
    <row r="3" spans="1:8" x14ac:dyDescent="0.3">
      <c r="A3" s="12" t="s">
        <v>4602</v>
      </c>
      <c r="B3" s="12" t="s">
        <v>7617</v>
      </c>
      <c r="C3" s="12" t="s">
        <v>7615</v>
      </c>
      <c r="D3" s="12">
        <v>56</v>
      </c>
      <c r="E3" s="12">
        <v>1.5</v>
      </c>
      <c r="F3" s="37">
        <v>479</v>
      </c>
    </row>
    <row r="4" spans="1:8" x14ac:dyDescent="0.3">
      <c r="A4" s="12" t="s">
        <v>4609</v>
      </c>
      <c r="B4" s="12" t="s">
        <v>7618</v>
      </c>
      <c r="C4" s="12" t="s">
        <v>7615</v>
      </c>
      <c r="D4" s="12">
        <v>365</v>
      </c>
      <c r="E4" s="12">
        <v>2.5</v>
      </c>
      <c r="F4" s="37">
        <v>2999</v>
      </c>
    </row>
    <row r="5" spans="1:8" x14ac:dyDescent="0.3">
      <c r="A5" s="12" t="s">
        <v>4615</v>
      </c>
      <c r="B5" s="12" t="s">
        <v>7619</v>
      </c>
      <c r="C5" s="12" t="s">
        <v>7615</v>
      </c>
      <c r="D5" s="12">
        <v>0</v>
      </c>
      <c r="E5" s="12">
        <v>15</v>
      </c>
      <c r="F5" s="37">
        <v>148</v>
      </c>
    </row>
    <row r="6" spans="1:8" x14ac:dyDescent="0.3">
      <c r="A6" s="12" t="s">
        <v>4598</v>
      </c>
      <c r="B6" s="12" t="s">
        <v>7620</v>
      </c>
      <c r="C6" s="12" t="s">
        <v>7615</v>
      </c>
      <c r="D6" s="12">
        <v>28</v>
      </c>
      <c r="E6" s="12">
        <v>0</v>
      </c>
      <c r="F6" s="37">
        <v>99</v>
      </c>
    </row>
    <row r="7" spans="1:8" x14ac:dyDescent="0.3">
      <c r="A7" s="12" t="s">
        <v>4594</v>
      </c>
      <c r="B7" s="12" t="s">
        <v>7621</v>
      </c>
      <c r="C7" s="12" t="s">
        <v>7622</v>
      </c>
      <c r="D7" s="12">
        <v>30</v>
      </c>
      <c r="E7" s="12">
        <v>100</v>
      </c>
      <c r="F7" s="37">
        <v>999</v>
      </c>
    </row>
    <row r="8" spans="1:8" x14ac:dyDescent="0.3">
      <c r="A8" s="12" t="s">
        <v>4618</v>
      </c>
      <c r="B8" s="12" t="s">
        <v>7623</v>
      </c>
      <c r="C8" s="12" t="s">
        <v>7622</v>
      </c>
      <c r="D8" s="12">
        <v>30</v>
      </c>
      <c r="E8" s="12">
        <v>75</v>
      </c>
      <c r="F8" s="37">
        <v>499</v>
      </c>
    </row>
    <row r="9" spans="1:8" x14ac:dyDescent="0.3">
      <c r="A9" s="12" t="s">
        <v>4629</v>
      </c>
      <c r="B9" s="12" t="s">
        <v>7624</v>
      </c>
      <c r="C9" s="12" t="s">
        <v>7615</v>
      </c>
      <c r="D9" s="12">
        <v>84</v>
      </c>
      <c r="E9" s="12">
        <v>1</v>
      </c>
      <c r="F9" s="37">
        <v>666</v>
      </c>
    </row>
    <row r="10" spans="1:8" x14ac:dyDescent="0.3">
      <c r="A10" s="12" t="s">
        <v>4613</v>
      </c>
      <c r="B10" s="12" t="s">
        <v>7625</v>
      </c>
      <c r="C10" s="12" t="s">
        <v>7615</v>
      </c>
      <c r="D10" s="12">
        <v>28</v>
      </c>
      <c r="E10" s="12">
        <v>3</v>
      </c>
      <c r="F10" s="37">
        <v>499</v>
      </c>
    </row>
    <row r="11" spans="1:8" x14ac:dyDescent="0.3">
      <c r="A11" s="12" t="s">
        <v>4605</v>
      </c>
      <c r="B11" s="12" t="s">
        <v>7626</v>
      </c>
      <c r="C11" s="12" t="s">
        <v>7615</v>
      </c>
      <c r="D11" s="12">
        <v>28</v>
      </c>
      <c r="E11" s="12">
        <v>1.5</v>
      </c>
      <c r="F11" s="37">
        <v>349</v>
      </c>
    </row>
  </sheetData>
  <autoFilter ref="A1:F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7" customWidth="1"/>
    <col min="3" max="3" width="13" customWidth="1"/>
    <col min="4" max="4" width="16" customWidth="1"/>
    <col min="5" max="5" width="14" customWidth="1"/>
    <col min="6" max="6" width="12" customWidth="1"/>
    <col min="8" max="8" width="60" customWidth="1"/>
  </cols>
  <sheetData>
    <row r="1" spans="1:8" x14ac:dyDescent="0.3">
      <c r="A1" s="17" t="s">
        <v>7627</v>
      </c>
      <c r="B1" s="17" t="s">
        <v>492</v>
      </c>
      <c r="C1" s="17" t="s">
        <v>4588</v>
      </c>
      <c r="D1" s="17" t="s">
        <v>7628</v>
      </c>
      <c r="E1" s="17" t="s">
        <v>7629</v>
      </c>
      <c r="F1" s="17" t="s">
        <v>499</v>
      </c>
      <c r="H1" s="18" t="s">
        <v>500</v>
      </c>
    </row>
    <row r="2" spans="1:8" x14ac:dyDescent="0.3">
      <c r="A2" s="12" t="s">
        <v>7630</v>
      </c>
      <c r="B2" s="12" t="s">
        <v>4220</v>
      </c>
      <c r="C2" s="12" t="s">
        <v>4594</v>
      </c>
      <c r="D2" s="36">
        <v>45844</v>
      </c>
      <c r="E2" s="36">
        <v>45900</v>
      </c>
      <c r="F2" s="12" t="s">
        <v>7631</v>
      </c>
      <c r="H2" s="2" t="s">
        <v>7632</v>
      </c>
    </row>
    <row r="3" spans="1:8" x14ac:dyDescent="0.3">
      <c r="A3" s="12" t="s">
        <v>7633</v>
      </c>
      <c r="B3" s="12" t="s">
        <v>1066</v>
      </c>
      <c r="C3" s="12" t="s">
        <v>4598</v>
      </c>
      <c r="D3" s="36">
        <v>46019</v>
      </c>
      <c r="E3" s="36">
        <v>46049</v>
      </c>
      <c r="F3" s="12" t="s">
        <v>7631</v>
      </c>
    </row>
    <row r="4" spans="1:8" x14ac:dyDescent="0.3">
      <c r="A4" s="12" t="s">
        <v>7634</v>
      </c>
      <c r="B4" s="12" t="s">
        <v>1409</v>
      </c>
      <c r="C4" s="12" t="s">
        <v>4598</v>
      </c>
      <c r="D4" s="36">
        <v>46019</v>
      </c>
      <c r="E4" s="36">
        <v>46047</v>
      </c>
      <c r="F4" s="12" t="s">
        <v>7631</v>
      </c>
    </row>
    <row r="5" spans="1:8" x14ac:dyDescent="0.3">
      <c r="A5" s="12" t="s">
        <v>7635</v>
      </c>
      <c r="B5" s="12" t="s">
        <v>1383</v>
      </c>
      <c r="C5" s="12" t="s">
        <v>4602</v>
      </c>
      <c r="D5" s="36">
        <v>45842</v>
      </c>
      <c r="E5" s="36">
        <v>46207</v>
      </c>
      <c r="F5" s="12" t="s">
        <v>504</v>
      </c>
    </row>
    <row r="6" spans="1:8" x14ac:dyDescent="0.3">
      <c r="A6" s="12" t="s">
        <v>7636</v>
      </c>
      <c r="B6" s="12" t="s">
        <v>4124</v>
      </c>
      <c r="C6" s="12" t="s">
        <v>4605</v>
      </c>
      <c r="D6" s="36">
        <v>45745</v>
      </c>
      <c r="E6" s="36">
        <v>45775</v>
      </c>
      <c r="F6" s="12" t="s">
        <v>7631</v>
      </c>
    </row>
    <row r="7" spans="1:8" x14ac:dyDescent="0.3">
      <c r="A7" s="12" t="s">
        <v>7637</v>
      </c>
      <c r="B7" s="12" t="s">
        <v>1330</v>
      </c>
      <c r="C7" s="12" t="s">
        <v>4607</v>
      </c>
      <c r="D7" s="36">
        <v>45988</v>
      </c>
      <c r="E7" s="36">
        <v>46044</v>
      </c>
      <c r="F7" s="12" t="s">
        <v>7631</v>
      </c>
    </row>
    <row r="8" spans="1:8" x14ac:dyDescent="0.3">
      <c r="A8" s="12" t="s">
        <v>7638</v>
      </c>
      <c r="B8" s="12" t="s">
        <v>4244</v>
      </c>
      <c r="C8" s="12" t="s">
        <v>4609</v>
      </c>
      <c r="D8" s="36">
        <v>46050</v>
      </c>
      <c r="E8" s="36">
        <v>46134</v>
      </c>
      <c r="F8" s="12" t="s">
        <v>504</v>
      </c>
    </row>
    <row r="9" spans="1:8" x14ac:dyDescent="0.3">
      <c r="A9" s="12" t="s">
        <v>7639</v>
      </c>
      <c r="B9" s="12" t="s">
        <v>1358</v>
      </c>
      <c r="C9" s="12" t="s">
        <v>4594</v>
      </c>
      <c r="D9" s="36">
        <v>45753</v>
      </c>
      <c r="E9" s="36">
        <v>45783</v>
      </c>
      <c r="F9" s="12" t="s">
        <v>7631</v>
      </c>
    </row>
    <row r="10" spans="1:8" x14ac:dyDescent="0.3">
      <c r="A10" s="12" t="s">
        <v>7640</v>
      </c>
      <c r="B10" s="12" t="s">
        <v>2997</v>
      </c>
      <c r="C10" s="12" t="s">
        <v>4613</v>
      </c>
      <c r="D10" s="36">
        <v>46029</v>
      </c>
      <c r="E10" s="36">
        <v>46394</v>
      </c>
      <c r="F10" s="12" t="s">
        <v>504</v>
      </c>
    </row>
    <row r="11" spans="1:8" x14ac:dyDescent="0.3">
      <c r="A11" s="12" t="s">
        <v>7641</v>
      </c>
      <c r="B11" s="12" t="s">
        <v>1959</v>
      </c>
      <c r="C11" s="12" t="s">
        <v>4615</v>
      </c>
      <c r="D11" s="36">
        <v>46038</v>
      </c>
      <c r="E11" s="36">
        <v>46094</v>
      </c>
      <c r="F11" s="12" t="s">
        <v>504</v>
      </c>
    </row>
    <row r="12" spans="1:8" x14ac:dyDescent="0.3">
      <c r="A12" s="12" t="s">
        <v>7642</v>
      </c>
      <c r="B12" s="12" t="s">
        <v>3527</v>
      </c>
      <c r="C12" s="12" t="s">
        <v>4594</v>
      </c>
      <c r="D12" s="36">
        <v>46001</v>
      </c>
      <c r="E12" s="36">
        <v>46085</v>
      </c>
      <c r="F12" s="12" t="s">
        <v>504</v>
      </c>
    </row>
    <row r="13" spans="1:8" x14ac:dyDescent="0.3">
      <c r="A13" s="12" t="s">
        <v>7643</v>
      </c>
      <c r="B13" s="12" t="s">
        <v>3985</v>
      </c>
      <c r="C13" s="12" t="s">
        <v>4618</v>
      </c>
      <c r="D13" s="36">
        <v>45769</v>
      </c>
      <c r="E13" s="36">
        <v>45853</v>
      </c>
      <c r="F13" s="12" t="s">
        <v>7631</v>
      </c>
    </row>
    <row r="14" spans="1:8" x14ac:dyDescent="0.3">
      <c r="A14" s="12" t="s">
        <v>7644</v>
      </c>
      <c r="B14" s="12" t="s">
        <v>1381</v>
      </c>
      <c r="C14" s="12" t="s">
        <v>4609</v>
      </c>
      <c r="D14" s="36">
        <v>45907</v>
      </c>
      <c r="E14" s="36">
        <v>45937</v>
      </c>
      <c r="F14" s="12" t="s">
        <v>7631</v>
      </c>
    </row>
    <row r="15" spans="1:8" x14ac:dyDescent="0.3">
      <c r="A15" s="12" t="s">
        <v>7645</v>
      </c>
      <c r="B15" s="12" t="s">
        <v>3756</v>
      </c>
      <c r="C15" s="12" t="s">
        <v>4598</v>
      </c>
      <c r="D15" s="36">
        <v>45717</v>
      </c>
      <c r="E15" s="36">
        <v>45773</v>
      </c>
      <c r="F15" s="12" t="s">
        <v>7631</v>
      </c>
    </row>
    <row r="16" spans="1:8" x14ac:dyDescent="0.3">
      <c r="A16" s="12" t="s">
        <v>7646</v>
      </c>
      <c r="B16" s="12" t="s">
        <v>2479</v>
      </c>
      <c r="C16" s="12" t="s">
        <v>4598</v>
      </c>
      <c r="D16" s="36">
        <v>45834</v>
      </c>
      <c r="E16" s="36">
        <v>45918</v>
      </c>
      <c r="F16" s="12" t="s">
        <v>7631</v>
      </c>
    </row>
    <row r="17" spans="1:6" x14ac:dyDescent="0.3">
      <c r="A17" s="12" t="s">
        <v>7647</v>
      </c>
      <c r="B17" s="12" t="s">
        <v>1604</v>
      </c>
      <c r="C17" s="12" t="s">
        <v>4605</v>
      </c>
      <c r="D17" s="36">
        <v>46006</v>
      </c>
      <c r="E17" s="36">
        <v>46036</v>
      </c>
      <c r="F17" s="12" t="s">
        <v>7631</v>
      </c>
    </row>
    <row r="18" spans="1:6" x14ac:dyDescent="0.3">
      <c r="A18" s="12" t="s">
        <v>7648</v>
      </c>
      <c r="B18" s="12" t="s">
        <v>3585</v>
      </c>
      <c r="C18" s="12" t="s">
        <v>4609</v>
      </c>
      <c r="D18" s="36">
        <v>45869</v>
      </c>
      <c r="E18" s="36">
        <v>45899</v>
      </c>
      <c r="F18" s="12" t="s">
        <v>7631</v>
      </c>
    </row>
    <row r="19" spans="1:6" x14ac:dyDescent="0.3">
      <c r="A19" s="12" t="s">
        <v>7649</v>
      </c>
      <c r="B19" s="12" t="s">
        <v>3256</v>
      </c>
      <c r="C19" s="12" t="s">
        <v>4615</v>
      </c>
      <c r="D19" s="36">
        <v>45702</v>
      </c>
      <c r="E19" s="36">
        <v>46067</v>
      </c>
      <c r="F19" s="12" t="s">
        <v>504</v>
      </c>
    </row>
    <row r="20" spans="1:6" x14ac:dyDescent="0.3">
      <c r="A20" s="12" t="s">
        <v>7650</v>
      </c>
      <c r="B20" s="12" t="s">
        <v>816</v>
      </c>
      <c r="C20" s="12" t="s">
        <v>4605</v>
      </c>
      <c r="D20" s="36">
        <v>45953</v>
      </c>
      <c r="E20" s="36">
        <v>46318</v>
      </c>
      <c r="F20" s="12" t="s">
        <v>504</v>
      </c>
    </row>
    <row r="21" spans="1:6" x14ac:dyDescent="0.3">
      <c r="A21" s="12" t="s">
        <v>7651</v>
      </c>
      <c r="B21" s="12" t="s">
        <v>3316</v>
      </c>
      <c r="C21" s="12" t="s">
        <v>4618</v>
      </c>
      <c r="D21" s="36">
        <v>45938</v>
      </c>
      <c r="E21" s="36">
        <v>45966</v>
      </c>
      <c r="F21" s="12" t="s">
        <v>7631</v>
      </c>
    </row>
    <row r="22" spans="1:6" x14ac:dyDescent="0.3">
      <c r="A22" s="12" t="s">
        <v>7652</v>
      </c>
      <c r="B22" s="12" t="s">
        <v>4180</v>
      </c>
      <c r="C22" s="12" t="s">
        <v>4605</v>
      </c>
      <c r="D22" s="36">
        <v>46042</v>
      </c>
      <c r="E22" s="36">
        <v>46098</v>
      </c>
      <c r="F22" s="12" t="s">
        <v>504</v>
      </c>
    </row>
    <row r="23" spans="1:6" x14ac:dyDescent="0.3">
      <c r="A23" s="12" t="s">
        <v>7653</v>
      </c>
      <c r="B23" s="12" t="s">
        <v>1294</v>
      </c>
      <c r="C23" s="12" t="s">
        <v>4629</v>
      </c>
      <c r="D23" s="36">
        <v>45865</v>
      </c>
      <c r="E23" s="36">
        <v>45893</v>
      </c>
      <c r="F23" s="12" t="s">
        <v>7631</v>
      </c>
    </row>
    <row r="24" spans="1:6" x14ac:dyDescent="0.3">
      <c r="A24" s="12" t="s">
        <v>7654</v>
      </c>
      <c r="B24" s="12" t="s">
        <v>557</v>
      </c>
      <c r="C24" s="12" t="s">
        <v>4598</v>
      </c>
      <c r="D24" s="36">
        <v>45842</v>
      </c>
      <c r="E24" s="36">
        <v>45872</v>
      </c>
      <c r="F24" s="12" t="s">
        <v>7631</v>
      </c>
    </row>
    <row r="25" spans="1:6" x14ac:dyDescent="0.3">
      <c r="A25" s="12" t="s">
        <v>7655</v>
      </c>
      <c r="B25" s="12" t="s">
        <v>2471</v>
      </c>
      <c r="C25" s="12" t="s">
        <v>4602</v>
      </c>
      <c r="D25" s="36">
        <v>45916</v>
      </c>
      <c r="E25" s="36">
        <v>45946</v>
      </c>
      <c r="F25" s="12" t="s">
        <v>7631</v>
      </c>
    </row>
    <row r="26" spans="1:6" x14ac:dyDescent="0.3">
      <c r="A26" s="12" t="s">
        <v>7656</v>
      </c>
      <c r="B26" s="12" t="s">
        <v>1810</v>
      </c>
      <c r="C26" s="12" t="s">
        <v>4598</v>
      </c>
      <c r="D26" s="36">
        <v>45987</v>
      </c>
      <c r="E26" s="36">
        <v>46015</v>
      </c>
      <c r="F26" s="12" t="s">
        <v>7631</v>
      </c>
    </row>
    <row r="27" spans="1:6" x14ac:dyDescent="0.3">
      <c r="A27" s="12" t="s">
        <v>7657</v>
      </c>
      <c r="B27" s="12" t="s">
        <v>3370</v>
      </c>
      <c r="C27" s="12" t="s">
        <v>4615</v>
      </c>
      <c r="D27" s="36">
        <v>45877</v>
      </c>
      <c r="E27" s="36">
        <v>46242</v>
      </c>
      <c r="F27" s="12" t="s">
        <v>504</v>
      </c>
    </row>
    <row r="28" spans="1:6" x14ac:dyDescent="0.3">
      <c r="A28" s="12" t="s">
        <v>7658</v>
      </c>
      <c r="B28" s="12" t="s">
        <v>1752</v>
      </c>
      <c r="C28" s="12" t="s">
        <v>4602</v>
      </c>
      <c r="D28" s="36">
        <v>45982</v>
      </c>
      <c r="E28" s="36">
        <v>46012</v>
      </c>
      <c r="F28" s="12" t="s">
        <v>7631</v>
      </c>
    </row>
    <row r="29" spans="1:6" x14ac:dyDescent="0.3">
      <c r="A29" s="12" t="s">
        <v>7659</v>
      </c>
      <c r="B29" s="12" t="s">
        <v>1782</v>
      </c>
      <c r="C29" s="12" t="s">
        <v>4598</v>
      </c>
      <c r="D29" s="36">
        <v>45909</v>
      </c>
      <c r="E29" s="36">
        <v>45939</v>
      </c>
      <c r="F29" s="12" t="s">
        <v>7631</v>
      </c>
    </row>
    <row r="30" spans="1:6" x14ac:dyDescent="0.3">
      <c r="A30" s="12" t="s">
        <v>7660</v>
      </c>
      <c r="B30" s="12" t="s">
        <v>2461</v>
      </c>
      <c r="C30" s="12" t="s">
        <v>4613</v>
      </c>
      <c r="D30" s="36">
        <v>45783</v>
      </c>
      <c r="E30" s="36">
        <v>45813</v>
      </c>
      <c r="F30" s="12" t="s">
        <v>7631</v>
      </c>
    </row>
    <row r="31" spans="1:6" x14ac:dyDescent="0.3">
      <c r="A31" s="12" t="s">
        <v>7661</v>
      </c>
      <c r="B31" s="12" t="s">
        <v>4360</v>
      </c>
      <c r="C31" s="12" t="s">
        <v>4602</v>
      </c>
      <c r="D31" s="36">
        <v>46040</v>
      </c>
      <c r="E31" s="36">
        <v>46070</v>
      </c>
      <c r="F31" s="12" t="s">
        <v>504</v>
      </c>
    </row>
    <row r="32" spans="1:6" x14ac:dyDescent="0.3">
      <c r="A32" s="12" t="s">
        <v>7662</v>
      </c>
      <c r="B32" s="12" t="s">
        <v>3960</v>
      </c>
      <c r="C32" s="12" t="s">
        <v>4615</v>
      </c>
      <c r="D32" s="36">
        <v>46037</v>
      </c>
      <c r="E32" s="36">
        <v>46121</v>
      </c>
      <c r="F32" s="12" t="s">
        <v>504</v>
      </c>
    </row>
    <row r="33" spans="1:6" x14ac:dyDescent="0.3">
      <c r="A33" s="12" t="s">
        <v>7663</v>
      </c>
      <c r="B33" s="12" t="s">
        <v>2795</v>
      </c>
      <c r="C33" s="12" t="s">
        <v>4615</v>
      </c>
      <c r="D33" s="36">
        <v>45738</v>
      </c>
      <c r="E33" s="36">
        <v>45822</v>
      </c>
      <c r="F33" s="12" t="s">
        <v>7631</v>
      </c>
    </row>
    <row r="34" spans="1:6" x14ac:dyDescent="0.3">
      <c r="A34" s="12" t="s">
        <v>7664</v>
      </c>
      <c r="B34" s="12" t="s">
        <v>4198</v>
      </c>
      <c r="C34" s="12" t="s">
        <v>4615</v>
      </c>
      <c r="D34" s="36">
        <v>45947</v>
      </c>
      <c r="E34" s="36">
        <v>45975</v>
      </c>
      <c r="F34" s="12" t="s">
        <v>7631</v>
      </c>
    </row>
    <row r="35" spans="1:6" x14ac:dyDescent="0.3">
      <c r="A35" s="12" t="s">
        <v>7665</v>
      </c>
      <c r="B35" s="12" t="s">
        <v>2461</v>
      </c>
      <c r="C35" s="12" t="s">
        <v>4618</v>
      </c>
      <c r="D35" s="36">
        <v>45789</v>
      </c>
      <c r="E35" s="36">
        <v>45845</v>
      </c>
      <c r="F35" s="12" t="s">
        <v>7631</v>
      </c>
    </row>
    <row r="36" spans="1:6" x14ac:dyDescent="0.3">
      <c r="A36" s="12" t="s">
        <v>7666</v>
      </c>
      <c r="B36" s="12" t="s">
        <v>4541</v>
      </c>
      <c r="C36" s="12" t="s">
        <v>4598</v>
      </c>
      <c r="D36" s="36">
        <v>45948</v>
      </c>
      <c r="E36" s="36">
        <v>46313</v>
      </c>
      <c r="F36" s="12" t="s">
        <v>504</v>
      </c>
    </row>
    <row r="37" spans="1:6" x14ac:dyDescent="0.3">
      <c r="A37" s="12" t="s">
        <v>7667</v>
      </c>
      <c r="B37" s="12" t="s">
        <v>733</v>
      </c>
      <c r="C37" s="12" t="s">
        <v>4594</v>
      </c>
      <c r="D37" s="36">
        <v>45962</v>
      </c>
      <c r="E37" s="36">
        <v>45992</v>
      </c>
      <c r="F37" s="12" t="s">
        <v>7631</v>
      </c>
    </row>
    <row r="38" spans="1:6" x14ac:dyDescent="0.3">
      <c r="A38" s="12" t="s">
        <v>7668</v>
      </c>
      <c r="B38" s="12" t="s">
        <v>3711</v>
      </c>
      <c r="C38" s="12" t="s">
        <v>4598</v>
      </c>
      <c r="D38" s="36">
        <v>45837</v>
      </c>
      <c r="E38" s="36">
        <v>45867</v>
      </c>
      <c r="F38" s="12" t="s">
        <v>7631</v>
      </c>
    </row>
    <row r="39" spans="1:6" x14ac:dyDescent="0.3">
      <c r="A39" s="12" t="s">
        <v>7669</v>
      </c>
      <c r="B39" s="12" t="s">
        <v>4198</v>
      </c>
      <c r="C39" s="12" t="s">
        <v>4602</v>
      </c>
      <c r="D39" s="36">
        <v>46015</v>
      </c>
      <c r="E39" s="36">
        <v>46099</v>
      </c>
      <c r="F39" s="12" t="s">
        <v>504</v>
      </c>
    </row>
    <row r="40" spans="1:6" x14ac:dyDescent="0.3">
      <c r="A40" s="12" t="s">
        <v>7670</v>
      </c>
      <c r="B40" s="12" t="s">
        <v>2142</v>
      </c>
      <c r="C40" s="12" t="s">
        <v>4629</v>
      </c>
      <c r="D40" s="36">
        <v>45979</v>
      </c>
      <c r="E40" s="36">
        <v>46063</v>
      </c>
      <c r="F40" s="12" t="s">
        <v>504</v>
      </c>
    </row>
    <row r="41" spans="1:6" x14ac:dyDescent="0.3">
      <c r="A41" s="12" t="s">
        <v>7671</v>
      </c>
      <c r="B41" s="12" t="s">
        <v>2679</v>
      </c>
      <c r="C41" s="12" t="s">
        <v>4605</v>
      </c>
      <c r="D41" s="36">
        <v>45881</v>
      </c>
      <c r="E41" s="36">
        <v>45911</v>
      </c>
      <c r="F41" s="12" t="s">
        <v>7631</v>
      </c>
    </row>
    <row r="42" spans="1:6" x14ac:dyDescent="0.3">
      <c r="A42" s="12" t="s">
        <v>7672</v>
      </c>
      <c r="B42" s="12" t="s">
        <v>4501</v>
      </c>
      <c r="C42" s="12" t="s">
        <v>4602</v>
      </c>
      <c r="D42" s="36">
        <v>45958</v>
      </c>
      <c r="E42" s="36">
        <v>46042</v>
      </c>
      <c r="F42" s="12" t="s">
        <v>7631</v>
      </c>
    </row>
    <row r="43" spans="1:6" x14ac:dyDescent="0.3">
      <c r="A43" s="12" t="s">
        <v>7673</v>
      </c>
      <c r="B43" s="12" t="s">
        <v>1008</v>
      </c>
      <c r="C43" s="12" t="s">
        <v>4598</v>
      </c>
      <c r="D43" s="36">
        <v>45763</v>
      </c>
      <c r="E43" s="36">
        <v>46128</v>
      </c>
      <c r="F43" s="12" t="s">
        <v>504</v>
      </c>
    </row>
    <row r="44" spans="1:6" x14ac:dyDescent="0.3">
      <c r="A44" s="12" t="s">
        <v>7674</v>
      </c>
      <c r="B44" s="12" t="s">
        <v>3736</v>
      </c>
      <c r="C44" s="12" t="s">
        <v>4605</v>
      </c>
      <c r="D44" s="36">
        <v>45975</v>
      </c>
      <c r="E44" s="36">
        <v>46005</v>
      </c>
      <c r="F44" s="12" t="s">
        <v>7631</v>
      </c>
    </row>
    <row r="45" spans="1:6" x14ac:dyDescent="0.3">
      <c r="A45" s="12" t="s">
        <v>7675</v>
      </c>
      <c r="B45" s="12" t="s">
        <v>1302</v>
      </c>
      <c r="C45" s="12" t="s">
        <v>4629</v>
      </c>
      <c r="D45" s="36">
        <v>45868</v>
      </c>
      <c r="E45" s="36">
        <v>45896</v>
      </c>
      <c r="F45" s="12" t="s">
        <v>7631</v>
      </c>
    </row>
    <row r="46" spans="1:6" x14ac:dyDescent="0.3">
      <c r="A46" s="12" t="s">
        <v>7676</v>
      </c>
      <c r="B46" s="12" t="s">
        <v>4068</v>
      </c>
      <c r="C46" s="12" t="s">
        <v>4618</v>
      </c>
      <c r="D46" s="36">
        <v>45914</v>
      </c>
      <c r="E46" s="36">
        <v>45944</v>
      </c>
      <c r="F46" s="12" t="s">
        <v>7631</v>
      </c>
    </row>
    <row r="47" spans="1:6" x14ac:dyDescent="0.3">
      <c r="A47" s="12" t="s">
        <v>7677</v>
      </c>
      <c r="B47" s="12" t="s">
        <v>1424</v>
      </c>
      <c r="C47" s="12" t="s">
        <v>4602</v>
      </c>
      <c r="D47" s="36">
        <v>45808</v>
      </c>
      <c r="E47" s="36">
        <v>45836</v>
      </c>
      <c r="F47" s="12" t="s">
        <v>7631</v>
      </c>
    </row>
    <row r="48" spans="1:6" x14ac:dyDescent="0.3">
      <c r="A48" s="12" t="s">
        <v>7678</v>
      </c>
      <c r="B48" s="12" t="s">
        <v>4465</v>
      </c>
      <c r="C48" s="12" t="s">
        <v>4615</v>
      </c>
      <c r="D48" s="36">
        <v>45777</v>
      </c>
      <c r="E48" s="36">
        <v>46142</v>
      </c>
      <c r="F48" s="12" t="s">
        <v>504</v>
      </c>
    </row>
    <row r="49" spans="1:6" x14ac:dyDescent="0.3">
      <c r="A49" s="12" t="s">
        <v>7679</v>
      </c>
      <c r="B49" s="12" t="s">
        <v>722</v>
      </c>
      <c r="C49" s="12" t="s">
        <v>4615</v>
      </c>
      <c r="D49" s="36">
        <v>45734</v>
      </c>
      <c r="E49" s="36">
        <v>46099</v>
      </c>
      <c r="F49" s="12" t="s">
        <v>504</v>
      </c>
    </row>
    <row r="50" spans="1:6" x14ac:dyDescent="0.3">
      <c r="A50" s="12" t="s">
        <v>7680</v>
      </c>
      <c r="B50" s="12" t="s">
        <v>3661</v>
      </c>
      <c r="C50" s="12" t="s">
        <v>4607</v>
      </c>
      <c r="D50" s="36">
        <v>45895</v>
      </c>
      <c r="E50" s="36">
        <v>45925</v>
      </c>
      <c r="F50" s="12" t="s">
        <v>7631</v>
      </c>
    </row>
    <row r="51" spans="1:6" x14ac:dyDescent="0.3">
      <c r="A51" s="12" t="s">
        <v>7681</v>
      </c>
      <c r="B51" s="12" t="s">
        <v>4029</v>
      </c>
      <c r="C51" s="12" t="s">
        <v>4615</v>
      </c>
      <c r="D51" s="36">
        <v>45729</v>
      </c>
      <c r="E51" s="36">
        <v>45785</v>
      </c>
      <c r="F51" s="12" t="s">
        <v>7631</v>
      </c>
    </row>
    <row r="52" spans="1:6" x14ac:dyDescent="0.3">
      <c r="A52" s="12" t="s">
        <v>7682</v>
      </c>
      <c r="B52" s="12" t="s">
        <v>1572</v>
      </c>
      <c r="C52" s="12" t="s">
        <v>4607</v>
      </c>
      <c r="D52" s="36">
        <v>45729</v>
      </c>
      <c r="E52" s="36">
        <v>46094</v>
      </c>
      <c r="F52" s="12" t="s">
        <v>504</v>
      </c>
    </row>
    <row r="53" spans="1:6" x14ac:dyDescent="0.3">
      <c r="A53" s="12" t="s">
        <v>7683</v>
      </c>
      <c r="B53" s="12" t="s">
        <v>3122</v>
      </c>
      <c r="C53" s="12" t="s">
        <v>4629</v>
      </c>
      <c r="D53" s="36">
        <v>45957</v>
      </c>
      <c r="E53" s="36">
        <v>45985</v>
      </c>
      <c r="F53" s="12" t="s">
        <v>7631</v>
      </c>
    </row>
    <row r="54" spans="1:6" x14ac:dyDescent="0.3">
      <c r="A54" s="12" t="s">
        <v>7684</v>
      </c>
      <c r="B54" s="12" t="s">
        <v>1784</v>
      </c>
      <c r="C54" s="12" t="s">
        <v>4594</v>
      </c>
      <c r="D54" s="36">
        <v>45892</v>
      </c>
      <c r="E54" s="36">
        <v>45948</v>
      </c>
      <c r="F54" s="12" t="s">
        <v>7631</v>
      </c>
    </row>
    <row r="55" spans="1:6" x14ac:dyDescent="0.3">
      <c r="A55" s="12" t="s">
        <v>7685</v>
      </c>
      <c r="B55" s="12" t="s">
        <v>3138</v>
      </c>
      <c r="C55" s="12" t="s">
        <v>4609</v>
      </c>
      <c r="D55" s="36">
        <v>45862</v>
      </c>
      <c r="E55" s="36">
        <v>45918</v>
      </c>
      <c r="F55" s="12" t="s">
        <v>7631</v>
      </c>
    </row>
    <row r="56" spans="1:6" x14ac:dyDescent="0.3">
      <c r="A56" s="12" t="s">
        <v>7686</v>
      </c>
      <c r="B56" s="12" t="s">
        <v>554</v>
      </c>
      <c r="C56" s="12" t="s">
        <v>4602</v>
      </c>
      <c r="D56" s="36">
        <v>45880</v>
      </c>
      <c r="E56" s="36">
        <v>46245</v>
      </c>
      <c r="F56" s="12" t="s">
        <v>504</v>
      </c>
    </row>
    <row r="57" spans="1:6" x14ac:dyDescent="0.3">
      <c r="A57" s="12" t="s">
        <v>7687</v>
      </c>
      <c r="B57" s="12" t="s">
        <v>3525</v>
      </c>
      <c r="C57" s="12" t="s">
        <v>4605</v>
      </c>
      <c r="D57" s="36">
        <v>45889</v>
      </c>
      <c r="E57" s="36">
        <v>46254</v>
      </c>
      <c r="F57" s="12" t="s">
        <v>504</v>
      </c>
    </row>
    <row r="58" spans="1:6" x14ac:dyDescent="0.3">
      <c r="A58" s="12" t="s">
        <v>7688</v>
      </c>
      <c r="B58" s="12" t="s">
        <v>700</v>
      </c>
      <c r="C58" s="12" t="s">
        <v>4618</v>
      </c>
      <c r="D58" s="36">
        <v>45982</v>
      </c>
      <c r="E58" s="36">
        <v>46066</v>
      </c>
      <c r="F58" s="12" t="s">
        <v>504</v>
      </c>
    </row>
    <row r="59" spans="1:6" x14ac:dyDescent="0.3">
      <c r="A59" s="12" t="s">
        <v>7689</v>
      </c>
      <c r="B59" s="12" t="s">
        <v>3473</v>
      </c>
      <c r="C59" s="12" t="s">
        <v>4594</v>
      </c>
      <c r="D59" s="36">
        <v>45759</v>
      </c>
      <c r="E59" s="36">
        <v>45843</v>
      </c>
      <c r="F59" s="12" t="s">
        <v>7631</v>
      </c>
    </row>
    <row r="60" spans="1:6" x14ac:dyDescent="0.3">
      <c r="A60" s="12" t="s">
        <v>7690</v>
      </c>
      <c r="B60" s="12" t="s">
        <v>2677</v>
      </c>
      <c r="C60" s="12" t="s">
        <v>4598</v>
      </c>
      <c r="D60" s="36">
        <v>45830</v>
      </c>
      <c r="E60" s="36">
        <v>45858</v>
      </c>
      <c r="F60" s="12" t="s">
        <v>7631</v>
      </c>
    </row>
    <row r="61" spans="1:6" x14ac:dyDescent="0.3">
      <c r="A61" s="12" t="s">
        <v>7691</v>
      </c>
      <c r="B61" s="12" t="s">
        <v>3793</v>
      </c>
      <c r="C61" s="12" t="s">
        <v>4605</v>
      </c>
      <c r="D61" s="36">
        <v>45929</v>
      </c>
      <c r="E61" s="36">
        <v>45985</v>
      </c>
      <c r="F61" s="12" t="s">
        <v>7631</v>
      </c>
    </row>
    <row r="62" spans="1:6" x14ac:dyDescent="0.3">
      <c r="A62" s="12" t="s">
        <v>7692</v>
      </c>
      <c r="B62" s="12" t="s">
        <v>3912</v>
      </c>
      <c r="C62" s="12" t="s">
        <v>4618</v>
      </c>
      <c r="D62" s="36">
        <v>45750</v>
      </c>
      <c r="E62" s="36">
        <v>46115</v>
      </c>
      <c r="F62" s="12" t="s">
        <v>504</v>
      </c>
    </row>
    <row r="63" spans="1:6" x14ac:dyDescent="0.3">
      <c r="A63" s="12" t="s">
        <v>7693</v>
      </c>
      <c r="B63" s="12" t="s">
        <v>1381</v>
      </c>
      <c r="C63" s="12" t="s">
        <v>4594</v>
      </c>
      <c r="D63" s="36">
        <v>46032</v>
      </c>
      <c r="E63" s="36">
        <v>46397</v>
      </c>
      <c r="F63" s="12" t="s">
        <v>504</v>
      </c>
    </row>
    <row r="64" spans="1:6" x14ac:dyDescent="0.3">
      <c r="A64" s="12" t="s">
        <v>7694</v>
      </c>
      <c r="B64" s="12" t="s">
        <v>3797</v>
      </c>
      <c r="C64" s="12" t="s">
        <v>4613</v>
      </c>
      <c r="D64" s="36">
        <v>46043</v>
      </c>
      <c r="E64" s="36">
        <v>46408</v>
      </c>
      <c r="F64" s="12" t="s">
        <v>504</v>
      </c>
    </row>
    <row r="65" spans="1:6" x14ac:dyDescent="0.3">
      <c r="A65" s="12" t="s">
        <v>7695</v>
      </c>
      <c r="B65" s="12" t="s">
        <v>673</v>
      </c>
      <c r="C65" s="12" t="s">
        <v>4607</v>
      </c>
      <c r="D65" s="36">
        <v>45802</v>
      </c>
      <c r="E65" s="36">
        <v>45830</v>
      </c>
      <c r="F65" s="12" t="s">
        <v>7631</v>
      </c>
    </row>
    <row r="66" spans="1:6" x14ac:dyDescent="0.3">
      <c r="A66" s="12" t="s">
        <v>7696</v>
      </c>
      <c r="B66" s="12" t="s">
        <v>2879</v>
      </c>
      <c r="C66" s="12" t="s">
        <v>4594</v>
      </c>
      <c r="D66" s="36">
        <v>46044</v>
      </c>
      <c r="E66" s="36">
        <v>46100</v>
      </c>
      <c r="F66" s="12" t="s">
        <v>504</v>
      </c>
    </row>
    <row r="67" spans="1:6" x14ac:dyDescent="0.3">
      <c r="A67" s="12" t="s">
        <v>7697</v>
      </c>
      <c r="B67" s="12" t="s">
        <v>3569</v>
      </c>
      <c r="C67" s="12" t="s">
        <v>4598</v>
      </c>
      <c r="D67" s="36">
        <v>45781</v>
      </c>
      <c r="E67" s="36">
        <v>45811</v>
      </c>
      <c r="F67" s="12" t="s">
        <v>7631</v>
      </c>
    </row>
    <row r="68" spans="1:6" x14ac:dyDescent="0.3">
      <c r="A68" s="12" t="s">
        <v>7698</v>
      </c>
      <c r="B68" s="12" t="s">
        <v>3074</v>
      </c>
      <c r="C68" s="12" t="s">
        <v>4602</v>
      </c>
      <c r="D68" s="36">
        <v>45746</v>
      </c>
      <c r="E68" s="36">
        <v>45830</v>
      </c>
      <c r="F68" s="12" t="s">
        <v>7631</v>
      </c>
    </row>
    <row r="69" spans="1:6" x14ac:dyDescent="0.3">
      <c r="A69" s="12" t="s">
        <v>7699</v>
      </c>
      <c r="B69" s="12" t="s">
        <v>2325</v>
      </c>
      <c r="C69" s="12" t="s">
        <v>4598</v>
      </c>
      <c r="D69" s="36">
        <v>45964</v>
      </c>
      <c r="E69" s="36">
        <v>46048</v>
      </c>
      <c r="F69" s="12" t="s">
        <v>7631</v>
      </c>
    </row>
    <row r="70" spans="1:6" x14ac:dyDescent="0.3">
      <c r="A70" s="12" t="s">
        <v>7700</v>
      </c>
      <c r="B70" s="12" t="s">
        <v>3976</v>
      </c>
      <c r="C70" s="12" t="s">
        <v>4598</v>
      </c>
      <c r="D70" s="36">
        <v>45967</v>
      </c>
      <c r="E70" s="36">
        <v>46023</v>
      </c>
      <c r="F70" s="12" t="s">
        <v>7631</v>
      </c>
    </row>
    <row r="71" spans="1:6" x14ac:dyDescent="0.3">
      <c r="A71" s="12" t="s">
        <v>7701</v>
      </c>
      <c r="B71" s="12" t="s">
        <v>1155</v>
      </c>
      <c r="C71" s="12" t="s">
        <v>4613</v>
      </c>
      <c r="D71" s="36">
        <v>45872</v>
      </c>
      <c r="E71" s="36">
        <v>45928</v>
      </c>
      <c r="F71" s="12" t="s">
        <v>7631</v>
      </c>
    </row>
    <row r="72" spans="1:6" x14ac:dyDescent="0.3">
      <c r="A72" s="12" t="s">
        <v>7702</v>
      </c>
      <c r="B72" s="12" t="s">
        <v>3444</v>
      </c>
      <c r="C72" s="12" t="s">
        <v>4609</v>
      </c>
      <c r="D72" s="36">
        <v>45755</v>
      </c>
      <c r="E72" s="36">
        <v>45811</v>
      </c>
      <c r="F72" s="12" t="s">
        <v>7631</v>
      </c>
    </row>
    <row r="73" spans="1:6" x14ac:dyDescent="0.3">
      <c r="A73" s="12" t="s">
        <v>7703</v>
      </c>
      <c r="B73" s="12" t="s">
        <v>3108</v>
      </c>
      <c r="C73" s="12" t="s">
        <v>4615</v>
      </c>
      <c r="D73" s="36">
        <v>45992</v>
      </c>
      <c r="E73" s="36">
        <v>46020</v>
      </c>
      <c r="F73" s="12" t="s">
        <v>7631</v>
      </c>
    </row>
    <row r="74" spans="1:6" x14ac:dyDescent="0.3">
      <c r="A74" s="12" t="s">
        <v>7704</v>
      </c>
      <c r="B74" s="12" t="s">
        <v>4192</v>
      </c>
      <c r="C74" s="12" t="s">
        <v>4613</v>
      </c>
      <c r="D74" s="36">
        <v>45973</v>
      </c>
      <c r="E74" s="36">
        <v>46057</v>
      </c>
      <c r="F74" s="12" t="s">
        <v>504</v>
      </c>
    </row>
    <row r="75" spans="1:6" x14ac:dyDescent="0.3">
      <c r="A75" s="12" t="s">
        <v>7705</v>
      </c>
      <c r="B75" s="12" t="s">
        <v>2641</v>
      </c>
      <c r="C75" s="12" t="s">
        <v>4615</v>
      </c>
      <c r="D75" s="36">
        <v>45993</v>
      </c>
      <c r="E75" s="36">
        <v>46049</v>
      </c>
      <c r="F75" s="12" t="s">
        <v>7631</v>
      </c>
    </row>
    <row r="76" spans="1:6" x14ac:dyDescent="0.3">
      <c r="A76" s="12" t="s">
        <v>7706</v>
      </c>
      <c r="B76" s="12" t="s">
        <v>3946</v>
      </c>
      <c r="C76" s="12" t="s">
        <v>4602</v>
      </c>
      <c r="D76" s="36">
        <v>45965</v>
      </c>
      <c r="E76" s="36">
        <v>46021</v>
      </c>
      <c r="F76" s="12" t="s">
        <v>7631</v>
      </c>
    </row>
    <row r="77" spans="1:6" x14ac:dyDescent="0.3">
      <c r="A77" s="12" t="s">
        <v>7707</v>
      </c>
      <c r="B77" s="12" t="s">
        <v>1344</v>
      </c>
      <c r="C77" s="12" t="s">
        <v>4609</v>
      </c>
      <c r="D77" s="36">
        <v>46052</v>
      </c>
      <c r="E77" s="36">
        <v>46080</v>
      </c>
      <c r="F77" s="12" t="s">
        <v>504</v>
      </c>
    </row>
    <row r="78" spans="1:6" x14ac:dyDescent="0.3">
      <c r="A78" s="12" t="s">
        <v>7708</v>
      </c>
      <c r="B78" s="12" t="s">
        <v>3677</v>
      </c>
      <c r="C78" s="12" t="s">
        <v>4615</v>
      </c>
      <c r="D78" s="36">
        <v>45848</v>
      </c>
      <c r="E78" s="36">
        <v>46213</v>
      </c>
      <c r="F78" s="12" t="s">
        <v>504</v>
      </c>
    </row>
    <row r="79" spans="1:6" x14ac:dyDescent="0.3">
      <c r="A79" s="12" t="s">
        <v>7709</v>
      </c>
      <c r="B79" s="12" t="s">
        <v>1393</v>
      </c>
      <c r="C79" s="12" t="s">
        <v>4602</v>
      </c>
      <c r="D79" s="36">
        <v>45799</v>
      </c>
      <c r="E79" s="36">
        <v>46164</v>
      </c>
      <c r="F79" s="12" t="s">
        <v>504</v>
      </c>
    </row>
    <row r="80" spans="1:6" x14ac:dyDescent="0.3">
      <c r="A80" s="12" t="s">
        <v>7710</v>
      </c>
      <c r="B80" s="12" t="s">
        <v>2587</v>
      </c>
      <c r="C80" s="12" t="s">
        <v>4602</v>
      </c>
      <c r="D80" s="36">
        <v>45715</v>
      </c>
      <c r="E80" s="36">
        <v>45771</v>
      </c>
      <c r="F80" s="12" t="s">
        <v>7631</v>
      </c>
    </row>
    <row r="81" spans="1:6" x14ac:dyDescent="0.3">
      <c r="A81" s="12" t="s">
        <v>7711</v>
      </c>
      <c r="B81" s="12" t="s">
        <v>1863</v>
      </c>
      <c r="C81" s="12" t="s">
        <v>4618</v>
      </c>
      <c r="D81" s="36">
        <v>45736</v>
      </c>
      <c r="E81" s="36">
        <v>46101</v>
      </c>
      <c r="F81" s="12" t="s">
        <v>504</v>
      </c>
    </row>
    <row r="82" spans="1:6" x14ac:dyDescent="0.3">
      <c r="A82" s="12" t="s">
        <v>7712</v>
      </c>
      <c r="B82" s="12" t="s">
        <v>1772</v>
      </c>
      <c r="C82" s="12" t="s">
        <v>4607</v>
      </c>
      <c r="D82" s="36">
        <v>46049</v>
      </c>
      <c r="E82" s="36">
        <v>46414</v>
      </c>
      <c r="F82" s="12" t="s">
        <v>504</v>
      </c>
    </row>
    <row r="83" spans="1:6" x14ac:dyDescent="0.3">
      <c r="A83" s="12" t="s">
        <v>7713</v>
      </c>
      <c r="B83" s="12" t="s">
        <v>3392</v>
      </c>
      <c r="C83" s="12" t="s">
        <v>4602</v>
      </c>
      <c r="D83" s="36">
        <v>45711</v>
      </c>
      <c r="E83" s="36">
        <v>46076</v>
      </c>
      <c r="F83" s="12" t="s">
        <v>504</v>
      </c>
    </row>
    <row r="84" spans="1:6" x14ac:dyDescent="0.3">
      <c r="A84" s="12" t="s">
        <v>7714</v>
      </c>
      <c r="B84" s="12" t="s">
        <v>2683</v>
      </c>
      <c r="C84" s="12" t="s">
        <v>4609</v>
      </c>
      <c r="D84" s="36">
        <v>46047</v>
      </c>
      <c r="E84" s="36">
        <v>46103</v>
      </c>
      <c r="F84" s="12" t="s">
        <v>504</v>
      </c>
    </row>
    <row r="85" spans="1:6" x14ac:dyDescent="0.3">
      <c r="A85" s="12" t="s">
        <v>7715</v>
      </c>
      <c r="B85" s="12" t="s">
        <v>2065</v>
      </c>
      <c r="C85" s="12" t="s">
        <v>4615</v>
      </c>
      <c r="D85" s="36">
        <v>45974</v>
      </c>
      <c r="E85" s="36">
        <v>46030</v>
      </c>
      <c r="F85" s="12" t="s">
        <v>7631</v>
      </c>
    </row>
    <row r="86" spans="1:6" x14ac:dyDescent="0.3">
      <c r="A86" s="12" t="s">
        <v>7716</v>
      </c>
      <c r="B86" s="12" t="s">
        <v>3834</v>
      </c>
      <c r="C86" s="12" t="s">
        <v>4605</v>
      </c>
      <c r="D86" s="36">
        <v>46044</v>
      </c>
      <c r="E86" s="36">
        <v>46100</v>
      </c>
      <c r="F86" s="12" t="s">
        <v>504</v>
      </c>
    </row>
    <row r="87" spans="1:6" x14ac:dyDescent="0.3">
      <c r="A87" s="12" t="s">
        <v>7717</v>
      </c>
      <c r="B87" s="12" t="s">
        <v>932</v>
      </c>
      <c r="C87" s="12" t="s">
        <v>4598</v>
      </c>
      <c r="D87" s="36">
        <v>45948</v>
      </c>
      <c r="E87" s="36">
        <v>46032</v>
      </c>
      <c r="F87" s="12" t="s">
        <v>7631</v>
      </c>
    </row>
    <row r="88" spans="1:6" x14ac:dyDescent="0.3">
      <c r="A88" s="12" t="s">
        <v>7718</v>
      </c>
      <c r="B88" s="12" t="s">
        <v>2597</v>
      </c>
      <c r="C88" s="12" t="s">
        <v>4598</v>
      </c>
      <c r="D88" s="36">
        <v>45873</v>
      </c>
      <c r="E88" s="36">
        <v>45957</v>
      </c>
      <c r="F88" s="12" t="s">
        <v>7631</v>
      </c>
    </row>
    <row r="89" spans="1:6" x14ac:dyDescent="0.3">
      <c r="A89" s="12" t="s">
        <v>7719</v>
      </c>
      <c r="B89" s="12" t="s">
        <v>595</v>
      </c>
      <c r="C89" s="12" t="s">
        <v>4605</v>
      </c>
      <c r="D89" s="36">
        <v>45899</v>
      </c>
      <c r="E89" s="36">
        <v>45955</v>
      </c>
      <c r="F89" s="12" t="s">
        <v>7631</v>
      </c>
    </row>
    <row r="90" spans="1:6" x14ac:dyDescent="0.3">
      <c r="A90" s="12" t="s">
        <v>7720</v>
      </c>
      <c r="B90" s="12" t="s">
        <v>4208</v>
      </c>
      <c r="C90" s="12" t="s">
        <v>4598</v>
      </c>
      <c r="D90" s="36">
        <v>45854</v>
      </c>
      <c r="E90" s="36">
        <v>45938</v>
      </c>
      <c r="F90" s="12" t="s">
        <v>7631</v>
      </c>
    </row>
    <row r="91" spans="1:6" x14ac:dyDescent="0.3">
      <c r="A91" s="12" t="s">
        <v>7721</v>
      </c>
      <c r="B91" s="12" t="s">
        <v>1808</v>
      </c>
      <c r="C91" s="12" t="s">
        <v>4629</v>
      </c>
      <c r="D91" s="36">
        <v>45845</v>
      </c>
      <c r="E91" s="36">
        <v>45929</v>
      </c>
      <c r="F91" s="12" t="s">
        <v>7631</v>
      </c>
    </row>
    <row r="92" spans="1:6" x14ac:dyDescent="0.3">
      <c r="A92" s="12" t="s">
        <v>7722</v>
      </c>
      <c r="B92" s="12" t="s">
        <v>4489</v>
      </c>
      <c r="C92" s="12" t="s">
        <v>4615</v>
      </c>
      <c r="D92" s="36">
        <v>45755</v>
      </c>
      <c r="E92" s="36">
        <v>45785</v>
      </c>
      <c r="F92" s="12" t="s">
        <v>7631</v>
      </c>
    </row>
    <row r="93" spans="1:6" x14ac:dyDescent="0.3">
      <c r="A93" s="12" t="s">
        <v>7723</v>
      </c>
      <c r="B93" s="12" t="s">
        <v>1696</v>
      </c>
      <c r="C93" s="12" t="s">
        <v>4594</v>
      </c>
      <c r="D93" s="36">
        <v>45718</v>
      </c>
      <c r="E93" s="36">
        <v>46083</v>
      </c>
      <c r="F93" s="12" t="s">
        <v>504</v>
      </c>
    </row>
    <row r="94" spans="1:6" x14ac:dyDescent="0.3">
      <c r="A94" s="12" t="s">
        <v>7724</v>
      </c>
      <c r="B94" s="12" t="s">
        <v>4027</v>
      </c>
      <c r="C94" s="12" t="s">
        <v>4609</v>
      </c>
      <c r="D94" s="36">
        <v>45979</v>
      </c>
      <c r="E94" s="36">
        <v>46035</v>
      </c>
      <c r="F94" s="12" t="s">
        <v>7631</v>
      </c>
    </row>
    <row r="95" spans="1:6" x14ac:dyDescent="0.3">
      <c r="A95" s="12" t="s">
        <v>7725</v>
      </c>
      <c r="B95" s="12" t="s">
        <v>3948</v>
      </c>
      <c r="C95" s="12" t="s">
        <v>4629</v>
      </c>
      <c r="D95" s="36">
        <v>46014</v>
      </c>
      <c r="E95" s="36">
        <v>46070</v>
      </c>
      <c r="F95" s="12" t="s">
        <v>504</v>
      </c>
    </row>
    <row r="96" spans="1:6" x14ac:dyDescent="0.3">
      <c r="A96" s="12" t="s">
        <v>7726</v>
      </c>
      <c r="B96" s="12" t="s">
        <v>4158</v>
      </c>
      <c r="C96" s="12" t="s">
        <v>4618</v>
      </c>
      <c r="D96" s="36">
        <v>45730</v>
      </c>
      <c r="E96" s="36">
        <v>45758</v>
      </c>
      <c r="F96" s="12" t="s">
        <v>7631</v>
      </c>
    </row>
    <row r="97" spans="1:6" x14ac:dyDescent="0.3">
      <c r="A97" s="12" t="s">
        <v>7727</v>
      </c>
      <c r="B97" s="12" t="s">
        <v>2126</v>
      </c>
      <c r="C97" s="12" t="s">
        <v>4609</v>
      </c>
      <c r="D97" s="36">
        <v>46010</v>
      </c>
      <c r="E97" s="36">
        <v>46040</v>
      </c>
      <c r="F97" s="12" t="s">
        <v>7631</v>
      </c>
    </row>
    <row r="98" spans="1:6" x14ac:dyDescent="0.3">
      <c r="A98" s="12" t="s">
        <v>7728</v>
      </c>
      <c r="B98" s="12" t="s">
        <v>1542</v>
      </c>
      <c r="C98" s="12" t="s">
        <v>4602</v>
      </c>
      <c r="D98" s="36">
        <v>45783</v>
      </c>
      <c r="E98" s="36">
        <v>45839</v>
      </c>
      <c r="F98" s="12" t="s">
        <v>7631</v>
      </c>
    </row>
    <row r="99" spans="1:6" x14ac:dyDescent="0.3">
      <c r="A99" s="12" t="s">
        <v>7729</v>
      </c>
      <c r="B99" s="12" t="s">
        <v>3816</v>
      </c>
      <c r="C99" s="12" t="s">
        <v>4602</v>
      </c>
      <c r="D99" s="36">
        <v>45817</v>
      </c>
      <c r="E99" s="36">
        <v>45847</v>
      </c>
      <c r="F99" s="12" t="s">
        <v>7631</v>
      </c>
    </row>
    <row r="100" spans="1:6" x14ac:dyDescent="0.3">
      <c r="A100" s="12" t="s">
        <v>7730</v>
      </c>
      <c r="B100" s="12" t="s">
        <v>2259</v>
      </c>
      <c r="C100" s="12" t="s">
        <v>4605</v>
      </c>
      <c r="D100" s="36">
        <v>46052</v>
      </c>
      <c r="E100" s="36">
        <v>46417</v>
      </c>
      <c r="F100" s="12" t="s">
        <v>504</v>
      </c>
    </row>
    <row r="101" spans="1:6" x14ac:dyDescent="0.3">
      <c r="A101" s="12" t="s">
        <v>7731</v>
      </c>
      <c r="B101" s="12" t="s">
        <v>2166</v>
      </c>
      <c r="C101" s="12" t="s">
        <v>4618</v>
      </c>
      <c r="D101" s="36">
        <v>45732</v>
      </c>
      <c r="E101" s="36">
        <v>45788</v>
      </c>
      <c r="F101" s="12" t="s">
        <v>7631</v>
      </c>
    </row>
    <row r="102" spans="1:6" x14ac:dyDescent="0.3">
      <c r="A102" s="12" t="s">
        <v>7732</v>
      </c>
      <c r="B102" s="12" t="s">
        <v>1668</v>
      </c>
      <c r="C102" s="12" t="s">
        <v>4615</v>
      </c>
      <c r="D102" s="36">
        <v>45692</v>
      </c>
      <c r="E102" s="36">
        <v>46057</v>
      </c>
      <c r="F102" s="12" t="s">
        <v>504</v>
      </c>
    </row>
    <row r="103" spans="1:6" x14ac:dyDescent="0.3">
      <c r="A103" s="12" t="s">
        <v>7733</v>
      </c>
      <c r="B103" s="12" t="s">
        <v>961</v>
      </c>
      <c r="C103" s="12" t="s">
        <v>4629</v>
      </c>
      <c r="D103" s="36">
        <v>45904</v>
      </c>
      <c r="E103" s="36">
        <v>45934</v>
      </c>
      <c r="F103" s="12" t="s">
        <v>7631</v>
      </c>
    </row>
    <row r="104" spans="1:6" x14ac:dyDescent="0.3">
      <c r="A104" s="12" t="s">
        <v>7734</v>
      </c>
      <c r="B104" s="12" t="s">
        <v>1177</v>
      </c>
      <c r="C104" s="12" t="s">
        <v>4607</v>
      </c>
      <c r="D104" s="36">
        <v>45980</v>
      </c>
      <c r="E104" s="36">
        <v>46010</v>
      </c>
      <c r="F104" s="12" t="s">
        <v>7631</v>
      </c>
    </row>
    <row r="105" spans="1:6" x14ac:dyDescent="0.3">
      <c r="A105" s="12" t="s">
        <v>7735</v>
      </c>
      <c r="B105" s="12" t="s">
        <v>2649</v>
      </c>
      <c r="C105" s="12" t="s">
        <v>4613</v>
      </c>
      <c r="D105" s="36">
        <v>45852</v>
      </c>
      <c r="E105" s="36">
        <v>45936</v>
      </c>
      <c r="F105" s="12" t="s">
        <v>7631</v>
      </c>
    </row>
    <row r="106" spans="1:6" x14ac:dyDescent="0.3">
      <c r="A106" s="12" t="s">
        <v>7736</v>
      </c>
      <c r="B106" s="12" t="s">
        <v>1470</v>
      </c>
      <c r="C106" s="12" t="s">
        <v>4602</v>
      </c>
      <c r="D106" s="36">
        <v>45728</v>
      </c>
      <c r="E106" s="36">
        <v>45758</v>
      </c>
      <c r="F106" s="12" t="s">
        <v>7631</v>
      </c>
    </row>
    <row r="107" spans="1:6" x14ac:dyDescent="0.3">
      <c r="A107" s="12" t="s">
        <v>7737</v>
      </c>
      <c r="B107" s="12" t="s">
        <v>926</v>
      </c>
      <c r="C107" s="12" t="s">
        <v>4598</v>
      </c>
      <c r="D107" s="36">
        <v>45978</v>
      </c>
      <c r="E107" s="36">
        <v>46062</v>
      </c>
      <c r="F107" s="12" t="s">
        <v>504</v>
      </c>
    </row>
    <row r="108" spans="1:6" x14ac:dyDescent="0.3">
      <c r="A108" s="12" t="s">
        <v>7738</v>
      </c>
      <c r="B108" s="12" t="s">
        <v>1285</v>
      </c>
      <c r="C108" s="12" t="s">
        <v>4629</v>
      </c>
      <c r="D108" s="36">
        <v>45817</v>
      </c>
      <c r="E108" s="36">
        <v>46182</v>
      </c>
      <c r="F108" s="12" t="s">
        <v>504</v>
      </c>
    </row>
    <row r="109" spans="1:6" x14ac:dyDescent="0.3">
      <c r="A109" s="12" t="s">
        <v>7739</v>
      </c>
      <c r="B109" s="12" t="s">
        <v>3154</v>
      </c>
      <c r="C109" s="12" t="s">
        <v>4605</v>
      </c>
      <c r="D109" s="36">
        <v>45796</v>
      </c>
      <c r="E109" s="36">
        <v>45852</v>
      </c>
      <c r="F109" s="12" t="s">
        <v>7631</v>
      </c>
    </row>
    <row r="110" spans="1:6" x14ac:dyDescent="0.3">
      <c r="A110" s="12" t="s">
        <v>7740</v>
      </c>
      <c r="B110" s="12" t="s">
        <v>2881</v>
      </c>
      <c r="C110" s="12" t="s">
        <v>4607</v>
      </c>
      <c r="D110" s="36">
        <v>45969</v>
      </c>
      <c r="E110" s="36">
        <v>46334</v>
      </c>
      <c r="F110" s="12" t="s">
        <v>504</v>
      </c>
    </row>
    <row r="111" spans="1:6" x14ac:dyDescent="0.3">
      <c r="A111" s="12" t="s">
        <v>7741</v>
      </c>
      <c r="B111" s="12" t="s">
        <v>3340</v>
      </c>
      <c r="C111" s="12" t="s">
        <v>4598</v>
      </c>
      <c r="D111" s="36">
        <v>45735</v>
      </c>
      <c r="E111" s="36">
        <v>46100</v>
      </c>
      <c r="F111" s="12" t="s">
        <v>504</v>
      </c>
    </row>
    <row r="112" spans="1:6" x14ac:dyDescent="0.3">
      <c r="A112" s="12" t="s">
        <v>7742</v>
      </c>
      <c r="B112" s="12" t="s">
        <v>891</v>
      </c>
      <c r="C112" s="12" t="s">
        <v>4615</v>
      </c>
      <c r="D112" s="36">
        <v>45819</v>
      </c>
      <c r="E112" s="36">
        <v>45903</v>
      </c>
      <c r="F112" s="12" t="s">
        <v>7631</v>
      </c>
    </row>
    <row r="113" spans="1:6" x14ac:dyDescent="0.3">
      <c r="A113" s="12" t="s">
        <v>7743</v>
      </c>
      <c r="B113" s="12" t="s">
        <v>2911</v>
      </c>
      <c r="C113" s="12" t="s">
        <v>4607</v>
      </c>
      <c r="D113" s="36">
        <v>46012</v>
      </c>
      <c r="E113" s="36">
        <v>46068</v>
      </c>
      <c r="F113" s="12" t="s">
        <v>504</v>
      </c>
    </row>
    <row r="114" spans="1:6" x14ac:dyDescent="0.3">
      <c r="A114" s="12" t="s">
        <v>7744</v>
      </c>
      <c r="B114" s="12" t="s">
        <v>2811</v>
      </c>
      <c r="C114" s="12" t="s">
        <v>4609</v>
      </c>
      <c r="D114" s="36">
        <v>45936</v>
      </c>
      <c r="E114" s="36">
        <v>45992</v>
      </c>
      <c r="F114" s="12" t="s">
        <v>7631</v>
      </c>
    </row>
    <row r="115" spans="1:6" x14ac:dyDescent="0.3">
      <c r="A115" s="12" t="s">
        <v>7745</v>
      </c>
      <c r="B115" s="12" t="s">
        <v>2973</v>
      </c>
      <c r="C115" s="12" t="s">
        <v>4594</v>
      </c>
      <c r="D115" s="36">
        <v>45826</v>
      </c>
      <c r="E115" s="36">
        <v>45854</v>
      </c>
      <c r="F115" s="12" t="s">
        <v>7631</v>
      </c>
    </row>
    <row r="116" spans="1:6" x14ac:dyDescent="0.3">
      <c r="A116" s="12" t="s">
        <v>7746</v>
      </c>
      <c r="B116" s="12" t="s">
        <v>2114</v>
      </c>
      <c r="C116" s="12" t="s">
        <v>4629</v>
      </c>
      <c r="D116" s="36">
        <v>45803</v>
      </c>
      <c r="E116" s="36">
        <v>46168</v>
      </c>
      <c r="F116" s="12" t="s">
        <v>504</v>
      </c>
    </row>
    <row r="117" spans="1:6" x14ac:dyDescent="0.3">
      <c r="A117" s="12" t="s">
        <v>7747</v>
      </c>
      <c r="B117" s="12" t="s">
        <v>3635</v>
      </c>
      <c r="C117" s="12" t="s">
        <v>4598</v>
      </c>
      <c r="D117" s="36">
        <v>45753</v>
      </c>
      <c r="E117" s="36">
        <v>45783</v>
      </c>
      <c r="F117" s="12" t="s">
        <v>7631</v>
      </c>
    </row>
    <row r="118" spans="1:6" x14ac:dyDescent="0.3">
      <c r="A118" s="12" t="s">
        <v>7748</v>
      </c>
      <c r="B118" s="12" t="s">
        <v>1692</v>
      </c>
      <c r="C118" s="12" t="s">
        <v>4609</v>
      </c>
      <c r="D118" s="36">
        <v>45728</v>
      </c>
      <c r="E118" s="36">
        <v>45812</v>
      </c>
      <c r="F118" s="12" t="s">
        <v>7631</v>
      </c>
    </row>
    <row r="119" spans="1:6" x14ac:dyDescent="0.3">
      <c r="A119" s="12" t="s">
        <v>7749</v>
      </c>
      <c r="B119" s="12" t="s">
        <v>2905</v>
      </c>
      <c r="C119" s="12" t="s">
        <v>4615</v>
      </c>
      <c r="D119" s="36">
        <v>45873</v>
      </c>
      <c r="E119" s="36">
        <v>45903</v>
      </c>
      <c r="F119" s="12" t="s">
        <v>7631</v>
      </c>
    </row>
    <row r="120" spans="1:6" x14ac:dyDescent="0.3">
      <c r="A120" s="12" t="s">
        <v>7750</v>
      </c>
      <c r="B120" s="12" t="s">
        <v>4250</v>
      </c>
      <c r="C120" s="12" t="s">
        <v>4598</v>
      </c>
      <c r="D120" s="36">
        <v>45910</v>
      </c>
      <c r="E120" s="36">
        <v>46275</v>
      </c>
      <c r="F120" s="12" t="s">
        <v>504</v>
      </c>
    </row>
    <row r="121" spans="1:6" x14ac:dyDescent="0.3">
      <c r="A121" s="12" t="s">
        <v>7751</v>
      </c>
      <c r="B121" s="12" t="s">
        <v>3677</v>
      </c>
      <c r="C121" s="12" t="s">
        <v>4602</v>
      </c>
      <c r="D121" s="36">
        <v>45809</v>
      </c>
      <c r="E121" s="36">
        <v>45837</v>
      </c>
      <c r="F121" s="12" t="s">
        <v>7631</v>
      </c>
    </row>
    <row r="122" spans="1:6" x14ac:dyDescent="0.3">
      <c r="A122" s="12" t="s">
        <v>7752</v>
      </c>
      <c r="B122" s="12" t="s">
        <v>1186</v>
      </c>
      <c r="C122" s="12" t="s">
        <v>4609</v>
      </c>
      <c r="D122" s="36">
        <v>45775</v>
      </c>
      <c r="E122" s="36">
        <v>45831</v>
      </c>
      <c r="F122" s="12" t="s">
        <v>7631</v>
      </c>
    </row>
    <row r="123" spans="1:6" x14ac:dyDescent="0.3">
      <c r="A123" s="12" t="s">
        <v>7753</v>
      </c>
      <c r="B123" s="12" t="s">
        <v>4493</v>
      </c>
      <c r="C123" s="12" t="s">
        <v>4598</v>
      </c>
      <c r="D123" s="36">
        <v>45792</v>
      </c>
      <c r="E123" s="36">
        <v>46157</v>
      </c>
      <c r="F123" s="12" t="s">
        <v>504</v>
      </c>
    </row>
    <row r="124" spans="1:6" x14ac:dyDescent="0.3">
      <c r="A124" s="12" t="s">
        <v>7754</v>
      </c>
      <c r="B124" s="12" t="s">
        <v>1971</v>
      </c>
      <c r="C124" s="12" t="s">
        <v>4602</v>
      </c>
      <c r="D124" s="36">
        <v>45863</v>
      </c>
      <c r="E124" s="36">
        <v>45947</v>
      </c>
      <c r="F124" s="12" t="s">
        <v>7631</v>
      </c>
    </row>
    <row r="125" spans="1:6" x14ac:dyDescent="0.3">
      <c r="A125" s="12" t="s">
        <v>7755</v>
      </c>
      <c r="B125" s="12" t="s">
        <v>3780</v>
      </c>
      <c r="C125" s="12" t="s">
        <v>4615</v>
      </c>
      <c r="D125" s="36">
        <v>46014</v>
      </c>
      <c r="E125" s="36">
        <v>46379</v>
      </c>
      <c r="F125" s="12" t="s">
        <v>504</v>
      </c>
    </row>
    <row r="126" spans="1:6" x14ac:dyDescent="0.3">
      <c r="A126" s="12" t="s">
        <v>7756</v>
      </c>
      <c r="B126" s="12" t="s">
        <v>2453</v>
      </c>
      <c r="C126" s="12" t="s">
        <v>4629</v>
      </c>
      <c r="D126" s="36">
        <v>45702</v>
      </c>
      <c r="E126" s="36">
        <v>45758</v>
      </c>
      <c r="F126" s="12" t="s">
        <v>7631</v>
      </c>
    </row>
    <row r="127" spans="1:6" x14ac:dyDescent="0.3">
      <c r="A127" s="12" t="s">
        <v>7757</v>
      </c>
      <c r="B127" s="12" t="s">
        <v>1702</v>
      </c>
      <c r="C127" s="12" t="s">
        <v>4609</v>
      </c>
      <c r="D127" s="36">
        <v>45901</v>
      </c>
      <c r="E127" s="36">
        <v>45929</v>
      </c>
      <c r="F127" s="12" t="s">
        <v>7631</v>
      </c>
    </row>
    <row r="128" spans="1:6" x14ac:dyDescent="0.3">
      <c r="A128" s="12" t="s">
        <v>7758</v>
      </c>
      <c r="B128" s="12" t="s">
        <v>2869</v>
      </c>
      <c r="C128" s="12" t="s">
        <v>4629</v>
      </c>
      <c r="D128" s="36">
        <v>45702</v>
      </c>
      <c r="E128" s="36">
        <v>45730</v>
      </c>
      <c r="F128" s="12" t="s">
        <v>7631</v>
      </c>
    </row>
    <row r="129" spans="1:6" x14ac:dyDescent="0.3">
      <c r="A129" s="12" t="s">
        <v>7759</v>
      </c>
      <c r="B129" s="12" t="s">
        <v>4184</v>
      </c>
      <c r="C129" s="12" t="s">
        <v>4605</v>
      </c>
      <c r="D129" s="36">
        <v>45941</v>
      </c>
      <c r="E129" s="36">
        <v>45969</v>
      </c>
      <c r="F129" s="12" t="s">
        <v>7631</v>
      </c>
    </row>
    <row r="130" spans="1:6" x14ac:dyDescent="0.3">
      <c r="A130" s="12" t="s">
        <v>7760</v>
      </c>
      <c r="B130" s="12" t="s">
        <v>4413</v>
      </c>
      <c r="C130" s="12" t="s">
        <v>4607</v>
      </c>
      <c r="D130" s="36">
        <v>45918</v>
      </c>
      <c r="E130" s="36">
        <v>45974</v>
      </c>
      <c r="F130" s="12" t="s">
        <v>7631</v>
      </c>
    </row>
    <row r="131" spans="1:6" x14ac:dyDescent="0.3">
      <c r="A131" s="12" t="s">
        <v>7761</v>
      </c>
      <c r="B131" s="12" t="s">
        <v>2281</v>
      </c>
      <c r="C131" s="12" t="s">
        <v>4629</v>
      </c>
      <c r="D131" s="36">
        <v>45863</v>
      </c>
      <c r="E131" s="36">
        <v>45891</v>
      </c>
      <c r="F131" s="12" t="s">
        <v>7631</v>
      </c>
    </row>
    <row r="132" spans="1:6" x14ac:dyDescent="0.3">
      <c r="A132" s="12" t="s">
        <v>7762</v>
      </c>
      <c r="B132" s="12" t="s">
        <v>3491</v>
      </c>
      <c r="C132" s="12" t="s">
        <v>4607</v>
      </c>
      <c r="D132" s="36">
        <v>45733</v>
      </c>
      <c r="E132" s="36">
        <v>45763</v>
      </c>
      <c r="F132" s="12" t="s">
        <v>7631</v>
      </c>
    </row>
    <row r="133" spans="1:6" x14ac:dyDescent="0.3">
      <c r="A133" s="12" t="s">
        <v>7763</v>
      </c>
      <c r="B133" s="12" t="s">
        <v>3871</v>
      </c>
      <c r="C133" s="12" t="s">
        <v>4607</v>
      </c>
      <c r="D133" s="36">
        <v>46044</v>
      </c>
      <c r="E133" s="36">
        <v>46100</v>
      </c>
      <c r="F133" s="12" t="s">
        <v>504</v>
      </c>
    </row>
    <row r="134" spans="1:6" x14ac:dyDescent="0.3">
      <c r="A134" s="12" t="s">
        <v>7764</v>
      </c>
      <c r="B134" s="12" t="s">
        <v>4009</v>
      </c>
      <c r="C134" s="12" t="s">
        <v>4615</v>
      </c>
      <c r="D134" s="36">
        <v>45882</v>
      </c>
      <c r="E134" s="36">
        <v>45912</v>
      </c>
      <c r="F134" s="12" t="s">
        <v>7631</v>
      </c>
    </row>
    <row r="135" spans="1:6" x14ac:dyDescent="0.3">
      <c r="A135" s="12" t="s">
        <v>7765</v>
      </c>
      <c r="B135" s="12" t="s">
        <v>4501</v>
      </c>
      <c r="C135" s="12" t="s">
        <v>4598</v>
      </c>
      <c r="D135" s="36">
        <v>46007</v>
      </c>
      <c r="E135" s="36">
        <v>46037</v>
      </c>
      <c r="F135" s="12" t="s">
        <v>7631</v>
      </c>
    </row>
    <row r="136" spans="1:6" x14ac:dyDescent="0.3">
      <c r="A136" s="12" t="s">
        <v>7766</v>
      </c>
      <c r="B136" s="12" t="s">
        <v>3918</v>
      </c>
      <c r="C136" s="12" t="s">
        <v>4598</v>
      </c>
      <c r="D136" s="36">
        <v>45760</v>
      </c>
      <c r="E136" s="36">
        <v>46125</v>
      </c>
      <c r="F136" s="12" t="s">
        <v>504</v>
      </c>
    </row>
    <row r="137" spans="1:6" x14ac:dyDescent="0.3">
      <c r="A137" s="12" t="s">
        <v>7767</v>
      </c>
      <c r="B137" s="12" t="s">
        <v>1231</v>
      </c>
      <c r="C137" s="12" t="s">
        <v>4602</v>
      </c>
      <c r="D137" s="36">
        <v>46003</v>
      </c>
      <c r="E137" s="36">
        <v>46368</v>
      </c>
      <c r="F137" s="12" t="s">
        <v>504</v>
      </c>
    </row>
    <row r="138" spans="1:6" x14ac:dyDescent="0.3">
      <c r="A138" s="12" t="s">
        <v>7768</v>
      </c>
      <c r="B138" s="12" t="s">
        <v>4549</v>
      </c>
      <c r="C138" s="12" t="s">
        <v>4618</v>
      </c>
      <c r="D138" s="36">
        <v>45840</v>
      </c>
      <c r="E138" s="36">
        <v>45924</v>
      </c>
      <c r="F138" s="12" t="s">
        <v>7631</v>
      </c>
    </row>
    <row r="139" spans="1:6" x14ac:dyDescent="0.3">
      <c r="A139" s="12" t="s">
        <v>7769</v>
      </c>
      <c r="B139" s="12" t="s">
        <v>3980</v>
      </c>
      <c r="C139" s="12" t="s">
        <v>4629</v>
      </c>
      <c r="D139" s="36">
        <v>45863</v>
      </c>
      <c r="E139" s="36">
        <v>46228</v>
      </c>
      <c r="F139" s="12" t="s">
        <v>504</v>
      </c>
    </row>
    <row r="140" spans="1:6" x14ac:dyDescent="0.3">
      <c r="A140" s="12" t="s">
        <v>7770</v>
      </c>
      <c r="B140" s="12" t="s">
        <v>2921</v>
      </c>
      <c r="C140" s="12" t="s">
        <v>4605</v>
      </c>
      <c r="D140" s="36">
        <v>45915</v>
      </c>
      <c r="E140" s="36">
        <v>45971</v>
      </c>
      <c r="F140" s="12" t="s">
        <v>7631</v>
      </c>
    </row>
    <row r="141" spans="1:6" x14ac:dyDescent="0.3">
      <c r="A141" s="12" t="s">
        <v>7771</v>
      </c>
      <c r="B141" s="12" t="s">
        <v>1518</v>
      </c>
      <c r="C141" s="12" t="s">
        <v>4609</v>
      </c>
      <c r="D141" s="36">
        <v>45823</v>
      </c>
      <c r="E141" s="36">
        <v>45853</v>
      </c>
      <c r="F141" s="12" t="s">
        <v>7631</v>
      </c>
    </row>
    <row r="142" spans="1:6" x14ac:dyDescent="0.3">
      <c r="A142" s="12" t="s">
        <v>7772</v>
      </c>
      <c r="B142" s="12" t="s">
        <v>2271</v>
      </c>
      <c r="C142" s="12" t="s">
        <v>4613</v>
      </c>
      <c r="D142" s="36">
        <v>46025</v>
      </c>
      <c r="E142" s="36">
        <v>46053</v>
      </c>
      <c r="F142" s="12" t="s">
        <v>7631</v>
      </c>
    </row>
    <row r="143" spans="1:6" x14ac:dyDescent="0.3">
      <c r="A143" s="12" t="s">
        <v>7773</v>
      </c>
      <c r="B143" s="12" t="s">
        <v>1459</v>
      </c>
      <c r="C143" s="12" t="s">
        <v>4607</v>
      </c>
      <c r="D143" s="36">
        <v>45867</v>
      </c>
      <c r="E143" s="36">
        <v>45951</v>
      </c>
      <c r="F143" s="12" t="s">
        <v>7631</v>
      </c>
    </row>
    <row r="144" spans="1:6" x14ac:dyDescent="0.3">
      <c r="A144" s="12" t="s">
        <v>7774</v>
      </c>
      <c r="B144" s="12" t="s">
        <v>1320</v>
      </c>
      <c r="C144" s="12" t="s">
        <v>4609</v>
      </c>
      <c r="D144" s="36">
        <v>45970</v>
      </c>
      <c r="E144" s="36">
        <v>46335</v>
      </c>
      <c r="F144" s="12" t="s">
        <v>504</v>
      </c>
    </row>
    <row r="145" spans="1:6" x14ac:dyDescent="0.3">
      <c r="A145" s="12" t="s">
        <v>7775</v>
      </c>
      <c r="B145" s="12" t="s">
        <v>766</v>
      </c>
      <c r="C145" s="12" t="s">
        <v>4615</v>
      </c>
      <c r="D145" s="36">
        <v>45739</v>
      </c>
      <c r="E145" s="36">
        <v>45795</v>
      </c>
      <c r="F145" s="12" t="s">
        <v>7631</v>
      </c>
    </row>
    <row r="146" spans="1:6" x14ac:dyDescent="0.3">
      <c r="A146" s="12" t="s">
        <v>7776</v>
      </c>
      <c r="B146" s="12" t="s">
        <v>2239</v>
      </c>
      <c r="C146" s="12" t="s">
        <v>4598</v>
      </c>
      <c r="D146" s="36">
        <v>45694</v>
      </c>
      <c r="E146" s="36">
        <v>46059</v>
      </c>
      <c r="F146" s="12" t="s">
        <v>504</v>
      </c>
    </row>
    <row r="147" spans="1:6" x14ac:dyDescent="0.3">
      <c r="A147" s="12" t="s">
        <v>7777</v>
      </c>
      <c r="B147" s="12" t="s">
        <v>2817</v>
      </c>
      <c r="C147" s="12" t="s">
        <v>4594</v>
      </c>
      <c r="D147" s="36">
        <v>46019</v>
      </c>
      <c r="E147" s="36">
        <v>46049</v>
      </c>
      <c r="F147" s="12" t="s">
        <v>7631</v>
      </c>
    </row>
    <row r="148" spans="1:6" x14ac:dyDescent="0.3">
      <c r="A148" s="12" t="s">
        <v>7778</v>
      </c>
      <c r="B148" s="12" t="s">
        <v>2263</v>
      </c>
      <c r="C148" s="12" t="s">
        <v>4602</v>
      </c>
      <c r="D148" s="36">
        <v>45738</v>
      </c>
      <c r="E148" s="36">
        <v>45768</v>
      </c>
      <c r="F148" s="12" t="s">
        <v>7631</v>
      </c>
    </row>
    <row r="149" spans="1:6" x14ac:dyDescent="0.3">
      <c r="A149" s="12" t="s">
        <v>7779</v>
      </c>
      <c r="B149" s="12" t="s">
        <v>1973</v>
      </c>
      <c r="C149" s="12" t="s">
        <v>4613</v>
      </c>
      <c r="D149" s="36">
        <v>46012</v>
      </c>
      <c r="E149" s="36">
        <v>46377</v>
      </c>
      <c r="F149" s="12" t="s">
        <v>504</v>
      </c>
    </row>
    <row r="150" spans="1:6" x14ac:dyDescent="0.3">
      <c r="A150" s="12" t="s">
        <v>7780</v>
      </c>
      <c r="B150" s="12" t="s">
        <v>1820</v>
      </c>
      <c r="C150" s="12" t="s">
        <v>4629</v>
      </c>
      <c r="D150" s="36">
        <v>45829</v>
      </c>
      <c r="E150" s="36">
        <v>45857</v>
      </c>
      <c r="F150" s="12" t="s">
        <v>7631</v>
      </c>
    </row>
    <row r="151" spans="1:6" x14ac:dyDescent="0.3">
      <c r="A151" s="12" t="s">
        <v>7781</v>
      </c>
      <c r="B151" s="12" t="s">
        <v>2573</v>
      </c>
      <c r="C151" s="12" t="s">
        <v>4598</v>
      </c>
      <c r="D151" s="36">
        <v>46038</v>
      </c>
      <c r="E151" s="36">
        <v>46122</v>
      </c>
      <c r="F151" s="12" t="s">
        <v>504</v>
      </c>
    </row>
    <row r="152" spans="1:6" x14ac:dyDescent="0.3">
      <c r="A152" s="12" t="s">
        <v>7782</v>
      </c>
      <c r="B152" s="12" t="s">
        <v>536</v>
      </c>
      <c r="C152" s="12" t="s">
        <v>4607</v>
      </c>
      <c r="D152" s="36">
        <v>45921</v>
      </c>
      <c r="E152" s="36">
        <v>45977</v>
      </c>
      <c r="F152" s="12" t="s">
        <v>7631</v>
      </c>
    </row>
    <row r="153" spans="1:6" x14ac:dyDescent="0.3">
      <c r="A153" s="12" t="s">
        <v>7783</v>
      </c>
      <c r="B153" s="12" t="s">
        <v>2183</v>
      </c>
      <c r="C153" s="12" t="s">
        <v>4613</v>
      </c>
      <c r="D153" s="36">
        <v>45923</v>
      </c>
      <c r="E153" s="36">
        <v>45979</v>
      </c>
      <c r="F153" s="12" t="s">
        <v>7631</v>
      </c>
    </row>
    <row r="154" spans="1:6" x14ac:dyDescent="0.3">
      <c r="A154" s="12" t="s">
        <v>7784</v>
      </c>
      <c r="B154" s="12" t="s">
        <v>3849</v>
      </c>
      <c r="C154" s="12" t="s">
        <v>4618</v>
      </c>
      <c r="D154" s="36">
        <v>45900</v>
      </c>
      <c r="E154" s="36">
        <v>45956</v>
      </c>
      <c r="F154" s="12" t="s">
        <v>7631</v>
      </c>
    </row>
    <row r="155" spans="1:6" x14ac:dyDescent="0.3">
      <c r="A155" s="12" t="s">
        <v>7785</v>
      </c>
      <c r="B155" s="12" t="s">
        <v>4447</v>
      </c>
      <c r="C155" s="12" t="s">
        <v>4615</v>
      </c>
      <c r="D155" s="36">
        <v>45742</v>
      </c>
      <c r="E155" s="36">
        <v>45798</v>
      </c>
      <c r="F155" s="12" t="s">
        <v>7631</v>
      </c>
    </row>
    <row r="156" spans="1:6" x14ac:dyDescent="0.3">
      <c r="A156" s="12" t="s">
        <v>7786</v>
      </c>
      <c r="B156" s="12" t="s">
        <v>2075</v>
      </c>
      <c r="C156" s="12" t="s">
        <v>4607</v>
      </c>
      <c r="D156" s="36">
        <v>45692</v>
      </c>
      <c r="E156" s="36">
        <v>45776</v>
      </c>
      <c r="F156" s="12" t="s">
        <v>7631</v>
      </c>
    </row>
    <row r="157" spans="1:6" x14ac:dyDescent="0.3">
      <c r="A157" s="12" t="s">
        <v>7787</v>
      </c>
      <c r="B157" s="12" t="s">
        <v>4374</v>
      </c>
      <c r="C157" s="12" t="s">
        <v>4602</v>
      </c>
      <c r="D157" s="36">
        <v>45774</v>
      </c>
      <c r="E157" s="36">
        <v>45804</v>
      </c>
      <c r="F157" s="12" t="s">
        <v>7631</v>
      </c>
    </row>
    <row r="158" spans="1:6" x14ac:dyDescent="0.3">
      <c r="A158" s="12" t="s">
        <v>7788</v>
      </c>
      <c r="B158" s="12" t="s">
        <v>2561</v>
      </c>
      <c r="C158" s="12" t="s">
        <v>4613</v>
      </c>
      <c r="D158" s="36">
        <v>46049</v>
      </c>
      <c r="E158" s="36">
        <v>46079</v>
      </c>
      <c r="F158" s="12" t="s">
        <v>504</v>
      </c>
    </row>
    <row r="159" spans="1:6" x14ac:dyDescent="0.3">
      <c r="A159" s="12" t="s">
        <v>7789</v>
      </c>
      <c r="B159" s="12" t="s">
        <v>1231</v>
      </c>
      <c r="C159" s="12" t="s">
        <v>4607</v>
      </c>
      <c r="D159" s="36">
        <v>45719</v>
      </c>
      <c r="E159" s="36">
        <v>45747</v>
      </c>
      <c r="F159" s="12" t="s">
        <v>7631</v>
      </c>
    </row>
    <row r="160" spans="1:6" x14ac:dyDescent="0.3">
      <c r="A160" s="12" t="s">
        <v>7790</v>
      </c>
      <c r="B160" s="12" t="s">
        <v>2847</v>
      </c>
      <c r="C160" s="12" t="s">
        <v>4618</v>
      </c>
      <c r="D160" s="36">
        <v>46027</v>
      </c>
      <c r="E160" s="36">
        <v>46055</v>
      </c>
      <c r="F160" s="12" t="s">
        <v>504</v>
      </c>
    </row>
    <row r="161" spans="1:6" x14ac:dyDescent="0.3">
      <c r="A161" s="12" t="s">
        <v>7791</v>
      </c>
      <c r="B161" s="12" t="s">
        <v>3174</v>
      </c>
      <c r="C161" s="12" t="s">
        <v>4607</v>
      </c>
      <c r="D161" s="36">
        <v>45969</v>
      </c>
      <c r="E161" s="36">
        <v>45999</v>
      </c>
      <c r="F161" s="12" t="s">
        <v>7631</v>
      </c>
    </row>
    <row r="162" spans="1:6" x14ac:dyDescent="0.3">
      <c r="A162" s="12" t="s">
        <v>7792</v>
      </c>
      <c r="B162" s="12" t="s">
        <v>2170</v>
      </c>
      <c r="C162" s="12" t="s">
        <v>4609</v>
      </c>
      <c r="D162" s="36">
        <v>45830</v>
      </c>
      <c r="E162" s="36">
        <v>45914</v>
      </c>
      <c r="F162" s="12" t="s">
        <v>7631</v>
      </c>
    </row>
    <row r="163" spans="1:6" x14ac:dyDescent="0.3">
      <c r="A163" s="12" t="s">
        <v>7793</v>
      </c>
      <c r="B163" s="12" t="s">
        <v>2653</v>
      </c>
      <c r="C163" s="12" t="s">
        <v>4602</v>
      </c>
      <c r="D163" s="36">
        <v>45879</v>
      </c>
      <c r="E163" s="36">
        <v>45909</v>
      </c>
      <c r="F163" s="12" t="s">
        <v>7631</v>
      </c>
    </row>
    <row r="164" spans="1:6" x14ac:dyDescent="0.3">
      <c r="A164" s="12" t="s">
        <v>7794</v>
      </c>
      <c r="B164" s="12" t="s">
        <v>2559</v>
      </c>
      <c r="C164" s="12" t="s">
        <v>4605</v>
      </c>
      <c r="D164" s="36">
        <v>46015</v>
      </c>
      <c r="E164" s="36">
        <v>46043</v>
      </c>
      <c r="F164" s="12" t="s">
        <v>7631</v>
      </c>
    </row>
    <row r="165" spans="1:6" x14ac:dyDescent="0.3">
      <c r="A165" s="12" t="s">
        <v>7795</v>
      </c>
      <c r="B165" s="12" t="s">
        <v>4126</v>
      </c>
      <c r="C165" s="12" t="s">
        <v>4607</v>
      </c>
      <c r="D165" s="36">
        <v>45968</v>
      </c>
      <c r="E165" s="36">
        <v>46024</v>
      </c>
      <c r="F165" s="12" t="s">
        <v>7631</v>
      </c>
    </row>
    <row r="166" spans="1:6" x14ac:dyDescent="0.3">
      <c r="A166" s="12" t="s">
        <v>7796</v>
      </c>
      <c r="B166" s="12" t="s">
        <v>3972</v>
      </c>
      <c r="C166" s="12" t="s">
        <v>4609</v>
      </c>
      <c r="D166" s="36">
        <v>45979</v>
      </c>
      <c r="E166" s="36">
        <v>46007</v>
      </c>
      <c r="F166" s="12" t="s">
        <v>7631</v>
      </c>
    </row>
    <row r="167" spans="1:6" x14ac:dyDescent="0.3">
      <c r="A167" s="12" t="s">
        <v>7797</v>
      </c>
      <c r="B167" s="12" t="s">
        <v>1927</v>
      </c>
      <c r="C167" s="12" t="s">
        <v>4618</v>
      </c>
      <c r="D167" s="36">
        <v>45954</v>
      </c>
      <c r="E167" s="36">
        <v>46010</v>
      </c>
      <c r="F167" s="12" t="s">
        <v>7631</v>
      </c>
    </row>
    <row r="168" spans="1:6" x14ac:dyDescent="0.3">
      <c r="A168" s="12" t="s">
        <v>7798</v>
      </c>
      <c r="B168" s="12" t="s">
        <v>4445</v>
      </c>
      <c r="C168" s="12" t="s">
        <v>4607</v>
      </c>
      <c r="D168" s="36">
        <v>45810</v>
      </c>
      <c r="E168" s="36">
        <v>45894</v>
      </c>
      <c r="F168" s="12" t="s">
        <v>7631</v>
      </c>
    </row>
    <row r="169" spans="1:6" x14ac:dyDescent="0.3">
      <c r="A169" s="12" t="s">
        <v>7799</v>
      </c>
      <c r="B169" s="12" t="s">
        <v>3906</v>
      </c>
      <c r="C169" s="12" t="s">
        <v>4607</v>
      </c>
      <c r="D169" s="36">
        <v>46026</v>
      </c>
      <c r="E169" s="36">
        <v>46082</v>
      </c>
      <c r="F169" s="12" t="s">
        <v>504</v>
      </c>
    </row>
    <row r="170" spans="1:6" x14ac:dyDescent="0.3">
      <c r="A170" s="12" t="s">
        <v>7800</v>
      </c>
      <c r="B170" s="12" t="s">
        <v>2104</v>
      </c>
      <c r="C170" s="12" t="s">
        <v>4605</v>
      </c>
      <c r="D170" s="36">
        <v>45703</v>
      </c>
      <c r="E170" s="36">
        <v>45731</v>
      </c>
      <c r="F170" s="12" t="s">
        <v>7631</v>
      </c>
    </row>
    <row r="171" spans="1:6" x14ac:dyDescent="0.3">
      <c r="A171" s="12" t="s">
        <v>7801</v>
      </c>
      <c r="B171" s="12" t="s">
        <v>4015</v>
      </c>
      <c r="C171" s="12" t="s">
        <v>4602</v>
      </c>
      <c r="D171" s="36">
        <v>45723</v>
      </c>
      <c r="E171" s="36">
        <v>45751</v>
      </c>
      <c r="F171" s="12" t="s">
        <v>7631</v>
      </c>
    </row>
    <row r="172" spans="1:6" x14ac:dyDescent="0.3">
      <c r="A172" s="12" t="s">
        <v>7802</v>
      </c>
      <c r="B172" s="12" t="s">
        <v>902</v>
      </c>
      <c r="C172" s="12" t="s">
        <v>4607</v>
      </c>
      <c r="D172" s="36">
        <v>45802</v>
      </c>
      <c r="E172" s="36">
        <v>45858</v>
      </c>
      <c r="F172" s="12" t="s">
        <v>7631</v>
      </c>
    </row>
    <row r="173" spans="1:6" x14ac:dyDescent="0.3">
      <c r="A173" s="12" t="s">
        <v>7803</v>
      </c>
      <c r="B173" s="12" t="s">
        <v>4390</v>
      </c>
      <c r="C173" s="12" t="s">
        <v>4607</v>
      </c>
      <c r="D173" s="36">
        <v>45835</v>
      </c>
      <c r="E173" s="36">
        <v>45865</v>
      </c>
      <c r="F173" s="12" t="s">
        <v>7631</v>
      </c>
    </row>
    <row r="174" spans="1:6" x14ac:dyDescent="0.3">
      <c r="A174" s="12" t="s">
        <v>7804</v>
      </c>
      <c r="B174" s="12" t="s">
        <v>4138</v>
      </c>
      <c r="C174" s="12" t="s">
        <v>4598</v>
      </c>
      <c r="D174" s="36">
        <v>45729</v>
      </c>
      <c r="E174" s="36">
        <v>45785</v>
      </c>
      <c r="F174" s="12" t="s">
        <v>7631</v>
      </c>
    </row>
    <row r="175" spans="1:6" x14ac:dyDescent="0.3">
      <c r="A175" s="12" t="s">
        <v>7805</v>
      </c>
      <c r="B175" s="12" t="s">
        <v>921</v>
      </c>
      <c r="C175" s="12" t="s">
        <v>4609</v>
      </c>
      <c r="D175" s="36">
        <v>46034</v>
      </c>
      <c r="E175" s="36">
        <v>46090</v>
      </c>
      <c r="F175" s="12" t="s">
        <v>504</v>
      </c>
    </row>
    <row r="176" spans="1:6" x14ac:dyDescent="0.3">
      <c r="A176" s="12" t="s">
        <v>7806</v>
      </c>
      <c r="B176" s="12" t="s">
        <v>2643</v>
      </c>
      <c r="C176" s="12" t="s">
        <v>4598</v>
      </c>
      <c r="D176" s="36">
        <v>45792</v>
      </c>
      <c r="E176" s="36">
        <v>45820</v>
      </c>
      <c r="F176" s="12" t="s">
        <v>7631</v>
      </c>
    </row>
    <row r="177" spans="1:6" x14ac:dyDescent="0.3">
      <c r="A177" s="12" t="s">
        <v>7807</v>
      </c>
      <c r="B177" s="12" t="s">
        <v>2413</v>
      </c>
      <c r="C177" s="12" t="s">
        <v>4598</v>
      </c>
      <c r="D177" s="36">
        <v>45992</v>
      </c>
      <c r="E177" s="36">
        <v>46048</v>
      </c>
      <c r="F177" s="12" t="s">
        <v>7631</v>
      </c>
    </row>
    <row r="178" spans="1:6" x14ac:dyDescent="0.3">
      <c r="A178" s="12" t="s">
        <v>7808</v>
      </c>
      <c r="B178" s="12" t="s">
        <v>1253</v>
      </c>
      <c r="C178" s="12" t="s">
        <v>4613</v>
      </c>
      <c r="D178" s="36">
        <v>45701</v>
      </c>
      <c r="E178" s="36">
        <v>45729</v>
      </c>
      <c r="F178" s="12" t="s">
        <v>7631</v>
      </c>
    </row>
    <row r="179" spans="1:6" x14ac:dyDescent="0.3">
      <c r="A179" s="12" t="s">
        <v>7809</v>
      </c>
      <c r="B179" s="12" t="s">
        <v>3346</v>
      </c>
      <c r="C179" s="12" t="s">
        <v>4598</v>
      </c>
      <c r="D179" s="36">
        <v>46011</v>
      </c>
      <c r="E179" s="36">
        <v>46067</v>
      </c>
      <c r="F179" s="12" t="s">
        <v>504</v>
      </c>
    </row>
    <row r="180" spans="1:6" x14ac:dyDescent="0.3">
      <c r="A180" s="12" t="s">
        <v>7810</v>
      </c>
      <c r="B180" s="12" t="s">
        <v>3946</v>
      </c>
      <c r="C180" s="12" t="s">
        <v>4598</v>
      </c>
      <c r="D180" s="36">
        <v>45946</v>
      </c>
      <c r="E180" s="36">
        <v>46311</v>
      </c>
      <c r="F180" s="12" t="s">
        <v>504</v>
      </c>
    </row>
    <row r="181" spans="1:6" x14ac:dyDescent="0.3">
      <c r="A181" s="12" t="s">
        <v>7811</v>
      </c>
      <c r="B181" s="12" t="s">
        <v>3362</v>
      </c>
      <c r="C181" s="12" t="s">
        <v>4594</v>
      </c>
      <c r="D181" s="36">
        <v>45872</v>
      </c>
      <c r="E181" s="36">
        <v>45956</v>
      </c>
      <c r="F181" s="12" t="s">
        <v>7631</v>
      </c>
    </row>
    <row r="182" spans="1:6" x14ac:dyDescent="0.3">
      <c r="A182" s="12" t="s">
        <v>7812</v>
      </c>
      <c r="B182" s="12" t="s">
        <v>4535</v>
      </c>
      <c r="C182" s="12" t="s">
        <v>4618</v>
      </c>
      <c r="D182" s="36">
        <v>45755</v>
      </c>
      <c r="E182" s="36">
        <v>46120</v>
      </c>
      <c r="F182" s="12" t="s">
        <v>504</v>
      </c>
    </row>
    <row r="183" spans="1:6" x14ac:dyDescent="0.3">
      <c r="A183" s="12" t="s">
        <v>7813</v>
      </c>
      <c r="B183" s="12" t="s">
        <v>4150</v>
      </c>
      <c r="C183" s="12" t="s">
        <v>4615</v>
      </c>
      <c r="D183" s="36">
        <v>45911</v>
      </c>
      <c r="E183" s="36">
        <v>46276</v>
      </c>
      <c r="F183" s="12" t="s">
        <v>504</v>
      </c>
    </row>
    <row r="184" spans="1:6" x14ac:dyDescent="0.3">
      <c r="A184" s="12" t="s">
        <v>7814</v>
      </c>
      <c r="B184" s="12" t="s">
        <v>658</v>
      </c>
      <c r="C184" s="12" t="s">
        <v>4609</v>
      </c>
      <c r="D184" s="36">
        <v>45721</v>
      </c>
      <c r="E184" s="36">
        <v>46086</v>
      </c>
      <c r="F184" s="12" t="s">
        <v>504</v>
      </c>
    </row>
    <row r="185" spans="1:6" x14ac:dyDescent="0.3">
      <c r="A185" s="12" t="s">
        <v>7815</v>
      </c>
      <c r="B185" s="12" t="s">
        <v>2615</v>
      </c>
      <c r="C185" s="12" t="s">
        <v>4594</v>
      </c>
      <c r="D185" s="36">
        <v>45786</v>
      </c>
      <c r="E185" s="36">
        <v>45842</v>
      </c>
      <c r="F185" s="12" t="s">
        <v>7631</v>
      </c>
    </row>
    <row r="186" spans="1:6" x14ac:dyDescent="0.3">
      <c r="A186" s="12" t="s">
        <v>7816</v>
      </c>
      <c r="B186" s="12" t="s">
        <v>1784</v>
      </c>
      <c r="C186" s="12" t="s">
        <v>4613</v>
      </c>
      <c r="D186" s="36">
        <v>45963</v>
      </c>
      <c r="E186" s="36">
        <v>45993</v>
      </c>
      <c r="F186" s="12" t="s">
        <v>7631</v>
      </c>
    </row>
    <row r="187" spans="1:6" x14ac:dyDescent="0.3">
      <c r="A187" s="12" t="s">
        <v>7817</v>
      </c>
      <c r="B187" s="12" t="s">
        <v>3615</v>
      </c>
      <c r="C187" s="12" t="s">
        <v>4605</v>
      </c>
      <c r="D187" s="36">
        <v>45816</v>
      </c>
      <c r="E187" s="36">
        <v>45872</v>
      </c>
      <c r="F187" s="12" t="s">
        <v>7631</v>
      </c>
    </row>
    <row r="188" spans="1:6" x14ac:dyDescent="0.3">
      <c r="A188" s="12" t="s">
        <v>7818</v>
      </c>
      <c r="B188" s="12" t="s">
        <v>4275</v>
      </c>
      <c r="C188" s="12" t="s">
        <v>4615</v>
      </c>
      <c r="D188" s="36">
        <v>46040</v>
      </c>
      <c r="E188" s="36">
        <v>46124</v>
      </c>
      <c r="F188" s="12" t="s">
        <v>504</v>
      </c>
    </row>
    <row r="189" spans="1:6" x14ac:dyDescent="0.3">
      <c r="A189" s="12" t="s">
        <v>7819</v>
      </c>
      <c r="B189" s="12" t="s">
        <v>3641</v>
      </c>
      <c r="C189" s="12" t="s">
        <v>4629</v>
      </c>
      <c r="D189" s="36">
        <v>45722</v>
      </c>
      <c r="E189" s="36">
        <v>45778</v>
      </c>
      <c r="F189" s="12" t="s">
        <v>7631</v>
      </c>
    </row>
    <row r="190" spans="1:6" x14ac:dyDescent="0.3">
      <c r="A190" s="12" t="s">
        <v>7820</v>
      </c>
      <c r="B190" s="12" t="s">
        <v>3330</v>
      </c>
      <c r="C190" s="12" t="s">
        <v>4609</v>
      </c>
      <c r="D190" s="36">
        <v>45966</v>
      </c>
      <c r="E190" s="36">
        <v>46050</v>
      </c>
      <c r="F190" s="12" t="s">
        <v>7631</v>
      </c>
    </row>
    <row r="191" spans="1:6" x14ac:dyDescent="0.3">
      <c r="A191" s="12" t="s">
        <v>7821</v>
      </c>
      <c r="B191" s="12" t="s">
        <v>2031</v>
      </c>
      <c r="C191" s="12" t="s">
        <v>4609</v>
      </c>
      <c r="D191" s="36">
        <v>45768</v>
      </c>
      <c r="E191" s="36">
        <v>45796</v>
      </c>
      <c r="F191" s="12" t="s">
        <v>7631</v>
      </c>
    </row>
    <row r="192" spans="1:6" x14ac:dyDescent="0.3">
      <c r="A192" s="12" t="s">
        <v>7822</v>
      </c>
      <c r="B192" s="12" t="s">
        <v>2547</v>
      </c>
      <c r="C192" s="12" t="s">
        <v>4605</v>
      </c>
      <c r="D192" s="36">
        <v>46028</v>
      </c>
      <c r="E192" s="36">
        <v>46058</v>
      </c>
      <c r="F192" s="12" t="s">
        <v>504</v>
      </c>
    </row>
    <row r="193" spans="1:6" x14ac:dyDescent="0.3">
      <c r="A193" s="12" t="s">
        <v>7823</v>
      </c>
      <c r="B193" s="12" t="s">
        <v>2821</v>
      </c>
      <c r="C193" s="12" t="s">
        <v>4613</v>
      </c>
      <c r="D193" s="36">
        <v>45778</v>
      </c>
      <c r="E193" s="36">
        <v>46143</v>
      </c>
      <c r="F193" s="12" t="s">
        <v>504</v>
      </c>
    </row>
    <row r="194" spans="1:6" x14ac:dyDescent="0.3">
      <c r="A194" s="12" t="s">
        <v>7824</v>
      </c>
      <c r="B194" s="12" t="s">
        <v>3445</v>
      </c>
      <c r="C194" s="12" t="s">
        <v>4602</v>
      </c>
      <c r="D194" s="36">
        <v>45765</v>
      </c>
      <c r="E194" s="36">
        <v>45793</v>
      </c>
      <c r="F194" s="12" t="s">
        <v>7631</v>
      </c>
    </row>
    <row r="195" spans="1:6" x14ac:dyDescent="0.3">
      <c r="A195" s="12" t="s">
        <v>7825</v>
      </c>
      <c r="B195" s="12" t="s">
        <v>1157</v>
      </c>
      <c r="C195" s="12" t="s">
        <v>4618</v>
      </c>
      <c r="D195" s="36">
        <v>45961</v>
      </c>
      <c r="E195" s="36">
        <v>46045</v>
      </c>
      <c r="F195" s="12" t="s">
        <v>7631</v>
      </c>
    </row>
    <row r="196" spans="1:6" x14ac:dyDescent="0.3">
      <c r="A196" s="12" t="s">
        <v>7826</v>
      </c>
      <c r="B196" s="12" t="s">
        <v>940</v>
      </c>
      <c r="C196" s="12" t="s">
        <v>4605</v>
      </c>
      <c r="D196" s="36">
        <v>45703</v>
      </c>
      <c r="E196" s="36">
        <v>45759</v>
      </c>
      <c r="F196" s="12" t="s">
        <v>7631</v>
      </c>
    </row>
    <row r="197" spans="1:6" x14ac:dyDescent="0.3">
      <c r="A197" s="12" t="s">
        <v>7827</v>
      </c>
      <c r="B197" s="12" t="s">
        <v>985</v>
      </c>
      <c r="C197" s="12" t="s">
        <v>4602</v>
      </c>
      <c r="D197" s="36">
        <v>45785</v>
      </c>
      <c r="E197" s="36">
        <v>45813</v>
      </c>
      <c r="F197" s="12" t="s">
        <v>7631</v>
      </c>
    </row>
    <row r="198" spans="1:6" x14ac:dyDescent="0.3">
      <c r="A198" s="12" t="s">
        <v>7828</v>
      </c>
      <c r="B198" s="12" t="s">
        <v>1211</v>
      </c>
      <c r="C198" s="12" t="s">
        <v>4615</v>
      </c>
      <c r="D198" s="36">
        <v>45689</v>
      </c>
      <c r="E198" s="36">
        <v>45773</v>
      </c>
      <c r="F198" s="12" t="s">
        <v>7631</v>
      </c>
    </row>
    <row r="199" spans="1:6" x14ac:dyDescent="0.3">
      <c r="A199" s="12" t="s">
        <v>7829</v>
      </c>
      <c r="B199" s="12" t="s">
        <v>1261</v>
      </c>
      <c r="C199" s="12" t="s">
        <v>4615</v>
      </c>
      <c r="D199" s="36">
        <v>45738</v>
      </c>
      <c r="E199" s="36">
        <v>45766</v>
      </c>
      <c r="F199" s="12" t="s">
        <v>7631</v>
      </c>
    </row>
    <row r="200" spans="1:6" x14ac:dyDescent="0.3">
      <c r="A200" s="12" t="s">
        <v>7830</v>
      </c>
      <c r="B200" s="12" t="s">
        <v>3072</v>
      </c>
      <c r="C200" s="12" t="s">
        <v>4605</v>
      </c>
      <c r="D200" s="36">
        <v>45821</v>
      </c>
      <c r="E200" s="36">
        <v>45849</v>
      </c>
      <c r="F200" s="12" t="s">
        <v>7631</v>
      </c>
    </row>
    <row r="201" spans="1:6" x14ac:dyDescent="0.3">
      <c r="A201" s="12" t="s">
        <v>7831</v>
      </c>
      <c r="B201" s="12" t="s">
        <v>759</v>
      </c>
      <c r="C201" s="12" t="s">
        <v>4602</v>
      </c>
      <c r="D201" s="36">
        <v>45785</v>
      </c>
      <c r="E201" s="36">
        <v>46150</v>
      </c>
      <c r="F201" s="12" t="s">
        <v>504</v>
      </c>
    </row>
    <row r="202" spans="1:6" x14ac:dyDescent="0.3">
      <c r="A202" s="12" t="s">
        <v>7832</v>
      </c>
      <c r="B202" s="12" t="s">
        <v>3966</v>
      </c>
      <c r="C202" s="12" t="s">
        <v>4602</v>
      </c>
      <c r="D202" s="36">
        <v>45689</v>
      </c>
      <c r="E202" s="36">
        <v>45717</v>
      </c>
      <c r="F202" s="12" t="s">
        <v>7631</v>
      </c>
    </row>
    <row r="203" spans="1:6" x14ac:dyDescent="0.3">
      <c r="A203" s="12" t="s">
        <v>7833</v>
      </c>
      <c r="B203" s="12" t="s">
        <v>1650</v>
      </c>
      <c r="C203" s="12" t="s">
        <v>4598</v>
      </c>
      <c r="D203" s="36">
        <v>45758</v>
      </c>
      <c r="E203" s="36">
        <v>45786</v>
      </c>
      <c r="F203" s="12" t="s">
        <v>7631</v>
      </c>
    </row>
    <row r="204" spans="1:6" x14ac:dyDescent="0.3">
      <c r="A204" s="12" t="s">
        <v>7834</v>
      </c>
      <c r="B204" s="12" t="s">
        <v>2539</v>
      </c>
      <c r="C204" s="12" t="s">
        <v>4613</v>
      </c>
      <c r="D204" s="36">
        <v>45806</v>
      </c>
      <c r="E204" s="36">
        <v>45862</v>
      </c>
      <c r="F204" s="12" t="s">
        <v>7631</v>
      </c>
    </row>
    <row r="205" spans="1:6" x14ac:dyDescent="0.3">
      <c r="A205" s="12" t="s">
        <v>7835</v>
      </c>
      <c r="B205" s="12" t="s">
        <v>3661</v>
      </c>
      <c r="C205" s="12" t="s">
        <v>4607</v>
      </c>
      <c r="D205" s="36">
        <v>45762</v>
      </c>
      <c r="E205" s="36">
        <v>45846</v>
      </c>
      <c r="F205" s="12" t="s">
        <v>7631</v>
      </c>
    </row>
    <row r="206" spans="1:6" x14ac:dyDescent="0.3">
      <c r="A206" s="12" t="s">
        <v>7836</v>
      </c>
      <c r="B206" s="12" t="s">
        <v>4208</v>
      </c>
      <c r="C206" s="12" t="s">
        <v>4605</v>
      </c>
      <c r="D206" s="36">
        <v>45948</v>
      </c>
      <c r="E206" s="36">
        <v>45976</v>
      </c>
      <c r="F206" s="12" t="s">
        <v>7631</v>
      </c>
    </row>
    <row r="207" spans="1:6" x14ac:dyDescent="0.3">
      <c r="A207" s="12" t="s">
        <v>7837</v>
      </c>
      <c r="B207" s="12" t="s">
        <v>601</v>
      </c>
      <c r="C207" s="12" t="s">
        <v>4594</v>
      </c>
      <c r="D207" s="36">
        <v>45759</v>
      </c>
      <c r="E207" s="36">
        <v>45789</v>
      </c>
      <c r="F207" s="12" t="s">
        <v>7631</v>
      </c>
    </row>
    <row r="208" spans="1:6" x14ac:dyDescent="0.3">
      <c r="A208" s="12" t="s">
        <v>7838</v>
      </c>
      <c r="B208" s="12" t="s">
        <v>2477</v>
      </c>
      <c r="C208" s="12" t="s">
        <v>4605</v>
      </c>
      <c r="D208" s="36">
        <v>45927</v>
      </c>
      <c r="E208" s="36">
        <v>45957</v>
      </c>
      <c r="F208" s="12" t="s">
        <v>7631</v>
      </c>
    </row>
    <row r="209" spans="1:6" x14ac:dyDescent="0.3">
      <c r="A209" s="12" t="s">
        <v>7839</v>
      </c>
      <c r="B209" s="12" t="s">
        <v>1656</v>
      </c>
      <c r="C209" s="12" t="s">
        <v>4613</v>
      </c>
      <c r="D209" s="36">
        <v>45857</v>
      </c>
      <c r="E209" s="36">
        <v>46222</v>
      </c>
      <c r="F209" s="12" t="s">
        <v>504</v>
      </c>
    </row>
    <row r="210" spans="1:6" x14ac:dyDescent="0.3">
      <c r="A210" s="12" t="s">
        <v>7840</v>
      </c>
      <c r="B210" s="12" t="s">
        <v>4015</v>
      </c>
      <c r="C210" s="12" t="s">
        <v>4594</v>
      </c>
      <c r="D210" s="36">
        <v>45937</v>
      </c>
      <c r="E210" s="36">
        <v>46021</v>
      </c>
      <c r="F210" s="12" t="s">
        <v>7631</v>
      </c>
    </row>
    <row r="211" spans="1:6" x14ac:dyDescent="0.3">
      <c r="A211" s="12" t="s">
        <v>7841</v>
      </c>
      <c r="B211" s="12" t="s">
        <v>1393</v>
      </c>
      <c r="C211" s="12" t="s">
        <v>4598</v>
      </c>
      <c r="D211" s="36">
        <v>45787</v>
      </c>
      <c r="E211" s="36">
        <v>46152</v>
      </c>
      <c r="F211" s="12" t="s">
        <v>504</v>
      </c>
    </row>
    <row r="212" spans="1:6" x14ac:dyDescent="0.3">
      <c r="A212" s="12" t="s">
        <v>7842</v>
      </c>
      <c r="B212" s="12" t="s">
        <v>4525</v>
      </c>
      <c r="C212" s="12" t="s">
        <v>4607</v>
      </c>
      <c r="D212" s="36">
        <v>45733</v>
      </c>
      <c r="E212" s="36">
        <v>45789</v>
      </c>
      <c r="F212" s="12" t="s">
        <v>7631</v>
      </c>
    </row>
    <row r="213" spans="1:6" x14ac:dyDescent="0.3">
      <c r="A213" s="12" t="s">
        <v>7843</v>
      </c>
      <c r="B213" s="12" t="s">
        <v>3607</v>
      </c>
      <c r="C213" s="12" t="s">
        <v>4629</v>
      </c>
      <c r="D213" s="36">
        <v>45898</v>
      </c>
      <c r="E213" s="36">
        <v>45982</v>
      </c>
      <c r="F213" s="12" t="s">
        <v>7631</v>
      </c>
    </row>
    <row r="214" spans="1:6" x14ac:dyDescent="0.3">
      <c r="A214" s="12" t="s">
        <v>7844</v>
      </c>
      <c r="B214" s="12" t="s">
        <v>1658</v>
      </c>
      <c r="C214" s="12" t="s">
        <v>4605</v>
      </c>
      <c r="D214" s="36">
        <v>46007</v>
      </c>
      <c r="E214" s="36">
        <v>46372</v>
      </c>
      <c r="F214" s="12" t="s">
        <v>504</v>
      </c>
    </row>
    <row r="215" spans="1:6" x14ac:dyDescent="0.3">
      <c r="A215" s="12" t="s">
        <v>7845</v>
      </c>
      <c r="B215" s="12" t="s">
        <v>2015</v>
      </c>
      <c r="C215" s="12" t="s">
        <v>4615</v>
      </c>
      <c r="D215" s="36">
        <v>45788</v>
      </c>
      <c r="E215" s="36">
        <v>46153</v>
      </c>
      <c r="F215" s="12" t="s">
        <v>504</v>
      </c>
    </row>
    <row r="216" spans="1:6" x14ac:dyDescent="0.3">
      <c r="A216" s="12" t="s">
        <v>7846</v>
      </c>
      <c r="B216" s="12" t="s">
        <v>1879</v>
      </c>
      <c r="C216" s="12" t="s">
        <v>4602</v>
      </c>
      <c r="D216" s="36">
        <v>45783</v>
      </c>
      <c r="E216" s="36">
        <v>45813</v>
      </c>
      <c r="F216" s="12" t="s">
        <v>7631</v>
      </c>
    </row>
    <row r="217" spans="1:6" x14ac:dyDescent="0.3">
      <c r="A217" s="12" t="s">
        <v>7847</v>
      </c>
      <c r="B217" s="12" t="s">
        <v>4104</v>
      </c>
      <c r="C217" s="12" t="s">
        <v>4613</v>
      </c>
      <c r="D217" s="36">
        <v>45787</v>
      </c>
      <c r="E217" s="36">
        <v>45843</v>
      </c>
      <c r="F217" s="12" t="s">
        <v>7631</v>
      </c>
    </row>
    <row r="218" spans="1:6" x14ac:dyDescent="0.3">
      <c r="A218" s="12" t="s">
        <v>7848</v>
      </c>
      <c r="B218" s="12" t="s">
        <v>645</v>
      </c>
      <c r="C218" s="12" t="s">
        <v>4609</v>
      </c>
      <c r="D218" s="36">
        <v>46007</v>
      </c>
      <c r="E218" s="36">
        <v>46063</v>
      </c>
      <c r="F218" s="12" t="s">
        <v>504</v>
      </c>
    </row>
    <row r="219" spans="1:6" x14ac:dyDescent="0.3">
      <c r="A219" s="12" t="s">
        <v>7849</v>
      </c>
      <c r="B219" s="12" t="s">
        <v>909</v>
      </c>
      <c r="C219" s="12" t="s">
        <v>4613</v>
      </c>
      <c r="D219" s="36">
        <v>46045</v>
      </c>
      <c r="E219" s="36">
        <v>46073</v>
      </c>
      <c r="F219" s="12" t="s">
        <v>504</v>
      </c>
    </row>
    <row r="220" spans="1:6" x14ac:dyDescent="0.3">
      <c r="A220" s="12" t="s">
        <v>7850</v>
      </c>
      <c r="B220" s="12" t="s">
        <v>2549</v>
      </c>
      <c r="C220" s="12" t="s">
        <v>4609</v>
      </c>
      <c r="D220" s="36">
        <v>45699</v>
      </c>
      <c r="E220" s="36">
        <v>45729</v>
      </c>
      <c r="F220" s="12" t="s">
        <v>7631</v>
      </c>
    </row>
    <row r="221" spans="1:6" x14ac:dyDescent="0.3">
      <c r="A221" s="12" t="s">
        <v>7851</v>
      </c>
      <c r="B221" s="12" t="s">
        <v>3140</v>
      </c>
      <c r="C221" s="12" t="s">
        <v>4629</v>
      </c>
      <c r="D221" s="36">
        <v>45831</v>
      </c>
      <c r="E221" s="36">
        <v>45915</v>
      </c>
      <c r="F221" s="12" t="s">
        <v>7631</v>
      </c>
    </row>
    <row r="222" spans="1:6" x14ac:dyDescent="0.3">
      <c r="A222" s="12" t="s">
        <v>7852</v>
      </c>
      <c r="B222" s="12" t="s">
        <v>2287</v>
      </c>
      <c r="C222" s="12" t="s">
        <v>4609</v>
      </c>
      <c r="D222" s="36">
        <v>45739</v>
      </c>
      <c r="E222" s="36">
        <v>46104</v>
      </c>
      <c r="F222" s="12" t="s">
        <v>504</v>
      </c>
    </row>
    <row r="223" spans="1:6" x14ac:dyDescent="0.3">
      <c r="A223" s="12" t="s">
        <v>7853</v>
      </c>
      <c r="B223" s="12" t="s">
        <v>4156</v>
      </c>
      <c r="C223" s="12" t="s">
        <v>4607</v>
      </c>
      <c r="D223" s="36">
        <v>45828</v>
      </c>
      <c r="E223" s="36">
        <v>45884</v>
      </c>
      <c r="F223" s="12" t="s">
        <v>7631</v>
      </c>
    </row>
    <row r="224" spans="1:6" x14ac:dyDescent="0.3">
      <c r="A224" s="12" t="s">
        <v>7854</v>
      </c>
      <c r="B224" s="12" t="s">
        <v>1535</v>
      </c>
      <c r="C224" s="12" t="s">
        <v>4613</v>
      </c>
      <c r="D224" s="36">
        <v>46046</v>
      </c>
      <c r="E224" s="36">
        <v>46074</v>
      </c>
      <c r="F224" s="12" t="s">
        <v>504</v>
      </c>
    </row>
    <row r="225" spans="1:6" x14ac:dyDescent="0.3">
      <c r="A225" s="12" t="s">
        <v>7855</v>
      </c>
      <c r="B225" s="12" t="s">
        <v>3868</v>
      </c>
      <c r="C225" s="12" t="s">
        <v>4598</v>
      </c>
      <c r="D225" s="36">
        <v>45869</v>
      </c>
      <c r="E225" s="36">
        <v>45897</v>
      </c>
      <c r="F225" s="12" t="s">
        <v>7631</v>
      </c>
    </row>
    <row r="226" spans="1:6" x14ac:dyDescent="0.3">
      <c r="A226" s="12" t="s">
        <v>7856</v>
      </c>
      <c r="B226" s="12" t="s">
        <v>1790</v>
      </c>
      <c r="C226" s="12" t="s">
        <v>4629</v>
      </c>
      <c r="D226" s="36">
        <v>45900</v>
      </c>
      <c r="E226" s="36">
        <v>45928</v>
      </c>
      <c r="F226" s="12" t="s">
        <v>7631</v>
      </c>
    </row>
    <row r="227" spans="1:6" x14ac:dyDescent="0.3">
      <c r="A227" s="12" t="s">
        <v>7857</v>
      </c>
      <c r="B227" s="12" t="s">
        <v>3928</v>
      </c>
      <c r="C227" s="12" t="s">
        <v>4602</v>
      </c>
      <c r="D227" s="36">
        <v>45736</v>
      </c>
      <c r="E227" s="36">
        <v>46101</v>
      </c>
      <c r="F227" s="12" t="s">
        <v>504</v>
      </c>
    </row>
    <row r="228" spans="1:6" x14ac:dyDescent="0.3">
      <c r="A228" s="12" t="s">
        <v>7858</v>
      </c>
      <c r="B228" s="12" t="s">
        <v>3465</v>
      </c>
      <c r="C228" s="12" t="s">
        <v>4615</v>
      </c>
      <c r="D228" s="36">
        <v>46007</v>
      </c>
      <c r="E228" s="36">
        <v>46063</v>
      </c>
      <c r="F228" s="12" t="s">
        <v>504</v>
      </c>
    </row>
    <row r="229" spans="1:6" x14ac:dyDescent="0.3">
      <c r="A229" s="12" t="s">
        <v>7859</v>
      </c>
      <c r="B229" s="12" t="s">
        <v>2519</v>
      </c>
      <c r="C229" s="12" t="s">
        <v>4605</v>
      </c>
      <c r="D229" s="36">
        <v>45772</v>
      </c>
      <c r="E229" s="36">
        <v>45828</v>
      </c>
      <c r="F229" s="12" t="s">
        <v>7631</v>
      </c>
    </row>
    <row r="230" spans="1:6" x14ac:dyDescent="0.3">
      <c r="A230" s="12" t="s">
        <v>7860</v>
      </c>
      <c r="B230" s="12" t="s">
        <v>4386</v>
      </c>
      <c r="C230" s="12" t="s">
        <v>4609</v>
      </c>
      <c r="D230" s="36">
        <v>45949</v>
      </c>
      <c r="E230" s="36">
        <v>46033</v>
      </c>
      <c r="F230" s="12" t="s">
        <v>7631</v>
      </c>
    </row>
    <row r="231" spans="1:6" x14ac:dyDescent="0.3">
      <c r="A231" s="12" t="s">
        <v>7861</v>
      </c>
      <c r="B231" s="12" t="s">
        <v>2617</v>
      </c>
      <c r="C231" s="12" t="s">
        <v>4594</v>
      </c>
      <c r="D231" s="36">
        <v>45812</v>
      </c>
      <c r="E231" s="36">
        <v>45868</v>
      </c>
      <c r="F231" s="12" t="s">
        <v>7631</v>
      </c>
    </row>
    <row r="232" spans="1:6" x14ac:dyDescent="0.3">
      <c r="A232" s="12" t="s">
        <v>7862</v>
      </c>
      <c r="B232" s="12" t="s">
        <v>1666</v>
      </c>
      <c r="C232" s="12" t="s">
        <v>4602</v>
      </c>
      <c r="D232" s="36">
        <v>45860</v>
      </c>
      <c r="E232" s="36">
        <v>45944</v>
      </c>
      <c r="F232" s="12" t="s">
        <v>7631</v>
      </c>
    </row>
    <row r="233" spans="1:6" x14ac:dyDescent="0.3">
      <c r="A233" s="12" t="s">
        <v>7863</v>
      </c>
      <c r="B233" s="12" t="s">
        <v>4575</v>
      </c>
      <c r="C233" s="12" t="s">
        <v>4602</v>
      </c>
      <c r="D233" s="36">
        <v>46019</v>
      </c>
      <c r="E233" s="36">
        <v>46075</v>
      </c>
      <c r="F233" s="12" t="s">
        <v>504</v>
      </c>
    </row>
    <row r="234" spans="1:6" x14ac:dyDescent="0.3">
      <c r="A234" s="12" t="s">
        <v>7864</v>
      </c>
      <c r="B234" s="12" t="s">
        <v>3001</v>
      </c>
      <c r="C234" s="12" t="s">
        <v>4594</v>
      </c>
      <c r="D234" s="36">
        <v>45951</v>
      </c>
      <c r="E234" s="36">
        <v>45979</v>
      </c>
      <c r="F234" s="12" t="s">
        <v>7631</v>
      </c>
    </row>
    <row r="235" spans="1:6" x14ac:dyDescent="0.3">
      <c r="A235" s="12" t="s">
        <v>7865</v>
      </c>
      <c r="B235" s="12" t="s">
        <v>1822</v>
      </c>
      <c r="C235" s="12" t="s">
        <v>4605</v>
      </c>
      <c r="D235" s="36">
        <v>45920</v>
      </c>
      <c r="E235" s="36">
        <v>45950</v>
      </c>
      <c r="F235" s="12" t="s">
        <v>7631</v>
      </c>
    </row>
    <row r="236" spans="1:6" x14ac:dyDescent="0.3">
      <c r="A236" s="12" t="s">
        <v>7866</v>
      </c>
      <c r="B236" s="12" t="s">
        <v>3126</v>
      </c>
      <c r="C236" s="12" t="s">
        <v>4618</v>
      </c>
      <c r="D236" s="36">
        <v>45739</v>
      </c>
      <c r="E236" s="36">
        <v>45769</v>
      </c>
      <c r="F236" s="12" t="s">
        <v>7631</v>
      </c>
    </row>
    <row r="237" spans="1:6" x14ac:dyDescent="0.3">
      <c r="A237" s="12" t="s">
        <v>7867</v>
      </c>
      <c r="B237" s="12" t="s">
        <v>3288</v>
      </c>
      <c r="C237" s="12" t="s">
        <v>4618</v>
      </c>
      <c r="D237" s="36">
        <v>45928</v>
      </c>
      <c r="E237" s="36">
        <v>46012</v>
      </c>
      <c r="F237" s="12" t="s">
        <v>7631</v>
      </c>
    </row>
    <row r="238" spans="1:6" x14ac:dyDescent="0.3">
      <c r="A238" s="12" t="s">
        <v>7868</v>
      </c>
      <c r="B238" s="12" t="s">
        <v>3649</v>
      </c>
      <c r="C238" s="12" t="s">
        <v>4598</v>
      </c>
      <c r="D238" s="36">
        <v>45743</v>
      </c>
      <c r="E238" s="36">
        <v>46108</v>
      </c>
      <c r="F238" s="12" t="s">
        <v>504</v>
      </c>
    </row>
    <row r="239" spans="1:6" x14ac:dyDescent="0.3">
      <c r="A239" s="12" t="s">
        <v>7869</v>
      </c>
      <c r="B239" s="12" t="s">
        <v>1694</v>
      </c>
      <c r="C239" s="12" t="s">
        <v>4594</v>
      </c>
      <c r="D239" s="36">
        <v>45704</v>
      </c>
      <c r="E239" s="36">
        <v>45732</v>
      </c>
      <c r="F239" s="12" t="s">
        <v>7631</v>
      </c>
    </row>
    <row r="240" spans="1:6" x14ac:dyDescent="0.3">
      <c r="A240" s="12" t="s">
        <v>7870</v>
      </c>
      <c r="B240" s="12" t="s">
        <v>1368</v>
      </c>
      <c r="C240" s="12" t="s">
        <v>4613</v>
      </c>
      <c r="D240" s="36">
        <v>45889</v>
      </c>
      <c r="E240" s="36">
        <v>45973</v>
      </c>
      <c r="F240" s="12" t="s">
        <v>7631</v>
      </c>
    </row>
    <row r="241" spans="1:6" x14ac:dyDescent="0.3">
      <c r="A241" s="12" t="s">
        <v>7871</v>
      </c>
      <c r="B241" s="12" t="s">
        <v>1134</v>
      </c>
      <c r="C241" s="12" t="s">
        <v>4629</v>
      </c>
      <c r="D241" s="36">
        <v>45854</v>
      </c>
      <c r="E241" s="36">
        <v>45884</v>
      </c>
      <c r="F241" s="12" t="s">
        <v>7631</v>
      </c>
    </row>
    <row r="242" spans="1:6" x14ac:dyDescent="0.3">
      <c r="A242" s="12" t="s">
        <v>7872</v>
      </c>
      <c r="B242" s="12" t="s">
        <v>2711</v>
      </c>
      <c r="C242" s="12" t="s">
        <v>4615</v>
      </c>
      <c r="D242" s="36">
        <v>46030</v>
      </c>
      <c r="E242" s="36">
        <v>46086</v>
      </c>
      <c r="F242" s="12" t="s">
        <v>504</v>
      </c>
    </row>
    <row r="243" spans="1:6" x14ac:dyDescent="0.3">
      <c r="A243" s="12" t="s">
        <v>7873</v>
      </c>
      <c r="B243" s="12" t="s">
        <v>2463</v>
      </c>
      <c r="C243" s="12" t="s">
        <v>4602</v>
      </c>
      <c r="D243" s="36">
        <v>45806</v>
      </c>
      <c r="E243" s="36">
        <v>46171</v>
      </c>
      <c r="F243" s="12" t="s">
        <v>504</v>
      </c>
    </row>
    <row r="244" spans="1:6" x14ac:dyDescent="0.3">
      <c r="A244" s="12" t="s">
        <v>7874</v>
      </c>
      <c r="B244" s="12" t="s">
        <v>4267</v>
      </c>
      <c r="C244" s="12" t="s">
        <v>4609</v>
      </c>
      <c r="D244" s="36">
        <v>45849</v>
      </c>
      <c r="E244" s="36">
        <v>46214</v>
      </c>
      <c r="F244" s="12" t="s">
        <v>504</v>
      </c>
    </row>
    <row r="245" spans="1:6" x14ac:dyDescent="0.3">
      <c r="A245" s="12" t="s">
        <v>7875</v>
      </c>
      <c r="B245" s="12" t="s">
        <v>736</v>
      </c>
      <c r="C245" s="12" t="s">
        <v>4607</v>
      </c>
      <c r="D245" s="36">
        <v>46011</v>
      </c>
      <c r="E245" s="36">
        <v>46041</v>
      </c>
      <c r="F245" s="12" t="s">
        <v>7631</v>
      </c>
    </row>
    <row r="246" spans="1:6" x14ac:dyDescent="0.3">
      <c r="A246" s="12" t="s">
        <v>7876</v>
      </c>
      <c r="B246" s="12" t="s">
        <v>1239</v>
      </c>
      <c r="C246" s="12" t="s">
        <v>4607</v>
      </c>
      <c r="D246" s="36">
        <v>45918</v>
      </c>
      <c r="E246" s="36">
        <v>46283</v>
      </c>
      <c r="F246" s="12" t="s">
        <v>504</v>
      </c>
    </row>
    <row r="247" spans="1:6" x14ac:dyDescent="0.3">
      <c r="A247" s="12" t="s">
        <v>7877</v>
      </c>
      <c r="B247" s="12" t="s">
        <v>3681</v>
      </c>
      <c r="C247" s="12" t="s">
        <v>4629</v>
      </c>
      <c r="D247" s="36">
        <v>45853</v>
      </c>
      <c r="E247" s="36">
        <v>46218</v>
      </c>
      <c r="F247" s="12" t="s">
        <v>504</v>
      </c>
    </row>
    <row r="248" spans="1:6" x14ac:dyDescent="0.3">
      <c r="A248" s="12" t="s">
        <v>7878</v>
      </c>
      <c r="B248" s="12" t="s">
        <v>3523</v>
      </c>
      <c r="C248" s="12" t="s">
        <v>4618</v>
      </c>
      <c r="D248" s="36">
        <v>45931</v>
      </c>
      <c r="E248" s="36">
        <v>45961</v>
      </c>
      <c r="F248" s="12" t="s">
        <v>7631</v>
      </c>
    </row>
    <row r="249" spans="1:6" x14ac:dyDescent="0.3">
      <c r="A249" s="12" t="s">
        <v>7879</v>
      </c>
      <c r="B249" s="12" t="s">
        <v>3455</v>
      </c>
      <c r="C249" s="12" t="s">
        <v>4613</v>
      </c>
      <c r="D249" s="36">
        <v>45862</v>
      </c>
      <c r="E249" s="36">
        <v>45890</v>
      </c>
      <c r="F249" s="12" t="s">
        <v>7631</v>
      </c>
    </row>
    <row r="250" spans="1:6" x14ac:dyDescent="0.3">
      <c r="A250" s="12" t="s">
        <v>7880</v>
      </c>
      <c r="B250" s="12" t="s">
        <v>4382</v>
      </c>
      <c r="C250" s="12" t="s">
        <v>4594</v>
      </c>
      <c r="D250" s="36">
        <v>45753</v>
      </c>
      <c r="E250" s="36">
        <v>45809</v>
      </c>
      <c r="F250" s="12" t="s">
        <v>7631</v>
      </c>
    </row>
    <row r="251" spans="1:6" x14ac:dyDescent="0.3">
      <c r="A251" s="12" t="s">
        <v>7881</v>
      </c>
      <c r="B251" s="12" t="s">
        <v>2793</v>
      </c>
      <c r="C251" s="12" t="s">
        <v>4629</v>
      </c>
      <c r="D251" s="36">
        <v>45905</v>
      </c>
      <c r="E251" s="36">
        <v>45989</v>
      </c>
      <c r="F251" s="12" t="s">
        <v>7631</v>
      </c>
    </row>
    <row r="252" spans="1:6" x14ac:dyDescent="0.3">
      <c r="A252" s="12" t="s">
        <v>7882</v>
      </c>
      <c r="B252" s="12" t="s">
        <v>2839</v>
      </c>
      <c r="C252" s="12" t="s">
        <v>4629</v>
      </c>
      <c r="D252" s="36">
        <v>45930</v>
      </c>
      <c r="E252" s="36">
        <v>46295</v>
      </c>
      <c r="F252" s="12" t="s">
        <v>504</v>
      </c>
    </row>
    <row r="253" spans="1:6" x14ac:dyDescent="0.3">
      <c r="A253" s="12" t="s">
        <v>7883</v>
      </c>
      <c r="B253" s="12" t="s">
        <v>1215</v>
      </c>
      <c r="C253" s="12" t="s">
        <v>4609</v>
      </c>
      <c r="D253" s="36">
        <v>45875</v>
      </c>
      <c r="E253" s="36">
        <v>45903</v>
      </c>
      <c r="F253" s="12" t="s">
        <v>7631</v>
      </c>
    </row>
    <row r="254" spans="1:6" x14ac:dyDescent="0.3">
      <c r="A254" s="12" t="s">
        <v>7884</v>
      </c>
      <c r="B254" s="12" t="s">
        <v>3958</v>
      </c>
      <c r="C254" s="12" t="s">
        <v>4629</v>
      </c>
      <c r="D254" s="36">
        <v>45849</v>
      </c>
      <c r="E254" s="36">
        <v>45877</v>
      </c>
      <c r="F254" s="12" t="s">
        <v>7631</v>
      </c>
    </row>
    <row r="255" spans="1:6" x14ac:dyDescent="0.3">
      <c r="A255" s="12" t="s">
        <v>7885</v>
      </c>
      <c r="B255" s="12" t="s">
        <v>3673</v>
      </c>
      <c r="C255" s="12" t="s">
        <v>4613</v>
      </c>
      <c r="D255" s="36">
        <v>45958</v>
      </c>
      <c r="E255" s="36">
        <v>45986</v>
      </c>
      <c r="F255" s="12" t="s">
        <v>7631</v>
      </c>
    </row>
    <row r="256" spans="1:6" x14ac:dyDescent="0.3">
      <c r="A256" s="12" t="s">
        <v>7886</v>
      </c>
      <c r="B256" s="12" t="s">
        <v>3463</v>
      </c>
      <c r="C256" s="12" t="s">
        <v>4594</v>
      </c>
      <c r="D256" s="36">
        <v>46008</v>
      </c>
      <c r="E256" s="36">
        <v>46092</v>
      </c>
      <c r="F256" s="12" t="s">
        <v>504</v>
      </c>
    </row>
    <row r="257" spans="1:6" x14ac:dyDescent="0.3">
      <c r="A257" s="12" t="s">
        <v>7887</v>
      </c>
      <c r="B257" s="12" t="s">
        <v>1139</v>
      </c>
      <c r="C257" s="12" t="s">
        <v>4618</v>
      </c>
      <c r="D257" s="36">
        <v>45700</v>
      </c>
      <c r="E257" s="36">
        <v>45728</v>
      </c>
      <c r="F257" s="12" t="s">
        <v>7631</v>
      </c>
    </row>
    <row r="258" spans="1:6" x14ac:dyDescent="0.3">
      <c r="A258" s="12" t="s">
        <v>7888</v>
      </c>
      <c r="B258" s="12" t="s">
        <v>930</v>
      </c>
      <c r="C258" s="12" t="s">
        <v>4605</v>
      </c>
      <c r="D258" s="36">
        <v>45906</v>
      </c>
      <c r="E258" s="36">
        <v>45962</v>
      </c>
      <c r="F258" s="12" t="s">
        <v>7631</v>
      </c>
    </row>
    <row r="259" spans="1:6" x14ac:dyDescent="0.3">
      <c r="A259" s="12" t="s">
        <v>7889</v>
      </c>
      <c r="B259" s="12" t="s">
        <v>4017</v>
      </c>
      <c r="C259" s="12" t="s">
        <v>4609</v>
      </c>
      <c r="D259" s="36">
        <v>45881</v>
      </c>
      <c r="E259" s="36">
        <v>45909</v>
      </c>
      <c r="F259" s="12" t="s">
        <v>7631</v>
      </c>
    </row>
    <row r="260" spans="1:6" x14ac:dyDescent="0.3">
      <c r="A260" s="12" t="s">
        <v>7890</v>
      </c>
      <c r="B260" s="12" t="s">
        <v>964</v>
      </c>
      <c r="C260" s="12" t="s">
        <v>4615</v>
      </c>
      <c r="D260" s="36">
        <v>45998</v>
      </c>
      <c r="E260" s="36">
        <v>46028</v>
      </c>
      <c r="F260" s="12" t="s">
        <v>7631</v>
      </c>
    </row>
    <row r="261" spans="1:6" x14ac:dyDescent="0.3">
      <c r="A261" s="12" t="s">
        <v>7891</v>
      </c>
      <c r="B261" s="12" t="s">
        <v>1019</v>
      </c>
      <c r="C261" s="12" t="s">
        <v>4613</v>
      </c>
      <c r="D261" s="36">
        <v>45986</v>
      </c>
      <c r="E261" s="36">
        <v>46070</v>
      </c>
      <c r="F261" s="12" t="s">
        <v>504</v>
      </c>
    </row>
    <row r="262" spans="1:6" x14ac:dyDescent="0.3">
      <c r="A262" s="12" t="s">
        <v>7892</v>
      </c>
      <c r="B262" s="12" t="s">
        <v>3078</v>
      </c>
      <c r="C262" s="12" t="s">
        <v>4602</v>
      </c>
      <c r="D262" s="36">
        <v>46039</v>
      </c>
      <c r="E262" s="36">
        <v>46404</v>
      </c>
      <c r="F262" s="12" t="s">
        <v>504</v>
      </c>
    </row>
    <row r="263" spans="1:6" x14ac:dyDescent="0.3">
      <c r="A263" s="12" t="s">
        <v>7893</v>
      </c>
      <c r="B263" s="12" t="s">
        <v>3300</v>
      </c>
      <c r="C263" s="12" t="s">
        <v>4594</v>
      </c>
      <c r="D263" s="36">
        <v>45937</v>
      </c>
      <c r="E263" s="36">
        <v>45967</v>
      </c>
      <c r="F263" s="12" t="s">
        <v>7631</v>
      </c>
    </row>
    <row r="264" spans="1:6" x14ac:dyDescent="0.3">
      <c r="A264" s="12" t="s">
        <v>7894</v>
      </c>
      <c r="B264" s="12" t="s">
        <v>4527</v>
      </c>
      <c r="C264" s="12" t="s">
        <v>4594</v>
      </c>
      <c r="D264" s="36">
        <v>46022</v>
      </c>
      <c r="E264" s="36">
        <v>46106</v>
      </c>
      <c r="F264" s="12" t="s">
        <v>504</v>
      </c>
    </row>
    <row r="265" spans="1:6" x14ac:dyDescent="0.3">
      <c r="A265" s="12" t="s">
        <v>7895</v>
      </c>
      <c r="B265" s="12" t="s">
        <v>878</v>
      </c>
      <c r="C265" s="12" t="s">
        <v>4618</v>
      </c>
      <c r="D265" s="36">
        <v>45955</v>
      </c>
      <c r="E265" s="36">
        <v>46320</v>
      </c>
      <c r="F265" s="12" t="s">
        <v>504</v>
      </c>
    </row>
    <row r="266" spans="1:6" x14ac:dyDescent="0.3">
      <c r="A266" s="12" t="s">
        <v>7896</v>
      </c>
      <c r="B266" s="12" t="s">
        <v>4318</v>
      </c>
      <c r="C266" s="12" t="s">
        <v>4613</v>
      </c>
      <c r="D266" s="36">
        <v>46051</v>
      </c>
      <c r="E266" s="36">
        <v>46079</v>
      </c>
      <c r="F266" s="12" t="s">
        <v>504</v>
      </c>
    </row>
    <row r="267" spans="1:6" x14ac:dyDescent="0.3">
      <c r="A267" s="12" t="s">
        <v>7897</v>
      </c>
      <c r="B267" s="12" t="s">
        <v>4537</v>
      </c>
      <c r="C267" s="12" t="s">
        <v>4609</v>
      </c>
      <c r="D267" s="36">
        <v>45839</v>
      </c>
      <c r="E267" s="36">
        <v>46204</v>
      </c>
      <c r="F267" s="12" t="s">
        <v>504</v>
      </c>
    </row>
    <row r="268" spans="1:6" x14ac:dyDescent="0.3">
      <c r="A268" s="12" t="s">
        <v>7898</v>
      </c>
      <c r="B268" s="12" t="s">
        <v>3020</v>
      </c>
      <c r="C268" s="12" t="s">
        <v>4629</v>
      </c>
      <c r="D268" s="36">
        <v>45811</v>
      </c>
      <c r="E268" s="36">
        <v>46176</v>
      </c>
      <c r="F268" s="12" t="s">
        <v>504</v>
      </c>
    </row>
    <row r="269" spans="1:6" x14ac:dyDescent="0.3">
      <c r="A269" s="12" t="s">
        <v>7899</v>
      </c>
      <c r="B269" s="12" t="s">
        <v>2491</v>
      </c>
      <c r="C269" s="12" t="s">
        <v>4602</v>
      </c>
      <c r="D269" s="36">
        <v>45910</v>
      </c>
      <c r="E269" s="36">
        <v>45994</v>
      </c>
      <c r="F269" s="12" t="s">
        <v>7631</v>
      </c>
    </row>
    <row r="270" spans="1:6" x14ac:dyDescent="0.3">
      <c r="A270" s="12" t="s">
        <v>7900</v>
      </c>
      <c r="B270" s="12" t="s">
        <v>4001</v>
      </c>
      <c r="C270" s="12" t="s">
        <v>4629</v>
      </c>
      <c r="D270" s="36">
        <v>45792</v>
      </c>
      <c r="E270" s="36">
        <v>45822</v>
      </c>
      <c r="F270" s="12" t="s">
        <v>7631</v>
      </c>
    </row>
    <row r="271" spans="1:6" x14ac:dyDescent="0.3">
      <c r="A271" s="12" t="s">
        <v>7901</v>
      </c>
      <c r="B271" s="12" t="s">
        <v>3523</v>
      </c>
      <c r="C271" s="12" t="s">
        <v>4598</v>
      </c>
      <c r="D271" s="36">
        <v>45916</v>
      </c>
      <c r="E271" s="36">
        <v>45944</v>
      </c>
      <c r="F271" s="12" t="s">
        <v>7631</v>
      </c>
    </row>
    <row r="272" spans="1:6" x14ac:dyDescent="0.3">
      <c r="A272" s="12" t="s">
        <v>7902</v>
      </c>
      <c r="B272" s="12" t="s">
        <v>3158</v>
      </c>
      <c r="C272" s="12" t="s">
        <v>4598</v>
      </c>
      <c r="D272" s="36">
        <v>45904</v>
      </c>
      <c r="E272" s="36">
        <v>46269</v>
      </c>
      <c r="F272" s="12" t="s">
        <v>504</v>
      </c>
    </row>
    <row r="273" spans="1:6" x14ac:dyDescent="0.3">
      <c r="A273" s="12" t="s">
        <v>7903</v>
      </c>
      <c r="B273" s="12" t="s">
        <v>3930</v>
      </c>
      <c r="C273" s="12" t="s">
        <v>4613</v>
      </c>
      <c r="D273" s="36">
        <v>45883</v>
      </c>
      <c r="E273" s="36">
        <v>45911</v>
      </c>
      <c r="F273" s="12" t="s">
        <v>7631</v>
      </c>
    </row>
    <row r="274" spans="1:6" x14ac:dyDescent="0.3">
      <c r="A274" s="12" t="s">
        <v>7904</v>
      </c>
      <c r="B274" s="12" t="s">
        <v>4380</v>
      </c>
      <c r="C274" s="12" t="s">
        <v>4629</v>
      </c>
      <c r="D274" s="36">
        <v>46042</v>
      </c>
      <c r="E274" s="36">
        <v>46126</v>
      </c>
      <c r="F274" s="12" t="s">
        <v>504</v>
      </c>
    </row>
    <row r="275" spans="1:6" x14ac:dyDescent="0.3">
      <c r="A275" s="12" t="s">
        <v>7905</v>
      </c>
      <c r="B275" s="12" t="s">
        <v>959</v>
      </c>
      <c r="C275" s="12" t="s">
        <v>4609</v>
      </c>
      <c r="D275" s="36">
        <v>45709</v>
      </c>
      <c r="E275" s="36">
        <v>45739</v>
      </c>
      <c r="F275" s="12" t="s">
        <v>7631</v>
      </c>
    </row>
    <row r="276" spans="1:6" x14ac:dyDescent="0.3">
      <c r="A276" s="12" t="s">
        <v>7906</v>
      </c>
      <c r="B276" s="12" t="s">
        <v>3790</v>
      </c>
      <c r="C276" s="12" t="s">
        <v>4594</v>
      </c>
      <c r="D276" s="36">
        <v>45805</v>
      </c>
      <c r="E276" s="36">
        <v>45861</v>
      </c>
      <c r="F276" s="12" t="s">
        <v>7631</v>
      </c>
    </row>
    <row r="277" spans="1:6" x14ac:dyDescent="0.3">
      <c r="A277" s="12" t="s">
        <v>7907</v>
      </c>
      <c r="B277" s="12" t="s">
        <v>3188</v>
      </c>
      <c r="C277" s="12" t="s">
        <v>4629</v>
      </c>
      <c r="D277" s="36">
        <v>46015</v>
      </c>
      <c r="E277" s="36">
        <v>46071</v>
      </c>
      <c r="F277" s="12" t="s">
        <v>504</v>
      </c>
    </row>
    <row r="278" spans="1:6" x14ac:dyDescent="0.3">
      <c r="A278" s="12" t="s">
        <v>7908</v>
      </c>
      <c r="B278" s="12" t="s">
        <v>1070</v>
      </c>
      <c r="C278" s="12" t="s">
        <v>4609</v>
      </c>
      <c r="D278" s="36">
        <v>45868</v>
      </c>
      <c r="E278" s="36">
        <v>45898</v>
      </c>
      <c r="F278" s="12" t="s">
        <v>7631</v>
      </c>
    </row>
    <row r="279" spans="1:6" x14ac:dyDescent="0.3">
      <c r="A279" s="12" t="s">
        <v>7909</v>
      </c>
      <c r="B279" s="12" t="s">
        <v>4222</v>
      </c>
      <c r="C279" s="12" t="s">
        <v>4602</v>
      </c>
      <c r="D279" s="36">
        <v>45973</v>
      </c>
      <c r="E279" s="36">
        <v>46003</v>
      </c>
      <c r="F279" s="12" t="s">
        <v>7631</v>
      </c>
    </row>
    <row r="280" spans="1:6" x14ac:dyDescent="0.3">
      <c r="A280" s="12" t="s">
        <v>7910</v>
      </c>
      <c r="B280" s="12" t="s">
        <v>648</v>
      </c>
      <c r="C280" s="12" t="s">
        <v>4598</v>
      </c>
      <c r="D280" s="36">
        <v>45748</v>
      </c>
      <c r="E280" s="36">
        <v>45778</v>
      </c>
      <c r="F280" s="12" t="s">
        <v>7631</v>
      </c>
    </row>
    <row r="281" spans="1:6" x14ac:dyDescent="0.3">
      <c r="A281" s="12" t="s">
        <v>7911</v>
      </c>
      <c r="B281" s="12" t="s">
        <v>3892</v>
      </c>
      <c r="C281" s="12" t="s">
        <v>4609</v>
      </c>
      <c r="D281" s="36">
        <v>45935</v>
      </c>
      <c r="E281" s="36">
        <v>46019</v>
      </c>
      <c r="F281" s="12" t="s">
        <v>7631</v>
      </c>
    </row>
    <row r="282" spans="1:6" x14ac:dyDescent="0.3">
      <c r="A282" s="12" t="s">
        <v>7912</v>
      </c>
      <c r="B282" s="12" t="s">
        <v>1374</v>
      </c>
      <c r="C282" s="12" t="s">
        <v>4615</v>
      </c>
      <c r="D282" s="36">
        <v>45937</v>
      </c>
      <c r="E282" s="36">
        <v>46021</v>
      </c>
      <c r="F282" s="12" t="s">
        <v>7631</v>
      </c>
    </row>
    <row r="283" spans="1:6" x14ac:dyDescent="0.3">
      <c r="A283" s="12" t="s">
        <v>7913</v>
      </c>
      <c r="B283" s="12" t="s">
        <v>1019</v>
      </c>
      <c r="C283" s="12" t="s">
        <v>4605</v>
      </c>
      <c r="D283" s="36">
        <v>45780</v>
      </c>
      <c r="E283" s="36">
        <v>45810</v>
      </c>
      <c r="F283" s="12" t="s">
        <v>7631</v>
      </c>
    </row>
    <row r="284" spans="1:6" x14ac:dyDescent="0.3">
      <c r="A284" s="12" t="s">
        <v>7914</v>
      </c>
      <c r="B284" s="12" t="s">
        <v>797</v>
      </c>
      <c r="C284" s="12" t="s">
        <v>4602</v>
      </c>
      <c r="D284" s="36">
        <v>45713</v>
      </c>
      <c r="E284" s="36">
        <v>45797</v>
      </c>
      <c r="F284" s="12" t="s">
        <v>7631</v>
      </c>
    </row>
    <row r="285" spans="1:6" x14ac:dyDescent="0.3">
      <c r="A285" s="12" t="s">
        <v>7915</v>
      </c>
      <c r="B285" s="12" t="s">
        <v>2259</v>
      </c>
      <c r="C285" s="12" t="s">
        <v>4607</v>
      </c>
      <c r="D285" s="36">
        <v>45821</v>
      </c>
      <c r="E285" s="36">
        <v>45851</v>
      </c>
      <c r="F285" s="12" t="s">
        <v>7631</v>
      </c>
    </row>
    <row r="286" spans="1:6" x14ac:dyDescent="0.3">
      <c r="A286" s="12" t="s">
        <v>7916</v>
      </c>
      <c r="B286" s="12" t="s">
        <v>1598</v>
      </c>
      <c r="C286" s="12" t="s">
        <v>4607</v>
      </c>
      <c r="D286" s="36">
        <v>45903</v>
      </c>
      <c r="E286" s="36">
        <v>45959</v>
      </c>
      <c r="F286" s="12" t="s">
        <v>7631</v>
      </c>
    </row>
    <row r="287" spans="1:6" x14ac:dyDescent="0.3">
      <c r="A287" s="12" t="s">
        <v>7917</v>
      </c>
      <c r="B287" s="12" t="s">
        <v>3870</v>
      </c>
      <c r="C287" s="12" t="s">
        <v>4605</v>
      </c>
      <c r="D287" s="36">
        <v>45965</v>
      </c>
      <c r="E287" s="36">
        <v>46330</v>
      </c>
      <c r="F287" s="12" t="s">
        <v>504</v>
      </c>
    </row>
    <row r="288" spans="1:6" x14ac:dyDescent="0.3">
      <c r="A288" s="12" t="s">
        <v>7918</v>
      </c>
      <c r="B288" s="12" t="s">
        <v>3312</v>
      </c>
      <c r="C288" s="12" t="s">
        <v>4594</v>
      </c>
      <c r="D288" s="36">
        <v>45702</v>
      </c>
      <c r="E288" s="36">
        <v>45758</v>
      </c>
      <c r="F288" s="12" t="s">
        <v>7631</v>
      </c>
    </row>
    <row r="289" spans="1:6" x14ac:dyDescent="0.3">
      <c r="A289" s="12" t="s">
        <v>7919</v>
      </c>
      <c r="B289" s="12" t="s">
        <v>3142</v>
      </c>
      <c r="C289" s="12" t="s">
        <v>4613</v>
      </c>
      <c r="D289" s="36">
        <v>45987</v>
      </c>
      <c r="E289" s="36">
        <v>46071</v>
      </c>
      <c r="F289" s="12" t="s">
        <v>504</v>
      </c>
    </row>
    <row r="290" spans="1:6" x14ac:dyDescent="0.3">
      <c r="A290" s="12" t="s">
        <v>7920</v>
      </c>
      <c r="B290" s="12" t="s">
        <v>1558</v>
      </c>
      <c r="C290" s="12" t="s">
        <v>4615</v>
      </c>
      <c r="D290" s="36">
        <v>45754</v>
      </c>
      <c r="E290" s="36">
        <v>45838</v>
      </c>
      <c r="F290" s="12" t="s">
        <v>7631</v>
      </c>
    </row>
    <row r="291" spans="1:6" x14ac:dyDescent="0.3">
      <c r="A291" s="12" t="s">
        <v>7921</v>
      </c>
      <c r="B291" s="12" t="s">
        <v>2154</v>
      </c>
      <c r="C291" s="12" t="s">
        <v>4594</v>
      </c>
      <c r="D291" s="36">
        <v>45826</v>
      </c>
      <c r="E291" s="36">
        <v>46191</v>
      </c>
      <c r="F291" s="12" t="s">
        <v>504</v>
      </c>
    </row>
    <row r="292" spans="1:6" x14ac:dyDescent="0.3">
      <c r="A292" s="12" t="s">
        <v>7922</v>
      </c>
      <c r="B292" s="12" t="s">
        <v>2517</v>
      </c>
      <c r="C292" s="12" t="s">
        <v>4602</v>
      </c>
      <c r="D292" s="36">
        <v>45976</v>
      </c>
      <c r="E292" s="36">
        <v>46032</v>
      </c>
      <c r="F292" s="12" t="s">
        <v>7631</v>
      </c>
    </row>
    <row r="293" spans="1:6" x14ac:dyDescent="0.3">
      <c r="A293" s="12" t="s">
        <v>7923</v>
      </c>
      <c r="B293" s="12" t="s">
        <v>4094</v>
      </c>
      <c r="C293" s="12" t="s">
        <v>4607</v>
      </c>
      <c r="D293" s="36">
        <v>45977</v>
      </c>
      <c r="E293" s="36">
        <v>46007</v>
      </c>
      <c r="F293" s="12" t="s">
        <v>7631</v>
      </c>
    </row>
    <row r="294" spans="1:6" x14ac:dyDescent="0.3">
      <c r="A294" s="12" t="s">
        <v>7924</v>
      </c>
      <c r="B294" s="12" t="s">
        <v>2233</v>
      </c>
      <c r="C294" s="12" t="s">
        <v>4618</v>
      </c>
      <c r="D294" s="36">
        <v>45841</v>
      </c>
      <c r="E294" s="36">
        <v>45897</v>
      </c>
      <c r="F294" s="12" t="s">
        <v>7631</v>
      </c>
    </row>
    <row r="295" spans="1:6" x14ac:dyDescent="0.3">
      <c r="A295" s="12" t="s">
        <v>7925</v>
      </c>
      <c r="B295" s="12" t="s">
        <v>2077</v>
      </c>
      <c r="C295" s="12" t="s">
        <v>4607</v>
      </c>
      <c r="D295" s="36">
        <v>45892</v>
      </c>
      <c r="E295" s="36">
        <v>46257</v>
      </c>
      <c r="F295" s="12" t="s">
        <v>504</v>
      </c>
    </row>
    <row r="296" spans="1:6" x14ac:dyDescent="0.3">
      <c r="A296" s="12" t="s">
        <v>7926</v>
      </c>
      <c r="B296" s="12" t="s">
        <v>3340</v>
      </c>
      <c r="C296" s="12" t="s">
        <v>4609</v>
      </c>
      <c r="D296" s="36">
        <v>45808</v>
      </c>
      <c r="E296" s="36">
        <v>45836</v>
      </c>
      <c r="F296" s="12" t="s">
        <v>7631</v>
      </c>
    </row>
    <row r="297" spans="1:6" x14ac:dyDescent="0.3">
      <c r="A297" s="12" t="s">
        <v>7927</v>
      </c>
      <c r="B297" s="12" t="s">
        <v>2249</v>
      </c>
      <c r="C297" s="12" t="s">
        <v>4598</v>
      </c>
      <c r="D297" s="36">
        <v>45981</v>
      </c>
      <c r="E297" s="36">
        <v>46065</v>
      </c>
      <c r="F297" s="12" t="s">
        <v>504</v>
      </c>
    </row>
    <row r="298" spans="1:6" x14ac:dyDescent="0.3">
      <c r="A298" s="12" t="s">
        <v>7928</v>
      </c>
      <c r="B298" s="12" t="s">
        <v>3671</v>
      </c>
      <c r="C298" s="12" t="s">
        <v>4618</v>
      </c>
      <c r="D298" s="36">
        <v>45919</v>
      </c>
      <c r="E298" s="36">
        <v>46003</v>
      </c>
      <c r="F298" s="12" t="s">
        <v>7631</v>
      </c>
    </row>
    <row r="299" spans="1:6" x14ac:dyDescent="0.3">
      <c r="A299" s="12" t="s">
        <v>7929</v>
      </c>
      <c r="B299" s="12" t="s">
        <v>3774</v>
      </c>
      <c r="C299" s="12" t="s">
        <v>4618</v>
      </c>
      <c r="D299" s="36">
        <v>45978</v>
      </c>
      <c r="E299" s="36">
        <v>46343</v>
      </c>
      <c r="F299" s="12" t="s">
        <v>504</v>
      </c>
    </row>
    <row r="300" spans="1:6" x14ac:dyDescent="0.3">
      <c r="A300" s="12" t="s">
        <v>7930</v>
      </c>
      <c r="B300" s="12" t="s">
        <v>4563</v>
      </c>
      <c r="C300" s="12" t="s">
        <v>4613</v>
      </c>
      <c r="D300" s="36">
        <v>45786</v>
      </c>
      <c r="E300" s="36">
        <v>45842</v>
      </c>
      <c r="F300" s="12" t="s">
        <v>7631</v>
      </c>
    </row>
    <row r="301" spans="1:6" x14ac:dyDescent="0.3">
      <c r="A301" s="12" t="s">
        <v>7931</v>
      </c>
      <c r="B301" s="12" t="s">
        <v>3100</v>
      </c>
      <c r="C301" s="12" t="s">
        <v>4629</v>
      </c>
      <c r="D301" s="36">
        <v>45932</v>
      </c>
      <c r="E301" s="36">
        <v>45962</v>
      </c>
      <c r="F301" s="12" t="s">
        <v>7631</v>
      </c>
    </row>
    <row r="302" spans="1:6" x14ac:dyDescent="0.3">
      <c r="A302" s="12" t="s">
        <v>7932</v>
      </c>
      <c r="B302" s="12" t="s">
        <v>2475</v>
      </c>
      <c r="C302" s="12" t="s">
        <v>4598</v>
      </c>
      <c r="D302" s="36">
        <v>45793</v>
      </c>
      <c r="E302" s="36">
        <v>45877</v>
      </c>
      <c r="F302" s="12" t="s">
        <v>7631</v>
      </c>
    </row>
    <row r="303" spans="1:6" x14ac:dyDescent="0.3">
      <c r="A303" s="12" t="s">
        <v>7933</v>
      </c>
      <c r="B303" s="12" t="s">
        <v>3774</v>
      </c>
      <c r="C303" s="12" t="s">
        <v>4615</v>
      </c>
      <c r="D303" s="36">
        <v>45978</v>
      </c>
      <c r="E303" s="36">
        <v>46034</v>
      </c>
      <c r="F303" s="12" t="s">
        <v>7631</v>
      </c>
    </row>
    <row r="304" spans="1:6" x14ac:dyDescent="0.3">
      <c r="A304" s="12" t="s">
        <v>7934</v>
      </c>
      <c r="B304" s="12" t="s">
        <v>1794</v>
      </c>
      <c r="C304" s="12" t="s">
        <v>4618</v>
      </c>
      <c r="D304" s="36">
        <v>45997</v>
      </c>
      <c r="E304" s="36">
        <v>46025</v>
      </c>
      <c r="F304" s="12" t="s">
        <v>7631</v>
      </c>
    </row>
    <row r="305" spans="1:6" x14ac:dyDescent="0.3">
      <c r="A305" s="12" t="s">
        <v>7935</v>
      </c>
      <c r="B305" s="12" t="s">
        <v>2995</v>
      </c>
      <c r="C305" s="12" t="s">
        <v>4629</v>
      </c>
      <c r="D305" s="36">
        <v>45851</v>
      </c>
      <c r="E305" s="36">
        <v>46216</v>
      </c>
      <c r="F305" s="12" t="s">
        <v>504</v>
      </c>
    </row>
    <row r="306" spans="1:6" x14ac:dyDescent="0.3">
      <c r="A306" s="12" t="s">
        <v>7936</v>
      </c>
      <c r="B306" s="12" t="s">
        <v>3529</v>
      </c>
      <c r="C306" s="12" t="s">
        <v>4618</v>
      </c>
      <c r="D306" s="36">
        <v>45857</v>
      </c>
      <c r="E306" s="36">
        <v>45941</v>
      </c>
      <c r="F306" s="12" t="s">
        <v>7631</v>
      </c>
    </row>
    <row r="307" spans="1:6" x14ac:dyDescent="0.3">
      <c r="A307" s="12" t="s">
        <v>7937</v>
      </c>
      <c r="B307" s="12" t="s">
        <v>3756</v>
      </c>
      <c r="C307" s="12" t="s">
        <v>4602</v>
      </c>
      <c r="D307" s="36">
        <v>45994</v>
      </c>
      <c r="E307" s="36">
        <v>46359</v>
      </c>
      <c r="F307" s="12" t="s">
        <v>504</v>
      </c>
    </row>
    <row r="308" spans="1:6" x14ac:dyDescent="0.3">
      <c r="A308" s="12" t="s">
        <v>7938</v>
      </c>
      <c r="B308" s="12" t="s">
        <v>1792</v>
      </c>
      <c r="C308" s="12" t="s">
        <v>4598</v>
      </c>
      <c r="D308" s="36">
        <v>45853</v>
      </c>
      <c r="E308" s="36">
        <v>45883</v>
      </c>
      <c r="F308" s="12" t="s">
        <v>7631</v>
      </c>
    </row>
    <row r="309" spans="1:6" x14ac:dyDescent="0.3">
      <c r="A309" s="12" t="s">
        <v>7939</v>
      </c>
      <c r="B309" s="12" t="s">
        <v>2355</v>
      </c>
      <c r="C309" s="12" t="s">
        <v>4598</v>
      </c>
      <c r="D309" s="36">
        <v>45938</v>
      </c>
      <c r="E309" s="36">
        <v>46303</v>
      </c>
      <c r="F309" s="12" t="s">
        <v>504</v>
      </c>
    </row>
    <row r="310" spans="1:6" x14ac:dyDescent="0.3">
      <c r="A310" s="12" t="s">
        <v>7940</v>
      </c>
      <c r="B310" s="12" t="s">
        <v>2073</v>
      </c>
      <c r="C310" s="12" t="s">
        <v>4613</v>
      </c>
      <c r="D310" s="36">
        <v>46036</v>
      </c>
      <c r="E310" s="36">
        <v>46092</v>
      </c>
      <c r="F310" s="12" t="s">
        <v>504</v>
      </c>
    </row>
    <row r="311" spans="1:6" x14ac:dyDescent="0.3">
      <c r="A311" s="12" t="s">
        <v>7941</v>
      </c>
      <c r="B311" s="12" t="s">
        <v>2039</v>
      </c>
      <c r="C311" s="12" t="s">
        <v>4618</v>
      </c>
      <c r="D311" s="36">
        <v>45999</v>
      </c>
      <c r="E311" s="36">
        <v>46364</v>
      </c>
      <c r="F311" s="12" t="s">
        <v>504</v>
      </c>
    </row>
    <row r="312" spans="1:6" x14ac:dyDescent="0.3">
      <c r="A312" s="12" t="s">
        <v>7942</v>
      </c>
      <c r="B312" s="12" t="s">
        <v>1113</v>
      </c>
      <c r="C312" s="12" t="s">
        <v>4615</v>
      </c>
      <c r="D312" s="36">
        <v>45925</v>
      </c>
      <c r="E312" s="36">
        <v>46009</v>
      </c>
      <c r="F312" s="12" t="s">
        <v>7631</v>
      </c>
    </row>
    <row r="313" spans="1:6" x14ac:dyDescent="0.3">
      <c r="A313" s="12" t="s">
        <v>7943</v>
      </c>
      <c r="B313" s="12" t="s">
        <v>4533</v>
      </c>
      <c r="C313" s="12" t="s">
        <v>4615</v>
      </c>
      <c r="D313" s="36">
        <v>45984</v>
      </c>
      <c r="E313" s="36">
        <v>46012</v>
      </c>
      <c r="F313" s="12" t="s">
        <v>7631</v>
      </c>
    </row>
    <row r="314" spans="1:6" x14ac:dyDescent="0.3">
      <c r="A314" s="12" t="s">
        <v>7944</v>
      </c>
      <c r="B314" s="12" t="s">
        <v>4076</v>
      </c>
      <c r="C314" s="12" t="s">
        <v>4594</v>
      </c>
      <c r="D314" s="36">
        <v>45978</v>
      </c>
      <c r="E314" s="36">
        <v>46006</v>
      </c>
      <c r="F314" s="12" t="s">
        <v>7631</v>
      </c>
    </row>
    <row r="315" spans="1:6" x14ac:dyDescent="0.3">
      <c r="A315" s="12" t="s">
        <v>7945</v>
      </c>
      <c r="B315" s="12" t="s">
        <v>4513</v>
      </c>
      <c r="C315" s="12" t="s">
        <v>4594</v>
      </c>
      <c r="D315" s="36">
        <v>45825</v>
      </c>
      <c r="E315" s="36">
        <v>45909</v>
      </c>
      <c r="F315" s="12" t="s">
        <v>7631</v>
      </c>
    </row>
    <row r="316" spans="1:6" x14ac:dyDescent="0.3">
      <c r="A316" s="12" t="s">
        <v>7946</v>
      </c>
      <c r="B316" s="12" t="s">
        <v>4302</v>
      </c>
      <c r="C316" s="12" t="s">
        <v>4598</v>
      </c>
      <c r="D316" s="36">
        <v>45765</v>
      </c>
      <c r="E316" s="36">
        <v>46130</v>
      </c>
      <c r="F316" s="12" t="s">
        <v>504</v>
      </c>
    </row>
    <row r="317" spans="1:6" x14ac:dyDescent="0.3">
      <c r="A317" s="12" t="s">
        <v>7947</v>
      </c>
      <c r="B317" s="12" t="s">
        <v>3130</v>
      </c>
      <c r="C317" s="12" t="s">
        <v>4609</v>
      </c>
      <c r="D317" s="36">
        <v>45919</v>
      </c>
      <c r="E317" s="36">
        <v>45949</v>
      </c>
      <c r="F317" s="12" t="s">
        <v>7631</v>
      </c>
    </row>
    <row r="318" spans="1:6" x14ac:dyDescent="0.3">
      <c r="A318" s="12" t="s">
        <v>7948</v>
      </c>
      <c r="B318" s="12" t="s">
        <v>3527</v>
      </c>
      <c r="C318" s="12" t="s">
        <v>4605</v>
      </c>
      <c r="D318" s="36">
        <v>45961</v>
      </c>
      <c r="E318" s="36">
        <v>46045</v>
      </c>
      <c r="F318" s="12" t="s">
        <v>7631</v>
      </c>
    </row>
    <row r="319" spans="1:6" x14ac:dyDescent="0.3">
      <c r="A319" s="12" t="s">
        <v>7949</v>
      </c>
      <c r="B319" s="12" t="s">
        <v>4441</v>
      </c>
      <c r="C319" s="12" t="s">
        <v>4607</v>
      </c>
      <c r="D319" s="36">
        <v>45688</v>
      </c>
      <c r="E319" s="36">
        <v>45716</v>
      </c>
      <c r="F319" s="12" t="s">
        <v>7631</v>
      </c>
    </row>
    <row r="320" spans="1:6" x14ac:dyDescent="0.3">
      <c r="A320" s="12" t="s">
        <v>7950</v>
      </c>
      <c r="B320" s="12" t="s">
        <v>1324</v>
      </c>
      <c r="C320" s="12" t="s">
        <v>4594</v>
      </c>
      <c r="D320" s="36">
        <v>45874</v>
      </c>
      <c r="E320" s="36">
        <v>45902</v>
      </c>
      <c r="F320" s="12" t="s">
        <v>7631</v>
      </c>
    </row>
    <row r="321" spans="1:6" x14ac:dyDescent="0.3">
      <c r="A321" s="12" t="s">
        <v>7951</v>
      </c>
      <c r="B321" s="12" t="s">
        <v>1255</v>
      </c>
      <c r="C321" s="12" t="s">
        <v>4605</v>
      </c>
      <c r="D321" s="36">
        <v>45792</v>
      </c>
      <c r="E321" s="36">
        <v>46157</v>
      </c>
      <c r="F321" s="12" t="s">
        <v>504</v>
      </c>
    </row>
    <row r="322" spans="1:6" x14ac:dyDescent="0.3">
      <c r="A322" s="12" t="s">
        <v>7952</v>
      </c>
      <c r="B322" s="12" t="s">
        <v>836</v>
      </c>
      <c r="C322" s="12" t="s">
        <v>4607</v>
      </c>
      <c r="D322" s="36">
        <v>45797</v>
      </c>
      <c r="E322" s="36">
        <v>45825</v>
      </c>
      <c r="F322" s="12" t="s">
        <v>7631</v>
      </c>
    </row>
    <row r="323" spans="1:6" x14ac:dyDescent="0.3">
      <c r="A323" s="12" t="s">
        <v>7953</v>
      </c>
      <c r="B323" s="12" t="s">
        <v>4497</v>
      </c>
      <c r="C323" s="12" t="s">
        <v>4605</v>
      </c>
      <c r="D323" s="36">
        <v>45848</v>
      </c>
      <c r="E323" s="36">
        <v>45932</v>
      </c>
      <c r="F323" s="12" t="s">
        <v>7631</v>
      </c>
    </row>
    <row r="324" spans="1:6" x14ac:dyDescent="0.3">
      <c r="A324" s="12" t="s">
        <v>7954</v>
      </c>
      <c r="B324" s="12" t="s">
        <v>2945</v>
      </c>
      <c r="C324" s="12" t="s">
        <v>4598</v>
      </c>
      <c r="D324" s="36">
        <v>45986</v>
      </c>
      <c r="E324" s="36">
        <v>46042</v>
      </c>
      <c r="F324" s="12" t="s">
        <v>7631</v>
      </c>
    </row>
    <row r="325" spans="1:6" x14ac:dyDescent="0.3">
      <c r="A325" s="12" t="s">
        <v>7955</v>
      </c>
      <c r="B325" s="12" t="s">
        <v>1070</v>
      </c>
      <c r="C325" s="12" t="s">
        <v>4613</v>
      </c>
      <c r="D325" s="36">
        <v>45751</v>
      </c>
      <c r="E325" s="36">
        <v>45781</v>
      </c>
      <c r="F325" s="12" t="s">
        <v>7631</v>
      </c>
    </row>
    <row r="326" spans="1:6" x14ac:dyDescent="0.3">
      <c r="A326" s="12" t="s">
        <v>7956</v>
      </c>
      <c r="B326" s="12" t="s">
        <v>4503</v>
      </c>
      <c r="C326" s="12" t="s">
        <v>4609</v>
      </c>
      <c r="D326" s="36">
        <v>45929</v>
      </c>
      <c r="E326" s="36">
        <v>46294</v>
      </c>
      <c r="F326" s="12" t="s">
        <v>504</v>
      </c>
    </row>
    <row r="327" spans="1:6" x14ac:dyDescent="0.3">
      <c r="A327" s="12" t="s">
        <v>7957</v>
      </c>
      <c r="B327" s="12" t="s">
        <v>1668</v>
      </c>
      <c r="C327" s="12" t="s">
        <v>4609</v>
      </c>
      <c r="D327" s="36">
        <v>45908</v>
      </c>
      <c r="E327" s="36">
        <v>45964</v>
      </c>
      <c r="F327" s="12" t="s">
        <v>7631</v>
      </c>
    </row>
    <row r="328" spans="1:6" x14ac:dyDescent="0.3">
      <c r="A328" s="12" t="s">
        <v>7958</v>
      </c>
      <c r="B328" s="12" t="s">
        <v>1344</v>
      </c>
      <c r="C328" s="12" t="s">
        <v>4629</v>
      </c>
      <c r="D328" s="36">
        <v>45992</v>
      </c>
      <c r="E328" s="36">
        <v>46076</v>
      </c>
      <c r="F328" s="12" t="s">
        <v>504</v>
      </c>
    </row>
    <row r="329" spans="1:6" x14ac:dyDescent="0.3">
      <c r="A329" s="12" t="s">
        <v>7959</v>
      </c>
      <c r="B329" s="12" t="s">
        <v>2104</v>
      </c>
      <c r="C329" s="12" t="s">
        <v>4598</v>
      </c>
      <c r="D329" s="36">
        <v>45737</v>
      </c>
      <c r="E329" s="36">
        <v>45765</v>
      </c>
      <c r="F329" s="12" t="s">
        <v>7631</v>
      </c>
    </row>
    <row r="330" spans="1:6" x14ac:dyDescent="0.3">
      <c r="A330" s="12" t="s">
        <v>7960</v>
      </c>
      <c r="B330" s="12" t="s">
        <v>2859</v>
      </c>
      <c r="C330" s="12" t="s">
        <v>4613</v>
      </c>
      <c r="D330" s="36">
        <v>45980</v>
      </c>
      <c r="E330" s="36">
        <v>46010</v>
      </c>
      <c r="F330" s="12" t="s">
        <v>7631</v>
      </c>
    </row>
    <row r="331" spans="1:6" x14ac:dyDescent="0.3">
      <c r="A331" s="12" t="s">
        <v>7961</v>
      </c>
      <c r="B331" s="12" t="s">
        <v>3471</v>
      </c>
      <c r="C331" s="12" t="s">
        <v>4602</v>
      </c>
      <c r="D331" s="36">
        <v>45937</v>
      </c>
      <c r="E331" s="36">
        <v>45967</v>
      </c>
      <c r="F331" s="12" t="s">
        <v>7631</v>
      </c>
    </row>
    <row r="332" spans="1:6" x14ac:dyDescent="0.3">
      <c r="A332" s="12" t="s">
        <v>7962</v>
      </c>
      <c r="B332" s="12" t="s">
        <v>1308</v>
      </c>
      <c r="C332" s="12" t="s">
        <v>4594</v>
      </c>
      <c r="D332" s="36">
        <v>45936</v>
      </c>
      <c r="E332" s="36">
        <v>45964</v>
      </c>
      <c r="F332" s="12" t="s">
        <v>7631</v>
      </c>
    </row>
    <row r="333" spans="1:6" x14ac:dyDescent="0.3">
      <c r="A333" s="12" t="s">
        <v>7963</v>
      </c>
      <c r="B333" s="12" t="s">
        <v>3677</v>
      </c>
      <c r="C333" s="12" t="s">
        <v>4607</v>
      </c>
      <c r="D333" s="36">
        <v>45801</v>
      </c>
      <c r="E333" s="36">
        <v>45829</v>
      </c>
      <c r="F333" s="12" t="s">
        <v>7631</v>
      </c>
    </row>
    <row r="334" spans="1:6" x14ac:dyDescent="0.3">
      <c r="A334" s="12" t="s">
        <v>7964</v>
      </c>
      <c r="B334" s="12" t="s">
        <v>3312</v>
      </c>
      <c r="C334" s="12" t="s">
        <v>4609</v>
      </c>
      <c r="D334" s="36">
        <v>45788</v>
      </c>
      <c r="E334" s="36">
        <v>45844</v>
      </c>
      <c r="F334" s="12" t="s">
        <v>7631</v>
      </c>
    </row>
    <row r="335" spans="1:6" x14ac:dyDescent="0.3">
      <c r="A335" s="12" t="s">
        <v>7965</v>
      </c>
      <c r="B335" s="12" t="s">
        <v>842</v>
      </c>
      <c r="C335" s="12" t="s">
        <v>4613</v>
      </c>
      <c r="D335" s="36">
        <v>45939</v>
      </c>
      <c r="E335" s="36">
        <v>45967</v>
      </c>
      <c r="F335" s="12" t="s">
        <v>7631</v>
      </c>
    </row>
    <row r="336" spans="1:6" x14ac:dyDescent="0.3">
      <c r="A336" s="12" t="s">
        <v>7966</v>
      </c>
      <c r="B336" s="12" t="s">
        <v>1029</v>
      </c>
      <c r="C336" s="12" t="s">
        <v>4615</v>
      </c>
      <c r="D336" s="36">
        <v>45963</v>
      </c>
      <c r="E336" s="36">
        <v>46019</v>
      </c>
      <c r="F336" s="12" t="s">
        <v>7631</v>
      </c>
    </row>
    <row r="337" spans="1:6" x14ac:dyDescent="0.3">
      <c r="A337" s="12" t="s">
        <v>7967</v>
      </c>
      <c r="B337" s="12" t="s">
        <v>3637</v>
      </c>
      <c r="C337" s="12" t="s">
        <v>4602</v>
      </c>
      <c r="D337" s="36">
        <v>45865</v>
      </c>
      <c r="E337" s="36">
        <v>46230</v>
      </c>
      <c r="F337" s="12" t="s">
        <v>504</v>
      </c>
    </row>
    <row r="338" spans="1:6" x14ac:dyDescent="0.3">
      <c r="A338" s="12" t="s">
        <v>7968</v>
      </c>
      <c r="B338" s="12" t="s">
        <v>4320</v>
      </c>
      <c r="C338" s="12" t="s">
        <v>4605</v>
      </c>
      <c r="D338" s="36">
        <v>45828</v>
      </c>
      <c r="E338" s="36">
        <v>46193</v>
      </c>
      <c r="F338" s="12" t="s">
        <v>504</v>
      </c>
    </row>
    <row r="339" spans="1:6" x14ac:dyDescent="0.3">
      <c r="A339" s="12" t="s">
        <v>7969</v>
      </c>
      <c r="B339" s="12" t="s">
        <v>1983</v>
      </c>
      <c r="C339" s="12" t="s">
        <v>4602</v>
      </c>
      <c r="D339" s="36">
        <v>45730</v>
      </c>
      <c r="E339" s="36">
        <v>45760</v>
      </c>
      <c r="F339" s="12" t="s">
        <v>7631</v>
      </c>
    </row>
    <row r="340" spans="1:6" x14ac:dyDescent="0.3">
      <c r="A340" s="12" t="s">
        <v>7970</v>
      </c>
      <c r="B340" s="12" t="s">
        <v>1770</v>
      </c>
      <c r="C340" s="12" t="s">
        <v>4618</v>
      </c>
      <c r="D340" s="36">
        <v>46033</v>
      </c>
      <c r="E340" s="36">
        <v>46117</v>
      </c>
      <c r="F340" s="12" t="s">
        <v>504</v>
      </c>
    </row>
    <row r="341" spans="1:6" x14ac:dyDescent="0.3">
      <c r="A341" s="12" t="s">
        <v>7971</v>
      </c>
      <c r="B341" s="12" t="s">
        <v>3386</v>
      </c>
      <c r="C341" s="12" t="s">
        <v>4602</v>
      </c>
      <c r="D341" s="36">
        <v>45885</v>
      </c>
      <c r="E341" s="36">
        <v>45969</v>
      </c>
      <c r="F341" s="12" t="s">
        <v>7631</v>
      </c>
    </row>
    <row r="342" spans="1:6" x14ac:dyDescent="0.3">
      <c r="A342" s="12" t="s">
        <v>7972</v>
      </c>
      <c r="B342" s="12" t="s">
        <v>1738</v>
      </c>
      <c r="C342" s="12" t="s">
        <v>4598</v>
      </c>
      <c r="D342" s="36">
        <v>45800</v>
      </c>
      <c r="E342" s="36">
        <v>45828</v>
      </c>
      <c r="F342" s="12" t="s">
        <v>7631</v>
      </c>
    </row>
    <row r="343" spans="1:6" x14ac:dyDescent="0.3">
      <c r="A343" s="12" t="s">
        <v>7973</v>
      </c>
      <c r="B343" s="12" t="s">
        <v>2585</v>
      </c>
      <c r="C343" s="12" t="s">
        <v>4615</v>
      </c>
      <c r="D343" s="36">
        <v>45945</v>
      </c>
      <c r="E343" s="36">
        <v>46001</v>
      </c>
      <c r="F343" s="12" t="s">
        <v>7631</v>
      </c>
    </row>
    <row r="344" spans="1:6" x14ac:dyDescent="0.3">
      <c r="A344" s="12" t="s">
        <v>7974</v>
      </c>
      <c r="B344" s="12" t="s">
        <v>2713</v>
      </c>
      <c r="C344" s="12" t="s">
        <v>4605</v>
      </c>
      <c r="D344" s="36">
        <v>45730</v>
      </c>
      <c r="E344" s="36">
        <v>46095</v>
      </c>
      <c r="F344" s="12" t="s">
        <v>504</v>
      </c>
    </row>
    <row r="345" spans="1:6" x14ac:dyDescent="0.3">
      <c r="A345" s="12" t="s">
        <v>7975</v>
      </c>
      <c r="B345" s="12" t="s">
        <v>2665</v>
      </c>
      <c r="C345" s="12" t="s">
        <v>4607</v>
      </c>
      <c r="D345" s="36">
        <v>45848</v>
      </c>
      <c r="E345" s="36">
        <v>45876</v>
      </c>
      <c r="F345" s="12" t="s">
        <v>7631</v>
      </c>
    </row>
    <row r="346" spans="1:6" x14ac:dyDescent="0.3">
      <c r="A346" s="12" t="s">
        <v>7976</v>
      </c>
      <c r="B346" s="12" t="s">
        <v>1899</v>
      </c>
      <c r="C346" s="12" t="s">
        <v>4618</v>
      </c>
      <c r="D346" s="36">
        <v>45920</v>
      </c>
      <c r="E346" s="36">
        <v>46004</v>
      </c>
      <c r="F346" s="12" t="s">
        <v>7631</v>
      </c>
    </row>
    <row r="347" spans="1:6" x14ac:dyDescent="0.3">
      <c r="A347" s="12" t="s">
        <v>7977</v>
      </c>
      <c r="B347" s="12" t="s">
        <v>501</v>
      </c>
      <c r="C347" s="12" t="s">
        <v>4607</v>
      </c>
      <c r="D347" s="36">
        <v>45691</v>
      </c>
      <c r="E347" s="36">
        <v>45719</v>
      </c>
      <c r="F347" s="12" t="s">
        <v>7631</v>
      </c>
    </row>
    <row r="348" spans="1:6" x14ac:dyDescent="0.3">
      <c r="A348" s="12" t="s">
        <v>7978</v>
      </c>
      <c r="B348" s="12" t="s">
        <v>4559</v>
      </c>
      <c r="C348" s="12" t="s">
        <v>4602</v>
      </c>
      <c r="D348" s="36">
        <v>45724</v>
      </c>
      <c r="E348" s="36">
        <v>45780</v>
      </c>
      <c r="F348" s="12" t="s">
        <v>7631</v>
      </c>
    </row>
    <row r="349" spans="1:6" x14ac:dyDescent="0.3">
      <c r="A349" s="12" t="s">
        <v>7979</v>
      </c>
      <c r="B349" s="12" t="s">
        <v>565</v>
      </c>
      <c r="C349" s="12" t="s">
        <v>4602</v>
      </c>
      <c r="D349" s="36">
        <v>45753</v>
      </c>
      <c r="E349" s="36">
        <v>45837</v>
      </c>
      <c r="F349" s="12" t="s">
        <v>7631</v>
      </c>
    </row>
    <row r="350" spans="1:6" x14ac:dyDescent="0.3">
      <c r="A350" s="12" t="s">
        <v>7980</v>
      </c>
      <c r="B350" s="12" t="s">
        <v>1512</v>
      </c>
      <c r="C350" s="12" t="s">
        <v>4607</v>
      </c>
      <c r="D350" s="36">
        <v>45944</v>
      </c>
      <c r="E350" s="36">
        <v>45974</v>
      </c>
      <c r="F350" s="12" t="s">
        <v>7631</v>
      </c>
    </row>
    <row r="351" spans="1:6" x14ac:dyDescent="0.3">
      <c r="A351" s="12" t="s">
        <v>7981</v>
      </c>
      <c r="B351" s="12" t="s">
        <v>2435</v>
      </c>
      <c r="C351" s="12" t="s">
        <v>4605</v>
      </c>
      <c r="D351" s="36">
        <v>45736</v>
      </c>
      <c r="E351" s="36">
        <v>45792</v>
      </c>
      <c r="F351" s="12" t="s">
        <v>7631</v>
      </c>
    </row>
    <row r="352" spans="1:6" x14ac:dyDescent="0.3">
      <c r="A352" s="12" t="s">
        <v>7982</v>
      </c>
      <c r="B352" s="12" t="s">
        <v>2160</v>
      </c>
      <c r="C352" s="12" t="s">
        <v>4613</v>
      </c>
      <c r="D352" s="36">
        <v>45745</v>
      </c>
      <c r="E352" s="36">
        <v>46110</v>
      </c>
      <c r="F352" s="12" t="s">
        <v>504</v>
      </c>
    </row>
    <row r="353" spans="1:6" x14ac:dyDescent="0.3">
      <c r="A353" s="12" t="s">
        <v>7983</v>
      </c>
      <c r="B353" s="12" t="s">
        <v>2831</v>
      </c>
      <c r="C353" s="12" t="s">
        <v>4594</v>
      </c>
      <c r="D353" s="36">
        <v>45957</v>
      </c>
      <c r="E353" s="36">
        <v>46322</v>
      </c>
      <c r="F353" s="12" t="s">
        <v>504</v>
      </c>
    </row>
    <row r="354" spans="1:6" x14ac:dyDescent="0.3">
      <c r="A354" s="12" t="s">
        <v>7984</v>
      </c>
      <c r="B354" s="12" t="s">
        <v>1646</v>
      </c>
      <c r="C354" s="12" t="s">
        <v>4598</v>
      </c>
      <c r="D354" s="36">
        <v>45926</v>
      </c>
      <c r="E354" s="36">
        <v>46010</v>
      </c>
      <c r="F354" s="12" t="s">
        <v>7631</v>
      </c>
    </row>
    <row r="355" spans="1:6" x14ac:dyDescent="0.3">
      <c r="A355" s="12" t="s">
        <v>7985</v>
      </c>
      <c r="B355" s="12" t="s">
        <v>4394</v>
      </c>
      <c r="C355" s="12" t="s">
        <v>4609</v>
      </c>
      <c r="D355" s="36">
        <v>45766</v>
      </c>
      <c r="E355" s="36">
        <v>45850</v>
      </c>
      <c r="F355" s="12" t="s">
        <v>7631</v>
      </c>
    </row>
    <row r="356" spans="1:6" x14ac:dyDescent="0.3">
      <c r="A356" s="12" t="s">
        <v>7986</v>
      </c>
      <c r="B356" s="12" t="s">
        <v>3402</v>
      </c>
      <c r="C356" s="12" t="s">
        <v>4605</v>
      </c>
      <c r="D356" s="36">
        <v>45792</v>
      </c>
      <c r="E356" s="36">
        <v>45848</v>
      </c>
      <c r="F356" s="12" t="s">
        <v>7631</v>
      </c>
    </row>
    <row r="357" spans="1:6" x14ac:dyDescent="0.3">
      <c r="A357" s="12" t="s">
        <v>7987</v>
      </c>
      <c r="B357" s="12" t="s">
        <v>3210</v>
      </c>
      <c r="C357" s="12" t="s">
        <v>4618</v>
      </c>
      <c r="D357" s="36">
        <v>45770</v>
      </c>
      <c r="E357" s="36">
        <v>45800</v>
      </c>
      <c r="F357" s="12" t="s">
        <v>7631</v>
      </c>
    </row>
    <row r="358" spans="1:6" x14ac:dyDescent="0.3">
      <c r="A358" s="12" t="s">
        <v>7988</v>
      </c>
      <c r="B358" s="12" t="s">
        <v>1642</v>
      </c>
      <c r="C358" s="12" t="s">
        <v>4615</v>
      </c>
      <c r="D358" s="36">
        <v>45880</v>
      </c>
      <c r="E358" s="36">
        <v>45908</v>
      </c>
      <c r="F358" s="12" t="s">
        <v>7631</v>
      </c>
    </row>
    <row r="359" spans="1:6" x14ac:dyDescent="0.3">
      <c r="A359" s="12" t="s">
        <v>7989</v>
      </c>
      <c r="B359" s="12" t="s">
        <v>3246</v>
      </c>
      <c r="C359" s="12" t="s">
        <v>4629</v>
      </c>
      <c r="D359" s="36">
        <v>45940</v>
      </c>
      <c r="E359" s="36">
        <v>46305</v>
      </c>
      <c r="F359" s="12" t="s">
        <v>504</v>
      </c>
    </row>
    <row r="360" spans="1:6" x14ac:dyDescent="0.3">
      <c r="A360" s="12" t="s">
        <v>7990</v>
      </c>
      <c r="B360" s="12" t="s">
        <v>1544</v>
      </c>
      <c r="C360" s="12" t="s">
        <v>4613</v>
      </c>
      <c r="D360" s="36">
        <v>45819</v>
      </c>
      <c r="E360" s="36">
        <v>45847</v>
      </c>
      <c r="F360" s="12" t="s">
        <v>7631</v>
      </c>
    </row>
    <row r="361" spans="1:6" x14ac:dyDescent="0.3">
      <c r="A361" s="12" t="s">
        <v>7991</v>
      </c>
      <c r="B361" s="12" t="s">
        <v>1829</v>
      </c>
      <c r="C361" s="12" t="s">
        <v>4618</v>
      </c>
      <c r="D361" s="36">
        <v>45732</v>
      </c>
      <c r="E361" s="36">
        <v>45760</v>
      </c>
      <c r="F361" s="12" t="s">
        <v>7631</v>
      </c>
    </row>
    <row r="362" spans="1:6" x14ac:dyDescent="0.3">
      <c r="A362" s="12" t="s">
        <v>7992</v>
      </c>
      <c r="B362" s="12" t="s">
        <v>3072</v>
      </c>
      <c r="C362" s="12" t="s">
        <v>4598</v>
      </c>
      <c r="D362" s="36">
        <v>45968</v>
      </c>
      <c r="E362" s="36">
        <v>46333</v>
      </c>
      <c r="F362" s="12" t="s">
        <v>504</v>
      </c>
    </row>
    <row r="363" spans="1:6" x14ac:dyDescent="0.3">
      <c r="A363" s="12" t="s">
        <v>7993</v>
      </c>
      <c r="B363" s="12" t="s">
        <v>2371</v>
      </c>
      <c r="C363" s="12" t="s">
        <v>4598</v>
      </c>
      <c r="D363" s="36">
        <v>45749</v>
      </c>
      <c r="E363" s="36">
        <v>45833</v>
      </c>
      <c r="F363" s="12" t="s">
        <v>7631</v>
      </c>
    </row>
    <row r="364" spans="1:6" x14ac:dyDescent="0.3">
      <c r="A364" s="12" t="s">
        <v>7994</v>
      </c>
      <c r="B364" s="12" t="s">
        <v>3360</v>
      </c>
      <c r="C364" s="12" t="s">
        <v>4598</v>
      </c>
      <c r="D364" s="36">
        <v>45988</v>
      </c>
      <c r="E364" s="36">
        <v>46018</v>
      </c>
      <c r="F364" s="12" t="s">
        <v>7631</v>
      </c>
    </row>
    <row r="365" spans="1:6" x14ac:dyDescent="0.3">
      <c r="A365" s="12" t="s">
        <v>7995</v>
      </c>
      <c r="B365" s="12" t="s">
        <v>3192</v>
      </c>
      <c r="C365" s="12" t="s">
        <v>4594</v>
      </c>
      <c r="D365" s="36">
        <v>46046</v>
      </c>
      <c r="E365" s="36">
        <v>46102</v>
      </c>
      <c r="F365" s="12" t="s">
        <v>504</v>
      </c>
    </row>
    <row r="366" spans="1:6" x14ac:dyDescent="0.3">
      <c r="A366" s="12" t="s">
        <v>7996</v>
      </c>
      <c r="B366" s="12" t="s">
        <v>4136</v>
      </c>
      <c r="C366" s="12" t="s">
        <v>4598</v>
      </c>
      <c r="D366" s="36">
        <v>45840</v>
      </c>
      <c r="E366" s="36">
        <v>45896</v>
      </c>
      <c r="F366" s="12" t="s">
        <v>7631</v>
      </c>
    </row>
    <row r="367" spans="1:6" x14ac:dyDescent="0.3">
      <c r="A367" s="12" t="s">
        <v>7997</v>
      </c>
      <c r="B367" s="12" t="s">
        <v>2877</v>
      </c>
      <c r="C367" s="12" t="s">
        <v>4605</v>
      </c>
      <c r="D367" s="36">
        <v>45715</v>
      </c>
      <c r="E367" s="36">
        <v>45745</v>
      </c>
      <c r="F367" s="12" t="s">
        <v>7631</v>
      </c>
    </row>
    <row r="368" spans="1:6" x14ac:dyDescent="0.3">
      <c r="A368" s="12" t="s">
        <v>7998</v>
      </c>
      <c r="B368" s="12" t="s">
        <v>2493</v>
      </c>
      <c r="C368" s="12" t="s">
        <v>4629</v>
      </c>
      <c r="D368" s="36">
        <v>45796</v>
      </c>
      <c r="E368" s="36">
        <v>46161</v>
      </c>
      <c r="F368" s="12" t="s">
        <v>504</v>
      </c>
    </row>
    <row r="369" spans="1:6" x14ac:dyDescent="0.3">
      <c r="A369" s="12" t="s">
        <v>7999</v>
      </c>
      <c r="B369" s="12" t="s">
        <v>3629</v>
      </c>
      <c r="C369" s="12" t="s">
        <v>4605</v>
      </c>
      <c r="D369" s="36">
        <v>45833</v>
      </c>
      <c r="E369" s="36">
        <v>45917</v>
      </c>
      <c r="F369" s="12" t="s">
        <v>7631</v>
      </c>
    </row>
    <row r="370" spans="1:6" x14ac:dyDescent="0.3">
      <c r="A370" s="12" t="s">
        <v>8000</v>
      </c>
      <c r="B370" s="12" t="s">
        <v>1215</v>
      </c>
      <c r="C370" s="12" t="s">
        <v>4598</v>
      </c>
      <c r="D370" s="36">
        <v>45987</v>
      </c>
      <c r="E370" s="36">
        <v>46043</v>
      </c>
      <c r="F370" s="12" t="s">
        <v>7631</v>
      </c>
    </row>
    <row r="371" spans="1:6" x14ac:dyDescent="0.3">
      <c r="A371" s="12" t="s">
        <v>8001</v>
      </c>
      <c r="B371" s="12" t="s">
        <v>1229</v>
      </c>
      <c r="C371" s="12" t="s">
        <v>4598</v>
      </c>
      <c r="D371" s="36">
        <v>45798</v>
      </c>
      <c r="E371" s="36">
        <v>46163</v>
      </c>
      <c r="F371" s="12" t="s">
        <v>504</v>
      </c>
    </row>
    <row r="372" spans="1:6" x14ac:dyDescent="0.3">
      <c r="A372" s="12" t="s">
        <v>8002</v>
      </c>
      <c r="B372" s="12" t="s">
        <v>4465</v>
      </c>
      <c r="C372" s="12" t="s">
        <v>4615</v>
      </c>
      <c r="D372" s="36">
        <v>45724</v>
      </c>
      <c r="E372" s="36">
        <v>46089</v>
      </c>
      <c r="F372" s="12" t="s">
        <v>504</v>
      </c>
    </row>
    <row r="373" spans="1:6" x14ac:dyDescent="0.3">
      <c r="A373" s="12" t="s">
        <v>8003</v>
      </c>
      <c r="B373" s="12" t="s">
        <v>3156</v>
      </c>
      <c r="C373" s="12" t="s">
        <v>4594</v>
      </c>
      <c r="D373" s="36">
        <v>45692</v>
      </c>
      <c r="E373" s="36">
        <v>45776</v>
      </c>
      <c r="F373" s="12" t="s">
        <v>7631</v>
      </c>
    </row>
    <row r="374" spans="1:6" x14ac:dyDescent="0.3">
      <c r="A374" s="12" t="s">
        <v>8004</v>
      </c>
      <c r="B374" s="12" t="s">
        <v>2887</v>
      </c>
      <c r="C374" s="12" t="s">
        <v>4629</v>
      </c>
      <c r="D374" s="36">
        <v>45850</v>
      </c>
      <c r="E374" s="36">
        <v>45906</v>
      </c>
      <c r="F374" s="12" t="s">
        <v>7631</v>
      </c>
    </row>
    <row r="375" spans="1:6" x14ac:dyDescent="0.3">
      <c r="A375" s="12" t="s">
        <v>8005</v>
      </c>
      <c r="B375" s="12" t="s">
        <v>1742</v>
      </c>
      <c r="C375" s="12" t="s">
        <v>4607</v>
      </c>
      <c r="D375" s="36">
        <v>45853</v>
      </c>
      <c r="E375" s="36">
        <v>45937</v>
      </c>
      <c r="F375" s="12" t="s">
        <v>7631</v>
      </c>
    </row>
    <row r="376" spans="1:6" x14ac:dyDescent="0.3">
      <c r="A376" s="12" t="s">
        <v>8006</v>
      </c>
      <c r="B376" s="12" t="s">
        <v>539</v>
      </c>
      <c r="C376" s="12" t="s">
        <v>4629</v>
      </c>
      <c r="D376" s="36">
        <v>45838</v>
      </c>
      <c r="E376" s="36">
        <v>45922</v>
      </c>
      <c r="F376" s="12" t="s">
        <v>7631</v>
      </c>
    </row>
    <row r="377" spans="1:6" x14ac:dyDescent="0.3">
      <c r="A377" s="12" t="s">
        <v>8007</v>
      </c>
      <c r="B377" s="12" t="s">
        <v>2158</v>
      </c>
      <c r="C377" s="12" t="s">
        <v>4613</v>
      </c>
      <c r="D377" s="36">
        <v>45896</v>
      </c>
      <c r="E377" s="36">
        <v>46261</v>
      </c>
      <c r="F377" s="12" t="s">
        <v>504</v>
      </c>
    </row>
    <row r="378" spans="1:6" x14ac:dyDescent="0.3">
      <c r="A378" s="12" t="s">
        <v>8008</v>
      </c>
      <c r="B378" s="12" t="s">
        <v>4439</v>
      </c>
      <c r="C378" s="12" t="s">
        <v>4615</v>
      </c>
      <c r="D378" s="36">
        <v>45842</v>
      </c>
      <c r="E378" s="36">
        <v>45872</v>
      </c>
      <c r="F378" s="12" t="s">
        <v>7631</v>
      </c>
    </row>
    <row r="379" spans="1:6" x14ac:dyDescent="0.3">
      <c r="A379" s="12" t="s">
        <v>8009</v>
      </c>
      <c r="B379" s="12" t="s">
        <v>4340</v>
      </c>
      <c r="C379" s="12" t="s">
        <v>4594</v>
      </c>
      <c r="D379" s="36">
        <v>45730</v>
      </c>
      <c r="E379" s="36">
        <v>45814</v>
      </c>
      <c r="F379" s="12" t="s">
        <v>7631</v>
      </c>
    </row>
    <row r="380" spans="1:6" x14ac:dyDescent="0.3">
      <c r="A380" s="12" t="s">
        <v>8010</v>
      </c>
      <c r="B380" s="12" t="s">
        <v>3380</v>
      </c>
      <c r="C380" s="12" t="s">
        <v>4605</v>
      </c>
      <c r="D380" s="36">
        <v>45872</v>
      </c>
      <c r="E380" s="36">
        <v>45928</v>
      </c>
      <c r="F380" s="12" t="s">
        <v>7631</v>
      </c>
    </row>
    <row r="381" spans="1:6" x14ac:dyDescent="0.3">
      <c r="A381" s="12" t="s">
        <v>8011</v>
      </c>
      <c r="B381" s="12" t="s">
        <v>1570</v>
      </c>
      <c r="C381" s="12" t="s">
        <v>4615</v>
      </c>
      <c r="D381" s="36">
        <v>45971</v>
      </c>
      <c r="E381" s="36">
        <v>46055</v>
      </c>
      <c r="F381" s="12" t="s">
        <v>504</v>
      </c>
    </row>
    <row r="382" spans="1:6" x14ac:dyDescent="0.3">
      <c r="A382" s="12" t="s">
        <v>8012</v>
      </c>
      <c r="B382" s="12" t="s">
        <v>3080</v>
      </c>
      <c r="C382" s="12" t="s">
        <v>4602</v>
      </c>
      <c r="D382" s="36">
        <v>45884</v>
      </c>
      <c r="E382" s="36">
        <v>45914</v>
      </c>
      <c r="F382" s="12" t="s">
        <v>7631</v>
      </c>
    </row>
    <row r="383" spans="1:6" x14ac:dyDescent="0.3">
      <c r="A383" s="12" t="s">
        <v>8013</v>
      </c>
      <c r="B383" s="12" t="s">
        <v>3160</v>
      </c>
      <c r="C383" s="12" t="s">
        <v>4602</v>
      </c>
      <c r="D383" s="36">
        <v>45717</v>
      </c>
      <c r="E383" s="36">
        <v>46082</v>
      </c>
      <c r="F383" s="12" t="s">
        <v>504</v>
      </c>
    </row>
    <row r="384" spans="1:6" x14ac:dyDescent="0.3">
      <c r="A384" s="12" t="s">
        <v>8014</v>
      </c>
      <c r="B384" s="12" t="s">
        <v>2685</v>
      </c>
      <c r="C384" s="12" t="s">
        <v>4613</v>
      </c>
      <c r="D384" s="36">
        <v>45735</v>
      </c>
      <c r="E384" s="36">
        <v>45763</v>
      </c>
      <c r="F384" s="12" t="s">
        <v>7631</v>
      </c>
    </row>
    <row r="385" spans="1:6" x14ac:dyDescent="0.3">
      <c r="A385" s="12" t="s">
        <v>8015</v>
      </c>
      <c r="B385" s="12" t="s">
        <v>1399</v>
      </c>
      <c r="C385" s="12" t="s">
        <v>4609</v>
      </c>
      <c r="D385" s="36">
        <v>45796</v>
      </c>
      <c r="E385" s="36">
        <v>45852</v>
      </c>
      <c r="F385" s="12" t="s">
        <v>7631</v>
      </c>
    </row>
    <row r="386" spans="1:6" x14ac:dyDescent="0.3">
      <c r="A386" s="12" t="s">
        <v>8016</v>
      </c>
      <c r="B386" s="12" t="s">
        <v>3134</v>
      </c>
      <c r="C386" s="12" t="s">
        <v>4618</v>
      </c>
      <c r="D386" s="36">
        <v>45703</v>
      </c>
      <c r="E386" s="36">
        <v>45787</v>
      </c>
      <c r="F386" s="12" t="s">
        <v>7631</v>
      </c>
    </row>
    <row r="387" spans="1:6" x14ac:dyDescent="0.3">
      <c r="A387" s="12" t="s">
        <v>8017</v>
      </c>
      <c r="B387" s="12" t="s">
        <v>2553</v>
      </c>
      <c r="C387" s="12" t="s">
        <v>4615</v>
      </c>
      <c r="D387" s="36">
        <v>46029</v>
      </c>
      <c r="E387" s="36">
        <v>46057</v>
      </c>
      <c r="F387" s="12" t="s">
        <v>504</v>
      </c>
    </row>
    <row r="388" spans="1:6" x14ac:dyDescent="0.3">
      <c r="A388" s="12" t="s">
        <v>8018</v>
      </c>
      <c r="B388" s="12" t="s">
        <v>3836</v>
      </c>
      <c r="C388" s="12" t="s">
        <v>4609</v>
      </c>
      <c r="D388" s="36">
        <v>45924</v>
      </c>
      <c r="E388" s="36">
        <v>45954</v>
      </c>
      <c r="F388" s="12" t="s">
        <v>7631</v>
      </c>
    </row>
    <row r="389" spans="1:6" x14ac:dyDescent="0.3">
      <c r="A389" s="12" t="s">
        <v>8019</v>
      </c>
      <c r="B389" s="12" t="s">
        <v>3350</v>
      </c>
      <c r="C389" s="12" t="s">
        <v>4613</v>
      </c>
      <c r="D389" s="36">
        <v>46031</v>
      </c>
      <c r="E389" s="36">
        <v>46061</v>
      </c>
      <c r="F389" s="12" t="s">
        <v>504</v>
      </c>
    </row>
    <row r="390" spans="1:6" x14ac:dyDescent="0.3">
      <c r="A390" s="12" t="s">
        <v>8020</v>
      </c>
      <c r="B390" s="12" t="s">
        <v>2891</v>
      </c>
      <c r="C390" s="12" t="s">
        <v>4613</v>
      </c>
      <c r="D390" s="36">
        <v>45804</v>
      </c>
      <c r="E390" s="36">
        <v>45832</v>
      </c>
      <c r="F390" s="12" t="s">
        <v>7631</v>
      </c>
    </row>
    <row r="391" spans="1:6" x14ac:dyDescent="0.3">
      <c r="A391" s="12" t="s">
        <v>8021</v>
      </c>
      <c r="B391" s="12" t="s">
        <v>2053</v>
      </c>
      <c r="C391" s="12" t="s">
        <v>4618</v>
      </c>
      <c r="D391" s="36">
        <v>45791</v>
      </c>
      <c r="E391" s="36">
        <v>45847</v>
      </c>
      <c r="F391" s="12" t="s">
        <v>7631</v>
      </c>
    </row>
    <row r="392" spans="1:6" x14ac:dyDescent="0.3">
      <c r="A392" s="12" t="s">
        <v>8022</v>
      </c>
      <c r="B392" s="12" t="s">
        <v>3551</v>
      </c>
      <c r="C392" s="12" t="s">
        <v>4609</v>
      </c>
      <c r="D392" s="36">
        <v>45875</v>
      </c>
      <c r="E392" s="36">
        <v>45903</v>
      </c>
      <c r="F392" s="12" t="s">
        <v>7631</v>
      </c>
    </row>
    <row r="393" spans="1:6" x14ac:dyDescent="0.3">
      <c r="A393" s="12" t="s">
        <v>8023</v>
      </c>
      <c r="B393" s="12" t="s">
        <v>2857</v>
      </c>
      <c r="C393" s="12" t="s">
        <v>4615</v>
      </c>
      <c r="D393" s="36">
        <v>45855</v>
      </c>
      <c r="E393" s="36">
        <v>45885</v>
      </c>
      <c r="F393" s="12" t="s">
        <v>7631</v>
      </c>
    </row>
    <row r="394" spans="1:6" x14ac:dyDescent="0.3">
      <c r="A394" s="12" t="s">
        <v>8024</v>
      </c>
      <c r="B394" s="12" t="s">
        <v>3302</v>
      </c>
      <c r="C394" s="12" t="s">
        <v>4607</v>
      </c>
      <c r="D394" s="36">
        <v>45751</v>
      </c>
      <c r="E394" s="36">
        <v>46116</v>
      </c>
      <c r="F394" s="12" t="s">
        <v>504</v>
      </c>
    </row>
    <row r="395" spans="1:6" x14ac:dyDescent="0.3">
      <c r="A395" s="12" t="s">
        <v>8025</v>
      </c>
      <c r="B395" s="12" t="s">
        <v>4258</v>
      </c>
      <c r="C395" s="12" t="s">
        <v>4602</v>
      </c>
      <c r="D395" s="36">
        <v>45703</v>
      </c>
      <c r="E395" s="36">
        <v>46068</v>
      </c>
      <c r="F395" s="12" t="s">
        <v>504</v>
      </c>
    </row>
    <row r="396" spans="1:6" x14ac:dyDescent="0.3">
      <c r="A396" s="12" t="s">
        <v>8026</v>
      </c>
      <c r="B396" s="12" t="s">
        <v>3629</v>
      </c>
      <c r="C396" s="12" t="s">
        <v>4594</v>
      </c>
      <c r="D396" s="36">
        <v>45919</v>
      </c>
      <c r="E396" s="36">
        <v>45975</v>
      </c>
      <c r="F396" s="12" t="s">
        <v>7631</v>
      </c>
    </row>
    <row r="397" spans="1:6" x14ac:dyDescent="0.3">
      <c r="A397" s="12" t="s">
        <v>8027</v>
      </c>
      <c r="B397" s="12" t="s">
        <v>542</v>
      </c>
      <c r="C397" s="12" t="s">
        <v>4605</v>
      </c>
      <c r="D397" s="36">
        <v>46024</v>
      </c>
      <c r="E397" s="36">
        <v>46389</v>
      </c>
      <c r="F397" s="12" t="s">
        <v>504</v>
      </c>
    </row>
    <row r="398" spans="1:6" x14ac:dyDescent="0.3">
      <c r="A398" s="12" t="s">
        <v>8028</v>
      </c>
      <c r="B398" s="12" t="s">
        <v>4581</v>
      </c>
      <c r="C398" s="12" t="s">
        <v>4609</v>
      </c>
      <c r="D398" s="36">
        <v>46008</v>
      </c>
      <c r="E398" s="36">
        <v>46092</v>
      </c>
      <c r="F398" s="12" t="s">
        <v>504</v>
      </c>
    </row>
    <row r="399" spans="1:6" x14ac:dyDescent="0.3">
      <c r="A399" s="12" t="s">
        <v>8029</v>
      </c>
      <c r="B399" s="12" t="s">
        <v>1159</v>
      </c>
      <c r="C399" s="12" t="s">
        <v>4594</v>
      </c>
      <c r="D399" s="36">
        <v>46053</v>
      </c>
      <c r="E399" s="36">
        <v>46083</v>
      </c>
      <c r="F399" s="12" t="s">
        <v>504</v>
      </c>
    </row>
    <row r="400" spans="1:6" x14ac:dyDescent="0.3">
      <c r="A400" s="12" t="s">
        <v>8030</v>
      </c>
      <c r="B400" s="12" t="s">
        <v>2861</v>
      </c>
      <c r="C400" s="12" t="s">
        <v>4629</v>
      </c>
      <c r="D400" s="36">
        <v>45954</v>
      </c>
      <c r="E400" s="36">
        <v>45984</v>
      </c>
      <c r="F400" s="12" t="s">
        <v>7631</v>
      </c>
    </row>
    <row r="401" spans="1:6" x14ac:dyDescent="0.3">
      <c r="A401" s="12" t="s">
        <v>8031</v>
      </c>
      <c r="B401" s="12" t="s">
        <v>3178</v>
      </c>
      <c r="C401" s="12" t="s">
        <v>4594</v>
      </c>
      <c r="D401" s="36">
        <v>45795</v>
      </c>
      <c r="E401" s="36">
        <v>45823</v>
      </c>
      <c r="F401" s="12" t="s">
        <v>7631</v>
      </c>
    </row>
    <row r="402" spans="1:6" x14ac:dyDescent="0.3">
      <c r="A402" s="12" t="s">
        <v>8032</v>
      </c>
      <c r="B402" s="12" t="s">
        <v>2193</v>
      </c>
      <c r="C402" s="12" t="s">
        <v>4613</v>
      </c>
      <c r="D402" s="36">
        <v>45749</v>
      </c>
      <c r="E402" s="36">
        <v>45777</v>
      </c>
      <c r="F402" s="12" t="s">
        <v>7631</v>
      </c>
    </row>
    <row r="403" spans="1:6" x14ac:dyDescent="0.3">
      <c r="A403" s="12" t="s">
        <v>8033</v>
      </c>
      <c r="B403" s="12" t="s">
        <v>4206</v>
      </c>
      <c r="C403" s="12" t="s">
        <v>4607</v>
      </c>
      <c r="D403" s="36">
        <v>45999</v>
      </c>
      <c r="E403" s="36">
        <v>46027</v>
      </c>
      <c r="F403" s="12" t="s">
        <v>7631</v>
      </c>
    </row>
    <row r="404" spans="1:6" x14ac:dyDescent="0.3">
      <c r="A404" s="12" t="s">
        <v>8034</v>
      </c>
      <c r="B404" s="12" t="s">
        <v>1171</v>
      </c>
      <c r="C404" s="12" t="s">
        <v>4615</v>
      </c>
      <c r="D404" s="36">
        <v>45998</v>
      </c>
      <c r="E404" s="36">
        <v>46028</v>
      </c>
      <c r="F404" s="12" t="s">
        <v>7631</v>
      </c>
    </row>
    <row r="405" spans="1:6" x14ac:dyDescent="0.3">
      <c r="A405" s="12" t="s">
        <v>8035</v>
      </c>
      <c r="B405" s="12" t="s">
        <v>3062</v>
      </c>
      <c r="C405" s="12" t="s">
        <v>4594</v>
      </c>
      <c r="D405" s="36">
        <v>45807</v>
      </c>
      <c r="E405" s="36">
        <v>46172</v>
      </c>
      <c r="F405" s="12" t="s">
        <v>504</v>
      </c>
    </row>
    <row r="406" spans="1:6" x14ac:dyDescent="0.3">
      <c r="A406" s="12" t="s">
        <v>8036</v>
      </c>
      <c r="B406" s="12" t="s">
        <v>800</v>
      </c>
      <c r="C406" s="12" t="s">
        <v>4602</v>
      </c>
      <c r="D406" s="36">
        <v>45797</v>
      </c>
      <c r="E406" s="36">
        <v>45825</v>
      </c>
      <c r="F406" s="12" t="s">
        <v>7631</v>
      </c>
    </row>
    <row r="407" spans="1:6" x14ac:dyDescent="0.3">
      <c r="A407" s="12" t="s">
        <v>8037</v>
      </c>
      <c r="B407" s="12" t="s">
        <v>3477</v>
      </c>
      <c r="C407" s="12" t="s">
        <v>4609</v>
      </c>
      <c r="D407" s="36">
        <v>45818</v>
      </c>
      <c r="E407" s="36">
        <v>45874</v>
      </c>
      <c r="F407" s="12" t="s">
        <v>7631</v>
      </c>
    </row>
    <row r="408" spans="1:6" x14ac:dyDescent="0.3">
      <c r="A408" s="12" t="s">
        <v>8038</v>
      </c>
      <c r="B408" s="12" t="s">
        <v>1925</v>
      </c>
      <c r="C408" s="12" t="s">
        <v>4605</v>
      </c>
      <c r="D408" s="36">
        <v>45750</v>
      </c>
      <c r="E408" s="36">
        <v>46115</v>
      </c>
      <c r="F408" s="12" t="s">
        <v>504</v>
      </c>
    </row>
    <row r="409" spans="1:6" x14ac:dyDescent="0.3">
      <c r="A409" s="12" t="s">
        <v>8039</v>
      </c>
      <c r="B409" s="12" t="s">
        <v>1814</v>
      </c>
      <c r="C409" s="12" t="s">
        <v>4613</v>
      </c>
      <c r="D409" s="36">
        <v>45811</v>
      </c>
      <c r="E409" s="36">
        <v>45895</v>
      </c>
      <c r="F409" s="12" t="s">
        <v>7631</v>
      </c>
    </row>
    <row r="410" spans="1:6" x14ac:dyDescent="0.3">
      <c r="A410" s="12" t="s">
        <v>8040</v>
      </c>
      <c r="B410" s="12" t="s">
        <v>2347</v>
      </c>
      <c r="C410" s="12" t="s">
        <v>4605</v>
      </c>
      <c r="D410" s="36">
        <v>45908</v>
      </c>
      <c r="E410" s="36">
        <v>45938</v>
      </c>
      <c r="F410" s="12" t="s">
        <v>7631</v>
      </c>
    </row>
    <row r="411" spans="1:6" x14ac:dyDescent="0.3">
      <c r="A411" s="12" t="s">
        <v>8041</v>
      </c>
      <c r="B411" s="12" t="s">
        <v>1066</v>
      </c>
      <c r="C411" s="12" t="s">
        <v>4598</v>
      </c>
      <c r="D411" s="36">
        <v>45771</v>
      </c>
      <c r="E411" s="36">
        <v>45799</v>
      </c>
      <c r="F411" s="12" t="s">
        <v>7631</v>
      </c>
    </row>
    <row r="412" spans="1:6" x14ac:dyDescent="0.3">
      <c r="A412" s="12" t="s">
        <v>8042</v>
      </c>
      <c r="B412" s="12" t="s">
        <v>3188</v>
      </c>
      <c r="C412" s="12" t="s">
        <v>4594</v>
      </c>
      <c r="D412" s="36">
        <v>45721</v>
      </c>
      <c r="E412" s="36">
        <v>45777</v>
      </c>
      <c r="F412" s="12" t="s">
        <v>7631</v>
      </c>
    </row>
    <row r="413" spans="1:6" x14ac:dyDescent="0.3">
      <c r="A413" s="12" t="s">
        <v>8043</v>
      </c>
      <c r="B413" s="12" t="s">
        <v>3178</v>
      </c>
      <c r="C413" s="12" t="s">
        <v>4607</v>
      </c>
      <c r="D413" s="36">
        <v>45771</v>
      </c>
      <c r="E413" s="36">
        <v>45855</v>
      </c>
      <c r="F413" s="12" t="s">
        <v>7631</v>
      </c>
    </row>
    <row r="414" spans="1:6" x14ac:dyDescent="0.3">
      <c r="A414" s="12" t="s">
        <v>8044</v>
      </c>
      <c r="B414" s="12" t="s">
        <v>1754</v>
      </c>
      <c r="C414" s="12" t="s">
        <v>4594</v>
      </c>
      <c r="D414" s="36">
        <v>46019</v>
      </c>
      <c r="E414" s="36">
        <v>46103</v>
      </c>
      <c r="F414" s="12" t="s">
        <v>504</v>
      </c>
    </row>
    <row r="415" spans="1:6" x14ac:dyDescent="0.3">
      <c r="A415" s="12" t="s">
        <v>8045</v>
      </c>
      <c r="B415" s="12" t="s">
        <v>3844</v>
      </c>
      <c r="C415" s="12" t="s">
        <v>4605</v>
      </c>
      <c r="D415" s="36">
        <v>45943</v>
      </c>
      <c r="E415" s="36">
        <v>45999</v>
      </c>
      <c r="F415" s="12" t="s">
        <v>7631</v>
      </c>
    </row>
    <row r="416" spans="1:6" x14ac:dyDescent="0.3">
      <c r="A416" s="12" t="s">
        <v>8046</v>
      </c>
      <c r="B416" s="12" t="s">
        <v>2063</v>
      </c>
      <c r="C416" s="12" t="s">
        <v>4598</v>
      </c>
      <c r="D416" s="36">
        <v>45960</v>
      </c>
      <c r="E416" s="36">
        <v>45988</v>
      </c>
      <c r="F416" s="12" t="s">
        <v>7631</v>
      </c>
    </row>
    <row r="417" spans="1:6" x14ac:dyDescent="0.3">
      <c r="A417" s="12" t="s">
        <v>8047</v>
      </c>
      <c r="B417" s="12" t="s">
        <v>1072</v>
      </c>
      <c r="C417" s="12" t="s">
        <v>4615</v>
      </c>
      <c r="D417" s="36">
        <v>45702</v>
      </c>
      <c r="E417" s="36">
        <v>46067</v>
      </c>
      <c r="F417" s="12" t="s">
        <v>504</v>
      </c>
    </row>
    <row r="418" spans="1:6" x14ac:dyDescent="0.3">
      <c r="A418" s="12" t="s">
        <v>8048</v>
      </c>
      <c r="B418" s="12" t="s">
        <v>2833</v>
      </c>
      <c r="C418" s="12" t="s">
        <v>4594</v>
      </c>
      <c r="D418" s="36">
        <v>45901</v>
      </c>
      <c r="E418" s="36">
        <v>45985</v>
      </c>
      <c r="F418" s="12" t="s">
        <v>7631</v>
      </c>
    </row>
    <row r="419" spans="1:6" x14ac:dyDescent="0.3">
      <c r="A419" s="12" t="s">
        <v>8049</v>
      </c>
      <c r="B419" s="12" t="s">
        <v>2441</v>
      </c>
      <c r="C419" s="12" t="s">
        <v>4605</v>
      </c>
      <c r="D419" s="36">
        <v>45961</v>
      </c>
      <c r="E419" s="36">
        <v>46045</v>
      </c>
      <c r="F419" s="12" t="s">
        <v>7631</v>
      </c>
    </row>
    <row r="420" spans="1:6" x14ac:dyDescent="0.3">
      <c r="A420" s="12" t="s">
        <v>8050</v>
      </c>
      <c r="B420" s="12" t="s">
        <v>964</v>
      </c>
      <c r="C420" s="12" t="s">
        <v>4615</v>
      </c>
      <c r="D420" s="36">
        <v>45825</v>
      </c>
      <c r="E420" s="36">
        <v>46190</v>
      </c>
      <c r="F420" s="12" t="s">
        <v>504</v>
      </c>
    </row>
    <row r="421" spans="1:6" x14ac:dyDescent="0.3">
      <c r="A421" s="12" t="s">
        <v>8051</v>
      </c>
      <c r="B421" s="12" t="s">
        <v>3805</v>
      </c>
      <c r="C421" s="12" t="s">
        <v>4613</v>
      </c>
      <c r="D421" s="36">
        <v>45850</v>
      </c>
      <c r="E421" s="36">
        <v>45878</v>
      </c>
      <c r="F421" s="12" t="s">
        <v>7631</v>
      </c>
    </row>
    <row r="422" spans="1:6" x14ac:dyDescent="0.3">
      <c r="A422" s="12" t="s">
        <v>8052</v>
      </c>
      <c r="B422" s="12" t="s">
        <v>653</v>
      </c>
      <c r="C422" s="12" t="s">
        <v>4618</v>
      </c>
      <c r="D422" s="36">
        <v>45845</v>
      </c>
      <c r="E422" s="36">
        <v>45929</v>
      </c>
      <c r="F422" s="12" t="s">
        <v>7631</v>
      </c>
    </row>
    <row r="423" spans="1:6" x14ac:dyDescent="0.3">
      <c r="A423" s="12" t="s">
        <v>8053</v>
      </c>
      <c r="B423" s="12" t="s">
        <v>2136</v>
      </c>
      <c r="C423" s="12" t="s">
        <v>4609</v>
      </c>
      <c r="D423" s="36">
        <v>46051</v>
      </c>
      <c r="E423" s="36">
        <v>46107</v>
      </c>
      <c r="F423" s="12" t="s">
        <v>504</v>
      </c>
    </row>
    <row r="424" spans="1:6" x14ac:dyDescent="0.3">
      <c r="A424" s="12" t="s">
        <v>8054</v>
      </c>
      <c r="B424" s="12" t="s">
        <v>2845</v>
      </c>
      <c r="C424" s="12" t="s">
        <v>4615</v>
      </c>
      <c r="D424" s="36">
        <v>45965</v>
      </c>
      <c r="E424" s="36">
        <v>45995</v>
      </c>
      <c r="F424" s="12" t="s">
        <v>7631</v>
      </c>
    </row>
    <row r="425" spans="1:6" x14ac:dyDescent="0.3">
      <c r="A425" s="12" t="s">
        <v>8055</v>
      </c>
      <c r="B425" s="12" t="s">
        <v>3158</v>
      </c>
      <c r="C425" s="12" t="s">
        <v>4594</v>
      </c>
      <c r="D425" s="36">
        <v>46053</v>
      </c>
      <c r="E425" s="36">
        <v>46083</v>
      </c>
      <c r="F425" s="12" t="s">
        <v>504</v>
      </c>
    </row>
    <row r="426" spans="1:6" x14ac:dyDescent="0.3">
      <c r="A426" s="12" t="s">
        <v>8056</v>
      </c>
      <c r="B426" s="12" t="s">
        <v>3156</v>
      </c>
      <c r="C426" s="12" t="s">
        <v>4602</v>
      </c>
      <c r="D426" s="36">
        <v>45771</v>
      </c>
      <c r="E426" s="36">
        <v>45855</v>
      </c>
      <c r="F426" s="12" t="s">
        <v>7631</v>
      </c>
    </row>
    <row r="427" spans="1:6" x14ac:dyDescent="0.3">
      <c r="A427" s="12" t="s">
        <v>8057</v>
      </c>
      <c r="B427" s="12" t="s">
        <v>3106</v>
      </c>
      <c r="C427" s="12" t="s">
        <v>4615</v>
      </c>
      <c r="D427" s="36">
        <v>45760</v>
      </c>
      <c r="E427" s="36">
        <v>46125</v>
      </c>
      <c r="F427" s="12" t="s">
        <v>504</v>
      </c>
    </row>
    <row r="428" spans="1:6" x14ac:dyDescent="0.3">
      <c r="A428" s="12" t="s">
        <v>8058</v>
      </c>
      <c r="B428" s="12" t="s">
        <v>1023</v>
      </c>
      <c r="C428" s="12" t="s">
        <v>4598</v>
      </c>
      <c r="D428" s="36">
        <v>45864</v>
      </c>
      <c r="E428" s="36">
        <v>45948</v>
      </c>
      <c r="F428" s="12" t="s">
        <v>7631</v>
      </c>
    </row>
    <row r="429" spans="1:6" x14ac:dyDescent="0.3">
      <c r="A429" s="12" t="s">
        <v>8059</v>
      </c>
      <c r="B429" s="12" t="s">
        <v>4007</v>
      </c>
      <c r="C429" s="12" t="s">
        <v>4594</v>
      </c>
      <c r="D429" s="36">
        <v>45914</v>
      </c>
      <c r="E429" s="36">
        <v>45970</v>
      </c>
      <c r="F429" s="12" t="s">
        <v>7631</v>
      </c>
    </row>
    <row r="430" spans="1:6" x14ac:dyDescent="0.3">
      <c r="A430" s="12" t="s">
        <v>8060</v>
      </c>
      <c r="B430" s="12" t="s">
        <v>821</v>
      </c>
      <c r="C430" s="12" t="s">
        <v>4613</v>
      </c>
      <c r="D430" s="36">
        <v>45980</v>
      </c>
      <c r="E430" s="36">
        <v>46064</v>
      </c>
      <c r="F430" s="12" t="s">
        <v>504</v>
      </c>
    </row>
    <row r="431" spans="1:6" x14ac:dyDescent="0.3">
      <c r="A431" s="12" t="s">
        <v>8061</v>
      </c>
      <c r="B431" s="12" t="s">
        <v>4557</v>
      </c>
      <c r="C431" s="12" t="s">
        <v>4613</v>
      </c>
      <c r="D431" s="36">
        <v>45699</v>
      </c>
      <c r="E431" s="36">
        <v>46064</v>
      </c>
      <c r="F431" s="12" t="s">
        <v>504</v>
      </c>
    </row>
    <row r="432" spans="1:6" x14ac:dyDescent="0.3">
      <c r="A432" s="12" t="s">
        <v>8062</v>
      </c>
      <c r="B432" s="12" t="s">
        <v>3501</v>
      </c>
      <c r="C432" s="12" t="s">
        <v>4629</v>
      </c>
      <c r="D432" s="36">
        <v>45937</v>
      </c>
      <c r="E432" s="36">
        <v>46302</v>
      </c>
      <c r="F432" s="12" t="s">
        <v>504</v>
      </c>
    </row>
    <row r="433" spans="1:6" x14ac:dyDescent="0.3">
      <c r="A433" s="12" t="s">
        <v>8063</v>
      </c>
      <c r="B433" s="12" t="s">
        <v>838</v>
      </c>
      <c r="C433" s="12" t="s">
        <v>4613</v>
      </c>
      <c r="D433" s="36">
        <v>45790</v>
      </c>
      <c r="E433" s="36">
        <v>45846</v>
      </c>
      <c r="F433" s="12" t="s">
        <v>7631</v>
      </c>
    </row>
    <row r="434" spans="1:6" x14ac:dyDescent="0.3">
      <c r="A434" s="12" t="s">
        <v>8064</v>
      </c>
      <c r="B434" s="12" t="s">
        <v>3292</v>
      </c>
      <c r="C434" s="12" t="s">
        <v>4615</v>
      </c>
      <c r="D434" s="36">
        <v>45735</v>
      </c>
      <c r="E434" s="36">
        <v>45819</v>
      </c>
      <c r="F434" s="12" t="s">
        <v>7631</v>
      </c>
    </row>
    <row r="435" spans="1:6" x14ac:dyDescent="0.3">
      <c r="A435" s="12" t="s">
        <v>8065</v>
      </c>
      <c r="B435" s="12" t="s">
        <v>3858</v>
      </c>
      <c r="C435" s="12" t="s">
        <v>4629</v>
      </c>
      <c r="D435" s="36">
        <v>45858</v>
      </c>
      <c r="E435" s="36">
        <v>45942</v>
      </c>
      <c r="F435" s="12" t="s">
        <v>7631</v>
      </c>
    </row>
    <row r="436" spans="1:6" x14ac:dyDescent="0.3">
      <c r="A436" s="12" t="s">
        <v>8066</v>
      </c>
      <c r="B436" s="12" t="s">
        <v>1843</v>
      </c>
      <c r="C436" s="12" t="s">
        <v>4613</v>
      </c>
      <c r="D436" s="36">
        <v>45772</v>
      </c>
      <c r="E436" s="36">
        <v>45828</v>
      </c>
      <c r="F436" s="12" t="s">
        <v>7631</v>
      </c>
    </row>
    <row r="437" spans="1:6" x14ac:dyDescent="0.3">
      <c r="A437" s="12" t="s">
        <v>8067</v>
      </c>
      <c r="B437" s="12" t="s">
        <v>1831</v>
      </c>
      <c r="C437" s="12" t="s">
        <v>4598</v>
      </c>
      <c r="D437" s="36">
        <v>45802</v>
      </c>
      <c r="E437" s="36">
        <v>45886</v>
      </c>
      <c r="F437" s="12" t="s">
        <v>7631</v>
      </c>
    </row>
    <row r="438" spans="1:6" x14ac:dyDescent="0.3">
      <c r="A438" s="12" t="s">
        <v>8068</v>
      </c>
      <c r="B438" s="12" t="s">
        <v>707</v>
      </c>
      <c r="C438" s="12" t="s">
        <v>4594</v>
      </c>
      <c r="D438" s="36">
        <v>45945</v>
      </c>
      <c r="E438" s="36">
        <v>45973</v>
      </c>
      <c r="F438" s="12" t="s">
        <v>7631</v>
      </c>
    </row>
    <row r="439" spans="1:6" x14ac:dyDescent="0.3">
      <c r="A439" s="12" t="s">
        <v>8069</v>
      </c>
      <c r="B439" s="12" t="s">
        <v>2231</v>
      </c>
      <c r="C439" s="12" t="s">
        <v>4613</v>
      </c>
      <c r="D439" s="36">
        <v>45926</v>
      </c>
      <c r="E439" s="36">
        <v>45956</v>
      </c>
      <c r="F439" s="12" t="s">
        <v>7631</v>
      </c>
    </row>
    <row r="440" spans="1:6" x14ac:dyDescent="0.3">
      <c r="A440" s="12" t="s">
        <v>8070</v>
      </c>
      <c r="B440" s="12" t="s">
        <v>1277</v>
      </c>
      <c r="C440" s="12" t="s">
        <v>4609</v>
      </c>
      <c r="D440" s="36">
        <v>45697</v>
      </c>
      <c r="E440" s="36">
        <v>45727</v>
      </c>
      <c r="F440" s="12" t="s">
        <v>7631</v>
      </c>
    </row>
    <row r="441" spans="1:6" x14ac:dyDescent="0.3">
      <c r="A441" s="12" t="s">
        <v>8071</v>
      </c>
      <c r="B441" s="12" t="s">
        <v>4421</v>
      </c>
      <c r="C441" s="12" t="s">
        <v>4598</v>
      </c>
      <c r="D441" s="36">
        <v>46053</v>
      </c>
      <c r="E441" s="36">
        <v>46418</v>
      </c>
      <c r="F441" s="12" t="s">
        <v>504</v>
      </c>
    </row>
    <row r="442" spans="1:6" x14ac:dyDescent="0.3">
      <c r="A442" s="12" t="s">
        <v>8072</v>
      </c>
      <c r="B442" s="12" t="s">
        <v>2591</v>
      </c>
      <c r="C442" s="12" t="s">
        <v>4598</v>
      </c>
      <c r="D442" s="36">
        <v>45741</v>
      </c>
      <c r="E442" s="36">
        <v>45825</v>
      </c>
      <c r="F442" s="12" t="s">
        <v>7631</v>
      </c>
    </row>
    <row r="443" spans="1:6" x14ac:dyDescent="0.3">
      <c r="A443" s="12" t="s">
        <v>8073</v>
      </c>
      <c r="B443" s="12" t="s">
        <v>3725</v>
      </c>
      <c r="C443" s="12" t="s">
        <v>4613</v>
      </c>
      <c r="D443" s="36">
        <v>45865</v>
      </c>
      <c r="E443" s="36">
        <v>45921</v>
      </c>
      <c r="F443" s="12" t="s">
        <v>7631</v>
      </c>
    </row>
    <row r="444" spans="1:6" x14ac:dyDescent="0.3">
      <c r="A444" s="12" t="s">
        <v>8074</v>
      </c>
      <c r="B444" s="12" t="s">
        <v>3997</v>
      </c>
      <c r="C444" s="12" t="s">
        <v>4618</v>
      </c>
      <c r="D444" s="36">
        <v>46010</v>
      </c>
      <c r="E444" s="36">
        <v>46038</v>
      </c>
      <c r="F444" s="12" t="s">
        <v>7631</v>
      </c>
    </row>
    <row r="445" spans="1:6" x14ac:dyDescent="0.3">
      <c r="A445" s="12" t="s">
        <v>8075</v>
      </c>
      <c r="B445" s="12" t="s">
        <v>2003</v>
      </c>
      <c r="C445" s="12" t="s">
        <v>4602</v>
      </c>
      <c r="D445" s="36">
        <v>45944</v>
      </c>
      <c r="E445" s="36">
        <v>46028</v>
      </c>
      <c r="F445" s="12" t="s">
        <v>7631</v>
      </c>
    </row>
    <row r="446" spans="1:6" x14ac:dyDescent="0.3">
      <c r="A446" s="12" t="s">
        <v>8076</v>
      </c>
      <c r="B446" s="12" t="s">
        <v>3034</v>
      </c>
      <c r="C446" s="12" t="s">
        <v>4602</v>
      </c>
      <c r="D446" s="36">
        <v>45801</v>
      </c>
      <c r="E446" s="36">
        <v>45831</v>
      </c>
      <c r="F446" s="12" t="s">
        <v>7631</v>
      </c>
    </row>
    <row r="447" spans="1:6" x14ac:dyDescent="0.3">
      <c r="A447" s="12" t="s">
        <v>8077</v>
      </c>
      <c r="B447" s="12" t="s">
        <v>1366</v>
      </c>
      <c r="C447" s="12" t="s">
        <v>4615</v>
      </c>
      <c r="D447" s="36">
        <v>45691</v>
      </c>
      <c r="E447" s="36">
        <v>45719</v>
      </c>
      <c r="F447" s="12" t="s">
        <v>7631</v>
      </c>
    </row>
    <row r="448" spans="1:6" x14ac:dyDescent="0.3">
      <c r="A448" s="12" t="s">
        <v>8078</v>
      </c>
      <c r="B448" s="12" t="s">
        <v>614</v>
      </c>
      <c r="C448" s="12" t="s">
        <v>4598</v>
      </c>
      <c r="D448" s="36">
        <v>45917</v>
      </c>
      <c r="E448" s="36">
        <v>46001</v>
      </c>
      <c r="F448" s="12" t="s">
        <v>7631</v>
      </c>
    </row>
    <row r="449" spans="1:6" x14ac:dyDescent="0.3">
      <c r="A449" s="12" t="s">
        <v>8079</v>
      </c>
      <c r="B449" s="12" t="s">
        <v>2459</v>
      </c>
      <c r="C449" s="12" t="s">
        <v>4605</v>
      </c>
      <c r="D449" s="36">
        <v>45813</v>
      </c>
      <c r="E449" s="36">
        <v>45869</v>
      </c>
      <c r="F449" s="12" t="s">
        <v>7631</v>
      </c>
    </row>
    <row r="450" spans="1:6" x14ac:dyDescent="0.3">
      <c r="A450" s="12" t="s">
        <v>8080</v>
      </c>
      <c r="B450" s="12" t="s">
        <v>3489</v>
      </c>
      <c r="C450" s="12" t="s">
        <v>4609</v>
      </c>
      <c r="D450" s="36">
        <v>45944</v>
      </c>
      <c r="E450" s="36">
        <v>46000</v>
      </c>
      <c r="F450" s="12" t="s">
        <v>7631</v>
      </c>
    </row>
    <row r="451" spans="1:6" x14ac:dyDescent="0.3">
      <c r="A451" s="12" t="s">
        <v>8081</v>
      </c>
      <c r="B451" s="12" t="s">
        <v>2639</v>
      </c>
      <c r="C451" s="12" t="s">
        <v>4615</v>
      </c>
      <c r="D451" s="36">
        <v>45938</v>
      </c>
      <c r="E451" s="36">
        <v>45994</v>
      </c>
      <c r="F451" s="12" t="s">
        <v>7631</v>
      </c>
    </row>
    <row r="452" spans="1:6" x14ac:dyDescent="0.3">
      <c r="A452" s="12" t="s">
        <v>8082</v>
      </c>
      <c r="B452" s="12" t="s">
        <v>810</v>
      </c>
      <c r="C452" s="12" t="s">
        <v>4594</v>
      </c>
      <c r="D452" s="36">
        <v>45816</v>
      </c>
      <c r="E452" s="36">
        <v>45844</v>
      </c>
      <c r="F452" s="12" t="s">
        <v>7631</v>
      </c>
    </row>
    <row r="453" spans="1:6" x14ac:dyDescent="0.3">
      <c r="A453" s="12" t="s">
        <v>8083</v>
      </c>
      <c r="B453" s="12" t="s">
        <v>2587</v>
      </c>
      <c r="C453" s="12" t="s">
        <v>4594</v>
      </c>
      <c r="D453" s="36">
        <v>45904</v>
      </c>
      <c r="E453" s="36">
        <v>45932</v>
      </c>
      <c r="F453" s="12" t="s">
        <v>7631</v>
      </c>
    </row>
    <row r="454" spans="1:6" x14ac:dyDescent="0.3">
      <c r="A454" s="12" t="s">
        <v>8084</v>
      </c>
      <c r="B454" s="12" t="s">
        <v>3336</v>
      </c>
      <c r="C454" s="12" t="s">
        <v>4602</v>
      </c>
      <c r="D454" s="36">
        <v>45788</v>
      </c>
      <c r="E454" s="36">
        <v>46153</v>
      </c>
      <c r="F454" s="12" t="s">
        <v>504</v>
      </c>
    </row>
    <row r="455" spans="1:6" x14ac:dyDescent="0.3">
      <c r="A455" s="12" t="s">
        <v>8085</v>
      </c>
      <c r="B455" s="12" t="s">
        <v>4286</v>
      </c>
      <c r="C455" s="12" t="s">
        <v>4609</v>
      </c>
      <c r="D455" s="36">
        <v>45912</v>
      </c>
      <c r="E455" s="36">
        <v>45940</v>
      </c>
      <c r="F455" s="12" t="s">
        <v>7631</v>
      </c>
    </row>
    <row r="456" spans="1:6" x14ac:dyDescent="0.3">
      <c r="A456" s="12" t="s">
        <v>8086</v>
      </c>
      <c r="B456" s="12" t="s">
        <v>2533</v>
      </c>
      <c r="C456" s="12" t="s">
        <v>4605</v>
      </c>
      <c r="D456" s="36">
        <v>45915</v>
      </c>
      <c r="E456" s="36">
        <v>45945</v>
      </c>
      <c r="F456" s="12" t="s">
        <v>7631</v>
      </c>
    </row>
    <row r="457" spans="1:6" x14ac:dyDescent="0.3">
      <c r="A457" s="12" t="s">
        <v>8087</v>
      </c>
      <c r="B457" s="12" t="s">
        <v>3633</v>
      </c>
      <c r="C457" s="12" t="s">
        <v>4594</v>
      </c>
      <c r="D457" s="36">
        <v>46036</v>
      </c>
      <c r="E457" s="36">
        <v>46401</v>
      </c>
      <c r="F457" s="12" t="s">
        <v>504</v>
      </c>
    </row>
    <row r="458" spans="1:6" x14ac:dyDescent="0.3">
      <c r="A458" s="12" t="s">
        <v>8088</v>
      </c>
      <c r="B458" s="12" t="s">
        <v>3142</v>
      </c>
      <c r="C458" s="12" t="s">
        <v>4629</v>
      </c>
      <c r="D458" s="36">
        <v>45928</v>
      </c>
      <c r="E458" s="36">
        <v>45984</v>
      </c>
      <c r="F458" s="12" t="s">
        <v>7631</v>
      </c>
    </row>
    <row r="459" spans="1:6" x14ac:dyDescent="0.3">
      <c r="A459" s="12" t="s">
        <v>8089</v>
      </c>
      <c r="B459" s="12" t="s">
        <v>916</v>
      </c>
      <c r="C459" s="12" t="s">
        <v>4629</v>
      </c>
      <c r="D459" s="36">
        <v>45827</v>
      </c>
      <c r="E459" s="36">
        <v>45855</v>
      </c>
      <c r="F459" s="12" t="s">
        <v>7631</v>
      </c>
    </row>
    <row r="460" spans="1:6" x14ac:dyDescent="0.3">
      <c r="A460" s="12" t="s">
        <v>8090</v>
      </c>
      <c r="B460" s="12" t="s">
        <v>2187</v>
      </c>
      <c r="C460" s="12" t="s">
        <v>4598</v>
      </c>
      <c r="D460" s="36">
        <v>45879</v>
      </c>
      <c r="E460" s="36">
        <v>46244</v>
      </c>
      <c r="F460" s="12" t="s">
        <v>504</v>
      </c>
    </row>
    <row r="461" spans="1:6" x14ac:dyDescent="0.3">
      <c r="A461" s="12" t="s">
        <v>8091</v>
      </c>
      <c r="B461" s="12" t="s">
        <v>1021</v>
      </c>
      <c r="C461" s="12" t="s">
        <v>4594</v>
      </c>
      <c r="D461" s="36">
        <v>45959</v>
      </c>
      <c r="E461" s="36">
        <v>45987</v>
      </c>
      <c r="F461" s="12" t="s">
        <v>7631</v>
      </c>
    </row>
    <row r="462" spans="1:6" x14ac:dyDescent="0.3">
      <c r="A462" s="12" t="s">
        <v>8092</v>
      </c>
      <c r="B462" s="12" t="s">
        <v>3525</v>
      </c>
      <c r="C462" s="12" t="s">
        <v>4598</v>
      </c>
      <c r="D462" s="36">
        <v>46000</v>
      </c>
      <c r="E462" s="36">
        <v>46365</v>
      </c>
      <c r="F462" s="12" t="s">
        <v>504</v>
      </c>
    </row>
    <row r="463" spans="1:6" x14ac:dyDescent="0.3">
      <c r="A463" s="12" t="s">
        <v>8093</v>
      </c>
      <c r="B463" s="12" t="s">
        <v>4423</v>
      </c>
      <c r="C463" s="12" t="s">
        <v>4629</v>
      </c>
      <c r="D463" s="36">
        <v>45829</v>
      </c>
      <c r="E463" s="36">
        <v>45859</v>
      </c>
      <c r="F463" s="12" t="s">
        <v>7631</v>
      </c>
    </row>
    <row r="464" spans="1:6" x14ac:dyDescent="0.3">
      <c r="A464" s="12" t="s">
        <v>8094</v>
      </c>
      <c r="B464" s="12" t="s">
        <v>3420</v>
      </c>
      <c r="C464" s="12" t="s">
        <v>4609</v>
      </c>
      <c r="D464" s="36">
        <v>45752</v>
      </c>
      <c r="E464" s="36">
        <v>45782</v>
      </c>
      <c r="F464" s="12" t="s">
        <v>7631</v>
      </c>
    </row>
    <row r="465" spans="1:6" x14ac:dyDescent="0.3">
      <c r="A465" s="12" t="s">
        <v>8095</v>
      </c>
      <c r="B465" s="12" t="s">
        <v>1630</v>
      </c>
      <c r="C465" s="12" t="s">
        <v>4605</v>
      </c>
      <c r="D465" s="36">
        <v>45827</v>
      </c>
      <c r="E465" s="36">
        <v>45855</v>
      </c>
      <c r="F465" s="12" t="s">
        <v>7631</v>
      </c>
    </row>
    <row r="466" spans="1:6" x14ac:dyDescent="0.3">
      <c r="A466" s="12" t="s">
        <v>8096</v>
      </c>
      <c r="B466" s="12" t="s">
        <v>3862</v>
      </c>
      <c r="C466" s="12" t="s">
        <v>4594</v>
      </c>
      <c r="D466" s="36">
        <v>45933</v>
      </c>
      <c r="E466" s="36">
        <v>45989</v>
      </c>
      <c r="F466" s="12" t="s">
        <v>7631</v>
      </c>
    </row>
    <row r="467" spans="1:6" x14ac:dyDescent="0.3">
      <c r="A467" s="12" t="s">
        <v>8097</v>
      </c>
      <c r="B467" s="12" t="s">
        <v>1165</v>
      </c>
      <c r="C467" s="12" t="s">
        <v>4613</v>
      </c>
      <c r="D467" s="36">
        <v>45983</v>
      </c>
      <c r="E467" s="36">
        <v>46348</v>
      </c>
      <c r="F467" s="12" t="s">
        <v>504</v>
      </c>
    </row>
    <row r="468" spans="1:6" x14ac:dyDescent="0.3">
      <c r="A468" s="12" t="s">
        <v>8098</v>
      </c>
      <c r="B468" s="12" t="s">
        <v>907</v>
      </c>
      <c r="C468" s="12" t="s">
        <v>4607</v>
      </c>
      <c r="D468" s="36">
        <v>45860</v>
      </c>
      <c r="E468" s="36">
        <v>45916</v>
      </c>
      <c r="F468" s="12" t="s">
        <v>7631</v>
      </c>
    </row>
    <row r="469" spans="1:6" x14ac:dyDescent="0.3">
      <c r="A469" s="12" t="s">
        <v>8099</v>
      </c>
      <c r="B469" s="12" t="s">
        <v>2481</v>
      </c>
      <c r="C469" s="12" t="s">
        <v>4615</v>
      </c>
      <c r="D469" s="36">
        <v>46011</v>
      </c>
      <c r="E469" s="36">
        <v>46095</v>
      </c>
      <c r="F469" s="12" t="s">
        <v>504</v>
      </c>
    </row>
    <row r="470" spans="1:6" x14ac:dyDescent="0.3">
      <c r="A470" s="12" t="s">
        <v>8100</v>
      </c>
      <c r="B470" s="12" t="s">
        <v>4405</v>
      </c>
      <c r="C470" s="12" t="s">
        <v>4605</v>
      </c>
      <c r="D470" s="36">
        <v>45892</v>
      </c>
      <c r="E470" s="36">
        <v>45920</v>
      </c>
      <c r="F470" s="12" t="s">
        <v>7631</v>
      </c>
    </row>
    <row r="471" spans="1:6" x14ac:dyDescent="0.3">
      <c r="A471" s="12" t="s">
        <v>8101</v>
      </c>
      <c r="B471" s="12" t="s">
        <v>883</v>
      </c>
      <c r="C471" s="12" t="s">
        <v>4594</v>
      </c>
      <c r="D471" s="36">
        <v>46038</v>
      </c>
      <c r="E471" s="36">
        <v>46122</v>
      </c>
      <c r="F471" s="12" t="s">
        <v>504</v>
      </c>
    </row>
    <row r="472" spans="1:6" x14ac:dyDescent="0.3">
      <c r="A472" s="12" t="s">
        <v>8102</v>
      </c>
      <c r="B472" s="12" t="s">
        <v>1776</v>
      </c>
      <c r="C472" s="12" t="s">
        <v>4607</v>
      </c>
      <c r="D472" s="36">
        <v>45969</v>
      </c>
      <c r="E472" s="36">
        <v>45999</v>
      </c>
      <c r="F472" s="12" t="s">
        <v>7631</v>
      </c>
    </row>
    <row r="473" spans="1:6" x14ac:dyDescent="0.3">
      <c r="A473" s="12" t="s">
        <v>8103</v>
      </c>
      <c r="B473" s="12" t="s">
        <v>3732</v>
      </c>
      <c r="C473" s="12" t="s">
        <v>4598</v>
      </c>
      <c r="D473" s="36">
        <v>45977</v>
      </c>
      <c r="E473" s="36">
        <v>46005</v>
      </c>
      <c r="F473" s="12" t="s">
        <v>7631</v>
      </c>
    </row>
    <row r="474" spans="1:6" x14ac:dyDescent="0.3">
      <c r="A474" s="12" t="s">
        <v>8104</v>
      </c>
      <c r="B474" s="12" t="s">
        <v>3505</v>
      </c>
      <c r="C474" s="12" t="s">
        <v>4609</v>
      </c>
      <c r="D474" s="36">
        <v>45828</v>
      </c>
      <c r="E474" s="36">
        <v>45858</v>
      </c>
      <c r="F474" s="12" t="s">
        <v>7631</v>
      </c>
    </row>
    <row r="475" spans="1:6" x14ac:dyDescent="0.3">
      <c r="A475" s="12" t="s">
        <v>8105</v>
      </c>
      <c r="B475" s="12" t="s">
        <v>517</v>
      </c>
      <c r="C475" s="12" t="s">
        <v>4615</v>
      </c>
      <c r="D475" s="36">
        <v>45738</v>
      </c>
      <c r="E475" s="36">
        <v>45822</v>
      </c>
      <c r="F475" s="12" t="s">
        <v>7631</v>
      </c>
    </row>
    <row r="476" spans="1:6" x14ac:dyDescent="0.3">
      <c r="A476" s="12" t="s">
        <v>8106</v>
      </c>
      <c r="B476" s="12" t="s">
        <v>2489</v>
      </c>
      <c r="C476" s="12" t="s">
        <v>4613</v>
      </c>
      <c r="D476" s="36">
        <v>45837</v>
      </c>
      <c r="E476" s="36">
        <v>45867</v>
      </c>
      <c r="F476" s="12" t="s">
        <v>7631</v>
      </c>
    </row>
    <row r="477" spans="1:6" x14ac:dyDescent="0.3">
      <c r="A477" s="12" t="s">
        <v>8107</v>
      </c>
      <c r="B477" s="12" t="s">
        <v>3637</v>
      </c>
      <c r="C477" s="12" t="s">
        <v>4607</v>
      </c>
      <c r="D477" s="36">
        <v>45995</v>
      </c>
      <c r="E477" s="36">
        <v>46051</v>
      </c>
      <c r="F477" s="12" t="s">
        <v>7631</v>
      </c>
    </row>
    <row r="478" spans="1:6" x14ac:dyDescent="0.3">
      <c r="A478" s="12" t="s">
        <v>8108</v>
      </c>
      <c r="B478" s="12" t="s">
        <v>2247</v>
      </c>
      <c r="C478" s="12" t="s">
        <v>4629</v>
      </c>
      <c r="D478" s="36">
        <v>45896</v>
      </c>
      <c r="E478" s="36">
        <v>45952</v>
      </c>
      <c r="F478" s="12" t="s">
        <v>7631</v>
      </c>
    </row>
    <row r="479" spans="1:6" x14ac:dyDescent="0.3">
      <c r="A479" s="12" t="s">
        <v>8109</v>
      </c>
      <c r="B479" s="12" t="s">
        <v>3244</v>
      </c>
      <c r="C479" s="12" t="s">
        <v>4609</v>
      </c>
      <c r="D479" s="36">
        <v>45792</v>
      </c>
      <c r="E479" s="36">
        <v>45848</v>
      </c>
      <c r="F479" s="12" t="s">
        <v>7631</v>
      </c>
    </row>
    <row r="480" spans="1:6" x14ac:dyDescent="0.3">
      <c r="A480" s="12" t="s">
        <v>8110</v>
      </c>
      <c r="B480" s="12" t="s">
        <v>1768</v>
      </c>
      <c r="C480" s="12" t="s">
        <v>4605</v>
      </c>
      <c r="D480" s="36">
        <v>45727</v>
      </c>
      <c r="E480" s="36">
        <v>45755</v>
      </c>
      <c r="F480" s="12" t="s">
        <v>7631</v>
      </c>
    </row>
    <row r="481" spans="1:6" x14ac:dyDescent="0.3">
      <c r="A481" s="12" t="s">
        <v>8111</v>
      </c>
      <c r="B481" s="12" t="s">
        <v>1476</v>
      </c>
      <c r="C481" s="12" t="s">
        <v>4615</v>
      </c>
      <c r="D481" s="36">
        <v>45915</v>
      </c>
      <c r="E481" s="36">
        <v>45943</v>
      </c>
      <c r="F481" s="12" t="s">
        <v>7631</v>
      </c>
    </row>
    <row r="482" spans="1:6" x14ac:dyDescent="0.3">
      <c r="A482" s="12" t="s">
        <v>8112</v>
      </c>
      <c r="B482" s="12" t="s">
        <v>4437</v>
      </c>
      <c r="C482" s="12" t="s">
        <v>4618</v>
      </c>
      <c r="D482" s="36">
        <v>45983</v>
      </c>
      <c r="E482" s="36">
        <v>46013</v>
      </c>
      <c r="F482" s="12" t="s">
        <v>7631</v>
      </c>
    </row>
    <row r="483" spans="1:6" x14ac:dyDescent="0.3">
      <c r="A483" s="12" t="s">
        <v>8113</v>
      </c>
      <c r="B483" s="12" t="s">
        <v>2553</v>
      </c>
      <c r="C483" s="12" t="s">
        <v>4629</v>
      </c>
      <c r="D483" s="36">
        <v>45704</v>
      </c>
      <c r="E483" s="36">
        <v>45788</v>
      </c>
      <c r="F483" s="12" t="s">
        <v>7631</v>
      </c>
    </row>
    <row r="484" spans="1:6" x14ac:dyDescent="0.3">
      <c r="A484" s="12" t="s">
        <v>8114</v>
      </c>
      <c r="B484" s="12" t="s">
        <v>3874</v>
      </c>
      <c r="C484" s="12" t="s">
        <v>4609</v>
      </c>
      <c r="D484" s="36">
        <v>46011</v>
      </c>
      <c r="E484" s="36">
        <v>46039</v>
      </c>
      <c r="F484" s="12" t="s">
        <v>7631</v>
      </c>
    </row>
    <row r="485" spans="1:6" x14ac:dyDescent="0.3">
      <c r="A485" s="12" t="s">
        <v>8115</v>
      </c>
      <c r="B485" s="12" t="s">
        <v>3864</v>
      </c>
      <c r="C485" s="12" t="s">
        <v>4605</v>
      </c>
      <c r="D485" s="36">
        <v>46020</v>
      </c>
      <c r="E485" s="36">
        <v>46385</v>
      </c>
      <c r="F485" s="12" t="s">
        <v>504</v>
      </c>
    </row>
    <row r="486" spans="1:6" x14ac:dyDescent="0.3">
      <c r="A486" s="12" t="s">
        <v>8116</v>
      </c>
      <c r="B486" s="12" t="s">
        <v>2985</v>
      </c>
      <c r="C486" s="12" t="s">
        <v>4605</v>
      </c>
      <c r="D486" s="36">
        <v>46041</v>
      </c>
      <c r="E486" s="36">
        <v>46406</v>
      </c>
      <c r="F486" s="12" t="s">
        <v>504</v>
      </c>
    </row>
    <row r="487" spans="1:6" x14ac:dyDescent="0.3">
      <c r="A487" s="12" t="s">
        <v>8117</v>
      </c>
      <c r="B487" s="12" t="s">
        <v>4234</v>
      </c>
      <c r="C487" s="12" t="s">
        <v>4618</v>
      </c>
      <c r="D487" s="36">
        <v>46027</v>
      </c>
      <c r="E487" s="36">
        <v>46057</v>
      </c>
      <c r="F487" s="12" t="s">
        <v>504</v>
      </c>
    </row>
    <row r="488" spans="1:6" x14ac:dyDescent="0.3">
      <c r="A488" s="12" t="s">
        <v>8118</v>
      </c>
      <c r="B488" s="12" t="s">
        <v>2867</v>
      </c>
      <c r="C488" s="12" t="s">
        <v>4615</v>
      </c>
      <c r="D488" s="36">
        <v>45763</v>
      </c>
      <c r="E488" s="36">
        <v>45819</v>
      </c>
      <c r="F488" s="12" t="s">
        <v>7631</v>
      </c>
    </row>
    <row r="489" spans="1:6" x14ac:dyDescent="0.3">
      <c r="A489" s="12" t="s">
        <v>8119</v>
      </c>
      <c r="B489" s="12" t="s">
        <v>2205</v>
      </c>
      <c r="C489" s="12" t="s">
        <v>4602</v>
      </c>
      <c r="D489" s="36">
        <v>45980</v>
      </c>
      <c r="E489" s="36">
        <v>46345</v>
      </c>
      <c r="F489" s="12" t="s">
        <v>504</v>
      </c>
    </row>
    <row r="490" spans="1:6" x14ac:dyDescent="0.3">
      <c r="A490" s="12" t="s">
        <v>8120</v>
      </c>
      <c r="B490" s="12" t="s">
        <v>1881</v>
      </c>
      <c r="C490" s="12" t="s">
        <v>4605</v>
      </c>
      <c r="D490" s="36">
        <v>46010</v>
      </c>
      <c r="E490" s="36">
        <v>46375</v>
      </c>
      <c r="F490" s="12" t="s">
        <v>504</v>
      </c>
    </row>
    <row r="491" spans="1:6" x14ac:dyDescent="0.3">
      <c r="A491" s="12" t="s">
        <v>8121</v>
      </c>
      <c r="B491" s="12" t="s">
        <v>3970</v>
      </c>
      <c r="C491" s="12" t="s">
        <v>4609</v>
      </c>
      <c r="D491" s="36">
        <v>45834</v>
      </c>
      <c r="E491" s="36">
        <v>45918</v>
      </c>
      <c r="F491" s="12" t="s">
        <v>7631</v>
      </c>
    </row>
    <row r="492" spans="1:6" x14ac:dyDescent="0.3">
      <c r="A492" s="12" t="s">
        <v>8122</v>
      </c>
      <c r="B492" s="12" t="s">
        <v>3980</v>
      </c>
      <c r="C492" s="12" t="s">
        <v>4602</v>
      </c>
      <c r="D492" s="36">
        <v>45958</v>
      </c>
      <c r="E492" s="36">
        <v>46042</v>
      </c>
      <c r="F492" s="12" t="s">
        <v>7631</v>
      </c>
    </row>
    <row r="493" spans="1:6" x14ac:dyDescent="0.3">
      <c r="A493" s="12" t="s">
        <v>8123</v>
      </c>
      <c r="B493" s="12" t="s">
        <v>2601</v>
      </c>
      <c r="C493" s="12" t="s">
        <v>4602</v>
      </c>
      <c r="D493" s="36">
        <v>45860</v>
      </c>
      <c r="E493" s="36">
        <v>46225</v>
      </c>
      <c r="F493" s="12" t="s">
        <v>504</v>
      </c>
    </row>
    <row r="494" spans="1:6" x14ac:dyDescent="0.3">
      <c r="A494" s="12" t="s">
        <v>8124</v>
      </c>
      <c r="B494" s="12" t="s">
        <v>3130</v>
      </c>
      <c r="C494" s="12" t="s">
        <v>4629</v>
      </c>
      <c r="D494" s="36">
        <v>45736</v>
      </c>
      <c r="E494" s="36">
        <v>45792</v>
      </c>
      <c r="F494" s="12" t="s">
        <v>7631</v>
      </c>
    </row>
    <row r="495" spans="1:6" x14ac:dyDescent="0.3">
      <c r="A495" s="12" t="s">
        <v>8125</v>
      </c>
      <c r="B495" s="12" t="s">
        <v>4092</v>
      </c>
      <c r="C495" s="12" t="s">
        <v>4607</v>
      </c>
      <c r="D495" s="36">
        <v>45993</v>
      </c>
      <c r="E495" s="36">
        <v>46023</v>
      </c>
      <c r="F495" s="12" t="s">
        <v>7631</v>
      </c>
    </row>
    <row r="496" spans="1:6" x14ac:dyDescent="0.3">
      <c r="A496" s="12" t="s">
        <v>8126</v>
      </c>
      <c r="B496" s="12" t="s">
        <v>3222</v>
      </c>
      <c r="C496" s="12" t="s">
        <v>4607</v>
      </c>
      <c r="D496" s="36">
        <v>45870</v>
      </c>
      <c r="E496" s="36">
        <v>45954</v>
      </c>
      <c r="F496" s="12" t="s">
        <v>7631</v>
      </c>
    </row>
    <row r="497" spans="1:6" x14ac:dyDescent="0.3">
      <c r="A497" s="12" t="s">
        <v>8127</v>
      </c>
      <c r="B497" s="12" t="s">
        <v>1411</v>
      </c>
      <c r="C497" s="12" t="s">
        <v>4615</v>
      </c>
      <c r="D497" s="36">
        <v>45930</v>
      </c>
      <c r="E497" s="36">
        <v>45960</v>
      </c>
      <c r="F497" s="12" t="s">
        <v>7631</v>
      </c>
    </row>
    <row r="498" spans="1:6" x14ac:dyDescent="0.3">
      <c r="A498" s="12" t="s">
        <v>8128</v>
      </c>
      <c r="B498" s="12" t="s">
        <v>560</v>
      </c>
      <c r="C498" s="12" t="s">
        <v>4615</v>
      </c>
      <c r="D498" s="36">
        <v>45750</v>
      </c>
      <c r="E498" s="36">
        <v>46115</v>
      </c>
      <c r="F498" s="12" t="s">
        <v>504</v>
      </c>
    </row>
    <row r="499" spans="1:6" x14ac:dyDescent="0.3">
      <c r="A499" s="12" t="s">
        <v>8129</v>
      </c>
      <c r="B499" s="12" t="s">
        <v>851</v>
      </c>
      <c r="C499" s="12" t="s">
        <v>4629</v>
      </c>
      <c r="D499" s="36">
        <v>45961</v>
      </c>
      <c r="E499" s="36">
        <v>46017</v>
      </c>
      <c r="F499" s="12" t="s">
        <v>7631</v>
      </c>
    </row>
    <row r="500" spans="1:6" x14ac:dyDescent="0.3">
      <c r="A500" s="12" t="s">
        <v>8130</v>
      </c>
      <c r="B500" s="12" t="s">
        <v>1628</v>
      </c>
      <c r="C500" s="12" t="s">
        <v>4602</v>
      </c>
      <c r="D500" s="36">
        <v>45997</v>
      </c>
      <c r="E500" s="36">
        <v>46027</v>
      </c>
      <c r="F500" s="12" t="s">
        <v>7631</v>
      </c>
    </row>
    <row r="501" spans="1:6" x14ac:dyDescent="0.3">
      <c r="A501" s="12" t="s">
        <v>8131</v>
      </c>
      <c r="B501" s="12" t="s">
        <v>3150</v>
      </c>
      <c r="C501" s="12" t="s">
        <v>4609</v>
      </c>
      <c r="D501" s="36">
        <v>45812</v>
      </c>
      <c r="E501" s="36">
        <v>45842</v>
      </c>
      <c r="F501" s="12" t="s">
        <v>7631</v>
      </c>
    </row>
    <row r="502" spans="1:6" x14ac:dyDescent="0.3">
      <c r="A502" s="12" t="s">
        <v>8132</v>
      </c>
      <c r="B502" s="12" t="s">
        <v>676</v>
      </c>
      <c r="C502" s="12" t="s">
        <v>4594</v>
      </c>
      <c r="D502" s="36">
        <v>45689</v>
      </c>
      <c r="E502" s="36">
        <v>45719</v>
      </c>
      <c r="F502" s="12" t="s">
        <v>7631</v>
      </c>
    </row>
    <row r="503" spans="1:6" x14ac:dyDescent="0.3">
      <c r="A503" s="12" t="s">
        <v>8133</v>
      </c>
      <c r="B503" s="12" t="s">
        <v>1732</v>
      </c>
      <c r="C503" s="12" t="s">
        <v>4605</v>
      </c>
      <c r="D503" s="36">
        <v>45916</v>
      </c>
      <c r="E503" s="36">
        <v>46281</v>
      </c>
      <c r="F503" s="12" t="s">
        <v>504</v>
      </c>
    </row>
    <row r="504" spans="1:6" x14ac:dyDescent="0.3">
      <c r="A504" s="12" t="s">
        <v>8134</v>
      </c>
      <c r="B504" s="12" t="s">
        <v>2431</v>
      </c>
      <c r="C504" s="12" t="s">
        <v>4605</v>
      </c>
      <c r="D504" s="36">
        <v>45830</v>
      </c>
      <c r="E504" s="36">
        <v>45914</v>
      </c>
      <c r="F504" s="12" t="s">
        <v>7631</v>
      </c>
    </row>
    <row r="505" spans="1:6" x14ac:dyDescent="0.3">
      <c r="A505" s="12" t="s">
        <v>8135</v>
      </c>
      <c r="B505" s="12" t="s">
        <v>824</v>
      </c>
      <c r="C505" s="12" t="s">
        <v>4605</v>
      </c>
      <c r="D505" s="36">
        <v>46025</v>
      </c>
      <c r="E505" s="36">
        <v>46053</v>
      </c>
      <c r="F505" s="12" t="s">
        <v>7631</v>
      </c>
    </row>
    <row r="506" spans="1:6" x14ac:dyDescent="0.3">
      <c r="A506" s="12" t="s">
        <v>8136</v>
      </c>
      <c r="B506" s="12" t="s">
        <v>4120</v>
      </c>
      <c r="C506" s="12" t="s">
        <v>4598</v>
      </c>
      <c r="D506" s="36">
        <v>45831</v>
      </c>
      <c r="E506" s="36">
        <v>46196</v>
      </c>
      <c r="F506" s="12" t="s">
        <v>504</v>
      </c>
    </row>
    <row r="507" spans="1:6" x14ac:dyDescent="0.3">
      <c r="A507" s="12" t="s">
        <v>8137</v>
      </c>
      <c r="B507" s="12" t="s">
        <v>4583</v>
      </c>
      <c r="C507" s="12" t="s">
        <v>4615</v>
      </c>
      <c r="D507" s="36">
        <v>45984</v>
      </c>
      <c r="E507" s="36">
        <v>46012</v>
      </c>
      <c r="F507" s="12" t="s">
        <v>7631</v>
      </c>
    </row>
    <row r="508" spans="1:6" x14ac:dyDescent="0.3">
      <c r="A508" s="12" t="s">
        <v>8138</v>
      </c>
      <c r="B508" s="12" t="s">
        <v>2501</v>
      </c>
      <c r="C508" s="12" t="s">
        <v>4629</v>
      </c>
      <c r="D508" s="36">
        <v>45868</v>
      </c>
      <c r="E508" s="36">
        <v>46233</v>
      </c>
      <c r="F508" s="12" t="s">
        <v>504</v>
      </c>
    </row>
    <row r="509" spans="1:6" x14ac:dyDescent="0.3">
      <c r="A509" s="12" t="s">
        <v>8139</v>
      </c>
      <c r="B509" s="12" t="s">
        <v>3561</v>
      </c>
      <c r="C509" s="12" t="s">
        <v>4613</v>
      </c>
      <c r="D509" s="36">
        <v>45906</v>
      </c>
      <c r="E509" s="36">
        <v>45936</v>
      </c>
      <c r="F509" s="12" t="s">
        <v>7631</v>
      </c>
    </row>
    <row r="510" spans="1:6" x14ac:dyDescent="0.3">
      <c r="A510" s="12" t="s">
        <v>8140</v>
      </c>
      <c r="B510" s="12" t="s">
        <v>1953</v>
      </c>
      <c r="C510" s="12" t="s">
        <v>4613</v>
      </c>
      <c r="D510" s="36">
        <v>45846</v>
      </c>
      <c r="E510" s="36">
        <v>45874</v>
      </c>
      <c r="F510" s="12" t="s">
        <v>7631</v>
      </c>
    </row>
    <row r="511" spans="1:6" x14ac:dyDescent="0.3">
      <c r="A511" s="12" t="s">
        <v>8141</v>
      </c>
      <c r="B511" s="12" t="s">
        <v>3734</v>
      </c>
      <c r="C511" s="12" t="s">
        <v>4598</v>
      </c>
      <c r="D511" s="36">
        <v>45758</v>
      </c>
      <c r="E511" s="36">
        <v>46123</v>
      </c>
      <c r="F511" s="12" t="s">
        <v>504</v>
      </c>
    </row>
    <row r="512" spans="1:6" x14ac:dyDescent="0.3">
      <c r="A512" s="12" t="s">
        <v>8142</v>
      </c>
      <c r="B512" s="12" t="s">
        <v>2965</v>
      </c>
      <c r="C512" s="12" t="s">
        <v>4607</v>
      </c>
      <c r="D512" s="36">
        <v>45879</v>
      </c>
      <c r="E512" s="36">
        <v>45909</v>
      </c>
      <c r="F512" s="12" t="s">
        <v>7631</v>
      </c>
    </row>
    <row r="513" spans="1:6" x14ac:dyDescent="0.3">
      <c r="A513" s="12" t="s">
        <v>8143</v>
      </c>
      <c r="B513" s="12" t="s">
        <v>4583</v>
      </c>
      <c r="C513" s="12" t="s">
        <v>4598</v>
      </c>
      <c r="D513" s="36">
        <v>45837</v>
      </c>
      <c r="E513" s="36">
        <v>45867</v>
      </c>
      <c r="F513" s="12" t="s">
        <v>7631</v>
      </c>
    </row>
    <row r="514" spans="1:6" x14ac:dyDescent="0.3">
      <c r="A514" s="12" t="s">
        <v>8144</v>
      </c>
      <c r="B514" s="12" t="s">
        <v>2055</v>
      </c>
      <c r="C514" s="12" t="s">
        <v>4605</v>
      </c>
      <c r="D514" s="36">
        <v>45980</v>
      </c>
      <c r="E514" s="36">
        <v>46036</v>
      </c>
      <c r="F514" s="12" t="s">
        <v>7631</v>
      </c>
    </row>
    <row r="515" spans="1:6" x14ac:dyDescent="0.3">
      <c r="A515" s="12" t="s">
        <v>8145</v>
      </c>
      <c r="B515" s="12" t="s">
        <v>2795</v>
      </c>
      <c r="C515" s="12" t="s">
        <v>4615</v>
      </c>
      <c r="D515" s="36">
        <v>45738</v>
      </c>
      <c r="E515" s="36">
        <v>45794</v>
      </c>
      <c r="F515" s="12" t="s">
        <v>7631</v>
      </c>
    </row>
    <row r="516" spans="1:6" x14ac:dyDescent="0.3">
      <c r="A516" s="12" t="s">
        <v>8146</v>
      </c>
      <c r="B516" s="12" t="s">
        <v>700</v>
      </c>
      <c r="C516" s="12" t="s">
        <v>4598</v>
      </c>
      <c r="D516" s="36">
        <v>45885</v>
      </c>
      <c r="E516" s="36">
        <v>45969</v>
      </c>
      <c r="F516" s="12" t="s">
        <v>7631</v>
      </c>
    </row>
    <row r="517" spans="1:6" x14ac:dyDescent="0.3">
      <c r="A517" s="12" t="s">
        <v>8147</v>
      </c>
      <c r="B517" s="12" t="s">
        <v>2401</v>
      </c>
      <c r="C517" s="12" t="s">
        <v>4607</v>
      </c>
      <c r="D517" s="36">
        <v>46004</v>
      </c>
      <c r="E517" s="36">
        <v>46034</v>
      </c>
      <c r="F517" s="12" t="s">
        <v>7631</v>
      </c>
    </row>
    <row r="518" spans="1:6" x14ac:dyDescent="0.3">
      <c r="A518" s="12" t="s">
        <v>8148</v>
      </c>
      <c r="B518" s="12" t="s">
        <v>1957</v>
      </c>
      <c r="C518" s="12" t="s">
        <v>4629</v>
      </c>
      <c r="D518" s="36">
        <v>46026</v>
      </c>
      <c r="E518" s="36">
        <v>46110</v>
      </c>
      <c r="F518" s="12" t="s">
        <v>504</v>
      </c>
    </row>
    <row r="519" spans="1:6" x14ac:dyDescent="0.3">
      <c r="A519" s="12" t="s">
        <v>8149</v>
      </c>
      <c r="B519" s="12" t="s">
        <v>981</v>
      </c>
      <c r="C519" s="12" t="s">
        <v>4605</v>
      </c>
      <c r="D519" s="36">
        <v>45979</v>
      </c>
      <c r="E519" s="36">
        <v>46009</v>
      </c>
      <c r="F519" s="12" t="s">
        <v>7631</v>
      </c>
    </row>
    <row r="520" spans="1:6" x14ac:dyDescent="0.3">
      <c r="A520" s="12" t="s">
        <v>8150</v>
      </c>
      <c r="B520" s="12" t="s">
        <v>946</v>
      </c>
      <c r="C520" s="12" t="s">
        <v>4602</v>
      </c>
      <c r="D520" s="36">
        <v>45803</v>
      </c>
      <c r="E520" s="36">
        <v>45833</v>
      </c>
      <c r="F520" s="12" t="s">
        <v>7631</v>
      </c>
    </row>
    <row r="521" spans="1:6" x14ac:dyDescent="0.3">
      <c r="A521" s="12" t="s">
        <v>8151</v>
      </c>
      <c r="B521" s="12" t="s">
        <v>923</v>
      </c>
      <c r="C521" s="12" t="s">
        <v>4615</v>
      </c>
      <c r="D521" s="36">
        <v>45985</v>
      </c>
      <c r="E521" s="36">
        <v>46069</v>
      </c>
      <c r="F521" s="12" t="s">
        <v>504</v>
      </c>
    </row>
    <row r="522" spans="1:6" x14ac:dyDescent="0.3">
      <c r="A522" s="12" t="s">
        <v>8152</v>
      </c>
      <c r="B522" s="12" t="s">
        <v>807</v>
      </c>
      <c r="C522" s="12" t="s">
        <v>4615</v>
      </c>
      <c r="D522" s="36">
        <v>45807</v>
      </c>
      <c r="E522" s="36">
        <v>45835</v>
      </c>
      <c r="F522" s="12" t="s">
        <v>7631</v>
      </c>
    </row>
    <row r="523" spans="1:6" x14ac:dyDescent="0.3">
      <c r="A523" s="12" t="s">
        <v>8153</v>
      </c>
      <c r="B523" s="12" t="s">
        <v>1981</v>
      </c>
      <c r="C523" s="12" t="s">
        <v>4615</v>
      </c>
      <c r="D523" s="36">
        <v>45905</v>
      </c>
      <c r="E523" s="36">
        <v>45989</v>
      </c>
      <c r="F523" s="12" t="s">
        <v>7631</v>
      </c>
    </row>
    <row r="524" spans="1:6" x14ac:dyDescent="0.3">
      <c r="A524" s="12" t="s">
        <v>8154</v>
      </c>
      <c r="B524" s="12" t="s">
        <v>1746</v>
      </c>
      <c r="C524" s="12" t="s">
        <v>4615</v>
      </c>
      <c r="D524" s="36">
        <v>46002</v>
      </c>
      <c r="E524" s="36">
        <v>46367</v>
      </c>
      <c r="F524" s="12" t="s">
        <v>504</v>
      </c>
    </row>
    <row r="525" spans="1:6" x14ac:dyDescent="0.3">
      <c r="A525" s="12" t="s">
        <v>8155</v>
      </c>
      <c r="B525" s="12" t="s">
        <v>4384</v>
      </c>
      <c r="C525" s="12" t="s">
        <v>4607</v>
      </c>
      <c r="D525" s="36">
        <v>45937</v>
      </c>
      <c r="E525" s="36">
        <v>46302</v>
      </c>
      <c r="F525" s="12" t="s">
        <v>504</v>
      </c>
    </row>
    <row r="526" spans="1:6" x14ac:dyDescent="0.3">
      <c r="A526" s="12" t="s">
        <v>8156</v>
      </c>
      <c r="B526" s="12" t="s">
        <v>3206</v>
      </c>
      <c r="C526" s="12" t="s">
        <v>4598</v>
      </c>
      <c r="D526" s="36">
        <v>45945</v>
      </c>
      <c r="E526" s="36">
        <v>46001</v>
      </c>
      <c r="F526" s="12" t="s">
        <v>7631</v>
      </c>
    </row>
    <row r="527" spans="1:6" x14ac:dyDescent="0.3">
      <c r="A527" s="12" t="s">
        <v>8157</v>
      </c>
      <c r="B527" s="12" t="s">
        <v>2172</v>
      </c>
      <c r="C527" s="12" t="s">
        <v>4602</v>
      </c>
      <c r="D527" s="36">
        <v>46005</v>
      </c>
      <c r="E527" s="36">
        <v>46033</v>
      </c>
      <c r="F527" s="12" t="s">
        <v>7631</v>
      </c>
    </row>
    <row r="528" spans="1:6" x14ac:dyDescent="0.3">
      <c r="A528" s="12" t="s">
        <v>8158</v>
      </c>
      <c r="B528" s="12" t="s">
        <v>2707</v>
      </c>
      <c r="C528" s="12" t="s">
        <v>4629</v>
      </c>
      <c r="D528" s="36">
        <v>45781</v>
      </c>
      <c r="E528" s="36">
        <v>45811</v>
      </c>
      <c r="F528" s="12" t="s">
        <v>7631</v>
      </c>
    </row>
    <row r="529" spans="1:6" x14ac:dyDescent="0.3">
      <c r="A529" s="12" t="s">
        <v>8159</v>
      </c>
      <c r="B529" s="12" t="s">
        <v>3434</v>
      </c>
      <c r="C529" s="12" t="s">
        <v>4594</v>
      </c>
      <c r="D529" s="36">
        <v>46023</v>
      </c>
      <c r="E529" s="36">
        <v>46107</v>
      </c>
      <c r="F529" s="12" t="s">
        <v>504</v>
      </c>
    </row>
    <row r="530" spans="1:6" x14ac:dyDescent="0.3">
      <c r="A530" s="12" t="s">
        <v>8160</v>
      </c>
      <c r="B530" s="12" t="s">
        <v>3697</v>
      </c>
      <c r="C530" s="12" t="s">
        <v>4605</v>
      </c>
      <c r="D530" s="36">
        <v>46015</v>
      </c>
      <c r="E530" s="36">
        <v>46043</v>
      </c>
      <c r="F530" s="12" t="s">
        <v>7631</v>
      </c>
    </row>
    <row r="531" spans="1:6" x14ac:dyDescent="0.3">
      <c r="A531" s="12" t="s">
        <v>8161</v>
      </c>
      <c r="B531" s="12" t="s">
        <v>2573</v>
      </c>
      <c r="C531" s="12" t="s">
        <v>4629</v>
      </c>
      <c r="D531" s="36">
        <v>45981</v>
      </c>
      <c r="E531" s="36">
        <v>46065</v>
      </c>
      <c r="F531" s="12" t="s">
        <v>504</v>
      </c>
    </row>
    <row r="532" spans="1:6" x14ac:dyDescent="0.3">
      <c r="A532" s="12" t="s">
        <v>8162</v>
      </c>
      <c r="B532" s="12" t="s">
        <v>4324</v>
      </c>
      <c r="C532" s="12" t="s">
        <v>4594</v>
      </c>
      <c r="D532" s="36">
        <v>45743</v>
      </c>
      <c r="E532" s="36">
        <v>45773</v>
      </c>
      <c r="F532" s="12" t="s">
        <v>7631</v>
      </c>
    </row>
    <row r="533" spans="1:6" x14ac:dyDescent="0.3">
      <c r="A533" s="12" t="s">
        <v>8163</v>
      </c>
      <c r="B533" s="12" t="s">
        <v>3543</v>
      </c>
      <c r="C533" s="12" t="s">
        <v>4609</v>
      </c>
      <c r="D533" s="36">
        <v>45998</v>
      </c>
      <c r="E533" s="36">
        <v>46026</v>
      </c>
      <c r="F533" s="12" t="s">
        <v>7631</v>
      </c>
    </row>
    <row r="534" spans="1:6" x14ac:dyDescent="0.3">
      <c r="A534" s="12" t="s">
        <v>8164</v>
      </c>
      <c r="B534" s="12" t="s">
        <v>1588</v>
      </c>
      <c r="C534" s="12" t="s">
        <v>4618</v>
      </c>
      <c r="D534" s="36">
        <v>45944</v>
      </c>
      <c r="E534" s="36">
        <v>46028</v>
      </c>
      <c r="F534" s="12" t="s">
        <v>7631</v>
      </c>
    </row>
    <row r="535" spans="1:6" x14ac:dyDescent="0.3">
      <c r="A535" s="12" t="s">
        <v>8165</v>
      </c>
      <c r="B535" s="12" t="s">
        <v>1820</v>
      </c>
      <c r="C535" s="12" t="s">
        <v>4598</v>
      </c>
      <c r="D535" s="36">
        <v>45829</v>
      </c>
      <c r="E535" s="36">
        <v>45913</v>
      </c>
      <c r="F535" s="12" t="s">
        <v>7631</v>
      </c>
    </row>
    <row r="536" spans="1:6" x14ac:dyDescent="0.3">
      <c r="A536" s="12" t="s">
        <v>8166</v>
      </c>
      <c r="B536" s="12" t="s">
        <v>930</v>
      </c>
      <c r="C536" s="12" t="s">
        <v>4607</v>
      </c>
      <c r="D536" s="36">
        <v>45992</v>
      </c>
      <c r="E536" s="36">
        <v>46020</v>
      </c>
      <c r="F536" s="12" t="s">
        <v>7631</v>
      </c>
    </row>
    <row r="537" spans="1:6" x14ac:dyDescent="0.3">
      <c r="A537" s="12" t="s">
        <v>8167</v>
      </c>
      <c r="B537" s="12" t="s">
        <v>1756</v>
      </c>
      <c r="C537" s="12" t="s">
        <v>4594</v>
      </c>
      <c r="D537" s="36">
        <v>45996</v>
      </c>
      <c r="E537" s="36">
        <v>46026</v>
      </c>
      <c r="F537" s="12" t="s">
        <v>7631</v>
      </c>
    </row>
    <row r="538" spans="1:6" x14ac:dyDescent="0.3">
      <c r="A538" s="12" t="s">
        <v>8168</v>
      </c>
      <c r="B538" s="12" t="s">
        <v>3762</v>
      </c>
      <c r="C538" s="12" t="s">
        <v>4605</v>
      </c>
      <c r="D538" s="36">
        <v>45908</v>
      </c>
      <c r="E538" s="36">
        <v>46273</v>
      </c>
      <c r="F538" s="12" t="s">
        <v>504</v>
      </c>
    </row>
    <row r="539" spans="1:6" x14ac:dyDescent="0.3">
      <c r="A539" s="12" t="s">
        <v>8169</v>
      </c>
      <c r="B539" s="12" t="s">
        <v>2537</v>
      </c>
      <c r="C539" s="12" t="s">
        <v>4613</v>
      </c>
      <c r="D539" s="36">
        <v>45835</v>
      </c>
      <c r="E539" s="36">
        <v>45865</v>
      </c>
      <c r="F539" s="12" t="s">
        <v>7631</v>
      </c>
    </row>
    <row r="540" spans="1:6" x14ac:dyDescent="0.3">
      <c r="A540" s="12" t="s">
        <v>8170</v>
      </c>
      <c r="B540" s="12" t="s">
        <v>3308</v>
      </c>
      <c r="C540" s="12" t="s">
        <v>4609</v>
      </c>
      <c r="D540" s="36">
        <v>45908</v>
      </c>
      <c r="E540" s="36">
        <v>45964</v>
      </c>
      <c r="F540" s="12" t="s">
        <v>7631</v>
      </c>
    </row>
    <row r="541" spans="1:6" x14ac:dyDescent="0.3">
      <c r="A541" s="12" t="s">
        <v>8171</v>
      </c>
      <c r="B541" s="12" t="s">
        <v>3028</v>
      </c>
      <c r="C541" s="12" t="s">
        <v>4607</v>
      </c>
      <c r="D541" s="36">
        <v>45749</v>
      </c>
      <c r="E541" s="36">
        <v>45779</v>
      </c>
      <c r="F541" s="12" t="s">
        <v>7631</v>
      </c>
    </row>
    <row r="542" spans="1:6" x14ac:dyDescent="0.3">
      <c r="A542" s="12" t="s">
        <v>8172</v>
      </c>
      <c r="B542" s="12" t="s">
        <v>4549</v>
      </c>
      <c r="C542" s="12" t="s">
        <v>4629</v>
      </c>
      <c r="D542" s="36">
        <v>45719</v>
      </c>
      <c r="E542" s="36">
        <v>46084</v>
      </c>
      <c r="F542" s="12" t="s">
        <v>504</v>
      </c>
    </row>
    <row r="543" spans="1:6" x14ac:dyDescent="0.3">
      <c r="A543" s="12" t="s">
        <v>8173</v>
      </c>
      <c r="B543" s="12" t="s">
        <v>907</v>
      </c>
      <c r="C543" s="12" t="s">
        <v>4594</v>
      </c>
      <c r="D543" s="36">
        <v>45714</v>
      </c>
      <c r="E543" s="36">
        <v>46079</v>
      </c>
      <c r="F543" s="12" t="s">
        <v>504</v>
      </c>
    </row>
    <row r="544" spans="1:6" x14ac:dyDescent="0.3">
      <c r="A544" s="12" t="s">
        <v>8174</v>
      </c>
      <c r="B544" s="12" t="s">
        <v>3886</v>
      </c>
      <c r="C544" s="12" t="s">
        <v>4609</v>
      </c>
      <c r="D544" s="36">
        <v>46041</v>
      </c>
      <c r="E544" s="36">
        <v>46125</v>
      </c>
      <c r="F544" s="12" t="s">
        <v>504</v>
      </c>
    </row>
    <row r="545" spans="1:6" x14ac:dyDescent="0.3">
      <c r="A545" s="12" t="s">
        <v>8175</v>
      </c>
      <c r="B545" s="12" t="s">
        <v>1298</v>
      </c>
      <c r="C545" s="12" t="s">
        <v>4615</v>
      </c>
      <c r="D545" s="36">
        <v>45876</v>
      </c>
      <c r="E545" s="36">
        <v>46241</v>
      </c>
      <c r="F545" s="12" t="s">
        <v>504</v>
      </c>
    </row>
    <row r="546" spans="1:6" x14ac:dyDescent="0.3">
      <c r="A546" s="12" t="s">
        <v>8176</v>
      </c>
      <c r="B546" s="12" t="s">
        <v>2089</v>
      </c>
      <c r="C546" s="12" t="s">
        <v>4607</v>
      </c>
      <c r="D546" s="36">
        <v>45961</v>
      </c>
      <c r="E546" s="36">
        <v>46326</v>
      </c>
      <c r="F546" s="12" t="s">
        <v>504</v>
      </c>
    </row>
    <row r="547" spans="1:6" x14ac:dyDescent="0.3">
      <c r="A547" s="12" t="s">
        <v>8177</v>
      </c>
      <c r="B547" s="12" t="s">
        <v>4208</v>
      </c>
      <c r="C547" s="12" t="s">
        <v>4607</v>
      </c>
      <c r="D547" s="36">
        <v>46051</v>
      </c>
      <c r="E547" s="36">
        <v>46416</v>
      </c>
      <c r="F547" s="12" t="s">
        <v>504</v>
      </c>
    </row>
    <row r="548" spans="1:6" x14ac:dyDescent="0.3">
      <c r="A548" s="12" t="s">
        <v>8178</v>
      </c>
      <c r="B548" s="12" t="s">
        <v>4511</v>
      </c>
      <c r="C548" s="12" t="s">
        <v>4598</v>
      </c>
      <c r="D548" s="36">
        <v>45967</v>
      </c>
      <c r="E548" s="36">
        <v>45997</v>
      </c>
      <c r="F548" s="12" t="s">
        <v>7631</v>
      </c>
    </row>
    <row r="549" spans="1:6" x14ac:dyDescent="0.3">
      <c r="A549" s="12" t="s">
        <v>8179</v>
      </c>
      <c r="B549" s="12" t="s">
        <v>545</v>
      </c>
      <c r="C549" s="12" t="s">
        <v>4629</v>
      </c>
      <c r="D549" s="36">
        <v>46047</v>
      </c>
      <c r="E549" s="36">
        <v>46077</v>
      </c>
      <c r="F549" s="12" t="s">
        <v>504</v>
      </c>
    </row>
    <row r="550" spans="1:6" x14ac:dyDescent="0.3">
      <c r="A550" s="12" t="s">
        <v>8180</v>
      </c>
      <c r="B550" s="12" t="s">
        <v>4523</v>
      </c>
      <c r="C550" s="12" t="s">
        <v>4629</v>
      </c>
      <c r="D550" s="36">
        <v>46026</v>
      </c>
      <c r="E550" s="36">
        <v>46082</v>
      </c>
      <c r="F550" s="12" t="s">
        <v>504</v>
      </c>
    </row>
    <row r="551" spans="1:6" x14ac:dyDescent="0.3">
      <c r="A551" s="12" t="s">
        <v>8181</v>
      </c>
      <c r="B551" s="12" t="s">
        <v>2787</v>
      </c>
      <c r="C551" s="12" t="s">
        <v>4607</v>
      </c>
      <c r="D551" s="36">
        <v>45881</v>
      </c>
      <c r="E551" s="36">
        <v>45965</v>
      </c>
      <c r="F551" s="12" t="s">
        <v>7631</v>
      </c>
    </row>
    <row r="552" spans="1:6" x14ac:dyDescent="0.3">
      <c r="A552" s="12" t="s">
        <v>8182</v>
      </c>
      <c r="B552" s="12" t="s">
        <v>2138</v>
      </c>
      <c r="C552" s="12" t="s">
        <v>4605</v>
      </c>
      <c r="D552" s="36">
        <v>45911</v>
      </c>
      <c r="E552" s="36">
        <v>46276</v>
      </c>
      <c r="F552" s="12" t="s">
        <v>504</v>
      </c>
    </row>
    <row r="553" spans="1:6" x14ac:dyDescent="0.3">
      <c r="A553" s="12" t="s">
        <v>8183</v>
      </c>
      <c r="B553" s="12" t="s">
        <v>3224</v>
      </c>
      <c r="C553" s="12" t="s">
        <v>4607</v>
      </c>
      <c r="D553" s="36">
        <v>45903</v>
      </c>
      <c r="E553" s="36">
        <v>45987</v>
      </c>
      <c r="F553" s="12" t="s">
        <v>7631</v>
      </c>
    </row>
    <row r="554" spans="1:6" x14ac:dyDescent="0.3">
      <c r="A554" s="12" t="s">
        <v>8184</v>
      </c>
      <c r="B554" s="12" t="s">
        <v>3880</v>
      </c>
      <c r="C554" s="12" t="s">
        <v>4629</v>
      </c>
      <c r="D554" s="36">
        <v>45775</v>
      </c>
      <c r="E554" s="36">
        <v>46140</v>
      </c>
      <c r="F554" s="12" t="s">
        <v>504</v>
      </c>
    </row>
    <row r="555" spans="1:6" x14ac:dyDescent="0.3">
      <c r="A555" s="12" t="s">
        <v>8185</v>
      </c>
      <c r="B555" s="12" t="s">
        <v>853</v>
      </c>
      <c r="C555" s="12" t="s">
        <v>4609</v>
      </c>
      <c r="D555" s="36">
        <v>45957</v>
      </c>
      <c r="E555" s="36">
        <v>45987</v>
      </c>
      <c r="F555" s="12" t="s">
        <v>7631</v>
      </c>
    </row>
    <row r="556" spans="1:6" x14ac:dyDescent="0.3">
      <c r="A556" s="12" t="s">
        <v>8186</v>
      </c>
      <c r="B556" s="12" t="s">
        <v>2491</v>
      </c>
      <c r="C556" s="12" t="s">
        <v>4609</v>
      </c>
      <c r="D556" s="36">
        <v>45792</v>
      </c>
      <c r="E556" s="36">
        <v>46157</v>
      </c>
      <c r="F556" s="12" t="s">
        <v>504</v>
      </c>
    </row>
    <row r="557" spans="1:6" x14ac:dyDescent="0.3">
      <c r="A557" s="12" t="s">
        <v>8187</v>
      </c>
      <c r="B557" s="12" t="s">
        <v>4513</v>
      </c>
      <c r="C557" s="12" t="s">
        <v>4594</v>
      </c>
      <c r="D557" s="36">
        <v>45901</v>
      </c>
      <c r="E557" s="36">
        <v>45931</v>
      </c>
      <c r="F557" s="12" t="s">
        <v>7631</v>
      </c>
    </row>
    <row r="558" spans="1:6" x14ac:dyDescent="0.3">
      <c r="A558" s="12" t="s">
        <v>8188</v>
      </c>
      <c r="B558" s="12" t="s">
        <v>3974</v>
      </c>
      <c r="C558" s="12" t="s">
        <v>4615</v>
      </c>
      <c r="D558" s="36">
        <v>46045</v>
      </c>
      <c r="E558" s="36">
        <v>46410</v>
      </c>
      <c r="F558" s="12" t="s">
        <v>504</v>
      </c>
    </row>
    <row r="559" spans="1:6" x14ac:dyDescent="0.3">
      <c r="A559" s="12" t="s">
        <v>8189</v>
      </c>
      <c r="B559" s="12" t="s">
        <v>807</v>
      </c>
      <c r="C559" s="12" t="s">
        <v>4607</v>
      </c>
      <c r="D559" s="36">
        <v>45779</v>
      </c>
      <c r="E559" s="36">
        <v>46144</v>
      </c>
      <c r="F559" s="12" t="s">
        <v>504</v>
      </c>
    </row>
    <row r="560" spans="1:6" x14ac:dyDescent="0.3">
      <c r="A560" s="12" t="s">
        <v>8190</v>
      </c>
      <c r="B560" s="12" t="s">
        <v>548</v>
      </c>
      <c r="C560" s="12" t="s">
        <v>4594</v>
      </c>
      <c r="D560" s="36">
        <v>45909</v>
      </c>
      <c r="E560" s="36">
        <v>45937</v>
      </c>
      <c r="F560" s="12" t="s">
        <v>7631</v>
      </c>
    </row>
    <row r="561" spans="1:6" x14ac:dyDescent="0.3">
      <c r="A561" s="12" t="s">
        <v>8191</v>
      </c>
      <c r="B561" s="12" t="s">
        <v>4322</v>
      </c>
      <c r="C561" s="12" t="s">
        <v>4629</v>
      </c>
      <c r="D561" s="36">
        <v>46051</v>
      </c>
      <c r="E561" s="36">
        <v>46416</v>
      </c>
      <c r="F561" s="12" t="s">
        <v>504</v>
      </c>
    </row>
    <row r="562" spans="1:6" x14ac:dyDescent="0.3">
      <c r="A562" s="12" t="s">
        <v>8192</v>
      </c>
      <c r="B562" s="12" t="s">
        <v>2389</v>
      </c>
      <c r="C562" s="12" t="s">
        <v>4598</v>
      </c>
      <c r="D562" s="36">
        <v>45720</v>
      </c>
      <c r="E562" s="36">
        <v>45750</v>
      </c>
      <c r="F562" s="12" t="s">
        <v>7631</v>
      </c>
    </row>
    <row r="563" spans="1:6" x14ac:dyDescent="0.3">
      <c r="A563" s="12" t="s">
        <v>8193</v>
      </c>
      <c r="B563" s="12" t="s">
        <v>2551</v>
      </c>
      <c r="C563" s="12" t="s">
        <v>4605</v>
      </c>
      <c r="D563" s="36">
        <v>45862</v>
      </c>
      <c r="E563" s="36">
        <v>45892</v>
      </c>
      <c r="F563" s="12" t="s">
        <v>7631</v>
      </c>
    </row>
    <row r="564" spans="1:6" x14ac:dyDescent="0.3">
      <c r="A564" s="12" t="s">
        <v>8194</v>
      </c>
      <c r="B564" s="12" t="s">
        <v>2647</v>
      </c>
      <c r="C564" s="12" t="s">
        <v>4602</v>
      </c>
      <c r="D564" s="36">
        <v>45709</v>
      </c>
      <c r="E564" s="36">
        <v>45765</v>
      </c>
      <c r="F564" s="12" t="s">
        <v>7631</v>
      </c>
    </row>
    <row r="565" spans="1:6" x14ac:dyDescent="0.3">
      <c r="A565" s="12" t="s">
        <v>8195</v>
      </c>
      <c r="B565" s="12" t="s">
        <v>3084</v>
      </c>
      <c r="C565" s="12" t="s">
        <v>4613</v>
      </c>
      <c r="D565" s="36">
        <v>45725</v>
      </c>
      <c r="E565" s="36">
        <v>45753</v>
      </c>
      <c r="F565" s="12" t="s">
        <v>7631</v>
      </c>
    </row>
    <row r="566" spans="1:6" x14ac:dyDescent="0.3">
      <c r="A566" s="12" t="s">
        <v>8196</v>
      </c>
      <c r="B566" s="12" t="s">
        <v>667</v>
      </c>
      <c r="C566" s="12" t="s">
        <v>4602</v>
      </c>
      <c r="D566" s="36">
        <v>45765</v>
      </c>
      <c r="E566" s="36">
        <v>45793</v>
      </c>
      <c r="F566" s="12" t="s">
        <v>7631</v>
      </c>
    </row>
    <row r="567" spans="1:6" x14ac:dyDescent="0.3">
      <c r="A567" s="12" t="s">
        <v>8197</v>
      </c>
      <c r="B567" s="12" t="s">
        <v>2245</v>
      </c>
      <c r="C567" s="12" t="s">
        <v>4615</v>
      </c>
      <c r="D567" s="36">
        <v>45747</v>
      </c>
      <c r="E567" s="36">
        <v>45803</v>
      </c>
      <c r="F567" s="12" t="s">
        <v>7631</v>
      </c>
    </row>
    <row r="568" spans="1:6" x14ac:dyDescent="0.3">
      <c r="A568" s="12" t="s">
        <v>8198</v>
      </c>
      <c r="B568" s="12" t="s">
        <v>1488</v>
      </c>
      <c r="C568" s="12" t="s">
        <v>4605</v>
      </c>
      <c r="D568" s="36">
        <v>45796</v>
      </c>
      <c r="E568" s="36">
        <v>45880</v>
      </c>
      <c r="F568" s="12" t="s">
        <v>7631</v>
      </c>
    </row>
    <row r="569" spans="1:6" x14ac:dyDescent="0.3">
      <c r="A569" s="12" t="s">
        <v>8199</v>
      </c>
      <c r="B569" s="12" t="s">
        <v>3354</v>
      </c>
      <c r="C569" s="12" t="s">
        <v>4594</v>
      </c>
      <c r="D569" s="36">
        <v>45854</v>
      </c>
      <c r="E569" s="36">
        <v>45882</v>
      </c>
      <c r="F569" s="12" t="s">
        <v>7631</v>
      </c>
    </row>
    <row r="570" spans="1:6" x14ac:dyDescent="0.3">
      <c r="A570" s="12" t="s">
        <v>8200</v>
      </c>
      <c r="B570" s="12" t="s">
        <v>4308</v>
      </c>
      <c r="C570" s="12" t="s">
        <v>4594</v>
      </c>
      <c r="D570" s="36">
        <v>46032</v>
      </c>
      <c r="E570" s="36">
        <v>46116</v>
      </c>
      <c r="F570" s="12" t="s">
        <v>504</v>
      </c>
    </row>
    <row r="571" spans="1:6" x14ac:dyDescent="0.3">
      <c r="A571" s="12" t="s">
        <v>8201</v>
      </c>
      <c r="B571" s="12" t="s">
        <v>2511</v>
      </c>
      <c r="C571" s="12" t="s">
        <v>4609</v>
      </c>
      <c r="D571" s="36">
        <v>46034</v>
      </c>
      <c r="E571" s="36">
        <v>46062</v>
      </c>
      <c r="F571" s="12" t="s">
        <v>504</v>
      </c>
    </row>
    <row r="572" spans="1:6" x14ac:dyDescent="0.3">
      <c r="A572" s="12" t="s">
        <v>8202</v>
      </c>
      <c r="B572" s="12" t="s">
        <v>3999</v>
      </c>
      <c r="C572" s="12" t="s">
        <v>4605</v>
      </c>
      <c r="D572" s="36">
        <v>45889</v>
      </c>
      <c r="E572" s="36">
        <v>46254</v>
      </c>
      <c r="F572" s="12" t="s">
        <v>504</v>
      </c>
    </row>
    <row r="573" spans="1:6" x14ac:dyDescent="0.3">
      <c r="A573" s="12" t="s">
        <v>8203</v>
      </c>
      <c r="B573" s="12" t="s">
        <v>4344</v>
      </c>
      <c r="C573" s="12" t="s">
        <v>4613</v>
      </c>
      <c r="D573" s="36">
        <v>45897</v>
      </c>
      <c r="E573" s="36">
        <v>46262</v>
      </c>
      <c r="F573" s="12" t="s">
        <v>504</v>
      </c>
    </row>
    <row r="574" spans="1:6" x14ac:dyDescent="0.3">
      <c r="A574" s="12" t="s">
        <v>8204</v>
      </c>
      <c r="B574" s="12" t="s">
        <v>4447</v>
      </c>
      <c r="C574" s="12" t="s">
        <v>4607</v>
      </c>
      <c r="D574" s="36">
        <v>45853</v>
      </c>
      <c r="E574" s="36">
        <v>46218</v>
      </c>
      <c r="F574" s="12" t="s">
        <v>504</v>
      </c>
    </row>
    <row r="575" spans="1:6" x14ac:dyDescent="0.3">
      <c r="A575" s="12" t="s">
        <v>8205</v>
      </c>
      <c r="B575" s="12" t="s">
        <v>686</v>
      </c>
      <c r="C575" s="12" t="s">
        <v>4594</v>
      </c>
      <c r="D575" s="36">
        <v>45700</v>
      </c>
      <c r="E575" s="36">
        <v>45756</v>
      </c>
      <c r="F575" s="12" t="s">
        <v>7631</v>
      </c>
    </row>
    <row r="576" spans="1:6" x14ac:dyDescent="0.3">
      <c r="A576" s="12" t="s">
        <v>8206</v>
      </c>
      <c r="B576" s="12" t="s">
        <v>3274</v>
      </c>
      <c r="C576" s="12" t="s">
        <v>4607</v>
      </c>
      <c r="D576" s="36">
        <v>45745</v>
      </c>
      <c r="E576" s="36">
        <v>45801</v>
      </c>
      <c r="F576" s="12" t="s">
        <v>7631</v>
      </c>
    </row>
    <row r="577" spans="1:6" x14ac:dyDescent="0.3">
      <c r="A577" s="12" t="s">
        <v>8207</v>
      </c>
      <c r="B577" s="12" t="s">
        <v>3116</v>
      </c>
      <c r="C577" s="12" t="s">
        <v>4629</v>
      </c>
      <c r="D577" s="36">
        <v>45849</v>
      </c>
      <c r="E577" s="36">
        <v>45879</v>
      </c>
      <c r="F577" s="12" t="s">
        <v>7631</v>
      </c>
    </row>
    <row r="578" spans="1:6" x14ac:dyDescent="0.3">
      <c r="A578" s="12" t="s">
        <v>8208</v>
      </c>
      <c r="B578" s="12" t="s">
        <v>1409</v>
      </c>
      <c r="C578" s="12" t="s">
        <v>4594</v>
      </c>
      <c r="D578" s="36">
        <v>45999</v>
      </c>
      <c r="E578" s="36">
        <v>46029</v>
      </c>
      <c r="F578" s="12" t="s">
        <v>7631</v>
      </c>
    </row>
    <row r="579" spans="1:6" x14ac:dyDescent="0.3">
      <c r="A579" s="12" t="s">
        <v>8209</v>
      </c>
      <c r="B579" s="12" t="s">
        <v>3284</v>
      </c>
      <c r="C579" s="12" t="s">
        <v>4594</v>
      </c>
      <c r="D579" s="36">
        <v>46038</v>
      </c>
      <c r="E579" s="36">
        <v>46066</v>
      </c>
      <c r="F579" s="12" t="s">
        <v>504</v>
      </c>
    </row>
    <row r="580" spans="1:6" x14ac:dyDescent="0.3">
      <c r="A580" s="12" t="s">
        <v>8210</v>
      </c>
      <c r="B580" s="12" t="s">
        <v>883</v>
      </c>
      <c r="C580" s="12" t="s">
        <v>4613</v>
      </c>
      <c r="D580" s="36">
        <v>45756</v>
      </c>
      <c r="E580" s="36">
        <v>45840</v>
      </c>
      <c r="F580" s="12" t="s">
        <v>7631</v>
      </c>
    </row>
    <row r="581" spans="1:6" x14ac:dyDescent="0.3">
      <c r="A581" s="12" t="s">
        <v>8211</v>
      </c>
      <c r="B581" s="12" t="s">
        <v>3830</v>
      </c>
      <c r="C581" s="12" t="s">
        <v>4605</v>
      </c>
      <c r="D581" s="36">
        <v>45755</v>
      </c>
      <c r="E581" s="36">
        <v>46120</v>
      </c>
      <c r="F581" s="12" t="s">
        <v>504</v>
      </c>
    </row>
    <row r="582" spans="1:6" x14ac:dyDescent="0.3">
      <c r="A582" s="12" t="s">
        <v>8212</v>
      </c>
      <c r="B582" s="12" t="s">
        <v>1688</v>
      </c>
      <c r="C582" s="12" t="s">
        <v>4605</v>
      </c>
      <c r="D582" s="36">
        <v>45767</v>
      </c>
      <c r="E582" s="36">
        <v>45851</v>
      </c>
      <c r="F582" s="12" t="s">
        <v>7631</v>
      </c>
    </row>
    <row r="583" spans="1:6" x14ac:dyDescent="0.3">
      <c r="A583" s="12" t="s">
        <v>8213</v>
      </c>
      <c r="B583" s="12" t="s">
        <v>3840</v>
      </c>
      <c r="C583" s="12" t="s">
        <v>4607</v>
      </c>
      <c r="D583" s="36">
        <v>45718</v>
      </c>
      <c r="E583" s="36">
        <v>46083</v>
      </c>
      <c r="F583" s="12" t="s">
        <v>504</v>
      </c>
    </row>
    <row r="584" spans="1:6" x14ac:dyDescent="0.3">
      <c r="A584" s="12" t="s">
        <v>8214</v>
      </c>
      <c r="B584" s="12" t="s">
        <v>3328</v>
      </c>
      <c r="C584" s="12" t="s">
        <v>4594</v>
      </c>
      <c r="D584" s="36">
        <v>45775</v>
      </c>
      <c r="E584" s="36">
        <v>45831</v>
      </c>
      <c r="F584" s="12" t="s">
        <v>7631</v>
      </c>
    </row>
    <row r="585" spans="1:6" x14ac:dyDescent="0.3">
      <c r="A585" s="12" t="s">
        <v>8215</v>
      </c>
      <c r="B585" s="12" t="s">
        <v>2293</v>
      </c>
      <c r="C585" s="12" t="s">
        <v>4598</v>
      </c>
      <c r="D585" s="36">
        <v>45709</v>
      </c>
      <c r="E585" s="36">
        <v>46074</v>
      </c>
      <c r="F585" s="12" t="s">
        <v>504</v>
      </c>
    </row>
    <row r="586" spans="1:6" x14ac:dyDescent="0.3">
      <c r="A586" s="12" t="s">
        <v>8216</v>
      </c>
      <c r="B586" s="12" t="s">
        <v>1213</v>
      </c>
      <c r="C586" s="12" t="s">
        <v>4615</v>
      </c>
      <c r="D586" s="36">
        <v>45891</v>
      </c>
      <c r="E586" s="36">
        <v>46256</v>
      </c>
      <c r="F586" s="12" t="s">
        <v>504</v>
      </c>
    </row>
    <row r="587" spans="1:6" x14ac:dyDescent="0.3">
      <c r="A587" s="12" t="s">
        <v>8217</v>
      </c>
      <c r="B587" s="12" t="s">
        <v>3094</v>
      </c>
      <c r="C587" s="12" t="s">
        <v>4607</v>
      </c>
      <c r="D587" s="36">
        <v>45752</v>
      </c>
      <c r="E587" s="36">
        <v>45782</v>
      </c>
      <c r="F587" s="12" t="s">
        <v>7631</v>
      </c>
    </row>
    <row r="588" spans="1:6" x14ac:dyDescent="0.3">
      <c r="A588" s="12" t="s">
        <v>8218</v>
      </c>
      <c r="B588" s="12" t="s">
        <v>4271</v>
      </c>
      <c r="C588" s="12" t="s">
        <v>4609</v>
      </c>
      <c r="D588" s="36">
        <v>46040</v>
      </c>
      <c r="E588" s="36">
        <v>46124</v>
      </c>
      <c r="F588" s="12" t="s">
        <v>504</v>
      </c>
    </row>
    <row r="589" spans="1:6" x14ac:dyDescent="0.3">
      <c r="A589" s="12" t="s">
        <v>8219</v>
      </c>
      <c r="B589" s="12" t="s">
        <v>4513</v>
      </c>
      <c r="C589" s="12" t="s">
        <v>4607</v>
      </c>
      <c r="D589" s="36">
        <v>45797</v>
      </c>
      <c r="E589" s="36">
        <v>45881</v>
      </c>
      <c r="F589" s="12" t="s">
        <v>7631</v>
      </c>
    </row>
    <row r="590" spans="1:6" x14ac:dyDescent="0.3">
      <c r="A590" s="12" t="s">
        <v>8220</v>
      </c>
      <c r="B590" s="12" t="s">
        <v>2349</v>
      </c>
      <c r="C590" s="12" t="s">
        <v>4609</v>
      </c>
      <c r="D590" s="36">
        <v>46025</v>
      </c>
      <c r="E590" s="36">
        <v>46390</v>
      </c>
      <c r="F590" s="12" t="s">
        <v>504</v>
      </c>
    </row>
    <row r="591" spans="1:6" x14ac:dyDescent="0.3">
      <c r="A591" s="12" t="s">
        <v>8221</v>
      </c>
      <c r="B591" s="12" t="s">
        <v>1080</v>
      </c>
      <c r="C591" s="12" t="s">
        <v>4615</v>
      </c>
      <c r="D591" s="36">
        <v>45702</v>
      </c>
      <c r="E591" s="36">
        <v>45732</v>
      </c>
      <c r="F591" s="12" t="s">
        <v>7631</v>
      </c>
    </row>
    <row r="592" spans="1:6" x14ac:dyDescent="0.3">
      <c r="A592" s="12" t="s">
        <v>8222</v>
      </c>
      <c r="B592" s="12" t="s">
        <v>2953</v>
      </c>
      <c r="C592" s="12" t="s">
        <v>4607</v>
      </c>
      <c r="D592" s="36">
        <v>45718</v>
      </c>
      <c r="E592" s="36">
        <v>45774</v>
      </c>
      <c r="F592" s="12" t="s">
        <v>7631</v>
      </c>
    </row>
    <row r="593" spans="1:6" x14ac:dyDescent="0.3">
      <c r="A593" s="12" t="s">
        <v>8223</v>
      </c>
      <c r="B593" s="12" t="s">
        <v>2379</v>
      </c>
      <c r="C593" s="12" t="s">
        <v>4598</v>
      </c>
      <c r="D593" s="36">
        <v>46002</v>
      </c>
      <c r="E593" s="36">
        <v>46367</v>
      </c>
      <c r="F593" s="12" t="s">
        <v>504</v>
      </c>
    </row>
    <row r="594" spans="1:6" x14ac:dyDescent="0.3">
      <c r="A594" s="12" t="s">
        <v>8224</v>
      </c>
      <c r="B594" s="12" t="s">
        <v>3838</v>
      </c>
      <c r="C594" s="12" t="s">
        <v>4629</v>
      </c>
      <c r="D594" s="36">
        <v>45906</v>
      </c>
      <c r="E594" s="36">
        <v>45934</v>
      </c>
      <c r="F594" s="12" t="s">
        <v>7631</v>
      </c>
    </row>
    <row r="595" spans="1:6" x14ac:dyDescent="0.3">
      <c r="A595" s="12" t="s">
        <v>8225</v>
      </c>
      <c r="B595" s="12" t="s">
        <v>2609</v>
      </c>
      <c r="C595" s="12" t="s">
        <v>4609</v>
      </c>
      <c r="D595" s="36">
        <v>45806</v>
      </c>
      <c r="E595" s="36">
        <v>45834</v>
      </c>
      <c r="F595" s="12" t="s">
        <v>7631</v>
      </c>
    </row>
    <row r="596" spans="1:6" x14ac:dyDescent="0.3">
      <c r="A596" s="12" t="s">
        <v>8226</v>
      </c>
      <c r="B596" s="12" t="s">
        <v>2415</v>
      </c>
      <c r="C596" s="12" t="s">
        <v>4618</v>
      </c>
      <c r="D596" s="36">
        <v>45872</v>
      </c>
      <c r="E596" s="36">
        <v>45956</v>
      </c>
      <c r="F596" s="12" t="s">
        <v>7631</v>
      </c>
    </row>
    <row r="597" spans="1:6" x14ac:dyDescent="0.3">
      <c r="A597" s="12" t="s">
        <v>8227</v>
      </c>
      <c r="B597" s="12" t="s">
        <v>3679</v>
      </c>
      <c r="C597" s="12" t="s">
        <v>4598</v>
      </c>
      <c r="D597" s="36">
        <v>45955</v>
      </c>
      <c r="E597" s="36">
        <v>46320</v>
      </c>
      <c r="F597" s="12" t="s">
        <v>504</v>
      </c>
    </row>
    <row r="598" spans="1:6" x14ac:dyDescent="0.3">
      <c r="A598" s="12" t="s">
        <v>8228</v>
      </c>
      <c r="B598" s="12" t="s">
        <v>3092</v>
      </c>
      <c r="C598" s="12" t="s">
        <v>4613</v>
      </c>
      <c r="D598" s="36">
        <v>45820</v>
      </c>
      <c r="E598" s="36">
        <v>45850</v>
      </c>
      <c r="F598" s="12" t="s">
        <v>7631</v>
      </c>
    </row>
    <row r="599" spans="1:6" x14ac:dyDescent="0.3">
      <c r="A599" s="12" t="s">
        <v>8229</v>
      </c>
      <c r="B599" s="12" t="s">
        <v>1660</v>
      </c>
      <c r="C599" s="12" t="s">
        <v>4598</v>
      </c>
      <c r="D599" s="36">
        <v>45691</v>
      </c>
      <c r="E599" s="36">
        <v>46056</v>
      </c>
      <c r="F599" s="12" t="s">
        <v>504</v>
      </c>
    </row>
    <row r="600" spans="1:6" x14ac:dyDescent="0.3">
      <c r="A600" s="12" t="s">
        <v>8230</v>
      </c>
      <c r="B600" s="12" t="s">
        <v>2931</v>
      </c>
      <c r="C600" s="12" t="s">
        <v>4607</v>
      </c>
      <c r="D600" s="36">
        <v>45996</v>
      </c>
      <c r="E600" s="36">
        <v>46361</v>
      </c>
      <c r="F600" s="12" t="s">
        <v>504</v>
      </c>
    </row>
    <row r="601" spans="1:6" x14ac:dyDescent="0.3">
      <c r="A601" s="12" t="s">
        <v>8231</v>
      </c>
      <c r="B601" s="12" t="s">
        <v>2533</v>
      </c>
      <c r="C601" s="12" t="s">
        <v>4609</v>
      </c>
      <c r="D601" s="36">
        <v>45953</v>
      </c>
      <c r="E601" s="36">
        <v>46318</v>
      </c>
      <c r="F601" s="12" t="s">
        <v>504</v>
      </c>
    </row>
    <row r="602" spans="1:6" x14ac:dyDescent="0.3">
      <c r="A602" s="12" t="s">
        <v>8232</v>
      </c>
      <c r="B602" s="12" t="s">
        <v>1845</v>
      </c>
      <c r="C602" s="12" t="s">
        <v>4618</v>
      </c>
      <c r="D602" s="36">
        <v>45862</v>
      </c>
      <c r="E602" s="36">
        <v>45892</v>
      </c>
      <c r="F602" s="12" t="s">
        <v>7631</v>
      </c>
    </row>
    <row r="603" spans="1:6" x14ac:dyDescent="0.3">
      <c r="A603" s="12" t="s">
        <v>8233</v>
      </c>
      <c r="B603" s="12" t="s">
        <v>3679</v>
      </c>
      <c r="C603" s="12" t="s">
        <v>4594</v>
      </c>
      <c r="D603" s="36">
        <v>45703</v>
      </c>
      <c r="E603" s="36">
        <v>45733</v>
      </c>
      <c r="F603" s="12" t="s">
        <v>7631</v>
      </c>
    </row>
    <row r="604" spans="1:6" x14ac:dyDescent="0.3">
      <c r="A604" s="12" t="s">
        <v>8234</v>
      </c>
      <c r="B604" s="12" t="s">
        <v>3048</v>
      </c>
      <c r="C604" s="12" t="s">
        <v>4629</v>
      </c>
      <c r="D604" s="36">
        <v>45705</v>
      </c>
      <c r="E604" s="36">
        <v>45735</v>
      </c>
      <c r="F604" s="12" t="s">
        <v>7631</v>
      </c>
    </row>
    <row r="605" spans="1:6" x14ac:dyDescent="0.3">
      <c r="A605" s="12" t="s">
        <v>8235</v>
      </c>
      <c r="B605" s="12" t="s">
        <v>1814</v>
      </c>
      <c r="C605" s="12" t="s">
        <v>4613</v>
      </c>
      <c r="D605" s="36">
        <v>45948</v>
      </c>
      <c r="E605" s="36">
        <v>46313</v>
      </c>
      <c r="F605" s="12" t="s">
        <v>504</v>
      </c>
    </row>
    <row r="606" spans="1:6" x14ac:dyDescent="0.3">
      <c r="A606" s="12" t="s">
        <v>8236</v>
      </c>
      <c r="B606" s="12" t="s">
        <v>1490</v>
      </c>
      <c r="C606" s="12" t="s">
        <v>4598</v>
      </c>
      <c r="D606" s="36">
        <v>45737</v>
      </c>
      <c r="E606" s="36">
        <v>45793</v>
      </c>
      <c r="F606" s="12" t="s">
        <v>7631</v>
      </c>
    </row>
    <row r="607" spans="1:6" x14ac:dyDescent="0.3">
      <c r="A607" s="12" t="s">
        <v>8237</v>
      </c>
      <c r="B607" s="12" t="s">
        <v>4461</v>
      </c>
      <c r="C607" s="12" t="s">
        <v>4618</v>
      </c>
      <c r="D607" s="36">
        <v>46023</v>
      </c>
      <c r="E607" s="36">
        <v>46079</v>
      </c>
      <c r="F607" s="12" t="s">
        <v>504</v>
      </c>
    </row>
    <row r="608" spans="1:6" x14ac:dyDescent="0.3">
      <c r="A608" s="12" t="s">
        <v>8238</v>
      </c>
      <c r="B608" s="12" t="s">
        <v>3166</v>
      </c>
      <c r="C608" s="12" t="s">
        <v>4609</v>
      </c>
      <c r="D608" s="36">
        <v>45940</v>
      </c>
      <c r="E608" s="36">
        <v>45968</v>
      </c>
      <c r="F608" s="12" t="s">
        <v>7631</v>
      </c>
    </row>
    <row r="609" spans="1:6" x14ac:dyDescent="0.3">
      <c r="A609" s="12" t="s">
        <v>8239</v>
      </c>
      <c r="B609" s="12" t="s">
        <v>938</v>
      </c>
      <c r="C609" s="12" t="s">
        <v>4615</v>
      </c>
      <c r="D609" s="36">
        <v>46000</v>
      </c>
      <c r="E609" s="36">
        <v>46084</v>
      </c>
      <c r="F609" s="12" t="s">
        <v>504</v>
      </c>
    </row>
    <row r="610" spans="1:6" x14ac:dyDescent="0.3">
      <c r="A610" s="12" t="s">
        <v>8240</v>
      </c>
      <c r="B610" s="12" t="s">
        <v>863</v>
      </c>
      <c r="C610" s="12" t="s">
        <v>4607</v>
      </c>
      <c r="D610" s="36">
        <v>45902</v>
      </c>
      <c r="E610" s="36">
        <v>45986</v>
      </c>
      <c r="F610" s="12" t="s">
        <v>7631</v>
      </c>
    </row>
    <row r="611" spans="1:6" x14ac:dyDescent="0.3">
      <c r="A611" s="12" t="s">
        <v>8241</v>
      </c>
      <c r="B611" s="12" t="s">
        <v>1620</v>
      </c>
      <c r="C611" s="12" t="s">
        <v>4618</v>
      </c>
      <c r="D611" s="36">
        <v>45995</v>
      </c>
      <c r="E611" s="36">
        <v>46360</v>
      </c>
      <c r="F611" s="12" t="s">
        <v>504</v>
      </c>
    </row>
    <row r="612" spans="1:6" x14ac:dyDescent="0.3">
      <c r="A612" s="12" t="s">
        <v>8242</v>
      </c>
      <c r="B612" s="12" t="s">
        <v>3060</v>
      </c>
      <c r="C612" s="12" t="s">
        <v>4613</v>
      </c>
      <c r="D612" s="36">
        <v>45728</v>
      </c>
      <c r="E612" s="36">
        <v>46093</v>
      </c>
      <c r="F612" s="12" t="s">
        <v>504</v>
      </c>
    </row>
    <row r="613" spans="1:6" x14ac:dyDescent="0.3">
      <c r="A613" s="12" t="s">
        <v>8243</v>
      </c>
      <c r="B613" s="12" t="s">
        <v>1433</v>
      </c>
      <c r="C613" s="12" t="s">
        <v>4618</v>
      </c>
      <c r="D613" s="36">
        <v>46047</v>
      </c>
      <c r="E613" s="36">
        <v>46103</v>
      </c>
      <c r="F613" s="12" t="s">
        <v>504</v>
      </c>
    </row>
    <row r="614" spans="1:6" x14ac:dyDescent="0.3">
      <c r="A614" s="12" t="s">
        <v>8244</v>
      </c>
      <c r="B614" s="12" t="s">
        <v>3326</v>
      </c>
      <c r="C614" s="12" t="s">
        <v>4618</v>
      </c>
      <c r="D614" s="36">
        <v>45824</v>
      </c>
      <c r="E614" s="36">
        <v>46189</v>
      </c>
      <c r="F614" s="12" t="s">
        <v>504</v>
      </c>
    </row>
    <row r="615" spans="1:6" x14ac:dyDescent="0.3">
      <c r="A615" s="12" t="s">
        <v>8245</v>
      </c>
      <c r="B615" s="12" t="s">
        <v>3467</v>
      </c>
      <c r="C615" s="12" t="s">
        <v>4629</v>
      </c>
      <c r="D615" s="36">
        <v>45958</v>
      </c>
      <c r="E615" s="36">
        <v>46014</v>
      </c>
      <c r="F615" s="12" t="s">
        <v>7631</v>
      </c>
    </row>
    <row r="616" spans="1:6" x14ac:dyDescent="0.3">
      <c r="A616" s="12" t="s">
        <v>8246</v>
      </c>
      <c r="B616" s="12" t="s">
        <v>1221</v>
      </c>
      <c r="C616" s="12" t="s">
        <v>4598</v>
      </c>
      <c r="D616" s="36">
        <v>45693</v>
      </c>
      <c r="E616" s="36">
        <v>45749</v>
      </c>
      <c r="F616" s="12" t="s">
        <v>7631</v>
      </c>
    </row>
    <row r="617" spans="1:6" x14ac:dyDescent="0.3">
      <c r="A617" s="12" t="s">
        <v>8247</v>
      </c>
      <c r="B617" s="12" t="s">
        <v>3699</v>
      </c>
      <c r="C617" s="12" t="s">
        <v>4613</v>
      </c>
      <c r="D617" s="36">
        <v>45940</v>
      </c>
      <c r="E617" s="36">
        <v>46305</v>
      </c>
      <c r="F617" s="12" t="s">
        <v>504</v>
      </c>
    </row>
    <row r="618" spans="1:6" x14ac:dyDescent="0.3">
      <c r="A618" s="12" t="s">
        <v>8248</v>
      </c>
      <c r="B618" s="12" t="s">
        <v>4507</v>
      </c>
      <c r="C618" s="12" t="s">
        <v>4629</v>
      </c>
      <c r="D618" s="36">
        <v>45730</v>
      </c>
      <c r="E618" s="36">
        <v>46095</v>
      </c>
      <c r="F618" s="12" t="s">
        <v>504</v>
      </c>
    </row>
    <row r="619" spans="1:6" x14ac:dyDescent="0.3">
      <c r="A619" s="12" t="s">
        <v>8249</v>
      </c>
      <c r="B619" s="12" t="s">
        <v>1399</v>
      </c>
      <c r="C619" s="12" t="s">
        <v>4605</v>
      </c>
      <c r="D619" s="36">
        <v>45972</v>
      </c>
      <c r="E619" s="36">
        <v>46337</v>
      </c>
      <c r="F619" s="12" t="s">
        <v>504</v>
      </c>
    </row>
    <row r="620" spans="1:6" x14ac:dyDescent="0.3">
      <c r="A620" s="12" t="s">
        <v>8250</v>
      </c>
      <c r="B620" s="12" t="s">
        <v>2331</v>
      </c>
      <c r="C620" s="12" t="s">
        <v>4629</v>
      </c>
      <c r="D620" s="36">
        <v>45881</v>
      </c>
      <c r="E620" s="36">
        <v>45937</v>
      </c>
      <c r="F620" s="12" t="s">
        <v>7631</v>
      </c>
    </row>
    <row r="621" spans="1:6" x14ac:dyDescent="0.3">
      <c r="A621" s="12" t="s">
        <v>8251</v>
      </c>
      <c r="B621" s="12" t="s">
        <v>3092</v>
      </c>
      <c r="C621" s="12" t="s">
        <v>4613</v>
      </c>
      <c r="D621" s="36">
        <v>46026</v>
      </c>
      <c r="E621" s="36">
        <v>46110</v>
      </c>
      <c r="F621" s="12" t="s">
        <v>504</v>
      </c>
    </row>
    <row r="622" spans="1:6" x14ac:dyDescent="0.3">
      <c r="A622" s="12" t="s">
        <v>8252</v>
      </c>
      <c r="B622" s="12" t="s">
        <v>4539</v>
      </c>
      <c r="C622" s="12" t="s">
        <v>4605</v>
      </c>
      <c r="D622" s="36">
        <v>45945</v>
      </c>
      <c r="E622" s="36">
        <v>45973</v>
      </c>
      <c r="F622" s="12" t="s">
        <v>7631</v>
      </c>
    </row>
    <row r="623" spans="1:6" x14ac:dyDescent="0.3">
      <c r="A623" s="12" t="s">
        <v>8253</v>
      </c>
      <c r="B623" s="12" t="s">
        <v>2094</v>
      </c>
      <c r="C623" s="12" t="s">
        <v>4615</v>
      </c>
      <c r="D623" s="36">
        <v>45749</v>
      </c>
      <c r="E623" s="36">
        <v>45805</v>
      </c>
      <c r="F623" s="12" t="s">
        <v>7631</v>
      </c>
    </row>
    <row r="624" spans="1:6" x14ac:dyDescent="0.3">
      <c r="A624" s="12" t="s">
        <v>8254</v>
      </c>
      <c r="B624" s="12" t="s">
        <v>533</v>
      </c>
      <c r="C624" s="12" t="s">
        <v>4602</v>
      </c>
      <c r="D624" s="36">
        <v>45890</v>
      </c>
      <c r="E624" s="36">
        <v>45920</v>
      </c>
      <c r="F624" s="12" t="s">
        <v>7631</v>
      </c>
    </row>
    <row r="625" spans="1:6" x14ac:dyDescent="0.3">
      <c r="A625" s="12" t="s">
        <v>8255</v>
      </c>
      <c r="B625" s="12" t="s">
        <v>1907</v>
      </c>
      <c r="C625" s="12" t="s">
        <v>4594</v>
      </c>
      <c r="D625" s="36">
        <v>46006</v>
      </c>
      <c r="E625" s="36">
        <v>46371</v>
      </c>
      <c r="F625" s="12" t="s">
        <v>504</v>
      </c>
    </row>
    <row r="626" spans="1:6" x14ac:dyDescent="0.3">
      <c r="A626" s="12" t="s">
        <v>8256</v>
      </c>
      <c r="B626" s="12" t="s">
        <v>4386</v>
      </c>
      <c r="C626" s="12" t="s">
        <v>4613</v>
      </c>
      <c r="D626" s="36">
        <v>45854</v>
      </c>
      <c r="E626" s="36">
        <v>46219</v>
      </c>
      <c r="F626" s="12" t="s">
        <v>504</v>
      </c>
    </row>
    <row r="627" spans="1:6" x14ac:dyDescent="0.3">
      <c r="A627" s="12" t="s">
        <v>8257</v>
      </c>
      <c r="B627" s="12" t="s">
        <v>597</v>
      </c>
      <c r="C627" s="12" t="s">
        <v>4615</v>
      </c>
      <c r="D627" s="36">
        <v>45999</v>
      </c>
      <c r="E627" s="36">
        <v>46364</v>
      </c>
      <c r="F627" s="12" t="s">
        <v>504</v>
      </c>
    </row>
    <row r="628" spans="1:6" x14ac:dyDescent="0.3">
      <c r="A628" s="12" t="s">
        <v>8258</v>
      </c>
      <c r="B628" s="12" t="s">
        <v>1995</v>
      </c>
      <c r="C628" s="12" t="s">
        <v>4615</v>
      </c>
      <c r="D628" s="36">
        <v>45690</v>
      </c>
      <c r="E628" s="36">
        <v>45718</v>
      </c>
      <c r="F628" s="12" t="s">
        <v>7631</v>
      </c>
    </row>
    <row r="629" spans="1:6" x14ac:dyDescent="0.3">
      <c r="A629" s="12" t="s">
        <v>8259</v>
      </c>
      <c r="B629" s="12" t="s">
        <v>1752</v>
      </c>
      <c r="C629" s="12" t="s">
        <v>4609</v>
      </c>
      <c r="D629" s="36">
        <v>45721</v>
      </c>
      <c r="E629" s="36">
        <v>45749</v>
      </c>
      <c r="F629" s="12" t="s">
        <v>7631</v>
      </c>
    </row>
    <row r="630" spans="1:6" x14ac:dyDescent="0.3">
      <c r="A630" s="12" t="s">
        <v>8260</v>
      </c>
      <c r="B630" s="12" t="s">
        <v>2515</v>
      </c>
      <c r="C630" s="12" t="s">
        <v>4618</v>
      </c>
      <c r="D630" s="36">
        <v>45852</v>
      </c>
      <c r="E630" s="36">
        <v>45936</v>
      </c>
      <c r="F630" s="12" t="s">
        <v>7631</v>
      </c>
    </row>
    <row r="631" spans="1:6" x14ac:dyDescent="0.3">
      <c r="A631" s="12" t="s">
        <v>8261</v>
      </c>
      <c r="B631" s="12" t="s">
        <v>790</v>
      </c>
      <c r="C631" s="12" t="s">
        <v>4618</v>
      </c>
      <c r="D631" s="36">
        <v>45694</v>
      </c>
      <c r="E631" s="36">
        <v>45722</v>
      </c>
      <c r="F631" s="12" t="s">
        <v>7631</v>
      </c>
    </row>
    <row r="632" spans="1:6" x14ac:dyDescent="0.3">
      <c r="A632" s="12" t="s">
        <v>8262</v>
      </c>
      <c r="B632" s="12" t="s">
        <v>3174</v>
      </c>
      <c r="C632" s="12" t="s">
        <v>4613</v>
      </c>
      <c r="D632" s="36">
        <v>45724</v>
      </c>
      <c r="E632" s="36">
        <v>46089</v>
      </c>
      <c r="F632" s="12" t="s">
        <v>504</v>
      </c>
    </row>
    <row r="633" spans="1:6" x14ac:dyDescent="0.3">
      <c r="A633" s="12" t="s">
        <v>8263</v>
      </c>
      <c r="B633" s="12" t="s">
        <v>4493</v>
      </c>
      <c r="C633" s="12" t="s">
        <v>4602</v>
      </c>
      <c r="D633" s="36">
        <v>45895</v>
      </c>
      <c r="E633" s="36">
        <v>45923</v>
      </c>
      <c r="F633" s="12" t="s">
        <v>7631</v>
      </c>
    </row>
    <row r="634" spans="1:6" x14ac:dyDescent="0.3">
      <c r="A634" s="12" t="s">
        <v>8264</v>
      </c>
      <c r="B634" s="12" t="s">
        <v>1194</v>
      </c>
      <c r="C634" s="12" t="s">
        <v>4609</v>
      </c>
      <c r="D634" s="36">
        <v>45753</v>
      </c>
      <c r="E634" s="36">
        <v>45809</v>
      </c>
      <c r="F634" s="12" t="s">
        <v>7631</v>
      </c>
    </row>
    <row r="635" spans="1:6" x14ac:dyDescent="0.3">
      <c r="A635" s="12" t="s">
        <v>8265</v>
      </c>
      <c r="B635" s="12" t="s">
        <v>1147</v>
      </c>
      <c r="C635" s="12" t="s">
        <v>4629</v>
      </c>
      <c r="D635" s="36">
        <v>45699</v>
      </c>
      <c r="E635" s="36">
        <v>46064</v>
      </c>
      <c r="F635" s="12" t="s">
        <v>504</v>
      </c>
    </row>
    <row r="636" spans="1:6" x14ac:dyDescent="0.3">
      <c r="A636" s="12" t="s">
        <v>8266</v>
      </c>
      <c r="B636" s="12" t="s">
        <v>3812</v>
      </c>
      <c r="C636" s="12" t="s">
        <v>4598</v>
      </c>
      <c r="D636" s="36">
        <v>46019</v>
      </c>
      <c r="E636" s="36">
        <v>46075</v>
      </c>
      <c r="F636" s="12" t="s">
        <v>504</v>
      </c>
    </row>
    <row r="637" spans="1:6" x14ac:dyDescent="0.3">
      <c r="A637" s="12" t="s">
        <v>8267</v>
      </c>
      <c r="B637" s="12" t="s">
        <v>3336</v>
      </c>
      <c r="C637" s="12" t="s">
        <v>4609</v>
      </c>
      <c r="D637" s="36">
        <v>45834</v>
      </c>
      <c r="E637" s="36">
        <v>45890</v>
      </c>
      <c r="F637" s="12" t="s">
        <v>7631</v>
      </c>
    </row>
    <row r="638" spans="1:6" x14ac:dyDescent="0.3">
      <c r="A638" s="12" t="s">
        <v>8268</v>
      </c>
      <c r="B638" s="12" t="s">
        <v>2935</v>
      </c>
      <c r="C638" s="12" t="s">
        <v>4594</v>
      </c>
      <c r="D638" s="36">
        <v>45993</v>
      </c>
      <c r="E638" s="36">
        <v>46021</v>
      </c>
      <c r="F638" s="12" t="s">
        <v>7631</v>
      </c>
    </row>
    <row r="639" spans="1:6" x14ac:dyDescent="0.3">
      <c r="A639" s="12" t="s">
        <v>8269</v>
      </c>
      <c r="B639" s="12" t="s">
        <v>4192</v>
      </c>
      <c r="C639" s="12" t="s">
        <v>4602</v>
      </c>
      <c r="D639" s="36">
        <v>45967</v>
      </c>
      <c r="E639" s="36">
        <v>46023</v>
      </c>
      <c r="F639" s="12" t="s">
        <v>7631</v>
      </c>
    </row>
    <row r="640" spans="1:6" x14ac:dyDescent="0.3">
      <c r="A640" s="12" t="s">
        <v>8270</v>
      </c>
      <c r="B640" s="12" t="s">
        <v>866</v>
      </c>
      <c r="C640" s="12" t="s">
        <v>4598</v>
      </c>
      <c r="D640" s="36">
        <v>45908</v>
      </c>
      <c r="E640" s="36">
        <v>45936</v>
      </c>
      <c r="F640" s="12" t="s">
        <v>7631</v>
      </c>
    </row>
    <row r="641" spans="1:6" x14ac:dyDescent="0.3">
      <c r="A641" s="12" t="s">
        <v>8271</v>
      </c>
      <c r="B641" s="12" t="s">
        <v>1662</v>
      </c>
      <c r="C641" s="12" t="s">
        <v>4615</v>
      </c>
      <c r="D641" s="36">
        <v>45730</v>
      </c>
      <c r="E641" s="36">
        <v>45758</v>
      </c>
      <c r="F641" s="12" t="s">
        <v>7631</v>
      </c>
    </row>
    <row r="642" spans="1:6" x14ac:dyDescent="0.3">
      <c r="A642" s="12" t="s">
        <v>8272</v>
      </c>
      <c r="B642" s="12" t="s">
        <v>4204</v>
      </c>
      <c r="C642" s="12" t="s">
        <v>4602</v>
      </c>
      <c r="D642" s="36">
        <v>46014</v>
      </c>
      <c r="E642" s="36">
        <v>46379</v>
      </c>
      <c r="F642" s="12" t="s">
        <v>504</v>
      </c>
    </row>
    <row r="643" spans="1:6" x14ac:dyDescent="0.3">
      <c r="A643" s="12" t="s">
        <v>8273</v>
      </c>
      <c r="B643" s="12" t="s">
        <v>1967</v>
      </c>
      <c r="C643" s="12" t="s">
        <v>4605</v>
      </c>
      <c r="D643" s="36">
        <v>45741</v>
      </c>
      <c r="E643" s="36">
        <v>46106</v>
      </c>
      <c r="F643" s="12" t="s">
        <v>504</v>
      </c>
    </row>
    <row r="644" spans="1:6" x14ac:dyDescent="0.3">
      <c r="A644" s="12" t="s">
        <v>8274</v>
      </c>
      <c r="B644" s="12" t="s">
        <v>3571</v>
      </c>
      <c r="C644" s="12" t="s">
        <v>4607</v>
      </c>
      <c r="D644" s="36">
        <v>45927</v>
      </c>
      <c r="E644" s="36">
        <v>45983</v>
      </c>
      <c r="F644" s="12" t="s">
        <v>7631</v>
      </c>
    </row>
    <row r="645" spans="1:6" x14ac:dyDescent="0.3">
      <c r="A645" s="12" t="s">
        <v>8275</v>
      </c>
      <c r="B645" s="12" t="s">
        <v>1796</v>
      </c>
      <c r="C645" s="12" t="s">
        <v>4609</v>
      </c>
      <c r="D645" s="36">
        <v>45793</v>
      </c>
      <c r="E645" s="36">
        <v>46158</v>
      </c>
      <c r="F645" s="12" t="s">
        <v>504</v>
      </c>
    </row>
    <row r="646" spans="1:6" x14ac:dyDescent="0.3">
      <c r="A646" s="12" t="s">
        <v>8276</v>
      </c>
      <c r="B646" s="12" t="s">
        <v>3164</v>
      </c>
      <c r="C646" s="12" t="s">
        <v>4602</v>
      </c>
      <c r="D646" s="36">
        <v>45915</v>
      </c>
      <c r="E646" s="36">
        <v>45999</v>
      </c>
      <c r="F646" s="12" t="s">
        <v>7631</v>
      </c>
    </row>
    <row r="647" spans="1:6" x14ac:dyDescent="0.3">
      <c r="A647" s="12" t="s">
        <v>8277</v>
      </c>
      <c r="B647" s="12" t="s">
        <v>3314</v>
      </c>
      <c r="C647" s="12" t="s">
        <v>4618</v>
      </c>
      <c r="D647" s="36">
        <v>45913</v>
      </c>
      <c r="E647" s="36">
        <v>45997</v>
      </c>
      <c r="F647" s="12" t="s">
        <v>7631</v>
      </c>
    </row>
    <row r="648" spans="1:6" x14ac:dyDescent="0.3">
      <c r="A648" s="12" t="s">
        <v>8278</v>
      </c>
      <c r="B648" s="12" t="s">
        <v>3661</v>
      </c>
      <c r="C648" s="12" t="s">
        <v>4629</v>
      </c>
      <c r="D648" s="36">
        <v>46051</v>
      </c>
      <c r="E648" s="36">
        <v>46416</v>
      </c>
      <c r="F648" s="12" t="s">
        <v>504</v>
      </c>
    </row>
    <row r="649" spans="1:6" x14ac:dyDescent="0.3">
      <c r="A649" s="12" t="s">
        <v>8279</v>
      </c>
      <c r="B649" s="12" t="s">
        <v>2465</v>
      </c>
      <c r="C649" s="12" t="s">
        <v>4609</v>
      </c>
      <c r="D649" s="36">
        <v>45711</v>
      </c>
      <c r="E649" s="36">
        <v>46076</v>
      </c>
      <c r="F649" s="12" t="s">
        <v>504</v>
      </c>
    </row>
    <row r="650" spans="1:6" x14ac:dyDescent="0.3">
      <c r="A650" s="12" t="s">
        <v>8280</v>
      </c>
      <c r="B650" s="12" t="s">
        <v>1134</v>
      </c>
      <c r="C650" s="12" t="s">
        <v>4613</v>
      </c>
      <c r="D650" s="36">
        <v>45752</v>
      </c>
      <c r="E650" s="36">
        <v>45836</v>
      </c>
      <c r="F650" s="12" t="s">
        <v>7631</v>
      </c>
    </row>
    <row r="651" spans="1:6" x14ac:dyDescent="0.3">
      <c r="A651" s="12" t="s">
        <v>8281</v>
      </c>
      <c r="B651" s="12" t="s">
        <v>1271</v>
      </c>
      <c r="C651" s="12" t="s">
        <v>4615</v>
      </c>
      <c r="D651" s="36">
        <v>45702</v>
      </c>
      <c r="E651" s="36">
        <v>45758</v>
      </c>
      <c r="F651" s="12" t="s">
        <v>7631</v>
      </c>
    </row>
    <row r="652" spans="1:6" x14ac:dyDescent="0.3">
      <c r="A652" s="12" t="s">
        <v>8282</v>
      </c>
      <c r="B652" s="12" t="s">
        <v>4288</v>
      </c>
      <c r="C652" s="12" t="s">
        <v>4613</v>
      </c>
      <c r="D652" s="36">
        <v>45912</v>
      </c>
      <c r="E652" s="36">
        <v>46277</v>
      </c>
      <c r="F652" s="12" t="s">
        <v>504</v>
      </c>
    </row>
    <row r="653" spans="1:6" x14ac:dyDescent="0.3">
      <c r="A653" s="12" t="s">
        <v>8283</v>
      </c>
      <c r="B653" s="12" t="s">
        <v>604</v>
      </c>
      <c r="C653" s="12" t="s">
        <v>4598</v>
      </c>
      <c r="D653" s="36">
        <v>45760</v>
      </c>
      <c r="E653" s="36">
        <v>46125</v>
      </c>
      <c r="F653" s="12" t="s">
        <v>504</v>
      </c>
    </row>
    <row r="654" spans="1:6" x14ac:dyDescent="0.3">
      <c r="A654" s="12" t="s">
        <v>8284</v>
      </c>
      <c r="B654" s="12" t="s">
        <v>928</v>
      </c>
      <c r="C654" s="12" t="s">
        <v>4602</v>
      </c>
      <c r="D654" s="36">
        <v>45927</v>
      </c>
      <c r="E654" s="36">
        <v>46011</v>
      </c>
      <c r="F654" s="12" t="s">
        <v>7631</v>
      </c>
    </row>
    <row r="655" spans="1:6" x14ac:dyDescent="0.3">
      <c r="A655" s="12" t="s">
        <v>8285</v>
      </c>
      <c r="B655" s="12" t="s">
        <v>4433</v>
      </c>
      <c r="C655" s="12" t="s">
        <v>4605</v>
      </c>
      <c r="D655" s="36">
        <v>45727</v>
      </c>
      <c r="E655" s="36">
        <v>45757</v>
      </c>
      <c r="F655" s="12" t="s">
        <v>7631</v>
      </c>
    </row>
    <row r="656" spans="1:6" x14ac:dyDescent="0.3">
      <c r="A656" s="12" t="s">
        <v>8286</v>
      </c>
      <c r="B656" s="12" t="s">
        <v>4130</v>
      </c>
      <c r="C656" s="12" t="s">
        <v>4615</v>
      </c>
      <c r="D656" s="36">
        <v>45920</v>
      </c>
      <c r="E656" s="36">
        <v>45950</v>
      </c>
      <c r="F656" s="12" t="s">
        <v>7631</v>
      </c>
    </row>
    <row r="657" spans="1:6" x14ac:dyDescent="0.3">
      <c r="A657" s="12" t="s">
        <v>8287</v>
      </c>
      <c r="B657" s="12" t="s">
        <v>3064</v>
      </c>
      <c r="C657" s="12" t="s">
        <v>4602</v>
      </c>
      <c r="D657" s="36">
        <v>45750</v>
      </c>
      <c r="E657" s="36">
        <v>45780</v>
      </c>
      <c r="F657" s="12" t="s">
        <v>7631</v>
      </c>
    </row>
    <row r="658" spans="1:6" x14ac:dyDescent="0.3">
      <c r="A658" s="12" t="s">
        <v>8288</v>
      </c>
      <c r="B658" s="12" t="s">
        <v>2877</v>
      </c>
      <c r="C658" s="12" t="s">
        <v>4594</v>
      </c>
      <c r="D658" s="36">
        <v>46017</v>
      </c>
      <c r="E658" s="36">
        <v>46073</v>
      </c>
      <c r="F658" s="12" t="s">
        <v>504</v>
      </c>
    </row>
    <row r="659" spans="1:6" x14ac:dyDescent="0.3">
      <c r="A659" s="12" t="s">
        <v>8289</v>
      </c>
      <c r="B659" s="12" t="s">
        <v>4033</v>
      </c>
      <c r="C659" s="12" t="s">
        <v>4602</v>
      </c>
      <c r="D659" s="36">
        <v>45885</v>
      </c>
      <c r="E659" s="36">
        <v>46250</v>
      </c>
      <c r="F659" s="12" t="s">
        <v>504</v>
      </c>
    </row>
    <row r="660" spans="1:6" x14ac:dyDescent="0.3">
      <c r="A660" s="12" t="s">
        <v>8290</v>
      </c>
      <c r="B660" s="12" t="s">
        <v>4074</v>
      </c>
      <c r="C660" s="12" t="s">
        <v>4609</v>
      </c>
      <c r="D660" s="36">
        <v>45705</v>
      </c>
      <c r="E660" s="36">
        <v>46070</v>
      </c>
      <c r="F660" s="12" t="s">
        <v>504</v>
      </c>
    </row>
    <row r="661" spans="1:6" x14ac:dyDescent="0.3">
      <c r="A661" s="12" t="s">
        <v>8291</v>
      </c>
      <c r="B661" s="12" t="s">
        <v>1911</v>
      </c>
      <c r="C661" s="12" t="s">
        <v>4598</v>
      </c>
      <c r="D661" s="36">
        <v>45702</v>
      </c>
      <c r="E661" s="36">
        <v>45730</v>
      </c>
      <c r="F661" s="12" t="s">
        <v>7631</v>
      </c>
    </row>
    <row r="662" spans="1:6" x14ac:dyDescent="0.3">
      <c r="A662" s="12" t="s">
        <v>8292</v>
      </c>
      <c r="B662" s="12" t="s">
        <v>4433</v>
      </c>
      <c r="C662" s="12" t="s">
        <v>4609</v>
      </c>
      <c r="D662" s="36">
        <v>45931</v>
      </c>
      <c r="E662" s="36">
        <v>45987</v>
      </c>
      <c r="F662" s="12" t="s">
        <v>7631</v>
      </c>
    </row>
    <row r="663" spans="1:6" x14ac:dyDescent="0.3">
      <c r="A663" s="12" t="s">
        <v>8293</v>
      </c>
      <c r="B663" s="12" t="s">
        <v>3132</v>
      </c>
      <c r="C663" s="12" t="s">
        <v>4613</v>
      </c>
      <c r="D663" s="36">
        <v>45780</v>
      </c>
      <c r="E663" s="36">
        <v>45864</v>
      </c>
      <c r="F663" s="12" t="s">
        <v>7631</v>
      </c>
    </row>
    <row r="664" spans="1:6" x14ac:dyDescent="0.3">
      <c r="A664" s="12" t="s">
        <v>8294</v>
      </c>
      <c r="B664" s="12" t="s">
        <v>3100</v>
      </c>
      <c r="C664" s="12" t="s">
        <v>4618</v>
      </c>
      <c r="D664" s="36">
        <v>45914</v>
      </c>
      <c r="E664" s="36">
        <v>45944</v>
      </c>
      <c r="F664" s="12" t="s">
        <v>7631</v>
      </c>
    </row>
    <row r="665" spans="1:6" x14ac:dyDescent="0.3">
      <c r="A665" s="12" t="s">
        <v>8295</v>
      </c>
      <c r="B665" s="12" t="s">
        <v>1344</v>
      </c>
      <c r="C665" s="12" t="s">
        <v>4613</v>
      </c>
      <c r="D665" s="36">
        <v>46026</v>
      </c>
      <c r="E665" s="36">
        <v>46110</v>
      </c>
      <c r="F665" s="12" t="s">
        <v>504</v>
      </c>
    </row>
    <row r="666" spans="1:6" x14ac:dyDescent="0.3">
      <c r="A666" s="12" t="s">
        <v>8296</v>
      </c>
      <c r="B666" s="12" t="s">
        <v>1287</v>
      </c>
      <c r="C666" s="12" t="s">
        <v>4629</v>
      </c>
      <c r="D666" s="36">
        <v>45889</v>
      </c>
      <c r="E666" s="36">
        <v>45919</v>
      </c>
      <c r="F666" s="12" t="s">
        <v>7631</v>
      </c>
    </row>
    <row r="667" spans="1:6" x14ac:dyDescent="0.3">
      <c r="A667" s="12" t="s">
        <v>8297</v>
      </c>
      <c r="B667" s="12" t="s">
        <v>1746</v>
      </c>
      <c r="C667" s="12" t="s">
        <v>4607</v>
      </c>
      <c r="D667" s="36">
        <v>45984</v>
      </c>
      <c r="E667" s="36">
        <v>46040</v>
      </c>
      <c r="F667" s="12" t="s">
        <v>7631</v>
      </c>
    </row>
    <row r="668" spans="1:6" x14ac:dyDescent="0.3">
      <c r="A668" s="12" t="s">
        <v>8298</v>
      </c>
      <c r="B668" s="12" t="s">
        <v>1476</v>
      </c>
      <c r="C668" s="12" t="s">
        <v>4609</v>
      </c>
      <c r="D668" s="36">
        <v>45953</v>
      </c>
      <c r="E668" s="36">
        <v>45983</v>
      </c>
      <c r="F668" s="12" t="s">
        <v>7631</v>
      </c>
    </row>
    <row r="669" spans="1:6" x14ac:dyDescent="0.3">
      <c r="A669" s="12" t="s">
        <v>8299</v>
      </c>
      <c r="B669" s="12" t="s">
        <v>2953</v>
      </c>
      <c r="C669" s="12" t="s">
        <v>4615</v>
      </c>
      <c r="D669" s="36">
        <v>46047</v>
      </c>
      <c r="E669" s="36">
        <v>46131</v>
      </c>
      <c r="F669" s="12" t="s">
        <v>504</v>
      </c>
    </row>
    <row r="670" spans="1:6" x14ac:dyDescent="0.3">
      <c r="A670" s="12" t="s">
        <v>8300</v>
      </c>
      <c r="B670" s="12" t="s">
        <v>2763</v>
      </c>
      <c r="C670" s="12" t="s">
        <v>4607</v>
      </c>
      <c r="D670" s="36">
        <v>45757</v>
      </c>
      <c r="E670" s="36">
        <v>45787</v>
      </c>
      <c r="F670" s="12" t="s">
        <v>7631</v>
      </c>
    </row>
    <row r="671" spans="1:6" x14ac:dyDescent="0.3">
      <c r="A671" s="12" t="s">
        <v>8301</v>
      </c>
      <c r="B671" s="12" t="s">
        <v>4469</v>
      </c>
      <c r="C671" s="12" t="s">
        <v>4629</v>
      </c>
      <c r="D671" s="36">
        <v>45975</v>
      </c>
      <c r="E671" s="36">
        <v>46003</v>
      </c>
      <c r="F671" s="12" t="s">
        <v>7631</v>
      </c>
    </row>
    <row r="672" spans="1:6" x14ac:dyDescent="0.3">
      <c r="A672" s="12" t="s">
        <v>8302</v>
      </c>
      <c r="B672" s="12" t="s">
        <v>3260</v>
      </c>
      <c r="C672" s="12" t="s">
        <v>4598</v>
      </c>
      <c r="D672" s="36">
        <v>45896</v>
      </c>
      <c r="E672" s="36">
        <v>45924</v>
      </c>
      <c r="F672" s="12" t="s">
        <v>7631</v>
      </c>
    </row>
    <row r="673" spans="1:6" x14ac:dyDescent="0.3">
      <c r="A673" s="12" t="s">
        <v>8303</v>
      </c>
      <c r="B673" s="12" t="s">
        <v>2897</v>
      </c>
      <c r="C673" s="12" t="s">
        <v>4598</v>
      </c>
      <c r="D673" s="36">
        <v>45998</v>
      </c>
      <c r="E673" s="36">
        <v>46082</v>
      </c>
      <c r="F673" s="12" t="s">
        <v>504</v>
      </c>
    </row>
    <row r="674" spans="1:6" x14ac:dyDescent="0.3">
      <c r="A674" s="12" t="s">
        <v>8304</v>
      </c>
      <c r="B674" s="12" t="s">
        <v>4222</v>
      </c>
      <c r="C674" s="12" t="s">
        <v>4629</v>
      </c>
      <c r="D674" s="36">
        <v>46025</v>
      </c>
      <c r="E674" s="36">
        <v>46390</v>
      </c>
      <c r="F674" s="12" t="s">
        <v>504</v>
      </c>
    </row>
    <row r="675" spans="1:6" x14ac:dyDescent="0.3">
      <c r="A675" s="12" t="s">
        <v>8305</v>
      </c>
      <c r="B675" s="12" t="s">
        <v>3487</v>
      </c>
      <c r="C675" s="12" t="s">
        <v>4629</v>
      </c>
      <c r="D675" s="36">
        <v>46011</v>
      </c>
      <c r="E675" s="36">
        <v>46041</v>
      </c>
      <c r="F675" s="12" t="s">
        <v>7631</v>
      </c>
    </row>
    <row r="676" spans="1:6" x14ac:dyDescent="0.3">
      <c r="A676" s="12" t="s">
        <v>8306</v>
      </c>
      <c r="B676" s="12" t="s">
        <v>1430</v>
      </c>
      <c r="C676" s="12" t="s">
        <v>4609</v>
      </c>
      <c r="D676" s="36">
        <v>46048</v>
      </c>
      <c r="E676" s="36">
        <v>46132</v>
      </c>
      <c r="F676" s="12" t="s">
        <v>504</v>
      </c>
    </row>
    <row r="677" spans="1:6" x14ac:dyDescent="0.3">
      <c r="A677" s="12" t="s">
        <v>8307</v>
      </c>
      <c r="B677" s="12" t="s">
        <v>2158</v>
      </c>
      <c r="C677" s="12" t="s">
        <v>4615</v>
      </c>
      <c r="D677" s="36">
        <v>45794</v>
      </c>
      <c r="E677" s="36">
        <v>45878</v>
      </c>
      <c r="F677" s="12" t="s">
        <v>7631</v>
      </c>
    </row>
    <row r="678" spans="1:6" x14ac:dyDescent="0.3">
      <c r="A678" s="12" t="s">
        <v>8308</v>
      </c>
      <c r="B678" s="12" t="s">
        <v>2255</v>
      </c>
      <c r="C678" s="12" t="s">
        <v>4613</v>
      </c>
      <c r="D678" s="36">
        <v>45689</v>
      </c>
      <c r="E678" s="36">
        <v>45719</v>
      </c>
      <c r="F678" s="12" t="s">
        <v>7631</v>
      </c>
    </row>
    <row r="679" spans="1:6" x14ac:dyDescent="0.3">
      <c r="A679" s="12" t="s">
        <v>8309</v>
      </c>
      <c r="B679" s="12" t="s">
        <v>1360</v>
      </c>
      <c r="C679" s="12" t="s">
        <v>4609</v>
      </c>
      <c r="D679" s="36">
        <v>45984</v>
      </c>
      <c r="E679" s="36">
        <v>46014</v>
      </c>
      <c r="F679" s="12" t="s">
        <v>7631</v>
      </c>
    </row>
    <row r="680" spans="1:6" x14ac:dyDescent="0.3">
      <c r="A680" s="12" t="s">
        <v>8310</v>
      </c>
      <c r="B680" s="12" t="s">
        <v>539</v>
      </c>
      <c r="C680" s="12" t="s">
        <v>4615</v>
      </c>
      <c r="D680" s="36">
        <v>46051</v>
      </c>
      <c r="E680" s="36">
        <v>46135</v>
      </c>
      <c r="F680" s="12" t="s">
        <v>504</v>
      </c>
    </row>
    <row r="681" spans="1:6" x14ac:dyDescent="0.3">
      <c r="A681" s="12" t="s">
        <v>8311</v>
      </c>
      <c r="B681" s="12" t="s">
        <v>2199</v>
      </c>
      <c r="C681" s="12" t="s">
        <v>4629</v>
      </c>
      <c r="D681" s="36">
        <v>46037</v>
      </c>
      <c r="E681" s="36">
        <v>46065</v>
      </c>
      <c r="F681" s="12" t="s">
        <v>504</v>
      </c>
    </row>
    <row r="682" spans="1:6" x14ac:dyDescent="0.3">
      <c r="A682" s="12" t="s">
        <v>8312</v>
      </c>
      <c r="B682" s="12" t="s">
        <v>3709</v>
      </c>
      <c r="C682" s="12" t="s">
        <v>4607</v>
      </c>
      <c r="D682" s="36">
        <v>45785</v>
      </c>
      <c r="E682" s="36">
        <v>45841</v>
      </c>
      <c r="F682" s="12" t="s">
        <v>7631</v>
      </c>
    </row>
    <row r="683" spans="1:6" x14ac:dyDescent="0.3">
      <c r="A683" s="12" t="s">
        <v>8313</v>
      </c>
      <c r="B683" s="12" t="s">
        <v>2128</v>
      </c>
      <c r="C683" s="12" t="s">
        <v>4618</v>
      </c>
      <c r="D683" s="36">
        <v>45991</v>
      </c>
      <c r="E683" s="36">
        <v>46356</v>
      </c>
      <c r="F683" s="12" t="s">
        <v>504</v>
      </c>
    </row>
    <row r="684" spans="1:6" x14ac:dyDescent="0.3">
      <c r="A684" s="12" t="s">
        <v>8314</v>
      </c>
      <c r="B684" s="12" t="s">
        <v>1506</v>
      </c>
      <c r="C684" s="12" t="s">
        <v>4629</v>
      </c>
      <c r="D684" s="36">
        <v>45708</v>
      </c>
      <c r="E684" s="36">
        <v>46073</v>
      </c>
      <c r="F684" s="12" t="s">
        <v>504</v>
      </c>
    </row>
    <row r="685" spans="1:6" x14ac:dyDescent="0.3">
      <c r="A685" s="12" t="s">
        <v>8315</v>
      </c>
      <c r="B685" s="12" t="s">
        <v>3713</v>
      </c>
      <c r="C685" s="12" t="s">
        <v>4594</v>
      </c>
      <c r="D685" s="36">
        <v>45793</v>
      </c>
      <c r="E685" s="36">
        <v>45821</v>
      </c>
      <c r="F685" s="12" t="s">
        <v>7631</v>
      </c>
    </row>
    <row r="686" spans="1:6" x14ac:dyDescent="0.3">
      <c r="A686" s="12" t="s">
        <v>8316</v>
      </c>
      <c r="B686" s="12" t="s">
        <v>637</v>
      </c>
      <c r="C686" s="12" t="s">
        <v>4605</v>
      </c>
      <c r="D686" s="36">
        <v>45972</v>
      </c>
      <c r="E686" s="36">
        <v>46056</v>
      </c>
      <c r="F686" s="12" t="s">
        <v>504</v>
      </c>
    </row>
    <row r="687" spans="1:6" x14ac:dyDescent="0.3">
      <c r="A687" s="12" t="s">
        <v>8317</v>
      </c>
      <c r="B687" s="12" t="s">
        <v>1255</v>
      </c>
      <c r="C687" s="12" t="s">
        <v>4602</v>
      </c>
      <c r="D687" s="36">
        <v>45817</v>
      </c>
      <c r="E687" s="36">
        <v>45901</v>
      </c>
      <c r="F687" s="12" t="s">
        <v>7631</v>
      </c>
    </row>
    <row r="688" spans="1:6" x14ac:dyDescent="0.3">
      <c r="A688" s="12" t="s">
        <v>8318</v>
      </c>
      <c r="B688" s="12" t="s">
        <v>3709</v>
      </c>
      <c r="C688" s="12" t="s">
        <v>4613</v>
      </c>
      <c r="D688" s="36">
        <v>45828</v>
      </c>
      <c r="E688" s="36">
        <v>45912</v>
      </c>
      <c r="F688" s="12" t="s">
        <v>7631</v>
      </c>
    </row>
    <row r="689" spans="1:6" x14ac:dyDescent="0.3">
      <c r="A689" s="12" t="s">
        <v>8319</v>
      </c>
      <c r="B689" s="12" t="s">
        <v>2713</v>
      </c>
      <c r="C689" s="12" t="s">
        <v>4605</v>
      </c>
      <c r="D689" s="36">
        <v>45816</v>
      </c>
      <c r="E689" s="36">
        <v>46181</v>
      </c>
      <c r="F689" s="12" t="s">
        <v>504</v>
      </c>
    </row>
    <row r="690" spans="1:6" x14ac:dyDescent="0.3">
      <c r="A690" s="12" t="s">
        <v>8320</v>
      </c>
      <c r="B690" s="12" t="s">
        <v>2749</v>
      </c>
      <c r="C690" s="12" t="s">
        <v>4605</v>
      </c>
      <c r="D690" s="36">
        <v>45986</v>
      </c>
      <c r="E690" s="36">
        <v>46014</v>
      </c>
      <c r="F690" s="12" t="s">
        <v>7631</v>
      </c>
    </row>
    <row r="691" spans="1:6" x14ac:dyDescent="0.3">
      <c r="A691" s="12" t="s">
        <v>8321</v>
      </c>
      <c r="B691" s="12" t="s">
        <v>4258</v>
      </c>
      <c r="C691" s="12" t="s">
        <v>4607</v>
      </c>
      <c r="D691" s="36">
        <v>46013</v>
      </c>
      <c r="E691" s="36">
        <v>46097</v>
      </c>
      <c r="F691" s="12" t="s">
        <v>504</v>
      </c>
    </row>
    <row r="692" spans="1:6" x14ac:dyDescent="0.3">
      <c r="A692" s="12" t="s">
        <v>8322</v>
      </c>
      <c r="B692" s="12" t="s">
        <v>2207</v>
      </c>
      <c r="C692" s="12" t="s">
        <v>4605</v>
      </c>
      <c r="D692" s="36">
        <v>45711</v>
      </c>
      <c r="E692" s="36">
        <v>46076</v>
      </c>
      <c r="F692" s="12" t="s">
        <v>504</v>
      </c>
    </row>
    <row r="693" spans="1:6" x14ac:dyDescent="0.3">
      <c r="A693" s="12" t="s">
        <v>8323</v>
      </c>
      <c r="B693" s="12" t="s">
        <v>1000</v>
      </c>
      <c r="C693" s="12" t="s">
        <v>4613</v>
      </c>
      <c r="D693" s="36">
        <v>46019</v>
      </c>
      <c r="E693" s="36">
        <v>46075</v>
      </c>
      <c r="F693" s="12" t="s">
        <v>504</v>
      </c>
    </row>
    <row r="694" spans="1:6" x14ac:dyDescent="0.3">
      <c r="A694" s="12" t="s">
        <v>8324</v>
      </c>
      <c r="B694" s="12" t="s">
        <v>1269</v>
      </c>
      <c r="C694" s="12" t="s">
        <v>4618</v>
      </c>
      <c r="D694" s="36">
        <v>45764</v>
      </c>
      <c r="E694" s="36">
        <v>45820</v>
      </c>
      <c r="F694" s="12" t="s">
        <v>7631</v>
      </c>
    </row>
    <row r="695" spans="1:6" x14ac:dyDescent="0.3">
      <c r="A695" s="12" t="s">
        <v>8325</v>
      </c>
      <c r="B695" s="12" t="s">
        <v>536</v>
      </c>
      <c r="C695" s="12" t="s">
        <v>4615</v>
      </c>
      <c r="D695" s="36">
        <v>45829</v>
      </c>
      <c r="E695" s="36">
        <v>45857</v>
      </c>
      <c r="F695" s="12" t="s">
        <v>7631</v>
      </c>
    </row>
    <row r="696" spans="1:6" x14ac:dyDescent="0.3">
      <c r="A696" s="12" t="s">
        <v>8326</v>
      </c>
      <c r="B696" s="12" t="s">
        <v>4228</v>
      </c>
      <c r="C696" s="12" t="s">
        <v>4594</v>
      </c>
      <c r="D696" s="36">
        <v>45801</v>
      </c>
      <c r="E696" s="36">
        <v>45885</v>
      </c>
      <c r="F696" s="12" t="s">
        <v>7631</v>
      </c>
    </row>
    <row r="697" spans="1:6" x14ac:dyDescent="0.3">
      <c r="A697" s="12" t="s">
        <v>8327</v>
      </c>
      <c r="B697" s="12" t="s">
        <v>2623</v>
      </c>
      <c r="C697" s="12" t="s">
        <v>4615</v>
      </c>
      <c r="D697" s="36">
        <v>45934</v>
      </c>
      <c r="E697" s="36">
        <v>45964</v>
      </c>
      <c r="F697" s="12" t="s">
        <v>7631</v>
      </c>
    </row>
    <row r="698" spans="1:6" x14ac:dyDescent="0.3">
      <c r="A698" s="12" t="s">
        <v>8328</v>
      </c>
      <c r="B698" s="12" t="s">
        <v>3467</v>
      </c>
      <c r="C698" s="12" t="s">
        <v>4605</v>
      </c>
      <c r="D698" s="36">
        <v>45846</v>
      </c>
      <c r="E698" s="36">
        <v>45902</v>
      </c>
      <c r="F698" s="12" t="s">
        <v>7631</v>
      </c>
    </row>
    <row r="699" spans="1:6" x14ac:dyDescent="0.3">
      <c r="A699" s="12" t="s">
        <v>8329</v>
      </c>
      <c r="B699" s="12" t="s">
        <v>1574</v>
      </c>
      <c r="C699" s="12" t="s">
        <v>4629</v>
      </c>
      <c r="D699" s="36">
        <v>45933</v>
      </c>
      <c r="E699" s="36">
        <v>46017</v>
      </c>
      <c r="F699" s="12" t="s">
        <v>7631</v>
      </c>
    </row>
    <row r="700" spans="1:6" x14ac:dyDescent="0.3">
      <c r="A700" s="12" t="s">
        <v>8330</v>
      </c>
      <c r="B700" s="12" t="s">
        <v>1995</v>
      </c>
      <c r="C700" s="12" t="s">
        <v>4615</v>
      </c>
      <c r="D700" s="36">
        <v>45792</v>
      </c>
      <c r="E700" s="36">
        <v>45822</v>
      </c>
      <c r="F700" s="12" t="s">
        <v>7631</v>
      </c>
    </row>
    <row r="701" spans="1:6" x14ac:dyDescent="0.3">
      <c r="A701" s="12" t="s">
        <v>8331</v>
      </c>
      <c r="B701" s="12" t="s">
        <v>3294</v>
      </c>
      <c r="C701" s="12" t="s">
        <v>4607</v>
      </c>
      <c r="D701" s="36">
        <v>45698</v>
      </c>
      <c r="E701" s="36">
        <v>45728</v>
      </c>
      <c r="F701" s="12" t="s">
        <v>7631</v>
      </c>
    </row>
    <row r="702" spans="1:6" x14ac:dyDescent="0.3">
      <c r="A702" s="12" t="s">
        <v>8332</v>
      </c>
      <c r="B702" s="12" t="s">
        <v>3803</v>
      </c>
      <c r="C702" s="12" t="s">
        <v>4613</v>
      </c>
      <c r="D702" s="36">
        <v>45724</v>
      </c>
      <c r="E702" s="36">
        <v>45780</v>
      </c>
      <c r="F702" s="12" t="s">
        <v>7631</v>
      </c>
    </row>
    <row r="703" spans="1:6" x14ac:dyDescent="0.3">
      <c r="A703" s="12" t="s">
        <v>8333</v>
      </c>
      <c r="B703" s="12" t="s">
        <v>1610</v>
      </c>
      <c r="C703" s="12" t="s">
        <v>4598</v>
      </c>
      <c r="D703" s="36">
        <v>45745</v>
      </c>
      <c r="E703" s="36">
        <v>46110</v>
      </c>
      <c r="F703" s="12" t="s">
        <v>504</v>
      </c>
    </row>
    <row r="704" spans="1:6" x14ac:dyDescent="0.3">
      <c r="A704" s="12" t="s">
        <v>8334</v>
      </c>
      <c r="B704" s="12" t="s">
        <v>1700</v>
      </c>
      <c r="C704" s="12" t="s">
        <v>4607</v>
      </c>
      <c r="D704" s="36">
        <v>45776</v>
      </c>
      <c r="E704" s="36">
        <v>45804</v>
      </c>
      <c r="F704" s="12" t="s">
        <v>7631</v>
      </c>
    </row>
    <row r="705" spans="1:6" x14ac:dyDescent="0.3">
      <c r="A705" s="12" t="s">
        <v>8335</v>
      </c>
      <c r="B705" s="12" t="s">
        <v>3860</v>
      </c>
      <c r="C705" s="12" t="s">
        <v>4598</v>
      </c>
      <c r="D705" s="36">
        <v>46019</v>
      </c>
      <c r="E705" s="36">
        <v>46384</v>
      </c>
      <c r="F705" s="12" t="s">
        <v>504</v>
      </c>
    </row>
    <row r="706" spans="1:6" x14ac:dyDescent="0.3">
      <c r="A706" s="12" t="s">
        <v>8336</v>
      </c>
      <c r="B706" s="12" t="s">
        <v>1019</v>
      </c>
      <c r="C706" s="12" t="s">
        <v>4607</v>
      </c>
      <c r="D706" s="36">
        <v>46028</v>
      </c>
      <c r="E706" s="36">
        <v>46084</v>
      </c>
      <c r="F706" s="12" t="s">
        <v>504</v>
      </c>
    </row>
    <row r="707" spans="1:6" x14ac:dyDescent="0.3">
      <c r="A707" s="12" t="s">
        <v>8337</v>
      </c>
      <c r="B707" s="12" t="s">
        <v>4242</v>
      </c>
      <c r="C707" s="12" t="s">
        <v>4618</v>
      </c>
      <c r="D707" s="36">
        <v>45769</v>
      </c>
      <c r="E707" s="36">
        <v>46134</v>
      </c>
      <c r="F707" s="12" t="s">
        <v>504</v>
      </c>
    </row>
    <row r="708" spans="1:6" x14ac:dyDescent="0.3">
      <c r="A708" s="12" t="s">
        <v>8338</v>
      </c>
      <c r="B708" s="12" t="s">
        <v>3545</v>
      </c>
      <c r="C708" s="12" t="s">
        <v>4598</v>
      </c>
      <c r="D708" s="36">
        <v>45716</v>
      </c>
      <c r="E708" s="36">
        <v>45744</v>
      </c>
      <c r="F708" s="12" t="s">
        <v>7631</v>
      </c>
    </row>
    <row r="709" spans="1:6" x14ac:dyDescent="0.3">
      <c r="A709" s="12" t="s">
        <v>8339</v>
      </c>
      <c r="B709" s="12" t="s">
        <v>545</v>
      </c>
      <c r="C709" s="12" t="s">
        <v>4598</v>
      </c>
      <c r="D709" s="36">
        <v>45965</v>
      </c>
      <c r="E709" s="36">
        <v>45995</v>
      </c>
      <c r="F709" s="12" t="s">
        <v>7631</v>
      </c>
    </row>
    <row r="710" spans="1:6" x14ac:dyDescent="0.3">
      <c r="A710" s="12" t="s">
        <v>8340</v>
      </c>
      <c r="B710" s="12" t="s">
        <v>3685</v>
      </c>
      <c r="C710" s="12" t="s">
        <v>4613</v>
      </c>
      <c r="D710" s="36">
        <v>45825</v>
      </c>
      <c r="E710" s="36">
        <v>45909</v>
      </c>
      <c r="F710" s="12" t="s">
        <v>7631</v>
      </c>
    </row>
    <row r="711" spans="1:6" x14ac:dyDescent="0.3">
      <c r="A711" s="12" t="s">
        <v>8341</v>
      </c>
      <c r="B711" s="12" t="s">
        <v>1472</v>
      </c>
      <c r="C711" s="12" t="s">
        <v>4598</v>
      </c>
      <c r="D711" s="36">
        <v>45935</v>
      </c>
      <c r="E711" s="36">
        <v>45991</v>
      </c>
      <c r="F711" s="12" t="s">
        <v>7631</v>
      </c>
    </row>
    <row r="712" spans="1:6" x14ac:dyDescent="0.3">
      <c r="A712" s="12" t="s">
        <v>8342</v>
      </c>
      <c r="B712" s="12" t="s">
        <v>3711</v>
      </c>
      <c r="C712" s="12" t="s">
        <v>4594</v>
      </c>
      <c r="D712" s="36">
        <v>46016</v>
      </c>
      <c r="E712" s="36">
        <v>46046</v>
      </c>
      <c r="F712" s="12" t="s">
        <v>7631</v>
      </c>
    </row>
    <row r="713" spans="1:6" x14ac:dyDescent="0.3">
      <c r="A713" s="12" t="s">
        <v>8343</v>
      </c>
      <c r="B713" s="12" t="s">
        <v>3637</v>
      </c>
      <c r="C713" s="12" t="s">
        <v>4613</v>
      </c>
      <c r="D713" s="36">
        <v>45944</v>
      </c>
      <c r="E713" s="36">
        <v>46028</v>
      </c>
      <c r="F713" s="12" t="s">
        <v>7631</v>
      </c>
    </row>
    <row r="714" spans="1:6" x14ac:dyDescent="0.3">
      <c r="A714" s="12" t="s">
        <v>8344</v>
      </c>
      <c r="B714" s="12" t="s">
        <v>4529</v>
      </c>
      <c r="C714" s="12" t="s">
        <v>4605</v>
      </c>
      <c r="D714" s="36">
        <v>45727</v>
      </c>
      <c r="E714" s="36">
        <v>45811</v>
      </c>
      <c r="F714" s="12" t="s">
        <v>7631</v>
      </c>
    </row>
    <row r="715" spans="1:6" x14ac:dyDescent="0.3">
      <c r="A715" s="12" t="s">
        <v>8345</v>
      </c>
      <c r="B715" s="12" t="s">
        <v>4505</v>
      </c>
      <c r="C715" s="12" t="s">
        <v>4602</v>
      </c>
      <c r="D715" s="36">
        <v>45805</v>
      </c>
      <c r="E715" s="36">
        <v>45833</v>
      </c>
      <c r="F715" s="12" t="s">
        <v>7631</v>
      </c>
    </row>
    <row r="716" spans="1:6" x14ac:dyDescent="0.3">
      <c r="A716" s="12" t="s">
        <v>8346</v>
      </c>
      <c r="B716" s="12" t="s">
        <v>560</v>
      </c>
      <c r="C716" s="12" t="s">
        <v>4602</v>
      </c>
      <c r="D716" s="36">
        <v>45968</v>
      </c>
      <c r="E716" s="36">
        <v>45998</v>
      </c>
      <c r="F716" s="12" t="s">
        <v>7631</v>
      </c>
    </row>
    <row r="717" spans="1:6" x14ac:dyDescent="0.3">
      <c r="A717" s="12" t="s">
        <v>8347</v>
      </c>
      <c r="B717" s="12" t="s">
        <v>3976</v>
      </c>
      <c r="C717" s="12" t="s">
        <v>4602</v>
      </c>
      <c r="D717" s="36">
        <v>45939</v>
      </c>
      <c r="E717" s="36">
        <v>45967</v>
      </c>
      <c r="F717" s="12" t="s">
        <v>7631</v>
      </c>
    </row>
    <row r="718" spans="1:6" x14ac:dyDescent="0.3">
      <c r="A718" s="12" t="s">
        <v>8348</v>
      </c>
      <c r="B718" s="12" t="s">
        <v>1704</v>
      </c>
      <c r="C718" s="12" t="s">
        <v>4607</v>
      </c>
      <c r="D718" s="36">
        <v>45836</v>
      </c>
      <c r="E718" s="36">
        <v>46201</v>
      </c>
      <c r="F718" s="12" t="s">
        <v>504</v>
      </c>
    </row>
    <row r="719" spans="1:6" x14ac:dyDescent="0.3">
      <c r="A719" s="12" t="s">
        <v>8349</v>
      </c>
      <c r="B719" s="12" t="s">
        <v>1443</v>
      </c>
      <c r="C719" s="12" t="s">
        <v>4607</v>
      </c>
      <c r="D719" s="36">
        <v>45841</v>
      </c>
      <c r="E719" s="36">
        <v>45925</v>
      </c>
      <c r="F719" s="12" t="s">
        <v>7631</v>
      </c>
    </row>
    <row r="720" spans="1:6" x14ac:dyDescent="0.3">
      <c r="A720" s="12" t="s">
        <v>8350</v>
      </c>
      <c r="B720" s="12" t="s">
        <v>1951</v>
      </c>
      <c r="C720" s="12" t="s">
        <v>4629</v>
      </c>
      <c r="D720" s="36">
        <v>45841</v>
      </c>
      <c r="E720" s="36">
        <v>45897</v>
      </c>
      <c r="F720" s="12" t="s">
        <v>7631</v>
      </c>
    </row>
    <row r="721" spans="1:6" x14ac:dyDescent="0.3">
      <c r="A721" s="12" t="s">
        <v>8351</v>
      </c>
      <c r="B721" s="12" t="s">
        <v>3577</v>
      </c>
      <c r="C721" s="12" t="s">
        <v>4609</v>
      </c>
      <c r="D721" s="36">
        <v>45766</v>
      </c>
      <c r="E721" s="36">
        <v>46131</v>
      </c>
      <c r="F721" s="12" t="s">
        <v>504</v>
      </c>
    </row>
    <row r="722" spans="1:6" x14ac:dyDescent="0.3">
      <c r="A722" s="12" t="s">
        <v>8352</v>
      </c>
      <c r="B722" s="12" t="s">
        <v>804</v>
      </c>
      <c r="C722" s="12" t="s">
        <v>4605</v>
      </c>
      <c r="D722" s="36">
        <v>45716</v>
      </c>
      <c r="E722" s="36">
        <v>45800</v>
      </c>
      <c r="F722" s="12" t="s">
        <v>7631</v>
      </c>
    </row>
    <row r="723" spans="1:6" x14ac:dyDescent="0.3">
      <c r="A723" s="12" t="s">
        <v>8353</v>
      </c>
      <c r="B723" s="12" t="s">
        <v>2112</v>
      </c>
      <c r="C723" s="12" t="s">
        <v>4615</v>
      </c>
      <c r="D723" s="36">
        <v>46017</v>
      </c>
      <c r="E723" s="36">
        <v>46045</v>
      </c>
      <c r="F723" s="12" t="s">
        <v>7631</v>
      </c>
    </row>
    <row r="724" spans="1:6" x14ac:dyDescent="0.3">
      <c r="A724" s="12" t="s">
        <v>8354</v>
      </c>
      <c r="B724" s="12" t="s">
        <v>1646</v>
      </c>
      <c r="C724" s="12" t="s">
        <v>4613</v>
      </c>
      <c r="D724" s="36">
        <v>45820</v>
      </c>
      <c r="E724" s="36">
        <v>45876</v>
      </c>
      <c r="F724" s="12" t="s">
        <v>7631</v>
      </c>
    </row>
    <row r="725" spans="1:6" x14ac:dyDescent="0.3">
      <c r="A725" s="12" t="s">
        <v>8355</v>
      </c>
      <c r="B725" s="12" t="s">
        <v>2675</v>
      </c>
      <c r="C725" s="12" t="s">
        <v>4609</v>
      </c>
      <c r="D725" s="36">
        <v>45712</v>
      </c>
      <c r="E725" s="36">
        <v>45796</v>
      </c>
      <c r="F725" s="12" t="s">
        <v>7631</v>
      </c>
    </row>
    <row r="726" spans="1:6" x14ac:dyDescent="0.3">
      <c r="A726" s="12" t="s">
        <v>8356</v>
      </c>
      <c r="B726" s="12" t="s">
        <v>1302</v>
      </c>
      <c r="C726" s="12" t="s">
        <v>4618</v>
      </c>
      <c r="D726" s="36">
        <v>45938</v>
      </c>
      <c r="E726" s="36">
        <v>46022</v>
      </c>
      <c r="F726" s="12" t="s">
        <v>7631</v>
      </c>
    </row>
    <row r="727" spans="1:6" x14ac:dyDescent="0.3">
      <c r="A727" s="12" t="s">
        <v>8357</v>
      </c>
      <c r="B727" s="12" t="s">
        <v>3561</v>
      </c>
      <c r="C727" s="12" t="s">
        <v>4618</v>
      </c>
      <c r="D727" s="36">
        <v>45803</v>
      </c>
      <c r="E727" s="36">
        <v>45887</v>
      </c>
      <c r="F727" s="12" t="s">
        <v>7631</v>
      </c>
    </row>
    <row r="728" spans="1:6" x14ac:dyDescent="0.3">
      <c r="A728" s="12" t="s">
        <v>8358</v>
      </c>
      <c r="B728" s="12" t="s">
        <v>2277</v>
      </c>
      <c r="C728" s="12" t="s">
        <v>4629</v>
      </c>
      <c r="D728" s="36">
        <v>45930</v>
      </c>
      <c r="E728" s="36">
        <v>46014</v>
      </c>
      <c r="F728" s="12" t="s">
        <v>7631</v>
      </c>
    </row>
    <row r="729" spans="1:6" x14ac:dyDescent="0.3">
      <c r="A729" s="12" t="s">
        <v>8359</v>
      </c>
      <c r="B729" s="12" t="s">
        <v>2096</v>
      </c>
      <c r="C729" s="12" t="s">
        <v>4615</v>
      </c>
      <c r="D729" s="36">
        <v>45917</v>
      </c>
      <c r="E729" s="36">
        <v>46282</v>
      </c>
      <c r="F729" s="12" t="s">
        <v>504</v>
      </c>
    </row>
    <row r="730" spans="1:6" x14ac:dyDescent="0.3">
      <c r="A730" s="12" t="s">
        <v>8360</v>
      </c>
      <c r="B730" s="12" t="s">
        <v>4374</v>
      </c>
      <c r="C730" s="12" t="s">
        <v>4598</v>
      </c>
      <c r="D730" s="36">
        <v>45999</v>
      </c>
      <c r="E730" s="36">
        <v>46055</v>
      </c>
      <c r="F730" s="12" t="s">
        <v>504</v>
      </c>
    </row>
    <row r="731" spans="1:6" x14ac:dyDescent="0.3">
      <c r="A731" s="12" t="s">
        <v>8361</v>
      </c>
      <c r="B731" s="12" t="s">
        <v>2381</v>
      </c>
      <c r="C731" s="12" t="s">
        <v>4615</v>
      </c>
      <c r="D731" s="36">
        <v>46041</v>
      </c>
      <c r="E731" s="36">
        <v>46406</v>
      </c>
      <c r="F731" s="12" t="s">
        <v>504</v>
      </c>
    </row>
    <row r="732" spans="1:6" x14ac:dyDescent="0.3">
      <c r="A732" s="12" t="s">
        <v>8362</v>
      </c>
      <c r="B732" s="12" t="s">
        <v>3936</v>
      </c>
      <c r="C732" s="12" t="s">
        <v>4607</v>
      </c>
      <c r="D732" s="36">
        <v>45891</v>
      </c>
      <c r="E732" s="36">
        <v>45921</v>
      </c>
      <c r="F732" s="12" t="s">
        <v>7631</v>
      </c>
    </row>
    <row r="733" spans="1:6" x14ac:dyDescent="0.3">
      <c r="A733" s="12" t="s">
        <v>8363</v>
      </c>
      <c r="B733" s="12" t="s">
        <v>955</v>
      </c>
      <c r="C733" s="12" t="s">
        <v>4605</v>
      </c>
      <c r="D733" s="36">
        <v>46030</v>
      </c>
      <c r="E733" s="36">
        <v>46114</v>
      </c>
      <c r="F733" s="12" t="s">
        <v>504</v>
      </c>
    </row>
    <row r="734" spans="1:6" x14ac:dyDescent="0.3">
      <c r="A734" s="12" t="s">
        <v>8364</v>
      </c>
      <c r="B734" s="12" t="s">
        <v>3868</v>
      </c>
      <c r="C734" s="12" t="s">
        <v>4598</v>
      </c>
      <c r="D734" s="36">
        <v>45991</v>
      </c>
      <c r="E734" s="36">
        <v>46075</v>
      </c>
      <c r="F734" s="12" t="s">
        <v>504</v>
      </c>
    </row>
    <row r="735" spans="1:6" x14ac:dyDescent="0.3">
      <c r="A735" s="12" t="s">
        <v>8365</v>
      </c>
      <c r="B735" s="12" t="s">
        <v>887</v>
      </c>
      <c r="C735" s="12" t="s">
        <v>4618</v>
      </c>
      <c r="D735" s="36">
        <v>45821</v>
      </c>
      <c r="E735" s="36">
        <v>46186</v>
      </c>
      <c r="F735" s="12" t="s">
        <v>504</v>
      </c>
    </row>
    <row r="736" spans="1:6" x14ac:dyDescent="0.3">
      <c r="A736" s="12" t="s">
        <v>8366</v>
      </c>
      <c r="B736" s="12" t="s">
        <v>1273</v>
      </c>
      <c r="C736" s="12" t="s">
        <v>4602</v>
      </c>
      <c r="D736" s="36">
        <v>45897</v>
      </c>
      <c r="E736" s="36">
        <v>45927</v>
      </c>
      <c r="F736" s="12" t="s">
        <v>7631</v>
      </c>
    </row>
    <row r="737" spans="1:6" x14ac:dyDescent="0.3">
      <c r="A737" s="12" t="s">
        <v>8367</v>
      </c>
      <c r="B737" s="12" t="s">
        <v>3440</v>
      </c>
      <c r="C737" s="12" t="s">
        <v>4629</v>
      </c>
      <c r="D737" s="36">
        <v>45767</v>
      </c>
      <c r="E737" s="36">
        <v>46132</v>
      </c>
      <c r="F737" s="12" t="s">
        <v>504</v>
      </c>
    </row>
    <row r="738" spans="1:6" x14ac:dyDescent="0.3">
      <c r="A738" s="12" t="s">
        <v>8368</v>
      </c>
      <c r="B738" s="12" t="s">
        <v>1863</v>
      </c>
      <c r="C738" s="12" t="s">
        <v>4618</v>
      </c>
      <c r="D738" s="36">
        <v>45836</v>
      </c>
      <c r="E738" s="36">
        <v>45866</v>
      </c>
      <c r="F738" s="12" t="s">
        <v>7631</v>
      </c>
    </row>
    <row r="739" spans="1:6" x14ac:dyDescent="0.3">
      <c r="A739" s="12" t="s">
        <v>8369</v>
      </c>
      <c r="B739" s="12" t="s">
        <v>4479</v>
      </c>
      <c r="C739" s="12" t="s">
        <v>4618</v>
      </c>
      <c r="D739" s="36">
        <v>45956</v>
      </c>
      <c r="E739" s="36">
        <v>46040</v>
      </c>
      <c r="F739" s="12" t="s">
        <v>7631</v>
      </c>
    </row>
    <row r="740" spans="1:6" x14ac:dyDescent="0.3">
      <c r="A740" s="12" t="s">
        <v>8370</v>
      </c>
      <c r="B740" s="12" t="s">
        <v>3926</v>
      </c>
      <c r="C740" s="12" t="s">
        <v>4618</v>
      </c>
      <c r="D740" s="36">
        <v>45843</v>
      </c>
      <c r="E740" s="36">
        <v>45927</v>
      </c>
      <c r="F740" s="12" t="s">
        <v>7631</v>
      </c>
    </row>
    <row r="741" spans="1:6" x14ac:dyDescent="0.3">
      <c r="A741" s="12" t="s">
        <v>8371</v>
      </c>
      <c r="B741" s="12" t="s">
        <v>1925</v>
      </c>
      <c r="C741" s="12" t="s">
        <v>4594</v>
      </c>
      <c r="D741" s="36">
        <v>45890</v>
      </c>
      <c r="E741" s="36">
        <v>45920</v>
      </c>
      <c r="F741" s="12" t="s">
        <v>7631</v>
      </c>
    </row>
    <row r="742" spans="1:6" x14ac:dyDescent="0.3">
      <c r="A742" s="12" t="s">
        <v>8372</v>
      </c>
      <c r="B742" s="12" t="s">
        <v>3816</v>
      </c>
      <c r="C742" s="12" t="s">
        <v>4615</v>
      </c>
      <c r="D742" s="36">
        <v>46042</v>
      </c>
      <c r="E742" s="36">
        <v>46070</v>
      </c>
      <c r="F742" s="12" t="s">
        <v>504</v>
      </c>
    </row>
    <row r="743" spans="1:6" x14ac:dyDescent="0.3">
      <c r="A743" s="12" t="s">
        <v>8373</v>
      </c>
      <c r="B743" s="12" t="s">
        <v>2767</v>
      </c>
      <c r="C743" s="12" t="s">
        <v>4602</v>
      </c>
      <c r="D743" s="36">
        <v>45867</v>
      </c>
      <c r="E743" s="36">
        <v>46232</v>
      </c>
      <c r="F743" s="12" t="s">
        <v>504</v>
      </c>
    </row>
    <row r="744" spans="1:6" x14ac:dyDescent="0.3">
      <c r="A744" s="12" t="s">
        <v>8374</v>
      </c>
      <c r="B744" s="12" t="s">
        <v>2881</v>
      </c>
      <c r="C744" s="12" t="s">
        <v>4613</v>
      </c>
      <c r="D744" s="36">
        <v>45917</v>
      </c>
      <c r="E744" s="36">
        <v>46282</v>
      </c>
      <c r="F744" s="12" t="s">
        <v>504</v>
      </c>
    </row>
    <row r="745" spans="1:6" x14ac:dyDescent="0.3">
      <c r="A745" s="12" t="s">
        <v>8375</v>
      </c>
      <c r="B745" s="12" t="s">
        <v>1778</v>
      </c>
      <c r="C745" s="12" t="s">
        <v>4605</v>
      </c>
      <c r="D745" s="36">
        <v>45712</v>
      </c>
      <c r="E745" s="36">
        <v>45742</v>
      </c>
      <c r="F745" s="12" t="s">
        <v>7631</v>
      </c>
    </row>
    <row r="746" spans="1:6" x14ac:dyDescent="0.3">
      <c r="A746" s="12" t="s">
        <v>8376</v>
      </c>
      <c r="B746" s="12" t="s">
        <v>4563</v>
      </c>
      <c r="C746" s="12" t="s">
        <v>4605</v>
      </c>
      <c r="D746" s="36">
        <v>45913</v>
      </c>
      <c r="E746" s="36">
        <v>45997</v>
      </c>
      <c r="F746" s="12" t="s">
        <v>7631</v>
      </c>
    </row>
    <row r="747" spans="1:6" x14ac:dyDescent="0.3">
      <c r="A747" s="12" t="s">
        <v>8377</v>
      </c>
      <c r="B747" s="12" t="s">
        <v>4326</v>
      </c>
      <c r="C747" s="12" t="s">
        <v>4607</v>
      </c>
      <c r="D747" s="36">
        <v>45688</v>
      </c>
      <c r="E747" s="36">
        <v>46053</v>
      </c>
      <c r="F747" s="12" t="s">
        <v>7631</v>
      </c>
    </row>
    <row r="748" spans="1:6" x14ac:dyDescent="0.3">
      <c r="A748" s="12" t="s">
        <v>8378</v>
      </c>
      <c r="B748" s="12" t="s">
        <v>2057</v>
      </c>
      <c r="C748" s="12" t="s">
        <v>4615</v>
      </c>
      <c r="D748" s="36">
        <v>45988</v>
      </c>
      <c r="E748" s="36">
        <v>46072</v>
      </c>
      <c r="F748" s="12" t="s">
        <v>504</v>
      </c>
    </row>
    <row r="749" spans="1:6" x14ac:dyDescent="0.3">
      <c r="A749" s="12" t="s">
        <v>8379</v>
      </c>
      <c r="B749" s="12" t="s">
        <v>2451</v>
      </c>
      <c r="C749" s="12" t="s">
        <v>4615</v>
      </c>
      <c r="D749" s="36">
        <v>45832</v>
      </c>
      <c r="E749" s="36">
        <v>45888</v>
      </c>
      <c r="F749" s="12" t="s">
        <v>7631</v>
      </c>
    </row>
    <row r="750" spans="1:6" x14ac:dyDescent="0.3">
      <c r="A750" s="12" t="s">
        <v>8380</v>
      </c>
      <c r="B750" s="12" t="s">
        <v>4579</v>
      </c>
      <c r="C750" s="12" t="s">
        <v>4594</v>
      </c>
      <c r="D750" s="36">
        <v>45792</v>
      </c>
      <c r="E750" s="36">
        <v>45822</v>
      </c>
      <c r="F750" s="12" t="s">
        <v>7631</v>
      </c>
    </row>
    <row r="751" spans="1:6" x14ac:dyDescent="0.3">
      <c r="A751" s="12" t="s">
        <v>8381</v>
      </c>
      <c r="B751" s="12" t="s">
        <v>686</v>
      </c>
      <c r="C751" s="12" t="s">
        <v>4618</v>
      </c>
      <c r="D751" s="36">
        <v>45747</v>
      </c>
      <c r="E751" s="36">
        <v>46112</v>
      </c>
      <c r="F751" s="12" t="s">
        <v>504</v>
      </c>
    </row>
    <row r="752" spans="1:6" x14ac:dyDescent="0.3">
      <c r="A752" s="12" t="s">
        <v>8382</v>
      </c>
      <c r="B752" s="12" t="s">
        <v>688</v>
      </c>
      <c r="C752" s="12" t="s">
        <v>4615</v>
      </c>
      <c r="D752" s="36">
        <v>45822</v>
      </c>
      <c r="E752" s="36">
        <v>45878</v>
      </c>
      <c r="F752" s="12" t="s">
        <v>7631</v>
      </c>
    </row>
    <row r="753" spans="1:6" x14ac:dyDescent="0.3">
      <c r="A753" s="12" t="s">
        <v>8383</v>
      </c>
      <c r="B753" s="12" t="s">
        <v>2633</v>
      </c>
      <c r="C753" s="12" t="s">
        <v>4629</v>
      </c>
      <c r="D753" s="36">
        <v>45851</v>
      </c>
      <c r="E753" s="36">
        <v>46216</v>
      </c>
      <c r="F753" s="12" t="s">
        <v>504</v>
      </c>
    </row>
    <row r="754" spans="1:6" x14ac:dyDescent="0.3">
      <c r="A754" s="12" t="s">
        <v>8384</v>
      </c>
      <c r="B754" s="12" t="s">
        <v>2179</v>
      </c>
      <c r="C754" s="12" t="s">
        <v>4615</v>
      </c>
      <c r="D754" s="36">
        <v>45848</v>
      </c>
      <c r="E754" s="36">
        <v>45932</v>
      </c>
      <c r="F754" s="12" t="s">
        <v>7631</v>
      </c>
    </row>
    <row r="755" spans="1:6" x14ac:dyDescent="0.3">
      <c r="A755" s="12" t="s">
        <v>8385</v>
      </c>
      <c r="B755" s="12" t="s">
        <v>4356</v>
      </c>
      <c r="C755" s="12" t="s">
        <v>4609</v>
      </c>
      <c r="D755" s="36">
        <v>45690</v>
      </c>
      <c r="E755" s="36">
        <v>45718</v>
      </c>
      <c r="F755" s="12" t="s">
        <v>7631</v>
      </c>
    </row>
    <row r="756" spans="1:6" x14ac:dyDescent="0.3">
      <c r="A756" s="12" t="s">
        <v>8386</v>
      </c>
      <c r="B756" s="12" t="s">
        <v>4396</v>
      </c>
      <c r="C756" s="12" t="s">
        <v>4602</v>
      </c>
      <c r="D756" s="36">
        <v>45896</v>
      </c>
      <c r="E756" s="36">
        <v>45924</v>
      </c>
      <c r="F756" s="12" t="s">
        <v>7631</v>
      </c>
    </row>
    <row r="757" spans="1:6" x14ac:dyDescent="0.3">
      <c r="A757" s="12" t="s">
        <v>8387</v>
      </c>
      <c r="B757" s="12" t="s">
        <v>3705</v>
      </c>
      <c r="C757" s="12" t="s">
        <v>4605</v>
      </c>
      <c r="D757" s="36">
        <v>45990</v>
      </c>
      <c r="E757" s="36">
        <v>46355</v>
      </c>
      <c r="F757" s="12" t="s">
        <v>504</v>
      </c>
    </row>
    <row r="758" spans="1:6" x14ac:dyDescent="0.3">
      <c r="A758" s="12" t="s">
        <v>8388</v>
      </c>
      <c r="B758" s="12" t="s">
        <v>1271</v>
      </c>
      <c r="C758" s="12" t="s">
        <v>4605</v>
      </c>
      <c r="D758" s="36">
        <v>45995</v>
      </c>
      <c r="E758" s="36">
        <v>46360</v>
      </c>
      <c r="F758" s="12" t="s">
        <v>504</v>
      </c>
    </row>
    <row r="759" spans="1:6" x14ac:dyDescent="0.3">
      <c r="A759" s="12" t="s">
        <v>8389</v>
      </c>
      <c r="B759" s="12" t="s">
        <v>2855</v>
      </c>
      <c r="C759" s="12" t="s">
        <v>4629</v>
      </c>
      <c r="D759" s="36">
        <v>45964</v>
      </c>
      <c r="E759" s="36">
        <v>46020</v>
      </c>
      <c r="F759" s="12" t="s">
        <v>7631</v>
      </c>
    </row>
    <row r="760" spans="1:6" x14ac:dyDescent="0.3">
      <c r="A760" s="12" t="s">
        <v>8390</v>
      </c>
      <c r="B760" s="12" t="s">
        <v>3180</v>
      </c>
      <c r="C760" s="12" t="s">
        <v>4605</v>
      </c>
      <c r="D760" s="36">
        <v>45831</v>
      </c>
      <c r="E760" s="36">
        <v>45861</v>
      </c>
      <c r="F760" s="12" t="s">
        <v>7631</v>
      </c>
    </row>
    <row r="761" spans="1:6" x14ac:dyDescent="0.3">
      <c r="A761" s="12" t="s">
        <v>8391</v>
      </c>
      <c r="B761" s="12" t="s">
        <v>2309</v>
      </c>
      <c r="C761" s="12" t="s">
        <v>4629</v>
      </c>
      <c r="D761" s="36">
        <v>45938</v>
      </c>
      <c r="E761" s="36">
        <v>46022</v>
      </c>
      <c r="F761" s="12" t="s">
        <v>7631</v>
      </c>
    </row>
    <row r="762" spans="1:6" x14ac:dyDescent="0.3">
      <c r="A762" s="12" t="s">
        <v>8392</v>
      </c>
      <c r="B762" s="12" t="s">
        <v>3533</v>
      </c>
      <c r="C762" s="12" t="s">
        <v>4615</v>
      </c>
      <c r="D762" s="36">
        <v>45992</v>
      </c>
      <c r="E762" s="36">
        <v>46076</v>
      </c>
      <c r="F762" s="12" t="s">
        <v>504</v>
      </c>
    </row>
    <row r="763" spans="1:6" x14ac:dyDescent="0.3">
      <c r="A763" s="12" t="s">
        <v>8393</v>
      </c>
      <c r="B763" s="12" t="s">
        <v>932</v>
      </c>
      <c r="C763" s="12" t="s">
        <v>4607</v>
      </c>
      <c r="D763" s="36">
        <v>46024</v>
      </c>
      <c r="E763" s="36">
        <v>46054</v>
      </c>
      <c r="F763" s="12" t="s">
        <v>504</v>
      </c>
    </row>
    <row r="764" spans="1:6" x14ac:dyDescent="0.3">
      <c r="A764" s="12" t="s">
        <v>8394</v>
      </c>
      <c r="B764" s="12" t="s">
        <v>1322</v>
      </c>
      <c r="C764" s="12" t="s">
        <v>4602</v>
      </c>
      <c r="D764" s="36">
        <v>46032</v>
      </c>
      <c r="E764" s="36">
        <v>46060</v>
      </c>
      <c r="F764" s="12" t="s">
        <v>504</v>
      </c>
    </row>
    <row r="765" spans="1:6" x14ac:dyDescent="0.3">
      <c r="A765" s="12" t="s">
        <v>8395</v>
      </c>
      <c r="B765" s="12" t="s">
        <v>3018</v>
      </c>
      <c r="C765" s="12" t="s">
        <v>4598</v>
      </c>
      <c r="D765" s="36">
        <v>46022</v>
      </c>
      <c r="E765" s="36">
        <v>46106</v>
      </c>
      <c r="F765" s="12" t="s">
        <v>504</v>
      </c>
    </row>
    <row r="766" spans="1:6" x14ac:dyDescent="0.3">
      <c r="A766" s="12" t="s">
        <v>8396</v>
      </c>
      <c r="B766" s="12" t="s">
        <v>3691</v>
      </c>
      <c r="C766" s="12" t="s">
        <v>4629</v>
      </c>
      <c r="D766" s="36">
        <v>45977</v>
      </c>
      <c r="E766" s="36">
        <v>46033</v>
      </c>
      <c r="F766" s="12" t="s">
        <v>7631</v>
      </c>
    </row>
    <row r="767" spans="1:6" x14ac:dyDescent="0.3">
      <c r="A767" s="12" t="s">
        <v>8397</v>
      </c>
      <c r="B767" s="12" t="s">
        <v>3202</v>
      </c>
      <c r="C767" s="12" t="s">
        <v>4598</v>
      </c>
      <c r="D767" s="36">
        <v>45780</v>
      </c>
      <c r="E767" s="36">
        <v>45808</v>
      </c>
      <c r="F767" s="12" t="s">
        <v>7631</v>
      </c>
    </row>
    <row r="768" spans="1:6" x14ac:dyDescent="0.3">
      <c r="A768" s="12" t="s">
        <v>8398</v>
      </c>
      <c r="B768" s="12" t="s">
        <v>3286</v>
      </c>
      <c r="C768" s="12" t="s">
        <v>4605</v>
      </c>
      <c r="D768" s="36">
        <v>45693</v>
      </c>
      <c r="E768" s="36">
        <v>45749</v>
      </c>
      <c r="F768" s="12" t="s">
        <v>7631</v>
      </c>
    </row>
    <row r="769" spans="1:6" x14ac:dyDescent="0.3">
      <c r="A769" s="12" t="s">
        <v>8399</v>
      </c>
      <c r="B769" s="12" t="s">
        <v>2369</v>
      </c>
      <c r="C769" s="12" t="s">
        <v>4629</v>
      </c>
      <c r="D769" s="36">
        <v>45975</v>
      </c>
      <c r="E769" s="36">
        <v>46340</v>
      </c>
      <c r="F769" s="12" t="s">
        <v>504</v>
      </c>
    </row>
    <row r="770" spans="1:6" x14ac:dyDescent="0.3">
      <c r="A770" s="12" t="s">
        <v>8400</v>
      </c>
      <c r="B770" s="12" t="s">
        <v>2273</v>
      </c>
      <c r="C770" s="12" t="s">
        <v>4618</v>
      </c>
      <c r="D770" s="36">
        <v>45953</v>
      </c>
      <c r="E770" s="36">
        <v>46037</v>
      </c>
      <c r="F770" s="12" t="s">
        <v>7631</v>
      </c>
    </row>
    <row r="771" spans="1:6" x14ac:dyDescent="0.3">
      <c r="A771" s="12" t="s">
        <v>8401</v>
      </c>
      <c r="B771" s="12" t="s">
        <v>3348</v>
      </c>
      <c r="C771" s="12" t="s">
        <v>4629</v>
      </c>
      <c r="D771" s="36">
        <v>45727</v>
      </c>
      <c r="E771" s="36">
        <v>45757</v>
      </c>
      <c r="F771" s="12" t="s">
        <v>7631</v>
      </c>
    </row>
    <row r="772" spans="1:6" x14ac:dyDescent="0.3">
      <c r="A772" s="12" t="s">
        <v>8402</v>
      </c>
      <c r="B772" s="12" t="s">
        <v>2941</v>
      </c>
      <c r="C772" s="12" t="s">
        <v>4605</v>
      </c>
      <c r="D772" s="36">
        <v>45919</v>
      </c>
      <c r="E772" s="36">
        <v>45975</v>
      </c>
      <c r="F772" s="12" t="s">
        <v>7631</v>
      </c>
    </row>
    <row r="773" spans="1:6" x14ac:dyDescent="0.3">
      <c r="A773" s="12" t="s">
        <v>8403</v>
      </c>
      <c r="B773" s="12" t="s">
        <v>2663</v>
      </c>
      <c r="C773" s="12" t="s">
        <v>4613</v>
      </c>
      <c r="D773" s="36">
        <v>45822</v>
      </c>
      <c r="E773" s="36">
        <v>45852</v>
      </c>
      <c r="F773" s="12" t="s">
        <v>7631</v>
      </c>
    </row>
    <row r="774" spans="1:6" x14ac:dyDescent="0.3">
      <c r="A774" s="12" t="s">
        <v>8404</v>
      </c>
      <c r="B774" s="12" t="s">
        <v>2611</v>
      </c>
      <c r="C774" s="12" t="s">
        <v>4618</v>
      </c>
      <c r="D774" s="36">
        <v>46021</v>
      </c>
      <c r="E774" s="36">
        <v>46051</v>
      </c>
      <c r="F774" s="12" t="s">
        <v>7631</v>
      </c>
    </row>
    <row r="775" spans="1:6" x14ac:dyDescent="0.3">
      <c r="A775" s="12" t="s">
        <v>8405</v>
      </c>
      <c r="B775" s="12" t="s">
        <v>3738</v>
      </c>
      <c r="C775" s="12" t="s">
        <v>4613</v>
      </c>
      <c r="D775" s="36">
        <v>45880</v>
      </c>
      <c r="E775" s="36">
        <v>45936</v>
      </c>
      <c r="F775" s="12" t="s">
        <v>7631</v>
      </c>
    </row>
    <row r="776" spans="1:6" x14ac:dyDescent="0.3">
      <c r="A776" s="12" t="s">
        <v>8406</v>
      </c>
      <c r="B776" s="12" t="s">
        <v>1600</v>
      </c>
      <c r="C776" s="12" t="s">
        <v>4605</v>
      </c>
      <c r="D776" s="36">
        <v>45788</v>
      </c>
      <c r="E776" s="36">
        <v>45872</v>
      </c>
      <c r="F776" s="12" t="s">
        <v>7631</v>
      </c>
    </row>
    <row r="777" spans="1:6" x14ac:dyDescent="0.3">
      <c r="A777" s="12" t="s">
        <v>8407</v>
      </c>
      <c r="B777" s="12" t="s">
        <v>4549</v>
      </c>
      <c r="C777" s="12" t="s">
        <v>4607</v>
      </c>
      <c r="D777" s="36">
        <v>45783</v>
      </c>
      <c r="E777" s="36">
        <v>46148</v>
      </c>
      <c r="F777" s="12" t="s">
        <v>504</v>
      </c>
    </row>
    <row r="778" spans="1:6" x14ac:dyDescent="0.3">
      <c r="A778" s="12" t="s">
        <v>8408</v>
      </c>
      <c r="B778" s="12" t="s">
        <v>1814</v>
      </c>
      <c r="C778" s="12" t="s">
        <v>4594</v>
      </c>
      <c r="D778" s="36">
        <v>45721</v>
      </c>
      <c r="E778" s="36">
        <v>45751</v>
      </c>
      <c r="F778" s="12" t="s">
        <v>7631</v>
      </c>
    </row>
    <row r="779" spans="1:6" x14ac:dyDescent="0.3">
      <c r="A779" s="12" t="s">
        <v>8409</v>
      </c>
      <c r="B779" s="12" t="s">
        <v>4035</v>
      </c>
      <c r="C779" s="12" t="s">
        <v>4594</v>
      </c>
      <c r="D779" s="36">
        <v>45716</v>
      </c>
      <c r="E779" s="36">
        <v>46081</v>
      </c>
      <c r="F779" s="12" t="s">
        <v>504</v>
      </c>
    </row>
    <row r="780" spans="1:6" x14ac:dyDescent="0.3">
      <c r="A780" s="12" t="s">
        <v>8410</v>
      </c>
      <c r="B780" s="12" t="s">
        <v>3691</v>
      </c>
      <c r="C780" s="12" t="s">
        <v>4607</v>
      </c>
      <c r="D780" s="36">
        <v>45953</v>
      </c>
      <c r="E780" s="36">
        <v>45981</v>
      </c>
      <c r="F780" s="12" t="s">
        <v>7631</v>
      </c>
    </row>
    <row r="781" spans="1:6" x14ac:dyDescent="0.3">
      <c r="A781" s="12" t="s">
        <v>8411</v>
      </c>
      <c r="B781" s="12" t="s">
        <v>3980</v>
      </c>
      <c r="C781" s="12" t="s">
        <v>4602</v>
      </c>
      <c r="D781" s="36">
        <v>45972</v>
      </c>
      <c r="E781" s="36">
        <v>46056</v>
      </c>
      <c r="F781" s="12" t="s">
        <v>504</v>
      </c>
    </row>
    <row r="782" spans="1:6" x14ac:dyDescent="0.3">
      <c r="A782" s="12" t="s">
        <v>8412</v>
      </c>
      <c r="B782" s="12" t="s">
        <v>4214</v>
      </c>
      <c r="C782" s="12" t="s">
        <v>4629</v>
      </c>
      <c r="D782" s="36">
        <v>45713</v>
      </c>
      <c r="E782" s="36">
        <v>45797</v>
      </c>
      <c r="F782" s="12" t="s">
        <v>7631</v>
      </c>
    </row>
    <row r="783" spans="1:6" x14ac:dyDescent="0.3">
      <c r="A783" s="12" t="s">
        <v>8413</v>
      </c>
      <c r="B783" s="12" t="s">
        <v>949</v>
      </c>
      <c r="C783" s="12" t="s">
        <v>4609</v>
      </c>
      <c r="D783" s="36">
        <v>45688</v>
      </c>
      <c r="E783" s="36">
        <v>45772</v>
      </c>
      <c r="F783" s="12" t="s">
        <v>7631</v>
      </c>
    </row>
    <row r="784" spans="1:6" x14ac:dyDescent="0.3">
      <c r="A784" s="12" t="s">
        <v>8414</v>
      </c>
      <c r="B784" s="12" t="s">
        <v>4282</v>
      </c>
      <c r="C784" s="12" t="s">
        <v>4618</v>
      </c>
      <c r="D784" s="36">
        <v>45710</v>
      </c>
      <c r="E784" s="36">
        <v>45738</v>
      </c>
      <c r="F784" s="12" t="s">
        <v>7631</v>
      </c>
    </row>
    <row r="785" spans="1:6" x14ac:dyDescent="0.3">
      <c r="A785" s="12" t="s">
        <v>8415</v>
      </c>
      <c r="B785" s="12" t="s">
        <v>3006</v>
      </c>
      <c r="C785" s="12" t="s">
        <v>4594</v>
      </c>
      <c r="D785" s="36">
        <v>45954</v>
      </c>
      <c r="E785" s="36">
        <v>46319</v>
      </c>
      <c r="F785" s="12" t="s">
        <v>504</v>
      </c>
    </row>
    <row r="786" spans="1:6" x14ac:dyDescent="0.3">
      <c r="A786" s="12" t="s">
        <v>8416</v>
      </c>
      <c r="B786" s="12" t="s">
        <v>1445</v>
      </c>
      <c r="C786" s="12" t="s">
        <v>4613</v>
      </c>
      <c r="D786" s="36">
        <v>45846</v>
      </c>
      <c r="E786" s="36">
        <v>45874</v>
      </c>
      <c r="F786" s="12" t="s">
        <v>7631</v>
      </c>
    </row>
    <row r="787" spans="1:6" x14ac:dyDescent="0.3">
      <c r="A787" s="12" t="s">
        <v>8417</v>
      </c>
      <c r="B787" s="12" t="s">
        <v>4485</v>
      </c>
      <c r="C787" s="12" t="s">
        <v>4607</v>
      </c>
      <c r="D787" s="36">
        <v>46017</v>
      </c>
      <c r="E787" s="36">
        <v>46045</v>
      </c>
      <c r="F787" s="12" t="s">
        <v>7631</v>
      </c>
    </row>
    <row r="788" spans="1:6" x14ac:dyDescent="0.3">
      <c r="A788" s="12" t="s">
        <v>8418</v>
      </c>
      <c r="B788" s="12" t="s">
        <v>2715</v>
      </c>
      <c r="C788" s="12" t="s">
        <v>4618</v>
      </c>
      <c r="D788" s="36">
        <v>45715</v>
      </c>
      <c r="E788" s="36">
        <v>45799</v>
      </c>
      <c r="F788" s="12" t="s">
        <v>7631</v>
      </c>
    </row>
    <row r="789" spans="1:6" x14ac:dyDescent="0.3">
      <c r="A789" s="12" t="s">
        <v>8419</v>
      </c>
      <c r="B789" s="12" t="s">
        <v>3541</v>
      </c>
      <c r="C789" s="12" t="s">
        <v>4615</v>
      </c>
      <c r="D789" s="36">
        <v>45887</v>
      </c>
      <c r="E789" s="36">
        <v>46252</v>
      </c>
      <c r="F789" s="12" t="s">
        <v>504</v>
      </c>
    </row>
    <row r="790" spans="1:6" x14ac:dyDescent="0.3">
      <c r="A790" s="12" t="s">
        <v>8420</v>
      </c>
      <c r="B790" s="12" t="s">
        <v>2985</v>
      </c>
      <c r="C790" s="12" t="s">
        <v>4607</v>
      </c>
      <c r="D790" s="36">
        <v>45985</v>
      </c>
      <c r="E790" s="36">
        <v>46013</v>
      </c>
      <c r="F790" s="12" t="s">
        <v>7631</v>
      </c>
    </row>
    <row r="791" spans="1:6" x14ac:dyDescent="0.3">
      <c r="A791" s="12" t="s">
        <v>8421</v>
      </c>
      <c r="B791" s="12" t="s">
        <v>4246</v>
      </c>
      <c r="C791" s="12" t="s">
        <v>4618</v>
      </c>
      <c r="D791" s="36">
        <v>46024</v>
      </c>
      <c r="E791" s="36">
        <v>46108</v>
      </c>
      <c r="F791" s="12" t="s">
        <v>504</v>
      </c>
    </row>
    <row r="792" spans="1:6" x14ac:dyDescent="0.3">
      <c r="A792" s="12" t="s">
        <v>8422</v>
      </c>
      <c r="B792" s="12" t="s">
        <v>2037</v>
      </c>
      <c r="C792" s="12" t="s">
        <v>4602</v>
      </c>
      <c r="D792" s="36">
        <v>45768</v>
      </c>
      <c r="E792" s="36">
        <v>45824</v>
      </c>
      <c r="F792" s="12" t="s">
        <v>7631</v>
      </c>
    </row>
    <row r="793" spans="1:6" x14ac:dyDescent="0.3">
      <c r="A793" s="12" t="s">
        <v>8423</v>
      </c>
      <c r="B793" s="12" t="s">
        <v>1646</v>
      </c>
      <c r="C793" s="12" t="s">
        <v>4609</v>
      </c>
      <c r="D793" s="36">
        <v>45763</v>
      </c>
      <c r="E793" s="36">
        <v>46128</v>
      </c>
      <c r="F793" s="12" t="s">
        <v>504</v>
      </c>
    </row>
    <row r="794" spans="1:6" x14ac:dyDescent="0.3">
      <c r="A794" s="12" t="s">
        <v>8424</v>
      </c>
      <c r="B794" s="12" t="s">
        <v>934</v>
      </c>
      <c r="C794" s="12" t="s">
        <v>4615</v>
      </c>
      <c r="D794" s="36">
        <v>45840</v>
      </c>
      <c r="E794" s="36">
        <v>45924</v>
      </c>
      <c r="F794" s="12" t="s">
        <v>7631</v>
      </c>
    </row>
    <row r="795" spans="1:6" x14ac:dyDescent="0.3">
      <c r="A795" s="12" t="s">
        <v>8425</v>
      </c>
      <c r="B795" s="12" t="s">
        <v>1279</v>
      </c>
      <c r="C795" s="12" t="s">
        <v>4629</v>
      </c>
      <c r="D795" s="36">
        <v>45726</v>
      </c>
      <c r="E795" s="36">
        <v>45782</v>
      </c>
      <c r="F795" s="12" t="s">
        <v>7631</v>
      </c>
    </row>
    <row r="796" spans="1:6" x14ac:dyDescent="0.3">
      <c r="A796" s="12" t="s">
        <v>8426</v>
      </c>
      <c r="B796" s="12" t="s">
        <v>3122</v>
      </c>
      <c r="C796" s="12" t="s">
        <v>4618</v>
      </c>
      <c r="D796" s="36">
        <v>45746</v>
      </c>
      <c r="E796" s="36">
        <v>46111</v>
      </c>
      <c r="F796" s="12" t="s">
        <v>504</v>
      </c>
    </row>
    <row r="797" spans="1:6" x14ac:dyDescent="0.3">
      <c r="A797" s="12" t="s">
        <v>8427</v>
      </c>
      <c r="B797" s="12" t="s">
        <v>1215</v>
      </c>
      <c r="C797" s="12" t="s">
        <v>4602</v>
      </c>
      <c r="D797" s="36">
        <v>45847</v>
      </c>
      <c r="E797" s="36">
        <v>45903</v>
      </c>
      <c r="F797" s="12" t="s">
        <v>7631</v>
      </c>
    </row>
    <row r="798" spans="1:6" x14ac:dyDescent="0.3">
      <c r="A798" s="12" t="s">
        <v>8428</v>
      </c>
      <c r="B798" s="12" t="s">
        <v>3950</v>
      </c>
      <c r="C798" s="12" t="s">
        <v>4615</v>
      </c>
      <c r="D798" s="36">
        <v>45883</v>
      </c>
      <c r="E798" s="36">
        <v>45939</v>
      </c>
      <c r="F798" s="12" t="s">
        <v>7631</v>
      </c>
    </row>
    <row r="799" spans="1:6" x14ac:dyDescent="0.3">
      <c r="A799" s="12" t="s">
        <v>8429</v>
      </c>
      <c r="B799" s="12" t="s">
        <v>2529</v>
      </c>
      <c r="C799" s="12" t="s">
        <v>4629</v>
      </c>
      <c r="D799" s="36">
        <v>45994</v>
      </c>
      <c r="E799" s="36">
        <v>46050</v>
      </c>
      <c r="F799" s="12" t="s">
        <v>7631</v>
      </c>
    </row>
    <row r="800" spans="1:6" x14ac:dyDescent="0.3">
      <c r="A800" s="12" t="s">
        <v>8430</v>
      </c>
      <c r="B800" s="12" t="s">
        <v>1670</v>
      </c>
      <c r="C800" s="12" t="s">
        <v>4618</v>
      </c>
      <c r="D800" s="36">
        <v>45780</v>
      </c>
      <c r="E800" s="36">
        <v>45810</v>
      </c>
      <c r="F800" s="12" t="s">
        <v>7631</v>
      </c>
    </row>
    <row r="801" spans="1:6" x14ac:dyDescent="0.3">
      <c r="A801" s="12" t="s">
        <v>8431</v>
      </c>
      <c r="B801" s="12" t="s">
        <v>3072</v>
      </c>
      <c r="C801" s="12" t="s">
        <v>4613</v>
      </c>
      <c r="D801" s="36">
        <v>45940</v>
      </c>
      <c r="E801" s="36">
        <v>45970</v>
      </c>
      <c r="F801" s="12" t="s">
        <v>7631</v>
      </c>
    </row>
    <row r="802" spans="1:6" x14ac:dyDescent="0.3">
      <c r="A802" s="12" t="s">
        <v>8432</v>
      </c>
      <c r="B802" s="12" t="s">
        <v>1474</v>
      </c>
      <c r="C802" s="12" t="s">
        <v>4607</v>
      </c>
      <c r="D802" s="36">
        <v>45754</v>
      </c>
      <c r="E802" s="36">
        <v>45782</v>
      </c>
      <c r="F802" s="12" t="s">
        <v>7631</v>
      </c>
    </row>
    <row r="803" spans="1:6" x14ac:dyDescent="0.3">
      <c r="A803" s="12" t="s">
        <v>8433</v>
      </c>
      <c r="B803" s="12" t="s">
        <v>3627</v>
      </c>
      <c r="C803" s="12" t="s">
        <v>4594</v>
      </c>
      <c r="D803" s="36">
        <v>45744</v>
      </c>
      <c r="E803" s="36">
        <v>45800</v>
      </c>
      <c r="F803" s="12" t="s">
        <v>7631</v>
      </c>
    </row>
    <row r="804" spans="1:6" x14ac:dyDescent="0.3">
      <c r="A804" s="12" t="s">
        <v>8434</v>
      </c>
      <c r="B804" s="12" t="s">
        <v>3434</v>
      </c>
      <c r="C804" s="12" t="s">
        <v>4618</v>
      </c>
      <c r="D804" s="36">
        <v>46021</v>
      </c>
      <c r="E804" s="36">
        <v>46051</v>
      </c>
      <c r="F804" s="12" t="s">
        <v>7631</v>
      </c>
    </row>
    <row r="805" spans="1:6" x14ac:dyDescent="0.3">
      <c r="A805" s="12" t="s">
        <v>8435</v>
      </c>
      <c r="B805" s="12" t="s">
        <v>3892</v>
      </c>
      <c r="C805" s="12" t="s">
        <v>4609</v>
      </c>
      <c r="D805" s="36">
        <v>46005</v>
      </c>
      <c r="E805" s="36">
        <v>46370</v>
      </c>
      <c r="F805" s="12" t="s">
        <v>504</v>
      </c>
    </row>
    <row r="806" spans="1:6" x14ac:dyDescent="0.3">
      <c r="A806" s="12" t="s">
        <v>8436</v>
      </c>
      <c r="B806" s="12" t="s">
        <v>1143</v>
      </c>
      <c r="C806" s="12" t="s">
        <v>4594</v>
      </c>
      <c r="D806" s="36">
        <v>45938</v>
      </c>
      <c r="E806" s="36">
        <v>45994</v>
      </c>
      <c r="F806" s="12" t="s">
        <v>7631</v>
      </c>
    </row>
    <row r="807" spans="1:6" x14ac:dyDescent="0.3">
      <c r="A807" s="12" t="s">
        <v>8437</v>
      </c>
      <c r="B807" s="12" t="s">
        <v>1027</v>
      </c>
      <c r="C807" s="12" t="s">
        <v>4598</v>
      </c>
      <c r="D807" s="36">
        <v>45978</v>
      </c>
      <c r="E807" s="36">
        <v>46034</v>
      </c>
      <c r="F807" s="12" t="s">
        <v>7631</v>
      </c>
    </row>
    <row r="808" spans="1:6" x14ac:dyDescent="0.3">
      <c r="A808" s="12" t="s">
        <v>8438</v>
      </c>
      <c r="B808" s="12" t="s">
        <v>1945</v>
      </c>
      <c r="C808" s="12" t="s">
        <v>4605</v>
      </c>
      <c r="D808" s="36">
        <v>46042</v>
      </c>
      <c r="E808" s="36">
        <v>46070</v>
      </c>
      <c r="F808" s="12" t="s">
        <v>504</v>
      </c>
    </row>
    <row r="809" spans="1:6" x14ac:dyDescent="0.3">
      <c r="A809" s="12" t="s">
        <v>8439</v>
      </c>
      <c r="B809" s="12" t="s">
        <v>2785</v>
      </c>
      <c r="C809" s="12" t="s">
        <v>4598</v>
      </c>
      <c r="D809" s="36">
        <v>46041</v>
      </c>
      <c r="E809" s="36">
        <v>46071</v>
      </c>
      <c r="F809" s="12" t="s">
        <v>504</v>
      </c>
    </row>
    <row r="810" spans="1:6" x14ac:dyDescent="0.3">
      <c r="A810" s="12" t="s">
        <v>8440</v>
      </c>
      <c r="B810" s="12" t="s">
        <v>2005</v>
      </c>
      <c r="C810" s="12" t="s">
        <v>4594</v>
      </c>
      <c r="D810" s="36">
        <v>45984</v>
      </c>
      <c r="E810" s="36">
        <v>46014</v>
      </c>
      <c r="F810" s="12" t="s">
        <v>7631</v>
      </c>
    </row>
    <row r="811" spans="1:6" x14ac:dyDescent="0.3">
      <c r="A811" s="12" t="s">
        <v>8441</v>
      </c>
      <c r="B811" s="12" t="s">
        <v>3414</v>
      </c>
      <c r="C811" s="12" t="s">
        <v>4629</v>
      </c>
      <c r="D811" s="36">
        <v>45713</v>
      </c>
      <c r="E811" s="36">
        <v>45741</v>
      </c>
      <c r="F811" s="12" t="s">
        <v>7631</v>
      </c>
    </row>
    <row r="812" spans="1:6" x14ac:dyDescent="0.3">
      <c r="A812" s="12" t="s">
        <v>8442</v>
      </c>
      <c r="B812" s="12" t="s">
        <v>2587</v>
      </c>
      <c r="C812" s="12" t="s">
        <v>4594</v>
      </c>
      <c r="D812" s="36">
        <v>45998</v>
      </c>
      <c r="E812" s="36">
        <v>46054</v>
      </c>
      <c r="F812" s="12" t="s">
        <v>504</v>
      </c>
    </row>
    <row r="813" spans="1:6" x14ac:dyDescent="0.3">
      <c r="A813" s="12" t="s">
        <v>8443</v>
      </c>
      <c r="B813" s="12" t="s">
        <v>2957</v>
      </c>
      <c r="C813" s="12" t="s">
        <v>4598</v>
      </c>
      <c r="D813" s="36">
        <v>45778</v>
      </c>
      <c r="E813" s="36">
        <v>46143</v>
      </c>
      <c r="F813" s="12" t="s">
        <v>504</v>
      </c>
    </row>
    <row r="814" spans="1:6" x14ac:dyDescent="0.3">
      <c r="A814" s="12" t="s">
        <v>8444</v>
      </c>
      <c r="B814" s="12" t="s">
        <v>2725</v>
      </c>
      <c r="C814" s="12" t="s">
        <v>4594</v>
      </c>
      <c r="D814" s="36">
        <v>45990</v>
      </c>
      <c r="E814" s="36">
        <v>46355</v>
      </c>
      <c r="F814" s="12" t="s">
        <v>504</v>
      </c>
    </row>
    <row r="815" spans="1:6" x14ac:dyDescent="0.3">
      <c r="A815" s="12" t="s">
        <v>8445</v>
      </c>
      <c r="B815" s="12" t="s">
        <v>1415</v>
      </c>
      <c r="C815" s="12" t="s">
        <v>4618</v>
      </c>
      <c r="D815" s="36">
        <v>45782</v>
      </c>
      <c r="E815" s="36">
        <v>45810</v>
      </c>
      <c r="F815" s="12" t="s">
        <v>7631</v>
      </c>
    </row>
    <row r="816" spans="1:6" x14ac:dyDescent="0.3">
      <c r="A816" s="12" t="s">
        <v>8446</v>
      </c>
      <c r="B816" s="12" t="s">
        <v>4282</v>
      </c>
      <c r="C816" s="12" t="s">
        <v>4602</v>
      </c>
      <c r="D816" s="36">
        <v>45933</v>
      </c>
      <c r="E816" s="36">
        <v>45989</v>
      </c>
      <c r="F816" s="12" t="s">
        <v>7631</v>
      </c>
    </row>
    <row r="817" spans="1:6" x14ac:dyDescent="0.3">
      <c r="A817" s="12" t="s">
        <v>8447</v>
      </c>
      <c r="B817" s="12" t="s">
        <v>2515</v>
      </c>
      <c r="C817" s="12" t="s">
        <v>4602</v>
      </c>
      <c r="D817" s="36">
        <v>45995</v>
      </c>
      <c r="E817" s="36">
        <v>46025</v>
      </c>
      <c r="F817" s="12" t="s">
        <v>7631</v>
      </c>
    </row>
    <row r="818" spans="1:6" x14ac:dyDescent="0.3">
      <c r="A818" s="12" t="s">
        <v>8448</v>
      </c>
      <c r="B818" s="12" t="s">
        <v>2183</v>
      </c>
      <c r="C818" s="12" t="s">
        <v>4607</v>
      </c>
      <c r="D818" s="36">
        <v>45957</v>
      </c>
      <c r="E818" s="36">
        <v>45987</v>
      </c>
      <c r="F818" s="12" t="s">
        <v>7631</v>
      </c>
    </row>
    <row r="819" spans="1:6" x14ac:dyDescent="0.3">
      <c r="A819" s="12" t="s">
        <v>8449</v>
      </c>
      <c r="B819" s="12" t="s">
        <v>718</v>
      </c>
      <c r="C819" s="12" t="s">
        <v>4618</v>
      </c>
      <c r="D819" s="36">
        <v>46013</v>
      </c>
      <c r="E819" s="36">
        <v>46378</v>
      </c>
      <c r="F819" s="12" t="s">
        <v>504</v>
      </c>
    </row>
    <row r="820" spans="1:6" x14ac:dyDescent="0.3">
      <c r="A820" s="12" t="s">
        <v>8450</v>
      </c>
      <c r="B820" s="12" t="s">
        <v>4102</v>
      </c>
      <c r="C820" s="12" t="s">
        <v>4629</v>
      </c>
      <c r="D820" s="36">
        <v>45910</v>
      </c>
      <c r="E820" s="36">
        <v>46275</v>
      </c>
      <c r="F820" s="12" t="s">
        <v>504</v>
      </c>
    </row>
    <row r="821" spans="1:6" x14ac:dyDescent="0.3">
      <c r="A821" s="12" t="s">
        <v>8451</v>
      </c>
      <c r="B821" s="12" t="s">
        <v>1304</v>
      </c>
      <c r="C821" s="12" t="s">
        <v>4609</v>
      </c>
      <c r="D821" s="36">
        <v>45784</v>
      </c>
      <c r="E821" s="36">
        <v>45840</v>
      </c>
      <c r="F821" s="12" t="s">
        <v>7631</v>
      </c>
    </row>
    <row r="822" spans="1:6" x14ac:dyDescent="0.3">
      <c r="A822" s="12" t="s">
        <v>8452</v>
      </c>
      <c r="B822" s="12" t="s">
        <v>2827</v>
      </c>
      <c r="C822" s="12" t="s">
        <v>4594</v>
      </c>
      <c r="D822" s="36">
        <v>45764</v>
      </c>
      <c r="E822" s="36">
        <v>45848</v>
      </c>
      <c r="F822" s="12" t="s">
        <v>7631</v>
      </c>
    </row>
    <row r="823" spans="1:6" x14ac:dyDescent="0.3">
      <c r="A823" s="12" t="s">
        <v>8453</v>
      </c>
      <c r="B823" s="12" t="s">
        <v>2523</v>
      </c>
      <c r="C823" s="12" t="s">
        <v>4594</v>
      </c>
      <c r="D823" s="36">
        <v>45718</v>
      </c>
      <c r="E823" s="36">
        <v>45746</v>
      </c>
      <c r="F823" s="12" t="s">
        <v>7631</v>
      </c>
    </row>
    <row r="824" spans="1:6" x14ac:dyDescent="0.3">
      <c r="A824" s="12" t="s">
        <v>8454</v>
      </c>
      <c r="B824" s="12" t="s">
        <v>1498</v>
      </c>
      <c r="C824" s="12" t="s">
        <v>4613</v>
      </c>
      <c r="D824" s="36">
        <v>45817</v>
      </c>
      <c r="E824" s="36">
        <v>45901</v>
      </c>
      <c r="F824" s="12" t="s">
        <v>7631</v>
      </c>
    </row>
    <row r="825" spans="1:6" x14ac:dyDescent="0.3">
      <c r="A825" s="12" t="s">
        <v>8455</v>
      </c>
      <c r="B825" s="12" t="s">
        <v>883</v>
      </c>
      <c r="C825" s="12" t="s">
        <v>4618</v>
      </c>
      <c r="D825" s="36">
        <v>45874</v>
      </c>
      <c r="E825" s="36">
        <v>46239</v>
      </c>
      <c r="F825" s="12" t="s">
        <v>504</v>
      </c>
    </row>
    <row r="826" spans="1:6" x14ac:dyDescent="0.3">
      <c r="A826" s="12" t="s">
        <v>8456</v>
      </c>
      <c r="B826" s="12" t="s">
        <v>4186</v>
      </c>
      <c r="C826" s="12" t="s">
        <v>4629</v>
      </c>
      <c r="D826" s="36">
        <v>45989</v>
      </c>
      <c r="E826" s="36">
        <v>46019</v>
      </c>
      <c r="F826" s="12" t="s">
        <v>7631</v>
      </c>
    </row>
    <row r="827" spans="1:6" x14ac:dyDescent="0.3">
      <c r="A827" s="12" t="s">
        <v>8457</v>
      </c>
      <c r="B827" s="12" t="s">
        <v>1632</v>
      </c>
      <c r="C827" s="12" t="s">
        <v>4629</v>
      </c>
      <c r="D827" s="36">
        <v>45903</v>
      </c>
      <c r="E827" s="36">
        <v>45959</v>
      </c>
      <c r="F827" s="12" t="s">
        <v>7631</v>
      </c>
    </row>
    <row r="828" spans="1:6" x14ac:dyDescent="0.3">
      <c r="A828" s="12" t="s">
        <v>8458</v>
      </c>
      <c r="B828" s="12" t="s">
        <v>909</v>
      </c>
      <c r="C828" s="12" t="s">
        <v>4598</v>
      </c>
      <c r="D828" s="36">
        <v>45963</v>
      </c>
      <c r="E828" s="36">
        <v>45993</v>
      </c>
      <c r="F828" s="12" t="s">
        <v>7631</v>
      </c>
    </row>
    <row r="829" spans="1:6" x14ac:dyDescent="0.3">
      <c r="A829" s="12" t="s">
        <v>8459</v>
      </c>
      <c r="B829" s="12" t="s">
        <v>3930</v>
      </c>
      <c r="C829" s="12" t="s">
        <v>4607</v>
      </c>
      <c r="D829" s="36">
        <v>45903</v>
      </c>
      <c r="E829" s="36">
        <v>45933</v>
      </c>
      <c r="F829" s="12" t="s">
        <v>7631</v>
      </c>
    </row>
    <row r="830" spans="1:6" x14ac:dyDescent="0.3">
      <c r="A830" s="12" t="s">
        <v>8460</v>
      </c>
      <c r="B830" s="12" t="s">
        <v>1441</v>
      </c>
      <c r="C830" s="12" t="s">
        <v>4607</v>
      </c>
      <c r="D830" s="36">
        <v>46015</v>
      </c>
      <c r="E830" s="36">
        <v>46045</v>
      </c>
      <c r="F830" s="12" t="s">
        <v>7631</v>
      </c>
    </row>
    <row r="831" spans="1:6" x14ac:dyDescent="0.3">
      <c r="A831" s="12" t="s">
        <v>8461</v>
      </c>
      <c r="B831" s="12" t="s">
        <v>2765</v>
      </c>
      <c r="C831" s="12" t="s">
        <v>4613</v>
      </c>
      <c r="D831" s="36">
        <v>46002</v>
      </c>
      <c r="E831" s="36">
        <v>46367</v>
      </c>
      <c r="F831" s="12" t="s">
        <v>504</v>
      </c>
    </row>
    <row r="832" spans="1:6" x14ac:dyDescent="0.3">
      <c r="A832" s="12" t="s">
        <v>8462</v>
      </c>
      <c r="B832" s="12" t="s">
        <v>3717</v>
      </c>
      <c r="C832" s="12" t="s">
        <v>4602</v>
      </c>
      <c r="D832" s="36">
        <v>45821</v>
      </c>
      <c r="E832" s="36">
        <v>45905</v>
      </c>
      <c r="F832" s="12" t="s">
        <v>7631</v>
      </c>
    </row>
    <row r="833" spans="1:6" x14ac:dyDescent="0.3">
      <c r="A833" s="12" t="s">
        <v>8463</v>
      </c>
      <c r="B833" s="12" t="s">
        <v>4250</v>
      </c>
      <c r="C833" s="12" t="s">
        <v>4602</v>
      </c>
      <c r="D833" s="36">
        <v>45704</v>
      </c>
      <c r="E833" s="36">
        <v>45734</v>
      </c>
      <c r="F833" s="12" t="s">
        <v>7631</v>
      </c>
    </row>
    <row r="834" spans="1:6" x14ac:dyDescent="0.3">
      <c r="A834" s="12" t="s">
        <v>8464</v>
      </c>
      <c r="B834" s="12" t="s">
        <v>4429</v>
      </c>
      <c r="C834" s="12" t="s">
        <v>4629</v>
      </c>
      <c r="D834" s="36">
        <v>45950</v>
      </c>
      <c r="E834" s="36">
        <v>45980</v>
      </c>
      <c r="F834" s="12" t="s">
        <v>7631</v>
      </c>
    </row>
    <row r="835" spans="1:6" x14ac:dyDescent="0.3">
      <c r="A835" s="12" t="s">
        <v>8465</v>
      </c>
      <c r="B835" s="12" t="s">
        <v>1127</v>
      </c>
      <c r="C835" s="12" t="s">
        <v>4605</v>
      </c>
      <c r="D835" s="36">
        <v>45959</v>
      </c>
      <c r="E835" s="36">
        <v>45987</v>
      </c>
      <c r="F835" s="12" t="s">
        <v>7631</v>
      </c>
    </row>
    <row r="836" spans="1:6" x14ac:dyDescent="0.3">
      <c r="A836" s="12" t="s">
        <v>8466</v>
      </c>
      <c r="B836" s="12" t="s">
        <v>4188</v>
      </c>
      <c r="C836" s="12" t="s">
        <v>4615</v>
      </c>
      <c r="D836" s="36">
        <v>45727</v>
      </c>
      <c r="E836" s="36">
        <v>45757</v>
      </c>
      <c r="F836" s="12" t="s">
        <v>7631</v>
      </c>
    </row>
    <row r="837" spans="1:6" x14ac:dyDescent="0.3">
      <c r="A837" s="12" t="s">
        <v>8467</v>
      </c>
      <c r="B837" s="12" t="s">
        <v>1535</v>
      </c>
      <c r="C837" s="12" t="s">
        <v>4598</v>
      </c>
      <c r="D837" s="36">
        <v>45840</v>
      </c>
      <c r="E837" s="36">
        <v>45868</v>
      </c>
      <c r="F837" s="12" t="s">
        <v>7631</v>
      </c>
    </row>
    <row r="838" spans="1:6" x14ac:dyDescent="0.3">
      <c r="A838" s="12" t="s">
        <v>8468</v>
      </c>
      <c r="B838" s="12" t="s">
        <v>4279</v>
      </c>
      <c r="C838" s="12" t="s">
        <v>4618</v>
      </c>
      <c r="D838" s="36">
        <v>45869</v>
      </c>
      <c r="E838" s="36">
        <v>45897</v>
      </c>
      <c r="F838" s="12" t="s">
        <v>7631</v>
      </c>
    </row>
    <row r="839" spans="1:6" x14ac:dyDescent="0.3">
      <c r="A839" s="12" t="s">
        <v>8469</v>
      </c>
      <c r="B839" s="12" t="s">
        <v>1023</v>
      </c>
      <c r="C839" s="12" t="s">
        <v>4594</v>
      </c>
      <c r="D839" s="36">
        <v>45958</v>
      </c>
      <c r="E839" s="36">
        <v>45988</v>
      </c>
      <c r="F839" s="12" t="s">
        <v>7631</v>
      </c>
    </row>
    <row r="840" spans="1:6" x14ac:dyDescent="0.3">
      <c r="A840" s="12" t="s">
        <v>8470</v>
      </c>
      <c r="B840" s="12" t="s">
        <v>816</v>
      </c>
      <c r="C840" s="12" t="s">
        <v>4605</v>
      </c>
      <c r="D840" s="36">
        <v>45872</v>
      </c>
      <c r="E840" s="36">
        <v>45900</v>
      </c>
      <c r="F840" s="12" t="s">
        <v>7631</v>
      </c>
    </row>
    <row r="841" spans="1:6" x14ac:dyDescent="0.3">
      <c r="A841" s="12" t="s">
        <v>8471</v>
      </c>
      <c r="B841" s="12" t="s">
        <v>2863</v>
      </c>
      <c r="C841" s="12" t="s">
        <v>4613</v>
      </c>
      <c r="D841" s="36">
        <v>45957</v>
      </c>
      <c r="E841" s="36">
        <v>46041</v>
      </c>
      <c r="F841" s="12" t="s">
        <v>7631</v>
      </c>
    </row>
    <row r="842" spans="1:6" x14ac:dyDescent="0.3">
      <c r="A842" s="12" t="s">
        <v>8472</v>
      </c>
      <c r="B842" s="12" t="s">
        <v>1498</v>
      </c>
      <c r="C842" s="12" t="s">
        <v>4607</v>
      </c>
      <c r="D842" s="36">
        <v>45887</v>
      </c>
      <c r="E842" s="36">
        <v>45971</v>
      </c>
      <c r="F842" s="12" t="s">
        <v>7631</v>
      </c>
    </row>
    <row r="843" spans="1:6" x14ac:dyDescent="0.3">
      <c r="A843" s="12" t="s">
        <v>8473</v>
      </c>
      <c r="B843" s="12" t="s">
        <v>2091</v>
      </c>
      <c r="C843" s="12" t="s">
        <v>4618</v>
      </c>
      <c r="D843" s="36">
        <v>45901</v>
      </c>
      <c r="E843" s="36">
        <v>45929</v>
      </c>
      <c r="F843" s="12" t="s">
        <v>7631</v>
      </c>
    </row>
    <row r="844" spans="1:6" x14ac:dyDescent="0.3">
      <c r="A844" s="12" t="s">
        <v>8474</v>
      </c>
      <c r="B844" s="12" t="s">
        <v>2879</v>
      </c>
      <c r="C844" s="12" t="s">
        <v>4598</v>
      </c>
      <c r="D844" s="36">
        <v>46030</v>
      </c>
      <c r="E844" s="36">
        <v>46395</v>
      </c>
      <c r="F844" s="12" t="s">
        <v>504</v>
      </c>
    </row>
    <row r="845" spans="1:6" x14ac:dyDescent="0.3">
      <c r="A845" s="12" t="s">
        <v>8475</v>
      </c>
      <c r="B845" s="12" t="s">
        <v>848</v>
      </c>
      <c r="C845" s="12" t="s">
        <v>4607</v>
      </c>
      <c r="D845" s="36">
        <v>46045</v>
      </c>
      <c r="E845" s="36">
        <v>46410</v>
      </c>
      <c r="F845" s="12" t="s">
        <v>504</v>
      </c>
    </row>
    <row r="846" spans="1:6" x14ac:dyDescent="0.3">
      <c r="A846" s="12" t="s">
        <v>8476</v>
      </c>
      <c r="B846" s="12" t="s">
        <v>1223</v>
      </c>
      <c r="C846" s="12" t="s">
        <v>4605</v>
      </c>
      <c r="D846" s="36">
        <v>45857</v>
      </c>
      <c r="E846" s="36">
        <v>45885</v>
      </c>
      <c r="F846" s="12" t="s">
        <v>7631</v>
      </c>
    </row>
    <row r="847" spans="1:6" x14ac:dyDescent="0.3">
      <c r="A847" s="12" t="s">
        <v>8477</v>
      </c>
      <c r="B847" s="12" t="s">
        <v>3038</v>
      </c>
      <c r="C847" s="12" t="s">
        <v>4605</v>
      </c>
      <c r="D847" s="36">
        <v>45985</v>
      </c>
      <c r="E847" s="36">
        <v>46015</v>
      </c>
      <c r="F847" s="12" t="s">
        <v>7631</v>
      </c>
    </row>
    <row r="848" spans="1:6" x14ac:dyDescent="0.3">
      <c r="A848" s="12" t="s">
        <v>8478</v>
      </c>
      <c r="B848" s="12" t="s">
        <v>2821</v>
      </c>
      <c r="C848" s="12" t="s">
        <v>4613</v>
      </c>
      <c r="D848" s="36">
        <v>45967</v>
      </c>
      <c r="E848" s="36">
        <v>46023</v>
      </c>
      <c r="F848" s="12" t="s">
        <v>7631</v>
      </c>
    </row>
    <row r="849" spans="1:6" x14ac:dyDescent="0.3">
      <c r="A849" s="12" t="s">
        <v>8479</v>
      </c>
      <c r="B849" s="12" t="s">
        <v>2257</v>
      </c>
      <c r="C849" s="12" t="s">
        <v>4629</v>
      </c>
      <c r="D849" s="36">
        <v>45720</v>
      </c>
      <c r="E849" s="36">
        <v>45750</v>
      </c>
      <c r="F849" s="12" t="s">
        <v>7631</v>
      </c>
    </row>
    <row r="850" spans="1:6" x14ac:dyDescent="0.3">
      <c r="A850" s="12" t="s">
        <v>8480</v>
      </c>
      <c r="B850" s="12" t="s">
        <v>1682</v>
      </c>
      <c r="C850" s="12" t="s">
        <v>4613</v>
      </c>
      <c r="D850" s="36">
        <v>46051</v>
      </c>
      <c r="E850" s="36">
        <v>46107</v>
      </c>
      <c r="F850" s="12" t="s">
        <v>504</v>
      </c>
    </row>
    <row r="851" spans="1:6" x14ac:dyDescent="0.3">
      <c r="A851" s="12" t="s">
        <v>8481</v>
      </c>
      <c r="B851" s="12" t="s">
        <v>1169</v>
      </c>
      <c r="C851" s="12" t="s">
        <v>4607</v>
      </c>
      <c r="D851" s="36">
        <v>45713</v>
      </c>
      <c r="E851" s="36">
        <v>46078</v>
      </c>
      <c r="F851" s="12" t="s">
        <v>504</v>
      </c>
    </row>
    <row r="852" spans="1:6" x14ac:dyDescent="0.3">
      <c r="A852" s="12" t="s">
        <v>8482</v>
      </c>
      <c r="B852" s="12" t="s">
        <v>2945</v>
      </c>
      <c r="C852" s="12" t="s">
        <v>4613</v>
      </c>
      <c r="D852" s="36">
        <v>46026</v>
      </c>
      <c r="E852" s="36">
        <v>46391</v>
      </c>
      <c r="F852" s="12" t="s">
        <v>504</v>
      </c>
    </row>
    <row r="853" spans="1:6" x14ac:dyDescent="0.3">
      <c r="A853" s="12" t="s">
        <v>8483</v>
      </c>
      <c r="B853" s="12" t="s">
        <v>4088</v>
      </c>
      <c r="C853" s="12" t="s">
        <v>4618</v>
      </c>
      <c r="D853" s="36">
        <v>45799</v>
      </c>
      <c r="E853" s="36">
        <v>45829</v>
      </c>
      <c r="F853" s="12" t="s">
        <v>7631</v>
      </c>
    </row>
    <row r="854" spans="1:6" x14ac:dyDescent="0.3">
      <c r="A854" s="12" t="s">
        <v>8484</v>
      </c>
      <c r="B854" s="12" t="s">
        <v>3679</v>
      </c>
      <c r="C854" s="12" t="s">
        <v>4613</v>
      </c>
      <c r="D854" s="36">
        <v>45839</v>
      </c>
      <c r="E854" s="36">
        <v>46204</v>
      </c>
      <c r="F854" s="12" t="s">
        <v>504</v>
      </c>
    </row>
    <row r="855" spans="1:6" x14ac:dyDescent="0.3">
      <c r="A855" s="12" t="s">
        <v>8485</v>
      </c>
      <c r="B855" s="12" t="s">
        <v>2154</v>
      </c>
      <c r="C855" s="12" t="s">
        <v>4615</v>
      </c>
      <c r="D855" s="36">
        <v>45832</v>
      </c>
      <c r="E855" s="36">
        <v>46197</v>
      </c>
      <c r="F855" s="12" t="s">
        <v>504</v>
      </c>
    </row>
    <row r="856" spans="1:6" x14ac:dyDescent="0.3">
      <c r="A856" s="12" t="s">
        <v>8486</v>
      </c>
      <c r="B856" s="12" t="s">
        <v>4362</v>
      </c>
      <c r="C856" s="12" t="s">
        <v>4605</v>
      </c>
      <c r="D856" s="36">
        <v>45845</v>
      </c>
      <c r="E856" s="36">
        <v>45875</v>
      </c>
      <c r="F856" s="12" t="s">
        <v>7631</v>
      </c>
    </row>
    <row r="857" spans="1:6" x14ac:dyDescent="0.3">
      <c r="A857" s="12" t="s">
        <v>8487</v>
      </c>
      <c r="B857" s="12" t="s">
        <v>2645</v>
      </c>
      <c r="C857" s="12" t="s">
        <v>4615</v>
      </c>
      <c r="D857" s="36">
        <v>45740</v>
      </c>
      <c r="E857" s="36">
        <v>45768</v>
      </c>
      <c r="F857" s="12" t="s">
        <v>7631</v>
      </c>
    </row>
    <row r="858" spans="1:6" x14ac:dyDescent="0.3">
      <c r="A858" s="12" t="s">
        <v>8488</v>
      </c>
      <c r="B858" s="12" t="s">
        <v>3978</v>
      </c>
      <c r="C858" s="12" t="s">
        <v>4602</v>
      </c>
      <c r="D858" s="36">
        <v>45776</v>
      </c>
      <c r="E858" s="36">
        <v>46141</v>
      </c>
      <c r="F858" s="12" t="s">
        <v>504</v>
      </c>
    </row>
    <row r="859" spans="1:6" x14ac:dyDescent="0.3">
      <c r="A859" s="12" t="s">
        <v>8489</v>
      </c>
      <c r="B859" s="12" t="s">
        <v>642</v>
      </c>
      <c r="C859" s="12" t="s">
        <v>4609</v>
      </c>
      <c r="D859" s="36">
        <v>45879</v>
      </c>
      <c r="E859" s="36">
        <v>46244</v>
      </c>
      <c r="F859" s="12" t="s">
        <v>504</v>
      </c>
    </row>
    <row r="860" spans="1:6" x14ac:dyDescent="0.3">
      <c r="A860" s="12" t="s">
        <v>8490</v>
      </c>
      <c r="B860" s="12" t="s">
        <v>2823</v>
      </c>
      <c r="C860" s="12" t="s">
        <v>4615</v>
      </c>
      <c r="D860" s="36">
        <v>45822</v>
      </c>
      <c r="E860" s="36">
        <v>45906</v>
      </c>
      <c r="F860" s="12" t="s">
        <v>7631</v>
      </c>
    </row>
    <row r="861" spans="1:6" x14ac:dyDescent="0.3">
      <c r="A861" s="12" t="s">
        <v>8491</v>
      </c>
      <c r="B861" s="12" t="s">
        <v>1312</v>
      </c>
      <c r="C861" s="12" t="s">
        <v>4609</v>
      </c>
      <c r="D861" s="36">
        <v>45951</v>
      </c>
      <c r="E861" s="36">
        <v>46007</v>
      </c>
      <c r="F861" s="12" t="s">
        <v>7631</v>
      </c>
    </row>
    <row r="862" spans="1:6" x14ac:dyDescent="0.3">
      <c r="A862" s="12" t="s">
        <v>8492</v>
      </c>
      <c r="B862" s="12" t="s">
        <v>1466</v>
      </c>
      <c r="C862" s="12" t="s">
        <v>4594</v>
      </c>
      <c r="D862" s="36">
        <v>45881</v>
      </c>
      <c r="E862" s="36">
        <v>45937</v>
      </c>
      <c r="F862" s="12" t="s">
        <v>7631</v>
      </c>
    </row>
    <row r="863" spans="1:6" x14ac:dyDescent="0.3">
      <c r="A863" s="12" t="s">
        <v>8493</v>
      </c>
      <c r="B863" s="12" t="s">
        <v>3836</v>
      </c>
      <c r="C863" s="12" t="s">
        <v>4598</v>
      </c>
      <c r="D863" s="36">
        <v>46040</v>
      </c>
      <c r="E863" s="36">
        <v>46068</v>
      </c>
      <c r="F863" s="12" t="s">
        <v>504</v>
      </c>
    </row>
    <row r="864" spans="1:6" x14ac:dyDescent="0.3">
      <c r="A864" s="12" t="s">
        <v>8494</v>
      </c>
      <c r="B864" s="12" t="s">
        <v>4567</v>
      </c>
      <c r="C864" s="12" t="s">
        <v>4594</v>
      </c>
      <c r="D864" s="36">
        <v>45812</v>
      </c>
      <c r="E864" s="36">
        <v>45840</v>
      </c>
      <c r="F864" s="12" t="s">
        <v>7631</v>
      </c>
    </row>
    <row r="865" spans="1:6" x14ac:dyDescent="0.3">
      <c r="A865" s="12" t="s">
        <v>8495</v>
      </c>
      <c r="B865" s="12" t="s">
        <v>3904</v>
      </c>
      <c r="C865" s="12" t="s">
        <v>4615</v>
      </c>
      <c r="D865" s="36">
        <v>45907</v>
      </c>
      <c r="E865" s="36">
        <v>45963</v>
      </c>
      <c r="F865" s="12" t="s">
        <v>7631</v>
      </c>
    </row>
    <row r="866" spans="1:6" x14ac:dyDescent="0.3">
      <c r="A866" s="12" t="s">
        <v>8496</v>
      </c>
      <c r="B866" s="12" t="s">
        <v>1800</v>
      </c>
      <c r="C866" s="12" t="s">
        <v>4613</v>
      </c>
      <c r="D866" s="36">
        <v>45739</v>
      </c>
      <c r="E866" s="36">
        <v>45823</v>
      </c>
      <c r="F866" s="12" t="s">
        <v>7631</v>
      </c>
    </row>
    <row r="867" spans="1:6" x14ac:dyDescent="0.3">
      <c r="A867" s="12" t="s">
        <v>8497</v>
      </c>
      <c r="B867" s="12" t="s">
        <v>3088</v>
      </c>
      <c r="C867" s="12" t="s">
        <v>4607</v>
      </c>
      <c r="D867" s="36">
        <v>45750</v>
      </c>
      <c r="E867" s="36">
        <v>45834</v>
      </c>
      <c r="F867" s="12" t="s">
        <v>7631</v>
      </c>
    </row>
    <row r="868" spans="1:6" x14ac:dyDescent="0.3">
      <c r="A868" s="12" t="s">
        <v>8498</v>
      </c>
      <c r="B868" s="12" t="s">
        <v>1033</v>
      </c>
      <c r="C868" s="12" t="s">
        <v>4602</v>
      </c>
      <c r="D868" s="36">
        <v>45868</v>
      </c>
      <c r="E868" s="36">
        <v>46233</v>
      </c>
      <c r="F868" s="12" t="s">
        <v>504</v>
      </c>
    </row>
    <row r="869" spans="1:6" x14ac:dyDescent="0.3">
      <c r="A869" s="12" t="s">
        <v>8499</v>
      </c>
      <c r="B869" s="12" t="s">
        <v>2176</v>
      </c>
      <c r="C869" s="12" t="s">
        <v>4594</v>
      </c>
      <c r="D869" s="36">
        <v>46012</v>
      </c>
      <c r="E869" s="36">
        <v>46042</v>
      </c>
      <c r="F869" s="12" t="s">
        <v>7631</v>
      </c>
    </row>
    <row r="870" spans="1:6" x14ac:dyDescent="0.3">
      <c r="A870" s="12" t="s">
        <v>8500</v>
      </c>
      <c r="B870" s="12" t="s">
        <v>3226</v>
      </c>
      <c r="C870" s="12" t="s">
        <v>4598</v>
      </c>
      <c r="D870" s="36">
        <v>45737</v>
      </c>
      <c r="E870" s="36">
        <v>45765</v>
      </c>
      <c r="F870" s="12" t="s">
        <v>7631</v>
      </c>
    </row>
    <row r="871" spans="1:6" x14ac:dyDescent="0.3">
      <c r="A871" s="12" t="s">
        <v>8501</v>
      </c>
      <c r="B871" s="12" t="s">
        <v>1209</v>
      </c>
      <c r="C871" s="12" t="s">
        <v>4605</v>
      </c>
      <c r="D871" s="36">
        <v>45737</v>
      </c>
      <c r="E871" s="36">
        <v>45767</v>
      </c>
      <c r="F871" s="12" t="s">
        <v>7631</v>
      </c>
    </row>
    <row r="872" spans="1:6" x14ac:dyDescent="0.3">
      <c r="A872" s="12" t="s">
        <v>8502</v>
      </c>
      <c r="B872" s="12" t="s">
        <v>1835</v>
      </c>
      <c r="C872" s="12" t="s">
        <v>4594</v>
      </c>
      <c r="D872" s="36">
        <v>45708</v>
      </c>
      <c r="E872" s="36">
        <v>45764</v>
      </c>
      <c r="F872" s="12" t="s">
        <v>7631</v>
      </c>
    </row>
    <row r="873" spans="1:6" x14ac:dyDescent="0.3">
      <c r="A873" s="12" t="s">
        <v>8503</v>
      </c>
      <c r="B873" s="12" t="s">
        <v>2335</v>
      </c>
      <c r="C873" s="12" t="s">
        <v>4602</v>
      </c>
      <c r="D873" s="36">
        <v>45950</v>
      </c>
      <c r="E873" s="36">
        <v>46006</v>
      </c>
      <c r="F873" s="12" t="s">
        <v>7631</v>
      </c>
    </row>
    <row r="874" spans="1:6" x14ac:dyDescent="0.3">
      <c r="A874" s="12" t="s">
        <v>8504</v>
      </c>
      <c r="B874" s="12" t="s">
        <v>1646</v>
      </c>
      <c r="C874" s="12" t="s">
        <v>4602</v>
      </c>
      <c r="D874" s="36">
        <v>45901</v>
      </c>
      <c r="E874" s="36">
        <v>46266</v>
      </c>
      <c r="F874" s="12" t="s">
        <v>504</v>
      </c>
    </row>
    <row r="875" spans="1:6" x14ac:dyDescent="0.3">
      <c r="A875" s="12" t="s">
        <v>8505</v>
      </c>
      <c r="B875" s="12" t="s">
        <v>1768</v>
      </c>
      <c r="C875" s="12" t="s">
        <v>4605</v>
      </c>
      <c r="D875" s="36">
        <v>45877</v>
      </c>
      <c r="E875" s="36">
        <v>45933</v>
      </c>
      <c r="F875" s="12" t="s">
        <v>7631</v>
      </c>
    </row>
    <row r="876" spans="1:6" x14ac:dyDescent="0.3">
      <c r="A876" s="12" t="s">
        <v>8506</v>
      </c>
      <c r="B876" s="12" t="s">
        <v>4188</v>
      </c>
      <c r="C876" s="12" t="s">
        <v>4615</v>
      </c>
      <c r="D876" s="36">
        <v>45908</v>
      </c>
      <c r="E876" s="36">
        <v>45938</v>
      </c>
      <c r="F876" s="12" t="s">
        <v>7631</v>
      </c>
    </row>
    <row r="877" spans="1:6" x14ac:dyDescent="0.3">
      <c r="A877" s="12" t="s">
        <v>8507</v>
      </c>
      <c r="B877" s="12" t="s">
        <v>705</v>
      </c>
      <c r="C877" s="12" t="s">
        <v>4598</v>
      </c>
      <c r="D877" s="36">
        <v>45840</v>
      </c>
      <c r="E877" s="36">
        <v>45924</v>
      </c>
      <c r="F877" s="12" t="s">
        <v>7631</v>
      </c>
    </row>
    <row r="878" spans="1:6" x14ac:dyDescent="0.3">
      <c r="A878" s="12" t="s">
        <v>8508</v>
      </c>
      <c r="B878" s="12" t="s">
        <v>1638</v>
      </c>
      <c r="C878" s="12" t="s">
        <v>4613</v>
      </c>
      <c r="D878" s="36">
        <v>45744</v>
      </c>
      <c r="E878" s="36">
        <v>46109</v>
      </c>
      <c r="F878" s="12" t="s">
        <v>504</v>
      </c>
    </row>
    <row r="879" spans="1:6" x14ac:dyDescent="0.3">
      <c r="A879" s="12" t="s">
        <v>8509</v>
      </c>
      <c r="B879" s="12" t="s">
        <v>1415</v>
      </c>
      <c r="C879" s="12" t="s">
        <v>4629</v>
      </c>
      <c r="D879" s="36">
        <v>45939</v>
      </c>
      <c r="E879" s="36">
        <v>46023</v>
      </c>
      <c r="F879" s="12" t="s">
        <v>7631</v>
      </c>
    </row>
    <row r="880" spans="1:6" x14ac:dyDescent="0.3">
      <c r="A880" s="12" t="s">
        <v>8510</v>
      </c>
      <c r="B880" s="12" t="s">
        <v>921</v>
      </c>
      <c r="C880" s="12" t="s">
        <v>4629</v>
      </c>
      <c r="D880" s="36">
        <v>45970</v>
      </c>
      <c r="E880" s="36">
        <v>46335</v>
      </c>
      <c r="F880" s="12" t="s">
        <v>504</v>
      </c>
    </row>
    <row r="881" spans="1:6" x14ac:dyDescent="0.3">
      <c r="A881" s="12" t="s">
        <v>8511</v>
      </c>
      <c r="B881" s="12" t="s">
        <v>898</v>
      </c>
      <c r="C881" s="12" t="s">
        <v>4618</v>
      </c>
      <c r="D881" s="36">
        <v>45899</v>
      </c>
      <c r="E881" s="36">
        <v>46264</v>
      </c>
      <c r="F881" s="12" t="s">
        <v>504</v>
      </c>
    </row>
    <row r="882" spans="1:6" x14ac:dyDescent="0.3">
      <c r="A882" s="12" t="s">
        <v>8512</v>
      </c>
      <c r="B882" s="12" t="s">
        <v>1626</v>
      </c>
      <c r="C882" s="12" t="s">
        <v>4605</v>
      </c>
      <c r="D882" s="36">
        <v>46022</v>
      </c>
      <c r="E882" s="36">
        <v>46050</v>
      </c>
      <c r="F882" s="12" t="s">
        <v>7631</v>
      </c>
    </row>
    <row r="883" spans="1:6" x14ac:dyDescent="0.3">
      <c r="A883" s="12" t="s">
        <v>8513</v>
      </c>
      <c r="B883" s="12" t="s">
        <v>1488</v>
      </c>
      <c r="C883" s="12" t="s">
        <v>4602</v>
      </c>
      <c r="D883" s="36">
        <v>45907</v>
      </c>
      <c r="E883" s="36">
        <v>45991</v>
      </c>
      <c r="F883" s="12" t="s">
        <v>7631</v>
      </c>
    </row>
    <row r="884" spans="1:6" x14ac:dyDescent="0.3">
      <c r="A884" s="12" t="s">
        <v>8514</v>
      </c>
      <c r="B884" s="12" t="s">
        <v>985</v>
      </c>
      <c r="C884" s="12" t="s">
        <v>4602</v>
      </c>
      <c r="D884" s="36">
        <v>45980</v>
      </c>
      <c r="E884" s="36">
        <v>46008</v>
      </c>
      <c r="F884" s="12" t="s">
        <v>7631</v>
      </c>
    </row>
    <row r="885" spans="1:6" x14ac:dyDescent="0.3">
      <c r="A885" s="12" t="s">
        <v>8515</v>
      </c>
      <c r="B885" s="12" t="s">
        <v>4435</v>
      </c>
      <c r="C885" s="12" t="s">
        <v>4598</v>
      </c>
      <c r="D885" s="36">
        <v>45730</v>
      </c>
      <c r="E885" s="36">
        <v>45758</v>
      </c>
      <c r="F885" s="12" t="s">
        <v>7631</v>
      </c>
    </row>
    <row r="886" spans="1:6" x14ac:dyDescent="0.3">
      <c r="A886" s="12" t="s">
        <v>8516</v>
      </c>
      <c r="B886" s="12" t="s">
        <v>1147</v>
      </c>
      <c r="C886" s="12" t="s">
        <v>4605</v>
      </c>
      <c r="D886" s="36">
        <v>46029</v>
      </c>
      <c r="E886" s="36">
        <v>46059</v>
      </c>
      <c r="F886" s="12" t="s">
        <v>504</v>
      </c>
    </row>
    <row r="887" spans="1:6" x14ac:dyDescent="0.3">
      <c r="A887" s="12" t="s">
        <v>8517</v>
      </c>
      <c r="B887" s="12" t="s">
        <v>562</v>
      </c>
      <c r="C887" s="12" t="s">
        <v>4602</v>
      </c>
      <c r="D887" s="36">
        <v>45815</v>
      </c>
      <c r="E887" s="36">
        <v>45899</v>
      </c>
      <c r="F887" s="12" t="s">
        <v>7631</v>
      </c>
    </row>
    <row r="888" spans="1:6" x14ac:dyDescent="0.3">
      <c r="A888" s="12" t="s">
        <v>8518</v>
      </c>
      <c r="B888" s="12" t="s">
        <v>830</v>
      </c>
      <c r="C888" s="12" t="s">
        <v>4607</v>
      </c>
      <c r="D888" s="36">
        <v>46029</v>
      </c>
      <c r="E888" s="36">
        <v>46113</v>
      </c>
      <c r="F888" s="12" t="s">
        <v>504</v>
      </c>
    </row>
    <row r="889" spans="1:6" x14ac:dyDescent="0.3">
      <c r="A889" s="12" t="s">
        <v>8519</v>
      </c>
      <c r="B889" s="12" t="s">
        <v>3940</v>
      </c>
      <c r="C889" s="12" t="s">
        <v>4618</v>
      </c>
      <c r="D889" s="36">
        <v>45754</v>
      </c>
      <c r="E889" s="36">
        <v>45784</v>
      </c>
      <c r="F889" s="12" t="s">
        <v>7631</v>
      </c>
    </row>
    <row r="890" spans="1:6" x14ac:dyDescent="0.3">
      <c r="A890" s="12" t="s">
        <v>8520</v>
      </c>
      <c r="B890" s="12" t="s">
        <v>4348</v>
      </c>
      <c r="C890" s="12" t="s">
        <v>4605</v>
      </c>
      <c r="D890" s="36">
        <v>46029</v>
      </c>
      <c r="E890" s="36">
        <v>46394</v>
      </c>
      <c r="F890" s="12" t="s">
        <v>504</v>
      </c>
    </row>
    <row r="891" spans="1:6" x14ac:dyDescent="0.3">
      <c r="A891" s="12" t="s">
        <v>8521</v>
      </c>
      <c r="B891" s="12" t="s">
        <v>3908</v>
      </c>
      <c r="C891" s="12" t="s">
        <v>4605</v>
      </c>
      <c r="D891" s="36">
        <v>46016</v>
      </c>
      <c r="E891" s="36">
        <v>46100</v>
      </c>
      <c r="F891" s="12" t="s">
        <v>504</v>
      </c>
    </row>
    <row r="892" spans="1:6" x14ac:dyDescent="0.3">
      <c r="A892" s="12" t="s">
        <v>8522</v>
      </c>
      <c r="B892" s="12" t="s">
        <v>3818</v>
      </c>
      <c r="C892" s="12" t="s">
        <v>4618</v>
      </c>
      <c r="D892" s="36">
        <v>45734</v>
      </c>
      <c r="E892" s="36">
        <v>46099</v>
      </c>
      <c r="F892" s="12" t="s">
        <v>504</v>
      </c>
    </row>
    <row r="893" spans="1:6" x14ac:dyDescent="0.3">
      <c r="A893" s="12" t="s">
        <v>8523</v>
      </c>
      <c r="B893" s="12" t="s">
        <v>3993</v>
      </c>
      <c r="C893" s="12" t="s">
        <v>4613</v>
      </c>
      <c r="D893" s="36">
        <v>45960</v>
      </c>
      <c r="E893" s="36">
        <v>45988</v>
      </c>
      <c r="F893" s="12" t="s">
        <v>7631</v>
      </c>
    </row>
    <row r="894" spans="1:6" x14ac:dyDescent="0.3">
      <c r="A894" s="12" t="s">
        <v>8524</v>
      </c>
      <c r="B894" s="12" t="s">
        <v>2170</v>
      </c>
      <c r="C894" s="12" t="s">
        <v>4613</v>
      </c>
      <c r="D894" s="36">
        <v>45805</v>
      </c>
      <c r="E894" s="36">
        <v>46170</v>
      </c>
      <c r="F894" s="12" t="s">
        <v>504</v>
      </c>
    </row>
    <row r="895" spans="1:6" x14ac:dyDescent="0.3">
      <c r="A895" s="12" t="s">
        <v>8525</v>
      </c>
      <c r="B895" s="12" t="s">
        <v>3954</v>
      </c>
      <c r="C895" s="12" t="s">
        <v>4602</v>
      </c>
      <c r="D895" s="36">
        <v>45769</v>
      </c>
      <c r="E895" s="36">
        <v>45799</v>
      </c>
      <c r="F895" s="12" t="s">
        <v>7631</v>
      </c>
    </row>
    <row r="896" spans="1:6" x14ac:dyDescent="0.3">
      <c r="A896" s="12" t="s">
        <v>8526</v>
      </c>
      <c r="B896" s="12" t="s">
        <v>2723</v>
      </c>
      <c r="C896" s="12" t="s">
        <v>4609</v>
      </c>
      <c r="D896" s="36">
        <v>45762</v>
      </c>
      <c r="E896" s="36">
        <v>45792</v>
      </c>
      <c r="F896" s="12" t="s">
        <v>7631</v>
      </c>
    </row>
    <row r="897" spans="1:6" x14ac:dyDescent="0.3">
      <c r="A897" s="12" t="s">
        <v>8527</v>
      </c>
      <c r="B897" s="12" t="s">
        <v>1690</v>
      </c>
      <c r="C897" s="12" t="s">
        <v>4602</v>
      </c>
      <c r="D897" s="36">
        <v>45872</v>
      </c>
      <c r="E897" s="36">
        <v>45900</v>
      </c>
      <c r="F897" s="12" t="s">
        <v>7631</v>
      </c>
    </row>
    <row r="898" spans="1:6" x14ac:dyDescent="0.3">
      <c r="A898" s="12" t="s">
        <v>8528</v>
      </c>
      <c r="B898" s="12" t="s">
        <v>1845</v>
      </c>
      <c r="C898" s="12" t="s">
        <v>4602</v>
      </c>
      <c r="D898" s="36">
        <v>45765</v>
      </c>
      <c r="E898" s="36">
        <v>46130</v>
      </c>
      <c r="F898" s="12" t="s">
        <v>504</v>
      </c>
    </row>
    <row r="899" spans="1:6" x14ac:dyDescent="0.3">
      <c r="A899" s="12" t="s">
        <v>8529</v>
      </c>
      <c r="B899" s="12" t="s">
        <v>606</v>
      </c>
      <c r="C899" s="12" t="s">
        <v>4605</v>
      </c>
      <c r="D899" s="36">
        <v>45944</v>
      </c>
      <c r="E899" s="36">
        <v>46000</v>
      </c>
      <c r="F899" s="12" t="s">
        <v>7631</v>
      </c>
    </row>
    <row r="900" spans="1:6" x14ac:dyDescent="0.3">
      <c r="A900" s="12" t="s">
        <v>8530</v>
      </c>
      <c r="B900" s="12" t="s">
        <v>4407</v>
      </c>
      <c r="C900" s="12" t="s">
        <v>4609</v>
      </c>
      <c r="D900" s="36">
        <v>45960</v>
      </c>
      <c r="E900" s="36">
        <v>46016</v>
      </c>
      <c r="F900" s="12" t="s">
        <v>7631</v>
      </c>
    </row>
    <row r="901" spans="1:6" x14ac:dyDescent="0.3">
      <c r="A901" s="12" t="s">
        <v>8531</v>
      </c>
      <c r="B901" s="12" t="s">
        <v>3657</v>
      </c>
      <c r="C901" s="12" t="s">
        <v>4605</v>
      </c>
      <c r="D901" s="36">
        <v>45721</v>
      </c>
      <c r="E901" s="36">
        <v>45805</v>
      </c>
      <c r="F901" s="12" t="s">
        <v>7631</v>
      </c>
    </row>
    <row r="902" spans="1:6" x14ac:dyDescent="0.3">
      <c r="A902" s="12" t="s">
        <v>8532</v>
      </c>
      <c r="B902" s="12" t="s">
        <v>1420</v>
      </c>
      <c r="C902" s="12" t="s">
        <v>4602</v>
      </c>
      <c r="D902" s="36">
        <v>46039</v>
      </c>
      <c r="E902" s="36">
        <v>46067</v>
      </c>
      <c r="F902" s="12" t="s">
        <v>504</v>
      </c>
    </row>
    <row r="903" spans="1:6" x14ac:dyDescent="0.3">
      <c r="A903" s="12" t="s">
        <v>8533</v>
      </c>
      <c r="B903" s="12" t="s">
        <v>3473</v>
      </c>
      <c r="C903" s="12" t="s">
        <v>4605</v>
      </c>
      <c r="D903" s="36">
        <v>45918</v>
      </c>
      <c r="E903" s="36">
        <v>45948</v>
      </c>
      <c r="F903" s="12" t="s">
        <v>7631</v>
      </c>
    </row>
    <row r="904" spans="1:6" x14ac:dyDescent="0.3">
      <c r="A904" s="12" t="s">
        <v>8534</v>
      </c>
      <c r="B904" s="12" t="s">
        <v>3138</v>
      </c>
      <c r="C904" s="12" t="s">
        <v>4605</v>
      </c>
      <c r="D904" s="36">
        <v>45756</v>
      </c>
      <c r="E904" s="36">
        <v>46121</v>
      </c>
      <c r="F904" s="12" t="s">
        <v>504</v>
      </c>
    </row>
    <row r="905" spans="1:6" x14ac:dyDescent="0.3">
      <c r="A905" s="12" t="s">
        <v>8535</v>
      </c>
      <c r="B905" s="12" t="s">
        <v>1626</v>
      </c>
      <c r="C905" s="12" t="s">
        <v>4602</v>
      </c>
      <c r="D905" s="36">
        <v>45712</v>
      </c>
      <c r="E905" s="36">
        <v>45742</v>
      </c>
      <c r="F905" s="12" t="s">
        <v>7631</v>
      </c>
    </row>
    <row r="906" spans="1:6" x14ac:dyDescent="0.3">
      <c r="A906" s="12" t="s">
        <v>8536</v>
      </c>
      <c r="B906" s="12" t="s">
        <v>1688</v>
      </c>
      <c r="C906" s="12" t="s">
        <v>4609</v>
      </c>
      <c r="D906" s="36">
        <v>45752</v>
      </c>
      <c r="E906" s="36">
        <v>45836</v>
      </c>
      <c r="F906" s="12" t="s">
        <v>7631</v>
      </c>
    </row>
    <row r="907" spans="1:6" x14ac:dyDescent="0.3">
      <c r="A907" s="12" t="s">
        <v>8537</v>
      </c>
      <c r="B907" s="12" t="s">
        <v>1171</v>
      </c>
      <c r="C907" s="12" t="s">
        <v>4605</v>
      </c>
      <c r="D907" s="36">
        <v>45840</v>
      </c>
      <c r="E907" s="36">
        <v>46205</v>
      </c>
      <c r="F907" s="12" t="s">
        <v>504</v>
      </c>
    </row>
    <row r="908" spans="1:6" x14ac:dyDescent="0.3">
      <c r="A908" s="12" t="s">
        <v>8538</v>
      </c>
      <c r="B908" s="12" t="s">
        <v>2819</v>
      </c>
      <c r="C908" s="12" t="s">
        <v>4629</v>
      </c>
      <c r="D908" s="36">
        <v>45715</v>
      </c>
      <c r="E908" s="36">
        <v>46080</v>
      </c>
      <c r="F908" s="12" t="s">
        <v>504</v>
      </c>
    </row>
    <row r="909" spans="1:6" x14ac:dyDescent="0.3">
      <c r="A909" s="12" t="s">
        <v>8539</v>
      </c>
      <c r="B909" s="12" t="s">
        <v>4577</v>
      </c>
      <c r="C909" s="12" t="s">
        <v>4594</v>
      </c>
      <c r="D909" s="36">
        <v>45834</v>
      </c>
      <c r="E909" s="36">
        <v>45890</v>
      </c>
      <c r="F909" s="12" t="s">
        <v>7631</v>
      </c>
    </row>
    <row r="910" spans="1:6" x14ac:dyDescent="0.3">
      <c r="A910" s="12" t="s">
        <v>8540</v>
      </c>
      <c r="B910" s="12" t="s">
        <v>1167</v>
      </c>
      <c r="C910" s="12" t="s">
        <v>4602</v>
      </c>
      <c r="D910" s="36">
        <v>46013</v>
      </c>
      <c r="E910" s="36">
        <v>46043</v>
      </c>
      <c r="F910" s="12" t="s">
        <v>7631</v>
      </c>
    </row>
    <row r="911" spans="1:6" x14ac:dyDescent="0.3">
      <c r="A911" s="12" t="s">
        <v>8541</v>
      </c>
      <c r="B911" s="12" t="s">
        <v>4519</v>
      </c>
      <c r="C911" s="12" t="s">
        <v>4605</v>
      </c>
      <c r="D911" s="36">
        <v>45837</v>
      </c>
      <c r="E911" s="36">
        <v>46202</v>
      </c>
      <c r="F911" s="12" t="s">
        <v>504</v>
      </c>
    </row>
    <row r="912" spans="1:6" x14ac:dyDescent="0.3">
      <c r="A912" s="12" t="s">
        <v>8542</v>
      </c>
      <c r="B912" s="12" t="s">
        <v>2667</v>
      </c>
      <c r="C912" s="12" t="s">
        <v>4613</v>
      </c>
      <c r="D912" s="36">
        <v>45716</v>
      </c>
      <c r="E912" s="36">
        <v>45800</v>
      </c>
      <c r="F912" s="12" t="s">
        <v>7631</v>
      </c>
    </row>
    <row r="913" spans="1:6" x14ac:dyDescent="0.3">
      <c r="A913" s="12" t="s">
        <v>8543</v>
      </c>
      <c r="B913" s="12" t="s">
        <v>1182</v>
      </c>
      <c r="C913" s="12" t="s">
        <v>4615</v>
      </c>
      <c r="D913" s="36">
        <v>46027</v>
      </c>
      <c r="E913" s="36">
        <v>46083</v>
      </c>
      <c r="F913" s="12" t="s">
        <v>504</v>
      </c>
    </row>
    <row r="914" spans="1:6" x14ac:dyDescent="0.3">
      <c r="A914" s="12" t="s">
        <v>8544</v>
      </c>
      <c r="B914" s="12" t="s">
        <v>2029</v>
      </c>
      <c r="C914" s="12" t="s">
        <v>4615</v>
      </c>
      <c r="D914" s="36">
        <v>46052</v>
      </c>
      <c r="E914" s="36">
        <v>46417</v>
      </c>
      <c r="F914" s="12" t="s">
        <v>504</v>
      </c>
    </row>
    <row r="915" spans="1:6" x14ac:dyDescent="0.3">
      <c r="A915" s="12" t="s">
        <v>8545</v>
      </c>
      <c r="B915" s="12" t="s">
        <v>2475</v>
      </c>
      <c r="C915" s="12" t="s">
        <v>4594</v>
      </c>
      <c r="D915" s="36">
        <v>45995</v>
      </c>
      <c r="E915" s="36">
        <v>46079</v>
      </c>
      <c r="F915" s="12" t="s">
        <v>504</v>
      </c>
    </row>
    <row r="916" spans="1:6" x14ac:dyDescent="0.3">
      <c r="A916" s="12" t="s">
        <v>8546</v>
      </c>
      <c r="B916" s="12" t="s">
        <v>1522</v>
      </c>
      <c r="C916" s="12" t="s">
        <v>4615</v>
      </c>
      <c r="D916" s="36">
        <v>45974</v>
      </c>
      <c r="E916" s="36">
        <v>46004</v>
      </c>
      <c r="F916" s="12" t="s">
        <v>7631</v>
      </c>
    </row>
    <row r="917" spans="1:6" x14ac:dyDescent="0.3">
      <c r="A917" s="12" t="s">
        <v>8547</v>
      </c>
      <c r="B917" s="12" t="s">
        <v>3916</v>
      </c>
      <c r="C917" s="12" t="s">
        <v>4605</v>
      </c>
      <c r="D917" s="36">
        <v>46020</v>
      </c>
      <c r="E917" s="36">
        <v>46104</v>
      </c>
      <c r="F917" s="12" t="s">
        <v>504</v>
      </c>
    </row>
    <row r="918" spans="1:6" x14ac:dyDescent="0.3">
      <c r="A918" s="12" t="s">
        <v>8548</v>
      </c>
      <c r="B918" s="12" t="s">
        <v>3731</v>
      </c>
      <c r="C918" s="12" t="s">
        <v>4607</v>
      </c>
      <c r="D918" s="36">
        <v>46051</v>
      </c>
      <c r="E918" s="36">
        <v>46135</v>
      </c>
      <c r="F918" s="12" t="s">
        <v>504</v>
      </c>
    </row>
    <row r="919" spans="1:6" x14ac:dyDescent="0.3">
      <c r="A919" s="12" t="s">
        <v>8549</v>
      </c>
      <c r="B919" s="12" t="s">
        <v>3138</v>
      </c>
      <c r="C919" s="12" t="s">
        <v>4613</v>
      </c>
      <c r="D919" s="36">
        <v>45986</v>
      </c>
      <c r="E919" s="36">
        <v>46016</v>
      </c>
      <c r="F919" s="12" t="s">
        <v>7631</v>
      </c>
    </row>
    <row r="920" spans="1:6" x14ac:dyDescent="0.3">
      <c r="A920" s="12" t="s">
        <v>8550</v>
      </c>
      <c r="B920" s="12" t="s">
        <v>2533</v>
      </c>
      <c r="C920" s="12" t="s">
        <v>4618</v>
      </c>
      <c r="D920" s="36">
        <v>45991</v>
      </c>
      <c r="E920" s="36">
        <v>46075</v>
      </c>
      <c r="F920" s="12" t="s">
        <v>504</v>
      </c>
    </row>
    <row r="921" spans="1:6" x14ac:dyDescent="0.3">
      <c r="A921" s="12" t="s">
        <v>8551</v>
      </c>
      <c r="B921" s="12" t="s">
        <v>2102</v>
      </c>
      <c r="C921" s="12" t="s">
        <v>4598</v>
      </c>
      <c r="D921" s="36">
        <v>45883</v>
      </c>
      <c r="E921" s="36">
        <v>46248</v>
      </c>
      <c r="F921" s="12" t="s">
        <v>504</v>
      </c>
    </row>
    <row r="922" spans="1:6" x14ac:dyDescent="0.3">
      <c r="A922" s="12" t="s">
        <v>8552</v>
      </c>
      <c r="B922" s="12" t="s">
        <v>2925</v>
      </c>
      <c r="C922" s="12" t="s">
        <v>4615</v>
      </c>
      <c r="D922" s="36">
        <v>45729</v>
      </c>
      <c r="E922" s="36">
        <v>45759</v>
      </c>
      <c r="F922" s="12" t="s">
        <v>7631</v>
      </c>
    </row>
    <row r="923" spans="1:6" x14ac:dyDescent="0.3">
      <c r="A923" s="12" t="s">
        <v>8553</v>
      </c>
      <c r="B923" s="12" t="s">
        <v>4449</v>
      </c>
      <c r="C923" s="12" t="s">
        <v>4598</v>
      </c>
      <c r="D923" s="36">
        <v>45887</v>
      </c>
      <c r="E923" s="36">
        <v>45917</v>
      </c>
      <c r="F923" s="12" t="s">
        <v>7631</v>
      </c>
    </row>
    <row r="924" spans="1:6" x14ac:dyDescent="0.3">
      <c r="A924" s="12" t="s">
        <v>8554</v>
      </c>
      <c r="B924" s="12" t="s">
        <v>3449</v>
      </c>
      <c r="C924" s="12" t="s">
        <v>4605</v>
      </c>
      <c r="D924" s="36">
        <v>45701</v>
      </c>
      <c r="E924" s="36">
        <v>45757</v>
      </c>
      <c r="F924" s="12" t="s">
        <v>7631</v>
      </c>
    </row>
    <row r="925" spans="1:6" x14ac:dyDescent="0.3">
      <c r="A925" s="12" t="s">
        <v>8555</v>
      </c>
      <c r="B925" s="12" t="s">
        <v>4039</v>
      </c>
      <c r="C925" s="12" t="s">
        <v>4602</v>
      </c>
      <c r="D925" s="36">
        <v>46029</v>
      </c>
      <c r="E925" s="36">
        <v>46057</v>
      </c>
      <c r="F925" s="12" t="s">
        <v>504</v>
      </c>
    </row>
    <row r="926" spans="1:6" x14ac:dyDescent="0.3">
      <c r="A926" s="12" t="s">
        <v>8556</v>
      </c>
      <c r="B926" s="12" t="s">
        <v>3126</v>
      </c>
      <c r="C926" s="12" t="s">
        <v>4615</v>
      </c>
      <c r="D926" s="36">
        <v>45833</v>
      </c>
      <c r="E926" s="36">
        <v>46198</v>
      </c>
      <c r="F926" s="12" t="s">
        <v>504</v>
      </c>
    </row>
    <row r="927" spans="1:6" x14ac:dyDescent="0.3">
      <c r="A927" s="12" t="s">
        <v>8557</v>
      </c>
      <c r="B927" s="12" t="s">
        <v>1147</v>
      </c>
      <c r="C927" s="12" t="s">
        <v>4618</v>
      </c>
      <c r="D927" s="36">
        <v>45773</v>
      </c>
      <c r="E927" s="36">
        <v>45801</v>
      </c>
      <c r="F927" s="12" t="s">
        <v>7631</v>
      </c>
    </row>
    <row r="928" spans="1:6" x14ac:dyDescent="0.3">
      <c r="A928" s="12" t="s">
        <v>8558</v>
      </c>
      <c r="B928" s="12" t="s">
        <v>2311</v>
      </c>
      <c r="C928" s="12" t="s">
        <v>4594</v>
      </c>
      <c r="D928" s="36">
        <v>45901</v>
      </c>
      <c r="E928" s="36">
        <v>45929</v>
      </c>
      <c r="F928" s="12" t="s">
        <v>7631</v>
      </c>
    </row>
    <row r="929" spans="1:6" x14ac:dyDescent="0.3">
      <c r="A929" s="12" t="s">
        <v>8559</v>
      </c>
      <c r="B929" s="12" t="s">
        <v>1409</v>
      </c>
      <c r="C929" s="12" t="s">
        <v>4602</v>
      </c>
      <c r="D929" s="36">
        <v>45967</v>
      </c>
      <c r="E929" s="36">
        <v>46023</v>
      </c>
      <c r="F929" s="12" t="s">
        <v>7631</v>
      </c>
    </row>
    <row r="930" spans="1:6" x14ac:dyDescent="0.3">
      <c r="A930" s="12" t="s">
        <v>8560</v>
      </c>
      <c r="B930" s="12" t="s">
        <v>2098</v>
      </c>
      <c r="C930" s="12" t="s">
        <v>4629</v>
      </c>
      <c r="D930" s="36">
        <v>45824</v>
      </c>
      <c r="E930" s="36">
        <v>45852</v>
      </c>
      <c r="F930" s="12" t="s">
        <v>7631</v>
      </c>
    </row>
    <row r="931" spans="1:6" x14ac:dyDescent="0.3">
      <c r="A931" s="12" t="s">
        <v>8561</v>
      </c>
      <c r="B931" s="12" t="s">
        <v>946</v>
      </c>
      <c r="C931" s="12" t="s">
        <v>4594</v>
      </c>
      <c r="D931" s="36">
        <v>45781</v>
      </c>
      <c r="E931" s="36">
        <v>45865</v>
      </c>
      <c r="F931" s="12" t="s">
        <v>7631</v>
      </c>
    </row>
    <row r="932" spans="1:6" x14ac:dyDescent="0.3">
      <c r="A932" s="12" t="s">
        <v>8562</v>
      </c>
      <c r="B932" s="12" t="s">
        <v>4146</v>
      </c>
      <c r="C932" s="12" t="s">
        <v>4598</v>
      </c>
      <c r="D932" s="36">
        <v>45891</v>
      </c>
      <c r="E932" s="36">
        <v>46256</v>
      </c>
      <c r="F932" s="12" t="s">
        <v>504</v>
      </c>
    </row>
    <row r="933" spans="1:6" x14ac:dyDescent="0.3">
      <c r="A933" s="12" t="s">
        <v>8563</v>
      </c>
      <c r="B933" s="12" t="s">
        <v>3124</v>
      </c>
      <c r="C933" s="12" t="s">
        <v>4607</v>
      </c>
      <c r="D933" s="36">
        <v>45997</v>
      </c>
      <c r="E933" s="36">
        <v>46025</v>
      </c>
      <c r="F933" s="12" t="s">
        <v>7631</v>
      </c>
    </row>
    <row r="934" spans="1:6" x14ac:dyDescent="0.3">
      <c r="A934" s="12" t="s">
        <v>8564</v>
      </c>
      <c r="B934" s="12" t="s">
        <v>1342</v>
      </c>
      <c r="C934" s="12" t="s">
        <v>4594</v>
      </c>
      <c r="D934" s="36">
        <v>45955</v>
      </c>
      <c r="E934" s="36">
        <v>45983</v>
      </c>
      <c r="F934" s="12" t="s">
        <v>7631</v>
      </c>
    </row>
    <row r="935" spans="1:6" x14ac:dyDescent="0.3">
      <c r="A935" s="12" t="s">
        <v>8565</v>
      </c>
      <c r="B935" s="12" t="s">
        <v>4427</v>
      </c>
      <c r="C935" s="12" t="s">
        <v>4618</v>
      </c>
      <c r="D935" s="36">
        <v>45837</v>
      </c>
      <c r="E935" s="36">
        <v>45893</v>
      </c>
      <c r="F935" s="12" t="s">
        <v>7631</v>
      </c>
    </row>
    <row r="936" spans="1:6" x14ac:dyDescent="0.3">
      <c r="A936" s="12" t="s">
        <v>8566</v>
      </c>
      <c r="B936" s="12" t="s">
        <v>4252</v>
      </c>
      <c r="C936" s="12" t="s">
        <v>4609</v>
      </c>
      <c r="D936" s="36">
        <v>45864</v>
      </c>
      <c r="E936" s="36">
        <v>45920</v>
      </c>
      <c r="F936" s="12" t="s">
        <v>7631</v>
      </c>
    </row>
    <row r="937" spans="1:6" x14ac:dyDescent="0.3">
      <c r="A937" s="12" t="s">
        <v>8567</v>
      </c>
      <c r="B937" s="12" t="s">
        <v>1338</v>
      </c>
      <c r="C937" s="12" t="s">
        <v>4609</v>
      </c>
      <c r="D937" s="36">
        <v>45700</v>
      </c>
      <c r="E937" s="36">
        <v>46065</v>
      </c>
      <c r="F937" s="12" t="s">
        <v>504</v>
      </c>
    </row>
    <row r="938" spans="1:6" x14ac:dyDescent="0.3">
      <c r="A938" s="12" t="s">
        <v>8568</v>
      </c>
      <c r="B938" s="12" t="s">
        <v>1999</v>
      </c>
      <c r="C938" s="12" t="s">
        <v>4615</v>
      </c>
      <c r="D938" s="36">
        <v>45806</v>
      </c>
      <c r="E938" s="36">
        <v>45862</v>
      </c>
      <c r="F938" s="12" t="s">
        <v>7631</v>
      </c>
    </row>
    <row r="939" spans="1:6" x14ac:dyDescent="0.3">
      <c r="A939" s="12" t="s">
        <v>8569</v>
      </c>
      <c r="B939" s="12" t="s">
        <v>1397</v>
      </c>
      <c r="C939" s="12" t="s">
        <v>4618</v>
      </c>
      <c r="D939" s="36">
        <v>46036</v>
      </c>
      <c r="E939" s="36">
        <v>46401</v>
      </c>
      <c r="F939" s="12" t="s">
        <v>504</v>
      </c>
    </row>
    <row r="940" spans="1:6" x14ac:dyDescent="0.3">
      <c r="A940" s="12" t="s">
        <v>8570</v>
      </c>
      <c r="B940" s="12" t="s">
        <v>4382</v>
      </c>
      <c r="C940" s="12" t="s">
        <v>4602</v>
      </c>
      <c r="D940" s="36">
        <v>46022</v>
      </c>
      <c r="E940" s="36">
        <v>46052</v>
      </c>
      <c r="F940" s="12" t="s">
        <v>7631</v>
      </c>
    </row>
    <row r="941" spans="1:6" x14ac:dyDescent="0.3">
      <c r="A941" s="12" t="s">
        <v>8571</v>
      </c>
      <c r="B941" s="12" t="s">
        <v>1480</v>
      </c>
      <c r="C941" s="12" t="s">
        <v>4615</v>
      </c>
      <c r="D941" s="36">
        <v>45932</v>
      </c>
      <c r="E941" s="36">
        <v>45988</v>
      </c>
      <c r="F941" s="12" t="s">
        <v>7631</v>
      </c>
    </row>
    <row r="942" spans="1:6" x14ac:dyDescent="0.3">
      <c r="A942" s="12" t="s">
        <v>8572</v>
      </c>
      <c r="B942" s="12" t="s">
        <v>1105</v>
      </c>
      <c r="C942" s="12" t="s">
        <v>4615</v>
      </c>
      <c r="D942" s="36">
        <v>46022</v>
      </c>
      <c r="E942" s="36">
        <v>46106</v>
      </c>
      <c r="F942" s="12" t="s">
        <v>504</v>
      </c>
    </row>
    <row r="943" spans="1:6" x14ac:dyDescent="0.3">
      <c r="A943" s="12" t="s">
        <v>8573</v>
      </c>
      <c r="B943" s="12" t="s">
        <v>1203</v>
      </c>
      <c r="C943" s="12" t="s">
        <v>4615</v>
      </c>
      <c r="D943" s="36">
        <v>45801</v>
      </c>
      <c r="E943" s="36">
        <v>45831</v>
      </c>
      <c r="F943" s="12" t="s">
        <v>7631</v>
      </c>
    </row>
    <row r="944" spans="1:6" x14ac:dyDescent="0.3">
      <c r="A944" s="12" t="s">
        <v>8574</v>
      </c>
      <c r="B944" s="12" t="s">
        <v>2635</v>
      </c>
      <c r="C944" s="12" t="s">
        <v>4609</v>
      </c>
      <c r="D944" s="36">
        <v>45782</v>
      </c>
      <c r="E944" s="36">
        <v>45810</v>
      </c>
      <c r="F944" s="12" t="s">
        <v>7631</v>
      </c>
    </row>
    <row r="945" spans="1:6" x14ac:dyDescent="0.3">
      <c r="A945" s="12" t="s">
        <v>8575</v>
      </c>
      <c r="B945" s="12" t="s">
        <v>2053</v>
      </c>
      <c r="C945" s="12" t="s">
        <v>4607</v>
      </c>
      <c r="D945" s="36">
        <v>45995</v>
      </c>
      <c r="E945" s="36">
        <v>46025</v>
      </c>
      <c r="F945" s="12" t="s">
        <v>7631</v>
      </c>
    </row>
    <row r="946" spans="1:6" x14ac:dyDescent="0.3">
      <c r="A946" s="12" t="s">
        <v>8576</v>
      </c>
      <c r="B946" s="12" t="s">
        <v>3090</v>
      </c>
      <c r="C946" s="12" t="s">
        <v>4594</v>
      </c>
      <c r="D946" s="36">
        <v>45933</v>
      </c>
      <c r="E946" s="36">
        <v>45961</v>
      </c>
      <c r="F946" s="12" t="s">
        <v>7631</v>
      </c>
    </row>
    <row r="947" spans="1:6" x14ac:dyDescent="0.3">
      <c r="A947" s="12" t="s">
        <v>8577</v>
      </c>
      <c r="B947" s="12" t="s">
        <v>3338</v>
      </c>
      <c r="C947" s="12" t="s">
        <v>4629</v>
      </c>
      <c r="D947" s="36">
        <v>46005</v>
      </c>
      <c r="E947" s="36">
        <v>46089</v>
      </c>
      <c r="F947" s="12" t="s">
        <v>504</v>
      </c>
    </row>
    <row r="948" spans="1:6" x14ac:dyDescent="0.3">
      <c r="A948" s="12" t="s">
        <v>8578</v>
      </c>
      <c r="B948" s="12" t="s">
        <v>661</v>
      </c>
      <c r="C948" s="12" t="s">
        <v>4605</v>
      </c>
      <c r="D948" s="36">
        <v>45711</v>
      </c>
      <c r="E948" s="36">
        <v>45739</v>
      </c>
      <c r="F948" s="12" t="s">
        <v>7631</v>
      </c>
    </row>
    <row r="949" spans="1:6" x14ac:dyDescent="0.3">
      <c r="A949" s="12" t="s">
        <v>8579</v>
      </c>
      <c r="B949" s="12" t="s">
        <v>2349</v>
      </c>
      <c r="C949" s="12" t="s">
        <v>4609</v>
      </c>
      <c r="D949" s="36">
        <v>46047</v>
      </c>
      <c r="E949" s="36">
        <v>46412</v>
      </c>
      <c r="F949" s="12" t="s">
        <v>504</v>
      </c>
    </row>
    <row r="950" spans="1:6" x14ac:dyDescent="0.3">
      <c r="A950" s="12" t="s">
        <v>8580</v>
      </c>
      <c r="B950" s="12" t="s">
        <v>1716</v>
      </c>
      <c r="C950" s="12" t="s">
        <v>4613</v>
      </c>
      <c r="D950" s="36">
        <v>45769</v>
      </c>
      <c r="E950" s="36">
        <v>45853</v>
      </c>
      <c r="F950" s="12" t="s">
        <v>7631</v>
      </c>
    </row>
    <row r="951" spans="1:6" x14ac:dyDescent="0.3">
      <c r="A951" s="12" t="s">
        <v>8581</v>
      </c>
      <c r="B951" s="12" t="s">
        <v>1810</v>
      </c>
      <c r="C951" s="12" t="s">
        <v>4605</v>
      </c>
      <c r="D951" s="36">
        <v>45743</v>
      </c>
      <c r="E951" s="36">
        <v>45771</v>
      </c>
      <c r="F951" s="12" t="s">
        <v>7631</v>
      </c>
    </row>
    <row r="952" spans="1:6" x14ac:dyDescent="0.3">
      <c r="A952" s="12" t="s">
        <v>8582</v>
      </c>
      <c r="B952" s="12" t="s">
        <v>1052</v>
      </c>
      <c r="C952" s="12" t="s">
        <v>4615</v>
      </c>
      <c r="D952" s="36">
        <v>45905</v>
      </c>
      <c r="E952" s="36">
        <v>45935</v>
      </c>
      <c r="F952" s="12" t="s">
        <v>7631</v>
      </c>
    </row>
    <row r="953" spans="1:6" x14ac:dyDescent="0.3">
      <c r="A953" s="12" t="s">
        <v>8583</v>
      </c>
      <c r="B953" s="12" t="s">
        <v>1143</v>
      </c>
      <c r="C953" s="12" t="s">
        <v>4609</v>
      </c>
      <c r="D953" s="36">
        <v>45773</v>
      </c>
      <c r="E953" s="36">
        <v>45857</v>
      </c>
      <c r="F953" s="12" t="s">
        <v>7631</v>
      </c>
    </row>
    <row r="954" spans="1:6" x14ac:dyDescent="0.3">
      <c r="A954" s="12" t="s">
        <v>8584</v>
      </c>
      <c r="B954" s="12" t="s">
        <v>2821</v>
      </c>
      <c r="C954" s="12" t="s">
        <v>4605</v>
      </c>
      <c r="D954" s="36">
        <v>45933</v>
      </c>
      <c r="E954" s="36">
        <v>45989</v>
      </c>
      <c r="F954" s="12" t="s">
        <v>7631</v>
      </c>
    </row>
    <row r="955" spans="1:6" x14ac:dyDescent="0.3">
      <c r="A955" s="12" t="s">
        <v>8585</v>
      </c>
      <c r="B955" s="12" t="s">
        <v>2106</v>
      </c>
      <c r="C955" s="12" t="s">
        <v>4629</v>
      </c>
      <c r="D955" s="36">
        <v>45853</v>
      </c>
      <c r="E955" s="36">
        <v>45909</v>
      </c>
      <c r="F955" s="12" t="s">
        <v>7631</v>
      </c>
    </row>
    <row r="956" spans="1:6" x14ac:dyDescent="0.3">
      <c r="A956" s="12" t="s">
        <v>8586</v>
      </c>
      <c r="B956" s="12" t="s">
        <v>1207</v>
      </c>
      <c r="C956" s="12" t="s">
        <v>4615</v>
      </c>
      <c r="D956" s="36">
        <v>45764</v>
      </c>
      <c r="E956" s="36">
        <v>45820</v>
      </c>
      <c r="F956" s="12" t="s">
        <v>7631</v>
      </c>
    </row>
    <row r="957" spans="1:6" x14ac:dyDescent="0.3">
      <c r="A957" s="12" t="s">
        <v>8587</v>
      </c>
      <c r="B957" s="12" t="s">
        <v>2007</v>
      </c>
      <c r="C957" s="12" t="s">
        <v>4609</v>
      </c>
      <c r="D957" s="36">
        <v>45964</v>
      </c>
      <c r="E957" s="36">
        <v>46329</v>
      </c>
      <c r="F957" s="12" t="s">
        <v>504</v>
      </c>
    </row>
    <row r="958" spans="1:6" x14ac:dyDescent="0.3">
      <c r="A958" s="12" t="s">
        <v>8588</v>
      </c>
      <c r="B958" s="12" t="s">
        <v>1435</v>
      </c>
      <c r="C958" s="12" t="s">
        <v>4618</v>
      </c>
      <c r="D958" s="36">
        <v>45794</v>
      </c>
      <c r="E958" s="36">
        <v>46159</v>
      </c>
      <c r="F958" s="12" t="s">
        <v>504</v>
      </c>
    </row>
    <row r="959" spans="1:6" x14ac:dyDescent="0.3">
      <c r="A959" s="12" t="s">
        <v>8589</v>
      </c>
      <c r="B959" s="12" t="s">
        <v>1550</v>
      </c>
      <c r="C959" s="12" t="s">
        <v>4618</v>
      </c>
      <c r="D959" s="36">
        <v>45865</v>
      </c>
      <c r="E959" s="36">
        <v>45893</v>
      </c>
      <c r="F959" s="12" t="s">
        <v>7631</v>
      </c>
    </row>
    <row r="960" spans="1:6" x14ac:dyDescent="0.3">
      <c r="A960" s="12" t="s">
        <v>8590</v>
      </c>
      <c r="B960" s="12" t="s">
        <v>2191</v>
      </c>
      <c r="C960" s="12" t="s">
        <v>4605</v>
      </c>
      <c r="D960" s="36">
        <v>45905</v>
      </c>
      <c r="E960" s="36">
        <v>45935</v>
      </c>
      <c r="F960" s="12" t="s">
        <v>7631</v>
      </c>
    </row>
    <row r="961" spans="1:6" x14ac:dyDescent="0.3">
      <c r="A961" s="12" t="s">
        <v>8591</v>
      </c>
      <c r="B961" s="12" t="s">
        <v>3090</v>
      </c>
      <c r="C961" s="12" t="s">
        <v>4602</v>
      </c>
      <c r="D961" s="36">
        <v>45956</v>
      </c>
      <c r="E961" s="36">
        <v>45984</v>
      </c>
      <c r="F961" s="12" t="s">
        <v>7631</v>
      </c>
    </row>
    <row r="962" spans="1:6" x14ac:dyDescent="0.3">
      <c r="A962" s="12" t="s">
        <v>8592</v>
      </c>
      <c r="B962" s="12" t="s">
        <v>3284</v>
      </c>
      <c r="C962" s="12" t="s">
        <v>4613</v>
      </c>
      <c r="D962" s="36">
        <v>45728</v>
      </c>
      <c r="E962" s="36">
        <v>45784</v>
      </c>
      <c r="F962" s="12" t="s">
        <v>7631</v>
      </c>
    </row>
    <row r="963" spans="1:6" x14ac:dyDescent="0.3">
      <c r="A963" s="12" t="s">
        <v>8593</v>
      </c>
      <c r="B963" s="12" t="s">
        <v>2031</v>
      </c>
      <c r="C963" s="12" t="s">
        <v>4613</v>
      </c>
      <c r="D963" s="36">
        <v>45832</v>
      </c>
      <c r="E963" s="36">
        <v>45888</v>
      </c>
      <c r="F963" s="12" t="s">
        <v>7631</v>
      </c>
    </row>
    <row r="964" spans="1:6" x14ac:dyDescent="0.3">
      <c r="A964" s="12" t="s">
        <v>8594</v>
      </c>
      <c r="B964" s="12" t="s">
        <v>3856</v>
      </c>
      <c r="C964" s="12" t="s">
        <v>4607</v>
      </c>
      <c r="D964" s="36">
        <v>45802</v>
      </c>
      <c r="E964" s="36">
        <v>45886</v>
      </c>
      <c r="F964" s="12" t="s">
        <v>7631</v>
      </c>
    </row>
    <row r="965" spans="1:6" x14ac:dyDescent="0.3">
      <c r="A965" s="12" t="s">
        <v>8595</v>
      </c>
      <c r="B965" s="12" t="s">
        <v>4581</v>
      </c>
      <c r="C965" s="12" t="s">
        <v>4609</v>
      </c>
      <c r="D965" s="36">
        <v>45718</v>
      </c>
      <c r="E965" s="36">
        <v>45746</v>
      </c>
      <c r="F965" s="12" t="s">
        <v>7631</v>
      </c>
    </row>
    <row r="966" spans="1:6" x14ac:dyDescent="0.3">
      <c r="A966" s="12" t="s">
        <v>8596</v>
      </c>
      <c r="B966" s="12" t="s">
        <v>4277</v>
      </c>
      <c r="C966" s="12" t="s">
        <v>4613</v>
      </c>
      <c r="D966" s="36">
        <v>45972</v>
      </c>
      <c r="E966" s="36">
        <v>46002</v>
      </c>
      <c r="F966" s="12" t="s">
        <v>7631</v>
      </c>
    </row>
    <row r="967" spans="1:6" x14ac:dyDescent="0.3">
      <c r="A967" s="12" t="s">
        <v>8597</v>
      </c>
      <c r="B967" s="12" t="s">
        <v>3176</v>
      </c>
      <c r="C967" s="12" t="s">
        <v>4615</v>
      </c>
      <c r="D967" s="36">
        <v>45810</v>
      </c>
      <c r="E967" s="36">
        <v>45894</v>
      </c>
      <c r="F967" s="12" t="s">
        <v>7631</v>
      </c>
    </row>
    <row r="968" spans="1:6" x14ac:dyDescent="0.3">
      <c r="A968" s="12" t="s">
        <v>8598</v>
      </c>
      <c r="B968" s="12" t="s">
        <v>3038</v>
      </c>
      <c r="C968" s="12" t="s">
        <v>4598</v>
      </c>
      <c r="D968" s="36">
        <v>46049</v>
      </c>
      <c r="E968" s="36">
        <v>46079</v>
      </c>
      <c r="F968" s="12" t="s">
        <v>504</v>
      </c>
    </row>
    <row r="969" spans="1:6" x14ac:dyDescent="0.3">
      <c r="A969" s="12" t="s">
        <v>8599</v>
      </c>
      <c r="B969" s="12" t="s">
        <v>1602</v>
      </c>
      <c r="C969" s="12" t="s">
        <v>4607</v>
      </c>
      <c r="D969" s="36">
        <v>46052</v>
      </c>
      <c r="E969" s="36">
        <v>46417</v>
      </c>
      <c r="F969" s="12" t="s">
        <v>504</v>
      </c>
    </row>
    <row r="970" spans="1:6" x14ac:dyDescent="0.3">
      <c r="A970" s="12" t="s">
        <v>8600</v>
      </c>
      <c r="B970" s="12" t="s">
        <v>4392</v>
      </c>
      <c r="C970" s="12" t="s">
        <v>4629</v>
      </c>
      <c r="D970" s="36">
        <v>45789</v>
      </c>
      <c r="E970" s="36">
        <v>45817</v>
      </c>
      <c r="F970" s="12" t="s">
        <v>7631</v>
      </c>
    </row>
    <row r="971" spans="1:6" x14ac:dyDescent="0.3">
      <c r="A971" s="12" t="s">
        <v>8601</v>
      </c>
      <c r="B971" s="12" t="s">
        <v>3493</v>
      </c>
      <c r="C971" s="12" t="s">
        <v>4602</v>
      </c>
      <c r="D971" s="36">
        <v>45969</v>
      </c>
      <c r="E971" s="36">
        <v>46334</v>
      </c>
      <c r="F971" s="12" t="s">
        <v>504</v>
      </c>
    </row>
    <row r="972" spans="1:6" x14ac:dyDescent="0.3">
      <c r="A972" s="12" t="s">
        <v>8602</v>
      </c>
      <c r="B972" s="12" t="s">
        <v>3312</v>
      </c>
      <c r="C972" s="12" t="s">
        <v>4602</v>
      </c>
      <c r="D972" s="36">
        <v>46053</v>
      </c>
      <c r="E972" s="36">
        <v>46137</v>
      </c>
      <c r="F972" s="12" t="s">
        <v>504</v>
      </c>
    </row>
    <row r="973" spans="1:6" x14ac:dyDescent="0.3">
      <c r="A973" s="12" t="s">
        <v>8603</v>
      </c>
      <c r="B973" s="12" t="s">
        <v>2085</v>
      </c>
      <c r="C973" s="12" t="s">
        <v>4605</v>
      </c>
      <c r="D973" s="36">
        <v>46004</v>
      </c>
      <c r="E973" s="36">
        <v>46088</v>
      </c>
      <c r="F973" s="12" t="s">
        <v>504</v>
      </c>
    </row>
    <row r="974" spans="1:6" x14ac:dyDescent="0.3">
      <c r="A974" s="12" t="s">
        <v>8604</v>
      </c>
      <c r="B974" s="12" t="s">
        <v>1348</v>
      </c>
      <c r="C974" s="12" t="s">
        <v>4618</v>
      </c>
      <c r="D974" s="36">
        <v>45754</v>
      </c>
      <c r="E974" s="36">
        <v>45784</v>
      </c>
      <c r="F974" s="12" t="s">
        <v>7631</v>
      </c>
    </row>
    <row r="975" spans="1:6" x14ac:dyDescent="0.3">
      <c r="A975" s="12" t="s">
        <v>8605</v>
      </c>
      <c r="B975" s="12" t="s">
        <v>3004</v>
      </c>
      <c r="C975" s="12" t="s">
        <v>4602</v>
      </c>
      <c r="D975" s="36">
        <v>46042</v>
      </c>
      <c r="E975" s="36">
        <v>46098</v>
      </c>
      <c r="F975" s="12" t="s">
        <v>504</v>
      </c>
    </row>
    <row r="976" spans="1:6" x14ac:dyDescent="0.3">
      <c r="A976" s="12" t="s">
        <v>8606</v>
      </c>
      <c r="B976" s="12" t="s">
        <v>1271</v>
      </c>
      <c r="C976" s="12" t="s">
        <v>4613</v>
      </c>
      <c r="D976" s="36">
        <v>45711</v>
      </c>
      <c r="E976" s="36">
        <v>45767</v>
      </c>
      <c r="F976" s="12" t="s">
        <v>7631</v>
      </c>
    </row>
    <row r="977" spans="1:6" x14ac:dyDescent="0.3">
      <c r="A977" s="12" t="s">
        <v>8607</v>
      </c>
      <c r="B977" s="12" t="s">
        <v>4372</v>
      </c>
      <c r="C977" s="12" t="s">
        <v>4613</v>
      </c>
      <c r="D977" s="36">
        <v>45902</v>
      </c>
      <c r="E977" s="36">
        <v>45986</v>
      </c>
      <c r="F977" s="12" t="s">
        <v>7631</v>
      </c>
    </row>
    <row r="978" spans="1:6" x14ac:dyDescent="0.3">
      <c r="A978" s="12" t="s">
        <v>8608</v>
      </c>
      <c r="B978" s="12" t="s">
        <v>3188</v>
      </c>
      <c r="C978" s="12" t="s">
        <v>4602</v>
      </c>
      <c r="D978" s="36">
        <v>45986</v>
      </c>
      <c r="E978" s="36">
        <v>46070</v>
      </c>
      <c r="F978" s="12" t="s">
        <v>504</v>
      </c>
    </row>
    <row r="979" spans="1:6" x14ac:dyDescent="0.3">
      <c r="A979" s="12" t="s">
        <v>8609</v>
      </c>
      <c r="B979" s="12" t="s">
        <v>3428</v>
      </c>
      <c r="C979" s="12" t="s">
        <v>4613</v>
      </c>
      <c r="D979" s="36">
        <v>46017</v>
      </c>
      <c r="E979" s="36">
        <v>46101</v>
      </c>
      <c r="F979" s="12" t="s">
        <v>504</v>
      </c>
    </row>
    <row r="980" spans="1:6" x14ac:dyDescent="0.3">
      <c r="A980" s="12" t="s">
        <v>8610</v>
      </c>
      <c r="B980" s="12" t="s">
        <v>3557</v>
      </c>
      <c r="C980" s="12" t="s">
        <v>4613</v>
      </c>
      <c r="D980" s="36">
        <v>45750</v>
      </c>
      <c r="E980" s="36">
        <v>45778</v>
      </c>
      <c r="F980" s="12" t="s">
        <v>7631</v>
      </c>
    </row>
    <row r="981" spans="1:6" x14ac:dyDescent="0.3">
      <c r="A981" s="12" t="s">
        <v>8611</v>
      </c>
      <c r="B981" s="12" t="s">
        <v>3194</v>
      </c>
      <c r="C981" s="12" t="s">
        <v>4613</v>
      </c>
      <c r="D981" s="36">
        <v>45898</v>
      </c>
      <c r="E981" s="36">
        <v>45928</v>
      </c>
      <c r="F981" s="12" t="s">
        <v>7631</v>
      </c>
    </row>
    <row r="982" spans="1:6" x14ac:dyDescent="0.3">
      <c r="A982" s="12" t="s">
        <v>8612</v>
      </c>
      <c r="B982" s="12" t="s">
        <v>4060</v>
      </c>
      <c r="C982" s="12" t="s">
        <v>4618</v>
      </c>
      <c r="D982" s="36">
        <v>45812</v>
      </c>
      <c r="E982" s="36">
        <v>45896</v>
      </c>
      <c r="F982" s="12" t="s">
        <v>7631</v>
      </c>
    </row>
    <row r="983" spans="1:6" x14ac:dyDescent="0.3">
      <c r="A983" s="12" t="s">
        <v>8613</v>
      </c>
      <c r="B983" s="12" t="s">
        <v>2513</v>
      </c>
      <c r="C983" s="12" t="s">
        <v>4613</v>
      </c>
      <c r="D983" s="36">
        <v>45933</v>
      </c>
      <c r="E983" s="36">
        <v>46298</v>
      </c>
      <c r="F983" s="12" t="s">
        <v>504</v>
      </c>
    </row>
    <row r="984" spans="1:6" x14ac:dyDescent="0.3">
      <c r="A984" s="12" t="s">
        <v>8614</v>
      </c>
      <c r="B984" s="12" t="s">
        <v>2723</v>
      </c>
      <c r="C984" s="12" t="s">
        <v>4607</v>
      </c>
      <c r="D984" s="36">
        <v>45711</v>
      </c>
      <c r="E984" s="36">
        <v>46076</v>
      </c>
      <c r="F984" s="12" t="s">
        <v>504</v>
      </c>
    </row>
    <row r="985" spans="1:6" x14ac:dyDescent="0.3">
      <c r="A985" s="12" t="s">
        <v>8615</v>
      </c>
      <c r="B985" s="12" t="s">
        <v>1594</v>
      </c>
      <c r="C985" s="12" t="s">
        <v>4615</v>
      </c>
      <c r="D985" s="36">
        <v>45694</v>
      </c>
      <c r="E985" s="36">
        <v>45724</v>
      </c>
      <c r="F985" s="12" t="s">
        <v>7631</v>
      </c>
    </row>
    <row r="986" spans="1:6" x14ac:dyDescent="0.3">
      <c r="A986" s="12" t="s">
        <v>8616</v>
      </c>
      <c r="B986" s="12" t="s">
        <v>3076</v>
      </c>
      <c r="C986" s="12" t="s">
        <v>4618</v>
      </c>
      <c r="D986" s="36">
        <v>46022</v>
      </c>
      <c r="E986" s="36">
        <v>46078</v>
      </c>
      <c r="F986" s="12" t="s">
        <v>504</v>
      </c>
    </row>
    <row r="987" spans="1:6" x14ac:dyDescent="0.3">
      <c r="A987" s="12" t="s">
        <v>8617</v>
      </c>
      <c r="B987" s="12" t="s">
        <v>4509</v>
      </c>
      <c r="C987" s="12" t="s">
        <v>4594</v>
      </c>
      <c r="D987" s="36">
        <v>45981</v>
      </c>
      <c r="E987" s="36">
        <v>46037</v>
      </c>
      <c r="F987" s="12" t="s">
        <v>7631</v>
      </c>
    </row>
    <row r="988" spans="1:6" x14ac:dyDescent="0.3">
      <c r="A988" s="12" t="s">
        <v>8618</v>
      </c>
      <c r="B988" s="12" t="s">
        <v>3793</v>
      </c>
      <c r="C988" s="12" t="s">
        <v>4607</v>
      </c>
      <c r="D988" s="36">
        <v>45691</v>
      </c>
      <c r="E988" s="36">
        <v>46056</v>
      </c>
      <c r="F988" s="12" t="s">
        <v>504</v>
      </c>
    </row>
    <row r="989" spans="1:6" x14ac:dyDescent="0.3">
      <c r="A989" s="12" t="s">
        <v>8619</v>
      </c>
      <c r="B989" s="12" t="s">
        <v>738</v>
      </c>
      <c r="C989" s="12" t="s">
        <v>4618</v>
      </c>
      <c r="D989" s="36">
        <v>45908</v>
      </c>
      <c r="E989" s="36">
        <v>45964</v>
      </c>
      <c r="F989" s="12" t="s">
        <v>7631</v>
      </c>
    </row>
    <row r="990" spans="1:6" x14ac:dyDescent="0.3">
      <c r="A990" s="12" t="s">
        <v>8620</v>
      </c>
      <c r="B990" s="12" t="s">
        <v>2363</v>
      </c>
      <c r="C990" s="12" t="s">
        <v>4602</v>
      </c>
      <c r="D990" s="36">
        <v>45846</v>
      </c>
      <c r="E990" s="36">
        <v>45876</v>
      </c>
      <c r="F990" s="12" t="s">
        <v>7631</v>
      </c>
    </row>
    <row r="991" spans="1:6" x14ac:dyDescent="0.3">
      <c r="A991" s="12" t="s">
        <v>8621</v>
      </c>
      <c r="B991" s="12" t="s">
        <v>1298</v>
      </c>
      <c r="C991" s="12" t="s">
        <v>4605</v>
      </c>
      <c r="D991" s="36">
        <v>45717</v>
      </c>
      <c r="E991" s="36">
        <v>45747</v>
      </c>
      <c r="F991" s="12" t="s">
        <v>7631</v>
      </c>
    </row>
    <row r="992" spans="1:6" x14ac:dyDescent="0.3">
      <c r="A992" s="12" t="s">
        <v>8622</v>
      </c>
      <c r="B992" s="12" t="s">
        <v>2309</v>
      </c>
      <c r="C992" s="12" t="s">
        <v>4594</v>
      </c>
      <c r="D992" s="36">
        <v>45966</v>
      </c>
      <c r="E992" s="36">
        <v>46331</v>
      </c>
      <c r="F992" s="12" t="s">
        <v>504</v>
      </c>
    </row>
    <row r="993" spans="1:6" x14ac:dyDescent="0.3">
      <c r="A993" s="12" t="s">
        <v>8623</v>
      </c>
      <c r="B993" s="12" t="s">
        <v>3312</v>
      </c>
      <c r="C993" s="12" t="s">
        <v>4629</v>
      </c>
      <c r="D993" s="36">
        <v>45857</v>
      </c>
      <c r="E993" s="36">
        <v>45913</v>
      </c>
      <c r="F993" s="12" t="s">
        <v>7631</v>
      </c>
    </row>
    <row r="994" spans="1:6" x14ac:dyDescent="0.3">
      <c r="A994" s="12" t="s">
        <v>8624</v>
      </c>
      <c r="B994" s="12" t="s">
        <v>3487</v>
      </c>
      <c r="C994" s="12" t="s">
        <v>4598</v>
      </c>
      <c r="D994" s="36">
        <v>45912</v>
      </c>
      <c r="E994" s="36">
        <v>45942</v>
      </c>
      <c r="F994" s="12" t="s">
        <v>7631</v>
      </c>
    </row>
    <row r="995" spans="1:6" x14ac:dyDescent="0.3">
      <c r="A995" s="12" t="s">
        <v>8625</v>
      </c>
      <c r="B995" s="12" t="s">
        <v>3128</v>
      </c>
      <c r="C995" s="12" t="s">
        <v>4598</v>
      </c>
      <c r="D995" s="36">
        <v>45747</v>
      </c>
      <c r="E995" s="36">
        <v>45777</v>
      </c>
      <c r="F995" s="12" t="s">
        <v>7631</v>
      </c>
    </row>
    <row r="996" spans="1:6" x14ac:dyDescent="0.3">
      <c r="A996" s="12" t="s">
        <v>8626</v>
      </c>
      <c r="B996" s="12" t="s">
        <v>787</v>
      </c>
      <c r="C996" s="12" t="s">
        <v>4598</v>
      </c>
      <c r="D996" s="36">
        <v>45983</v>
      </c>
      <c r="E996" s="36">
        <v>46348</v>
      </c>
      <c r="F996" s="12" t="s">
        <v>504</v>
      </c>
    </row>
    <row r="997" spans="1:6" x14ac:dyDescent="0.3">
      <c r="A997" s="12" t="s">
        <v>8627</v>
      </c>
      <c r="B997" s="12" t="s">
        <v>3993</v>
      </c>
      <c r="C997" s="12" t="s">
        <v>4618</v>
      </c>
      <c r="D997" s="36">
        <v>45766</v>
      </c>
      <c r="E997" s="36">
        <v>46131</v>
      </c>
      <c r="F997" s="12" t="s">
        <v>504</v>
      </c>
    </row>
    <row r="998" spans="1:6" x14ac:dyDescent="0.3">
      <c r="A998" s="12" t="s">
        <v>8628</v>
      </c>
      <c r="B998" s="12" t="s">
        <v>4220</v>
      </c>
      <c r="C998" s="12" t="s">
        <v>4598</v>
      </c>
      <c r="D998" s="36">
        <v>45843</v>
      </c>
      <c r="E998" s="36">
        <v>45873</v>
      </c>
      <c r="F998" s="12" t="s">
        <v>7631</v>
      </c>
    </row>
    <row r="999" spans="1:6" x14ac:dyDescent="0.3">
      <c r="A999" s="12" t="s">
        <v>8629</v>
      </c>
      <c r="B999" s="12" t="s">
        <v>4419</v>
      </c>
      <c r="C999" s="12" t="s">
        <v>4615</v>
      </c>
      <c r="D999" s="36">
        <v>45746</v>
      </c>
      <c r="E999" s="36">
        <v>45774</v>
      </c>
      <c r="F999" s="12" t="s">
        <v>7631</v>
      </c>
    </row>
    <row r="1000" spans="1:6" x14ac:dyDescent="0.3">
      <c r="A1000" s="12" t="s">
        <v>8630</v>
      </c>
      <c r="B1000" s="12" t="s">
        <v>3428</v>
      </c>
      <c r="C1000" s="12" t="s">
        <v>4598</v>
      </c>
      <c r="D1000" s="36">
        <v>45868</v>
      </c>
      <c r="E1000" s="36">
        <v>46233</v>
      </c>
      <c r="F1000" s="12" t="s">
        <v>504</v>
      </c>
    </row>
    <row r="1001" spans="1:6" x14ac:dyDescent="0.3">
      <c r="A1001" s="12" t="s">
        <v>8631</v>
      </c>
      <c r="B1001" s="12" t="s">
        <v>3525</v>
      </c>
      <c r="C1001" s="12" t="s">
        <v>4605</v>
      </c>
      <c r="D1001" s="36">
        <v>45769</v>
      </c>
      <c r="E1001" s="36">
        <v>45853</v>
      </c>
      <c r="F1001" s="12" t="s">
        <v>7631</v>
      </c>
    </row>
    <row r="1002" spans="1:6" x14ac:dyDescent="0.3">
      <c r="A1002" s="12" t="s">
        <v>8632</v>
      </c>
      <c r="B1002" s="12" t="s">
        <v>3102</v>
      </c>
      <c r="C1002" s="12" t="s">
        <v>4609</v>
      </c>
      <c r="D1002" s="36">
        <v>45802</v>
      </c>
      <c r="E1002" s="36">
        <v>45858</v>
      </c>
      <c r="F1002" s="12" t="s">
        <v>7631</v>
      </c>
    </row>
    <row r="1003" spans="1:6" x14ac:dyDescent="0.3">
      <c r="A1003" s="12" t="s">
        <v>8633</v>
      </c>
      <c r="B1003" s="12" t="s">
        <v>3856</v>
      </c>
      <c r="C1003" s="12" t="s">
        <v>4618</v>
      </c>
      <c r="D1003" s="36">
        <v>45918</v>
      </c>
      <c r="E1003" s="36">
        <v>46283</v>
      </c>
      <c r="F1003" s="12" t="s">
        <v>504</v>
      </c>
    </row>
    <row r="1004" spans="1:6" x14ac:dyDescent="0.3">
      <c r="A1004" s="12" t="s">
        <v>8634</v>
      </c>
      <c r="B1004" s="12" t="s">
        <v>2551</v>
      </c>
      <c r="C1004" s="12" t="s">
        <v>4629</v>
      </c>
      <c r="D1004" s="36">
        <v>45855</v>
      </c>
      <c r="E1004" s="36">
        <v>46220</v>
      </c>
      <c r="F1004" s="12" t="s">
        <v>504</v>
      </c>
    </row>
    <row r="1005" spans="1:6" x14ac:dyDescent="0.3">
      <c r="A1005" s="12" t="s">
        <v>8635</v>
      </c>
      <c r="B1005" s="12" t="s">
        <v>1011</v>
      </c>
      <c r="C1005" s="12" t="s">
        <v>4618</v>
      </c>
      <c r="D1005" s="36">
        <v>45688</v>
      </c>
      <c r="E1005" s="36">
        <v>46053</v>
      </c>
      <c r="F1005" s="12" t="s">
        <v>7631</v>
      </c>
    </row>
    <row r="1006" spans="1:6" x14ac:dyDescent="0.3">
      <c r="A1006" s="12" t="s">
        <v>8636</v>
      </c>
      <c r="B1006" s="12" t="s">
        <v>3194</v>
      </c>
      <c r="C1006" s="12" t="s">
        <v>4609</v>
      </c>
      <c r="D1006" s="36">
        <v>45922</v>
      </c>
      <c r="E1006" s="36">
        <v>46287</v>
      </c>
      <c r="F1006" s="12" t="s">
        <v>504</v>
      </c>
    </row>
    <row r="1007" spans="1:6" x14ac:dyDescent="0.3">
      <c r="A1007" s="12" t="s">
        <v>8637</v>
      </c>
      <c r="B1007" s="12" t="s">
        <v>4485</v>
      </c>
      <c r="C1007" s="12" t="s">
        <v>4629</v>
      </c>
      <c r="D1007" s="36">
        <v>45823</v>
      </c>
      <c r="E1007" s="36">
        <v>45907</v>
      </c>
      <c r="F1007" s="12" t="s">
        <v>7631</v>
      </c>
    </row>
    <row r="1008" spans="1:6" x14ac:dyDescent="0.3">
      <c r="A1008" s="12" t="s">
        <v>8638</v>
      </c>
      <c r="B1008" s="12" t="s">
        <v>2479</v>
      </c>
      <c r="C1008" s="12" t="s">
        <v>4629</v>
      </c>
      <c r="D1008" s="36">
        <v>45766</v>
      </c>
      <c r="E1008" s="36">
        <v>45850</v>
      </c>
      <c r="F1008" s="12" t="s">
        <v>7631</v>
      </c>
    </row>
    <row r="1009" spans="1:6" x14ac:dyDescent="0.3">
      <c r="A1009" s="12" t="s">
        <v>8639</v>
      </c>
      <c r="B1009" s="12" t="s">
        <v>3854</v>
      </c>
      <c r="C1009" s="12" t="s">
        <v>4609</v>
      </c>
      <c r="D1009" s="36">
        <v>46018</v>
      </c>
      <c r="E1009" s="36">
        <v>46046</v>
      </c>
      <c r="F1009" s="12" t="s">
        <v>7631</v>
      </c>
    </row>
    <row r="1010" spans="1:6" x14ac:dyDescent="0.3">
      <c r="A1010" s="12" t="s">
        <v>8640</v>
      </c>
      <c r="B1010" s="12" t="s">
        <v>4459</v>
      </c>
      <c r="C1010" s="12" t="s">
        <v>4629</v>
      </c>
      <c r="D1010" s="36">
        <v>45824</v>
      </c>
      <c r="E1010" s="36">
        <v>45852</v>
      </c>
      <c r="F1010" s="12" t="s">
        <v>7631</v>
      </c>
    </row>
    <row r="1011" spans="1:6" x14ac:dyDescent="0.3">
      <c r="A1011" s="12" t="s">
        <v>8641</v>
      </c>
      <c r="B1011" s="12" t="s">
        <v>2979</v>
      </c>
      <c r="C1011" s="12" t="s">
        <v>4594</v>
      </c>
      <c r="D1011" s="36">
        <v>45777</v>
      </c>
      <c r="E1011" s="36">
        <v>45833</v>
      </c>
      <c r="F1011" s="12" t="s">
        <v>7631</v>
      </c>
    </row>
    <row r="1012" spans="1:6" x14ac:dyDescent="0.3">
      <c r="A1012" s="12" t="s">
        <v>8642</v>
      </c>
      <c r="B1012" s="12" t="s">
        <v>3497</v>
      </c>
      <c r="C1012" s="12" t="s">
        <v>4602</v>
      </c>
      <c r="D1012" s="36">
        <v>45941</v>
      </c>
      <c r="E1012" s="36">
        <v>45971</v>
      </c>
      <c r="F1012" s="12" t="s">
        <v>7631</v>
      </c>
    </row>
    <row r="1013" spans="1:6" x14ac:dyDescent="0.3">
      <c r="A1013" s="12" t="s">
        <v>8643</v>
      </c>
      <c r="B1013" s="12" t="s">
        <v>533</v>
      </c>
      <c r="C1013" s="12" t="s">
        <v>4605</v>
      </c>
      <c r="D1013" s="36">
        <v>45964</v>
      </c>
      <c r="E1013" s="36">
        <v>45994</v>
      </c>
      <c r="F1013" s="12" t="s">
        <v>7631</v>
      </c>
    </row>
    <row r="1014" spans="1:6" x14ac:dyDescent="0.3">
      <c r="A1014" s="12" t="s">
        <v>8644</v>
      </c>
      <c r="B1014" s="12" t="s">
        <v>2341</v>
      </c>
      <c r="C1014" s="12" t="s">
        <v>4609</v>
      </c>
      <c r="D1014" s="36">
        <v>45960</v>
      </c>
      <c r="E1014" s="36">
        <v>45990</v>
      </c>
      <c r="F1014" s="12" t="s">
        <v>7631</v>
      </c>
    </row>
    <row r="1015" spans="1:6" x14ac:dyDescent="0.3">
      <c r="A1015" s="12" t="s">
        <v>8645</v>
      </c>
      <c r="B1015" s="12" t="s">
        <v>3639</v>
      </c>
      <c r="C1015" s="12" t="s">
        <v>4609</v>
      </c>
      <c r="D1015" s="36">
        <v>45886</v>
      </c>
      <c r="E1015" s="36">
        <v>45914</v>
      </c>
      <c r="F1015" s="12" t="s">
        <v>7631</v>
      </c>
    </row>
    <row r="1016" spans="1:6" x14ac:dyDescent="0.3">
      <c r="A1016" s="12" t="s">
        <v>8646</v>
      </c>
      <c r="B1016" s="12" t="s">
        <v>3226</v>
      </c>
      <c r="C1016" s="12" t="s">
        <v>4594</v>
      </c>
      <c r="D1016" s="36">
        <v>45892</v>
      </c>
      <c r="E1016" s="36">
        <v>45948</v>
      </c>
      <c r="F1016" s="12" t="s">
        <v>7631</v>
      </c>
    </row>
    <row r="1017" spans="1:6" x14ac:dyDescent="0.3">
      <c r="A1017" s="12" t="s">
        <v>8647</v>
      </c>
      <c r="B1017" s="12" t="s">
        <v>4196</v>
      </c>
      <c r="C1017" s="12" t="s">
        <v>4629</v>
      </c>
      <c r="D1017" s="36">
        <v>45990</v>
      </c>
      <c r="E1017" s="36">
        <v>46046</v>
      </c>
      <c r="F1017" s="12" t="s">
        <v>7631</v>
      </c>
    </row>
    <row r="1018" spans="1:6" x14ac:dyDescent="0.3">
      <c r="A1018" s="12" t="s">
        <v>8648</v>
      </c>
      <c r="B1018" s="12" t="s">
        <v>3386</v>
      </c>
      <c r="C1018" s="12" t="s">
        <v>4629</v>
      </c>
      <c r="D1018" s="36">
        <v>45971</v>
      </c>
      <c r="E1018" s="36">
        <v>46001</v>
      </c>
      <c r="F1018" s="12" t="s">
        <v>7631</v>
      </c>
    </row>
    <row r="1019" spans="1:6" x14ac:dyDescent="0.3">
      <c r="A1019" s="12" t="s">
        <v>8649</v>
      </c>
      <c r="B1019" s="12" t="s">
        <v>4027</v>
      </c>
      <c r="C1019" s="12" t="s">
        <v>4613</v>
      </c>
      <c r="D1019" s="36">
        <v>45852</v>
      </c>
      <c r="E1019" s="36">
        <v>46217</v>
      </c>
      <c r="F1019" s="12" t="s">
        <v>504</v>
      </c>
    </row>
    <row r="1020" spans="1:6" x14ac:dyDescent="0.3">
      <c r="A1020" s="12" t="s">
        <v>8650</v>
      </c>
      <c r="B1020" s="12" t="s">
        <v>1459</v>
      </c>
      <c r="C1020" s="12" t="s">
        <v>4598</v>
      </c>
      <c r="D1020" s="36">
        <v>45759</v>
      </c>
      <c r="E1020" s="36">
        <v>45787</v>
      </c>
      <c r="F1020" s="12" t="s">
        <v>7631</v>
      </c>
    </row>
    <row r="1021" spans="1:6" x14ac:dyDescent="0.3">
      <c r="A1021" s="12" t="s">
        <v>8651</v>
      </c>
      <c r="B1021" s="12" t="s">
        <v>3920</v>
      </c>
      <c r="C1021" s="12" t="s">
        <v>4615</v>
      </c>
      <c r="D1021" s="36">
        <v>45758</v>
      </c>
      <c r="E1021" s="36">
        <v>45814</v>
      </c>
      <c r="F1021" s="12" t="s">
        <v>7631</v>
      </c>
    </row>
    <row r="1022" spans="1:6" x14ac:dyDescent="0.3">
      <c r="A1022" s="12" t="s">
        <v>8652</v>
      </c>
      <c r="B1022" s="12" t="s">
        <v>1472</v>
      </c>
      <c r="C1022" s="12" t="s">
        <v>4615</v>
      </c>
      <c r="D1022" s="36">
        <v>45904</v>
      </c>
      <c r="E1022" s="36">
        <v>45988</v>
      </c>
      <c r="F1022" s="12" t="s">
        <v>7631</v>
      </c>
    </row>
    <row r="1023" spans="1:6" x14ac:dyDescent="0.3">
      <c r="A1023" s="12" t="s">
        <v>8653</v>
      </c>
      <c r="B1023" s="12" t="s">
        <v>4007</v>
      </c>
      <c r="C1023" s="12" t="s">
        <v>4613</v>
      </c>
      <c r="D1023" s="36">
        <v>45980</v>
      </c>
      <c r="E1023" s="36">
        <v>46010</v>
      </c>
      <c r="F1023" s="12" t="s">
        <v>7631</v>
      </c>
    </row>
    <row r="1024" spans="1:6" x14ac:dyDescent="0.3">
      <c r="A1024" s="12" t="s">
        <v>8654</v>
      </c>
      <c r="B1024" s="12" t="s">
        <v>1461</v>
      </c>
      <c r="C1024" s="12" t="s">
        <v>4609</v>
      </c>
      <c r="D1024" s="36">
        <v>45877</v>
      </c>
      <c r="E1024" s="36">
        <v>45907</v>
      </c>
      <c r="F1024" s="12" t="s">
        <v>7631</v>
      </c>
    </row>
    <row r="1025" spans="1:6" x14ac:dyDescent="0.3">
      <c r="A1025" s="12" t="s">
        <v>8655</v>
      </c>
      <c r="B1025" s="12" t="s">
        <v>2971</v>
      </c>
      <c r="C1025" s="12" t="s">
        <v>4618</v>
      </c>
      <c r="D1025" s="36">
        <v>45970</v>
      </c>
      <c r="E1025" s="36">
        <v>46000</v>
      </c>
      <c r="F1025" s="12" t="s">
        <v>7631</v>
      </c>
    </row>
    <row r="1026" spans="1:6" x14ac:dyDescent="0.3">
      <c r="A1026" s="12" t="s">
        <v>8656</v>
      </c>
      <c r="B1026" s="12" t="s">
        <v>3463</v>
      </c>
      <c r="C1026" s="12" t="s">
        <v>4613</v>
      </c>
      <c r="D1026" s="36">
        <v>45784</v>
      </c>
      <c r="E1026" s="36">
        <v>45812</v>
      </c>
      <c r="F1026" s="12" t="s">
        <v>7631</v>
      </c>
    </row>
    <row r="1027" spans="1:6" x14ac:dyDescent="0.3">
      <c r="A1027" s="12" t="s">
        <v>8657</v>
      </c>
      <c r="B1027" s="12" t="s">
        <v>2545</v>
      </c>
      <c r="C1027" s="12" t="s">
        <v>4629</v>
      </c>
      <c r="D1027" s="36">
        <v>45802</v>
      </c>
      <c r="E1027" s="36">
        <v>45858</v>
      </c>
      <c r="F1027" s="12" t="s">
        <v>7631</v>
      </c>
    </row>
    <row r="1028" spans="1:6" x14ac:dyDescent="0.3">
      <c r="A1028" s="12" t="s">
        <v>8658</v>
      </c>
      <c r="B1028" s="12" t="s">
        <v>4084</v>
      </c>
      <c r="C1028" s="12" t="s">
        <v>4629</v>
      </c>
      <c r="D1028" s="36">
        <v>45815</v>
      </c>
      <c r="E1028" s="36">
        <v>45899</v>
      </c>
      <c r="F1028" s="12" t="s">
        <v>7631</v>
      </c>
    </row>
    <row r="1029" spans="1:6" x14ac:dyDescent="0.3">
      <c r="A1029" s="12" t="s">
        <v>8659</v>
      </c>
      <c r="B1029" s="12" t="s">
        <v>1316</v>
      </c>
      <c r="C1029" s="12" t="s">
        <v>4615</v>
      </c>
      <c r="D1029" s="36">
        <v>45974</v>
      </c>
      <c r="E1029" s="36">
        <v>46058</v>
      </c>
      <c r="F1029" s="12" t="s">
        <v>504</v>
      </c>
    </row>
    <row r="1030" spans="1:6" x14ac:dyDescent="0.3">
      <c r="A1030" s="12" t="s">
        <v>8660</v>
      </c>
      <c r="B1030" s="12" t="s">
        <v>4152</v>
      </c>
      <c r="C1030" s="12" t="s">
        <v>4605</v>
      </c>
      <c r="D1030" s="36">
        <v>46031</v>
      </c>
      <c r="E1030" s="36">
        <v>46115</v>
      </c>
      <c r="F1030" s="12" t="s">
        <v>504</v>
      </c>
    </row>
    <row r="1031" spans="1:6" x14ac:dyDescent="0.3">
      <c r="A1031" s="12" t="s">
        <v>8661</v>
      </c>
      <c r="B1031" s="12" t="s">
        <v>1861</v>
      </c>
      <c r="C1031" s="12" t="s">
        <v>4629</v>
      </c>
      <c r="D1031" s="36">
        <v>45966</v>
      </c>
      <c r="E1031" s="36">
        <v>45996</v>
      </c>
      <c r="F1031" s="12" t="s">
        <v>7631</v>
      </c>
    </row>
    <row r="1032" spans="1:6" x14ac:dyDescent="0.3">
      <c r="A1032" s="12" t="s">
        <v>8662</v>
      </c>
      <c r="B1032" s="12" t="s">
        <v>2679</v>
      </c>
      <c r="C1032" s="12" t="s">
        <v>4607</v>
      </c>
      <c r="D1032" s="36">
        <v>46008</v>
      </c>
      <c r="E1032" s="36">
        <v>46064</v>
      </c>
      <c r="F1032" s="12" t="s">
        <v>504</v>
      </c>
    </row>
    <row r="1033" spans="1:6" x14ac:dyDescent="0.3">
      <c r="A1033" s="12" t="s">
        <v>8663</v>
      </c>
      <c r="B1033" s="12" t="s">
        <v>1257</v>
      </c>
      <c r="C1033" s="12" t="s">
        <v>4594</v>
      </c>
      <c r="D1033" s="36">
        <v>45956</v>
      </c>
      <c r="E1033" s="36">
        <v>45986</v>
      </c>
      <c r="F1033" s="12" t="s">
        <v>7631</v>
      </c>
    </row>
    <row r="1034" spans="1:6" x14ac:dyDescent="0.3">
      <c r="A1034" s="12" t="s">
        <v>8664</v>
      </c>
      <c r="B1034" s="12" t="s">
        <v>2831</v>
      </c>
      <c r="C1034" s="12" t="s">
        <v>4609</v>
      </c>
      <c r="D1034" s="36">
        <v>45993</v>
      </c>
      <c r="E1034" s="36">
        <v>46358</v>
      </c>
      <c r="F1034" s="12" t="s">
        <v>504</v>
      </c>
    </row>
    <row r="1035" spans="1:6" x14ac:dyDescent="0.3">
      <c r="A1035" s="12" t="s">
        <v>8665</v>
      </c>
      <c r="B1035" s="12" t="s">
        <v>1273</v>
      </c>
      <c r="C1035" s="12" t="s">
        <v>4609</v>
      </c>
      <c r="D1035" s="36">
        <v>45982</v>
      </c>
      <c r="E1035" s="36">
        <v>46012</v>
      </c>
      <c r="F1035" s="12" t="s">
        <v>7631</v>
      </c>
    </row>
    <row r="1036" spans="1:6" x14ac:dyDescent="0.3">
      <c r="A1036" s="12" t="s">
        <v>8666</v>
      </c>
      <c r="B1036" s="12" t="s">
        <v>3880</v>
      </c>
      <c r="C1036" s="12" t="s">
        <v>4602</v>
      </c>
      <c r="D1036" s="36">
        <v>46034</v>
      </c>
      <c r="E1036" s="36">
        <v>46064</v>
      </c>
      <c r="F1036" s="12" t="s">
        <v>504</v>
      </c>
    </row>
    <row r="1037" spans="1:6" x14ac:dyDescent="0.3">
      <c r="A1037" s="12" t="s">
        <v>8667</v>
      </c>
      <c r="B1037" s="12" t="s">
        <v>3732</v>
      </c>
      <c r="C1037" s="12" t="s">
        <v>4605</v>
      </c>
      <c r="D1037" s="36">
        <v>45868</v>
      </c>
      <c r="E1037" s="36">
        <v>46233</v>
      </c>
      <c r="F1037" s="12" t="s">
        <v>504</v>
      </c>
    </row>
    <row r="1038" spans="1:6" x14ac:dyDescent="0.3">
      <c r="A1038" s="12" t="s">
        <v>8668</v>
      </c>
      <c r="B1038" s="12" t="s">
        <v>2323</v>
      </c>
      <c r="C1038" s="12" t="s">
        <v>4598</v>
      </c>
      <c r="D1038" s="36">
        <v>45689</v>
      </c>
      <c r="E1038" s="36">
        <v>45773</v>
      </c>
      <c r="F1038" s="12" t="s">
        <v>7631</v>
      </c>
    </row>
    <row r="1039" spans="1:6" x14ac:dyDescent="0.3">
      <c r="A1039" s="12" t="s">
        <v>8669</v>
      </c>
      <c r="B1039" s="12" t="s">
        <v>2098</v>
      </c>
      <c r="C1039" s="12" t="s">
        <v>4618</v>
      </c>
      <c r="D1039" s="36">
        <v>46040</v>
      </c>
      <c r="E1039" s="36">
        <v>46124</v>
      </c>
      <c r="F1039" s="12" t="s">
        <v>504</v>
      </c>
    </row>
    <row r="1040" spans="1:6" x14ac:dyDescent="0.3">
      <c r="A1040" s="12" t="s">
        <v>8670</v>
      </c>
      <c r="B1040" s="12" t="s">
        <v>2257</v>
      </c>
      <c r="C1040" s="12" t="s">
        <v>4615</v>
      </c>
      <c r="D1040" s="36">
        <v>45862</v>
      </c>
      <c r="E1040" s="36">
        <v>45892</v>
      </c>
      <c r="F1040" s="12" t="s">
        <v>7631</v>
      </c>
    </row>
    <row r="1041" spans="1:6" x14ac:dyDescent="0.3">
      <c r="A1041" s="12" t="s">
        <v>8671</v>
      </c>
      <c r="B1041" s="12" t="s">
        <v>1537</v>
      </c>
      <c r="C1041" s="12" t="s">
        <v>4594</v>
      </c>
      <c r="D1041" s="36">
        <v>45861</v>
      </c>
      <c r="E1041" s="36">
        <v>45917</v>
      </c>
      <c r="F1041" s="12" t="s">
        <v>7631</v>
      </c>
    </row>
    <row r="1042" spans="1:6" x14ac:dyDescent="0.3">
      <c r="A1042" s="12" t="s">
        <v>8672</v>
      </c>
      <c r="B1042" s="12" t="s">
        <v>3581</v>
      </c>
      <c r="C1042" s="12" t="s">
        <v>4607</v>
      </c>
      <c r="D1042" s="36">
        <v>45761</v>
      </c>
      <c r="E1042" s="36">
        <v>46126</v>
      </c>
      <c r="F1042" s="12" t="s">
        <v>504</v>
      </c>
    </row>
    <row r="1043" spans="1:6" x14ac:dyDescent="0.3">
      <c r="A1043" s="12" t="s">
        <v>8673</v>
      </c>
      <c r="B1043" s="12" t="s">
        <v>664</v>
      </c>
      <c r="C1043" s="12" t="s">
        <v>4618</v>
      </c>
      <c r="D1043" s="36">
        <v>45940</v>
      </c>
      <c r="E1043" s="36">
        <v>45968</v>
      </c>
      <c r="F1043" s="12" t="s">
        <v>7631</v>
      </c>
    </row>
    <row r="1044" spans="1:6" x14ac:dyDescent="0.3">
      <c r="A1044" s="12" t="s">
        <v>8674</v>
      </c>
      <c r="B1044" s="12" t="s">
        <v>1931</v>
      </c>
      <c r="C1044" s="12" t="s">
        <v>4594</v>
      </c>
      <c r="D1044" s="36">
        <v>45814</v>
      </c>
      <c r="E1044" s="36">
        <v>45870</v>
      </c>
      <c r="F1044" s="12" t="s">
        <v>7631</v>
      </c>
    </row>
    <row r="1045" spans="1:6" x14ac:dyDescent="0.3">
      <c r="A1045" s="12" t="s">
        <v>8675</v>
      </c>
      <c r="B1045" s="12" t="s">
        <v>1542</v>
      </c>
      <c r="C1045" s="12" t="s">
        <v>4613</v>
      </c>
      <c r="D1045" s="36">
        <v>45738</v>
      </c>
      <c r="E1045" s="36">
        <v>46103</v>
      </c>
      <c r="F1045" s="12" t="s">
        <v>504</v>
      </c>
    </row>
    <row r="1046" spans="1:6" x14ac:dyDescent="0.3">
      <c r="A1046" s="12" t="s">
        <v>8676</v>
      </c>
      <c r="B1046" s="12" t="s">
        <v>4090</v>
      </c>
      <c r="C1046" s="12" t="s">
        <v>4602</v>
      </c>
      <c r="D1046" s="36">
        <v>45766</v>
      </c>
      <c r="E1046" s="36">
        <v>45796</v>
      </c>
      <c r="F1046" s="12" t="s">
        <v>7631</v>
      </c>
    </row>
    <row r="1047" spans="1:6" x14ac:dyDescent="0.3">
      <c r="A1047" s="12" t="s">
        <v>8677</v>
      </c>
      <c r="B1047" s="12" t="s">
        <v>2221</v>
      </c>
      <c r="C1047" s="12" t="s">
        <v>4615</v>
      </c>
      <c r="D1047" s="36">
        <v>46024</v>
      </c>
      <c r="E1047" s="36">
        <v>46080</v>
      </c>
      <c r="F1047" s="12" t="s">
        <v>504</v>
      </c>
    </row>
    <row r="1048" spans="1:6" x14ac:dyDescent="0.3">
      <c r="A1048" s="12" t="s">
        <v>8678</v>
      </c>
      <c r="B1048" s="12" t="s">
        <v>3629</v>
      </c>
      <c r="C1048" s="12" t="s">
        <v>4615</v>
      </c>
      <c r="D1048" s="36">
        <v>46014</v>
      </c>
      <c r="E1048" s="36">
        <v>46042</v>
      </c>
      <c r="F1048" s="12" t="s">
        <v>7631</v>
      </c>
    </row>
    <row r="1049" spans="1:6" x14ac:dyDescent="0.3">
      <c r="A1049" s="12" t="s">
        <v>8679</v>
      </c>
      <c r="B1049" s="12" t="s">
        <v>2148</v>
      </c>
      <c r="C1049" s="12" t="s">
        <v>4615</v>
      </c>
      <c r="D1049" s="36">
        <v>45756</v>
      </c>
      <c r="E1049" s="36">
        <v>46121</v>
      </c>
      <c r="F1049" s="12" t="s">
        <v>504</v>
      </c>
    </row>
    <row r="1050" spans="1:6" x14ac:dyDescent="0.3">
      <c r="A1050" s="12" t="s">
        <v>8680</v>
      </c>
      <c r="B1050" s="12" t="s">
        <v>3918</v>
      </c>
      <c r="C1050" s="12" t="s">
        <v>4609</v>
      </c>
      <c r="D1050" s="36">
        <v>45829</v>
      </c>
      <c r="E1050" s="36">
        <v>45913</v>
      </c>
      <c r="F1050" s="12" t="s">
        <v>7631</v>
      </c>
    </row>
    <row r="1051" spans="1:6" x14ac:dyDescent="0.3">
      <c r="A1051" s="12" t="s">
        <v>8681</v>
      </c>
      <c r="B1051" s="12" t="s">
        <v>1688</v>
      </c>
      <c r="C1051" s="12" t="s">
        <v>4598</v>
      </c>
      <c r="D1051" s="36">
        <v>45821</v>
      </c>
      <c r="E1051" s="36">
        <v>45849</v>
      </c>
      <c r="F1051" s="12" t="s">
        <v>7631</v>
      </c>
    </row>
    <row r="1052" spans="1:6" x14ac:dyDescent="0.3">
      <c r="A1052" s="12" t="s">
        <v>8682</v>
      </c>
      <c r="B1052" s="12" t="s">
        <v>3330</v>
      </c>
      <c r="C1052" s="12" t="s">
        <v>4598</v>
      </c>
      <c r="D1052" s="36">
        <v>46012</v>
      </c>
      <c r="E1052" s="36">
        <v>46096</v>
      </c>
      <c r="F1052" s="12" t="s">
        <v>504</v>
      </c>
    </row>
    <row r="1053" spans="1:6" x14ac:dyDescent="0.3">
      <c r="A1053" s="12" t="s">
        <v>8683</v>
      </c>
      <c r="B1053" s="12" t="s">
        <v>3609</v>
      </c>
      <c r="C1053" s="12" t="s">
        <v>4602</v>
      </c>
      <c r="D1053" s="36">
        <v>45745</v>
      </c>
      <c r="E1053" s="36">
        <v>45829</v>
      </c>
      <c r="F1053" s="12" t="s">
        <v>7631</v>
      </c>
    </row>
    <row r="1054" spans="1:6" x14ac:dyDescent="0.3">
      <c r="A1054" s="12" t="s">
        <v>8684</v>
      </c>
      <c r="B1054" s="12" t="s">
        <v>3997</v>
      </c>
      <c r="C1054" s="12" t="s">
        <v>4607</v>
      </c>
      <c r="D1054" s="36">
        <v>45793</v>
      </c>
      <c r="E1054" s="36">
        <v>45821</v>
      </c>
      <c r="F1054" s="12" t="s">
        <v>7631</v>
      </c>
    </row>
    <row r="1055" spans="1:6" x14ac:dyDescent="0.3">
      <c r="A1055" s="12" t="s">
        <v>8685</v>
      </c>
      <c r="B1055" s="12" t="s">
        <v>1694</v>
      </c>
      <c r="C1055" s="12" t="s">
        <v>4594</v>
      </c>
      <c r="D1055" s="36">
        <v>45845</v>
      </c>
      <c r="E1055" s="36">
        <v>45873</v>
      </c>
      <c r="F1055" s="12" t="s">
        <v>7631</v>
      </c>
    </row>
    <row r="1056" spans="1:6" x14ac:dyDescent="0.3">
      <c r="A1056" s="12" t="s">
        <v>8686</v>
      </c>
      <c r="B1056" s="12" t="s">
        <v>623</v>
      </c>
      <c r="C1056" s="12" t="s">
        <v>4613</v>
      </c>
      <c r="D1056" s="36">
        <v>46012</v>
      </c>
      <c r="E1056" s="36">
        <v>46040</v>
      </c>
      <c r="F1056" s="12" t="s">
        <v>7631</v>
      </c>
    </row>
    <row r="1057" spans="1:6" x14ac:dyDescent="0.3">
      <c r="A1057" s="12" t="s">
        <v>8687</v>
      </c>
      <c r="B1057" s="12" t="s">
        <v>2827</v>
      </c>
      <c r="C1057" s="12" t="s">
        <v>4594</v>
      </c>
      <c r="D1057" s="36">
        <v>45972</v>
      </c>
      <c r="E1057" s="36">
        <v>46028</v>
      </c>
      <c r="F1057" s="12" t="s">
        <v>7631</v>
      </c>
    </row>
    <row r="1058" spans="1:6" x14ac:dyDescent="0.3">
      <c r="A1058" s="12" t="s">
        <v>8688</v>
      </c>
      <c r="B1058" s="12" t="s">
        <v>842</v>
      </c>
      <c r="C1058" s="12" t="s">
        <v>4618</v>
      </c>
      <c r="D1058" s="36">
        <v>45904</v>
      </c>
      <c r="E1058" s="36">
        <v>46269</v>
      </c>
      <c r="F1058" s="12" t="s">
        <v>504</v>
      </c>
    </row>
    <row r="1059" spans="1:6" x14ac:dyDescent="0.3">
      <c r="A1059" s="12" t="s">
        <v>8689</v>
      </c>
      <c r="B1059" s="12" t="s">
        <v>2949</v>
      </c>
      <c r="C1059" s="12" t="s">
        <v>4598</v>
      </c>
      <c r="D1059" s="36">
        <v>45793</v>
      </c>
      <c r="E1059" s="36">
        <v>46158</v>
      </c>
      <c r="F1059" s="12" t="s">
        <v>504</v>
      </c>
    </row>
    <row r="1060" spans="1:6" x14ac:dyDescent="0.3">
      <c r="A1060" s="12" t="s">
        <v>8690</v>
      </c>
      <c r="B1060" s="12" t="s">
        <v>3598</v>
      </c>
      <c r="C1060" s="12" t="s">
        <v>4609</v>
      </c>
      <c r="D1060" s="36">
        <v>46053</v>
      </c>
      <c r="E1060" s="36">
        <v>46109</v>
      </c>
      <c r="F1060" s="12" t="s">
        <v>504</v>
      </c>
    </row>
    <row r="1061" spans="1:6" x14ac:dyDescent="0.3">
      <c r="A1061" s="12" t="s">
        <v>8691</v>
      </c>
      <c r="B1061" s="12" t="s">
        <v>1849</v>
      </c>
      <c r="C1061" s="12" t="s">
        <v>4605</v>
      </c>
      <c r="D1061" s="36">
        <v>45971</v>
      </c>
      <c r="E1061" s="36">
        <v>46027</v>
      </c>
      <c r="F1061" s="12" t="s">
        <v>7631</v>
      </c>
    </row>
    <row r="1062" spans="1:6" x14ac:dyDescent="0.3">
      <c r="A1062" s="12" t="s">
        <v>8692</v>
      </c>
      <c r="B1062" s="12" t="s">
        <v>4178</v>
      </c>
      <c r="C1062" s="12" t="s">
        <v>4613</v>
      </c>
      <c r="D1062" s="36">
        <v>45694</v>
      </c>
      <c r="E1062" s="36">
        <v>45750</v>
      </c>
      <c r="F1062" s="12" t="s">
        <v>7631</v>
      </c>
    </row>
    <row r="1063" spans="1:6" x14ac:dyDescent="0.3">
      <c r="A1063" s="12" t="s">
        <v>8693</v>
      </c>
      <c r="B1063" s="12" t="s">
        <v>1871</v>
      </c>
      <c r="C1063" s="12" t="s">
        <v>4602</v>
      </c>
      <c r="D1063" s="36">
        <v>45839</v>
      </c>
      <c r="E1063" s="36">
        <v>45895</v>
      </c>
      <c r="F1063" s="12" t="s">
        <v>7631</v>
      </c>
    </row>
    <row r="1064" spans="1:6" x14ac:dyDescent="0.3">
      <c r="A1064" s="12" t="s">
        <v>8694</v>
      </c>
      <c r="B1064" s="12" t="s">
        <v>4489</v>
      </c>
      <c r="C1064" s="12" t="s">
        <v>4629</v>
      </c>
      <c r="D1064" s="36">
        <v>45758</v>
      </c>
      <c r="E1064" s="36">
        <v>45788</v>
      </c>
      <c r="F1064" s="12" t="s">
        <v>7631</v>
      </c>
    </row>
    <row r="1065" spans="1:6" x14ac:dyDescent="0.3">
      <c r="A1065" s="12" t="s">
        <v>8695</v>
      </c>
      <c r="B1065" s="12" t="s">
        <v>3082</v>
      </c>
      <c r="C1065" s="12" t="s">
        <v>4615</v>
      </c>
      <c r="D1065" s="36">
        <v>45738</v>
      </c>
      <c r="E1065" s="36">
        <v>45766</v>
      </c>
      <c r="F1065" s="12" t="s">
        <v>7631</v>
      </c>
    </row>
    <row r="1066" spans="1:6" x14ac:dyDescent="0.3">
      <c r="A1066" s="12" t="s">
        <v>8696</v>
      </c>
      <c r="B1066" s="12" t="s">
        <v>895</v>
      </c>
      <c r="C1066" s="12" t="s">
        <v>4594</v>
      </c>
      <c r="D1066" s="36">
        <v>45955</v>
      </c>
      <c r="E1066" s="36">
        <v>45983</v>
      </c>
      <c r="F1066" s="12" t="s">
        <v>7631</v>
      </c>
    </row>
    <row r="1067" spans="1:6" x14ac:dyDescent="0.3">
      <c r="A1067" s="12" t="s">
        <v>8697</v>
      </c>
      <c r="B1067" s="12" t="s">
        <v>741</v>
      </c>
      <c r="C1067" s="12" t="s">
        <v>4607</v>
      </c>
      <c r="D1067" s="36">
        <v>45947</v>
      </c>
      <c r="E1067" s="36">
        <v>46003</v>
      </c>
      <c r="F1067" s="12" t="s">
        <v>7631</v>
      </c>
    </row>
    <row r="1068" spans="1:6" x14ac:dyDescent="0.3">
      <c r="A1068" s="12" t="s">
        <v>8698</v>
      </c>
      <c r="B1068" s="12" t="s">
        <v>1173</v>
      </c>
      <c r="C1068" s="12" t="s">
        <v>4602</v>
      </c>
      <c r="D1068" s="36">
        <v>45989</v>
      </c>
      <c r="E1068" s="36">
        <v>46073</v>
      </c>
      <c r="F1068" s="12" t="s">
        <v>504</v>
      </c>
    </row>
    <row r="1069" spans="1:6" x14ac:dyDescent="0.3">
      <c r="A1069" s="12" t="s">
        <v>8699</v>
      </c>
      <c r="B1069" s="12" t="s">
        <v>4261</v>
      </c>
      <c r="C1069" s="12" t="s">
        <v>4605</v>
      </c>
      <c r="D1069" s="36">
        <v>45760</v>
      </c>
      <c r="E1069" s="36">
        <v>45790</v>
      </c>
      <c r="F1069" s="12" t="s">
        <v>7631</v>
      </c>
    </row>
    <row r="1070" spans="1:6" x14ac:dyDescent="0.3">
      <c r="A1070" s="12" t="s">
        <v>8700</v>
      </c>
      <c r="B1070" s="12" t="s">
        <v>846</v>
      </c>
      <c r="C1070" s="12" t="s">
        <v>4605</v>
      </c>
      <c r="D1070" s="36">
        <v>45902</v>
      </c>
      <c r="E1070" s="36">
        <v>45958</v>
      </c>
      <c r="F1070" s="12" t="s">
        <v>7631</v>
      </c>
    </row>
    <row r="1071" spans="1:6" x14ac:dyDescent="0.3">
      <c r="A1071" s="12" t="s">
        <v>8701</v>
      </c>
      <c r="B1071" s="12" t="s">
        <v>3719</v>
      </c>
      <c r="C1071" s="12" t="s">
        <v>4594</v>
      </c>
      <c r="D1071" s="36">
        <v>45821</v>
      </c>
      <c r="E1071" s="36">
        <v>45851</v>
      </c>
      <c r="F1071" s="12" t="s">
        <v>7631</v>
      </c>
    </row>
    <row r="1072" spans="1:6" x14ac:dyDescent="0.3">
      <c r="A1072" s="12" t="s">
        <v>8702</v>
      </c>
      <c r="B1072" s="12" t="s">
        <v>1814</v>
      </c>
      <c r="C1072" s="12" t="s">
        <v>4615</v>
      </c>
      <c r="D1072" s="36">
        <v>45767</v>
      </c>
      <c r="E1072" s="36">
        <v>46132</v>
      </c>
      <c r="F1072" s="12" t="s">
        <v>504</v>
      </c>
    </row>
    <row r="1073" spans="1:6" x14ac:dyDescent="0.3">
      <c r="A1073" s="12" t="s">
        <v>8703</v>
      </c>
      <c r="B1073" s="12" t="s">
        <v>1971</v>
      </c>
      <c r="C1073" s="12" t="s">
        <v>4609</v>
      </c>
      <c r="D1073" s="36">
        <v>45981</v>
      </c>
      <c r="E1073" s="36">
        <v>46011</v>
      </c>
      <c r="F1073" s="12" t="s">
        <v>7631</v>
      </c>
    </row>
    <row r="1074" spans="1:6" x14ac:dyDescent="0.3">
      <c r="A1074" s="12" t="s">
        <v>8704</v>
      </c>
      <c r="B1074" s="12" t="s">
        <v>1833</v>
      </c>
      <c r="C1074" s="12" t="s">
        <v>4609</v>
      </c>
      <c r="D1074" s="36">
        <v>45872</v>
      </c>
      <c r="E1074" s="36">
        <v>45900</v>
      </c>
      <c r="F1074" s="12" t="s">
        <v>7631</v>
      </c>
    </row>
    <row r="1075" spans="1:6" x14ac:dyDescent="0.3">
      <c r="A1075" s="12" t="s">
        <v>8705</v>
      </c>
      <c r="B1075" s="12" t="s">
        <v>1336</v>
      </c>
      <c r="C1075" s="12" t="s">
        <v>4615</v>
      </c>
      <c r="D1075" s="36">
        <v>46009</v>
      </c>
      <c r="E1075" s="36">
        <v>46093</v>
      </c>
      <c r="F1075" s="12" t="s">
        <v>504</v>
      </c>
    </row>
    <row r="1076" spans="1:6" x14ac:dyDescent="0.3">
      <c r="A1076" s="12" t="s">
        <v>8706</v>
      </c>
      <c r="B1076" s="12" t="s">
        <v>3236</v>
      </c>
      <c r="C1076" s="12" t="s">
        <v>4594</v>
      </c>
      <c r="D1076" s="36">
        <v>45945</v>
      </c>
      <c r="E1076" s="36">
        <v>46029</v>
      </c>
      <c r="F1076" s="12" t="s">
        <v>7631</v>
      </c>
    </row>
    <row r="1077" spans="1:6" x14ac:dyDescent="0.3">
      <c r="A1077" s="12" t="s">
        <v>8707</v>
      </c>
      <c r="B1077" s="12" t="s">
        <v>1119</v>
      </c>
      <c r="C1077" s="12" t="s">
        <v>4618</v>
      </c>
      <c r="D1077" s="36">
        <v>45727</v>
      </c>
      <c r="E1077" s="36">
        <v>45783</v>
      </c>
      <c r="F1077" s="12" t="s">
        <v>7631</v>
      </c>
    </row>
    <row r="1078" spans="1:6" x14ac:dyDescent="0.3">
      <c r="A1078" s="12" t="s">
        <v>8708</v>
      </c>
      <c r="B1078" s="12" t="s">
        <v>4306</v>
      </c>
      <c r="C1078" s="12" t="s">
        <v>4618</v>
      </c>
      <c r="D1078" s="36">
        <v>45853</v>
      </c>
      <c r="E1078" s="36">
        <v>46218</v>
      </c>
      <c r="F1078" s="12" t="s">
        <v>504</v>
      </c>
    </row>
    <row r="1079" spans="1:6" x14ac:dyDescent="0.3">
      <c r="A1079" s="12" t="s">
        <v>8709</v>
      </c>
      <c r="B1079" s="12" t="s">
        <v>3032</v>
      </c>
      <c r="C1079" s="12" t="s">
        <v>4607</v>
      </c>
      <c r="D1079" s="36">
        <v>45942</v>
      </c>
      <c r="E1079" s="36">
        <v>46307</v>
      </c>
      <c r="F1079" s="12" t="s">
        <v>504</v>
      </c>
    </row>
    <row r="1080" spans="1:6" x14ac:dyDescent="0.3">
      <c r="A1080" s="12" t="s">
        <v>8710</v>
      </c>
      <c r="B1080" s="12" t="s">
        <v>773</v>
      </c>
      <c r="C1080" s="12" t="s">
        <v>4609</v>
      </c>
      <c r="D1080" s="36">
        <v>46005</v>
      </c>
      <c r="E1080" s="36">
        <v>46061</v>
      </c>
      <c r="F1080" s="12" t="s">
        <v>504</v>
      </c>
    </row>
    <row r="1081" spans="1:6" x14ac:dyDescent="0.3">
      <c r="A1081" s="12" t="s">
        <v>8711</v>
      </c>
      <c r="B1081" s="12" t="s">
        <v>906</v>
      </c>
      <c r="C1081" s="12" t="s">
        <v>4598</v>
      </c>
      <c r="D1081" s="36">
        <v>45956</v>
      </c>
      <c r="E1081" s="36">
        <v>45984</v>
      </c>
      <c r="F1081" s="12" t="s">
        <v>7631</v>
      </c>
    </row>
    <row r="1082" spans="1:6" x14ac:dyDescent="0.3">
      <c r="A1082" s="12" t="s">
        <v>8712</v>
      </c>
      <c r="B1082" s="12" t="s">
        <v>3776</v>
      </c>
      <c r="C1082" s="12" t="s">
        <v>4602</v>
      </c>
      <c r="D1082" s="36">
        <v>45853</v>
      </c>
      <c r="E1082" s="36">
        <v>45881</v>
      </c>
      <c r="F1082" s="12" t="s">
        <v>7631</v>
      </c>
    </row>
    <row r="1083" spans="1:6" x14ac:dyDescent="0.3">
      <c r="A1083" s="12" t="s">
        <v>8713</v>
      </c>
      <c r="B1083" s="12" t="s">
        <v>3860</v>
      </c>
      <c r="C1083" s="12" t="s">
        <v>4618</v>
      </c>
      <c r="D1083" s="36">
        <v>45935</v>
      </c>
      <c r="E1083" s="36">
        <v>46019</v>
      </c>
      <c r="F1083" s="12" t="s">
        <v>7631</v>
      </c>
    </row>
    <row r="1084" spans="1:6" x14ac:dyDescent="0.3">
      <c r="A1084" s="12" t="s">
        <v>8714</v>
      </c>
      <c r="B1084" s="12" t="s">
        <v>2625</v>
      </c>
      <c r="C1084" s="12" t="s">
        <v>4605</v>
      </c>
      <c r="D1084" s="36">
        <v>45963</v>
      </c>
      <c r="E1084" s="36">
        <v>46328</v>
      </c>
      <c r="F1084" s="12" t="s">
        <v>504</v>
      </c>
    </row>
    <row r="1085" spans="1:6" x14ac:dyDescent="0.3">
      <c r="A1085" s="12" t="s">
        <v>8715</v>
      </c>
      <c r="B1085" s="12" t="s">
        <v>3832</v>
      </c>
      <c r="C1085" s="12" t="s">
        <v>4613</v>
      </c>
      <c r="D1085" s="36">
        <v>45949</v>
      </c>
      <c r="E1085" s="36">
        <v>45979</v>
      </c>
      <c r="F1085" s="12" t="s">
        <v>7631</v>
      </c>
    </row>
    <row r="1086" spans="1:6" x14ac:dyDescent="0.3">
      <c r="A1086" s="12" t="s">
        <v>8716</v>
      </c>
      <c r="B1086" s="12" t="s">
        <v>3246</v>
      </c>
      <c r="C1086" s="12" t="s">
        <v>4602</v>
      </c>
      <c r="D1086" s="36">
        <v>46029</v>
      </c>
      <c r="E1086" s="36">
        <v>46085</v>
      </c>
      <c r="F1086" s="12" t="s">
        <v>504</v>
      </c>
    </row>
    <row r="1087" spans="1:6" x14ac:dyDescent="0.3">
      <c r="A1087" s="12" t="s">
        <v>8717</v>
      </c>
      <c r="B1087" s="12" t="s">
        <v>4489</v>
      </c>
      <c r="C1087" s="12" t="s">
        <v>4629</v>
      </c>
      <c r="D1087" s="36">
        <v>46052</v>
      </c>
      <c r="E1087" s="36">
        <v>46136</v>
      </c>
      <c r="F1087" s="12" t="s">
        <v>504</v>
      </c>
    </row>
    <row r="1088" spans="1:6" x14ac:dyDescent="0.3">
      <c r="A1088" s="12" t="s">
        <v>8718</v>
      </c>
      <c r="B1088" s="12" t="s">
        <v>3008</v>
      </c>
      <c r="C1088" s="12" t="s">
        <v>4607</v>
      </c>
      <c r="D1088" s="36">
        <v>45903</v>
      </c>
      <c r="E1088" s="36">
        <v>45933</v>
      </c>
      <c r="F1088" s="12" t="s">
        <v>7631</v>
      </c>
    </row>
    <row r="1089" spans="1:6" x14ac:dyDescent="0.3">
      <c r="A1089" s="12" t="s">
        <v>8719</v>
      </c>
      <c r="B1089" s="12" t="s">
        <v>2059</v>
      </c>
      <c r="C1089" s="12" t="s">
        <v>4594</v>
      </c>
      <c r="D1089" s="36">
        <v>45922</v>
      </c>
      <c r="E1089" s="36">
        <v>45978</v>
      </c>
      <c r="F1089" s="12" t="s">
        <v>7631</v>
      </c>
    </row>
    <row r="1090" spans="1:6" x14ac:dyDescent="0.3">
      <c r="A1090" s="12" t="s">
        <v>8720</v>
      </c>
      <c r="B1090" s="12" t="s">
        <v>4433</v>
      </c>
      <c r="C1090" s="12" t="s">
        <v>4598</v>
      </c>
      <c r="D1090" s="36">
        <v>45867</v>
      </c>
      <c r="E1090" s="36">
        <v>45951</v>
      </c>
      <c r="F1090" s="12" t="s">
        <v>7631</v>
      </c>
    </row>
    <row r="1091" spans="1:6" x14ac:dyDescent="0.3">
      <c r="A1091" s="12" t="s">
        <v>8721</v>
      </c>
      <c r="B1091" s="12" t="s">
        <v>3854</v>
      </c>
      <c r="C1091" s="12" t="s">
        <v>4613</v>
      </c>
      <c r="D1091" s="36">
        <v>45703</v>
      </c>
      <c r="E1091" s="36">
        <v>45731</v>
      </c>
      <c r="F1091" s="12" t="s">
        <v>7631</v>
      </c>
    </row>
    <row r="1092" spans="1:6" x14ac:dyDescent="0.3">
      <c r="A1092" s="12" t="s">
        <v>8722</v>
      </c>
      <c r="B1092" s="12" t="s">
        <v>4142</v>
      </c>
      <c r="C1092" s="12" t="s">
        <v>4594</v>
      </c>
      <c r="D1092" s="36">
        <v>45831</v>
      </c>
      <c r="E1092" s="36">
        <v>45861</v>
      </c>
      <c r="F1092" s="12" t="s">
        <v>7631</v>
      </c>
    </row>
    <row r="1093" spans="1:6" x14ac:dyDescent="0.3">
      <c r="A1093" s="12" t="s">
        <v>8723</v>
      </c>
      <c r="B1093" s="12" t="s">
        <v>3876</v>
      </c>
      <c r="C1093" s="12" t="s">
        <v>4629</v>
      </c>
      <c r="D1093" s="36">
        <v>45707</v>
      </c>
      <c r="E1093" s="36">
        <v>46072</v>
      </c>
      <c r="F1093" s="12" t="s">
        <v>504</v>
      </c>
    </row>
    <row r="1094" spans="1:6" x14ac:dyDescent="0.3">
      <c r="A1094" s="12" t="s">
        <v>8724</v>
      </c>
      <c r="B1094" s="12" t="s">
        <v>4254</v>
      </c>
      <c r="C1094" s="12" t="s">
        <v>4609</v>
      </c>
      <c r="D1094" s="36">
        <v>45839</v>
      </c>
      <c r="E1094" s="36">
        <v>45869</v>
      </c>
      <c r="F1094" s="12" t="s">
        <v>7631</v>
      </c>
    </row>
    <row r="1095" spans="1:6" x14ac:dyDescent="0.3">
      <c r="A1095" s="12" t="s">
        <v>8725</v>
      </c>
      <c r="B1095" s="12" t="s">
        <v>2405</v>
      </c>
      <c r="C1095" s="12" t="s">
        <v>4615</v>
      </c>
      <c r="D1095" s="36">
        <v>45822</v>
      </c>
      <c r="E1095" s="36">
        <v>46187</v>
      </c>
      <c r="F1095" s="12" t="s">
        <v>504</v>
      </c>
    </row>
    <row r="1096" spans="1:6" x14ac:dyDescent="0.3">
      <c r="A1096" s="12" t="s">
        <v>8726</v>
      </c>
      <c r="B1096" s="12" t="s">
        <v>2529</v>
      </c>
      <c r="C1096" s="12" t="s">
        <v>4629</v>
      </c>
      <c r="D1096" s="36">
        <v>45884</v>
      </c>
      <c r="E1096" s="36">
        <v>45940</v>
      </c>
      <c r="F1096" s="12" t="s">
        <v>7631</v>
      </c>
    </row>
    <row r="1097" spans="1:6" x14ac:dyDescent="0.3">
      <c r="A1097" s="12" t="s">
        <v>8727</v>
      </c>
      <c r="B1097" s="12" t="s">
        <v>1056</v>
      </c>
      <c r="C1097" s="12" t="s">
        <v>4629</v>
      </c>
      <c r="D1097" s="36">
        <v>45949</v>
      </c>
      <c r="E1097" s="36">
        <v>46005</v>
      </c>
      <c r="F1097" s="12" t="s">
        <v>7631</v>
      </c>
    </row>
    <row r="1098" spans="1:6" x14ac:dyDescent="0.3">
      <c r="A1098" s="12" t="s">
        <v>8728</v>
      </c>
      <c r="B1098" s="12" t="s">
        <v>1961</v>
      </c>
      <c r="C1098" s="12" t="s">
        <v>4594</v>
      </c>
      <c r="D1098" s="36">
        <v>45901</v>
      </c>
      <c r="E1098" s="36">
        <v>45931</v>
      </c>
      <c r="F1098" s="12" t="s">
        <v>7631</v>
      </c>
    </row>
    <row r="1099" spans="1:6" x14ac:dyDescent="0.3">
      <c r="A1099" s="12" t="s">
        <v>8729</v>
      </c>
      <c r="B1099" s="12" t="s">
        <v>912</v>
      </c>
      <c r="C1099" s="12" t="s">
        <v>4609</v>
      </c>
      <c r="D1099" s="36">
        <v>45861</v>
      </c>
      <c r="E1099" s="36">
        <v>45945</v>
      </c>
      <c r="F1099" s="12" t="s">
        <v>7631</v>
      </c>
    </row>
    <row r="1100" spans="1:6" x14ac:dyDescent="0.3">
      <c r="A1100" s="12" t="s">
        <v>8730</v>
      </c>
      <c r="B1100" s="12" t="s">
        <v>3461</v>
      </c>
      <c r="C1100" s="12" t="s">
        <v>4618</v>
      </c>
      <c r="D1100" s="36">
        <v>45752</v>
      </c>
      <c r="E1100" s="36">
        <v>45836</v>
      </c>
      <c r="F1100" s="12" t="s">
        <v>7631</v>
      </c>
    </row>
    <row r="1101" spans="1:6" x14ac:dyDescent="0.3">
      <c r="A1101" s="12" t="s">
        <v>8731</v>
      </c>
      <c r="B1101" s="12" t="s">
        <v>2801</v>
      </c>
      <c r="C1101" s="12" t="s">
        <v>4598</v>
      </c>
      <c r="D1101" s="36">
        <v>45731</v>
      </c>
      <c r="E1101" s="36">
        <v>45759</v>
      </c>
      <c r="F1101" s="12" t="s">
        <v>7631</v>
      </c>
    </row>
    <row r="1102" spans="1:6" x14ac:dyDescent="0.3">
      <c r="A1102" s="12" t="s">
        <v>8732</v>
      </c>
      <c r="B1102" s="12" t="s">
        <v>2831</v>
      </c>
      <c r="C1102" s="12" t="s">
        <v>4594</v>
      </c>
      <c r="D1102" s="36">
        <v>45816</v>
      </c>
      <c r="E1102" s="36">
        <v>45900</v>
      </c>
      <c r="F1102" s="12" t="s">
        <v>7631</v>
      </c>
    </row>
    <row r="1103" spans="1:6" x14ac:dyDescent="0.3">
      <c r="A1103" s="12" t="s">
        <v>8733</v>
      </c>
      <c r="B1103" s="12" t="s">
        <v>3262</v>
      </c>
      <c r="C1103" s="12" t="s">
        <v>4618</v>
      </c>
      <c r="D1103" s="36">
        <v>45794</v>
      </c>
      <c r="E1103" s="36">
        <v>45878</v>
      </c>
      <c r="F1103" s="12" t="s">
        <v>7631</v>
      </c>
    </row>
    <row r="1104" spans="1:6" x14ac:dyDescent="0.3">
      <c r="A1104" s="12" t="s">
        <v>8734</v>
      </c>
      <c r="B1104" s="12" t="s">
        <v>3924</v>
      </c>
      <c r="C1104" s="12" t="s">
        <v>4594</v>
      </c>
      <c r="D1104" s="36">
        <v>45946</v>
      </c>
      <c r="E1104" s="36">
        <v>45976</v>
      </c>
      <c r="F1104" s="12" t="s">
        <v>7631</v>
      </c>
    </row>
    <row r="1105" spans="1:6" x14ac:dyDescent="0.3">
      <c r="A1105" s="12" t="s">
        <v>8735</v>
      </c>
      <c r="B1105" s="12" t="s">
        <v>1833</v>
      </c>
      <c r="C1105" s="12" t="s">
        <v>4605</v>
      </c>
      <c r="D1105" s="36">
        <v>45905</v>
      </c>
      <c r="E1105" s="36">
        <v>46270</v>
      </c>
      <c r="F1105" s="12" t="s">
        <v>504</v>
      </c>
    </row>
    <row r="1106" spans="1:6" x14ac:dyDescent="0.3">
      <c r="A1106" s="12" t="s">
        <v>8736</v>
      </c>
      <c r="B1106" s="12" t="s">
        <v>3286</v>
      </c>
      <c r="C1106" s="12" t="s">
        <v>4607</v>
      </c>
      <c r="D1106" s="36">
        <v>45947</v>
      </c>
      <c r="E1106" s="36">
        <v>46003</v>
      </c>
      <c r="F1106" s="12" t="s">
        <v>7631</v>
      </c>
    </row>
    <row r="1107" spans="1:6" x14ac:dyDescent="0.3">
      <c r="A1107" s="12" t="s">
        <v>8737</v>
      </c>
      <c r="B1107" s="12" t="s">
        <v>2481</v>
      </c>
      <c r="C1107" s="12" t="s">
        <v>4598</v>
      </c>
      <c r="D1107" s="36">
        <v>45712</v>
      </c>
      <c r="E1107" s="36">
        <v>46077</v>
      </c>
      <c r="F1107" s="12" t="s">
        <v>504</v>
      </c>
    </row>
    <row r="1108" spans="1:6" x14ac:dyDescent="0.3">
      <c r="A1108" s="12" t="s">
        <v>8738</v>
      </c>
      <c r="B1108" s="12" t="s">
        <v>3459</v>
      </c>
      <c r="C1108" s="12" t="s">
        <v>4607</v>
      </c>
      <c r="D1108" s="36">
        <v>45688</v>
      </c>
      <c r="E1108" s="36">
        <v>45744</v>
      </c>
      <c r="F1108" s="12" t="s">
        <v>7631</v>
      </c>
    </row>
    <row r="1109" spans="1:6" x14ac:dyDescent="0.3">
      <c r="A1109" s="12" t="s">
        <v>8739</v>
      </c>
      <c r="B1109" s="12" t="s">
        <v>3916</v>
      </c>
      <c r="C1109" s="12" t="s">
        <v>4602</v>
      </c>
      <c r="D1109" s="36">
        <v>45799</v>
      </c>
      <c r="E1109" s="36">
        <v>45883</v>
      </c>
      <c r="F1109" s="12" t="s">
        <v>7631</v>
      </c>
    </row>
    <row r="1110" spans="1:6" x14ac:dyDescent="0.3">
      <c r="A1110" s="12" t="s">
        <v>8740</v>
      </c>
      <c r="B1110" s="12" t="s">
        <v>3336</v>
      </c>
      <c r="C1110" s="12" t="s">
        <v>4615</v>
      </c>
      <c r="D1110" s="36">
        <v>45742</v>
      </c>
      <c r="E1110" s="36">
        <v>46107</v>
      </c>
      <c r="F1110" s="12" t="s">
        <v>504</v>
      </c>
    </row>
    <row r="1111" spans="1:6" x14ac:dyDescent="0.3">
      <c r="A1111" s="12" t="s">
        <v>8741</v>
      </c>
      <c r="B1111" s="12" t="s">
        <v>4142</v>
      </c>
      <c r="C1111" s="12" t="s">
        <v>4598</v>
      </c>
      <c r="D1111" s="36">
        <v>45947</v>
      </c>
      <c r="E1111" s="36">
        <v>45975</v>
      </c>
      <c r="F1111" s="12" t="s">
        <v>7631</v>
      </c>
    </row>
    <row r="1112" spans="1:6" x14ac:dyDescent="0.3">
      <c r="A1112" s="12" t="s">
        <v>8742</v>
      </c>
      <c r="B1112" s="12" t="s">
        <v>2841</v>
      </c>
      <c r="C1112" s="12" t="s">
        <v>4602</v>
      </c>
      <c r="D1112" s="36">
        <v>45877</v>
      </c>
      <c r="E1112" s="36">
        <v>45905</v>
      </c>
      <c r="F1112" s="12" t="s">
        <v>7631</v>
      </c>
    </row>
    <row r="1113" spans="1:6" x14ac:dyDescent="0.3">
      <c r="A1113" s="12" t="s">
        <v>8743</v>
      </c>
      <c r="B1113" s="12" t="s">
        <v>2615</v>
      </c>
      <c r="C1113" s="12" t="s">
        <v>4615</v>
      </c>
      <c r="D1113" s="36">
        <v>46022</v>
      </c>
      <c r="E1113" s="36">
        <v>46106</v>
      </c>
      <c r="F1113" s="12" t="s">
        <v>504</v>
      </c>
    </row>
    <row r="1114" spans="1:6" x14ac:dyDescent="0.3">
      <c r="A1114" s="12" t="s">
        <v>8744</v>
      </c>
      <c r="B1114" s="12" t="s">
        <v>1494</v>
      </c>
      <c r="C1114" s="12" t="s">
        <v>4613</v>
      </c>
      <c r="D1114" s="36">
        <v>46028</v>
      </c>
      <c r="E1114" s="36">
        <v>46393</v>
      </c>
      <c r="F1114" s="12" t="s">
        <v>504</v>
      </c>
    </row>
    <row r="1115" spans="1:6" x14ac:dyDescent="0.3">
      <c r="A1115" s="12" t="s">
        <v>8745</v>
      </c>
      <c r="B1115" s="12" t="s">
        <v>510</v>
      </c>
      <c r="C1115" s="12" t="s">
        <v>4629</v>
      </c>
      <c r="D1115" s="36">
        <v>45765</v>
      </c>
      <c r="E1115" s="36">
        <v>46130</v>
      </c>
      <c r="F1115" s="12" t="s">
        <v>504</v>
      </c>
    </row>
    <row r="1116" spans="1:6" x14ac:dyDescent="0.3">
      <c r="A1116" s="12" t="s">
        <v>8746</v>
      </c>
      <c r="B1116" s="12" t="s">
        <v>2371</v>
      </c>
      <c r="C1116" s="12" t="s">
        <v>4602</v>
      </c>
      <c r="D1116" s="36">
        <v>45974</v>
      </c>
      <c r="E1116" s="36">
        <v>46058</v>
      </c>
      <c r="F1116" s="12" t="s">
        <v>504</v>
      </c>
    </row>
    <row r="1117" spans="1:6" x14ac:dyDescent="0.3">
      <c r="A1117" s="12" t="s">
        <v>8747</v>
      </c>
      <c r="B1117" s="12" t="s">
        <v>2971</v>
      </c>
      <c r="C1117" s="12" t="s">
        <v>4629</v>
      </c>
      <c r="D1117" s="36">
        <v>45861</v>
      </c>
      <c r="E1117" s="36">
        <v>45917</v>
      </c>
      <c r="F1117" s="12" t="s">
        <v>7631</v>
      </c>
    </row>
    <row r="1118" spans="1:6" x14ac:dyDescent="0.3">
      <c r="A1118" s="12" t="s">
        <v>8748</v>
      </c>
      <c r="B1118" s="12" t="s">
        <v>1939</v>
      </c>
      <c r="C1118" s="12" t="s">
        <v>4629</v>
      </c>
      <c r="D1118" s="36">
        <v>46048</v>
      </c>
      <c r="E1118" s="36">
        <v>46132</v>
      </c>
      <c r="F1118" s="12" t="s">
        <v>504</v>
      </c>
    </row>
    <row r="1119" spans="1:6" x14ac:dyDescent="0.3">
      <c r="A1119" s="12" t="s">
        <v>8749</v>
      </c>
      <c r="B1119" s="12" t="s">
        <v>3224</v>
      </c>
      <c r="C1119" s="12" t="s">
        <v>4629</v>
      </c>
      <c r="D1119" s="36">
        <v>45973</v>
      </c>
      <c r="E1119" s="36">
        <v>46338</v>
      </c>
      <c r="F1119" s="12" t="s">
        <v>504</v>
      </c>
    </row>
    <row r="1120" spans="1:6" x14ac:dyDescent="0.3">
      <c r="A1120" s="12" t="s">
        <v>8750</v>
      </c>
      <c r="B1120" s="12" t="s">
        <v>3116</v>
      </c>
      <c r="C1120" s="12" t="s">
        <v>4594</v>
      </c>
      <c r="D1120" s="36">
        <v>46007</v>
      </c>
      <c r="E1120" s="36">
        <v>46035</v>
      </c>
      <c r="F1120" s="12" t="s">
        <v>7631</v>
      </c>
    </row>
    <row r="1121" spans="1:6" x14ac:dyDescent="0.3">
      <c r="A1121" s="12" t="s">
        <v>8751</v>
      </c>
      <c r="B1121" s="12" t="s">
        <v>1356</v>
      </c>
      <c r="C1121" s="12" t="s">
        <v>4615</v>
      </c>
      <c r="D1121" s="36">
        <v>45846</v>
      </c>
      <c r="E1121" s="36">
        <v>45874</v>
      </c>
      <c r="F1121" s="12" t="s">
        <v>7631</v>
      </c>
    </row>
    <row r="1122" spans="1:6" x14ac:dyDescent="0.3">
      <c r="A1122" s="12" t="s">
        <v>8752</v>
      </c>
      <c r="B1122" s="12" t="s">
        <v>3136</v>
      </c>
      <c r="C1122" s="12" t="s">
        <v>4594</v>
      </c>
      <c r="D1122" s="36">
        <v>45823</v>
      </c>
      <c r="E1122" s="36">
        <v>45879</v>
      </c>
      <c r="F1122" s="12" t="s">
        <v>7631</v>
      </c>
    </row>
    <row r="1123" spans="1:6" x14ac:dyDescent="0.3">
      <c r="A1123" s="12" t="s">
        <v>8753</v>
      </c>
      <c r="B1123" s="12" t="s">
        <v>1370</v>
      </c>
      <c r="C1123" s="12" t="s">
        <v>4609</v>
      </c>
      <c r="D1123" s="36">
        <v>45764</v>
      </c>
      <c r="E1123" s="36">
        <v>45848</v>
      </c>
      <c r="F1123" s="12" t="s">
        <v>7631</v>
      </c>
    </row>
    <row r="1124" spans="1:6" x14ac:dyDescent="0.3">
      <c r="A1124" s="12" t="s">
        <v>8754</v>
      </c>
      <c r="B1124" s="12" t="s">
        <v>526</v>
      </c>
      <c r="C1124" s="12" t="s">
        <v>4598</v>
      </c>
      <c r="D1124" s="36">
        <v>46028</v>
      </c>
      <c r="E1124" s="36">
        <v>46393</v>
      </c>
      <c r="F1124" s="12" t="s">
        <v>504</v>
      </c>
    </row>
    <row r="1125" spans="1:6" x14ac:dyDescent="0.3">
      <c r="A1125" s="12" t="s">
        <v>8755</v>
      </c>
      <c r="B1125" s="12" t="s">
        <v>3094</v>
      </c>
      <c r="C1125" s="12" t="s">
        <v>4609</v>
      </c>
      <c r="D1125" s="36">
        <v>45997</v>
      </c>
      <c r="E1125" s="36">
        <v>46362</v>
      </c>
      <c r="F1125" s="12" t="s">
        <v>504</v>
      </c>
    </row>
    <row r="1126" spans="1:6" x14ac:dyDescent="0.3">
      <c r="A1126" s="12" t="s">
        <v>8756</v>
      </c>
      <c r="B1126" s="12" t="s">
        <v>1744</v>
      </c>
      <c r="C1126" s="12" t="s">
        <v>4613</v>
      </c>
      <c r="D1126" s="36">
        <v>45728</v>
      </c>
      <c r="E1126" s="36">
        <v>45812</v>
      </c>
      <c r="F1126" s="12" t="s">
        <v>7631</v>
      </c>
    </row>
    <row r="1127" spans="1:6" x14ac:dyDescent="0.3">
      <c r="A1127" s="12" t="s">
        <v>8757</v>
      </c>
      <c r="B1127" s="12" t="s">
        <v>2465</v>
      </c>
      <c r="C1127" s="12" t="s">
        <v>4602</v>
      </c>
      <c r="D1127" s="36">
        <v>45754</v>
      </c>
      <c r="E1127" s="36">
        <v>45784</v>
      </c>
      <c r="F1127" s="12" t="s">
        <v>7631</v>
      </c>
    </row>
    <row r="1128" spans="1:6" x14ac:dyDescent="0.3">
      <c r="A1128" s="12" t="s">
        <v>8758</v>
      </c>
      <c r="B1128" s="12" t="s">
        <v>1662</v>
      </c>
      <c r="C1128" s="12" t="s">
        <v>4594</v>
      </c>
      <c r="D1128" s="36">
        <v>46012</v>
      </c>
      <c r="E1128" s="36">
        <v>46042</v>
      </c>
      <c r="F1128" s="12" t="s">
        <v>7631</v>
      </c>
    </row>
    <row r="1129" spans="1:6" x14ac:dyDescent="0.3">
      <c r="A1129" s="12" t="s">
        <v>8759</v>
      </c>
      <c r="B1129" s="12" t="s">
        <v>3032</v>
      </c>
      <c r="C1129" s="12" t="s">
        <v>4607</v>
      </c>
      <c r="D1129" s="36">
        <v>45975</v>
      </c>
      <c r="E1129" s="36">
        <v>46003</v>
      </c>
      <c r="F1129" s="12" t="s">
        <v>7631</v>
      </c>
    </row>
    <row r="1130" spans="1:6" x14ac:dyDescent="0.3">
      <c r="A1130" s="12" t="s">
        <v>8760</v>
      </c>
      <c r="B1130" s="12" t="s">
        <v>2679</v>
      </c>
      <c r="C1130" s="12" t="s">
        <v>4629</v>
      </c>
      <c r="D1130" s="36">
        <v>45899</v>
      </c>
      <c r="E1130" s="36">
        <v>45929</v>
      </c>
      <c r="F1130" s="12" t="s">
        <v>7631</v>
      </c>
    </row>
    <row r="1131" spans="1:6" x14ac:dyDescent="0.3">
      <c r="A1131" s="12" t="s">
        <v>8761</v>
      </c>
      <c r="B1131" s="12" t="s">
        <v>3948</v>
      </c>
      <c r="C1131" s="12" t="s">
        <v>4607</v>
      </c>
      <c r="D1131" s="36">
        <v>45990</v>
      </c>
      <c r="E1131" s="36">
        <v>46046</v>
      </c>
      <c r="F1131" s="12" t="s">
        <v>7631</v>
      </c>
    </row>
    <row r="1132" spans="1:6" x14ac:dyDescent="0.3">
      <c r="A1132" s="12" t="s">
        <v>8762</v>
      </c>
      <c r="B1132" s="12" t="s">
        <v>2027</v>
      </c>
      <c r="C1132" s="12" t="s">
        <v>4615</v>
      </c>
      <c r="D1132" s="36">
        <v>45818</v>
      </c>
      <c r="E1132" s="36">
        <v>45874</v>
      </c>
      <c r="F1132" s="12" t="s">
        <v>7631</v>
      </c>
    </row>
    <row r="1133" spans="1:6" x14ac:dyDescent="0.3">
      <c r="A1133" s="12" t="s">
        <v>8763</v>
      </c>
      <c r="B1133" s="12" t="s">
        <v>851</v>
      </c>
      <c r="C1133" s="12" t="s">
        <v>4615</v>
      </c>
      <c r="D1133" s="36">
        <v>45879</v>
      </c>
      <c r="E1133" s="36">
        <v>45963</v>
      </c>
      <c r="F1133" s="12" t="s">
        <v>7631</v>
      </c>
    </row>
    <row r="1134" spans="1:6" x14ac:dyDescent="0.3">
      <c r="A1134" s="12" t="s">
        <v>8764</v>
      </c>
      <c r="B1134" s="12" t="s">
        <v>3080</v>
      </c>
      <c r="C1134" s="12" t="s">
        <v>4618</v>
      </c>
      <c r="D1134" s="36">
        <v>45850</v>
      </c>
      <c r="E1134" s="36">
        <v>45906</v>
      </c>
      <c r="F1134" s="12" t="s">
        <v>7631</v>
      </c>
    </row>
    <row r="1135" spans="1:6" x14ac:dyDescent="0.3">
      <c r="A1135" s="12" t="s">
        <v>8765</v>
      </c>
      <c r="B1135" s="12" t="s">
        <v>3849</v>
      </c>
      <c r="C1135" s="12" t="s">
        <v>4615</v>
      </c>
      <c r="D1135" s="36">
        <v>45760</v>
      </c>
      <c r="E1135" s="36">
        <v>45816</v>
      </c>
      <c r="F1135" s="12" t="s">
        <v>7631</v>
      </c>
    </row>
    <row r="1136" spans="1:6" x14ac:dyDescent="0.3">
      <c r="A1136" s="12" t="s">
        <v>8766</v>
      </c>
      <c r="B1136" s="12" t="s">
        <v>3585</v>
      </c>
      <c r="C1136" s="12" t="s">
        <v>4594</v>
      </c>
      <c r="D1136" s="36">
        <v>45914</v>
      </c>
      <c r="E1136" s="36">
        <v>45998</v>
      </c>
      <c r="F1136" s="12" t="s">
        <v>7631</v>
      </c>
    </row>
    <row r="1137" spans="1:6" x14ac:dyDescent="0.3">
      <c r="A1137" s="12" t="s">
        <v>8767</v>
      </c>
      <c r="B1137" s="12" t="s">
        <v>2691</v>
      </c>
      <c r="C1137" s="12" t="s">
        <v>4602</v>
      </c>
      <c r="D1137" s="36">
        <v>45728</v>
      </c>
      <c r="E1137" s="36">
        <v>45812</v>
      </c>
      <c r="F1137" s="12" t="s">
        <v>7631</v>
      </c>
    </row>
    <row r="1138" spans="1:6" x14ac:dyDescent="0.3">
      <c r="A1138" s="12" t="s">
        <v>8768</v>
      </c>
      <c r="B1138" s="12" t="s">
        <v>4072</v>
      </c>
      <c r="C1138" s="12" t="s">
        <v>4609</v>
      </c>
      <c r="D1138" s="36">
        <v>45860</v>
      </c>
      <c r="E1138" s="36">
        <v>45916</v>
      </c>
      <c r="F1138" s="12" t="s">
        <v>7631</v>
      </c>
    </row>
    <row r="1139" spans="1:6" x14ac:dyDescent="0.3">
      <c r="A1139" s="12" t="s">
        <v>8769</v>
      </c>
      <c r="B1139" s="12" t="s">
        <v>3164</v>
      </c>
      <c r="C1139" s="12" t="s">
        <v>4615</v>
      </c>
      <c r="D1139" s="36">
        <v>45804</v>
      </c>
      <c r="E1139" s="36">
        <v>45888</v>
      </c>
      <c r="F1139" s="12" t="s">
        <v>7631</v>
      </c>
    </row>
    <row r="1140" spans="1:6" x14ac:dyDescent="0.3">
      <c r="A1140" s="12" t="s">
        <v>8770</v>
      </c>
      <c r="B1140" s="12" t="s">
        <v>2889</v>
      </c>
      <c r="C1140" s="12" t="s">
        <v>4618</v>
      </c>
      <c r="D1140" s="36">
        <v>45959</v>
      </c>
      <c r="E1140" s="36">
        <v>45989</v>
      </c>
      <c r="F1140" s="12" t="s">
        <v>7631</v>
      </c>
    </row>
    <row r="1141" spans="1:6" x14ac:dyDescent="0.3">
      <c r="A1141" s="12" t="s">
        <v>8771</v>
      </c>
      <c r="B1141" s="12" t="s">
        <v>4114</v>
      </c>
      <c r="C1141" s="12" t="s">
        <v>4613</v>
      </c>
      <c r="D1141" s="36">
        <v>45937</v>
      </c>
      <c r="E1141" s="36">
        <v>45965</v>
      </c>
      <c r="F1141" s="12" t="s">
        <v>7631</v>
      </c>
    </row>
    <row r="1142" spans="1:6" x14ac:dyDescent="0.3">
      <c r="A1142" s="12" t="s">
        <v>8772</v>
      </c>
      <c r="B1142" s="12" t="s">
        <v>4336</v>
      </c>
      <c r="C1142" s="12" t="s">
        <v>4615</v>
      </c>
      <c r="D1142" s="36">
        <v>45995</v>
      </c>
      <c r="E1142" s="36">
        <v>46360</v>
      </c>
      <c r="F1142" s="12" t="s">
        <v>504</v>
      </c>
    </row>
    <row r="1143" spans="1:6" x14ac:dyDescent="0.3">
      <c r="A1143" s="12" t="s">
        <v>8773</v>
      </c>
      <c r="B1143" s="12" t="s">
        <v>1993</v>
      </c>
      <c r="C1143" s="12" t="s">
        <v>4618</v>
      </c>
      <c r="D1143" s="36">
        <v>45863</v>
      </c>
      <c r="E1143" s="36">
        <v>45947</v>
      </c>
      <c r="F1143" s="12" t="s">
        <v>7631</v>
      </c>
    </row>
    <row r="1144" spans="1:6" x14ac:dyDescent="0.3">
      <c r="A1144" s="12" t="s">
        <v>8774</v>
      </c>
      <c r="B1144" s="12" t="s">
        <v>539</v>
      </c>
      <c r="C1144" s="12" t="s">
        <v>4602</v>
      </c>
      <c r="D1144" s="36">
        <v>46013</v>
      </c>
      <c r="E1144" s="36">
        <v>46043</v>
      </c>
      <c r="F1144" s="12" t="s">
        <v>7631</v>
      </c>
    </row>
    <row r="1145" spans="1:6" x14ac:dyDescent="0.3">
      <c r="A1145" s="12" t="s">
        <v>8775</v>
      </c>
      <c r="B1145" s="12" t="s">
        <v>4308</v>
      </c>
      <c r="C1145" s="12" t="s">
        <v>4598</v>
      </c>
      <c r="D1145" s="36">
        <v>45968</v>
      </c>
      <c r="E1145" s="36">
        <v>46024</v>
      </c>
      <c r="F1145" s="12" t="s">
        <v>7631</v>
      </c>
    </row>
    <row r="1146" spans="1:6" x14ac:dyDescent="0.3">
      <c r="A1146" s="12" t="s">
        <v>8776</v>
      </c>
      <c r="B1146" s="12" t="s">
        <v>1768</v>
      </c>
      <c r="C1146" s="12" t="s">
        <v>4615</v>
      </c>
      <c r="D1146" s="36">
        <v>45890</v>
      </c>
      <c r="E1146" s="36">
        <v>45920</v>
      </c>
      <c r="F1146" s="12" t="s">
        <v>7631</v>
      </c>
    </row>
    <row r="1147" spans="1:6" x14ac:dyDescent="0.3">
      <c r="A1147" s="12" t="s">
        <v>8777</v>
      </c>
      <c r="B1147" s="12" t="s">
        <v>1845</v>
      </c>
      <c r="C1147" s="12" t="s">
        <v>4609</v>
      </c>
      <c r="D1147" s="36">
        <v>46040</v>
      </c>
      <c r="E1147" s="36">
        <v>46096</v>
      </c>
      <c r="F1147" s="12" t="s">
        <v>504</v>
      </c>
    </row>
    <row r="1148" spans="1:6" x14ac:dyDescent="0.3">
      <c r="A1148" s="12" t="s">
        <v>8778</v>
      </c>
      <c r="B1148" s="12" t="s">
        <v>1247</v>
      </c>
      <c r="C1148" s="12" t="s">
        <v>4615</v>
      </c>
      <c r="D1148" s="36">
        <v>46011</v>
      </c>
      <c r="E1148" s="36">
        <v>46095</v>
      </c>
      <c r="F1148" s="12" t="s">
        <v>504</v>
      </c>
    </row>
    <row r="1149" spans="1:6" x14ac:dyDescent="0.3">
      <c r="A1149" s="12" t="s">
        <v>8779</v>
      </c>
      <c r="B1149" s="12" t="s">
        <v>2573</v>
      </c>
      <c r="C1149" s="12" t="s">
        <v>4602</v>
      </c>
      <c r="D1149" s="36">
        <v>45737</v>
      </c>
      <c r="E1149" s="36">
        <v>45765</v>
      </c>
      <c r="F1149" s="12" t="s">
        <v>7631</v>
      </c>
    </row>
    <row r="1150" spans="1:6" x14ac:dyDescent="0.3">
      <c r="A1150" s="12" t="s">
        <v>8780</v>
      </c>
      <c r="B1150" s="12" t="s">
        <v>3102</v>
      </c>
      <c r="C1150" s="12" t="s">
        <v>4609</v>
      </c>
      <c r="D1150" s="36">
        <v>45724</v>
      </c>
      <c r="E1150" s="36">
        <v>45754</v>
      </c>
      <c r="F1150" s="12" t="s">
        <v>7631</v>
      </c>
    </row>
    <row r="1151" spans="1:6" x14ac:dyDescent="0.3">
      <c r="A1151" s="12" t="s">
        <v>8781</v>
      </c>
      <c r="B1151" s="12" t="s">
        <v>2755</v>
      </c>
      <c r="C1151" s="12" t="s">
        <v>4598</v>
      </c>
      <c r="D1151" s="36">
        <v>45923</v>
      </c>
      <c r="E1151" s="36">
        <v>45979</v>
      </c>
      <c r="F1151" s="12" t="s">
        <v>7631</v>
      </c>
    </row>
    <row r="1152" spans="1:6" x14ac:dyDescent="0.3">
      <c r="A1152" s="12" t="s">
        <v>8782</v>
      </c>
      <c r="B1152" s="12" t="s">
        <v>3930</v>
      </c>
      <c r="C1152" s="12" t="s">
        <v>4607</v>
      </c>
      <c r="D1152" s="36">
        <v>45971</v>
      </c>
      <c r="E1152" s="36">
        <v>46001</v>
      </c>
      <c r="F1152" s="12" t="s">
        <v>7631</v>
      </c>
    </row>
    <row r="1153" spans="1:6" x14ac:dyDescent="0.3">
      <c r="A1153" s="12" t="s">
        <v>8783</v>
      </c>
      <c r="B1153" s="12" t="s">
        <v>3497</v>
      </c>
      <c r="C1153" s="12" t="s">
        <v>4615</v>
      </c>
      <c r="D1153" s="36">
        <v>45711</v>
      </c>
      <c r="E1153" s="36">
        <v>45739</v>
      </c>
      <c r="F1153" s="12" t="s">
        <v>7631</v>
      </c>
    </row>
    <row r="1154" spans="1:6" x14ac:dyDescent="0.3">
      <c r="A1154" s="12" t="s">
        <v>8784</v>
      </c>
      <c r="B1154" s="12" t="s">
        <v>4308</v>
      </c>
      <c r="C1154" s="12" t="s">
        <v>4594</v>
      </c>
      <c r="D1154" s="36">
        <v>45690</v>
      </c>
      <c r="E1154" s="36">
        <v>45774</v>
      </c>
      <c r="F1154" s="12" t="s">
        <v>7631</v>
      </c>
    </row>
    <row r="1155" spans="1:6" x14ac:dyDescent="0.3">
      <c r="A1155" s="12" t="s">
        <v>8785</v>
      </c>
      <c r="B1155" s="12" t="s">
        <v>944</v>
      </c>
      <c r="C1155" s="12" t="s">
        <v>4594</v>
      </c>
      <c r="D1155" s="36">
        <v>45792</v>
      </c>
      <c r="E1155" s="36">
        <v>45820</v>
      </c>
      <c r="F1155" s="12" t="s">
        <v>7631</v>
      </c>
    </row>
    <row r="1156" spans="1:6" x14ac:dyDescent="0.3">
      <c r="A1156" s="12" t="s">
        <v>8786</v>
      </c>
      <c r="B1156" s="12" t="s">
        <v>3469</v>
      </c>
      <c r="C1156" s="12" t="s">
        <v>4609</v>
      </c>
      <c r="D1156" s="36">
        <v>45721</v>
      </c>
      <c r="E1156" s="36">
        <v>45749</v>
      </c>
      <c r="F1156" s="12" t="s">
        <v>7631</v>
      </c>
    </row>
    <row r="1157" spans="1:6" x14ac:dyDescent="0.3">
      <c r="A1157" s="12" t="s">
        <v>8787</v>
      </c>
      <c r="B1157" s="12" t="s">
        <v>1983</v>
      </c>
      <c r="C1157" s="12" t="s">
        <v>4613</v>
      </c>
      <c r="D1157" s="36">
        <v>45974</v>
      </c>
      <c r="E1157" s="36">
        <v>46030</v>
      </c>
      <c r="F1157" s="12" t="s">
        <v>7631</v>
      </c>
    </row>
    <row r="1158" spans="1:6" x14ac:dyDescent="0.3">
      <c r="A1158" s="12" t="s">
        <v>8788</v>
      </c>
      <c r="B1158" s="12" t="s">
        <v>4569</v>
      </c>
      <c r="C1158" s="12" t="s">
        <v>4602</v>
      </c>
      <c r="D1158" s="36">
        <v>45694</v>
      </c>
      <c r="E1158" s="36">
        <v>45722</v>
      </c>
      <c r="F1158" s="12" t="s">
        <v>7631</v>
      </c>
    </row>
    <row r="1159" spans="1:6" x14ac:dyDescent="0.3">
      <c r="A1159" s="12" t="s">
        <v>8789</v>
      </c>
      <c r="B1159" s="12" t="s">
        <v>4322</v>
      </c>
      <c r="C1159" s="12" t="s">
        <v>4607</v>
      </c>
      <c r="D1159" s="36">
        <v>45903</v>
      </c>
      <c r="E1159" s="36">
        <v>46268</v>
      </c>
      <c r="F1159" s="12" t="s">
        <v>504</v>
      </c>
    </row>
    <row r="1160" spans="1:6" x14ac:dyDescent="0.3">
      <c r="A1160" s="12" t="s">
        <v>8790</v>
      </c>
      <c r="B1160" s="12" t="s">
        <v>2195</v>
      </c>
      <c r="C1160" s="12" t="s">
        <v>4609</v>
      </c>
      <c r="D1160" s="36">
        <v>45828</v>
      </c>
      <c r="E1160" s="36">
        <v>45856</v>
      </c>
      <c r="F1160" s="12" t="s">
        <v>7631</v>
      </c>
    </row>
    <row r="1161" spans="1:6" x14ac:dyDescent="0.3">
      <c r="A1161" s="12" t="s">
        <v>8791</v>
      </c>
      <c r="B1161" s="12" t="s">
        <v>2059</v>
      </c>
      <c r="C1161" s="12" t="s">
        <v>4618</v>
      </c>
      <c r="D1161" s="36">
        <v>45726</v>
      </c>
      <c r="E1161" s="36">
        <v>45810</v>
      </c>
      <c r="F1161" s="12" t="s">
        <v>7631</v>
      </c>
    </row>
    <row r="1162" spans="1:6" x14ac:dyDescent="0.3">
      <c r="A1162" s="12" t="s">
        <v>8792</v>
      </c>
      <c r="B1162" s="12" t="s">
        <v>3619</v>
      </c>
      <c r="C1162" s="12" t="s">
        <v>4615</v>
      </c>
      <c r="D1162" s="36">
        <v>45808</v>
      </c>
      <c r="E1162" s="36">
        <v>45838</v>
      </c>
      <c r="F1162" s="12" t="s">
        <v>7631</v>
      </c>
    </row>
    <row r="1163" spans="1:6" x14ac:dyDescent="0.3">
      <c r="A1163" s="12" t="s">
        <v>8793</v>
      </c>
      <c r="B1163" s="12" t="s">
        <v>3186</v>
      </c>
      <c r="C1163" s="12" t="s">
        <v>4609</v>
      </c>
      <c r="D1163" s="36">
        <v>45893</v>
      </c>
      <c r="E1163" s="36">
        <v>45923</v>
      </c>
      <c r="F1163" s="12" t="s">
        <v>7631</v>
      </c>
    </row>
    <row r="1164" spans="1:6" x14ac:dyDescent="0.3">
      <c r="A1164" s="12" t="s">
        <v>8794</v>
      </c>
      <c r="B1164" s="12" t="s">
        <v>2969</v>
      </c>
      <c r="C1164" s="12" t="s">
        <v>4602</v>
      </c>
      <c r="D1164" s="36">
        <v>45868</v>
      </c>
      <c r="E1164" s="36">
        <v>45924</v>
      </c>
      <c r="F1164" s="12" t="s">
        <v>7631</v>
      </c>
    </row>
    <row r="1165" spans="1:6" x14ac:dyDescent="0.3">
      <c r="A1165" s="12" t="s">
        <v>8795</v>
      </c>
      <c r="B1165" s="12" t="s">
        <v>792</v>
      </c>
      <c r="C1165" s="12" t="s">
        <v>4594</v>
      </c>
      <c r="D1165" s="36">
        <v>45700</v>
      </c>
      <c r="E1165" s="36">
        <v>45784</v>
      </c>
      <c r="F1165" s="12" t="s">
        <v>7631</v>
      </c>
    </row>
    <row r="1166" spans="1:6" x14ac:dyDescent="0.3">
      <c r="A1166" s="12" t="s">
        <v>8796</v>
      </c>
      <c r="B1166" s="12" t="s">
        <v>2679</v>
      </c>
      <c r="C1166" s="12" t="s">
        <v>4615</v>
      </c>
      <c r="D1166" s="36">
        <v>45982</v>
      </c>
      <c r="E1166" s="36">
        <v>46010</v>
      </c>
      <c r="F1166" s="12" t="s">
        <v>7631</v>
      </c>
    </row>
    <row r="1167" spans="1:6" x14ac:dyDescent="0.3">
      <c r="A1167" s="12" t="s">
        <v>8797</v>
      </c>
      <c r="B1167" s="12" t="s">
        <v>2102</v>
      </c>
      <c r="C1167" s="12" t="s">
        <v>4629</v>
      </c>
      <c r="D1167" s="36">
        <v>46008</v>
      </c>
      <c r="E1167" s="36">
        <v>46038</v>
      </c>
      <c r="F1167" s="12" t="s">
        <v>7631</v>
      </c>
    </row>
    <row r="1168" spans="1:6" x14ac:dyDescent="0.3">
      <c r="A1168" s="12" t="s">
        <v>8798</v>
      </c>
      <c r="B1168" s="12" t="s">
        <v>2407</v>
      </c>
      <c r="C1168" s="12" t="s">
        <v>4629</v>
      </c>
      <c r="D1168" s="36">
        <v>45854</v>
      </c>
      <c r="E1168" s="36">
        <v>46219</v>
      </c>
      <c r="F1168" s="12" t="s">
        <v>504</v>
      </c>
    </row>
    <row r="1169" spans="1:6" x14ac:dyDescent="0.3">
      <c r="A1169" s="12" t="s">
        <v>8799</v>
      </c>
      <c r="B1169" s="12" t="s">
        <v>1322</v>
      </c>
      <c r="C1169" s="12" t="s">
        <v>4607</v>
      </c>
      <c r="D1169" s="36">
        <v>45910</v>
      </c>
      <c r="E1169" s="36">
        <v>45966</v>
      </c>
      <c r="F1169" s="12" t="s">
        <v>7631</v>
      </c>
    </row>
    <row r="1170" spans="1:6" x14ac:dyDescent="0.3">
      <c r="A1170" s="12" t="s">
        <v>8800</v>
      </c>
      <c r="B1170" s="12" t="s">
        <v>2931</v>
      </c>
      <c r="C1170" s="12" t="s">
        <v>4618</v>
      </c>
      <c r="D1170" s="36">
        <v>46005</v>
      </c>
      <c r="E1170" s="36">
        <v>46035</v>
      </c>
      <c r="F1170" s="12" t="s">
        <v>7631</v>
      </c>
    </row>
    <row r="1171" spans="1:6" x14ac:dyDescent="0.3">
      <c r="A1171" s="12" t="s">
        <v>8801</v>
      </c>
      <c r="B1171" s="12" t="s">
        <v>3920</v>
      </c>
      <c r="C1171" s="12" t="s">
        <v>4615</v>
      </c>
      <c r="D1171" s="36">
        <v>45688</v>
      </c>
      <c r="E1171" s="36">
        <v>45716</v>
      </c>
      <c r="F1171" s="12" t="s">
        <v>7631</v>
      </c>
    </row>
    <row r="1172" spans="1:6" x14ac:dyDescent="0.3">
      <c r="A1172" s="12" t="s">
        <v>8802</v>
      </c>
      <c r="B1172" s="12" t="s">
        <v>2755</v>
      </c>
      <c r="C1172" s="12" t="s">
        <v>4618</v>
      </c>
      <c r="D1172" s="36">
        <v>45743</v>
      </c>
      <c r="E1172" s="36">
        <v>45827</v>
      </c>
      <c r="F1172" s="12" t="s">
        <v>7631</v>
      </c>
    </row>
    <row r="1173" spans="1:6" x14ac:dyDescent="0.3">
      <c r="A1173" s="12" t="s">
        <v>8803</v>
      </c>
      <c r="B1173" s="12" t="s">
        <v>1281</v>
      </c>
      <c r="C1173" s="12" t="s">
        <v>4594</v>
      </c>
      <c r="D1173" s="36">
        <v>45970</v>
      </c>
      <c r="E1173" s="36">
        <v>46054</v>
      </c>
      <c r="F1173" s="12" t="s">
        <v>504</v>
      </c>
    </row>
    <row r="1174" spans="1:6" x14ac:dyDescent="0.3">
      <c r="A1174" s="12" t="s">
        <v>8804</v>
      </c>
      <c r="B1174" s="12" t="s">
        <v>3180</v>
      </c>
      <c r="C1174" s="12" t="s">
        <v>4629</v>
      </c>
      <c r="D1174" s="36">
        <v>45889</v>
      </c>
      <c r="E1174" s="36">
        <v>45919</v>
      </c>
      <c r="F1174" s="12" t="s">
        <v>7631</v>
      </c>
    </row>
    <row r="1175" spans="1:6" x14ac:dyDescent="0.3">
      <c r="A1175" s="12" t="s">
        <v>8805</v>
      </c>
      <c r="B1175" s="12" t="s">
        <v>3918</v>
      </c>
      <c r="C1175" s="12" t="s">
        <v>4594</v>
      </c>
      <c r="D1175" s="36">
        <v>45729</v>
      </c>
      <c r="E1175" s="36">
        <v>45813</v>
      </c>
      <c r="F1175" s="12" t="s">
        <v>7631</v>
      </c>
    </row>
    <row r="1176" spans="1:6" x14ac:dyDescent="0.3">
      <c r="A1176" s="12" t="s">
        <v>8806</v>
      </c>
      <c r="B1176" s="12" t="s">
        <v>1674</v>
      </c>
      <c r="C1176" s="12" t="s">
        <v>4613</v>
      </c>
      <c r="D1176" s="36">
        <v>45964</v>
      </c>
      <c r="E1176" s="36">
        <v>46329</v>
      </c>
      <c r="F1176" s="12" t="s">
        <v>504</v>
      </c>
    </row>
    <row r="1177" spans="1:6" x14ac:dyDescent="0.3">
      <c r="A1177" s="12" t="s">
        <v>8807</v>
      </c>
      <c r="B1177" s="12" t="s">
        <v>1271</v>
      </c>
      <c r="C1177" s="12" t="s">
        <v>4607</v>
      </c>
      <c r="D1177" s="36">
        <v>45739</v>
      </c>
      <c r="E1177" s="36">
        <v>45767</v>
      </c>
      <c r="F1177" s="12" t="s">
        <v>7631</v>
      </c>
    </row>
    <row r="1178" spans="1:6" x14ac:dyDescent="0.3">
      <c r="A1178" s="12" t="s">
        <v>8808</v>
      </c>
      <c r="B1178" s="12" t="s">
        <v>3475</v>
      </c>
      <c r="C1178" s="12" t="s">
        <v>4607</v>
      </c>
      <c r="D1178" s="36">
        <v>45779</v>
      </c>
      <c r="E1178" s="36">
        <v>45835</v>
      </c>
      <c r="F1178" s="12" t="s">
        <v>7631</v>
      </c>
    </row>
    <row r="1179" spans="1:6" x14ac:dyDescent="0.3">
      <c r="A1179" s="12" t="s">
        <v>8809</v>
      </c>
      <c r="B1179" s="12" t="s">
        <v>1907</v>
      </c>
      <c r="C1179" s="12" t="s">
        <v>4618</v>
      </c>
      <c r="D1179" s="36">
        <v>45698</v>
      </c>
      <c r="E1179" s="36">
        <v>45728</v>
      </c>
      <c r="F1179" s="12" t="s">
        <v>7631</v>
      </c>
    </row>
    <row r="1180" spans="1:6" x14ac:dyDescent="0.3">
      <c r="A1180" s="12" t="s">
        <v>8810</v>
      </c>
      <c r="B1180" s="12" t="s">
        <v>3270</v>
      </c>
      <c r="C1180" s="12" t="s">
        <v>4598</v>
      </c>
      <c r="D1180" s="36">
        <v>45732</v>
      </c>
      <c r="E1180" s="36">
        <v>45788</v>
      </c>
      <c r="F1180" s="12" t="s">
        <v>7631</v>
      </c>
    </row>
    <row r="1181" spans="1:6" x14ac:dyDescent="0.3">
      <c r="A1181" s="12" t="s">
        <v>8811</v>
      </c>
      <c r="B1181" s="12" t="s">
        <v>3997</v>
      </c>
      <c r="C1181" s="12" t="s">
        <v>4594</v>
      </c>
      <c r="D1181" s="36">
        <v>45735</v>
      </c>
      <c r="E1181" s="36">
        <v>45791</v>
      </c>
      <c r="F1181" s="12" t="s">
        <v>7631</v>
      </c>
    </row>
    <row r="1182" spans="1:6" x14ac:dyDescent="0.3">
      <c r="A1182" s="12" t="s">
        <v>8812</v>
      </c>
      <c r="B1182" s="12" t="s">
        <v>1377</v>
      </c>
      <c r="C1182" s="12" t="s">
        <v>4613</v>
      </c>
      <c r="D1182" s="36">
        <v>45954</v>
      </c>
      <c r="E1182" s="36">
        <v>45984</v>
      </c>
      <c r="F1182" s="12" t="s">
        <v>7631</v>
      </c>
    </row>
    <row r="1183" spans="1:6" x14ac:dyDescent="0.3">
      <c r="A1183" s="12" t="s">
        <v>8813</v>
      </c>
      <c r="B1183" s="12" t="s">
        <v>2497</v>
      </c>
      <c r="C1183" s="12" t="s">
        <v>4598</v>
      </c>
      <c r="D1183" s="36">
        <v>45789</v>
      </c>
      <c r="E1183" s="36">
        <v>45873</v>
      </c>
      <c r="F1183" s="12" t="s">
        <v>7631</v>
      </c>
    </row>
    <row r="1184" spans="1:6" x14ac:dyDescent="0.3">
      <c r="A1184" s="12" t="s">
        <v>8814</v>
      </c>
      <c r="B1184" s="12" t="s">
        <v>1752</v>
      </c>
      <c r="C1184" s="12" t="s">
        <v>4613</v>
      </c>
      <c r="D1184" s="36">
        <v>45979</v>
      </c>
      <c r="E1184" s="36">
        <v>46063</v>
      </c>
      <c r="F1184" s="12" t="s">
        <v>504</v>
      </c>
    </row>
    <row r="1185" spans="1:6" x14ac:dyDescent="0.3">
      <c r="A1185" s="12" t="s">
        <v>8815</v>
      </c>
      <c r="B1185" s="12" t="s">
        <v>3621</v>
      </c>
      <c r="C1185" s="12" t="s">
        <v>4605</v>
      </c>
      <c r="D1185" s="36">
        <v>45893</v>
      </c>
      <c r="E1185" s="36">
        <v>45923</v>
      </c>
      <c r="F1185" s="12" t="s">
        <v>7631</v>
      </c>
    </row>
    <row r="1186" spans="1:6" x14ac:dyDescent="0.3">
      <c r="A1186" s="12" t="s">
        <v>8816</v>
      </c>
      <c r="B1186" s="12" t="s">
        <v>2170</v>
      </c>
      <c r="C1186" s="12" t="s">
        <v>4618</v>
      </c>
      <c r="D1186" s="36">
        <v>45794</v>
      </c>
      <c r="E1186" s="36">
        <v>45822</v>
      </c>
      <c r="F1186" s="12" t="s">
        <v>7631</v>
      </c>
    </row>
    <row r="1187" spans="1:6" x14ac:dyDescent="0.3">
      <c r="A1187" s="12" t="s">
        <v>8817</v>
      </c>
      <c r="B1187" s="12" t="s">
        <v>710</v>
      </c>
      <c r="C1187" s="12" t="s">
        <v>4598</v>
      </c>
      <c r="D1187" s="36">
        <v>45773</v>
      </c>
      <c r="E1187" s="36">
        <v>45801</v>
      </c>
      <c r="F1187" s="12" t="s">
        <v>7631</v>
      </c>
    </row>
    <row r="1188" spans="1:6" x14ac:dyDescent="0.3">
      <c r="A1188" s="12" t="s">
        <v>8818</v>
      </c>
      <c r="B1188" s="12" t="s">
        <v>2753</v>
      </c>
      <c r="C1188" s="12" t="s">
        <v>4609</v>
      </c>
      <c r="D1188" s="36">
        <v>45871</v>
      </c>
      <c r="E1188" s="36">
        <v>46236</v>
      </c>
      <c r="F1188" s="12" t="s">
        <v>504</v>
      </c>
    </row>
    <row r="1189" spans="1:6" x14ac:dyDescent="0.3">
      <c r="A1189" s="12" t="s">
        <v>8819</v>
      </c>
      <c r="B1189" s="12" t="s">
        <v>3346</v>
      </c>
      <c r="C1189" s="12" t="s">
        <v>4605</v>
      </c>
      <c r="D1189" s="36">
        <v>45949</v>
      </c>
      <c r="E1189" s="36">
        <v>45977</v>
      </c>
      <c r="F1189" s="12" t="s">
        <v>7631</v>
      </c>
    </row>
    <row r="1190" spans="1:6" x14ac:dyDescent="0.3">
      <c r="A1190" s="12" t="s">
        <v>8820</v>
      </c>
      <c r="B1190" s="12" t="s">
        <v>590</v>
      </c>
      <c r="C1190" s="12" t="s">
        <v>4618</v>
      </c>
      <c r="D1190" s="36">
        <v>45814</v>
      </c>
      <c r="E1190" s="36">
        <v>45842</v>
      </c>
      <c r="F1190" s="12" t="s">
        <v>7631</v>
      </c>
    </row>
    <row r="1191" spans="1:6" x14ac:dyDescent="0.3">
      <c r="A1191" s="12" t="s">
        <v>8821</v>
      </c>
      <c r="B1191" s="12" t="s">
        <v>2709</v>
      </c>
      <c r="C1191" s="12" t="s">
        <v>4594</v>
      </c>
      <c r="D1191" s="36">
        <v>45805</v>
      </c>
      <c r="E1191" s="36">
        <v>46170</v>
      </c>
      <c r="F1191" s="12" t="s">
        <v>504</v>
      </c>
    </row>
    <row r="1192" spans="1:6" x14ac:dyDescent="0.3">
      <c r="A1192" s="12" t="s">
        <v>8822</v>
      </c>
      <c r="B1192" s="12" t="s">
        <v>1648</v>
      </c>
      <c r="C1192" s="12" t="s">
        <v>4605</v>
      </c>
      <c r="D1192" s="36">
        <v>46024</v>
      </c>
      <c r="E1192" s="36">
        <v>46389</v>
      </c>
      <c r="F1192" s="12" t="s">
        <v>504</v>
      </c>
    </row>
    <row r="1193" spans="1:6" x14ac:dyDescent="0.3">
      <c r="A1193" s="12" t="s">
        <v>8823</v>
      </c>
      <c r="B1193" s="12" t="s">
        <v>2657</v>
      </c>
      <c r="C1193" s="12" t="s">
        <v>4594</v>
      </c>
      <c r="D1193" s="36">
        <v>45947</v>
      </c>
      <c r="E1193" s="36">
        <v>45975</v>
      </c>
      <c r="F1193" s="12" t="s">
        <v>7631</v>
      </c>
    </row>
    <row r="1194" spans="1:6" x14ac:dyDescent="0.3">
      <c r="A1194" s="12" t="s">
        <v>8824</v>
      </c>
      <c r="B1194" s="12" t="s">
        <v>1171</v>
      </c>
      <c r="C1194" s="12" t="s">
        <v>4629</v>
      </c>
      <c r="D1194" s="36">
        <v>45705</v>
      </c>
      <c r="E1194" s="36">
        <v>45761</v>
      </c>
      <c r="F1194" s="12" t="s">
        <v>7631</v>
      </c>
    </row>
    <row r="1195" spans="1:6" x14ac:dyDescent="0.3">
      <c r="A1195" s="12" t="s">
        <v>8825</v>
      </c>
      <c r="B1195" s="12" t="s">
        <v>776</v>
      </c>
      <c r="C1195" s="12" t="s">
        <v>4618</v>
      </c>
      <c r="D1195" s="36">
        <v>45748</v>
      </c>
      <c r="E1195" s="36">
        <v>45778</v>
      </c>
      <c r="F1195" s="12" t="s">
        <v>7631</v>
      </c>
    </row>
    <row r="1196" spans="1:6" x14ac:dyDescent="0.3">
      <c r="A1196" s="12" t="s">
        <v>8826</v>
      </c>
      <c r="B1196" s="12" t="s">
        <v>2645</v>
      </c>
      <c r="C1196" s="12" t="s">
        <v>4609</v>
      </c>
      <c r="D1196" s="36">
        <v>45930</v>
      </c>
      <c r="E1196" s="36">
        <v>46014</v>
      </c>
      <c r="F1196" s="12" t="s">
        <v>7631</v>
      </c>
    </row>
    <row r="1197" spans="1:6" x14ac:dyDescent="0.3">
      <c r="A1197" s="12" t="s">
        <v>8827</v>
      </c>
      <c r="B1197" s="12" t="s">
        <v>3340</v>
      </c>
      <c r="C1197" s="12" t="s">
        <v>4607</v>
      </c>
      <c r="D1197" s="36">
        <v>45825</v>
      </c>
      <c r="E1197" s="36">
        <v>45853</v>
      </c>
      <c r="F1197" s="12" t="s">
        <v>7631</v>
      </c>
    </row>
    <row r="1198" spans="1:6" x14ac:dyDescent="0.3">
      <c r="A1198" s="12" t="s">
        <v>8828</v>
      </c>
      <c r="B1198" s="12" t="s">
        <v>936</v>
      </c>
      <c r="C1198" s="12" t="s">
        <v>4615</v>
      </c>
      <c r="D1198" s="36">
        <v>45929</v>
      </c>
      <c r="E1198" s="36">
        <v>45985</v>
      </c>
      <c r="F1198" s="12" t="s">
        <v>7631</v>
      </c>
    </row>
    <row r="1199" spans="1:6" x14ac:dyDescent="0.3">
      <c r="A1199" s="12" t="s">
        <v>8829</v>
      </c>
      <c r="B1199" s="12" t="s">
        <v>4346</v>
      </c>
      <c r="C1199" s="12" t="s">
        <v>4594</v>
      </c>
      <c r="D1199" s="36">
        <v>46037</v>
      </c>
      <c r="E1199" s="36">
        <v>46093</v>
      </c>
      <c r="F1199" s="12" t="s">
        <v>504</v>
      </c>
    </row>
    <row r="1200" spans="1:6" x14ac:dyDescent="0.3">
      <c r="A1200" s="12" t="s">
        <v>8830</v>
      </c>
      <c r="B1200" s="12" t="s">
        <v>3026</v>
      </c>
      <c r="C1200" s="12" t="s">
        <v>4618</v>
      </c>
      <c r="D1200" s="36">
        <v>45913</v>
      </c>
      <c r="E1200" s="36">
        <v>46278</v>
      </c>
      <c r="F1200" s="12" t="s">
        <v>504</v>
      </c>
    </row>
    <row r="1201" spans="1:6" x14ac:dyDescent="0.3">
      <c r="A1201" s="12" t="s">
        <v>8831</v>
      </c>
      <c r="B1201" s="12" t="s">
        <v>2781</v>
      </c>
      <c r="C1201" s="12" t="s">
        <v>4613</v>
      </c>
      <c r="D1201" s="36">
        <v>45720</v>
      </c>
      <c r="E1201" s="36">
        <v>46085</v>
      </c>
      <c r="F1201" s="12" t="s">
        <v>504</v>
      </c>
    </row>
    <row r="1202" spans="1:6" x14ac:dyDescent="0.3">
      <c r="A1202" s="12" t="s">
        <v>8832</v>
      </c>
      <c r="B1202" s="12" t="s">
        <v>1155</v>
      </c>
      <c r="C1202" s="12" t="s">
        <v>4598</v>
      </c>
      <c r="D1202" s="36">
        <v>45896</v>
      </c>
      <c r="E1202" s="36">
        <v>45926</v>
      </c>
      <c r="F1202" s="12" t="s">
        <v>7631</v>
      </c>
    </row>
    <row r="1203" spans="1:6" x14ac:dyDescent="0.3">
      <c r="A1203" s="12" t="s">
        <v>8833</v>
      </c>
      <c r="B1203" s="12" t="s">
        <v>4256</v>
      </c>
      <c r="C1203" s="12" t="s">
        <v>4594</v>
      </c>
      <c r="D1203" s="36">
        <v>45874</v>
      </c>
      <c r="E1203" s="36">
        <v>46239</v>
      </c>
      <c r="F1203" s="12" t="s">
        <v>504</v>
      </c>
    </row>
    <row r="1204" spans="1:6" x14ac:dyDescent="0.3">
      <c r="A1204" s="12" t="s">
        <v>8834</v>
      </c>
      <c r="B1204" s="12" t="s">
        <v>3262</v>
      </c>
      <c r="C1204" s="12" t="s">
        <v>4618</v>
      </c>
      <c r="D1204" s="36">
        <v>45811</v>
      </c>
      <c r="E1204" s="36">
        <v>45867</v>
      </c>
      <c r="F1204" s="12" t="s">
        <v>7631</v>
      </c>
    </row>
    <row r="1205" spans="1:6" x14ac:dyDescent="0.3">
      <c r="A1205" s="12" t="s">
        <v>8835</v>
      </c>
      <c r="B1205" s="12" t="s">
        <v>830</v>
      </c>
      <c r="C1205" s="12" t="s">
        <v>4605</v>
      </c>
      <c r="D1205" s="36">
        <v>45766</v>
      </c>
      <c r="E1205" s="36">
        <v>45822</v>
      </c>
      <c r="F1205" s="12" t="s">
        <v>7631</v>
      </c>
    </row>
    <row r="1206" spans="1:6" x14ac:dyDescent="0.3">
      <c r="A1206" s="12" t="s">
        <v>8836</v>
      </c>
      <c r="B1206" s="12" t="s">
        <v>3298</v>
      </c>
      <c r="C1206" s="12" t="s">
        <v>4618</v>
      </c>
      <c r="D1206" s="36">
        <v>45844</v>
      </c>
      <c r="E1206" s="36">
        <v>45874</v>
      </c>
      <c r="F1206" s="12" t="s">
        <v>7631</v>
      </c>
    </row>
    <row r="1207" spans="1:6" x14ac:dyDescent="0.3">
      <c r="A1207" s="12" t="s">
        <v>8837</v>
      </c>
      <c r="B1207" s="12" t="s">
        <v>521</v>
      </c>
      <c r="C1207" s="12" t="s">
        <v>4602</v>
      </c>
      <c r="D1207" s="36">
        <v>45941</v>
      </c>
      <c r="E1207" s="36">
        <v>45997</v>
      </c>
      <c r="F1207" s="12" t="s">
        <v>7631</v>
      </c>
    </row>
    <row r="1208" spans="1:6" x14ac:dyDescent="0.3">
      <c r="A1208" s="12" t="s">
        <v>8838</v>
      </c>
      <c r="B1208" s="12" t="s">
        <v>2507</v>
      </c>
      <c r="C1208" s="12" t="s">
        <v>4594</v>
      </c>
      <c r="D1208" s="36">
        <v>45881</v>
      </c>
      <c r="E1208" s="36">
        <v>45911</v>
      </c>
      <c r="F1208" s="12" t="s">
        <v>7631</v>
      </c>
    </row>
    <row r="1209" spans="1:6" x14ac:dyDescent="0.3">
      <c r="A1209" s="12" t="s">
        <v>8839</v>
      </c>
      <c r="B1209" s="12" t="s">
        <v>3162</v>
      </c>
      <c r="C1209" s="12" t="s">
        <v>4598</v>
      </c>
      <c r="D1209" s="36">
        <v>45788</v>
      </c>
      <c r="E1209" s="36">
        <v>45872</v>
      </c>
      <c r="F1209" s="12" t="s">
        <v>7631</v>
      </c>
    </row>
    <row r="1210" spans="1:6" x14ac:dyDescent="0.3">
      <c r="A1210" s="12" t="s">
        <v>8840</v>
      </c>
      <c r="B1210" s="12" t="s">
        <v>3701</v>
      </c>
      <c r="C1210" s="12" t="s">
        <v>4607</v>
      </c>
      <c r="D1210" s="36">
        <v>45997</v>
      </c>
      <c r="E1210" s="36">
        <v>46362</v>
      </c>
      <c r="F1210" s="12" t="s">
        <v>504</v>
      </c>
    </row>
    <row r="1211" spans="1:6" x14ac:dyDescent="0.3">
      <c r="A1211" s="12" t="s">
        <v>8841</v>
      </c>
      <c r="B1211" s="12" t="s">
        <v>3102</v>
      </c>
      <c r="C1211" s="12" t="s">
        <v>4598</v>
      </c>
      <c r="D1211" s="36">
        <v>45963</v>
      </c>
      <c r="E1211" s="36">
        <v>46019</v>
      </c>
      <c r="F1211" s="12" t="s">
        <v>7631</v>
      </c>
    </row>
    <row r="1212" spans="1:6" x14ac:dyDescent="0.3">
      <c r="A1212" s="12" t="s">
        <v>8842</v>
      </c>
      <c r="B1212" s="12" t="s">
        <v>1875</v>
      </c>
      <c r="C1212" s="12" t="s">
        <v>4618</v>
      </c>
      <c r="D1212" s="36">
        <v>45968</v>
      </c>
      <c r="E1212" s="36">
        <v>46052</v>
      </c>
      <c r="F1212" s="12" t="s">
        <v>7631</v>
      </c>
    </row>
    <row r="1213" spans="1:6" x14ac:dyDescent="0.3">
      <c r="A1213" s="12" t="s">
        <v>8843</v>
      </c>
      <c r="B1213" s="12" t="s">
        <v>4142</v>
      </c>
      <c r="C1213" s="12" t="s">
        <v>4605</v>
      </c>
      <c r="D1213" s="36">
        <v>45927</v>
      </c>
      <c r="E1213" s="36">
        <v>46292</v>
      </c>
      <c r="F1213" s="12" t="s">
        <v>504</v>
      </c>
    </row>
    <row r="1214" spans="1:6" x14ac:dyDescent="0.3">
      <c r="A1214" s="12" t="s">
        <v>8844</v>
      </c>
      <c r="B1214" s="12" t="s">
        <v>1524</v>
      </c>
      <c r="C1214" s="12" t="s">
        <v>4605</v>
      </c>
      <c r="D1214" s="36">
        <v>45926</v>
      </c>
      <c r="E1214" s="36">
        <v>45956</v>
      </c>
      <c r="F1214" s="12" t="s">
        <v>7631</v>
      </c>
    </row>
    <row r="1215" spans="1:6" x14ac:dyDescent="0.3">
      <c r="A1215" s="12" t="s">
        <v>8845</v>
      </c>
      <c r="B1215" s="12" t="s">
        <v>2879</v>
      </c>
      <c r="C1215" s="12" t="s">
        <v>4607</v>
      </c>
      <c r="D1215" s="36">
        <v>46002</v>
      </c>
      <c r="E1215" s="36">
        <v>46032</v>
      </c>
      <c r="F1215" s="12" t="s">
        <v>7631</v>
      </c>
    </row>
    <row r="1216" spans="1:6" x14ac:dyDescent="0.3">
      <c r="A1216" s="12" t="s">
        <v>8846</v>
      </c>
      <c r="B1216" s="12" t="s">
        <v>1058</v>
      </c>
      <c r="C1216" s="12" t="s">
        <v>4594</v>
      </c>
      <c r="D1216" s="36">
        <v>45694</v>
      </c>
      <c r="E1216" s="36">
        <v>45750</v>
      </c>
      <c r="F1216" s="12" t="s">
        <v>7631</v>
      </c>
    </row>
    <row r="1217" spans="1:6" x14ac:dyDescent="0.3">
      <c r="A1217" s="12" t="s">
        <v>8847</v>
      </c>
      <c r="B1217" s="12" t="s">
        <v>1596</v>
      </c>
      <c r="C1217" s="12" t="s">
        <v>4602</v>
      </c>
      <c r="D1217" s="36">
        <v>45900</v>
      </c>
      <c r="E1217" s="36">
        <v>45930</v>
      </c>
      <c r="F1217" s="12" t="s">
        <v>7631</v>
      </c>
    </row>
    <row r="1218" spans="1:6" x14ac:dyDescent="0.3">
      <c r="A1218" s="12" t="s">
        <v>8848</v>
      </c>
      <c r="B1218" s="12" t="s">
        <v>4186</v>
      </c>
      <c r="C1218" s="12" t="s">
        <v>4613</v>
      </c>
      <c r="D1218" s="36">
        <v>45937</v>
      </c>
      <c r="E1218" s="36">
        <v>45993</v>
      </c>
      <c r="F1218" s="12" t="s">
        <v>7631</v>
      </c>
    </row>
    <row r="1219" spans="1:6" x14ac:dyDescent="0.3">
      <c r="A1219" s="12" t="s">
        <v>8849</v>
      </c>
      <c r="B1219" s="12" t="s">
        <v>3485</v>
      </c>
      <c r="C1219" s="12" t="s">
        <v>4594</v>
      </c>
      <c r="D1219" s="36">
        <v>45997</v>
      </c>
      <c r="E1219" s="36">
        <v>46025</v>
      </c>
      <c r="F1219" s="12" t="s">
        <v>7631</v>
      </c>
    </row>
    <row r="1220" spans="1:6" x14ac:dyDescent="0.3">
      <c r="A1220" s="12" t="s">
        <v>8850</v>
      </c>
      <c r="B1220" s="12" t="s">
        <v>3146</v>
      </c>
      <c r="C1220" s="12" t="s">
        <v>4618</v>
      </c>
      <c r="D1220" s="36">
        <v>45719</v>
      </c>
      <c r="E1220" s="36">
        <v>45803</v>
      </c>
      <c r="F1220" s="12" t="s">
        <v>7631</v>
      </c>
    </row>
    <row r="1221" spans="1:6" x14ac:dyDescent="0.3">
      <c r="A1221" s="12" t="s">
        <v>8851</v>
      </c>
      <c r="B1221" s="12" t="s">
        <v>1101</v>
      </c>
      <c r="C1221" s="12" t="s">
        <v>4615</v>
      </c>
      <c r="D1221" s="36">
        <v>45884</v>
      </c>
      <c r="E1221" s="36">
        <v>45968</v>
      </c>
      <c r="F1221" s="12" t="s">
        <v>7631</v>
      </c>
    </row>
    <row r="1222" spans="1:6" x14ac:dyDescent="0.3">
      <c r="A1222" s="12" t="s">
        <v>8852</v>
      </c>
      <c r="B1222" s="12" t="s">
        <v>2929</v>
      </c>
      <c r="C1222" s="12" t="s">
        <v>4605</v>
      </c>
      <c r="D1222" s="36">
        <v>45707</v>
      </c>
      <c r="E1222" s="36">
        <v>45735</v>
      </c>
      <c r="F1222" s="12" t="s">
        <v>7631</v>
      </c>
    </row>
    <row r="1223" spans="1:6" x14ac:dyDescent="0.3">
      <c r="A1223" s="12" t="s">
        <v>8853</v>
      </c>
      <c r="B1223" s="12" t="s">
        <v>4378</v>
      </c>
      <c r="C1223" s="12" t="s">
        <v>4609</v>
      </c>
      <c r="D1223" s="36">
        <v>46024</v>
      </c>
      <c r="E1223" s="36">
        <v>46108</v>
      </c>
      <c r="F1223" s="12" t="s">
        <v>504</v>
      </c>
    </row>
    <row r="1224" spans="1:6" x14ac:dyDescent="0.3">
      <c r="A1224" s="12" t="s">
        <v>8854</v>
      </c>
      <c r="B1224" s="12" t="s">
        <v>3493</v>
      </c>
      <c r="C1224" s="12" t="s">
        <v>4598</v>
      </c>
      <c r="D1224" s="36">
        <v>45758</v>
      </c>
      <c r="E1224" s="36">
        <v>45814</v>
      </c>
      <c r="F1224" s="12" t="s">
        <v>7631</v>
      </c>
    </row>
    <row r="1225" spans="1:6" x14ac:dyDescent="0.3">
      <c r="A1225" s="12" t="s">
        <v>8855</v>
      </c>
      <c r="B1225" s="12" t="s">
        <v>2659</v>
      </c>
      <c r="C1225" s="12" t="s">
        <v>4629</v>
      </c>
      <c r="D1225" s="36">
        <v>45946</v>
      </c>
      <c r="E1225" s="36">
        <v>46002</v>
      </c>
      <c r="F1225" s="12" t="s">
        <v>7631</v>
      </c>
    </row>
    <row r="1226" spans="1:6" x14ac:dyDescent="0.3">
      <c r="A1226" s="12" t="s">
        <v>8856</v>
      </c>
      <c r="B1226" s="12" t="s">
        <v>3876</v>
      </c>
      <c r="C1226" s="12" t="s">
        <v>4609</v>
      </c>
      <c r="D1226" s="36">
        <v>45817</v>
      </c>
      <c r="E1226" s="36">
        <v>45873</v>
      </c>
      <c r="F1226" s="12" t="s">
        <v>7631</v>
      </c>
    </row>
    <row r="1227" spans="1:6" x14ac:dyDescent="0.3">
      <c r="A1227" s="12" t="s">
        <v>8857</v>
      </c>
      <c r="B1227" s="12" t="s">
        <v>3290</v>
      </c>
      <c r="C1227" s="12" t="s">
        <v>4605</v>
      </c>
      <c r="D1227" s="36">
        <v>45802</v>
      </c>
      <c r="E1227" s="36">
        <v>45858</v>
      </c>
      <c r="F1227" s="12" t="s">
        <v>7631</v>
      </c>
    </row>
    <row r="1228" spans="1:6" x14ac:dyDescent="0.3">
      <c r="A1228" s="12" t="s">
        <v>8858</v>
      </c>
      <c r="B1228" s="12" t="s">
        <v>1881</v>
      </c>
      <c r="C1228" s="12" t="s">
        <v>4609</v>
      </c>
      <c r="D1228" s="36">
        <v>45779</v>
      </c>
      <c r="E1228" s="36">
        <v>45807</v>
      </c>
      <c r="F1228" s="12" t="s">
        <v>7631</v>
      </c>
    </row>
    <row r="1229" spans="1:6" x14ac:dyDescent="0.3">
      <c r="A1229" s="12" t="s">
        <v>8859</v>
      </c>
      <c r="B1229" s="12" t="s">
        <v>1556</v>
      </c>
      <c r="C1229" s="12" t="s">
        <v>4609</v>
      </c>
      <c r="D1229" s="36">
        <v>46021</v>
      </c>
      <c r="E1229" s="36">
        <v>46386</v>
      </c>
      <c r="F1229" s="12" t="s">
        <v>504</v>
      </c>
    </row>
    <row r="1230" spans="1:6" x14ac:dyDescent="0.3">
      <c r="A1230" s="12" t="s">
        <v>8860</v>
      </c>
      <c r="B1230" s="12" t="s">
        <v>3408</v>
      </c>
      <c r="C1230" s="12" t="s">
        <v>4613</v>
      </c>
      <c r="D1230" s="36">
        <v>45779</v>
      </c>
      <c r="E1230" s="36">
        <v>45807</v>
      </c>
      <c r="F1230" s="12" t="s">
        <v>7631</v>
      </c>
    </row>
    <row r="1231" spans="1:6" x14ac:dyDescent="0.3">
      <c r="A1231" s="12" t="s">
        <v>8861</v>
      </c>
      <c r="B1231" s="12" t="s">
        <v>1794</v>
      </c>
      <c r="C1231" s="12" t="s">
        <v>4605</v>
      </c>
      <c r="D1231" s="36">
        <v>45947</v>
      </c>
      <c r="E1231" s="36">
        <v>45977</v>
      </c>
      <c r="F1231" s="12" t="s">
        <v>7631</v>
      </c>
    </row>
    <row r="1232" spans="1:6" x14ac:dyDescent="0.3">
      <c r="A1232" s="12" t="s">
        <v>8862</v>
      </c>
      <c r="B1232" s="12" t="s">
        <v>2183</v>
      </c>
      <c r="C1232" s="12" t="s">
        <v>4602</v>
      </c>
      <c r="D1232" s="36">
        <v>45971</v>
      </c>
      <c r="E1232" s="36">
        <v>46001</v>
      </c>
      <c r="F1232" s="12" t="s">
        <v>7631</v>
      </c>
    </row>
    <row r="1233" spans="1:6" x14ac:dyDescent="0.3">
      <c r="A1233" s="12" t="s">
        <v>8863</v>
      </c>
      <c r="B1233" s="12" t="s">
        <v>1634</v>
      </c>
      <c r="C1233" s="12" t="s">
        <v>4594</v>
      </c>
      <c r="D1233" s="36">
        <v>45938</v>
      </c>
      <c r="E1233" s="36">
        <v>45968</v>
      </c>
      <c r="F1233" s="12" t="s">
        <v>7631</v>
      </c>
    </row>
    <row r="1234" spans="1:6" x14ac:dyDescent="0.3">
      <c r="A1234" s="12" t="s">
        <v>8864</v>
      </c>
      <c r="B1234" s="12" t="s">
        <v>1893</v>
      </c>
      <c r="C1234" s="12" t="s">
        <v>4598</v>
      </c>
      <c r="D1234" s="36">
        <v>46026</v>
      </c>
      <c r="E1234" s="36">
        <v>46391</v>
      </c>
      <c r="F1234" s="12" t="s">
        <v>504</v>
      </c>
    </row>
    <row r="1235" spans="1:6" x14ac:dyDescent="0.3">
      <c r="A1235" s="12" t="s">
        <v>8865</v>
      </c>
      <c r="B1235" s="12" t="s">
        <v>3442</v>
      </c>
      <c r="C1235" s="12" t="s">
        <v>4605</v>
      </c>
      <c r="D1235" s="36">
        <v>45798</v>
      </c>
      <c r="E1235" s="36">
        <v>45882</v>
      </c>
      <c r="F1235" s="12" t="s">
        <v>7631</v>
      </c>
    </row>
    <row r="1236" spans="1:6" x14ac:dyDescent="0.3">
      <c r="A1236" s="12" t="s">
        <v>8866</v>
      </c>
      <c r="B1236" s="12" t="s">
        <v>3054</v>
      </c>
      <c r="C1236" s="12" t="s">
        <v>4609</v>
      </c>
      <c r="D1236" s="36">
        <v>45774</v>
      </c>
      <c r="E1236" s="36">
        <v>45802</v>
      </c>
      <c r="F1236" s="12" t="s">
        <v>7631</v>
      </c>
    </row>
    <row r="1237" spans="1:6" x14ac:dyDescent="0.3">
      <c r="A1237" s="12" t="s">
        <v>8867</v>
      </c>
      <c r="B1237" s="12" t="s">
        <v>4126</v>
      </c>
      <c r="C1237" s="12" t="s">
        <v>4613</v>
      </c>
      <c r="D1237" s="36">
        <v>45836</v>
      </c>
      <c r="E1237" s="36">
        <v>45864</v>
      </c>
      <c r="F1237" s="12" t="s">
        <v>7631</v>
      </c>
    </row>
    <row r="1238" spans="1:6" x14ac:dyDescent="0.3">
      <c r="A1238" s="12" t="s">
        <v>8868</v>
      </c>
      <c r="B1238" s="12" t="s">
        <v>2174</v>
      </c>
      <c r="C1238" s="12" t="s">
        <v>4613</v>
      </c>
      <c r="D1238" s="36">
        <v>46003</v>
      </c>
      <c r="E1238" s="36">
        <v>46368</v>
      </c>
      <c r="F1238" s="12" t="s">
        <v>504</v>
      </c>
    </row>
    <row r="1239" spans="1:6" x14ac:dyDescent="0.3">
      <c r="A1239" s="12" t="s">
        <v>8869</v>
      </c>
      <c r="B1239" s="12" t="s">
        <v>2801</v>
      </c>
      <c r="C1239" s="12" t="s">
        <v>4618</v>
      </c>
      <c r="D1239" s="36">
        <v>45913</v>
      </c>
      <c r="E1239" s="36">
        <v>45941</v>
      </c>
      <c r="F1239" s="12" t="s">
        <v>7631</v>
      </c>
    </row>
    <row r="1240" spans="1:6" x14ac:dyDescent="0.3">
      <c r="A1240" s="12" t="s">
        <v>8870</v>
      </c>
      <c r="B1240" s="12" t="s">
        <v>1157</v>
      </c>
      <c r="C1240" s="12" t="s">
        <v>4605</v>
      </c>
      <c r="D1240" s="36">
        <v>45782</v>
      </c>
      <c r="E1240" s="36">
        <v>45838</v>
      </c>
      <c r="F1240" s="12" t="s">
        <v>7631</v>
      </c>
    </row>
    <row r="1241" spans="1:6" x14ac:dyDescent="0.3">
      <c r="A1241" s="12" t="s">
        <v>8871</v>
      </c>
      <c r="B1241" s="12" t="s">
        <v>1455</v>
      </c>
      <c r="C1241" s="12" t="s">
        <v>4607</v>
      </c>
      <c r="D1241" s="36">
        <v>45956</v>
      </c>
      <c r="E1241" s="36">
        <v>46321</v>
      </c>
      <c r="F1241" s="12" t="s">
        <v>504</v>
      </c>
    </row>
    <row r="1242" spans="1:6" x14ac:dyDescent="0.3">
      <c r="A1242" s="12" t="s">
        <v>8872</v>
      </c>
      <c r="B1242" s="12" t="s">
        <v>2881</v>
      </c>
      <c r="C1242" s="12" t="s">
        <v>4618</v>
      </c>
      <c r="D1242" s="36">
        <v>45970</v>
      </c>
      <c r="E1242" s="36">
        <v>46000</v>
      </c>
      <c r="F1242" s="12" t="s">
        <v>7631</v>
      </c>
    </row>
    <row r="1243" spans="1:6" x14ac:dyDescent="0.3">
      <c r="A1243" s="12" t="s">
        <v>8873</v>
      </c>
      <c r="B1243" s="12" t="s">
        <v>4208</v>
      </c>
      <c r="C1243" s="12" t="s">
        <v>4602</v>
      </c>
      <c r="D1243" s="36">
        <v>45833</v>
      </c>
      <c r="E1243" s="36">
        <v>45863</v>
      </c>
      <c r="F1243" s="12" t="s">
        <v>7631</v>
      </c>
    </row>
    <row r="1244" spans="1:6" x14ac:dyDescent="0.3">
      <c r="A1244" s="12" t="s">
        <v>8874</v>
      </c>
      <c r="B1244" s="12" t="s">
        <v>2245</v>
      </c>
      <c r="C1244" s="12" t="s">
        <v>4594</v>
      </c>
      <c r="D1244" s="36">
        <v>45882</v>
      </c>
      <c r="E1244" s="36">
        <v>46247</v>
      </c>
      <c r="F1244" s="12" t="s">
        <v>504</v>
      </c>
    </row>
    <row r="1245" spans="1:6" x14ac:dyDescent="0.3">
      <c r="A1245" s="12" t="s">
        <v>8875</v>
      </c>
      <c r="B1245" s="12" t="s">
        <v>1091</v>
      </c>
      <c r="C1245" s="12" t="s">
        <v>4607</v>
      </c>
      <c r="D1245" s="36">
        <v>45746</v>
      </c>
      <c r="E1245" s="36">
        <v>46111</v>
      </c>
      <c r="F1245" s="12" t="s">
        <v>504</v>
      </c>
    </row>
    <row r="1246" spans="1:6" x14ac:dyDescent="0.3">
      <c r="A1246" s="12" t="s">
        <v>8876</v>
      </c>
      <c r="B1246" s="12" t="s">
        <v>921</v>
      </c>
      <c r="C1246" s="12" t="s">
        <v>4598</v>
      </c>
      <c r="D1246" s="36">
        <v>45811</v>
      </c>
      <c r="E1246" s="36">
        <v>45895</v>
      </c>
      <c r="F1246" s="12" t="s">
        <v>7631</v>
      </c>
    </row>
    <row r="1247" spans="1:6" x14ac:dyDescent="0.3">
      <c r="A1247" s="12" t="s">
        <v>8877</v>
      </c>
      <c r="B1247" s="12" t="s">
        <v>2003</v>
      </c>
      <c r="C1247" s="12" t="s">
        <v>4602</v>
      </c>
      <c r="D1247" s="36">
        <v>45776</v>
      </c>
      <c r="E1247" s="36">
        <v>46141</v>
      </c>
      <c r="F1247" s="12" t="s">
        <v>504</v>
      </c>
    </row>
    <row r="1248" spans="1:6" x14ac:dyDescent="0.3">
      <c r="A1248" s="12" t="s">
        <v>8878</v>
      </c>
      <c r="B1248" s="12" t="s">
        <v>3589</v>
      </c>
      <c r="C1248" s="12" t="s">
        <v>4618</v>
      </c>
      <c r="D1248" s="36">
        <v>45981</v>
      </c>
      <c r="E1248" s="36">
        <v>46065</v>
      </c>
      <c r="F1248" s="12" t="s">
        <v>504</v>
      </c>
    </row>
    <row r="1249" spans="1:6" x14ac:dyDescent="0.3">
      <c r="A1249" s="12" t="s">
        <v>8879</v>
      </c>
      <c r="B1249" s="12" t="s">
        <v>4517</v>
      </c>
      <c r="C1249" s="12" t="s">
        <v>4602</v>
      </c>
      <c r="D1249" s="36">
        <v>45888</v>
      </c>
      <c r="E1249" s="36">
        <v>45944</v>
      </c>
      <c r="F1249" s="12" t="s">
        <v>7631</v>
      </c>
    </row>
    <row r="1250" spans="1:6" x14ac:dyDescent="0.3">
      <c r="A1250" s="12" t="s">
        <v>8880</v>
      </c>
      <c r="B1250" s="12" t="s">
        <v>2051</v>
      </c>
      <c r="C1250" s="12" t="s">
        <v>4609</v>
      </c>
      <c r="D1250" s="36">
        <v>45939</v>
      </c>
      <c r="E1250" s="36">
        <v>46023</v>
      </c>
      <c r="F1250" s="12" t="s">
        <v>7631</v>
      </c>
    </row>
    <row r="1251" spans="1:6" x14ac:dyDescent="0.3">
      <c r="A1251" s="12" t="s">
        <v>8881</v>
      </c>
      <c r="B1251" s="12" t="s">
        <v>2851</v>
      </c>
      <c r="C1251" s="12" t="s">
        <v>4602</v>
      </c>
      <c r="D1251" s="36">
        <v>45964</v>
      </c>
      <c r="E1251" s="36">
        <v>46020</v>
      </c>
      <c r="F1251" s="12" t="s">
        <v>7631</v>
      </c>
    </row>
    <row r="1252" spans="1:6" x14ac:dyDescent="0.3">
      <c r="A1252" s="12" t="s">
        <v>8882</v>
      </c>
      <c r="B1252" s="12" t="s">
        <v>2831</v>
      </c>
      <c r="C1252" s="12" t="s">
        <v>4613</v>
      </c>
      <c r="D1252" s="36">
        <v>45939</v>
      </c>
      <c r="E1252" s="36">
        <v>45967</v>
      </c>
      <c r="F1252" s="12" t="s">
        <v>7631</v>
      </c>
    </row>
    <row r="1253" spans="1:6" x14ac:dyDescent="0.3">
      <c r="A1253" s="12" t="s">
        <v>8883</v>
      </c>
      <c r="B1253" s="12" t="s">
        <v>4435</v>
      </c>
      <c r="C1253" s="12" t="s">
        <v>4618</v>
      </c>
      <c r="D1253" s="36">
        <v>45734</v>
      </c>
      <c r="E1253" s="36">
        <v>45818</v>
      </c>
      <c r="F1253" s="12" t="s">
        <v>7631</v>
      </c>
    </row>
    <row r="1254" spans="1:6" x14ac:dyDescent="0.3">
      <c r="A1254" s="12" t="s">
        <v>8884</v>
      </c>
      <c r="B1254" s="12" t="s">
        <v>1792</v>
      </c>
      <c r="C1254" s="12" t="s">
        <v>4598</v>
      </c>
      <c r="D1254" s="36">
        <v>45924</v>
      </c>
      <c r="E1254" s="36">
        <v>45954</v>
      </c>
      <c r="F1254" s="12" t="s">
        <v>7631</v>
      </c>
    </row>
    <row r="1255" spans="1:6" x14ac:dyDescent="0.3">
      <c r="A1255" s="12" t="s">
        <v>8885</v>
      </c>
      <c r="B1255" s="12" t="s">
        <v>1568</v>
      </c>
      <c r="C1255" s="12" t="s">
        <v>4613</v>
      </c>
      <c r="D1255" s="36">
        <v>45910</v>
      </c>
      <c r="E1255" s="36">
        <v>46275</v>
      </c>
      <c r="F1255" s="12" t="s">
        <v>504</v>
      </c>
    </row>
    <row r="1256" spans="1:6" x14ac:dyDescent="0.3">
      <c r="A1256" s="12" t="s">
        <v>8886</v>
      </c>
      <c r="B1256" s="12" t="s">
        <v>4465</v>
      </c>
      <c r="C1256" s="12" t="s">
        <v>4598</v>
      </c>
      <c r="D1256" s="36">
        <v>45823</v>
      </c>
      <c r="E1256" s="36">
        <v>45853</v>
      </c>
      <c r="F1256" s="12" t="s">
        <v>7631</v>
      </c>
    </row>
    <row r="1257" spans="1:6" x14ac:dyDescent="0.3">
      <c r="A1257" s="12" t="s">
        <v>8887</v>
      </c>
      <c r="B1257" s="12" t="s">
        <v>2507</v>
      </c>
      <c r="C1257" s="12" t="s">
        <v>4629</v>
      </c>
      <c r="D1257" s="36">
        <v>46028</v>
      </c>
      <c r="E1257" s="36">
        <v>46393</v>
      </c>
      <c r="F1257" s="12" t="s">
        <v>504</v>
      </c>
    </row>
    <row r="1258" spans="1:6" x14ac:dyDescent="0.3">
      <c r="A1258" s="12" t="s">
        <v>8888</v>
      </c>
      <c r="B1258" s="12" t="s">
        <v>1113</v>
      </c>
      <c r="C1258" s="12" t="s">
        <v>4605</v>
      </c>
      <c r="D1258" s="36">
        <v>45935</v>
      </c>
      <c r="E1258" s="36">
        <v>45963</v>
      </c>
      <c r="F1258" s="12" t="s">
        <v>7631</v>
      </c>
    </row>
    <row r="1259" spans="1:6" x14ac:dyDescent="0.3">
      <c r="A1259" s="12" t="s">
        <v>8889</v>
      </c>
      <c r="B1259" s="12" t="s">
        <v>2225</v>
      </c>
      <c r="C1259" s="12" t="s">
        <v>4615</v>
      </c>
      <c r="D1259" s="36">
        <v>45967</v>
      </c>
      <c r="E1259" s="36">
        <v>46023</v>
      </c>
      <c r="F1259" s="12" t="s">
        <v>7631</v>
      </c>
    </row>
    <row r="1260" spans="1:6" x14ac:dyDescent="0.3">
      <c r="A1260" s="12" t="s">
        <v>8890</v>
      </c>
      <c r="B1260" s="12" t="s">
        <v>1855</v>
      </c>
      <c r="C1260" s="12" t="s">
        <v>4602</v>
      </c>
      <c r="D1260" s="36">
        <v>46034</v>
      </c>
      <c r="E1260" s="36">
        <v>46062</v>
      </c>
      <c r="F1260" s="12" t="s">
        <v>504</v>
      </c>
    </row>
    <row r="1261" spans="1:6" x14ac:dyDescent="0.3">
      <c r="A1261" s="12" t="s">
        <v>8891</v>
      </c>
      <c r="B1261" s="12" t="s">
        <v>3870</v>
      </c>
      <c r="C1261" s="12" t="s">
        <v>4602</v>
      </c>
      <c r="D1261" s="36">
        <v>45957</v>
      </c>
      <c r="E1261" s="36">
        <v>45987</v>
      </c>
      <c r="F1261" s="12" t="s">
        <v>7631</v>
      </c>
    </row>
    <row r="1262" spans="1:6" x14ac:dyDescent="0.3">
      <c r="A1262" s="12" t="s">
        <v>8892</v>
      </c>
      <c r="B1262" s="12" t="s">
        <v>4152</v>
      </c>
      <c r="C1262" s="12" t="s">
        <v>4602</v>
      </c>
      <c r="D1262" s="36">
        <v>45882</v>
      </c>
      <c r="E1262" s="36">
        <v>45966</v>
      </c>
      <c r="F1262" s="12" t="s">
        <v>7631</v>
      </c>
    </row>
    <row r="1263" spans="1:6" x14ac:dyDescent="0.3">
      <c r="A1263" s="12" t="s">
        <v>8893</v>
      </c>
      <c r="B1263" s="12" t="s">
        <v>951</v>
      </c>
      <c r="C1263" s="12" t="s">
        <v>4602</v>
      </c>
      <c r="D1263" s="36">
        <v>45817</v>
      </c>
      <c r="E1263" s="36">
        <v>45873</v>
      </c>
      <c r="F1263" s="12" t="s">
        <v>7631</v>
      </c>
    </row>
    <row r="1264" spans="1:6" x14ac:dyDescent="0.3">
      <c r="A1264" s="12" t="s">
        <v>8894</v>
      </c>
      <c r="B1264" s="12" t="s">
        <v>3020</v>
      </c>
      <c r="C1264" s="12" t="s">
        <v>4613</v>
      </c>
      <c r="D1264" s="36">
        <v>45952</v>
      </c>
      <c r="E1264" s="36">
        <v>45980</v>
      </c>
      <c r="F1264" s="12" t="s">
        <v>7631</v>
      </c>
    </row>
    <row r="1265" spans="1:6" x14ac:dyDescent="0.3">
      <c r="A1265" s="12" t="s">
        <v>8895</v>
      </c>
      <c r="B1265" s="12" t="s">
        <v>1971</v>
      </c>
      <c r="C1265" s="12" t="s">
        <v>4629</v>
      </c>
      <c r="D1265" s="36">
        <v>45866</v>
      </c>
      <c r="E1265" s="36">
        <v>45922</v>
      </c>
      <c r="F1265" s="12" t="s">
        <v>7631</v>
      </c>
    </row>
    <row r="1266" spans="1:6" x14ac:dyDescent="0.3">
      <c r="A1266" s="12" t="s">
        <v>8896</v>
      </c>
      <c r="B1266" s="12" t="s">
        <v>1710</v>
      </c>
      <c r="C1266" s="12" t="s">
        <v>4602</v>
      </c>
      <c r="D1266" s="36">
        <v>46031</v>
      </c>
      <c r="E1266" s="36">
        <v>46087</v>
      </c>
      <c r="F1266" s="12" t="s">
        <v>504</v>
      </c>
    </row>
    <row r="1267" spans="1:6" x14ac:dyDescent="0.3">
      <c r="A1267" s="12" t="s">
        <v>8897</v>
      </c>
      <c r="B1267" s="12" t="s">
        <v>780</v>
      </c>
      <c r="C1267" s="12" t="s">
        <v>4613</v>
      </c>
      <c r="D1267" s="36">
        <v>46032</v>
      </c>
      <c r="E1267" s="36">
        <v>46397</v>
      </c>
      <c r="F1267" s="12" t="s">
        <v>504</v>
      </c>
    </row>
    <row r="1268" spans="1:6" x14ac:dyDescent="0.3">
      <c r="A1268" s="12" t="s">
        <v>8898</v>
      </c>
      <c r="B1268" s="12" t="s">
        <v>868</v>
      </c>
      <c r="C1268" s="12" t="s">
        <v>4613</v>
      </c>
      <c r="D1268" s="36">
        <v>45922</v>
      </c>
      <c r="E1268" s="36">
        <v>45950</v>
      </c>
      <c r="F1268" s="12" t="s">
        <v>7631</v>
      </c>
    </row>
    <row r="1269" spans="1:6" x14ac:dyDescent="0.3">
      <c r="A1269" s="12" t="s">
        <v>8899</v>
      </c>
      <c r="B1269" s="12" t="s">
        <v>1165</v>
      </c>
      <c r="C1269" s="12" t="s">
        <v>4615</v>
      </c>
      <c r="D1269" s="36">
        <v>46016</v>
      </c>
      <c r="E1269" s="36">
        <v>46046</v>
      </c>
      <c r="F1269" s="12" t="s">
        <v>7631</v>
      </c>
    </row>
    <row r="1270" spans="1:6" x14ac:dyDescent="0.3">
      <c r="A1270" s="12" t="s">
        <v>8900</v>
      </c>
      <c r="B1270" s="12" t="s">
        <v>3130</v>
      </c>
      <c r="C1270" s="12" t="s">
        <v>4598</v>
      </c>
      <c r="D1270" s="36">
        <v>45851</v>
      </c>
      <c r="E1270" s="36">
        <v>45879</v>
      </c>
      <c r="F1270" s="12" t="s">
        <v>7631</v>
      </c>
    </row>
    <row r="1271" spans="1:6" x14ac:dyDescent="0.3">
      <c r="A1271" s="12" t="s">
        <v>8901</v>
      </c>
      <c r="B1271" s="12" t="s">
        <v>1419</v>
      </c>
      <c r="C1271" s="12" t="s">
        <v>4607</v>
      </c>
      <c r="D1271" s="36">
        <v>45832</v>
      </c>
      <c r="E1271" s="36">
        <v>45888</v>
      </c>
      <c r="F1271" s="12" t="s">
        <v>7631</v>
      </c>
    </row>
    <row r="1272" spans="1:6" x14ac:dyDescent="0.3">
      <c r="A1272" s="12" t="s">
        <v>8902</v>
      </c>
      <c r="B1272" s="12" t="s">
        <v>4507</v>
      </c>
      <c r="C1272" s="12" t="s">
        <v>4609</v>
      </c>
      <c r="D1272" s="36">
        <v>45820</v>
      </c>
      <c r="E1272" s="36">
        <v>45850</v>
      </c>
      <c r="F1272" s="12" t="s">
        <v>7631</v>
      </c>
    </row>
    <row r="1273" spans="1:6" x14ac:dyDescent="0.3">
      <c r="A1273" s="12" t="s">
        <v>8903</v>
      </c>
      <c r="B1273" s="12" t="s">
        <v>2745</v>
      </c>
      <c r="C1273" s="12" t="s">
        <v>4615</v>
      </c>
      <c r="D1273" s="36">
        <v>45946</v>
      </c>
      <c r="E1273" s="36">
        <v>46002</v>
      </c>
      <c r="F1273" s="12" t="s">
        <v>7631</v>
      </c>
    </row>
    <row r="1274" spans="1:6" x14ac:dyDescent="0.3">
      <c r="A1274" s="12" t="s">
        <v>8904</v>
      </c>
      <c r="B1274" s="12" t="s">
        <v>878</v>
      </c>
      <c r="C1274" s="12" t="s">
        <v>4615</v>
      </c>
      <c r="D1274" s="36">
        <v>45944</v>
      </c>
      <c r="E1274" s="36">
        <v>45972</v>
      </c>
      <c r="F1274" s="12" t="s">
        <v>7631</v>
      </c>
    </row>
    <row r="1275" spans="1:6" x14ac:dyDescent="0.3">
      <c r="A1275" s="12" t="s">
        <v>8905</v>
      </c>
      <c r="B1275" s="12" t="s">
        <v>4150</v>
      </c>
      <c r="C1275" s="12" t="s">
        <v>4598</v>
      </c>
      <c r="D1275" s="36">
        <v>46052</v>
      </c>
      <c r="E1275" s="36">
        <v>46082</v>
      </c>
      <c r="F1275" s="12" t="s">
        <v>504</v>
      </c>
    </row>
    <row r="1276" spans="1:6" x14ac:dyDescent="0.3">
      <c r="A1276" s="12" t="s">
        <v>8906</v>
      </c>
      <c r="B1276" s="12" t="s">
        <v>3290</v>
      </c>
      <c r="C1276" s="12" t="s">
        <v>4629</v>
      </c>
      <c r="D1276" s="36">
        <v>45989</v>
      </c>
      <c r="E1276" s="36">
        <v>46045</v>
      </c>
      <c r="F1276" s="12" t="s">
        <v>7631</v>
      </c>
    </row>
    <row r="1277" spans="1:6" x14ac:dyDescent="0.3">
      <c r="A1277" s="12" t="s">
        <v>8907</v>
      </c>
      <c r="B1277" s="12" t="s">
        <v>617</v>
      </c>
      <c r="C1277" s="12" t="s">
        <v>4605</v>
      </c>
      <c r="D1277" s="36">
        <v>45915</v>
      </c>
      <c r="E1277" s="36">
        <v>45971</v>
      </c>
      <c r="F1277" s="12" t="s">
        <v>7631</v>
      </c>
    </row>
    <row r="1278" spans="1:6" x14ac:dyDescent="0.3">
      <c r="A1278" s="12" t="s">
        <v>8908</v>
      </c>
      <c r="B1278" s="12" t="s">
        <v>2557</v>
      </c>
      <c r="C1278" s="12" t="s">
        <v>4605</v>
      </c>
      <c r="D1278" s="36">
        <v>45898</v>
      </c>
      <c r="E1278" s="36">
        <v>45954</v>
      </c>
      <c r="F1278" s="12" t="s">
        <v>7631</v>
      </c>
    </row>
    <row r="1279" spans="1:6" x14ac:dyDescent="0.3">
      <c r="A1279" s="12" t="s">
        <v>8909</v>
      </c>
      <c r="B1279" s="12" t="s">
        <v>3396</v>
      </c>
      <c r="C1279" s="12" t="s">
        <v>4615</v>
      </c>
      <c r="D1279" s="36">
        <v>45889</v>
      </c>
      <c r="E1279" s="36">
        <v>45973</v>
      </c>
      <c r="F1279" s="12" t="s">
        <v>7631</v>
      </c>
    </row>
    <row r="1280" spans="1:6" x14ac:dyDescent="0.3">
      <c r="A1280" s="12" t="s">
        <v>8910</v>
      </c>
      <c r="B1280" s="12" t="s">
        <v>3591</v>
      </c>
      <c r="C1280" s="12" t="s">
        <v>4607</v>
      </c>
      <c r="D1280" s="36">
        <v>45911</v>
      </c>
      <c r="E1280" s="36">
        <v>45995</v>
      </c>
      <c r="F1280" s="12" t="s">
        <v>7631</v>
      </c>
    </row>
    <row r="1281" spans="1:6" x14ac:dyDescent="0.3">
      <c r="A1281" s="12" t="s">
        <v>8911</v>
      </c>
      <c r="B1281" s="12" t="s">
        <v>2689</v>
      </c>
      <c r="C1281" s="12" t="s">
        <v>4607</v>
      </c>
      <c r="D1281" s="36">
        <v>46041</v>
      </c>
      <c r="E1281" s="36">
        <v>46125</v>
      </c>
      <c r="F1281" s="12" t="s">
        <v>504</v>
      </c>
    </row>
    <row r="1282" spans="1:6" x14ac:dyDescent="0.3">
      <c r="A1282" s="12" t="s">
        <v>8912</v>
      </c>
      <c r="B1282" s="12" t="s">
        <v>2739</v>
      </c>
      <c r="C1282" s="12" t="s">
        <v>4613</v>
      </c>
      <c r="D1282" s="36">
        <v>45893</v>
      </c>
      <c r="E1282" s="36">
        <v>46258</v>
      </c>
      <c r="F1282" s="12" t="s">
        <v>504</v>
      </c>
    </row>
    <row r="1283" spans="1:6" x14ac:dyDescent="0.3">
      <c r="A1283" s="12" t="s">
        <v>8913</v>
      </c>
      <c r="B1283" s="12" t="s">
        <v>2283</v>
      </c>
      <c r="C1283" s="12" t="s">
        <v>4602</v>
      </c>
      <c r="D1283" s="36">
        <v>45941</v>
      </c>
      <c r="E1283" s="36">
        <v>45969</v>
      </c>
      <c r="F1283" s="12" t="s">
        <v>7631</v>
      </c>
    </row>
    <row r="1284" spans="1:6" x14ac:dyDescent="0.3">
      <c r="A1284" s="12" t="s">
        <v>8914</v>
      </c>
      <c r="B1284" s="12" t="s">
        <v>4469</v>
      </c>
      <c r="C1284" s="12" t="s">
        <v>4618</v>
      </c>
      <c r="D1284" s="36">
        <v>45748</v>
      </c>
      <c r="E1284" s="36">
        <v>45778</v>
      </c>
      <c r="F1284" s="12" t="s">
        <v>7631</v>
      </c>
    </row>
    <row r="1285" spans="1:6" x14ac:dyDescent="0.3">
      <c r="A1285" s="12" t="s">
        <v>8915</v>
      </c>
      <c r="B1285" s="12" t="s">
        <v>1510</v>
      </c>
      <c r="C1285" s="12" t="s">
        <v>4594</v>
      </c>
      <c r="D1285" s="36">
        <v>45787</v>
      </c>
      <c r="E1285" s="36">
        <v>45815</v>
      </c>
      <c r="F1285" s="12" t="s">
        <v>7631</v>
      </c>
    </row>
    <row r="1286" spans="1:6" x14ac:dyDescent="0.3">
      <c r="A1286" s="12" t="s">
        <v>8916</v>
      </c>
      <c r="B1286" s="12" t="s">
        <v>2011</v>
      </c>
      <c r="C1286" s="12" t="s">
        <v>4602</v>
      </c>
      <c r="D1286" s="36">
        <v>45872</v>
      </c>
      <c r="E1286" s="36">
        <v>45900</v>
      </c>
      <c r="F1286" s="12" t="s">
        <v>7631</v>
      </c>
    </row>
    <row r="1287" spans="1:6" x14ac:dyDescent="0.3">
      <c r="A1287" s="12" t="s">
        <v>8917</v>
      </c>
      <c r="B1287" s="12" t="s">
        <v>4078</v>
      </c>
      <c r="C1287" s="12" t="s">
        <v>4615</v>
      </c>
      <c r="D1287" s="36">
        <v>45810</v>
      </c>
      <c r="E1287" s="36">
        <v>46175</v>
      </c>
      <c r="F1287" s="12" t="s">
        <v>504</v>
      </c>
    </row>
    <row r="1288" spans="1:6" x14ac:dyDescent="0.3">
      <c r="A1288" s="12" t="s">
        <v>8918</v>
      </c>
      <c r="B1288" s="12" t="s">
        <v>4204</v>
      </c>
      <c r="C1288" s="12" t="s">
        <v>4609</v>
      </c>
      <c r="D1288" s="36">
        <v>45905</v>
      </c>
      <c r="E1288" s="36">
        <v>45989</v>
      </c>
      <c r="F1288" s="12" t="s">
        <v>7631</v>
      </c>
    </row>
    <row r="1289" spans="1:6" x14ac:dyDescent="0.3">
      <c r="A1289" s="12" t="s">
        <v>8919</v>
      </c>
      <c r="B1289" s="12" t="s">
        <v>1542</v>
      </c>
      <c r="C1289" s="12" t="s">
        <v>4615</v>
      </c>
      <c r="D1289" s="36">
        <v>45879</v>
      </c>
      <c r="E1289" s="36">
        <v>45935</v>
      </c>
      <c r="F1289" s="12" t="s">
        <v>7631</v>
      </c>
    </row>
    <row r="1290" spans="1:6" x14ac:dyDescent="0.3">
      <c r="A1290" s="12" t="s">
        <v>8920</v>
      </c>
      <c r="B1290" s="12" t="s">
        <v>2343</v>
      </c>
      <c r="C1290" s="12" t="s">
        <v>4615</v>
      </c>
      <c r="D1290" s="36">
        <v>45704</v>
      </c>
      <c r="E1290" s="36">
        <v>45734</v>
      </c>
      <c r="F1290" s="12" t="s">
        <v>7631</v>
      </c>
    </row>
    <row r="1291" spans="1:6" x14ac:dyDescent="0.3">
      <c r="A1291" s="12" t="s">
        <v>8921</v>
      </c>
      <c r="B1291" s="12" t="s">
        <v>2537</v>
      </c>
      <c r="C1291" s="12" t="s">
        <v>4615</v>
      </c>
      <c r="D1291" s="36">
        <v>45754</v>
      </c>
      <c r="E1291" s="36">
        <v>46119</v>
      </c>
      <c r="F1291" s="12" t="s">
        <v>504</v>
      </c>
    </row>
    <row r="1292" spans="1:6" x14ac:dyDescent="0.3">
      <c r="A1292" s="12" t="s">
        <v>8922</v>
      </c>
      <c r="B1292" s="12" t="s">
        <v>3609</v>
      </c>
      <c r="C1292" s="12" t="s">
        <v>4605</v>
      </c>
      <c r="D1292" s="36">
        <v>45834</v>
      </c>
      <c r="E1292" s="36">
        <v>45890</v>
      </c>
      <c r="F1292" s="12" t="s">
        <v>7631</v>
      </c>
    </row>
    <row r="1293" spans="1:6" x14ac:dyDescent="0.3">
      <c r="A1293" s="12" t="s">
        <v>8923</v>
      </c>
      <c r="B1293" s="12" t="s">
        <v>1570</v>
      </c>
      <c r="C1293" s="12" t="s">
        <v>4602</v>
      </c>
      <c r="D1293" s="36">
        <v>45974</v>
      </c>
      <c r="E1293" s="36">
        <v>46058</v>
      </c>
      <c r="F1293" s="12" t="s">
        <v>504</v>
      </c>
    </row>
    <row r="1294" spans="1:6" x14ac:dyDescent="0.3">
      <c r="A1294" s="12" t="s">
        <v>8924</v>
      </c>
      <c r="B1294" s="12" t="s">
        <v>2519</v>
      </c>
      <c r="C1294" s="12" t="s">
        <v>4615</v>
      </c>
      <c r="D1294" s="36">
        <v>45973</v>
      </c>
      <c r="E1294" s="36">
        <v>46003</v>
      </c>
      <c r="F1294" s="12" t="s">
        <v>7631</v>
      </c>
    </row>
    <row r="1295" spans="1:6" x14ac:dyDescent="0.3">
      <c r="A1295" s="12" t="s">
        <v>8925</v>
      </c>
      <c r="B1295" s="12" t="s">
        <v>1566</v>
      </c>
      <c r="C1295" s="12" t="s">
        <v>4618</v>
      </c>
      <c r="D1295" s="36">
        <v>45752</v>
      </c>
      <c r="E1295" s="36">
        <v>46117</v>
      </c>
      <c r="F1295" s="12" t="s">
        <v>504</v>
      </c>
    </row>
    <row r="1296" spans="1:6" x14ac:dyDescent="0.3">
      <c r="A1296" s="12" t="s">
        <v>8926</v>
      </c>
      <c r="B1296" s="12" t="s">
        <v>2096</v>
      </c>
      <c r="C1296" s="12" t="s">
        <v>4605</v>
      </c>
      <c r="D1296" s="36">
        <v>45948</v>
      </c>
      <c r="E1296" s="36">
        <v>45976</v>
      </c>
      <c r="F1296" s="12" t="s">
        <v>7631</v>
      </c>
    </row>
    <row r="1297" spans="1:6" x14ac:dyDescent="0.3">
      <c r="A1297" s="12" t="s">
        <v>8927</v>
      </c>
      <c r="B1297" s="12" t="s">
        <v>816</v>
      </c>
      <c r="C1297" s="12" t="s">
        <v>4615</v>
      </c>
      <c r="D1297" s="36">
        <v>45853</v>
      </c>
      <c r="E1297" s="36">
        <v>45909</v>
      </c>
      <c r="F1297" s="12" t="s">
        <v>7631</v>
      </c>
    </row>
    <row r="1298" spans="1:6" x14ac:dyDescent="0.3">
      <c r="A1298" s="12" t="s">
        <v>8928</v>
      </c>
      <c r="B1298" s="12" t="s">
        <v>2339</v>
      </c>
      <c r="C1298" s="12" t="s">
        <v>4605</v>
      </c>
      <c r="D1298" s="36">
        <v>45829</v>
      </c>
      <c r="E1298" s="36">
        <v>45859</v>
      </c>
      <c r="F1298" s="12" t="s">
        <v>7631</v>
      </c>
    </row>
    <row r="1299" spans="1:6" x14ac:dyDescent="0.3">
      <c r="A1299" s="12" t="s">
        <v>8929</v>
      </c>
      <c r="B1299" s="12" t="s">
        <v>1897</v>
      </c>
      <c r="C1299" s="12" t="s">
        <v>4607</v>
      </c>
      <c r="D1299" s="36">
        <v>45813</v>
      </c>
      <c r="E1299" s="36">
        <v>45841</v>
      </c>
      <c r="F1299" s="12" t="s">
        <v>7631</v>
      </c>
    </row>
    <row r="1300" spans="1:6" x14ac:dyDescent="0.3">
      <c r="A1300" s="12" t="s">
        <v>8930</v>
      </c>
      <c r="B1300" s="12" t="s">
        <v>1537</v>
      </c>
      <c r="C1300" s="12" t="s">
        <v>4602</v>
      </c>
      <c r="D1300" s="36">
        <v>45983</v>
      </c>
      <c r="E1300" s="36">
        <v>46067</v>
      </c>
      <c r="F1300" s="12" t="s">
        <v>504</v>
      </c>
    </row>
    <row r="1301" spans="1:6" x14ac:dyDescent="0.3">
      <c r="A1301" s="12" t="s">
        <v>8931</v>
      </c>
      <c r="B1301" s="12" t="s">
        <v>1987</v>
      </c>
      <c r="C1301" s="12" t="s">
        <v>4615</v>
      </c>
      <c r="D1301" s="36">
        <v>45744</v>
      </c>
      <c r="E1301" s="36">
        <v>45800</v>
      </c>
      <c r="F1301" s="12" t="s">
        <v>7631</v>
      </c>
    </row>
    <row r="1302" spans="1:6" x14ac:dyDescent="0.3">
      <c r="A1302" s="12" t="s">
        <v>8932</v>
      </c>
      <c r="B1302" s="12" t="s">
        <v>3886</v>
      </c>
      <c r="C1302" s="12" t="s">
        <v>4598</v>
      </c>
      <c r="D1302" s="36">
        <v>45735</v>
      </c>
      <c r="E1302" s="36">
        <v>46100</v>
      </c>
      <c r="F1302" s="12" t="s">
        <v>504</v>
      </c>
    </row>
    <row r="1303" spans="1:6" x14ac:dyDescent="0.3">
      <c r="A1303" s="12" t="s">
        <v>8933</v>
      </c>
      <c r="B1303" s="12" t="s">
        <v>1638</v>
      </c>
      <c r="C1303" s="12" t="s">
        <v>4615</v>
      </c>
      <c r="D1303" s="36">
        <v>45840</v>
      </c>
      <c r="E1303" s="36">
        <v>45870</v>
      </c>
      <c r="F1303" s="12" t="s">
        <v>7631</v>
      </c>
    </row>
    <row r="1304" spans="1:6" x14ac:dyDescent="0.3">
      <c r="A1304" s="12" t="s">
        <v>8934</v>
      </c>
      <c r="B1304" s="12" t="s">
        <v>4358</v>
      </c>
      <c r="C1304" s="12" t="s">
        <v>4629</v>
      </c>
      <c r="D1304" s="36">
        <v>45873</v>
      </c>
      <c r="E1304" s="36">
        <v>45957</v>
      </c>
      <c r="F1304" s="12" t="s">
        <v>7631</v>
      </c>
    </row>
    <row r="1305" spans="1:6" x14ac:dyDescent="0.3">
      <c r="A1305" s="12" t="s">
        <v>8935</v>
      </c>
      <c r="B1305" s="12" t="s">
        <v>4457</v>
      </c>
      <c r="C1305" s="12" t="s">
        <v>4607</v>
      </c>
      <c r="D1305" s="36">
        <v>45941</v>
      </c>
      <c r="E1305" s="36">
        <v>46025</v>
      </c>
      <c r="F1305" s="12" t="s">
        <v>7631</v>
      </c>
    </row>
    <row r="1306" spans="1:6" x14ac:dyDescent="0.3">
      <c r="A1306" s="12" t="s">
        <v>8936</v>
      </c>
      <c r="B1306" s="12" t="s">
        <v>1008</v>
      </c>
      <c r="C1306" s="12" t="s">
        <v>4598</v>
      </c>
      <c r="D1306" s="36">
        <v>45771</v>
      </c>
      <c r="E1306" s="36">
        <v>46136</v>
      </c>
      <c r="F1306" s="12" t="s">
        <v>504</v>
      </c>
    </row>
    <row r="1307" spans="1:6" x14ac:dyDescent="0.3">
      <c r="A1307" s="12" t="s">
        <v>8937</v>
      </c>
      <c r="B1307" s="12" t="s">
        <v>1945</v>
      </c>
      <c r="C1307" s="12" t="s">
        <v>4598</v>
      </c>
      <c r="D1307" s="36">
        <v>45909</v>
      </c>
      <c r="E1307" s="36">
        <v>45939</v>
      </c>
      <c r="F1307" s="12" t="s">
        <v>7631</v>
      </c>
    </row>
    <row r="1308" spans="1:6" x14ac:dyDescent="0.3">
      <c r="A1308" s="12" t="s">
        <v>8938</v>
      </c>
      <c r="B1308" s="12" t="s">
        <v>712</v>
      </c>
      <c r="C1308" s="12" t="s">
        <v>4609</v>
      </c>
      <c r="D1308" s="36">
        <v>45818</v>
      </c>
      <c r="E1308" s="36">
        <v>45848</v>
      </c>
      <c r="F1308" s="12" t="s">
        <v>7631</v>
      </c>
    </row>
    <row r="1309" spans="1:6" x14ac:dyDescent="0.3">
      <c r="A1309" s="12" t="s">
        <v>8939</v>
      </c>
      <c r="B1309" s="12" t="s">
        <v>1831</v>
      </c>
      <c r="C1309" s="12" t="s">
        <v>4615</v>
      </c>
      <c r="D1309" s="36">
        <v>45820</v>
      </c>
      <c r="E1309" s="36">
        <v>45848</v>
      </c>
      <c r="F1309" s="12" t="s">
        <v>7631</v>
      </c>
    </row>
    <row r="1310" spans="1:6" x14ac:dyDescent="0.3">
      <c r="A1310" s="12" t="s">
        <v>8940</v>
      </c>
      <c r="B1310" s="12" t="s">
        <v>3110</v>
      </c>
      <c r="C1310" s="12" t="s">
        <v>4609</v>
      </c>
      <c r="D1310" s="36">
        <v>46020</v>
      </c>
      <c r="E1310" s="36">
        <v>46076</v>
      </c>
      <c r="F1310" s="12" t="s">
        <v>504</v>
      </c>
    </row>
    <row r="1311" spans="1:6" x14ac:dyDescent="0.3">
      <c r="A1311" s="12" t="s">
        <v>8941</v>
      </c>
      <c r="B1311" s="12" t="s">
        <v>3603</v>
      </c>
      <c r="C1311" s="12" t="s">
        <v>4602</v>
      </c>
      <c r="D1311" s="36">
        <v>46047</v>
      </c>
      <c r="E1311" s="36">
        <v>46075</v>
      </c>
      <c r="F1311" s="12" t="s">
        <v>504</v>
      </c>
    </row>
    <row r="1312" spans="1:6" x14ac:dyDescent="0.3">
      <c r="A1312" s="12" t="s">
        <v>8942</v>
      </c>
      <c r="B1312" s="12" t="s">
        <v>2877</v>
      </c>
      <c r="C1312" s="12" t="s">
        <v>4618</v>
      </c>
      <c r="D1312" s="36">
        <v>46040</v>
      </c>
      <c r="E1312" s="36">
        <v>46124</v>
      </c>
      <c r="F1312" s="12" t="s">
        <v>504</v>
      </c>
    </row>
    <row r="1313" spans="1:6" x14ac:dyDescent="0.3">
      <c r="A1313" s="12" t="s">
        <v>8943</v>
      </c>
      <c r="B1313" s="12" t="s">
        <v>1959</v>
      </c>
      <c r="C1313" s="12" t="s">
        <v>4629</v>
      </c>
      <c r="D1313" s="36">
        <v>46031</v>
      </c>
      <c r="E1313" s="36">
        <v>46396</v>
      </c>
      <c r="F1313" s="12" t="s">
        <v>504</v>
      </c>
    </row>
    <row r="1314" spans="1:6" x14ac:dyDescent="0.3">
      <c r="A1314" s="12" t="s">
        <v>8944</v>
      </c>
      <c r="B1314" s="12" t="s">
        <v>2915</v>
      </c>
      <c r="C1314" s="12" t="s">
        <v>4613</v>
      </c>
      <c r="D1314" s="36">
        <v>45944</v>
      </c>
      <c r="E1314" s="36">
        <v>46000</v>
      </c>
      <c r="F1314" s="12" t="s">
        <v>7631</v>
      </c>
    </row>
    <row r="1315" spans="1:6" x14ac:dyDescent="0.3">
      <c r="A1315" s="12" t="s">
        <v>8945</v>
      </c>
      <c r="B1315" s="12" t="s">
        <v>667</v>
      </c>
      <c r="C1315" s="12" t="s">
        <v>4594</v>
      </c>
      <c r="D1315" s="36">
        <v>45745</v>
      </c>
      <c r="E1315" s="36">
        <v>45829</v>
      </c>
      <c r="F1315" s="12" t="s">
        <v>7631</v>
      </c>
    </row>
    <row r="1316" spans="1:6" x14ac:dyDescent="0.3">
      <c r="A1316" s="12" t="s">
        <v>8946</v>
      </c>
      <c r="B1316" s="12" t="s">
        <v>4459</v>
      </c>
      <c r="C1316" s="12" t="s">
        <v>4615</v>
      </c>
      <c r="D1316" s="36">
        <v>46028</v>
      </c>
      <c r="E1316" s="36">
        <v>46056</v>
      </c>
      <c r="F1316" s="12" t="s">
        <v>504</v>
      </c>
    </row>
    <row r="1317" spans="1:6" x14ac:dyDescent="0.3">
      <c r="A1317" s="12" t="s">
        <v>8947</v>
      </c>
      <c r="B1317" s="12" t="s">
        <v>4150</v>
      </c>
      <c r="C1317" s="12" t="s">
        <v>4615</v>
      </c>
      <c r="D1317" s="36">
        <v>45877</v>
      </c>
      <c r="E1317" s="36">
        <v>45905</v>
      </c>
      <c r="F1317" s="12" t="s">
        <v>7631</v>
      </c>
    </row>
    <row r="1318" spans="1:6" x14ac:dyDescent="0.3">
      <c r="A1318" s="12" t="s">
        <v>8948</v>
      </c>
      <c r="B1318" s="12" t="s">
        <v>2737</v>
      </c>
      <c r="C1318" s="12" t="s">
        <v>4605</v>
      </c>
      <c r="D1318" s="36">
        <v>45807</v>
      </c>
      <c r="E1318" s="36">
        <v>45837</v>
      </c>
      <c r="F1318" s="12" t="s">
        <v>7631</v>
      </c>
    </row>
    <row r="1319" spans="1:6" x14ac:dyDescent="0.3">
      <c r="A1319" s="12" t="s">
        <v>8949</v>
      </c>
      <c r="B1319" s="12" t="s">
        <v>3677</v>
      </c>
      <c r="C1319" s="12" t="s">
        <v>4615</v>
      </c>
      <c r="D1319" s="36">
        <v>45979</v>
      </c>
      <c r="E1319" s="36">
        <v>46063</v>
      </c>
      <c r="F1319" s="12" t="s">
        <v>504</v>
      </c>
    </row>
    <row r="1320" spans="1:6" x14ac:dyDescent="0.3">
      <c r="A1320" s="12" t="s">
        <v>8950</v>
      </c>
      <c r="B1320" s="12" t="s">
        <v>1752</v>
      </c>
      <c r="C1320" s="12" t="s">
        <v>4598</v>
      </c>
      <c r="D1320" s="36">
        <v>45689</v>
      </c>
      <c r="E1320" s="36">
        <v>45717</v>
      </c>
      <c r="F1320" s="12" t="s">
        <v>7631</v>
      </c>
    </row>
    <row r="1321" spans="1:6" x14ac:dyDescent="0.3">
      <c r="A1321" s="12" t="s">
        <v>8951</v>
      </c>
      <c r="B1321" s="12" t="s">
        <v>2699</v>
      </c>
      <c r="C1321" s="12" t="s">
        <v>4602</v>
      </c>
      <c r="D1321" s="36">
        <v>45724</v>
      </c>
      <c r="E1321" s="36">
        <v>45808</v>
      </c>
      <c r="F1321" s="12" t="s">
        <v>7631</v>
      </c>
    </row>
    <row r="1322" spans="1:6" x14ac:dyDescent="0.3">
      <c r="A1322" s="12" t="s">
        <v>8952</v>
      </c>
      <c r="B1322" s="12" t="s">
        <v>1362</v>
      </c>
      <c r="C1322" s="12" t="s">
        <v>4613</v>
      </c>
      <c r="D1322" s="36">
        <v>46051</v>
      </c>
      <c r="E1322" s="36">
        <v>46107</v>
      </c>
      <c r="F1322" s="12" t="s">
        <v>504</v>
      </c>
    </row>
    <row r="1323" spans="1:6" x14ac:dyDescent="0.3">
      <c r="A1323" s="12" t="s">
        <v>8953</v>
      </c>
      <c r="B1323" s="12" t="s">
        <v>3649</v>
      </c>
      <c r="C1323" s="12" t="s">
        <v>4615</v>
      </c>
      <c r="D1323" s="36">
        <v>45944</v>
      </c>
      <c r="E1323" s="36">
        <v>45972</v>
      </c>
      <c r="F1323" s="12" t="s">
        <v>7631</v>
      </c>
    </row>
    <row r="1324" spans="1:6" x14ac:dyDescent="0.3">
      <c r="A1324" s="12" t="s">
        <v>8954</v>
      </c>
      <c r="B1324" s="12" t="s">
        <v>4112</v>
      </c>
      <c r="C1324" s="12" t="s">
        <v>4613</v>
      </c>
      <c r="D1324" s="36">
        <v>45824</v>
      </c>
      <c r="E1324" s="36">
        <v>45880</v>
      </c>
      <c r="F1324" s="12" t="s">
        <v>7631</v>
      </c>
    </row>
    <row r="1325" spans="1:6" x14ac:dyDescent="0.3">
      <c r="A1325" s="12" t="s">
        <v>8955</v>
      </c>
      <c r="B1325" s="12" t="s">
        <v>1692</v>
      </c>
      <c r="C1325" s="12" t="s">
        <v>4613</v>
      </c>
      <c r="D1325" s="36">
        <v>45710</v>
      </c>
      <c r="E1325" s="36">
        <v>45766</v>
      </c>
      <c r="F1325" s="12" t="s">
        <v>7631</v>
      </c>
    </row>
    <row r="1326" spans="1:6" x14ac:dyDescent="0.3">
      <c r="A1326" s="12" t="s">
        <v>8956</v>
      </c>
      <c r="B1326" s="12" t="s">
        <v>2743</v>
      </c>
      <c r="C1326" s="12" t="s">
        <v>4594</v>
      </c>
      <c r="D1326" s="36">
        <v>45897</v>
      </c>
      <c r="E1326" s="36">
        <v>45925</v>
      </c>
      <c r="F1326" s="12" t="s">
        <v>7631</v>
      </c>
    </row>
    <row r="1327" spans="1:6" x14ac:dyDescent="0.3">
      <c r="A1327" s="12" t="s">
        <v>8957</v>
      </c>
      <c r="B1327" s="12" t="s">
        <v>916</v>
      </c>
      <c r="C1327" s="12" t="s">
        <v>4594</v>
      </c>
      <c r="D1327" s="36">
        <v>45967</v>
      </c>
      <c r="E1327" s="36">
        <v>45995</v>
      </c>
      <c r="F1327" s="12" t="s">
        <v>7631</v>
      </c>
    </row>
    <row r="1328" spans="1:6" x14ac:dyDescent="0.3">
      <c r="A1328" s="12" t="s">
        <v>8958</v>
      </c>
      <c r="B1328" s="12" t="s">
        <v>3384</v>
      </c>
      <c r="C1328" s="12" t="s">
        <v>4598</v>
      </c>
      <c r="D1328" s="36">
        <v>45988</v>
      </c>
      <c r="E1328" s="36">
        <v>46018</v>
      </c>
      <c r="F1328" s="12" t="s">
        <v>7631</v>
      </c>
    </row>
    <row r="1329" spans="1:6" x14ac:dyDescent="0.3">
      <c r="A1329" s="12" t="s">
        <v>8959</v>
      </c>
      <c r="B1329" s="12" t="s">
        <v>987</v>
      </c>
      <c r="C1329" s="12" t="s">
        <v>4629</v>
      </c>
      <c r="D1329" s="36">
        <v>46022</v>
      </c>
      <c r="E1329" s="36">
        <v>46078</v>
      </c>
      <c r="F1329" s="12" t="s">
        <v>504</v>
      </c>
    </row>
    <row r="1330" spans="1:6" x14ac:dyDescent="0.3">
      <c r="A1330" s="12" t="s">
        <v>8960</v>
      </c>
      <c r="B1330" s="12" t="s">
        <v>2967</v>
      </c>
      <c r="C1330" s="12" t="s">
        <v>4629</v>
      </c>
      <c r="D1330" s="36">
        <v>45923</v>
      </c>
      <c r="E1330" s="36">
        <v>46007</v>
      </c>
      <c r="F1330" s="12" t="s">
        <v>7631</v>
      </c>
    </row>
    <row r="1331" spans="1:6" x14ac:dyDescent="0.3">
      <c r="A1331" s="12" t="s">
        <v>8961</v>
      </c>
      <c r="B1331" s="12" t="s">
        <v>2727</v>
      </c>
      <c r="C1331" s="12" t="s">
        <v>4605</v>
      </c>
      <c r="D1331" s="36">
        <v>45784</v>
      </c>
      <c r="E1331" s="36">
        <v>45840</v>
      </c>
      <c r="F1331" s="12" t="s">
        <v>7631</v>
      </c>
    </row>
    <row r="1332" spans="1:6" x14ac:dyDescent="0.3">
      <c r="A1332" s="12" t="s">
        <v>8962</v>
      </c>
      <c r="B1332" s="12" t="s">
        <v>736</v>
      </c>
      <c r="C1332" s="12" t="s">
        <v>4618</v>
      </c>
      <c r="D1332" s="36">
        <v>45886</v>
      </c>
      <c r="E1332" s="36">
        <v>46251</v>
      </c>
      <c r="F1332" s="12" t="s">
        <v>504</v>
      </c>
    </row>
    <row r="1333" spans="1:6" x14ac:dyDescent="0.3">
      <c r="A1333" s="12" t="s">
        <v>8963</v>
      </c>
      <c r="B1333" s="12" t="s">
        <v>3577</v>
      </c>
      <c r="C1333" s="12" t="s">
        <v>4602</v>
      </c>
      <c r="D1333" s="36">
        <v>45834</v>
      </c>
      <c r="E1333" s="36">
        <v>45864</v>
      </c>
      <c r="F1333" s="12" t="s">
        <v>7631</v>
      </c>
    </row>
    <row r="1334" spans="1:6" x14ac:dyDescent="0.3">
      <c r="A1334" s="12" t="s">
        <v>8964</v>
      </c>
      <c r="B1334" s="12" t="s">
        <v>3989</v>
      </c>
      <c r="C1334" s="12" t="s">
        <v>4602</v>
      </c>
      <c r="D1334" s="36">
        <v>45749</v>
      </c>
      <c r="E1334" s="36">
        <v>46114</v>
      </c>
      <c r="F1334" s="12" t="s">
        <v>504</v>
      </c>
    </row>
    <row r="1335" spans="1:6" x14ac:dyDescent="0.3">
      <c r="A1335" s="12" t="s">
        <v>8965</v>
      </c>
      <c r="B1335" s="12" t="s">
        <v>1387</v>
      </c>
      <c r="C1335" s="12" t="s">
        <v>4607</v>
      </c>
      <c r="D1335" s="36">
        <v>45995</v>
      </c>
      <c r="E1335" s="36">
        <v>46360</v>
      </c>
      <c r="F1335" s="12" t="s">
        <v>504</v>
      </c>
    </row>
    <row r="1336" spans="1:6" x14ac:dyDescent="0.3">
      <c r="A1336" s="12" t="s">
        <v>8966</v>
      </c>
      <c r="B1336" s="12" t="s">
        <v>1917</v>
      </c>
      <c r="C1336" s="12" t="s">
        <v>4629</v>
      </c>
      <c r="D1336" s="36">
        <v>45866</v>
      </c>
      <c r="E1336" s="36">
        <v>45894</v>
      </c>
      <c r="F1336" s="12" t="s">
        <v>7631</v>
      </c>
    </row>
    <row r="1337" spans="1:6" x14ac:dyDescent="0.3">
      <c r="A1337" s="12" t="s">
        <v>8967</v>
      </c>
      <c r="B1337" s="12" t="s">
        <v>2833</v>
      </c>
      <c r="C1337" s="12" t="s">
        <v>4602</v>
      </c>
      <c r="D1337" s="36">
        <v>46044</v>
      </c>
      <c r="E1337" s="36">
        <v>46072</v>
      </c>
      <c r="F1337" s="12" t="s">
        <v>504</v>
      </c>
    </row>
    <row r="1338" spans="1:6" x14ac:dyDescent="0.3">
      <c r="A1338" s="12" t="s">
        <v>8968</v>
      </c>
      <c r="B1338" s="12" t="s">
        <v>2146</v>
      </c>
      <c r="C1338" s="12" t="s">
        <v>4602</v>
      </c>
      <c r="D1338" s="36">
        <v>46044</v>
      </c>
      <c r="E1338" s="36">
        <v>46072</v>
      </c>
      <c r="F1338" s="12" t="s">
        <v>504</v>
      </c>
    </row>
    <row r="1339" spans="1:6" x14ac:dyDescent="0.3">
      <c r="A1339" s="12" t="s">
        <v>8969</v>
      </c>
      <c r="B1339" s="12" t="s">
        <v>3910</v>
      </c>
      <c r="C1339" s="12" t="s">
        <v>4618</v>
      </c>
      <c r="D1339" s="36">
        <v>45846</v>
      </c>
      <c r="E1339" s="36">
        <v>45874</v>
      </c>
      <c r="F1339" s="12" t="s">
        <v>7631</v>
      </c>
    </row>
    <row r="1340" spans="1:6" x14ac:dyDescent="0.3">
      <c r="A1340" s="12" t="s">
        <v>8970</v>
      </c>
      <c r="B1340" s="12" t="s">
        <v>3871</v>
      </c>
      <c r="C1340" s="12" t="s">
        <v>4602</v>
      </c>
      <c r="D1340" s="36">
        <v>45696</v>
      </c>
      <c r="E1340" s="36">
        <v>45752</v>
      </c>
      <c r="F1340" s="12" t="s">
        <v>7631</v>
      </c>
    </row>
    <row r="1341" spans="1:6" x14ac:dyDescent="0.3">
      <c r="A1341" s="12" t="s">
        <v>8971</v>
      </c>
      <c r="B1341" s="12" t="s">
        <v>3396</v>
      </c>
      <c r="C1341" s="12" t="s">
        <v>4602</v>
      </c>
      <c r="D1341" s="36">
        <v>46043</v>
      </c>
      <c r="E1341" s="36">
        <v>46099</v>
      </c>
      <c r="F1341" s="12" t="s">
        <v>504</v>
      </c>
    </row>
    <row r="1342" spans="1:6" x14ac:dyDescent="0.3">
      <c r="A1342" s="12" t="s">
        <v>8972</v>
      </c>
      <c r="B1342" s="12" t="s">
        <v>2391</v>
      </c>
      <c r="C1342" s="12" t="s">
        <v>4615</v>
      </c>
      <c r="D1342" s="36">
        <v>45953</v>
      </c>
      <c r="E1342" s="36">
        <v>46318</v>
      </c>
      <c r="F1342" s="12" t="s">
        <v>504</v>
      </c>
    </row>
    <row r="1343" spans="1:6" x14ac:dyDescent="0.3">
      <c r="A1343" s="12" t="s">
        <v>8973</v>
      </c>
      <c r="B1343" s="12" t="s">
        <v>938</v>
      </c>
      <c r="C1343" s="12" t="s">
        <v>4613</v>
      </c>
      <c r="D1343" s="36">
        <v>45736</v>
      </c>
      <c r="E1343" s="36">
        <v>45766</v>
      </c>
      <c r="F1343" s="12" t="s">
        <v>7631</v>
      </c>
    </row>
    <row r="1344" spans="1:6" x14ac:dyDescent="0.3">
      <c r="A1344" s="12" t="s">
        <v>8974</v>
      </c>
      <c r="B1344" s="12" t="s">
        <v>3002</v>
      </c>
      <c r="C1344" s="12" t="s">
        <v>4602</v>
      </c>
      <c r="D1344" s="36">
        <v>45852</v>
      </c>
      <c r="E1344" s="36">
        <v>45882</v>
      </c>
      <c r="F1344" s="12" t="s">
        <v>7631</v>
      </c>
    </row>
    <row r="1345" spans="1:6" x14ac:dyDescent="0.3">
      <c r="A1345" s="12" t="s">
        <v>8975</v>
      </c>
      <c r="B1345" s="12" t="s">
        <v>1782</v>
      </c>
      <c r="C1345" s="12" t="s">
        <v>4615</v>
      </c>
      <c r="D1345" s="36">
        <v>45871</v>
      </c>
      <c r="E1345" s="36">
        <v>46236</v>
      </c>
      <c r="F1345" s="12" t="s">
        <v>504</v>
      </c>
    </row>
    <row r="1346" spans="1:6" x14ac:dyDescent="0.3">
      <c r="A1346" s="12" t="s">
        <v>8976</v>
      </c>
      <c r="B1346" s="12" t="s">
        <v>2029</v>
      </c>
      <c r="C1346" s="12" t="s">
        <v>4594</v>
      </c>
      <c r="D1346" s="36">
        <v>45792</v>
      </c>
      <c r="E1346" s="36">
        <v>45822</v>
      </c>
      <c r="F1346" s="12" t="s">
        <v>7631</v>
      </c>
    </row>
    <row r="1347" spans="1:6" x14ac:dyDescent="0.3">
      <c r="A1347" s="12" t="s">
        <v>8977</v>
      </c>
      <c r="B1347" s="12" t="s">
        <v>1975</v>
      </c>
      <c r="C1347" s="12" t="s">
        <v>4629</v>
      </c>
      <c r="D1347" s="36">
        <v>45925</v>
      </c>
      <c r="E1347" s="36">
        <v>46290</v>
      </c>
      <c r="F1347" s="12" t="s">
        <v>504</v>
      </c>
    </row>
    <row r="1348" spans="1:6" x14ac:dyDescent="0.3">
      <c r="A1348" s="12" t="s">
        <v>8978</v>
      </c>
      <c r="B1348" s="12" t="s">
        <v>3547</v>
      </c>
      <c r="C1348" s="12" t="s">
        <v>4629</v>
      </c>
      <c r="D1348" s="36">
        <v>45734</v>
      </c>
      <c r="E1348" s="36">
        <v>46099</v>
      </c>
      <c r="F1348" s="12" t="s">
        <v>504</v>
      </c>
    </row>
    <row r="1349" spans="1:6" x14ac:dyDescent="0.3">
      <c r="A1349" s="12" t="s">
        <v>8979</v>
      </c>
      <c r="B1349" s="12" t="s">
        <v>1730</v>
      </c>
      <c r="C1349" s="12" t="s">
        <v>4613</v>
      </c>
      <c r="D1349" s="36">
        <v>45831</v>
      </c>
      <c r="E1349" s="36">
        <v>45861</v>
      </c>
      <c r="F1349" s="12" t="s">
        <v>7631</v>
      </c>
    </row>
    <row r="1350" spans="1:6" x14ac:dyDescent="0.3">
      <c r="A1350" s="12" t="s">
        <v>8980</v>
      </c>
      <c r="B1350" s="12" t="s">
        <v>1744</v>
      </c>
      <c r="C1350" s="12" t="s">
        <v>4607</v>
      </c>
      <c r="D1350" s="36">
        <v>45740</v>
      </c>
      <c r="E1350" s="36">
        <v>46105</v>
      </c>
      <c r="F1350" s="12" t="s">
        <v>504</v>
      </c>
    </row>
    <row r="1351" spans="1:6" x14ac:dyDescent="0.3">
      <c r="A1351" s="12" t="s">
        <v>8981</v>
      </c>
      <c r="B1351" s="12" t="s">
        <v>1484</v>
      </c>
      <c r="C1351" s="12" t="s">
        <v>4613</v>
      </c>
      <c r="D1351" s="36">
        <v>46053</v>
      </c>
      <c r="E1351" s="36">
        <v>46083</v>
      </c>
      <c r="F1351" s="12" t="s">
        <v>504</v>
      </c>
    </row>
    <row r="1352" spans="1:6" x14ac:dyDescent="0.3">
      <c r="A1352" s="12" t="s">
        <v>8982</v>
      </c>
      <c r="B1352" s="12" t="s">
        <v>2721</v>
      </c>
      <c r="C1352" s="12" t="s">
        <v>4629</v>
      </c>
      <c r="D1352" s="36">
        <v>45940</v>
      </c>
      <c r="E1352" s="36">
        <v>46305</v>
      </c>
      <c r="F1352" s="12" t="s">
        <v>504</v>
      </c>
    </row>
    <row r="1353" spans="1:6" x14ac:dyDescent="0.3">
      <c r="A1353" s="12" t="s">
        <v>8983</v>
      </c>
      <c r="B1353" s="12" t="s">
        <v>1292</v>
      </c>
      <c r="C1353" s="12" t="s">
        <v>4602</v>
      </c>
      <c r="D1353" s="36">
        <v>45892</v>
      </c>
      <c r="E1353" s="36">
        <v>46257</v>
      </c>
      <c r="F1353" s="12" t="s">
        <v>504</v>
      </c>
    </row>
    <row r="1354" spans="1:6" x14ac:dyDescent="0.3">
      <c r="A1354" s="12" t="s">
        <v>8984</v>
      </c>
      <c r="B1354" s="12" t="s">
        <v>1041</v>
      </c>
      <c r="C1354" s="12" t="s">
        <v>4607</v>
      </c>
      <c r="D1354" s="36">
        <v>45946</v>
      </c>
      <c r="E1354" s="36">
        <v>46002</v>
      </c>
      <c r="F1354" s="12" t="s">
        <v>7631</v>
      </c>
    </row>
    <row r="1355" spans="1:6" x14ac:dyDescent="0.3">
      <c r="A1355" s="12" t="s">
        <v>8985</v>
      </c>
      <c r="B1355" s="12" t="s">
        <v>1688</v>
      </c>
      <c r="C1355" s="12" t="s">
        <v>4605</v>
      </c>
      <c r="D1355" s="36">
        <v>46009</v>
      </c>
      <c r="E1355" s="36">
        <v>46065</v>
      </c>
      <c r="F1355" s="12" t="s">
        <v>504</v>
      </c>
    </row>
    <row r="1356" spans="1:6" x14ac:dyDescent="0.3">
      <c r="A1356" s="12" t="s">
        <v>8986</v>
      </c>
      <c r="B1356" s="12" t="s">
        <v>4398</v>
      </c>
      <c r="C1356" s="12" t="s">
        <v>4602</v>
      </c>
      <c r="D1356" s="36">
        <v>46035</v>
      </c>
      <c r="E1356" s="36">
        <v>46400</v>
      </c>
      <c r="F1356" s="12" t="s">
        <v>504</v>
      </c>
    </row>
    <row r="1357" spans="1:6" x14ac:dyDescent="0.3">
      <c r="A1357" s="12" t="s">
        <v>8987</v>
      </c>
      <c r="B1357" s="12" t="s">
        <v>2513</v>
      </c>
      <c r="C1357" s="12" t="s">
        <v>4629</v>
      </c>
      <c r="D1357" s="36">
        <v>45781</v>
      </c>
      <c r="E1357" s="36">
        <v>46146</v>
      </c>
      <c r="F1357" s="12" t="s">
        <v>504</v>
      </c>
    </row>
    <row r="1358" spans="1:6" x14ac:dyDescent="0.3">
      <c r="A1358" s="12" t="s">
        <v>8988</v>
      </c>
      <c r="B1358" s="12" t="s">
        <v>2455</v>
      </c>
      <c r="C1358" s="12" t="s">
        <v>4605</v>
      </c>
      <c r="D1358" s="36">
        <v>45895</v>
      </c>
      <c r="E1358" s="36">
        <v>45979</v>
      </c>
      <c r="F1358" s="12" t="s">
        <v>7631</v>
      </c>
    </row>
    <row r="1359" spans="1:6" x14ac:dyDescent="0.3">
      <c r="A1359" s="12" t="s">
        <v>8989</v>
      </c>
      <c r="B1359" s="12" t="s">
        <v>1843</v>
      </c>
      <c r="C1359" s="12" t="s">
        <v>4594</v>
      </c>
      <c r="D1359" s="36">
        <v>45883</v>
      </c>
      <c r="E1359" s="36">
        <v>45913</v>
      </c>
      <c r="F1359" s="12" t="s">
        <v>7631</v>
      </c>
    </row>
    <row r="1360" spans="1:6" x14ac:dyDescent="0.3">
      <c r="A1360" s="12" t="s">
        <v>8990</v>
      </c>
      <c r="B1360" s="12" t="s">
        <v>3108</v>
      </c>
      <c r="C1360" s="12" t="s">
        <v>4609</v>
      </c>
      <c r="D1360" s="36">
        <v>45969</v>
      </c>
      <c r="E1360" s="36">
        <v>45999</v>
      </c>
      <c r="F1360" s="12" t="s">
        <v>7631</v>
      </c>
    </row>
    <row r="1361" spans="1:6" x14ac:dyDescent="0.3">
      <c r="A1361" s="12" t="s">
        <v>8991</v>
      </c>
      <c r="B1361" s="12" t="s">
        <v>2307</v>
      </c>
      <c r="C1361" s="12" t="s">
        <v>4605</v>
      </c>
      <c r="D1361" s="36">
        <v>45688</v>
      </c>
      <c r="E1361" s="36">
        <v>45716</v>
      </c>
      <c r="F1361" s="12" t="s">
        <v>7631</v>
      </c>
    </row>
    <row r="1362" spans="1:6" x14ac:dyDescent="0.3">
      <c r="A1362" s="12" t="s">
        <v>8992</v>
      </c>
      <c r="B1362" s="12" t="s">
        <v>4226</v>
      </c>
      <c r="C1362" s="12" t="s">
        <v>4594</v>
      </c>
      <c r="D1362" s="36">
        <v>45780</v>
      </c>
      <c r="E1362" s="36">
        <v>45810</v>
      </c>
      <c r="F1362" s="12" t="s">
        <v>7631</v>
      </c>
    </row>
    <row r="1363" spans="1:6" x14ac:dyDescent="0.3">
      <c r="A1363" s="12" t="s">
        <v>8993</v>
      </c>
      <c r="B1363" s="12" t="s">
        <v>705</v>
      </c>
      <c r="C1363" s="12" t="s">
        <v>4607</v>
      </c>
      <c r="D1363" s="36">
        <v>45955</v>
      </c>
      <c r="E1363" s="36">
        <v>46011</v>
      </c>
      <c r="F1363" s="12" t="s">
        <v>7631</v>
      </c>
    </row>
    <row r="1364" spans="1:6" x14ac:dyDescent="0.3">
      <c r="A1364" s="12" t="s">
        <v>8994</v>
      </c>
      <c r="B1364" s="12" t="s">
        <v>2667</v>
      </c>
      <c r="C1364" s="12" t="s">
        <v>4615</v>
      </c>
      <c r="D1364" s="36">
        <v>45965</v>
      </c>
      <c r="E1364" s="36">
        <v>45995</v>
      </c>
      <c r="F1364" s="12" t="s">
        <v>7631</v>
      </c>
    </row>
    <row r="1365" spans="1:6" x14ac:dyDescent="0.3">
      <c r="A1365" s="12" t="s">
        <v>8995</v>
      </c>
      <c r="B1365" s="12" t="s">
        <v>2889</v>
      </c>
      <c r="C1365" s="12" t="s">
        <v>4609</v>
      </c>
      <c r="D1365" s="36">
        <v>46016</v>
      </c>
      <c r="E1365" s="36">
        <v>46381</v>
      </c>
      <c r="F1365" s="12" t="s">
        <v>504</v>
      </c>
    </row>
    <row r="1366" spans="1:6" x14ac:dyDescent="0.3">
      <c r="A1366" s="12" t="s">
        <v>8996</v>
      </c>
      <c r="B1366" s="12" t="s">
        <v>1229</v>
      </c>
      <c r="C1366" s="12" t="s">
        <v>4605</v>
      </c>
      <c r="D1366" s="36">
        <v>46003</v>
      </c>
      <c r="E1366" s="36">
        <v>46033</v>
      </c>
      <c r="F1366" s="12" t="s">
        <v>7631</v>
      </c>
    </row>
    <row r="1367" spans="1:6" x14ac:dyDescent="0.3">
      <c r="A1367" s="12" t="s">
        <v>8997</v>
      </c>
      <c r="B1367" s="12" t="s">
        <v>4314</v>
      </c>
      <c r="C1367" s="12" t="s">
        <v>4605</v>
      </c>
      <c r="D1367" s="36">
        <v>45841</v>
      </c>
      <c r="E1367" s="36">
        <v>45925</v>
      </c>
      <c r="F1367" s="12" t="s">
        <v>7631</v>
      </c>
    </row>
    <row r="1368" spans="1:6" x14ac:dyDescent="0.3">
      <c r="A1368" s="12" t="s">
        <v>8998</v>
      </c>
      <c r="B1368" s="12" t="s">
        <v>3224</v>
      </c>
      <c r="C1368" s="12" t="s">
        <v>4618</v>
      </c>
      <c r="D1368" s="36">
        <v>45996</v>
      </c>
      <c r="E1368" s="36">
        <v>46026</v>
      </c>
      <c r="F1368" s="12" t="s">
        <v>7631</v>
      </c>
    </row>
    <row r="1369" spans="1:6" x14ac:dyDescent="0.3">
      <c r="A1369" s="12" t="s">
        <v>8999</v>
      </c>
      <c r="B1369" s="12" t="s">
        <v>2465</v>
      </c>
      <c r="C1369" s="12" t="s">
        <v>4607</v>
      </c>
      <c r="D1369" s="36">
        <v>45883</v>
      </c>
      <c r="E1369" s="36">
        <v>45913</v>
      </c>
      <c r="F1369" s="12" t="s">
        <v>7631</v>
      </c>
    </row>
    <row r="1370" spans="1:6" x14ac:dyDescent="0.3">
      <c r="A1370" s="12" t="s">
        <v>9000</v>
      </c>
      <c r="B1370" s="12" t="s">
        <v>1056</v>
      </c>
      <c r="C1370" s="12" t="s">
        <v>4605</v>
      </c>
      <c r="D1370" s="36">
        <v>45798</v>
      </c>
      <c r="E1370" s="36">
        <v>45854</v>
      </c>
      <c r="F1370" s="12" t="s">
        <v>7631</v>
      </c>
    </row>
    <row r="1371" spans="1:6" x14ac:dyDescent="0.3">
      <c r="A1371" s="12" t="s">
        <v>9001</v>
      </c>
      <c r="B1371" s="12" t="s">
        <v>1909</v>
      </c>
      <c r="C1371" s="12" t="s">
        <v>4594</v>
      </c>
      <c r="D1371" s="36">
        <v>45704</v>
      </c>
      <c r="E1371" s="36">
        <v>45788</v>
      </c>
      <c r="F1371" s="12" t="s">
        <v>7631</v>
      </c>
    </row>
    <row r="1372" spans="1:6" x14ac:dyDescent="0.3">
      <c r="A1372" s="12" t="s">
        <v>9002</v>
      </c>
      <c r="B1372" s="12" t="s">
        <v>3120</v>
      </c>
      <c r="C1372" s="12" t="s">
        <v>4609</v>
      </c>
      <c r="D1372" s="36">
        <v>45788</v>
      </c>
      <c r="E1372" s="36">
        <v>45872</v>
      </c>
      <c r="F1372" s="12" t="s">
        <v>7631</v>
      </c>
    </row>
    <row r="1373" spans="1:6" x14ac:dyDescent="0.3">
      <c r="A1373" s="12" t="s">
        <v>9003</v>
      </c>
      <c r="B1373" s="12" t="s">
        <v>2611</v>
      </c>
      <c r="C1373" s="12" t="s">
        <v>4615</v>
      </c>
      <c r="D1373" s="36">
        <v>45853</v>
      </c>
      <c r="E1373" s="36">
        <v>45937</v>
      </c>
      <c r="F1373" s="12" t="s">
        <v>7631</v>
      </c>
    </row>
    <row r="1374" spans="1:6" x14ac:dyDescent="0.3">
      <c r="A1374" s="12" t="s">
        <v>9004</v>
      </c>
      <c r="B1374" s="12" t="s">
        <v>2237</v>
      </c>
      <c r="C1374" s="12" t="s">
        <v>4613</v>
      </c>
      <c r="D1374" s="36">
        <v>46026</v>
      </c>
      <c r="E1374" s="36">
        <v>46391</v>
      </c>
      <c r="F1374" s="12" t="s">
        <v>504</v>
      </c>
    </row>
    <row r="1375" spans="1:6" x14ac:dyDescent="0.3">
      <c r="A1375" s="12" t="s">
        <v>9005</v>
      </c>
      <c r="B1375" s="12" t="s">
        <v>4236</v>
      </c>
      <c r="C1375" s="12" t="s">
        <v>4594</v>
      </c>
      <c r="D1375" s="36">
        <v>45739</v>
      </c>
      <c r="E1375" s="36">
        <v>45795</v>
      </c>
      <c r="F1375" s="12" t="s">
        <v>7631</v>
      </c>
    </row>
    <row r="1376" spans="1:6" x14ac:dyDescent="0.3">
      <c r="A1376" s="12" t="s">
        <v>9006</v>
      </c>
      <c r="B1376" s="12" t="s">
        <v>4284</v>
      </c>
      <c r="C1376" s="12" t="s">
        <v>4609</v>
      </c>
      <c r="D1376" s="36">
        <v>45989</v>
      </c>
      <c r="E1376" s="36">
        <v>46019</v>
      </c>
      <c r="F1376" s="12" t="s">
        <v>7631</v>
      </c>
    </row>
    <row r="1377" spans="1:6" x14ac:dyDescent="0.3">
      <c r="A1377" s="12" t="s">
        <v>9007</v>
      </c>
      <c r="B1377" s="12" t="s">
        <v>992</v>
      </c>
      <c r="C1377" s="12" t="s">
        <v>4598</v>
      </c>
      <c r="D1377" s="36">
        <v>45947</v>
      </c>
      <c r="E1377" s="36">
        <v>46003</v>
      </c>
      <c r="F1377" s="12" t="s">
        <v>7631</v>
      </c>
    </row>
    <row r="1378" spans="1:6" x14ac:dyDescent="0.3">
      <c r="A1378" s="12" t="s">
        <v>9008</v>
      </c>
      <c r="B1378" s="12" t="s">
        <v>1334</v>
      </c>
      <c r="C1378" s="12" t="s">
        <v>4613</v>
      </c>
      <c r="D1378" s="36">
        <v>45779</v>
      </c>
      <c r="E1378" s="36">
        <v>46144</v>
      </c>
      <c r="F1378" s="12" t="s">
        <v>504</v>
      </c>
    </row>
    <row r="1379" spans="1:6" x14ac:dyDescent="0.3">
      <c r="A1379" s="12" t="s">
        <v>9009</v>
      </c>
      <c r="B1379" s="12" t="s">
        <v>2979</v>
      </c>
      <c r="C1379" s="12" t="s">
        <v>4618</v>
      </c>
      <c r="D1379" s="36">
        <v>45822</v>
      </c>
      <c r="E1379" s="36">
        <v>46187</v>
      </c>
      <c r="F1379" s="12" t="s">
        <v>504</v>
      </c>
    </row>
    <row r="1380" spans="1:6" x14ac:dyDescent="0.3">
      <c r="A1380" s="12" t="s">
        <v>9010</v>
      </c>
      <c r="B1380" s="12" t="s">
        <v>2663</v>
      </c>
      <c r="C1380" s="12" t="s">
        <v>4602</v>
      </c>
      <c r="D1380" s="36">
        <v>45947</v>
      </c>
      <c r="E1380" s="36">
        <v>46031</v>
      </c>
      <c r="F1380" s="12" t="s">
        <v>7631</v>
      </c>
    </row>
    <row r="1381" spans="1:6" x14ac:dyDescent="0.3">
      <c r="A1381" s="12" t="s">
        <v>9011</v>
      </c>
      <c r="B1381" s="12" t="s">
        <v>967</v>
      </c>
      <c r="C1381" s="12" t="s">
        <v>4607</v>
      </c>
      <c r="D1381" s="36">
        <v>45698</v>
      </c>
      <c r="E1381" s="36">
        <v>45728</v>
      </c>
      <c r="F1381" s="12" t="s">
        <v>7631</v>
      </c>
    </row>
    <row r="1382" spans="1:6" x14ac:dyDescent="0.3">
      <c r="A1382" s="12" t="s">
        <v>9012</v>
      </c>
      <c r="B1382" s="12" t="s">
        <v>1449</v>
      </c>
      <c r="C1382" s="12" t="s">
        <v>4609</v>
      </c>
      <c r="D1382" s="36">
        <v>45789</v>
      </c>
      <c r="E1382" s="36">
        <v>46154</v>
      </c>
      <c r="F1382" s="12" t="s">
        <v>504</v>
      </c>
    </row>
    <row r="1383" spans="1:6" x14ac:dyDescent="0.3">
      <c r="A1383" s="12" t="s">
        <v>9013</v>
      </c>
      <c r="B1383" s="12" t="s">
        <v>2263</v>
      </c>
      <c r="C1383" s="12" t="s">
        <v>4609</v>
      </c>
      <c r="D1383" s="36">
        <v>45972</v>
      </c>
      <c r="E1383" s="36">
        <v>46337</v>
      </c>
      <c r="F1383" s="12" t="s">
        <v>504</v>
      </c>
    </row>
    <row r="1384" spans="1:6" x14ac:dyDescent="0.3">
      <c r="A1384" s="12" t="s">
        <v>9014</v>
      </c>
      <c r="B1384" s="12" t="s">
        <v>2231</v>
      </c>
      <c r="C1384" s="12" t="s">
        <v>4613</v>
      </c>
      <c r="D1384" s="36">
        <v>45696</v>
      </c>
      <c r="E1384" s="36">
        <v>45726</v>
      </c>
      <c r="F1384" s="12" t="s">
        <v>7631</v>
      </c>
    </row>
    <row r="1385" spans="1:6" x14ac:dyDescent="0.3">
      <c r="A1385" s="12" t="s">
        <v>9015</v>
      </c>
      <c r="B1385" s="12" t="s">
        <v>2679</v>
      </c>
      <c r="C1385" s="12" t="s">
        <v>4615</v>
      </c>
      <c r="D1385" s="36">
        <v>45884</v>
      </c>
      <c r="E1385" s="36">
        <v>45968</v>
      </c>
      <c r="F1385" s="12" t="s">
        <v>7631</v>
      </c>
    </row>
    <row r="1386" spans="1:6" x14ac:dyDescent="0.3">
      <c r="A1386" s="12" t="s">
        <v>9016</v>
      </c>
      <c r="B1386" s="12" t="s">
        <v>2092</v>
      </c>
      <c r="C1386" s="12" t="s">
        <v>4602</v>
      </c>
      <c r="D1386" s="36">
        <v>46019</v>
      </c>
      <c r="E1386" s="36">
        <v>46047</v>
      </c>
      <c r="F1386" s="12" t="s">
        <v>7631</v>
      </c>
    </row>
    <row r="1387" spans="1:6" x14ac:dyDescent="0.3">
      <c r="A1387" s="12" t="s">
        <v>9017</v>
      </c>
      <c r="B1387" s="12" t="s">
        <v>1987</v>
      </c>
      <c r="C1387" s="12" t="s">
        <v>4594</v>
      </c>
      <c r="D1387" s="36">
        <v>45758</v>
      </c>
      <c r="E1387" s="36">
        <v>46123</v>
      </c>
      <c r="F1387" s="12" t="s">
        <v>504</v>
      </c>
    </row>
    <row r="1388" spans="1:6" x14ac:dyDescent="0.3">
      <c r="A1388" s="12" t="s">
        <v>9018</v>
      </c>
      <c r="B1388" s="12" t="s">
        <v>3204</v>
      </c>
      <c r="C1388" s="12" t="s">
        <v>4615</v>
      </c>
      <c r="D1388" s="36">
        <v>45970</v>
      </c>
      <c r="E1388" s="36">
        <v>46000</v>
      </c>
      <c r="F1388" s="12" t="s">
        <v>7631</v>
      </c>
    </row>
    <row r="1389" spans="1:6" x14ac:dyDescent="0.3">
      <c r="A1389" s="12" t="s">
        <v>9019</v>
      </c>
      <c r="B1389" s="12" t="s">
        <v>3202</v>
      </c>
      <c r="C1389" s="12" t="s">
        <v>4598</v>
      </c>
      <c r="D1389" s="36">
        <v>45713</v>
      </c>
      <c r="E1389" s="36">
        <v>45769</v>
      </c>
      <c r="F1389" s="12" t="s">
        <v>7631</v>
      </c>
    </row>
    <row r="1390" spans="1:6" x14ac:dyDescent="0.3">
      <c r="A1390" s="12" t="s">
        <v>9020</v>
      </c>
      <c r="B1390" s="12" t="s">
        <v>582</v>
      </c>
      <c r="C1390" s="12" t="s">
        <v>4629</v>
      </c>
      <c r="D1390" s="36">
        <v>45921</v>
      </c>
      <c r="E1390" s="36">
        <v>45951</v>
      </c>
      <c r="F1390" s="12" t="s">
        <v>7631</v>
      </c>
    </row>
    <row r="1391" spans="1:6" x14ac:dyDescent="0.3">
      <c r="A1391" s="12" t="s">
        <v>9021</v>
      </c>
      <c r="B1391" s="12" t="s">
        <v>3717</v>
      </c>
      <c r="C1391" s="12" t="s">
        <v>4609</v>
      </c>
      <c r="D1391" s="36">
        <v>45769</v>
      </c>
      <c r="E1391" s="36">
        <v>46134</v>
      </c>
      <c r="F1391" s="12" t="s">
        <v>504</v>
      </c>
    </row>
    <row r="1392" spans="1:6" x14ac:dyDescent="0.3">
      <c r="A1392" s="12" t="s">
        <v>9022</v>
      </c>
      <c r="B1392" s="12" t="s">
        <v>2727</v>
      </c>
      <c r="C1392" s="12" t="s">
        <v>4605</v>
      </c>
      <c r="D1392" s="36">
        <v>45863</v>
      </c>
      <c r="E1392" s="36">
        <v>46228</v>
      </c>
      <c r="F1392" s="12" t="s">
        <v>504</v>
      </c>
    </row>
    <row r="1393" spans="1:6" x14ac:dyDescent="0.3">
      <c r="A1393" s="12" t="s">
        <v>9023</v>
      </c>
      <c r="B1393" s="12" t="s">
        <v>611</v>
      </c>
      <c r="C1393" s="12" t="s">
        <v>4615</v>
      </c>
      <c r="D1393" s="36">
        <v>45858</v>
      </c>
      <c r="E1393" s="36">
        <v>45942</v>
      </c>
      <c r="F1393" s="12" t="s">
        <v>7631</v>
      </c>
    </row>
    <row r="1394" spans="1:6" x14ac:dyDescent="0.3">
      <c r="A1394" s="12" t="s">
        <v>9024</v>
      </c>
      <c r="B1394" s="12" t="s">
        <v>548</v>
      </c>
      <c r="C1394" s="12" t="s">
        <v>4629</v>
      </c>
      <c r="D1394" s="36">
        <v>45781</v>
      </c>
      <c r="E1394" s="36">
        <v>45809</v>
      </c>
      <c r="F1394" s="12" t="s">
        <v>7631</v>
      </c>
    </row>
    <row r="1395" spans="1:6" x14ac:dyDescent="0.3">
      <c r="A1395" s="12" t="s">
        <v>9025</v>
      </c>
      <c r="B1395" s="12" t="s">
        <v>2185</v>
      </c>
      <c r="C1395" s="12" t="s">
        <v>4607</v>
      </c>
      <c r="D1395" s="36">
        <v>45700</v>
      </c>
      <c r="E1395" s="36">
        <v>46065</v>
      </c>
      <c r="F1395" s="12" t="s">
        <v>504</v>
      </c>
    </row>
    <row r="1396" spans="1:6" x14ac:dyDescent="0.3">
      <c r="A1396" s="12" t="s">
        <v>9026</v>
      </c>
      <c r="B1396" s="12" t="s">
        <v>780</v>
      </c>
      <c r="C1396" s="12" t="s">
        <v>4607</v>
      </c>
      <c r="D1396" s="36">
        <v>45894</v>
      </c>
      <c r="E1396" s="36">
        <v>45922</v>
      </c>
      <c r="F1396" s="12" t="s">
        <v>7631</v>
      </c>
    </row>
    <row r="1397" spans="1:6" x14ac:dyDescent="0.3">
      <c r="A1397" s="12" t="s">
        <v>9027</v>
      </c>
      <c r="B1397" s="12" t="s">
        <v>3487</v>
      </c>
      <c r="C1397" s="12" t="s">
        <v>4598</v>
      </c>
      <c r="D1397" s="36">
        <v>45854</v>
      </c>
      <c r="E1397" s="36">
        <v>46219</v>
      </c>
      <c r="F1397" s="12" t="s">
        <v>504</v>
      </c>
    </row>
    <row r="1398" spans="1:6" x14ac:dyDescent="0.3">
      <c r="A1398" s="12" t="s">
        <v>9028</v>
      </c>
      <c r="B1398" s="12" t="s">
        <v>794</v>
      </c>
      <c r="C1398" s="12" t="s">
        <v>4598</v>
      </c>
      <c r="D1398" s="36">
        <v>45711</v>
      </c>
      <c r="E1398" s="36">
        <v>45741</v>
      </c>
      <c r="F1398" s="12" t="s">
        <v>7631</v>
      </c>
    </row>
    <row r="1399" spans="1:6" x14ac:dyDescent="0.3">
      <c r="A1399" s="12" t="s">
        <v>9029</v>
      </c>
      <c r="B1399" s="12" t="s">
        <v>2537</v>
      </c>
      <c r="C1399" s="12" t="s">
        <v>4629</v>
      </c>
      <c r="D1399" s="36">
        <v>45913</v>
      </c>
      <c r="E1399" s="36">
        <v>45969</v>
      </c>
      <c r="F1399" s="12" t="s">
        <v>7631</v>
      </c>
    </row>
    <row r="1400" spans="1:6" x14ac:dyDescent="0.3">
      <c r="A1400" s="12" t="s">
        <v>9030</v>
      </c>
      <c r="B1400" s="12" t="s">
        <v>771</v>
      </c>
      <c r="C1400" s="12" t="s">
        <v>4594</v>
      </c>
      <c r="D1400" s="36">
        <v>45801</v>
      </c>
      <c r="E1400" s="36">
        <v>45831</v>
      </c>
      <c r="F1400" s="12" t="s">
        <v>7631</v>
      </c>
    </row>
    <row r="1401" spans="1:6" x14ac:dyDescent="0.3">
      <c r="A1401" s="12" t="s">
        <v>9031</v>
      </c>
      <c r="B1401" s="12" t="s">
        <v>1389</v>
      </c>
      <c r="C1401" s="12" t="s">
        <v>4629</v>
      </c>
      <c r="D1401" s="36">
        <v>45722</v>
      </c>
      <c r="E1401" s="36">
        <v>45750</v>
      </c>
      <c r="F1401" s="12" t="s">
        <v>7631</v>
      </c>
    </row>
    <row r="1402" spans="1:6" x14ac:dyDescent="0.3">
      <c r="A1402" s="12" t="s">
        <v>9032</v>
      </c>
      <c r="B1402" s="12" t="s">
        <v>1368</v>
      </c>
      <c r="C1402" s="12" t="s">
        <v>4598</v>
      </c>
      <c r="D1402" s="36">
        <v>46028</v>
      </c>
      <c r="E1402" s="36">
        <v>46084</v>
      </c>
      <c r="F1402" s="12" t="s">
        <v>504</v>
      </c>
    </row>
    <row r="1403" spans="1:6" x14ac:dyDescent="0.3">
      <c r="A1403" s="12" t="s">
        <v>9033</v>
      </c>
      <c r="B1403" s="12" t="s">
        <v>2037</v>
      </c>
      <c r="C1403" s="12" t="s">
        <v>4594</v>
      </c>
      <c r="D1403" s="36">
        <v>45983</v>
      </c>
      <c r="E1403" s="36">
        <v>46067</v>
      </c>
      <c r="F1403" s="12" t="s">
        <v>504</v>
      </c>
    </row>
    <row r="1404" spans="1:6" x14ac:dyDescent="0.3">
      <c r="A1404" s="12" t="s">
        <v>9034</v>
      </c>
      <c r="B1404" s="12" t="s">
        <v>4437</v>
      </c>
      <c r="C1404" s="12" t="s">
        <v>4607</v>
      </c>
      <c r="D1404" s="36">
        <v>45816</v>
      </c>
      <c r="E1404" s="36">
        <v>45900</v>
      </c>
      <c r="F1404" s="12" t="s">
        <v>7631</v>
      </c>
    </row>
    <row r="1405" spans="1:6" x14ac:dyDescent="0.3">
      <c r="A1405" s="12" t="s">
        <v>9035</v>
      </c>
      <c r="B1405" s="12" t="s">
        <v>3703</v>
      </c>
      <c r="C1405" s="12" t="s">
        <v>4618</v>
      </c>
      <c r="D1405" s="36">
        <v>45982</v>
      </c>
      <c r="E1405" s="36">
        <v>46010</v>
      </c>
      <c r="F1405" s="12" t="s">
        <v>7631</v>
      </c>
    </row>
    <row r="1406" spans="1:6" x14ac:dyDescent="0.3">
      <c r="A1406" s="12" t="s">
        <v>9036</v>
      </c>
      <c r="B1406" s="12" t="s">
        <v>1684</v>
      </c>
      <c r="C1406" s="12" t="s">
        <v>4602</v>
      </c>
      <c r="D1406" s="36">
        <v>45913</v>
      </c>
      <c r="E1406" s="36">
        <v>45997</v>
      </c>
      <c r="F1406" s="12" t="s">
        <v>7631</v>
      </c>
    </row>
    <row r="1407" spans="1:6" x14ac:dyDescent="0.3">
      <c r="A1407" s="12" t="s">
        <v>9037</v>
      </c>
      <c r="B1407" s="12" t="s">
        <v>3723</v>
      </c>
      <c r="C1407" s="12" t="s">
        <v>4629</v>
      </c>
      <c r="D1407" s="36">
        <v>46025</v>
      </c>
      <c r="E1407" s="36">
        <v>46390</v>
      </c>
      <c r="F1407" s="12" t="s">
        <v>504</v>
      </c>
    </row>
    <row r="1408" spans="1:6" x14ac:dyDescent="0.3">
      <c r="A1408" s="12" t="s">
        <v>9038</v>
      </c>
      <c r="B1408" s="12" t="s">
        <v>3932</v>
      </c>
      <c r="C1408" s="12" t="s">
        <v>4602</v>
      </c>
      <c r="D1408" s="36">
        <v>45926</v>
      </c>
      <c r="E1408" s="36">
        <v>45954</v>
      </c>
      <c r="F1408" s="12" t="s">
        <v>7631</v>
      </c>
    </row>
    <row r="1409" spans="1:6" x14ac:dyDescent="0.3">
      <c r="A1409" s="12" t="s">
        <v>9039</v>
      </c>
      <c r="B1409" s="12" t="s">
        <v>3046</v>
      </c>
      <c r="C1409" s="12" t="s">
        <v>4605</v>
      </c>
      <c r="D1409" s="36">
        <v>45938</v>
      </c>
      <c r="E1409" s="36">
        <v>45966</v>
      </c>
      <c r="F1409" s="12" t="s">
        <v>7631</v>
      </c>
    </row>
    <row r="1410" spans="1:6" x14ac:dyDescent="0.3">
      <c r="A1410" s="12" t="s">
        <v>9040</v>
      </c>
      <c r="B1410" s="12" t="s">
        <v>3380</v>
      </c>
      <c r="C1410" s="12" t="s">
        <v>4598</v>
      </c>
      <c r="D1410" s="36">
        <v>45868</v>
      </c>
      <c r="E1410" s="36">
        <v>45898</v>
      </c>
      <c r="F1410" s="12" t="s">
        <v>7631</v>
      </c>
    </row>
    <row r="1411" spans="1:6" x14ac:dyDescent="0.3">
      <c r="A1411" s="12" t="s">
        <v>9041</v>
      </c>
      <c r="B1411" s="12" t="s">
        <v>3517</v>
      </c>
      <c r="C1411" s="12" t="s">
        <v>4615</v>
      </c>
      <c r="D1411" s="36">
        <v>46041</v>
      </c>
      <c r="E1411" s="36">
        <v>46071</v>
      </c>
      <c r="F1411" s="12" t="s">
        <v>504</v>
      </c>
    </row>
    <row r="1412" spans="1:6" x14ac:dyDescent="0.3">
      <c r="A1412" s="12" t="s">
        <v>9042</v>
      </c>
      <c r="B1412" s="12" t="s">
        <v>4242</v>
      </c>
      <c r="C1412" s="12" t="s">
        <v>4629</v>
      </c>
      <c r="D1412" s="36">
        <v>45798</v>
      </c>
      <c r="E1412" s="36">
        <v>45828</v>
      </c>
      <c r="F1412" s="12" t="s">
        <v>7631</v>
      </c>
    </row>
    <row r="1413" spans="1:6" x14ac:dyDescent="0.3">
      <c r="A1413" s="12" t="s">
        <v>9043</v>
      </c>
      <c r="B1413" s="12" t="s">
        <v>1897</v>
      </c>
      <c r="C1413" s="12" t="s">
        <v>4602</v>
      </c>
      <c r="D1413" s="36">
        <v>45864</v>
      </c>
      <c r="E1413" s="36">
        <v>45948</v>
      </c>
      <c r="F1413" s="12" t="s">
        <v>7631</v>
      </c>
    </row>
    <row r="1414" spans="1:6" x14ac:dyDescent="0.3">
      <c r="A1414" s="12" t="s">
        <v>9044</v>
      </c>
      <c r="B1414" s="12" t="s">
        <v>838</v>
      </c>
      <c r="C1414" s="12" t="s">
        <v>4618</v>
      </c>
      <c r="D1414" s="36">
        <v>45742</v>
      </c>
      <c r="E1414" s="36">
        <v>45770</v>
      </c>
      <c r="F1414" s="12" t="s">
        <v>7631</v>
      </c>
    </row>
    <row r="1415" spans="1:6" x14ac:dyDescent="0.3">
      <c r="A1415" s="12" t="s">
        <v>9045</v>
      </c>
      <c r="B1415" s="12" t="s">
        <v>891</v>
      </c>
      <c r="C1415" s="12" t="s">
        <v>4598</v>
      </c>
      <c r="D1415" s="36">
        <v>45755</v>
      </c>
      <c r="E1415" s="36">
        <v>45839</v>
      </c>
      <c r="F1415" s="12" t="s">
        <v>7631</v>
      </c>
    </row>
    <row r="1416" spans="1:6" x14ac:dyDescent="0.3">
      <c r="A1416" s="12" t="s">
        <v>9046</v>
      </c>
      <c r="B1416" s="12" t="s">
        <v>4350</v>
      </c>
      <c r="C1416" s="12" t="s">
        <v>4605</v>
      </c>
      <c r="D1416" s="36">
        <v>46027</v>
      </c>
      <c r="E1416" s="36">
        <v>46055</v>
      </c>
      <c r="F1416" s="12" t="s">
        <v>504</v>
      </c>
    </row>
    <row r="1417" spans="1:6" x14ac:dyDescent="0.3">
      <c r="A1417" s="12" t="s">
        <v>9047</v>
      </c>
      <c r="B1417" s="12" t="s">
        <v>3364</v>
      </c>
      <c r="C1417" s="12" t="s">
        <v>4605</v>
      </c>
      <c r="D1417" s="36">
        <v>45736</v>
      </c>
      <c r="E1417" s="36">
        <v>45764</v>
      </c>
      <c r="F1417" s="12" t="s">
        <v>7631</v>
      </c>
    </row>
    <row r="1418" spans="1:6" x14ac:dyDescent="0.3">
      <c r="A1418" s="12" t="s">
        <v>9048</v>
      </c>
      <c r="B1418" s="12" t="s">
        <v>2399</v>
      </c>
      <c r="C1418" s="12" t="s">
        <v>4615</v>
      </c>
      <c r="D1418" s="36">
        <v>45726</v>
      </c>
      <c r="E1418" s="36">
        <v>45810</v>
      </c>
      <c r="F1418" s="12" t="s">
        <v>7631</v>
      </c>
    </row>
    <row r="1419" spans="1:6" x14ac:dyDescent="0.3">
      <c r="A1419" s="12" t="s">
        <v>9049</v>
      </c>
      <c r="B1419" s="12" t="s">
        <v>4240</v>
      </c>
      <c r="C1419" s="12" t="s">
        <v>4629</v>
      </c>
      <c r="D1419" s="36">
        <v>45974</v>
      </c>
      <c r="E1419" s="36">
        <v>46058</v>
      </c>
      <c r="F1419" s="12" t="s">
        <v>504</v>
      </c>
    </row>
    <row r="1420" spans="1:6" x14ac:dyDescent="0.3">
      <c r="A1420" s="12" t="s">
        <v>9050</v>
      </c>
      <c r="B1420" s="12" t="s">
        <v>2651</v>
      </c>
      <c r="C1420" s="12" t="s">
        <v>4629</v>
      </c>
      <c r="D1420" s="36">
        <v>46001</v>
      </c>
      <c r="E1420" s="36">
        <v>46029</v>
      </c>
      <c r="F1420" s="12" t="s">
        <v>7631</v>
      </c>
    </row>
    <row r="1421" spans="1:6" x14ac:dyDescent="0.3">
      <c r="A1421" s="12" t="s">
        <v>9051</v>
      </c>
      <c r="B1421" s="12" t="s">
        <v>3974</v>
      </c>
      <c r="C1421" s="12" t="s">
        <v>4618</v>
      </c>
      <c r="D1421" s="36">
        <v>45694</v>
      </c>
      <c r="E1421" s="36">
        <v>46059</v>
      </c>
      <c r="F1421" s="12" t="s">
        <v>504</v>
      </c>
    </row>
    <row r="1422" spans="1:6" x14ac:dyDescent="0.3">
      <c r="A1422" s="12" t="s">
        <v>9052</v>
      </c>
      <c r="B1422" s="12" t="s">
        <v>4390</v>
      </c>
      <c r="C1422" s="12" t="s">
        <v>4613</v>
      </c>
      <c r="D1422" s="36">
        <v>45691</v>
      </c>
      <c r="E1422" s="36">
        <v>45721</v>
      </c>
      <c r="F1422" s="12" t="s">
        <v>7631</v>
      </c>
    </row>
    <row r="1423" spans="1:6" x14ac:dyDescent="0.3">
      <c r="A1423" s="12" t="s">
        <v>9053</v>
      </c>
      <c r="B1423" s="12" t="s">
        <v>2879</v>
      </c>
      <c r="C1423" s="12" t="s">
        <v>4605</v>
      </c>
      <c r="D1423" s="36">
        <v>45890</v>
      </c>
      <c r="E1423" s="36">
        <v>46255</v>
      </c>
      <c r="F1423" s="12" t="s">
        <v>504</v>
      </c>
    </row>
    <row r="1424" spans="1:6" x14ac:dyDescent="0.3">
      <c r="A1424" s="12" t="s">
        <v>9054</v>
      </c>
      <c r="B1424" s="12" t="s">
        <v>3374</v>
      </c>
      <c r="C1424" s="12" t="s">
        <v>4629</v>
      </c>
      <c r="D1424" s="36">
        <v>45702</v>
      </c>
      <c r="E1424" s="36">
        <v>46067</v>
      </c>
      <c r="F1424" s="12" t="s">
        <v>504</v>
      </c>
    </row>
    <row r="1425" spans="1:6" x14ac:dyDescent="0.3">
      <c r="A1425" s="12" t="s">
        <v>9055</v>
      </c>
      <c r="B1425" s="12" t="s">
        <v>1847</v>
      </c>
      <c r="C1425" s="12" t="s">
        <v>4605</v>
      </c>
      <c r="D1425" s="36">
        <v>45932</v>
      </c>
      <c r="E1425" s="36">
        <v>45988</v>
      </c>
      <c r="F1425" s="12" t="s">
        <v>7631</v>
      </c>
    </row>
    <row r="1426" spans="1:6" x14ac:dyDescent="0.3">
      <c r="A1426" s="12" t="s">
        <v>9056</v>
      </c>
      <c r="B1426" s="12" t="s">
        <v>1188</v>
      </c>
      <c r="C1426" s="12" t="s">
        <v>4602</v>
      </c>
      <c r="D1426" s="36">
        <v>45821</v>
      </c>
      <c r="E1426" s="36">
        <v>45849</v>
      </c>
      <c r="F1426" s="12" t="s">
        <v>7631</v>
      </c>
    </row>
    <row r="1427" spans="1:6" x14ac:dyDescent="0.3">
      <c r="A1427" s="12" t="s">
        <v>9057</v>
      </c>
      <c r="B1427" s="12" t="s">
        <v>3196</v>
      </c>
      <c r="C1427" s="12" t="s">
        <v>4598</v>
      </c>
      <c r="D1427" s="36">
        <v>45707</v>
      </c>
      <c r="E1427" s="36">
        <v>46072</v>
      </c>
      <c r="F1427" s="12" t="s">
        <v>504</v>
      </c>
    </row>
    <row r="1428" spans="1:6" x14ac:dyDescent="0.3">
      <c r="A1428" s="12" t="s">
        <v>9058</v>
      </c>
      <c r="B1428" s="12" t="s">
        <v>4168</v>
      </c>
      <c r="C1428" s="12" t="s">
        <v>4629</v>
      </c>
      <c r="D1428" s="36">
        <v>45833</v>
      </c>
      <c r="E1428" s="36">
        <v>45917</v>
      </c>
      <c r="F1428" s="12" t="s">
        <v>7631</v>
      </c>
    </row>
    <row r="1429" spans="1:6" x14ac:dyDescent="0.3">
      <c r="A1429" s="12" t="s">
        <v>9059</v>
      </c>
      <c r="B1429" s="12" t="s">
        <v>1129</v>
      </c>
      <c r="C1429" s="12" t="s">
        <v>4615</v>
      </c>
      <c r="D1429" s="36">
        <v>45795</v>
      </c>
      <c r="E1429" s="36">
        <v>46160</v>
      </c>
      <c r="F1429" s="12" t="s">
        <v>504</v>
      </c>
    </row>
    <row r="1430" spans="1:6" x14ac:dyDescent="0.3">
      <c r="A1430" s="12" t="s">
        <v>9060</v>
      </c>
      <c r="B1430" s="12" t="s">
        <v>766</v>
      </c>
      <c r="C1430" s="12" t="s">
        <v>4613</v>
      </c>
      <c r="D1430" s="36">
        <v>45862</v>
      </c>
      <c r="E1430" s="36">
        <v>46227</v>
      </c>
      <c r="F1430" s="12" t="s">
        <v>504</v>
      </c>
    </row>
    <row r="1431" spans="1:6" x14ac:dyDescent="0.3">
      <c r="A1431" s="12" t="s">
        <v>9061</v>
      </c>
      <c r="B1431" s="12" t="s">
        <v>975</v>
      </c>
      <c r="C1431" s="12" t="s">
        <v>4598</v>
      </c>
      <c r="D1431" s="36">
        <v>45781</v>
      </c>
      <c r="E1431" s="36">
        <v>45809</v>
      </c>
      <c r="F1431" s="12" t="s">
        <v>7631</v>
      </c>
    </row>
    <row r="1432" spans="1:6" x14ac:dyDescent="0.3">
      <c r="A1432" s="12" t="s">
        <v>9062</v>
      </c>
      <c r="B1432" s="12" t="s">
        <v>1430</v>
      </c>
      <c r="C1432" s="12" t="s">
        <v>4605</v>
      </c>
      <c r="D1432" s="36">
        <v>45848</v>
      </c>
      <c r="E1432" s="36">
        <v>45878</v>
      </c>
      <c r="F1432" s="12" t="s">
        <v>7631</v>
      </c>
    </row>
    <row r="1433" spans="1:6" x14ac:dyDescent="0.3">
      <c r="A1433" s="12" t="s">
        <v>9063</v>
      </c>
      <c r="B1433" s="12" t="s">
        <v>2277</v>
      </c>
      <c r="C1433" s="12" t="s">
        <v>4615</v>
      </c>
      <c r="D1433" s="36">
        <v>45808</v>
      </c>
      <c r="E1433" s="36">
        <v>45892</v>
      </c>
      <c r="F1433" s="12" t="s">
        <v>7631</v>
      </c>
    </row>
    <row r="1434" spans="1:6" x14ac:dyDescent="0.3">
      <c r="A1434" s="12" t="s">
        <v>9064</v>
      </c>
      <c r="B1434" s="12" t="s">
        <v>883</v>
      </c>
      <c r="C1434" s="12" t="s">
        <v>4618</v>
      </c>
      <c r="D1434" s="36">
        <v>45821</v>
      </c>
      <c r="E1434" s="36">
        <v>45877</v>
      </c>
      <c r="F1434" s="12" t="s">
        <v>7631</v>
      </c>
    </row>
    <row r="1435" spans="1:6" x14ac:dyDescent="0.3">
      <c r="A1435" s="12" t="s">
        <v>9065</v>
      </c>
      <c r="B1435" s="12" t="s">
        <v>3348</v>
      </c>
      <c r="C1435" s="12" t="s">
        <v>4598</v>
      </c>
      <c r="D1435" s="36">
        <v>45824</v>
      </c>
      <c r="E1435" s="36">
        <v>45852</v>
      </c>
      <c r="F1435" s="12" t="s">
        <v>7631</v>
      </c>
    </row>
    <row r="1436" spans="1:6" x14ac:dyDescent="0.3">
      <c r="A1436" s="12" t="s">
        <v>9066</v>
      </c>
      <c r="B1436" s="12" t="s">
        <v>2951</v>
      </c>
      <c r="C1436" s="12" t="s">
        <v>4609</v>
      </c>
      <c r="D1436" s="36">
        <v>45713</v>
      </c>
      <c r="E1436" s="36">
        <v>46078</v>
      </c>
      <c r="F1436" s="12" t="s">
        <v>504</v>
      </c>
    </row>
    <row r="1437" spans="1:6" x14ac:dyDescent="0.3">
      <c r="A1437" s="12" t="s">
        <v>9067</v>
      </c>
      <c r="B1437" s="12" t="s">
        <v>3459</v>
      </c>
      <c r="C1437" s="12" t="s">
        <v>4629</v>
      </c>
      <c r="D1437" s="36">
        <v>45721</v>
      </c>
      <c r="E1437" s="36">
        <v>46086</v>
      </c>
      <c r="F1437" s="12" t="s">
        <v>504</v>
      </c>
    </row>
    <row r="1438" spans="1:6" x14ac:dyDescent="0.3">
      <c r="A1438" s="12" t="s">
        <v>9068</v>
      </c>
      <c r="B1438" s="12" t="s">
        <v>4076</v>
      </c>
      <c r="C1438" s="12" t="s">
        <v>4602</v>
      </c>
      <c r="D1438" s="36">
        <v>45727</v>
      </c>
      <c r="E1438" s="36">
        <v>45757</v>
      </c>
      <c r="F1438" s="12" t="s">
        <v>7631</v>
      </c>
    </row>
    <row r="1439" spans="1:6" x14ac:dyDescent="0.3">
      <c r="A1439" s="12" t="s">
        <v>9069</v>
      </c>
      <c r="B1439" s="12" t="s">
        <v>1951</v>
      </c>
      <c r="C1439" s="12" t="s">
        <v>4605</v>
      </c>
      <c r="D1439" s="36">
        <v>45780</v>
      </c>
      <c r="E1439" s="36">
        <v>45808</v>
      </c>
      <c r="F1439" s="12" t="s">
        <v>7631</v>
      </c>
    </row>
    <row r="1440" spans="1:6" x14ac:dyDescent="0.3">
      <c r="A1440" s="12" t="s">
        <v>9070</v>
      </c>
      <c r="B1440" s="12" t="s">
        <v>1433</v>
      </c>
      <c r="C1440" s="12" t="s">
        <v>4602</v>
      </c>
      <c r="D1440" s="36">
        <v>45896</v>
      </c>
      <c r="E1440" s="36">
        <v>45926</v>
      </c>
      <c r="F1440" s="12" t="s">
        <v>7631</v>
      </c>
    </row>
    <row r="1441" spans="1:6" x14ac:dyDescent="0.3">
      <c r="A1441" s="12" t="s">
        <v>9071</v>
      </c>
      <c r="B1441" s="12" t="s">
        <v>3509</v>
      </c>
      <c r="C1441" s="12" t="s">
        <v>4629</v>
      </c>
      <c r="D1441" s="36">
        <v>45868</v>
      </c>
      <c r="E1441" s="36">
        <v>45952</v>
      </c>
      <c r="F1441" s="12" t="s">
        <v>7631</v>
      </c>
    </row>
    <row r="1442" spans="1:6" x14ac:dyDescent="0.3">
      <c r="A1442" s="12" t="s">
        <v>9072</v>
      </c>
      <c r="B1442" s="12" t="s">
        <v>1223</v>
      </c>
      <c r="C1442" s="12" t="s">
        <v>4629</v>
      </c>
      <c r="D1442" s="36">
        <v>45802</v>
      </c>
      <c r="E1442" s="36">
        <v>46167</v>
      </c>
      <c r="F1442" s="12" t="s">
        <v>504</v>
      </c>
    </row>
    <row r="1443" spans="1:6" x14ac:dyDescent="0.3">
      <c r="A1443" s="12" t="s">
        <v>9073</v>
      </c>
      <c r="B1443" s="12" t="s">
        <v>2124</v>
      </c>
      <c r="C1443" s="12" t="s">
        <v>4618</v>
      </c>
      <c r="D1443" s="36">
        <v>46020</v>
      </c>
      <c r="E1443" s="36">
        <v>46385</v>
      </c>
      <c r="F1443" s="12" t="s">
        <v>504</v>
      </c>
    </row>
    <row r="1444" spans="1:6" x14ac:dyDescent="0.3">
      <c r="A1444" s="12" t="s">
        <v>9074</v>
      </c>
      <c r="B1444" s="12" t="s">
        <v>1855</v>
      </c>
      <c r="C1444" s="12" t="s">
        <v>4607</v>
      </c>
      <c r="D1444" s="36">
        <v>45971</v>
      </c>
      <c r="E1444" s="36">
        <v>46055</v>
      </c>
      <c r="F1444" s="12" t="s">
        <v>504</v>
      </c>
    </row>
    <row r="1445" spans="1:6" x14ac:dyDescent="0.3">
      <c r="A1445" s="12" t="s">
        <v>9075</v>
      </c>
      <c r="B1445" s="12" t="s">
        <v>2887</v>
      </c>
      <c r="C1445" s="12" t="s">
        <v>4609</v>
      </c>
      <c r="D1445" s="36">
        <v>45993</v>
      </c>
      <c r="E1445" s="36">
        <v>46049</v>
      </c>
      <c r="F1445" s="12" t="s">
        <v>7631</v>
      </c>
    </row>
    <row r="1446" spans="1:6" x14ac:dyDescent="0.3">
      <c r="A1446" s="12" t="s">
        <v>9076</v>
      </c>
      <c r="B1446" s="12" t="s">
        <v>870</v>
      </c>
      <c r="C1446" s="12" t="s">
        <v>4598</v>
      </c>
      <c r="D1446" s="36">
        <v>45952</v>
      </c>
      <c r="E1446" s="36">
        <v>46036</v>
      </c>
      <c r="F1446" s="12" t="s">
        <v>7631</v>
      </c>
    </row>
    <row r="1447" spans="1:6" x14ac:dyDescent="0.3">
      <c r="A1447" s="12" t="s">
        <v>9077</v>
      </c>
      <c r="B1447" s="12" t="s">
        <v>2116</v>
      </c>
      <c r="C1447" s="12" t="s">
        <v>4613</v>
      </c>
      <c r="D1447" s="36">
        <v>45688</v>
      </c>
      <c r="E1447" s="36">
        <v>45716</v>
      </c>
      <c r="F1447" s="12" t="s">
        <v>7631</v>
      </c>
    </row>
    <row r="1448" spans="1:6" x14ac:dyDescent="0.3">
      <c r="A1448" s="12" t="s">
        <v>9078</v>
      </c>
      <c r="B1448" s="12" t="s">
        <v>1476</v>
      </c>
      <c r="C1448" s="12" t="s">
        <v>4615</v>
      </c>
      <c r="D1448" s="36">
        <v>45771</v>
      </c>
      <c r="E1448" s="36">
        <v>45855</v>
      </c>
      <c r="F1448" s="12" t="s">
        <v>7631</v>
      </c>
    </row>
    <row r="1449" spans="1:6" x14ac:dyDescent="0.3">
      <c r="A1449" s="12" t="s">
        <v>9079</v>
      </c>
      <c r="B1449" s="12" t="s">
        <v>2023</v>
      </c>
      <c r="C1449" s="12" t="s">
        <v>4618</v>
      </c>
      <c r="D1449" s="36">
        <v>45759</v>
      </c>
      <c r="E1449" s="36">
        <v>45843</v>
      </c>
      <c r="F1449" s="12" t="s">
        <v>7631</v>
      </c>
    </row>
    <row r="1450" spans="1:6" x14ac:dyDescent="0.3">
      <c r="A1450" s="12" t="s">
        <v>9080</v>
      </c>
      <c r="B1450" s="12" t="s">
        <v>2747</v>
      </c>
      <c r="C1450" s="12" t="s">
        <v>4615</v>
      </c>
      <c r="D1450" s="36">
        <v>45969</v>
      </c>
      <c r="E1450" s="36">
        <v>46334</v>
      </c>
      <c r="F1450" s="12" t="s">
        <v>504</v>
      </c>
    </row>
    <row r="1451" spans="1:6" x14ac:dyDescent="0.3">
      <c r="A1451" s="12" t="s">
        <v>9081</v>
      </c>
      <c r="B1451" s="12" t="s">
        <v>2092</v>
      </c>
      <c r="C1451" s="12" t="s">
        <v>4602</v>
      </c>
      <c r="D1451" s="36">
        <v>45900</v>
      </c>
      <c r="E1451" s="36">
        <v>45956</v>
      </c>
      <c r="F1451" s="12" t="s">
        <v>7631</v>
      </c>
    </row>
    <row r="1452" spans="1:6" x14ac:dyDescent="0.3">
      <c r="A1452" s="12" t="s">
        <v>9082</v>
      </c>
      <c r="B1452" s="12" t="s">
        <v>2269</v>
      </c>
      <c r="C1452" s="12" t="s">
        <v>4607</v>
      </c>
      <c r="D1452" s="36">
        <v>45873</v>
      </c>
      <c r="E1452" s="36">
        <v>45901</v>
      </c>
      <c r="F1452" s="12" t="s">
        <v>7631</v>
      </c>
    </row>
    <row r="1453" spans="1:6" x14ac:dyDescent="0.3">
      <c r="A1453" s="12" t="s">
        <v>9083</v>
      </c>
      <c r="B1453" s="12" t="s">
        <v>4390</v>
      </c>
      <c r="C1453" s="12" t="s">
        <v>4629</v>
      </c>
      <c r="D1453" s="36">
        <v>46050</v>
      </c>
      <c r="E1453" s="36">
        <v>46080</v>
      </c>
      <c r="F1453" s="12" t="s">
        <v>504</v>
      </c>
    </row>
    <row r="1454" spans="1:6" x14ac:dyDescent="0.3">
      <c r="A1454" s="12" t="s">
        <v>9084</v>
      </c>
      <c r="B1454" s="12" t="s">
        <v>1740</v>
      </c>
      <c r="C1454" s="12" t="s">
        <v>4618</v>
      </c>
      <c r="D1454" s="36">
        <v>45749</v>
      </c>
      <c r="E1454" s="36">
        <v>45779</v>
      </c>
      <c r="F1454" s="12" t="s">
        <v>7631</v>
      </c>
    </row>
    <row r="1455" spans="1:6" x14ac:dyDescent="0.3">
      <c r="A1455" s="12" t="s">
        <v>9085</v>
      </c>
      <c r="B1455" s="12" t="s">
        <v>1961</v>
      </c>
      <c r="C1455" s="12" t="s">
        <v>4607</v>
      </c>
      <c r="D1455" s="36">
        <v>45773</v>
      </c>
      <c r="E1455" s="36">
        <v>45803</v>
      </c>
      <c r="F1455" s="12" t="s">
        <v>7631</v>
      </c>
    </row>
    <row r="1456" spans="1:6" x14ac:dyDescent="0.3">
      <c r="A1456" s="12" t="s">
        <v>9086</v>
      </c>
      <c r="B1456" s="12" t="s">
        <v>3426</v>
      </c>
      <c r="C1456" s="12" t="s">
        <v>4594</v>
      </c>
      <c r="D1456" s="36">
        <v>45977</v>
      </c>
      <c r="E1456" s="36">
        <v>46005</v>
      </c>
      <c r="F1456" s="12" t="s">
        <v>7631</v>
      </c>
    </row>
    <row r="1457" spans="1:6" x14ac:dyDescent="0.3">
      <c r="A1457" s="12" t="s">
        <v>9087</v>
      </c>
      <c r="B1457" s="12" t="s">
        <v>4527</v>
      </c>
      <c r="C1457" s="12" t="s">
        <v>4618</v>
      </c>
      <c r="D1457" s="36">
        <v>45894</v>
      </c>
      <c r="E1457" s="36">
        <v>45950</v>
      </c>
      <c r="F1457" s="12" t="s">
        <v>7631</v>
      </c>
    </row>
    <row r="1458" spans="1:6" x14ac:dyDescent="0.3">
      <c r="A1458" s="12" t="s">
        <v>9088</v>
      </c>
      <c r="B1458" s="12" t="s">
        <v>3453</v>
      </c>
      <c r="C1458" s="12" t="s">
        <v>4598</v>
      </c>
      <c r="D1458" s="36">
        <v>45772</v>
      </c>
      <c r="E1458" s="36">
        <v>45800</v>
      </c>
      <c r="F1458" s="12" t="s">
        <v>7631</v>
      </c>
    </row>
    <row r="1459" spans="1:6" x14ac:dyDescent="0.3">
      <c r="A1459" s="12" t="s">
        <v>9089</v>
      </c>
      <c r="B1459" s="12" t="s">
        <v>2743</v>
      </c>
      <c r="C1459" s="12" t="s">
        <v>4618</v>
      </c>
      <c r="D1459" s="36">
        <v>45959</v>
      </c>
      <c r="E1459" s="36">
        <v>45987</v>
      </c>
      <c r="F1459" s="12" t="s">
        <v>7631</v>
      </c>
    </row>
    <row r="1460" spans="1:6" x14ac:dyDescent="0.3">
      <c r="A1460" s="12" t="s">
        <v>9090</v>
      </c>
      <c r="B1460" s="12" t="s">
        <v>4027</v>
      </c>
      <c r="C1460" s="12" t="s">
        <v>4605</v>
      </c>
      <c r="D1460" s="36">
        <v>45850</v>
      </c>
      <c r="E1460" s="36">
        <v>45906</v>
      </c>
      <c r="F1460" s="12" t="s">
        <v>7631</v>
      </c>
    </row>
    <row r="1461" spans="1:6" x14ac:dyDescent="0.3">
      <c r="A1461" s="12" t="s">
        <v>9091</v>
      </c>
      <c r="B1461" s="12" t="s">
        <v>1678</v>
      </c>
      <c r="C1461" s="12" t="s">
        <v>4607</v>
      </c>
      <c r="D1461" s="36">
        <v>45967</v>
      </c>
      <c r="E1461" s="36">
        <v>46023</v>
      </c>
      <c r="F1461" s="12" t="s">
        <v>7631</v>
      </c>
    </row>
    <row r="1462" spans="1:6" x14ac:dyDescent="0.3">
      <c r="A1462" s="12" t="s">
        <v>9092</v>
      </c>
      <c r="B1462" s="12" t="s">
        <v>3874</v>
      </c>
      <c r="C1462" s="12" t="s">
        <v>4602</v>
      </c>
      <c r="D1462" s="36">
        <v>46024</v>
      </c>
      <c r="E1462" s="36">
        <v>46054</v>
      </c>
      <c r="F1462" s="12" t="s">
        <v>504</v>
      </c>
    </row>
    <row r="1463" spans="1:6" x14ac:dyDescent="0.3">
      <c r="A1463" s="12" t="s">
        <v>9093</v>
      </c>
      <c r="B1463" s="12" t="s">
        <v>1237</v>
      </c>
      <c r="C1463" s="12" t="s">
        <v>4598</v>
      </c>
      <c r="D1463" s="36">
        <v>46004</v>
      </c>
      <c r="E1463" s="36">
        <v>46060</v>
      </c>
      <c r="F1463" s="12" t="s">
        <v>504</v>
      </c>
    </row>
    <row r="1464" spans="1:6" x14ac:dyDescent="0.3">
      <c r="A1464" s="12" t="s">
        <v>9094</v>
      </c>
      <c r="B1464" s="12" t="s">
        <v>4354</v>
      </c>
      <c r="C1464" s="12" t="s">
        <v>4607</v>
      </c>
      <c r="D1464" s="36">
        <v>45895</v>
      </c>
      <c r="E1464" s="36">
        <v>45951</v>
      </c>
      <c r="F1464" s="12" t="s">
        <v>7631</v>
      </c>
    </row>
    <row r="1465" spans="1:6" x14ac:dyDescent="0.3">
      <c r="A1465" s="12" t="s">
        <v>9095</v>
      </c>
      <c r="B1465" s="12" t="s">
        <v>3212</v>
      </c>
      <c r="C1465" s="12" t="s">
        <v>4602</v>
      </c>
      <c r="D1465" s="36">
        <v>45931</v>
      </c>
      <c r="E1465" s="36">
        <v>46296</v>
      </c>
      <c r="F1465" s="12" t="s">
        <v>504</v>
      </c>
    </row>
    <row r="1466" spans="1:6" x14ac:dyDescent="0.3">
      <c r="A1466" s="12" t="s">
        <v>9096</v>
      </c>
      <c r="B1466" s="12" t="s">
        <v>2627</v>
      </c>
      <c r="C1466" s="12" t="s">
        <v>4609</v>
      </c>
      <c r="D1466" s="36">
        <v>45775</v>
      </c>
      <c r="E1466" s="36">
        <v>45859</v>
      </c>
      <c r="F1466" s="12" t="s">
        <v>7631</v>
      </c>
    </row>
    <row r="1467" spans="1:6" x14ac:dyDescent="0.3">
      <c r="A1467" s="12" t="s">
        <v>9097</v>
      </c>
      <c r="B1467" s="12" t="s">
        <v>1011</v>
      </c>
      <c r="C1467" s="12" t="s">
        <v>4613</v>
      </c>
      <c r="D1467" s="36">
        <v>45995</v>
      </c>
      <c r="E1467" s="36">
        <v>46051</v>
      </c>
      <c r="F1467" s="12" t="s">
        <v>7631</v>
      </c>
    </row>
    <row r="1468" spans="1:6" x14ac:dyDescent="0.3">
      <c r="A1468" s="12" t="s">
        <v>9098</v>
      </c>
      <c r="B1468" s="12" t="s">
        <v>4150</v>
      </c>
      <c r="C1468" s="12" t="s">
        <v>4605</v>
      </c>
      <c r="D1468" s="36">
        <v>45734</v>
      </c>
      <c r="E1468" s="36">
        <v>45818</v>
      </c>
      <c r="F1468" s="12" t="s">
        <v>7631</v>
      </c>
    </row>
    <row r="1469" spans="1:6" x14ac:dyDescent="0.3">
      <c r="A1469" s="12" t="s">
        <v>9099</v>
      </c>
      <c r="B1469" s="12" t="s">
        <v>3507</v>
      </c>
      <c r="C1469" s="12" t="s">
        <v>4615</v>
      </c>
      <c r="D1469" s="36">
        <v>46015</v>
      </c>
      <c r="E1469" s="36">
        <v>46380</v>
      </c>
      <c r="F1469" s="12" t="s">
        <v>504</v>
      </c>
    </row>
    <row r="1470" spans="1:6" x14ac:dyDescent="0.3">
      <c r="A1470" s="12" t="s">
        <v>9100</v>
      </c>
      <c r="B1470" s="12" t="s">
        <v>2077</v>
      </c>
      <c r="C1470" s="12" t="s">
        <v>4594</v>
      </c>
      <c r="D1470" s="36">
        <v>45928</v>
      </c>
      <c r="E1470" s="36">
        <v>45984</v>
      </c>
      <c r="F1470" s="12" t="s">
        <v>7631</v>
      </c>
    </row>
    <row r="1471" spans="1:6" x14ac:dyDescent="0.3">
      <c r="A1471" s="12" t="s">
        <v>9101</v>
      </c>
      <c r="B1471" s="12" t="s">
        <v>3962</v>
      </c>
      <c r="C1471" s="12" t="s">
        <v>4602</v>
      </c>
      <c r="D1471" s="36">
        <v>46027</v>
      </c>
      <c r="E1471" s="36">
        <v>46111</v>
      </c>
      <c r="F1471" s="12" t="s">
        <v>504</v>
      </c>
    </row>
    <row r="1472" spans="1:6" x14ac:dyDescent="0.3">
      <c r="A1472" s="12" t="s">
        <v>9102</v>
      </c>
      <c r="B1472" s="12" t="s">
        <v>887</v>
      </c>
      <c r="C1472" s="12" t="s">
        <v>4613</v>
      </c>
      <c r="D1472" s="36">
        <v>46027</v>
      </c>
      <c r="E1472" s="36">
        <v>46057</v>
      </c>
      <c r="F1472" s="12" t="s">
        <v>504</v>
      </c>
    </row>
    <row r="1473" spans="1:6" x14ac:dyDescent="0.3">
      <c r="A1473" s="12" t="s">
        <v>9103</v>
      </c>
      <c r="B1473" s="12" t="s">
        <v>2100</v>
      </c>
      <c r="C1473" s="12" t="s">
        <v>4598</v>
      </c>
      <c r="D1473" s="36">
        <v>45855</v>
      </c>
      <c r="E1473" s="36">
        <v>45939</v>
      </c>
      <c r="F1473" s="12" t="s">
        <v>7631</v>
      </c>
    </row>
    <row r="1474" spans="1:6" x14ac:dyDescent="0.3">
      <c r="A1474" s="12" t="s">
        <v>9104</v>
      </c>
      <c r="B1474" s="12" t="s">
        <v>4316</v>
      </c>
      <c r="C1474" s="12" t="s">
        <v>4594</v>
      </c>
      <c r="D1474" s="36">
        <v>46028</v>
      </c>
      <c r="E1474" s="36">
        <v>46084</v>
      </c>
      <c r="F1474" s="12" t="s">
        <v>504</v>
      </c>
    </row>
    <row r="1475" spans="1:6" x14ac:dyDescent="0.3">
      <c r="A1475" s="12" t="s">
        <v>9105</v>
      </c>
      <c r="B1475" s="12" t="s">
        <v>2063</v>
      </c>
      <c r="C1475" s="12" t="s">
        <v>4598</v>
      </c>
      <c r="D1475" s="36">
        <v>45864</v>
      </c>
      <c r="E1475" s="36">
        <v>46229</v>
      </c>
      <c r="F1475" s="12" t="s">
        <v>504</v>
      </c>
    </row>
    <row r="1476" spans="1:6" x14ac:dyDescent="0.3">
      <c r="A1476" s="12" t="s">
        <v>9106</v>
      </c>
      <c r="B1476" s="12" t="s">
        <v>3856</v>
      </c>
      <c r="C1476" s="12" t="s">
        <v>4609</v>
      </c>
      <c r="D1476" s="36">
        <v>45849</v>
      </c>
      <c r="E1476" s="36">
        <v>45879</v>
      </c>
      <c r="F1476" s="12" t="s">
        <v>7631</v>
      </c>
    </row>
    <row r="1477" spans="1:6" x14ac:dyDescent="0.3">
      <c r="A1477" s="12" t="s">
        <v>9107</v>
      </c>
      <c r="B1477" s="12" t="s">
        <v>3340</v>
      </c>
      <c r="C1477" s="12" t="s">
        <v>4598</v>
      </c>
      <c r="D1477" s="36">
        <v>45804</v>
      </c>
      <c r="E1477" s="36">
        <v>45832</v>
      </c>
      <c r="F1477" s="12" t="s">
        <v>7631</v>
      </c>
    </row>
    <row r="1478" spans="1:6" x14ac:dyDescent="0.3">
      <c r="A1478" s="12" t="s">
        <v>9108</v>
      </c>
      <c r="B1478" s="12" t="s">
        <v>3058</v>
      </c>
      <c r="C1478" s="12" t="s">
        <v>4629</v>
      </c>
      <c r="D1478" s="36">
        <v>45701</v>
      </c>
      <c r="E1478" s="36">
        <v>45757</v>
      </c>
      <c r="F1478" s="12" t="s">
        <v>7631</v>
      </c>
    </row>
    <row r="1479" spans="1:6" x14ac:dyDescent="0.3">
      <c r="A1479" s="12" t="s">
        <v>9109</v>
      </c>
      <c r="B1479" s="12" t="s">
        <v>3537</v>
      </c>
      <c r="C1479" s="12" t="s">
        <v>4602</v>
      </c>
      <c r="D1479" s="36">
        <v>45952</v>
      </c>
      <c r="E1479" s="36">
        <v>45980</v>
      </c>
      <c r="F1479" s="12" t="s">
        <v>7631</v>
      </c>
    </row>
    <row r="1480" spans="1:6" x14ac:dyDescent="0.3">
      <c r="A1480" s="12" t="s">
        <v>9110</v>
      </c>
      <c r="B1480" s="12" t="s">
        <v>1833</v>
      </c>
      <c r="C1480" s="12" t="s">
        <v>4609</v>
      </c>
      <c r="D1480" s="36">
        <v>45716</v>
      </c>
      <c r="E1480" s="36">
        <v>45746</v>
      </c>
      <c r="F1480" s="12" t="s">
        <v>7631</v>
      </c>
    </row>
    <row r="1481" spans="1:6" x14ac:dyDescent="0.3">
      <c r="A1481" s="12" t="s">
        <v>9111</v>
      </c>
      <c r="B1481" s="12" t="s">
        <v>1368</v>
      </c>
      <c r="C1481" s="12" t="s">
        <v>4609</v>
      </c>
      <c r="D1481" s="36">
        <v>46028</v>
      </c>
      <c r="E1481" s="36">
        <v>46058</v>
      </c>
      <c r="F1481" s="12" t="s">
        <v>504</v>
      </c>
    </row>
    <row r="1482" spans="1:6" x14ac:dyDescent="0.3">
      <c r="A1482" s="12" t="s">
        <v>9112</v>
      </c>
      <c r="B1482" s="12" t="s">
        <v>1925</v>
      </c>
      <c r="C1482" s="12" t="s">
        <v>4618</v>
      </c>
      <c r="D1482" s="36">
        <v>46028</v>
      </c>
      <c r="E1482" s="36">
        <v>46056</v>
      </c>
      <c r="F1482" s="12" t="s">
        <v>504</v>
      </c>
    </row>
    <row r="1483" spans="1:6" x14ac:dyDescent="0.3">
      <c r="A1483" s="12" t="s">
        <v>9113</v>
      </c>
      <c r="B1483" s="12" t="s">
        <v>1474</v>
      </c>
      <c r="C1483" s="12" t="s">
        <v>4598</v>
      </c>
      <c r="D1483" s="36">
        <v>45871</v>
      </c>
      <c r="E1483" s="36">
        <v>45901</v>
      </c>
      <c r="F1483" s="12" t="s">
        <v>7631</v>
      </c>
    </row>
    <row r="1484" spans="1:6" x14ac:dyDescent="0.3">
      <c r="A1484" s="12" t="s">
        <v>9114</v>
      </c>
      <c r="B1484" s="12" t="s">
        <v>2085</v>
      </c>
      <c r="C1484" s="12" t="s">
        <v>4598</v>
      </c>
      <c r="D1484" s="36">
        <v>45798</v>
      </c>
      <c r="E1484" s="36">
        <v>45854</v>
      </c>
      <c r="F1484" s="12" t="s">
        <v>7631</v>
      </c>
    </row>
    <row r="1485" spans="1:6" x14ac:dyDescent="0.3">
      <c r="A1485" s="12" t="s">
        <v>9115</v>
      </c>
      <c r="B1485" s="12" t="s">
        <v>2177</v>
      </c>
      <c r="C1485" s="12" t="s">
        <v>4618</v>
      </c>
      <c r="D1485" s="36">
        <v>45858</v>
      </c>
      <c r="E1485" s="36">
        <v>45942</v>
      </c>
      <c r="F1485" s="12" t="s">
        <v>7631</v>
      </c>
    </row>
    <row r="1486" spans="1:6" x14ac:dyDescent="0.3">
      <c r="A1486" s="12" t="s">
        <v>9116</v>
      </c>
      <c r="B1486" s="12" t="s">
        <v>921</v>
      </c>
      <c r="C1486" s="12" t="s">
        <v>4607</v>
      </c>
      <c r="D1486" s="36">
        <v>45824</v>
      </c>
      <c r="E1486" s="36">
        <v>45854</v>
      </c>
      <c r="F1486" s="12" t="s">
        <v>7631</v>
      </c>
    </row>
    <row r="1487" spans="1:6" x14ac:dyDescent="0.3">
      <c r="A1487" s="12" t="s">
        <v>9117</v>
      </c>
      <c r="B1487" s="12" t="s">
        <v>2102</v>
      </c>
      <c r="C1487" s="12" t="s">
        <v>4615</v>
      </c>
      <c r="D1487" s="36">
        <v>45787</v>
      </c>
      <c r="E1487" s="36">
        <v>45815</v>
      </c>
      <c r="F1487" s="12" t="s">
        <v>7631</v>
      </c>
    </row>
    <row r="1488" spans="1:6" x14ac:dyDescent="0.3">
      <c r="A1488" s="12" t="s">
        <v>9118</v>
      </c>
      <c r="B1488" s="12" t="s">
        <v>1915</v>
      </c>
      <c r="C1488" s="12" t="s">
        <v>4629</v>
      </c>
      <c r="D1488" s="36">
        <v>45997</v>
      </c>
      <c r="E1488" s="36">
        <v>46362</v>
      </c>
      <c r="F1488" s="12" t="s">
        <v>504</v>
      </c>
    </row>
    <row r="1489" spans="1:6" x14ac:dyDescent="0.3">
      <c r="A1489" s="12" t="s">
        <v>9119</v>
      </c>
      <c r="B1489" s="12" t="s">
        <v>3220</v>
      </c>
      <c r="C1489" s="12" t="s">
        <v>4618</v>
      </c>
      <c r="D1489" s="36">
        <v>45688</v>
      </c>
      <c r="E1489" s="36">
        <v>45716</v>
      </c>
      <c r="F1489" s="12" t="s">
        <v>7631</v>
      </c>
    </row>
    <row r="1490" spans="1:6" x14ac:dyDescent="0.3">
      <c r="A1490" s="12" t="s">
        <v>9120</v>
      </c>
      <c r="B1490" s="12" t="s">
        <v>2309</v>
      </c>
      <c r="C1490" s="12" t="s">
        <v>4615</v>
      </c>
      <c r="D1490" s="36">
        <v>45812</v>
      </c>
      <c r="E1490" s="36">
        <v>45868</v>
      </c>
      <c r="F1490" s="12" t="s">
        <v>7631</v>
      </c>
    </row>
    <row r="1491" spans="1:6" x14ac:dyDescent="0.3">
      <c r="A1491" s="12" t="s">
        <v>9121</v>
      </c>
      <c r="B1491" s="12" t="s">
        <v>1370</v>
      </c>
      <c r="C1491" s="12" t="s">
        <v>4598</v>
      </c>
      <c r="D1491" s="36">
        <v>45742</v>
      </c>
      <c r="E1491" s="36">
        <v>45772</v>
      </c>
      <c r="F1491" s="12" t="s">
        <v>7631</v>
      </c>
    </row>
    <row r="1492" spans="1:6" x14ac:dyDescent="0.3">
      <c r="A1492" s="12" t="s">
        <v>9122</v>
      </c>
      <c r="B1492" s="12" t="s">
        <v>2513</v>
      </c>
      <c r="C1492" s="12" t="s">
        <v>4598</v>
      </c>
      <c r="D1492" s="36">
        <v>45881</v>
      </c>
      <c r="E1492" s="36">
        <v>46246</v>
      </c>
      <c r="F1492" s="12" t="s">
        <v>504</v>
      </c>
    </row>
    <row r="1493" spans="1:6" x14ac:dyDescent="0.3">
      <c r="A1493" s="12" t="s">
        <v>9123</v>
      </c>
      <c r="B1493" s="12" t="s">
        <v>3388</v>
      </c>
      <c r="C1493" s="12" t="s">
        <v>4629</v>
      </c>
      <c r="D1493" s="36">
        <v>45921</v>
      </c>
      <c r="E1493" s="36">
        <v>46005</v>
      </c>
      <c r="F1493" s="12" t="s">
        <v>7631</v>
      </c>
    </row>
    <row r="1494" spans="1:6" x14ac:dyDescent="0.3">
      <c r="A1494" s="12" t="s">
        <v>9124</v>
      </c>
      <c r="B1494" s="12" t="s">
        <v>3627</v>
      </c>
      <c r="C1494" s="12" t="s">
        <v>4629</v>
      </c>
      <c r="D1494" s="36">
        <v>45941</v>
      </c>
      <c r="E1494" s="36">
        <v>46306</v>
      </c>
      <c r="F1494" s="12" t="s">
        <v>504</v>
      </c>
    </row>
    <row r="1495" spans="1:6" x14ac:dyDescent="0.3">
      <c r="A1495" s="12" t="s">
        <v>9125</v>
      </c>
      <c r="B1495" s="12" t="s">
        <v>1393</v>
      </c>
      <c r="C1495" s="12" t="s">
        <v>4594</v>
      </c>
      <c r="D1495" s="36">
        <v>45798</v>
      </c>
      <c r="E1495" s="36">
        <v>45826</v>
      </c>
      <c r="F1495" s="12" t="s">
        <v>7631</v>
      </c>
    </row>
    <row r="1496" spans="1:6" x14ac:dyDescent="0.3">
      <c r="A1496" s="12" t="s">
        <v>9126</v>
      </c>
      <c r="B1496" s="12" t="s">
        <v>1021</v>
      </c>
      <c r="C1496" s="12" t="s">
        <v>4613</v>
      </c>
      <c r="D1496" s="36">
        <v>45695</v>
      </c>
      <c r="E1496" s="36">
        <v>45725</v>
      </c>
      <c r="F1496" s="12" t="s">
        <v>7631</v>
      </c>
    </row>
    <row r="1497" spans="1:6" x14ac:dyDescent="0.3">
      <c r="A1497" s="12" t="s">
        <v>9127</v>
      </c>
      <c r="B1497" s="12" t="s">
        <v>2857</v>
      </c>
      <c r="C1497" s="12" t="s">
        <v>4607</v>
      </c>
      <c r="D1497" s="36">
        <v>45773</v>
      </c>
      <c r="E1497" s="36">
        <v>46138</v>
      </c>
      <c r="F1497" s="12" t="s">
        <v>504</v>
      </c>
    </row>
    <row r="1498" spans="1:6" x14ac:dyDescent="0.3">
      <c r="A1498" s="12" t="s">
        <v>9128</v>
      </c>
      <c r="B1498" s="12" t="s">
        <v>1207</v>
      </c>
      <c r="C1498" s="12" t="s">
        <v>4607</v>
      </c>
      <c r="D1498" s="36">
        <v>45805</v>
      </c>
      <c r="E1498" s="36">
        <v>45835</v>
      </c>
      <c r="F1498" s="12" t="s">
        <v>7631</v>
      </c>
    </row>
    <row r="1499" spans="1:6" x14ac:dyDescent="0.3">
      <c r="A1499" s="12" t="s">
        <v>9129</v>
      </c>
      <c r="B1499" s="12" t="s">
        <v>2489</v>
      </c>
      <c r="C1499" s="12" t="s">
        <v>4598</v>
      </c>
      <c r="D1499" s="36">
        <v>45853</v>
      </c>
      <c r="E1499" s="36">
        <v>45937</v>
      </c>
      <c r="F1499" s="12" t="s">
        <v>7631</v>
      </c>
    </row>
    <row r="1500" spans="1:6" x14ac:dyDescent="0.3">
      <c r="A1500" s="12" t="s">
        <v>9130</v>
      </c>
      <c r="B1500" s="12" t="s">
        <v>3852</v>
      </c>
      <c r="C1500" s="12" t="s">
        <v>4609</v>
      </c>
      <c r="D1500" s="36">
        <v>45766</v>
      </c>
      <c r="E1500" s="36">
        <v>46131</v>
      </c>
      <c r="F1500" s="12" t="s">
        <v>504</v>
      </c>
    </row>
    <row r="1501" spans="1:6" x14ac:dyDescent="0.3">
      <c r="A1501" s="12" t="s">
        <v>9131</v>
      </c>
      <c r="B1501" s="12" t="s">
        <v>1652</v>
      </c>
      <c r="C1501" s="12" t="s">
        <v>4609</v>
      </c>
      <c r="D1501" s="36">
        <v>45788</v>
      </c>
      <c r="E1501" s="36">
        <v>45816</v>
      </c>
      <c r="F1501" s="12" t="s">
        <v>7631</v>
      </c>
    </row>
    <row r="1502" spans="1:6" x14ac:dyDescent="0.3">
      <c r="A1502" s="12" t="s">
        <v>9132</v>
      </c>
      <c r="B1502" s="12" t="s">
        <v>1407</v>
      </c>
      <c r="C1502" s="12" t="s">
        <v>4594</v>
      </c>
      <c r="D1502" s="36">
        <v>45774</v>
      </c>
      <c r="E1502" s="36">
        <v>45830</v>
      </c>
      <c r="F1502" s="12" t="s">
        <v>7631</v>
      </c>
    </row>
    <row r="1503" spans="1:6" x14ac:dyDescent="0.3">
      <c r="A1503" s="12" t="s">
        <v>9133</v>
      </c>
      <c r="B1503" s="12" t="s">
        <v>1774</v>
      </c>
      <c r="C1503" s="12" t="s">
        <v>4615</v>
      </c>
      <c r="D1503" s="36">
        <v>45692</v>
      </c>
      <c r="E1503" s="36">
        <v>46057</v>
      </c>
      <c r="F1503" s="12" t="s">
        <v>504</v>
      </c>
    </row>
    <row r="1504" spans="1:6" x14ac:dyDescent="0.3">
      <c r="A1504" s="12" t="s">
        <v>9134</v>
      </c>
      <c r="B1504" s="12" t="s">
        <v>1993</v>
      </c>
      <c r="C1504" s="12" t="s">
        <v>4615</v>
      </c>
      <c r="D1504" s="36">
        <v>45726</v>
      </c>
      <c r="E1504" s="36">
        <v>46091</v>
      </c>
      <c r="F1504" s="12" t="s">
        <v>504</v>
      </c>
    </row>
    <row r="1505" spans="1:6" x14ac:dyDescent="0.3">
      <c r="A1505" s="12" t="s">
        <v>9135</v>
      </c>
      <c r="B1505" s="12" t="s">
        <v>2255</v>
      </c>
      <c r="C1505" s="12" t="s">
        <v>4602</v>
      </c>
      <c r="D1505" s="36">
        <v>46026</v>
      </c>
      <c r="E1505" s="36">
        <v>46054</v>
      </c>
      <c r="F1505" s="12" t="s">
        <v>504</v>
      </c>
    </row>
    <row r="1506" spans="1:6" x14ac:dyDescent="0.3">
      <c r="A1506" s="12" t="s">
        <v>9136</v>
      </c>
      <c r="B1506" s="12" t="s">
        <v>2371</v>
      </c>
      <c r="C1506" s="12" t="s">
        <v>4598</v>
      </c>
      <c r="D1506" s="36">
        <v>45785</v>
      </c>
      <c r="E1506" s="36">
        <v>45841</v>
      </c>
      <c r="F1506" s="12" t="s">
        <v>7631</v>
      </c>
    </row>
    <row r="1507" spans="1:6" x14ac:dyDescent="0.3">
      <c r="A1507" s="12" t="s">
        <v>9137</v>
      </c>
      <c r="B1507" s="12" t="s">
        <v>1774</v>
      </c>
      <c r="C1507" s="12" t="s">
        <v>4629</v>
      </c>
      <c r="D1507" s="36">
        <v>45765</v>
      </c>
      <c r="E1507" s="36">
        <v>45849</v>
      </c>
      <c r="F1507" s="12" t="s">
        <v>7631</v>
      </c>
    </row>
    <row r="1508" spans="1:6" x14ac:dyDescent="0.3">
      <c r="A1508" s="12" t="s">
        <v>9138</v>
      </c>
      <c r="B1508" s="12" t="s">
        <v>3404</v>
      </c>
      <c r="C1508" s="12" t="s">
        <v>4607</v>
      </c>
      <c r="D1508" s="36">
        <v>45853</v>
      </c>
      <c r="E1508" s="36">
        <v>45909</v>
      </c>
      <c r="F1508" s="12" t="s">
        <v>7631</v>
      </c>
    </row>
    <row r="1509" spans="1:6" x14ac:dyDescent="0.3">
      <c r="A1509" s="12" t="s">
        <v>9139</v>
      </c>
      <c r="B1509" s="12" t="s">
        <v>3434</v>
      </c>
      <c r="C1509" s="12" t="s">
        <v>4594</v>
      </c>
      <c r="D1509" s="36">
        <v>45700</v>
      </c>
      <c r="E1509" s="36">
        <v>45730</v>
      </c>
      <c r="F1509" s="12" t="s">
        <v>7631</v>
      </c>
    </row>
    <row r="1510" spans="1:6" x14ac:dyDescent="0.3">
      <c r="A1510" s="12" t="s">
        <v>9140</v>
      </c>
      <c r="B1510" s="12" t="s">
        <v>3805</v>
      </c>
      <c r="C1510" s="12" t="s">
        <v>4609</v>
      </c>
      <c r="D1510" s="36">
        <v>45951</v>
      </c>
      <c r="E1510" s="36">
        <v>46007</v>
      </c>
      <c r="F1510" s="12" t="s">
        <v>7631</v>
      </c>
    </row>
    <row r="1511" spans="1:6" x14ac:dyDescent="0.3">
      <c r="A1511" s="12" t="s">
        <v>9141</v>
      </c>
      <c r="B1511" s="12" t="s">
        <v>1041</v>
      </c>
      <c r="C1511" s="12" t="s">
        <v>4613</v>
      </c>
      <c r="D1511" s="36">
        <v>45806</v>
      </c>
      <c r="E1511" s="36">
        <v>45890</v>
      </c>
      <c r="F1511" s="12" t="s">
        <v>7631</v>
      </c>
    </row>
    <row r="1512" spans="1:6" x14ac:dyDescent="0.3">
      <c r="A1512" s="12" t="s">
        <v>9142</v>
      </c>
      <c r="B1512" s="12" t="s">
        <v>2927</v>
      </c>
      <c r="C1512" s="12" t="s">
        <v>4598</v>
      </c>
      <c r="D1512" s="36">
        <v>45897</v>
      </c>
      <c r="E1512" s="36">
        <v>45953</v>
      </c>
      <c r="F1512" s="12" t="s">
        <v>7631</v>
      </c>
    </row>
    <row r="1513" spans="1:6" x14ac:dyDescent="0.3">
      <c r="A1513" s="12" t="s">
        <v>9143</v>
      </c>
      <c r="B1513" s="12" t="s">
        <v>840</v>
      </c>
      <c r="C1513" s="12" t="s">
        <v>4602</v>
      </c>
      <c r="D1513" s="36">
        <v>45877</v>
      </c>
      <c r="E1513" s="36">
        <v>45961</v>
      </c>
      <c r="F1513" s="12" t="s">
        <v>7631</v>
      </c>
    </row>
    <row r="1514" spans="1:6" x14ac:dyDescent="0.3">
      <c r="A1514" s="12" t="s">
        <v>9144</v>
      </c>
      <c r="B1514" s="12" t="s">
        <v>977</v>
      </c>
      <c r="C1514" s="12" t="s">
        <v>4629</v>
      </c>
      <c r="D1514" s="36">
        <v>45950</v>
      </c>
      <c r="E1514" s="36">
        <v>46006</v>
      </c>
      <c r="F1514" s="12" t="s">
        <v>7631</v>
      </c>
    </row>
    <row r="1515" spans="1:6" x14ac:dyDescent="0.3">
      <c r="A1515" s="12" t="s">
        <v>9145</v>
      </c>
      <c r="B1515" s="12" t="s">
        <v>3270</v>
      </c>
      <c r="C1515" s="12" t="s">
        <v>4613</v>
      </c>
      <c r="D1515" s="36">
        <v>45863</v>
      </c>
      <c r="E1515" s="36">
        <v>46228</v>
      </c>
      <c r="F1515" s="12" t="s">
        <v>504</v>
      </c>
    </row>
    <row r="1516" spans="1:6" x14ac:dyDescent="0.3">
      <c r="A1516" s="12" t="s">
        <v>9146</v>
      </c>
      <c r="B1516" s="12" t="s">
        <v>2089</v>
      </c>
      <c r="C1516" s="12" t="s">
        <v>4602</v>
      </c>
      <c r="D1516" s="36">
        <v>45816</v>
      </c>
      <c r="E1516" s="36">
        <v>45900</v>
      </c>
      <c r="F1516" s="12" t="s">
        <v>7631</v>
      </c>
    </row>
    <row r="1517" spans="1:6" x14ac:dyDescent="0.3">
      <c r="A1517" s="12" t="s">
        <v>9147</v>
      </c>
      <c r="B1517" s="12" t="s">
        <v>3910</v>
      </c>
      <c r="C1517" s="12" t="s">
        <v>4618</v>
      </c>
      <c r="D1517" s="36">
        <v>45846</v>
      </c>
      <c r="E1517" s="36">
        <v>45902</v>
      </c>
      <c r="F1517" s="12" t="s">
        <v>7631</v>
      </c>
    </row>
    <row r="1518" spans="1:6" x14ac:dyDescent="0.3">
      <c r="A1518" s="12" t="s">
        <v>9148</v>
      </c>
      <c r="B1518" s="12" t="s">
        <v>4015</v>
      </c>
      <c r="C1518" s="12" t="s">
        <v>4613</v>
      </c>
      <c r="D1518" s="36">
        <v>45965</v>
      </c>
      <c r="E1518" s="36">
        <v>46021</v>
      </c>
      <c r="F1518" s="12" t="s">
        <v>7631</v>
      </c>
    </row>
    <row r="1519" spans="1:6" x14ac:dyDescent="0.3">
      <c r="A1519" s="12" t="s">
        <v>9149</v>
      </c>
      <c r="B1519" s="12" t="s">
        <v>1332</v>
      </c>
      <c r="C1519" s="12" t="s">
        <v>4607</v>
      </c>
      <c r="D1519" s="36">
        <v>45896</v>
      </c>
      <c r="E1519" s="36">
        <v>45952</v>
      </c>
      <c r="F1519" s="12" t="s">
        <v>7631</v>
      </c>
    </row>
    <row r="1520" spans="1:6" x14ac:dyDescent="0.3">
      <c r="A1520" s="12" t="s">
        <v>9150</v>
      </c>
      <c r="B1520" s="12" t="s">
        <v>1539</v>
      </c>
      <c r="C1520" s="12" t="s">
        <v>4618</v>
      </c>
      <c r="D1520" s="36">
        <v>45842</v>
      </c>
      <c r="E1520" s="36">
        <v>45898</v>
      </c>
      <c r="F1520" s="12" t="s">
        <v>7631</v>
      </c>
    </row>
    <row r="1521" spans="1:6" x14ac:dyDescent="0.3">
      <c r="A1521" s="12" t="s">
        <v>9151</v>
      </c>
      <c r="B1521" s="12" t="s">
        <v>1859</v>
      </c>
      <c r="C1521" s="12" t="s">
        <v>4602</v>
      </c>
      <c r="D1521" s="36">
        <v>45826</v>
      </c>
      <c r="E1521" s="36">
        <v>45882</v>
      </c>
      <c r="F1521" s="12" t="s">
        <v>7631</v>
      </c>
    </row>
    <row r="1522" spans="1:6" x14ac:dyDescent="0.3">
      <c r="A1522" s="12" t="s">
        <v>9152</v>
      </c>
      <c r="B1522" s="12" t="s">
        <v>3995</v>
      </c>
      <c r="C1522" s="12" t="s">
        <v>4629</v>
      </c>
      <c r="D1522" s="36">
        <v>45704</v>
      </c>
      <c r="E1522" s="36">
        <v>46069</v>
      </c>
      <c r="F1522" s="12" t="s">
        <v>504</v>
      </c>
    </row>
    <row r="1523" spans="1:6" x14ac:dyDescent="0.3">
      <c r="A1523" s="12" t="s">
        <v>9153</v>
      </c>
      <c r="B1523" s="12" t="s">
        <v>1504</v>
      </c>
      <c r="C1523" s="12" t="s">
        <v>4629</v>
      </c>
      <c r="D1523" s="36">
        <v>45782</v>
      </c>
      <c r="E1523" s="36">
        <v>46147</v>
      </c>
      <c r="F1523" s="12" t="s">
        <v>504</v>
      </c>
    </row>
    <row r="1524" spans="1:6" x14ac:dyDescent="0.3">
      <c r="A1524" s="12" t="s">
        <v>9154</v>
      </c>
      <c r="B1524" s="12" t="s">
        <v>2281</v>
      </c>
      <c r="C1524" s="12" t="s">
        <v>4605</v>
      </c>
      <c r="D1524" s="36">
        <v>45940</v>
      </c>
      <c r="E1524" s="36">
        <v>45996</v>
      </c>
      <c r="F1524" s="12" t="s">
        <v>7631</v>
      </c>
    </row>
    <row r="1525" spans="1:6" x14ac:dyDescent="0.3">
      <c r="A1525" s="12" t="s">
        <v>9155</v>
      </c>
      <c r="B1525" s="12" t="s">
        <v>1816</v>
      </c>
      <c r="C1525" s="12" t="s">
        <v>4629</v>
      </c>
      <c r="D1525" s="36">
        <v>45975</v>
      </c>
      <c r="E1525" s="36">
        <v>46031</v>
      </c>
      <c r="F1525" s="12" t="s">
        <v>7631</v>
      </c>
    </row>
    <row r="1526" spans="1:6" x14ac:dyDescent="0.3">
      <c r="A1526" s="12" t="s">
        <v>9156</v>
      </c>
      <c r="B1526" s="12" t="s">
        <v>3180</v>
      </c>
      <c r="C1526" s="12" t="s">
        <v>4615</v>
      </c>
      <c r="D1526" s="36">
        <v>45956</v>
      </c>
      <c r="E1526" s="36">
        <v>46012</v>
      </c>
      <c r="F1526" s="12" t="s">
        <v>7631</v>
      </c>
    </row>
    <row r="1527" spans="1:6" x14ac:dyDescent="0.3">
      <c r="A1527" s="12" t="s">
        <v>9157</v>
      </c>
      <c r="B1527" s="12" t="s">
        <v>536</v>
      </c>
      <c r="C1527" s="12" t="s">
        <v>4613</v>
      </c>
      <c r="D1527" s="36">
        <v>45732</v>
      </c>
      <c r="E1527" s="36">
        <v>45788</v>
      </c>
      <c r="F1527" s="12" t="s">
        <v>7631</v>
      </c>
    </row>
    <row r="1528" spans="1:6" x14ac:dyDescent="0.3">
      <c r="A1528" s="12" t="s">
        <v>9158</v>
      </c>
      <c r="B1528" s="12" t="s">
        <v>3234</v>
      </c>
      <c r="C1528" s="12" t="s">
        <v>4618</v>
      </c>
      <c r="D1528" s="36">
        <v>45754</v>
      </c>
      <c r="E1528" s="36">
        <v>45782</v>
      </c>
      <c r="F1528" s="12" t="s">
        <v>7631</v>
      </c>
    </row>
    <row r="1529" spans="1:6" x14ac:dyDescent="0.3">
      <c r="A1529" s="12" t="s">
        <v>9159</v>
      </c>
      <c r="B1529" s="12" t="s">
        <v>1829</v>
      </c>
      <c r="C1529" s="12" t="s">
        <v>4629</v>
      </c>
      <c r="D1529" s="36">
        <v>45983</v>
      </c>
      <c r="E1529" s="36">
        <v>46067</v>
      </c>
      <c r="F1529" s="12" t="s">
        <v>504</v>
      </c>
    </row>
    <row r="1530" spans="1:6" x14ac:dyDescent="0.3">
      <c r="A1530" s="12" t="s">
        <v>9160</v>
      </c>
      <c r="B1530" s="12" t="s">
        <v>2537</v>
      </c>
      <c r="C1530" s="12" t="s">
        <v>4629</v>
      </c>
      <c r="D1530" s="36">
        <v>45841</v>
      </c>
      <c r="E1530" s="36">
        <v>45869</v>
      </c>
      <c r="F1530" s="12" t="s">
        <v>7631</v>
      </c>
    </row>
    <row r="1531" spans="1:6" x14ac:dyDescent="0.3">
      <c r="A1531" s="12" t="s">
        <v>9161</v>
      </c>
      <c r="B1531" s="12" t="s">
        <v>3006</v>
      </c>
      <c r="C1531" s="12" t="s">
        <v>4602</v>
      </c>
      <c r="D1531" s="36">
        <v>45844</v>
      </c>
      <c r="E1531" s="36">
        <v>46209</v>
      </c>
      <c r="F1531" s="12" t="s">
        <v>504</v>
      </c>
    </row>
    <row r="1532" spans="1:6" x14ac:dyDescent="0.3">
      <c r="A1532" s="12" t="s">
        <v>9162</v>
      </c>
      <c r="B1532" s="12" t="s">
        <v>1050</v>
      </c>
      <c r="C1532" s="12" t="s">
        <v>4615</v>
      </c>
      <c r="D1532" s="36">
        <v>45975</v>
      </c>
      <c r="E1532" s="36">
        <v>46340</v>
      </c>
      <c r="F1532" s="12" t="s">
        <v>504</v>
      </c>
    </row>
    <row r="1533" spans="1:6" x14ac:dyDescent="0.3">
      <c r="A1533" s="12" t="s">
        <v>9163</v>
      </c>
      <c r="B1533" s="12" t="s">
        <v>1662</v>
      </c>
      <c r="C1533" s="12" t="s">
        <v>4598</v>
      </c>
      <c r="D1533" s="36">
        <v>45808</v>
      </c>
      <c r="E1533" s="36">
        <v>46173</v>
      </c>
      <c r="F1533" s="12" t="s">
        <v>504</v>
      </c>
    </row>
    <row r="1534" spans="1:6" x14ac:dyDescent="0.3">
      <c r="A1534" s="12" t="s">
        <v>9164</v>
      </c>
      <c r="B1534" s="12" t="s">
        <v>1261</v>
      </c>
      <c r="C1534" s="12" t="s">
        <v>4605</v>
      </c>
      <c r="D1534" s="36">
        <v>45732</v>
      </c>
      <c r="E1534" s="36">
        <v>45762</v>
      </c>
      <c r="F1534" s="12" t="s">
        <v>7631</v>
      </c>
    </row>
    <row r="1535" spans="1:6" x14ac:dyDescent="0.3">
      <c r="A1535" s="12" t="s">
        <v>9165</v>
      </c>
      <c r="B1535" s="12" t="s">
        <v>2761</v>
      </c>
      <c r="C1535" s="12" t="s">
        <v>4607</v>
      </c>
      <c r="D1535" s="36">
        <v>45900</v>
      </c>
      <c r="E1535" s="36">
        <v>45928</v>
      </c>
      <c r="F1535" s="12" t="s">
        <v>7631</v>
      </c>
    </row>
    <row r="1536" spans="1:6" x14ac:dyDescent="0.3">
      <c r="A1536" s="12" t="s">
        <v>9166</v>
      </c>
      <c r="B1536" s="12" t="s">
        <v>4021</v>
      </c>
      <c r="C1536" s="12" t="s">
        <v>4594</v>
      </c>
      <c r="D1536" s="36">
        <v>46007</v>
      </c>
      <c r="E1536" s="36">
        <v>46091</v>
      </c>
      <c r="F1536" s="12" t="s">
        <v>504</v>
      </c>
    </row>
    <row r="1537" spans="1:6" x14ac:dyDescent="0.3">
      <c r="A1537" s="12" t="s">
        <v>9167</v>
      </c>
      <c r="B1537" s="12" t="s">
        <v>2935</v>
      </c>
      <c r="C1537" s="12" t="s">
        <v>4594</v>
      </c>
      <c r="D1537" s="36">
        <v>45781</v>
      </c>
      <c r="E1537" s="36">
        <v>45837</v>
      </c>
      <c r="F1537" s="12" t="s">
        <v>7631</v>
      </c>
    </row>
    <row r="1538" spans="1:6" x14ac:dyDescent="0.3">
      <c r="A1538" s="12" t="s">
        <v>9168</v>
      </c>
      <c r="B1538" s="12" t="s">
        <v>1981</v>
      </c>
      <c r="C1538" s="12" t="s">
        <v>4609</v>
      </c>
      <c r="D1538" s="36">
        <v>46017</v>
      </c>
      <c r="E1538" s="36">
        <v>46073</v>
      </c>
      <c r="F1538" s="12" t="s">
        <v>504</v>
      </c>
    </row>
    <row r="1539" spans="1:6" x14ac:dyDescent="0.3">
      <c r="A1539" s="12" t="s">
        <v>9169</v>
      </c>
      <c r="B1539" s="12" t="s">
        <v>4154</v>
      </c>
      <c r="C1539" s="12" t="s">
        <v>4618</v>
      </c>
      <c r="D1539" s="36">
        <v>45723</v>
      </c>
      <c r="E1539" s="36">
        <v>45779</v>
      </c>
      <c r="F1539" s="12" t="s">
        <v>7631</v>
      </c>
    </row>
    <row r="1540" spans="1:6" x14ac:dyDescent="0.3">
      <c r="A1540" s="12" t="s">
        <v>9170</v>
      </c>
      <c r="B1540" s="12" t="s">
        <v>1393</v>
      </c>
      <c r="C1540" s="12" t="s">
        <v>4615</v>
      </c>
      <c r="D1540" s="36">
        <v>45994</v>
      </c>
      <c r="E1540" s="36">
        <v>46022</v>
      </c>
      <c r="F1540" s="12" t="s">
        <v>7631</v>
      </c>
    </row>
    <row r="1541" spans="1:6" x14ac:dyDescent="0.3">
      <c r="A1541" s="12" t="s">
        <v>9171</v>
      </c>
      <c r="B1541" s="12" t="s">
        <v>1712</v>
      </c>
      <c r="C1541" s="12" t="s">
        <v>4605</v>
      </c>
      <c r="D1541" s="36">
        <v>45886</v>
      </c>
      <c r="E1541" s="36">
        <v>45916</v>
      </c>
      <c r="F1541" s="12" t="s">
        <v>7631</v>
      </c>
    </row>
    <row r="1542" spans="1:6" x14ac:dyDescent="0.3">
      <c r="A1542" s="12" t="s">
        <v>9172</v>
      </c>
      <c r="B1542" s="12" t="s">
        <v>2110</v>
      </c>
      <c r="C1542" s="12" t="s">
        <v>4602</v>
      </c>
      <c r="D1542" s="36">
        <v>45960</v>
      </c>
      <c r="E1542" s="36">
        <v>46016</v>
      </c>
      <c r="F1542" s="12" t="s">
        <v>7631</v>
      </c>
    </row>
    <row r="1543" spans="1:6" x14ac:dyDescent="0.3">
      <c r="A1543" s="12" t="s">
        <v>9173</v>
      </c>
      <c r="B1543" s="12" t="s">
        <v>4557</v>
      </c>
      <c r="C1543" s="12" t="s">
        <v>4598</v>
      </c>
      <c r="D1543" s="36">
        <v>45689</v>
      </c>
      <c r="E1543" s="36">
        <v>45719</v>
      </c>
      <c r="F1543" s="12" t="s">
        <v>7631</v>
      </c>
    </row>
    <row r="1544" spans="1:6" x14ac:dyDescent="0.3">
      <c r="A1544" s="12" t="s">
        <v>9174</v>
      </c>
      <c r="B1544" s="12" t="s">
        <v>1947</v>
      </c>
      <c r="C1544" s="12" t="s">
        <v>4609</v>
      </c>
      <c r="D1544" s="36">
        <v>45991</v>
      </c>
      <c r="E1544" s="36">
        <v>46356</v>
      </c>
      <c r="F1544" s="12" t="s">
        <v>504</v>
      </c>
    </row>
    <row r="1545" spans="1:6" x14ac:dyDescent="0.3">
      <c r="A1545" s="12" t="s">
        <v>9175</v>
      </c>
      <c r="B1545" s="12" t="s">
        <v>4267</v>
      </c>
      <c r="C1545" s="12" t="s">
        <v>4602</v>
      </c>
      <c r="D1545" s="36">
        <v>46005</v>
      </c>
      <c r="E1545" s="36">
        <v>46035</v>
      </c>
      <c r="F1545" s="12" t="s">
        <v>7631</v>
      </c>
    </row>
    <row r="1546" spans="1:6" x14ac:dyDescent="0.3">
      <c r="A1546" s="12" t="s">
        <v>9176</v>
      </c>
      <c r="B1546" s="12" t="s">
        <v>2181</v>
      </c>
      <c r="C1546" s="12" t="s">
        <v>4602</v>
      </c>
      <c r="D1546" s="36">
        <v>45794</v>
      </c>
      <c r="E1546" s="36">
        <v>45878</v>
      </c>
      <c r="F1546" s="12" t="s">
        <v>7631</v>
      </c>
    </row>
    <row r="1547" spans="1:6" x14ac:dyDescent="0.3">
      <c r="A1547" s="12" t="s">
        <v>9177</v>
      </c>
      <c r="B1547" s="12" t="s">
        <v>3599</v>
      </c>
      <c r="C1547" s="12" t="s">
        <v>4602</v>
      </c>
      <c r="D1547" s="36">
        <v>45879</v>
      </c>
      <c r="E1547" s="36">
        <v>45935</v>
      </c>
      <c r="F1547" s="12" t="s">
        <v>7631</v>
      </c>
    </row>
    <row r="1548" spans="1:6" x14ac:dyDescent="0.3">
      <c r="A1548" s="12" t="s">
        <v>9178</v>
      </c>
      <c r="B1548" s="12" t="s">
        <v>3567</v>
      </c>
      <c r="C1548" s="12" t="s">
        <v>4607</v>
      </c>
      <c r="D1548" s="36">
        <v>45963</v>
      </c>
      <c r="E1548" s="36">
        <v>46047</v>
      </c>
      <c r="F1548" s="12" t="s">
        <v>7631</v>
      </c>
    </row>
    <row r="1549" spans="1:6" x14ac:dyDescent="0.3">
      <c r="A1549" s="12" t="s">
        <v>9179</v>
      </c>
      <c r="B1549" s="12" t="s">
        <v>2531</v>
      </c>
      <c r="C1549" s="12" t="s">
        <v>4609</v>
      </c>
      <c r="D1549" s="36">
        <v>46031</v>
      </c>
      <c r="E1549" s="36">
        <v>46115</v>
      </c>
      <c r="F1549" s="12" t="s">
        <v>504</v>
      </c>
    </row>
    <row r="1550" spans="1:6" x14ac:dyDescent="0.3">
      <c r="A1550" s="12" t="s">
        <v>9180</v>
      </c>
      <c r="B1550" s="12" t="s">
        <v>2237</v>
      </c>
      <c r="C1550" s="12" t="s">
        <v>4615</v>
      </c>
      <c r="D1550" s="36">
        <v>45884</v>
      </c>
      <c r="E1550" s="36">
        <v>45914</v>
      </c>
      <c r="F1550" s="12" t="s">
        <v>7631</v>
      </c>
    </row>
    <row r="1551" spans="1:6" x14ac:dyDescent="0.3">
      <c r="A1551" s="12" t="s">
        <v>9181</v>
      </c>
      <c r="B1551" s="12" t="s">
        <v>3144</v>
      </c>
      <c r="C1551" s="12" t="s">
        <v>4598</v>
      </c>
      <c r="D1551" s="36">
        <v>45828</v>
      </c>
      <c r="E1551" s="36">
        <v>45856</v>
      </c>
      <c r="F1551" s="12" t="s">
        <v>7631</v>
      </c>
    </row>
    <row r="1552" spans="1:6" x14ac:dyDescent="0.3">
      <c r="A1552" s="12" t="s">
        <v>9182</v>
      </c>
      <c r="B1552" s="12" t="s">
        <v>3643</v>
      </c>
      <c r="C1552" s="12" t="s">
        <v>4605</v>
      </c>
      <c r="D1552" s="36">
        <v>45731</v>
      </c>
      <c r="E1552" s="36">
        <v>45787</v>
      </c>
      <c r="F1552" s="12" t="s">
        <v>7631</v>
      </c>
    </row>
    <row r="1553" spans="1:6" x14ac:dyDescent="0.3">
      <c r="A1553" s="12" t="s">
        <v>9183</v>
      </c>
      <c r="B1553" s="12" t="s">
        <v>1875</v>
      </c>
      <c r="C1553" s="12" t="s">
        <v>4613</v>
      </c>
      <c r="D1553" s="36">
        <v>45862</v>
      </c>
      <c r="E1553" s="36">
        <v>45918</v>
      </c>
      <c r="F1553" s="12" t="s">
        <v>7631</v>
      </c>
    </row>
    <row r="1554" spans="1:6" x14ac:dyDescent="0.3">
      <c r="A1554" s="12" t="s">
        <v>9184</v>
      </c>
      <c r="B1554" s="12" t="s">
        <v>2609</v>
      </c>
      <c r="C1554" s="12" t="s">
        <v>4594</v>
      </c>
      <c r="D1554" s="36">
        <v>45770</v>
      </c>
      <c r="E1554" s="36">
        <v>46135</v>
      </c>
      <c r="F1554" s="12" t="s">
        <v>504</v>
      </c>
    </row>
    <row r="1555" spans="1:6" x14ac:dyDescent="0.3">
      <c r="A1555" s="12" t="s">
        <v>9185</v>
      </c>
      <c r="B1555" s="12" t="s">
        <v>1173</v>
      </c>
      <c r="C1555" s="12" t="s">
        <v>4629</v>
      </c>
      <c r="D1555" s="36">
        <v>45698</v>
      </c>
      <c r="E1555" s="36">
        <v>45728</v>
      </c>
      <c r="F1555" s="12" t="s">
        <v>7631</v>
      </c>
    </row>
    <row r="1556" spans="1:6" x14ac:dyDescent="0.3">
      <c r="A1556" s="12" t="s">
        <v>9186</v>
      </c>
      <c r="B1556" s="12" t="s">
        <v>1750</v>
      </c>
      <c r="C1556" s="12" t="s">
        <v>4594</v>
      </c>
      <c r="D1556" s="36">
        <v>45906</v>
      </c>
      <c r="E1556" s="36">
        <v>46271</v>
      </c>
      <c r="F1556" s="12" t="s">
        <v>504</v>
      </c>
    </row>
    <row r="1557" spans="1:6" x14ac:dyDescent="0.3">
      <c r="A1557" s="12" t="s">
        <v>9187</v>
      </c>
      <c r="B1557" s="12" t="s">
        <v>1506</v>
      </c>
      <c r="C1557" s="12" t="s">
        <v>4615</v>
      </c>
      <c r="D1557" s="36">
        <v>45740</v>
      </c>
      <c r="E1557" s="36">
        <v>46105</v>
      </c>
      <c r="F1557" s="12" t="s">
        <v>504</v>
      </c>
    </row>
    <row r="1558" spans="1:6" x14ac:dyDescent="0.3">
      <c r="A1558" s="12" t="s">
        <v>9188</v>
      </c>
      <c r="B1558" s="12" t="s">
        <v>3196</v>
      </c>
      <c r="C1558" s="12" t="s">
        <v>4607</v>
      </c>
      <c r="D1558" s="36">
        <v>45703</v>
      </c>
      <c r="E1558" s="36">
        <v>45731</v>
      </c>
      <c r="F1558" s="12" t="s">
        <v>7631</v>
      </c>
    </row>
    <row r="1559" spans="1:6" x14ac:dyDescent="0.3">
      <c r="A1559" s="12" t="s">
        <v>9189</v>
      </c>
      <c r="B1559" s="12" t="s">
        <v>1239</v>
      </c>
      <c r="C1559" s="12" t="s">
        <v>4594</v>
      </c>
      <c r="D1559" s="36">
        <v>45721</v>
      </c>
      <c r="E1559" s="36">
        <v>46086</v>
      </c>
      <c r="F1559" s="12" t="s">
        <v>504</v>
      </c>
    </row>
    <row r="1560" spans="1:6" x14ac:dyDescent="0.3">
      <c r="A1560" s="12" t="s">
        <v>9190</v>
      </c>
      <c r="B1560" s="12" t="s">
        <v>710</v>
      </c>
      <c r="C1560" s="12" t="s">
        <v>4602</v>
      </c>
      <c r="D1560" s="36">
        <v>45765</v>
      </c>
      <c r="E1560" s="36">
        <v>45821</v>
      </c>
      <c r="F1560" s="12" t="s">
        <v>7631</v>
      </c>
    </row>
    <row r="1561" spans="1:6" x14ac:dyDescent="0.3">
      <c r="A1561" s="12" t="s">
        <v>9191</v>
      </c>
      <c r="B1561" s="12" t="s">
        <v>1237</v>
      </c>
      <c r="C1561" s="12" t="s">
        <v>4615</v>
      </c>
      <c r="D1561" s="36">
        <v>45785</v>
      </c>
      <c r="E1561" s="36">
        <v>46150</v>
      </c>
      <c r="F1561" s="12" t="s">
        <v>504</v>
      </c>
    </row>
    <row r="1562" spans="1:6" x14ac:dyDescent="0.3">
      <c r="A1562" s="12" t="s">
        <v>9192</v>
      </c>
      <c r="B1562" s="12" t="s">
        <v>1470</v>
      </c>
      <c r="C1562" s="12" t="s">
        <v>4598</v>
      </c>
      <c r="D1562" s="36">
        <v>45820</v>
      </c>
      <c r="E1562" s="36">
        <v>45848</v>
      </c>
      <c r="F1562" s="12" t="s">
        <v>7631</v>
      </c>
    </row>
    <row r="1563" spans="1:6" x14ac:dyDescent="0.3">
      <c r="A1563" s="12" t="s">
        <v>9193</v>
      </c>
      <c r="B1563" s="12" t="s">
        <v>2179</v>
      </c>
      <c r="C1563" s="12" t="s">
        <v>4615</v>
      </c>
      <c r="D1563" s="36">
        <v>45847</v>
      </c>
      <c r="E1563" s="36">
        <v>45903</v>
      </c>
      <c r="F1563" s="12" t="s">
        <v>7631</v>
      </c>
    </row>
    <row r="1564" spans="1:6" x14ac:dyDescent="0.3">
      <c r="A1564" s="12" t="s">
        <v>9194</v>
      </c>
      <c r="B1564" s="12" t="s">
        <v>3322</v>
      </c>
      <c r="C1564" s="12" t="s">
        <v>4602</v>
      </c>
      <c r="D1564" s="36">
        <v>45924</v>
      </c>
      <c r="E1564" s="36">
        <v>46008</v>
      </c>
      <c r="F1564" s="12" t="s">
        <v>7631</v>
      </c>
    </row>
    <row r="1565" spans="1:6" x14ac:dyDescent="0.3">
      <c r="A1565" s="12" t="s">
        <v>9195</v>
      </c>
      <c r="B1565" s="12" t="s">
        <v>1101</v>
      </c>
      <c r="C1565" s="12" t="s">
        <v>4607</v>
      </c>
      <c r="D1565" s="36">
        <v>45708</v>
      </c>
      <c r="E1565" s="36">
        <v>45764</v>
      </c>
      <c r="F1565" s="12" t="s">
        <v>7631</v>
      </c>
    </row>
    <row r="1566" spans="1:6" x14ac:dyDescent="0.3">
      <c r="A1566" s="12" t="s">
        <v>9196</v>
      </c>
      <c r="B1566" s="12" t="s">
        <v>2303</v>
      </c>
      <c r="C1566" s="12" t="s">
        <v>4609</v>
      </c>
      <c r="D1566" s="36">
        <v>46003</v>
      </c>
      <c r="E1566" s="36">
        <v>46033</v>
      </c>
      <c r="F1566" s="12" t="s">
        <v>7631</v>
      </c>
    </row>
    <row r="1567" spans="1:6" x14ac:dyDescent="0.3">
      <c r="A1567" s="12" t="s">
        <v>9197</v>
      </c>
      <c r="B1567" s="12" t="s">
        <v>4052</v>
      </c>
      <c r="C1567" s="12" t="s">
        <v>4629</v>
      </c>
      <c r="D1567" s="36">
        <v>45985</v>
      </c>
      <c r="E1567" s="36">
        <v>46013</v>
      </c>
      <c r="F1567" s="12" t="s">
        <v>7631</v>
      </c>
    </row>
    <row r="1568" spans="1:6" x14ac:dyDescent="0.3">
      <c r="A1568" s="12" t="s">
        <v>9198</v>
      </c>
      <c r="B1568" s="12" t="s">
        <v>1537</v>
      </c>
      <c r="C1568" s="12" t="s">
        <v>4609</v>
      </c>
      <c r="D1568" s="36">
        <v>45720</v>
      </c>
      <c r="E1568" s="36">
        <v>45748</v>
      </c>
      <c r="F1568" s="12" t="s">
        <v>7631</v>
      </c>
    </row>
    <row r="1569" spans="1:6" x14ac:dyDescent="0.3">
      <c r="A1569" s="12" t="s">
        <v>9199</v>
      </c>
      <c r="B1569" s="12" t="s">
        <v>3667</v>
      </c>
      <c r="C1569" s="12" t="s">
        <v>4594</v>
      </c>
      <c r="D1569" s="36">
        <v>45803</v>
      </c>
      <c r="E1569" s="36">
        <v>45833</v>
      </c>
      <c r="F1569" s="12" t="s">
        <v>7631</v>
      </c>
    </row>
    <row r="1570" spans="1:6" x14ac:dyDescent="0.3">
      <c r="A1570" s="12" t="s">
        <v>9200</v>
      </c>
      <c r="B1570" s="12" t="s">
        <v>1196</v>
      </c>
      <c r="C1570" s="12" t="s">
        <v>4605</v>
      </c>
      <c r="D1570" s="36">
        <v>45690</v>
      </c>
      <c r="E1570" s="36">
        <v>46055</v>
      </c>
      <c r="F1570" s="12" t="s">
        <v>504</v>
      </c>
    </row>
    <row r="1571" spans="1:6" x14ac:dyDescent="0.3">
      <c r="A1571" s="12" t="s">
        <v>9201</v>
      </c>
      <c r="B1571" s="12" t="s">
        <v>3118</v>
      </c>
      <c r="C1571" s="12" t="s">
        <v>4594</v>
      </c>
      <c r="D1571" s="36">
        <v>45749</v>
      </c>
      <c r="E1571" s="36">
        <v>45805</v>
      </c>
      <c r="F1571" s="12" t="s">
        <v>7631</v>
      </c>
    </row>
    <row r="1572" spans="1:6" x14ac:dyDescent="0.3">
      <c r="A1572" s="12" t="s">
        <v>9202</v>
      </c>
      <c r="B1572" s="12" t="s">
        <v>1285</v>
      </c>
      <c r="C1572" s="12" t="s">
        <v>4629</v>
      </c>
      <c r="D1572" s="36">
        <v>45789</v>
      </c>
      <c r="E1572" s="36">
        <v>45845</v>
      </c>
      <c r="F1572" s="12" t="s">
        <v>7631</v>
      </c>
    </row>
    <row r="1573" spans="1:6" x14ac:dyDescent="0.3">
      <c r="A1573" s="12" t="s">
        <v>9203</v>
      </c>
      <c r="B1573" s="12" t="s">
        <v>4555</v>
      </c>
      <c r="C1573" s="12" t="s">
        <v>4618</v>
      </c>
      <c r="D1573" s="36">
        <v>45838</v>
      </c>
      <c r="E1573" s="36">
        <v>45922</v>
      </c>
      <c r="F1573" s="12" t="s">
        <v>7631</v>
      </c>
    </row>
    <row r="1574" spans="1:6" x14ac:dyDescent="0.3">
      <c r="A1574" s="12" t="s">
        <v>9204</v>
      </c>
      <c r="B1574" s="12" t="s">
        <v>1710</v>
      </c>
      <c r="C1574" s="12" t="s">
        <v>4609</v>
      </c>
      <c r="D1574" s="36">
        <v>45869</v>
      </c>
      <c r="E1574" s="36">
        <v>45925</v>
      </c>
      <c r="F1574" s="12" t="s">
        <v>7631</v>
      </c>
    </row>
    <row r="1575" spans="1:6" x14ac:dyDescent="0.3">
      <c r="A1575" s="12" t="s">
        <v>9205</v>
      </c>
      <c r="B1575" s="12" t="s">
        <v>2687</v>
      </c>
      <c r="C1575" s="12" t="s">
        <v>4609</v>
      </c>
      <c r="D1575" s="36">
        <v>45985</v>
      </c>
      <c r="E1575" s="36">
        <v>46069</v>
      </c>
      <c r="F1575" s="12" t="s">
        <v>504</v>
      </c>
    </row>
    <row r="1576" spans="1:6" x14ac:dyDescent="0.3">
      <c r="A1576" s="12" t="s">
        <v>9206</v>
      </c>
      <c r="B1576" s="12" t="s">
        <v>4405</v>
      </c>
      <c r="C1576" s="12" t="s">
        <v>4613</v>
      </c>
      <c r="D1576" s="36">
        <v>45999</v>
      </c>
      <c r="E1576" s="36">
        <v>46364</v>
      </c>
      <c r="F1576" s="12" t="s">
        <v>504</v>
      </c>
    </row>
    <row r="1577" spans="1:6" x14ac:dyDescent="0.3">
      <c r="A1577" s="12" t="s">
        <v>9207</v>
      </c>
      <c r="B1577" s="12" t="s">
        <v>2333</v>
      </c>
      <c r="C1577" s="12" t="s">
        <v>4594</v>
      </c>
      <c r="D1577" s="36">
        <v>45816</v>
      </c>
      <c r="E1577" s="36">
        <v>45872</v>
      </c>
      <c r="F1577" s="12" t="s">
        <v>7631</v>
      </c>
    </row>
    <row r="1578" spans="1:6" x14ac:dyDescent="0.3">
      <c r="A1578" s="12" t="s">
        <v>9208</v>
      </c>
      <c r="B1578" s="12" t="s">
        <v>2515</v>
      </c>
      <c r="C1578" s="12" t="s">
        <v>4607</v>
      </c>
      <c r="D1578" s="36">
        <v>45997</v>
      </c>
      <c r="E1578" s="36">
        <v>46362</v>
      </c>
      <c r="F1578" s="12" t="s">
        <v>504</v>
      </c>
    </row>
    <row r="1579" spans="1:6" x14ac:dyDescent="0.3">
      <c r="A1579" s="12" t="s">
        <v>9209</v>
      </c>
      <c r="B1579" s="12" t="s">
        <v>4352</v>
      </c>
      <c r="C1579" s="12" t="s">
        <v>4598</v>
      </c>
      <c r="D1579" s="36">
        <v>46038</v>
      </c>
      <c r="E1579" s="36">
        <v>46066</v>
      </c>
      <c r="F1579" s="12" t="s">
        <v>504</v>
      </c>
    </row>
    <row r="1580" spans="1:6" x14ac:dyDescent="0.3">
      <c r="A1580" s="12" t="s">
        <v>9210</v>
      </c>
      <c r="B1580" s="12" t="s">
        <v>2309</v>
      </c>
      <c r="C1580" s="12" t="s">
        <v>4598</v>
      </c>
      <c r="D1580" s="36">
        <v>45804</v>
      </c>
      <c r="E1580" s="36">
        <v>45834</v>
      </c>
      <c r="F1580" s="12" t="s">
        <v>7631</v>
      </c>
    </row>
    <row r="1581" spans="1:6" x14ac:dyDescent="0.3">
      <c r="A1581" s="12" t="s">
        <v>9211</v>
      </c>
      <c r="B1581" s="12" t="s">
        <v>3812</v>
      </c>
      <c r="C1581" s="12" t="s">
        <v>4615</v>
      </c>
      <c r="D1581" s="36">
        <v>45982</v>
      </c>
      <c r="E1581" s="36">
        <v>46066</v>
      </c>
      <c r="F1581" s="12" t="s">
        <v>504</v>
      </c>
    </row>
    <row r="1582" spans="1:6" x14ac:dyDescent="0.3">
      <c r="A1582" s="12" t="s">
        <v>9212</v>
      </c>
      <c r="B1582" s="12" t="s">
        <v>4031</v>
      </c>
      <c r="C1582" s="12" t="s">
        <v>4605</v>
      </c>
      <c r="D1582" s="36">
        <v>45938</v>
      </c>
      <c r="E1582" s="36">
        <v>45994</v>
      </c>
      <c r="F1582" s="12" t="s">
        <v>7631</v>
      </c>
    </row>
    <row r="1583" spans="1:6" x14ac:dyDescent="0.3">
      <c r="A1583" s="12" t="s">
        <v>9213</v>
      </c>
      <c r="B1583" s="12" t="s">
        <v>1875</v>
      </c>
      <c r="C1583" s="12" t="s">
        <v>4605</v>
      </c>
      <c r="D1583" s="36">
        <v>45813</v>
      </c>
      <c r="E1583" s="36">
        <v>45897</v>
      </c>
      <c r="F1583" s="12" t="s">
        <v>7631</v>
      </c>
    </row>
    <row r="1584" spans="1:6" x14ac:dyDescent="0.3">
      <c r="A1584" s="12" t="s">
        <v>9214</v>
      </c>
      <c r="B1584" s="12" t="s">
        <v>2027</v>
      </c>
      <c r="C1584" s="12" t="s">
        <v>4602</v>
      </c>
      <c r="D1584" s="36">
        <v>45704</v>
      </c>
      <c r="E1584" s="36">
        <v>46069</v>
      </c>
      <c r="F1584" s="12" t="s">
        <v>504</v>
      </c>
    </row>
    <row r="1585" spans="1:6" x14ac:dyDescent="0.3">
      <c r="A1585" s="12" t="s">
        <v>9215</v>
      </c>
      <c r="B1585" s="12" t="s">
        <v>2001</v>
      </c>
      <c r="C1585" s="12" t="s">
        <v>4594</v>
      </c>
      <c r="D1585" s="36">
        <v>45734</v>
      </c>
      <c r="E1585" s="36">
        <v>45818</v>
      </c>
      <c r="F1585" s="12" t="s">
        <v>7631</v>
      </c>
    </row>
    <row r="1586" spans="1:6" x14ac:dyDescent="0.3">
      <c r="A1586" s="12" t="s">
        <v>9216</v>
      </c>
      <c r="B1586" s="12" t="s">
        <v>2715</v>
      </c>
      <c r="C1586" s="12" t="s">
        <v>4602</v>
      </c>
      <c r="D1586" s="36">
        <v>45829</v>
      </c>
      <c r="E1586" s="36">
        <v>45859</v>
      </c>
      <c r="F1586" s="12" t="s">
        <v>7631</v>
      </c>
    </row>
    <row r="1587" spans="1:6" x14ac:dyDescent="0.3">
      <c r="A1587" s="12" t="s">
        <v>9217</v>
      </c>
      <c r="B1587" s="12" t="s">
        <v>812</v>
      </c>
      <c r="C1587" s="12" t="s">
        <v>4618</v>
      </c>
      <c r="D1587" s="36">
        <v>45802</v>
      </c>
      <c r="E1587" s="36">
        <v>45858</v>
      </c>
      <c r="F1587" s="12" t="s">
        <v>7631</v>
      </c>
    </row>
    <row r="1588" spans="1:6" x14ac:dyDescent="0.3">
      <c r="A1588" s="12" t="s">
        <v>9218</v>
      </c>
      <c r="B1588" s="12" t="s">
        <v>2307</v>
      </c>
      <c r="C1588" s="12" t="s">
        <v>4618</v>
      </c>
      <c r="D1588" s="36">
        <v>45754</v>
      </c>
      <c r="E1588" s="36">
        <v>45810</v>
      </c>
      <c r="F1588" s="12" t="s">
        <v>7631</v>
      </c>
    </row>
    <row r="1589" spans="1:6" x14ac:dyDescent="0.3">
      <c r="A1589" s="12" t="s">
        <v>9219</v>
      </c>
      <c r="B1589" s="12" t="s">
        <v>1881</v>
      </c>
      <c r="C1589" s="12" t="s">
        <v>4613</v>
      </c>
      <c r="D1589" s="36">
        <v>45972</v>
      </c>
      <c r="E1589" s="36">
        <v>46028</v>
      </c>
      <c r="F1589" s="12" t="s">
        <v>7631</v>
      </c>
    </row>
    <row r="1590" spans="1:6" x14ac:dyDescent="0.3">
      <c r="A1590" s="12" t="s">
        <v>9220</v>
      </c>
      <c r="B1590" s="12" t="s">
        <v>3858</v>
      </c>
      <c r="C1590" s="12" t="s">
        <v>4629</v>
      </c>
      <c r="D1590" s="36">
        <v>45948</v>
      </c>
      <c r="E1590" s="36">
        <v>46004</v>
      </c>
      <c r="F1590" s="12" t="s">
        <v>7631</v>
      </c>
    </row>
    <row r="1591" spans="1:6" x14ac:dyDescent="0.3">
      <c r="A1591" s="12" t="s">
        <v>9221</v>
      </c>
      <c r="B1591" s="12" t="s">
        <v>1109</v>
      </c>
      <c r="C1591" s="12" t="s">
        <v>4598</v>
      </c>
      <c r="D1591" s="36">
        <v>45885</v>
      </c>
      <c r="E1591" s="36">
        <v>45969</v>
      </c>
      <c r="F1591" s="12" t="s">
        <v>7631</v>
      </c>
    </row>
    <row r="1592" spans="1:6" x14ac:dyDescent="0.3">
      <c r="A1592" s="12" t="s">
        <v>9222</v>
      </c>
      <c r="B1592" s="12" t="s">
        <v>3858</v>
      </c>
      <c r="C1592" s="12" t="s">
        <v>4609</v>
      </c>
      <c r="D1592" s="36">
        <v>45884</v>
      </c>
      <c r="E1592" s="36">
        <v>46249</v>
      </c>
      <c r="F1592" s="12" t="s">
        <v>504</v>
      </c>
    </row>
    <row r="1593" spans="1:6" x14ac:dyDescent="0.3">
      <c r="A1593" s="12" t="s">
        <v>9223</v>
      </c>
      <c r="B1593" s="12" t="s">
        <v>4368</v>
      </c>
      <c r="C1593" s="12" t="s">
        <v>4598</v>
      </c>
      <c r="D1593" s="36">
        <v>45927</v>
      </c>
      <c r="E1593" s="36">
        <v>45955</v>
      </c>
      <c r="F1593" s="12" t="s">
        <v>7631</v>
      </c>
    </row>
    <row r="1594" spans="1:6" x14ac:dyDescent="0.3">
      <c r="A1594" s="12" t="s">
        <v>9224</v>
      </c>
      <c r="B1594" s="12" t="s">
        <v>3776</v>
      </c>
      <c r="C1594" s="12" t="s">
        <v>4609</v>
      </c>
      <c r="D1594" s="36">
        <v>45786</v>
      </c>
      <c r="E1594" s="36">
        <v>45870</v>
      </c>
      <c r="F1594" s="12" t="s">
        <v>7631</v>
      </c>
    </row>
    <row r="1595" spans="1:6" x14ac:dyDescent="0.3">
      <c r="A1595" s="12" t="s">
        <v>9225</v>
      </c>
      <c r="B1595" s="12" t="s">
        <v>574</v>
      </c>
      <c r="C1595" s="12" t="s">
        <v>4602</v>
      </c>
      <c r="D1595" s="36">
        <v>45844</v>
      </c>
      <c r="E1595" s="36">
        <v>46209</v>
      </c>
      <c r="F1595" s="12" t="s">
        <v>504</v>
      </c>
    </row>
    <row r="1596" spans="1:6" x14ac:dyDescent="0.3">
      <c r="A1596" s="12" t="s">
        <v>9226</v>
      </c>
      <c r="B1596" s="12" t="s">
        <v>861</v>
      </c>
      <c r="C1596" s="12" t="s">
        <v>4607</v>
      </c>
      <c r="D1596" s="36">
        <v>45886</v>
      </c>
      <c r="E1596" s="36">
        <v>46251</v>
      </c>
      <c r="F1596" s="12" t="s">
        <v>504</v>
      </c>
    </row>
    <row r="1597" spans="1:6" x14ac:dyDescent="0.3">
      <c r="A1597" s="12" t="s">
        <v>9227</v>
      </c>
      <c r="B1597" s="12" t="s">
        <v>3908</v>
      </c>
      <c r="C1597" s="12" t="s">
        <v>4629</v>
      </c>
      <c r="D1597" s="36">
        <v>45782</v>
      </c>
      <c r="E1597" s="36">
        <v>45866</v>
      </c>
      <c r="F1597" s="12" t="s">
        <v>7631</v>
      </c>
    </row>
    <row r="1598" spans="1:6" x14ac:dyDescent="0.3">
      <c r="A1598" s="12" t="s">
        <v>9228</v>
      </c>
      <c r="B1598" s="12" t="s">
        <v>1039</v>
      </c>
      <c r="C1598" s="12" t="s">
        <v>4609</v>
      </c>
      <c r="D1598" s="36">
        <v>45893</v>
      </c>
      <c r="E1598" s="36">
        <v>45923</v>
      </c>
      <c r="F1598" s="12" t="s">
        <v>7631</v>
      </c>
    </row>
    <row r="1599" spans="1:6" x14ac:dyDescent="0.3">
      <c r="A1599" s="12" t="s">
        <v>9229</v>
      </c>
      <c r="B1599" s="12" t="s">
        <v>2152</v>
      </c>
      <c r="C1599" s="12" t="s">
        <v>4598</v>
      </c>
      <c r="D1599" s="36">
        <v>45792</v>
      </c>
      <c r="E1599" s="36">
        <v>45822</v>
      </c>
      <c r="F1599" s="12" t="s">
        <v>7631</v>
      </c>
    </row>
    <row r="1600" spans="1:6" x14ac:dyDescent="0.3">
      <c r="A1600" s="12" t="s">
        <v>9230</v>
      </c>
      <c r="B1600" s="12" t="s">
        <v>1370</v>
      </c>
      <c r="C1600" s="12" t="s">
        <v>4629</v>
      </c>
      <c r="D1600" s="36">
        <v>45915</v>
      </c>
      <c r="E1600" s="36">
        <v>45999</v>
      </c>
      <c r="F1600" s="12" t="s">
        <v>7631</v>
      </c>
    </row>
    <row r="1601" spans="1:6" x14ac:dyDescent="0.3">
      <c r="A1601" s="12" t="s">
        <v>9231</v>
      </c>
      <c r="B1601" s="12" t="s">
        <v>2641</v>
      </c>
      <c r="C1601" s="12" t="s">
        <v>4629</v>
      </c>
      <c r="D1601" s="36">
        <v>45913</v>
      </c>
      <c r="E1601" s="36">
        <v>45969</v>
      </c>
      <c r="F1601" s="12" t="s">
        <v>7631</v>
      </c>
    </row>
    <row r="1602" spans="1:6" x14ac:dyDescent="0.3">
      <c r="A1602" s="12" t="s">
        <v>9232</v>
      </c>
      <c r="B1602" s="12" t="s">
        <v>3559</v>
      </c>
      <c r="C1602" s="12" t="s">
        <v>4629</v>
      </c>
      <c r="D1602" s="36">
        <v>45953</v>
      </c>
      <c r="E1602" s="36">
        <v>46318</v>
      </c>
      <c r="F1602" s="12" t="s">
        <v>504</v>
      </c>
    </row>
    <row r="1603" spans="1:6" x14ac:dyDescent="0.3">
      <c r="A1603" s="12" t="s">
        <v>9233</v>
      </c>
      <c r="B1603" s="12" t="s">
        <v>1971</v>
      </c>
      <c r="C1603" s="12" t="s">
        <v>4609</v>
      </c>
      <c r="D1603" s="36">
        <v>45810</v>
      </c>
      <c r="E1603" s="36">
        <v>45838</v>
      </c>
      <c r="F1603" s="12" t="s">
        <v>7631</v>
      </c>
    </row>
    <row r="1604" spans="1:6" x14ac:dyDescent="0.3">
      <c r="A1604" s="12" t="s">
        <v>9234</v>
      </c>
      <c r="B1604" s="12" t="s">
        <v>4521</v>
      </c>
      <c r="C1604" s="12" t="s">
        <v>4615</v>
      </c>
      <c r="D1604" s="36">
        <v>45931</v>
      </c>
      <c r="E1604" s="36">
        <v>45961</v>
      </c>
      <c r="F1604" s="12" t="s">
        <v>7631</v>
      </c>
    </row>
    <row r="1605" spans="1:6" x14ac:dyDescent="0.3">
      <c r="A1605" s="12" t="s">
        <v>9235</v>
      </c>
      <c r="B1605" s="12" t="s">
        <v>1937</v>
      </c>
      <c r="C1605" s="12" t="s">
        <v>4602</v>
      </c>
      <c r="D1605" s="36">
        <v>46002</v>
      </c>
      <c r="E1605" s="36">
        <v>46032</v>
      </c>
      <c r="F1605" s="12" t="s">
        <v>7631</v>
      </c>
    </row>
    <row r="1606" spans="1:6" x14ac:dyDescent="0.3">
      <c r="A1606" s="12" t="s">
        <v>9236</v>
      </c>
      <c r="B1606" s="12" t="s">
        <v>819</v>
      </c>
      <c r="C1606" s="12" t="s">
        <v>4602</v>
      </c>
      <c r="D1606" s="36">
        <v>45841</v>
      </c>
      <c r="E1606" s="36">
        <v>46206</v>
      </c>
      <c r="F1606" s="12" t="s">
        <v>504</v>
      </c>
    </row>
    <row r="1607" spans="1:6" x14ac:dyDescent="0.3">
      <c r="A1607" s="12" t="s">
        <v>9237</v>
      </c>
      <c r="B1607" s="12" t="s">
        <v>3483</v>
      </c>
      <c r="C1607" s="12" t="s">
        <v>4594</v>
      </c>
      <c r="D1607" s="36">
        <v>45785</v>
      </c>
      <c r="E1607" s="36">
        <v>45813</v>
      </c>
      <c r="F1607" s="12" t="s">
        <v>7631</v>
      </c>
    </row>
    <row r="1608" spans="1:6" x14ac:dyDescent="0.3">
      <c r="A1608" s="12" t="s">
        <v>9238</v>
      </c>
      <c r="B1608" s="12" t="s">
        <v>4174</v>
      </c>
      <c r="C1608" s="12" t="s">
        <v>4615</v>
      </c>
      <c r="D1608" s="36">
        <v>45876</v>
      </c>
      <c r="E1608" s="36">
        <v>45904</v>
      </c>
      <c r="F1608" s="12" t="s">
        <v>7631</v>
      </c>
    </row>
    <row r="1609" spans="1:6" x14ac:dyDescent="0.3">
      <c r="A1609" s="12" t="s">
        <v>9239</v>
      </c>
      <c r="B1609" s="12" t="s">
        <v>1915</v>
      </c>
      <c r="C1609" s="12" t="s">
        <v>4609</v>
      </c>
      <c r="D1609" s="36">
        <v>45933</v>
      </c>
      <c r="E1609" s="36">
        <v>46298</v>
      </c>
      <c r="F1609" s="12" t="s">
        <v>504</v>
      </c>
    </row>
    <row r="1610" spans="1:6" x14ac:dyDescent="0.3">
      <c r="A1610" s="12" t="s">
        <v>9240</v>
      </c>
      <c r="B1610" s="12" t="s">
        <v>753</v>
      </c>
      <c r="C1610" s="12" t="s">
        <v>4615</v>
      </c>
      <c r="D1610" s="36">
        <v>46006</v>
      </c>
      <c r="E1610" s="36">
        <v>46062</v>
      </c>
      <c r="F1610" s="12" t="s">
        <v>504</v>
      </c>
    </row>
    <row r="1611" spans="1:6" x14ac:dyDescent="0.3">
      <c r="A1611" s="12" t="s">
        <v>9241</v>
      </c>
      <c r="B1611" s="12" t="s">
        <v>3985</v>
      </c>
      <c r="C1611" s="12" t="s">
        <v>4629</v>
      </c>
      <c r="D1611" s="36">
        <v>46002</v>
      </c>
      <c r="E1611" s="36">
        <v>46032</v>
      </c>
      <c r="F1611" s="12" t="s">
        <v>7631</v>
      </c>
    </row>
    <row r="1612" spans="1:6" x14ac:dyDescent="0.3">
      <c r="A1612" s="12" t="s">
        <v>9242</v>
      </c>
      <c r="B1612" s="12" t="s">
        <v>733</v>
      </c>
      <c r="C1612" s="12" t="s">
        <v>4618</v>
      </c>
      <c r="D1612" s="36">
        <v>45842</v>
      </c>
      <c r="E1612" s="36">
        <v>45870</v>
      </c>
      <c r="F1612" s="12" t="s">
        <v>7631</v>
      </c>
    </row>
    <row r="1613" spans="1:6" x14ac:dyDescent="0.3">
      <c r="A1613" s="12" t="s">
        <v>9243</v>
      </c>
      <c r="B1613" s="12" t="s">
        <v>4011</v>
      </c>
      <c r="C1613" s="12" t="s">
        <v>4602</v>
      </c>
      <c r="D1613" s="36">
        <v>45736</v>
      </c>
      <c r="E1613" s="36">
        <v>45764</v>
      </c>
      <c r="F1613" s="12" t="s">
        <v>7631</v>
      </c>
    </row>
    <row r="1614" spans="1:6" x14ac:dyDescent="0.3">
      <c r="A1614" s="12" t="s">
        <v>9244</v>
      </c>
      <c r="B1614" s="12" t="s">
        <v>4033</v>
      </c>
      <c r="C1614" s="12" t="s">
        <v>4609</v>
      </c>
      <c r="D1614" s="36">
        <v>45813</v>
      </c>
      <c r="E1614" s="36">
        <v>45897</v>
      </c>
      <c r="F1614" s="12" t="s">
        <v>7631</v>
      </c>
    </row>
    <row r="1615" spans="1:6" x14ac:dyDescent="0.3">
      <c r="A1615" s="12" t="s">
        <v>9245</v>
      </c>
      <c r="B1615" s="12" t="s">
        <v>2015</v>
      </c>
      <c r="C1615" s="12" t="s">
        <v>4598</v>
      </c>
      <c r="D1615" s="36">
        <v>45736</v>
      </c>
      <c r="E1615" s="36">
        <v>45820</v>
      </c>
      <c r="F1615" s="12" t="s">
        <v>7631</v>
      </c>
    </row>
    <row r="1616" spans="1:6" x14ac:dyDescent="0.3">
      <c r="A1616" s="12" t="s">
        <v>9246</v>
      </c>
      <c r="B1616" s="12" t="s">
        <v>1014</v>
      </c>
      <c r="C1616" s="12" t="s">
        <v>4613</v>
      </c>
      <c r="D1616" s="36">
        <v>45920</v>
      </c>
      <c r="E1616" s="36">
        <v>45976</v>
      </c>
      <c r="F1616" s="12" t="s">
        <v>7631</v>
      </c>
    </row>
    <row r="1617" spans="1:6" x14ac:dyDescent="0.3">
      <c r="A1617" s="12" t="s">
        <v>9247</v>
      </c>
      <c r="B1617" s="12" t="s">
        <v>1923</v>
      </c>
      <c r="C1617" s="12" t="s">
        <v>4598</v>
      </c>
      <c r="D1617" s="36">
        <v>45920</v>
      </c>
      <c r="E1617" s="36">
        <v>45948</v>
      </c>
      <c r="F1617" s="12" t="s">
        <v>7631</v>
      </c>
    </row>
    <row r="1618" spans="1:6" x14ac:dyDescent="0.3">
      <c r="A1618" s="12" t="s">
        <v>9248</v>
      </c>
      <c r="B1618" s="12" t="s">
        <v>3204</v>
      </c>
      <c r="C1618" s="12" t="s">
        <v>4602</v>
      </c>
      <c r="D1618" s="36">
        <v>46044</v>
      </c>
      <c r="E1618" s="36">
        <v>46074</v>
      </c>
      <c r="F1618" s="12" t="s">
        <v>504</v>
      </c>
    </row>
    <row r="1619" spans="1:6" x14ac:dyDescent="0.3">
      <c r="A1619" s="12" t="s">
        <v>9249</v>
      </c>
      <c r="B1619" s="12" t="s">
        <v>1397</v>
      </c>
      <c r="C1619" s="12" t="s">
        <v>4594</v>
      </c>
      <c r="D1619" s="36">
        <v>45865</v>
      </c>
      <c r="E1619" s="36">
        <v>45893</v>
      </c>
      <c r="F1619" s="12" t="s">
        <v>7631</v>
      </c>
    </row>
    <row r="1620" spans="1:6" x14ac:dyDescent="0.3">
      <c r="A1620" s="12" t="s">
        <v>9250</v>
      </c>
      <c r="B1620" s="12" t="s">
        <v>2199</v>
      </c>
      <c r="C1620" s="12" t="s">
        <v>4605</v>
      </c>
      <c r="D1620" s="36">
        <v>45764</v>
      </c>
      <c r="E1620" s="36">
        <v>45792</v>
      </c>
      <c r="F1620" s="12" t="s">
        <v>7631</v>
      </c>
    </row>
    <row r="1621" spans="1:6" x14ac:dyDescent="0.3">
      <c r="A1621" s="12" t="s">
        <v>9251</v>
      </c>
      <c r="B1621" s="12" t="s">
        <v>1031</v>
      </c>
      <c r="C1621" s="12" t="s">
        <v>4609</v>
      </c>
      <c r="D1621" s="36">
        <v>46026</v>
      </c>
      <c r="E1621" s="36">
        <v>46391</v>
      </c>
      <c r="F1621" s="12" t="s">
        <v>504</v>
      </c>
    </row>
    <row r="1622" spans="1:6" x14ac:dyDescent="0.3">
      <c r="A1622" s="12" t="s">
        <v>9252</v>
      </c>
      <c r="B1622" s="12" t="s">
        <v>2269</v>
      </c>
      <c r="C1622" s="12" t="s">
        <v>4602</v>
      </c>
      <c r="D1622" s="36">
        <v>45993</v>
      </c>
      <c r="E1622" s="36">
        <v>46358</v>
      </c>
      <c r="F1622" s="12" t="s">
        <v>504</v>
      </c>
    </row>
    <row r="1623" spans="1:6" x14ac:dyDescent="0.3">
      <c r="A1623" s="12" t="s">
        <v>9253</v>
      </c>
      <c r="B1623" s="12" t="s">
        <v>2595</v>
      </c>
      <c r="C1623" s="12" t="s">
        <v>4618</v>
      </c>
      <c r="D1623" s="36">
        <v>45989</v>
      </c>
      <c r="E1623" s="36">
        <v>46073</v>
      </c>
      <c r="F1623" s="12" t="s">
        <v>504</v>
      </c>
    </row>
    <row r="1624" spans="1:6" x14ac:dyDescent="0.3">
      <c r="A1624" s="12" t="s">
        <v>9254</v>
      </c>
      <c r="B1624" s="12" t="s">
        <v>1879</v>
      </c>
      <c r="C1624" s="12" t="s">
        <v>4629</v>
      </c>
      <c r="D1624" s="36">
        <v>45775</v>
      </c>
      <c r="E1624" s="36">
        <v>45859</v>
      </c>
      <c r="F1624" s="12" t="s">
        <v>7631</v>
      </c>
    </row>
    <row r="1625" spans="1:6" x14ac:dyDescent="0.3">
      <c r="A1625" s="12" t="s">
        <v>9255</v>
      </c>
      <c r="B1625" s="12" t="s">
        <v>1941</v>
      </c>
      <c r="C1625" s="12" t="s">
        <v>4615</v>
      </c>
      <c r="D1625" s="36">
        <v>45940</v>
      </c>
      <c r="E1625" s="36">
        <v>45996</v>
      </c>
      <c r="F1625" s="12" t="s">
        <v>7631</v>
      </c>
    </row>
    <row r="1626" spans="1:6" x14ac:dyDescent="0.3">
      <c r="A1626" s="12" t="s">
        <v>9256</v>
      </c>
      <c r="B1626" s="12" t="s">
        <v>4423</v>
      </c>
      <c r="C1626" s="12" t="s">
        <v>4629</v>
      </c>
      <c r="D1626" s="36">
        <v>46040</v>
      </c>
      <c r="E1626" s="36">
        <v>46124</v>
      </c>
      <c r="F1626" s="12" t="s">
        <v>504</v>
      </c>
    </row>
    <row r="1627" spans="1:6" x14ac:dyDescent="0.3">
      <c r="A1627" s="12" t="s">
        <v>9257</v>
      </c>
      <c r="B1627" s="12" t="s">
        <v>4230</v>
      </c>
      <c r="C1627" s="12" t="s">
        <v>4594</v>
      </c>
      <c r="D1627" s="36">
        <v>45823</v>
      </c>
      <c r="E1627" s="36">
        <v>45879</v>
      </c>
      <c r="F1627" s="12" t="s">
        <v>7631</v>
      </c>
    </row>
    <row r="1628" spans="1:6" x14ac:dyDescent="0.3">
      <c r="A1628" s="12" t="s">
        <v>9258</v>
      </c>
      <c r="B1628" s="12" t="s">
        <v>1459</v>
      </c>
      <c r="C1628" s="12" t="s">
        <v>4613</v>
      </c>
      <c r="D1628" s="36">
        <v>45909</v>
      </c>
      <c r="E1628" s="36">
        <v>46274</v>
      </c>
      <c r="F1628" s="12" t="s">
        <v>504</v>
      </c>
    </row>
    <row r="1629" spans="1:6" x14ac:dyDescent="0.3">
      <c r="A1629" s="12" t="s">
        <v>9259</v>
      </c>
      <c r="B1629" s="12" t="s">
        <v>4120</v>
      </c>
      <c r="C1629" s="12" t="s">
        <v>4609</v>
      </c>
      <c r="D1629" s="36">
        <v>45945</v>
      </c>
      <c r="E1629" s="36">
        <v>46001</v>
      </c>
      <c r="F1629" s="12" t="s">
        <v>7631</v>
      </c>
    </row>
    <row r="1630" spans="1:6" x14ac:dyDescent="0.3">
      <c r="A1630" s="12" t="s">
        <v>9260</v>
      </c>
      <c r="B1630" s="12" t="s">
        <v>3316</v>
      </c>
      <c r="C1630" s="12" t="s">
        <v>4618</v>
      </c>
      <c r="D1630" s="36">
        <v>45770</v>
      </c>
      <c r="E1630" s="36">
        <v>45798</v>
      </c>
      <c r="F1630" s="12" t="s">
        <v>7631</v>
      </c>
    </row>
    <row r="1631" spans="1:6" x14ac:dyDescent="0.3">
      <c r="A1631" s="12" t="s">
        <v>9261</v>
      </c>
      <c r="B1631" s="12" t="s">
        <v>1037</v>
      </c>
      <c r="C1631" s="12" t="s">
        <v>4605</v>
      </c>
      <c r="D1631" s="36">
        <v>46028</v>
      </c>
      <c r="E1631" s="36">
        <v>46112</v>
      </c>
      <c r="F1631" s="12" t="s">
        <v>504</v>
      </c>
    </row>
    <row r="1632" spans="1:6" x14ac:dyDescent="0.3">
      <c r="A1632" s="12" t="s">
        <v>9262</v>
      </c>
      <c r="B1632" s="12" t="s">
        <v>3549</v>
      </c>
      <c r="C1632" s="12" t="s">
        <v>4598</v>
      </c>
      <c r="D1632" s="36">
        <v>45749</v>
      </c>
      <c r="E1632" s="36">
        <v>45805</v>
      </c>
      <c r="F1632" s="12" t="s">
        <v>7631</v>
      </c>
    </row>
    <row r="1633" spans="1:6" x14ac:dyDescent="0.3">
      <c r="A1633" s="12" t="s">
        <v>9263</v>
      </c>
      <c r="B1633" s="12" t="s">
        <v>2195</v>
      </c>
      <c r="C1633" s="12" t="s">
        <v>4609</v>
      </c>
      <c r="D1633" s="36">
        <v>45823</v>
      </c>
      <c r="E1633" s="36">
        <v>45907</v>
      </c>
      <c r="F1633" s="12" t="s">
        <v>7631</v>
      </c>
    </row>
    <row r="1634" spans="1:6" x14ac:dyDescent="0.3">
      <c r="A1634" s="12" t="s">
        <v>9264</v>
      </c>
      <c r="B1634" s="12" t="s">
        <v>3822</v>
      </c>
      <c r="C1634" s="12" t="s">
        <v>4618</v>
      </c>
      <c r="D1634" s="36">
        <v>45737</v>
      </c>
      <c r="E1634" s="36">
        <v>45765</v>
      </c>
      <c r="F1634" s="12" t="s">
        <v>7631</v>
      </c>
    </row>
    <row r="1635" spans="1:6" x14ac:dyDescent="0.3">
      <c r="A1635" s="12" t="s">
        <v>9265</v>
      </c>
      <c r="B1635" s="12" t="s">
        <v>3416</v>
      </c>
      <c r="C1635" s="12" t="s">
        <v>4618</v>
      </c>
      <c r="D1635" s="36">
        <v>45712</v>
      </c>
      <c r="E1635" s="36">
        <v>45742</v>
      </c>
      <c r="F1635" s="12" t="s">
        <v>7631</v>
      </c>
    </row>
    <row r="1636" spans="1:6" x14ac:dyDescent="0.3">
      <c r="A1636" s="12" t="s">
        <v>9266</v>
      </c>
      <c r="B1636" s="12" t="s">
        <v>1642</v>
      </c>
      <c r="C1636" s="12" t="s">
        <v>4607</v>
      </c>
      <c r="D1636" s="36">
        <v>45926</v>
      </c>
      <c r="E1636" s="36">
        <v>45982</v>
      </c>
      <c r="F1636" s="12" t="s">
        <v>7631</v>
      </c>
    </row>
    <row r="1637" spans="1:6" x14ac:dyDescent="0.3">
      <c r="A1637" s="12" t="s">
        <v>9267</v>
      </c>
      <c r="B1637" s="12" t="s">
        <v>887</v>
      </c>
      <c r="C1637" s="12" t="s">
        <v>4629</v>
      </c>
      <c r="D1637" s="36">
        <v>45943</v>
      </c>
      <c r="E1637" s="36">
        <v>45973</v>
      </c>
      <c r="F1637" s="12" t="s">
        <v>7631</v>
      </c>
    </row>
    <row r="1638" spans="1:6" x14ac:dyDescent="0.3">
      <c r="A1638" s="12" t="s">
        <v>9268</v>
      </c>
      <c r="B1638" s="12" t="s">
        <v>1296</v>
      </c>
      <c r="C1638" s="12" t="s">
        <v>4629</v>
      </c>
      <c r="D1638" s="36">
        <v>45722</v>
      </c>
      <c r="E1638" s="36">
        <v>46087</v>
      </c>
      <c r="F1638" s="12" t="s">
        <v>504</v>
      </c>
    </row>
    <row r="1639" spans="1:6" x14ac:dyDescent="0.3">
      <c r="A1639" s="12" t="s">
        <v>9269</v>
      </c>
      <c r="B1639" s="12" t="s">
        <v>4443</v>
      </c>
      <c r="C1639" s="12" t="s">
        <v>4607</v>
      </c>
      <c r="D1639" s="36">
        <v>45950</v>
      </c>
      <c r="E1639" s="36">
        <v>46034</v>
      </c>
      <c r="F1639" s="12" t="s">
        <v>7631</v>
      </c>
    </row>
    <row r="1640" spans="1:6" x14ac:dyDescent="0.3">
      <c r="A1640" s="12" t="s">
        <v>9270</v>
      </c>
      <c r="B1640" s="12" t="s">
        <v>3982</v>
      </c>
      <c r="C1640" s="12" t="s">
        <v>4609</v>
      </c>
      <c r="D1640" s="36">
        <v>45844</v>
      </c>
      <c r="E1640" s="36">
        <v>45874</v>
      </c>
      <c r="F1640" s="12" t="s">
        <v>7631</v>
      </c>
    </row>
    <row r="1641" spans="1:6" x14ac:dyDescent="0.3">
      <c r="A1641" s="12" t="s">
        <v>9271</v>
      </c>
      <c r="B1641" s="12" t="s">
        <v>597</v>
      </c>
      <c r="C1641" s="12" t="s">
        <v>4609</v>
      </c>
      <c r="D1641" s="36">
        <v>45796</v>
      </c>
      <c r="E1641" s="36">
        <v>45826</v>
      </c>
      <c r="F1641" s="12" t="s">
        <v>7631</v>
      </c>
    </row>
    <row r="1642" spans="1:6" x14ac:dyDescent="0.3">
      <c r="A1642" s="12" t="s">
        <v>9272</v>
      </c>
      <c r="B1642" s="12" t="s">
        <v>4188</v>
      </c>
      <c r="C1642" s="12" t="s">
        <v>4615</v>
      </c>
      <c r="D1642" s="36">
        <v>46012</v>
      </c>
      <c r="E1642" s="36">
        <v>46040</v>
      </c>
      <c r="F1642" s="12" t="s">
        <v>7631</v>
      </c>
    </row>
    <row r="1643" spans="1:6" x14ac:dyDescent="0.3">
      <c r="A1643" s="12" t="s">
        <v>9273</v>
      </c>
      <c r="B1643" s="12" t="s">
        <v>4360</v>
      </c>
      <c r="C1643" s="12" t="s">
        <v>4609</v>
      </c>
      <c r="D1643" s="36">
        <v>46004</v>
      </c>
      <c r="E1643" s="36">
        <v>46088</v>
      </c>
      <c r="F1643" s="12" t="s">
        <v>504</v>
      </c>
    </row>
    <row r="1644" spans="1:6" x14ac:dyDescent="0.3">
      <c r="A1644" s="12" t="s">
        <v>9274</v>
      </c>
      <c r="B1644" s="12" t="s">
        <v>1322</v>
      </c>
      <c r="C1644" s="12" t="s">
        <v>4609</v>
      </c>
      <c r="D1644" s="36">
        <v>45922</v>
      </c>
      <c r="E1644" s="36">
        <v>46287</v>
      </c>
      <c r="F1644" s="12" t="s">
        <v>504</v>
      </c>
    </row>
    <row r="1645" spans="1:6" x14ac:dyDescent="0.3">
      <c r="A1645" s="12" t="s">
        <v>9275</v>
      </c>
      <c r="B1645" s="12" t="s">
        <v>3703</v>
      </c>
      <c r="C1645" s="12" t="s">
        <v>4609</v>
      </c>
      <c r="D1645" s="36">
        <v>46004</v>
      </c>
      <c r="E1645" s="36">
        <v>46369</v>
      </c>
      <c r="F1645" s="12" t="s">
        <v>504</v>
      </c>
    </row>
    <row r="1646" spans="1:6" x14ac:dyDescent="0.3">
      <c r="A1646" s="12" t="s">
        <v>9276</v>
      </c>
      <c r="B1646" s="12" t="s">
        <v>3659</v>
      </c>
      <c r="C1646" s="12" t="s">
        <v>4609</v>
      </c>
      <c r="D1646" s="36">
        <v>46027</v>
      </c>
      <c r="E1646" s="36">
        <v>46057</v>
      </c>
      <c r="F1646" s="12" t="s">
        <v>504</v>
      </c>
    </row>
    <row r="1647" spans="1:6" x14ac:dyDescent="0.3">
      <c r="A1647" s="12" t="s">
        <v>9277</v>
      </c>
      <c r="B1647" s="12" t="s">
        <v>3102</v>
      </c>
      <c r="C1647" s="12" t="s">
        <v>4598</v>
      </c>
      <c r="D1647" s="36">
        <v>45796</v>
      </c>
      <c r="E1647" s="36">
        <v>45880</v>
      </c>
      <c r="F1647" s="12" t="s">
        <v>7631</v>
      </c>
    </row>
    <row r="1648" spans="1:6" x14ac:dyDescent="0.3">
      <c r="A1648" s="12" t="s">
        <v>9278</v>
      </c>
      <c r="B1648" s="12" t="s">
        <v>3629</v>
      </c>
      <c r="C1648" s="12" t="s">
        <v>4602</v>
      </c>
      <c r="D1648" s="36">
        <v>45771</v>
      </c>
      <c r="E1648" s="36">
        <v>45801</v>
      </c>
      <c r="F1648" s="12" t="s">
        <v>7631</v>
      </c>
    </row>
    <row r="1649" spans="1:6" x14ac:dyDescent="0.3">
      <c r="A1649" s="12" t="s">
        <v>9279</v>
      </c>
      <c r="B1649" s="12" t="s">
        <v>2873</v>
      </c>
      <c r="C1649" s="12" t="s">
        <v>4629</v>
      </c>
      <c r="D1649" s="36">
        <v>45713</v>
      </c>
      <c r="E1649" s="36">
        <v>46078</v>
      </c>
      <c r="F1649" s="12" t="s">
        <v>504</v>
      </c>
    </row>
    <row r="1650" spans="1:6" x14ac:dyDescent="0.3">
      <c r="A1650" s="12" t="s">
        <v>9280</v>
      </c>
      <c r="B1650" s="12" t="s">
        <v>1149</v>
      </c>
      <c r="C1650" s="12" t="s">
        <v>4618</v>
      </c>
      <c r="D1650" s="36">
        <v>45929</v>
      </c>
      <c r="E1650" s="36">
        <v>46294</v>
      </c>
      <c r="F1650" s="12" t="s">
        <v>504</v>
      </c>
    </row>
    <row r="1651" spans="1:6" x14ac:dyDescent="0.3">
      <c r="A1651" s="12" t="s">
        <v>9281</v>
      </c>
      <c r="B1651" s="12" t="s">
        <v>599</v>
      </c>
      <c r="C1651" s="12" t="s">
        <v>4607</v>
      </c>
      <c r="D1651" s="36">
        <v>45991</v>
      </c>
      <c r="E1651" s="36">
        <v>46356</v>
      </c>
      <c r="F1651" s="12" t="s">
        <v>504</v>
      </c>
    </row>
    <row r="1652" spans="1:6" x14ac:dyDescent="0.3">
      <c r="A1652" s="12" t="s">
        <v>9282</v>
      </c>
      <c r="B1652" s="12" t="s">
        <v>1853</v>
      </c>
      <c r="C1652" s="12" t="s">
        <v>4594</v>
      </c>
      <c r="D1652" s="36">
        <v>45990</v>
      </c>
      <c r="E1652" s="36">
        <v>46074</v>
      </c>
      <c r="F1652" s="12" t="s">
        <v>504</v>
      </c>
    </row>
    <row r="1653" spans="1:6" x14ac:dyDescent="0.3">
      <c r="A1653" s="12" t="s">
        <v>9283</v>
      </c>
      <c r="B1653" s="12" t="s">
        <v>4417</v>
      </c>
      <c r="C1653" s="12" t="s">
        <v>4602</v>
      </c>
      <c r="D1653" s="36">
        <v>46033</v>
      </c>
      <c r="E1653" s="36">
        <v>46063</v>
      </c>
      <c r="F1653" s="12" t="s">
        <v>504</v>
      </c>
    </row>
    <row r="1654" spans="1:6" x14ac:dyDescent="0.3">
      <c r="A1654" s="12" t="s">
        <v>9284</v>
      </c>
      <c r="B1654" s="12" t="s">
        <v>3812</v>
      </c>
      <c r="C1654" s="12" t="s">
        <v>4613</v>
      </c>
      <c r="D1654" s="36">
        <v>45851</v>
      </c>
      <c r="E1654" s="36">
        <v>45935</v>
      </c>
      <c r="F1654" s="12" t="s">
        <v>7631</v>
      </c>
    </row>
    <row r="1655" spans="1:6" x14ac:dyDescent="0.3">
      <c r="A1655" s="12" t="s">
        <v>9285</v>
      </c>
      <c r="B1655" s="12" t="s">
        <v>3665</v>
      </c>
      <c r="C1655" s="12" t="s">
        <v>4607</v>
      </c>
      <c r="D1655" s="36">
        <v>45994</v>
      </c>
      <c r="E1655" s="36">
        <v>46024</v>
      </c>
      <c r="F1655" s="12" t="s">
        <v>7631</v>
      </c>
    </row>
    <row r="1656" spans="1:6" x14ac:dyDescent="0.3">
      <c r="A1656" s="12" t="s">
        <v>9286</v>
      </c>
      <c r="B1656" s="12" t="s">
        <v>3721</v>
      </c>
      <c r="C1656" s="12" t="s">
        <v>4602</v>
      </c>
      <c r="D1656" s="36">
        <v>45822</v>
      </c>
      <c r="E1656" s="36">
        <v>45878</v>
      </c>
      <c r="F1656" s="12" t="s">
        <v>7631</v>
      </c>
    </row>
    <row r="1657" spans="1:6" x14ac:dyDescent="0.3">
      <c r="A1657" s="12" t="s">
        <v>9287</v>
      </c>
      <c r="B1657" s="12" t="s">
        <v>4248</v>
      </c>
      <c r="C1657" s="12" t="s">
        <v>4598</v>
      </c>
      <c r="D1657" s="36">
        <v>46037</v>
      </c>
      <c r="E1657" s="36">
        <v>46065</v>
      </c>
      <c r="F1657" s="12" t="s">
        <v>504</v>
      </c>
    </row>
    <row r="1658" spans="1:6" x14ac:dyDescent="0.3">
      <c r="A1658" s="12" t="s">
        <v>9288</v>
      </c>
      <c r="B1658" s="12" t="s">
        <v>830</v>
      </c>
      <c r="C1658" s="12" t="s">
        <v>4607</v>
      </c>
      <c r="D1658" s="36">
        <v>45867</v>
      </c>
      <c r="E1658" s="36">
        <v>45895</v>
      </c>
      <c r="F1658" s="12" t="s">
        <v>7631</v>
      </c>
    </row>
    <row r="1659" spans="1:6" x14ac:dyDescent="0.3">
      <c r="A1659" s="12" t="s">
        <v>9289</v>
      </c>
      <c r="B1659" s="12" t="s">
        <v>4567</v>
      </c>
      <c r="C1659" s="12" t="s">
        <v>4607</v>
      </c>
      <c r="D1659" s="36">
        <v>45832</v>
      </c>
      <c r="E1659" s="36">
        <v>45916</v>
      </c>
      <c r="F1659" s="12" t="s">
        <v>7631</v>
      </c>
    </row>
    <row r="1660" spans="1:6" x14ac:dyDescent="0.3">
      <c r="A1660" s="12" t="s">
        <v>9290</v>
      </c>
      <c r="B1660" s="12" t="s">
        <v>1903</v>
      </c>
      <c r="C1660" s="12" t="s">
        <v>4615</v>
      </c>
      <c r="D1660" s="36">
        <v>46002</v>
      </c>
      <c r="E1660" s="36">
        <v>46030</v>
      </c>
      <c r="F1660" s="12" t="s">
        <v>7631</v>
      </c>
    </row>
    <row r="1661" spans="1:6" x14ac:dyDescent="0.3">
      <c r="A1661" s="12" t="s">
        <v>9291</v>
      </c>
      <c r="B1661" s="12" t="s">
        <v>4279</v>
      </c>
      <c r="C1661" s="12" t="s">
        <v>4594</v>
      </c>
      <c r="D1661" s="36">
        <v>45892</v>
      </c>
      <c r="E1661" s="36">
        <v>45922</v>
      </c>
      <c r="F1661" s="12" t="s">
        <v>7631</v>
      </c>
    </row>
    <row r="1662" spans="1:6" x14ac:dyDescent="0.3">
      <c r="A1662" s="12" t="s">
        <v>9292</v>
      </c>
      <c r="B1662" s="12" t="s">
        <v>1504</v>
      </c>
      <c r="C1662" s="12" t="s">
        <v>4598</v>
      </c>
      <c r="D1662" s="36">
        <v>45982</v>
      </c>
      <c r="E1662" s="36">
        <v>46347</v>
      </c>
      <c r="F1662" s="12" t="s">
        <v>504</v>
      </c>
    </row>
    <row r="1663" spans="1:6" x14ac:dyDescent="0.3">
      <c r="A1663" s="12" t="s">
        <v>9293</v>
      </c>
      <c r="B1663" s="12" t="s">
        <v>2087</v>
      </c>
      <c r="C1663" s="12" t="s">
        <v>4618</v>
      </c>
      <c r="D1663" s="36">
        <v>45843</v>
      </c>
      <c r="E1663" s="36">
        <v>46208</v>
      </c>
      <c r="F1663" s="12" t="s">
        <v>504</v>
      </c>
    </row>
    <row r="1664" spans="1:6" x14ac:dyDescent="0.3">
      <c r="A1664" s="12" t="s">
        <v>9294</v>
      </c>
      <c r="B1664" s="12" t="s">
        <v>2619</v>
      </c>
      <c r="C1664" s="12" t="s">
        <v>4602</v>
      </c>
      <c r="D1664" s="36">
        <v>45734</v>
      </c>
      <c r="E1664" s="36">
        <v>45790</v>
      </c>
      <c r="F1664" s="12" t="s">
        <v>7631</v>
      </c>
    </row>
    <row r="1665" spans="1:6" x14ac:dyDescent="0.3">
      <c r="A1665" s="12" t="s">
        <v>9295</v>
      </c>
      <c r="B1665" s="12" t="s">
        <v>1107</v>
      </c>
      <c r="C1665" s="12" t="s">
        <v>4605</v>
      </c>
      <c r="D1665" s="36">
        <v>45972</v>
      </c>
      <c r="E1665" s="36">
        <v>46337</v>
      </c>
      <c r="F1665" s="12" t="s">
        <v>504</v>
      </c>
    </row>
    <row r="1666" spans="1:6" x14ac:dyDescent="0.3">
      <c r="A1666" s="12" t="s">
        <v>9296</v>
      </c>
      <c r="B1666" s="12" t="s">
        <v>2148</v>
      </c>
      <c r="C1666" s="12" t="s">
        <v>4598</v>
      </c>
      <c r="D1666" s="36">
        <v>45993</v>
      </c>
      <c r="E1666" s="36">
        <v>46023</v>
      </c>
      <c r="F1666" s="12" t="s">
        <v>7631</v>
      </c>
    </row>
    <row r="1667" spans="1:6" x14ac:dyDescent="0.3">
      <c r="A1667" s="12" t="s">
        <v>9297</v>
      </c>
      <c r="B1667" s="12" t="s">
        <v>3036</v>
      </c>
      <c r="C1667" s="12" t="s">
        <v>4613</v>
      </c>
      <c r="D1667" s="36">
        <v>45842</v>
      </c>
      <c r="E1667" s="36">
        <v>45872</v>
      </c>
      <c r="F1667" s="12" t="s">
        <v>7631</v>
      </c>
    </row>
    <row r="1668" spans="1:6" x14ac:dyDescent="0.3">
      <c r="A1668" s="12" t="s">
        <v>9298</v>
      </c>
      <c r="B1668" s="12" t="s">
        <v>2823</v>
      </c>
      <c r="C1668" s="12" t="s">
        <v>4629</v>
      </c>
      <c r="D1668" s="36">
        <v>45846</v>
      </c>
      <c r="E1668" s="36">
        <v>45874</v>
      </c>
      <c r="F1668" s="12" t="s">
        <v>7631</v>
      </c>
    </row>
    <row r="1669" spans="1:6" x14ac:dyDescent="0.3">
      <c r="A1669" s="12" t="s">
        <v>9299</v>
      </c>
      <c r="B1669" s="12" t="s">
        <v>521</v>
      </c>
      <c r="C1669" s="12" t="s">
        <v>4629</v>
      </c>
      <c r="D1669" s="36">
        <v>45784</v>
      </c>
      <c r="E1669" s="36">
        <v>45814</v>
      </c>
      <c r="F1669" s="12" t="s">
        <v>7631</v>
      </c>
    </row>
    <row r="1670" spans="1:6" x14ac:dyDescent="0.3">
      <c r="A1670" s="12" t="s">
        <v>9300</v>
      </c>
      <c r="B1670" s="12" t="s">
        <v>3298</v>
      </c>
      <c r="C1670" s="12" t="s">
        <v>4613</v>
      </c>
      <c r="D1670" s="36">
        <v>45970</v>
      </c>
      <c r="E1670" s="36">
        <v>46026</v>
      </c>
      <c r="F1670" s="12" t="s">
        <v>7631</v>
      </c>
    </row>
    <row r="1671" spans="1:6" x14ac:dyDescent="0.3">
      <c r="A1671" s="12" t="s">
        <v>9301</v>
      </c>
      <c r="B1671" s="12" t="s">
        <v>1913</v>
      </c>
      <c r="C1671" s="12" t="s">
        <v>4629</v>
      </c>
      <c r="D1671" s="36">
        <v>45775</v>
      </c>
      <c r="E1671" s="36">
        <v>45805</v>
      </c>
      <c r="F1671" s="12" t="s">
        <v>7631</v>
      </c>
    </row>
    <row r="1672" spans="1:6" x14ac:dyDescent="0.3">
      <c r="A1672" s="12" t="s">
        <v>9302</v>
      </c>
      <c r="B1672" s="12" t="s">
        <v>2793</v>
      </c>
      <c r="C1672" s="12" t="s">
        <v>4615</v>
      </c>
      <c r="D1672" s="36">
        <v>45946</v>
      </c>
      <c r="E1672" s="36">
        <v>46311</v>
      </c>
      <c r="F1672" s="12" t="s">
        <v>504</v>
      </c>
    </row>
    <row r="1673" spans="1:6" x14ac:dyDescent="0.3">
      <c r="A1673" s="12" t="s">
        <v>9303</v>
      </c>
      <c r="B1673" s="12" t="s">
        <v>895</v>
      </c>
      <c r="C1673" s="12" t="s">
        <v>4629</v>
      </c>
      <c r="D1673" s="36">
        <v>45937</v>
      </c>
      <c r="E1673" s="36">
        <v>45967</v>
      </c>
      <c r="F1673" s="12" t="s">
        <v>7631</v>
      </c>
    </row>
    <row r="1674" spans="1:6" x14ac:dyDescent="0.3">
      <c r="A1674" s="12" t="s">
        <v>9304</v>
      </c>
      <c r="B1674" s="12" t="s">
        <v>4487</v>
      </c>
      <c r="C1674" s="12" t="s">
        <v>4598</v>
      </c>
      <c r="D1674" s="36">
        <v>45795</v>
      </c>
      <c r="E1674" s="36">
        <v>45879</v>
      </c>
      <c r="F1674" s="12" t="s">
        <v>7631</v>
      </c>
    </row>
    <row r="1675" spans="1:6" x14ac:dyDescent="0.3">
      <c r="A1675" s="12" t="s">
        <v>9305</v>
      </c>
      <c r="B1675" s="12" t="s">
        <v>3711</v>
      </c>
      <c r="C1675" s="12" t="s">
        <v>4598</v>
      </c>
      <c r="D1675" s="36">
        <v>45942</v>
      </c>
      <c r="E1675" s="36">
        <v>46026</v>
      </c>
      <c r="F1675" s="12" t="s">
        <v>7631</v>
      </c>
    </row>
    <row r="1676" spans="1:6" x14ac:dyDescent="0.3">
      <c r="A1676" s="12" t="s">
        <v>9306</v>
      </c>
      <c r="B1676" s="12" t="s">
        <v>2140</v>
      </c>
      <c r="C1676" s="12" t="s">
        <v>4615</v>
      </c>
      <c r="D1676" s="36">
        <v>45994</v>
      </c>
      <c r="E1676" s="36">
        <v>46359</v>
      </c>
      <c r="F1676" s="12" t="s">
        <v>504</v>
      </c>
    </row>
    <row r="1677" spans="1:6" x14ac:dyDescent="0.3">
      <c r="A1677" s="12" t="s">
        <v>9307</v>
      </c>
      <c r="B1677" s="12" t="s">
        <v>2463</v>
      </c>
      <c r="C1677" s="12" t="s">
        <v>4613</v>
      </c>
      <c r="D1677" s="36">
        <v>45828</v>
      </c>
      <c r="E1677" s="36">
        <v>45912</v>
      </c>
      <c r="F1677" s="12" t="s">
        <v>7631</v>
      </c>
    </row>
    <row r="1678" spans="1:6" x14ac:dyDescent="0.3">
      <c r="A1678" s="12" t="s">
        <v>9308</v>
      </c>
      <c r="B1678" s="12" t="s">
        <v>1190</v>
      </c>
      <c r="C1678" s="12" t="s">
        <v>4594</v>
      </c>
      <c r="D1678" s="36">
        <v>46046</v>
      </c>
      <c r="E1678" s="36">
        <v>46074</v>
      </c>
      <c r="F1678" s="12" t="s">
        <v>504</v>
      </c>
    </row>
    <row r="1679" spans="1:6" x14ac:dyDescent="0.3">
      <c r="A1679" s="12" t="s">
        <v>9309</v>
      </c>
      <c r="B1679" s="12" t="s">
        <v>1368</v>
      </c>
      <c r="C1679" s="12" t="s">
        <v>4609</v>
      </c>
      <c r="D1679" s="36">
        <v>45696</v>
      </c>
      <c r="E1679" s="36">
        <v>46061</v>
      </c>
      <c r="F1679" s="12" t="s">
        <v>504</v>
      </c>
    </row>
    <row r="1680" spans="1:6" x14ac:dyDescent="0.3">
      <c r="A1680" s="12" t="s">
        <v>9310</v>
      </c>
      <c r="B1680" s="12" t="s">
        <v>3760</v>
      </c>
      <c r="C1680" s="12" t="s">
        <v>4609</v>
      </c>
      <c r="D1680" s="36">
        <v>45917</v>
      </c>
      <c r="E1680" s="36">
        <v>46001</v>
      </c>
      <c r="F1680" s="12" t="s">
        <v>7631</v>
      </c>
    </row>
    <row r="1681" spans="1:6" x14ac:dyDescent="0.3">
      <c r="A1681" s="12" t="s">
        <v>9311</v>
      </c>
      <c r="B1681" s="12" t="s">
        <v>2053</v>
      </c>
      <c r="C1681" s="12" t="s">
        <v>4609</v>
      </c>
      <c r="D1681" s="36">
        <v>45931</v>
      </c>
      <c r="E1681" s="36">
        <v>45987</v>
      </c>
      <c r="F1681" s="12" t="s">
        <v>7631</v>
      </c>
    </row>
    <row r="1682" spans="1:6" x14ac:dyDescent="0.3">
      <c r="A1682" s="12" t="s">
        <v>9312</v>
      </c>
      <c r="B1682" s="12" t="s">
        <v>1129</v>
      </c>
      <c r="C1682" s="12" t="s">
        <v>4607</v>
      </c>
      <c r="D1682" s="36">
        <v>45799</v>
      </c>
      <c r="E1682" s="36">
        <v>46164</v>
      </c>
      <c r="F1682" s="12" t="s">
        <v>504</v>
      </c>
    </row>
    <row r="1683" spans="1:6" x14ac:dyDescent="0.3">
      <c r="A1683" s="12" t="s">
        <v>9313</v>
      </c>
      <c r="B1683" s="12" t="s">
        <v>2067</v>
      </c>
      <c r="C1683" s="12" t="s">
        <v>4629</v>
      </c>
      <c r="D1683" s="36">
        <v>45970</v>
      </c>
      <c r="E1683" s="36">
        <v>46026</v>
      </c>
      <c r="F1683" s="12" t="s">
        <v>7631</v>
      </c>
    </row>
    <row r="1684" spans="1:6" x14ac:dyDescent="0.3">
      <c r="A1684" s="12" t="s">
        <v>9314</v>
      </c>
      <c r="B1684" s="12" t="s">
        <v>2667</v>
      </c>
      <c r="C1684" s="12" t="s">
        <v>4618</v>
      </c>
      <c r="D1684" s="36">
        <v>46036</v>
      </c>
      <c r="E1684" s="36">
        <v>46064</v>
      </c>
      <c r="F1684" s="12" t="s">
        <v>504</v>
      </c>
    </row>
    <row r="1685" spans="1:6" x14ac:dyDescent="0.3">
      <c r="A1685" s="12" t="s">
        <v>9315</v>
      </c>
      <c r="B1685" s="12" t="s">
        <v>656</v>
      </c>
      <c r="C1685" s="12" t="s">
        <v>4615</v>
      </c>
      <c r="D1685" s="36">
        <v>45948</v>
      </c>
      <c r="E1685" s="36">
        <v>46313</v>
      </c>
      <c r="F1685" s="12" t="s">
        <v>504</v>
      </c>
    </row>
    <row r="1686" spans="1:6" x14ac:dyDescent="0.3">
      <c r="A1686" s="12" t="s">
        <v>9316</v>
      </c>
      <c r="B1686" s="12" t="s">
        <v>3511</v>
      </c>
      <c r="C1686" s="12" t="s">
        <v>4602</v>
      </c>
      <c r="D1686" s="36">
        <v>45889</v>
      </c>
      <c r="E1686" s="36">
        <v>46254</v>
      </c>
      <c r="F1686" s="12" t="s">
        <v>504</v>
      </c>
    </row>
    <row r="1687" spans="1:6" x14ac:dyDescent="0.3">
      <c r="A1687" s="12" t="s">
        <v>9317</v>
      </c>
      <c r="B1687" s="12" t="s">
        <v>1620</v>
      </c>
      <c r="C1687" s="12" t="s">
        <v>4615</v>
      </c>
      <c r="D1687" s="36">
        <v>45784</v>
      </c>
      <c r="E1687" s="36">
        <v>46149</v>
      </c>
      <c r="F1687" s="12" t="s">
        <v>504</v>
      </c>
    </row>
    <row r="1688" spans="1:6" x14ac:dyDescent="0.3">
      <c r="A1688" s="12" t="s">
        <v>9318</v>
      </c>
      <c r="B1688" s="12" t="s">
        <v>4575</v>
      </c>
      <c r="C1688" s="12" t="s">
        <v>4609</v>
      </c>
      <c r="D1688" s="36">
        <v>45755</v>
      </c>
      <c r="E1688" s="36">
        <v>45785</v>
      </c>
      <c r="F1688" s="12" t="s">
        <v>7631</v>
      </c>
    </row>
    <row r="1689" spans="1:6" x14ac:dyDescent="0.3">
      <c r="A1689" s="12" t="s">
        <v>9319</v>
      </c>
      <c r="B1689" s="12" t="s">
        <v>2087</v>
      </c>
      <c r="C1689" s="12" t="s">
        <v>4629</v>
      </c>
      <c r="D1689" s="36">
        <v>45930</v>
      </c>
      <c r="E1689" s="36">
        <v>46014</v>
      </c>
      <c r="F1689" s="12" t="s">
        <v>7631</v>
      </c>
    </row>
    <row r="1690" spans="1:6" x14ac:dyDescent="0.3">
      <c r="A1690" s="12" t="s">
        <v>9320</v>
      </c>
      <c r="B1690" s="12" t="s">
        <v>846</v>
      </c>
      <c r="C1690" s="12" t="s">
        <v>4618</v>
      </c>
      <c r="D1690" s="36">
        <v>45866</v>
      </c>
      <c r="E1690" s="36">
        <v>45922</v>
      </c>
      <c r="F1690" s="12" t="s">
        <v>7631</v>
      </c>
    </row>
    <row r="1691" spans="1:6" x14ac:dyDescent="0.3">
      <c r="A1691" s="12" t="s">
        <v>9321</v>
      </c>
      <c r="B1691" s="12" t="s">
        <v>4527</v>
      </c>
      <c r="C1691" s="12" t="s">
        <v>4609</v>
      </c>
      <c r="D1691" s="36">
        <v>45853</v>
      </c>
      <c r="E1691" s="36">
        <v>45881</v>
      </c>
      <c r="F1691" s="12" t="s">
        <v>7631</v>
      </c>
    </row>
    <row r="1692" spans="1:6" x14ac:dyDescent="0.3">
      <c r="A1692" s="12" t="s">
        <v>9322</v>
      </c>
      <c r="B1692" s="12" t="s">
        <v>4298</v>
      </c>
      <c r="C1692" s="12" t="s">
        <v>4602</v>
      </c>
      <c r="D1692" s="36">
        <v>45962</v>
      </c>
      <c r="E1692" s="36">
        <v>46018</v>
      </c>
      <c r="F1692" s="12" t="s">
        <v>7631</v>
      </c>
    </row>
    <row r="1693" spans="1:6" x14ac:dyDescent="0.3">
      <c r="A1693" s="12" t="s">
        <v>9323</v>
      </c>
      <c r="B1693" s="12" t="s">
        <v>977</v>
      </c>
      <c r="C1693" s="12" t="s">
        <v>4609</v>
      </c>
      <c r="D1693" s="36">
        <v>46023</v>
      </c>
      <c r="E1693" s="36">
        <v>46053</v>
      </c>
      <c r="F1693" s="12" t="s">
        <v>7631</v>
      </c>
    </row>
    <row r="1694" spans="1:6" x14ac:dyDescent="0.3">
      <c r="A1694" s="12" t="s">
        <v>9324</v>
      </c>
      <c r="B1694" s="12" t="s">
        <v>4579</v>
      </c>
      <c r="C1694" s="12" t="s">
        <v>4615</v>
      </c>
      <c r="D1694" s="36">
        <v>46020</v>
      </c>
      <c r="E1694" s="36">
        <v>46048</v>
      </c>
      <c r="F1694" s="12" t="s">
        <v>7631</v>
      </c>
    </row>
    <row r="1695" spans="1:6" x14ac:dyDescent="0.3">
      <c r="A1695" s="12" t="s">
        <v>9325</v>
      </c>
      <c r="B1695" s="12" t="s">
        <v>1907</v>
      </c>
      <c r="C1695" s="12" t="s">
        <v>4618</v>
      </c>
      <c r="D1695" s="36">
        <v>46031</v>
      </c>
      <c r="E1695" s="36">
        <v>46087</v>
      </c>
      <c r="F1695" s="12" t="s">
        <v>504</v>
      </c>
    </row>
    <row r="1696" spans="1:6" x14ac:dyDescent="0.3">
      <c r="A1696" s="12" t="s">
        <v>9326</v>
      </c>
      <c r="B1696" s="12" t="s">
        <v>2245</v>
      </c>
      <c r="C1696" s="12" t="s">
        <v>4594</v>
      </c>
      <c r="D1696" s="36">
        <v>45826</v>
      </c>
      <c r="E1696" s="36">
        <v>46191</v>
      </c>
      <c r="F1696" s="12" t="s">
        <v>504</v>
      </c>
    </row>
    <row r="1697" spans="1:6" x14ac:dyDescent="0.3">
      <c r="A1697" s="12" t="s">
        <v>9327</v>
      </c>
      <c r="B1697" s="12" t="s">
        <v>4232</v>
      </c>
      <c r="C1697" s="12" t="s">
        <v>4629</v>
      </c>
      <c r="D1697" s="36">
        <v>45776</v>
      </c>
      <c r="E1697" s="36">
        <v>45832</v>
      </c>
      <c r="F1697" s="12" t="s">
        <v>7631</v>
      </c>
    </row>
    <row r="1698" spans="1:6" x14ac:dyDescent="0.3">
      <c r="A1698" s="12" t="s">
        <v>9328</v>
      </c>
      <c r="B1698" s="12" t="s">
        <v>1614</v>
      </c>
      <c r="C1698" s="12" t="s">
        <v>4615</v>
      </c>
      <c r="D1698" s="36">
        <v>45910</v>
      </c>
      <c r="E1698" s="36">
        <v>45938</v>
      </c>
      <c r="F1698" s="12" t="s">
        <v>7631</v>
      </c>
    </row>
    <row r="1699" spans="1:6" x14ac:dyDescent="0.3">
      <c r="A1699" s="12" t="s">
        <v>9329</v>
      </c>
      <c r="B1699" s="12" t="s">
        <v>3354</v>
      </c>
      <c r="C1699" s="12" t="s">
        <v>4609</v>
      </c>
      <c r="D1699" s="36">
        <v>45891</v>
      </c>
      <c r="E1699" s="36">
        <v>45919</v>
      </c>
      <c r="F1699" s="12" t="s">
        <v>7631</v>
      </c>
    </row>
    <row r="1700" spans="1:6" x14ac:dyDescent="0.3">
      <c r="A1700" s="12" t="s">
        <v>9330</v>
      </c>
      <c r="B1700" s="12" t="s">
        <v>3380</v>
      </c>
      <c r="C1700" s="12" t="s">
        <v>4618</v>
      </c>
      <c r="D1700" s="36">
        <v>46021</v>
      </c>
      <c r="E1700" s="36">
        <v>46077</v>
      </c>
      <c r="F1700" s="12" t="s">
        <v>504</v>
      </c>
    </row>
    <row r="1701" spans="1:6" x14ac:dyDescent="0.3">
      <c r="A1701" s="12" t="s">
        <v>9331</v>
      </c>
      <c r="B1701" s="12" t="s">
        <v>1702</v>
      </c>
      <c r="C1701" s="12" t="s">
        <v>4607</v>
      </c>
      <c r="D1701" s="36">
        <v>46016</v>
      </c>
      <c r="E1701" s="36">
        <v>46046</v>
      </c>
      <c r="F1701" s="12" t="s">
        <v>7631</v>
      </c>
    </row>
    <row r="1702" spans="1:6" x14ac:dyDescent="0.3">
      <c r="A1702" s="12" t="s">
        <v>9332</v>
      </c>
      <c r="B1702" s="12" t="s">
        <v>1750</v>
      </c>
      <c r="C1702" s="12" t="s">
        <v>4607</v>
      </c>
      <c r="D1702" s="36">
        <v>45976</v>
      </c>
      <c r="E1702" s="36">
        <v>46060</v>
      </c>
      <c r="F1702" s="12" t="s">
        <v>504</v>
      </c>
    </row>
    <row r="1703" spans="1:6" x14ac:dyDescent="0.3">
      <c r="A1703" s="12" t="s">
        <v>9333</v>
      </c>
      <c r="B1703" s="12" t="s">
        <v>3854</v>
      </c>
      <c r="C1703" s="12" t="s">
        <v>4618</v>
      </c>
      <c r="D1703" s="36">
        <v>45748</v>
      </c>
      <c r="E1703" s="36">
        <v>45776</v>
      </c>
      <c r="F1703" s="12" t="s">
        <v>7631</v>
      </c>
    </row>
    <row r="1704" spans="1:6" x14ac:dyDescent="0.3">
      <c r="A1704" s="12" t="s">
        <v>9334</v>
      </c>
      <c r="B1704" s="12" t="s">
        <v>4427</v>
      </c>
      <c r="C1704" s="12" t="s">
        <v>4605</v>
      </c>
      <c r="D1704" s="36">
        <v>45863</v>
      </c>
      <c r="E1704" s="36">
        <v>45893</v>
      </c>
      <c r="F1704" s="12" t="s">
        <v>7631</v>
      </c>
    </row>
    <row r="1705" spans="1:6" x14ac:dyDescent="0.3">
      <c r="A1705" s="12" t="s">
        <v>9335</v>
      </c>
      <c r="B1705" s="12" t="s">
        <v>4277</v>
      </c>
      <c r="C1705" s="12" t="s">
        <v>4598</v>
      </c>
      <c r="D1705" s="36">
        <v>45810</v>
      </c>
      <c r="E1705" s="36">
        <v>45894</v>
      </c>
      <c r="F1705" s="12" t="s">
        <v>7631</v>
      </c>
    </row>
    <row r="1706" spans="1:6" x14ac:dyDescent="0.3">
      <c r="A1706" s="12" t="s">
        <v>9336</v>
      </c>
      <c r="B1706" s="12" t="s">
        <v>2057</v>
      </c>
      <c r="C1706" s="12" t="s">
        <v>4618</v>
      </c>
      <c r="D1706" s="36">
        <v>45877</v>
      </c>
      <c r="E1706" s="36">
        <v>46242</v>
      </c>
      <c r="F1706" s="12" t="s">
        <v>504</v>
      </c>
    </row>
    <row r="1707" spans="1:6" x14ac:dyDescent="0.3">
      <c r="A1707" s="12" t="s">
        <v>9337</v>
      </c>
      <c r="B1707" s="12" t="s">
        <v>2013</v>
      </c>
      <c r="C1707" s="12" t="s">
        <v>4618</v>
      </c>
      <c r="D1707" s="36">
        <v>45805</v>
      </c>
      <c r="E1707" s="36">
        <v>45833</v>
      </c>
      <c r="F1707" s="12" t="s">
        <v>7631</v>
      </c>
    </row>
    <row r="1708" spans="1:6" x14ac:dyDescent="0.3">
      <c r="A1708" s="12" t="s">
        <v>9338</v>
      </c>
      <c r="B1708" s="12" t="s">
        <v>2219</v>
      </c>
      <c r="C1708" s="12" t="s">
        <v>4607</v>
      </c>
      <c r="D1708" s="36">
        <v>45811</v>
      </c>
      <c r="E1708" s="36">
        <v>45841</v>
      </c>
      <c r="F1708" s="12" t="s">
        <v>7631</v>
      </c>
    </row>
    <row r="1709" spans="1:6" x14ac:dyDescent="0.3">
      <c r="A1709" s="12" t="s">
        <v>9339</v>
      </c>
      <c r="B1709" s="12" t="s">
        <v>1352</v>
      </c>
      <c r="C1709" s="12" t="s">
        <v>4613</v>
      </c>
      <c r="D1709" s="36">
        <v>46032</v>
      </c>
      <c r="E1709" s="36">
        <v>46088</v>
      </c>
      <c r="F1709" s="12" t="s">
        <v>504</v>
      </c>
    </row>
    <row r="1710" spans="1:6" x14ac:dyDescent="0.3">
      <c r="A1710" s="12" t="s">
        <v>9340</v>
      </c>
      <c r="B1710" s="12" t="s">
        <v>1704</v>
      </c>
      <c r="C1710" s="12" t="s">
        <v>4629</v>
      </c>
      <c r="D1710" s="36">
        <v>45720</v>
      </c>
      <c r="E1710" s="36">
        <v>45804</v>
      </c>
      <c r="F1710" s="12" t="s">
        <v>7631</v>
      </c>
    </row>
    <row r="1711" spans="1:6" x14ac:dyDescent="0.3">
      <c r="A1711" s="12" t="s">
        <v>9341</v>
      </c>
      <c r="B1711" s="12" t="s">
        <v>4485</v>
      </c>
      <c r="C1711" s="12" t="s">
        <v>4618</v>
      </c>
      <c r="D1711" s="36">
        <v>45862</v>
      </c>
      <c r="E1711" s="36">
        <v>45918</v>
      </c>
      <c r="F1711" s="12" t="s">
        <v>7631</v>
      </c>
    </row>
    <row r="1712" spans="1:6" x14ac:dyDescent="0.3">
      <c r="A1712" s="12" t="s">
        <v>9342</v>
      </c>
      <c r="B1712" s="12" t="s">
        <v>2469</v>
      </c>
      <c r="C1712" s="12" t="s">
        <v>4613</v>
      </c>
      <c r="D1712" s="36">
        <v>45813</v>
      </c>
      <c r="E1712" s="36">
        <v>45841</v>
      </c>
      <c r="F1712" s="12" t="s">
        <v>7631</v>
      </c>
    </row>
    <row r="1713" spans="1:6" x14ac:dyDescent="0.3">
      <c r="A1713" s="12" t="s">
        <v>9343</v>
      </c>
      <c r="B1713" s="12" t="s">
        <v>2399</v>
      </c>
      <c r="C1713" s="12" t="s">
        <v>4615</v>
      </c>
      <c r="D1713" s="36">
        <v>46043</v>
      </c>
      <c r="E1713" s="36">
        <v>46127</v>
      </c>
      <c r="F1713" s="12" t="s">
        <v>504</v>
      </c>
    </row>
    <row r="1714" spans="1:6" x14ac:dyDescent="0.3">
      <c r="A1714" s="12" t="s">
        <v>9344</v>
      </c>
      <c r="B1714" s="12" t="s">
        <v>1640</v>
      </c>
      <c r="C1714" s="12" t="s">
        <v>4629</v>
      </c>
      <c r="D1714" s="36">
        <v>45814</v>
      </c>
      <c r="E1714" s="36">
        <v>45842</v>
      </c>
      <c r="F1714" s="12" t="s">
        <v>7631</v>
      </c>
    </row>
    <row r="1715" spans="1:6" x14ac:dyDescent="0.3">
      <c r="A1715" s="12" t="s">
        <v>9345</v>
      </c>
      <c r="B1715" s="12" t="s">
        <v>4525</v>
      </c>
      <c r="C1715" s="12" t="s">
        <v>4613</v>
      </c>
      <c r="D1715" s="36">
        <v>45931</v>
      </c>
      <c r="E1715" s="36">
        <v>45961</v>
      </c>
      <c r="F1715" s="12" t="s">
        <v>7631</v>
      </c>
    </row>
    <row r="1716" spans="1:6" x14ac:dyDescent="0.3">
      <c r="A1716" s="12" t="s">
        <v>9346</v>
      </c>
      <c r="B1716" s="12" t="s">
        <v>4340</v>
      </c>
      <c r="C1716" s="12" t="s">
        <v>4602</v>
      </c>
      <c r="D1716" s="36">
        <v>45941</v>
      </c>
      <c r="E1716" s="36">
        <v>45971</v>
      </c>
      <c r="F1716" s="12" t="s">
        <v>7631</v>
      </c>
    </row>
    <row r="1717" spans="1:6" x14ac:dyDescent="0.3">
      <c r="A1717" s="12" t="s">
        <v>9347</v>
      </c>
      <c r="B1717" s="12" t="s">
        <v>3723</v>
      </c>
      <c r="C1717" s="12" t="s">
        <v>4618</v>
      </c>
      <c r="D1717" s="36">
        <v>46026</v>
      </c>
      <c r="E1717" s="36">
        <v>46056</v>
      </c>
      <c r="F1717" s="12" t="s">
        <v>504</v>
      </c>
    </row>
    <row r="1718" spans="1:6" x14ac:dyDescent="0.3">
      <c r="A1718" s="12" t="s">
        <v>9348</v>
      </c>
      <c r="B1718" s="12" t="s">
        <v>3944</v>
      </c>
      <c r="C1718" s="12" t="s">
        <v>4607</v>
      </c>
      <c r="D1718" s="36">
        <v>45991</v>
      </c>
      <c r="E1718" s="36">
        <v>46021</v>
      </c>
      <c r="F1718" s="12" t="s">
        <v>7631</v>
      </c>
    </row>
    <row r="1719" spans="1:6" x14ac:dyDescent="0.3">
      <c r="A1719" s="12" t="s">
        <v>9349</v>
      </c>
      <c r="B1719" s="12" t="s">
        <v>921</v>
      </c>
      <c r="C1719" s="12" t="s">
        <v>4607</v>
      </c>
      <c r="D1719" s="36">
        <v>45895</v>
      </c>
      <c r="E1719" s="36">
        <v>45951</v>
      </c>
      <c r="F1719" s="12" t="s">
        <v>7631</v>
      </c>
    </row>
    <row r="1720" spans="1:6" x14ac:dyDescent="0.3">
      <c r="A1720" s="12" t="s">
        <v>9350</v>
      </c>
      <c r="B1720" s="12" t="s">
        <v>2469</v>
      </c>
      <c r="C1720" s="12" t="s">
        <v>4602</v>
      </c>
      <c r="D1720" s="36">
        <v>45890</v>
      </c>
      <c r="E1720" s="36">
        <v>45974</v>
      </c>
      <c r="F1720" s="12" t="s">
        <v>7631</v>
      </c>
    </row>
    <row r="1721" spans="1:6" x14ac:dyDescent="0.3">
      <c r="A1721" s="12" t="s">
        <v>9351</v>
      </c>
      <c r="B1721" s="12" t="s">
        <v>1366</v>
      </c>
      <c r="C1721" s="12" t="s">
        <v>4615</v>
      </c>
      <c r="D1721" s="36">
        <v>45959</v>
      </c>
      <c r="E1721" s="36">
        <v>45989</v>
      </c>
      <c r="F1721" s="12" t="s">
        <v>7631</v>
      </c>
    </row>
    <row r="1722" spans="1:6" x14ac:dyDescent="0.3">
      <c r="A1722" s="12" t="s">
        <v>9352</v>
      </c>
      <c r="B1722" s="12" t="s">
        <v>4202</v>
      </c>
      <c r="C1722" s="12" t="s">
        <v>4602</v>
      </c>
      <c r="D1722" s="36">
        <v>45697</v>
      </c>
      <c r="E1722" s="36">
        <v>45781</v>
      </c>
      <c r="F1722" s="12" t="s">
        <v>7631</v>
      </c>
    </row>
    <row r="1723" spans="1:6" x14ac:dyDescent="0.3">
      <c r="A1723" s="12" t="s">
        <v>9353</v>
      </c>
      <c r="B1723" s="12" t="s">
        <v>4435</v>
      </c>
      <c r="C1723" s="12" t="s">
        <v>4598</v>
      </c>
      <c r="D1723" s="36">
        <v>45769</v>
      </c>
      <c r="E1723" s="36">
        <v>46134</v>
      </c>
      <c r="F1723" s="12" t="s">
        <v>504</v>
      </c>
    </row>
    <row r="1724" spans="1:6" x14ac:dyDescent="0.3">
      <c r="A1724" s="12" t="s">
        <v>9354</v>
      </c>
      <c r="B1724" s="12" t="s">
        <v>2883</v>
      </c>
      <c r="C1724" s="12" t="s">
        <v>4618</v>
      </c>
      <c r="D1724" s="36">
        <v>45905</v>
      </c>
      <c r="E1724" s="36">
        <v>45935</v>
      </c>
      <c r="F1724" s="12" t="s">
        <v>7631</v>
      </c>
    </row>
    <row r="1725" spans="1:6" x14ac:dyDescent="0.3">
      <c r="A1725" s="12" t="s">
        <v>9355</v>
      </c>
      <c r="B1725" s="12" t="s">
        <v>4577</v>
      </c>
      <c r="C1725" s="12" t="s">
        <v>4615</v>
      </c>
      <c r="D1725" s="36">
        <v>45931</v>
      </c>
      <c r="E1725" s="36">
        <v>46296</v>
      </c>
      <c r="F1725" s="12" t="s">
        <v>504</v>
      </c>
    </row>
    <row r="1726" spans="1:6" x14ac:dyDescent="0.3">
      <c r="A1726" s="12" t="s">
        <v>9356</v>
      </c>
      <c r="B1726" s="12" t="s">
        <v>545</v>
      </c>
      <c r="C1726" s="12" t="s">
        <v>4605</v>
      </c>
      <c r="D1726" s="36">
        <v>45862</v>
      </c>
      <c r="E1726" s="36">
        <v>45946</v>
      </c>
      <c r="F1726" s="12" t="s">
        <v>7631</v>
      </c>
    </row>
    <row r="1727" spans="1:6" x14ac:dyDescent="0.3">
      <c r="A1727" s="12" t="s">
        <v>9357</v>
      </c>
      <c r="B1727" s="12" t="s">
        <v>4134</v>
      </c>
      <c r="C1727" s="12" t="s">
        <v>4605</v>
      </c>
      <c r="D1727" s="36">
        <v>45991</v>
      </c>
      <c r="E1727" s="36">
        <v>46021</v>
      </c>
      <c r="F1727" s="12" t="s">
        <v>7631</v>
      </c>
    </row>
    <row r="1728" spans="1:6" x14ac:dyDescent="0.3">
      <c r="A1728" s="12" t="s">
        <v>9358</v>
      </c>
      <c r="B1728" s="12" t="s">
        <v>4058</v>
      </c>
      <c r="C1728" s="12" t="s">
        <v>4607</v>
      </c>
      <c r="D1728" s="36">
        <v>45747</v>
      </c>
      <c r="E1728" s="36">
        <v>45775</v>
      </c>
      <c r="F1728" s="12" t="s">
        <v>7631</v>
      </c>
    </row>
    <row r="1729" spans="1:6" x14ac:dyDescent="0.3">
      <c r="A1729" s="12" t="s">
        <v>9359</v>
      </c>
      <c r="B1729" s="12" t="s">
        <v>3050</v>
      </c>
      <c r="C1729" s="12" t="s">
        <v>4609</v>
      </c>
      <c r="D1729" s="36">
        <v>45999</v>
      </c>
      <c r="E1729" s="36">
        <v>46027</v>
      </c>
      <c r="F1729" s="12" t="s">
        <v>7631</v>
      </c>
    </row>
    <row r="1730" spans="1:6" x14ac:dyDescent="0.3">
      <c r="A1730" s="12" t="s">
        <v>9360</v>
      </c>
      <c r="B1730" s="12" t="s">
        <v>3491</v>
      </c>
      <c r="C1730" s="12" t="s">
        <v>4598</v>
      </c>
      <c r="D1730" s="36">
        <v>45725</v>
      </c>
      <c r="E1730" s="36">
        <v>45755</v>
      </c>
      <c r="F1730" s="12" t="s">
        <v>7631</v>
      </c>
    </row>
    <row r="1731" spans="1:6" x14ac:dyDescent="0.3">
      <c r="A1731" s="12" t="s">
        <v>9361</v>
      </c>
      <c r="B1731" s="12" t="s">
        <v>1459</v>
      </c>
      <c r="C1731" s="12" t="s">
        <v>4605</v>
      </c>
      <c r="D1731" s="36">
        <v>45903</v>
      </c>
      <c r="E1731" s="36">
        <v>45987</v>
      </c>
      <c r="F1731" s="12" t="s">
        <v>7631</v>
      </c>
    </row>
    <row r="1732" spans="1:6" x14ac:dyDescent="0.3">
      <c r="A1732" s="12" t="s">
        <v>9362</v>
      </c>
      <c r="B1732" s="12" t="s">
        <v>2551</v>
      </c>
      <c r="C1732" s="12" t="s">
        <v>4594</v>
      </c>
      <c r="D1732" s="36">
        <v>46044</v>
      </c>
      <c r="E1732" s="36">
        <v>46409</v>
      </c>
      <c r="F1732" s="12" t="s">
        <v>504</v>
      </c>
    </row>
    <row r="1733" spans="1:6" x14ac:dyDescent="0.3">
      <c r="A1733" s="12" t="s">
        <v>9363</v>
      </c>
      <c r="B1733" s="12" t="s">
        <v>2041</v>
      </c>
      <c r="C1733" s="12" t="s">
        <v>4605</v>
      </c>
      <c r="D1733" s="36">
        <v>45836</v>
      </c>
      <c r="E1733" s="36">
        <v>45920</v>
      </c>
      <c r="F1733" s="12" t="s">
        <v>7631</v>
      </c>
    </row>
    <row r="1734" spans="1:6" x14ac:dyDescent="0.3">
      <c r="A1734" s="12" t="s">
        <v>9364</v>
      </c>
      <c r="B1734" s="12" t="s">
        <v>3611</v>
      </c>
      <c r="C1734" s="12" t="s">
        <v>4605</v>
      </c>
      <c r="D1734" s="36">
        <v>46013</v>
      </c>
      <c r="E1734" s="36">
        <v>46097</v>
      </c>
      <c r="F1734" s="12" t="s">
        <v>504</v>
      </c>
    </row>
    <row r="1735" spans="1:6" x14ac:dyDescent="0.3">
      <c r="A1735" s="12" t="s">
        <v>9365</v>
      </c>
      <c r="B1735" s="12" t="s">
        <v>2091</v>
      </c>
      <c r="C1735" s="12" t="s">
        <v>4618</v>
      </c>
      <c r="D1735" s="36">
        <v>45688</v>
      </c>
      <c r="E1735" s="36">
        <v>45744</v>
      </c>
      <c r="F1735" s="12" t="s">
        <v>7631</v>
      </c>
    </row>
    <row r="1736" spans="1:6" x14ac:dyDescent="0.3">
      <c r="A1736" s="12" t="s">
        <v>9366</v>
      </c>
      <c r="B1736" s="12" t="s">
        <v>3812</v>
      </c>
      <c r="C1736" s="12" t="s">
        <v>4618</v>
      </c>
      <c r="D1736" s="36">
        <v>45915</v>
      </c>
      <c r="E1736" s="36">
        <v>45945</v>
      </c>
      <c r="F1736" s="12" t="s">
        <v>7631</v>
      </c>
    </row>
    <row r="1737" spans="1:6" x14ac:dyDescent="0.3">
      <c r="A1737" s="12" t="s">
        <v>9367</v>
      </c>
      <c r="B1737" s="12" t="s">
        <v>1377</v>
      </c>
      <c r="C1737" s="12" t="s">
        <v>4594</v>
      </c>
      <c r="D1737" s="36">
        <v>45858</v>
      </c>
      <c r="E1737" s="36">
        <v>45888</v>
      </c>
      <c r="F1737" s="12" t="s">
        <v>7631</v>
      </c>
    </row>
    <row r="1738" spans="1:6" x14ac:dyDescent="0.3">
      <c r="A1738" s="12" t="s">
        <v>9368</v>
      </c>
      <c r="B1738" s="12" t="s">
        <v>2461</v>
      </c>
      <c r="C1738" s="12" t="s">
        <v>4607</v>
      </c>
      <c r="D1738" s="36">
        <v>45872</v>
      </c>
      <c r="E1738" s="36">
        <v>45900</v>
      </c>
      <c r="F1738" s="12" t="s">
        <v>7631</v>
      </c>
    </row>
    <row r="1739" spans="1:6" x14ac:dyDescent="0.3">
      <c r="A1739" s="12" t="s">
        <v>9369</v>
      </c>
      <c r="B1739" s="12" t="s">
        <v>2333</v>
      </c>
      <c r="C1739" s="12" t="s">
        <v>4602</v>
      </c>
      <c r="D1739" s="36">
        <v>45810</v>
      </c>
      <c r="E1739" s="36">
        <v>45866</v>
      </c>
      <c r="F1739" s="12" t="s">
        <v>7631</v>
      </c>
    </row>
    <row r="1740" spans="1:6" x14ac:dyDescent="0.3">
      <c r="A1740" s="12" t="s">
        <v>9370</v>
      </c>
      <c r="B1740" s="12" t="s">
        <v>3230</v>
      </c>
      <c r="C1740" s="12" t="s">
        <v>4602</v>
      </c>
      <c r="D1740" s="36">
        <v>45812</v>
      </c>
      <c r="E1740" s="36">
        <v>45842</v>
      </c>
      <c r="F1740" s="12" t="s">
        <v>7631</v>
      </c>
    </row>
    <row r="1741" spans="1:6" x14ac:dyDescent="0.3">
      <c r="A1741" s="12" t="s">
        <v>9371</v>
      </c>
      <c r="B1741" s="12" t="s">
        <v>2385</v>
      </c>
      <c r="C1741" s="12" t="s">
        <v>4618</v>
      </c>
      <c r="D1741" s="36">
        <v>45885</v>
      </c>
      <c r="E1741" s="36">
        <v>45941</v>
      </c>
      <c r="F1741" s="12" t="s">
        <v>7631</v>
      </c>
    </row>
    <row r="1742" spans="1:6" x14ac:dyDescent="0.3">
      <c r="A1742" s="12" t="s">
        <v>9372</v>
      </c>
      <c r="B1742" s="12" t="s">
        <v>3812</v>
      </c>
      <c r="C1742" s="12" t="s">
        <v>4607</v>
      </c>
      <c r="D1742" s="36">
        <v>45836</v>
      </c>
      <c r="E1742" s="36">
        <v>45920</v>
      </c>
      <c r="F1742" s="12" t="s">
        <v>7631</v>
      </c>
    </row>
    <row r="1743" spans="1:6" x14ac:dyDescent="0.3">
      <c r="A1743" s="12" t="s">
        <v>9373</v>
      </c>
      <c r="B1743" s="12" t="s">
        <v>1356</v>
      </c>
      <c r="C1743" s="12" t="s">
        <v>4607</v>
      </c>
      <c r="D1743" s="36">
        <v>45852</v>
      </c>
      <c r="E1743" s="36">
        <v>46217</v>
      </c>
      <c r="F1743" s="12" t="s">
        <v>504</v>
      </c>
    </row>
    <row r="1744" spans="1:6" x14ac:dyDescent="0.3">
      <c r="A1744" s="12" t="s">
        <v>9374</v>
      </c>
      <c r="B1744" s="12" t="s">
        <v>4449</v>
      </c>
      <c r="C1744" s="12" t="s">
        <v>4602</v>
      </c>
      <c r="D1744" s="36">
        <v>45730</v>
      </c>
      <c r="E1744" s="36">
        <v>45786</v>
      </c>
      <c r="F1744" s="12" t="s">
        <v>7631</v>
      </c>
    </row>
    <row r="1745" spans="1:6" x14ac:dyDescent="0.3">
      <c r="A1745" s="12" t="s">
        <v>9375</v>
      </c>
      <c r="B1745" s="12" t="s">
        <v>3274</v>
      </c>
      <c r="C1745" s="12" t="s">
        <v>4594</v>
      </c>
      <c r="D1745" s="36">
        <v>45794</v>
      </c>
      <c r="E1745" s="36">
        <v>45878</v>
      </c>
      <c r="F1745" s="12" t="s">
        <v>7631</v>
      </c>
    </row>
    <row r="1746" spans="1:6" x14ac:dyDescent="0.3">
      <c r="A1746" s="12" t="s">
        <v>9376</v>
      </c>
      <c r="B1746" s="12" t="s">
        <v>3882</v>
      </c>
      <c r="C1746" s="12" t="s">
        <v>4598</v>
      </c>
      <c r="D1746" s="36">
        <v>45697</v>
      </c>
      <c r="E1746" s="36">
        <v>46062</v>
      </c>
      <c r="F1746" s="12" t="s">
        <v>504</v>
      </c>
    </row>
    <row r="1747" spans="1:6" x14ac:dyDescent="0.3">
      <c r="A1747" s="12" t="s">
        <v>9377</v>
      </c>
      <c r="B1747" s="12" t="s">
        <v>4511</v>
      </c>
      <c r="C1747" s="12" t="s">
        <v>4598</v>
      </c>
      <c r="D1747" s="36">
        <v>45919</v>
      </c>
      <c r="E1747" s="36">
        <v>45949</v>
      </c>
      <c r="F1747" s="12" t="s">
        <v>7631</v>
      </c>
    </row>
    <row r="1748" spans="1:6" x14ac:dyDescent="0.3">
      <c r="A1748" s="12" t="s">
        <v>9378</v>
      </c>
      <c r="B1748" s="12" t="s">
        <v>1586</v>
      </c>
      <c r="C1748" s="12" t="s">
        <v>4615</v>
      </c>
      <c r="D1748" s="36">
        <v>46020</v>
      </c>
      <c r="E1748" s="36">
        <v>46076</v>
      </c>
      <c r="F1748" s="12" t="s">
        <v>504</v>
      </c>
    </row>
    <row r="1749" spans="1:6" x14ac:dyDescent="0.3">
      <c r="A1749" s="12" t="s">
        <v>9379</v>
      </c>
      <c r="B1749" s="12" t="s">
        <v>3748</v>
      </c>
      <c r="C1749" s="12" t="s">
        <v>4598</v>
      </c>
      <c r="D1749" s="36">
        <v>45801</v>
      </c>
      <c r="E1749" s="36">
        <v>45831</v>
      </c>
      <c r="F1749" s="12" t="s">
        <v>7631</v>
      </c>
    </row>
    <row r="1750" spans="1:6" x14ac:dyDescent="0.3">
      <c r="A1750" s="12" t="s">
        <v>9380</v>
      </c>
      <c r="B1750" s="12" t="s">
        <v>4104</v>
      </c>
      <c r="C1750" s="12" t="s">
        <v>4598</v>
      </c>
      <c r="D1750" s="36">
        <v>45773</v>
      </c>
      <c r="E1750" s="36">
        <v>45857</v>
      </c>
      <c r="F1750" s="12" t="s">
        <v>7631</v>
      </c>
    </row>
    <row r="1751" spans="1:6" x14ac:dyDescent="0.3">
      <c r="A1751" s="12" t="s">
        <v>9381</v>
      </c>
      <c r="B1751" s="12" t="s">
        <v>1997</v>
      </c>
      <c r="C1751" s="12" t="s">
        <v>4602</v>
      </c>
      <c r="D1751" s="36">
        <v>45855</v>
      </c>
      <c r="E1751" s="36">
        <v>45885</v>
      </c>
      <c r="F1751" s="12" t="s">
        <v>7631</v>
      </c>
    </row>
    <row r="1752" spans="1:6" x14ac:dyDescent="0.3">
      <c r="A1752" s="12" t="s">
        <v>9382</v>
      </c>
      <c r="B1752" s="12" t="s">
        <v>1348</v>
      </c>
      <c r="C1752" s="12" t="s">
        <v>4609</v>
      </c>
      <c r="D1752" s="36">
        <v>46006</v>
      </c>
      <c r="E1752" s="36">
        <v>46062</v>
      </c>
      <c r="F1752" s="12" t="s">
        <v>504</v>
      </c>
    </row>
    <row r="1753" spans="1:6" x14ac:dyDescent="0.3">
      <c r="A1753" s="12" t="s">
        <v>9383</v>
      </c>
      <c r="B1753" s="12" t="s">
        <v>3312</v>
      </c>
      <c r="C1753" s="12" t="s">
        <v>4615</v>
      </c>
      <c r="D1753" s="36">
        <v>45890</v>
      </c>
      <c r="E1753" s="36">
        <v>45920</v>
      </c>
      <c r="F1753" s="12" t="s">
        <v>7631</v>
      </c>
    </row>
    <row r="1754" spans="1:6" x14ac:dyDescent="0.3">
      <c r="A1754" s="12" t="s">
        <v>9384</v>
      </c>
      <c r="B1754" s="12" t="s">
        <v>3807</v>
      </c>
      <c r="C1754" s="12" t="s">
        <v>4615</v>
      </c>
      <c r="D1754" s="36">
        <v>45901</v>
      </c>
      <c r="E1754" s="36">
        <v>45985</v>
      </c>
      <c r="F1754" s="12" t="s">
        <v>7631</v>
      </c>
    </row>
    <row r="1755" spans="1:6" x14ac:dyDescent="0.3">
      <c r="A1755" s="12" t="s">
        <v>9385</v>
      </c>
      <c r="B1755" s="12" t="s">
        <v>3364</v>
      </c>
      <c r="C1755" s="12" t="s">
        <v>4594</v>
      </c>
      <c r="D1755" s="36">
        <v>46043</v>
      </c>
      <c r="E1755" s="36">
        <v>46127</v>
      </c>
      <c r="F1755" s="12" t="s">
        <v>504</v>
      </c>
    </row>
    <row r="1756" spans="1:6" x14ac:dyDescent="0.3">
      <c r="A1756" s="12" t="s">
        <v>9386</v>
      </c>
      <c r="B1756" s="12" t="s">
        <v>3266</v>
      </c>
      <c r="C1756" s="12" t="s">
        <v>4598</v>
      </c>
      <c r="D1756" s="36">
        <v>45728</v>
      </c>
      <c r="E1756" s="36">
        <v>45756</v>
      </c>
      <c r="F1756" s="12" t="s">
        <v>7631</v>
      </c>
    </row>
    <row r="1757" spans="1:6" x14ac:dyDescent="0.3">
      <c r="A1757" s="12" t="s">
        <v>9387</v>
      </c>
      <c r="B1757" s="12" t="s">
        <v>4495</v>
      </c>
      <c r="C1757" s="12" t="s">
        <v>4594</v>
      </c>
      <c r="D1757" s="36">
        <v>45807</v>
      </c>
      <c r="E1757" s="36">
        <v>45835</v>
      </c>
      <c r="F1757" s="12" t="s">
        <v>7631</v>
      </c>
    </row>
    <row r="1758" spans="1:6" x14ac:dyDescent="0.3">
      <c r="A1758" s="12" t="s">
        <v>9388</v>
      </c>
      <c r="B1758" s="12" t="s">
        <v>1967</v>
      </c>
      <c r="C1758" s="12" t="s">
        <v>4594</v>
      </c>
      <c r="D1758" s="36">
        <v>45866</v>
      </c>
      <c r="E1758" s="36">
        <v>45922</v>
      </c>
      <c r="F1758" s="12" t="s">
        <v>7631</v>
      </c>
    </row>
    <row r="1759" spans="1:6" x14ac:dyDescent="0.3">
      <c r="A1759" s="12" t="s">
        <v>9389</v>
      </c>
      <c r="B1759" s="12" t="s">
        <v>3300</v>
      </c>
      <c r="C1759" s="12" t="s">
        <v>4609</v>
      </c>
      <c r="D1759" s="36">
        <v>45942</v>
      </c>
      <c r="E1759" s="36">
        <v>46307</v>
      </c>
      <c r="F1759" s="12" t="s">
        <v>504</v>
      </c>
    </row>
    <row r="1760" spans="1:6" x14ac:dyDescent="0.3">
      <c r="A1760" s="12" t="s">
        <v>9390</v>
      </c>
      <c r="B1760" s="12" t="s">
        <v>1927</v>
      </c>
      <c r="C1760" s="12" t="s">
        <v>4629</v>
      </c>
      <c r="D1760" s="36">
        <v>45906</v>
      </c>
      <c r="E1760" s="36">
        <v>45934</v>
      </c>
      <c r="F1760" s="12" t="s">
        <v>7631</v>
      </c>
    </row>
    <row r="1761" spans="1:6" x14ac:dyDescent="0.3">
      <c r="A1761" s="12" t="s">
        <v>9391</v>
      </c>
      <c r="B1761" s="12" t="s">
        <v>1076</v>
      </c>
      <c r="C1761" s="12" t="s">
        <v>4609</v>
      </c>
      <c r="D1761" s="36">
        <v>45918</v>
      </c>
      <c r="E1761" s="36">
        <v>46283</v>
      </c>
      <c r="F1761" s="12" t="s">
        <v>504</v>
      </c>
    </row>
    <row r="1762" spans="1:6" x14ac:dyDescent="0.3">
      <c r="A1762" s="12" t="s">
        <v>9392</v>
      </c>
      <c r="B1762" s="12" t="s">
        <v>4058</v>
      </c>
      <c r="C1762" s="12" t="s">
        <v>4602</v>
      </c>
      <c r="D1762" s="36">
        <v>45840</v>
      </c>
      <c r="E1762" s="36">
        <v>45924</v>
      </c>
      <c r="F1762" s="12" t="s">
        <v>7631</v>
      </c>
    </row>
    <row r="1763" spans="1:6" x14ac:dyDescent="0.3">
      <c r="A1763" s="12" t="s">
        <v>9393</v>
      </c>
      <c r="B1763" s="12" t="s">
        <v>2083</v>
      </c>
      <c r="C1763" s="12" t="s">
        <v>4607</v>
      </c>
      <c r="D1763" s="36">
        <v>45874</v>
      </c>
      <c r="E1763" s="36">
        <v>45904</v>
      </c>
      <c r="F1763" s="12" t="s">
        <v>7631</v>
      </c>
    </row>
    <row r="1764" spans="1:6" x14ac:dyDescent="0.3">
      <c r="A1764" s="12" t="s">
        <v>9394</v>
      </c>
      <c r="B1764" s="12" t="s">
        <v>4250</v>
      </c>
      <c r="C1764" s="12" t="s">
        <v>4598</v>
      </c>
      <c r="D1764" s="36">
        <v>45967</v>
      </c>
      <c r="E1764" s="36">
        <v>46332</v>
      </c>
      <c r="F1764" s="12" t="s">
        <v>504</v>
      </c>
    </row>
    <row r="1765" spans="1:6" x14ac:dyDescent="0.3">
      <c r="A1765" s="12" t="s">
        <v>9395</v>
      </c>
      <c r="B1765" s="12" t="s">
        <v>928</v>
      </c>
      <c r="C1765" s="12" t="s">
        <v>4598</v>
      </c>
      <c r="D1765" s="36">
        <v>45785</v>
      </c>
      <c r="E1765" s="36">
        <v>45841</v>
      </c>
      <c r="F1765" s="12" t="s">
        <v>7631</v>
      </c>
    </row>
    <row r="1766" spans="1:6" x14ac:dyDescent="0.3">
      <c r="A1766" s="12" t="s">
        <v>9396</v>
      </c>
      <c r="B1766" s="12" t="s">
        <v>2301</v>
      </c>
      <c r="C1766" s="12" t="s">
        <v>4613</v>
      </c>
      <c r="D1766" s="36">
        <v>45945</v>
      </c>
      <c r="E1766" s="36">
        <v>46310</v>
      </c>
      <c r="F1766" s="12" t="s">
        <v>504</v>
      </c>
    </row>
    <row r="1767" spans="1:6" x14ac:dyDescent="0.3">
      <c r="A1767" s="12" t="s">
        <v>9397</v>
      </c>
      <c r="B1767" s="12" t="s">
        <v>4140</v>
      </c>
      <c r="C1767" s="12" t="s">
        <v>4615</v>
      </c>
      <c r="D1767" s="36">
        <v>45864</v>
      </c>
      <c r="E1767" s="36">
        <v>45894</v>
      </c>
      <c r="F1767" s="12" t="s">
        <v>7631</v>
      </c>
    </row>
    <row r="1768" spans="1:6" x14ac:dyDescent="0.3">
      <c r="A1768" s="12" t="s">
        <v>9398</v>
      </c>
      <c r="B1768" s="12" t="s">
        <v>2341</v>
      </c>
      <c r="C1768" s="12" t="s">
        <v>4615</v>
      </c>
      <c r="D1768" s="36">
        <v>45863</v>
      </c>
      <c r="E1768" s="36">
        <v>46228</v>
      </c>
      <c r="F1768" s="12" t="s">
        <v>504</v>
      </c>
    </row>
    <row r="1769" spans="1:6" x14ac:dyDescent="0.3">
      <c r="A1769" s="12" t="s">
        <v>9399</v>
      </c>
      <c r="B1769" s="12" t="s">
        <v>1415</v>
      </c>
      <c r="C1769" s="12" t="s">
        <v>4613</v>
      </c>
      <c r="D1769" s="36">
        <v>45868</v>
      </c>
      <c r="E1769" s="36">
        <v>45924</v>
      </c>
      <c r="F1769" s="12" t="s">
        <v>7631</v>
      </c>
    </row>
    <row r="1770" spans="1:6" x14ac:dyDescent="0.3">
      <c r="A1770" s="12" t="s">
        <v>9400</v>
      </c>
      <c r="B1770" s="12" t="s">
        <v>3770</v>
      </c>
      <c r="C1770" s="12" t="s">
        <v>4594</v>
      </c>
      <c r="D1770" s="36">
        <v>45989</v>
      </c>
      <c r="E1770" s="36">
        <v>46073</v>
      </c>
      <c r="F1770" s="12" t="s">
        <v>504</v>
      </c>
    </row>
    <row r="1771" spans="1:6" x14ac:dyDescent="0.3">
      <c r="A1771" s="12" t="s">
        <v>9401</v>
      </c>
      <c r="B1771" s="12" t="s">
        <v>1957</v>
      </c>
      <c r="C1771" s="12" t="s">
        <v>4618</v>
      </c>
      <c r="D1771" s="36">
        <v>45821</v>
      </c>
      <c r="E1771" s="36">
        <v>45877</v>
      </c>
      <c r="F1771" s="12" t="s">
        <v>7631</v>
      </c>
    </row>
    <row r="1772" spans="1:6" x14ac:dyDescent="0.3">
      <c r="A1772" s="12" t="s">
        <v>9402</v>
      </c>
      <c r="B1772" s="12" t="s">
        <v>574</v>
      </c>
      <c r="C1772" s="12" t="s">
        <v>4602</v>
      </c>
      <c r="D1772" s="36">
        <v>45844</v>
      </c>
      <c r="E1772" s="36">
        <v>45872</v>
      </c>
      <c r="F1772" s="12" t="s">
        <v>7631</v>
      </c>
    </row>
    <row r="1773" spans="1:6" x14ac:dyDescent="0.3">
      <c r="A1773" s="12" t="s">
        <v>9403</v>
      </c>
      <c r="B1773" s="12" t="s">
        <v>3426</v>
      </c>
      <c r="C1773" s="12" t="s">
        <v>4607</v>
      </c>
      <c r="D1773" s="36">
        <v>45994</v>
      </c>
      <c r="E1773" s="36">
        <v>46078</v>
      </c>
      <c r="F1773" s="12" t="s">
        <v>504</v>
      </c>
    </row>
    <row r="1774" spans="1:6" x14ac:dyDescent="0.3">
      <c r="A1774" s="12" t="s">
        <v>9404</v>
      </c>
      <c r="B1774" s="12" t="s">
        <v>4366</v>
      </c>
      <c r="C1774" s="12" t="s">
        <v>4605</v>
      </c>
      <c r="D1774" s="36">
        <v>45918</v>
      </c>
      <c r="E1774" s="36">
        <v>45946</v>
      </c>
      <c r="F1774" s="12" t="s">
        <v>7631</v>
      </c>
    </row>
    <row r="1775" spans="1:6" x14ac:dyDescent="0.3">
      <c r="A1775" s="12" t="s">
        <v>9405</v>
      </c>
      <c r="B1775" s="12" t="s">
        <v>582</v>
      </c>
      <c r="C1775" s="12" t="s">
        <v>4613</v>
      </c>
      <c r="D1775" s="36">
        <v>45922</v>
      </c>
      <c r="E1775" s="36">
        <v>46006</v>
      </c>
      <c r="F1775" s="12" t="s">
        <v>7631</v>
      </c>
    </row>
    <row r="1776" spans="1:6" x14ac:dyDescent="0.3">
      <c r="A1776" s="12" t="s">
        <v>9406</v>
      </c>
      <c r="B1776" s="12" t="s">
        <v>3814</v>
      </c>
      <c r="C1776" s="12" t="s">
        <v>4613</v>
      </c>
      <c r="D1776" s="36">
        <v>46027</v>
      </c>
      <c r="E1776" s="36">
        <v>46111</v>
      </c>
      <c r="F1776" s="12" t="s">
        <v>504</v>
      </c>
    </row>
    <row r="1777" spans="1:6" x14ac:dyDescent="0.3">
      <c r="A1777" s="12" t="s">
        <v>9407</v>
      </c>
      <c r="B1777" s="12" t="s">
        <v>2067</v>
      </c>
      <c r="C1777" s="12" t="s">
        <v>4629</v>
      </c>
      <c r="D1777" s="36">
        <v>45855</v>
      </c>
      <c r="E1777" s="36">
        <v>45885</v>
      </c>
      <c r="F1777" s="12" t="s">
        <v>7631</v>
      </c>
    </row>
    <row r="1778" spans="1:6" x14ac:dyDescent="0.3">
      <c r="A1778" s="12" t="s">
        <v>9408</v>
      </c>
      <c r="B1778" s="12" t="s">
        <v>887</v>
      </c>
      <c r="C1778" s="12" t="s">
        <v>4594</v>
      </c>
      <c r="D1778" s="36">
        <v>45925</v>
      </c>
      <c r="E1778" s="36">
        <v>45953</v>
      </c>
      <c r="F1778" s="12" t="s">
        <v>7631</v>
      </c>
    </row>
    <row r="1779" spans="1:6" x14ac:dyDescent="0.3">
      <c r="A1779" s="12" t="s">
        <v>9409</v>
      </c>
      <c r="B1779" s="12" t="s">
        <v>4421</v>
      </c>
      <c r="C1779" s="12" t="s">
        <v>4609</v>
      </c>
      <c r="D1779" s="36">
        <v>45703</v>
      </c>
      <c r="E1779" s="36">
        <v>45733</v>
      </c>
      <c r="F1779" s="12" t="s">
        <v>7631</v>
      </c>
    </row>
    <row r="1780" spans="1:6" x14ac:dyDescent="0.3">
      <c r="A1780" s="12" t="s">
        <v>9410</v>
      </c>
      <c r="B1780" s="12" t="s">
        <v>4310</v>
      </c>
      <c r="C1780" s="12" t="s">
        <v>4598</v>
      </c>
      <c r="D1780" s="36">
        <v>46040</v>
      </c>
      <c r="E1780" s="36">
        <v>46096</v>
      </c>
      <c r="F1780" s="12" t="s">
        <v>504</v>
      </c>
    </row>
    <row r="1781" spans="1:6" x14ac:dyDescent="0.3">
      <c r="A1781" s="12" t="s">
        <v>9411</v>
      </c>
      <c r="B1781" s="12" t="s">
        <v>4158</v>
      </c>
      <c r="C1781" s="12" t="s">
        <v>4609</v>
      </c>
      <c r="D1781" s="36">
        <v>45931</v>
      </c>
      <c r="E1781" s="36">
        <v>45959</v>
      </c>
      <c r="F1781" s="12" t="s">
        <v>7631</v>
      </c>
    </row>
    <row r="1782" spans="1:6" x14ac:dyDescent="0.3">
      <c r="A1782" s="12" t="s">
        <v>9412</v>
      </c>
      <c r="B1782" s="12" t="s">
        <v>1097</v>
      </c>
      <c r="C1782" s="12" t="s">
        <v>4613</v>
      </c>
      <c r="D1782" s="36">
        <v>45765</v>
      </c>
      <c r="E1782" s="36">
        <v>45821</v>
      </c>
      <c r="F1782" s="12" t="s">
        <v>7631</v>
      </c>
    </row>
    <row r="1783" spans="1:6" x14ac:dyDescent="0.3">
      <c r="A1783" s="12" t="s">
        <v>9413</v>
      </c>
      <c r="B1783" s="12" t="s">
        <v>3677</v>
      </c>
      <c r="C1783" s="12" t="s">
        <v>4602</v>
      </c>
      <c r="D1783" s="36">
        <v>45769</v>
      </c>
      <c r="E1783" s="36">
        <v>45825</v>
      </c>
      <c r="F1783" s="12" t="s">
        <v>7631</v>
      </c>
    </row>
    <row r="1784" spans="1:6" x14ac:dyDescent="0.3">
      <c r="A1784" s="12" t="s">
        <v>9414</v>
      </c>
      <c r="B1784" s="12" t="s">
        <v>565</v>
      </c>
      <c r="C1784" s="12" t="s">
        <v>4613</v>
      </c>
      <c r="D1784" s="36">
        <v>45739</v>
      </c>
      <c r="E1784" s="36">
        <v>45769</v>
      </c>
      <c r="F1784" s="12" t="s">
        <v>7631</v>
      </c>
    </row>
    <row r="1785" spans="1:6" x14ac:dyDescent="0.3">
      <c r="A1785" s="12" t="s">
        <v>9415</v>
      </c>
      <c r="B1785" s="12" t="s">
        <v>4501</v>
      </c>
      <c r="C1785" s="12" t="s">
        <v>4618</v>
      </c>
      <c r="D1785" s="36">
        <v>46039</v>
      </c>
      <c r="E1785" s="36">
        <v>46095</v>
      </c>
      <c r="F1785" s="12" t="s">
        <v>504</v>
      </c>
    </row>
    <row r="1786" spans="1:6" x14ac:dyDescent="0.3">
      <c r="A1786" s="12" t="s">
        <v>9416</v>
      </c>
      <c r="B1786" s="12" t="s">
        <v>1594</v>
      </c>
      <c r="C1786" s="12" t="s">
        <v>4615</v>
      </c>
      <c r="D1786" s="36">
        <v>45853</v>
      </c>
      <c r="E1786" s="36">
        <v>45909</v>
      </c>
      <c r="F1786" s="12" t="s">
        <v>7631</v>
      </c>
    </row>
    <row r="1787" spans="1:6" x14ac:dyDescent="0.3">
      <c r="A1787" s="12" t="s">
        <v>9417</v>
      </c>
      <c r="B1787" s="12" t="s">
        <v>1298</v>
      </c>
      <c r="C1787" s="12" t="s">
        <v>4605</v>
      </c>
      <c r="D1787" s="36">
        <v>45708</v>
      </c>
      <c r="E1787" s="36">
        <v>46073</v>
      </c>
      <c r="F1787" s="12" t="s">
        <v>504</v>
      </c>
    </row>
    <row r="1788" spans="1:6" x14ac:dyDescent="0.3">
      <c r="A1788" s="12" t="s">
        <v>9418</v>
      </c>
      <c r="B1788" s="12" t="s">
        <v>3543</v>
      </c>
      <c r="C1788" s="12" t="s">
        <v>4598</v>
      </c>
      <c r="D1788" s="36">
        <v>45691</v>
      </c>
      <c r="E1788" s="36">
        <v>45721</v>
      </c>
      <c r="F1788" s="12" t="s">
        <v>7631</v>
      </c>
    </row>
    <row r="1789" spans="1:6" x14ac:dyDescent="0.3">
      <c r="A1789" s="12" t="s">
        <v>9419</v>
      </c>
      <c r="B1789" s="12" t="s">
        <v>3980</v>
      </c>
      <c r="C1789" s="12" t="s">
        <v>4607</v>
      </c>
      <c r="D1789" s="36">
        <v>45955</v>
      </c>
      <c r="E1789" s="36">
        <v>46011</v>
      </c>
      <c r="F1789" s="12" t="s">
        <v>7631</v>
      </c>
    </row>
    <row r="1790" spans="1:6" x14ac:dyDescent="0.3">
      <c r="A1790" s="12" t="s">
        <v>9420</v>
      </c>
      <c r="B1790" s="12" t="s">
        <v>3264</v>
      </c>
      <c r="C1790" s="12" t="s">
        <v>4594</v>
      </c>
      <c r="D1790" s="36">
        <v>45709</v>
      </c>
      <c r="E1790" s="36">
        <v>45739</v>
      </c>
      <c r="F1790" s="12" t="s">
        <v>7631</v>
      </c>
    </row>
    <row r="1791" spans="1:6" x14ac:dyDescent="0.3">
      <c r="A1791" s="12" t="s">
        <v>9421</v>
      </c>
      <c r="B1791" s="12" t="s">
        <v>2136</v>
      </c>
      <c r="C1791" s="12" t="s">
        <v>4609</v>
      </c>
      <c r="D1791" s="36">
        <v>46037</v>
      </c>
      <c r="E1791" s="36">
        <v>46121</v>
      </c>
      <c r="F1791" s="12" t="s">
        <v>504</v>
      </c>
    </row>
    <row r="1792" spans="1:6" x14ac:dyDescent="0.3">
      <c r="A1792" s="12" t="s">
        <v>9422</v>
      </c>
      <c r="B1792" s="12" t="s">
        <v>2331</v>
      </c>
      <c r="C1792" s="12" t="s">
        <v>4605</v>
      </c>
      <c r="D1792" s="36">
        <v>45790</v>
      </c>
      <c r="E1792" s="36">
        <v>45874</v>
      </c>
      <c r="F1792" s="12" t="s">
        <v>7631</v>
      </c>
    </row>
    <row r="1793" spans="1:6" x14ac:dyDescent="0.3">
      <c r="A1793" s="12" t="s">
        <v>9423</v>
      </c>
      <c r="B1793" s="12" t="s">
        <v>2353</v>
      </c>
      <c r="C1793" s="12" t="s">
        <v>4618</v>
      </c>
      <c r="D1793" s="36">
        <v>46027</v>
      </c>
      <c r="E1793" s="36">
        <v>46111</v>
      </c>
      <c r="F1793" s="12" t="s">
        <v>504</v>
      </c>
    </row>
    <row r="1794" spans="1:6" x14ac:dyDescent="0.3">
      <c r="A1794" s="12" t="s">
        <v>9424</v>
      </c>
      <c r="B1794" s="12" t="s">
        <v>1744</v>
      </c>
      <c r="C1794" s="12" t="s">
        <v>4609</v>
      </c>
      <c r="D1794" s="36">
        <v>45939</v>
      </c>
      <c r="E1794" s="36">
        <v>45967</v>
      </c>
      <c r="F1794" s="12" t="s">
        <v>7631</v>
      </c>
    </row>
    <row r="1795" spans="1:6" x14ac:dyDescent="0.3">
      <c r="A1795" s="12" t="s">
        <v>9425</v>
      </c>
      <c r="B1795" s="12" t="s">
        <v>1338</v>
      </c>
      <c r="C1795" s="12" t="s">
        <v>4594</v>
      </c>
      <c r="D1795" s="36">
        <v>46053</v>
      </c>
      <c r="E1795" s="36">
        <v>46109</v>
      </c>
      <c r="F1795" s="12" t="s">
        <v>504</v>
      </c>
    </row>
    <row r="1796" spans="1:6" x14ac:dyDescent="0.3">
      <c r="A1796" s="12" t="s">
        <v>9426</v>
      </c>
      <c r="B1796" s="12" t="s">
        <v>2921</v>
      </c>
      <c r="C1796" s="12" t="s">
        <v>4605</v>
      </c>
      <c r="D1796" s="36">
        <v>45985</v>
      </c>
      <c r="E1796" s="36">
        <v>46350</v>
      </c>
      <c r="F1796" s="12" t="s">
        <v>504</v>
      </c>
    </row>
    <row r="1797" spans="1:6" x14ac:dyDescent="0.3">
      <c r="A1797" s="12" t="s">
        <v>9427</v>
      </c>
      <c r="B1797" s="12" t="s">
        <v>3784</v>
      </c>
      <c r="C1797" s="12" t="s">
        <v>4618</v>
      </c>
      <c r="D1797" s="36">
        <v>45891</v>
      </c>
      <c r="E1797" s="36">
        <v>45921</v>
      </c>
      <c r="F1797" s="12" t="s">
        <v>7631</v>
      </c>
    </row>
    <row r="1798" spans="1:6" x14ac:dyDescent="0.3">
      <c r="A1798" s="12" t="s">
        <v>9428</v>
      </c>
      <c r="B1798" s="12" t="s">
        <v>2425</v>
      </c>
      <c r="C1798" s="12" t="s">
        <v>4605</v>
      </c>
      <c r="D1798" s="36">
        <v>45924</v>
      </c>
      <c r="E1798" s="36">
        <v>45980</v>
      </c>
      <c r="F1798" s="12" t="s">
        <v>7631</v>
      </c>
    </row>
    <row r="1799" spans="1:6" x14ac:dyDescent="0.3">
      <c r="A1799" s="12" t="s">
        <v>9429</v>
      </c>
      <c r="B1799" s="12" t="s">
        <v>1806</v>
      </c>
      <c r="C1799" s="12" t="s">
        <v>4609</v>
      </c>
      <c r="D1799" s="36">
        <v>45980</v>
      </c>
      <c r="E1799" s="36">
        <v>46010</v>
      </c>
      <c r="F1799" s="12" t="s">
        <v>7631</v>
      </c>
    </row>
    <row r="1800" spans="1:6" x14ac:dyDescent="0.3">
      <c r="A1800" s="12" t="s">
        <v>9430</v>
      </c>
      <c r="B1800" s="12" t="s">
        <v>2156</v>
      </c>
      <c r="C1800" s="12" t="s">
        <v>4598</v>
      </c>
      <c r="D1800" s="36">
        <v>45780</v>
      </c>
      <c r="E1800" s="36">
        <v>45836</v>
      </c>
      <c r="F1800" s="12" t="s">
        <v>7631</v>
      </c>
    </row>
    <row r="1801" spans="1:6" x14ac:dyDescent="0.3">
      <c r="A1801" s="12" t="s">
        <v>9431</v>
      </c>
      <c r="B1801" s="12" t="s">
        <v>2739</v>
      </c>
      <c r="C1801" s="12" t="s">
        <v>4607</v>
      </c>
      <c r="D1801" s="36">
        <v>45970</v>
      </c>
      <c r="E1801" s="36">
        <v>46335</v>
      </c>
      <c r="F1801" s="12" t="s">
        <v>504</v>
      </c>
    </row>
    <row r="1802" spans="1:6" x14ac:dyDescent="0.3">
      <c r="A1802" s="12" t="s">
        <v>9432</v>
      </c>
      <c r="B1802" s="12" t="s">
        <v>1027</v>
      </c>
      <c r="C1802" s="12" t="s">
        <v>4629</v>
      </c>
      <c r="D1802" s="36">
        <v>45771</v>
      </c>
      <c r="E1802" s="36">
        <v>46136</v>
      </c>
      <c r="F1802" s="12" t="s">
        <v>504</v>
      </c>
    </row>
    <row r="1803" spans="1:6" x14ac:dyDescent="0.3">
      <c r="A1803" s="12" t="s">
        <v>9433</v>
      </c>
      <c r="B1803" s="12" t="s">
        <v>2433</v>
      </c>
      <c r="C1803" s="12" t="s">
        <v>4615</v>
      </c>
      <c r="D1803" s="36">
        <v>45778</v>
      </c>
      <c r="E1803" s="36">
        <v>45862</v>
      </c>
      <c r="F1803" s="12" t="s">
        <v>7631</v>
      </c>
    </row>
    <row r="1804" spans="1:6" x14ac:dyDescent="0.3">
      <c r="A1804" s="12" t="s">
        <v>9434</v>
      </c>
      <c r="B1804" s="12" t="s">
        <v>2170</v>
      </c>
      <c r="C1804" s="12" t="s">
        <v>4609</v>
      </c>
      <c r="D1804" s="36">
        <v>45709</v>
      </c>
      <c r="E1804" s="36">
        <v>45739</v>
      </c>
      <c r="F1804" s="12" t="s">
        <v>7631</v>
      </c>
    </row>
    <row r="1805" spans="1:6" x14ac:dyDescent="0.3">
      <c r="A1805" s="12" t="s">
        <v>9435</v>
      </c>
      <c r="B1805" s="12" t="s">
        <v>2741</v>
      </c>
      <c r="C1805" s="12" t="s">
        <v>4615</v>
      </c>
      <c r="D1805" s="36">
        <v>45870</v>
      </c>
      <c r="E1805" s="36">
        <v>46235</v>
      </c>
      <c r="F1805" s="12" t="s">
        <v>504</v>
      </c>
    </row>
    <row r="1806" spans="1:6" x14ac:dyDescent="0.3">
      <c r="A1806" s="12" t="s">
        <v>9436</v>
      </c>
      <c r="B1806" s="12" t="s">
        <v>1455</v>
      </c>
      <c r="C1806" s="12" t="s">
        <v>4594</v>
      </c>
      <c r="D1806" s="36">
        <v>45899</v>
      </c>
      <c r="E1806" s="36">
        <v>45929</v>
      </c>
      <c r="F1806" s="12" t="s">
        <v>7631</v>
      </c>
    </row>
    <row r="1807" spans="1:6" x14ac:dyDescent="0.3">
      <c r="A1807" s="12" t="s">
        <v>9437</v>
      </c>
      <c r="B1807" s="12" t="s">
        <v>3390</v>
      </c>
      <c r="C1807" s="12" t="s">
        <v>4618</v>
      </c>
      <c r="D1807" s="36">
        <v>45954</v>
      </c>
      <c r="E1807" s="36">
        <v>46010</v>
      </c>
      <c r="F1807" s="12" t="s">
        <v>7631</v>
      </c>
    </row>
    <row r="1808" spans="1:6" x14ac:dyDescent="0.3">
      <c r="A1808" s="12" t="s">
        <v>9438</v>
      </c>
      <c r="B1808" s="12" t="s">
        <v>4114</v>
      </c>
      <c r="C1808" s="12" t="s">
        <v>4594</v>
      </c>
      <c r="D1808" s="36">
        <v>45985</v>
      </c>
      <c r="E1808" s="36">
        <v>46041</v>
      </c>
      <c r="F1808" s="12" t="s">
        <v>7631</v>
      </c>
    </row>
    <row r="1809" spans="1:6" x14ac:dyDescent="0.3">
      <c r="A1809" s="12" t="s">
        <v>9439</v>
      </c>
      <c r="B1809" s="12" t="s">
        <v>1967</v>
      </c>
      <c r="C1809" s="12" t="s">
        <v>4594</v>
      </c>
      <c r="D1809" s="36">
        <v>45998</v>
      </c>
      <c r="E1809" s="36">
        <v>46082</v>
      </c>
      <c r="F1809" s="12" t="s">
        <v>504</v>
      </c>
    </row>
    <row r="1810" spans="1:6" x14ac:dyDescent="0.3">
      <c r="A1810" s="12" t="s">
        <v>9440</v>
      </c>
      <c r="B1810" s="12" t="s">
        <v>4202</v>
      </c>
      <c r="C1810" s="12" t="s">
        <v>4598</v>
      </c>
      <c r="D1810" s="36">
        <v>45758</v>
      </c>
      <c r="E1810" s="36">
        <v>45788</v>
      </c>
      <c r="F1810" s="12" t="s">
        <v>7631</v>
      </c>
    </row>
    <row r="1811" spans="1:6" x14ac:dyDescent="0.3">
      <c r="A1811" s="12" t="s">
        <v>9441</v>
      </c>
      <c r="B1811" s="12" t="s">
        <v>1973</v>
      </c>
      <c r="C1811" s="12" t="s">
        <v>4613</v>
      </c>
      <c r="D1811" s="36">
        <v>45691</v>
      </c>
      <c r="E1811" s="36">
        <v>45775</v>
      </c>
      <c r="F1811" s="12" t="s">
        <v>7631</v>
      </c>
    </row>
    <row r="1812" spans="1:6" x14ac:dyDescent="0.3">
      <c r="A1812" s="12" t="s">
        <v>9442</v>
      </c>
      <c r="B1812" s="12" t="s">
        <v>3551</v>
      </c>
      <c r="C1812" s="12" t="s">
        <v>4598</v>
      </c>
      <c r="D1812" s="36">
        <v>45831</v>
      </c>
      <c r="E1812" s="36">
        <v>45887</v>
      </c>
      <c r="F1812" s="12" t="s">
        <v>7631</v>
      </c>
    </row>
    <row r="1813" spans="1:6" x14ac:dyDescent="0.3">
      <c r="A1813" s="12" t="s">
        <v>9443</v>
      </c>
      <c r="B1813" s="12" t="s">
        <v>1512</v>
      </c>
      <c r="C1813" s="12" t="s">
        <v>4607</v>
      </c>
      <c r="D1813" s="36">
        <v>45701</v>
      </c>
      <c r="E1813" s="36">
        <v>45785</v>
      </c>
      <c r="F1813" s="12" t="s">
        <v>7631</v>
      </c>
    </row>
    <row r="1814" spans="1:6" x14ac:dyDescent="0.3">
      <c r="A1814" s="12" t="s">
        <v>9444</v>
      </c>
      <c r="B1814" s="12" t="s">
        <v>3062</v>
      </c>
      <c r="C1814" s="12" t="s">
        <v>4609</v>
      </c>
      <c r="D1814" s="36">
        <v>45978</v>
      </c>
      <c r="E1814" s="36">
        <v>46008</v>
      </c>
      <c r="F1814" s="12" t="s">
        <v>7631</v>
      </c>
    </row>
    <row r="1815" spans="1:6" x14ac:dyDescent="0.3">
      <c r="A1815" s="12" t="s">
        <v>9445</v>
      </c>
      <c r="B1815" s="12" t="s">
        <v>557</v>
      </c>
      <c r="C1815" s="12" t="s">
        <v>4598</v>
      </c>
      <c r="D1815" s="36">
        <v>45944</v>
      </c>
      <c r="E1815" s="36">
        <v>46028</v>
      </c>
      <c r="F1815" s="12" t="s">
        <v>7631</v>
      </c>
    </row>
    <row r="1816" spans="1:6" x14ac:dyDescent="0.3">
      <c r="A1816" s="12" t="s">
        <v>9446</v>
      </c>
      <c r="B1816" s="12" t="s">
        <v>2379</v>
      </c>
      <c r="C1816" s="12" t="s">
        <v>4594</v>
      </c>
      <c r="D1816" s="36">
        <v>46006</v>
      </c>
      <c r="E1816" s="36">
        <v>46062</v>
      </c>
      <c r="F1816" s="12" t="s">
        <v>504</v>
      </c>
    </row>
    <row r="1817" spans="1:6" x14ac:dyDescent="0.3">
      <c r="A1817" s="12" t="s">
        <v>9447</v>
      </c>
      <c r="B1817" s="12" t="s">
        <v>2501</v>
      </c>
      <c r="C1817" s="12" t="s">
        <v>4629</v>
      </c>
      <c r="D1817" s="36">
        <v>45874</v>
      </c>
      <c r="E1817" s="36">
        <v>45902</v>
      </c>
      <c r="F1817" s="12" t="s">
        <v>7631</v>
      </c>
    </row>
    <row r="1818" spans="1:6" x14ac:dyDescent="0.3">
      <c r="A1818" s="12" t="s">
        <v>9448</v>
      </c>
      <c r="B1818" s="12" t="s">
        <v>3983</v>
      </c>
      <c r="C1818" s="12" t="s">
        <v>4607</v>
      </c>
      <c r="D1818" s="36">
        <v>45812</v>
      </c>
      <c r="E1818" s="36">
        <v>46177</v>
      </c>
      <c r="F1818" s="12" t="s">
        <v>504</v>
      </c>
    </row>
    <row r="1819" spans="1:6" x14ac:dyDescent="0.3">
      <c r="A1819" s="12" t="s">
        <v>9449</v>
      </c>
      <c r="B1819" s="12" t="s">
        <v>3890</v>
      </c>
      <c r="C1819" s="12" t="s">
        <v>4605</v>
      </c>
      <c r="D1819" s="36">
        <v>45982</v>
      </c>
      <c r="E1819" s="36">
        <v>46066</v>
      </c>
      <c r="F1819" s="12" t="s">
        <v>504</v>
      </c>
    </row>
    <row r="1820" spans="1:6" x14ac:dyDescent="0.3">
      <c r="A1820" s="12" t="s">
        <v>9450</v>
      </c>
      <c r="B1820" s="12" t="s">
        <v>3475</v>
      </c>
      <c r="C1820" s="12" t="s">
        <v>4607</v>
      </c>
      <c r="D1820" s="36">
        <v>45769</v>
      </c>
      <c r="E1820" s="36">
        <v>45797</v>
      </c>
      <c r="F1820" s="12" t="s">
        <v>7631</v>
      </c>
    </row>
    <row r="1821" spans="1:6" x14ac:dyDescent="0.3">
      <c r="A1821" s="12" t="s">
        <v>9451</v>
      </c>
      <c r="B1821" s="12" t="s">
        <v>4543</v>
      </c>
      <c r="C1821" s="12" t="s">
        <v>4594</v>
      </c>
      <c r="D1821" s="36">
        <v>45825</v>
      </c>
      <c r="E1821" s="36">
        <v>45881</v>
      </c>
      <c r="F1821" s="12" t="s">
        <v>7631</v>
      </c>
    </row>
    <row r="1822" spans="1:6" x14ac:dyDescent="0.3">
      <c r="A1822" s="12" t="s">
        <v>9452</v>
      </c>
      <c r="B1822" s="12" t="s">
        <v>1989</v>
      </c>
      <c r="C1822" s="12" t="s">
        <v>4607</v>
      </c>
      <c r="D1822" s="36">
        <v>46032</v>
      </c>
      <c r="E1822" s="36">
        <v>46088</v>
      </c>
      <c r="F1822" s="12" t="s">
        <v>504</v>
      </c>
    </row>
    <row r="1823" spans="1:6" x14ac:dyDescent="0.3">
      <c r="A1823" s="12" t="s">
        <v>9453</v>
      </c>
      <c r="B1823" s="12" t="s">
        <v>1159</v>
      </c>
      <c r="C1823" s="12" t="s">
        <v>4602</v>
      </c>
      <c r="D1823" s="36">
        <v>45937</v>
      </c>
      <c r="E1823" s="36">
        <v>45993</v>
      </c>
      <c r="F1823" s="12" t="s">
        <v>7631</v>
      </c>
    </row>
    <row r="1824" spans="1:6" x14ac:dyDescent="0.3">
      <c r="A1824" s="12" t="s">
        <v>9454</v>
      </c>
      <c r="B1824" s="12" t="s">
        <v>4254</v>
      </c>
      <c r="C1824" s="12" t="s">
        <v>4607</v>
      </c>
      <c r="D1824" s="36">
        <v>45934</v>
      </c>
      <c r="E1824" s="36">
        <v>46018</v>
      </c>
      <c r="F1824" s="12" t="s">
        <v>7631</v>
      </c>
    </row>
    <row r="1825" spans="1:6" x14ac:dyDescent="0.3">
      <c r="A1825" s="12" t="s">
        <v>9455</v>
      </c>
      <c r="B1825" s="12" t="s">
        <v>1995</v>
      </c>
      <c r="C1825" s="12" t="s">
        <v>4602</v>
      </c>
      <c r="D1825" s="36">
        <v>45910</v>
      </c>
      <c r="E1825" s="36">
        <v>45966</v>
      </c>
      <c r="F1825" s="12" t="s">
        <v>7631</v>
      </c>
    </row>
    <row r="1826" spans="1:6" x14ac:dyDescent="0.3">
      <c r="A1826" s="12" t="s">
        <v>9456</v>
      </c>
      <c r="B1826" s="12" t="s">
        <v>3727</v>
      </c>
      <c r="C1826" s="12" t="s">
        <v>4602</v>
      </c>
      <c r="D1826" s="36">
        <v>45917</v>
      </c>
      <c r="E1826" s="36">
        <v>45945</v>
      </c>
      <c r="F1826" s="12" t="s">
        <v>7631</v>
      </c>
    </row>
    <row r="1827" spans="1:6" x14ac:dyDescent="0.3">
      <c r="A1827" s="12" t="s">
        <v>9457</v>
      </c>
      <c r="B1827" s="12" t="s">
        <v>3218</v>
      </c>
      <c r="C1827" s="12" t="s">
        <v>4598</v>
      </c>
      <c r="D1827" s="36">
        <v>46000</v>
      </c>
      <c r="E1827" s="36">
        <v>46030</v>
      </c>
      <c r="F1827" s="12" t="s">
        <v>7631</v>
      </c>
    </row>
    <row r="1828" spans="1:6" x14ac:dyDescent="0.3">
      <c r="A1828" s="12" t="s">
        <v>9458</v>
      </c>
      <c r="B1828" s="12" t="s">
        <v>2035</v>
      </c>
      <c r="C1828" s="12" t="s">
        <v>4613</v>
      </c>
      <c r="D1828" s="36">
        <v>45762</v>
      </c>
      <c r="E1828" s="36">
        <v>45846</v>
      </c>
      <c r="F1828" s="12" t="s">
        <v>7631</v>
      </c>
    </row>
    <row r="1829" spans="1:6" x14ac:dyDescent="0.3">
      <c r="A1829" s="12" t="s">
        <v>9459</v>
      </c>
      <c r="B1829" s="12" t="s">
        <v>673</v>
      </c>
      <c r="C1829" s="12" t="s">
        <v>4602</v>
      </c>
      <c r="D1829" s="36">
        <v>45824</v>
      </c>
      <c r="E1829" s="36">
        <v>46189</v>
      </c>
      <c r="F1829" s="12" t="s">
        <v>504</v>
      </c>
    </row>
    <row r="1830" spans="1:6" x14ac:dyDescent="0.3">
      <c r="A1830" s="12" t="s">
        <v>9460</v>
      </c>
      <c r="B1830" s="12" t="s">
        <v>1397</v>
      </c>
      <c r="C1830" s="12" t="s">
        <v>4607</v>
      </c>
      <c r="D1830" s="36">
        <v>45780</v>
      </c>
      <c r="E1830" s="36">
        <v>45836</v>
      </c>
      <c r="F1830" s="12" t="s">
        <v>7631</v>
      </c>
    </row>
    <row r="1831" spans="1:6" x14ac:dyDescent="0.3">
      <c r="A1831" s="12" t="s">
        <v>9461</v>
      </c>
      <c r="B1831" s="12" t="s">
        <v>1263</v>
      </c>
      <c r="C1831" s="12" t="s">
        <v>4594</v>
      </c>
      <c r="D1831" s="36">
        <v>45943</v>
      </c>
      <c r="E1831" s="36">
        <v>45999</v>
      </c>
      <c r="F1831" s="12" t="s">
        <v>7631</v>
      </c>
    </row>
    <row r="1832" spans="1:6" x14ac:dyDescent="0.3">
      <c r="A1832" s="12" t="s">
        <v>9462</v>
      </c>
      <c r="B1832" s="12" t="s">
        <v>1131</v>
      </c>
      <c r="C1832" s="12" t="s">
        <v>4615</v>
      </c>
      <c r="D1832" s="36">
        <v>45954</v>
      </c>
      <c r="E1832" s="36">
        <v>46038</v>
      </c>
      <c r="F1832" s="12" t="s">
        <v>7631</v>
      </c>
    </row>
    <row r="1833" spans="1:6" x14ac:dyDescent="0.3">
      <c r="A1833" s="12" t="s">
        <v>9463</v>
      </c>
      <c r="B1833" s="12" t="s">
        <v>514</v>
      </c>
      <c r="C1833" s="12" t="s">
        <v>4602</v>
      </c>
      <c r="D1833" s="36">
        <v>45710</v>
      </c>
      <c r="E1833" s="36">
        <v>46075</v>
      </c>
      <c r="F1833" s="12" t="s">
        <v>504</v>
      </c>
    </row>
    <row r="1834" spans="1:6" x14ac:dyDescent="0.3">
      <c r="A1834" s="12" t="s">
        <v>9464</v>
      </c>
      <c r="B1834" s="12" t="s">
        <v>4292</v>
      </c>
      <c r="C1834" s="12" t="s">
        <v>4618</v>
      </c>
      <c r="D1834" s="36">
        <v>45715</v>
      </c>
      <c r="E1834" s="36">
        <v>46080</v>
      </c>
      <c r="F1834" s="12" t="s">
        <v>504</v>
      </c>
    </row>
    <row r="1835" spans="1:6" x14ac:dyDescent="0.3">
      <c r="A1835" s="12" t="s">
        <v>9465</v>
      </c>
      <c r="B1835" s="12" t="s">
        <v>1646</v>
      </c>
      <c r="C1835" s="12" t="s">
        <v>4615</v>
      </c>
      <c r="D1835" s="36">
        <v>45940</v>
      </c>
      <c r="E1835" s="36">
        <v>46305</v>
      </c>
      <c r="F1835" s="12" t="s">
        <v>504</v>
      </c>
    </row>
    <row r="1836" spans="1:6" x14ac:dyDescent="0.3">
      <c r="A1836" s="12" t="s">
        <v>9466</v>
      </c>
      <c r="B1836" s="12" t="s">
        <v>3364</v>
      </c>
      <c r="C1836" s="12" t="s">
        <v>4613</v>
      </c>
      <c r="D1836" s="36">
        <v>46042</v>
      </c>
      <c r="E1836" s="36">
        <v>46407</v>
      </c>
      <c r="F1836" s="12" t="s">
        <v>504</v>
      </c>
    </row>
    <row r="1837" spans="1:6" x14ac:dyDescent="0.3">
      <c r="A1837" s="12" t="s">
        <v>9467</v>
      </c>
      <c r="B1837" s="12" t="s">
        <v>3400</v>
      </c>
      <c r="C1837" s="12" t="s">
        <v>4609</v>
      </c>
      <c r="D1837" s="36">
        <v>46034</v>
      </c>
      <c r="E1837" s="36">
        <v>46062</v>
      </c>
      <c r="F1837" s="12" t="s">
        <v>504</v>
      </c>
    </row>
    <row r="1838" spans="1:6" x14ac:dyDescent="0.3">
      <c r="A1838" s="12" t="s">
        <v>9468</v>
      </c>
      <c r="B1838" s="12" t="s">
        <v>2493</v>
      </c>
      <c r="C1838" s="12" t="s">
        <v>4602</v>
      </c>
      <c r="D1838" s="36">
        <v>45865</v>
      </c>
      <c r="E1838" s="36">
        <v>46230</v>
      </c>
      <c r="F1838" s="12" t="s">
        <v>504</v>
      </c>
    </row>
    <row r="1839" spans="1:6" x14ac:dyDescent="0.3">
      <c r="A1839" s="12" t="s">
        <v>9469</v>
      </c>
      <c r="B1839" s="12" t="s">
        <v>4178</v>
      </c>
      <c r="C1839" s="12" t="s">
        <v>4618</v>
      </c>
      <c r="D1839" s="36">
        <v>45990</v>
      </c>
      <c r="E1839" s="36">
        <v>46018</v>
      </c>
      <c r="F1839" s="12" t="s">
        <v>7631</v>
      </c>
    </row>
    <row r="1840" spans="1:6" x14ac:dyDescent="0.3">
      <c r="A1840" s="12" t="s">
        <v>9470</v>
      </c>
      <c r="B1840" s="12" t="s">
        <v>2717</v>
      </c>
      <c r="C1840" s="12" t="s">
        <v>4609</v>
      </c>
      <c r="D1840" s="36">
        <v>45845</v>
      </c>
      <c r="E1840" s="36">
        <v>45875</v>
      </c>
      <c r="F1840" s="12" t="s">
        <v>7631</v>
      </c>
    </row>
    <row r="1841" spans="1:6" x14ac:dyDescent="0.3">
      <c r="A1841" s="12" t="s">
        <v>9471</v>
      </c>
      <c r="B1841" s="12" t="s">
        <v>1967</v>
      </c>
      <c r="C1841" s="12" t="s">
        <v>4594</v>
      </c>
      <c r="D1841" s="36">
        <v>45794</v>
      </c>
      <c r="E1841" s="36">
        <v>45850</v>
      </c>
      <c r="F1841" s="12" t="s">
        <v>7631</v>
      </c>
    </row>
    <row r="1842" spans="1:6" x14ac:dyDescent="0.3">
      <c r="A1842" s="12" t="s">
        <v>9472</v>
      </c>
      <c r="B1842" s="12" t="s">
        <v>895</v>
      </c>
      <c r="C1842" s="12" t="s">
        <v>4607</v>
      </c>
      <c r="D1842" s="36">
        <v>45876</v>
      </c>
      <c r="E1842" s="36">
        <v>45960</v>
      </c>
      <c r="F1842" s="12" t="s">
        <v>7631</v>
      </c>
    </row>
    <row r="1843" spans="1:6" x14ac:dyDescent="0.3">
      <c r="A1843" s="12" t="s">
        <v>9473</v>
      </c>
      <c r="B1843" s="12" t="s">
        <v>3864</v>
      </c>
      <c r="C1843" s="12" t="s">
        <v>4598</v>
      </c>
      <c r="D1843" s="36">
        <v>45925</v>
      </c>
      <c r="E1843" s="36">
        <v>46290</v>
      </c>
      <c r="F1843" s="12" t="s">
        <v>504</v>
      </c>
    </row>
    <row r="1844" spans="1:6" x14ac:dyDescent="0.3">
      <c r="A1844" s="12" t="s">
        <v>9474</v>
      </c>
      <c r="B1844" s="12" t="s">
        <v>2957</v>
      </c>
      <c r="C1844" s="12" t="s">
        <v>4629</v>
      </c>
      <c r="D1844" s="36">
        <v>45712</v>
      </c>
      <c r="E1844" s="36">
        <v>45768</v>
      </c>
      <c r="F1844" s="12" t="s">
        <v>7631</v>
      </c>
    </row>
    <row r="1845" spans="1:6" x14ac:dyDescent="0.3">
      <c r="A1845" s="12" t="s">
        <v>9475</v>
      </c>
      <c r="B1845" s="12" t="s">
        <v>2845</v>
      </c>
      <c r="C1845" s="12" t="s">
        <v>4613</v>
      </c>
      <c r="D1845" s="36">
        <v>45922</v>
      </c>
      <c r="E1845" s="36">
        <v>46006</v>
      </c>
      <c r="F1845" s="12" t="s">
        <v>7631</v>
      </c>
    </row>
    <row r="1846" spans="1:6" x14ac:dyDescent="0.3">
      <c r="A1846" s="12" t="s">
        <v>9476</v>
      </c>
      <c r="B1846" s="12" t="s">
        <v>2951</v>
      </c>
      <c r="C1846" s="12" t="s">
        <v>4609</v>
      </c>
      <c r="D1846" s="36">
        <v>45931</v>
      </c>
      <c r="E1846" s="36">
        <v>45987</v>
      </c>
      <c r="F1846" s="12" t="s">
        <v>7631</v>
      </c>
    </row>
    <row r="1847" spans="1:6" x14ac:dyDescent="0.3">
      <c r="A1847" s="12" t="s">
        <v>9477</v>
      </c>
      <c r="B1847" s="12" t="s">
        <v>3180</v>
      </c>
      <c r="C1847" s="12" t="s">
        <v>4609</v>
      </c>
      <c r="D1847" s="36">
        <v>45759</v>
      </c>
      <c r="E1847" s="36">
        <v>45843</v>
      </c>
      <c r="F1847" s="12" t="s">
        <v>7631</v>
      </c>
    </row>
    <row r="1848" spans="1:6" x14ac:dyDescent="0.3">
      <c r="A1848" s="12" t="s">
        <v>9478</v>
      </c>
      <c r="B1848" s="12" t="s">
        <v>1995</v>
      </c>
      <c r="C1848" s="12" t="s">
        <v>4613</v>
      </c>
      <c r="D1848" s="36">
        <v>45738</v>
      </c>
      <c r="E1848" s="36">
        <v>45768</v>
      </c>
      <c r="F1848" s="12" t="s">
        <v>7631</v>
      </c>
    </row>
    <row r="1849" spans="1:6" x14ac:dyDescent="0.3">
      <c r="A1849" s="12" t="s">
        <v>9479</v>
      </c>
      <c r="B1849" s="12" t="s">
        <v>1660</v>
      </c>
      <c r="C1849" s="12" t="s">
        <v>4613</v>
      </c>
      <c r="D1849" s="36">
        <v>45771</v>
      </c>
      <c r="E1849" s="36">
        <v>45801</v>
      </c>
      <c r="F1849" s="12" t="s">
        <v>7631</v>
      </c>
    </row>
    <row r="1850" spans="1:6" x14ac:dyDescent="0.3">
      <c r="A1850" s="12" t="s">
        <v>9480</v>
      </c>
      <c r="B1850" s="12" t="s">
        <v>1151</v>
      </c>
      <c r="C1850" s="12" t="s">
        <v>4602</v>
      </c>
      <c r="D1850" s="36">
        <v>46038</v>
      </c>
      <c r="E1850" s="36">
        <v>46066</v>
      </c>
      <c r="F1850" s="12" t="s">
        <v>504</v>
      </c>
    </row>
    <row r="1851" spans="1:6" x14ac:dyDescent="0.3">
      <c r="A1851" s="12" t="s">
        <v>9481</v>
      </c>
      <c r="B1851" s="12" t="s">
        <v>4573</v>
      </c>
      <c r="C1851" s="12" t="s">
        <v>4613</v>
      </c>
      <c r="D1851" s="36">
        <v>46039</v>
      </c>
      <c r="E1851" s="36">
        <v>46067</v>
      </c>
      <c r="F1851" s="12" t="s">
        <v>504</v>
      </c>
    </row>
    <row r="1852" spans="1:6" x14ac:dyDescent="0.3">
      <c r="A1852" s="12" t="s">
        <v>9482</v>
      </c>
      <c r="B1852" s="12" t="s">
        <v>4273</v>
      </c>
      <c r="C1852" s="12" t="s">
        <v>4607</v>
      </c>
      <c r="D1852" s="36">
        <v>46012</v>
      </c>
      <c r="E1852" s="36">
        <v>46377</v>
      </c>
      <c r="F1852" s="12" t="s">
        <v>504</v>
      </c>
    </row>
    <row r="1853" spans="1:6" x14ac:dyDescent="0.3">
      <c r="A1853" s="12" t="s">
        <v>9483</v>
      </c>
      <c r="B1853" s="12" t="s">
        <v>3946</v>
      </c>
      <c r="C1853" s="12" t="s">
        <v>4609</v>
      </c>
      <c r="D1853" s="36">
        <v>45797</v>
      </c>
      <c r="E1853" s="36">
        <v>45881</v>
      </c>
      <c r="F1853" s="12" t="s">
        <v>7631</v>
      </c>
    </row>
    <row r="1854" spans="1:6" x14ac:dyDescent="0.3">
      <c r="A1854" s="12" t="s">
        <v>9484</v>
      </c>
      <c r="B1854" s="12" t="s">
        <v>2177</v>
      </c>
      <c r="C1854" s="12" t="s">
        <v>4605</v>
      </c>
      <c r="D1854" s="36">
        <v>45774</v>
      </c>
      <c r="E1854" s="36">
        <v>45804</v>
      </c>
      <c r="F1854" s="12" t="s">
        <v>7631</v>
      </c>
    </row>
    <row r="1855" spans="1:6" x14ac:dyDescent="0.3">
      <c r="A1855" s="12" t="s">
        <v>9485</v>
      </c>
      <c r="B1855" s="12" t="s">
        <v>2525</v>
      </c>
      <c r="C1855" s="12" t="s">
        <v>4615</v>
      </c>
      <c r="D1855" s="36">
        <v>45912</v>
      </c>
      <c r="E1855" s="36">
        <v>46277</v>
      </c>
      <c r="F1855" s="12" t="s">
        <v>504</v>
      </c>
    </row>
    <row r="1856" spans="1:6" x14ac:dyDescent="0.3">
      <c r="A1856" s="12" t="s">
        <v>9486</v>
      </c>
      <c r="B1856" s="12" t="s">
        <v>2158</v>
      </c>
      <c r="C1856" s="12" t="s">
        <v>4615</v>
      </c>
      <c r="D1856" s="36">
        <v>45876</v>
      </c>
      <c r="E1856" s="36">
        <v>45960</v>
      </c>
      <c r="F1856" s="12" t="s">
        <v>7631</v>
      </c>
    </row>
    <row r="1857" spans="1:6" x14ac:dyDescent="0.3">
      <c r="A1857" s="12" t="s">
        <v>9487</v>
      </c>
      <c r="B1857" s="12" t="s">
        <v>3529</v>
      </c>
      <c r="C1857" s="12" t="s">
        <v>4609</v>
      </c>
      <c r="D1857" s="36">
        <v>46007</v>
      </c>
      <c r="E1857" s="36">
        <v>46091</v>
      </c>
      <c r="F1857" s="12" t="s">
        <v>504</v>
      </c>
    </row>
    <row r="1858" spans="1:6" x14ac:dyDescent="0.3">
      <c r="A1858" s="12" t="s">
        <v>9488</v>
      </c>
      <c r="B1858" s="12" t="s">
        <v>3004</v>
      </c>
      <c r="C1858" s="12" t="s">
        <v>4618</v>
      </c>
      <c r="D1858" s="36">
        <v>45766</v>
      </c>
      <c r="E1858" s="36">
        <v>45796</v>
      </c>
      <c r="F1858" s="12" t="s">
        <v>7631</v>
      </c>
    </row>
    <row r="1859" spans="1:6" x14ac:dyDescent="0.3">
      <c r="A1859" s="12" t="s">
        <v>9489</v>
      </c>
      <c r="B1859" s="12" t="s">
        <v>1935</v>
      </c>
      <c r="C1859" s="12" t="s">
        <v>4613</v>
      </c>
      <c r="D1859" s="36">
        <v>45937</v>
      </c>
      <c r="E1859" s="36">
        <v>45993</v>
      </c>
      <c r="F1859" s="12" t="s">
        <v>7631</v>
      </c>
    </row>
    <row r="1860" spans="1:6" x14ac:dyDescent="0.3">
      <c r="A1860" s="12" t="s">
        <v>9490</v>
      </c>
      <c r="B1860" s="12" t="s">
        <v>3801</v>
      </c>
      <c r="C1860" s="12" t="s">
        <v>4618</v>
      </c>
      <c r="D1860" s="36">
        <v>45688</v>
      </c>
      <c r="E1860" s="36">
        <v>45744</v>
      </c>
      <c r="F1860" s="12" t="s">
        <v>7631</v>
      </c>
    </row>
    <row r="1861" spans="1:6" x14ac:dyDescent="0.3">
      <c r="A1861" s="12" t="s">
        <v>9491</v>
      </c>
      <c r="B1861" s="12" t="s">
        <v>773</v>
      </c>
      <c r="C1861" s="12" t="s">
        <v>4615</v>
      </c>
      <c r="D1861" s="36">
        <v>45943</v>
      </c>
      <c r="E1861" s="36">
        <v>45973</v>
      </c>
      <c r="F1861" s="12" t="s">
        <v>7631</v>
      </c>
    </row>
    <row r="1862" spans="1:6" x14ac:dyDescent="0.3">
      <c r="A1862" s="12" t="s">
        <v>9492</v>
      </c>
      <c r="B1862" s="12" t="s">
        <v>3028</v>
      </c>
      <c r="C1862" s="12" t="s">
        <v>4602</v>
      </c>
      <c r="D1862" s="36">
        <v>45783</v>
      </c>
      <c r="E1862" s="36">
        <v>45811</v>
      </c>
      <c r="F1862" s="12" t="s">
        <v>7631</v>
      </c>
    </row>
    <row r="1863" spans="1:6" x14ac:dyDescent="0.3">
      <c r="A1863" s="12" t="s">
        <v>9493</v>
      </c>
      <c r="B1863" s="12" t="s">
        <v>2199</v>
      </c>
      <c r="C1863" s="12" t="s">
        <v>4618</v>
      </c>
      <c r="D1863" s="36">
        <v>45850</v>
      </c>
      <c r="E1863" s="36">
        <v>45906</v>
      </c>
      <c r="F1863" s="12" t="s">
        <v>7631</v>
      </c>
    </row>
    <row r="1864" spans="1:6" x14ac:dyDescent="0.3">
      <c r="A1864" s="12" t="s">
        <v>9494</v>
      </c>
      <c r="B1864" s="12" t="s">
        <v>3545</v>
      </c>
      <c r="C1864" s="12" t="s">
        <v>4629</v>
      </c>
      <c r="D1864" s="36">
        <v>45881</v>
      </c>
      <c r="E1864" s="36">
        <v>45909</v>
      </c>
      <c r="F1864" s="12" t="s">
        <v>7631</v>
      </c>
    </row>
    <row r="1865" spans="1:6" x14ac:dyDescent="0.3">
      <c r="A1865" s="12" t="s">
        <v>9495</v>
      </c>
      <c r="B1865" s="12" t="s">
        <v>1726</v>
      </c>
      <c r="C1865" s="12" t="s">
        <v>4609</v>
      </c>
      <c r="D1865" s="36">
        <v>46033</v>
      </c>
      <c r="E1865" s="36">
        <v>46089</v>
      </c>
      <c r="F1865" s="12" t="s">
        <v>504</v>
      </c>
    </row>
    <row r="1866" spans="1:6" x14ac:dyDescent="0.3">
      <c r="A1866" s="12" t="s">
        <v>9496</v>
      </c>
      <c r="B1866" s="12" t="s">
        <v>3016</v>
      </c>
      <c r="C1866" s="12" t="s">
        <v>4615</v>
      </c>
      <c r="D1866" s="36">
        <v>45714</v>
      </c>
      <c r="E1866" s="36">
        <v>45770</v>
      </c>
      <c r="F1866" s="12" t="s">
        <v>7631</v>
      </c>
    </row>
    <row r="1867" spans="1:6" x14ac:dyDescent="0.3">
      <c r="A1867" s="12" t="s">
        <v>9497</v>
      </c>
      <c r="B1867" s="12" t="s">
        <v>773</v>
      </c>
      <c r="C1867" s="12" t="s">
        <v>4594</v>
      </c>
      <c r="D1867" s="36">
        <v>45790</v>
      </c>
      <c r="E1867" s="36">
        <v>45846</v>
      </c>
      <c r="F1867" s="12" t="s">
        <v>7631</v>
      </c>
    </row>
    <row r="1868" spans="1:6" x14ac:dyDescent="0.3">
      <c r="A1868" s="12" t="s">
        <v>9498</v>
      </c>
      <c r="B1868" s="12" t="s">
        <v>1269</v>
      </c>
      <c r="C1868" s="12" t="s">
        <v>4605</v>
      </c>
      <c r="D1868" s="36">
        <v>46040</v>
      </c>
      <c r="E1868" s="36">
        <v>46405</v>
      </c>
      <c r="F1868" s="12" t="s">
        <v>504</v>
      </c>
    </row>
    <row r="1869" spans="1:6" x14ac:dyDescent="0.3">
      <c r="A1869" s="12" t="s">
        <v>9499</v>
      </c>
      <c r="B1869" s="12" t="s">
        <v>2915</v>
      </c>
      <c r="C1869" s="12" t="s">
        <v>4613</v>
      </c>
      <c r="D1869" s="36">
        <v>45880</v>
      </c>
      <c r="E1869" s="36">
        <v>45910</v>
      </c>
      <c r="F1869" s="12" t="s">
        <v>7631</v>
      </c>
    </row>
    <row r="1870" spans="1:6" x14ac:dyDescent="0.3">
      <c r="A1870" s="12" t="s">
        <v>9500</v>
      </c>
      <c r="B1870" s="12" t="s">
        <v>3064</v>
      </c>
      <c r="C1870" s="12" t="s">
        <v>4613</v>
      </c>
      <c r="D1870" s="36">
        <v>45788</v>
      </c>
      <c r="E1870" s="36">
        <v>45872</v>
      </c>
      <c r="F1870" s="12" t="s">
        <v>7631</v>
      </c>
    </row>
    <row r="1871" spans="1:6" x14ac:dyDescent="0.3">
      <c r="A1871" s="12" t="s">
        <v>9501</v>
      </c>
      <c r="B1871" s="12" t="s">
        <v>3276</v>
      </c>
      <c r="C1871" s="12" t="s">
        <v>4598</v>
      </c>
      <c r="D1871" s="36">
        <v>45841</v>
      </c>
      <c r="E1871" s="36">
        <v>46206</v>
      </c>
      <c r="F1871" s="12" t="s">
        <v>504</v>
      </c>
    </row>
    <row r="1872" spans="1:6" x14ac:dyDescent="0.3">
      <c r="A1872" s="12" t="s">
        <v>9502</v>
      </c>
      <c r="B1872" s="12" t="s">
        <v>4521</v>
      </c>
      <c r="C1872" s="12" t="s">
        <v>4613</v>
      </c>
      <c r="D1872" s="36">
        <v>46024</v>
      </c>
      <c r="E1872" s="36">
        <v>46052</v>
      </c>
      <c r="F1872" s="12" t="s">
        <v>7631</v>
      </c>
    </row>
    <row r="1873" spans="1:6" x14ac:dyDescent="0.3">
      <c r="A1873" s="12" t="s">
        <v>9503</v>
      </c>
      <c r="B1873" s="12" t="s">
        <v>1552</v>
      </c>
      <c r="C1873" s="12" t="s">
        <v>4613</v>
      </c>
      <c r="D1873" s="36">
        <v>45886</v>
      </c>
      <c r="E1873" s="36">
        <v>45970</v>
      </c>
      <c r="F1873" s="12" t="s">
        <v>7631</v>
      </c>
    </row>
    <row r="1874" spans="1:6" x14ac:dyDescent="0.3">
      <c r="A1874" s="12" t="s">
        <v>9504</v>
      </c>
      <c r="B1874" s="12" t="s">
        <v>4577</v>
      </c>
      <c r="C1874" s="12" t="s">
        <v>4618</v>
      </c>
      <c r="D1874" s="36">
        <v>45731</v>
      </c>
      <c r="E1874" s="36">
        <v>45759</v>
      </c>
      <c r="F1874" s="12" t="s">
        <v>7631</v>
      </c>
    </row>
    <row r="1875" spans="1:6" x14ac:dyDescent="0.3">
      <c r="A1875" s="12" t="s">
        <v>9505</v>
      </c>
      <c r="B1875" s="12" t="s">
        <v>1541</v>
      </c>
      <c r="C1875" s="12" t="s">
        <v>4613</v>
      </c>
      <c r="D1875" s="36">
        <v>45942</v>
      </c>
      <c r="E1875" s="36">
        <v>45998</v>
      </c>
      <c r="F1875" s="12" t="s">
        <v>7631</v>
      </c>
    </row>
    <row r="1876" spans="1:6" x14ac:dyDescent="0.3">
      <c r="A1876" s="12" t="s">
        <v>9506</v>
      </c>
      <c r="B1876" s="12" t="s">
        <v>2199</v>
      </c>
      <c r="C1876" s="12" t="s">
        <v>4609</v>
      </c>
      <c r="D1876" s="36">
        <v>45914</v>
      </c>
      <c r="E1876" s="36">
        <v>45998</v>
      </c>
      <c r="F1876" s="12" t="s">
        <v>7631</v>
      </c>
    </row>
    <row r="1877" spans="1:6" x14ac:dyDescent="0.3">
      <c r="A1877" s="12" t="s">
        <v>9507</v>
      </c>
      <c r="B1877" s="12" t="s">
        <v>957</v>
      </c>
      <c r="C1877" s="12" t="s">
        <v>4605</v>
      </c>
      <c r="D1877" s="36">
        <v>45858</v>
      </c>
      <c r="E1877" s="36">
        <v>45914</v>
      </c>
      <c r="F1877" s="12" t="s">
        <v>7631</v>
      </c>
    </row>
    <row r="1878" spans="1:6" x14ac:dyDescent="0.3">
      <c r="A1878" s="12" t="s">
        <v>9508</v>
      </c>
      <c r="B1878" s="12" t="s">
        <v>4451</v>
      </c>
      <c r="C1878" s="12" t="s">
        <v>4615</v>
      </c>
      <c r="D1878" s="36">
        <v>46050</v>
      </c>
      <c r="E1878" s="36">
        <v>46415</v>
      </c>
      <c r="F1878" s="12" t="s">
        <v>504</v>
      </c>
    </row>
    <row r="1879" spans="1:6" x14ac:dyDescent="0.3">
      <c r="A1879" s="12" t="s">
        <v>9509</v>
      </c>
      <c r="B1879" s="12" t="s">
        <v>998</v>
      </c>
      <c r="C1879" s="12" t="s">
        <v>4618</v>
      </c>
      <c r="D1879" s="36">
        <v>45944</v>
      </c>
      <c r="E1879" s="36">
        <v>46028</v>
      </c>
      <c r="F1879" s="12" t="s">
        <v>7631</v>
      </c>
    </row>
    <row r="1880" spans="1:6" x14ac:dyDescent="0.3">
      <c r="A1880" s="12" t="s">
        <v>9510</v>
      </c>
      <c r="B1880" s="12" t="s">
        <v>2941</v>
      </c>
      <c r="C1880" s="12" t="s">
        <v>4598</v>
      </c>
      <c r="D1880" s="36">
        <v>45836</v>
      </c>
      <c r="E1880" s="36">
        <v>45864</v>
      </c>
      <c r="F1880" s="12" t="s">
        <v>7631</v>
      </c>
    </row>
    <row r="1881" spans="1:6" x14ac:dyDescent="0.3">
      <c r="A1881" s="12" t="s">
        <v>9511</v>
      </c>
      <c r="B1881" s="12" t="s">
        <v>2851</v>
      </c>
      <c r="C1881" s="12" t="s">
        <v>4607</v>
      </c>
      <c r="D1881" s="36">
        <v>45999</v>
      </c>
      <c r="E1881" s="36">
        <v>46027</v>
      </c>
      <c r="F1881" s="12" t="s">
        <v>7631</v>
      </c>
    </row>
    <row r="1882" spans="1:6" x14ac:dyDescent="0.3">
      <c r="A1882" s="12" t="s">
        <v>9512</v>
      </c>
      <c r="B1882" s="12" t="s">
        <v>2217</v>
      </c>
      <c r="C1882" s="12" t="s">
        <v>4613</v>
      </c>
      <c r="D1882" s="36">
        <v>45843</v>
      </c>
      <c r="E1882" s="36">
        <v>45871</v>
      </c>
      <c r="F1882" s="12" t="s">
        <v>7631</v>
      </c>
    </row>
    <row r="1883" spans="1:6" x14ac:dyDescent="0.3">
      <c r="A1883" s="12" t="s">
        <v>9513</v>
      </c>
      <c r="B1883" s="12" t="s">
        <v>4256</v>
      </c>
      <c r="C1883" s="12" t="s">
        <v>4605</v>
      </c>
      <c r="D1883" s="36">
        <v>45972</v>
      </c>
      <c r="E1883" s="36">
        <v>46002</v>
      </c>
      <c r="F1883" s="12" t="s">
        <v>7631</v>
      </c>
    </row>
    <row r="1884" spans="1:6" x14ac:dyDescent="0.3">
      <c r="A1884" s="12" t="s">
        <v>9514</v>
      </c>
      <c r="B1884" s="12" t="s">
        <v>3082</v>
      </c>
      <c r="C1884" s="12" t="s">
        <v>4605</v>
      </c>
      <c r="D1884" s="36">
        <v>45948</v>
      </c>
      <c r="E1884" s="36">
        <v>46004</v>
      </c>
      <c r="F1884" s="12" t="s">
        <v>7631</v>
      </c>
    </row>
    <row r="1885" spans="1:6" x14ac:dyDescent="0.3">
      <c r="A1885" s="12" t="s">
        <v>9515</v>
      </c>
      <c r="B1885" s="12" t="s">
        <v>2763</v>
      </c>
      <c r="C1885" s="12" t="s">
        <v>4598</v>
      </c>
      <c r="D1885" s="36">
        <v>45839</v>
      </c>
      <c r="E1885" s="36">
        <v>46204</v>
      </c>
      <c r="F1885" s="12" t="s">
        <v>504</v>
      </c>
    </row>
    <row r="1886" spans="1:6" x14ac:dyDescent="0.3">
      <c r="A1886" s="12" t="s">
        <v>9516</v>
      </c>
      <c r="B1886" s="12" t="s">
        <v>1861</v>
      </c>
      <c r="C1886" s="12" t="s">
        <v>4598</v>
      </c>
      <c r="D1886" s="36">
        <v>45769</v>
      </c>
      <c r="E1886" s="36">
        <v>46134</v>
      </c>
      <c r="F1886" s="12" t="s">
        <v>504</v>
      </c>
    </row>
    <row r="1887" spans="1:6" x14ac:dyDescent="0.3">
      <c r="A1887" s="12" t="s">
        <v>9517</v>
      </c>
      <c r="B1887" s="12" t="s">
        <v>2061</v>
      </c>
      <c r="C1887" s="12" t="s">
        <v>4594</v>
      </c>
      <c r="D1887" s="36">
        <v>45975</v>
      </c>
      <c r="E1887" s="36">
        <v>46059</v>
      </c>
      <c r="F1887" s="12" t="s">
        <v>504</v>
      </c>
    </row>
    <row r="1888" spans="1:6" x14ac:dyDescent="0.3">
      <c r="A1888" s="12" t="s">
        <v>9518</v>
      </c>
      <c r="B1888" s="12" t="s">
        <v>3812</v>
      </c>
      <c r="C1888" s="12" t="s">
        <v>4607</v>
      </c>
      <c r="D1888" s="36">
        <v>45734</v>
      </c>
      <c r="E1888" s="36">
        <v>45818</v>
      </c>
      <c r="F1888" s="12" t="s">
        <v>7631</v>
      </c>
    </row>
    <row r="1889" spans="1:6" x14ac:dyDescent="0.3">
      <c r="A1889" s="12" t="s">
        <v>9519</v>
      </c>
      <c r="B1889" s="12" t="s">
        <v>3910</v>
      </c>
      <c r="C1889" s="12" t="s">
        <v>4607</v>
      </c>
      <c r="D1889" s="36">
        <v>45806</v>
      </c>
      <c r="E1889" s="36">
        <v>45862</v>
      </c>
      <c r="F1889" s="12" t="s">
        <v>7631</v>
      </c>
    </row>
    <row r="1890" spans="1:6" x14ac:dyDescent="0.3">
      <c r="A1890" s="12" t="s">
        <v>9520</v>
      </c>
      <c r="B1890" s="12" t="s">
        <v>3172</v>
      </c>
      <c r="C1890" s="12" t="s">
        <v>4607</v>
      </c>
      <c r="D1890" s="36">
        <v>46018</v>
      </c>
      <c r="E1890" s="36">
        <v>46102</v>
      </c>
      <c r="F1890" s="12" t="s">
        <v>504</v>
      </c>
    </row>
    <row r="1891" spans="1:6" x14ac:dyDescent="0.3">
      <c r="A1891" s="12" t="s">
        <v>9521</v>
      </c>
      <c r="B1891" s="12" t="s">
        <v>938</v>
      </c>
      <c r="C1891" s="12" t="s">
        <v>4615</v>
      </c>
      <c r="D1891" s="36">
        <v>45999</v>
      </c>
      <c r="E1891" s="36">
        <v>46364</v>
      </c>
      <c r="F1891" s="12" t="s">
        <v>504</v>
      </c>
    </row>
    <row r="1892" spans="1:6" x14ac:dyDescent="0.3">
      <c r="A1892" s="12" t="s">
        <v>9522</v>
      </c>
      <c r="B1892" s="12" t="s">
        <v>4360</v>
      </c>
      <c r="C1892" s="12" t="s">
        <v>4605</v>
      </c>
      <c r="D1892" s="36">
        <v>45902</v>
      </c>
      <c r="E1892" s="36">
        <v>45986</v>
      </c>
      <c r="F1892" s="12" t="s">
        <v>7631</v>
      </c>
    </row>
    <row r="1893" spans="1:6" x14ac:dyDescent="0.3">
      <c r="A1893" s="12" t="s">
        <v>9523</v>
      </c>
      <c r="B1893" s="12" t="s">
        <v>4451</v>
      </c>
      <c r="C1893" s="12" t="s">
        <v>4607</v>
      </c>
      <c r="D1893" s="36">
        <v>45968</v>
      </c>
      <c r="E1893" s="36">
        <v>46333</v>
      </c>
      <c r="F1893" s="12" t="s">
        <v>504</v>
      </c>
    </row>
    <row r="1894" spans="1:6" x14ac:dyDescent="0.3">
      <c r="A1894" s="12" t="s">
        <v>9524</v>
      </c>
      <c r="B1894" s="12" t="s">
        <v>4419</v>
      </c>
      <c r="C1894" s="12" t="s">
        <v>4594</v>
      </c>
      <c r="D1894" s="36">
        <v>45997</v>
      </c>
      <c r="E1894" s="36">
        <v>46081</v>
      </c>
      <c r="F1894" s="12" t="s">
        <v>504</v>
      </c>
    </row>
    <row r="1895" spans="1:6" x14ac:dyDescent="0.3">
      <c r="A1895" s="12" t="s">
        <v>9525</v>
      </c>
      <c r="B1895" s="12" t="s">
        <v>2271</v>
      </c>
      <c r="C1895" s="12" t="s">
        <v>4598</v>
      </c>
      <c r="D1895" s="36">
        <v>45758</v>
      </c>
      <c r="E1895" s="36">
        <v>46123</v>
      </c>
      <c r="F1895" s="12" t="s">
        <v>504</v>
      </c>
    </row>
    <row r="1896" spans="1:6" x14ac:dyDescent="0.3">
      <c r="A1896" s="12" t="s">
        <v>9526</v>
      </c>
      <c r="B1896" s="12" t="s">
        <v>2661</v>
      </c>
      <c r="C1896" s="12" t="s">
        <v>4609</v>
      </c>
      <c r="D1896" s="36">
        <v>45980</v>
      </c>
      <c r="E1896" s="36">
        <v>46010</v>
      </c>
      <c r="F1896" s="12" t="s">
        <v>7631</v>
      </c>
    </row>
    <row r="1897" spans="1:6" x14ac:dyDescent="0.3">
      <c r="A1897" s="12" t="s">
        <v>9527</v>
      </c>
      <c r="B1897" s="12" t="s">
        <v>684</v>
      </c>
      <c r="C1897" s="12" t="s">
        <v>4605</v>
      </c>
      <c r="D1897" s="36">
        <v>45758</v>
      </c>
      <c r="E1897" s="36">
        <v>45842</v>
      </c>
      <c r="F1897" s="12" t="s">
        <v>7631</v>
      </c>
    </row>
    <row r="1898" spans="1:6" x14ac:dyDescent="0.3">
      <c r="A1898" s="12" t="s">
        <v>9528</v>
      </c>
      <c r="B1898" s="12" t="s">
        <v>3826</v>
      </c>
      <c r="C1898" s="12" t="s">
        <v>4618</v>
      </c>
      <c r="D1898" s="36">
        <v>45825</v>
      </c>
      <c r="E1898" s="36">
        <v>46190</v>
      </c>
      <c r="F1898" s="12" t="s">
        <v>504</v>
      </c>
    </row>
    <row r="1899" spans="1:6" x14ac:dyDescent="0.3">
      <c r="A1899" s="12" t="s">
        <v>9529</v>
      </c>
      <c r="B1899" s="12" t="s">
        <v>3669</v>
      </c>
      <c r="C1899" s="12" t="s">
        <v>4609</v>
      </c>
      <c r="D1899" s="36">
        <v>45706</v>
      </c>
      <c r="E1899" s="36">
        <v>45736</v>
      </c>
      <c r="F1899" s="12" t="s">
        <v>7631</v>
      </c>
    </row>
    <row r="1900" spans="1:6" x14ac:dyDescent="0.3">
      <c r="A1900" s="12" t="s">
        <v>9530</v>
      </c>
      <c r="B1900" s="12" t="s">
        <v>3940</v>
      </c>
      <c r="C1900" s="12" t="s">
        <v>4609</v>
      </c>
      <c r="D1900" s="36">
        <v>45774</v>
      </c>
      <c r="E1900" s="36">
        <v>45830</v>
      </c>
      <c r="F1900" s="12" t="s">
        <v>7631</v>
      </c>
    </row>
    <row r="1901" spans="1:6" x14ac:dyDescent="0.3">
      <c r="A1901" s="12" t="s">
        <v>9531</v>
      </c>
      <c r="B1901" s="12" t="s">
        <v>3629</v>
      </c>
      <c r="C1901" s="12" t="s">
        <v>4609</v>
      </c>
      <c r="D1901" s="36">
        <v>45772</v>
      </c>
      <c r="E1901" s="36">
        <v>45856</v>
      </c>
      <c r="F1901" s="12" t="s">
        <v>7631</v>
      </c>
    </row>
    <row r="1902" spans="1:6" x14ac:dyDescent="0.3">
      <c r="A1902" s="12" t="s">
        <v>9532</v>
      </c>
      <c r="B1902" s="12" t="s">
        <v>1203</v>
      </c>
      <c r="C1902" s="12" t="s">
        <v>4618</v>
      </c>
      <c r="D1902" s="36">
        <v>45909</v>
      </c>
      <c r="E1902" s="36">
        <v>46274</v>
      </c>
      <c r="F1902" s="12" t="s">
        <v>504</v>
      </c>
    </row>
    <row r="1903" spans="1:6" x14ac:dyDescent="0.3">
      <c r="A1903" s="12" t="s">
        <v>9533</v>
      </c>
      <c r="B1903" s="12" t="s">
        <v>1159</v>
      </c>
      <c r="C1903" s="12" t="s">
        <v>4629</v>
      </c>
      <c r="D1903" s="36">
        <v>46035</v>
      </c>
      <c r="E1903" s="36">
        <v>46065</v>
      </c>
      <c r="F1903" s="12" t="s">
        <v>504</v>
      </c>
    </row>
    <row r="1904" spans="1:6" x14ac:dyDescent="0.3">
      <c r="A1904" s="12" t="s">
        <v>9534</v>
      </c>
      <c r="B1904" s="12" t="s">
        <v>3424</v>
      </c>
      <c r="C1904" s="12" t="s">
        <v>4629</v>
      </c>
      <c r="D1904" s="36">
        <v>46021</v>
      </c>
      <c r="E1904" s="36">
        <v>46051</v>
      </c>
      <c r="F1904" s="12" t="s">
        <v>7631</v>
      </c>
    </row>
    <row r="1905" spans="1:6" x14ac:dyDescent="0.3">
      <c r="A1905" s="12" t="s">
        <v>9535</v>
      </c>
      <c r="B1905" s="12" t="s">
        <v>1800</v>
      </c>
      <c r="C1905" s="12" t="s">
        <v>4598</v>
      </c>
      <c r="D1905" s="36">
        <v>45945</v>
      </c>
      <c r="E1905" s="36">
        <v>46001</v>
      </c>
      <c r="F1905" s="12" t="s">
        <v>7631</v>
      </c>
    </row>
    <row r="1906" spans="1:6" x14ac:dyDescent="0.3">
      <c r="A1906" s="12" t="s">
        <v>9536</v>
      </c>
      <c r="B1906" s="12" t="s">
        <v>1592</v>
      </c>
      <c r="C1906" s="12" t="s">
        <v>4613</v>
      </c>
      <c r="D1906" s="36">
        <v>46029</v>
      </c>
      <c r="E1906" s="36">
        <v>46059</v>
      </c>
      <c r="F1906" s="12" t="s">
        <v>504</v>
      </c>
    </row>
    <row r="1907" spans="1:6" x14ac:dyDescent="0.3">
      <c r="A1907" s="12" t="s">
        <v>9537</v>
      </c>
      <c r="B1907" s="12" t="s">
        <v>1758</v>
      </c>
      <c r="C1907" s="12" t="s">
        <v>4594</v>
      </c>
      <c r="D1907" s="36">
        <v>45758</v>
      </c>
      <c r="E1907" s="36">
        <v>45786</v>
      </c>
      <c r="F1907" s="12" t="s">
        <v>7631</v>
      </c>
    </row>
    <row r="1908" spans="1:6" x14ac:dyDescent="0.3">
      <c r="A1908" s="12" t="s">
        <v>9538</v>
      </c>
      <c r="B1908" s="12" t="s">
        <v>2439</v>
      </c>
      <c r="C1908" s="12" t="s">
        <v>4629</v>
      </c>
      <c r="D1908" s="36">
        <v>45790</v>
      </c>
      <c r="E1908" s="36">
        <v>46155</v>
      </c>
      <c r="F1908" s="12" t="s">
        <v>504</v>
      </c>
    </row>
    <row r="1909" spans="1:6" x14ac:dyDescent="0.3">
      <c r="A1909" s="12" t="s">
        <v>9539</v>
      </c>
      <c r="B1909" s="12" t="s">
        <v>3627</v>
      </c>
      <c r="C1909" s="12" t="s">
        <v>4598</v>
      </c>
      <c r="D1909" s="36">
        <v>45996</v>
      </c>
      <c r="E1909" s="36">
        <v>46026</v>
      </c>
      <c r="F1909" s="12" t="s">
        <v>7631</v>
      </c>
    </row>
    <row r="1910" spans="1:6" x14ac:dyDescent="0.3">
      <c r="A1910" s="12" t="s">
        <v>9540</v>
      </c>
      <c r="B1910" s="12" t="s">
        <v>3619</v>
      </c>
      <c r="C1910" s="12" t="s">
        <v>4607</v>
      </c>
      <c r="D1910" s="36">
        <v>45860</v>
      </c>
      <c r="E1910" s="36">
        <v>45916</v>
      </c>
      <c r="F1910" s="12" t="s">
        <v>7631</v>
      </c>
    </row>
    <row r="1911" spans="1:6" x14ac:dyDescent="0.3">
      <c r="A1911" s="12" t="s">
        <v>9541</v>
      </c>
      <c r="B1911" s="12" t="s">
        <v>3778</v>
      </c>
      <c r="C1911" s="12" t="s">
        <v>4607</v>
      </c>
      <c r="D1911" s="36">
        <v>45706</v>
      </c>
      <c r="E1911" s="36">
        <v>45736</v>
      </c>
      <c r="F1911" s="12" t="s">
        <v>7631</v>
      </c>
    </row>
    <row r="1912" spans="1:6" x14ac:dyDescent="0.3">
      <c r="A1912" s="12" t="s">
        <v>9542</v>
      </c>
      <c r="B1912" s="12" t="s">
        <v>1095</v>
      </c>
      <c r="C1912" s="12" t="s">
        <v>4598</v>
      </c>
      <c r="D1912" s="36">
        <v>45967</v>
      </c>
      <c r="E1912" s="36">
        <v>45995</v>
      </c>
      <c r="F1912" s="12" t="s">
        <v>7631</v>
      </c>
    </row>
    <row r="1913" spans="1:6" x14ac:dyDescent="0.3">
      <c r="A1913" s="12" t="s">
        <v>9543</v>
      </c>
      <c r="B1913" s="12" t="s">
        <v>2499</v>
      </c>
      <c r="C1913" s="12" t="s">
        <v>4605</v>
      </c>
      <c r="D1913" s="36">
        <v>45873</v>
      </c>
      <c r="E1913" s="36">
        <v>45901</v>
      </c>
      <c r="F1913" s="12" t="s">
        <v>7631</v>
      </c>
    </row>
    <row r="1914" spans="1:6" x14ac:dyDescent="0.3">
      <c r="A1914" s="12" t="s">
        <v>9544</v>
      </c>
      <c r="B1914" s="12" t="s">
        <v>1967</v>
      </c>
      <c r="C1914" s="12" t="s">
        <v>4602</v>
      </c>
      <c r="D1914" s="36">
        <v>45738</v>
      </c>
      <c r="E1914" s="36">
        <v>45766</v>
      </c>
      <c r="F1914" s="12" t="s">
        <v>7631</v>
      </c>
    </row>
    <row r="1915" spans="1:6" x14ac:dyDescent="0.3">
      <c r="A1915" s="12" t="s">
        <v>9545</v>
      </c>
      <c r="B1915" s="12" t="s">
        <v>2447</v>
      </c>
      <c r="C1915" s="12" t="s">
        <v>4613</v>
      </c>
      <c r="D1915" s="36">
        <v>45705</v>
      </c>
      <c r="E1915" s="36">
        <v>45733</v>
      </c>
      <c r="F1915" s="12" t="s">
        <v>7631</v>
      </c>
    </row>
    <row r="1916" spans="1:6" x14ac:dyDescent="0.3">
      <c r="A1916" s="12" t="s">
        <v>9546</v>
      </c>
      <c r="B1916" s="12" t="s">
        <v>2871</v>
      </c>
      <c r="C1916" s="12" t="s">
        <v>4594</v>
      </c>
      <c r="D1916" s="36">
        <v>45859</v>
      </c>
      <c r="E1916" s="36">
        <v>45889</v>
      </c>
      <c r="F1916" s="12" t="s">
        <v>7631</v>
      </c>
    </row>
    <row r="1917" spans="1:6" x14ac:dyDescent="0.3">
      <c r="A1917" s="12" t="s">
        <v>9547</v>
      </c>
      <c r="B1917" s="12" t="s">
        <v>3062</v>
      </c>
      <c r="C1917" s="12" t="s">
        <v>4615</v>
      </c>
      <c r="D1917" s="36">
        <v>45880</v>
      </c>
      <c r="E1917" s="36">
        <v>45910</v>
      </c>
      <c r="F1917" s="12" t="s">
        <v>7631</v>
      </c>
    </row>
    <row r="1918" spans="1:6" x14ac:dyDescent="0.3">
      <c r="A1918" s="12" t="s">
        <v>9548</v>
      </c>
      <c r="B1918" s="12" t="s">
        <v>3661</v>
      </c>
      <c r="C1918" s="12" t="s">
        <v>4609</v>
      </c>
      <c r="D1918" s="36">
        <v>46016</v>
      </c>
      <c r="E1918" s="36">
        <v>46381</v>
      </c>
      <c r="F1918" s="12" t="s">
        <v>504</v>
      </c>
    </row>
    <row r="1919" spans="1:6" x14ac:dyDescent="0.3">
      <c r="A1919" s="12" t="s">
        <v>9549</v>
      </c>
      <c r="B1919" s="12" t="s">
        <v>1899</v>
      </c>
      <c r="C1919" s="12" t="s">
        <v>4605</v>
      </c>
      <c r="D1919" s="36">
        <v>46014</v>
      </c>
      <c r="E1919" s="36">
        <v>46070</v>
      </c>
      <c r="F1919" s="12" t="s">
        <v>504</v>
      </c>
    </row>
    <row r="1920" spans="1:6" x14ac:dyDescent="0.3">
      <c r="A1920" s="12" t="s">
        <v>9550</v>
      </c>
      <c r="B1920" s="12" t="s">
        <v>842</v>
      </c>
      <c r="C1920" s="12" t="s">
        <v>4609</v>
      </c>
      <c r="D1920" s="36">
        <v>45980</v>
      </c>
      <c r="E1920" s="36">
        <v>46008</v>
      </c>
      <c r="F1920" s="12" t="s">
        <v>7631</v>
      </c>
    </row>
    <row r="1921" spans="1:6" x14ac:dyDescent="0.3">
      <c r="A1921" s="12" t="s">
        <v>9551</v>
      </c>
      <c r="B1921" s="12" t="s">
        <v>551</v>
      </c>
      <c r="C1921" s="12" t="s">
        <v>4629</v>
      </c>
      <c r="D1921" s="36">
        <v>45889</v>
      </c>
      <c r="E1921" s="36">
        <v>45945</v>
      </c>
      <c r="F1921" s="12" t="s">
        <v>7631</v>
      </c>
    </row>
    <row r="1922" spans="1:6" x14ac:dyDescent="0.3">
      <c r="A1922" s="12" t="s">
        <v>9552</v>
      </c>
      <c r="B1922" s="12" t="s">
        <v>3683</v>
      </c>
      <c r="C1922" s="12" t="s">
        <v>4609</v>
      </c>
      <c r="D1922" s="36">
        <v>46020</v>
      </c>
      <c r="E1922" s="36">
        <v>46385</v>
      </c>
      <c r="F1922" s="12" t="s">
        <v>504</v>
      </c>
    </row>
    <row r="1923" spans="1:6" x14ac:dyDescent="0.3">
      <c r="A1923" s="12" t="s">
        <v>9553</v>
      </c>
      <c r="B1923" s="12" t="s">
        <v>1738</v>
      </c>
      <c r="C1923" s="12" t="s">
        <v>4607</v>
      </c>
      <c r="D1923" s="36">
        <v>45801</v>
      </c>
      <c r="E1923" s="36">
        <v>45831</v>
      </c>
      <c r="F1923" s="12" t="s">
        <v>7631</v>
      </c>
    </row>
    <row r="1924" spans="1:6" x14ac:dyDescent="0.3">
      <c r="A1924" s="12" t="s">
        <v>9554</v>
      </c>
      <c r="B1924" s="12" t="s">
        <v>1508</v>
      </c>
      <c r="C1924" s="12" t="s">
        <v>4605</v>
      </c>
      <c r="D1924" s="36">
        <v>45918</v>
      </c>
      <c r="E1924" s="36">
        <v>45948</v>
      </c>
      <c r="F1924" s="12" t="s">
        <v>7631</v>
      </c>
    </row>
    <row r="1925" spans="1:6" x14ac:dyDescent="0.3">
      <c r="A1925" s="12" t="s">
        <v>9555</v>
      </c>
      <c r="B1925" s="12" t="s">
        <v>601</v>
      </c>
      <c r="C1925" s="12" t="s">
        <v>4594</v>
      </c>
      <c r="D1925" s="36">
        <v>45746</v>
      </c>
      <c r="E1925" s="36">
        <v>45774</v>
      </c>
      <c r="F1925" s="12" t="s">
        <v>7631</v>
      </c>
    </row>
    <row r="1926" spans="1:6" x14ac:dyDescent="0.3">
      <c r="A1926" s="12" t="s">
        <v>9556</v>
      </c>
      <c r="B1926" s="12" t="s">
        <v>2759</v>
      </c>
      <c r="C1926" s="12" t="s">
        <v>4602</v>
      </c>
      <c r="D1926" s="36">
        <v>45942</v>
      </c>
      <c r="E1926" s="36">
        <v>45972</v>
      </c>
      <c r="F1926" s="12" t="s">
        <v>7631</v>
      </c>
    </row>
    <row r="1927" spans="1:6" x14ac:dyDescent="0.3">
      <c r="A1927" s="12" t="s">
        <v>9557</v>
      </c>
      <c r="B1927" s="12" t="s">
        <v>3856</v>
      </c>
      <c r="C1927" s="12" t="s">
        <v>4598</v>
      </c>
      <c r="D1927" s="36">
        <v>45782</v>
      </c>
      <c r="E1927" s="36">
        <v>45810</v>
      </c>
      <c r="F1927" s="12" t="s">
        <v>7631</v>
      </c>
    </row>
    <row r="1928" spans="1:6" x14ac:dyDescent="0.3">
      <c r="A1928" s="12" t="s">
        <v>9558</v>
      </c>
      <c r="B1928" s="12" t="s">
        <v>2419</v>
      </c>
      <c r="C1928" s="12" t="s">
        <v>4605</v>
      </c>
      <c r="D1928" s="36">
        <v>45908</v>
      </c>
      <c r="E1928" s="36">
        <v>45992</v>
      </c>
      <c r="F1928" s="12" t="s">
        <v>7631</v>
      </c>
    </row>
    <row r="1929" spans="1:6" x14ac:dyDescent="0.3">
      <c r="A1929" s="12" t="s">
        <v>9559</v>
      </c>
      <c r="B1929" s="12" t="s">
        <v>3754</v>
      </c>
      <c r="C1929" s="12" t="s">
        <v>4629</v>
      </c>
      <c r="D1929" s="36">
        <v>45771</v>
      </c>
      <c r="E1929" s="36">
        <v>45855</v>
      </c>
      <c r="F1929" s="12" t="s">
        <v>7631</v>
      </c>
    </row>
    <row r="1930" spans="1:6" x14ac:dyDescent="0.3">
      <c r="A1930" s="12" t="s">
        <v>9560</v>
      </c>
      <c r="B1930" s="12" t="s">
        <v>3587</v>
      </c>
      <c r="C1930" s="12" t="s">
        <v>4602</v>
      </c>
      <c r="D1930" s="36">
        <v>45745</v>
      </c>
      <c r="E1930" s="36">
        <v>45801</v>
      </c>
      <c r="F1930" s="12" t="s">
        <v>7631</v>
      </c>
    </row>
    <row r="1931" spans="1:6" x14ac:dyDescent="0.3">
      <c r="A1931" s="12" t="s">
        <v>9561</v>
      </c>
      <c r="B1931" s="12" t="s">
        <v>2049</v>
      </c>
      <c r="C1931" s="12" t="s">
        <v>4598</v>
      </c>
      <c r="D1931" s="36">
        <v>46013</v>
      </c>
      <c r="E1931" s="36">
        <v>46378</v>
      </c>
      <c r="F1931" s="12" t="s">
        <v>504</v>
      </c>
    </row>
    <row r="1932" spans="1:6" x14ac:dyDescent="0.3">
      <c r="A1932" s="12" t="s">
        <v>9562</v>
      </c>
      <c r="B1932" s="12" t="s">
        <v>1308</v>
      </c>
      <c r="C1932" s="12" t="s">
        <v>4613</v>
      </c>
      <c r="D1932" s="36">
        <v>45843</v>
      </c>
      <c r="E1932" s="36">
        <v>45873</v>
      </c>
      <c r="F1932" s="12" t="s">
        <v>7631</v>
      </c>
    </row>
    <row r="1933" spans="1:6" x14ac:dyDescent="0.3">
      <c r="A1933" s="12" t="s">
        <v>9563</v>
      </c>
      <c r="B1933" s="12" t="s">
        <v>1580</v>
      </c>
      <c r="C1933" s="12" t="s">
        <v>4615</v>
      </c>
      <c r="D1933" s="36">
        <v>45974</v>
      </c>
      <c r="E1933" s="36">
        <v>46339</v>
      </c>
      <c r="F1933" s="12" t="s">
        <v>504</v>
      </c>
    </row>
    <row r="1934" spans="1:6" x14ac:dyDescent="0.3">
      <c r="A1934" s="12" t="s">
        <v>9564</v>
      </c>
      <c r="B1934" s="12" t="s">
        <v>2983</v>
      </c>
      <c r="C1934" s="12" t="s">
        <v>4594</v>
      </c>
      <c r="D1934" s="36">
        <v>45962</v>
      </c>
      <c r="E1934" s="36">
        <v>46018</v>
      </c>
      <c r="F1934" s="12" t="s">
        <v>7631</v>
      </c>
    </row>
    <row r="1935" spans="1:6" x14ac:dyDescent="0.3">
      <c r="A1935" s="12" t="s">
        <v>9565</v>
      </c>
      <c r="B1935" s="12" t="s">
        <v>4001</v>
      </c>
      <c r="C1935" s="12" t="s">
        <v>4629</v>
      </c>
      <c r="D1935" s="36">
        <v>45839</v>
      </c>
      <c r="E1935" s="36">
        <v>45895</v>
      </c>
      <c r="F1935" s="12" t="s">
        <v>7631</v>
      </c>
    </row>
    <row r="1936" spans="1:6" x14ac:dyDescent="0.3">
      <c r="A1936" s="12" t="s">
        <v>9566</v>
      </c>
      <c r="B1936" s="12" t="s">
        <v>2643</v>
      </c>
      <c r="C1936" s="12" t="s">
        <v>4629</v>
      </c>
      <c r="D1936" s="36">
        <v>45955</v>
      </c>
      <c r="E1936" s="36">
        <v>45983</v>
      </c>
      <c r="F1936" s="12" t="s">
        <v>7631</v>
      </c>
    </row>
    <row r="1937" spans="1:6" x14ac:dyDescent="0.3">
      <c r="A1937" s="12" t="s">
        <v>9567</v>
      </c>
      <c r="B1937" s="12" t="s">
        <v>3838</v>
      </c>
      <c r="C1937" s="12" t="s">
        <v>4615</v>
      </c>
      <c r="D1937" s="36">
        <v>46002</v>
      </c>
      <c r="E1937" s="36">
        <v>46367</v>
      </c>
      <c r="F1937" s="12" t="s">
        <v>504</v>
      </c>
    </row>
    <row r="1938" spans="1:6" x14ac:dyDescent="0.3">
      <c r="A1938" s="12" t="s">
        <v>9568</v>
      </c>
      <c r="B1938" s="12" t="s">
        <v>3170</v>
      </c>
      <c r="C1938" s="12" t="s">
        <v>4613</v>
      </c>
      <c r="D1938" s="36">
        <v>45757</v>
      </c>
      <c r="E1938" s="36">
        <v>46122</v>
      </c>
      <c r="F1938" s="12" t="s">
        <v>504</v>
      </c>
    </row>
    <row r="1939" spans="1:6" x14ac:dyDescent="0.3">
      <c r="A1939" s="12" t="s">
        <v>9569</v>
      </c>
      <c r="B1939" s="12" t="s">
        <v>2225</v>
      </c>
      <c r="C1939" s="12" t="s">
        <v>4609</v>
      </c>
      <c r="D1939" s="36">
        <v>45862</v>
      </c>
      <c r="E1939" s="36">
        <v>45946</v>
      </c>
      <c r="F1939" s="12" t="s">
        <v>7631</v>
      </c>
    </row>
    <row r="1940" spans="1:6" x14ac:dyDescent="0.3">
      <c r="A1940" s="12" t="s">
        <v>9570</v>
      </c>
      <c r="B1940" s="12" t="s">
        <v>2273</v>
      </c>
      <c r="C1940" s="12" t="s">
        <v>4602</v>
      </c>
      <c r="D1940" s="36">
        <v>45955</v>
      </c>
      <c r="E1940" s="36">
        <v>46039</v>
      </c>
      <c r="F1940" s="12" t="s">
        <v>7631</v>
      </c>
    </row>
    <row r="1941" spans="1:6" x14ac:dyDescent="0.3">
      <c r="A1941" s="12" t="s">
        <v>9571</v>
      </c>
      <c r="B1941" s="12" t="s">
        <v>3904</v>
      </c>
      <c r="C1941" s="12" t="s">
        <v>4594</v>
      </c>
      <c r="D1941" s="36">
        <v>45790</v>
      </c>
      <c r="E1941" s="36">
        <v>45820</v>
      </c>
      <c r="F1941" s="12" t="s">
        <v>7631</v>
      </c>
    </row>
    <row r="1942" spans="1:6" x14ac:dyDescent="0.3">
      <c r="A1942" s="12" t="s">
        <v>9572</v>
      </c>
      <c r="B1942" s="12" t="s">
        <v>2453</v>
      </c>
      <c r="C1942" s="12" t="s">
        <v>4602</v>
      </c>
      <c r="D1942" s="36">
        <v>46014</v>
      </c>
      <c r="E1942" s="36">
        <v>46070</v>
      </c>
      <c r="F1942" s="12" t="s">
        <v>504</v>
      </c>
    </row>
    <row r="1943" spans="1:6" x14ac:dyDescent="0.3">
      <c r="A1943" s="12" t="s">
        <v>9573</v>
      </c>
      <c r="B1943" s="12" t="s">
        <v>2047</v>
      </c>
      <c r="C1943" s="12" t="s">
        <v>4598</v>
      </c>
      <c r="D1943" s="36">
        <v>46017</v>
      </c>
      <c r="E1943" s="36">
        <v>46073</v>
      </c>
      <c r="F1943" s="12" t="s">
        <v>504</v>
      </c>
    </row>
    <row r="1944" spans="1:6" x14ac:dyDescent="0.3">
      <c r="A1944" s="12" t="s">
        <v>9574</v>
      </c>
      <c r="B1944" s="12" t="s">
        <v>4312</v>
      </c>
      <c r="C1944" s="12" t="s">
        <v>4618</v>
      </c>
      <c r="D1944" s="36">
        <v>45874</v>
      </c>
      <c r="E1944" s="36">
        <v>45958</v>
      </c>
      <c r="F1944" s="12" t="s">
        <v>7631</v>
      </c>
    </row>
    <row r="1945" spans="1:6" x14ac:dyDescent="0.3">
      <c r="A1945" s="12" t="s">
        <v>9575</v>
      </c>
      <c r="B1945" s="12" t="s">
        <v>1843</v>
      </c>
      <c r="C1945" s="12" t="s">
        <v>4618</v>
      </c>
      <c r="D1945" s="36">
        <v>45805</v>
      </c>
      <c r="E1945" s="36">
        <v>46170</v>
      </c>
      <c r="F1945" s="12" t="s">
        <v>504</v>
      </c>
    </row>
    <row r="1946" spans="1:6" x14ac:dyDescent="0.3">
      <c r="A1946" s="12" t="s">
        <v>9576</v>
      </c>
      <c r="B1946" s="12" t="s">
        <v>1845</v>
      </c>
      <c r="C1946" s="12" t="s">
        <v>4609</v>
      </c>
      <c r="D1946" s="36">
        <v>46031</v>
      </c>
      <c r="E1946" s="36">
        <v>46115</v>
      </c>
      <c r="F1946" s="12" t="s">
        <v>504</v>
      </c>
    </row>
    <row r="1947" spans="1:6" x14ac:dyDescent="0.3">
      <c r="A1947" s="12" t="s">
        <v>9577</v>
      </c>
      <c r="B1947" s="12" t="s">
        <v>3649</v>
      </c>
      <c r="C1947" s="12" t="s">
        <v>4629</v>
      </c>
      <c r="D1947" s="36">
        <v>45768</v>
      </c>
      <c r="E1947" s="36">
        <v>46133</v>
      </c>
      <c r="F1947" s="12" t="s">
        <v>504</v>
      </c>
    </row>
    <row r="1948" spans="1:6" x14ac:dyDescent="0.3">
      <c r="A1948" s="12" t="s">
        <v>9578</v>
      </c>
      <c r="B1948" s="12" t="s">
        <v>4324</v>
      </c>
      <c r="C1948" s="12" t="s">
        <v>4594</v>
      </c>
      <c r="D1948" s="36">
        <v>45903</v>
      </c>
      <c r="E1948" s="36">
        <v>45933</v>
      </c>
      <c r="F1948" s="12" t="s">
        <v>7631</v>
      </c>
    </row>
    <row r="1949" spans="1:6" x14ac:dyDescent="0.3">
      <c r="A1949" s="12" t="s">
        <v>9579</v>
      </c>
      <c r="B1949" s="12" t="s">
        <v>3561</v>
      </c>
      <c r="C1949" s="12" t="s">
        <v>4613</v>
      </c>
      <c r="D1949" s="36">
        <v>45861</v>
      </c>
      <c r="E1949" s="36">
        <v>45889</v>
      </c>
      <c r="F1949" s="12" t="s">
        <v>7631</v>
      </c>
    </row>
    <row r="1950" spans="1:6" x14ac:dyDescent="0.3">
      <c r="A1950" s="12" t="s">
        <v>9580</v>
      </c>
      <c r="B1950" s="12" t="s">
        <v>1478</v>
      </c>
      <c r="C1950" s="12" t="s">
        <v>4605</v>
      </c>
      <c r="D1950" s="36">
        <v>45909</v>
      </c>
      <c r="E1950" s="36">
        <v>45993</v>
      </c>
      <c r="F1950" s="12" t="s">
        <v>7631</v>
      </c>
    </row>
    <row r="1951" spans="1:6" x14ac:dyDescent="0.3">
      <c r="A1951" s="12" t="s">
        <v>9581</v>
      </c>
      <c r="B1951" s="12" t="s">
        <v>3022</v>
      </c>
      <c r="C1951" s="12" t="s">
        <v>4605</v>
      </c>
      <c r="D1951" s="36">
        <v>45909</v>
      </c>
      <c r="E1951" s="36">
        <v>45939</v>
      </c>
      <c r="F1951" s="12" t="s">
        <v>7631</v>
      </c>
    </row>
    <row r="1952" spans="1:6" x14ac:dyDescent="0.3">
      <c r="A1952" s="12" t="s">
        <v>9582</v>
      </c>
      <c r="B1952" s="12" t="s">
        <v>3623</v>
      </c>
      <c r="C1952" s="12" t="s">
        <v>4609</v>
      </c>
      <c r="D1952" s="36">
        <v>45704</v>
      </c>
      <c r="E1952" s="36">
        <v>45734</v>
      </c>
      <c r="F1952" s="12" t="s">
        <v>7631</v>
      </c>
    </row>
    <row r="1953" spans="1:6" x14ac:dyDescent="0.3">
      <c r="A1953" s="12" t="s">
        <v>9583</v>
      </c>
      <c r="B1953" s="12" t="s">
        <v>2801</v>
      </c>
      <c r="C1953" s="12" t="s">
        <v>4607</v>
      </c>
      <c r="D1953" s="36">
        <v>45795</v>
      </c>
      <c r="E1953" s="36">
        <v>46160</v>
      </c>
      <c r="F1953" s="12" t="s">
        <v>504</v>
      </c>
    </row>
    <row r="1954" spans="1:6" x14ac:dyDescent="0.3">
      <c r="A1954" s="12" t="s">
        <v>9584</v>
      </c>
      <c r="B1954" s="12" t="s">
        <v>4435</v>
      </c>
      <c r="C1954" s="12" t="s">
        <v>4618</v>
      </c>
      <c r="D1954" s="36">
        <v>46044</v>
      </c>
      <c r="E1954" s="36">
        <v>46074</v>
      </c>
      <c r="F1954" s="12" t="s">
        <v>504</v>
      </c>
    </row>
    <row r="1955" spans="1:6" x14ac:dyDescent="0.3">
      <c r="A1955" s="12" t="s">
        <v>9585</v>
      </c>
      <c r="B1955" s="12" t="s">
        <v>3342</v>
      </c>
      <c r="C1955" s="12" t="s">
        <v>4609</v>
      </c>
      <c r="D1955" s="36">
        <v>45787</v>
      </c>
      <c r="E1955" s="36">
        <v>45871</v>
      </c>
      <c r="F1955" s="12" t="s">
        <v>7631</v>
      </c>
    </row>
    <row r="1956" spans="1:6" x14ac:dyDescent="0.3">
      <c r="A1956" s="12" t="s">
        <v>9586</v>
      </c>
      <c r="B1956" s="12" t="s">
        <v>1470</v>
      </c>
      <c r="C1956" s="12" t="s">
        <v>4605</v>
      </c>
      <c r="D1956" s="36">
        <v>46051</v>
      </c>
      <c r="E1956" s="36">
        <v>46107</v>
      </c>
      <c r="F1956" s="12" t="s">
        <v>504</v>
      </c>
    </row>
    <row r="1957" spans="1:6" x14ac:dyDescent="0.3">
      <c r="A1957" s="12" t="s">
        <v>9587</v>
      </c>
      <c r="B1957" s="12" t="s">
        <v>2108</v>
      </c>
      <c r="C1957" s="12" t="s">
        <v>4609</v>
      </c>
      <c r="D1957" s="36">
        <v>45928</v>
      </c>
      <c r="E1957" s="36">
        <v>45956</v>
      </c>
      <c r="F1957" s="12" t="s">
        <v>7631</v>
      </c>
    </row>
    <row r="1958" spans="1:6" x14ac:dyDescent="0.3">
      <c r="A1958" s="12" t="s">
        <v>9588</v>
      </c>
      <c r="B1958" s="12" t="s">
        <v>1385</v>
      </c>
      <c r="C1958" s="12" t="s">
        <v>4594</v>
      </c>
      <c r="D1958" s="36">
        <v>45731</v>
      </c>
      <c r="E1958" s="36">
        <v>45759</v>
      </c>
      <c r="F1958" s="12" t="s">
        <v>7631</v>
      </c>
    </row>
    <row r="1959" spans="1:6" x14ac:dyDescent="0.3">
      <c r="A1959" s="12" t="s">
        <v>9589</v>
      </c>
      <c r="B1959" s="12" t="s">
        <v>2043</v>
      </c>
      <c r="C1959" s="12" t="s">
        <v>4598</v>
      </c>
      <c r="D1959" s="36">
        <v>45852</v>
      </c>
      <c r="E1959" s="36">
        <v>45936</v>
      </c>
      <c r="F1959" s="12" t="s">
        <v>7631</v>
      </c>
    </row>
    <row r="1960" spans="1:6" x14ac:dyDescent="0.3">
      <c r="A1960" s="12" t="s">
        <v>9590</v>
      </c>
      <c r="B1960" s="12" t="s">
        <v>1652</v>
      </c>
      <c r="C1960" s="12" t="s">
        <v>4594</v>
      </c>
      <c r="D1960" s="36">
        <v>46026</v>
      </c>
      <c r="E1960" s="36">
        <v>46110</v>
      </c>
      <c r="F1960" s="12" t="s">
        <v>504</v>
      </c>
    </row>
    <row r="1961" spans="1:6" x14ac:dyDescent="0.3">
      <c r="A1961" s="12" t="s">
        <v>9591</v>
      </c>
      <c r="B1961" s="12" t="s">
        <v>3332</v>
      </c>
      <c r="C1961" s="12" t="s">
        <v>4609</v>
      </c>
      <c r="D1961" s="36">
        <v>45970</v>
      </c>
      <c r="E1961" s="36">
        <v>46026</v>
      </c>
      <c r="F1961" s="12" t="s">
        <v>7631</v>
      </c>
    </row>
    <row r="1962" spans="1:6" x14ac:dyDescent="0.3">
      <c r="A1962" s="12" t="s">
        <v>9592</v>
      </c>
      <c r="B1962" s="12" t="s">
        <v>3758</v>
      </c>
      <c r="C1962" s="12" t="s">
        <v>4605</v>
      </c>
      <c r="D1962" s="36">
        <v>45782</v>
      </c>
      <c r="E1962" s="36">
        <v>45812</v>
      </c>
      <c r="F1962" s="12" t="s">
        <v>7631</v>
      </c>
    </row>
    <row r="1963" spans="1:6" x14ac:dyDescent="0.3">
      <c r="A1963" s="12" t="s">
        <v>9593</v>
      </c>
      <c r="B1963" s="12" t="s">
        <v>1899</v>
      </c>
      <c r="C1963" s="12" t="s">
        <v>4618</v>
      </c>
      <c r="D1963" s="36">
        <v>45857</v>
      </c>
      <c r="E1963" s="36">
        <v>45913</v>
      </c>
      <c r="F1963" s="12" t="s">
        <v>7631</v>
      </c>
    </row>
    <row r="1964" spans="1:6" x14ac:dyDescent="0.3">
      <c r="A1964" s="12" t="s">
        <v>9594</v>
      </c>
      <c r="B1964" s="12" t="s">
        <v>1027</v>
      </c>
      <c r="C1964" s="12" t="s">
        <v>4607</v>
      </c>
      <c r="D1964" s="36">
        <v>45793</v>
      </c>
      <c r="E1964" s="36">
        <v>45821</v>
      </c>
      <c r="F1964" s="12" t="s">
        <v>7631</v>
      </c>
    </row>
    <row r="1965" spans="1:6" x14ac:dyDescent="0.3">
      <c r="A1965" s="12" t="s">
        <v>9595</v>
      </c>
      <c r="B1965" s="12" t="s">
        <v>2205</v>
      </c>
      <c r="C1965" s="12" t="s">
        <v>4594</v>
      </c>
      <c r="D1965" s="36">
        <v>46040</v>
      </c>
      <c r="E1965" s="36">
        <v>46070</v>
      </c>
      <c r="F1965" s="12" t="s">
        <v>504</v>
      </c>
    </row>
    <row r="1966" spans="1:6" x14ac:dyDescent="0.3">
      <c r="A1966" s="12" t="s">
        <v>9596</v>
      </c>
      <c r="B1966" s="12" t="s">
        <v>2457</v>
      </c>
      <c r="C1966" s="12" t="s">
        <v>4613</v>
      </c>
      <c r="D1966" s="36">
        <v>45794</v>
      </c>
      <c r="E1966" s="36">
        <v>45850</v>
      </c>
      <c r="F1966" s="12" t="s">
        <v>7631</v>
      </c>
    </row>
    <row r="1967" spans="1:6" x14ac:dyDescent="0.3">
      <c r="A1967" s="12" t="s">
        <v>9597</v>
      </c>
      <c r="B1967" s="12" t="s">
        <v>4232</v>
      </c>
      <c r="C1967" s="12" t="s">
        <v>4609</v>
      </c>
      <c r="D1967" s="36">
        <v>46036</v>
      </c>
      <c r="E1967" s="36">
        <v>46066</v>
      </c>
      <c r="F1967" s="12" t="s">
        <v>504</v>
      </c>
    </row>
    <row r="1968" spans="1:6" x14ac:dyDescent="0.3">
      <c r="A1968" s="12" t="s">
        <v>9598</v>
      </c>
      <c r="B1968" s="12" t="s">
        <v>3214</v>
      </c>
      <c r="C1968" s="12" t="s">
        <v>4615</v>
      </c>
      <c r="D1968" s="36">
        <v>45745</v>
      </c>
      <c r="E1968" s="36">
        <v>45775</v>
      </c>
      <c r="F1968" s="12" t="s">
        <v>7631</v>
      </c>
    </row>
    <row r="1969" spans="1:6" x14ac:dyDescent="0.3">
      <c r="A1969" s="12" t="s">
        <v>9599</v>
      </c>
      <c r="B1969" s="12" t="s">
        <v>4539</v>
      </c>
      <c r="C1969" s="12" t="s">
        <v>4618</v>
      </c>
      <c r="D1969" s="36">
        <v>45824</v>
      </c>
      <c r="E1969" s="36">
        <v>45852</v>
      </c>
      <c r="F1969" s="12" t="s">
        <v>7631</v>
      </c>
    </row>
    <row r="1970" spans="1:6" x14ac:dyDescent="0.3">
      <c r="A1970" s="12" t="s">
        <v>9600</v>
      </c>
      <c r="B1970" s="12" t="s">
        <v>3844</v>
      </c>
      <c r="C1970" s="12" t="s">
        <v>4615</v>
      </c>
      <c r="D1970" s="36">
        <v>45866</v>
      </c>
      <c r="E1970" s="36">
        <v>45894</v>
      </c>
      <c r="F1970" s="12" t="s">
        <v>7631</v>
      </c>
    </row>
    <row r="1971" spans="1:6" x14ac:dyDescent="0.3">
      <c r="A1971" s="12" t="s">
        <v>9601</v>
      </c>
      <c r="B1971" s="12" t="s">
        <v>2347</v>
      </c>
      <c r="C1971" s="12" t="s">
        <v>4602</v>
      </c>
      <c r="D1971" s="36">
        <v>46016</v>
      </c>
      <c r="E1971" s="36">
        <v>46100</v>
      </c>
      <c r="F1971" s="12" t="s">
        <v>504</v>
      </c>
    </row>
    <row r="1972" spans="1:6" x14ac:dyDescent="0.3">
      <c r="A1972" s="12" t="s">
        <v>9602</v>
      </c>
      <c r="B1972" s="12" t="s">
        <v>812</v>
      </c>
      <c r="C1972" s="12" t="s">
        <v>4605</v>
      </c>
      <c r="D1972" s="36">
        <v>45795</v>
      </c>
      <c r="E1972" s="36">
        <v>46160</v>
      </c>
      <c r="F1972" s="12" t="s">
        <v>504</v>
      </c>
    </row>
    <row r="1973" spans="1:6" x14ac:dyDescent="0.3">
      <c r="A1973" s="12" t="s">
        <v>9603</v>
      </c>
      <c r="B1973" s="12" t="s">
        <v>1111</v>
      </c>
      <c r="C1973" s="12" t="s">
        <v>4605</v>
      </c>
      <c r="D1973" s="36">
        <v>45926</v>
      </c>
      <c r="E1973" s="36">
        <v>46010</v>
      </c>
      <c r="F1973" s="12" t="s">
        <v>7631</v>
      </c>
    </row>
    <row r="1974" spans="1:6" x14ac:dyDescent="0.3">
      <c r="A1974" s="12" t="s">
        <v>9604</v>
      </c>
      <c r="B1974" s="12" t="s">
        <v>4324</v>
      </c>
      <c r="C1974" s="12" t="s">
        <v>4609</v>
      </c>
      <c r="D1974" s="36">
        <v>46018</v>
      </c>
      <c r="E1974" s="36">
        <v>46383</v>
      </c>
      <c r="F1974" s="12" t="s">
        <v>504</v>
      </c>
    </row>
    <row r="1975" spans="1:6" x14ac:dyDescent="0.3">
      <c r="A1975" s="12" t="s">
        <v>9605</v>
      </c>
      <c r="B1975" s="12" t="s">
        <v>1476</v>
      </c>
      <c r="C1975" s="12" t="s">
        <v>4615</v>
      </c>
      <c r="D1975" s="36">
        <v>45798</v>
      </c>
      <c r="E1975" s="36">
        <v>45826</v>
      </c>
      <c r="F1975" s="12" t="s">
        <v>7631</v>
      </c>
    </row>
    <row r="1976" spans="1:6" x14ac:dyDescent="0.3">
      <c r="A1976" s="12" t="s">
        <v>9606</v>
      </c>
      <c r="B1976" s="12" t="s">
        <v>1263</v>
      </c>
      <c r="C1976" s="12" t="s">
        <v>4613</v>
      </c>
      <c r="D1976" s="36">
        <v>45856</v>
      </c>
      <c r="E1976" s="36">
        <v>46221</v>
      </c>
      <c r="F1976" s="12" t="s">
        <v>504</v>
      </c>
    </row>
    <row r="1977" spans="1:6" x14ac:dyDescent="0.3">
      <c r="A1977" s="12" t="s">
        <v>9607</v>
      </c>
      <c r="B1977" s="12" t="s">
        <v>4118</v>
      </c>
      <c r="C1977" s="12" t="s">
        <v>4618</v>
      </c>
      <c r="D1977" s="36">
        <v>45856</v>
      </c>
      <c r="E1977" s="36">
        <v>46221</v>
      </c>
      <c r="F1977" s="12" t="s">
        <v>504</v>
      </c>
    </row>
    <row r="1978" spans="1:6" x14ac:dyDescent="0.3">
      <c r="A1978" s="12" t="s">
        <v>9608</v>
      </c>
      <c r="B1978" s="12" t="s">
        <v>4228</v>
      </c>
      <c r="C1978" s="12" t="s">
        <v>4629</v>
      </c>
      <c r="D1978" s="36">
        <v>45887</v>
      </c>
      <c r="E1978" s="36">
        <v>45971</v>
      </c>
      <c r="F1978" s="12" t="s">
        <v>7631</v>
      </c>
    </row>
    <row r="1979" spans="1:6" x14ac:dyDescent="0.3">
      <c r="A1979" s="12" t="s">
        <v>9609</v>
      </c>
      <c r="B1979" s="12" t="s">
        <v>1131</v>
      </c>
      <c r="C1979" s="12" t="s">
        <v>4615</v>
      </c>
      <c r="D1979" s="36">
        <v>45716</v>
      </c>
      <c r="E1979" s="36">
        <v>45746</v>
      </c>
      <c r="F1979" s="12" t="s">
        <v>7631</v>
      </c>
    </row>
    <row r="1980" spans="1:6" x14ac:dyDescent="0.3">
      <c r="A1980" s="12" t="s">
        <v>9610</v>
      </c>
      <c r="B1980" s="12" t="s">
        <v>4126</v>
      </c>
      <c r="C1980" s="12" t="s">
        <v>4605</v>
      </c>
      <c r="D1980" s="36">
        <v>45931</v>
      </c>
      <c r="E1980" s="36">
        <v>45987</v>
      </c>
      <c r="F1980" s="12" t="s">
        <v>7631</v>
      </c>
    </row>
    <row r="1981" spans="1:6" x14ac:dyDescent="0.3">
      <c r="A1981" s="12" t="s">
        <v>9611</v>
      </c>
      <c r="B1981" s="12" t="s">
        <v>1267</v>
      </c>
      <c r="C1981" s="12" t="s">
        <v>4605</v>
      </c>
      <c r="D1981" s="36">
        <v>45792</v>
      </c>
      <c r="E1981" s="36">
        <v>45822</v>
      </c>
      <c r="F1981" s="12" t="s">
        <v>7631</v>
      </c>
    </row>
    <row r="1982" spans="1:6" x14ac:dyDescent="0.3">
      <c r="A1982" s="12" t="s">
        <v>9612</v>
      </c>
      <c r="B1982" s="12" t="s">
        <v>705</v>
      </c>
      <c r="C1982" s="12" t="s">
        <v>4615</v>
      </c>
      <c r="D1982" s="36">
        <v>45912</v>
      </c>
      <c r="E1982" s="36">
        <v>46277</v>
      </c>
      <c r="F1982" s="12" t="s">
        <v>504</v>
      </c>
    </row>
    <row r="1983" spans="1:6" x14ac:dyDescent="0.3">
      <c r="A1983" s="12" t="s">
        <v>9613</v>
      </c>
      <c r="B1983" s="12" t="s">
        <v>1249</v>
      </c>
      <c r="C1983" s="12" t="s">
        <v>4607</v>
      </c>
      <c r="D1983" s="36">
        <v>45792</v>
      </c>
      <c r="E1983" s="36">
        <v>46157</v>
      </c>
      <c r="F1983" s="12" t="s">
        <v>504</v>
      </c>
    </row>
    <row r="1984" spans="1:6" x14ac:dyDescent="0.3">
      <c r="A1984" s="12" t="s">
        <v>9614</v>
      </c>
      <c r="B1984" s="12" t="s">
        <v>2879</v>
      </c>
      <c r="C1984" s="12" t="s">
        <v>4594</v>
      </c>
      <c r="D1984" s="36">
        <v>45706</v>
      </c>
      <c r="E1984" s="36">
        <v>46071</v>
      </c>
      <c r="F1984" s="12" t="s">
        <v>504</v>
      </c>
    </row>
    <row r="1985" spans="1:6" x14ac:dyDescent="0.3">
      <c r="A1985" s="12" t="s">
        <v>9615</v>
      </c>
      <c r="B1985" s="12" t="s">
        <v>4013</v>
      </c>
      <c r="C1985" s="12" t="s">
        <v>4598</v>
      </c>
      <c r="D1985" s="36">
        <v>45916</v>
      </c>
      <c r="E1985" s="36">
        <v>45946</v>
      </c>
      <c r="F1985" s="12" t="s">
        <v>7631</v>
      </c>
    </row>
    <row r="1986" spans="1:6" x14ac:dyDescent="0.3">
      <c r="A1986" s="12" t="s">
        <v>9616</v>
      </c>
      <c r="B1986" s="12" t="s">
        <v>715</v>
      </c>
      <c r="C1986" s="12" t="s">
        <v>4613</v>
      </c>
      <c r="D1986" s="36">
        <v>45702</v>
      </c>
      <c r="E1986" s="36">
        <v>45758</v>
      </c>
      <c r="F1986" s="12" t="s">
        <v>7631</v>
      </c>
    </row>
    <row r="1987" spans="1:6" x14ac:dyDescent="0.3">
      <c r="A1987" s="12" t="s">
        <v>9617</v>
      </c>
      <c r="B1987" s="12" t="s">
        <v>1125</v>
      </c>
      <c r="C1987" s="12" t="s">
        <v>4618</v>
      </c>
      <c r="D1987" s="36">
        <v>46047</v>
      </c>
      <c r="E1987" s="36">
        <v>46131</v>
      </c>
      <c r="F1987" s="12" t="s">
        <v>504</v>
      </c>
    </row>
    <row r="1988" spans="1:6" x14ac:dyDescent="0.3">
      <c r="A1988" s="12" t="s">
        <v>9618</v>
      </c>
      <c r="B1988" s="12" t="s">
        <v>4056</v>
      </c>
      <c r="C1988" s="12" t="s">
        <v>4602</v>
      </c>
      <c r="D1988" s="36">
        <v>46019</v>
      </c>
      <c r="E1988" s="36">
        <v>46384</v>
      </c>
      <c r="F1988" s="12" t="s">
        <v>504</v>
      </c>
    </row>
    <row r="1989" spans="1:6" x14ac:dyDescent="0.3">
      <c r="A1989" s="12" t="s">
        <v>9619</v>
      </c>
      <c r="B1989" s="12" t="s">
        <v>4368</v>
      </c>
      <c r="C1989" s="12" t="s">
        <v>4594</v>
      </c>
      <c r="D1989" s="36">
        <v>45763</v>
      </c>
      <c r="E1989" s="36">
        <v>46128</v>
      </c>
      <c r="F1989" s="12" t="s">
        <v>504</v>
      </c>
    </row>
    <row r="1990" spans="1:6" x14ac:dyDescent="0.3">
      <c r="A1990" s="12" t="s">
        <v>9620</v>
      </c>
      <c r="B1990" s="12" t="s">
        <v>4080</v>
      </c>
      <c r="C1990" s="12" t="s">
        <v>4598</v>
      </c>
      <c r="D1990" s="36">
        <v>45781</v>
      </c>
      <c r="E1990" s="36">
        <v>46146</v>
      </c>
      <c r="F1990" s="12" t="s">
        <v>504</v>
      </c>
    </row>
    <row r="1991" spans="1:6" x14ac:dyDescent="0.3">
      <c r="A1991" s="12" t="s">
        <v>9621</v>
      </c>
      <c r="B1991" s="12" t="s">
        <v>3805</v>
      </c>
      <c r="C1991" s="12" t="s">
        <v>4598</v>
      </c>
      <c r="D1991" s="36">
        <v>45742</v>
      </c>
      <c r="E1991" s="36">
        <v>46107</v>
      </c>
      <c r="F1991" s="12" t="s">
        <v>504</v>
      </c>
    </row>
    <row r="1992" spans="1:6" x14ac:dyDescent="0.3">
      <c r="A1992" s="12" t="s">
        <v>9622</v>
      </c>
      <c r="B1992" s="12" t="s">
        <v>4388</v>
      </c>
      <c r="C1992" s="12" t="s">
        <v>4607</v>
      </c>
      <c r="D1992" s="36">
        <v>45788</v>
      </c>
      <c r="E1992" s="36">
        <v>46153</v>
      </c>
      <c r="F1992" s="12" t="s">
        <v>504</v>
      </c>
    </row>
    <row r="1993" spans="1:6" x14ac:dyDescent="0.3">
      <c r="A1993" s="12" t="s">
        <v>9623</v>
      </c>
      <c r="B1993" s="12" t="s">
        <v>2793</v>
      </c>
      <c r="C1993" s="12" t="s">
        <v>4613</v>
      </c>
      <c r="D1993" s="36">
        <v>45797</v>
      </c>
      <c r="E1993" s="36">
        <v>45881</v>
      </c>
      <c r="F1993" s="12" t="s">
        <v>7631</v>
      </c>
    </row>
    <row r="1994" spans="1:6" x14ac:dyDescent="0.3">
      <c r="A1994" s="12" t="s">
        <v>9624</v>
      </c>
      <c r="B1994" s="12" t="s">
        <v>3655</v>
      </c>
      <c r="C1994" s="12" t="s">
        <v>4605</v>
      </c>
      <c r="D1994" s="36">
        <v>45817</v>
      </c>
      <c r="E1994" s="36">
        <v>46182</v>
      </c>
      <c r="F1994" s="12" t="s">
        <v>504</v>
      </c>
    </row>
    <row r="1995" spans="1:6" x14ac:dyDescent="0.3">
      <c r="A1995" s="12" t="s">
        <v>9625</v>
      </c>
      <c r="B1995" s="12" t="s">
        <v>3736</v>
      </c>
      <c r="C1995" s="12" t="s">
        <v>4607</v>
      </c>
      <c r="D1995" s="36">
        <v>45938</v>
      </c>
      <c r="E1995" s="36">
        <v>45966</v>
      </c>
      <c r="F1995" s="12" t="s">
        <v>7631</v>
      </c>
    </row>
    <row r="1996" spans="1:6" x14ac:dyDescent="0.3">
      <c r="A1996" s="12" t="s">
        <v>9626</v>
      </c>
      <c r="B1996" s="12" t="s">
        <v>2425</v>
      </c>
      <c r="C1996" s="12" t="s">
        <v>4615</v>
      </c>
      <c r="D1996" s="36">
        <v>45794</v>
      </c>
      <c r="E1996" s="36">
        <v>45824</v>
      </c>
      <c r="F1996" s="12" t="s">
        <v>7631</v>
      </c>
    </row>
    <row r="1997" spans="1:6" x14ac:dyDescent="0.3">
      <c r="A1997" s="12" t="s">
        <v>9627</v>
      </c>
      <c r="B1997" s="12" t="s">
        <v>2929</v>
      </c>
      <c r="C1997" s="12" t="s">
        <v>4618</v>
      </c>
      <c r="D1997" s="36">
        <v>45913</v>
      </c>
      <c r="E1997" s="36">
        <v>45997</v>
      </c>
      <c r="F1997" s="12" t="s">
        <v>7631</v>
      </c>
    </row>
    <row r="1998" spans="1:6" x14ac:dyDescent="0.3">
      <c r="A1998" s="12" t="s">
        <v>9628</v>
      </c>
      <c r="B1998" s="12" t="s">
        <v>560</v>
      </c>
      <c r="C1998" s="12" t="s">
        <v>4609</v>
      </c>
      <c r="D1998" s="36">
        <v>45951</v>
      </c>
      <c r="E1998" s="36">
        <v>45979</v>
      </c>
      <c r="F1998" s="12" t="s">
        <v>7631</v>
      </c>
    </row>
    <row r="1999" spans="1:6" x14ac:dyDescent="0.3">
      <c r="A1999" s="12" t="s">
        <v>9629</v>
      </c>
      <c r="B1999" s="12" t="s">
        <v>3976</v>
      </c>
      <c r="C1999" s="12" t="s">
        <v>4605</v>
      </c>
      <c r="D1999" s="36">
        <v>45906</v>
      </c>
      <c r="E1999" s="36">
        <v>45990</v>
      </c>
      <c r="F1999" s="12" t="s">
        <v>7631</v>
      </c>
    </row>
    <row r="2000" spans="1:6" x14ac:dyDescent="0.3">
      <c r="A2000" s="12" t="s">
        <v>9630</v>
      </c>
      <c r="B2000" s="12" t="s">
        <v>4148</v>
      </c>
      <c r="C2000" s="12" t="s">
        <v>4609</v>
      </c>
      <c r="D2000" s="36">
        <v>45810</v>
      </c>
      <c r="E2000" s="36">
        <v>46175</v>
      </c>
      <c r="F2000" s="12" t="s">
        <v>504</v>
      </c>
    </row>
    <row r="2001" spans="1:6" x14ac:dyDescent="0.3">
      <c r="A2001" s="12" t="s">
        <v>9631</v>
      </c>
      <c r="B2001" s="12" t="s">
        <v>2148</v>
      </c>
      <c r="C2001" s="12" t="s">
        <v>4605</v>
      </c>
      <c r="D2001" s="36">
        <v>46038</v>
      </c>
      <c r="E2001" s="36">
        <v>46068</v>
      </c>
      <c r="F2001" s="12" t="s">
        <v>504</v>
      </c>
    </row>
    <row r="2002" spans="1:6" x14ac:dyDescent="0.3">
      <c r="A2002" s="12" t="s">
        <v>9632</v>
      </c>
      <c r="B2002" s="12" t="s">
        <v>2415</v>
      </c>
      <c r="C2002" s="12" t="s">
        <v>4629</v>
      </c>
      <c r="D2002" s="36">
        <v>45893</v>
      </c>
      <c r="E2002" s="36">
        <v>45977</v>
      </c>
      <c r="F2002" s="12" t="s">
        <v>7631</v>
      </c>
    </row>
    <row r="2003" spans="1:6" x14ac:dyDescent="0.3">
      <c r="A2003" s="12" t="s">
        <v>9633</v>
      </c>
      <c r="B2003" s="12" t="s">
        <v>3372</v>
      </c>
      <c r="C2003" s="12" t="s">
        <v>4605</v>
      </c>
      <c r="D2003" s="36">
        <v>46033</v>
      </c>
      <c r="E2003" s="36">
        <v>46117</v>
      </c>
      <c r="F2003" s="12" t="s">
        <v>504</v>
      </c>
    </row>
    <row r="2004" spans="1:6" x14ac:dyDescent="0.3">
      <c r="A2004" s="12" t="s">
        <v>9634</v>
      </c>
      <c r="B2004" s="12" t="s">
        <v>3609</v>
      </c>
      <c r="C2004" s="12" t="s">
        <v>4609</v>
      </c>
      <c r="D2004" s="36">
        <v>45780</v>
      </c>
      <c r="E2004" s="36">
        <v>45808</v>
      </c>
      <c r="F2004" s="12" t="s">
        <v>7631</v>
      </c>
    </row>
    <row r="2005" spans="1:6" x14ac:dyDescent="0.3">
      <c r="A2005" s="12" t="s">
        <v>9635</v>
      </c>
      <c r="B2005" s="12" t="s">
        <v>2657</v>
      </c>
      <c r="C2005" s="12" t="s">
        <v>4594</v>
      </c>
      <c r="D2005" s="36">
        <v>45849</v>
      </c>
      <c r="E2005" s="36">
        <v>45879</v>
      </c>
      <c r="F2005" s="12" t="s">
        <v>7631</v>
      </c>
    </row>
    <row r="2006" spans="1:6" x14ac:dyDescent="0.3">
      <c r="A2006" s="12" t="s">
        <v>9636</v>
      </c>
      <c r="B2006" s="12" t="s">
        <v>4236</v>
      </c>
      <c r="C2006" s="12" t="s">
        <v>4594</v>
      </c>
      <c r="D2006" s="36">
        <v>45920</v>
      </c>
      <c r="E2006" s="36">
        <v>45950</v>
      </c>
      <c r="F2006" s="12" t="s">
        <v>7631</v>
      </c>
    </row>
    <row r="2007" spans="1:6" x14ac:dyDescent="0.3">
      <c r="A2007" s="12" t="s">
        <v>9637</v>
      </c>
      <c r="B2007" s="12" t="s">
        <v>1634</v>
      </c>
      <c r="C2007" s="12" t="s">
        <v>4602</v>
      </c>
      <c r="D2007" s="36">
        <v>45986</v>
      </c>
      <c r="E2007" s="36">
        <v>46070</v>
      </c>
      <c r="F2007" s="12" t="s">
        <v>504</v>
      </c>
    </row>
    <row r="2008" spans="1:6" x14ac:dyDescent="0.3">
      <c r="A2008" s="12" t="s">
        <v>9638</v>
      </c>
      <c r="B2008" s="12" t="s">
        <v>3290</v>
      </c>
      <c r="C2008" s="12" t="s">
        <v>4618</v>
      </c>
      <c r="D2008" s="36">
        <v>45950</v>
      </c>
      <c r="E2008" s="36">
        <v>46315</v>
      </c>
      <c r="F2008" s="12" t="s">
        <v>504</v>
      </c>
    </row>
    <row r="2009" spans="1:6" x14ac:dyDescent="0.3">
      <c r="A2009" s="12" t="s">
        <v>9639</v>
      </c>
      <c r="B2009" s="12" t="s">
        <v>4114</v>
      </c>
      <c r="C2009" s="12" t="s">
        <v>4594</v>
      </c>
      <c r="D2009" s="36">
        <v>45974</v>
      </c>
      <c r="E2009" s="36">
        <v>46030</v>
      </c>
      <c r="F2009" s="12" t="s">
        <v>7631</v>
      </c>
    </row>
    <row r="2010" spans="1:6" x14ac:dyDescent="0.3">
      <c r="A2010" s="12" t="s">
        <v>9640</v>
      </c>
      <c r="B2010" s="12" t="s">
        <v>3908</v>
      </c>
      <c r="C2010" s="12" t="s">
        <v>4629</v>
      </c>
      <c r="D2010" s="36">
        <v>46019</v>
      </c>
      <c r="E2010" s="36">
        <v>46384</v>
      </c>
      <c r="F2010" s="12" t="s">
        <v>504</v>
      </c>
    </row>
    <row r="2011" spans="1:6" x14ac:dyDescent="0.3">
      <c r="A2011" s="12" t="s">
        <v>9641</v>
      </c>
      <c r="B2011" s="12" t="s">
        <v>533</v>
      </c>
      <c r="C2011" s="12" t="s">
        <v>4629</v>
      </c>
      <c r="D2011" s="36">
        <v>45963</v>
      </c>
      <c r="E2011" s="36">
        <v>46047</v>
      </c>
      <c r="F2011" s="12" t="s">
        <v>7631</v>
      </c>
    </row>
    <row r="2012" spans="1:6" x14ac:dyDescent="0.3">
      <c r="A2012" s="12" t="s">
        <v>9642</v>
      </c>
      <c r="B2012" s="12" t="s">
        <v>2857</v>
      </c>
      <c r="C2012" s="12" t="s">
        <v>4615</v>
      </c>
      <c r="D2012" s="36">
        <v>45704</v>
      </c>
      <c r="E2012" s="36">
        <v>45760</v>
      </c>
      <c r="F2012" s="12" t="s">
        <v>7631</v>
      </c>
    </row>
    <row r="2013" spans="1:6" x14ac:dyDescent="0.3">
      <c r="A2013" s="12" t="s">
        <v>9643</v>
      </c>
      <c r="B2013" s="12" t="s">
        <v>3268</v>
      </c>
      <c r="C2013" s="12" t="s">
        <v>4609</v>
      </c>
      <c r="D2013" s="36">
        <v>45773</v>
      </c>
      <c r="E2013" s="36">
        <v>45857</v>
      </c>
      <c r="F2013" s="12" t="s">
        <v>7631</v>
      </c>
    </row>
    <row r="2014" spans="1:6" x14ac:dyDescent="0.3">
      <c r="A2014" s="12" t="s">
        <v>9644</v>
      </c>
      <c r="B2014" s="12" t="s">
        <v>2085</v>
      </c>
      <c r="C2014" s="12" t="s">
        <v>4598</v>
      </c>
      <c r="D2014" s="36">
        <v>46008</v>
      </c>
      <c r="E2014" s="36">
        <v>46064</v>
      </c>
      <c r="F2014" s="12" t="s">
        <v>504</v>
      </c>
    </row>
    <row r="2015" spans="1:6" x14ac:dyDescent="0.3">
      <c r="A2015" s="12" t="s">
        <v>9645</v>
      </c>
      <c r="B2015" s="12" t="s">
        <v>3483</v>
      </c>
      <c r="C2015" s="12" t="s">
        <v>4609</v>
      </c>
      <c r="D2015" s="36">
        <v>45700</v>
      </c>
      <c r="E2015" s="36">
        <v>45728</v>
      </c>
      <c r="F2015" s="12" t="s">
        <v>7631</v>
      </c>
    </row>
    <row r="2016" spans="1:6" x14ac:dyDescent="0.3">
      <c r="A2016" s="12" t="s">
        <v>9646</v>
      </c>
      <c r="B2016" s="12" t="s">
        <v>1871</v>
      </c>
      <c r="C2016" s="12" t="s">
        <v>4605</v>
      </c>
      <c r="D2016" s="36">
        <v>45908</v>
      </c>
      <c r="E2016" s="36">
        <v>45964</v>
      </c>
      <c r="F2016" s="12" t="s">
        <v>7631</v>
      </c>
    </row>
    <row r="2017" spans="1:6" x14ac:dyDescent="0.3">
      <c r="A2017" s="12" t="s">
        <v>9647</v>
      </c>
      <c r="B2017" s="12" t="s">
        <v>2827</v>
      </c>
      <c r="C2017" s="12" t="s">
        <v>4629</v>
      </c>
      <c r="D2017" s="36">
        <v>46001</v>
      </c>
      <c r="E2017" s="36">
        <v>46085</v>
      </c>
      <c r="F2017" s="12" t="s">
        <v>504</v>
      </c>
    </row>
    <row r="2018" spans="1:6" x14ac:dyDescent="0.3">
      <c r="A2018" s="12" t="s">
        <v>9648</v>
      </c>
      <c r="B2018" s="12" t="s">
        <v>3531</v>
      </c>
      <c r="C2018" s="12" t="s">
        <v>4607</v>
      </c>
      <c r="D2018" s="36">
        <v>45801</v>
      </c>
      <c r="E2018" s="36">
        <v>45829</v>
      </c>
      <c r="F2018" s="12" t="s">
        <v>7631</v>
      </c>
    </row>
    <row r="2019" spans="1:6" x14ac:dyDescent="0.3">
      <c r="A2019" s="12" t="s">
        <v>9649</v>
      </c>
      <c r="B2019" s="12" t="s">
        <v>4356</v>
      </c>
      <c r="C2019" s="12" t="s">
        <v>4594</v>
      </c>
      <c r="D2019" s="36">
        <v>45934</v>
      </c>
      <c r="E2019" s="36">
        <v>46299</v>
      </c>
      <c r="F2019" s="12" t="s">
        <v>504</v>
      </c>
    </row>
    <row r="2020" spans="1:6" x14ac:dyDescent="0.3">
      <c r="A2020" s="12" t="s">
        <v>9650</v>
      </c>
      <c r="B2020" s="12" t="s">
        <v>2102</v>
      </c>
      <c r="C2020" s="12" t="s">
        <v>4615</v>
      </c>
      <c r="D2020" s="36">
        <v>45946</v>
      </c>
      <c r="E2020" s="36">
        <v>46002</v>
      </c>
      <c r="F2020" s="12" t="s">
        <v>7631</v>
      </c>
    </row>
    <row r="2021" spans="1:6" x14ac:dyDescent="0.3">
      <c r="A2021" s="12" t="s">
        <v>9651</v>
      </c>
      <c r="B2021" s="12" t="s">
        <v>3505</v>
      </c>
      <c r="C2021" s="12" t="s">
        <v>4615</v>
      </c>
      <c r="D2021" s="36">
        <v>46027</v>
      </c>
      <c r="E2021" s="36">
        <v>46083</v>
      </c>
      <c r="F2021" s="12" t="s">
        <v>504</v>
      </c>
    </row>
    <row r="2022" spans="1:6" x14ac:dyDescent="0.3">
      <c r="A2022" s="12" t="s">
        <v>9652</v>
      </c>
      <c r="B2022" s="12" t="s">
        <v>2185</v>
      </c>
      <c r="C2022" s="12" t="s">
        <v>4594</v>
      </c>
      <c r="D2022" s="36">
        <v>45839</v>
      </c>
      <c r="E2022" s="36">
        <v>45923</v>
      </c>
      <c r="F2022" s="12" t="s">
        <v>7631</v>
      </c>
    </row>
    <row r="2023" spans="1:6" x14ac:dyDescent="0.3">
      <c r="A2023" s="12" t="s">
        <v>9653</v>
      </c>
      <c r="B2023" s="12" t="s">
        <v>3316</v>
      </c>
      <c r="C2023" s="12" t="s">
        <v>4613</v>
      </c>
      <c r="D2023" s="36">
        <v>45887</v>
      </c>
      <c r="E2023" s="36">
        <v>45943</v>
      </c>
      <c r="F2023" s="12" t="s">
        <v>7631</v>
      </c>
    </row>
    <row r="2024" spans="1:6" x14ac:dyDescent="0.3">
      <c r="A2024" s="12" t="s">
        <v>9654</v>
      </c>
      <c r="B2024" s="12" t="s">
        <v>2071</v>
      </c>
      <c r="C2024" s="12" t="s">
        <v>4605</v>
      </c>
      <c r="D2024" s="36">
        <v>45970</v>
      </c>
      <c r="E2024" s="36">
        <v>46000</v>
      </c>
      <c r="F2024" s="12" t="s">
        <v>7631</v>
      </c>
    </row>
    <row r="2025" spans="1:6" x14ac:dyDescent="0.3">
      <c r="A2025" s="12" t="s">
        <v>9655</v>
      </c>
      <c r="B2025" s="12" t="s">
        <v>2739</v>
      </c>
      <c r="C2025" s="12" t="s">
        <v>4613</v>
      </c>
      <c r="D2025" s="36">
        <v>45980</v>
      </c>
      <c r="E2025" s="36">
        <v>46036</v>
      </c>
      <c r="F2025" s="12" t="s">
        <v>7631</v>
      </c>
    </row>
    <row r="2026" spans="1:6" x14ac:dyDescent="0.3">
      <c r="A2026" s="12" t="s">
        <v>9656</v>
      </c>
      <c r="B2026" s="12" t="s">
        <v>4174</v>
      </c>
      <c r="C2026" s="12" t="s">
        <v>4629</v>
      </c>
      <c r="D2026" s="36">
        <v>45897</v>
      </c>
      <c r="E2026" s="36">
        <v>45925</v>
      </c>
      <c r="F2026" s="12" t="s">
        <v>7631</v>
      </c>
    </row>
    <row r="2027" spans="1:6" x14ac:dyDescent="0.3">
      <c r="A2027" s="12" t="s">
        <v>9657</v>
      </c>
      <c r="B2027" s="12" t="s">
        <v>1480</v>
      </c>
      <c r="C2027" s="12" t="s">
        <v>4594</v>
      </c>
      <c r="D2027" s="36">
        <v>45815</v>
      </c>
      <c r="E2027" s="36">
        <v>45843</v>
      </c>
      <c r="F2027" s="12" t="s">
        <v>7631</v>
      </c>
    </row>
    <row r="2028" spans="1:6" x14ac:dyDescent="0.3">
      <c r="A2028" s="12" t="s">
        <v>9658</v>
      </c>
      <c r="B2028" s="12" t="s">
        <v>1760</v>
      </c>
      <c r="C2028" s="12" t="s">
        <v>4607</v>
      </c>
      <c r="D2028" s="36">
        <v>45846</v>
      </c>
      <c r="E2028" s="36">
        <v>45874</v>
      </c>
      <c r="F2028" s="12" t="s">
        <v>7631</v>
      </c>
    </row>
    <row r="2029" spans="1:6" x14ac:dyDescent="0.3">
      <c r="A2029" s="12" t="s">
        <v>9659</v>
      </c>
      <c r="B2029" s="12" t="s">
        <v>4374</v>
      </c>
      <c r="C2029" s="12" t="s">
        <v>4605</v>
      </c>
      <c r="D2029" s="36">
        <v>45845</v>
      </c>
      <c r="E2029" s="36">
        <v>45901</v>
      </c>
      <c r="F2029" s="12" t="s">
        <v>7631</v>
      </c>
    </row>
    <row r="2030" spans="1:6" x14ac:dyDescent="0.3">
      <c r="A2030" s="12" t="s">
        <v>9660</v>
      </c>
      <c r="B2030" s="12" t="s">
        <v>3551</v>
      </c>
      <c r="C2030" s="12" t="s">
        <v>4607</v>
      </c>
      <c r="D2030" s="36">
        <v>46028</v>
      </c>
      <c r="E2030" s="36">
        <v>46056</v>
      </c>
      <c r="F2030" s="12" t="s">
        <v>504</v>
      </c>
    </row>
    <row r="2031" spans="1:6" x14ac:dyDescent="0.3">
      <c r="A2031" s="12" t="s">
        <v>9661</v>
      </c>
      <c r="B2031" s="12" t="s">
        <v>4561</v>
      </c>
      <c r="C2031" s="12" t="s">
        <v>4618</v>
      </c>
      <c r="D2031" s="36">
        <v>45811</v>
      </c>
      <c r="E2031" s="36">
        <v>45841</v>
      </c>
      <c r="F2031" s="12" t="s">
        <v>7631</v>
      </c>
    </row>
    <row r="2032" spans="1:6" x14ac:dyDescent="0.3">
      <c r="A2032" s="12" t="s">
        <v>9662</v>
      </c>
      <c r="B2032" s="12" t="s">
        <v>2733</v>
      </c>
      <c r="C2032" s="12" t="s">
        <v>4605</v>
      </c>
      <c r="D2032" s="36">
        <v>45895</v>
      </c>
      <c r="E2032" s="36">
        <v>45979</v>
      </c>
      <c r="F2032" s="12" t="s">
        <v>7631</v>
      </c>
    </row>
    <row r="2033" spans="1:6" x14ac:dyDescent="0.3">
      <c r="A2033" s="12" t="s">
        <v>9663</v>
      </c>
      <c r="B2033" s="12" t="s">
        <v>2077</v>
      </c>
      <c r="C2033" s="12" t="s">
        <v>4615</v>
      </c>
      <c r="D2033" s="36">
        <v>45820</v>
      </c>
      <c r="E2033" s="36">
        <v>45848</v>
      </c>
      <c r="F2033" s="12" t="s">
        <v>7631</v>
      </c>
    </row>
    <row r="2034" spans="1:6" x14ac:dyDescent="0.3">
      <c r="A2034" s="12" t="s">
        <v>9664</v>
      </c>
      <c r="B2034" s="12" t="s">
        <v>3354</v>
      </c>
      <c r="C2034" s="12" t="s">
        <v>4618</v>
      </c>
      <c r="D2034" s="36">
        <v>46050</v>
      </c>
      <c r="E2034" s="36">
        <v>46134</v>
      </c>
      <c r="F2034" s="12" t="s">
        <v>504</v>
      </c>
    </row>
    <row r="2035" spans="1:6" x14ac:dyDescent="0.3">
      <c r="A2035" s="12" t="s">
        <v>9665</v>
      </c>
      <c r="B2035" s="12" t="s">
        <v>1316</v>
      </c>
      <c r="C2035" s="12" t="s">
        <v>4629</v>
      </c>
      <c r="D2035" s="36">
        <v>45769</v>
      </c>
      <c r="E2035" s="36">
        <v>45797</v>
      </c>
      <c r="F2035" s="12" t="s">
        <v>7631</v>
      </c>
    </row>
    <row r="2036" spans="1:6" x14ac:dyDescent="0.3">
      <c r="A2036" s="12" t="s">
        <v>9666</v>
      </c>
      <c r="B2036" s="12" t="s">
        <v>3832</v>
      </c>
      <c r="C2036" s="12" t="s">
        <v>4613</v>
      </c>
      <c r="D2036" s="36">
        <v>45795</v>
      </c>
      <c r="E2036" s="36">
        <v>45879</v>
      </c>
      <c r="F2036" s="12" t="s">
        <v>7631</v>
      </c>
    </row>
    <row r="2037" spans="1:6" x14ac:dyDescent="0.3">
      <c r="A2037" s="12" t="s">
        <v>9667</v>
      </c>
      <c r="B2037" s="12" t="s">
        <v>1596</v>
      </c>
      <c r="C2037" s="12" t="s">
        <v>4609</v>
      </c>
      <c r="D2037" s="36">
        <v>45730</v>
      </c>
      <c r="E2037" s="36">
        <v>46095</v>
      </c>
      <c r="F2037" s="12" t="s">
        <v>504</v>
      </c>
    </row>
    <row r="2038" spans="1:6" x14ac:dyDescent="0.3">
      <c r="A2038" s="12" t="s">
        <v>9668</v>
      </c>
      <c r="B2038" s="12" t="s">
        <v>2011</v>
      </c>
      <c r="C2038" s="12" t="s">
        <v>4609</v>
      </c>
      <c r="D2038" s="36">
        <v>46009</v>
      </c>
      <c r="E2038" s="36">
        <v>46374</v>
      </c>
      <c r="F2038" s="12" t="s">
        <v>504</v>
      </c>
    </row>
    <row r="2039" spans="1:6" x14ac:dyDescent="0.3">
      <c r="A2039" s="12" t="s">
        <v>9669</v>
      </c>
      <c r="B2039" s="12" t="s">
        <v>2767</v>
      </c>
      <c r="C2039" s="12" t="s">
        <v>4602</v>
      </c>
      <c r="D2039" s="36">
        <v>46021</v>
      </c>
      <c r="E2039" s="36">
        <v>46049</v>
      </c>
      <c r="F2039" s="12" t="s">
        <v>7631</v>
      </c>
    </row>
    <row r="2040" spans="1:6" x14ac:dyDescent="0.3">
      <c r="A2040" s="12" t="s">
        <v>9670</v>
      </c>
      <c r="B2040" s="12" t="s">
        <v>3844</v>
      </c>
      <c r="C2040" s="12" t="s">
        <v>4613</v>
      </c>
      <c r="D2040" s="36">
        <v>45785</v>
      </c>
      <c r="E2040" s="36">
        <v>46150</v>
      </c>
      <c r="F2040" s="12" t="s">
        <v>504</v>
      </c>
    </row>
    <row r="2041" spans="1:6" x14ac:dyDescent="0.3">
      <c r="A2041" s="12" t="s">
        <v>9671</v>
      </c>
      <c r="B2041" s="12" t="s">
        <v>4074</v>
      </c>
      <c r="C2041" s="12" t="s">
        <v>4602</v>
      </c>
      <c r="D2041" s="36">
        <v>45936</v>
      </c>
      <c r="E2041" s="36">
        <v>45964</v>
      </c>
      <c r="F2041" s="12" t="s">
        <v>7631</v>
      </c>
    </row>
    <row r="2042" spans="1:6" x14ac:dyDescent="0.3">
      <c r="A2042" s="12" t="s">
        <v>9672</v>
      </c>
      <c r="B2042" s="12" t="s">
        <v>3148</v>
      </c>
      <c r="C2042" s="12" t="s">
        <v>4609</v>
      </c>
      <c r="D2042" s="36">
        <v>45793</v>
      </c>
      <c r="E2042" s="36">
        <v>45821</v>
      </c>
      <c r="F2042" s="12" t="s">
        <v>7631</v>
      </c>
    </row>
    <row r="2043" spans="1:6" x14ac:dyDescent="0.3">
      <c r="A2043" s="12" t="s">
        <v>9673</v>
      </c>
      <c r="B2043" s="12" t="s">
        <v>2877</v>
      </c>
      <c r="C2043" s="12" t="s">
        <v>4618</v>
      </c>
      <c r="D2043" s="36">
        <v>45761</v>
      </c>
      <c r="E2043" s="36">
        <v>45791</v>
      </c>
      <c r="F2043" s="12" t="s">
        <v>7631</v>
      </c>
    </row>
    <row r="2044" spans="1:6" x14ac:dyDescent="0.3">
      <c r="A2044" s="12" t="s">
        <v>9674</v>
      </c>
      <c r="B2044" s="12" t="s">
        <v>4054</v>
      </c>
      <c r="C2044" s="12" t="s">
        <v>4602</v>
      </c>
      <c r="D2044" s="36">
        <v>45777</v>
      </c>
      <c r="E2044" s="36">
        <v>46142</v>
      </c>
      <c r="F2044" s="12" t="s">
        <v>504</v>
      </c>
    </row>
    <row r="2045" spans="1:6" x14ac:dyDescent="0.3">
      <c r="A2045" s="12" t="s">
        <v>9675</v>
      </c>
      <c r="B2045" s="12" t="s">
        <v>2160</v>
      </c>
      <c r="C2045" s="12" t="s">
        <v>4629</v>
      </c>
      <c r="D2045" s="36">
        <v>45789</v>
      </c>
      <c r="E2045" s="36">
        <v>45845</v>
      </c>
      <c r="F2045" s="12" t="s">
        <v>7631</v>
      </c>
    </row>
    <row r="2046" spans="1:6" x14ac:dyDescent="0.3">
      <c r="A2046" s="12" t="s">
        <v>9676</v>
      </c>
      <c r="B2046" s="12" t="s">
        <v>1265</v>
      </c>
      <c r="C2046" s="12" t="s">
        <v>4594</v>
      </c>
      <c r="D2046" s="36">
        <v>45841</v>
      </c>
      <c r="E2046" s="36">
        <v>45897</v>
      </c>
      <c r="F2046" s="12" t="s">
        <v>7631</v>
      </c>
    </row>
    <row r="2047" spans="1:6" x14ac:dyDescent="0.3">
      <c r="A2047" s="12" t="s">
        <v>9677</v>
      </c>
      <c r="B2047" s="12" t="s">
        <v>656</v>
      </c>
      <c r="C2047" s="12" t="s">
        <v>4594</v>
      </c>
      <c r="D2047" s="36">
        <v>45887</v>
      </c>
      <c r="E2047" s="36">
        <v>45971</v>
      </c>
      <c r="F2047" s="12" t="s">
        <v>7631</v>
      </c>
    </row>
    <row r="2048" spans="1:6" x14ac:dyDescent="0.3">
      <c r="A2048" s="12" t="s">
        <v>9678</v>
      </c>
      <c r="B2048" s="12" t="s">
        <v>1796</v>
      </c>
      <c r="C2048" s="12" t="s">
        <v>4618</v>
      </c>
      <c r="D2048" s="36">
        <v>45742</v>
      </c>
      <c r="E2048" s="36">
        <v>45798</v>
      </c>
      <c r="F2048" s="12" t="s">
        <v>7631</v>
      </c>
    </row>
    <row r="2049" spans="1:6" x14ac:dyDescent="0.3">
      <c r="A2049" s="12" t="s">
        <v>9679</v>
      </c>
      <c r="B2049" s="12" t="s">
        <v>3487</v>
      </c>
      <c r="C2049" s="12" t="s">
        <v>4629</v>
      </c>
      <c r="D2049" s="36">
        <v>45808</v>
      </c>
      <c r="E2049" s="36">
        <v>46173</v>
      </c>
      <c r="F2049" s="12" t="s">
        <v>504</v>
      </c>
    </row>
    <row r="2050" spans="1:6" x14ac:dyDescent="0.3">
      <c r="A2050" s="12" t="s">
        <v>9680</v>
      </c>
      <c r="B2050" s="12" t="s">
        <v>2249</v>
      </c>
      <c r="C2050" s="12" t="s">
        <v>4605</v>
      </c>
      <c r="D2050" s="36">
        <v>45930</v>
      </c>
      <c r="E2050" s="36">
        <v>45986</v>
      </c>
      <c r="F2050" s="12" t="s">
        <v>7631</v>
      </c>
    </row>
    <row r="2051" spans="1:6" x14ac:dyDescent="0.3">
      <c r="A2051" s="12" t="s">
        <v>9681</v>
      </c>
      <c r="B2051" s="12" t="s">
        <v>4527</v>
      </c>
      <c r="C2051" s="12" t="s">
        <v>4629</v>
      </c>
      <c r="D2051" s="36">
        <v>45948</v>
      </c>
      <c r="E2051" s="36">
        <v>45978</v>
      </c>
      <c r="F2051" s="12" t="s">
        <v>7631</v>
      </c>
    </row>
    <row r="2052" spans="1:6" x14ac:dyDescent="0.3">
      <c r="A2052" s="12" t="s">
        <v>9682</v>
      </c>
      <c r="B2052" s="12" t="s">
        <v>3038</v>
      </c>
      <c r="C2052" s="12" t="s">
        <v>4605</v>
      </c>
      <c r="D2052" s="36">
        <v>45748</v>
      </c>
      <c r="E2052" s="36">
        <v>45832</v>
      </c>
      <c r="F2052" s="12" t="s">
        <v>7631</v>
      </c>
    </row>
    <row r="2053" spans="1:6" x14ac:dyDescent="0.3">
      <c r="A2053" s="12" t="s">
        <v>9683</v>
      </c>
      <c r="B2053" s="12" t="s">
        <v>1165</v>
      </c>
      <c r="C2053" s="12" t="s">
        <v>4602</v>
      </c>
      <c r="D2053" s="36">
        <v>45775</v>
      </c>
      <c r="E2053" s="36">
        <v>46140</v>
      </c>
      <c r="F2053" s="12" t="s">
        <v>504</v>
      </c>
    </row>
    <row r="2054" spans="1:6" x14ac:dyDescent="0.3">
      <c r="A2054" s="12" t="s">
        <v>9684</v>
      </c>
      <c r="B2054" s="12" t="s">
        <v>1604</v>
      </c>
      <c r="C2054" s="12" t="s">
        <v>4629</v>
      </c>
      <c r="D2054" s="36">
        <v>46045</v>
      </c>
      <c r="E2054" s="36">
        <v>46101</v>
      </c>
      <c r="F2054" s="12" t="s">
        <v>504</v>
      </c>
    </row>
    <row r="2055" spans="1:6" x14ac:dyDescent="0.3">
      <c r="A2055" s="12" t="s">
        <v>9685</v>
      </c>
      <c r="B2055" s="12" t="s">
        <v>661</v>
      </c>
      <c r="C2055" s="12" t="s">
        <v>4618</v>
      </c>
      <c r="D2055" s="36">
        <v>46008</v>
      </c>
      <c r="E2055" s="36">
        <v>46373</v>
      </c>
      <c r="F2055" s="12" t="s">
        <v>504</v>
      </c>
    </row>
    <row r="2056" spans="1:6" x14ac:dyDescent="0.3">
      <c r="A2056" s="12" t="s">
        <v>9686</v>
      </c>
      <c r="B2056" s="12" t="s">
        <v>2695</v>
      </c>
      <c r="C2056" s="12" t="s">
        <v>4605</v>
      </c>
      <c r="D2056" s="36">
        <v>45753</v>
      </c>
      <c r="E2056" s="36">
        <v>46118</v>
      </c>
      <c r="F2056" s="12" t="s">
        <v>504</v>
      </c>
    </row>
    <row r="2057" spans="1:6" x14ac:dyDescent="0.3">
      <c r="A2057" s="12" t="s">
        <v>9687</v>
      </c>
      <c r="B2057" s="12" t="s">
        <v>2431</v>
      </c>
      <c r="C2057" s="12" t="s">
        <v>4598</v>
      </c>
      <c r="D2057" s="36">
        <v>45931</v>
      </c>
      <c r="E2057" s="36">
        <v>45959</v>
      </c>
      <c r="F2057" s="12" t="s">
        <v>7631</v>
      </c>
    </row>
    <row r="2058" spans="1:6" x14ac:dyDescent="0.3">
      <c r="A2058" s="12" t="s">
        <v>9688</v>
      </c>
      <c r="B2058" s="12" t="s">
        <v>3774</v>
      </c>
      <c r="C2058" s="12" t="s">
        <v>4605</v>
      </c>
      <c r="D2058" s="36">
        <v>45838</v>
      </c>
      <c r="E2058" s="36">
        <v>45922</v>
      </c>
      <c r="F2058" s="12" t="s">
        <v>7631</v>
      </c>
    </row>
    <row r="2059" spans="1:6" x14ac:dyDescent="0.3">
      <c r="A2059" s="12" t="s">
        <v>9689</v>
      </c>
      <c r="B2059" s="12" t="s">
        <v>4585</v>
      </c>
      <c r="C2059" s="12" t="s">
        <v>4602</v>
      </c>
      <c r="D2059" s="36">
        <v>45814</v>
      </c>
      <c r="E2059" s="36">
        <v>46179</v>
      </c>
      <c r="F2059" s="12" t="s">
        <v>504</v>
      </c>
    </row>
    <row r="2060" spans="1:6" x14ac:dyDescent="0.3">
      <c r="A2060" s="12" t="s">
        <v>9690</v>
      </c>
      <c r="B2060" s="12" t="s">
        <v>1576</v>
      </c>
      <c r="C2060" s="12" t="s">
        <v>4605</v>
      </c>
      <c r="D2060" s="36">
        <v>46012</v>
      </c>
      <c r="E2060" s="36">
        <v>46096</v>
      </c>
      <c r="F2060" s="12" t="s">
        <v>504</v>
      </c>
    </row>
    <row r="2061" spans="1:6" x14ac:dyDescent="0.3">
      <c r="A2061" s="12" t="s">
        <v>9691</v>
      </c>
      <c r="B2061" s="12" t="s">
        <v>2953</v>
      </c>
      <c r="C2061" s="12" t="s">
        <v>4615</v>
      </c>
      <c r="D2061" s="36">
        <v>45834</v>
      </c>
      <c r="E2061" s="36">
        <v>45890</v>
      </c>
      <c r="F2061" s="12" t="s">
        <v>7631</v>
      </c>
    </row>
    <row r="2062" spans="1:6" x14ac:dyDescent="0.3">
      <c r="A2062" s="12" t="s">
        <v>9692</v>
      </c>
      <c r="B2062" s="12" t="s">
        <v>1816</v>
      </c>
      <c r="C2062" s="12" t="s">
        <v>4598</v>
      </c>
      <c r="D2062" s="36">
        <v>46027</v>
      </c>
      <c r="E2062" s="36">
        <v>46057</v>
      </c>
      <c r="F2062" s="12" t="s">
        <v>504</v>
      </c>
    </row>
    <row r="2063" spans="1:6" x14ac:dyDescent="0.3">
      <c r="A2063" s="12" t="s">
        <v>9693</v>
      </c>
      <c r="B2063" s="12" t="s">
        <v>1702</v>
      </c>
      <c r="C2063" s="12" t="s">
        <v>4605</v>
      </c>
      <c r="D2063" s="36">
        <v>45732</v>
      </c>
      <c r="E2063" s="36">
        <v>45788</v>
      </c>
      <c r="F2063" s="12" t="s">
        <v>7631</v>
      </c>
    </row>
    <row r="2064" spans="1:6" x14ac:dyDescent="0.3">
      <c r="A2064" s="12" t="s">
        <v>9694</v>
      </c>
      <c r="B2064" s="12" t="s">
        <v>2106</v>
      </c>
      <c r="C2064" s="12" t="s">
        <v>4615</v>
      </c>
      <c r="D2064" s="36">
        <v>45827</v>
      </c>
      <c r="E2064" s="36">
        <v>46192</v>
      </c>
      <c r="F2064" s="12" t="s">
        <v>504</v>
      </c>
    </row>
    <row r="2065" spans="1:6" x14ac:dyDescent="0.3">
      <c r="A2065" s="12" t="s">
        <v>9695</v>
      </c>
      <c r="B2065" s="12" t="s">
        <v>634</v>
      </c>
      <c r="C2065" s="12" t="s">
        <v>4618</v>
      </c>
      <c r="D2065" s="36">
        <v>45966</v>
      </c>
      <c r="E2065" s="36">
        <v>46331</v>
      </c>
      <c r="F2065" s="12" t="s">
        <v>504</v>
      </c>
    </row>
    <row r="2066" spans="1:6" x14ac:dyDescent="0.3">
      <c r="A2066" s="12" t="s">
        <v>9696</v>
      </c>
      <c r="B2066" s="12" t="s">
        <v>4076</v>
      </c>
      <c r="C2066" s="12" t="s">
        <v>4609</v>
      </c>
      <c r="D2066" s="36">
        <v>45982</v>
      </c>
      <c r="E2066" s="36">
        <v>46347</v>
      </c>
      <c r="F2066" s="12" t="s">
        <v>504</v>
      </c>
    </row>
    <row r="2067" spans="1:6" x14ac:dyDescent="0.3">
      <c r="A2067" s="12" t="s">
        <v>9697</v>
      </c>
      <c r="B2067" s="12" t="s">
        <v>1194</v>
      </c>
      <c r="C2067" s="12" t="s">
        <v>4629</v>
      </c>
      <c r="D2067" s="36">
        <v>45844</v>
      </c>
      <c r="E2067" s="36">
        <v>45928</v>
      </c>
      <c r="F2067" s="12" t="s">
        <v>7631</v>
      </c>
    </row>
    <row r="2068" spans="1:6" x14ac:dyDescent="0.3">
      <c r="A2068" s="12" t="s">
        <v>9698</v>
      </c>
      <c r="B2068" s="12" t="s">
        <v>1570</v>
      </c>
      <c r="C2068" s="12" t="s">
        <v>4602</v>
      </c>
      <c r="D2068" s="36">
        <v>45703</v>
      </c>
      <c r="E2068" s="36">
        <v>46068</v>
      </c>
      <c r="F2068" s="12" t="s">
        <v>504</v>
      </c>
    </row>
    <row r="2069" spans="1:6" x14ac:dyDescent="0.3">
      <c r="A2069" s="12" t="s">
        <v>9699</v>
      </c>
      <c r="B2069" s="12" t="s">
        <v>2889</v>
      </c>
      <c r="C2069" s="12" t="s">
        <v>4605</v>
      </c>
      <c r="D2069" s="36">
        <v>45953</v>
      </c>
      <c r="E2069" s="36">
        <v>45983</v>
      </c>
      <c r="F2069" s="12" t="s">
        <v>7631</v>
      </c>
    </row>
    <row r="2070" spans="1:6" x14ac:dyDescent="0.3">
      <c r="A2070" s="12" t="s">
        <v>9700</v>
      </c>
      <c r="B2070" s="12" t="s">
        <v>3340</v>
      </c>
      <c r="C2070" s="12" t="s">
        <v>4607</v>
      </c>
      <c r="D2070" s="36">
        <v>45958</v>
      </c>
      <c r="E2070" s="36">
        <v>46014</v>
      </c>
      <c r="F2070" s="12" t="s">
        <v>7631</v>
      </c>
    </row>
    <row r="2071" spans="1:6" x14ac:dyDescent="0.3">
      <c r="A2071" s="12" t="s">
        <v>9701</v>
      </c>
      <c r="B2071" s="12" t="s">
        <v>3006</v>
      </c>
      <c r="C2071" s="12" t="s">
        <v>4618</v>
      </c>
      <c r="D2071" s="36">
        <v>45858</v>
      </c>
      <c r="E2071" s="36">
        <v>46223</v>
      </c>
      <c r="F2071" s="12" t="s">
        <v>504</v>
      </c>
    </row>
    <row r="2072" spans="1:6" x14ac:dyDescent="0.3">
      <c r="A2072" s="12" t="s">
        <v>9702</v>
      </c>
      <c r="B2072" s="12" t="s">
        <v>2215</v>
      </c>
      <c r="C2072" s="12" t="s">
        <v>4609</v>
      </c>
      <c r="D2072" s="36">
        <v>45694</v>
      </c>
      <c r="E2072" s="36">
        <v>45722</v>
      </c>
      <c r="F2072" s="12" t="s">
        <v>7631</v>
      </c>
    </row>
    <row r="2073" spans="1:6" x14ac:dyDescent="0.3">
      <c r="A2073" s="12" t="s">
        <v>9703</v>
      </c>
      <c r="B2073" s="12" t="s">
        <v>2235</v>
      </c>
      <c r="C2073" s="12" t="s">
        <v>4605</v>
      </c>
      <c r="D2073" s="36">
        <v>45817</v>
      </c>
      <c r="E2073" s="36">
        <v>45901</v>
      </c>
      <c r="F2073" s="12" t="s">
        <v>7631</v>
      </c>
    </row>
    <row r="2074" spans="1:6" x14ac:dyDescent="0.3">
      <c r="A2074" s="12" t="s">
        <v>9704</v>
      </c>
      <c r="B2074" s="12" t="s">
        <v>3449</v>
      </c>
      <c r="C2074" s="12" t="s">
        <v>4613</v>
      </c>
      <c r="D2074" s="36">
        <v>45895</v>
      </c>
      <c r="E2074" s="36">
        <v>45979</v>
      </c>
      <c r="F2074" s="12" t="s">
        <v>7631</v>
      </c>
    </row>
    <row r="2075" spans="1:6" x14ac:dyDescent="0.3">
      <c r="A2075" s="12" t="s">
        <v>9705</v>
      </c>
      <c r="B2075" s="12" t="s">
        <v>2659</v>
      </c>
      <c r="C2075" s="12" t="s">
        <v>4598</v>
      </c>
      <c r="D2075" s="36">
        <v>45990</v>
      </c>
      <c r="E2075" s="36">
        <v>46355</v>
      </c>
      <c r="F2075" s="12" t="s">
        <v>504</v>
      </c>
    </row>
    <row r="2076" spans="1:6" x14ac:dyDescent="0.3">
      <c r="A2076" s="12" t="s">
        <v>9706</v>
      </c>
      <c r="B2076" s="12" t="s">
        <v>3054</v>
      </c>
      <c r="C2076" s="12" t="s">
        <v>4615</v>
      </c>
      <c r="D2076" s="36">
        <v>45872</v>
      </c>
      <c r="E2076" s="36">
        <v>46237</v>
      </c>
      <c r="F2076" s="12" t="s">
        <v>504</v>
      </c>
    </row>
    <row r="2077" spans="1:6" x14ac:dyDescent="0.3">
      <c r="A2077" s="12" t="s">
        <v>9707</v>
      </c>
      <c r="B2077" s="12" t="s">
        <v>4122</v>
      </c>
      <c r="C2077" s="12" t="s">
        <v>4615</v>
      </c>
      <c r="D2077" s="36">
        <v>45974</v>
      </c>
      <c r="E2077" s="36">
        <v>46004</v>
      </c>
      <c r="F2077" s="12" t="s">
        <v>7631</v>
      </c>
    </row>
    <row r="2078" spans="1:6" x14ac:dyDescent="0.3">
      <c r="A2078" s="12" t="s">
        <v>9708</v>
      </c>
      <c r="B2078" s="12" t="s">
        <v>580</v>
      </c>
      <c r="C2078" s="12" t="s">
        <v>4613</v>
      </c>
      <c r="D2078" s="36">
        <v>46022</v>
      </c>
      <c r="E2078" s="36">
        <v>46078</v>
      </c>
      <c r="F2078" s="12" t="s">
        <v>504</v>
      </c>
    </row>
    <row r="2079" spans="1:6" x14ac:dyDescent="0.3">
      <c r="A2079" s="12" t="s">
        <v>9709</v>
      </c>
      <c r="B2079" s="12" t="s">
        <v>4273</v>
      </c>
      <c r="C2079" s="12" t="s">
        <v>4618</v>
      </c>
      <c r="D2079" s="36">
        <v>45884</v>
      </c>
      <c r="E2079" s="36">
        <v>45914</v>
      </c>
      <c r="F2079" s="12" t="s">
        <v>7631</v>
      </c>
    </row>
    <row r="2080" spans="1:6" x14ac:dyDescent="0.3">
      <c r="A2080" s="12" t="s">
        <v>9710</v>
      </c>
      <c r="B2080" s="12" t="s">
        <v>2559</v>
      </c>
      <c r="C2080" s="12" t="s">
        <v>4629</v>
      </c>
      <c r="D2080" s="36">
        <v>45925</v>
      </c>
      <c r="E2080" s="36">
        <v>45955</v>
      </c>
      <c r="F2080" s="12" t="s">
        <v>7631</v>
      </c>
    </row>
    <row r="2081" spans="1:6" x14ac:dyDescent="0.3">
      <c r="A2081" s="12" t="s">
        <v>9711</v>
      </c>
      <c r="B2081" s="12" t="s">
        <v>2427</v>
      </c>
      <c r="C2081" s="12" t="s">
        <v>4594</v>
      </c>
      <c r="D2081" s="36">
        <v>45981</v>
      </c>
      <c r="E2081" s="36">
        <v>46037</v>
      </c>
      <c r="F2081" s="12" t="s">
        <v>7631</v>
      </c>
    </row>
    <row r="2082" spans="1:6" x14ac:dyDescent="0.3">
      <c r="A2082" s="12" t="s">
        <v>9712</v>
      </c>
      <c r="B2082" s="12" t="s">
        <v>1490</v>
      </c>
      <c r="C2082" s="12" t="s">
        <v>4613</v>
      </c>
      <c r="D2082" s="36">
        <v>45958</v>
      </c>
      <c r="E2082" s="36">
        <v>46323</v>
      </c>
      <c r="F2082" s="12" t="s">
        <v>504</v>
      </c>
    </row>
    <row r="2083" spans="1:6" x14ac:dyDescent="0.3">
      <c r="A2083" s="12" t="s">
        <v>9713</v>
      </c>
      <c r="B2083" s="12" t="s">
        <v>1480</v>
      </c>
      <c r="C2083" s="12" t="s">
        <v>4629</v>
      </c>
      <c r="D2083" s="36">
        <v>45978</v>
      </c>
      <c r="E2083" s="36">
        <v>46034</v>
      </c>
      <c r="F2083" s="12" t="s">
        <v>7631</v>
      </c>
    </row>
    <row r="2084" spans="1:6" x14ac:dyDescent="0.3">
      <c r="A2084" s="12" t="s">
        <v>9714</v>
      </c>
      <c r="B2084" s="12" t="s">
        <v>902</v>
      </c>
      <c r="C2084" s="12" t="s">
        <v>4609</v>
      </c>
      <c r="D2084" s="36">
        <v>45847</v>
      </c>
      <c r="E2084" s="36">
        <v>45875</v>
      </c>
      <c r="F2084" s="12" t="s">
        <v>7631</v>
      </c>
    </row>
    <row r="2085" spans="1:6" x14ac:dyDescent="0.3">
      <c r="A2085" s="12" t="s">
        <v>9715</v>
      </c>
      <c r="B2085" s="12" t="s">
        <v>2833</v>
      </c>
      <c r="C2085" s="12" t="s">
        <v>4605</v>
      </c>
      <c r="D2085" s="36">
        <v>46020</v>
      </c>
      <c r="E2085" s="36">
        <v>46050</v>
      </c>
      <c r="F2085" s="12" t="s">
        <v>7631</v>
      </c>
    </row>
    <row r="2086" spans="1:6" x14ac:dyDescent="0.3">
      <c r="A2086" s="12" t="s">
        <v>9716</v>
      </c>
      <c r="B2086" s="12" t="s">
        <v>3776</v>
      </c>
      <c r="C2086" s="12" t="s">
        <v>4618</v>
      </c>
      <c r="D2086" s="36">
        <v>45999</v>
      </c>
      <c r="E2086" s="36">
        <v>46055</v>
      </c>
      <c r="F2086" s="12" t="s">
        <v>504</v>
      </c>
    </row>
    <row r="2087" spans="1:6" x14ac:dyDescent="0.3">
      <c r="A2087" s="12" t="s">
        <v>9717</v>
      </c>
      <c r="B2087" s="12" t="s">
        <v>2413</v>
      </c>
      <c r="C2087" s="12" t="s">
        <v>4602</v>
      </c>
      <c r="D2087" s="36">
        <v>45829</v>
      </c>
      <c r="E2087" s="36">
        <v>45913</v>
      </c>
      <c r="F2087" s="12" t="s">
        <v>7631</v>
      </c>
    </row>
    <row r="2088" spans="1:6" x14ac:dyDescent="0.3">
      <c r="A2088" s="12" t="s">
        <v>9718</v>
      </c>
      <c r="B2088" s="12" t="s">
        <v>2183</v>
      </c>
      <c r="C2088" s="12" t="s">
        <v>4615</v>
      </c>
      <c r="D2088" s="36">
        <v>46029</v>
      </c>
      <c r="E2088" s="36">
        <v>46113</v>
      </c>
      <c r="F2088" s="12" t="s">
        <v>504</v>
      </c>
    </row>
    <row r="2089" spans="1:6" x14ac:dyDescent="0.3">
      <c r="A2089" s="12" t="s">
        <v>9719</v>
      </c>
      <c r="B2089" s="12" t="s">
        <v>853</v>
      </c>
      <c r="C2089" s="12" t="s">
        <v>4602</v>
      </c>
      <c r="D2089" s="36">
        <v>46028</v>
      </c>
      <c r="E2089" s="36">
        <v>46084</v>
      </c>
      <c r="F2089" s="12" t="s">
        <v>504</v>
      </c>
    </row>
    <row r="2090" spans="1:6" x14ac:dyDescent="0.3">
      <c r="A2090" s="12" t="s">
        <v>9720</v>
      </c>
      <c r="B2090" s="12" t="s">
        <v>2535</v>
      </c>
      <c r="C2090" s="12" t="s">
        <v>4613</v>
      </c>
      <c r="D2090" s="36">
        <v>45710</v>
      </c>
      <c r="E2090" s="36">
        <v>45740</v>
      </c>
      <c r="F2090" s="12" t="s">
        <v>7631</v>
      </c>
    </row>
    <row r="2091" spans="1:6" x14ac:dyDescent="0.3">
      <c r="A2091" s="12" t="s">
        <v>9721</v>
      </c>
      <c r="B2091" s="12" t="s">
        <v>773</v>
      </c>
      <c r="C2091" s="12" t="s">
        <v>4605</v>
      </c>
      <c r="D2091" s="36">
        <v>46015</v>
      </c>
      <c r="E2091" s="36">
        <v>46380</v>
      </c>
      <c r="F2091" s="12" t="s">
        <v>504</v>
      </c>
    </row>
    <row r="2092" spans="1:6" x14ac:dyDescent="0.3">
      <c r="A2092" s="12" t="s">
        <v>9722</v>
      </c>
      <c r="B2092" s="12" t="s">
        <v>4100</v>
      </c>
      <c r="C2092" s="12" t="s">
        <v>4607</v>
      </c>
      <c r="D2092" s="36">
        <v>45859</v>
      </c>
      <c r="E2092" s="36">
        <v>46224</v>
      </c>
      <c r="F2092" s="12" t="s">
        <v>504</v>
      </c>
    </row>
    <row r="2093" spans="1:6" x14ac:dyDescent="0.3">
      <c r="A2093" s="12" t="s">
        <v>9723</v>
      </c>
      <c r="B2093" s="12" t="s">
        <v>891</v>
      </c>
      <c r="C2093" s="12" t="s">
        <v>4609</v>
      </c>
      <c r="D2093" s="36">
        <v>45973</v>
      </c>
      <c r="E2093" s="36">
        <v>46029</v>
      </c>
      <c r="F2093" s="12" t="s">
        <v>7631</v>
      </c>
    </row>
    <row r="2094" spans="1:6" x14ac:dyDescent="0.3">
      <c r="A2094" s="12" t="s">
        <v>9724</v>
      </c>
      <c r="B2094" s="12" t="s">
        <v>3918</v>
      </c>
      <c r="C2094" s="12" t="s">
        <v>4613</v>
      </c>
      <c r="D2094" s="36">
        <v>45805</v>
      </c>
      <c r="E2094" s="36">
        <v>45861</v>
      </c>
      <c r="F2094" s="12" t="s">
        <v>7631</v>
      </c>
    </row>
    <row r="2095" spans="1:6" x14ac:dyDescent="0.3">
      <c r="A2095" s="12" t="s">
        <v>9725</v>
      </c>
      <c r="B2095" s="12" t="s">
        <v>3916</v>
      </c>
      <c r="C2095" s="12" t="s">
        <v>4609</v>
      </c>
      <c r="D2095" s="36">
        <v>46047</v>
      </c>
      <c r="E2095" s="36">
        <v>46412</v>
      </c>
      <c r="F2095" s="12" t="s">
        <v>504</v>
      </c>
    </row>
    <row r="2096" spans="1:6" x14ac:dyDescent="0.3">
      <c r="A2096" s="12" t="s">
        <v>9726</v>
      </c>
      <c r="B2096" s="12" t="s">
        <v>2805</v>
      </c>
      <c r="C2096" s="12" t="s">
        <v>4594</v>
      </c>
      <c r="D2096" s="36">
        <v>45891</v>
      </c>
      <c r="E2096" s="36">
        <v>45921</v>
      </c>
      <c r="F2096" s="12" t="s">
        <v>7631</v>
      </c>
    </row>
    <row r="2097" spans="1:6" x14ac:dyDescent="0.3">
      <c r="A2097" s="12" t="s">
        <v>9727</v>
      </c>
      <c r="B2097" s="12" t="s">
        <v>3258</v>
      </c>
      <c r="C2097" s="12" t="s">
        <v>4613</v>
      </c>
      <c r="D2097" s="36">
        <v>45730</v>
      </c>
      <c r="E2097" s="36">
        <v>45758</v>
      </c>
      <c r="F2097" s="12" t="s">
        <v>7631</v>
      </c>
    </row>
    <row r="2098" spans="1:6" x14ac:dyDescent="0.3">
      <c r="A2098" s="12" t="s">
        <v>9728</v>
      </c>
      <c r="B2098" s="12" t="s">
        <v>1598</v>
      </c>
      <c r="C2098" s="12" t="s">
        <v>4609</v>
      </c>
      <c r="D2098" s="36">
        <v>45775</v>
      </c>
      <c r="E2098" s="36">
        <v>45859</v>
      </c>
      <c r="F2098" s="12" t="s">
        <v>7631</v>
      </c>
    </row>
    <row r="2099" spans="1:6" x14ac:dyDescent="0.3">
      <c r="A2099" s="12" t="s">
        <v>9729</v>
      </c>
      <c r="B2099" s="12" t="s">
        <v>736</v>
      </c>
      <c r="C2099" s="12" t="s">
        <v>4594</v>
      </c>
      <c r="D2099" s="36">
        <v>45976</v>
      </c>
      <c r="E2099" s="36">
        <v>46341</v>
      </c>
      <c r="F2099" s="12" t="s">
        <v>504</v>
      </c>
    </row>
    <row r="2100" spans="1:6" x14ac:dyDescent="0.3">
      <c r="A2100" s="12" t="s">
        <v>9730</v>
      </c>
      <c r="B2100" s="12" t="s">
        <v>1377</v>
      </c>
      <c r="C2100" s="12" t="s">
        <v>4594</v>
      </c>
      <c r="D2100" s="36">
        <v>45811</v>
      </c>
      <c r="E2100" s="36">
        <v>45895</v>
      </c>
      <c r="F2100" s="12" t="s">
        <v>7631</v>
      </c>
    </row>
    <row r="2101" spans="1:6" x14ac:dyDescent="0.3">
      <c r="A2101" s="12" t="s">
        <v>9731</v>
      </c>
      <c r="B2101" s="12" t="s">
        <v>2425</v>
      </c>
      <c r="C2101" s="12" t="s">
        <v>4607</v>
      </c>
      <c r="D2101" s="36">
        <v>45760</v>
      </c>
      <c r="E2101" s="36">
        <v>45788</v>
      </c>
      <c r="F2101" s="12" t="s">
        <v>7631</v>
      </c>
    </row>
    <row r="2102" spans="1:6" x14ac:dyDescent="0.3">
      <c r="A2102" s="12" t="s">
        <v>9732</v>
      </c>
      <c r="B2102" s="12" t="s">
        <v>3886</v>
      </c>
      <c r="C2102" s="12" t="s">
        <v>4613</v>
      </c>
      <c r="D2102" s="36">
        <v>45822</v>
      </c>
      <c r="E2102" s="36">
        <v>46187</v>
      </c>
      <c r="F2102" s="12" t="s">
        <v>504</v>
      </c>
    </row>
    <row r="2103" spans="1:6" x14ac:dyDescent="0.3">
      <c r="A2103" s="12" t="s">
        <v>9733</v>
      </c>
      <c r="B2103" s="12" t="s">
        <v>3778</v>
      </c>
      <c r="C2103" s="12" t="s">
        <v>4615</v>
      </c>
      <c r="D2103" s="36">
        <v>45864</v>
      </c>
      <c r="E2103" s="36">
        <v>46229</v>
      </c>
      <c r="F2103" s="12" t="s">
        <v>504</v>
      </c>
    </row>
    <row r="2104" spans="1:6" x14ac:dyDescent="0.3">
      <c r="A2104" s="12" t="s">
        <v>9734</v>
      </c>
      <c r="B2104" s="12" t="s">
        <v>3388</v>
      </c>
      <c r="C2104" s="12" t="s">
        <v>4607</v>
      </c>
      <c r="D2104" s="36">
        <v>45815</v>
      </c>
      <c r="E2104" s="36">
        <v>46180</v>
      </c>
      <c r="F2104" s="12" t="s">
        <v>504</v>
      </c>
    </row>
    <row r="2105" spans="1:6" x14ac:dyDescent="0.3">
      <c r="A2105" s="12" t="s">
        <v>9735</v>
      </c>
      <c r="B2105" s="12" t="s">
        <v>2150</v>
      </c>
      <c r="C2105" s="12" t="s">
        <v>4609</v>
      </c>
      <c r="D2105" s="36">
        <v>46031</v>
      </c>
      <c r="E2105" s="36">
        <v>46115</v>
      </c>
      <c r="F2105" s="12" t="s">
        <v>504</v>
      </c>
    </row>
    <row r="2106" spans="1:6" x14ac:dyDescent="0.3">
      <c r="A2106" s="12" t="s">
        <v>9736</v>
      </c>
      <c r="B2106" s="12" t="s">
        <v>1877</v>
      </c>
      <c r="C2106" s="12" t="s">
        <v>4598</v>
      </c>
      <c r="D2106" s="36">
        <v>45968</v>
      </c>
      <c r="E2106" s="36">
        <v>46024</v>
      </c>
      <c r="F2106" s="12" t="s">
        <v>7631</v>
      </c>
    </row>
    <row r="2107" spans="1:6" x14ac:dyDescent="0.3">
      <c r="A2107" s="12" t="s">
        <v>9737</v>
      </c>
      <c r="B2107" s="12" t="s">
        <v>3408</v>
      </c>
      <c r="C2107" s="12" t="s">
        <v>4618</v>
      </c>
      <c r="D2107" s="36">
        <v>45825</v>
      </c>
      <c r="E2107" s="36">
        <v>45909</v>
      </c>
      <c r="F2107" s="12" t="s">
        <v>7631</v>
      </c>
    </row>
    <row r="2108" spans="1:6" x14ac:dyDescent="0.3">
      <c r="A2108" s="12" t="s">
        <v>9738</v>
      </c>
      <c r="B2108" s="12" t="s">
        <v>3960</v>
      </c>
      <c r="C2108" s="12" t="s">
        <v>4602</v>
      </c>
      <c r="D2108" s="36">
        <v>46015</v>
      </c>
      <c r="E2108" s="36">
        <v>46380</v>
      </c>
      <c r="F2108" s="12" t="s">
        <v>504</v>
      </c>
    </row>
    <row r="2109" spans="1:6" x14ac:dyDescent="0.3">
      <c r="A2109" s="12" t="s">
        <v>9739</v>
      </c>
      <c r="B2109" s="12" t="s">
        <v>878</v>
      </c>
      <c r="C2109" s="12" t="s">
        <v>4594</v>
      </c>
      <c r="D2109" s="36">
        <v>45723</v>
      </c>
      <c r="E2109" s="36">
        <v>46088</v>
      </c>
      <c r="F2109" s="12" t="s">
        <v>504</v>
      </c>
    </row>
    <row r="2110" spans="1:6" x14ac:dyDescent="0.3">
      <c r="A2110" s="12" t="s">
        <v>9740</v>
      </c>
      <c r="B2110" s="12" t="s">
        <v>3629</v>
      </c>
      <c r="C2110" s="12" t="s">
        <v>4602</v>
      </c>
      <c r="D2110" s="36">
        <v>45862</v>
      </c>
      <c r="E2110" s="36">
        <v>45890</v>
      </c>
      <c r="F2110" s="12" t="s">
        <v>7631</v>
      </c>
    </row>
    <row r="2111" spans="1:6" x14ac:dyDescent="0.3">
      <c r="A2111" s="12" t="s">
        <v>9741</v>
      </c>
      <c r="B2111" s="12" t="s">
        <v>2091</v>
      </c>
      <c r="C2111" s="12" t="s">
        <v>4598</v>
      </c>
      <c r="D2111" s="36">
        <v>45937</v>
      </c>
      <c r="E2111" s="36">
        <v>45967</v>
      </c>
      <c r="F2111" s="12" t="s">
        <v>7631</v>
      </c>
    </row>
    <row r="2112" spans="1:6" x14ac:dyDescent="0.3">
      <c r="A2112" s="12" t="s">
        <v>9742</v>
      </c>
      <c r="B2112" s="12" t="s">
        <v>1919</v>
      </c>
      <c r="C2112" s="12" t="s">
        <v>4609</v>
      </c>
      <c r="D2112" s="36">
        <v>45795</v>
      </c>
      <c r="E2112" s="36">
        <v>45879</v>
      </c>
      <c r="F2112" s="12" t="s">
        <v>7631</v>
      </c>
    </row>
    <row r="2113" spans="1:6" x14ac:dyDescent="0.3">
      <c r="A2113" s="12" t="s">
        <v>9743</v>
      </c>
      <c r="B2113" s="12" t="s">
        <v>3274</v>
      </c>
      <c r="C2113" s="12" t="s">
        <v>4618</v>
      </c>
      <c r="D2113" s="36">
        <v>45852</v>
      </c>
      <c r="E2113" s="36">
        <v>45936</v>
      </c>
      <c r="F2113" s="12" t="s">
        <v>7631</v>
      </c>
    </row>
    <row r="2114" spans="1:6" x14ac:dyDescent="0.3">
      <c r="A2114" s="12" t="s">
        <v>9744</v>
      </c>
      <c r="B2114" s="12" t="s">
        <v>2633</v>
      </c>
      <c r="C2114" s="12" t="s">
        <v>4613</v>
      </c>
      <c r="D2114" s="36">
        <v>45843</v>
      </c>
      <c r="E2114" s="36">
        <v>45927</v>
      </c>
      <c r="F2114" s="12" t="s">
        <v>7631</v>
      </c>
    </row>
    <row r="2115" spans="1:6" x14ac:dyDescent="0.3">
      <c r="A2115" s="12" t="s">
        <v>9745</v>
      </c>
      <c r="B2115" s="12" t="s">
        <v>3412</v>
      </c>
      <c r="C2115" s="12" t="s">
        <v>4609</v>
      </c>
      <c r="D2115" s="36">
        <v>45768</v>
      </c>
      <c r="E2115" s="36">
        <v>45798</v>
      </c>
      <c r="F2115" s="12" t="s">
        <v>7631</v>
      </c>
    </row>
    <row r="2116" spans="1:6" x14ac:dyDescent="0.3">
      <c r="A2116" s="12" t="s">
        <v>9746</v>
      </c>
      <c r="B2116" s="12" t="s">
        <v>4017</v>
      </c>
      <c r="C2116" s="12" t="s">
        <v>4609</v>
      </c>
      <c r="D2116" s="36">
        <v>46033</v>
      </c>
      <c r="E2116" s="36">
        <v>46398</v>
      </c>
      <c r="F2116" s="12" t="s">
        <v>504</v>
      </c>
    </row>
    <row r="2117" spans="1:6" x14ac:dyDescent="0.3">
      <c r="A2117" s="12" t="s">
        <v>9747</v>
      </c>
      <c r="B2117" s="12" t="s">
        <v>1516</v>
      </c>
      <c r="C2117" s="12" t="s">
        <v>4613</v>
      </c>
      <c r="D2117" s="36">
        <v>45853</v>
      </c>
      <c r="E2117" s="36">
        <v>45883</v>
      </c>
      <c r="F2117" s="12" t="s">
        <v>7631</v>
      </c>
    </row>
    <row r="2118" spans="1:6" x14ac:dyDescent="0.3">
      <c r="A2118" s="12" t="s">
        <v>9748</v>
      </c>
      <c r="B2118" s="12" t="s">
        <v>3280</v>
      </c>
      <c r="C2118" s="12" t="s">
        <v>4598</v>
      </c>
      <c r="D2118" s="36">
        <v>45914</v>
      </c>
      <c r="E2118" s="36">
        <v>46279</v>
      </c>
      <c r="F2118" s="12" t="s">
        <v>504</v>
      </c>
    </row>
    <row r="2119" spans="1:6" x14ac:dyDescent="0.3">
      <c r="A2119" s="12" t="s">
        <v>9749</v>
      </c>
      <c r="B2119" s="12" t="s">
        <v>3396</v>
      </c>
      <c r="C2119" s="12" t="s">
        <v>4598</v>
      </c>
      <c r="D2119" s="36">
        <v>45877</v>
      </c>
      <c r="E2119" s="36">
        <v>46242</v>
      </c>
      <c r="F2119" s="12" t="s">
        <v>504</v>
      </c>
    </row>
    <row r="2120" spans="1:6" x14ac:dyDescent="0.3">
      <c r="A2120" s="12" t="s">
        <v>9750</v>
      </c>
      <c r="B2120" s="12" t="s">
        <v>1688</v>
      </c>
      <c r="C2120" s="12" t="s">
        <v>4602</v>
      </c>
      <c r="D2120" s="36">
        <v>45959</v>
      </c>
      <c r="E2120" s="36">
        <v>46043</v>
      </c>
      <c r="F2120" s="12" t="s">
        <v>7631</v>
      </c>
    </row>
    <row r="2121" spans="1:6" x14ac:dyDescent="0.3">
      <c r="A2121" s="12" t="s">
        <v>9751</v>
      </c>
      <c r="B2121" s="12" t="s">
        <v>3360</v>
      </c>
      <c r="C2121" s="12" t="s">
        <v>4598</v>
      </c>
      <c r="D2121" s="36">
        <v>45793</v>
      </c>
      <c r="E2121" s="36">
        <v>45877</v>
      </c>
      <c r="F2121" s="12" t="s">
        <v>7631</v>
      </c>
    </row>
    <row r="2122" spans="1:6" x14ac:dyDescent="0.3">
      <c r="A2122" s="12" t="s">
        <v>9752</v>
      </c>
      <c r="B2122" s="12" t="s">
        <v>2679</v>
      </c>
      <c r="C2122" s="12" t="s">
        <v>4613</v>
      </c>
      <c r="D2122" s="36">
        <v>45731</v>
      </c>
      <c r="E2122" s="36">
        <v>45815</v>
      </c>
      <c r="F2122" s="12" t="s">
        <v>7631</v>
      </c>
    </row>
    <row r="2123" spans="1:6" x14ac:dyDescent="0.3">
      <c r="A2123" s="12" t="s">
        <v>9753</v>
      </c>
      <c r="B2123" s="12" t="s">
        <v>3807</v>
      </c>
      <c r="C2123" s="12" t="s">
        <v>4594</v>
      </c>
      <c r="D2123" s="36">
        <v>45815</v>
      </c>
      <c r="E2123" s="36">
        <v>45899</v>
      </c>
      <c r="F2123" s="12" t="s">
        <v>7631</v>
      </c>
    </row>
    <row r="2124" spans="1:6" x14ac:dyDescent="0.3">
      <c r="A2124" s="12" t="s">
        <v>9754</v>
      </c>
      <c r="B2124" s="12" t="s">
        <v>3350</v>
      </c>
      <c r="C2124" s="12" t="s">
        <v>4598</v>
      </c>
      <c r="D2124" s="36">
        <v>46037</v>
      </c>
      <c r="E2124" s="36">
        <v>46093</v>
      </c>
      <c r="F2124" s="12" t="s">
        <v>504</v>
      </c>
    </row>
    <row r="2125" spans="1:6" x14ac:dyDescent="0.3">
      <c r="A2125" s="12" t="s">
        <v>9755</v>
      </c>
      <c r="B2125" s="12" t="s">
        <v>1804</v>
      </c>
      <c r="C2125" s="12" t="s">
        <v>4607</v>
      </c>
      <c r="D2125" s="36">
        <v>45955</v>
      </c>
      <c r="E2125" s="36">
        <v>45985</v>
      </c>
      <c r="F2125" s="12" t="s">
        <v>7631</v>
      </c>
    </row>
    <row r="2126" spans="1:6" x14ac:dyDescent="0.3">
      <c r="A2126" s="12" t="s">
        <v>9756</v>
      </c>
      <c r="B2126" s="12" t="s">
        <v>3202</v>
      </c>
      <c r="C2126" s="12" t="s">
        <v>4598</v>
      </c>
      <c r="D2126" s="36">
        <v>45771</v>
      </c>
      <c r="E2126" s="36">
        <v>45855</v>
      </c>
      <c r="F2126" s="12" t="s">
        <v>7631</v>
      </c>
    </row>
    <row r="2127" spans="1:6" x14ac:dyDescent="0.3">
      <c r="A2127" s="12" t="s">
        <v>9757</v>
      </c>
      <c r="B2127" s="12" t="s">
        <v>2049</v>
      </c>
      <c r="C2127" s="12" t="s">
        <v>4594</v>
      </c>
      <c r="D2127" s="36">
        <v>45788</v>
      </c>
      <c r="E2127" s="36">
        <v>45844</v>
      </c>
      <c r="F2127" s="12" t="s">
        <v>7631</v>
      </c>
    </row>
    <row r="2128" spans="1:6" x14ac:dyDescent="0.3">
      <c r="A2128" s="12" t="s">
        <v>9758</v>
      </c>
      <c r="B2128" s="12" t="s">
        <v>2993</v>
      </c>
      <c r="C2128" s="12" t="s">
        <v>4607</v>
      </c>
      <c r="D2128" s="36">
        <v>46011</v>
      </c>
      <c r="E2128" s="36">
        <v>46376</v>
      </c>
      <c r="F2128" s="12" t="s">
        <v>504</v>
      </c>
    </row>
    <row r="2129" spans="1:6" x14ac:dyDescent="0.3">
      <c r="A2129" s="12" t="s">
        <v>9759</v>
      </c>
      <c r="B2129" s="12" t="s">
        <v>2815</v>
      </c>
      <c r="C2129" s="12" t="s">
        <v>4602</v>
      </c>
      <c r="D2129" s="36">
        <v>45865</v>
      </c>
      <c r="E2129" s="36">
        <v>45893</v>
      </c>
      <c r="F2129" s="12" t="s">
        <v>7631</v>
      </c>
    </row>
    <row r="2130" spans="1:6" x14ac:dyDescent="0.3">
      <c r="A2130" s="12" t="s">
        <v>9760</v>
      </c>
      <c r="B2130" s="12" t="s">
        <v>3356</v>
      </c>
      <c r="C2130" s="12" t="s">
        <v>4598</v>
      </c>
      <c r="D2130" s="36">
        <v>45977</v>
      </c>
      <c r="E2130" s="36">
        <v>46033</v>
      </c>
      <c r="F2130" s="12" t="s">
        <v>7631</v>
      </c>
    </row>
    <row r="2131" spans="1:6" x14ac:dyDescent="0.3">
      <c r="A2131" s="12" t="s">
        <v>9761</v>
      </c>
      <c r="B2131" s="12" t="s">
        <v>2605</v>
      </c>
      <c r="C2131" s="12" t="s">
        <v>4613</v>
      </c>
      <c r="D2131" s="36">
        <v>45764</v>
      </c>
      <c r="E2131" s="36">
        <v>45792</v>
      </c>
      <c r="F2131" s="12" t="s">
        <v>7631</v>
      </c>
    </row>
    <row r="2132" spans="1:6" x14ac:dyDescent="0.3">
      <c r="A2132" s="12" t="s">
        <v>9762</v>
      </c>
      <c r="B2132" s="12" t="s">
        <v>2227</v>
      </c>
      <c r="C2132" s="12" t="s">
        <v>4594</v>
      </c>
      <c r="D2132" s="36">
        <v>45860</v>
      </c>
      <c r="E2132" s="36">
        <v>45890</v>
      </c>
      <c r="F2132" s="12" t="s">
        <v>7631</v>
      </c>
    </row>
    <row r="2133" spans="1:6" x14ac:dyDescent="0.3">
      <c r="A2133" s="12" t="s">
        <v>9763</v>
      </c>
      <c r="B2133" s="12" t="s">
        <v>3896</v>
      </c>
      <c r="C2133" s="12" t="s">
        <v>4615</v>
      </c>
      <c r="D2133" s="36">
        <v>45692</v>
      </c>
      <c r="E2133" s="36">
        <v>46057</v>
      </c>
      <c r="F2133" s="12" t="s">
        <v>504</v>
      </c>
    </row>
    <row r="2134" spans="1:6" x14ac:dyDescent="0.3">
      <c r="A2134" s="12" t="s">
        <v>9764</v>
      </c>
      <c r="B2134" s="12" t="s">
        <v>3481</v>
      </c>
      <c r="C2134" s="12" t="s">
        <v>4629</v>
      </c>
      <c r="D2134" s="36">
        <v>46043</v>
      </c>
      <c r="E2134" s="36">
        <v>46099</v>
      </c>
      <c r="F2134" s="12" t="s">
        <v>504</v>
      </c>
    </row>
    <row r="2135" spans="1:6" x14ac:dyDescent="0.3">
      <c r="A2135" s="12" t="s">
        <v>9765</v>
      </c>
      <c r="B2135" s="12" t="s">
        <v>3513</v>
      </c>
      <c r="C2135" s="12" t="s">
        <v>4618</v>
      </c>
      <c r="D2135" s="36">
        <v>45984</v>
      </c>
      <c r="E2135" s="36">
        <v>46040</v>
      </c>
      <c r="F2135" s="12" t="s">
        <v>7631</v>
      </c>
    </row>
    <row r="2136" spans="1:6" x14ac:dyDescent="0.3">
      <c r="A2136" s="12" t="s">
        <v>9766</v>
      </c>
      <c r="B2136" s="12" t="s">
        <v>3312</v>
      </c>
      <c r="C2136" s="12" t="s">
        <v>4602</v>
      </c>
      <c r="D2136" s="36">
        <v>45733</v>
      </c>
      <c r="E2136" s="36">
        <v>45761</v>
      </c>
      <c r="F2136" s="12" t="s">
        <v>7631</v>
      </c>
    </row>
    <row r="2137" spans="1:6" x14ac:dyDescent="0.3">
      <c r="A2137" s="12" t="s">
        <v>9767</v>
      </c>
      <c r="B2137" s="12" t="s">
        <v>1524</v>
      </c>
      <c r="C2137" s="12" t="s">
        <v>4629</v>
      </c>
      <c r="D2137" s="36">
        <v>45839</v>
      </c>
      <c r="E2137" s="36">
        <v>45867</v>
      </c>
      <c r="F2137" s="12" t="s">
        <v>7631</v>
      </c>
    </row>
    <row r="2138" spans="1:6" x14ac:dyDescent="0.3">
      <c r="A2138" s="12" t="s">
        <v>9768</v>
      </c>
      <c r="B2138" s="12" t="s">
        <v>1533</v>
      </c>
      <c r="C2138" s="12" t="s">
        <v>4629</v>
      </c>
      <c r="D2138" s="36">
        <v>45693</v>
      </c>
      <c r="E2138" s="36">
        <v>45749</v>
      </c>
      <c r="F2138" s="12" t="s">
        <v>7631</v>
      </c>
    </row>
    <row r="2139" spans="1:6" x14ac:dyDescent="0.3">
      <c r="A2139" s="12" t="s">
        <v>9769</v>
      </c>
      <c r="B2139" s="12" t="s">
        <v>2124</v>
      </c>
      <c r="C2139" s="12" t="s">
        <v>4602</v>
      </c>
      <c r="D2139" s="36">
        <v>45735</v>
      </c>
      <c r="E2139" s="36">
        <v>45765</v>
      </c>
      <c r="F2139" s="12" t="s">
        <v>7631</v>
      </c>
    </row>
    <row r="2140" spans="1:6" x14ac:dyDescent="0.3">
      <c r="A2140" s="12" t="s">
        <v>9770</v>
      </c>
      <c r="B2140" s="12" t="s">
        <v>1702</v>
      </c>
      <c r="C2140" s="12" t="s">
        <v>4602</v>
      </c>
      <c r="D2140" s="36">
        <v>45867</v>
      </c>
      <c r="E2140" s="36">
        <v>45897</v>
      </c>
      <c r="F2140" s="12" t="s">
        <v>7631</v>
      </c>
    </row>
    <row r="2141" spans="1:6" x14ac:dyDescent="0.3">
      <c r="A2141" s="12" t="s">
        <v>9771</v>
      </c>
      <c r="B2141" s="12" t="s">
        <v>4007</v>
      </c>
      <c r="C2141" s="12" t="s">
        <v>4609</v>
      </c>
      <c r="D2141" s="36">
        <v>45694</v>
      </c>
      <c r="E2141" s="36">
        <v>45750</v>
      </c>
      <c r="F2141" s="12" t="s">
        <v>7631</v>
      </c>
    </row>
    <row r="2142" spans="1:6" x14ac:dyDescent="0.3">
      <c r="A2142" s="12" t="s">
        <v>9772</v>
      </c>
      <c r="B2142" s="12" t="s">
        <v>3598</v>
      </c>
      <c r="C2142" s="12" t="s">
        <v>4602</v>
      </c>
      <c r="D2142" s="36">
        <v>45834</v>
      </c>
      <c r="E2142" s="36">
        <v>45862</v>
      </c>
      <c r="F2142" s="12" t="s">
        <v>7631</v>
      </c>
    </row>
    <row r="2143" spans="1:6" x14ac:dyDescent="0.3">
      <c r="A2143" s="12" t="s">
        <v>9773</v>
      </c>
      <c r="B2143" s="12" t="s">
        <v>3950</v>
      </c>
      <c r="C2143" s="12" t="s">
        <v>4602</v>
      </c>
      <c r="D2143" s="36">
        <v>45780</v>
      </c>
      <c r="E2143" s="36">
        <v>45808</v>
      </c>
      <c r="F2143" s="12" t="s">
        <v>7631</v>
      </c>
    </row>
    <row r="2144" spans="1:6" x14ac:dyDescent="0.3">
      <c r="A2144" s="12" t="s">
        <v>9774</v>
      </c>
      <c r="B2144" s="12" t="s">
        <v>3252</v>
      </c>
      <c r="C2144" s="12" t="s">
        <v>4594</v>
      </c>
      <c r="D2144" s="36">
        <v>46039</v>
      </c>
      <c r="E2144" s="36">
        <v>46123</v>
      </c>
      <c r="F2144" s="12" t="s">
        <v>504</v>
      </c>
    </row>
    <row r="2145" spans="1:6" x14ac:dyDescent="0.3">
      <c r="A2145" s="12" t="s">
        <v>9775</v>
      </c>
      <c r="B2145" s="12" t="s">
        <v>4152</v>
      </c>
      <c r="C2145" s="12" t="s">
        <v>4609</v>
      </c>
      <c r="D2145" s="36">
        <v>46001</v>
      </c>
      <c r="E2145" s="36">
        <v>46366</v>
      </c>
      <c r="F2145" s="12" t="s">
        <v>504</v>
      </c>
    </row>
    <row r="2146" spans="1:6" x14ac:dyDescent="0.3">
      <c r="A2146" s="12" t="s">
        <v>9776</v>
      </c>
      <c r="B2146" s="12" t="s">
        <v>2553</v>
      </c>
      <c r="C2146" s="12" t="s">
        <v>4615</v>
      </c>
      <c r="D2146" s="36">
        <v>45978</v>
      </c>
      <c r="E2146" s="36">
        <v>46006</v>
      </c>
      <c r="F2146" s="12" t="s">
        <v>7631</v>
      </c>
    </row>
    <row r="2147" spans="1:6" x14ac:dyDescent="0.3">
      <c r="A2147" s="12" t="s">
        <v>9777</v>
      </c>
      <c r="B2147" s="12" t="s">
        <v>1023</v>
      </c>
      <c r="C2147" s="12" t="s">
        <v>4609</v>
      </c>
      <c r="D2147" s="36">
        <v>46000</v>
      </c>
      <c r="E2147" s="36">
        <v>46028</v>
      </c>
      <c r="F2147" s="12" t="s">
        <v>7631</v>
      </c>
    </row>
    <row r="2148" spans="1:6" x14ac:dyDescent="0.3">
      <c r="A2148" s="12" t="s">
        <v>9778</v>
      </c>
      <c r="B2148" s="12" t="s">
        <v>4271</v>
      </c>
      <c r="C2148" s="12" t="s">
        <v>4618</v>
      </c>
      <c r="D2148" s="36">
        <v>45728</v>
      </c>
      <c r="E2148" s="36">
        <v>45756</v>
      </c>
      <c r="F2148" s="12" t="s">
        <v>7631</v>
      </c>
    </row>
    <row r="2149" spans="1:6" x14ac:dyDescent="0.3">
      <c r="A2149" s="12" t="s">
        <v>9779</v>
      </c>
      <c r="B2149" s="12" t="s">
        <v>766</v>
      </c>
      <c r="C2149" s="12" t="s">
        <v>4602</v>
      </c>
      <c r="D2149" s="36">
        <v>45852</v>
      </c>
      <c r="E2149" s="36">
        <v>45908</v>
      </c>
      <c r="F2149" s="12" t="s">
        <v>7631</v>
      </c>
    </row>
    <row r="2150" spans="1:6" x14ac:dyDescent="0.3">
      <c r="A2150" s="12" t="s">
        <v>9780</v>
      </c>
      <c r="B2150" s="12" t="s">
        <v>3942</v>
      </c>
      <c r="C2150" s="12" t="s">
        <v>4618</v>
      </c>
      <c r="D2150" s="36">
        <v>45975</v>
      </c>
      <c r="E2150" s="36">
        <v>46003</v>
      </c>
      <c r="F2150" s="12" t="s">
        <v>7631</v>
      </c>
    </row>
    <row r="2151" spans="1:6" x14ac:dyDescent="0.3">
      <c r="A2151" s="12" t="s">
        <v>9781</v>
      </c>
      <c r="B2151" s="12" t="s">
        <v>2277</v>
      </c>
      <c r="C2151" s="12" t="s">
        <v>4605</v>
      </c>
      <c r="D2151" s="36">
        <v>45751</v>
      </c>
      <c r="E2151" s="36">
        <v>45779</v>
      </c>
      <c r="F2151" s="12" t="s">
        <v>7631</v>
      </c>
    </row>
    <row r="2152" spans="1:6" x14ac:dyDescent="0.3">
      <c r="A2152" s="12" t="s">
        <v>9782</v>
      </c>
      <c r="B2152" s="12" t="s">
        <v>2094</v>
      </c>
      <c r="C2152" s="12" t="s">
        <v>4607</v>
      </c>
      <c r="D2152" s="36">
        <v>46053</v>
      </c>
      <c r="E2152" s="36">
        <v>46081</v>
      </c>
      <c r="F2152" s="12" t="s">
        <v>504</v>
      </c>
    </row>
    <row r="2153" spans="1:6" x14ac:dyDescent="0.3">
      <c r="A2153" s="12" t="s">
        <v>9783</v>
      </c>
      <c r="B2153" s="12" t="s">
        <v>1796</v>
      </c>
      <c r="C2153" s="12" t="s">
        <v>4613</v>
      </c>
      <c r="D2153" s="36">
        <v>46027</v>
      </c>
      <c r="E2153" s="36">
        <v>46055</v>
      </c>
      <c r="F2153" s="12" t="s">
        <v>504</v>
      </c>
    </row>
    <row r="2154" spans="1:6" x14ac:dyDescent="0.3">
      <c r="A2154" s="12" t="s">
        <v>9784</v>
      </c>
      <c r="B2154" s="12" t="s">
        <v>4066</v>
      </c>
      <c r="C2154" s="12" t="s">
        <v>4615</v>
      </c>
      <c r="D2154" s="36">
        <v>46035</v>
      </c>
      <c r="E2154" s="36">
        <v>46119</v>
      </c>
      <c r="F2154" s="12" t="s">
        <v>504</v>
      </c>
    </row>
    <row r="2155" spans="1:6" x14ac:dyDescent="0.3">
      <c r="A2155" s="12" t="s">
        <v>9785</v>
      </c>
      <c r="B2155" s="12" t="s">
        <v>1674</v>
      </c>
      <c r="C2155" s="12" t="s">
        <v>4602</v>
      </c>
      <c r="D2155" s="36">
        <v>45888</v>
      </c>
      <c r="E2155" s="36">
        <v>46253</v>
      </c>
      <c r="F2155" s="12" t="s">
        <v>504</v>
      </c>
    </row>
    <row r="2156" spans="1:6" x14ac:dyDescent="0.3">
      <c r="A2156" s="12" t="s">
        <v>9786</v>
      </c>
      <c r="B2156" s="12" t="s">
        <v>1835</v>
      </c>
      <c r="C2156" s="12" t="s">
        <v>4607</v>
      </c>
      <c r="D2156" s="36">
        <v>45815</v>
      </c>
      <c r="E2156" s="36">
        <v>45899</v>
      </c>
      <c r="F2156" s="12" t="s">
        <v>7631</v>
      </c>
    </row>
    <row r="2157" spans="1:6" x14ac:dyDescent="0.3">
      <c r="A2157" s="12" t="s">
        <v>9787</v>
      </c>
      <c r="B2157" s="12" t="s">
        <v>4483</v>
      </c>
      <c r="C2157" s="12" t="s">
        <v>4594</v>
      </c>
      <c r="D2157" s="36">
        <v>45795</v>
      </c>
      <c r="E2157" s="36">
        <v>45851</v>
      </c>
      <c r="F2157" s="12" t="s">
        <v>7631</v>
      </c>
    </row>
    <row r="2158" spans="1:6" x14ac:dyDescent="0.3">
      <c r="A2158" s="12" t="s">
        <v>9788</v>
      </c>
      <c r="B2158" s="12" t="s">
        <v>2237</v>
      </c>
      <c r="C2158" s="12" t="s">
        <v>4615</v>
      </c>
      <c r="D2158" s="36">
        <v>45813</v>
      </c>
      <c r="E2158" s="36">
        <v>45897</v>
      </c>
      <c r="F2158" s="12" t="s">
        <v>7631</v>
      </c>
    </row>
    <row r="2159" spans="1:6" x14ac:dyDescent="0.3">
      <c r="A2159" s="12" t="s">
        <v>9789</v>
      </c>
      <c r="B2159" s="12" t="s">
        <v>936</v>
      </c>
      <c r="C2159" s="12" t="s">
        <v>4629</v>
      </c>
      <c r="D2159" s="36">
        <v>45896</v>
      </c>
      <c r="E2159" s="36">
        <v>45924</v>
      </c>
      <c r="F2159" s="12" t="s">
        <v>7631</v>
      </c>
    </row>
    <row r="2160" spans="1:6" x14ac:dyDescent="0.3">
      <c r="A2160" s="12" t="s">
        <v>9790</v>
      </c>
      <c r="B2160" s="12" t="s">
        <v>1820</v>
      </c>
      <c r="C2160" s="12" t="s">
        <v>4629</v>
      </c>
      <c r="D2160" s="36">
        <v>45840</v>
      </c>
      <c r="E2160" s="36">
        <v>45868</v>
      </c>
      <c r="F2160" s="12" t="s">
        <v>7631</v>
      </c>
    </row>
    <row r="2161" spans="1:6" x14ac:dyDescent="0.3">
      <c r="A2161" s="12" t="s">
        <v>9791</v>
      </c>
      <c r="B2161" s="12" t="s">
        <v>2185</v>
      </c>
      <c r="C2161" s="12" t="s">
        <v>4602</v>
      </c>
      <c r="D2161" s="36">
        <v>46002</v>
      </c>
      <c r="E2161" s="36">
        <v>46030</v>
      </c>
      <c r="F2161" s="12" t="s">
        <v>7631</v>
      </c>
    </row>
    <row r="2162" spans="1:6" x14ac:dyDescent="0.3">
      <c r="A2162" s="12" t="s">
        <v>9792</v>
      </c>
      <c r="B2162" s="12" t="s">
        <v>1198</v>
      </c>
      <c r="C2162" s="12" t="s">
        <v>4613</v>
      </c>
      <c r="D2162" s="36">
        <v>45741</v>
      </c>
      <c r="E2162" s="36">
        <v>45825</v>
      </c>
      <c r="F2162" s="12" t="s">
        <v>7631</v>
      </c>
    </row>
    <row r="2163" spans="1:6" x14ac:dyDescent="0.3">
      <c r="A2163" s="12" t="s">
        <v>9793</v>
      </c>
      <c r="B2163" s="12" t="s">
        <v>2721</v>
      </c>
      <c r="C2163" s="12" t="s">
        <v>4605</v>
      </c>
      <c r="D2163" s="36">
        <v>45984</v>
      </c>
      <c r="E2163" s="36">
        <v>46349</v>
      </c>
      <c r="F2163" s="12" t="s">
        <v>504</v>
      </c>
    </row>
    <row r="2164" spans="1:6" x14ac:dyDescent="0.3">
      <c r="A2164" s="12" t="s">
        <v>9794</v>
      </c>
      <c r="B2164" s="12" t="s">
        <v>3589</v>
      </c>
      <c r="C2164" s="12" t="s">
        <v>4594</v>
      </c>
      <c r="D2164" s="36">
        <v>45912</v>
      </c>
      <c r="E2164" s="36">
        <v>45996</v>
      </c>
      <c r="F2164" s="12" t="s">
        <v>7631</v>
      </c>
    </row>
    <row r="2165" spans="1:6" x14ac:dyDescent="0.3">
      <c r="A2165" s="12" t="s">
        <v>9795</v>
      </c>
      <c r="B2165" s="12" t="s">
        <v>3598</v>
      </c>
      <c r="C2165" s="12" t="s">
        <v>4615</v>
      </c>
      <c r="D2165" s="36">
        <v>45755</v>
      </c>
      <c r="E2165" s="36">
        <v>45785</v>
      </c>
      <c r="F2165" s="12" t="s">
        <v>7631</v>
      </c>
    </row>
    <row r="2166" spans="1:6" x14ac:dyDescent="0.3">
      <c r="A2166" s="12" t="s">
        <v>9796</v>
      </c>
      <c r="B2166" s="12" t="s">
        <v>2689</v>
      </c>
      <c r="C2166" s="12" t="s">
        <v>4598</v>
      </c>
      <c r="D2166" s="36">
        <v>46038</v>
      </c>
      <c r="E2166" s="36">
        <v>46066</v>
      </c>
      <c r="F2166" s="12" t="s">
        <v>504</v>
      </c>
    </row>
    <row r="2167" spans="1:6" x14ac:dyDescent="0.3">
      <c r="A2167" s="12" t="s">
        <v>9797</v>
      </c>
      <c r="B2167" s="12" t="s">
        <v>4579</v>
      </c>
      <c r="C2167" s="12" t="s">
        <v>4605</v>
      </c>
      <c r="D2167" s="36">
        <v>45796</v>
      </c>
      <c r="E2167" s="36">
        <v>45824</v>
      </c>
      <c r="F2167" s="12" t="s">
        <v>7631</v>
      </c>
    </row>
    <row r="2168" spans="1:6" x14ac:dyDescent="0.3">
      <c r="A2168" s="12" t="s">
        <v>9798</v>
      </c>
      <c r="B2168" s="12" t="s">
        <v>4156</v>
      </c>
      <c r="C2168" s="12" t="s">
        <v>4594</v>
      </c>
      <c r="D2168" s="36">
        <v>45794</v>
      </c>
      <c r="E2168" s="36">
        <v>46159</v>
      </c>
      <c r="F2168" s="12" t="s">
        <v>504</v>
      </c>
    </row>
    <row r="2169" spans="1:6" x14ac:dyDescent="0.3">
      <c r="A2169" s="12" t="s">
        <v>9799</v>
      </c>
      <c r="B2169" s="12" t="s">
        <v>2893</v>
      </c>
      <c r="C2169" s="12" t="s">
        <v>4607</v>
      </c>
      <c r="D2169" s="36">
        <v>45704</v>
      </c>
      <c r="E2169" s="36">
        <v>46069</v>
      </c>
      <c r="F2169" s="12" t="s">
        <v>504</v>
      </c>
    </row>
    <row r="2170" spans="1:6" x14ac:dyDescent="0.3">
      <c r="A2170" s="12" t="s">
        <v>9800</v>
      </c>
      <c r="B2170" s="12" t="s">
        <v>2513</v>
      </c>
      <c r="C2170" s="12" t="s">
        <v>4605</v>
      </c>
      <c r="D2170" s="36">
        <v>46006</v>
      </c>
      <c r="E2170" s="36">
        <v>46034</v>
      </c>
      <c r="F2170" s="12" t="s">
        <v>7631</v>
      </c>
    </row>
    <row r="2171" spans="1:6" x14ac:dyDescent="0.3">
      <c r="A2171" s="12" t="s">
        <v>9801</v>
      </c>
      <c r="B2171" s="12" t="s">
        <v>4491</v>
      </c>
      <c r="C2171" s="12" t="s">
        <v>4607</v>
      </c>
      <c r="D2171" s="36">
        <v>45745</v>
      </c>
      <c r="E2171" s="36">
        <v>45829</v>
      </c>
      <c r="F2171" s="12" t="s">
        <v>7631</v>
      </c>
    </row>
    <row r="2172" spans="1:6" x14ac:dyDescent="0.3">
      <c r="A2172" s="12" t="s">
        <v>9802</v>
      </c>
      <c r="B2172" s="12" t="s">
        <v>3822</v>
      </c>
      <c r="C2172" s="12" t="s">
        <v>4613</v>
      </c>
      <c r="D2172" s="36">
        <v>46004</v>
      </c>
      <c r="E2172" s="36">
        <v>46034</v>
      </c>
      <c r="F2172" s="12" t="s">
        <v>7631</v>
      </c>
    </row>
    <row r="2173" spans="1:6" x14ac:dyDescent="0.3">
      <c r="A2173" s="12" t="s">
        <v>9803</v>
      </c>
      <c r="B2173" s="12" t="s">
        <v>2027</v>
      </c>
      <c r="C2173" s="12" t="s">
        <v>4615</v>
      </c>
      <c r="D2173" s="36">
        <v>45726</v>
      </c>
      <c r="E2173" s="36">
        <v>45756</v>
      </c>
      <c r="F2173" s="12" t="s">
        <v>7631</v>
      </c>
    </row>
    <row r="2174" spans="1:6" x14ac:dyDescent="0.3">
      <c r="A2174" s="12" t="s">
        <v>9804</v>
      </c>
      <c r="B2174" s="12" t="s">
        <v>1542</v>
      </c>
      <c r="C2174" s="12" t="s">
        <v>4613</v>
      </c>
      <c r="D2174" s="36">
        <v>45854</v>
      </c>
      <c r="E2174" s="36">
        <v>45884</v>
      </c>
      <c r="F2174" s="12" t="s">
        <v>7631</v>
      </c>
    </row>
    <row r="2175" spans="1:6" x14ac:dyDescent="0.3">
      <c r="A2175" s="12" t="s">
        <v>9805</v>
      </c>
      <c r="B2175" s="12" t="s">
        <v>2781</v>
      </c>
      <c r="C2175" s="12" t="s">
        <v>4594</v>
      </c>
      <c r="D2175" s="36">
        <v>46047</v>
      </c>
      <c r="E2175" s="36">
        <v>46131</v>
      </c>
      <c r="F2175" s="12" t="s">
        <v>504</v>
      </c>
    </row>
    <row r="2176" spans="1:6" x14ac:dyDescent="0.3">
      <c r="A2176" s="12" t="s">
        <v>9806</v>
      </c>
      <c r="B2176" s="12" t="s">
        <v>1981</v>
      </c>
      <c r="C2176" s="12" t="s">
        <v>4598</v>
      </c>
      <c r="D2176" s="36">
        <v>45885</v>
      </c>
      <c r="E2176" s="36">
        <v>45941</v>
      </c>
      <c r="F2176" s="12" t="s">
        <v>7631</v>
      </c>
    </row>
    <row r="2177" spans="1:6" x14ac:dyDescent="0.3">
      <c r="A2177" s="12" t="s">
        <v>9807</v>
      </c>
      <c r="B2177" s="12" t="s">
        <v>4366</v>
      </c>
      <c r="C2177" s="12" t="s">
        <v>4629</v>
      </c>
      <c r="D2177" s="36">
        <v>45861</v>
      </c>
      <c r="E2177" s="36">
        <v>46226</v>
      </c>
      <c r="F2177" s="12" t="s">
        <v>504</v>
      </c>
    </row>
    <row r="2178" spans="1:6" x14ac:dyDescent="0.3">
      <c r="A2178" s="12" t="s">
        <v>9808</v>
      </c>
      <c r="B2178" s="12" t="s">
        <v>3340</v>
      </c>
      <c r="C2178" s="12" t="s">
        <v>4607</v>
      </c>
      <c r="D2178" s="36">
        <v>46046</v>
      </c>
      <c r="E2178" s="36">
        <v>46102</v>
      </c>
      <c r="F2178" s="12" t="s">
        <v>504</v>
      </c>
    </row>
    <row r="2179" spans="1:6" x14ac:dyDescent="0.3">
      <c r="A2179" s="12" t="s">
        <v>9809</v>
      </c>
      <c r="B2179" s="12" t="s">
        <v>2007</v>
      </c>
      <c r="C2179" s="12" t="s">
        <v>4594</v>
      </c>
      <c r="D2179" s="36">
        <v>45837</v>
      </c>
      <c r="E2179" s="36">
        <v>45893</v>
      </c>
      <c r="F2179" s="12" t="s">
        <v>7631</v>
      </c>
    </row>
    <row r="2180" spans="1:6" x14ac:dyDescent="0.3">
      <c r="A2180" s="12" t="s">
        <v>9810</v>
      </c>
      <c r="B2180" s="12" t="s">
        <v>3655</v>
      </c>
      <c r="C2180" s="12" t="s">
        <v>4618</v>
      </c>
      <c r="D2180" s="36">
        <v>45903</v>
      </c>
      <c r="E2180" s="36">
        <v>46268</v>
      </c>
      <c r="F2180" s="12" t="s">
        <v>504</v>
      </c>
    </row>
    <row r="2181" spans="1:6" x14ac:dyDescent="0.3">
      <c r="A2181" s="12" t="s">
        <v>9811</v>
      </c>
      <c r="B2181" s="12" t="s">
        <v>2811</v>
      </c>
      <c r="C2181" s="12" t="s">
        <v>4615</v>
      </c>
      <c r="D2181" s="36">
        <v>45939</v>
      </c>
      <c r="E2181" s="36">
        <v>45969</v>
      </c>
      <c r="F2181" s="12" t="s">
        <v>7631</v>
      </c>
    </row>
    <row r="2182" spans="1:6" x14ac:dyDescent="0.3">
      <c r="A2182" s="12" t="s">
        <v>9812</v>
      </c>
      <c r="B2182" s="12" t="s">
        <v>2811</v>
      </c>
      <c r="C2182" s="12" t="s">
        <v>4618</v>
      </c>
      <c r="D2182" s="36">
        <v>45850</v>
      </c>
      <c r="E2182" s="36">
        <v>45878</v>
      </c>
      <c r="F2182" s="12" t="s">
        <v>7631</v>
      </c>
    </row>
    <row r="2183" spans="1:6" x14ac:dyDescent="0.3">
      <c r="A2183" s="12" t="s">
        <v>9813</v>
      </c>
      <c r="B2183" s="12" t="s">
        <v>3146</v>
      </c>
      <c r="C2183" s="12" t="s">
        <v>4613</v>
      </c>
      <c r="D2183" s="36">
        <v>45692</v>
      </c>
      <c r="E2183" s="36">
        <v>45748</v>
      </c>
      <c r="F2183" s="12" t="s">
        <v>7631</v>
      </c>
    </row>
    <row r="2184" spans="1:6" x14ac:dyDescent="0.3">
      <c r="A2184" s="12" t="s">
        <v>9814</v>
      </c>
      <c r="B2184" s="12" t="s">
        <v>2609</v>
      </c>
      <c r="C2184" s="12" t="s">
        <v>4629</v>
      </c>
      <c r="D2184" s="36">
        <v>45953</v>
      </c>
      <c r="E2184" s="36">
        <v>45981</v>
      </c>
      <c r="F2184" s="12" t="s">
        <v>7631</v>
      </c>
    </row>
    <row r="2185" spans="1:6" x14ac:dyDescent="0.3">
      <c r="A2185" s="12" t="s">
        <v>9815</v>
      </c>
      <c r="B2185" s="12" t="s">
        <v>2075</v>
      </c>
      <c r="C2185" s="12" t="s">
        <v>4605</v>
      </c>
      <c r="D2185" s="36">
        <v>45875</v>
      </c>
      <c r="E2185" s="36">
        <v>45931</v>
      </c>
      <c r="F2185" s="12" t="s">
        <v>7631</v>
      </c>
    </row>
    <row r="2186" spans="1:6" x14ac:dyDescent="0.3">
      <c r="A2186" s="12" t="s">
        <v>9816</v>
      </c>
      <c r="B2186" s="12" t="s">
        <v>2863</v>
      </c>
      <c r="C2186" s="12" t="s">
        <v>4629</v>
      </c>
      <c r="D2186" s="36">
        <v>45879</v>
      </c>
      <c r="E2186" s="36">
        <v>45963</v>
      </c>
      <c r="F2186" s="12" t="s">
        <v>7631</v>
      </c>
    </row>
    <row r="2187" spans="1:6" x14ac:dyDescent="0.3">
      <c r="A2187" s="12" t="s">
        <v>9817</v>
      </c>
      <c r="B2187" s="12" t="s">
        <v>3418</v>
      </c>
      <c r="C2187" s="12" t="s">
        <v>4613</v>
      </c>
      <c r="D2187" s="36">
        <v>45745</v>
      </c>
      <c r="E2187" s="36">
        <v>45829</v>
      </c>
      <c r="F2187" s="12" t="s">
        <v>7631</v>
      </c>
    </row>
    <row r="2188" spans="1:6" x14ac:dyDescent="0.3">
      <c r="A2188" s="12" t="s">
        <v>9818</v>
      </c>
      <c r="B2188" s="12" t="s">
        <v>2545</v>
      </c>
      <c r="C2188" s="12" t="s">
        <v>4598</v>
      </c>
      <c r="D2188" s="36">
        <v>45882</v>
      </c>
      <c r="E2188" s="36">
        <v>45910</v>
      </c>
      <c r="F2188" s="12" t="s">
        <v>7631</v>
      </c>
    </row>
    <row r="2189" spans="1:6" x14ac:dyDescent="0.3">
      <c r="A2189" s="12" t="s">
        <v>9819</v>
      </c>
      <c r="B2189" s="12" t="s">
        <v>1646</v>
      </c>
      <c r="C2189" s="12" t="s">
        <v>4629</v>
      </c>
      <c r="D2189" s="36">
        <v>45858</v>
      </c>
      <c r="E2189" s="36">
        <v>45886</v>
      </c>
      <c r="F2189" s="12" t="s">
        <v>7631</v>
      </c>
    </row>
    <row r="2190" spans="1:6" x14ac:dyDescent="0.3">
      <c r="A2190" s="12" t="s">
        <v>9820</v>
      </c>
      <c r="B2190" s="12" t="s">
        <v>3871</v>
      </c>
      <c r="C2190" s="12" t="s">
        <v>4598</v>
      </c>
      <c r="D2190" s="36">
        <v>45964</v>
      </c>
      <c r="E2190" s="36">
        <v>46020</v>
      </c>
      <c r="F2190" s="12" t="s">
        <v>7631</v>
      </c>
    </row>
    <row r="2191" spans="1:6" x14ac:dyDescent="0.3">
      <c r="A2191" s="12" t="s">
        <v>9821</v>
      </c>
      <c r="B2191" s="12" t="s">
        <v>1447</v>
      </c>
      <c r="C2191" s="12" t="s">
        <v>4609</v>
      </c>
      <c r="D2191" s="36">
        <v>45966</v>
      </c>
      <c r="E2191" s="36">
        <v>46022</v>
      </c>
      <c r="F2191" s="12" t="s">
        <v>7631</v>
      </c>
    </row>
    <row r="2192" spans="1:6" x14ac:dyDescent="0.3">
      <c r="A2192" s="12" t="s">
        <v>9822</v>
      </c>
      <c r="B2192" s="12" t="s">
        <v>4477</v>
      </c>
      <c r="C2192" s="12" t="s">
        <v>4609</v>
      </c>
      <c r="D2192" s="36">
        <v>45718</v>
      </c>
      <c r="E2192" s="36">
        <v>45802</v>
      </c>
      <c r="F2192" s="12" t="s">
        <v>7631</v>
      </c>
    </row>
    <row r="2193" spans="1:6" x14ac:dyDescent="0.3">
      <c r="A2193" s="12" t="s">
        <v>9823</v>
      </c>
      <c r="B2193" s="12" t="s">
        <v>4102</v>
      </c>
      <c r="C2193" s="12" t="s">
        <v>4629</v>
      </c>
      <c r="D2193" s="36">
        <v>45729</v>
      </c>
      <c r="E2193" s="36">
        <v>45813</v>
      </c>
      <c r="F2193" s="12" t="s">
        <v>7631</v>
      </c>
    </row>
    <row r="2194" spans="1:6" x14ac:dyDescent="0.3">
      <c r="A2194" s="12" t="s">
        <v>9824</v>
      </c>
      <c r="B2194" s="12" t="s">
        <v>2827</v>
      </c>
      <c r="C2194" s="12" t="s">
        <v>4598</v>
      </c>
      <c r="D2194" s="36">
        <v>45896</v>
      </c>
      <c r="E2194" s="36">
        <v>46261</v>
      </c>
      <c r="F2194" s="12" t="s">
        <v>504</v>
      </c>
    </row>
    <row r="2195" spans="1:6" x14ac:dyDescent="0.3">
      <c r="A2195" s="12" t="s">
        <v>9825</v>
      </c>
      <c r="B2195" s="12" t="s">
        <v>3699</v>
      </c>
      <c r="C2195" s="12" t="s">
        <v>4618</v>
      </c>
      <c r="D2195" s="36">
        <v>45998</v>
      </c>
      <c r="E2195" s="36">
        <v>46054</v>
      </c>
      <c r="F2195" s="12" t="s">
        <v>504</v>
      </c>
    </row>
    <row r="2196" spans="1:6" x14ac:dyDescent="0.3">
      <c r="A2196" s="12" t="s">
        <v>9826</v>
      </c>
      <c r="B2196" s="12" t="s">
        <v>539</v>
      </c>
      <c r="C2196" s="12" t="s">
        <v>4607</v>
      </c>
      <c r="D2196" s="36">
        <v>46027</v>
      </c>
      <c r="E2196" s="36">
        <v>46083</v>
      </c>
      <c r="F2196" s="12" t="s">
        <v>504</v>
      </c>
    </row>
    <row r="2197" spans="1:6" x14ac:dyDescent="0.3">
      <c r="A2197" s="12" t="s">
        <v>9827</v>
      </c>
      <c r="B2197" s="12" t="s">
        <v>3056</v>
      </c>
      <c r="C2197" s="12" t="s">
        <v>4629</v>
      </c>
      <c r="D2197" s="36">
        <v>45930</v>
      </c>
      <c r="E2197" s="36">
        <v>45960</v>
      </c>
      <c r="F2197" s="12" t="s">
        <v>7631</v>
      </c>
    </row>
    <row r="2198" spans="1:6" x14ac:dyDescent="0.3">
      <c r="A2198" s="12" t="s">
        <v>9828</v>
      </c>
      <c r="B2198" s="12" t="s">
        <v>3080</v>
      </c>
      <c r="C2198" s="12" t="s">
        <v>4609</v>
      </c>
      <c r="D2198" s="36">
        <v>45745</v>
      </c>
      <c r="E2198" s="36">
        <v>46110</v>
      </c>
      <c r="F2198" s="12" t="s">
        <v>504</v>
      </c>
    </row>
    <row r="2199" spans="1:6" x14ac:dyDescent="0.3">
      <c r="A2199" s="12" t="s">
        <v>9829</v>
      </c>
      <c r="B2199" s="12" t="s">
        <v>601</v>
      </c>
      <c r="C2199" s="12" t="s">
        <v>4594</v>
      </c>
      <c r="D2199" s="36">
        <v>45909</v>
      </c>
      <c r="E2199" s="36">
        <v>45993</v>
      </c>
      <c r="F2199" s="12" t="s">
        <v>7631</v>
      </c>
    </row>
    <row r="2200" spans="1:6" x14ac:dyDescent="0.3">
      <c r="A2200" s="12" t="s">
        <v>9830</v>
      </c>
      <c r="B2200" s="12" t="s">
        <v>3001</v>
      </c>
      <c r="C2200" s="12" t="s">
        <v>4594</v>
      </c>
      <c r="D2200" s="36">
        <v>45817</v>
      </c>
      <c r="E2200" s="36">
        <v>45845</v>
      </c>
      <c r="F2200" s="12" t="s">
        <v>7631</v>
      </c>
    </row>
    <row r="2201" spans="1:6" x14ac:dyDescent="0.3">
      <c r="A2201" s="12" t="s">
        <v>9831</v>
      </c>
      <c r="B2201" s="12" t="s">
        <v>1810</v>
      </c>
      <c r="C2201" s="12" t="s">
        <v>4598</v>
      </c>
      <c r="D2201" s="36">
        <v>45858</v>
      </c>
      <c r="E2201" s="36">
        <v>46223</v>
      </c>
      <c r="F2201" s="12" t="s">
        <v>504</v>
      </c>
    </row>
    <row r="2202" spans="1:6" x14ac:dyDescent="0.3">
      <c r="A2202" s="12" t="s">
        <v>9832</v>
      </c>
      <c r="B2202" s="12" t="s">
        <v>1708</v>
      </c>
      <c r="C2202" s="12" t="s">
        <v>4602</v>
      </c>
      <c r="D2202" s="36">
        <v>45764</v>
      </c>
      <c r="E2202" s="36">
        <v>45820</v>
      </c>
      <c r="F2202" s="12" t="s">
        <v>7631</v>
      </c>
    </row>
    <row r="2203" spans="1:6" x14ac:dyDescent="0.3">
      <c r="A2203" s="12" t="s">
        <v>9833</v>
      </c>
      <c r="B2203" s="12" t="s">
        <v>4206</v>
      </c>
      <c r="C2203" s="12" t="s">
        <v>4609</v>
      </c>
      <c r="D2203" s="36">
        <v>45812</v>
      </c>
      <c r="E2203" s="36">
        <v>46177</v>
      </c>
      <c r="F2203" s="12" t="s">
        <v>504</v>
      </c>
    </row>
    <row r="2204" spans="1:6" x14ac:dyDescent="0.3">
      <c r="A2204" s="12" t="s">
        <v>9834</v>
      </c>
      <c r="B2204" s="12" t="s">
        <v>3184</v>
      </c>
      <c r="C2204" s="12" t="s">
        <v>4609</v>
      </c>
      <c r="D2204" s="36">
        <v>46033</v>
      </c>
      <c r="E2204" s="36">
        <v>46117</v>
      </c>
      <c r="F2204" s="12" t="s">
        <v>504</v>
      </c>
    </row>
    <row r="2205" spans="1:6" x14ac:dyDescent="0.3">
      <c r="A2205" s="12" t="s">
        <v>9835</v>
      </c>
      <c r="B2205" s="12" t="s">
        <v>1780</v>
      </c>
      <c r="C2205" s="12" t="s">
        <v>4594</v>
      </c>
      <c r="D2205" s="36">
        <v>45875</v>
      </c>
      <c r="E2205" s="36">
        <v>45905</v>
      </c>
      <c r="F2205" s="12" t="s">
        <v>7631</v>
      </c>
    </row>
    <row r="2206" spans="1:6" x14ac:dyDescent="0.3">
      <c r="A2206" s="12" t="s">
        <v>9836</v>
      </c>
      <c r="B2206" s="12" t="s">
        <v>3218</v>
      </c>
      <c r="C2206" s="12" t="s">
        <v>4598</v>
      </c>
      <c r="D2206" s="36">
        <v>45882</v>
      </c>
      <c r="E2206" s="36">
        <v>45912</v>
      </c>
      <c r="F2206" s="12" t="s">
        <v>7631</v>
      </c>
    </row>
    <row r="2207" spans="1:6" x14ac:dyDescent="0.3">
      <c r="A2207" s="12" t="s">
        <v>9837</v>
      </c>
      <c r="B2207" s="12" t="s">
        <v>3246</v>
      </c>
      <c r="C2207" s="12" t="s">
        <v>4613</v>
      </c>
      <c r="D2207" s="36">
        <v>45703</v>
      </c>
      <c r="E2207" s="36">
        <v>45731</v>
      </c>
      <c r="F2207" s="12" t="s">
        <v>7631</v>
      </c>
    </row>
    <row r="2208" spans="1:6" x14ac:dyDescent="0.3">
      <c r="A2208" s="12" t="s">
        <v>9838</v>
      </c>
      <c r="B2208" s="12" t="s">
        <v>1344</v>
      </c>
      <c r="C2208" s="12" t="s">
        <v>4618</v>
      </c>
      <c r="D2208" s="36">
        <v>46004</v>
      </c>
      <c r="E2208" s="36">
        <v>46060</v>
      </c>
      <c r="F2208" s="12" t="s">
        <v>504</v>
      </c>
    </row>
    <row r="2209" spans="1:6" x14ac:dyDescent="0.3">
      <c r="A2209" s="12" t="s">
        <v>9839</v>
      </c>
      <c r="B2209" s="12" t="s">
        <v>1752</v>
      </c>
      <c r="C2209" s="12" t="s">
        <v>4598</v>
      </c>
      <c r="D2209" s="36">
        <v>46011</v>
      </c>
      <c r="E2209" s="36">
        <v>46095</v>
      </c>
      <c r="F2209" s="12" t="s">
        <v>504</v>
      </c>
    </row>
    <row r="2210" spans="1:6" x14ac:dyDescent="0.3">
      <c r="A2210" s="12" t="s">
        <v>9840</v>
      </c>
      <c r="B2210" s="12" t="s">
        <v>2779</v>
      </c>
      <c r="C2210" s="12" t="s">
        <v>4607</v>
      </c>
      <c r="D2210" s="36">
        <v>45946</v>
      </c>
      <c r="E2210" s="36">
        <v>46002</v>
      </c>
      <c r="F2210" s="12" t="s">
        <v>7631</v>
      </c>
    </row>
    <row r="2211" spans="1:6" x14ac:dyDescent="0.3">
      <c r="A2211" s="12" t="s">
        <v>9841</v>
      </c>
      <c r="B2211" s="12" t="s">
        <v>3134</v>
      </c>
      <c r="C2211" s="12" t="s">
        <v>4615</v>
      </c>
      <c r="D2211" s="36">
        <v>45898</v>
      </c>
      <c r="E2211" s="36">
        <v>45954</v>
      </c>
      <c r="F2211" s="12" t="s">
        <v>7631</v>
      </c>
    </row>
    <row r="2212" spans="1:6" x14ac:dyDescent="0.3">
      <c r="A2212" s="12" t="s">
        <v>9842</v>
      </c>
      <c r="B2212" s="12" t="s">
        <v>2511</v>
      </c>
      <c r="C2212" s="12" t="s">
        <v>4602</v>
      </c>
      <c r="D2212" s="36">
        <v>45923</v>
      </c>
      <c r="E2212" s="36">
        <v>46288</v>
      </c>
      <c r="F2212" s="12" t="s">
        <v>504</v>
      </c>
    </row>
    <row r="2213" spans="1:6" x14ac:dyDescent="0.3">
      <c r="A2213" s="12" t="s">
        <v>9843</v>
      </c>
      <c r="B2213" s="12" t="s">
        <v>1180</v>
      </c>
      <c r="C2213" s="12" t="s">
        <v>4613</v>
      </c>
      <c r="D2213" s="36">
        <v>45984</v>
      </c>
      <c r="E2213" s="36">
        <v>46068</v>
      </c>
      <c r="F2213" s="12" t="s">
        <v>504</v>
      </c>
    </row>
    <row r="2214" spans="1:6" x14ac:dyDescent="0.3">
      <c r="A2214" s="12" t="s">
        <v>9844</v>
      </c>
      <c r="B2214" s="12" t="s">
        <v>3473</v>
      </c>
      <c r="C2214" s="12" t="s">
        <v>4602</v>
      </c>
      <c r="D2214" s="36">
        <v>45867</v>
      </c>
      <c r="E2214" s="36">
        <v>45897</v>
      </c>
      <c r="F2214" s="12" t="s">
        <v>7631</v>
      </c>
    </row>
    <row r="2215" spans="1:6" x14ac:dyDescent="0.3">
      <c r="A2215" s="12" t="s">
        <v>9845</v>
      </c>
      <c r="B2215" s="12" t="s">
        <v>2637</v>
      </c>
      <c r="C2215" s="12" t="s">
        <v>4615</v>
      </c>
      <c r="D2215" s="36">
        <v>45730</v>
      </c>
      <c r="E2215" s="36">
        <v>46095</v>
      </c>
      <c r="F2215" s="12" t="s">
        <v>504</v>
      </c>
    </row>
    <row r="2216" spans="1:6" x14ac:dyDescent="0.3">
      <c r="A2216" s="12" t="s">
        <v>9846</v>
      </c>
      <c r="B2216" s="12" t="s">
        <v>1163</v>
      </c>
      <c r="C2216" s="12" t="s">
        <v>4598</v>
      </c>
      <c r="D2216" s="36">
        <v>45724</v>
      </c>
      <c r="E2216" s="36">
        <v>46089</v>
      </c>
      <c r="F2216" s="12" t="s">
        <v>504</v>
      </c>
    </row>
    <row r="2217" spans="1:6" x14ac:dyDescent="0.3">
      <c r="A2217" s="12" t="s">
        <v>9847</v>
      </c>
      <c r="B2217" s="12" t="s">
        <v>3308</v>
      </c>
      <c r="C2217" s="12" t="s">
        <v>4602</v>
      </c>
      <c r="D2217" s="36">
        <v>45985</v>
      </c>
      <c r="E2217" s="36">
        <v>46069</v>
      </c>
      <c r="F2217" s="12" t="s">
        <v>504</v>
      </c>
    </row>
    <row r="2218" spans="1:6" x14ac:dyDescent="0.3">
      <c r="A2218" s="12" t="s">
        <v>9848</v>
      </c>
      <c r="B2218" s="12" t="s">
        <v>738</v>
      </c>
      <c r="C2218" s="12" t="s">
        <v>4607</v>
      </c>
      <c r="D2218" s="36">
        <v>45819</v>
      </c>
      <c r="E2218" s="36">
        <v>45847</v>
      </c>
      <c r="F2218" s="12" t="s">
        <v>7631</v>
      </c>
    </row>
    <row r="2219" spans="1:6" x14ac:dyDescent="0.3">
      <c r="A2219" s="12" t="s">
        <v>9849</v>
      </c>
      <c r="B2219" s="12" t="s">
        <v>3727</v>
      </c>
      <c r="C2219" s="12" t="s">
        <v>4602</v>
      </c>
      <c r="D2219" s="36">
        <v>45800</v>
      </c>
      <c r="E2219" s="36">
        <v>45856</v>
      </c>
      <c r="F2219" s="12" t="s">
        <v>7631</v>
      </c>
    </row>
    <row r="2220" spans="1:6" x14ac:dyDescent="0.3">
      <c r="A2220" s="12" t="s">
        <v>9850</v>
      </c>
      <c r="B2220" s="12" t="s">
        <v>4403</v>
      </c>
      <c r="C2220" s="12" t="s">
        <v>4594</v>
      </c>
      <c r="D2220" s="36">
        <v>45754</v>
      </c>
      <c r="E2220" s="36">
        <v>45782</v>
      </c>
      <c r="F2220" s="12" t="s">
        <v>7631</v>
      </c>
    </row>
    <row r="2221" spans="1:6" x14ac:dyDescent="0.3">
      <c r="A2221" s="12" t="s">
        <v>9851</v>
      </c>
      <c r="B2221" s="12" t="s">
        <v>1518</v>
      </c>
      <c r="C2221" s="12" t="s">
        <v>4615</v>
      </c>
      <c r="D2221" s="36">
        <v>45913</v>
      </c>
      <c r="E2221" s="36">
        <v>45997</v>
      </c>
      <c r="F2221" s="12" t="s">
        <v>7631</v>
      </c>
    </row>
    <row r="2222" spans="1:6" x14ac:dyDescent="0.3">
      <c r="A2222" s="12" t="s">
        <v>9852</v>
      </c>
      <c r="B2222" s="12" t="s">
        <v>1939</v>
      </c>
      <c r="C2222" s="12" t="s">
        <v>4602</v>
      </c>
      <c r="D2222" s="36">
        <v>46034</v>
      </c>
      <c r="E2222" s="36">
        <v>46118</v>
      </c>
      <c r="F2222" s="12" t="s">
        <v>504</v>
      </c>
    </row>
    <row r="2223" spans="1:6" x14ac:dyDescent="0.3">
      <c r="A2223" s="12" t="s">
        <v>9853</v>
      </c>
      <c r="B2223" s="12" t="s">
        <v>2847</v>
      </c>
      <c r="C2223" s="12" t="s">
        <v>4613</v>
      </c>
      <c r="D2223" s="36">
        <v>45722</v>
      </c>
      <c r="E2223" s="36">
        <v>45778</v>
      </c>
      <c r="F2223" s="12" t="s">
        <v>7631</v>
      </c>
    </row>
    <row r="2224" spans="1:6" x14ac:dyDescent="0.3">
      <c r="A2224" s="12" t="s">
        <v>9854</v>
      </c>
      <c r="B2224" s="12" t="s">
        <v>1237</v>
      </c>
      <c r="C2224" s="12" t="s">
        <v>4615</v>
      </c>
      <c r="D2224" s="36">
        <v>45942</v>
      </c>
      <c r="E2224" s="36">
        <v>45970</v>
      </c>
      <c r="F2224" s="12" t="s">
        <v>7631</v>
      </c>
    </row>
    <row r="2225" spans="1:6" x14ac:dyDescent="0.3">
      <c r="A2225" s="12" t="s">
        <v>9855</v>
      </c>
      <c r="B2225" s="12" t="s">
        <v>1039</v>
      </c>
      <c r="C2225" s="12" t="s">
        <v>4615</v>
      </c>
      <c r="D2225" s="36">
        <v>45732</v>
      </c>
      <c r="E2225" s="36">
        <v>45788</v>
      </c>
      <c r="F2225" s="12" t="s">
        <v>7631</v>
      </c>
    </row>
    <row r="2226" spans="1:6" x14ac:dyDescent="0.3">
      <c r="A2226" s="12" t="s">
        <v>9856</v>
      </c>
      <c r="B2226" s="12" t="s">
        <v>1861</v>
      </c>
      <c r="C2226" s="12" t="s">
        <v>4598</v>
      </c>
      <c r="D2226" s="36">
        <v>45782</v>
      </c>
      <c r="E2226" s="36">
        <v>45812</v>
      </c>
      <c r="F2226" s="12" t="s">
        <v>7631</v>
      </c>
    </row>
    <row r="2227" spans="1:6" x14ac:dyDescent="0.3">
      <c r="A2227" s="12" t="s">
        <v>9857</v>
      </c>
      <c r="B2227" s="12" t="s">
        <v>3475</v>
      </c>
      <c r="C2227" s="12" t="s">
        <v>4602</v>
      </c>
      <c r="D2227" s="36">
        <v>45782</v>
      </c>
      <c r="E2227" s="36">
        <v>46147</v>
      </c>
      <c r="F2227" s="12" t="s">
        <v>504</v>
      </c>
    </row>
    <row r="2228" spans="1:6" x14ac:dyDescent="0.3">
      <c r="A2228" s="12" t="s">
        <v>9858</v>
      </c>
      <c r="B2228" s="12" t="s">
        <v>4064</v>
      </c>
      <c r="C2228" s="12" t="s">
        <v>4605</v>
      </c>
      <c r="D2228" s="36">
        <v>46013</v>
      </c>
      <c r="E2228" s="36">
        <v>46069</v>
      </c>
      <c r="F2228" s="12" t="s">
        <v>504</v>
      </c>
    </row>
    <row r="2229" spans="1:6" x14ac:dyDescent="0.3">
      <c r="A2229" s="12" t="s">
        <v>9859</v>
      </c>
      <c r="B2229" s="12" t="s">
        <v>1714</v>
      </c>
      <c r="C2229" s="12" t="s">
        <v>4609</v>
      </c>
      <c r="D2229" s="36">
        <v>45883</v>
      </c>
      <c r="E2229" s="36">
        <v>45913</v>
      </c>
      <c r="F2229" s="12" t="s">
        <v>7631</v>
      </c>
    </row>
    <row r="2230" spans="1:6" x14ac:dyDescent="0.3">
      <c r="A2230" s="12" t="s">
        <v>9860</v>
      </c>
      <c r="B2230" s="12" t="s">
        <v>2557</v>
      </c>
      <c r="C2230" s="12" t="s">
        <v>4605</v>
      </c>
      <c r="D2230" s="36">
        <v>45824</v>
      </c>
      <c r="E2230" s="36">
        <v>45852</v>
      </c>
      <c r="F2230" s="12" t="s">
        <v>7631</v>
      </c>
    </row>
    <row r="2231" spans="1:6" x14ac:dyDescent="0.3">
      <c r="A2231" s="12" t="s">
        <v>9861</v>
      </c>
      <c r="B2231" s="12" t="s">
        <v>3801</v>
      </c>
      <c r="C2231" s="12" t="s">
        <v>4618</v>
      </c>
      <c r="D2231" s="36">
        <v>46004</v>
      </c>
      <c r="E2231" s="36">
        <v>46034</v>
      </c>
      <c r="F2231" s="12" t="s">
        <v>7631</v>
      </c>
    </row>
    <row r="2232" spans="1:6" x14ac:dyDescent="0.3">
      <c r="A2232" s="12" t="s">
        <v>9862</v>
      </c>
      <c r="B2232" s="12" t="s">
        <v>1586</v>
      </c>
      <c r="C2232" s="12" t="s">
        <v>4607</v>
      </c>
      <c r="D2232" s="36">
        <v>45901</v>
      </c>
      <c r="E2232" s="36">
        <v>45929</v>
      </c>
      <c r="F2232" s="12" t="s">
        <v>7631</v>
      </c>
    </row>
    <row r="2233" spans="1:6" x14ac:dyDescent="0.3">
      <c r="A2233" s="12" t="s">
        <v>9863</v>
      </c>
      <c r="B2233" s="12" t="s">
        <v>3529</v>
      </c>
      <c r="C2233" s="12" t="s">
        <v>4598</v>
      </c>
      <c r="D2233" s="36">
        <v>45911</v>
      </c>
      <c r="E2233" s="36">
        <v>45939</v>
      </c>
      <c r="F2233" s="12" t="s">
        <v>7631</v>
      </c>
    </row>
    <row r="2234" spans="1:6" x14ac:dyDescent="0.3">
      <c r="A2234" s="12" t="s">
        <v>9864</v>
      </c>
      <c r="B2234" s="12" t="s">
        <v>4158</v>
      </c>
      <c r="C2234" s="12" t="s">
        <v>4602</v>
      </c>
      <c r="D2234" s="36">
        <v>45701</v>
      </c>
      <c r="E2234" s="36">
        <v>45731</v>
      </c>
      <c r="F2234" s="12" t="s">
        <v>7631</v>
      </c>
    </row>
    <row r="2235" spans="1:6" x14ac:dyDescent="0.3">
      <c r="A2235" s="12" t="s">
        <v>9865</v>
      </c>
      <c r="B2235" s="12" t="s">
        <v>2995</v>
      </c>
      <c r="C2235" s="12" t="s">
        <v>4629</v>
      </c>
      <c r="D2235" s="36">
        <v>45693</v>
      </c>
      <c r="E2235" s="36">
        <v>45749</v>
      </c>
      <c r="F2235" s="12" t="s">
        <v>7631</v>
      </c>
    </row>
    <row r="2236" spans="1:6" x14ac:dyDescent="0.3">
      <c r="A2236" s="12" t="s">
        <v>9866</v>
      </c>
      <c r="B2236" s="12" t="s">
        <v>745</v>
      </c>
      <c r="C2236" s="12" t="s">
        <v>4607</v>
      </c>
      <c r="D2236" s="36">
        <v>45938</v>
      </c>
      <c r="E2236" s="36">
        <v>45994</v>
      </c>
      <c r="F2236" s="12" t="s">
        <v>7631</v>
      </c>
    </row>
    <row r="2237" spans="1:6" x14ac:dyDescent="0.3">
      <c r="A2237" s="12" t="s">
        <v>9867</v>
      </c>
      <c r="B2237" s="12" t="s">
        <v>1574</v>
      </c>
      <c r="C2237" s="12" t="s">
        <v>4629</v>
      </c>
      <c r="D2237" s="36">
        <v>45688</v>
      </c>
      <c r="E2237" s="36">
        <v>45716</v>
      </c>
      <c r="F2237" s="12" t="s">
        <v>7631</v>
      </c>
    </row>
    <row r="2238" spans="1:6" x14ac:dyDescent="0.3">
      <c r="A2238" s="12" t="s">
        <v>9868</v>
      </c>
      <c r="B2238" s="12" t="s">
        <v>2245</v>
      </c>
      <c r="C2238" s="12" t="s">
        <v>4615</v>
      </c>
      <c r="D2238" s="36">
        <v>45691</v>
      </c>
      <c r="E2238" s="36">
        <v>45775</v>
      </c>
      <c r="F2238" s="12" t="s">
        <v>7631</v>
      </c>
    </row>
    <row r="2239" spans="1:6" x14ac:dyDescent="0.3">
      <c r="A2239" s="12" t="s">
        <v>9869</v>
      </c>
      <c r="B2239" s="12" t="s">
        <v>3268</v>
      </c>
      <c r="C2239" s="12" t="s">
        <v>4602</v>
      </c>
      <c r="D2239" s="36">
        <v>45837</v>
      </c>
      <c r="E2239" s="36">
        <v>45865</v>
      </c>
      <c r="F2239" s="12" t="s">
        <v>7631</v>
      </c>
    </row>
    <row r="2240" spans="1:6" x14ac:dyDescent="0.3">
      <c r="A2240" s="12" t="s">
        <v>9870</v>
      </c>
      <c r="B2240" s="12" t="s">
        <v>3695</v>
      </c>
      <c r="C2240" s="12" t="s">
        <v>4607</v>
      </c>
      <c r="D2240" s="36">
        <v>45834</v>
      </c>
      <c r="E2240" s="36">
        <v>45862</v>
      </c>
      <c r="F2240" s="12" t="s">
        <v>7631</v>
      </c>
    </row>
    <row r="2241" spans="1:6" x14ac:dyDescent="0.3">
      <c r="A2241" s="12" t="s">
        <v>9871</v>
      </c>
      <c r="B2241" s="12" t="s">
        <v>2945</v>
      </c>
      <c r="C2241" s="12" t="s">
        <v>4629</v>
      </c>
      <c r="D2241" s="36">
        <v>45837</v>
      </c>
      <c r="E2241" s="36">
        <v>45865</v>
      </c>
      <c r="F2241" s="12" t="s">
        <v>7631</v>
      </c>
    </row>
    <row r="2242" spans="1:6" x14ac:dyDescent="0.3">
      <c r="A2242" s="12" t="s">
        <v>9872</v>
      </c>
      <c r="B2242" s="12" t="s">
        <v>1277</v>
      </c>
      <c r="C2242" s="12" t="s">
        <v>4615</v>
      </c>
      <c r="D2242" s="36">
        <v>46024</v>
      </c>
      <c r="E2242" s="36">
        <v>46054</v>
      </c>
      <c r="F2242" s="12" t="s">
        <v>504</v>
      </c>
    </row>
    <row r="2243" spans="1:6" x14ac:dyDescent="0.3">
      <c r="A2243" s="12" t="s">
        <v>9873</v>
      </c>
      <c r="B2243" s="12" t="s">
        <v>4194</v>
      </c>
      <c r="C2243" s="12" t="s">
        <v>4618</v>
      </c>
      <c r="D2243" s="36">
        <v>45996</v>
      </c>
      <c r="E2243" s="36">
        <v>46361</v>
      </c>
      <c r="F2243" s="12" t="s">
        <v>504</v>
      </c>
    </row>
    <row r="2244" spans="1:6" x14ac:dyDescent="0.3">
      <c r="A2244" s="12" t="s">
        <v>9874</v>
      </c>
      <c r="B2244" s="12" t="s">
        <v>1975</v>
      </c>
      <c r="C2244" s="12" t="s">
        <v>4629</v>
      </c>
      <c r="D2244" s="36">
        <v>45965</v>
      </c>
      <c r="E2244" s="36">
        <v>45993</v>
      </c>
      <c r="F2244" s="12" t="s">
        <v>7631</v>
      </c>
    </row>
    <row r="2245" spans="1:6" x14ac:dyDescent="0.3">
      <c r="A2245" s="12" t="s">
        <v>9875</v>
      </c>
      <c r="B2245" s="12" t="s">
        <v>4052</v>
      </c>
      <c r="C2245" s="12" t="s">
        <v>4605</v>
      </c>
      <c r="D2245" s="36">
        <v>46021</v>
      </c>
      <c r="E2245" s="36">
        <v>46051</v>
      </c>
      <c r="F2245" s="12" t="s">
        <v>7631</v>
      </c>
    </row>
    <row r="2246" spans="1:6" x14ac:dyDescent="0.3">
      <c r="A2246" s="12" t="s">
        <v>9876</v>
      </c>
      <c r="B2246" s="12" t="s">
        <v>4074</v>
      </c>
      <c r="C2246" s="12" t="s">
        <v>4629</v>
      </c>
      <c r="D2246" s="36">
        <v>45768</v>
      </c>
      <c r="E2246" s="36">
        <v>45798</v>
      </c>
      <c r="F2246" s="12" t="s">
        <v>7631</v>
      </c>
    </row>
    <row r="2247" spans="1:6" x14ac:dyDescent="0.3">
      <c r="A2247" s="12" t="s">
        <v>9877</v>
      </c>
      <c r="B2247" s="12" t="s">
        <v>1320</v>
      </c>
      <c r="C2247" s="12" t="s">
        <v>4607</v>
      </c>
      <c r="D2247" s="36">
        <v>45944</v>
      </c>
      <c r="E2247" s="36">
        <v>46309</v>
      </c>
      <c r="F2247" s="12" t="s">
        <v>504</v>
      </c>
    </row>
    <row r="2248" spans="1:6" x14ac:dyDescent="0.3">
      <c r="A2248" s="12" t="s">
        <v>9878</v>
      </c>
      <c r="B2248" s="12" t="s">
        <v>1233</v>
      </c>
      <c r="C2248" s="12" t="s">
        <v>4602</v>
      </c>
      <c r="D2248" s="36">
        <v>46004</v>
      </c>
      <c r="E2248" s="36">
        <v>46369</v>
      </c>
      <c r="F2248" s="12" t="s">
        <v>504</v>
      </c>
    </row>
    <row r="2249" spans="1:6" x14ac:dyDescent="0.3">
      <c r="A2249" s="12" t="s">
        <v>9879</v>
      </c>
      <c r="B2249" s="12" t="s">
        <v>2029</v>
      </c>
      <c r="C2249" s="12" t="s">
        <v>4598</v>
      </c>
      <c r="D2249" s="36">
        <v>45906</v>
      </c>
      <c r="E2249" s="36">
        <v>46271</v>
      </c>
      <c r="F2249" s="12" t="s">
        <v>504</v>
      </c>
    </row>
    <row r="2250" spans="1:6" x14ac:dyDescent="0.3">
      <c r="A2250" s="12" t="s">
        <v>9880</v>
      </c>
      <c r="B2250" s="12" t="s">
        <v>2134</v>
      </c>
      <c r="C2250" s="12" t="s">
        <v>4609</v>
      </c>
      <c r="D2250" s="36">
        <v>45868</v>
      </c>
      <c r="E2250" s="36">
        <v>45952</v>
      </c>
      <c r="F2250" s="12" t="s">
        <v>7631</v>
      </c>
    </row>
    <row r="2251" spans="1:6" x14ac:dyDescent="0.3">
      <c r="A2251" s="12" t="s">
        <v>9881</v>
      </c>
      <c r="B2251" s="12" t="s">
        <v>1354</v>
      </c>
      <c r="C2251" s="12" t="s">
        <v>4602</v>
      </c>
      <c r="D2251" s="36">
        <v>45773</v>
      </c>
      <c r="E2251" s="36">
        <v>45829</v>
      </c>
      <c r="F2251" s="12" t="s">
        <v>7631</v>
      </c>
    </row>
    <row r="2252" spans="1:6" x14ac:dyDescent="0.3">
      <c r="A2252" s="12" t="s">
        <v>9882</v>
      </c>
      <c r="B2252" s="12" t="s">
        <v>3473</v>
      </c>
      <c r="C2252" s="12" t="s">
        <v>4609</v>
      </c>
      <c r="D2252" s="36">
        <v>45784</v>
      </c>
      <c r="E2252" s="36">
        <v>45814</v>
      </c>
      <c r="F2252" s="12" t="s">
        <v>7631</v>
      </c>
    </row>
    <row r="2253" spans="1:6" x14ac:dyDescent="0.3">
      <c r="A2253" s="12" t="s">
        <v>9883</v>
      </c>
      <c r="B2253" s="12" t="s">
        <v>1078</v>
      </c>
      <c r="C2253" s="12" t="s">
        <v>4602</v>
      </c>
      <c r="D2253" s="36">
        <v>45810</v>
      </c>
      <c r="E2253" s="36">
        <v>45838</v>
      </c>
      <c r="F2253" s="12" t="s">
        <v>7631</v>
      </c>
    </row>
    <row r="2254" spans="1:6" x14ac:dyDescent="0.3">
      <c r="A2254" s="12" t="s">
        <v>9884</v>
      </c>
      <c r="B2254" s="12" t="s">
        <v>3727</v>
      </c>
      <c r="C2254" s="12" t="s">
        <v>4609</v>
      </c>
      <c r="D2254" s="36">
        <v>45749</v>
      </c>
      <c r="E2254" s="36">
        <v>45777</v>
      </c>
      <c r="F2254" s="12" t="s">
        <v>7631</v>
      </c>
    </row>
    <row r="2255" spans="1:6" x14ac:dyDescent="0.3">
      <c r="A2255" s="12" t="s">
        <v>9885</v>
      </c>
      <c r="B2255" s="12" t="s">
        <v>2085</v>
      </c>
      <c r="C2255" s="12" t="s">
        <v>4609</v>
      </c>
      <c r="D2255" s="36">
        <v>45886</v>
      </c>
      <c r="E2255" s="36">
        <v>45914</v>
      </c>
      <c r="F2255" s="12" t="s">
        <v>7631</v>
      </c>
    </row>
    <row r="2256" spans="1:6" x14ac:dyDescent="0.3">
      <c r="A2256" s="12" t="s">
        <v>9886</v>
      </c>
      <c r="B2256" s="12" t="s">
        <v>4128</v>
      </c>
      <c r="C2256" s="12" t="s">
        <v>4615</v>
      </c>
      <c r="D2256" s="36">
        <v>45856</v>
      </c>
      <c r="E2256" s="36">
        <v>45884</v>
      </c>
      <c r="F2256" s="12" t="s">
        <v>7631</v>
      </c>
    </row>
    <row r="2257" spans="1:6" x14ac:dyDescent="0.3">
      <c r="A2257" s="12" t="s">
        <v>9887</v>
      </c>
      <c r="B2257" s="12" t="s">
        <v>3970</v>
      </c>
      <c r="C2257" s="12" t="s">
        <v>4629</v>
      </c>
      <c r="D2257" s="36">
        <v>45807</v>
      </c>
      <c r="E2257" s="36">
        <v>46172</v>
      </c>
      <c r="F2257" s="12" t="s">
        <v>504</v>
      </c>
    </row>
    <row r="2258" spans="1:6" x14ac:dyDescent="0.3">
      <c r="A2258" s="12" t="s">
        <v>9888</v>
      </c>
      <c r="B2258" s="12" t="s">
        <v>3507</v>
      </c>
      <c r="C2258" s="12" t="s">
        <v>4615</v>
      </c>
      <c r="D2258" s="36">
        <v>45900</v>
      </c>
      <c r="E2258" s="36">
        <v>46265</v>
      </c>
      <c r="F2258" s="12" t="s">
        <v>504</v>
      </c>
    </row>
    <row r="2259" spans="1:6" x14ac:dyDescent="0.3">
      <c r="A2259" s="12" t="s">
        <v>9889</v>
      </c>
      <c r="B2259" s="12" t="s">
        <v>2649</v>
      </c>
      <c r="C2259" s="12" t="s">
        <v>4609</v>
      </c>
      <c r="D2259" s="36">
        <v>45699</v>
      </c>
      <c r="E2259" s="36">
        <v>45783</v>
      </c>
      <c r="F2259" s="12" t="s">
        <v>7631</v>
      </c>
    </row>
    <row r="2260" spans="1:6" x14ac:dyDescent="0.3">
      <c r="A2260" s="12" t="s">
        <v>9890</v>
      </c>
      <c r="B2260" s="12" t="s">
        <v>4364</v>
      </c>
      <c r="C2260" s="12" t="s">
        <v>4594</v>
      </c>
      <c r="D2260" s="36">
        <v>45860</v>
      </c>
      <c r="E2260" s="36">
        <v>45944</v>
      </c>
      <c r="F2260" s="12" t="s">
        <v>7631</v>
      </c>
    </row>
    <row r="2261" spans="1:6" x14ac:dyDescent="0.3">
      <c r="A2261" s="12" t="s">
        <v>9891</v>
      </c>
      <c r="B2261" s="12" t="s">
        <v>4290</v>
      </c>
      <c r="C2261" s="12" t="s">
        <v>4609</v>
      </c>
      <c r="D2261" s="36">
        <v>45842</v>
      </c>
      <c r="E2261" s="36">
        <v>45926</v>
      </c>
      <c r="F2261" s="12" t="s">
        <v>7631</v>
      </c>
    </row>
    <row r="2262" spans="1:6" x14ac:dyDescent="0.3">
      <c r="A2262" s="12" t="s">
        <v>9892</v>
      </c>
      <c r="B2262" s="12" t="s">
        <v>4409</v>
      </c>
      <c r="C2262" s="12" t="s">
        <v>4609</v>
      </c>
      <c r="D2262" s="36">
        <v>46008</v>
      </c>
      <c r="E2262" s="36">
        <v>46092</v>
      </c>
      <c r="F2262" s="12" t="s">
        <v>504</v>
      </c>
    </row>
    <row r="2263" spans="1:6" x14ac:dyDescent="0.3">
      <c r="A2263" s="12" t="s">
        <v>9893</v>
      </c>
      <c r="B2263" s="12" t="s">
        <v>2571</v>
      </c>
      <c r="C2263" s="12" t="s">
        <v>4605</v>
      </c>
      <c r="D2263" s="36">
        <v>46019</v>
      </c>
      <c r="E2263" s="36">
        <v>46384</v>
      </c>
      <c r="F2263" s="12" t="s">
        <v>504</v>
      </c>
    </row>
    <row r="2264" spans="1:6" x14ac:dyDescent="0.3">
      <c r="A2264" s="12" t="s">
        <v>9894</v>
      </c>
      <c r="B2264" s="12" t="s">
        <v>782</v>
      </c>
      <c r="C2264" s="12" t="s">
        <v>4598</v>
      </c>
      <c r="D2264" s="36">
        <v>45926</v>
      </c>
      <c r="E2264" s="36">
        <v>45982</v>
      </c>
      <c r="F2264" s="12" t="s">
        <v>7631</v>
      </c>
    </row>
    <row r="2265" spans="1:6" x14ac:dyDescent="0.3">
      <c r="A2265" s="12" t="s">
        <v>9895</v>
      </c>
      <c r="B2265" s="12" t="s">
        <v>1265</v>
      </c>
      <c r="C2265" s="12" t="s">
        <v>4615</v>
      </c>
      <c r="D2265" s="36">
        <v>45916</v>
      </c>
      <c r="E2265" s="36">
        <v>45972</v>
      </c>
      <c r="F2265" s="12" t="s">
        <v>7631</v>
      </c>
    </row>
    <row r="2266" spans="1:6" x14ac:dyDescent="0.3">
      <c r="A2266" s="12" t="s">
        <v>9896</v>
      </c>
      <c r="B2266" s="12" t="s">
        <v>4238</v>
      </c>
      <c r="C2266" s="12" t="s">
        <v>4615</v>
      </c>
      <c r="D2266" s="36">
        <v>45776</v>
      </c>
      <c r="E2266" s="36">
        <v>46141</v>
      </c>
      <c r="F2266" s="12" t="s">
        <v>504</v>
      </c>
    </row>
    <row r="2267" spans="1:6" x14ac:dyDescent="0.3">
      <c r="A2267" s="12" t="s">
        <v>9897</v>
      </c>
      <c r="B2267" s="12" t="s">
        <v>3523</v>
      </c>
      <c r="C2267" s="12" t="s">
        <v>4615</v>
      </c>
      <c r="D2267" s="36">
        <v>45730</v>
      </c>
      <c r="E2267" s="36">
        <v>46095</v>
      </c>
      <c r="F2267" s="12" t="s">
        <v>504</v>
      </c>
    </row>
    <row r="2268" spans="1:6" x14ac:dyDescent="0.3">
      <c r="A2268" s="12" t="s">
        <v>9898</v>
      </c>
      <c r="B2268" s="12" t="s">
        <v>1732</v>
      </c>
      <c r="C2268" s="12" t="s">
        <v>4602</v>
      </c>
      <c r="D2268" s="36">
        <v>45790</v>
      </c>
      <c r="E2268" s="36">
        <v>46155</v>
      </c>
      <c r="F2268" s="12" t="s">
        <v>504</v>
      </c>
    </row>
    <row r="2269" spans="1:6" x14ac:dyDescent="0.3">
      <c r="A2269" s="12" t="s">
        <v>9899</v>
      </c>
      <c r="B2269" s="12" t="s">
        <v>2183</v>
      </c>
      <c r="C2269" s="12" t="s">
        <v>4605</v>
      </c>
      <c r="D2269" s="36">
        <v>45909</v>
      </c>
      <c r="E2269" s="36">
        <v>45993</v>
      </c>
      <c r="F2269" s="12" t="s">
        <v>7631</v>
      </c>
    </row>
    <row r="2270" spans="1:6" x14ac:dyDescent="0.3">
      <c r="A2270" s="12" t="s">
        <v>9900</v>
      </c>
      <c r="B2270" s="12" t="s">
        <v>1476</v>
      </c>
      <c r="C2270" s="12" t="s">
        <v>4615</v>
      </c>
      <c r="D2270" s="36">
        <v>45917</v>
      </c>
      <c r="E2270" s="36">
        <v>45947</v>
      </c>
      <c r="F2270" s="12" t="s">
        <v>7631</v>
      </c>
    </row>
    <row r="2271" spans="1:6" x14ac:dyDescent="0.3">
      <c r="A2271" s="12" t="s">
        <v>9901</v>
      </c>
      <c r="B2271" s="12" t="s">
        <v>2629</v>
      </c>
      <c r="C2271" s="12" t="s">
        <v>4609</v>
      </c>
      <c r="D2271" s="36">
        <v>45974</v>
      </c>
      <c r="E2271" s="36">
        <v>46058</v>
      </c>
      <c r="F2271" s="12" t="s">
        <v>504</v>
      </c>
    </row>
    <row r="2272" spans="1:6" x14ac:dyDescent="0.3">
      <c r="A2272" s="12" t="s">
        <v>9902</v>
      </c>
      <c r="B2272" s="12" t="s">
        <v>1592</v>
      </c>
      <c r="C2272" s="12" t="s">
        <v>4615</v>
      </c>
      <c r="D2272" s="36">
        <v>45763</v>
      </c>
      <c r="E2272" s="36">
        <v>46128</v>
      </c>
      <c r="F2272" s="12" t="s">
        <v>504</v>
      </c>
    </row>
    <row r="2273" spans="1:6" x14ac:dyDescent="0.3">
      <c r="A2273" s="12" t="s">
        <v>9903</v>
      </c>
      <c r="B2273" s="12" t="s">
        <v>2889</v>
      </c>
      <c r="C2273" s="12" t="s">
        <v>4615</v>
      </c>
      <c r="D2273" s="36">
        <v>45705</v>
      </c>
      <c r="E2273" s="36">
        <v>45733</v>
      </c>
      <c r="F2273" s="12" t="s">
        <v>7631</v>
      </c>
    </row>
    <row r="2274" spans="1:6" x14ac:dyDescent="0.3">
      <c r="A2274" s="12" t="s">
        <v>9904</v>
      </c>
      <c r="B2274" s="12" t="s">
        <v>3519</v>
      </c>
      <c r="C2274" s="12" t="s">
        <v>4607</v>
      </c>
      <c r="D2274" s="36">
        <v>45913</v>
      </c>
      <c r="E2274" s="36">
        <v>46278</v>
      </c>
      <c r="F2274" s="12" t="s">
        <v>504</v>
      </c>
    </row>
    <row r="2275" spans="1:6" x14ac:dyDescent="0.3">
      <c r="A2275" s="12" t="s">
        <v>9905</v>
      </c>
      <c r="B2275" s="12" t="s">
        <v>3740</v>
      </c>
      <c r="C2275" s="12" t="s">
        <v>4609</v>
      </c>
      <c r="D2275" s="36">
        <v>45725</v>
      </c>
      <c r="E2275" s="36">
        <v>45755</v>
      </c>
      <c r="F2275" s="12" t="s">
        <v>7631</v>
      </c>
    </row>
    <row r="2276" spans="1:6" x14ac:dyDescent="0.3">
      <c r="A2276" s="12" t="s">
        <v>9906</v>
      </c>
      <c r="B2276" s="12" t="s">
        <v>3983</v>
      </c>
      <c r="C2276" s="12" t="s">
        <v>4598</v>
      </c>
      <c r="D2276" s="36">
        <v>45864</v>
      </c>
      <c r="E2276" s="36">
        <v>45892</v>
      </c>
      <c r="F2276" s="12" t="s">
        <v>7631</v>
      </c>
    </row>
    <row r="2277" spans="1:6" x14ac:dyDescent="0.3">
      <c r="A2277" s="12" t="s">
        <v>9907</v>
      </c>
      <c r="B2277" s="12" t="s">
        <v>1031</v>
      </c>
      <c r="C2277" s="12" t="s">
        <v>4615</v>
      </c>
      <c r="D2277" s="36">
        <v>46034</v>
      </c>
      <c r="E2277" s="36">
        <v>46062</v>
      </c>
      <c r="F2277" s="12" t="s">
        <v>504</v>
      </c>
    </row>
    <row r="2278" spans="1:6" x14ac:dyDescent="0.3">
      <c r="A2278" s="12" t="s">
        <v>9908</v>
      </c>
      <c r="B2278" s="12" t="s">
        <v>1283</v>
      </c>
      <c r="C2278" s="12" t="s">
        <v>4607</v>
      </c>
      <c r="D2278" s="36">
        <v>46037</v>
      </c>
      <c r="E2278" s="36">
        <v>46121</v>
      </c>
      <c r="F2278" s="12" t="s">
        <v>504</v>
      </c>
    </row>
    <row r="2279" spans="1:6" x14ac:dyDescent="0.3">
      <c r="A2279" s="12" t="s">
        <v>9909</v>
      </c>
      <c r="B2279" s="12" t="s">
        <v>1492</v>
      </c>
      <c r="C2279" s="12" t="s">
        <v>4594</v>
      </c>
      <c r="D2279" s="36">
        <v>46020</v>
      </c>
      <c r="E2279" s="36">
        <v>46104</v>
      </c>
      <c r="F2279" s="12" t="s">
        <v>504</v>
      </c>
    </row>
    <row r="2280" spans="1:6" x14ac:dyDescent="0.3">
      <c r="A2280" s="12" t="s">
        <v>9910</v>
      </c>
      <c r="B2280" s="12" t="s">
        <v>792</v>
      </c>
      <c r="C2280" s="12" t="s">
        <v>4629</v>
      </c>
      <c r="D2280" s="36">
        <v>45759</v>
      </c>
      <c r="E2280" s="36">
        <v>45815</v>
      </c>
      <c r="F2280" s="12" t="s">
        <v>7631</v>
      </c>
    </row>
    <row r="2281" spans="1:6" x14ac:dyDescent="0.3">
      <c r="A2281" s="12" t="s">
        <v>9911</v>
      </c>
      <c r="B2281" s="12" t="s">
        <v>2625</v>
      </c>
      <c r="C2281" s="12" t="s">
        <v>4594</v>
      </c>
      <c r="D2281" s="36">
        <v>45793</v>
      </c>
      <c r="E2281" s="36">
        <v>45821</v>
      </c>
      <c r="F2281" s="12" t="s">
        <v>7631</v>
      </c>
    </row>
    <row r="2282" spans="1:6" x14ac:dyDescent="0.3">
      <c r="A2282" s="12" t="s">
        <v>9912</v>
      </c>
      <c r="B2282" s="12" t="s">
        <v>3667</v>
      </c>
      <c r="C2282" s="12" t="s">
        <v>4598</v>
      </c>
      <c r="D2282" s="36">
        <v>45872</v>
      </c>
      <c r="E2282" s="36">
        <v>45902</v>
      </c>
      <c r="F2282" s="12" t="s">
        <v>7631</v>
      </c>
    </row>
    <row r="2283" spans="1:6" x14ac:dyDescent="0.3">
      <c r="A2283" s="12" t="s">
        <v>9913</v>
      </c>
      <c r="B2283" s="12" t="s">
        <v>2299</v>
      </c>
      <c r="C2283" s="12" t="s">
        <v>4613</v>
      </c>
      <c r="D2283" s="36">
        <v>45769</v>
      </c>
      <c r="E2283" s="36">
        <v>45825</v>
      </c>
      <c r="F2283" s="12" t="s">
        <v>7631</v>
      </c>
    </row>
    <row r="2284" spans="1:6" x14ac:dyDescent="0.3">
      <c r="A2284" s="12" t="s">
        <v>9914</v>
      </c>
      <c r="B2284" s="12" t="s">
        <v>1756</v>
      </c>
      <c r="C2284" s="12" t="s">
        <v>4594</v>
      </c>
      <c r="D2284" s="36">
        <v>45938</v>
      </c>
      <c r="E2284" s="36">
        <v>45968</v>
      </c>
      <c r="F2284" s="12" t="s">
        <v>7631</v>
      </c>
    </row>
    <row r="2285" spans="1:6" x14ac:dyDescent="0.3">
      <c r="A2285" s="12" t="s">
        <v>9915</v>
      </c>
      <c r="B2285" s="12" t="s">
        <v>4007</v>
      </c>
      <c r="C2285" s="12" t="s">
        <v>4618</v>
      </c>
      <c r="D2285" s="36">
        <v>45754</v>
      </c>
      <c r="E2285" s="36">
        <v>45782</v>
      </c>
      <c r="F2285" s="12" t="s">
        <v>7631</v>
      </c>
    </row>
    <row r="2286" spans="1:6" x14ac:dyDescent="0.3">
      <c r="A2286" s="12" t="s">
        <v>9916</v>
      </c>
      <c r="B2286" s="12" t="s">
        <v>3697</v>
      </c>
      <c r="C2286" s="12" t="s">
        <v>4594</v>
      </c>
      <c r="D2286" s="36">
        <v>45951</v>
      </c>
      <c r="E2286" s="36">
        <v>45981</v>
      </c>
      <c r="F2286" s="12" t="s">
        <v>7631</v>
      </c>
    </row>
    <row r="2287" spans="1:6" x14ac:dyDescent="0.3">
      <c r="A2287" s="12" t="s">
        <v>9917</v>
      </c>
      <c r="B2287" s="12" t="s">
        <v>1143</v>
      </c>
      <c r="C2287" s="12" t="s">
        <v>4609</v>
      </c>
      <c r="D2287" s="36">
        <v>46022</v>
      </c>
      <c r="E2287" s="36">
        <v>46078</v>
      </c>
      <c r="F2287" s="12" t="s">
        <v>504</v>
      </c>
    </row>
    <row r="2288" spans="1:6" x14ac:dyDescent="0.3">
      <c r="A2288" s="12" t="s">
        <v>9918</v>
      </c>
      <c r="B2288" s="12" t="s">
        <v>2209</v>
      </c>
      <c r="C2288" s="12" t="s">
        <v>4613</v>
      </c>
      <c r="D2288" s="36">
        <v>45743</v>
      </c>
      <c r="E2288" s="36">
        <v>45771</v>
      </c>
      <c r="F2288" s="12" t="s">
        <v>7631</v>
      </c>
    </row>
    <row r="2289" spans="1:6" x14ac:dyDescent="0.3">
      <c r="A2289" s="12" t="s">
        <v>9919</v>
      </c>
      <c r="B2289" s="12" t="s">
        <v>679</v>
      </c>
      <c r="C2289" s="12" t="s">
        <v>4618</v>
      </c>
      <c r="D2289" s="36">
        <v>45845</v>
      </c>
      <c r="E2289" s="36">
        <v>45929</v>
      </c>
      <c r="F2289" s="12" t="s">
        <v>7631</v>
      </c>
    </row>
    <row r="2290" spans="1:6" x14ac:dyDescent="0.3">
      <c r="A2290" s="12" t="s">
        <v>9920</v>
      </c>
      <c r="B2290" s="12" t="s">
        <v>3226</v>
      </c>
      <c r="C2290" s="12" t="s">
        <v>4607</v>
      </c>
      <c r="D2290" s="36">
        <v>45728</v>
      </c>
      <c r="E2290" s="36">
        <v>45812</v>
      </c>
      <c r="F2290" s="12" t="s">
        <v>7631</v>
      </c>
    </row>
    <row r="2291" spans="1:6" x14ac:dyDescent="0.3">
      <c r="A2291" s="12" t="s">
        <v>9921</v>
      </c>
      <c r="B2291" s="12" t="s">
        <v>1722</v>
      </c>
      <c r="C2291" s="12" t="s">
        <v>4609</v>
      </c>
      <c r="D2291" s="36">
        <v>45930</v>
      </c>
      <c r="E2291" s="36">
        <v>46014</v>
      </c>
      <c r="F2291" s="12" t="s">
        <v>7631</v>
      </c>
    </row>
    <row r="2292" spans="1:6" x14ac:dyDescent="0.3">
      <c r="A2292" s="12" t="s">
        <v>9922</v>
      </c>
      <c r="B2292" s="12" t="s">
        <v>973</v>
      </c>
      <c r="C2292" s="12" t="s">
        <v>4618</v>
      </c>
      <c r="D2292" s="36">
        <v>45899</v>
      </c>
      <c r="E2292" s="36">
        <v>45929</v>
      </c>
      <c r="F2292" s="12" t="s">
        <v>7631</v>
      </c>
    </row>
    <row r="2293" spans="1:6" x14ac:dyDescent="0.3">
      <c r="A2293" s="12" t="s">
        <v>9923</v>
      </c>
      <c r="B2293" s="12" t="s">
        <v>3531</v>
      </c>
      <c r="C2293" s="12" t="s">
        <v>4594</v>
      </c>
      <c r="D2293" s="36">
        <v>45735</v>
      </c>
      <c r="E2293" s="36">
        <v>45819</v>
      </c>
      <c r="F2293" s="12" t="s">
        <v>7631</v>
      </c>
    </row>
    <row r="2294" spans="1:6" x14ac:dyDescent="0.3">
      <c r="A2294" s="12" t="s">
        <v>9924</v>
      </c>
      <c r="B2294" s="12" t="s">
        <v>1048</v>
      </c>
      <c r="C2294" s="12" t="s">
        <v>4629</v>
      </c>
      <c r="D2294" s="36">
        <v>46029</v>
      </c>
      <c r="E2294" s="36">
        <v>46394</v>
      </c>
      <c r="F2294" s="12" t="s">
        <v>504</v>
      </c>
    </row>
    <row r="2295" spans="1:6" x14ac:dyDescent="0.3">
      <c r="A2295" s="12" t="s">
        <v>9925</v>
      </c>
      <c r="B2295" s="12" t="s">
        <v>1413</v>
      </c>
      <c r="C2295" s="12" t="s">
        <v>4615</v>
      </c>
      <c r="D2295" s="36">
        <v>46035</v>
      </c>
      <c r="E2295" s="36">
        <v>46400</v>
      </c>
      <c r="F2295" s="12" t="s">
        <v>504</v>
      </c>
    </row>
    <row r="2296" spans="1:6" x14ac:dyDescent="0.3">
      <c r="A2296" s="12" t="s">
        <v>9926</v>
      </c>
      <c r="B2296" s="12" t="s">
        <v>2176</v>
      </c>
      <c r="C2296" s="12" t="s">
        <v>4629</v>
      </c>
      <c r="D2296" s="36">
        <v>46047</v>
      </c>
      <c r="E2296" s="36">
        <v>46131</v>
      </c>
      <c r="F2296" s="12" t="s">
        <v>504</v>
      </c>
    </row>
    <row r="2297" spans="1:6" x14ac:dyDescent="0.3">
      <c r="A2297" s="12" t="s">
        <v>9927</v>
      </c>
      <c r="B2297" s="12" t="s">
        <v>585</v>
      </c>
      <c r="C2297" s="12" t="s">
        <v>4618</v>
      </c>
      <c r="D2297" s="36">
        <v>45816</v>
      </c>
      <c r="E2297" s="36">
        <v>45872</v>
      </c>
      <c r="F2297" s="12" t="s">
        <v>7631</v>
      </c>
    </row>
    <row r="2298" spans="1:6" x14ac:dyDescent="0.3">
      <c r="A2298" s="12" t="s">
        <v>9928</v>
      </c>
      <c r="B2298" s="12" t="s">
        <v>1899</v>
      </c>
      <c r="C2298" s="12" t="s">
        <v>4602</v>
      </c>
      <c r="D2298" s="36">
        <v>45801</v>
      </c>
      <c r="E2298" s="36">
        <v>45829</v>
      </c>
      <c r="F2298" s="12" t="s">
        <v>7631</v>
      </c>
    </row>
    <row r="2299" spans="1:6" x14ac:dyDescent="0.3">
      <c r="A2299" s="12" t="s">
        <v>9929</v>
      </c>
      <c r="B2299" s="12" t="s">
        <v>1219</v>
      </c>
      <c r="C2299" s="12" t="s">
        <v>4605</v>
      </c>
      <c r="D2299" s="36">
        <v>45905</v>
      </c>
      <c r="E2299" s="36">
        <v>46270</v>
      </c>
      <c r="F2299" s="12" t="s">
        <v>504</v>
      </c>
    </row>
    <row r="2300" spans="1:6" x14ac:dyDescent="0.3">
      <c r="A2300" s="12" t="s">
        <v>9930</v>
      </c>
      <c r="B2300" s="12" t="s">
        <v>1453</v>
      </c>
      <c r="C2300" s="12" t="s">
        <v>4629</v>
      </c>
      <c r="D2300" s="36">
        <v>46048</v>
      </c>
      <c r="E2300" s="36">
        <v>46413</v>
      </c>
      <c r="F2300" s="12" t="s">
        <v>504</v>
      </c>
    </row>
    <row r="2301" spans="1:6" x14ac:dyDescent="0.3">
      <c r="A2301" s="12" t="s">
        <v>9931</v>
      </c>
      <c r="B2301" s="12" t="s">
        <v>1770</v>
      </c>
      <c r="C2301" s="12" t="s">
        <v>4615</v>
      </c>
      <c r="D2301" s="36">
        <v>45775</v>
      </c>
      <c r="E2301" s="36">
        <v>46140</v>
      </c>
      <c r="F2301" s="12" t="s">
        <v>504</v>
      </c>
    </row>
    <row r="2302" spans="1:6" x14ac:dyDescent="0.3">
      <c r="A2302" s="12" t="s">
        <v>9932</v>
      </c>
      <c r="B2302" s="12" t="s">
        <v>3978</v>
      </c>
      <c r="C2302" s="12" t="s">
        <v>4607</v>
      </c>
      <c r="D2302" s="36">
        <v>45825</v>
      </c>
      <c r="E2302" s="36">
        <v>46190</v>
      </c>
      <c r="F2302" s="12" t="s">
        <v>504</v>
      </c>
    </row>
    <row r="2303" spans="1:6" x14ac:dyDescent="0.3">
      <c r="A2303" s="12" t="s">
        <v>9933</v>
      </c>
      <c r="B2303" s="12" t="s">
        <v>2825</v>
      </c>
      <c r="C2303" s="12" t="s">
        <v>4629</v>
      </c>
      <c r="D2303" s="36">
        <v>46042</v>
      </c>
      <c r="E2303" s="36">
        <v>46070</v>
      </c>
      <c r="F2303" s="12" t="s">
        <v>504</v>
      </c>
    </row>
    <row r="2304" spans="1:6" x14ac:dyDescent="0.3">
      <c r="A2304" s="12" t="s">
        <v>9934</v>
      </c>
      <c r="B2304" s="12" t="s">
        <v>4378</v>
      </c>
      <c r="C2304" s="12" t="s">
        <v>4618</v>
      </c>
      <c r="D2304" s="36">
        <v>45963</v>
      </c>
      <c r="E2304" s="36">
        <v>46328</v>
      </c>
      <c r="F2304" s="12" t="s">
        <v>504</v>
      </c>
    </row>
    <row r="2305" spans="1:6" x14ac:dyDescent="0.3">
      <c r="A2305" s="12" t="s">
        <v>9935</v>
      </c>
      <c r="B2305" s="12" t="s">
        <v>916</v>
      </c>
      <c r="C2305" s="12" t="s">
        <v>4607</v>
      </c>
      <c r="D2305" s="36">
        <v>45945</v>
      </c>
      <c r="E2305" s="36">
        <v>46001</v>
      </c>
      <c r="F2305" s="12" t="s">
        <v>7631</v>
      </c>
    </row>
    <row r="2306" spans="1:6" x14ac:dyDescent="0.3">
      <c r="A2306" s="12" t="s">
        <v>9936</v>
      </c>
      <c r="B2306" s="12" t="s">
        <v>4298</v>
      </c>
      <c r="C2306" s="12" t="s">
        <v>4609</v>
      </c>
      <c r="D2306" s="36">
        <v>45751</v>
      </c>
      <c r="E2306" s="36">
        <v>45807</v>
      </c>
      <c r="F2306" s="12" t="s">
        <v>7631</v>
      </c>
    </row>
    <row r="2307" spans="1:6" x14ac:dyDescent="0.3">
      <c r="A2307" s="12" t="s">
        <v>9937</v>
      </c>
      <c r="B2307" s="12" t="s">
        <v>686</v>
      </c>
      <c r="C2307" s="12" t="s">
        <v>4607</v>
      </c>
      <c r="D2307" s="36">
        <v>46041</v>
      </c>
      <c r="E2307" s="36">
        <v>46125</v>
      </c>
      <c r="F2307" s="12" t="s">
        <v>504</v>
      </c>
    </row>
    <row r="2308" spans="1:6" x14ac:dyDescent="0.3">
      <c r="A2308" s="12" t="s">
        <v>9938</v>
      </c>
      <c r="B2308" s="12" t="s">
        <v>656</v>
      </c>
      <c r="C2308" s="12" t="s">
        <v>4602</v>
      </c>
      <c r="D2308" s="36">
        <v>46005</v>
      </c>
      <c r="E2308" s="36">
        <v>46089</v>
      </c>
      <c r="F2308" s="12" t="s">
        <v>504</v>
      </c>
    </row>
    <row r="2309" spans="1:6" x14ac:dyDescent="0.3">
      <c r="A2309" s="12" t="s">
        <v>9939</v>
      </c>
      <c r="B2309" s="12" t="s">
        <v>3719</v>
      </c>
      <c r="C2309" s="12" t="s">
        <v>4598</v>
      </c>
      <c r="D2309" s="36">
        <v>46000</v>
      </c>
      <c r="E2309" s="36">
        <v>46365</v>
      </c>
      <c r="F2309" s="12" t="s">
        <v>504</v>
      </c>
    </row>
    <row r="2310" spans="1:6" x14ac:dyDescent="0.3">
      <c r="A2310" s="12" t="s">
        <v>9940</v>
      </c>
      <c r="B2310" s="12" t="s">
        <v>1145</v>
      </c>
      <c r="C2310" s="12" t="s">
        <v>4605</v>
      </c>
      <c r="D2310" s="36">
        <v>45706</v>
      </c>
      <c r="E2310" s="36">
        <v>45736</v>
      </c>
      <c r="F2310" s="12" t="s">
        <v>7631</v>
      </c>
    </row>
    <row r="2311" spans="1:6" x14ac:dyDescent="0.3">
      <c r="A2311" s="12" t="s">
        <v>9941</v>
      </c>
      <c r="B2311" s="12" t="s">
        <v>4407</v>
      </c>
      <c r="C2311" s="12" t="s">
        <v>4613</v>
      </c>
      <c r="D2311" s="36">
        <v>45728</v>
      </c>
      <c r="E2311" s="36">
        <v>45812</v>
      </c>
      <c r="F2311" s="12" t="s">
        <v>7631</v>
      </c>
    </row>
    <row r="2312" spans="1:6" x14ac:dyDescent="0.3">
      <c r="A2312" s="12" t="s">
        <v>9942</v>
      </c>
      <c r="B2312" s="12" t="s">
        <v>4304</v>
      </c>
      <c r="C2312" s="12" t="s">
        <v>4607</v>
      </c>
      <c r="D2312" s="36">
        <v>45777</v>
      </c>
      <c r="E2312" s="36">
        <v>45861</v>
      </c>
      <c r="F2312" s="12" t="s">
        <v>7631</v>
      </c>
    </row>
    <row r="2313" spans="1:6" x14ac:dyDescent="0.3">
      <c r="A2313" s="12" t="s">
        <v>9943</v>
      </c>
      <c r="B2313" s="12" t="s">
        <v>3565</v>
      </c>
      <c r="C2313" s="12" t="s">
        <v>4629</v>
      </c>
      <c r="D2313" s="36">
        <v>46024</v>
      </c>
      <c r="E2313" s="36">
        <v>46052</v>
      </c>
      <c r="F2313" s="12" t="s">
        <v>7631</v>
      </c>
    </row>
    <row r="2314" spans="1:6" x14ac:dyDescent="0.3">
      <c r="A2314" s="12" t="s">
        <v>9944</v>
      </c>
      <c r="B2314" s="12" t="s">
        <v>3577</v>
      </c>
      <c r="C2314" s="12" t="s">
        <v>4609</v>
      </c>
      <c r="D2314" s="36">
        <v>45957</v>
      </c>
      <c r="E2314" s="36">
        <v>45985</v>
      </c>
      <c r="F2314" s="12" t="s">
        <v>7631</v>
      </c>
    </row>
    <row r="2315" spans="1:6" x14ac:dyDescent="0.3">
      <c r="A2315" s="12" t="s">
        <v>9945</v>
      </c>
      <c r="B2315" s="12" t="s">
        <v>2217</v>
      </c>
      <c r="C2315" s="12" t="s">
        <v>4609</v>
      </c>
      <c r="D2315" s="36">
        <v>45943</v>
      </c>
      <c r="E2315" s="36">
        <v>46027</v>
      </c>
      <c r="F2315" s="12" t="s">
        <v>7631</v>
      </c>
    </row>
    <row r="2316" spans="1:6" x14ac:dyDescent="0.3">
      <c r="A2316" s="12" t="s">
        <v>9946</v>
      </c>
      <c r="B2316" s="12" t="s">
        <v>3892</v>
      </c>
      <c r="C2316" s="12" t="s">
        <v>4607</v>
      </c>
      <c r="D2316" s="36">
        <v>45911</v>
      </c>
      <c r="E2316" s="36">
        <v>46276</v>
      </c>
      <c r="F2316" s="12" t="s">
        <v>504</v>
      </c>
    </row>
    <row r="2317" spans="1:6" x14ac:dyDescent="0.3">
      <c r="A2317" s="12" t="s">
        <v>9947</v>
      </c>
      <c r="B2317" s="12" t="s">
        <v>3308</v>
      </c>
      <c r="C2317" s="12" t="s">
        <v>4605</v>
      </c>
      <c r="D2317" s="36">
        <v>45739</v>
      </c>
      <c r="E2317" s="36">
        <v>45767</v>
      </c>
      <c r="F2317" s="12" t="s">
        <v>7631</v>
      </c>
    </row>
    <row r="2318" spans="1:6" x14ac:dyDescent="0.3">
      <c r="A2318" s="12" t="s">
        <v>9948</v>
      </c>
      <c r="B2318" s="12" t="s">
        <v>2823</v>
      </c>
      <c r="C2318" s="12" t="s">
        <v>4602</v>
      </c>
      <c r="D2318" s="36">
        <v>45959</v>
      </c>
      <c r="E2318" s="36">
        <v>46324</v>
      </c>
      <c r="F2318" s="12" t="s">
        <v>504</v>
      </c>
    </row>
    <row r="2319" spans="1:6" x14ac:dyDescent="0.3">
      <c r="A2319" s="12" t="s">
        <v>9949</v>
      </c>
      <c r="B2319" s="12" t="s">
        <v>536</v>
      </c>
      <c r="C2319" s="12" t="s">
        <v>4602</v>
      </c>
      <c r="D2319" s="36">
        <v>46008</v>
      </c>
      <c r="E2319" s="36">
        <v>46092</v>
      </c>
      <c r="F2319" s="12" t="s">
        <v>504</v>
      </c>
    </row>
    <row r="2320" spans="1:6" x14ac:dyDescent="0.3">
      <c r="A2320" s="12" t="s">
        <v>9950</v>
      </c>
      <c r="B2320" s="12" t="s">
        <v>3707</v>
      </c>
      <c r="C2320" s="12" t="s">
        <v>4602</v>
      </c>
      <c r="D2320" s="36">
        <v>45964</v>
      </c>
      <c r="E2320" s="36">
        <v>46048</v>
      </c>
      <c r="F2320" s="12" t="s">
        <v>7631</v>
      </c>
    </row>
    <row r="2321" spans="1:6" x14ac:dyDescent="0.3">
      <c r="A2321" s="12" t="s">
        <v>9951</v>
      </c>
      <c r="B2321" s="12" t="s">
        <v>863</v>
      </c>
      <c r="C2321" s="12" t="s">
        <v>4594</v>
      </c>
      <c r="D2321" s="36">
        <v>45978</v>
      </c>
      <c r="E2321" s="36">
        <v>46006</v>
      </c>
      <c r="F2321" s="12" t="s">
        <v>7631</v>
      </c>
    </row>
    <row r="2322" spans="1:6" x14ac:dyDescent="0.3">
      <c r="A2322" s="12" t="s">
        <v>9952</v>
      </c>
      <c r="B2322" s="12" t="s">
        <v>1409</v>
      </c>
      <c r="C2322" s="12" t="s">
        <v>4607</v>
      </c>
      <c r="D2322" s="36">
        <v>45770</v>
      </c>
      <c r="E2322" s="36">
        <v>46135</v>
      </c>
      <c r="F2322" s="12" t="s">
        <v>504</v>
      </c>
    </row>
    <row r="2323" spans="1:6" x14ac:dyDescent="0.3">
      <c r="A2323" s="12" t="s">
        <v>9953</v>
      </c>
      <c r="B2323" s="12" t="s">
        <v>3453</v>
      </c>
      <c r="C2323" s="12" t="s">
        <v>4594</v>
      </c>
      <c r="D2323" s="36">
        <v>45723</v>
      </c>
      <c r="E2323" s="36">
        <v>45807</v>
      </c>
      <c r="F2323" s="12" t="s">
        <v>7631</v>
      </c>
    </row>
    <row r="2324" spans="1:6" x14ac:dyDescent="0.3">
      <c r="A2324" s="12" t="s">
        <v>9954</v>
      </c>
      <c r="B2324" s="12" t="s">
        <v>2635</v>
      </c>
      <c r="C2324" s="12" t="s">
        <v>4615</v>
      </c>
      <c r="D2324" s="36">
        <v>45926</v>
      </c>
      <c r="E2324" s="36">
        <v>45982</v>
      </c>
      <c r="F2324" s="12" t="s">
        <v>7631</v>
      </c>
    </row>
    <row r="2325" spans="1:6" x14ac:dyDescent="0.3">
      <c r="A2325" s="12" t="s">
        <v>9955</v>
      </c>
      <c r="B2325" s="12" t="s">
        <v>4497</v>
      </c>
      <c r="C2325" s="12" t="s">
        <v>4607</v>
      </c>
      <c r="D2325" s="36">
        <v>45788</v>
      </c>
      <c r="E2325" s="36">
        <v>45816</v>
      </c>
      <c r="F2325" s="12" t="s">
        <v>7631</v>
      </c>
    </row>
    <row r="2326" spans="1:6" x14ac:dyDescent="0.3">
      <c r="A2326" s="12" t="s">
        <v>9956</v>
      </c>
      <c r="B2326" s="12" t="s">
        <v>2259</v>
      </c>
      <c r="C2326" s="12" t="s">
        <v>4602</v>
      </c>
      <c r="D2326" s="36">
        <v>45929</v>
      </c>
      <c r="E2326" s="36">
        <v>46294</v>
      </c>
      <c r="F2326" s="12" t="s">
        <v>504</v>
      </c>
    </row>
    <row r="2327" spans="1:6" x14ac:dyDescent="0.3">
      <c r="A2327" s="12" t="s">
        <v>9957</v>
      </c>
      <c r="B2327" s="12" t="s">
        <v>3764</v>
      </c>
      <c r="C2327" s="12" t="s">
        <v>4594</v>
      </c>
      <c r="D2327" s="36">
        <v>45972</v>
      </c>
      <c r="E2327" s="36">
        <v>46056</v>
      </c>
      <c r="F2327" s="12" t="s">
        <v>504</v>
      </c>
    </row>
    <row r="2328" spans="1:6" x14ac:dyDescent="0.3">
      <c r="A2328" s="12" t="s">
        <v>9958</v>
      </c>
      <c r="B2328" s="12" t="s">
        <v>3539</v>
      </c>
      <c r="C2328" s="12" t="s">
        <v>4618</v>
      </c>
      <c r="D2328" s="36">
        <v>45723</v>
      </c>
      <c r="E2328" s="36">
        <v>45779</v>
      </c>
      <c r="F2328" s="12" t="s">
        <v>7631</v>
      </c>
    </row>
    <row r="2329" spans="1:6" x14ac:dyDescent="0.3">
      <c r="A2329" s="12" t="s">
        <v>9959</v>
      </c>
      <c r="B2329" s="12" t="s">
        <v>1221</v>
      </c>
      <c r="C2329" s="12" t="s">
        <v>4613</v>
      </c>
      <c r="D2329" s="36">
        <v>45976</v>
      </c>
      <c r="E2329" s="36">
        <v>46341</v>
      </c>
      <c r="F2329" s="12" t="s">
        <v>504</v>
      </c>
    </row>
    <row r="2330" spans="1:6" x14ac:dyDescent="0.3">
      <c r="A2330" s="12" t="s">
        <v>9960</v>
      </c>
      <c r="B2330" s="12" t="s">
        <v>2683</v>
      </c>
      <c r="C2330" s="12" t="s">
        <v>4602</v>
      </c>
      <c r="D2330" s="36">
        <v>46032</v>
      </c>
      <c r="E2330" s="36">
        <v>46062</v>
      </c>
      <c r="F2330" s="12" t="s">
        <v>504</v>
      </c>
    </row>
    <row r="2331" spans="1:6" x14ac:dyDescent="0.3">
      <c r="A2331" s="12" t="s">
        <v>9961</v>
      </c>
      <c r="B2331" s="12" t="s">
        <v>2029</v>
      </c>
      <c r="C2331" s="12" t="s">
        <v>4607</v>
      </c>
      <c r="D2331" s="36">
        <v>46028</v>
      </c>
      <c r="E2331" s="36">
        <v>46112</v>
      </c>
      <c r="F2331" s="12" t="s">
        <v>504</v>
      </c>
    </row>
    <row r="2332" spans="1:6" x14ac:dyDescent="0.3">
      <c r="A2332" s="12" t="s">
        <v>9962</v>
      </c>
      <c r="B2332" s="12" t="s">
        <v>4168</v>
      </c>
      <c r="C2332" s="12" t="s">
        <v>4602</v>
      </c>
      <c r="D2332" s="36">
        <v>45949</v>
      </c>
      <c r="E2332" s="36">
        <v>45979</v>
      </c>
      <c r="F2332" s="12" t="s">
        <v>7631</v>
      </c>
    </row>
    <row r="2333" spans="1:6" x14ac:dyDescent="0.3">
      <c r="A2333" s="12" t="s">
        <v>9963</v>
      </c>
      <c r="B2333" s="12" t="s">
        <v>1131</v>
      </c>
      <c r="C2333" s="12" t="s">
        <v>4615</v>
      </c>
      <c r="D2333" s="36">
        <v>45832</v>
      </c>
      <c r="E2333" s="36">
        <v>46197</v>
      </c>
      <c r="F2333" s="12" t="s">
        <v>504</v>
      </c>
    </row>
    <row r="2334" spans="1:6" x14ac:dyDescent="0.3">
      <c r="A2334" s="12" t="s">
        <v>9964</v>
      </c>
      <c r="B2334" s="12" t="s">
        <v>2855</v>
      </c>
      <c r="C2334" s="12" t="s">
        <v>4598</v>
      </c>
      <c r="D2334" s="36">
        <v>46049</v>
      </c>
      <c r="E2334" s="36">
        <v>46414</v>
      </c>
      <c r="F2334" s="12" t="s">
        <v>504</v>
      </c>
    </row>
    <row r="2335" spans="1:6" x14ac:dyDescent="0.3">
      <c r="A2335" s="12" t="s">
        <v>9965</v>
      </c>
      <c r="B2335" s="12" t="s">
        <v>1011</v>
      </c>
      <c r="C2335" s="12" t="s">
        <v>4609</v>
      </c>
      <c r="D2335" s="36">
        <v>45970</v>
      </c>
      <c r="E2335" s="36">
        <v>46054</v>
      </c>
      <c r="F2335" s="12" t="s">
        <v>504</v>
      </c>
    </row>
    <row r="2336" spans="1:6" x14ac:dyDescent="0.3">
      <c r="A2336" s="12" t="s">
        <v>9966</v>
      </c>
      <c r="B2336" s="12" t="s">
        <v>1871</v>
      </c>
      <c r="C2336" s="12" t="s">
        <v>4613</v>
      </c>
      <c r="D2336" s="36">
        <v>45896</v>
      </c>
      <c r="E2336" s="36">
        <v>45952</v>
      </c>
      <c r="F2336" s="12" t="s">
        <v>7631</v>
      </c>
    </row>
    <row r="2337" spans="1:6" x14ac:dyDescent="0.3">
      <c r="A2337" s="12" t="s">
        <v>9967</v>
      </c>
      <c r="B2337" s="12" t="s">
        <v>1758</v>
      </c>
      <c r="C2337" s="12" t="s">
        <v>4609</v>
      </c>
      <c r="D2337" s="36">
        <v>45780</v>
      </c>
      <c r="E2337" s="36">
        <v>46145</v>
      </c>
      <c r="F2337" s="12" t="s">
        <v>504</v>
      </c>
    </row>
    <row r="2338" spans="1:6" x14ac:dyDescent="0.3">
      <c r="A2338" s="12" t="s">
        <v>9968</v>
      </c>
      <c r="B2338" s="12" t="s">
        <v>3038</v>
      </c>
      <c r="C2338" s="12" t="s">
        <v>4605</v>
      </c>
      <c r="D2338" s="36">
        <v>45788</v>
      </c>
      <c r="E2338" s="36">
        <v>45816</v>
      </c>
      <c r="F2338" s="12" t="s">
        <v>7631</v>
      </c>
    </row>
    <row r="2339" spans="1:6" x14ac:dyDescent="0.3">
      <c r="A2339" s="12" t="s">
        <v>9969</v>
      </c>
      <c r="B2339" s="12" t="s">
        <v>3226</v>
      </c>
      <c r="C2339" s="12" t="s">
        <v>4629</v>
      </c>
      <c r="D2339" s="36">
        <v>45713</v>
      </c>
      <c r="E2339" s="36">
        <v>46078</v>
      </c>
      <c r="F2339" s="12" t="s">
        <v>504</v>
      </c>
    </row>
    <row r="2340" spans="1:6" x14ac:dyDescent="0.3">
      <c r="A2340" s="12" t="s">
        <v>9970</v>
      </c>
      <c r="B2340" s="12" t="s">
        <v>2102</v>
      </c>
      <c r="C2340" s="12" t="s">
        <v>4605</v>
      </c>
      <c r="D2340" s="36">
        <v>46043</v>
      </c>
      <c r="E2340" s="36">
        <v>46099</v>
      </c>
      <c r="F2340" s="12" t="s">
        <v>504</v>
      </c>
    </row>
    <row r="2341" spans="1:6" x14ac:dyDescent="0.3">
      <c r="A2341" s="12" t="s">
        <v>9971</v>
      </c>
      <c r="B2341" s="12" t="s">
        <v>4150</v>
      </c>
      <c r="C2341" s="12" t="s">
        <v>4609</v>
      </c>
      <c r="D2341" s="36">
        <v>45764</v>
      </c>
      <c r="E2341" s="36">
        <v>45792</v>
      </c>
      <c r="F2341" s="12" t="s">
        <v>7631</v>
      </c>
    </row>
    <row r="2342" spans="1:6" x14ac:dyDescent="0.3">
      <c r="A2342" s="12" t="s">
        <v>9972</v>
      </c>
      <c r="B2342" s="12" t="s">
        <v>2759</v>
      </c>
      <c r="C2342" s="12" t="s">
        <v>4629</v>
      </c>
      <c r="D2342" s="36">
        <v>45925</v>
      </c>
      <c r="E2342" s="36">
        <v>46009</v>
      </c>
      <c r="F2342" s="12" t="s">
        <v>7631</v>
      </c>
    </row>
    <row r="2343" spans="1:6" x14ac:dyDescent="0.3">
      <c r="A2343" s="12" t="s">
        <v>9973</v>
      </c>
      <c r="B2343" s="12" t="s">
        <v>1105</v>
      </c>
      <c r="C2343" s="12" t="s">
        <v>4598</v>
      </c>
      <c r="D2343" s="36">
        <v>45849</v>
      </c>
      <c r="E2343" s="36">
        <v>46214</v>
      </c>
      <c r="F2343" s="12" t="s">
        <v>504</v>
      </c>
    </row>
    <row r="2344" spans="1:6" x14ac:dyDescent="0.3">
      <c r="A2344" s="12" t="s">
        <v>9974</v>
      </c>
      <c r="B2344" s="12" t="s">
        <v>4136</v>
      </c>
      <c r="C2344" s="12" t="s">
        <v>4618</v>
      </c>
      <c r="D2344" s="36">
        <v>45799</v>
      </c>
      <c r="E2344" s="36">
        <v>46164</v>
      </c>
      <c r="F2344" s="12" t="s">
        <v>504</v>
      </c>
    </row>
    <row r="2345" spans="1:6" x14ac:dyDescent="0.3">
      <c r="A2345" s="12" t="s">
        <v>9975</v>
      </c>
      <c r="B2345" s="12" t="s">
        <v>1143</v>
      </c>
      <c r="C2345" s="12" t="s">
        <v>4615</v>
      </c>
      <c r="D2345" s="36">
        <v>45723</v>
      </c>
      <c r="E2345" s="36">
        <v>45807</v>
      </c>
      <c r="F2345" s="12" t="s">
        <v>7631</v>
      </c>
    </row>
    <row r="2346" spans="1:6" x14ac:dyDescent="0.3">
      <c r="A2346" s="12" t="s">
        <v>9976</v>
      </c>
      <c r="B2346" s="12" t="s">
        <v>4234</v>
      </c>
      <c r="C2346" s="12" t="s">
        <v>4602</v>
      </c>
      <c r="D2346" s="36">
        <v>46025</v>
      </c>
      <c r="E2346" s="36">
        <v>46053</v>
      </c>
      <c r="F2346" s="12" t="s">
        <v>7631</v>
      </c>
    </row>
    <row r="2347" spans="1:6" x14ac:dyDescent="0.3">
      <c r="A2347" s="12" t="s">
        <v>9977</v>
      </c>
      <c r="B2347" s="12" t="s">
        <v>651</v>
      </c>
      <c r="C2347" s="12" t="s">
        <v>4615</v>
      </c>
      <c r="D2347" s="36">
        <v>45999</v>
      </c>
      <c r="E2347" s="36">
        <v>46055</v>
      </c>
      <c r="F2347" s="12" t="s">
        <v>504</v>
      </c>
    </row>
    <row r="2348" spans="1:6" x14ac:dyDescent="0.3">
      <c r="A2348" s="12" t="s">
        <v>9978</v>
      </c>
      <c r="B2348" s="12" t="s">
        <v>1748</v>
      </c>
      <c r="C2348" s="12" t="s">
        <v>4594</v>
      </c>
      <c r="D2348" s="36">
        <v>45823</v>
      </c>
      <c r="E2348" s="36">
        <v>46188</v>
      </c>
      <c r="F2348" s="12" t="s">
        <v>504</v>
      </c>
    </row>
    <row r="2349" spans="1:6" x14ac:dyDescent="0.3">
      <c r="A2349" s="12" t="s">
        <v>9979</v>
      </c>
      <c r="B2349" s="12" t="s">
        <v>4150</v>
      </c>
      <c r="C2349" s="12" t="s">
        <v>4615</v>
      </c>
      <c r="D2349" s="36">
        <v>45868</v>
      </c>
      <c r="E2349" s="36">
        <v>45896</v>
      </c>
      <c r="F2349" s="12" t="s">
        <v>7631</v>
      </c>
    </row>
    <row r="2350" spans="1:6" x14ac:dyDescent="0.3">
      <c r="A2350" s="12" t="s">
        <v>9980</v>
      </c>
      <c r="B2350" s="12" t="s">
        <v>4150</v>
      </c>
      <c r="C2350" s="12" t="s">
        <v>4609</v>
      </c>
      <c r="D2350" s="36">
        <v>45752</v>
      </c>
      <c r="E2350" s="36">
        <v>46117</v>
      </c>
      <c r="F2350" s="12" t="s">
        <v>504</v>
      </c>
    </row>
    <row r="2351" spans="1:6" x14ac:dyDescent="0.3">
      <c r="A2351" s="12" t="s">
        <v>9981</v>
      </c>
      <c r="B2351" s="12" t="s">
        <v>940</v>
      </c>
      <c r="C2351" s="12" t="s">
        <v>4607</v>
      </c>
      <c r="D2351" s="36">
        <v>45897</v>
      </c>
      <c r="E2351" s="36">
        <v>45981</v>
      </c>
      <c r="F2351" s="12" t="s">
        <v>7631</v>
      </c>
    </row>
    <row r="2352" spans="1:6" x14ac:dyDescent="0.3">
      <c r="A2352" s="12" t="s">
        <v>9982</v>
      </c>
      <c r="B2352" s="12" t="s">
        <v>983</v>
      </c>
      <c r="C2352" s="12" t="s">
        <v>4613</v>
      </c>
      <c r="D2352" s="36">
        <v>45746</v>
      </c>
      <c r="E2352" s="36">
        <v>45802</v>
      </c>
      <c r="F2352" s="12" t="s">
        <v>7631</v>
      </c>
    </row>
    <row r="2353" spans="1:6" x14ac:dyDescent="0.3">
      <c r="A2353" s="12" t="s">
        <v>9983</v>
      </c>
      <c r="B2353" s="12" t="s">
        <v>4336</v>
      </c>
      <c r="C2353" s="12" t="s">
        <v>4607</v>
      </c>
      <c r="D2353" s="36">
        <v>45861</v>
      </c>
      <c r="E2353" s="36">
        <v>45891</v>
      </c>
      <c r="F2353" s="12" t="s">
        <v>7631</v>
      </c>
    </row>
    <row r="2354" spans="1:6" x14ac:dyDescent="0.3">
      <c r="A2354" s="12" t="s">
        <v>9984</v>
      </c>
      <c r="B2354" s="12" t="s">
        <v>4449</v>
      </c>
      <c r="C2354" s="12" t="s">
        <v>4609</v>
      </c>
      <c r="D2354" s="36">
        <v>45860</v>
      </c>
      <c r="E2354" s="36">
        <v>46225</v>
      </c>
      <c r="F2354" s="12" t="s">
        <v>504</v>
      </c>
    </row>
    <row r="2355" spans="1:6" x14ac:dyDescent="0.3">
      <c r="A2355" s="12" t="s">
        <v>9985</v>
      </c>
      <c r="B2355" s="12" t="s">
        <v>3152</v>
      </c>
      <c r="C2355" s="12" t="s">
        <v>4615</v>
      </c>
      <c r="D2355" s="36">
        <v>46030</v>
      </c>
      <c r="E2355" s="36">
        <v>46114</v>
      </c>
      <c r="F2355" s="12" t="s">
        <v>504</v>
      </c>
    </row>
    <row r="2356" spans="1:6" x14ac:dyDescent="0.3">
      <c r="A2356" s="12" t="s">
        <v>9986</v>
      </c>
      <c r="B2356" s="12" t="s">
        <v>3599</v>
      </c>
      <c r="C2356" s="12" t="s">
        <v>4618</v>
      </c>
      <c r="D2356" s="36">
        <v>45776</v>
      </c>
      <c r="E2356" s="36">
        <v>45832</v>
      </c>
      <c r="F2356" s="12" t="s">
        <v>7631</v>
      </c>
    </row>
    <row r="2357" spans="1:6" x14ac:dyDescent="0.3">
      <c r="A2357" s="12" t="s">
        <v>9987</v>
      </c>
      <c r="B2357" s="12" t="s">
        <v>2321</v>
      </c>
      <c r="C2357" s="12" t="s">
        <v>4615</v>
      </c>
      <c r="D2357" s="36">
        <v>46003</v>
      </c>
      <c r="E2357" s="36">
        <v>46087</v>
      </c>
      <c r="F2357" s="12" t="s">
        <v>504</v>
      </c>
    </row>
    <row r="2358" spans="1:6" x14ac:dyDescent="0.3">
      <c r="A2358" s="12" t="s">
        <v>9988</v>
      </c>
      <c r="B2358" s="12" t="s">
        <v>3074</v>
      </c>
      <c r="C2358" s="12" t="s">
        <v>4629</v>
      </c>
      <c r="D2358" s="36">
        <v>46032</v>
      </c>
      <c r="E2358" s="36">
        <v>46088</v>
      </c>
      <c r="F2358" s="12" t="s">
        <v>504</v>
      </c>
    </row>
    <row r="2359" spans="1:6" x14ac:dyDescent="0.3">
      <c r="A2359" s="12" t="s">
        <v>9989</v>
      </c>
      <c r="B2359" s="12" t="s">
        <v>4017</v>
      </c>
      <c r="C2359" s="12" t="s">
        <v>4618</v>
      </c>
      <c r="D2359" s="36">
        <v>46052</v>
      </c>
      <c r="E2359" s="36">
        <v>46108</v>
      </c>
      <c r="F2359" s="12" t="s">
        <v>504</v>
      </c>
    </row>
    <row r="2360" spans="1:6" x14ac:dyDescent="0.3">
      <c r="A2360" s="12" t="s">
        <v>9990</v>
      </c>
      <c r="B2360" s="12" t="s">
        <v>3768</v>
      </c>
      <c r="C2360" s="12" t="s">
        <v>4613</v>
      </c>
      <c r="D2360" s="36">
        <v>45733</v>
      </c>
      <c r="E2360" s="36">
        <v>45789</v>
      </c>
      <c r="F2360" s="12" t="s">
        <v>7631</v>
      </c>
    </row>
    <row r="2361" spans="1:6" x14ac:dyDescent="0.3">
      <c r="A2361" s="12" t="s">
        <v>9991</v>
      </c>
      <c r="B2361" s="12" t="s">
        <v>4013</v>
      </c>
      <c r="C2361" s="12" t="s">
        <v>4598</v>
      </c>
      <c r="D2361" s="36">
        <v>45926</v>
      </c>
      <c r="E2361" s="36">
        <v>46010</v>
      </c>
      <c r="F2361" s="12" t="s">
        <v>7631</v>
      </c>
    </row>
    <row r="2362" spans="1:6" x14ac:dyDescent="0.3">
      <c r="A2362" s="12" t="s">
        <v>9992</v>
      </c>
      <c r="B2362" s="12" t="s">
        <v>2489</v>
      </c>
      <c r="C2362" s="12" t="s">
        <v>4607</v>
      </c>
      <c r="D2362" s="36">
        <v>45862</v>
      </c>
      <c r="E2362" s="36">
        <v>45946</v>
      </c>
      <c r="F2362" s="12" t="s">
        <v>7631</v>
      </c>
    </row>
    <row r="2363" spans="1:6" x14ac:dyDescent="0.3">
      <c r="A2363" s="12" t="s">
        <v>9993</v>
      </c>
      <c r="B2363" s="12" t="s">
        <v>514</v>
      </c>
      <c r="C2363" s="12" t="s">
        <v>4598</v>
      </c>
      <c r="D2363" s="36">
        <v>45847</v>
      </c>
      <c r="E2363" s="36">
        <v>45875</v>
      </c>
      <c r="F2363" s="12" t="s">
        <v>7631</v>
      </c>
    </row>
    <row r="2364" spans="1:6" x14ac:dyDescent="0.3">
      <c r="A2364" s="12" t="s">
        <v>9994</v>
      </c>
      <c r="B2364" s="12" t="s">
        <v>1066</v>
      </c>
      <c r="C2364" s="12" t="s">
        <v>4602</v>
      </c>
      <c r="D2364" s="36">
        <v>45932</v>
      </c>
      <c r="E2364" s="36">
        <v>45960</v>
      </c>
      <c r="F2364" s="12" t="s">
        <v>7631</v>
      </c>
    </row>
    <row r="2365" spans="1:6" x14ac:dyDescent="0.3">
      <c r="A2365" s="12" t="s">
        <v>9995</v>
      </c>
      <c r="B2365" s="12" t="s">
        <v>3876</v>
      </c>
      <c r="C2365" s="12" t="s">
        <v>4618</v>
      </c>
      <c r="D2365" s="36">
        <v>46027</v>
      </c>
      <c r="E2365" s="36">
        <v>46392</v>
      </c>
      <c r="F2365" s="12" t="s">
        <v>504</v>
      </c>
    </row>
    <row r="2366" spans="1:6" x14ac:dyDescent="0.3">
      <c r="A2366" s="12" t="s">
        <v>9996</v>
      </c>
      <c r="B2366" s="12" t="s">
        <v>2985</v>
      </c>
      <c r="C2366" s="12" t="s">
        <v>4613</v>
      </c>
      <c r="D2366" s="36">
        <v>45904</v>
      </c>
      <c r="E2366" s="36">
        <v>45960</v>
      </c>
      <c r="F2366" s="12" t="s">
        <v>7631</v>
      </c>
    </row>
    <row r="2367" spans="1:6" x14ac:dyDescent="0.3">
      <c r="A2367" s="12" t="s">
        <v>9997</v>
      </c>
      <c r="B2367" s="12" t="s">
        <v>812</v>
      </c>
      <c r="C2367" s="12" t="s">
        <v>4613</v>
      </c>
      <c r="D2367" s="36">
        <v>45721</v>
      </c>
      <c r="E2367" s="36">
        <v>45751</v>
      </c>
      <c r="F2367" s="12" t="s">
        <v>7631</v>
      </c>
    </row>
    <row r="2368" spans="1:6" x14ac:dyDescent="0.3">
      <c r="A2368" s="12" t="s">
        <v>9998</v>
      </c>
      <c r="B2368" s="12" t="s">
        <v>1806</v>
      </c>
      <c r="C2368" s="12" t="s">
        <v>4613</v>
      </c>
      <c r="D2368" s="36">
        <v>45914</v>
      </c>
      <c r="E2368" s="36">
        <v>45970</v>
      </c>
      <c r="F2368" s="12" t="s">
        <v>7631</v>
      </c>
    </row>
    <row r="2369" spans="1:6" x14ac:dyDescent="0.3">
      <c r="A2369" s="12" t="s">
        <v>9999</v>
      </c>
      <c r="B2369" s="12" t="s">
        <v>2763</v>
      </c>
      <c r="C2369" s="12" t="s">
        <v>4594</v>
      </c>
      <c r="D2369" s="36">
        <v>45961</v>
      </c>
      <c r="E2369" s="36">
        <v>45991</v>
      </c>
      <c r="F2369" s="12" t="s">
        <v>7631</v>
      </c>
    </row>
    <row r="2370" spans="1:6" x14ac:dyDescent="0.3">
      <c r="A2370" s="12" t="s">
        <v>10000</v>
      </c>
      <c r="B2370" s="12" t="s">
        <v>2331</v>
      </c>
      <c r="C2370" s="12" t="s">
        <v>4605</v>
      </c>
      <c r="D2370" s="36">
        <v>45783</v>
      </c>
      <c r="E2370" s="36">
        <v>45839</v>
      </c>
      <c r="F2370" s="12" t="s">
        <v>7631</v>
      </c>
    </row>
    <row r="2371" spans="1:6" x14ac:dyDescent="0.3">
      <c r="A2371" s="12" t="s">
        <v>10001</v>
      </c>
      <c r="B2371" s="12" t="s">
        <v>3633</v>
      </c>
      <c r="C2371" s="12" t="s">
        <v>4598</v>
      </c>
      <c r="D2371" s="36">
        <v>45850</v>
      </c>
      <c r="E2371" s="36">
        <v>45878</v>
      </c>
      <c r="F2371" s="12" t="s">
        <v>7631</v>
      </c>
    </row>
    <row r="2372" spans="1:6" x14ac:dyDescent="0.3">
      <c r="A2372" s="12" t="s">
        <v>10002</v>
      </c>
      <c r="B2372" s="12" t="s">
        <v>1690</v>
      </c>
      <c r="C2372" s="12" t="s">
        <v>4609</v>
      </c>
      <c r="D2372" s="36">
        <v>45747</v>
      </c>
      <c r="E2372" s="36">
        <v>45803</v>
      </c>
      <c r="F2372" s="12" t="s">
        <v>7631</v>
      </c>
    </row>
    <row r="2373" spans="1:6" x14ac:dyDescent="0.3">
      <c r="A2373" s="12" t="s">
        <v>10003</v>
      </c>
      <c r="B2373" s="12" t="s">
        <v>1953</v>
      </c>
      <c r="C2373" s="12" t="s">
        <v>4602</v>
      </c>
      <c r="D2373" s="36">
        <v>45729</v>
      </c>
      <c r="E2373" s="36">
        <v>45813</v>
      </c>
      <c r="F2373" s="12" t="s">
        <v>7631</v>
      </c>
    </row>
    <row r="2374" spans="1:6" x14ac:dyDescent="0.3">
      <c r="A2374" s="12" t="s">
        <v>10004</v>
      </c>
      <c r="B2374" s="12" t="s">
        <v>2775</v>
      </c>
      <c r="C2374" s="12" t="s">
        <v>4629</v>
      </c>
      <c r="D2374" s="36">
        <v>45863</v>
      </c>
      <c r="E2374" s="36">
        <v>45947</v>
      </c>
      <c r="F2374" s="12" t="s">
        <v>7631</v>
      </c>
    </row>
    <row r="2375" spans="1:6" x14ac:dyDescent="0.3">
      <c r="A2375" s="12" t="s">
        <v>10005</v>
      </c>
      <c r="B2375" s="12" t="s">
        <v>866</v>
      </c>
      <c r="C2375" s="12" t="s">
        <v>4605</v>
      </c>
      <c r="D2375" s="36">
        <v>45760</v>
      </c>
      <c r="E2375" s="36">
        <v>45790</v>
      </c>
      <c r="F2375" s="12" t="s">
        <v>7631</v>
      </c>
    </row>
    <row r="2376" spans="1:6" x14ac:dyDescent="0.3">
      <c r="A2376" s="12" t="s">
        <v>10006</v>
      </c>
      <c r="B2376" s="12" t="s">
        <v>4254</v>
      </c>
      <c r="C2376" s="12" t="s">
        <v>4615</v>
      </c>
      <c r="D2376" s="36">
        <v>45698</v>
      </c>
      <c r="E2376" s="36">
        <v>46063</v>
      </c>
      <c r="F2376" s="12" t="s">
        <v>504</v>
      </c>
    </row>
    <row r="2377" spans="1:6" x14ac:dyDescent="0.3">
      <c r="A2377" s="12" t="s">
        <v>10007</v>
      </c>
      <c r="B2377" s="12" t="s">
        <v>2013</v>
      </c>
      <c r="C2377" s="12" t="s">
        <v>4618</v>
      </c>
      <c r="D2377" s="36">
        <v>45873</v>
      </c>
      <c r="E2377" s="36">
        <v>45903</v>
      </c>
      <c r="F2377" s="12" t="s">
        <v>7631</v>
      </c>
    </row>
    <row r="2378" spans="1:6" x14ac:dyDescent="0.3">
      <c r="A2378" s="12" t="s">
        <v>10008</v>
      </c>
      <c r="B2378" s="12" t="s">
        <v>1358</v>
      </c>
      <c r="C2378" s="12" t="s">
        <v>4605</v>
      </c>
      <c r="D2378" s="36">
        <v>45752</v>
      </c>
      <c r="E2378" s="36">
        <v>46117</v>
      </c>
      <c r="F2378" s="12" t="s">
        <v>504</v>
      </c>
    </row>
    <row r="2379" spans="1:6" x14ac:dyDescent="0.3">
      <c r="A2379" s="12" t="s">
        <v>10009</v>
      </c>
      <c r="B2379" s="12" t="s">
        <v>4547</v>
      </c>
      <c r="C2379" s="12" t="s">
        <v>4618</v>
      </c>
      <c r="D2379" s="36">
        <v>45842</v>
      </c>
      <c r="E2379" s="36">
        <v>45926</v>
      </c>
      <c r="F2379" s="12" t="s">
        <v>7631</v>
      </c>
    </row>
    <row r="2380" spans="1:6" x14ac:dyDescent="0.3">
      <c r="A2380" s="12" t="s">
        <v>10010</v>
      </c>
      <c r="B2380" s="12" t="s">
        <v>1790</v>
      </c>
      <c r="C2380" s="12" t="s">
        <v>4615</v>
      </c>
      <c r="D2380" s="36">
        <v>45822</v>
      </c>
      <c r="E2380" s="36">
        <v>45906</v>
      </c>
      <c r="F2380" s="12" t="s">
        <v>7631</v>
      </c>
    </row>
    <row r="2381" spans="1:6" x14ac:dyDescent="0.3">
      <c r="A2381" s="12" t="s">
        <v>10011</v>
      </c>
      <c r="B2381" s="12" t="s">
        <v>3601</v>
      </c>
      <c r="C2381" s="12" t="s">
        <v>4618</v>
      </c>
      <c r="D2381" s="36">
        <v>45925</v>
      </c>
      <c r="E2381" s="36">
        <v>46290</v>
      </c>
      <c r="F2381" s="12" t="s">
        <v>504</v>
      </c>
    </row>
    <row r="2382" spans="1:6" x14ac:dyDescent="0.3">
      <c r="A2382" s="12" t="s">
        <v>10012</v>
      </c>
      <c r="B2382" s="12" t="s">
        <v>1688</v>
      </c>
      <c r="C2382" s="12" t="s">
        <v>4605</v>
      </c>
      <c r="D2382" s="36">
        <v>45951</v>
      </c>
      <c r="E2382" s="36">
        <v>45981</v>
      </c>
      <c r="F2382" s="12" t="s">
        <v>7631</v>
      </c>
    </row>
    <row r="2383" spans="1:6" x14ac:dyDescent="0.3">
      <c r="A2383" s="12" t="s">
        <v>10013</v>
      </c>
      <c r="B2383" s="12" t="s">
        <v>2112</v>
      </c>
      <c r="C2383" s="12" t="s">
        <v>4609</v>
      </c>
      <c r="D2383" s="36">
        <v>46016</v>
      </c>
      <c r="E2383" s="36">
        <v>46046</v>
      </c>
      <c r="F2383" s="12" t="s">
        <v>7631</v>
      </c>
    </row>
    <row r="2384" spans="1:6" x14ac:dyDescent="0.3">
      <c r="A2384" s="12" t="s">
        <v>10014</v>
      </c>
      <c r="B2384" s="12" t="s">
        <v>3790</v>
      </c>
      <c r="C2384" s="12" t="s">
        <v>4609</v>
      </c>
      <c r="D2384" s="36">
        <v>45739</v>
      </c>
      <c r="E2384" s="36">
        <v>46104</v>
      </c>
      <c r="F2384" s="12" t="s">
        <v>504</v>
      </c>
    </row>
    <row r="2385" spans="1:6" x14ac:dyDescent="0.3">
      <c r="A2385" s="12" t="s">
        <v>10015</v>
      </c>
      <c r="B2385" s="12" t="s">
        <v>1526</v>
      </c>
      <c r="C2385" s="12" t="s">
        <v>4615</v>
      </c>
      <c r="D2385" s="36">
        <v>45905</v>
      </c>
      <c r="E2385" s="36">
        <v>45933</v>
      </c>
      <c r="F2385" s="12" t="s">
        <v>7631</v>
      </c>
    </row>
    <row r="2386" spans="1:6" x14ac:dyDescent="0.3">
      <c r="A2386" s="12" t="s">
        <v>10016</v>
      </c>
      <c r="B2386" s="12" t="s">
        <v>3866</v>
      </c>
      <c r="C2386" s="12" t="s">
        <v>4594</v>
      </c>
      <c r="D2386" s="36">
        <v>45781</v>
      </c>
      <c r="E2386" s="36">
        <v>45811</v>
      </c>
      <c r="F2386" s="12" t="s">
        <v>7631</v>
      </c>
    </row>
    <row r="2387" spans="1:6" x14ac:dyDescent="0.3">
      <c r="A2387" s="12" t="s">
        <v>10017</v>
      </c>
      <c r="B2387" s="12" t="s">
        <v>4348</v>
      </c>
      <c r="C2387" s="12" t="s">
        <v>4594</v>
      </c>
      <c r="D2387" s="36">
        <v>45767</v>
      </c>
      <c r="E2387" s="36">
        <v>45797</v>
      </c>
      <c r="F2387" s="12" t="s">
        <v>7631</v>
      </c>
    </row>
    <row r="2388" spans="1:6" x14ac:dyDescent="0.3">
      <c r="A2388" s="12" t="s">
        <v>10018</v>
      </c>
      <c r="B2388" s="12" t="s">
        <v>2523</v>
      </c>
      <c r="C2388" s="12" t="s">
        <v>4618</v>
      </c>
      <c r="D2388" s="36">
        <v>46006</v>
      </c>
      <c r="E2388" s="36">
        <v>46090</v>
      </c>
      <c r="F2388" s="12" t="s">
        <v>504</v>
      </c>
    </row>
    <row r="2389" spans="1:6" x14ac:dyDescent="0.3">
      <c r="A2389" s="12" t="s">
        <v>10019</v>
      </c>
      <c r="B2389" s="12" t="s">
        <v>3623</v>
      </c>
      <c r="C2389" s="12" t="s">
        <v>4602</v>
      </c>
      <c r="D2389" s="36">
        <v>45817</v>
      </c>
      <c r="E2389" s="36">
        <v>45901</v>
      </c>
      <c r="F2389" s="12" t="s">
        <v>7631</v>
      </c>
    </row>
    <row r="2390" spans="1:6" x14ac:dyDescent="0.3">
      <c r="A2390" s="12" t="s">
        <v>10020</v>
      </c>
      <c r="B2390" s="12" t="s">
        <v>3152</v>
      </c>
      <c r="C2390" s="12" t="s">
        <v>4594</v>
      </c>
      <c r="D2390" s="36">
        <v>45897</v>
      </c>
      <c r="E2390" s="36">
        <v>45927</v>
      </c>
      <c r="F2390" s="12" t="s">
        <v>7631</v>
      </c>
    </row>
    <row r="2391" spans="1:6" x14ac:dyDescent="0.3">
      <c r="A2391" s="12" t="s">
        <v>10021</v>
      </c>
      <c r="B2391" s="12" t="s">
        <v>4140</v>
      </c>
      <c r="C2391" s="12" t="s">
        <v>4594</v>
      </c>
      <c r="D2391" s="36">
        <v>45932</v>
      </c>
      <c r="E2391" s="36">
        <v>45960</v>
      </c>
      <c r="F2391" s="12" t="s">
        <v>7631</v>
      </c>
    </row>
    <row r="2392" spans="1:6" x14ac:dyDescent="0.3">
      <c r="A2392" s="12" t="s">
        <v>10022</v>
      </c>
      <c r="B2392" s="12" t="s">
        <v>1492</v>
      </c>
      <c r="C2392" s="12" t="s">
        <v>4607</v>
      </c>
      <c r="D2392" s="36">
        <v>45877</v>
      </c>
      <c r="E2392" s="36">
        <v>45905</v>
      </c>
      <c r="F2392" s="12" t="s">
        <v>7631</v>
      </c>
    </row>
    <row r="2393" spans="1:6" x14ac:dyDescent="0.3">
      <c r="A2393" s="12" t="s">
        <v>10023</v>
      </c>
      <c r="B2393" s="12" t="s">
        <v>3791</v>
      </c>
      <c r="C2393" s="12" t="s">
        <v>4598</v>
      </c>
      <c r="D2393" s="36">
        <v>45919</v>
      </c>
      <c r="E2393" s="36">
        <v>45947</v>
      </c>
      <c r="F2393" s="12" t="s">
        <v>7631</v>
      </c>
    </row>
    <row r="2394" spans="1:6" x14ac:dyDescent="0.3">
      <c r="A2394" s="12" t="s">
        <v>10024</v>
      </c>
      <c r="B2394" s="12" t="s">
        <v>1211</v>
      </c>
      <c r="C2394" s="12" t="s">
        <v>4613</v>
      </c>
      <c r="D2394" s="36">
        <v>45947</v>
      </c>
      <c r="E2394" s="36">
        <v>46312</v>
      </c>
      <c r="F2394" s="12" t="s">
        <v>504</v>
      </c>
    </row>
    <row r="2395" spans="1:6" x14ac:dyDescent="0.3">
      <c r="A2395" s="12" t="s">
        <v>10025</v>
      </c>
      <c r="B2395" s="12" t="s">
        <v>3068</v>
      </c>
      <c r="C2395" s="12" t="s">
        <v>4613</v>
      </c>
      <c r="D2395" s="36">
        <v>45883</v>
      </c>
      <c r="E2395" s="36">
        <v>45939</v>
      </c>
      <c r="F2395" s="12" t="s">
        <v>7631</v>
      </c>
    </row>
    <row r="2396" spans="1:6" x14ac:dyDescent="0.3">
      <c r="A2396" s="12" t="s">
        <v>10026</v>
      </c>
      <c r="B2396" s="12" t="s">
        <v>2271</v>
      </c>
      <c r="C2396" s="12" t="s">
        <v>4607</v>
      </c>
      <c r="D2396" s="36">
        <v>45869</v>
      </c>
      <c r="E2396" s="36">
        <v>45953</v>
      </c>
      <c r="F2396" s="12" t="s">
        <v>7631</v>
      </c>
    </row>
    <row r="2397" spans="1:6" x14ac:dyDescent="0.3">
      <c r="A2397" s="12" t="s">
        <v>10027</v>
      </c>
      <c r="B2397" s="12" t="s">
        <v>3186</v>
      </c>
      <c r="C2397" s="12" t="s">
        <v>4598</v>
      </c>
      <c r="D2397" s="36">
        <v>45856</v>
      </c>
      <c r="E2397" s="36">
        <v>45886</v>
      </c>
      <c r="F2397" s="12" t="s">
        <v>7631</v>
      </c>
    </row>
    <row r="2398" spans="1:6" x14ac:dyDescent="0.3">
      <c r="A2398" s="12" t="s">
        <v>10028</v>
      </c>
      <c r="B2398" s="12" t="s">
        <v>4144</v>
      </c>
      <c r="C2398" s="12" t="s">
        <v>4607</v>
      </c>
      <c r="D2398" s="36">
        <v>45696</v>
      </c>
      <c r="E2398" s="36">
        <v>45724</v>
      </c>
      <c r="F2398" s="12" t="s">
        <v>7631</v>
      </c>
    </row>
    <row r="2399" spans="1:6" x14ac:dyDescent="0.3">
      <c r="A2399" s="12" t="s">
        <v>10029</v>
      </c>
      <c r="B2399" s="12" t="s">
        <v>2797</v>
      </c>
      <c r="C2399" s="12" t="s">
        <v>4629</v>
      </c>
      <c r="D2399" s="36">
        <v>45938</v>
      </c>
      <c r="E2399" s="36">
        <v>45994</v>
      </c>
      <c r="F2399" s="12" t="s">
        <v>7631</v>
      </c>
    </row>
    <row r="2400" spans="1:6" x14ac:dyDescent="0.3">
      <c r="A2400" s="12" t="s">
        <v>10030</v>
      </c>
      <c r="B2400" s="12" t="s">
        <v>1824</v>
      </c>
      <c r="C2400" s="12" t="s">
        <v>4613</v>
      </c>
      <c r="D2400" s="36">
        <v>46028</v>
      </c>
      <c r="E2400" s="36">
        <v>46084</v>
      </c>
      <c r="F2400" s="12" t="s">
        <v>504</v>
      </c>
    </row>
    <row r="2401" spans="1:6" x14ac:dyDescent="0.3">
      <c r="A2401" s="12" t="s">
        <v>10031</v>
      </c>
      <c r="B2401" s="12" t="s">
        <v>1143</v>
      </c>
      <c r="C2401" s="12" t="s">
        <v>4605</v>
      </c>
      <c r="D2401" s="36">
        <v>45788</v>
      </c>
      <c r="E2401" s="36">
        <v>45872</v>
      </c>
      <c r="F2401" s="12" t="s">
        <v>7631</v>
      </c>
    </row>
    <row r="2402" spans="1:6" x14ac:dyDescent="0.3">
      <c r="A2402" s="12" t="s">
        <v>10032</v>
      </c>
      <c r="B2402" s="12" t="s">
        <v>2999</v>
      </c>
      <c r="C2402" s="12" t="s">
        <v>4605</v>
      </c>
      <c r="D2402" s="36">
        <v>45748</v>
      </c>
      <c r="E2402" s="36">
        <v>46113</v>
      </c>
      <c r="F2402" s="12" t="s">
        <v>504</v>
      </c>
    </row>
    <row r="2403" spans="1:6" x14ac:dyDescent="0.3">
      <c r="A2403" s="12" t="s">
        <v>10033</v>
      </c>
      <c r="B2403" s="12" t="s">
        <v>3370</v>
      </c>
      <c r="C2403" s="12" t="s">
        <v>4613</v>
      </c>
      <c r="D2403" s="36">
        <v>45986</v>
      </c>
      <c r="E2403" s="36">
        <v>46014</v>
      </c>
      <c r="F2403" s="12" t="s">
        <v>7631</v>
      </c>
    </row>
    <row r="2404" spans="1:6" x14ac:dyDescent="0.3">
      <c r="A2404" s="12" t="s">
        <v>10034</v>
      </c>
      <c r="B2404" s="12" t="s">
        <v>3495</v>
      </c>
      <c r="C2404" s="12" t="s">
        <v>4629</v>
      </c>
      <c r="D2404" s="36">
        <v>45802</v>
      </c>
      <c r="E2404" s="36">
        <v>45858</v>
      </c>
      <c r="F2404" s="12" t="s">
        <v>7631</v>
      </c>
    </row>
    <row r="2405" spans="1:6" x14ac:dyDescent="0.3">
      <c r="A2405" s="12" t="s">
        <v>10035</v>
      </c>
      <c r="B2405" s="12" t="s">
        <v>3866</v>
      </c>
      <c r="C2405" s="12" t="s">
        <v>4609</v>
      </c>
      <c r="D2405" s="36">
        <v>46009</v>
      </c>
      <c r="E2405" s="36">
        <v>46039</v>
      </c>
      <c r="F2405" s="12" t="s">
        <v>7631</v>
      </c>
    </row>
    <row r="2406" spans="1:6" x14ac:dyDescent="0.3">
      <c r="A2406" s="12" t="s">
        <v>10036</v>
      </c>
      <c r="B2406" s="12" t="s">
        <v>946</v>
      </c>
      <c r="C2406" s="12" t="s">
        <v>4615</v>
      </c>
      <c r="D2406" s="36">
        <v>45908</v>
      </c>
      <c r="E2406" s="36">
        <v>45936</v>
      </c>
      <c r="F2406" s="12" t="s">
        <v>7631</v>
      </c>
    </row>
    <row r="2407" spans="1:6" x14ac:dyDescent="0.3">
      <c r="A2407" s="12" t="s">
        <v>10037</v>
      </c>
      <c r="B2407" s="12" t="s">
        <v>2605</v>
      </c>
      <c r="C2407" s="12" t="s">
        <v>4607</v>
      </c>
      <c r="D2407" s="36">
        <v>45943</v>
      </c>
      <c r="E2407" s="36">
        <v>46308</v>
      </c>
      <c r="F2407" s="12" t="s">
        <v>504</v>
      </c>
    </row>
    <row r="2408" spans="1:6" x14ac:dyDescent="0.3">
      <c r="A2408" s="12" t="s">
        <v>10038</v>
      </c>
      <c r="B2408" s="12" t="s">
        <v>3754</v>
      </c>
      <c r="C2408" s="12" t="s">
        <v>4618</v>
      </c>
      <c r="D2408" s="36">
        <v>45914</v>
      </c>
      <c r="E2408" s="36">
        <v>45944</v>
      </c>
      <c r="F2408" s="12" t="s">
        <v>7631</v>
      </c>
    </row>
    <row r="2409" spans="1:6" x14ac:dyDescent="0.3">
      <c r="A2409" s="12" t="s">
        <v>10039</v>
      </c>
      <c r="B2409" s="12" t="s">
        <v>3252</v>
      </c>
      <c r="C2409" s="12" t="s">
        <v>4602</v>
      </c>
      <c r="D2409" s="36">
        <v>45926</v>
      </c>
      <c r="E2409" s="36">
        <v>45956</v>
      </c>
      <c r="F2409" s="12" t="s">
        <v>7631</v>
      </c>
    </row>
    <row r="2410" spans="1:6" x14ac:dyDescent="0.3">
      <c r="A2410" s="12" t="s">
        <v>10040</v>
      </c>
      <c r="B2410" s="12" t="s">
        <v>750</v>
      </c>
      <c r="C2410" s="12" t="s">
        <v>4609</v>
      </c>
      <c r="D2410" s="36">
        <v>45781</v>
      </c>
      <c r="E2410" s="36">
        <v>46146</v>
      </c>
      <c r="F2410" s="12" t="s">
        <v>504</v>
      </c>
    </row>
    <row r="2411" spans="1:6" x14ac:dyDescent="0.3">
      <c r="A2411" s="12" t="s">
        <v>10041</v>
      </c>
      <c r="B2411" s="12" t="s">
        <v>3742</v>
      </c>
      <c r="C2411" s="12" t="s">
        <v>4615</v>
      </c>
      <c r="D2411" s="36">
        <v>45857</v>
      </c>
      <c r="E2411" s="36">
        <v>45941</v>
      </c>
      <c r="F2411" s="12" t="s">
        <v>7631</v>
      </c>
    </row>
    <row r="2412" spans="1:6" x14ac:dyDescent="0.3">
      <c r="A2412" s="12" t="s">
        <v>10042</v>
      </c>
      <c r="B2412" s="12" t="s">
        <v>2189</v>
      </c>
      <c r="C2412" s="12" t="s">
        <v>4613</v>
      </c>
      <c r="D2412" s="36">
        <v>45695</v>
      </c>
      <c r="E2412" s="36">
        <v>45723</v>
      </c>
      <c r="F2412" s="12" t="s">
        <v>7631</v>
      </c>
    </row>
    <row r="2413" spans="1:6" x14ac:dyDescent="0.3">
      <c r="A2413" s="12" t="s">
        <v>10043</v>
      </c>
      <c r="B2413" s="12" t="s">
        <v>1145</v>
      </c>
      <c r="C2413" s="12" t="s">
        <v>4618</v>
      </c>
      <c r="D2413" s="36">
        <v>45820</v>
      </c>
      <c r="E2413" s="36">
        <v>45850</v>
      </c>
      <c r="F2413" s="12" t="s">
        <v>7631</v>
      </c>
    </row>
    <row r="2414" spans="1:6" x14ac:dyDescent="0.3">
      <c r="A2414" s="12" t="s">
        <v>10044</v>
      </c>
      <c r="B2414" s="12" t="s">
        <v>2849</v>
      </c>
      <c r="C2414" s="12" t="s">
        <v>4605</v>
      </c>
      <c r="D2414" s="36">
        <v>45994</v>
      </c>
      <c r="E2414" s="36">
        <v>46078</v>
      </c>
      <c r="F2414" s="12" t="s">
        <v>504</v>
      </c>
    </row>
    <row r="2415" spans="1:6" x14ac:dyDescent="0.3">
      <c r="A2415" s="12" t="s">
        <v>10045</v>
      </c>
      <c r="B2415" s="12" t="s">
        <v>1526</v>
      </c>
      <c r="C2415" s="12" t="s">
        <v>4598</v>
      </c>
      <c r="D2415" s="36">
        <v>46021</v>
      </c>
      <c r="E2415" s="36">
        <v>46049</v>
      </c>
      <c r="F2415" s="12" t="s">
        <v>7631</v>
      </c>
    </row>
    <row r="2416" spans="1:6" x14ac:dyDescent="0.3">
      <c r="A2416" s="12" t="s">
        <v>10046</v>
      </c>
      <c r="B2416" s="12" t="s">
        <v>3882</v>
      </c>
      <c r="C2416" s="12" t="s">
        <v>4629</v>
      </c>
      <c r="D2416" s="36">
        <v>45872</v>
      </c>
      <c r="E2416" s="36">
        <v>45928</v>
      </c>
      <c r="F2416" s="12" t="s">
        <v>7631</v>
      </c>
    </row>
    <row r="2417" spans="1:6" x14ac:dyDescent="0.3">
      <c r="A2417" s="12" t="s">
        <v>10047</v>
      </c>
      <c r="B2417" s="12" t="s">
        <v>3695</v>
      </c>
      <c r="C2417" s="12" t="s">
        <v>4629</v>
      </c>
      <c r="D2417" s="36">
        <v>45737</v>
      </c>
      <c r="E2417" s="36">
        <v>45821</v>
      </c>
      <c r="F2417" s="12" t="s">
        <v>7631</v>
      </c>
    </row>
    <row r="2418" spans="1:6" x14ac:dyDescent="0.3">
      <c r="A2418" s="12" t="s">
        <v>10048</v>
      </c>
      <c r="B2418" s="12" t="s">
        <v>4539</v>
      </c>
      <c r="C2418" s="12" t="s">
        <v>4609</v>
      </c>
      <c r="D2418" s="36">
        <v>45779</v>
      </c>
      <c r="E2418" s="36">
        <v>45835</v>
      </c>
      <c r="F2418" s="12" t="s">
        <v>7631</v>
      </c>
    </row>
    <row r="2419" spans="1:6" x14ac:dyDescent="0.3">
      <c r="A2419" s="12" t="s">
        <v>10049</v>
      </c>
      <c r="B2419" s="12" t="s">
        <v>2503</v>
      </c>
      <c r="C2419" s="12" t="s">
        <v>4615</v>
      </c>
      <c r="D2419" s="36">
        <v>45706</v>
      </c>
      <c r="E2419" s="36">
        <v>45734</v>
      </c>
      <c r="F2419" s="12" t="s">
        <v>7631</v>
      </c>
    </row>
    <row r="2420" spans="1:6" x14ac:dyDescent="0.3">
      <c r="A2420" s="12" t="s">
        <v>10050</v>
      </c>
      <c r="B2420" s="12" t="s">
        <v>2941</v>
      </c>
      <c r="C2420" s="12" t="s">
        <v>4613</v>
      </c>
      <c r="D2420" s="36">
        <v>45873</v>
      </c>
      <c r="E2420" s="36">
        <v>45901</v>
      </c>
      <c r="F2420" s="12" t="s">
        <v>7631</v>
      </c>
    </row>
    <row r="2421" spans="1:6" x14ac:dyDescent="0.3">
      <c r="A2421" s="12" t="s">
        <v>10051</v>
      </c>
      <c r="B2421" s="12" t="s">
        <v>3589</v>
      </c>
      <c r="C2421" s="12" t="s">
        <v>4609</v>
      </c>
      <c r="D2421" s="36">
        <v>45923</v>
      </c>
      <c r="E2421" s="36">
        <v>45979</v>
      </c>
      <c r="F2421" s="12" t="s">
        <v>7631</v>
      </c>
    </row>
    <row r="2422" spans="1:6" x14ac:dyDescent="0.3">
      <c r="A2422" s="12" t="s">
        <v>10052</v>
      </c>
      <c r="B2422" s="12" t="s">
        <v>4322</v>
      </c>
      <c r="C2422" s="12" t="s">
        <v>4602</v>
      </c>
      <c r="D2422" s="36">
        <v>45975</v>
      </c>
      <c r="E2422" s="36">
        <v>46340</v>
      </c>
      <c r="F2422" s="12" t="s">
        <v>504</v>
      </c>
    </row>
    <row r="2423" spans="1:6" x14ac:dyDescent="0.3">
      <c r="A2423" s="12" t="s">
        <v>10053</v>
      </c>
      <c r="B2423" s="12" t="s">
        <v>1558</v>
      </c>
      <c r="C2423" s="12" t="s">
        <v>4594</v>
      </c>
      <c r="D2423" s="36">
        <v>45821</v>
      </c>
      <c r="E2423" s="36">
        <v>46186</v>
      </c>
      <c r="F2423" s="12" t="s">
        <v>504</v>
      </c>
    </row>
    <row r="2424" spans="1:6" x14ac:dyDescent="0.3">
      <c r="A2424" s="12" t="s">
        <v>10054</v>
      </c>
      <c r="B2424" s="12" t="s">
        <v>2485</v>
      </c>
      <c r="C2424" s="12" t="s">
        <v>4594</v>
      </c>
      <c r="D2424" s="36">
        <v>45973</v>
      </c>
      <c r="E2424" s="36">
        <v>46001</v>
      </c>
      <c r="F2424" s="12" t="s">
        <v>7631</v>
      </c>
    </row>
    <row r="2425" spans="1:6" x14ac:dyDescent="0.3">
      <c r="A2425" s="12" t="s">
        <v>10055</v>
      </c>
      <c r="B2425" s="12" t="s">
        <v>656</v>
      </c>
      <c r="C2425" s="12" t="s">
        <v>4607</v>
      </c>
      <c r="D2425" s="36">
        <v>45694</v>
      </c>
      <c r="E2425" s="36">
        <v>45750</v>
      </c>
      <c r="F2425" s="12" t="s">
        <v>7631</v>
      </c>
    </row>
    <row r="2426" spans="1:6" x14ac:dyDescent="0.3">
      <c r="A2426" s="12" t="s">
        <v>10056</v>
      </c>
      <c r="B2426" s="12" t="s">
        <v>1271</v>
      </c>
      <c r="C2426" s="12" t="s">
        <v>4605</v>
      </c>
      <c r="D2426" s="36">
        <v>45842</v>
      </c>
      <c r="E2426" s="36">
        <v>45926</v>
      </c>
      <c r="F2426" s="12" t="s">
        <v>7631</v>
      </c>
    </row>
    <row r="2427" spans="1:6" x14ac:dyDescent="0.3">
      <c r="A2427" s="12" t="s">
        <v>10057</v>
      </c>
      <c r="B2427" s="12" t="s">
        <v>904</v>
      </c>
      <c r="C2427" s="12" t="s">
        <v>4594</v>
      </c>
      <c r="D2427" s="36">
        <v>45750</v>
      </c>
      <c r="E2427" s="36">
        <v>46115</v>
      </c>
      <c r="F2427" s="12" t="s">
        <v>504</v>
      </c>
    </row>
    <row r="2428" spans="1:6" x14ac:dyDescent="0.3">
      <c r="A2428" s="12" t="s">
        <v>10058</v>
      </c>
      <c r="B2428" s="12" t="s">
        <v>4021</v>
      </c>
      <c r="C2428" s="12" t="s">
        <v>4594</v>
      </c>
      <c r="D2428" s="36">
        <v>45978</v>
      </c>
      <c r="E2428" s="36">
        <v>46343</v>
      </c>
      <c r="F2428" s="12" t="s">
        <v>504</v>
      </c>
    </row>
    <row r="2429" spans="1:6" x14ac:dyDescent="0.3">
      <c r="A2429" s="12" t="s">
        <v>10059</v>
      </c>
      <c r="B2429" s="12" t="s">
        <v>4497</v>
      </c>
      <c r="C2429" s="12" t="s">
        <v>4609</v>
      </c>
      <c r="D2429" s="36">
        <v>45858</v>
      </c>
      <c r="E2429" s="36">
        <v>46223</v>
      </c>
      <c r="F2429" s="12" t="s">
        <v>504</v>
      </c>
    </row>
    <row r="2430" spans="1:6" x14ac:dyDescent="0.3">
      <c r="A2430" s="12" t="s">
        <v>10060</v>
      </c>
      <c r="B2430" s="12" t="s">
        <v>3447</v>
      </c>
      <c r="C2430" s="12" t="s">
        <v>4605</v>
      </c>
      <c r="D2430" s="36">
        <v>46031</v>
      </c>
      <c r="E2430" s="36">
        <v>46396</v>
      </c>
      <c r="F2430" s="12" t="s">
        <v>504</v>
      </c>
    </row>
    <row r="2431" spans="1:6" x14ac:dyDescent="0.3">
      <c r="A2431" s="12" t="s">
        <v>10061</v>
      </c>
      <c r="B2431" s="12" t="s">
        <v>3318</v>
      </c>
      <c r="C2431" s="12" t="s">
        <v>4609</v>
      </c>
      <c r="D2431" s="36">
        <v>45898</v>
      </c>
      <c r="E2431" s="36">
        <v>45982</v>
      </c>
      <c r="F2431" s="12" t="s">
        <v>7631</v>
      </c>
    </row>
    <row r="2432" spans="1:6" x14ac:dyDescent="0.3">
      <c r="A2432" s="12" t="s">
        <v>10062</v>
      </c>
      <c r="B2432" s="12" t="s">
        <v>3116</v>
      </c>
      <c r="C2432" s="12" t="s">
        <v>4594</v>
      </c>
      <c r="D2432" s="36">
        <v>45946</v>
      </c>
      <c r="E2432" s="36">
        <v>46002</v>
      </c>
      <c r="F2432" s="12" t="s">
        <v>7631</v>
      </c>
    </row>
    <row r="2433" spans="1:6" x14ac:dyDescent="0.3">
      <c r="A2433" s="12" t="s">
        <v>10063</v>
      </c>
      <c r="B2433" s="12" t="s">
        <v>2287</v>
      </c>
      <c r="C2433" s="12" t="s">
        <v>4618</v>
      </c>
      <c r="D2433" s="36">
        <v>46016</v>
      </c>
      <c r="E2433" s="36">
        <v>46100</v>
      </c>
      <c r="F2433" s="12" t="s">
        <v>504</v>
      </c>
    </row>
    <row r="2434" spans="1:6" x14ac:dyDescent="0.3">
      <c r="A2434" s="12" t="s">
        <v>10064</v>
      </c>
      <c r="B2434" s="12" t="s">
        <v>3196</v>
      </c>
      <c r="C2434" s="12" t="s">
        <v>4594</v>
      </c>
      <c r="D2434" s="36">
        <v>46012</v>
      </c>
      <c r="E2434" s="36">
        <v>46096</v>
      </c>
      <c r="F2434" s="12" t="s">
        <v>504</v>
      </c>
    </row>
    <row r="2435" spans="1:6" x14ac:dyDescent="0.3">
      <c r="A2435" s="12" t="s">
        <v>10065</v>
      </c>
      <c r="B2435" s="12" t="s">
        <v>3382</v>
      </c>
      <c r="C2435" s="12" t="s">
        <v>4613</v>
      </c>
      <c r="D2435" s="36">
        <v>45862</v>
      </c>
      <c r="E2435" s="36">
        <v>45946</v>
      </c>
      <c r="F2435" s="12" t="s">
        <v>7631</v>
      </c>
    </row>
    <row r="2436" spans="1:6" x14ac:dyDescent="0.3">
      <c r="A2436" s="12" t="s">
        <v>10066</v>
      </c>
      <c r="B2436" s="12" t="s">
        <v>3541</v>
      </c>
      <c r="C2436" s="12" t="s">
        <v>4598</v>
      </c>
      <c r="D2436" s="36">
        <v>45998</v>
      </c>
      <c r="E2436" s="36">
        <v>46026</v>
      </c>
      <c r="F2436" s="12" t="s">
        <v>7631</v>
      </c>
    </row>
    <row r="2437" spans="1:6" x14ac:dyDescent="0.3">
      <c r="A2437" s="12" t="s">
        <v>10067</v>
      </c>
      <c r="B2437" s="12" t="s">
        <v>3142</v>
      </c>
      <c r="C2437" s="12" t="s">
        <v>4598</v>
      </c>
      <c r="D2437" s="36">
        <v>45783</v>
      </c>
      <c r="E2437" s="36">
        <v>45813</v>
      </c>
      <c r="F2437" s="12" t="s">
        <v>7631</v>
      </c>
    </row>
    <row r="2438" spans="1:6" x14ac:dyDescent="0.3">
      <c r="A2438" s="12" t="s">
        <v>10068</v>
      </c>
      <c r="B2438" s="12" t="s">
        <v>3824</v>
      </c>
      <c r="C2438" s="12" t="s">
        <v>4594</v>
      </c>
      <c r="D2438" s="36">
        <v>45941</v>
      </c>
      <c r="E2438" s="36">
        <v>46306</v>
      </c>
      <c r="F2438" s="12" t="s">
        <v>504</v>
      </c>
    </row>
    <row r="2439" spans="1:6" x14ac:dyDescent="0.3">
      <c r="A2439" s="12" t="s">
        <v>10069</v>
      </c>
      <c r="B2439" s="12" t="s">
        <v>3226</v>
      </c>
      <c r="C2439" s="12" t="s">
        <v>4613</v>
      </c>
      <c r="D2439" s="36">
        <v>46036</v>
      </c>
      <c r="E2439" s="36">
        <v>46401</v>
      </c>
      <c r="F2439" s="12" t="s">
        <v>504</v>
      </c>
    </row>
    <row r="2440" spans="1:6" x14ac:dyDescent="0.3">
      <c r="A2440" s="12" t="s">
        <v>10070</v>
      </c>
      <c r="B2440" s="12" t="s">
        <v>1294</v>
      </c>
      <c r="C2440" s="12" t="s">
        <v>4594</v>
      </c>
      <c r="D2440" s="36">
        <v>45923</v>
      </c>
      <c r="E2440" s="36">
        <v>45951</v>
      </c>
      <c r="F2440" s="12" t="s">
        <v>7631</v>
      </c>
    </row>
    <row r="2441" spans="1:6" x14ac:dyDescent="0.3">
      <c r="A2441" s="12" t="s">
        <v>10071</v>
      </c>
      <c r="B2441" s="12" t="s">
        <v>1478</v>
      </c>
      <c r="C2441" s="12" t="s">
        <v>4594</v>
      </c>
      <c r="D2441" s="36">
        <v>45852</v>
      </c>
      <c r="E2441" s="36">
        <v>45882</v>
      </c>
      <c r="F2441" s="12" t="s">
        <v>7631</v>
      </c>
    </row>
    <row r="2442" spans="1:6" x14ac:dyDescent="0.3">
      <c r="A2442" s="12" t="s">
        <v>10072</v>
      </c>
      <c r="B2442" s="12" t="s">
        <v>2775</v>
      </c>
      <c r="C2442" s="12" t="s">
        <v>4618</v>
      </c>
      <c r="D2442" s="36">
        <v>45776</v>
      </c>
      <c r="E2442" s="36">
        <v>45804</v>
      </c>
      <c r="F2442" s="12" t="s">
        <v>7631</v>
      </c>
    </row>
    <row r="2443" spans="1:6" x14ac:dyDescent="0.3">
      <c r="A2443" s="12" t="s">
        <v>10073</v>
      </c>
      <c r="B2443" s="12" t="s">
        <v>1422</v>
      </c>
      <c r="C2443" s="12" t="s">
        <v>4615</v>
      </c>
      <c r="D2443" s="36">
        <v>45821</v>
      </c>
      <c r="E2443" s="36">
        <v>45849</v>
      </c>
      <c r="F2443" s="12" t="s">
        <v>7631</v>
      </c>
    </row>
    <row r="2444" spans="1:6" x14ac:dyDescent="0.3">
      <c r="A2444" s="12" t="s">
        <v>10074</v>
      </c>
      <c r="B2444" s="12" t="s">
        <v>595</v>
      </c>
      <c r="C2444" s="12" t="s">
        <v>4607</v>
      </c>
      <c r="D2444" s="36">
        <v>46041</v>
      </c>
      <c r="E2444" s="36">
        <v>46071</v>
      </c>
      <c r="F2444" s="12" t="s">
        <v>504</v>
      </c>
    </row>
    <row r="2445" spans="1:6" x14ac:dyDescent="0.3">
      <c r="A2445" s="12" t="s">
        <v>10075</v>
      </c>
      <c r="B2445" s="12" t="s">
        <v>1225</v>
      </c>
      <c r="C2445" s="12" t="s">
        <v>4629</v>
      </c>
      <c r="D2445" s="36">
        <v>45823</v>
      </c>
      <c r="E2445" s="36">
        <v>45879</v>
      </c>
      <c r="F2445" s="12" t="s">
        <v>7631</v>
      </c>
    </row>
    <row r="2446" spans="1:6" x14ac:dyDescent="0.3">
      <c r="A2446" s="12" t="s">
        <v>10076</v>
      </c>
      <c r="B2446" s="12" t="s">
        <v>1794</v>
      </c>
      <c r="C2446" s="12" t="s">
        <v>4613</v>
      </c>
      <c r="D2446" s="36">
        <v>45703</v>
      </c>
      <c r="E2446" s="36">
        <v>46068</v>
      </c>
      <c r="F2446" s="12" t="s">
        <v>504</v>
      </c>
    </row>
    <row r="2447" spans="1:6" x14ac:dyDescent="0.3">
      <c r="A2447" s="12" t="s">
        <v>10077</v>
      </c>
      <c r="B2447" s="12" t="s">
        <v>2811</v>
      </c>
      <c r="C2447" s="12" t="s">
        <v>4629</v>
      </c>
      <c r="D2447" s="36">
        <v>45730</v>
      </c>
      <c r="E2447" s="36">
        <v>45760</v>
      </c>
      <c r="F2447" s="12" t="s">
        <v>7631</v>
      </c>
    </row>
    <row r="2448" spans="1:6" x14ac:dyDescent="0.3">
      <c r="A2448" s="12" t="s">
        <v>10078</v>
      </c>
      <c r="B2448" s="12" t="s">
        <v>664</v>
      </c>
      <c r="C2448" s="12" t="s">
        <v>4609</v>
      </c>
      <c r="D2448" s="36">
        <v>45850</v>
      </c>
      <c r="E2448" s="36">
        <v>45880</v>
      </c>
      <c r="F2448" s="12" t="s">
        <v>7631</v>
      </c>
    </row>
    <row r="2449" spans="1:6" x14ac:dyDescent="0.3">
      <c r="A2449" s="12" t="s">
        <v>10079</v>
      </c>
      <c r="B2449" s="12" t="s">
        <v>3571</v>
      </c>
      <c r="C2449" s="12" t="s">
        <v>4594</v>
      </c>
      <c r="D2449" s="36">
        <v>45801</v>
      </c>
      <c r="E2449" s="36">
        <v>45831</v>
      </c>
      <c r="F2449" s="12" t="s">
        <v>7631</v>
      </c>
    </row>
    <row r="2450" spans="1:6" x14ac:dyDescent="0.3">
      <c r="A2450" s="12" t="s">
        <v>10080</v>
      </c>
      <c r="B2450" s="12" t="s">
        <v>3224</v>
      </c>
      <c r="C2450" s="12" t="s">
        <v>4605</v>
      </c>
      <c r="D2450" s="36">
        <v>45874</v>
      </c>
      <c r="E2450" s="36">
        <v>45904</v>
      </c>
      <c r="F2450" s="12" t="s">
        <v>7631</v>
      </c>
    </row>
    <row r="2451" spans="1:6" x14ac:dyDescent="0.3">
      <c r="A2451" s="12" t="s">
        <v>10081</v>
      </c>
      <c r="B2451" s="12" t="s">
        <v>3920</v>
      </c>
      <c r="C2451" s="12" t="s">
        <v>4609</v>
      </c>
      <c r="D2451" s="36">
        <v>45908</v>
      </c>
      <c r="E2451" s="36">
        <v>45936</v>
      </c>
      <c r="F2451" s="12" t="s">
        <v>7631</v>
      </c>
    </row>
    <row r="2452" spans="1:6" x14ac:dyDescent="0.3">
      <c r="A2452" s="12" t="s">
        <v>10082</v>
      </c>
      <c r="B2452" s="12" t="s">
        <v>3591</v>
      </c>
      <c r="C2452" s="12" t="s">
        <v>4598</v>
      </c>
      <c r="D2452" s="36">
        <v>45840</v>
      </c>
      <c r="E2452" s="36">
        <v>45896</v>
      </c>
      <c r="F2452" s="12" t="s">
        <v>7631</v>
      </c>
    </row>
    <row r="2453" spans="1:6" x14ac:dyDescent="0.3">
      <c r="A2453" s="12" t="s">
        <v>10083</v>
      </c>
      <c r="B2453" s="12" t="s">
        <v>975</v>
      </c>
      <c r="C2453" s="12" t="s">
        <v>4629</v>
      </c>
      <c r="D2453" s="36">
        <v>45733</v>
      </c>
      <c r="E2453" s="36">
        <v>45763</v>
      </c>
      <c r="F2453" s="12" t="s">
        <v>7631</v>
      </c>
    </row>
    <row r="2454" spans="1:6" x14ac:dyDescent="0.3">
      <c r="A2454" s="12" t="s">
        <v>10084</v>
      </c>
      <c r="B2454" s="12" t="s">
        <v>1344</v>
      </c>
      <c r="C2454" s="12" t="s">
        <v>4618</v>
      </c>
      <c r="D2454" s="36">
        <v>45993</v>
      </c>
      <c r="E2454" s="36">
        <v>46049</v>
      </c>
      <c r="F2454" s="12" t="s">
        <v>7631</v>
      </c>
    </row>
    <row r="2455" spans="1:6" x14ac:dyDescent="0.3">
      <c r="A2455" s="12" t="s">
        <v>10085</v>
      </c>
      <c r="B2455" s="12" t="s">
        <v>2901</v>
      </c>
      <c r="C2455" s="12" t="s">
        <v>4598</v>
      </c>
      <c r="D2455" s="36">
        <v>45726</v>
      </c>
      <c r="E2455" s="36">
        <v>45810</v>
      </c>
      <c r="F2455" s="12" t="s">
        <v>7631</v>
      </c>
    </row>
    <row r="2456" spans="1:6" x14ac:dyDescent="0.3">
      <c r="A2456" s="12" t="s">
        <v>10086</v>
      </c>
      <c r="B2456" s="12" t="s">
        <v>1568</v>
      </c>
      <c r="C2456" s="12" t="s">
        <v>4609</v>
      </c>
      <c r="D2456" s="36">
        <v>46004</v>
      </c>
      <c r="E2456" s="36">
        <v>46088</v>
      </c>
      <c r="F2456" s="12" t="s">
        <v>504</v>
      </c>
    </row>
    <row r="2457" spans="1:6" x14ac:dyDescent="0.3">
      <c r="A2457" s="12" t="s">
        <v>10087</v>
      </c>
      <c r="B2457" s="12" t="s">
        <v>510</v>
      </c>
      <c r="C2457" s="12" t="s">
        <v>4594</v>
      </c>
      <c r="D2457" s="36">
        <v>45828</v>
      </c>
      <c r="E2457" s="36">
        <v>45858</v>
      </c>
      <c r="F2457" s="12" t="s">
        <v>7631</v>
      </c>
    </row>
    <row r="2458" spans="1:6" x14ac:dyDescent="0.3">
      <c r="A2458" s="12" t="s">
        <v>10088</v>
      </c>
      <c r="B2458" s="12" t="s">
        <v>2631</v>
      </c>
      <c r="C2458" s="12" t="s">
        <v>4618</v>
      </c>
      <c r="D2458" s="36">
        <v>45927</v>
      </c>
      <c r="E2458" s="36">
        <v>45957</v>
      </c>
      <c r="F2458" s="12" t="s">
        <v>7631</v>
      </c>
    </row>
    <row r="2459" spans="1:6" x14ac:dyDescent="0.3">
      <c r="A2459" s="12" t="s">
        <v>10089</v>
      </c>
      <c r="B2459" s="12" t="s">
        <v>653</v>
      </c>
      <c r="C2459" s="12" t="s">
        <v>4615</v>
      </c>
      <c r="D2459" s="36">
        <v>45872</v>
      </c>
      <c r="E2459" s="36">
        <v>45900</v>
      </c>
      <c r="F2459" s="12" t="s">
        <v>7631</v>
      </c>
    </row>
    <row r="2460" spans="1:6" x14ac:dyDescent="0.3">
      <c r="A2460" s="12" t="s">
        <v>10090</v>
      </c>
      <c r="B2460" s="12" t="s">
        <v>1915</v>
      </c>
      <c r="C2460" s="12" t="s">
        <v>4602</v>
      </c>
      <c r="D2460" s="36">
        <v>45993</v>
      </c>
      <c r="E2460" s="36">
        <v>46358</v>
      </c>
      <c r="F2460" s="12" t="s">
        <v>504</v>
      </c>
    </row>
    <row r="2461" spans="1:6" x14ac:dyDescent="0.3">
      <c r="A2461" s="12" t="s">
        <v>10091</v>
      </c>
      <c r="B2461" s="12" t="s">
        <v>3838</v>
      </c>
      <c r="C2461" s="12" t="s">
        <v>4629</v>
      </c>
      <c r="D2461" s="36">
        <v>46034</v>
      </c>
      <c r="E2461" s="36">
        <v>46090</v>
      </c>
      <c r="F2461" s="12" t="s">
        <v>504</v>
      </c>
    </row>
    <row r="2462" spans="1:6" x14ac:dyDescent="0.3">
      <c r="A2462" s="12" t="s">
        <v>10092</v>
      </c>
      <c r="B2462" s="12" t="s">
        <v>2197</v>
      </c>
      <c r="C2462" s="12" t="s">
        <v>4618</v>
      </c>
      <c r="D2462" s="36">
        <v>45694</v>
      </c>
      <c r="E2462" s="36">
        <v>45778</v>
      </c>
      <c r="F2462" s="12" t="s">
        <v>7631</v>
      </c>
    </row>
    <row r="2463" spans="1:6" x14ac:dyDescent="0.3">
      <c r="A2463" s="12" t="s">
        <v>10093</v>
      </c>
      <c r="B2463" s="12" t="s">
        <v>3118</v>
      </c>
      <c r="C2463" s="12" t="s">
        <v>4613</v>
      </c>
      <c r="D2463" s="36">
        <v>46003</v>
      </c>
      <c r="E2463" s="36">
        <v>46031</v>
      </c>
      <c r="F2463" s="12" t="s">
        <v>7631</v>
      </c>
    </row>
    <row r="2464" spans="1:6" x14ac:dyDescent="0.3">
      <c r="A2464" s="12" t="s">
        <v>10094</v>
      </c>
      <c r="B2464" s="12" t="s">
        <v>750</v>
      </c>
      <c r="C2464" s="12" t="s">
        <v>4594</v>
      </c>
      <c r="D2464" s="36">
        <v>45942</v>
      </c>
      <c r="E2464" s="36">
        <v>46307</v>
      </c>
      <c r="F2464" s="12" t="s">
        <v>504</v>
      </c>
    </row>
    <row r="2465" spans="1:6" x14ac:dyDescent="0.3">
      <c r="A2465" s="12" t="s">
        <v>10095</v>
      </c>
      <c r="B2465" s="12" t="s">
        <v>3627</v>
      </c>
      <c r="C2465" s="12" t="s">
        <v>4594</v>
      </c>
      <c r="D2465" s="36">
        <v>46019</v>
      </c>
      <c r="E2465" s="36">
        <v>46384</v>
      </c>
      <c r="F2465" s="12" t="s">
        <v>504</v>
      </c>
    </row>
    <row r="2466" spans="1:6" x14ac:dyDescent="0.3">
      <c r="A2466" s="12" t="s">
        <v>10096</v>
      </c>
      <c r="B2466" s="12" t="s">
        <v>1267</v>
      </c>
      <c r="C2466" s="12" t="s">
        <v>4594</v>
      </c>
      <c r="D2466" s="36">
        <v>45859</v>
      </c>
      <c r="E2466" s="36">
        <v>45943</v>
      </c>
      <c r="F2466" s="12" t="s">
        <v>7631</v>
      </c>
    </row>
    <row r="2467" spans="1:6" x14ac:dyDescent="0.3">
      <c r="A2467" s="12" t="s">
        <v>10097</v>
      </c>
      <c r="B2467" s="12" t="s">
        <v>1808</v>
      </c>
      <c r="C2467" s="12" t="s">
        <v>4615</v>
      </c>
      <c r="D2467" s="36">
        <v>45707</v>
      </c>
      <c r="E2467" s="36">
        <v>45735</v>
      </c>
      <c r="F2467" s="12" t="s">
        <v>7631</v>
      </c>
    </row>
    <row r="2468" spans="1:6" x14ac:dyDescent="0.3">
      <c r="A2468" s="12" t="s">
        <v>10098</v>
      </c>
      <c r="B2468" s="12" t="s">
        <v>4244</v>
      </c>
      <c r="C2468" s="12" t="s">
        <v>4615</v>
      </c>
      <c r="D2468" s="36">
        <v>46021</v>
      </c>
      <c r="E2468" s="36">
        <v>46386</v>
      </c>
      <c r="F2468" s="12" t="s">
        <v>504</v>
      </c>
    </row>
    <row r="2469" spans="1:6" x14ac:dyDescent="0.3">
      <c r="A2469" s="12" t="s">
        <v>10099</v>
      </c>
      <c r="B2469" s="12" t="s">
        <v>2843</v>
      </c>
      <c r="C2469" s="12" t="s">
        <v>4605</v>
      </c>
      <c r="D2469" s="36">
        <v>45937</v>
      </c>
      <c r="E2469" s="36">
        <v>45967</v>
      </c>
      <c r="F2469" s="12" t="s">
        <v>7631</v>
      </c>
    </row>
    <row r="2470" spans="1:6" x14ac:dyDescent="0.3">
      <c r="A2470" s="12" t="s">
        <v>10100</v>
      </c>
      <c r="B2470" s="12" t="s">
        <v>3989</v>
      </c>
      <c r="C2470" s="12" t="s">
        <v>4609</v>
      </c>
      <c r="D2470" s="36">
        <v>46008</v>
      </c>
      <c r="E2470" s="36">
        <v>46092</v>
      </c>
      <c r="F2470" s="12" t="s">
        <v>504</v>
      </c>
    </row>
    <row r="2471" spans="1:6" x14ac:dyDescent="0.3">
      <c r="A2471" s="12" t="s">
        <v>10101</v>
      </c>
      <c r="B2471" s="12" t="s">
        <v>2609</v>
      </c>
      <c r="C2471" s="12" t="s">
        <v>4613</v>
      </c>
      <c r="D2471" s="36">
        <v>46042</v>
      </c>
      <c r="E2471" s="36">
        <v>46072</v>
      </c>
      <c r="F2471" s="12" t="s">
        <v>504</v>
      </c>
    </row>
    <row r="2472" spans="1:6" x14ac:dyDescent="0.3">
      <c r="A2472" s="12" t="s">
        <v>10102</v>
      </c>
      <c r="B2472" s="12" t="s">
        <v>1598</v>
      </c>
      <c r="C2472" s="12" t="s">
        <v>4629</v>
      </c>
      <c r="D2472" s="36">
        <v>46029</v>
      </c>
      <c r="E2472" s="36">
        <v>46394</v>
      </c>
      <c r="F2472" s="12" t="s">
        <v>504</v>
      </c>
    </row>
    <row r="2473" spans="1:6" x14ac:dyDescent="0.3">
      <c r="A2473" s="12" t="s">
        <v>10103</v>
      </c>
      <c r="B2473" s="12" t="s">
        <v>1861</v>
      </c>
      <c r="C2473" s="12" t="s">
        <v>4602</v>
      </c>
      <c r="D2473" s="36">
        <v>45890</v>
      </c>
      <c r="E2473" s="36">
        <v>46255</v>
      </c>
      <c r="F2473" s="12" t="s">
        <v>504</v>
      </c>
    </row>
    <row r="2474" spans="1:6" x14ac:dyDescent="0.3">
      <c r="A2474" s="12" t="s">
        <v>10104</v>
      </c>
      <c r="B2474" s="12" t="s">
        <v>944</v>
      </c>
      <c r="C2474" s="12" t="s">
        <v>4598</v>
      </c>
      <c r="D2474" s="36">
        <v>45786</v>
      </c>
      <c r="E2474" s="36">
        <v>46151</v>
      </c>
      <c r="F2474" s="12" t="s">
        <v>504</v>
      </c>
    </row>
    <row r="2475" spans="1:6" x14ac:dyDescent="0.3">
      <c r="A2475" s="12" t="s">
        <v>10105</v>
      </c>
      <c r="B2475" s="12" t="s">
        <v>2457</v>
      </c>
      <c r="C2475" s="12" t="s">
        <v>4605</v>
      </c>
      <c r="D2475" s="36">
        <v>45866</v>
      </c>
      <c r="E2475" s="36">
        <v>45896</v>
      </c>
      <c r="F2475" s="12" t="s">
        <v>7631</v>
      </c>
    </row>
    <row r="2476" spans="1:6" x14ac:dyDescent="0.3">
      <c r="A2476" s="12" t="s">
        <v>10106</v>
      </c>
      <c r="B2476" s="12" t="s">
        <v>3900</v>
      </c>
      <c r="C2476" s="12" t="s">
        <v>4607</v>
      </c>
      <c r="D2476" s="36">
        <v>45758</v>
      </c>
      <c r="E2476" s="36">
        <v>45814</v>
      </c>
      <c r="F2476" s="12" t="s">
        <v>7631</v>
      </c>
    </row>
    <row r="2477" spans="1:6" x14ac:dyDescent="0.3">
      <c r="A2477" s="12" t="s">
        <v>10107</v>
      </c>
      <c r="B2477" s="12" t="s">
        <v>909</v>
      </c>
      <c r="C2477" s="12" t="s">
        <v>4618</v>
      </c>
      <c r="D2477" s="36">
        <v>45939</v>
      </c>
      <c r="E2477" s="36">
        <v>46304</v>
      </c>
      <c r="F2477" s="12" t="s">
        <v>504</v>
      </c>
    </row>
    <row r="2478" spans="1:6" x14ac:dyDescent="0.3">
      <c r="A2478" s="12" t="s">
        <v>10108</v>
      </c>
      <c r="B2478" s="12" t="s">
        <v>2108</v>
      </c>
      <c r="C2478" s="12" t="s">
        <v>4598</v>
      </c>
      <c r="D2478" s="36">
        <v>45740</v>
      </c>
      <c r="E2478" s="36">
        <v>45770</v>
      </c>
      <c r="F2478" s="12" t="s">
        <v>7631</v>
      </c>
    </row>
    <row r="2479" spans="1:6" x14ac:dyDescent="0.3">
      <c r="A2479" s="12" t="s">
        <v>10109</v>
      </c>
      <c r="B2479" s="12" t="s">
        <v>2903</v>
      </c>
      <c r="C2479" s="12" t="s">
        <v>4607</v>
      </c>
      <c r="D2479" s="36">
        <v>45979</v>
      </c>
      <c r="E2479" s="36">
        <v>46007</v>
      </c>
      <c r="F2479" s="12" t="s">
        <v>7631</v>
      </c>
    </row>
    <row r="2480" spans="1:6" x14ac:dyDescent="0.3">
      <c r="A2480" s="12" t="s">
        <v>10110</v>
      </c>
      <c r="B2480" s="12" t="s">
        <v>634</v>
      </c>
      <c r="C2480" s="12" t="s">
        <v>4609</v>
      </c>
      <c r="D2480" s="36">
        <v>45792</v>
      </c>
      <c r="E2480" s="36">
        <v>45848</v>
      </c>
      <c r="F2480" s="12" t="s">
        <v>7631</v>
      </c>
    </row>
    <row r="2481" spans="1:6" x14ac:dyDescent="0.3">
      <c r="A2481" s="12" t="s">
        <v>10111</v>
      </c>
      <c r="B2481" s="12" t="s">
        <v>944</v>
      </c>
      <c r="C2481" s="12" t="s">
        <v>4598</v>
      </c>
      <c r="D2481" s="36">
        <v>46031</v>
      </c>
      <c r="E2481" s="36">
        <v>46061</v>
      </c>
      <c r="F2481" s="12" t="s">
        <v>504</v>
      </c>
    </row>
    <row r="2482" spans="1:6" x14ac:dyDescent="0.3">
      <c r="A2482" s="12" t="s">
        <v>10112</v>
      </c>
      <c r="B2482" s="12" t="s">
        <v>1841</v>
      </c>
      <c r="C2482" s="12" t="s">
        <v>4602</v>
      </c>
      <c r="D2482" s="36">
        <v>45744</v>
      </c>
      <c r="E2482" s="36">
        <v>45828</v>
      </c>
      <c r="F2482" s="12" t="s">
        <v>7631</v>
      </c>
    </row>
    <row r="2483" spans="1:6" x14ac:dyDescent="0.3">
      <c r="A2483" s="12" t="s">
        <v>10113</v>
      </c>
      <c r="B2483" s="12" t="s">
        <v>1488</v>
      </c>
      <c r="C2483" s="12" t="s">
        <v>4607</v>
      </c>
      <c r="D2483" s="36">
        <v>45832</v>
      </c>
      <c r="E2483" s="36">
        <v>45860</v>
      </c>
      <c r="F2483" s="12" t="s">
        <v>7631</v>
      </c>
    </row>
    <row r="2484" spans="1:6" x14ac:dyDescent="0.3">
      <c r="A2484" s="12" t="s">
        <v>10114</v>
      </c>
      <c r="B2484" s="12" t="s">
        <v>3076</v>
      </c>
      <c r="C2484" s="12" t="s">
        <v>4605</v>
      </c>
      <c r="D2484" s="36">
        <v>46028</v>
      </c>
      <c r="E2484" s="36">
        <v>46084</v>
      </c>
      <c r="F2484" s="12" t="s">
        <v>504</v>
      </c>
    </row>
    <row r="2485" spans="1:6" x14ac:dyDescent="0.3">
      <c r="A2485" s="12" t="s">
        <v>10115</v>
      </c>
      <c r="B2485" s="12" t="s">
        <v>3116</v>
      </c>
      <c r="C2485" s="12" t="s">
        <v>4602</v>
      </c>
      <c r="D2485" s="36">
        <v>45935</v>
      </c>
      <c r="E2485" s="36">
        <v>46300</v>
      </c>
      <c r="F2485" s="12" t="s">
        <v>504</v>
      </c>
    </row>
    <row r="2486" spans="1:6" x14ac:dyDescent="0.3">
      <c r="A2486" s="12" t="s">
        <v>10116</v>
      </c>
      <c r="B2486" s="12" t="s">
        <v>2753</v>
      </c>
      <c r="C2486" s="12" t="s">
        <v>4602</v>
      </c>
      <c r="D2486" s="36">
        <v>45858</v>
      </c>
      <c r="E2486" s="36">
        <v>45888</v>
      </c>
      <c r="F2486" s="12" t="s">
        <v>7631</v>
      </c>
    </row>
    <row r="2487" spans="1:6" x14ac:dyDescent="0.3">
      <c r="A2487" s="12" t="s">
        <v>10117</v>
      </c>
      <c r="B2487" s="12" t="s">
        <v>4400</v>
      </c>
      <c r="C2487" s="12" t="s">
        <v>4615</v>
      </c>
      <c r="D2487" s="36">
        <v>45979</v>
      </c>
      <c r="E2487" s="36">
        <v>46035</v>
      </c>
      <c r="F2487" s="12" t="s">
        <v>7631</v>
      </c>
    </row>
    <row r="2488" spans="1:6" x14ac:dyDescent="0.3">
      <c r="A2488" s="12" t="s">
        <v>10118</v>
      </c>
      <c r="B2488" s="12" t="s">
        <v>4437</v>
      </c>
      <c r="C2488" s="12" t="s">
        <v>4598</v>
      </c>
      <c r="D2488" s="36">
        <v>46013</v>
      </c>
      <c r="E2488" s="36">
        <v>46043</v>
      </c>
      <c r="F2488" s="12" t="s">
        <v>7631</v>
      </c>
    </row>
    <row r="2489" spans="1:6" x14ac:dyDescent="0.3">
      <c r="A2489" s="12" t="s">
        <v>10119</v>
      </c>
      <c r="B2489" s="12" t="s">
        <v>4118</v>
      </c>
      <c r="C2489" s="12" t="s">
        <v>4602</v>
      </c>
      <c r="D2489" s="36">
        <v>45867</v>
      </c>
      <c r="E2489" s="36">
        <v>45923</v>
      </c>
      <c r="F2489" s="12" t="s">
        <v>7631</v>
      </c>
    </row>
    <row r="2490" spans="1:6" x14ac:dyDescent="0.3">
      <c r="A2490" s="12" t="s">
        <v>10120</v>
      </c>
      <c r="B2490" s="12" t="s">
        <v>2287</v>
      </c>
      <c r="C2490" s="12" t="s">
        <v>4602</v>
      </c>
      <c r="D2490" s="36">
        <v>45896</v>
      </c>
      <c r="E2490" s="36">
        <v>45924</v>
      </c>
      <c r="F2490" s="12" t="s">
        <v>7631</v>
      </c>
    </row>
    <row r="2491" spans="1:6" x14ac:dyDescent="0.3">
      <c r="A2491" s="12" t="s">
        <v>10121</v>
      </c>
      <c r="B2491" s="12" t="s">
        <v>1415</v>
      </c>
      <c r="C2491" s="12" t="s">
        <v>4605</v>
      </c>
      <c r="D2491" s="36">
        <v>45765</v>
      </c>
      <c r="E2491" s="36">
        <v>45821</v>
      </c>
      <c r="F2491" s="12" t="s">
        <v>7631</v>
      </c>
    </row>
    <row r="2492" spans="1:6" x14ac:dyDescent="0.3">
      <c r="A2492" s="12" t="s">
        <v>10122</v>
      </c>
      <c r="B2492" s="12" t="s">
        <v>2805</v>
      </c>
      <c r="C2492" s="12" t="s">
        <v>4629</v>
      </c>
      <c r="D2492" s="36">
        <v>46034</v>
      </c>
      <c r="E2492" s="36">
        <v>46118</v>
      </c>
      <c r="F2492" s="12" t="s">
        <v>504</v>
      </c>
    </row>
    <row r="2493" spans="1:6" x14ac:dyDescent="0.3">
      <c r="A2493" s="12" t="s">
        <v>10123</v>
      </c>
      <c r="B2493" s="12" t="s">
        <v>4322</v>
      </c>
      <c r="C2493" s="12" t="s">
        <v>4613</v>
      </c>
      <c r="D2493" s="36">
        <v>46032</v>
      </c>
      <c r="E2493" s="36">
        <v>46062</v>
      </c>
      <c r="F2493" s="12" t="s">
        <v>504</v>
      </c>
    </row>
    <row r="2494" spans="1:6" x14ac:dyDescent="0.3">
      <c r="A2494" s="12" t="s">
        <v>10124</v>
      </c>
      <c r="B2494" s="12" t="s">
        <v>4499</v>
      </c>
      <c r="C2494" s="12" t="s">
        <v>4594</v>
      </c>
      <c r="D2494" s="36">
        <v>45897</v>
      </c>
      <c r="E2494" s="36">
        <v>45927</v>
      </c>
      <c r="F2494" s="12" t="s">
        <v>7631</v>
      </c>
    </row>
    <row r="2495" spans="1:6" x14ac:dyDescent="0.3">
      <c r="A2495" s="12" t="s">
        <v>10125</v>
      </c>
      <c r="B2495" s="12" t="s">
        <v>3449</v>
      </c>
      <c r="C2495" s="12" t="s">
        <v>4613</v>
      </c>
      <c r="D2495" s="36">
        <v>45895</v>
      </c>
      <c r="E2495" s="36">
        <v>45923</v>
      </c>
      <c r="F2495" s="12" t="s">
        <v>7631</v>
      </c>
    </row>
    <row r="2496" spans="1:6" x14ac:dyDescent="0.3">
      <c r="A2496" s="12" t="s">
        <v>10126</v>
      </c>
      <c r="B2496" s="12" t="s">
        <v>2467</v>
      </c>
      <c r="C2496" s="12" t="s">
        <v>4613</v>
      </c>
      <c r="D2496" s="36">
        <v>45912</v>
      </c>
      <c r="E2496" s="36">
        <v>46277</v>
      </c>
      <c r="F2496" s="12" t="s">
        <v>504</v>
      </c>
    </row>
    <row r="2497" spans="1:6" x14ac:dyDescent="0.3">
      <c r="A2497" s="12" t="s">
        <v>10127</v>
      </c>
      <c r="B2497" s="12" t="s">
        <v>1430</v>
      </c>
      <c r="C2497" s="12" t="s">
        <v>4618</v>
      </c>
      <c r="D2497" s="36">
        <v>45797</v>
      </c>
      <c r="E2497" s="36">
        <v>45827</v>
      </c>
      <c r="F2497" s="12" t="s">
        <v>7631</v>
      </c>
    </row>
    <row r="2498" spans="1:6" x14ac:dyDescent="0.3">
      <c r="A2498" s="12" t="s">
        <v>10128</v>
      </c>
      <c r="B2498" s="12" t="s">
        <v>2067</v>
      </c>
      <c r="C2498" s="12" t="s">
        <v>4605</v>
      </c>
      <c r="D2498" s="36">
        <v>45901</v>
      </c>
      <c r="E2498" s="36">
        <v>45931</v>
      </c>
      <c r="F2498" s="12" t="s">
        <v>7631</v>
      </c>
    </row>
    <row r="2499" spans="1:6" x14ac:dyDescent="0.3">
      <c r="A2499" s="12" t="s">
        <v>10129</v>
      </c>
      <c r="B2499" s="12" t="s">
        <v>4423</v>
      </c>
      <c r="C2499" s="12" t="s">
        <v>4618</v>
      </c>
      <c r="D2499" s="36">
        <v>45732</v>
      </c>
      <c r="E2499" s="36">
        <v>45816</v>
      </c>
      <c r="F2499" s="12" t="s">
        <v>7631</v>
      </c>
    </row>
    <row r="2500" spans="1:6" x14ac:dyDescent="0.3">
      <c r="A2500" s="12" t="s">
        <v>10130</v>
      </c>
      <c r="B2500" s="12" t="s">
        <v>2649</v>
      </c>
      <c r="C2500" s="12" t="s">
        <v>4629</v>
      </c>
      <c r="D2500" s="36">
        <v>45974</v>
      </c>
      <c r="E2500" s="36">
        <v>46058</v>
      </c>
      <c r="F2500" s="12" t="s">
        <v>504</v>
      </c>
    </row>
    <row r="2501" spans="1:6" x14ac:dyDescent="0.3">
      <c r="A2501" s="12" t="s">
        <v>10131</v>
      </c>
      <c r="B2501" s="12" t="s">
        <v>866</v>
      </c>
      <c r="C2501" s="12" t="s">
        <v>4594</v>
      </c>
      <c r="D2501" s="36">
        <v>45947</v>
      </c>
      <c r="E2501" s="36">
        <v>45977</v>
      </c>
      <c r="F2501" s="12" t="s">
        <v>7631</v>
      </c>
    </row>
    <row r="2502" spans="1:6" x14ac:dyDescent="0.3">
      <c r="A2502" s="12" t="s">
        <v>10132</v>
      </c>
      <c r="B2502" s="12" t="s">
        <v>1078</v>
      </c>
      <c r="C2502" s="12" t="s">
        <v>4607</v>
      </c>
      <c r="D2502" s="36">
        <v>45738</v>
      </c>
      <c r="E2502" s="36">
        <v>45766</v>
      </c>
      <c r="F2502" s="12" t="s">
        <v>7631</v>
      </c>
    </row>
    <row r="2503" spans="1:6" x14ac:dyDescent="0.3">
      <c r="A2503" s="12" t="s">
        <v>10133</v>
      </c>
      <c r="B2503" s="12" t="s">
        <v>1021</v>
      </c>
      <c r="C2503" s="12" t="s">
        <v>4615</v>
      </c>
      <c r="D2503" s="36">
        <v>46030</v>
      </c>
      <c r="E2503" s="36">
        <v>46060</v>
      </c>
      <c r="F2503" s="12" t="s">
        <v>504</v>
      </c>
    </row>
    <row r="2504" spans="1:6" x14ac:dyDescent="0.3">
      <c r="A2504" s="12" t="s">
        <v>10134</v>
      </c>
      <c r="B2504" s="12" t="s">
        <v>2943</v>
      </c>
      <c r="C2504" s="12" t="s">
        <v>4618</v>
      </c>
      <c r="D2504" s="36">
        <v>45715</v>
      </c>
      <c r="E2504" s="36">
        <v>45799</v>
      </c>
      <c r="F2504" s="12" t="s">
        <v>7631</v>
      </c>
    </row>
    <row r="2505" spans="1:6" x14ac:dyDescent="0.3">
      <c r="A2505" s="12" t="s">
        <v>10135</v>
      </c>
      <c r="B2505" s="12" t="s">
        <v>4031</v>
      </c>
      <c r="C2505" s="12" t="s">
        <v>4613</v>
      </c>
      <c r="D2505" s="36">
        <v>45912</v>
      </c>
      <c r="E2505" s="36">
        <v>45996</v>
      </c>
      <c r="F2505" s="12" t="s">
        <v>7631</v>
      </c>
    </row>
    <row r="2506" spans="1:6" x14ac:dyDescent="0.3">
      <c r="A2506" s="12" t="s">
        <v>10136</v>
      </c>
      <c r="B2506" s="12" t="s">
        <v>642</v>
      </c>
      <c r="C2506" s="12" t="s">
        <v>4629</v>
      </c>
      <c r="D2506" s="36">
        <v>45847</v>
      </c>
      <c r="E2506" s="36">
        <v>45875</v>
      </c>
      <c r="F2506" s="12" t="s">
        <v>7631</v>
      </c>
    </row>
    <row r="2507" spans="1:6" x14ac:dyDescent="0.3">
      <c r="A2507" s="12" t="s">
        <v>10137</v>
      </c>
      <c r="B2507" s="12" t="s">
        <v>2783</v>
      </c>
      <c r="C2507" s="12" t="s">
        <v>4629</v>
      </c>
      <c r="D2507" s="36">
        <v>45966</v>
      </c>
      <c r="E2507" s="36">
        <v>46022</v>
      </c>
      <c r="F2507" s="12" t="s">
        <v>7631</v>
      </c>
    </row>
    <row r="2508" spans="1:6" x14ac:dyDescent="0.3">
      <c r="A2508" s="12" t="s">
        <v>10138</v>
      </c>
      <c r="B2508" s="12" t="s">
        <v>3370</v>
      </c>
      <c r="C2508" s="12" t="s">
        <v>4607</v>
      </c>
      <c r="D2508" s="36">
        <v>45960</v>
      </c>
      <c r="E2508" s="36">
        <v>46044</v>
      </c>
      <c r="F2508" s="12" t="s">
        <v>7631</v>
      </c>
    </row>
    <row r="2509" spans="1:6" x14ac:dyDescent="0.3">
      <c r="A2509" s="12" t="s">
        <v>10139</v>
      </c>
      <c r="B2509" s="12" t="s">
        <v>996</v>
      </c>
      <c r="C2509" s="12" t="s">
        <v>4605</v>
      </c>
      <c r="D2509" s="36">
        <v>45698</v>
      </c>
      <c r="E2509" s="36">
        <v>45754</v>
      </c>
      <c r="F2509" s="12" t="s">
        <v>7631</v>
      </c>
    </row>
    <row r="2510" spans="1:6" x14ac:dyDescent="0.3">
      <c r="A2510" s="12" t="s">
        <v>10140</v>
      </c>
      <c r="B2510" s="12" t="s">
        <v>4017</v>
      </c>
      <c r="C2510" s="12" t="s">
        <v>4615</v>
      </c>
      <c r="D2510" s="36">
        <v>45827</v>
      </c>
      <c r="E2510" s="36">
        <v>45911</v>
      </c>
      <c r="F2510" s="12" t="s">
        <v>7631</v>
      </c>
    </row>
    <row r="2511" spans="1:6" x14ac:dyDescent="0.3">
      <c r="A2511" s="12" t="s">
        <v>10141</v>
      </c>
      <c r="B2511" s="12" t="s">
        <v>2899</v>
      </c>
      <c r="C2511" s="12" t="s">
        <v>4629</v>
      </c>
      <c r="D2511" s="36">
        <v>45881</v>
      </c>
      <c r="E2511" s="36">
        <v>45937</v>
      </c>
      <c r="F2511" s="12" t="s">
        <v>7631</v>
      </c>
    </row>
    <row r="2512" spans="1:6" x14ac:dyDescent="0.3">
      <c r="A2512" s="12" t="s">
        <v>10142</v>
      </c>
      <c r="B2512" s="12" t="s">
        <v>4232</v>
      </c>
      <c r="C2512" s="12" t="s">
        <v>4607</v>
      </c>
      <c r="D2512" s="36">
        <v>45715</v>
      </c>
      <c r="E2512" s="36">
        <v>45745</v>
      </c>
      <c r="F2512" s="12" t="s">
        <v>7631</v>
      </c>
    </row>
    <row r="2513" spans="1:6" x14ac:dyDescent="0.3">
      <c r="A2513" s="12" t="s">
        <v>10143</v>
      </c>
      <c r="B2513" s="12" t="s">
        <v>3384</v>
      </c>
      <c r="C2513" s="12" t="s">
        <v>4615</v>
      </c>
      <c r="D2513" s="36">
        <v>45798</v>
      </c>
      <c r="E2513" s="36">
        <v>45828</v>
      </c>
      <c r="F2513" s="12" t="s">
        <v>7631</v>
      </c>
    </row>
    <row r="2514" spans="1:6" x14ac:dyDescent="0.3">
      <c r="A2514" s="12" t="s">
        <v>10144</v>
      </c>
      <c r="B2514" s="12" t="s">
        <v>1167</v>
      </c>
      <c r="C2514" s="12" t="s">
        <v>4629</v>
      </c>
      <c r="D2514" s="36">
        <v>45694</v>
      </c>
      <c r="E2514" s="36">
        <v>45724</v>
      </c>
      <c r="F2514" s="12" t="s">
        <v>7631</v>
      </c>
    </row>
    <row r="2515" spans="1:6" x14ac:dyDescent="0.3">
      <c r="A2515" s="12" t="s">
        <v>10145</v>
      </c>
      <c r="B2515" s="12" t="s">
        <v>2559</v>
      </c>
      <c r="C2515" s="12" t="s">
        <v>4618</v>
      </c>
      <c r="D2515" s="36">
        <v>45721</v>
      </c>
      <c r="E2515" s="36">
        <v>45805</v>
      </c>
      <c r="F2515" s="12" t="s">
        <v>7631</v>
      </c>
    </row>
    <row r="2516" spans="1:6" x14ac:dyDescent="0.3">
      <c r="A2516" s="12" t="s">
        <v>10146</v>
      </c>
      <c r="B2516" s="12" t="s">
        <v>3286</v>
      </c>
      <c r="C2516" s="12" t="s">
        <v>4618</v>
      </c>
      <c r="D2516" s="36">
        <v>45937</v>
      </c>
      <c r="E2516" s="36">
        <v>45967</v>
      </c>
      <c r="F2516" s="12" t="s">
        <v>7631</v>
      </c>
    </row>
    <row r="2517" spans="1:6" x14ac:dyDescent="0.3">
      <c r="A2517" s="12" t="s">
        <v>10147</v>
      </c>
      <c r="B2517" s="12" t="s">
        <v>4368</v>
      </c>
      <c r="C2517" s="12" t="s">
        <v>4618</v>
      </c>
      <c r="D2517" s="36">
        <v>45820</v>
      </c>
      <c r="E2517" s="36">
        <v>45848</v>
      </c>
      <c r="F2517" s="12" t="s">
        <v>7631</v>
      </c>
    </row>
    <row r="2518" spans="1:6" x14ac:dyDescent="0.3">
      <c r="A2518" s="12" t="s">
        <v>10148</v>
      </c>
      <c r="B2518" s="12" t="s">
        <v>3772</v>
      </c>
      <c r="C2518" s="12" t="s">
        <v>4607</v>
      </c>
      <c r="D2518" s="36">
        <v>45801</v>
      </c>
      <c r="E2518" s="36">
        <v>45831</v>
      </c>
      <c r="F2518" s="12" t="s">
        <v>7631</v>
      </c>
    </row>
    <row r="2519" spans="1:6" x14ac:dyDescent="0.3">
      <c r="A2519" s="12" t="s">
        <v>10149</v>
      </c>
      <c r="B2519" s="12" t="s">
        <v>3834</v>
      </c>
      <c r="C2519" s="12" t="s">
        <v>4618</v>
      </c>
      <c r="D2519" s="36">
        <v>45819</v>
      </c>
      <c r="E2519" s="36">
        <v>45849</v>
      </c>
      <c r="F2519" s="12" t="s">
        <v>7631</v>
      </c>
    </row>
    <row r="2520" spans="1:6" x14ac:dyDescent="0.3">
      <c r="A2520" s="12" t="s">
        <v>10150</v>
      </c>
      <c r="B2520" s="12" t="s">
        <v>2413</v>
      </c>
      <c r="C2520" s="12" t="s">
        <v>4602</v>
      </c>
      <c r="D2520" s="36">
        <v>45947</v>
      </c>
      <c r="E2520" s="36">
        <v>46312</v>
      </c>
      <c r="F2520" s="12" t="s">
        <v>504</v>
      </c>
    </row>
    <row r="2521" spans="1:6" x14ac:dyDescent="0.3">
      <c r="A2521" s="12" t="s">
        <v>10151</v>
      </c>
      <c r="B2521" s="12" t="s">
        <v>780</v>
      </c>
      <c r="C2521" s="12" t="s">
        <v>4618</v>
      </c>
      <c r="D2521" s="36">
        <v>45756</v>
      </c>
      <c r="E2521" s="36">
        <v>46121</v>
      </c>
      <c r="F2521" s="12" t="s">
        <v>504</v>
      </c>
    </row>
    <row r="2522" spans="1:6" x14ac:dyDescent="0.3">
      <c r="A2522" s="12" t="s">
        <v>10152</v>
      </c>
      <c r="B2522" s="12" t="s">
        <v>2023</v>
      </c>
      <c r="C2522" s="12" t="s">
        <v>4594</v>
      </c>
      <c r="D2522" s="36">
        <v>45850</v>
      </c>
      <c r="E2522" s="36">
        <v>45880</v>
      </c>
      <c r="F2522" s="12" t="s">
        <v>7631</v>
      </c>
    </row>
    <row r="2523" spans="1:6" x14ac:dyDescent="0.3">
      <c r="A2523" s="12" t="s">
        <v>10153</v>
      </c>
      <c r="B2523" s="12" t="s">
        <v>3400</v>
      </c>
      <c r="C2523" s="12" t="s">
        <v>4615</v>
      </c>
      <c r="D2523" s="36">
        <v>45773</v>
      </c>
      <c r="E2523" s="36">
        <v>45857</v>
      </c>
      <c r="F2523" s="12" t="s">
        <v>7631</v>
      </c>
    </row>
    <row r="2524" spans="1:6" x14ac:dyDescent="0.3">
      <c r="A2524" s="12" t="s">
        <v>10154</v>
      </c>
      <c r="B2524" s="12" t="s">
        <v>1060</v>
      </c>
      <c r="C2524" s="12" t="s">
        <v>4602</v>
      </c>
      <c r="D2524" s="36">
        <v>45948</v>
      </c>
      <c r="E2524" s="36">
        <v>45976</v>
      </c>
      <c r="F2524" s="12" t="s">
        <v>7631</v>
      </c>
    </row>
    <row r="2525" spans="1:6" x14ac:dyDescent="0.3">
      <c r="A2525" s="12" t="s">
        <v>10155</v>
      </c>
      <c r="B2525" s="12" t="s">
        <v>2539</v>
      </c>
      <c r="C2525" s="12" t="s">
        <v>4594</v>
      </c>
      <c r="D2525" s="36">
        <v>45938</v>
      </c>
      <c r="E2525" s="36">
        <v>46303</v>
      </c>
      <c r="F2525" s="12" t="s">
        <v>504</v>
      </c>
    </row>
    <row r="2526" spans="1:6" x14ac:dyDescent="0.3">
      <c r="A2526" s="12" t="s">
        <v>10156</v>
      </c>
      <c r="B2526" s="12" t="s">
        <v>3292</v>
      </c>
      <c r="C2526" s="12" t="s">
        <v>4613</v>
      </c>
      <c r="D2526" s="36">
        <v>45832</v>
      </c>
      <c r="E2526" s="36">
        <v>45862</v>
      </c>
      <c r="F2526" s="12" t="s">
        <v>7631</v>
      </c>
    </row>
    <row r="2527" spans="1:6" x14ac:dyDescent="0.3">
      <c r="A2527" s="12" t="s">
        <v>10157</v>
      </c>
      <c r="B2527" s="12" t="s">
        <v>4497</v>
      </c>
      <c r="C2527" s="12" t="s">
        <v>4607</v>
      </c>
      <c r="D2527" s="36">
        <v>46052</v>
      </c>
      <c r="E2527" s="36">
        <v>46082</v>
      </c>
      <c r="F2527" s="12" t="s">
        <v>504</v>
      </c>
    </row>
    <row r="2528" spans="1:6" x14ac:dyDescent="0.3">
      <c r="A2528" s="12" t="s">
        <v>10158</v>
      </c>
      <c r="B2528" s="12" t="s">
        <v>4182</v>
      </c>
      <c r="C2528" s="12" t="s">
        <v>4615</v>
      </c>
      <c r="D2528" s="36">
        <v>45951</v>
      </c>
      <c r="E2528" s="36">
        <v>46316</v>
      </c>
      <c r="F2528" s="12" t="s">
        <v>504</v>
      </c>
    </row>
    <row r="2529" spans="1:6" x14ac:dyDescent="0.3">
      <c r="A2529" s="12" t="s">
        <v>10159</v>
      </c>
      <c r="B2529" s="12" t="s">
        <v>3384</v>
      </c>
      <c r="C2529" s="12" t="s">
        <v>4609</v>
      </c>
      <c r="D2529" s="36">
        <v>46044</v>
      </c>
      <c r="E2529" s="36">
        <v>46074</v>
      </c>
      <c r="F2529" s="12" t="s">
        <v>504</v>
      </c>
    </row>
    <row r="2530" spans="1:6" x14ac:dyDescent="0.3">
      <c r="A2530" s="12" t="s">
        <v>10160</v>
      </c>
      <c r="B2530" s="12" t="s">
        <v>3008</v>
      </c>
      <c r="C2530" s="12" t="s">
        <v>4613</v>
      </c>
      <c r="D2530" s="36">
        <v>45706</v>
      </c>
      <c r="E2530" s="36">
        <v>45790</v>
      </c>
      <c r="F2530" s="12" t="s">
        <v>7631</v>
      </c>
    </row>
    <row r="2531" spans="1:6" x14ac:dyDescent="0.3">
      <c r="A2531" s="12" t="s">
        <v>10161</v>
      </c>
      <c r="B2531" s="12" t="s">
        <v>2185</v>
      </c>
      <c r="C2531" s="12" t="s">
        <v>4609</v>
      </c>
      <c r="D2531" s="36">
        <v>45832</v>
      </c>
      <c r="E2531" s="36">
        <v>46197</v>
      </c>
      <c r="F2531" s="12" t="s">
        <v>504</v>
      </c>
    </row>
    <row r="2532" spans="1:6" x14ac:dyDescent="0.3">
      <c r="A2532" s="12" t="s">
        <v>10162</v>
      </c>
      <c r="B2532" s="12" t="s">
        <v>3004</v>
      </c>
      <c r="C2532" s="12" t="s">
        <v>4613</v>
      </c>
      <c r="D2532" s="36">
        <v>45852</v>
      </c>
      <c r="E2532" s="36">
        <v>46217</v>
      </c>
      <c r="F2532" s="12" t="s">
        <v>504</v>
      </c>
    </row>
    <row r="2533" spans="1:6" x14ac:dyDescent="0.3">
      <c r="A2533" s="12" t="s">
        <v>10163</v>
      </c>
      <c r="B2533" s="12" t="s">
        <v>3962</v>
      </c>
      <c r="C2533" s="12" t="s">
        <v>4618</v>
      </c>
      <c r="D2533" s="36">
        <v>45875</v>
      </c>
      <c r="E2533" s="36">
        <v>45903</v>
      </c>
      <c r="F2533" s="12" t="s">
        <v>7631</v>
      </c>
    </row>
    <row r="2534" spans="1:6" x14ac:dyDescent="0.3">
      <c r="A2534" s="12" t="s">
        <v>10164</v>
      </c>
      <c r="B2534" s="12" t="s">
        <v>1190</v>
      </c>
      <c r="C2534" s="12" t="s">
        <v>4602</v>
      </c>
      <c r="D2534" s="36">
        <v>45714</v>
      </c>
      <c r="E2534" s="36">
        <v>45798</v>
      </c>
      <c r="F2534" s="12" t="s">
        <v>7631</v>
      </c>
    </row>
    <row r="2535" spans="1:6" x14ac:dyDescent="0.3">
      <c r="A2535" s="12" t="s">
        <v>10165</v>
      </c>
      <c r="B2535" s="12" t="s">
        <v>1029</v>
      </c>
      <c r="C2535" s="12" t="s">
        <v>4602</v>
      </c>
      <c r="D2535" s="36">
        <v>45790</v>
      </c>
      <c r="E2535" s="36">
        <v>45818</v>
      </c>
      <c r="F2535" s="12" t="s">
        <v>7631</v>
      </c>
    </row>
    <row r="2536" spans="1:6" x14ac:dyDescent="0.3">
      <c r="A2536" s="12" t="s">
        <v>10166</v>
      </c>
      <c r="B2536" s="12" t="s">
        <v>1646</v>
      </c>
      <c r="C2536" s="12" t="s">
        <v>4618</v>
      </c>
      <c r="D2536" s="36">
        <v>45773</v>
      </c>
      <c r="E2536" s="36">
        <v>45803</v>
      </c>
      <c r="F2536" s="12" t="s">
        <v>7631</v>
      </c>
    </row>
    <row r="2537" spans="1:6" x14ac:dyDescent="0.3">
      <c r="A2537" s="12" t="s">
        <v>10167</v>
      </c>
      <c r="B2537" s="12" t="s">
        <v>3422</v>
      </c>
      <c r="C2537" s="12" t="s">
        <v>4629</v>
      </c>
      <c r="D2537" s="36">
        <v>45906</v>
      </c>
      <c r="E2537" s="36">
        <v>46271</v>
      </c>
      <c r="F2537" s="12" t="s">
        <v>504</v>
      </c>
    </row>
    <row r="2538" spans="1:6" x14ac:dyDescent="0.3">
      <c r="A2538" s="12" t="s">
        <v>10168</v>
      </c>
      <c r="B2538" s="12" t="s">
        <v>1209</v>
      </c>
      <c r="C2538" s="12" t="s">
        <v>4607</v>
      </c>
      <c r="D2538" s="36">
        <v>45768</v>
      </c>
      <c r="E2538" s="36">
        <v>45852</v>
      </c>
      <c r="F2538" s="12" t="s">
        <v>7631</v>
      </c>
    </row>
    <row r="2539" spans="1:6" x14ac:dyDescent="0.3">
      <c r="A2539" s="12" t="s">
        <v>10169</v>
      </c>
      <c r="B2539" s="12" t="s">
        <v>1550</v>
      </c>
      <c r="C2539" s="12" t="s">
        <v>4615</v>
      </c>
      <c r="D2539" s="36">
        <v>45988</v>
      </c>
      <c r="E2539" s="36">
        <v>46018</v>
      </c>
      <c r="F2539" s="12" t="s">
        <v>7631</v>
      </c>
    </row>
    <row r="2540" spans="1:6" x14ac:dyDescent="0.3">
      <c r="A2540" s="12" t="s">
        <v>10170</v>
      </c>
      <c r="B2540" s="12" t="s">
        <v>1223</v>
      </c>
      <c r="C2540" s="12" t="s">
        <v>4613</v>
      </c>
      <c r="D2540" s="36">
        <v>45967</v>
      </c>
      <c r="E2540" s="36">
        <v>46023</v>
      </c>
      <c r="F2540" s="12" t="s">
        <v>7631</v>
      </c>
    </row>
    <row r="2541" spans="1:6" x14ac:dyDescent="0.3">
      <c r="A2541" s="12" t="s">
        <v>10171</v>
      </c>
      <c r="B2541" s="12" t="s">
        <v>2085</v>
      </c>
      <c r="C2541" s="12" t="s">
        <v>4609</v>
      </c>
      <c r="D2541" s="36">
        <v>45770</v>
      </c>
      <c r="E2541" s="36">
        <v>45800</v>
      </c>
      <c r="F2541" s="12" t="s">
        <v>7631</v>
      </c>
    </row>
    <row r="2542" spans="1:6" x14ac:dyDescent="0.3">
      <c r="A2542" s="12" t="s">
        <v>10172</v>
      </c>
      <c r="B2542" s="12" t="s">
        <v>727</v>
      </c>
      <c r="C2542" s="12" t="s">
        <v>4602</v>
      </c>
      <c r="D2542" s="36">
        <v>45723</v>
      </c>
      <c r="E2542" s="36">
        <v>45807</v>
      </c>
      <c r="F2542" s="12" t="s">
        <v>7631</v>
      </c>
    </row>
    <row r="2543" spans="1:6" x14ac:dyDescent="0.3">
      <c r="A2543" s="12" t="s">
        <v>10173</v>
      </c>
      <c r="B2543" s="12" t="s">
        <v>1588</v>
      </c>
      <c r="C2543" s="12" t="s">
        <v>4602</v>
      </c>
      <c r="D2543" s="36">
        <v>45722</v>
      </c>
      <c r="E2543" s="36">
        <v>45752</v>
      </c>
      <c r="F2543" s="12" t="s">
        <v>7631</v>
      </c>
    </row>
    <row r="2544" spans="1:6" x14ac:dyDescent="0.3">
      <c r="A2544" s="12" t="s">
        <v>10174</v>
      </c>
      <c r="B2544" s="12" t="s">
        <v>3004</v>
      </c>
      <c r="C2544" s="12" t="s">
        <v>4629</v>
      </c>
      <c r="D2544" s="36">
        <v>45828</v>
      </c>
      <c r="E2544" s="36">
        <v>46193</v>
      </c>
      <c r="F2544" s="12" t="s">
        <v>504</v>
      </c>
    </row>
    <row r="2545" spans="1:6" x14ac:dyDescent="0.3">
      <c r="A2545" s="12" t="s">
        <v>10175</v>
      </c>
      <c r="B2545" s="12" t="s">
        <v>2257</v>
      </c>
      <c r="C2545" s="12" t="s">
        <v>4607</v>
      </c>
      <c r="D2545" s="36">
        <v>45868</v>
      </c>
      <c r="E2545" s="36">
        <v>45896</v>
      </c>
      <c r="F2545" s="12" t="s">
        <v>7631</v>
      </c>
    </row>
    <row r="2546" spans="1:6" x14ac:dyDescent="0.3">
      <c r="A2546" s="12" t="s">
        <v>10176</v>
      </c>
      <c r="B2546" s="12" t="s">
        <v>2949</v>
      </c>
      <c r="C2546" s="12" t="s">
        <v>4609</v>
      </c>
      <c r="D2546" s="36">
        <v>45960</v>
      </c>
      <c r="E2546" s="36">
        <v>45988</v>
      </c>
      <c r="F2546" s="12" t="s">
        <v>7631</v>
      </c>
    </row>
    <row r="2547" spans="1:6" x14ac:dyDescent="0.3">
      <c r="A2547" s="12" t="s">
        <v>10177</v>
      </c>
      <c r="B2547" s="12" t="s">
        <v>3072</v>
      </c>
      <c r="C2547" s="12" t="s">
        <v>4598</v>
      </c>
      <c r="D2547" s="36">
        <v>46004</v>
      </c>
      <c r="E2547" s="36">
        <v>46032</v>
      </c>
      <c r="F2547" s="12" t="s">
        <v>7631</v>
      </c>
    </row>
    <row r="2548" spans="1:6" x14ac:dyDescent="0.3">
      <c r="A2548" s="12" t="s">
        <v>10178</v>
      </c>
      <c r="B2548" s="12" t="s">
        <v>590</v>
      </c>
      <c r="C2548" s="12" t="s">
        <v>4618</v>
      </c>
      <c r="D2548" s="36">
        <v>45724</v>
      </c>
      <c r="E2548" s="36">
        <v>46089</v>
      </c>
      <c r="F2548" s="12" t="s">
        <v>504</v>
      </c>
    </row>
    <row r="2549" spans="1:6" x14ac:dyDescent="0.3">
      <c r="A2549" s="12" t="s">
        <v>10179</v>
      </c>
      <c r="B2549" s="12" t="s">
        <v>2029</v>
      </c>
      <c r="C2549" s="12" t="s">
        <v>4609</v>
      </c>
      <c r="D2549" s="36">
        <v>45759</v>
      </c>
      <c r="E2549" s="36">
        <v>45789</v>
      </c>
      <c r="F2549" s="12" t="s">
        <v>7631</v>
      </c>
    </row>
    <row r="2550" spans="1:6" x14ac:dyDescent="0.3">
      <c r="A2550" s="12" t="s">
        <v>10180</v>
      </c>
      <c r="B2550" s="12" t="s">
        <v>1064</v>
      </c>
      <c r="C2550" s="12" t="s">
        <v>4598</v>
      </c>
      <c r="D2550" s="36">
        <v>46021</v>
      </c>
      <c r="E2550" s="36">
        <v>46105</v>
      </c>
      <c r="F2550" s="12" t="s">
        <v>504</v>
      </c>
    </row>
    <row r="2551" spans="1:6" x14ac:dyDescent="0.3">
      <c r="A2551" s="12" t="s">
        <v>10181</v>
      </c>
      <c r="B2551" s="12" t="s">
        <v>987</v>
      </c>
      <c r="C2551" s="12" t="s">
        <v>4609</v>
      </c>
      <c r="D2551" s="36">
        <v>45771</v>
      </c>
      <c r="E2551" s="36">
        <v>45801</v>
      </c>
      <c r="F2551" s="12" t="s">
        <v>7631</v>
      </c>
    </row>
    <row r="2552" spans="1:6" x14ac:dyDescent="0.3">
      <c r="A2552" s="12" t="s">
        <v>10182</v>
      </c>
      <c r="B2552" s="12" t="s">
        <v>3184</v>
      </c>
      <c r="C2552" s="12" t="s">
        <v>4618</v>
      </c>
      <c r="D2552" s="36">
        <v>45827</v>
      </c>
      <c r="E2552" s="36">
        <v>45855</v>
      </c>
      <c r="F2552" s="12" t="s">
        <v>7631</v>
      </c>
    </row>
    <row r="2553" spans="1:6" x14ac:dyDescent="0.3">
      <c r="A2553" s="12" t="s">
        <v>10183</v>
      </c>
      <c r="B2553" s="12" t="s">
        <v>4427</v>
      </c>
      <c r="C2553" s="12" t="s">
        <v>4609</v>
      </c>
      <c r="D2553" s="36">
        <v>45768</v>
      </c>
      <c r="E2553" s="36">
        <v>46133</v>
      </c>
      <c r="F2553" s="12" t="s">
        <v>504</v>
      </c>
    </row>
    <row r="2554" spans="1:6" x14ac:dyDescent="0.3">
      <c r="A2554" s="12" t="s">
        <v>10184</v>
      </c>
      <c r="B2554" s="12" t="s">
        <v>3366</v>
      </c>
      <c r="C2554" s="12" t="s">
        <v>4609</v>
      </c>
      <c r="D2554" s="36">
        <v>45804</v>
      </c>
      <c r="E2554" s="36">
        <v>45834</v>
      </c>
      <c r="F2554" s="12" t="s">
        <v>7631</v>
      </c>
    </row>
    <row r="2555" spans="1:6" x14ac:dyDescent="0.3">
      <c r="A2555" s="12" t="s">
        <v>10185</v>
      </c>
      <c r="B2555" s="12" t="s">
        <v>3519</v>
      </c>
      <c r="C2555" s="12" t="s">
        <v>4607</v>
      </c>
      <c r="D2555" s="36">
        <v>45784</v>
      </c>
      <c r="E2555" s="36">
        <v>45868</v>
      </c>
      <c r="F2555" s="12" t="s">
        <v>7631</v>
      </c>
    </row>
    <row r="2556" spans="1:6" x14ac:dyDescent="0.3">
      <c r="A2556" s="12" t="s">
        <v>10186</v>
      </c>
      <c r="B2556" s="12" t="s">
        <v>1620</v>
      </c>
      <c r="C2556" s="12" t="s">
        <v>4598</v>
      </c>
      <c r="D2556" s="36">
        <v>46020</v>
      </c>
      <c r="E2556" s="36">
        <v>46076</v>
      </c>
      <c r="F2556" s="12" t="s">
        <v>504</v>
      </c>
    </row>
    <row r="2557" spans="1:6" x14ac:dyDescent="0.3">
      <c r="A2557" s="12" t="s">
        <v>10187</v>
      </c>
      <c r="B2557" s="12" t="s">
        <v>1322</v>
      </c>
      <c r="C2557" s="12" t="s">
        <v>4618</v>
      </c>
      <c r="D2557" s="36">
        <v>45714</v>
      </c>
      <c r="E2557" s="36">
        <v>45770</v>
      </c>
      <c r="F2557" s="12" t="s">
        <v>7631</v>
      </c>
    </row>
    <row r="2558" spans="1:6" x14ac:dyDescent="0.3">
      <c r="A2558" s="12" t="s">
        <v>10188</v>
      </c>
      <c r="B2558" s="12" t="s">
        <v>4421</v>
      </c>
      <c r="C2558" s="12" t="s">
        <v>4609</v>
      </c>
      <c r="D2558" s="36">
        <v>45731</v>
      </c>
      <c r="E2558" s="36">
        <v>45761</v>
      </c>
      <c r="F2558" s="12" t="s">
        <v>7631</v>
      </c>
    </row>
    <row r="2559" spans="1:6" x14ac:dyDescent="0.3">
      <c r="A2559" s="12" t="s">
        <v>10189</v>
      </c>
      <c r="B2559" s="12" t="s">
        <v>1560</v>
      </c>
      <c r="C2559" s="12" t="s">
        <v>4615</v>
      </c>
      <c r="D2559" s="36">
        <v>45915</v>
      </c>
      <c r="E2559" s="36">
        <v>46280</v>
      </c>
      <c r="F2559" s="12" t="s">
        <v>504</v>
      </c>
    </row>
    <row r="2560" spans="1:6" x14ac:dyDescent="0.3">
      <c r="A2560" s="12" t="s">
        <v>10190</v>
      </c>
      <c r="B2560" s="12" t="s">
        <v>1265</v>
      </c>
      <c r="C2560" s="12" t="s">
        <v>4594</v>
      </c>
      <c r="D2560" s="36">
        <v>45795</v>
      </c>
      <c r="E2560" s="36">
        <v>45851</v>
      </c>
      <c r="F2560" s="12" t="s">
        <v>7631</v>
      </c>
    </row>
    <row r="2561" spans="1:6" x14ac:dyDescent="0.3">
      <c r="A2561" s="12" t="s">
        <v>10191</v>
      </c>
      <c r="B2561" s="12" t="s">
        <v>2573</v>
      </c>
      <c r="C2561" s="12" t="s">
        <v>4618</v>
      </c>
      <c r="D2561" s="36">
        <v>46005</v>
      </c>
      <c r="E2561" s="36">
        <v>46089</v>
      </c>
      <c r="F2561" s="12" t="s">
        <v>504</v>
      </c>
    </row>
    <row r="2562" spans="1:6" x14ac:dyDescent="0.3">
      <c r="A2562" s="12" t="s">
        <v>10192</v>
      </c>
      <c r="B2562" s="12" t="s">
        <v>4238</v>
      </c>
      <c r="C2562" s="12" t="s">
        <v>4598</v>
      </c>
      <c r="D2562" s="36">
        <v>45883</v>
      </c>
      <c r="E2562" s="36">
        <v>45967</v>
      </c>
      <c r="F2562" s="12" t="s">
        <v>7631</v>
      </c>
    </row>
    <row r="2563" spans="1:6" x14ac:dyDescent="0.3">
      <c r="A2563" s="12" t="s">
        <v>10193</v>
      </c>
      <c r="B2563" s="12" t="s">
        <v>1586</v>
      </c>
      <c r="C2563" s="12" t="s">
        <v>4602</v>
      </c>
      <c r="D2563" s="36">
        <v>45831</v>
      </c>
      <c r="E2563" s="36">
        <v>45859</v>
      </c>
      <c r="F2563" s="12" t="s">
        <v>7631</v>
      </c>
    </row>
    <row r="2564" spans="1:6" x14ac:dyDescent="0.3">
      <c r="A2564" s="12" t="s">
        <v>10194</v>
      </c>
      <c r="B2564" s="12" t="s">
        <v>3126</v>
      </c>
      <c r="C2564" s="12" t="s">
        <v>4607</v>
      </c>
      <c r="D2564" s="36">
        <v>45804</v>
      </c>
      <c r="E2564" s="36">
        <v>46169</v>
      </c>
      <c r="F2564" s="12" t="s">
        <v>504</v>
      </c>
    </row>
    <row r="2565" spans="1:6" x14ac:dyDescent="0.3">
      <c r="A2565" s="12" t="s">
        <v>10195</v>
      </c>
      <c r="B2565" s="12" t="s">
        <v>1080</v>
      </c>
      <c r="C2565" s="12" t="s">
        <v>4609</v>
      </c>
      <c r="D2565" s="36">
        <v>45789</v>
      </c>
      <c r="E2565" s="36">
        <v>45873</v>
      </c>
      <c r="F2565" s="12" t="s">
        <v>7631</v>
      </c>
    </row>
    <row r="2566" spans="1:6" x14ac:dyDescent="0.3">
      <c r="A2566" s="12" t="s">
        <v>10196</v>
      </c>
      <c r="B2566" s="12" t="s">
        <v>4368</v>
      </c>
      <c r="C2566" s="12" t="s">
        <v>4605</v>
      </c>
      <c r="D2566" s="36">
        <v>45856</v>
      </c>
      <c r="E2566" s="36">
        <v>45884</v>
      </c>
      <c r="F2566" s="12" t="s">
        <v>7631</v>
      </c>
    </row>
    <row r="2567" spans="1:6" x14ac:dyDescent="0.3">
      <c r="A2567" s="12" t="s">
        <v>10197</v>
      </c>
      <c r="B2567" s="12" t="s">
        <v>3807</v>
      </c>
      <c r="C2567" s="12" t="s">
        <v>4615</v>
      </c>
      <c r="D2567" s="36">
        <v>45992</v>
      </c>
      <c r="E2567" s="36">
        <v>46357</v>
      </c>
      <c r="F2567" s="12" t="s">
        <v>504</v>
      </c>
    </row>
    <row r="2568" spans="1:6" x14ac:dyDescent="0.3">
      <c r="A2568" s="12" t="s">
        <v>10198</v>
      </c>
      <c r="B2568" s="12" t="s">
        <v>4479</v>
      </c>
      <c r="C2568" s="12" t="s">
        <v>4629</v>
      </c>
      <c r="D2568" s="36">
        <v>45952</v>
      </c>
      <c r="E2568" s="36">
        <v>45980</v>
      </c>
      <c r="F2568" s="12" t="s">
        <v>7631</v>
      </c>
    </row>
    <row r="2569" spans="1:6" x14ac:dyDescent="0.3">
      <c r="A2569" s="12" t="s">
        <v>10199</v>
      </c>
      <c r="B2569" s="12" t="s">
        <v>4525</v>
      </c>
      <c r="C2569" s="12" t="s">
        <v>4613</v>
      </c>
      <c r="D2569" s="36">
        <v>45812</v>
      </c>
      <c r="E2569" s="36">
        <v>45840</v>
      </c>
      <c r="F2569" s="12" t="s">
        <v>7631</v>
      </c>
    </row>
    <row r="2570" spans="1:6" x14ac:dyDescent="0.3">
      <c r="A2570" s="12" t="s">
        <v>10200</v>
      </c>
      <c r="B2570" s="12" t="s">
        <v>3314</v>
      </c>
      <c r="C2570" s="12" t="s">
        <v>4598</v>
      </c>
      <c r="D2570" s="36">
        <v>46021</v>
      </c>
      <c r="E2570" s="36">
        <v>46105</v>
      </c>
      <c r="F2570" s="12" t="s">
        <v>504</v>
      </c>
    </row>
    <row r="2571" spans="1:6" x14ac:dyDescent="0.3">
      <c r="A2571" s="12" t="s">
        <v>10201</v>
      </c>
      <c r="B2571" s="12" t="s">
        <v>2787</v>
      </c>
      <c r="C2571" s="12" t="s">
        <v>4615</v>
      </c>
      <c r="D2571" s="36">
        <v>45696</v>
      </c>
      <c r="E2571" s="36">
        <v>46061</v>
      </c>
      <c r="F2571" s="12" t="s">
        <v>504</v>
      </c>
    </row>
    <row r="2572" spans="1:6" x14ac:dyDescent="0.3">
      <c r="A2572" s="12" t="s">
        <v>10202</v>
      </c>
      <c r="B2572" s="12" t="s">
        <v>810</v>
      </c>
      <c r="C2572" s="12" t="s">
        <v>4602</v>
      </c>
      <c r="D2572" s="36">
        <v>45848</v>
      </c>
      <c r="E2572" s="36">
        <v>45876</v>
      </c>
      <c r="F2572" s="12" t="s">
        <v>7631</v>
      </c>
    </row>
    <row r="2573" spans="1:6" x14ac:dyDescent="0.3">
      <c r="A2573" s="12" t="s">
        <v>10203</v>
      </c>
      <c r="B2573" s="12" t="s">
        <v>3118</v>
      </c>
      <c r="C2573" s="12" t="s">
        <v>4605</v>
      </c>
      <c r="D2573" s="36">
        <v>45817</v>
      </c>
      <c r="E2573" s="36">
        <v>45847</v>
      </c>
      <c r="F2573" s="12" t="s">
        <v>7631</v>
      </c>
    </row>
    <row r="2574" spans="1:6" x14ac:dyDescent="0.3">
      <c r="A2574" s="12" t="s">
        <v>10204</v>
      </c>
      <c r="B2574" s="12" t="s">
        <v>1798</v>
      </c>
      <c r="C2574" s="12" t="s">
        <v>4618</v>
      </c>
      <c r="D2574" s="36">
        <v>45708</v>
      </c>
      <c r="E2574" s="36">
        <v>45764</v>
      </c>
      <c r="F2574" s="12" t="s">
        <v>7631</v>
      </c>
    </row>
    <row r="2575" spans="1:6" x14ac:dyDescent="0.3">
      <c r="A2575" s="12" t="s">
        <v>10205</v>
      </c>
      <c r="B2575" s="12" t="s">
        <v>4279</v>
      </c>
      <c r="C2575" s="12" t="s">
        <v>4615</v>
      </c>
      <c r="D2575" s="36">
        <v>45824</v>
      </c>
      <c r="E2575" s="36">
        <v>45908</v>
      </c>
      <c r="F2575" s="12" t="s">
        <v>7631</v>
      </c>
    </row>
    <row r="2576" spans="1:6" x14ac:dyDescent="0.3">
      <c r="A2576" s="12" t="s">
        <v>10206</v>
      </c>
      <c r="B2576" s="12" t="s">
        <v>3635</v>
      </c>
      <c r="C2576" s="12" t="s">
        <v>4605</v>
      </c>
      <c r="D2576" s="36">
        <v>45799</v>
      </c>
      <c r="E2576" s="36">
        <v>45829</v>
      </c>
      <c r="F2576" s="12" t="s">
        <v>7631</v>
      </c>
    </row>
    <row r="2577" spans="1:6" x14ac:dyDescent="0.3">
      <c r="A2577" s="12" t="s">
        <v>10207</v>
      </c>
      <c r="B2577" s="12" t="s">
        <v>682</v>
      </c>
      <c r="C2577" s="12" t="s">
        <v>4602</v>
      </c>
      <c r="D2577" s="36">
        <v>45880</v>
      </c>
      <c r="E2577" s="36">
        <v>45910</v>
      </c>
      <c r="F2577" s="12" t="s">
        <v>7631</v>
      </c>
    </row>
    <row r="2578" spans="1:6" x14ac:dyDescent="0.3">
      <c r="A2578" s="12" t="s">
        <v>10208</v>
      </c>
      <c r="B2578" s="12" t="s">
        <v>3164</v>
      </c>
      <c r="C2578" s="12" t="s">
        <v>4607</v>
      </c>
      <c r="D2578" s="36">
        <v>46018</v>
      </c>
      <c r="E2578" s="36">
        <v>46046</v>
      </c>
      <c r="F2578" s="12" t="s">
        <v>7631</v>
      </c>
    </row>
    <row r="2579" spans="1:6" x14ac:dyDescent="0.3">
      <c r="A2579" s="12" t="s">
        <v>10209</v>
      </c>
      <c r="B2579" s="12" t="s">
        <v>3543</v>
      </c>
      <c r="C2579" s="12" t="s">
        <v>4613</v>
      </c>
      <c r="D2579" s="36">
        <v>46026</v>
      </c>
      <c r="E2579" s="36">
        <v>46110</v>
      </c>
      <c r="F2579" s="12" t="s">
        <v>504</v>
      </c>
    </row>
    <row r="2580" spans="1:6" x14ac:dyDescent="0.3">
      <c r="A2580" s="12" t="s">
        <v>10210</v>
      </c>
      <c r="B2580" s="12" t="s">
        <v>3226</v>
      </c>
      <c r="C2580" s="12" t="s">
        <v>4609</v>
      </c>
      <c r="D2580" s="36">
        <v>45919</v>
      </c>
      <c r="E2580" s="36">
        <v>45947</v>
      </c>
      <c r="F2580" s="12" t="s">
        <v>7631</v>
      </c>
    </row>
    <row r="2581" spans="1:6" x14ac:dyDescent="0.3">
      <c r="A2581" s="12" t="s">
        <v>10211</v>
      </c>
      <c r="B2581" s="12" t="s">
        <v>3770</v>
      </c>
      <c r="C2581" s="12" t="s">
        <v>4618</v>
      </c>
      <c r="D2581" s="36">
        <v>45919</v>
      </c>
      <c r="E2581" s="36">
        <v>45947</v>
      </c>
      <c r="F2581" s="12" t="s">
        <v>7631</v>
      </c>
    </row>
    <row r="2582" spans="1:6" x14ac:dyDescent="0.3">
      <c r="A2582" s="12" t="s">
        <v>10212</v>
      </c>
      <c r="B2582" s="12" t="s">
        <v>4453</v>
      </c>
      <c r="C2582" s="12" t="s">
        <v>4605</v>
      </c>
      <c r="D2582" s="36">
        <v>45987</v>
      </c>
      <c r="E2582" s="36">
        <v>46071</v>
      </c>
      <c r="F2582" s="12" t="s">
        <v>504</v>
      </c>
    </row>
    <row r="2583" spans="1:6" x14ac:dyDescent="0.3">
      <c r="A2583" s="12" t="s">
        <v>10213</v>
      </c>
      <c r="B2583" s="12" t="s">
        <v>4314</v>
      </c>
      <c r="C2583" s="12" t="s">
        <v>4618</v>
      </c>
      <c r="D2583" s="36">
        <v>46003</v>
      </c>
      <c r="E2583" s="36">
        <v>46033</v>
      </c>
      <c r="F2583" s="12" t="s">
        <v>7631</v>
      </c>
    </row>
    <row r="2584" spans="1:6" x14ac:dyDescent="0.3">
      <c r="A2584" s="12" t="s">
        <v>10214</v>
      </c>
      <c r="B2584" s="12" t="s">
        <v>4088</v>
      </c>
      <c r="C2584" s="12" t="s">
        <v>4605</v>
      </c>
      <c r="D2584" s="36">
        <v>45911</v>
      </c>
      <c r="E2584" s="36">
        <v>45941</v>
      </c>
      <c r="F2584" s="12" t="s">
        <v>7631</v>
      </c>
    </row>
    <row r="2585" spans="1:6" x14ac:dyDescent="0.3">
      <c r="A2585" s="12" t="s">
        <v>10215</v>
      </c>
      <c r="B2585" s="12" t="s">
        <v>3094</v>
      </c>
      <c r="C2585" s="12" t="s">
        <v>4629</v>
      </c>
      <c r="D2585" s="36">
        <v>45690</v>
      </c>
      <c r="E2585" s="36">
        <v>45718</v>
      </c>
      <c r="F2585" s="12" t="s">
        <v>7631</v>
      </c>
    </row>
    <row r="2586" spans="1:6" x14ac:dyDescent="0.3">
      <c r="A2586" s="12" t="s">
        <v>10216</v>
      </c>
      <c r="B2586" s="12" t="s">
        <v>2521</v>
      </c>
      <c r="C2586" s="12" t="s">
        <v>4594</v>
      </c>
      <c r="D2586" s="36">
        <v>45834</v>
      </c>
      <c r="E2586" s="36">
        <v>45918</v>
      </c>
      <c r="F2586" s="12" t="s">
        <v>7631</v>
      </c>
    </row>
    <row r="2587" spans="1:6" x14ac:dyDescent="0.3">
      <c r="A2587" s="12" t="s">
        <v>10217</v>
      </c>
      <c r="B2587" s="12" t="s">
        <v>2667</v>
      </c>
      <c r="C2587" s="12" t="s">
        <v>4615</v>
      </c>
      <c r="D2587" s="36">
        <v>45936</v>
      </c>
      <c r="E2587" s="36">
        <v>45964</v>
      </c>
      <c r="F2587" s="12" t="s">
        <v>7631</v>
      </c>
    </row>
    <row r="2588" spans="1:6" x14ac:dyDescent="0.3">
      <c r="A2588" s="12" t="s">
        <v>10218</v>
      </c>
      <c r="B2588" s="12" t="s">
        <v>1570</v>
      </c>
      <c r="C2588" s="12" t="s">
        <v>4607</v>
      </c>
      <c r="D2588" s="36">
        <v>45739</v>
      </c>
      <c r="E2588" s="36">
        <v>45767</v>
      </c>
      <c r="F2588" s="12" t="s">
        <v>7631</v>
      </c>
    </row>
    <row r="2589" spans="1:6" x14ac:dyDescent="0.3">
      <c r="A2589" s="12" t="s">
        <v>10219</v>
      </c>
      <c r="B2589" s="12" t="s">
        <v>1594</v>
      </c>
      <c r="C2589" s="12" t="s">
        <v>4609</v>
      </c>
      <c r="D2589" s="36">
        <v>45740</v>
      </c>
      <c r="E2589" s="36">
        <v>45824</v>
      </c>
      <c r="F2589" s="12" t="s">
        <v>7631</v>
      </c>
    </row>
    <row r="2590" spans="1:6" x14ac:dyDescent="0.3">
      <c r="A2590" s="12" t="s">
        <v>10220</v>
      </c>
      <c r="B2590" s="12" t="s">
        <v>900</v>
      </c>
      <c r="C2590" s="12" t="s">
        <v>4618</v>
      </c>
      <c r="D2590" s="36">
        <v>45783</v>
      </c>
      <c r="E2590" s="36">
        <v>45813</v>
      </c>
      <c r="F2590" s="12" t="s">
        <v>7631</v>
      </c>
    </row>
    <row r="2591" spans="1:6" x14ac:dyDescent="0.3">
      <c r="A2591" s="12" t="s">
        <v>10221</v>
      </c>
      <c r="B2591" s="12" t="s">
        <v>3732</v>
      </c>
      <c r="C2591" s="12" t="s">
        <v>4602</v>
      </c>
      <c r="D2591" s="36">
        <v>45900</v>
      </c>
      <c r="E2591" s="36">
        <v>45956</v>
      </c>
      <c r="F2591" s="12" t="s">
        <v>7631</v>
      </c>
    </row>
    <row r="2592" spans="1:6" x14ac:dyDescent="0.3">
      <c r="A2592" s="12" t="s">
        <v>10222</v>
      </c>
      <c r="B2592" s="12" t="s">
        <v>1955</v>
      </c>
      <c r="C2592" s="12" t="s">
        <v>4594</v>
      </c>
      <c r="D2592" s="36">
        <v>45698</v>
      </c>
      <c r="E2592" s="36">
        <v>45754</v>
      </c>
      <c r="F2592" s="12" t="s">
        <v>7631</v>
      </c>
    </row>
    <row r="2593" spans="1:6" x14ac:dyDescent="0.3">
      <c r="A2593" s="12" t="s">
        <v>10223</v>
      </c>
      <c r="B2593" s="12" t="s">
        <v>844</v>
      </c>
      <c r="C2593" s="12" t="s">
        <v>4609</v>
      </c>
      <c r="D2593" s="36">
        <v>45829</v>
      </c>
      <c r="E2593" s="36">
        <v>45913</v>
      </c>
      <c r="F2593" s="12" t="s">
        <v>7631</v>
      </c>
    </row>
    <row r="2594" spans="1:6" x14ac:dyDescent="0.3">
      <c r="A2594" s="12" t="s">
        <v>10224</v>
      </c>
      <c r="B2594" s="12" t="s">
        <v>1923</v>
      </c>
      <c r="C2594" s="12" t="s">
        <v>4602</v>
      </c>
      <c r="D2594" s="36">
        <v>45817</v>
      </c>
      <c r="E2594" s="36">
        <v>45845</v>
      </c>
      <c r="F2594" s="12" t="s">
        <v>7631</v>
      </c>
    </row>
    <row r="2595" spans="1:6" x14ac:dyDescent="0.3">
      <c r="A2595" s="12" t="s">
        <v>10225</v>
      </c>
      <c r="B2595" s="12" t="s">
        <v>3162</v>
      </c>
      <c r="C2595" s="12" t="s">
        <v>4618</v>
      </c>
      <c r="D2595" s="36">
        <v>45823</v>
      </c>
      <c r="E2595" s="36">
        <v>45879</v>
      </c>
      <c r="F2595" s="12" t="s">
        <v>7631</v>
      </c>
    </row>
    <row r="2596" spans="1:6" x14ac:dyDescent="0.3">
      <c r="A2596" s="12" t="s">
        <v>10226</v>
      </c>
      <c r="B2596" s="12" t="s">
        <v>3655</v>
      </c>
      <c r="C2596" s="12" t="s">
        <v>4605</v>
      </c>
      <c r="D2596" s="36">
        <v>45998</v>
      </c>
      <c r="E2596" s="36">
        <v>46054</v>
      </c>
      <c r="F2596" s="12" t="s">
        <v>504</v>
      </c>
    </row>
    <row r="2597" spans="1:6" x14ac:dyDescent="0.3">
      <c r="A2597" s="12" t="s">
        <v>10227</v>
      </c>
      <c r="B2597" s="12" t="s">
        <v>2092</v>
      </c>
      <c r="C2597" s="12" t="s">
        <v>4613</v>
      </c>
      <c r="D2597" s="36">
        <v>45856</v>
      </c>
      <c r="E2597" s="36">
        <v>45940</v>
      </c>
      <c r="F2597" s="12" t="s">
        <v>7631</v>
      </c>
    </row>
    <row r="2598" spans="1:6" x14ac:dyDescent="0.3">
      <c r="A2598" s="12" t="s">
        <v>10228</v>
      </c>
      <c r="B2598" s="12" t="s">
        <v>830</v>
      </c>
      <c r="C2598" s="12" t="s">
        <v>4618</v>
      </c>
      <c r="D2598" s="36">
        <v>45798</v>
      </c>
      <c r="E2598" s="36">
        <v>46163</v>
      </c>
      <c r="F2598" s="12" t="s">
        <v>504</v>
      </c>
    </row>
    <row r="2599" spans="1:6" x14ac:dyDescent="0.3">
      <c r="A2599" s="12" t="s">
        <v>10229</v>
      </c>
      <c r="B2599" s="12" t="s">
        <v>4533</v>
      </c>
      <c r="C2599" s="12" t="s">
        <v>4613</v>
      </c>
      <c r="D2599" s="36">
        <v>45805</v>
      </c>
      <c r="E2599" s="36">
        <v>45833</v>
      </c>
      <c r="F2599" s="12" t="s">
        <v>7631</v>
      </c>
    </row>
    <row r="2600" spans="1:6" x14ac:dyDescent="0.3">
      <c r="A2600" s="12" t="s">
        <v>10230</v>
      </c>
      <c r="B2600" s="12" t="s">
        <v>3583</v>
      </c>
      <c r="C2600" s="12" t="s">
        <v>4618</v>
      </c>
      <c r="D2600" s="36">
        <v>46049</v>
      </c>
      <c r="E2600" s="36">
        <v>46133</v>
      </c>
      <c r="F2600" s="12" t="s">
        <v>504</v>
      </c>
    </row>
    <row r="2601" spans="1:6" x14ac:dyDescent="0.3">
      <c r="A2601" s="12" t="s">
        <v>10231</v>
      </c>
      <c r="B2601" s="12" t="s">
        <v>4240</v>
      </c>
      <c r="C2601" s="12" t="s">
        <v>4594</v>
      </c>
      <c r="D2601" s="36">
        <v>45868</v>
      </c>
      <c r="E2601" s="36">
        <v>45898</v>
      </c>
      <c r="F2601" s="12" t="s">
        <v>7631</v>
      </c>
    </row>
    <row r="2602" spans="1:6" x14ac:dyDescent="0.3">
      <c r="A2602" s="12" t="s">
        <v>10232</v>
      </c>
      <c r="B2602" s="12" t="s">
        <v>3625</v>
      </c>
      <c r="C2602" s="12" t="s">
        <v>4598</v>
      </c>
      <c r="D2602" s="36">
        <v>46011</v>
      </c>
      <c r="E2602" s="36">
        <v>46067</v>
      </c>
      <c r="F2602" s="12" t="s">
        <v>504</v>
      </c>
    </row>
    <row r="2603" spans="1:6" x14ac:dyDescent="0.3">
      <c r="A2603" s="12" t="s">
        <v>10233</v>
      </c>
      <c r="B2603" s="12" t="s">
        <v>3683</v>
      </c>
      <c r="C2603" s="12" t="s">
        <v>4618</v>
      </c>
      <c r="D2603" s="36">
        <v>45943</v>
      </c>
      <c r="E2603" s="36">
        <v>45999</v>
      </c>
      <c r="F2603" s="12" t="s">
        <v>7631</v>
      </c>
    </row>
    <row r="2604" spans="1:6" x14ac:dyDescent="0.3">
      <c r="A2604" s="12" t="s">
        <v>10234</v>
      </c>
      <c r="B2604" s="12" t="s">
        <v>2989</v>
      </c>
      <c r="C2604" s="12" t="s">
        <v>4594</v>
      </c>
      <c r="D2604" s="36">
        <v>45699</v>
      </c>
      <c r="E2604" s="36">
        <v>45783</v>
      </c>
      <c r="F2604" s="12" t="s">
        <v>7631</v>
      </c>
    </row>
    <row r="2605" spans="1:6" x14ac:dyDescent="0.3">
      <c r="A2605" s="12" t="s">
        <v>10235</v>
      </c>
      <c r="B2605" s="12" t="s">
        <v>2655</v>
      </c>
      <c r="C2605" s="12" t="s">
        <v>4609</v>
      </c>
      <c r="D2605" s="36">
        <v>45819</v>
      </c>
      <c r="E2605" s="36">
        <v>46184</v>
      </c>
      <c r="F2605" s="12" t="s">
        <v>504</v>
      </c>
    </row>
    <row r="2606" spans="1:6" x14ac:dyDescent="0.3">
      <c r="A2606" s="12" t="s">
        <v>10236</v>
      </c>
      <c r="B2606" s="12" t="s">
        <v>872</v>
      </c>
      <c r="C2606" s="12" t="s">
        <v>4594</v>
      </c>
      <c r="D2606" s="36">
        <v>45865</v>
      </c>
      <c r="E2606" s="36">
        <v>46230</v>
      </c>
      <c r="F2606" s="12" t="s">
        <v>504</v>
      </c>
    </row>
    <row r="2607" spans="1:6" x14ac:dyDescent="0.3">
      <c r="A2607" s="12" t="s">
        <v>10237</v>
      </c>
      <c r="B2607" s="12" t="s">
        <v>3388</v>
      </c>
      <c r="C2607" s="12" t="s">
        <v>4618</v>
      </c>
      <c r="D2607" s="36">
        <v>45980</v>
      </c>
      <c r="E2607" s="36">
        <v>46345</v>
      </c>
      <c r="F2607" s="12" t="s">
        <v>504</v>
      </c>
    </row>
    <row r="2608" spans="1:6" x14ac:dyDescent="0.3">
      <c r="A2608" s="12" t="s">
        <v>10238</v>
      </c>
      <c r="B2608" s="12" t="s">
        <v>2721</v>
      </c>
      <c r="C2608" s="12" t="s">
        <v>4602</v>
      </c>
      <c r="D2608" s="36">
        <v>45727</v>
      </c>
      <c r="E2608" s="36">
        <v>45757</v>
      </c>
      <c r="F2608" s="12" t="s">
        <v>7631</v>
      </c>
    </row>
    <row r="2609" spans="1:6" x14ac:dyDescent="0.3">
      <c r="A2609" s="12" t="s">
        <v>10239</v>
      </c>
      <c r="B2609" s="12" t="s">
        <v>1863</v>
      </c>
      <c r="C2609" s="12" t="s">
        <v>4609</v>
      </c>
      <c r="D2609" s="36">
        <v>45903</v>
      </c>
      <c r="E2609" s="36">
        <v>45959</v>
      </c>
      <c r="F2609" s="12" t="s">
        <v>7631</v>
      </c>
    </row>
    <row r="2610" spans="1:6" x14ac:dyDescent="0.3">
      <c r="A2610" s="12" t="s">
        <v>10240</v>
      </c>
      <c r="B2610" s="12" t="s">
        <v>1366</v>
      </c>
      <c r="C2610" s="12" t="s">
        <v>4609</v>
      </c>
      <c r="D2610" s="36">
        <v>45735</v>
      </c>
      <c r="E2610" s="36">
        <v>45765</v>
      </c>
      <c r="F2610" s="12" t="s">
        <v>7631</v>
      </c>
    </row>
    <row r="2611" spans="1:6" x14ac:dyDescent="0.3">
      <c r="A2611" s="12" t="s">
        <v>10241</v>
      </c>
      <c r="B2611" s="12" t="s">
        <v>2617</v>
      </c>
      <c r="C2611" s="12" t="s">
        <v>4629</v>
      </c>
      <c r="D2611" s="36">
        <v>45745</v>
      </c>
      <c r="E2611" s="36">
        <v>45829</v>
      </c>
      <c r="F2611" s="12" t="s">
        <v>7631</v>
      </c>
    </row>
    <row r="2612" spans="1:6" x14ac:dyDescent="0.3">
      <c r="A2612" s="12" t="s">
        <v>10242</v>
      </c>
      <c r="B2612" s="12" t="s">
        <v>3910</v>
      </c>
      <c r="C2612" s="12" t="s">
        <v>4629</v>
      </c>
      <c r="D2612" s="36">
        <v>45993</v>
      </c>
      <c r="E2612" s="36">
        <v>46021</v>
      </c>
      <c r="F2612" s="12" t="s">
        <v>7631</v>
      </c>
    </row>
    <row r="2613" spans="1:6" x14ac:dyDescent="0.3">
      <c r="A2613" s="12" t="s">
        <v>10243</v>
      </c>
      <c r="B2613" s="12" t="s">
        <v>3394</v>
      </c>
      <c r="C2613" s="12" t="s">
        <v>4605</v>
      </c>
      <c r="D2613" s="36">
        <v>45899</v>
      </c>
      <c r="E2613" s="36">
        <v>45929</v>
      </c>
      <c r="F2613" s="12" t="s">
        <v>7631</v>
      </c>
    </row>
    <row r="2614" spans="1:6" x14ac:dyDescent="0.3">
      <c r="A2614" s="12" t="s">
        <v>10244</v>
      </c>
      <c r="B2614" s="12" t="s">
        <v>4260</v>
      </c>
      <c r="C2614" s="12" t="s">
        <v>4613</v>
      </c>
      <c r="D2614" s="36">
        <v>45843</v>
      </c>
      <c r="E2614" s="36">
        <v>45873</v>
      </c>
      <c r="F2614" s="12" t="s">
        <v>7631</v>
      </c>
    </row>
    <row r="2615" spans="1:6" x14ac:dyDescent="0.3">
      <c r="A2615" s="12" t="s">
        <v>10245</v>
      </c>
      <c r="B2615" s="12" t="s">
        <v>3709</v>
      </c>
      <c r="C2615" s="12" t="s">
        <v>4605</v>
      </c>
      <c r="D2615" s="36">
        <v>45984</v>
      </c>
      <c r="E2615" s="36">
        <v>46068</v>
      </c>
      <c r="F2615" s="12" t="s">
        <v>504</v>
      </c>
    </row>
    <row r="2616" spans="1:6" x14ac:dyDescent="0.3">
      <c r="A2616" s="12" t="s">
        <v>10246</v>
      </c>
      <c r="B2616" s="12" t="s">
        <v>2845</v>
      </c>
      <c r="C2616" s="12" t="s">
        <v>4609</v>
      </c>
      <c r="D2616" s="36">
        <v>45845</v>
      </c>
      <c r="E2616" s="36">
        <v>45929</v>
      </c>
      <c r="F2616" s="12" t="s">
        <v>7631</v>
      </c>
    </row>
    <row r="2617" spans="1:6" x14ac:dyDescent="0.3">
      <c r="A2617" s="12" t="s">
        <v>10247</v>
      </c>
      <c r="B2617" s="12" t="s">
        <v>2675</v>
      </c>
      <c r="C2617" s="12" t="s">
        <v>4609</v>
      </c>
      <c r="D2617" s="36">
        <v>45840</v>
      </c>
      <c r="E2617" s="36">
        <v>45896</v>
      </c>
      <c r="F2617" s="12" t="s">
        <v>7631</v>
      </c>
    </row>
    <row r="2618" spans="1:6" x14ac:dyDescent="0.3">
      <c r="A2618" s="12" t="s">
        <v>10248</v>
      </c>
      <c r="B2618" s="12" t="s">
        <v>1533</v>
      </c>
      <c r="C2618" s="12" t="s">
        <v>4598</v>
      </c>
      <c r="D2618" s="36">
        <v>46050</v>
      </c>
      <c r="E2618" s="36">
        <v>46134</v>
      </c>
      <c r="F2618" s="12" t="s">
        <v>504</v>
      </c>
    </row>
    <row r="2619" spans="1:6" x14ac:dyDescent="0.3">
      <c r="A2619" s="12" t="s">
        <v>10249</v>
      </c>
      <c r="B2619" s="12" t="s">
        <v>3426</v>
      </c>
      <c r="C2619" s="12" t="s">
        <v>4602</v>
      </c>
      <c r="D2619" s="36">
        <v>45847</v>
      </c>
      <c r="E2619" s="36">
        <v>45877</v>
      </c>
      <c r="F2619" s="12" t="s">
        <v>7631</v>
      </c>
    </row>
    <row r="2620" spans="1:6" x14ac:dyDescent="0.3">
      <c r="A2620" s="12" t="s">
        <v>10250</v>
      </c>
      <c r="B2620" s="12" t="s">
        <v>1117</v>
      </c>
      <c r="C2620" s="12" t="s">
        <v>4629</v>
      </c>
      <c r="D2620" s="36">
        <v>46045</v>
      </c>
      <c r="E2620" s="36">
        <v>46410</v>
      </c>
      <c r="F2620" s="12" t="s">
        <v>504</v>
      </c>
    </row>
    <row r="2621" spans="1:6" x14ac:dyDescent="0.3">
      <c r="A2621" s="12" t="s">
        <v>10251</v>
      </c>
      <c r="B2621" s="12" t="s">
        <v>3756</v>
      </c>
      <c r="C2621" s="12" t="s">
        <v>4613</v>
      </c>
      <c r="D2621" s="36">
        <v>45799</v>
      </c>
      <c r="E2621" s="36">
        <v>45855</v>
      </c>
      <c r="F2621" s="12" t="s">
        <v>7631</v>
      </c>
    </row>
    <row r="2622" spans="1:6" x14ac:dyDescent="0.3">
      <c r="A2622" s="12" t="s">
        <v>10252</v>
      </c>
      <c r="B2622" s="12" t="s">
        <v>967</v>
      </c>
      <c r="C2622" s="12" t="s">
        <v>4609</v>
      </c>
      <c r="D2622" s="36">
        <v>45892</v>
      </c>
      <c r="E2622" s="36">
        <v>45922</v>
      </c>
      <c r="F2622" s="12" t="s">
        <v>7631</v>
      </c>
    </row>
    <row r="2623" spans="1:6" x14ac:dyDescent="0.3">
      <c r="A2623" s="12" t="s">
        <v>10253</v>
      </c>
      <c r="B2623" s="12" t="s">
        <v>4461</v>
      </c>
      <c r="C2623" s="12" t="s">
        <v>4598</v>
      </c>
      <c r="D2623" s="36">
        <v>45722</v>
      </c>
      <c r="E2623" s="36">
        <v>45778</v>
      </c>
      <c r="F2623" s="12" t="s">
        <v>7631</v>
      </c>
    </row>
    <row r="2624" spans="1:6" x14ac:dyDescent="0.3">
      <c r="A2624" s="12" t="s">
        <v>10254</v>
      </c>
      <c r="B2624" s="12" t="s">
        <v>4029</v>
      </c>
      <c r="C2624" s="12" t="s">
        <v>4602</v>
      </c>
      <c r="D2624" s="36">
        <v>45970</v>
      </c>
      <c r="E2624" s="36">
        <v>46335</v>
      </c>
      <c r="F2624" s="12" t="s">
        <v>504</v>
      </c>
    </row>
    <row r="2625" spans="1:6" x14ac:dyDescent="0.3">
      <c r="A2625" s="12" t="s">
        <v>10255</v>
      </c>
      <c r="B2625" s="12" t="s">
        <v>4346</v>
      </c>
      <c r="C2625" s="12" t="s">
        <v>4609</v>
      </c>
      <c r="D2625" s="36">
        <v>45756</v>
      </c>
      <c r="E2625" s="36">
        <v>45786</v>
      </c>
      <c r="F2625" s="12" t="s">
        <v>7631</v>
      </c>
    </row>
    <row r="2626" spans="1:6" x14ac:dyDescent="0.3">
      <c r="A2626" s="12" t="s">
        <v>10256</v>
      </c>
      <c r="B2626" s="12" t="s">
        <v>3569</v>
      </c>
      <c r="C2626" s="12" t="s">
        <v>4613</v>
      </c>
      <c r="D2626" s="36">
        <v>45757</v>
      </c>
      <c r="E2626" s="36">
        <v>45841</v>
      </c>
      <c r="F2626" s="12" t="s">
        <v>7631</v>
      </c>
    </row>
    <row r="2627" spans="1:6" x14ac:dyDescent="0.3">
      <c r="A2627" s="12" t="s">
        <v>10257</v>
      </c>
      <c r="B2627" s="12" t="s">
        <v>1887</v>
      </c>
      <c r="C2627" s="12" t="s">
        <v>4615</v>
      </c>
      <c r="D2627" s="36">
        <v>45795</v>
      </c>
      <c r="E2627" s="36">
        <v>45879</v>
      </c>
      <c r="F2627" s="12" t="s">
        <v>7631</v>
      </c>
    </row>
    <row r="2628" spans="1:6" x14ac:dyDescent="0.3">
      <c r="A2628" s="12" t="s">
        <v>10258</v>
      </c>
      <c r="B2628" s="12" t="s">
        <v>2130</v>
      </c>
      <c r="C2628" s="12" t="s">
        <v>4615</v>
      </c>
      <c r="D2628" s="36">
        <v>45936</v>
      </c>
      <c r="E2628" s="36">
        <v>45992</v>
      </c>
      <c r="F2628" s="12" t="s">
        <v>7631</v>
      </c>
    </row>
    <row r="2629" spans="1:6" x14ac:dyDescent="0.3">
      <c r="A2629" s="12" t="s">
        <v>10259</v>
      </c>
      <c r="B2629" s="12" t="s">
        <v>842</v>
      </c>
      <c r="C2629" s="12" t="s">
        <v>4605</v>
      </c>
      <c r="D2629" s="36">
        <v>45965</v>
      </c>
      <c r="E2629" s="36">
        <v>45993</v>
      </c>
      <c r="F2629" s="12" t="s">
        <v>7631</v>
      </c>
    </row>
    <row r="2630" spans="1:6" x14ac:dyDescent="0.3">
      <c r="A2630" s="12" t="s">
        <v>10260</v>
      </c>
      <c r="B2630" s="12" t="s">
        <v>1145</v>
      </c>
      <c r="C2630" s="12" t="s">
        <v>4602</v>
      </c>
      <c r="D2630" s="36">
        <v>45783</v>
      </c>
      <c r="E2630" s="36">
        <v>45839</v>
      </c>
      <c r="F2630" s="12" t="s">
        <v>7631</v>
      </c>
    </row>
    <row r="2631" spans="1:6" x14ac:dyDescent="0.3">
      <c r="A2631" s="12" t="s">
        <v>10261</v>
      </c>
      <c r="B2631" s="12" t="s">
        <v>2993</v>
      </c>
      <c r="C2631" s="12" t="s">
        <v>4613</v>
      </c>
      <c r="D2631" s="36">
        <v>45981</v>
      </c>
      <c r="E2631" s="36">
        <v>46346</v>
      </c>
      <c r="F2631" s="12" t="s">
        <v>504</v>
      </c>
    </row>
    <row r="2632" spans="1:6" x14ac:dyDescent="0.3">
      <c r="A2632" s="12" t="s">
        <v>10262</v>
      </c>
      <c r="B2632" s="12" t="s">
        <v>1714</v>
      </c>
      <c r="C2632" s="12" t="s">
        <v>4618</v>
      </c>
      <c r="D2632" s="36">
        <v>45692</v>
      </c>
      <c r="E2632" s="36">
        <v>45722</v>
      </c>
      <c r="F2632" s="12" t="s">
        <v>7631</v>
      </c>
    </row>
    <row r="2633" spans="1:6" x14ac:dyDescent="0.3">
      <c r="A2633" s="12" t="s">
        <v>10263</v>
      </c>
      <c r="B2633" s="12" t="s">
        <v>4302</v>
      </c>
      <c r="C2633" s="12" t="s">
        <v>4598</v>
      </c>
      <c r="D2633" s="36">
        <v>45960</v>
      </c>
      <c r="E2633" s="36">
        <v>45990</v>
      </c>
      <c r="F2633" s="12" t="s">
        <v>7631</v>
      </c>
    </row>
    <row r="2634" spans="1:6" x14ac:dyDescent="0.3">
      <c r="A2634" s="12" t="s">
        <v>10264</v>
      </c>
      <c r="B2634" s="12" t="s">
        <v>1736</v>
      </c>
      <c r="C2634" s="12" t="s">
        <v>4605</v>
      </c>
      <c r="D2634" s="36">
        <v>45969</v>
      </c>
      <c r="E2634" s="36">
        <v>46025</v>
      </c>
      <c r="F2634" s="12" t="s">
        <v>7631</v>
      </c>
    </row>
    <row r="2635" spans="1:6" x14ac:dyDescent="0.3">
      <c r="A2635" s="12" t="s">
        <v>10265</v>
      </c>
      <c r="B2635" s="12" t="s">
        <v>1405</v>
      </c>
      <c r="C2635" s="12" t="s">
        <v>4613</v>
      </c>
      <c r="D2635" s="36">
        <v>45926</v>
      </c>
      <c r="E2635" s="36">
        <v>45956</v>
      </c>
      <c r="F2635" s="12" t="s">
        <v>7631</v>
      </c>
    </row>
    <row r="2636" spans="1:6" x14ac:dyDescent="0.3">
      <c r="A2636" s="12" t="s">
        <v>10266</v>
      </c>
      <c r="B2636" s="12" t="s">
        <v>3966</v>
      </c>
      <c r="C2636" s="12" t="s">
        <v>4618</v>
      </c>
      <c r="D2636" s="36">
        <v>46031</v>
      </c>
      <c r="E2636" s="36">
        <v>46087</v>
      </c>
      <c r="F2636" s="12" t="s">
        <v>504</v>
      </c>
    </row>
    <row r="2637" spans="1:6" x14ac:dyDescent="0.3">
      <c r="A2637" s="12" t="s">
        <v>10267</v>
      </c>
      <c r="B2637" s="12" t="s">
        <v>2255</v>
      </c>
      <c r="C2637" s="12" t="s">
        <v>4602</v>
      </c>
      <c r="D2637" s="36">
        <v>45804</v>
      </c>
      <c r="E2637" s="36">
        <v>46169</v>
      </c>
      <c r="F2637" s="12" t="s">
        <v>504</v>
      </c>
    </row>
    <row r="2638" spans="1:6" x14ac:dyDescent="0.3">
      <c r="A2638" s="12" t="s">
        <v>10268</v>
      </c>
      <c r="B2638" s="12" t="s">
        <v>953</v>
      </c>
      <c r="C2638" s="12" t="s">
        <v>4615</v>
      </c>
      <c r="D2638" s="36">
        <v>45988</v>
      </c>
      <c r="E2638" s="36">
        <v>46072</v>
      </c>
      <c r="F2638" s="12" t="s">
        <v>504</v>
      </c>
    </row>
    <row r="2639" spans="1:6" x14ac:dyDescent="0.3">
      <c r="A2639" s="12" t="s">
        <v>10269</v>
      </c>
      <c r="B2639" s="12" t="s">
        <v>2467</v>
      </c>
      <c r="C2639" s="12" t="s">
        <v>4618</v>
      </c>
      <c r="D2639" s="36">
        <v>45721</v>
      </c>
      <c r="E2639" s="36">
        <v>45751</v>
      </c>
      <c r="F2639" s="12" t="s">
        <v>7631</v>
      </c>
    </row>
    <row r="2640" spans="1:6" x14ac:dyDescent="0.3">
      <c r="A2640" s="12" t="s">
        <v>10270</v>
      </c>
      <c r="B2640" s="12" t="s">
        <v>733</v>
      </c>
      <c r="C2640" s="12" t="s">
        <v>4607</v>
      </c>
      <c r="D2640" s="36">
        <v>45707</v>
      </c>
      <c r="E2640" s="36">
        <v>45763</v>
      </c>
      <c r="F2640" s="12" t="s">
        <v>7631</v>
      </c>
    </row>
    <row r="2641" spans="1:6" x14ac:dyDescent="0.3">
      <c r="A2641" s="12" t="s">
        <v>10271</v>
      </c>
      <c r="B2641" s="12" t="s">
        <v>2819</v>
      </c>
      <c r="C2641" s="12" t="s">
        <v>4615</v>
      </c>
      <c r="D2641" s="36">
        <v>45819</v>
      </c>
      <c r="E2641" s="36">
        <v>45903</v>
      </c>
      <c r="F2641" s="12" t="s">
        <v>7631</v>
      </c>
    </row>
    <row r="2642" spans="1:6" x14ac:dyDescent="0.3">
      <c r="A2642" s="12" t="s">
        <v>10272</v>
      </c>
      <c r="B2642" s="12" t="s">
        <v>623</v>
      </c>
      <c r="C2642" s="12" t="s">
        <v>4602</v>
      </c>
      <c r="D2642" s="36">
        <v>45811</v>
      </c>
      <c r="E2642" s="36">
        <v>45839</v>
      </c>
      <c r="F2642" s="12" t="s">
        <v>7631</v>
      </c>
    </row>
    <row r="2643" spans="1:6" x14ac:dyDescent="0.3">
      <c r="A2643" s="12" t="s">
        <v>10273</v>
      </c>
      <c r="B2643" s="12" t="s">
        <v>3601</v>
      </c>
      <c r="C2643" s="12" t="s">
        <v>4609</v>
      </c>
      <c r="D2643" s="36">
        <v>45955</v>
      </c>
      <c r="E2643" s="36">
        <v>45983</v>
      </c>
      <c r="F2643" s="12" t="s">
        <v>7631</v>
      </c>
    </row>
    <row r="2644" spans="1:6" x14ac:dyDescent="0.3">
      <c r="A2644" s="12" t="s">
        <v>10274</v>
      </c>
      <c r="B2644" s="12" t="s">
        <v>2065</v>
      </c>
      <c r="C2644" s="12" t="s">
        <v>4605</v>
      </c>
      <c r="D2644" s="36">
        <v>45885</v>
      </c>
      <c r="E2644" s="36">
        <v>45941</v>
      </c>
      <c r="F2644" s="12" t="s">
        <v>7631</v>
      </c>
    </row>
    <row r="2645" spans="1:6" x14ac:dyDescent="0.3">
      <c r="A2645" s="12" t="s">
        <v>10275</v>
      </c>
      <c r="B2645" s="12" t="s">
        <v>2659</v>
      </c>
      <c r="C2645" s="12" t="s">
        <v>4594</v>
      </c>
      <c r="D2645" s="36">
        <v>46029</v>
      </c>
      <c r="E2645" s="36">
        <v>46085</v>
      </c>
      <c r="F2645" s="12" t="s">
        <v>504</v>
      </c>
    </row>
    <row r="2646" spans="1:6" x14ac:dyDescent="0.3">
      <c r="A2646" s="12" t="s">
        <v>10276</v>
      </c>
      <c r="B2646" s="12" t="s">
        <v>1969</v>
      </c>
      <c r="C2646" s="12" t="s">
        <v>4615</v>
      </c>
      <c r="D2646" s="36">
        <v>46045</v>
      </c>
      <c r="E2646" s="36">
        <v>46129</v>
      </c>
      <c r="F2646" s="12" t="s">
        <v>504</v>
      </c>
    </row>
    <row r="2647" spans="1:6" x14ac:dyDescent="0.3">
      <c r="A2647" s="12" t="s">
        <v>10277</v>
      </c>
      <c r="B2647" s="12" t="s">
        <v>4273</v>
      </c>
      <c r="C2647" s="12" t="s">
        <v>4605</v>
      </c>
      <c r="D2647" s="36">
        <v>45780</v>
      </c>
      <c r="E2647" s="36">
        <v>45810</v>
      </c>
      <c r="F2647" s="12" t="s">
        <v>7631</v>
      </c>
    </row>
    <row r="2648" spans="1:6" x14ac:dyDescent="0.3">
      <c r="A2648" s="12" t="s">
        <v>10278</v>
      </c>
      <c r="B2648" s="12" t="s">
        <v>4271</v>
      </c>
      <c r="C2648" s="12" t="s">
        <v>4613</v>
      </c>
      <c r="D2648" s="36">
        <v>45909</v>
      </c>
      <c r="E2648" s="36">
        <v>45965</v>
      </c>
      <c r="F2648" s="12" t="s">
        <v>7631</v>
      </c>
    </row>
    <row r="2649" spans="1:6" x14ac:dyDescent="0.3">
      <c r="A2649" s="12" t="s">
        <v>10279</v>
      </c>
      <c r="B2649" s="12" t="s">
        <v>3525</v>
      </c>
      <c r="C2649" s="12" t="s">
        <v>4609</v>
      </c>
      <c r="D2649" s="36">
        <v>45992</v>
      </c>
      <c r="E2649" s="36">
        <v>46357</v>
      </c>
      <c r="F2649" s="12" t="s">
        <v>504</v>
      </c>
    </row>
    <row r="2650" spans="1:6" x14ac:dyDescent="0.3">
      <c r="A2650" s="12" t="s">
        <v>10280</v>
      </c>
      <c r="B2650" s="12" t="s">
        <v>3050</v>
      </c>
      <c r="C2650" s="12" t="s">
        <v>4613</v>
      </c>
      <c r="D2650" s="36">
        <v>45709</v>
      </c>
      <c r="E2650" s="36">
        <v>46074</v>
      </c>
      <c r="F2650" s="12" t="s">
        <v>504</v>
      </c>
    </row>
    <row r="2651" spans="1:6" x14ac:dyDescent="0.3">
      <c r="A2651" s="12" t="s">
        <v>10281</v>
      </c>
      <c r="B2651" s="12" t="s">
        <v>821</v>
      </c>
      <c r="C2651" s="12" t="s">
        <v>4618</v>
      </c>
      <c r="D2651" s="36">
        <v>45948</v>
      </c>
      <c r="E2651" s="36">
        <v>46004</v>
      </c>
      <c r="F2651" s="12" t="s">
        <v>7631</v>
      </c>
    </row>
    <row r="2652" spans="1:6" x14ac:dyDescent="0.3">
      <c r="A2652" s="12" t="s">
        <v>10282</v>
      </c>
      <c r="B2652" s="12" t="s">
        <v>1746</v>
      </c>
      <c r="C2652" s="12" t="s">
        <v>4609</v>
      </c>
      <c r="D2652" s="36">
        <v>45879</v>
      </c>
      <c r="E2652" s="36">
        <v>45963</v>
      </c>
      <c r="F2652" s="12" t="s">
        <v>7631</v>
      </c>
    </row>
    <row r="2653" spans="1:6" x14ac:dyDescent="0.3">
      <c r="A2653" s="12" t="s">
        <v>10283</v>
      </c>
      <c r="B2653" s="12" t="s">
        <v>2713</v>
      </c>
      <c r="C2653" s="12" t="s">
        <v>4598</v>
      </c>
      <c r="D2653" s="36">
        <v>46035</v>
      </c>
      <c r="E2653" s="36">
        <v>46400</v>
      </c>
      <c r="F2653" s="12" t="s">
        <v>504</v>
      </c>
    </row>
    <row r="2654" spans="1:6" x14ac:dyDescent="0.3">
      <c r="A2654" s="12" t="s">
        <v>10284</v>
      </c>
      <c r="B2654" s="12" t="s">
        <v>2176</v>
      </c>
      <c r="C2654" s="12" t="s">
        <v>4615</v>
      </c>
      <c r="D2654" s="36">
        <v>45994</v>
      </c>
      <c r="E2654" s="36">
        <v>46078</v>
      </c>
      <c r="F2654" s="12" t="s">
        <v>504</v>
      </c>
    </row>
    <row r="2655" spans="1:6" x14ac:dyDescent="0.3">
      <c r="A2655" s="12" t="s">
        <v>10285</v>
      </c>
      <c r="B2655" s="12" t="s">
        <v>1728</v>
      </c>
      <c r="C2655" s="12" t="s">
        <v>4594</v>
      </c>
      <c r="D2655" s="36">
        <v>45777</v>
      </c>
      <c r="E2655" s="36">
        <v>45861</v>
      </c>
      <c r="F2655" s="12" t="s">
        <v>7631</v>
      </c>
    </row>
    <row r="2656" spans="1:6" x14ac:dyDescent="0.3">
      <c r="A2656" s="12" t="s">
        <v>10286</v>
      </c>
      <c r="B2656" s="12" t="s">
        <v>2969</v>
      </c>
      <c r="C2656" s="12" t="s">
        <v>4602</v>
      </c>
      <c r="D2656" s="36">
        <v>45869</v>
      </c>
      <c r="E2656" s="36">
        <v>45899</v>
      </c>
      <c r="F2656" s="12" t="s">
        <v>7631</v>
      </c>
    </row>
    <row r="2657" spans="1:6" x14ac:dyDescent="0.3">
      <c r="A2657" s="12" t="s">
        <v>10287</v>
      </c>
      <c r="B2657" s="12" t="s">
        <v>521</v>
      </c>
      <c r="C2657" s="12" t="s">
        <v>4594</v>
      </c>
      <c r="D2657" s="36">
        <v>45782</v>
      </c>
      <c r="E2657" s="36">
        <v>46147</v>
      </c>
      <c r="F2657" s="12" t="s">
        <v>504</v>
      </c>
    </row>
    <row r="2658" spans="1:6" x14ac:dyDescent="0.3">
      <c r="A2658" s="12" t="s">
        <v>10288</v>
      </c>
      <c r="B2658" s="12" t="s">
        <v>909</v>
      </c>
      <c r="C2658" s="12" t="s">
        <v>4607</v>
      </c>
      <c r="D2658" s="36">
        <v>45997</v>
      </c>
      <c r="E2658" s="36">
        <v>46053</v>
      </c>
      <c r="F2658" s="12" t="s">
        <v>7631</v>
      </c>
    </row>
    <row r="2659" spans="1:6" x14ac:dyDescent="0.3">
      <c r="A2659" s="12" t="s">
        <v>10289</v>
      </c>
      <c r="B2659" s="12" t="s">
        <v>1921</v>
      </c>
      <c r="C2659" s="12" t="s">
        <v>4615</v>
      </c>
      <c r="D2659" s="36">
        <v>45950</v>
      </c>
      <c r="E2659" s="36">
        <v>46006</v>
      </c>
      <c r="F2659" s="12" t="s">
        <v>7631</v>
      </c>
    </row>
    <row r="2660" spans="1:6" x14ac:dyDescent="0.3">
      <c r="A2660" s="12" t="s">
        <v>10290</v>
      </c>
      <c r="B2660" s="12" t="s">
        <v>2447</v>
      </c>
      <c r="C2660" s="12" t="s">
        <v>4598</v>
      </c>
      <c r="D2660" s="36">
        <v>45902</v>
      </c>
      <c r="E2660" s="36">
        <v>45958</v>
      </c>
      <c r="F2660" s="12" t="s">
        <v>7631</v>
      </c>
    </row>
    <row r="2661" spans="1:6" x14ac:dyDescent="0.3">
      <c r="A2661" s="12" t="s">
        <v>10291</v>
      </c>
      <c r="B2661" s="12" t="s">
        <v>4092</v>
      </c>
      <c r="C2661" s="12" t="s">
        <v>4598</v>
      </c>
      <c r="D2661" s="36">
        <v>45718</v>
      </c>
      <c r="E2661" s="36">
        <v>45774</v>
      </c>
      <c r="F2661" s="12" t="s">
        <v>7631</v>
      </c>
    </row>
    <row r="2662" spans="1:6" x14ac:dyDescent="0.3">
      <c r="A2662" s="12" t="s">
        <v>10292</v>
      </c>
      <c r="B2662" s="12" t="s">
        <v>4521</v>
      </c>
      <c r="C2662" s="12" t="s">
        <v>4594</v>
      </c>
      <c r="D2662" s="36">
        <v>45919</v>
      </c>
      <c r="E2662" s="36">
        <v>45975</v>
      </c>
      <c r="F2662" s="12" t="s">
        <v>7631</v>
      </c>
    </row>
    <row r="2663" spans="1:6" x14ac:dyDescent="0.3">
      <c r="A2663" s="12" t="s">
        <v>10293</v>
      </c>
      <c r="B2663" s="12" t="s">
        <v>2851</v>
      </c>
      <c r="C2663" s="12" t="s">
        <v>4629</v>
      </c>
      <c r="D2663" s="36">
        <v>45713</v>
      </c>
      <c r="E2663" s="36">
        <v>45743</v>
      </c>
      <c r="F2663" s="12" t="s">
        <v>7631</v>
      </c>
    </row>
    <row r="2664" spans="1:6" x14ac:dyDescent="0.3">
      <c r="A2664" s="12" t="s">
        <v>10294</v>
      </c>
      <c r="B2664" s="12" t="s">
        <v>3601</v>
      </c>
      <c r="C2664" s="12" t="s">
        <v>4598</v>
      </c>
      <c r="D2664" s="36">
        <v>45834</v>
      </c>
      <c r="E2664" s="36">
        <v>46199</v>
      </c>
      <c r="F2664" s="12" t="s">
        <v>504</v>
      </c>
    </row>
    <row r="2665" spans="1:6" x14ac:dyDescent="0.3">
      <c r="A2665" s="12" t="s">
        <v>10295</v>
      </c>
      <c r="B2665" s="12" t="s">
        <v>1654</v>
      </c>
      <c r="C2665" s="12" t="s">
        <v>4598</v>
      </c>
      <c r="D2665" s="36">
        <v>46013</v>
      </c>
      <c r="E2665" s="36">
        <v>46041</v>
      </c>
      <c r="F2665" s="12" t="s">
        <v>7631</v>
      </c>
    </row>
    <row r="2666" spans="1:6" x14ac:dyDescent="0.3">
      <c r="A2666" s="12" t="s">
        <v>10296</v>
      </c>
      <c r="B2666" s="12" t="s">
        <v>3330</v>
      </c>
      <c r="C2666" s="12" t="s">
        <v>4613</v>
      </c>
      <c r="D2666" s="36">
        <v>45729</v>
      </c>
      <c r="E2666" s="36">
        <v>45757</v>
      </c>
      <c r="F2666" s="12" t="s">
        <v>7631</v>
      </c>
    </row>
    <row r="2667" spans="1:6" x14ac:dyDescent="0.3">
      <c r="A2667" s="12" t="s">
        <v>10297</v>
      </c>
      <c r="B2667" s="12" t="s">
        <v>1103</v>
      </c>
      <c r="C2667" s="12" t="s">
        <v>4602</v>
      </c>
      <c r="D2667" s="36">
        <v>45988</v>
      </c>
      <c r="E2667" s="36">
        <v>46353</v>
      </c>
      <c r="F2667" s="12" t="s">
        <v>504</v>
      </c>
    </row>
    <row r="2668" spans="1:6" x14ac:dyDescent="0.3">
      <c r="A2668" s="12" t="s">
        <v>10298</v>
      </c>
      <c r="B2668" s="12" t="s">
        <v>3866</v>
      </c>
      <c r="C2668" s="12" t="s">
        <v>4598</v>
      </c>
      <c r="D2668" s="36">
        <v>45939</v>
      </c>
      <c r="E2668" s="36">
        <v>45969</v>
      </c>
      <c r="F2668" s="12" t="s">
        <v>7631</v>
      </c>
    </row>
    <row r="2669" spans="1:6" x14ac:dyDescent="0.3">
      <c r="A2669" s="12" t="s">
        <v>10299</v>
      </c>
      <c r="B2669" s="12" t="s">
        <v>2211</v>
      </c>
      <c r="C2669" s="12" t="s">
        <v>4598</v>
      </c>
      <c r="D2669" s="36">
        <v>45788</v>
      </c>
      <c r="E2669" s="36">
        <v>45816</v>
      </c>
      <c r="F2669" s="12" t="s">
        <v>7631</v>
      </c>
    </row>
    <row r="2670" spans="1:6" x14ac:dyDescent="0.3">
      <c r="A2670" s="12" t="s">
        <v>10300</v>
      </c>
      <c r="B2670" s="12" t="s">
        <v>832</v>
      </c>
      <c r="C2670" s="12" t="s">
        <v>4605</v>
      </c>
      <c r="D2670" s="36">
        <v>45804</v>
      </c>
      <c r="E2670" s="36">
        <v>45834</v>
      </c>
      <c r="F2670" s="12" t="s">
        <v>7631</v>
      </c>
    </row>
    <row r="2671" spans="1:6" x14ac:dyDescent="0.3">
      <c r="A2671" s="12" t="s">
        <v>10301</v>
      </c>
      <c r="B2671" s="12" t="s">
        <v>3166</v>
      </c>
      <c r="C2671" s="12" t="s">
        <v>4594</v>
      </c>
      <c r="D2671" s="36">
        <v>45963</v>
      </c>
      <c r="E2671" s="36">
        <v>46328</v>
      </c>
      <c r="F2671" s="12" t="s">
        <v>504</v>
      </c>
    </row>
    <row r="2672" spans="1:6" x14ac:dyDescent="0.3">
      <c r="A2672" s="12" t="s">
        <v>10302</v>
      </c>
      <c r="B2672" s="12" t="s">
        <v>1698</v>
      </c>
      <c r="C2672" s="12" t="s">
        <v>4598</v>
      </c>
      <c r="D2672" s="36">
        <v>45838</v>
      </c>
      <c r="E2672" s="36">
        <v>45868</v>
      </c>
      <c r="F2672" s="12" t="s">
        <v>7631</v>
      </c>
    </row>
    <row r="2673" spans="1:6" x14ac:dyDescent="0.3">
      <c r="A2673" s="12" t="s">
        <v>10303</v>
      </c>
      <c r="B2673" s="12" t="s">
        <v>4050</v>
      </c>
      <c r="C2673" s="12" t="s">
        <v>4602</v>
      </c>
      <c r="D2673" s="36">
        <v>45970</v>
      </c>
      <c r="E2673" s="36">
        <v>46054</v>
      </c>
      <c r="F2673" s="12" t="s">
        <v>504</v>
      </c>
    </row>
    <row r="2674" spans="1:6" x14ac:dyDescent="0.3">
      <c r="A2674" s="12" t="s">
        <v>10304</v>
      </c>
      <c r="B2674" s="12" t="s">
        <v>2473</v>
      </c>
      <c r="C2674" s="12" t="s">
        <v>4613</v>
      </c>
      <c r="D2674" s="36">
        <v>45844</v>
      </c>
      <c r="E2674" s="36">
        <v>45872</v>
      </c>
      <c r="F2674" s="12" t="s">
        <v>7631</v>
      </c>
    </row>
    <row r="2675" spans="1:6" x14ac:dyDescent="0.3">
      <c r="A2675" s="12" t="s">
        <v>10305</v>
      </c>
      <c r="B2675" s="12" t="s">
        <v>658</v>
      </c>
      <c r="C2675" s="12" t="s">
        <v>4618</v>
      </c>
      <c r="D2675" s="36">
        <v>46014</v>
      </c>
      <c r="E2675" s="36">
        <v>46044</v>
      </c>
      <c r="F2675" s="12" t="s">
        <v>7631</v>
      </c>
    </row>
    <row r="2676" spans="1:6" x14ac:dyDescent="0.3">
      <c r="A2676" s="12" t="s">
        <v>10306</v>
      </c>
      <c r="B2676" s="12" t="s">
        <v>3968</v>
      </c>
      <c r="C2676" s="12" t="s">
        <v>4598</v>
      </c>
      <c r="D2676" s="36">
        <v>45874</v>
      </c>
      <c r="E2676" s="36">
        <v>45902</v>
      </c>
      <c r="F2676" s="12" t="s">
        <v>7631</v>
      </c>
    </row>
    <row r="2677" spans="1:6" x14ac:dyDescent="0.3">
      <c r="A2677" s="12" t="s">
        <v>10307</v>
      </c>
      <c r="B2677" s="12" t="s">
        <v>3308</v>
      </c>
      <c r="C2677" s="12" t="s">
        <v>4618</v>
      </c>
      <c r="D2677" s="36">
        <v>45747</v>
      </c>
      <c r="E2677" s="36">
        <v>46112</v>
      </c>
      <c r="F2677" s="12" t="s">
        <v>504</v>
      </c>
    </row>
    <row r="2678" spans="1:6" x14ac:dyDescent="0.3">
      <c r="A2678" s="12" t="s">
        <v>10308</v>
      </c>
      <c r="B2678" s="12" t="s">
        <v>2106</v>
      </c>
      <c r="C2678" s="12" t="s">
        <v>4615</v>
      </c>
      <c r="D2678" s="36">
        <v>45780</v>
      </c>
      <c r="E2678" s="36">
        <v>45808</v>
      </c>
      <c r="F2678" s="12" t="s">
        <v>7631</v>
      </c>
    </row>
    <row r="2679" spans="1:6" x14ac:dyDescent="0.3">
      <c r="A2679" s="12" t="s">
        <v>10309</v>
      </c>
      <c r="B2679" s="12" t="s">
        <v>542</v>
      </c>
      <c r="C2679" s="12" t="s">
        <v>4615</v>
      </c>
      <c r="D2679" s="36">
        <v>45821</v>
      </c>
      <c r="E2679" s="36">
        <v>46186</v>
      </c>
      <c r="F2679" s="12" t="s">
        <v>504</v>
      </c>
    </row>
    <row r="2680" spans="1:6" x14ac:dyDescent="0.3">
      <c r="A2680" s="12" t="s">
        <v>10310</v>
      </c>
      <c r="B2680" s="12" t="s">
        <v>3539</v>
      </c>
      <c r="C2680" s="12" t="s">
        <v>4613</v>
      </c>
      <c r="D2680" s="36">
        <v>45895</v>
      </c>
      <c r="E2680" s="36">
        <v>45923</v>
      </c>
      <c r="F2680" s="12" t="s">
        <v>7631</v>
      </c>
    </row>
    <row r="2681" spans="1:6" x14ac:dyDescent="0.3">
      <c r="A2681" s="12" t="s">
        <v>10311</v>
      </c>
      <c r="B2681" s="12" t="s">
        <v>1756</v>
      </c>
      <c r="C2681" s="12" t="s">
        <v>4629</v>
      </c>
      <c r="D2681" s="36">
        <v>45836</v>
      </c>
      <c r="E2681" s="36">
        <v>45892</v>
      </c>
      <c r="F2681" s="12" t="s">
        <v>7631</v>
      </c>
    </row>
    <row r="2682" spans="1:6" x14ac:dyDescent="0.3">
      <c r="A2682" s="12" t="s">
        <v>10312</v>
      </c>
      <c r="B2682" s="12" t="s">
        <v>1552</v>
      </c>
      <c r="C2682" s="12" t="s">
        <v>4598</v>
      </c>
      <c r="D2682" s="36">
        <v>45938</v>
      </c>
      <c r="E2682" s="36">
        <v>45968</v>
      </c>
      <c r="F2682" s="12" t="s">
        <v>7631</v>
      </c>
    </row>
    <row r="2683" spans="1:6" x14ac:dyDescent="0.3">
      <c r="A2683" s="12" t="s">
        <v>10313</v>
      </c>
      <c r="B2683" s="12" t="s">
        <v>928</v>
      </c>
      <c r="C2683" s="12" t="s">
        <v>4602</v>
      </c>
      <c r="D2683" s="36">
        <v>45937</v>
      </c>
      <c r="E2683" s="36">
        <v>46021</v>
      </c>
      <c r="F2683" s="12" t="s">
        <v>7631</v>
      </c>
    </row>
    <row r="2684" spans="1:6" x14ac:dyDescent="0.3">
      <c r="A2684" s="12" t="s">
        <v>10314</v>
      </c>
      <c r="B2684" s="12" t="s">
        <v>3012</v>
      </c>
      <c r="C2684" s="12" t="s">
        <v>4609</v>
      </c>
      <c r="D2684" s="36">
        <v>45907</v>
      </c>
      <c r="E2684" s="36">
        <v>45991</v>
      </c>
      <c r="F2684" s="12" t="s">
        <v>7631</v>
      </c>
    </row>
    <row r="2685" spans="1:6" x14ac:dyDescent="0.3">
      <c r="A2685" s="12" t="s">
        <v>10315</v>
      </c>
      <c r="B2685" s="12" t="s">
        <v>2199</v>
      </c>
      <c r="C2685" s="12" t="s">
        <v>4629</v>
      </c>
      <c r="D2685" s="36">
        <v>45879</v>
      </c>
      <c r="E2685" s="36">
        <v>46244</v>
      </c>
      <c r="F2685" s="12" t="s">
        <v>504</v>
      </c>
    </row>
    <row r="2686" spans="1:6" x14ac:dyDescent="0.3">
      <c r="A2686" s="12" t="s">
        <v>10316</v>
      </c>
      <c r="B2686" s="12" t="s">
        <v>2717</v>
      </c>
      <c r="C2686" s="12" t="s">
        <v>4605</v>
      </c>
      <c r="D2686" s="36">
        <v>46016</v>
      </c>
      <c r="E2686" s="36">
        <v>46072</v>
      </c>
      <c r="F2686" s="12" t="s">
        <v>504</v>
      </c>
    </row>
    <row r="2687" spans="1:6" x14ac:dyDescent="0.3">
      <c r="A2687" s="12" t="s">
        <v>10317</v>
      </c>
      <c r="B2687" s="12" t="s">
        <v>1841</v>
      </c>
      <c r="C2687" s="12" t="s">
        <v>4615</v>
      </c>
      <c r="D2687" s="36">
        <v>45795</v>
      </c>
      <c r="E2687" s="36">
        <v>45851</v>
      </c>
      <c r="F2687" s="12" t="s">
        <v>7631</v>
      </c>
    </row>
    <row r="2688" spans="1:6" x14ac:dyDescent="0.3">
      <c r="A2688" s="12" t="s">
        <v>10318</v>
      </c>
      <c r="B2688" s="12" t="s">
        <v>1504</v>
      </c>
      <c r="C2688" s="12" t="s">
        <v>4598</v>
      </c>
      <c r="D2688" s="36">
        <v>45770</v>
      </c>
      <c r="E2688" s="36">
        <v>46135</v>
      </c>
      <c r="F2688" s="12" t="s">
        <v>504</v>
      </c>
    </row>
    <row r="2689" spans="1:6" x14ac:dyDescent="0.3">
      <c r="A2689" s="12" t="s">
        <v>10319</v>
      </c>
      <c r="B2689" s="12" t="s">
        <v>1782</v>
      </c>
      <c r="C2689" s="12" t="s">
        <v>4629</v>
      </c>
      <c r="D2689" s="36">
        <v>45853</v>
      </c>
      <c r="E2689" s="36">
        <v>45881</v>
      </c>
      <c r="F2689" s="12" t="s">
        <v>7631</v>
      </c>
    </row>
    <row r="2690" spans="1:6" x14ac:dyDescent="0.3">
      <c r="A2690" s="12" t="s">
        <v>10320</v>
      </c>
      <c r="B2690" s="12" t="s">
        <v>3477</v>
      </c>
      <c r="C2690" s="12" t="s">
        <v>4602</v>
      </c>
      <c r="D2690" s="36">
        <v>45698</v>
      </c>
      <c r="E2690" s="36">
        <v>45754</v>
      </c>
      <c r="F2690" s="12" t="s">
        <v>7631</v>
      </c>
    </row>
    <row r="2691" spans="1:6" x14ac:dyDescent="0.3">
      <c r="A2691" s="12" t="s">
        <v>10321</v>
      </c>
      <c r="B2691" s="12" t="s">
        <v>4503</v>
      </c>
      <c r="C2691" s="12" t="s">
        <v>4629</v>
      </c>
      <c r="D2691" s="36">
        <v>45691</v>
      </c>
      <c r="E2691" s="36">
        <v>45775</v>
      </c>
      <c r="F2691" s="12" t="s">
        <v>7631</v>
      </c>
    </row>
    <row r="2692" spans="1:6" x14ac:dyDescent="0.3">
      <c r="A2692" s="12" t="s">
        <v>10322</v>
      </c>
      <c r="B2692" s="12" t="s">
        <v>1316</v>
      </c>
      <c r="C2692" s="12" t="s">
        <v>4607</v>
      </c>
      <c r="D2692" s="36">
        <v>45993</v>
      </c>
      <c r="E2692" s="36">
        <v>46358</v>
      </c>
      <c r="F2692" s="12" t="s">
        <v>504</v>
      </c>
    </row>
    <row r="2693" spans="1:6" x14ac:dyDescent="0.3">
      <c r="A2693" s="12" t="s">
        <v>10323</v>
      </c>
      <c r="B2693" s="12" t="s">
        <v>4471</v>
      </c>
      <c r="C2693" s="12" t="s">
        <v>4609</v>
      </c>
      <c r="D2693" s="36">
        <v>45761</v>
      </c>
      <c r="E2693" s="36">
        <v>45845</v>
      </c>
      <c r="F2693" s="12" t="s">
        <v>7631</v>
      </c>
    </row>
    <row r="2694" spans="1:6" x14ac:dyDescent="0.3">
      <c r="A2694" s="12" t="s">
        <v>10324</v>
      </c>
      <c r="B2694" s="12" t="s">
        <v>858</v>
      </c>
      <c r="C2694" s="12" t="s">
        <v>4613</v>
      </c>
      <c r="D2694" s="36">
        <v>45861</v>
      </c>
      <c r="E2694" s="36">
        <v>45891</v>
      </c>
      <c r="F2694" s="12" t="s">
        <v>7631</v>
      </c>
    </row>
    <row r="2695" spans="1:6" x14ac:dyDescent="0.3">
      <c r="A2695" s="12" t="s">
        <v>10325</v>
      </c>
      <c r="B2695" s="12" t="s">
        <v>2441</v>
      </c>
      <c r="C2695" s="12" t="s">
        <v>4615</v>
      </c>
      <c r="D2695" s="36">
        <v>45718</v>
      </c>
      <c r="E2695" s="36">
        <v>45802</v>
      </c>
      <c r="F2695" s="12" t="s">
        <v>7631</v>
      </c>
    </row>
    <row r="2696" spans="1:6" x14ac:dyDescent="0.3">
      <c r="A2696" s="12" t="s">
        <v>10326</v>
      </c>
      <c r="B2696" s="12" t="s">
        <v>2447</v>
      </c>
      <c r="C2696" s="12" t="s">
        <v>4607</v>
      </c>
      <c r="D2696" s="36">
        <v>45827</v>
      </c>
      <c r="E2696" s="36">
        <v>46192</v>
      </c>
      <c r="F2696" s="12" t="s">
        <v>504</v>
      </c>
    </row>
    <row r="2697" spans="1:6" x14ac:dyDescent="0.3">
      <c r="A2697" s="12" t="s">
        <v>10327</v>
      </c>
      <c r="B2697" s="12" t="s">
        <v>1790</v>
      </c>
      <c r="C2697" s="12" t="s">
        <v>4594</v>
      </c>
      <c r="D2697" s="36">
        <v>45969</v>
      </c>
      <c r="E2697" s="36">
        <v>45999</v>
      </c>
      <c r="F2697" s="12" t="s">
        <v>7631</v>
      </c>
    </row>
    <row r="2698" spans="1:6" x14ac:dyDescent="0.3">
      <c r="A2698" s="12" t="s">
        <v>10328</v>
      </c>
      <c r="B2698" s="12" t="s">
        <v>1582</v>
      </c>
      <c r="C2698" s="12" t="s">
        <v>4609</v>
      </c>
      <c r="D2698" s="36">
        <v>45819</v>
      </c>
      <c r="E2698" s="36">
        <v>46184</v>
      </c>
      <c r="F2698" s="12" t="s">
        <v>504</v>
      </c>
    </row>
    <row r="2699" spans="1:6" x14ac:dyDescent="0.3">
      <c r="A2699" s="12" t="s">
        <v>10329</v>
      </c>
      <c r="B2699" s="12" t="s">
        <v>3611</v>
      </c>
      <c r="C2699" s="12" t="s">
        <v>4607</v>
      </c>
      <c r="D2699" s="36">
        <v>45811</v>
      </c>
      <c r="E2699" s="36">
        <v>45895</v>
      </c>
      <c r="F2699" s="12" t="s">
        <v>7631</v>
      </c>
    </row>
    <row r="2700" spans="1:6" x14ac:dyDescent="0.3">
      <c r="A2700" s="12" t="s">
        <v>10330</v>
      </c>
      <c r="B2700" s="12" t="s">
        <v>1586</v>
      </c>
      <c r="C2700" s="12" t="s">
        <v>4615</v>
      </c>
      <c r="D2700" s="36">
        <v>45935</v>
      </c>
      <c r="E2700" s="36">
        <v>45991</v>
      </c>
      <c r="F2700" s="12" t="s">
        <v>7631</v>
      </c>
    </row>
    <row r="2701" spans="1:6" x14ac:dyDescent="0.3">
      <c r="A2701" s="12" t="s">
        <v>10331</v>
      </c>
      <c r="B2701" s="12" t="s">
        <v>4419</v>
      </c>
      <c r="C2701" s="12" t="s">
        <v>4594</v>
      </c>
      <c r="D2701" s="36">
        <v>45841</v>
      </c>
      <c r="E2701" s="36">
        <v>45869</v>
      </c>
      <c r="F2701" s="12" t="s">
        <v>7631</v>
      </c>
    </row>
    <row r="2702" spans="1:6" x14ac:dyDescent="0.3">
      <c r="A2702" s="12" t="s">
        <v>10332</v>
      </c>
      <c r="B2702" s="12" t="s">
        <v>1626</v>
      </c>
      <c r="C2702" s="12" t="s">
        <v>4607</v>
      </c>
      <c r="D2702" s="36">
        <v>46008</v>
      </c>
      <c r="E2702" s="36">
        <v>46064</v>
      </c>
      <c r="F2702" s="12" t="s">
        <v>504</v>
      </c>
    </row>
    <row r="2703" spans="1:6" x14ac:dyDescent="0.3">
      <c r="A2703" s="12" t="s">
        <v>10333</v>
      </c>
      <c r="B2703" s="12" t="s">
        <v>1273</v>
      </c>
      <c r="C2703" s="12" t="s">
        <v>4618</v>
      </c>
      <c r="D2703" s="36">
        <v>45789</v>
      </c>
      <c r="E2703" s="36">
        <v>45873</v>
      </c>
      <c r="F2703" s="12" t="s">
        <v>7631</v>
      </c>
    </row>
    <row r="2704" spans="1:6" x14ac:dyDescent="0.3">
      <c r="A2704" s="12" t="s">
        <v>10334</v>
      </c>
      <c r="B2704" s="12" t="s">
        <v>2777</v>
      </c>
      <c r="C2704" s="12" t="s">
        <v>4602</v>
      </c>
      <c r="D2704" s="36">
        <v>46028</v>
      </c>
      <c r="E2704" s="36">
        <v>46084</v>
      </c>
      <c r="F2704" s="12" t="s">
        <v>504</v>
      </c>
    </row>
    <row r="2705" spans="1:6" x14ac:dyDescent="0.3">
      <c r="A2705" s="12" t="s">
        <v>10335</v>
      </c>
      <c r="B2705" s="12" t="s">
        <v>3910</v>
      </c>
      <c r="C2705" s="12" t="s">
        <v>4607</v>
      </c>
      <c r="D2705" s="36">
        <v>45714</v>
      </c>
      <c r="E2705" s="36">
        <v>46079</v>
      </c>
      <c r="F2705" s="12" t="s">
        <v>504</v>
      </c>
    </row>
    <row r="2706" spans="1:6" x14ac:dyDescent="0.3">
      <c r="A2706" s="12" t="s">
        <v>10336</v>
      </c>
      <c r="B2706" s="12" t="s">
        <v>2467</v>
      </c>
      <c r="C2706" s="12" t="s">
        <v>4598</v>
      </c>
      <c r="D2706" s="36">
        <v>45937</v>
      </c>
      <c r="E2706" s="36">
        <v>45965</v>
      </c>
      <c r="F2706" s="12" t="s">
        <v>7631</v>
      </c>
    </row>
    <row r="2707" spans="1:6" x14ac:dyDescent="0.3">
      <c r="A2707" s="12" t="s">
        <v>10337</v>
      </c>
      <c r="B2707" s="12" t="s">
        <v>2587</v>
      </c>
      <c r="C2707" s="12" t="s">
        <v>4609</v>
      </c>
      <c r="D2707" s="36">
        <v>46005</v>
      </c>
      <c r="E2707" s="36">
        <v>46061</v>
      </c>
      <c r="F2707" s="12" t="s">
        <v>504</v>
      </c>
    </row>
    <row r="2708" spans="1:6" x14ac:dyDescent="0.3">
      <c r="A2708" s="12" t="s">
        <v>10338</v>
      </c>
      <c r="B2708" s="12" t="s">
        <v>3852</v>
      </c>
      <c r="C2708" s="12" t="s">
        <v>4598</v>
      </c>
      <c r="D2708" s="36">
        <v>45950</v>
      </c>
      <c r="E2708" s="36">
        <v>45980</v>
      </c>
      <c r="F2708" s="12" t="s">
        <v>7631</v>
      </c>
    </row>
    <row r="2709" spans="1:6" x14ac:dyDescent="0.3">
      <c r="A2709" s="12" t="s">
        <v>10339</v>
      </c>
      <c r="B2709" s="12" t="s">
        <v>824</v>
      </c>
      <c r="C2709" s="12" t="s">
        <v>4602</v>
      </c>
      <c r="D2709" s="36">
        <v>45923</v>
      </c>
      <c r="E2709" s="36">
        <v>46288</v>
      </c>
      <c r="F2709" s="12" t="s">
        <v>504</v>
      </c>
    </row>
    <row r="2710" spans="1:6" x14ac:dyDescent="0.3">
      <c r="A2710" s="12" t="s">
        <v>10340</v>
      </c>
      <c r="B2710" s="12" t="s">
        <v>1907</v>
      </c>
      <c r="C2710" s="12" t="s">
        <v>4615</v>
      </c>
      <c r="D2710" s="36">
        <v>45957</v>
      </c>
      <c r="E2710" s="36">
        <v>45985</v>
      </c>
      <c r="F2710" s="12" t="s">
        <v>7631</v>
      </c>
    </row>
    <row r="2711" spans="1:6" x14ac:dyDescent="0.3">
      <c r="A2711" s="12" t="s">
        <v>10341</v>
      </c>
      <c r="B2711" s="12" t="s">
        <v>4503</v>
      </c>
      <c r="C2711" s="12" t="s">
        <v>4602</v>
      </c>
      <c r="D2711" s="36">
        <v>45839</v>
      </c>
      <c r="E2711" s="36">
        <v>45869</v>
      </c>
      <c r="F2711" s="12" t="s">
        <v>7631</v>
      </c>
    </row>
    <row r="2712" spans="1:6" x14ac:dyDescent="0.3">
      <c r="A2712" s="12" t="s">
        <v>10342</v>
      </c>
      <c r="B2712" s="12" t="s">
        <v>1451</v>
      </c>
      <c r="C2712" s="12" t="s">
        <v>4605</v>
      </c>
      <c r="D2712" s="36">
        <v>45700</v>
      </c>
      <c r="E2712" s="36">
        <v>45730</v>
      </c>
      <c r="F2712" s="12" t="s">
        <v>7631</v>
      </c>
    </row>
    <row r="2713" spans="1:6" x14ac:dyDescent="0.3">
      <c r="A2713" s="12" t="s">
        <v>10343</v>
      </c>
      <c r="B2713" s="12" t="s">
        <v>1720</v>
      </c>
      <c r="C2713" s="12" t="s">
        <v>4594</v>
      </c>
      <c r="D2713" s="36">
        <v>45992</v>
      </c>
      <c r="E2713" s="36">
        <v>46022</v>
      </c>
      <c r="F2713" s="12" t="s">
        <v>7631</v>
      </c>
    </row>
    <row r="2714" spans="1:6" x14ac:dyDescent="0.3">
      <c r="A2714" s="12" t="s">
        <v>10344</v>
      </c>
      <c r="B2714" s="12" t="s">
        <v>3993</v>
      </c>
      <c r="C2714" s="12" t="s">
        <v>4602</v>
      </c>
      <c r="D2714" s="36">
        <v>45893</v>
      </c>
      <c r="E2714" s="36">
        <v>45977</v>
      </c>
      <c r="F2714" s="12" t="s">
        <v>7631</v>
      </c>
    </row>
    <row r="2715" spans="1:6" x14ac:dyDescent="0.3">
      <c r="A2715" s="12" t="s">
        <v>10345</v>
      </c>
      <c r="B2715" s="12" t="s">
        <v>1816</v>
      </c>
      <c r="C2715" s="12" t="s">
        <v>4594</v>
      </c>
      <c r="D2715" s="36">
        <v>45971</v>
      </c>
      <c r="E2715" s="36">
        <v>46001</v>
      </c>
      <c r="F2715" s="12" t="s">
        <v>7631</v>
      </c>
    </row>
    <row r="2716" spans="1:6" x14ac:dyDescent="0.3">
      <c r="A2716" s="12" t="s">
        <v>10346</v>
      </c>
      <c r="B2716" s="12" t="s">
        <v>3499</v>
      </c>
      <c r="C2716" s="12" t="s">
        <v>4594</v>
      </c>
      <c r="D2716" s="36">
        <v>45790</v>
      </c>
      <c r="E2716" s="36">
        <v>45818</v>
      </c>
      <c r="F2716" s="12" t="s">
        <v>7631</v>
      </c>
    </row>
    <row r="2717" spans="1:6" x14ac:dyDescent="0.3">
      <c r="A2717" s="12" t="s">
        <v>10347</v>
      </c>
      <c r="B2717" s="12" t="s">
        <v>1395</v>
      </c>
      <c r="C2717" s="12" t="s">
        <v>4609</v>
      </c>
      <c r="D2717" s="36">
        <v>45850</v>
      </c>
      <c r="E2717" s="36">
        <v>46215</v>
      </c>
      <c r="F2717" s="12" t="s">
        <v>504</v>
      </c>
    </row>
    <row r="2718" spans="1:6" x14ac:dyDescent="0.3">
      <c r="A2718" s="12" t="s">
        <v>10348</v>
      </c>
      <c r="B2718" s="12" t="s">
        <v>3487</v>
      </c>
      <c r="C2718" s="12" t="s">
        <v>4629</v>
      </c>
      <c r="D2718" s="36">
        <v>45743</v>
      </c>
      <c r="E2718" s="36">
        <v>46108</v>
      </c>
      <c r="F2718" s="12" t="s">
        <v>504</v>
      </c>
    </row>
    <row r="2719" spans="1:6" x14ac:dyDescent="0.3">
      <c r="A2719" s="12" t="s">
        <v>10349</v>
      </c>
      <c r="B2719" s="12" t="s">
        <v>3392</v>
      </c>
      <c r="C2719" s="12" t="s">
        <v>4613</v>
      </c>
      <c r="D2719" s="36">
        <v>45901</v>
      </c>
      <c r="E2719" s="36">
        <v>45985</v>
      </c>
      <c r="F2719" s="12" t="s">
        <v>7631</v>
      </c>
    </row>
    <row r="2720" spans="1:6" x14ac:dyDescent="0.3">
      <c r="A2720" s="12" t="s">
        <v>10350</v>
      </c>
      <c r="B2720" s="12" t="s">
        <v>4092</v>
      </c>
      <c r="C2720" s="12" t="s">
        <v>4613</v>
      </c>
      <c r="D2720" s="36">
        <v>45739</v>
      </c>
      <c r="E2720" s="36">
        <v>45767</v>
      </c>
      <c r="F2720" s="12" t="s">
        <v>7631</v>
      </c>
    </row>
    <row r="2721" spans="1:6" x14ac:dyDescent="0.3">
      <c r="A2721" s="12" t="s">
        <v>10351</v>
      </c>
      <c r="B2721" s="12" t="s">
        <v>3246</v>
      </c>
      <c r="C2721" s="12" t="s">
        <v>4598</v>
      </c>
      <c r="D2721" s="36">
        <v>45867</v>
      </c>
      <c r="E2721" s="36">
        <v>45895</v>
      </c>
      <c r="F2721" s="12" t="s">
        <v>7631</v>
      </c>
    </row>
    <row r="2722" spans="1:6" x14ac:dyDescent="0.3">
      <c r="A2722" s="12" t="s">
        <v>10352</v>
      </c>
      <c r="B2722" s="12" t="s">
        <v>1296</v>
      </c>
      <c r="C2722" s="12" t="s">
        <v>4609</v>
      </c>
      <c r="D2722" s="36">
        <v>45809</v>
      </c>
      <c r="E2722" s="36">
        <v>45865</v>
      </c>
      <c r="F2722" s="12" t="s">
        <v>7631</v>
      </c>
    </row>
    <row r="2723" spans="1:6" x14ac:dyDescent="0.3">
      <c r="A2723" s="12" t="s">
        <v>10353</v>
      </c>
      <c r="B2723" s="12" t="s">
        <v>1849</v>
      </c>
      <c r="C2723" s="12" t="s">
        <v>4618</v>
      </c>
      <c r="D2723" s="36">
        <v>45977</v>
      </c>
      <c r="E2723" s="36">
        <v>46342</v>
      </c>
      <c r="F2723" s="12" t="s">
        <v>504</v>
      </c>
    </row>
    <row r="2724" spans="1:6" x14ac:dyDescent="0.3">
      <c r="A2724" s="12" t="s">
        <v>10354</v>
      </c>
      <c r="B2724" s="12" t="s">
        <v>3635</v>
      </c>
      <c r="C2724" s="12" t="s">
        <v>4602</v>
      </c>
      <c r="D2724" s="36">
        <v>46047</v>
      </c>
      <c r="E2724" s="36">
        <v>46412</v>
      </c>
      <c r="F2724" s="12" t="s">
        <v>504</v>
      </c>
    </row>
    <row r="2725" spans="1:6" x14ac:dyDescent="0.3">
      <c r="A2725" s="12" t="s">
        <v>10355</v>
      </c>
      <c r="B2725" s="12" t="s">
        <v>1837</v>
      </c>
      <c r="C2725" s="12" t="s">
        <v>4618</v>
      </c>
      <c r="D2725" s="36">
        <v>45833</v>
      </c>
      <c r="E2725" s="36">
        <v>45863</v>
      </c>
      <c r="F2725" s="12" t="s">
        <v>7631</v>
      </c>
    </row>
    <row r="2726" spans="1:6" x14ac:dyDescent="0.3">
      <c r="A2726" s="12" t="s">
        <v>10356</v>
      </c>
      <c r="B2726" s="12" t="s">
        <v>1155</v>
      </c>
      <c r="C2726" s="12" t="s">
        <v>4618</v>
      </c>
      <c r="D2726" s="36">
        <v>45852</v>
      </c>
      <c r="E2726" s="36">
        <v>45880</v>
      </c>
      <c r="F2726" s="12" t="s">
        <v>7631</v>
      </c>
    </row>
    <row r="2727" spans="1:6" x14ac:dyDescent="0.3">
      <c r="A2727" s="12" t="s">
        <v>10357</v>
      </c>
      <c r="B2727" s="12" t="s">
        <v>4001</v>
      </c>
      <c r="C2727" s="12" t="s">
        <v>4629</v>
      </c>
      <c r="D2727" s="36">
        <v>46050</v>
      </c>
      <c r="E2727" s="36">
        <v>46106</v>
      </c>
      <c r="F2727" s="12" t="s">
        <v>504</v>
      </c>
    </row>
    <row r="2728" spans="1:6" x14ac:dyDescent="0.3">
      <c r="A2728" s="12" t="s">
        <v>10358</v>
      </c>
      <c r="B2728" s="12" t="s">
        <v>1899</v>
      </c>
      <c r="C2728" s="12" t="s">
        <v>4594</v>
      </c>
      <c r="D2728" s="36">
        <v>45771</v>
      </c>
      <c r="E2728" s="36">
        <v>45855</v>
      </c>
      <c r="F2728" s="12" t="s">
        <v>7631</v>
      </c>
    </row>
    <row r="2729" spans="1:6" x14ac:dyDescent="0.3">
      <c r="A2729" s="12" t="s">
        <v>10359</v>
      </c>
      <c r="B2729" s="12" t="s">
        <v>3440</v>
      </c>
      <c r="C2729" s="12" t="s">
        <v>4629</v>
      </c>
      <c r="D2729" s="36">
        <v>45930</v>
      </c>
      <c r="E2729" s="36">
        <v>45986</v>
      </c>
      <c r="F2729" s="12" t="s">
        <v>7631</v>
      </c>
    </row>
    <row r="2730" spans="1:6" x14ac:dyDescent="0.3">
      <c r="A2730" s="12" t="s">
        <v>10360</v>
      </c>
      <c r="B2730" s="12" t="s">
        <v>3760</v>
      </c>
      <c r="C2730" s="12" t="s">
        <v>4609</v>
      </c>
      <c r="D2730" s="36">
        <v>45979</v>
      </c>
      <c r="E2730" s="36">
        <v>46007</v>
      </c>
      <c r="F2730" s="12" t="s">
        <v>7631</v>
      </c>
    </row>
    <row r="2731" spans="1:6" x14ac:dyDescent="0.3">
      <c r="A2731" s="12" t="s">
        <v>10361</v>
      </c>
      <c r="B2731" s="12" t="s">
        <v>1718</v>
      </c>
      <c r="C2731" s="12" t="s">
        <v>4629</v>
      </c>
      <c r="D2731" s="36">
        <v>46038</v>
      </c>
      <c r="E2731" s="36">
        <v>46066</v>
      </c>
      <c r="F2731" s="12" t="s">
        <v>504</v>
      </c>
    </row>
    <row r="2732" spans="1:6" x14ac:dyDescent="0.3">
      <c r="A2732" s="12" t="s">
        <v>10362</v>
      </c>
      <c r="B2732" s="12" t="s">
        <v>2763</v>
      </c>
      <c r="C2732" s="12" t="s">
        <v>4598</v>
      </c>
      <c r="D2732" s="36">
        <v>45892</v>
      </c>
      <c r="E2732" s="36">
        <v>45920</v>
      </c>
      <c r="F2732" s="12" t="s">
        <v>7631</v>
      </c>
    </row>
    <row r="2733" spans="1:6" x14ac:dyDescent="0.3">
      <c r="A2733" s="12" t="s">
        <v>10363</v>
      </c>
      <c r="B2733" s="12" t="s">
        <v>3236</v>
      </c>
      <c r="C2733" s="12" t="s">
        <v>4594</v>
      </c>
      <c r="D2733" s="36">
        <v>46047</v>
      </c>
      <c r="E2733" s="36">
        <v>46075</v>
      </c>
      <c r="F2733" s="12" t="s">
        <v>504</v>
      </c>
    </row>
    <row r="2734" spans="1:6" x14ac:dyDescent="0.3">
      <c r="A2734" s="12" t="s">
        <v>10364</v>
      </c>
      <c r="B2734" s="12" t="s">
        <v>2863</v>
      </c>
      <c r="C2734" s="12" t="s">
        <v>4615</v>
      </c>
      <c r="D2734" s="36">
        <v>45690</v>
      </c>
      <c r="E2734" s="36">
        <v>45774</v>
      </c>
      <c r="F2734" s="12" t="s">
        <v>7631</v>
      </c>
    </row>
    <row r="2735" spans="1:6" x14ac:dyDescent="0.3">
      <c r="A2735" s="12" t="s">
        <v>10365</v>
      </c>
      <c r="B2735" s="12" t="s">
        <v>4056</v>
      </c>
      <c r="C2735" s="12" t="s">
        <v>4609</v>
      </c>
      <c r="D2735" s="36">
        <v>45909</v>
      </c>
      <c r="E2735" s="36">
        <v>45939</v>
      </c>
      <c r="F2735" s="12" t="s">
        <v>7631</v>
      </c>
    </row>
    <row r="2736" spans="1:6" x14ac:dyDescent="0.3">
      <c r="A2736" s="12" t="s">
        <v>10366</v>
      </c>
      <c r="B2736" s="12" t="s">
        <v>2071</v>
      </c>
      <c r="C2736" s="12" t="s">
        <v>4605</v>
      </c>
      <c r="D2736" s="36">
        <v>45764</v>
      </c>
      <c r="E2736" s="36">
        <v>45820</v>
      </c>
      <c r="F2736" s="12" t="s">
        <v>7631</v>
      </c>
    </row>
    <row r="2737" spans="1:6" x14ac:dyDescent="0.3">
      <c r="A2737" s="12" t="s">
        <v>10367</v>
      </c>
      <c r="B2737" s="12" t="s">
        <v>4573</v>
      </c>
      <c r="C2737" s="12" t="s">
        <v>4609</v>
      </c>
      <c r="D2737" s="36">
        <v>45827</v>
      </c>
      <c r="E2737" s="36">
        <v>45857</v>
      </c>
      <c r="F2737" s="12" t="s">
        <v>7631</v>
      </c>
    </row>
    <row r="2738" spans="1:6" x14ac:dyDescent="0.3">
      <c r="A2738" s="12" t="s">
        <v>10368</v>
      </c>
      <c r="B2738" s="12" t="s">
        <v>2553</v>
      </c>
      <c r="C2738" s="12" t="s">
        <v>4609</v>
      </c>
      <c r="D2738" s="36">
        <v>46031</v>
      </c>
      <c r="E2738" s="36">
        <v>46059</v>
      </c>
      <c r="F2738" s="12" t="s">
        <v>504</v>
      </c>
    </row>
    <row r="2739" spans="1:6" x14ac:dyDescent="0.3">
      <c r="A2739" s="12" t="s">
        <v>10369</v>
      </c>
      <c r="B2739" s="12" t="s">
        <v>1560</v>
      </c>
      <c r="C2739" s="12" t="s">
        <v>4594</v>
      </c>
      <c r="D2739" s="36">
        <v>45714</v>
      </c>
      <c r="E2739" s="36">
        <v>45770</v>
      </c>
      <c r="F2739" s="12" t="s">
        <v>7631</v>
      </c>
    </row>
    <row r="2740" spans="1:6" x14ac:dyDescent="0.3">
      <c r="A2740" s="12" t="s">
        <v>10370</v>
      </c>
      <c r="B2740" s="12" t="s">
        <v>944</v>
      </c>
      <c r="C2740" s="12" t="s">
        <v>4609</v>
      </c>
      <c r="D2740" s="36">
        <v>45851</v>
      </c>
      <c r="E2740" s="36">
        <v>45879</v>
      </c>
      <c r="F2740" s="12" t="s">
        <v>7631</v>
      </c>
    </row>
    <row r="2741" spans="1:6" x14ac:dyDescent="0.3">
      <c r="A2741" s="12" t="s">
        <v>10371</v>
      </c>
      <c r="B2741" s="12" t="s">
        <v>3756</v>
      </c>
      <c r="C2741" s="12" t="s">
        <v>4607</v>
      </c>
      <c r="D2741" s="36">
        <v>45849</v>
      </c>
      <c r="E2741" s="36">
        <v>45933</v>
      </c>
      <c r="F2741" s="12" t="s">
        <v>7631</v>
      </c>
    </row>
    <row r="2742" spans="1:6" x14ac:dyDescent="0.3">
      <c r="A2742" s="12" t="s">
        <v>10372</v>
      </c>
      <c r="B2742" s="12" t="s">
        <v>2755</v>
      </c>
      <c r="C2742" s="12" t="s">
        <v>4605</v>
      </c>
      <c r="D2742" s="36">
        <v>45800</v>
      </c>
      <c r="E2742" s="36">
        <v>45884</v>
      </c>
      <c r="F2742" s="12" t="s">
        <v>7631</v>
      </c>
    </row>
    <row r="2743" spans="1:6" x14ac:dyDescent="0.3">
      <c r="A2743" s="12" t="s">
        <v>10373</v>
      </c>
      <c r="B2743" s="12" t="s">
        <v>2263</v>
      </c>
      <c r="C2743" s="12" t="s">
        <v>4618</v>
      </c>
      <c r="D2743" s="36">
        <v>45860</v>
      </c>
      <c r="E2743" s="36">
        <v>45944</v>
      </c>
      <c r="F2743" s="12" t="s">
        <v>7631</v>
      </c>
    </row>
    <row r="2744" spans="1:6" x14ac:dyDescent="0.3">
      <c r="A2744" s="12" t="s">
        <v>10374</v>
      </c>
      <c r="B2744" s="12" t="s">
        <v>2903</v>
      </c>
      <c r="C2744" s="12" t="s">
        <v>4613</v>
      </c>
      <c r="D2744" s="36">
        <v>45915</v>
      </c>
      <c r="E2744" s="36">
        <v>46280</v>
      </c>
      <c r="F2744" s="12" t="s">
        <v>504</v>
      </c>
    </row>
    <row r="2745" spans="1:6" x14ac:dyDescent="0.3">
      <c r="A2745" s="12" t="s">
        <v>10375</v>
      </c>
      <c r="B2745" s="12" t="s">
        <v>2907</v>
      </c>
      <c r="C2745" s="12" t="s">
        <v>4613</v>
      </c>
      <c r="D2745" s="36">
        <v>45764</v>
      </c>
      <c r="E2745" s="36">
        <v>45848</v>
      </c>
      <c r="F2745" s="12" t="s">
        <v>7631</v>
      </c>
    </row>
    <row r="2746" spans="1:6" x14ac:dyDescent="0.3">
      <c r="A2746" s="12" t="s">
        <v>10376</v>
      </c>
      <c r="B2746" s="12" t="s">
        <v>3818</v>
      </c>
      <c r="C2746" s="12" t="s">
        <v>4598</v>
      </c>
      <c r="D2746" s="36">
        <v>45981</v>
      </c>
      <c r="E2746" s="36">
        <v>46346</v>
      </c>
      <c r="F2746" s="12" t="s">
        <v>504</v>
      </c>
    </row>
    <row r="2747" spans="1:6" x14ac:dyDescent="0.3">
      <c r="A2747" s="12" t="s">
        <v>10377</v>
      </c>
      <c r="B2747" s="12" t="s">
        <v>4096</v>
      </c>
      <c r="C2747" s="12" t="s">
        <v>4618</v>
      </c>
      <c r="D2747" s="36">
        <v>45980</v>
      </c>
      <c r="E2747" s="36">
        <v>46064</v>
      </c>
      <c r="F2747" s="12" t="s">
        <v>504</v>
      </c>
    </row>
    <row r="2748" spans="1:6" x14ac:dyDescent="0.3">
      <c r="A2748" s="12" t="s">
        <v>10378</v>
      </c>
      <c r="B2748" s="12" t="s">
        <v>2665</v>
      </c>
      <c r="C2748" s="12" t="s">
        <v>4607</v>
      </c>
      <c r="D2748" s="36">
        <v>45745</v>
      </c>
      <c r="E2748" s="36">
        <v>45801</v>
      </c>
      <c r="F2748" s="12" t="s">
        <v>7631</v>
      </c>
    </row>
    <row r="2749" spans="1:6" x14ac:dyDescent="0.3">
      <c r="A2749" s="12" t="s">
        <v>10379</v>
      </c>
      <c r="B2749" s="12" t="s">
        <v>648</v>
      </c>
      <c r="C2749" s="12" t="s">
        <v>4609</v>
      </c>
      <c r="D2749" s="36">
        <v>45860</v>
      </c>
      <c r="E2749" s="36">
        <v>45890</v>
      </c>
      <c r="F2749" s="12" t="s">
        <v>7631</v>
      </c>
    </row>
    <row r="2750" spans="1:6" x14ac:dyDescent="0.3">
      <c r="A2750" s="12" t="s">
        <v>10380</v>
      </c>
      <c r="B2750" s="12" t="s">
        <v>2247</v>
      </c>
      <c r="C2750" s="12" t="s">
        <v>4618</v>
      </c>
      <c r="D2750" s="36">
        <v>46014</v>
      </c>
      <c r="E2750" s="36">
        <v>46042</v>
      </c>
      <c r="F2750" s="12" t="s">
        <v>7631</v>
      </c>
    </row>
    <row r="2751" spans="1:6" x14ac:dyDescent="0.3">
      <c r="A2751" s="12" t="s">
        <v>10381</v>
      </c>
      <c r="B2751" s="12" t="s">
        <v>1541</v>
      </c>
      <c r="C2751" s="12" t="s">
        <v>4613</v>
      </c>
      <c r="D2751" s="36">
        <v>46005</v>
      </c>
      <c r="E2751" s="36">
        <v>46033</v>
      </c>
      <c r="F2751" s="12" t="s">
        <v>7631</v>
      </c>
    </row>
    <row r="2752" spans="1:6" x14ac:dyDescent="0.3">
      <c r="A2752" s="12" t="s">
        <v>10382</v>
      </c>
      <c r="B2752" s="12" t="s">
        <v>1405</v>
      </c>
      <c r="C2752" s="12" t="s">
        <v>4609</v>
      </c>
      <c r="D2752" s="36">
        <v>45994</v>
      </c>
      <c r="E2752" s="36">
        <v>46022</v>
      </c>
      <c r="F2752" s="12" t="s">
        <v>7631</v>
      </c>
    </row>
    <row r="2753" spans="1:6" x14ac:dyDescent="0.3">
      <c r="A2753" s="12" t="s">
        <v>10383</v>
      </c>
      <c r="B2753" s="12" t="s">
        <v>3888</v>
      </c>
      <c r="C2753" s="12" t="s">
        <v>4605</v>
      </c>
      <c r="D2753" s="36">
        <v>45943</v>
      </c>
      <c r="E2753" s="36">
        <v>46027</v>
      </c>
      <c r="F2753" s="12" t="s">
        <v>7631</v>
      </c>
    </row>
    <row r="2754" spans="1:6" x14ac:dyDescent="0.3">
      <c r="A2754" s="12" t="s">
        <v>10384</v>
      </c>
      <c r="B2754" s="12" t="s">
        <v>1929</v>
      </c>
      <c r="C2754" s="12" t="s">
        <v>4602</v>
      </c>
      <c r="D2754" s="36">
        <v>45753</v>
      </c>
      <c r="E2754" s="36">
        <v>46118</v>
      </c>
      <c r="F2754" s="12" t="s">
        <v>504</v>
      </c>
    </row>
    <row r="2755" spans="1:6" x14ac:dyDescent="0.3">
      <c r="A2755" s="12" t="s">
        <v>10385</v>
      </c>
      <c r="B2755" s="12" t="s">
        <v>4194</v>
      </c>
      <c r="C2755" s="12" t="s">
        <v>4618</v>
      </c>
      <c r="D2755" s="36">
        <v>45757</v>
      </c>
      <c r="E2755" s="36">
        <v>45785</v>
      </c>
      <c r="F2755" s="12" t="s">
        <v>7631</v>
      </c>
    </row>
    <row r="2756" spans="1:6" x14ac:dyDescent="0.3">
      <c r="A2756" s="12" t="s">
        <v>10386</v>
      </c>
      <c r="B2756" s="12" t="s">
        <v>4457</v>
      </c>
      <c r="C2756" s="12" t="s">
        <v>4609</v>
      </c>
      <c r="D2756" s="36">
        <v>46013</v>
      </c>
      <c r="E2756" s="36">
        <v>46378</v>
      </c>
      <c r="F2756" s="12" t="s">
        <v>504</v>
      </c>
    </row>
    <row r="2757" spans="1:6" x14ac:dyDescent="0.3">
      <c r="A2757" s="12" t="s">
        <v>10387</v>
      </c>
      <c r="B2757" s="12" t="s">
        <v>4336</v>
      </c>
      <c r="C2757" s="12" t="s">
        <v>4609</v>
      </c>
      <c r="D2757" s="36">
        <v>45852</v>
      </c>
      <c r="E2757" s="36">
        <v>46217</v>
      </c>
      <c r="F2757" s="12" t="s">
        <v>504</v>
      </c>
    </row>
    <row r="2758" spans="1:6" x14ac:dyDescent="0.3">
      <c r="A2758" s="12" t="s">
        <v>10388</v>
      </c>
      <c r="B2758" s="12" t="s">
        <v>3671</v>
      </c>
      <c r="C2758" s="12" t="s">
        <v>4609</v>
      </c>
      <c r="D2758" s="36">
        <v>45781</v>
      </c>
      <c r="E2758" s="36">
        <v>45865</v>
      </c>
      <c r="F2758" s="12" t="s">
        <v>7631</v>
      </c>
    </row>
    <row r="2759" spans="1:6" x14ac:dyDescent="0.3">
      <c r="A2759" s="12" t="s">
        <v>10389</v>
      </c>
      <c r="B2759" s="12" t="s">
        <v>3440</v>
      </c>
      <c r="C2759" s="12" t="s">
        <v>4594</v>
      </c>
      <c r="D2759" s="36">
        <v>45864</v>
      </c>
      <c r="E2759" s="36">
        <v>46229</v>
      </c>
      <c r="F2759" s="12" t="s">
        <v>504</v>
      </c>
    </row>
    <row r="2760" spans="1:6" x14ac:dyDescent="0.3">
      <c r="A2760" s="12" t="s">
        <v>10390</v>
      </c>
      <c r="B2760" s="12" t="s">
        <v>4080</v>
      </c>
      <c r="C2760" s="12" t="s">
        <v>4607</v>
      </c>
      <c r="D2760" s="36">
        <v>45962</v>
      </c>
      <c r="E2760" s="36">
        <v>45992</v>
      </c>
      <c r="F2760" s="12" t="s">
        <v>7631</v>
      </c>
    </row>
    <row r="2761" spans="1:6" x14ac:dyDescent="0.3">
      <c r="A2761" s="12" t="s">
        <v>10391</v>
      </c>
      <c r="B2761" s="12" t="s">
        <v>697</v>
      </c>
      <c r="C2761" s="12" t="s">
        <v>4618</v>
      </c>
      <c r="D2761" s="36">
        <v>46016</v>
      </c>
      <c r="E2761" s="36">
        <v>46046</v>
      </c>
      <c r="F2761" s="12" t="s">
        <v>7631</v>
      </c>
    </row>
    <row r="2762" spans="1:6" x14ac:dyDescent="0.3">
      <c r="A2762" s="12" t="s">
        <v>10392</v>
      </c>
      <c r="B2762" s="12" t="s">
        <v>4015</v>
      </c>
      <c r="C2762" s="12" t="s">
        <v>4602</v>
      </c>
      <c r="D2762" s="36">
        <v>45897</v>
      </c>
      <c r="E2762" s="36">
        <v>46262</v>
      </c>
      <c r="F2762" s="12" t="s">
        <v>504</v>
      </c>
    </row>
    <row r="2763" spans="1:6" x14ac:dyDescent="0.3">
      <c r="A2763" s="12" t="s">
        <v>10393</v>
      </c>
      <c r="B2763" s="12" t="s">
        <v>3192</v>
      </c>
      <c r="C2763" s="12" t="s">
        <v>4615</v>
      </c>
      <c r="D2763" s="36">
        <v>46017</v>
      </c>
      <c r="E2763" s="36">
        <v>46045</v>
      </c>
      <c r="F2763" s="12" t="s">
        <v>7631</v>
      </c>
    </row>
    <row r="2764" spans="1:6" x14ac:dyDescent="0.3">
      <c r="A2764" s="12" t="s">
        <v>10394</v>
      </c>
      <c r="B2764" s="12" t="s">
        <v>4517</v>
      </c>
      <c r="C2764" s="12" t="s">
        <v>4615</v>
      </c>
      <c r="D2764" s="36">
        <v>46024</v>
      </c>
      <c r="E2764" s="36">
        <v>46389</v>
      </c>
      <c r="F2764" s="12" t="s">
        <v>504</v>
      </c>
    </row>
    <row r="2765" spans="1:6" x14ac:dyDescent="0.3">
      <c r="A2765" s="12" t="s">
        <v>10395</v>
      </c>
      <c r="B2765" s="12" t="s">
        <v>3717</v>
      </c>
      <c r="C2765" s="12" t="s">
        <v>4594</v>
      </c>
      <c r="D2765" s="36">
        <v>45864</v>
      </c>
      <c r="E2765" s="36">
        <v>45894</v>
      </c>
      <c r="F2765" s="12" t="s">
        <v>7631</v>
      </c>
    </row>
    <row r="2766" spans="1:6" x14ac:dyDescent="0.3">
      <c r="A2766" s="12" t="s">
        <v>10396</v>
      </c>
      <c r="B2766" s="12" t="s">
        <v>2207</v>
      </c>
      <c r="C2766" s="12" t="s">
        <v>4607</v>
      </c>
      <c r="D2766" s="36">
        <v>45855</v>
      </c>
      <c r="E2766" s="36">
        <v>45885</v>
      </c>
      <c r="F2766" s="12" t="s">
        <v>7631</v>
      </c>
    </row>
    <row r="2767" spans="1:6" x14ac:dyDescent="0.3">
      <c r="A2767" s="12" t="s">
        <v>10397</v>
      </c>
      <c r="B2767" s="12" t="s">
        <v>3194</v>
      </c>
      <c r="C2767" s="12" t="s">
        <v>4629</v>
      </c>
      <c r="D2767" s="36">
        <v>45998</v>
      </c>
      <c r="E2767" s="36">
        <v>46054</v>
      </c>
      <c r="F2767" s="12" t="s">
        <v>504</v>
      </c>
    </row>
    <row r="2768" spans="1:6" x14ac:dyDescent="0.3">
      <c r="A2768" s="12" t="s">
        <v>10398</v>
      </c>
      <c r="B2768" s="12" t="s">
        <v>1235</v>
      </c>
      <c r="C2768" s="12" t="s">
        <v>4602</v>
      </c>
      <c r="D2768" s="36">
        <v>45956</v>
      </c>
      <c r="E2768" s="36">
        <v>45984</v>
      </c>
      <c r="F2768" s="12" t="s">
        <v>7631</v>
      </c>
    </row>
    <row r="2769" spans="1:6" x14ac:dyDescent="0.3">
      <c r="A2769" s="12" t="s">
        <v>10399</v>
      </c>
      <c r="B2769" s="12" t="s">
        <v>4330</v>
      </c>
      <c r="C2769" s="12" t="s">
        <v>4602</v>
      </c>
      <c r="D2769" s="36">
        <v>45873</v>
      </c>
      <c r="E2769" s="36">
        <v>45903</v>
      </c>
      <c r="F2769" s="12" t="s">
        <v>7631</v>
      </c>
    </row>
    <row r="2770" spans="1:6" x14ac:dyDescent="0.3">
      <c r="A2770" s="12" t="s">
        <v>10400</v>
      </c>
      <c r="B2770" s="12" t="s">
        <v>2172</v>
      </c>
      <c r="C2770" s="12" t="s">
        <v>4618</v>
      </c>
      <c r="D2770" s="36">
        <v>46050</v>
      </c>
      <c r="E2770" s="36">
        <v>46134</v>
      </c>
      <c r="F2770" s="12" t="s">
        <v>504</v>
      </c>
    </row>
    <row r="2771" spans="1:6" x14ac:dyDescent="0.3">
      <c r="A2771" s="12" t="s">
        <v>10401</v>
      </c>
      <c r="B2771" s="12" t="s">
        <v>3212</v>
      </c>
      <c r="C2771" s="12" t="s">
        <v>4615</v>
      </c>
      <c r="D2771" s="36">
        <v>45699</v>
      </c>
      <c r="E2771" s="36">
        <v>45729</v>
      </c>
      <c r="F2771" s="12" t="s">
        <v>7631</v>
      </c>
    </row>
    <row r="2772" spans="1:6" x14ac:dyDescent="0.3">
      <c r="A2772" s="12" t="s">
        <v>10402</v>
      </c>
      <c r="B2772" s="12" t="s">
        <v>1283</v>
      </c>
      <c r="C2772" s="12" t="s">
        <v>4618</v>
      </c>
      <c r="D2772" s="36">
        <v>45758</v>
      </c>
      <c r="E2772" s="36">
        <v>45786</v>
      </c>
      <c r="F2772" s="12" t="s">
        <v>7631</v>
      </c>
    </row>
    <row r="2773" spans="1:6" x14ac:dyDescent="0.3">
      <c r="A2773" s="12" t="s">
        <v>10403</v>
      </c>
      <c r="B2773" s="12" t="s">
        <v>4547</v>
      </c>
      <c r="C2773" s="12" t="s">
        <v>4629</v>
      </c>
      <c r="D2773" s="36">
        <v>45995</v>
      </c>
      <c r="E2773" s="36">
        <v>46025</v>
      </c>
      <c r="F2773" s="12" t="s">
        <v>7631</v>
      </c>
    </row>
    <row r="2774" spans="1:6" x14ac:dyDescent="0.3">
      <c r="A2774" s="12" t="s">
        <v>10404</v>
      </c>
      <c r="B2774" s="12" t="s">
        <v>953</v>
      </c>
      <c r="C2774" s="12" t="s">
        <v>4615</v>
      </c>
      <c r="D2774" s="36">
        <v>45899</v>
      </c>
      <c r="E2774" s="36">
        <v>45955</v>
      </c>
      <c r="F2774" s="12" t="s">
        <v>7631</v>
      </c>
    </row>
    <row r="2775" spans="1:6" x14ac:dyDescent="0.3">
      <c r="A2775" s="12" t="s">
        <v>10405</v>
      </c>
      <c r="B2775" s="12" t="s">
        <v>4116</v>
      </c>
      <c r="C2775" s="12" t="s">
        <v>4629</v>
      </c>
      <c r="D2775" s="36">
        <v>45743</v>
      </c>
      <c r="E2775" s="36">
        <v>45799</v>
      </c>
      <c r="F2775" s="12" t="s">
        <v>7631</v>
      </c>
    </row>
    <row r="2776" spans="1:6" x14ac:dyDescent="0.3">
      <c r="A2776" s="12" t="s">
        <v>10406</v>
      </c>
      <c r="B2776" s="12" t="s">
        <v>2409</v>
      </c>
      <c r="C2776" s="12" t="s">
        <v>4629</v>
      </c>
      <c r="D2776" s="36">
        <v>45921</v>
      </c>
      <c r="E2776" s="36">
        <v>46005</v>
      </c>
      <c r="F2776" s="12" t="s">
        <v>7631</v>
      </c>
    </row>
    <row r="2777" spans="1:6" x14ac:dyDescent="0.3">
      <c r="A2777" s="12" t="s">
        <v>10407</v>
      </c>
      <c r="B2777" s="12" t="s">
        <v>3444</v>
      </c>
      <c r="C2777" s="12" t="s">
        <v>4609</v>
      </c>
      <c r="D2777" s="36">
        <v>45993</v>
      </c>
      <c r="E2777" s="36">
        <v>46077</v>
      </c>
      <c r="F2777" s="12" t="s">
        <v>504</v>
      </c>
    </row>
    <row r="2778" spans="1:6" x14ac:dyDescent="0.3">
      <c r="A2778" s="12" t="s">
        <v>10408</v>
      </c>
      <c r="B2778" s="12" t="s">
        <v>631</v>
      </c>
      <c r="C2778" s="12" t="s">
        <v>4629</v>
      </c>
      <c r="D2778" s="36">
        <v>45941</v>
      </c>
      <c r="E2778" s="36">
        <v>46025</v>
      </c>
      <c r="F2778" s="12" t="s">
        <v>7631</v>
      </c>
    </row>
    <row r="2779" spans="1:6" x14ac:dyDescent="0.3">
      <c r="A2779" s="12" t="s">
        <v>10409</v>
      </c>
      <c r="B2779" s="12" t="s">
        <v>2335</v>
      </c>
      <c r="C2779" s="12" t="s">
        <v>4594</v>
      </c>
      <c r="D2779" s="36">
        <v>45720</v>
      </c>
      <c r="E2779" s="36">
        <v>46085</v>
      </c>
      <c r="F2779" s="12" t="s">
        <v>504</v>
      </c>
    </row>
    <row r="2780" spans="1:6" x14ac:dyDescent="0.3">
      <c r="A2780" s="12" t="s">
        <v>10410</v>
      </c>
      <c r="B2780" s="12" t="s">
        <v>1062</v>
      </c>
      <c r="C2780" s="12" t="s">
        <v>4594</v>
      </c>
      <c r="D2780" s="36">
        <v>45996</v>
      </c>
      <c r="E2780" s="36">
        <v>46052</v>
      </c>
      <c r="F2780" s="12" t="s">
        <v>7631</v>
      </c>
    </row>
    <row r="2781" spans="1:6" x14ac:dyDescent="0.3">
      <c r="A2781" s="12" t="s">
        <v>10411</v>
      </c>
      <c r="B2781" s="12" t="s">
        <v>1588</v>
      </c>
      <c r="C2781" s="12" t="s">
        <v>4613</v>
      </c>
      <c r="D2781" s="36">
        <v>45988</v>
      </c>
      <c r="E2781" s="36">
        <v>46016</v>
      </c>
      <c r="F2781" s="12" t="s">
        <v>7631</v>
      </c>
    </row>
    <row r="2782" spans="1:6" x14ac:dyDescent="0.3">
      <c r="A2782" s="12" t="s">
        <v>10412</v>
      </c>
      <c r="B2782" s="12" t="s">
        <v>2499</v>
      </c>
      <c r="C2782" s="12" t="s">
        <v>4609</v>
      </c>
      <c r="D2782" s="36">
        <v>45847</v>
      </c>
      <c r="E2782" s="36">
        <v>46212</v>
      </c>
      <c r="F2782" s="12" t="s">
        <v>504</v>
      </c>
    </row>
    <row r="2783" spans="1:6" x14ac:dyDescent="0.3">
      <c r="A2783" s="12" t="s">
        <v>10413</v>
      </c>
      <c r="B2783" s="12" t="s">
        <v>628</v>
      </c>
      <c r="C2783" s="12" t="s">
        <v>4594</v>
      </c>
      <c r="D2783" s="36">
        <v>46016</v>
      </c>
      <c r="E2783" s="36">
        <v>46100</v>
      </c>
      <c r="F2783" s="12" t="s">
        <v>504</v>
      </c>
    </row>
    <row r="2784" spans="1:6" x14ac:dyDescent="0.3">
      <c r="A2784" s="12" t="s">
        <v>10414</v>
      </c>
      <c r="B2784" s="12" t="s">
        <v>3950</v>
      </c>
      <c r="C2784" s="12" t="s">
        <v>4602</v>
      </c>
      <c r="D2784" s="36">
        <v>45960</v>
      </c>
      <c r="E2784" s="36">
        <v>46016</v>
      </c>
      <c r="F2784" s="12" t="s">
        <v>7631</v>
      </c>
    </row>
    <row r="2785" spans="1:6" x14ac:dyDescent="0.3">
      <c r="A2785" s="12" t="s">
        <v>10415</v>
      </c>
      <c r="B2785" s="12" t="s">
        <v>3725</v>
      </c>
      <c r="C2785" s="12" t="s">
        <v>4613</v>
      </c>
      <c r="D2785" s="36">
        <v>46000</v>
      </c>
      <c r="E2785" s="36">
        <v>46056</v>
      </c>
      <c r="F2785" s="12" t="s">
        <v>504</v>
      </c>
    </row>
    <row r="2786" spans="1:6" x14ac:dyDescent="0.3">
      <c r="A2786" s="12" t="s">
        <v>10416</v>
      </c>
      <c r="B2786" s="12" t="s">
        <v>2967</v>
      </c>
      <c r="C2786" s="12" t="s">
        <v>4594</v>
      </c>
      <c r="D2786" s="36">
        <v>46041</v>
      </c>
      <c r="E2786" s="36">
        <v>46069</v>
      </c>
      <c r="F2786" s="12" t="s">
        <v>504</v>
      </c>
    </row>
    <row r="2787" spans="1:6" x14ac:dyDescent="0.3">
      <c r="A2787" s="12" t="s">
        <v>10417</v>
      </c>
      <c r="B2787" s="12" t="s">
        <v>3497</v>
      </c>
      <c r="C2787" s="12" t="s">
        <v>4615</v>
      </c>
      <c r="D2787" s="36">
        <v>45842</v>
      </c>
      <c r="E2787" s="36">
        <v>45898</v>
      </c>
      <c r="F2787" s="12" t="s">
        <v>7631</v>
      </c>
    </row>
    <row r="2788" spans="1:6" x14ac:dyDescent="0.3">
      <c r="A2788" s="12" t="s">
        <v>10418</v>
      </c>
      <c r="B2788" s="12" t="s">
        <v>3394</v>
      </c>
      <c r="C2788" s="12" t="s">
        <v>4615</v>
      </c>
      <c r="D2788" s="36">
        <v>45951</v>
      </c>
      <c r="E2788" s="36">
        <v>46007</v>
      </c>
      <c r="F2788" s="12" t="s">
        <v>7631</v>
      </c>
    </row>
    <row r="2789" spans="1:6" x14ac:dyDescent="0.3">
      <c r="A2789" s="12" t="s">
        <v>10419</v>
      </c>
      <c r="B2789" s="12" t="s">
        <v>1494</v>
      </c>
      <c r="C2789" s="12" t="s">
        <v>4629</v>
      </c>
      <c r="D2789" s="36">
        <v>45888</v>
      </c>
      <c r="E2789" s="36">
        <v>45918</v>
      </c>
      <c r="F2789" s="12" t="s">
        <v>7631</v>
      </c>
    </row>
    <row r="2790" spans="1:6" x14ac:dyDescent="0.3">
      <c r="A2790" s="12" t="s">
        <v>10420</v>
      </c>
      <c r="B2790" s="12" t="s">
        <v>4292</v>
      </c>
      <c r="C2790" s="12" t="s">
        <v>4613</v>
      </c>
      <c r="D2790" s="36">
        <v>45884</v>
      </c>
      <c r="E2790" s="36">
        <v>46249</v>
      </c>
      <c r="F2790" s="12" t="s">
        <v>504</v>
      </c>
    </row>
    <row r="2791" spans="1:6" x14ac:dyDescent="0.3">
      <c r="A2791" s="12" t="s">
        <v>10421</v>
      </c>
      <c r="B2791" s="12" t="s">
        <v>2425</v>
      </c>
      <c r="C2791" s="12" t="s">
        <v>4613</v>
      </c>
      <c r="D2791" s="36">
        <v>45877</v>
      </c>
      <c r="E2791" s="36">
        <v>45961</v>
      </c>
      <c r="F2791" s="12" t="s">
        <v>7631</v>
      </c>
    </row>
    <row r="2792" spans="1:6" x14ac:dyDescent="0.3">
      <c r="A2792" s="12" t="s">
        <v>10422</v>
      </c>
      <c r="B2792" s="12" t="s">
        <v>3744</v>
      </c>
      <c r="C2792" s="12" t="s">
        <v>4602</v>
      </c>
      <c r="D2792" s="36">
        <v>45844</v>
      </c>
      <c r="E2792" s="36">
        <v>45872</v>
      </c>
      <c r="F2792" s="12" t="s">
        <v>7631</v>
      </c>
    </row>
    <row r="2793" spans="1:6" x14ac:dyDescent="0.3">
      <c r="A2793" s="12" t="s">
        <v>10423</v>
      </c>
      <c r="B2793" s="12" t="s">
        <v>3362</v>
      </c>
      <c r="C2793" s="12" t="s">
        <v>4594</v>
      </c>
      <c r="D2793" s="36">
        <v>46000</v>
      </c>
      <c r="E2793" s="36">
        <v>46028</v>
      </c>
      <c r="F2793" s="12" t="s">
        <v>7631</v>
      </c>
    </row>
    <row r="2794" spans="1:6" x14ac:dyDescent="0.3">
      <c r="A2794" s="12" t="s">
        <v>10424</v>
      </c>
      <c r="B2794" s="12" t="s">
        <v>1466</v>
      </c>
      <c r="C2794" s="12" t="s">
        <v>4594</v>
      </c>
      <c r="D2794" s="36">
        <v>45926</v>
      </c>
      <c r="E2794" s="36">
        <v>46010</v>
      </c>
      <c r="F2794" s="12" t="s">
        <v>7631</v>
      </c>
    </row>
    <row r="2795" spans="1:6" x14ac:dyDescent="0.3">
      <c r="A2795" s="12" t="s">
        <v>10425</v>
      </c>
      <c r="B2795" s="12" t="s">
        <v>4326</v>
      </c>
      <c r="C2795" s="12" t="s">
        <v>4598</v>
      </c>
      <c r="D2795" s="36">
        <v>46010</v>
      </c>
      <c r="E2795" s="36">
        <v>46375</v>
      </c>
      <c r="F2795" s="12" t="s">
        <v>504</v>
      </c>
    </row>
    <row r="2796" spans="1:6" x14ac:dyDescent="0.3">
      <c r="A2796" s="12" t="s">
        <v>10426</v>
      </c>
      <c r="B2796" s="12" t="s">
        <v>3880</v>
      </c>
      <c r="C2796" s="12" t="s">
        <v>4607</v>
      </c>
      <c r="D2796" s="36">
        <v>45718</v>
      </c>
      <c r="E2796" s="36">
        <v>45802</v>
      </c>
      <c r="F2796" s="12" t="s">
        <v>7631</v>
      </c>
    </row>
    <row r="2797" spans="1:6" x14ac:dyDescent="0.3">
      <c r="A2797" s="12" t="s">
        <v>10427</v>
      </c>
      <c r="B2797" s="12" t="s">
        <v>773</v>
      </c>
      <c r="C2797" s="12" t="s">
        <v>4605</v>
      </c>
      <c r="D2797" s="36">
        <v>46012</v>
      </c>
      <c r="E2797" s="36">
        <v>46040</v>
      </c>
      <c r="F2797" s="12" t="s">
        <v>7631</v>
      </c>
    </row>
    <row r="2798" spans="1:6" x14ac:dyDescent="0.3">
      <c r="A2798" s="12" t="s">
        <v>10428</v>
      </c>
      <c r="B2798" s="12" t="s">
        <v>4182</v>
      </c>
      <c r="C2798" s="12" t="s">
        <v>4602</v>
      </c>
      <c r="D2798" s="36">
        <v>45811</v>
      </c>
      <c r="E2798" s="36">
        <v>45867</v>
      </c>
      <c r="F2798" s="12" t="s">
        <v>7631</v>
      </c>
    </row>
    <row r="2799" spans="1:6" x14ac:dyDescent="0.3">
      <c r="A2799" s="12" t="s">
        <v>10429</v>
      </c>
      <c r="B2799" s="12" t="s">
        <v>3048</v>
      </c>
      <c r="C2799" s="12" t="s">
        <v>4605</v>
      </c>
      <c r="D2799" s="36">
        <v>45716</v>
      </c>
      <c r="E2799" s="36">
        <v>45744</v>
      </c>
      <c r="F2799" s="12" t="s">
        <v>7631</v>
      </c>
    </row>
    <row r="2800" spans="1:6" x14ac:dyDescent="0.3">
      <c r="A2800" s="12" t="s">
        <v>10430</v>
      </c>
      <c r="B2800" s="12" t="s">
        <v>3934</v>
      </c>
      <c r="C2800" s="12" t="s">
        <v>4629</v>
      </c>
      <c r="D2800" s="36">
        <v>45785</v>
      </c>
      <c r="E2800" s="36">
        <v>45813</v>
      </c>
      <c r="F2800" s="12" t="s">
        <v>7631</v>
      </c>
    </row>
    <row r="2801" spans="1:6" x14ac:dyDescent="0.3">
      <c r="A2801" s="12" t="s">
        <v>10431</v>
      </c>
      <c r="B2801" s="12" t="s">
        <v>1680</v>
      </c>
      <c r="C2801" s="12" t="s">
        <v>4594</v>
      </c>
      <c r="D2801" s="36">
        <v>46046</v>
      </c>
      <c r="E2801" s="36">
        <v>46074</v>
      </c>
      <c r="F2801" s="12" t="s">
        <v>504</v>
      </c>
    </row>
    <row r="2802" spans="1:6" x14ac:dyDescent="0.3">
      <c r="A2802" s="12" t="s">
        <v>10432</v>
      </c>
      <c r="B2802" s="12" t="s">
        <v>790</v>
      </c>
      <c r="C2802" s="12" t="s">
        <v>4598</v>
      </c>
      <c r="D2802" s="36">
        <v>45779</v>
      </c>
      <c r="E2802" s="36">
        <v>45809</v>
      </c>
      <c r="F2802" s="12" t="s">
        <v>7631</v>
      </c>
    </row>
    <row r="2803" spans="1:6" x14ac:dyDescent="0.3">
      <c r="A2803" s="12" t="s">
        <v>10433</v>
      </c>
      <c r="B2803" s="12" t="s">
        <v>1670</v>
      </c>
      <c r="C2803" s="12" t="s">
        <v>4629</v>
      </c>
      <c r="D2803" s="36">
        <v>45757</v>
      </c>
      <c r="E2803" s="36">
        <v>45841</v>
      </c>
      <c r="F2803" s="12" t="s">
        <v>7631</v>
      </c>
    </row>
    <row r="2804" spans="1:6" x14ac:dyDescent="0.3">
      <c r="A2804" s="12" t="s">
        <v>10434</v>
      </c>
      <c r="B2804" s="12" t="s">
        <v>1658</v>
      </c>
      <c r="C2804" s="12" t="s">
        <v>4594</v>
      </c>
      <c r="D2804" s="36">
        <v>45723</v>
      </c>
      <c r="E2804" s="36">
        <v>45779</v>
      </c>
      <c r="F2804" s="12" t="s">
        <v>7631</v>
      </c>
    </row>
    <row r="2805" spans="1:6" x14ac:dyDescent="0.3">
      <c r="A2805" s="12" t="s">
        <v>10435</v>
      </c>
      <c r="B2805" s="12" t="s">
        <v>3999</v>
      </c>
      <c r="C2805" s="12" t="s">
        <v>4609</v>
      </c>
      <c r="D2805" s="36">
        <v>45938</v>
      </c>
      <c r="E2805" s="36">
        <v>45994</v>
      </c>
      <c r="F2805" s="12" t="s">
        <v>7631</v>
      </c>
    </row>
    <row r="2806" spans="1:6" x14ac:dyDescent="0.3">
      <c r="A2806" s="12" t="s">
        <v>10436</v>
      </c>
      <c r="B2806" s="12" t="s">
        <v>2335</v>
      </c>
      <c r="C2806" s="12" t="s">
        <v>4598</v>
      </c>
      <c r="D2806" s="36">
        <v>45804</v>
      </c>
      <c r="E2806" s="36">
        <v>45860</v>
      </c>
      <c r="F2806" s="12" t="s">
        <v>7631</v>
      </c>
    </row>
    <row r="2807" spans="1:6" x14ac:dyDescent="0.3">
      <c r="A2807" s="12" t="s">
        <v>10437</v>
      </c>
      <c r="B2807" s="12" t="s">
        <v>673</v>
      </c>
      <c r="C2807" s="12" t="s">
        <v>4629</v>
      </c>
      <c r="D2807" s="36">
        <v>45930</v>
      </c>
      <c r="E2807" s="36">
        <v>45960</v>
      </c>
      <c r="F2807" s="12" t="s">
        <v>7631</v>
      </c>
    </row>
    <row r="2808" spans="1:6" x14ac:dyDescent="0.3">
      <c r="A2808" s="12" t="s">
        <v>10438</v>
      </c>
      <c r="B2808" s="12" t="s">
        <v>3080</v>
      </c>
      <c r="C2808" s="12" t="s">
        <v>4615</v>
      </c>
      <c r="D2808" s="36">
        <v>45996</v>
      </c>
      <c r="E2808" s="36">
        <v>46080</v>
      </c>
      <c r="F2808" s="12" t="s">
        <v>504</v>
      </c>
    </row>
    <row r="2809" spans="1:6" x14ac:dyDescent="0.3">
      <c r="A2809" s="12" t="s">
        <v>10439</v>
      </c>
      <c r="B2809" s="12" t="s">
        <v>4192</v>
      </c>
      <c r="C2809" s="12" t="s">
        <v>4629</v>
      </c>
      <c r="D2809" s="36">
        <v>45890</v>
      </c>
      <c r="E2809" s="36">
        <v>45918</v>
      </c>
      <c r="F2809" s="12" t="s">
        <v>7631</v>
      </c>
    </row>
    <row r="2810" spans="1:6" x14ac:dyDescent="0.3">
      <c r="A2810" s="12" t="s">
        <v>10440</v>
      </c>
      <c r="B2810" s="12" t="s">
        <v>1975</v>
      </c>
      <c r="C2810" s="12" t="s">
        <v>4629</v>
      </c>
      <c r="D2810" s="36">
        <v>45808</v>
      </c>
      <c r="E2810" s="36">
        <v>45892</v>
      </c>
      <c r="F2810" s="12" t="s">
        <v>7631</v>
      </c>
    </row>
    <row r="2811" spans="1:6" x14ac:dyDescent="0.3">
      <c r="A2811" s="12" t="s">
        <v>10441</v>
      </c>
      <c r="B2811" s="12" t="s">
        <v>1596</v>
      </c>
      <c r="C2811" s="12" t="s">
        <v>4609</v>
      </c>
      <c r="D2811" s="36">
        <v>46029</v>
      </c>
      <c r="E2811" s="36">
        <v>46059</v>
      </c>
      <c r="F2811" s="12" t="s">
        <v>504</v>
      </c>
    </row>
    <row r="2812" spans="1:6" x14ac:dyDescent="0.3">
      <c r="A2812" s="12" t="s">
        <v>10442</v>
      </c>
      <c r="B2812" s="12" t="s">
        <v>1143</v>
      </c>
      <c r="C2812" s="12" t="s">
        <v>4607</v>
      </c>
      <c r="D2812" s="36">
        <v>45992</v>
      </c>
      <c r="E2812" s="36">
        <v>46048</v>
      </c>
      <c r="F2812" s="12" t="s">
        <v>7631</v>
      </c>
    </row>
    <row r="2813" spans="1:6" x14ac:dyDescent="0.3">
      <c r="A2813" s="12" t="s">
        <v>10443</v>
      </c>
      <c r="B2813" s="12" t="s">
        <v>3894</v>
      </c>
      <c r="C2813" s="12" t="s">
        <v>4629</v>
      </c>
      <c r="D2813" s="36">
        <v>45790</v>
      </c>
      <c r="E2813" s="36">
        <v>45874</v>
      </c>
      <c r="F2813" s="12" t="s">
        <v>7631</v>
      </c>
    </row>
    <row r="2814" spans="1:6" x14ac:dyDescent="0.3">
      <c r="A2814" s="12" t="s">
        <v>10444</v>
      </c>
      <c r="B2814" s="12" t="s">
        <v>3826</v>
      </c>
      <c r="C2814" s="12" t="s">
        <v>4629</v>
      </c>
      <c r="D2814" s="36">
        <v>45711</v>
      </c>
      <c r="E2814" s="36">
        <v>46076</v>
      </c>
      <c r="F2814" s="12" t="s">
        <v>504</v>
      </c>
    </row>
    <row r="2815" spans="1:6" x14ac:dyDescent="0.3">
      <c r="A2815" s="12" t="s">
        <v>10445</v>
      </c>
      <c r="B2815" s="12" t="s">
        <v>2843</v>
      </c>
      <c r="C2815" s="12" t="s">
        <v>4609</v>
      </c>
      <c r="D2815" s="36">
        <v>46012</v>
      </c>
      <c r="E2815" s="36">
        <v>46377</v>
      </c>
      <c r="F2815" s="12" t="s">
        <v>504</v>
      </c>
    </row>
    <row r="2816" spans="1:6" x14ac:dyDescent="0.3">
      <c r="A2816" s="12" t="s">
        <v>10446</v>
      </c>
      <c r="B2816" s="12" t="s">
        <v>1548</v>
      </c>
      <c r="C2816" s="12" t="s">
        <v>4607</v>
      </c>
      <c r="D2816" s="36">
        <v>45965</v>
      </c>
      <c r="E2816" s="36">
        <v>46049</v>
      </c>
      <c r="F2816" s="12" t="s">
        <v>7631</v>
      </c>
    </row>
    <row r="2817" spans="1:6" x14ac:dyDescent="0.3">
      <c r="A2817" s="12" t="s">
        <v>10447</v>
      </c>
      <c r="B2817" s="12" t="s">
        <v>876</v>
      </c>
      <c r="C2817" s="12" t="s">
        <v>4598</v>
      </c>
      <c r="D2817" s="36">
        <v>45740</v>
      </c>
      <c r="E2817" s="36">
        <v>45796</v>
      </c>
      <c r="F2817" s="12" t="s">
        <v>7631</v>
      </c>
    </row>
    <row r="2818" spans="1:6" x14ac:dyDescent="0.3">
      <c r="A2818" s="12" t="s">
        <v>10448</v>
      </c>
      <c r="B2818" s="12" t="s">
        <v>3104</v>
      </c>
      <c r="C2818" s="12" t="s">
        <v>4613</v>
      </c>
      <c r="D2818" s="36">
        <v>45864</v>
      </c>
      <c r="E2818" s="36">
        <v>45892</v>
      </c>
      <c r="F2818" s="12" t="s">
        <v>7631</v>
      </c>
    </row>
    <row r="2819" spans="1:6" x14ac:dyDescent="0.3">
      <c r="A2819" s="12" t="s">
        <v>10449</v>
      </c>
      <c r="B2819" s="12" t="s">
        <v>501</v>
      </c>
      <c r="C2819" s="12" t="s">
        <v>4594</v>
      </c>
      <c r="D2819" s="36">
        <v>45838</v>
      </c>
      <c r="E2819" s="36">
        <v>45866</v>
      </c>
      <c r="F2819" s="12" t="s">
        <v>7631</v>
      </c>
    </row>
    <row r="2820" spans="1:6" x14ac:dyDescent="0.3">
      <c r="A2820" s="12" t="s">
        <v>10450</v>
      </c>
      <c r="B2820" s="12" t="s">
        <v>4340</v>
      </c>
      <c r="C2820" s="12" t="s">
        <v>4618</v>
      </c>
      <c r="D2820" s="36">
        <v>45939</v>
      </c>
      <c r="E2820" s="36">
        <v>46304</v>
      </c>
      <c r="F2820" s="12" t="s">
        <v>504</v>
      </c>
    </row>
    <row r="2821" spans="1:6" x14ac:dyDescent="0.3">
      <c r="A2821" s="12" t="s">
        <v>10451</v>
      </c>
      <c r="B2821" s="12" t="s">
        <v>4557</v>
      </c>
      <c r="C2821" s="12" t="s">
        <v>4609</v>
      </c>
      <c r="D2821" s="36">
        <v>45795</v>
      </c>
      <c r="E2821" s="36">
        <v>45825</v>
      </c>
      <c r="F2821" s="12" t="s">
        <v>7631</v>
      </c>
    </row>
    <row r="2822" spans="1:6" x14ac:dyDescent="0.3">
      <c r="A2822" s="12" t="s">
        <v>10452</v>
      </c>
      <c r="B2822" s="12" t="s">
        <v>3394</v>
      </c>
      <c r="C2822" s="12" t="s">
        <v>4609</v>
      </c>
      <c r="D2822" s="36">
        <v>45747</v>
      </c>
      <c r="E2822" s="36">
        <v>45803</v>
      </c>
      <c r="F2822" s="12" t="s">
        <v>7631</v>
      </c>
    </row>
    <row r="2823" spans="1:6" x14ac:dyDescent="0.3">
      <c r="A2823" s="12" t="s">
        <v>10453</v>
      </c>
      <c r="B2823" s="12" t="s">
        <v>2741</v>
      </c>
      <c r="C2823" s="12" t="s">
        <v>4607</v>
      </c>
      <c r="D2823" s="36">
        <v>45907</v>
      </c>
      <c r="E2823" s="36">
        <v>45963</v>
      </c>
      <c r="F2823" s="12" t="s">
        <v>7631</v>
      </c>
    </row>
    <row r="2824" spans="1:6" x14ac:dyDescent="0.3">
      <c r="A2824" s="12" t="s">
        <v>10454</v>
      </c>
      <c r="B2824" s="12" t="s">
        <v>4497</v>
      </c>
      <c r="C2824" s="12" t="s">
        <v>4629</v>
      </c>
      <c r="D2824" s="36">
        <v>45939</v>
      </c>
      <c r="E2824" s="36">
        <v>46304</v>
      </c>
      <c r="F2824" s="12" t="s">
        <v>504</v>
      </c>
    </row>
    <row r="2825" spans="1:6" x14ac:dyDescent="0.3">
      <c r="A2825" s="12" t="s">
        <v>10455</v>
      </c>
      <c r="B2825" s="12" t="s">
        <v>3938</v>
      </c>
      <c r="C2825" s="12" t="s">
        <v>4615</v>
      </c>
      <c r="D2825" s="36">
        <v>45802</v>
      </c>
      <c r="E2825" s="36">
        <v>45832</v>
      </c>
      <c r="F2825" s="12" t="s">
        <v>7631</v>
      </c>
    </row>
    <row r="2826" spans="1:6" x14ac:dyDescent="0.3">
      <c r="A2826" s="12" t="s">
        <v>10456</v>
      </c>
      <c r="B2826" s="12" t="s">
        <v>1445</v>
      </c>
      <c r="C2826" s="12" t="s">
        <v>4607</v>
      </c>
      <c r="D2826" s="36">
        <v>45902</v>
      </c>
      <c r="E2826" s="36">
        <v>45930</v>
      </c>
      <c r="F2826" s="12" t="s">
        <v>7631</v>
      </c>
    </row>
    <row r="2827" spans="1:6" x14ac:dyDescent="0.3">
      <c r="A2827" s="12" t="s">
        <v>10457</v>
      </c>
      <c r="B2827" s="12" t="s">
        <v>1428</v>
      </c>
      <c r="C2827" s="12" t="s">
        <v>4629</v>
      </c>
      <c r="D2827" s="36">
        <v>45887</v>
      </c>
      <c r="E2827" s="36">
        <v>45943</v>
      </c>
      <c r="F2827" s="12" t="s">
        <v>7631</v>
      </c>
    </row>
    <row r="2828" spans="1:6" x14ac:dyDescent="0.3">
      <c r="A2828" s="12" t="s">
        <v>10458</v>
      </c>
      <c r="B2828" s="12" t="s">
        <v>3214</v>
      </c>
      <c r="C2828" s="12" t="s">
        <v>4598</v>
      </c>
      <c r="D2828" s="36">
        <v>46006</v>
      </c>
      <c r="E2828" s="36">
        <v>46090</v>
      </c>
      <c r="F2828" s="12" t="s">
        <v>504</v>
      </c>
    </row>
    <row r="2829" spans="1:6" x14ac:dyDescent="0.3">
      <c r="A2829" s="12" t="s">
        <v>10459</v>
      </c>
      <c r="B2829" s="12" t="s">
        <v>4277</v>
      </c>
      <c r="C2829" s="12" t="s">
        <v>4609</v>
      </c>
      <c r="D2829" s="36">
        <v>45770</v>
      </c>
      <c r="E2829" s="36">
        <v>45798</v>
      </c>
      <c r="F2829" s="12" t="s">
        <v>7631</v>
      </c>
    </row>
    <row r="2830" spans="1:6" x14ac:dyDescent="0.3">
      <c r="A2830" s="12" t="s">
        <v>10460</v>
      </c>
      <c r="B2830" s="12" t="s">
        <v>2927</v>
      </c>
      <c r="C2830" s="12" t="s">
        <v>4607</v>
      </c>
      <c r="D2830" s="36">
        <v>46016</v>
      </c>
      <c r="E2830" s="36">
        <v>46100</v>
      </c>
      <c r="F2830" s="12" t="s">
        <v>504</v>
      </c>
    </row>
    <row r="2831" spans="1:6" x14ac:dyDescent="0.3">
      <c r="A2831" s="12" t="s">
        <v>10461</v>
      </c>
      <c r="B2831" s="12" t="s">
        <v>2769</v>
      </c>
      <c r="C2831" s="12" t="s">
        <v>4629</v>
      </c>
      <c r="D2831" s="36">
        <v>45791</v>
      </c>
      <c r="E2831" s="36">
        <v>46156</v>
      </c>
      <c r="F2831" s="12" t="s">
        <v>504</v>
      </c>
    </row>
    <row r="2832" spans="1:6" x14ac:dyDescent="0.3">
      <c r="A2832" s="12" t="s">
        <v>10462</v>
      </c>
      <c r="B2832" s="12" t="s">
        <v>3290</v>
      </c>
      <c r="C2832" s="12" t="s">
        <v>4598</v>
      </c>
      <c r="D2832" s="36">
        <v>45981</v>
      </c>
      <c r="E2832" s="36">
        <v>46009</v>
      </c>
      <c r="F2832" s="12" t="s">
        <v>7631</v>
      </c>
    </row>
    <row r="2833" spans="1:6" x14ac:dyDescent="0.3">
      <c r="A2833" s="12" t="s">
        <v>10463</v>
      </c>
      <c r="B2833" s="12" t="s">
        <v>1853</v>
      </c>
      <c r="C2833" s="12" t="s">
        <v>4602</v>
      </c>
      <c r="D2833" s="36">
        <v>45890</v>
      </c>
      <c r="E2833" s="36">
        <v>45946</v>
      </c>
      <c r="F2833" s="12" t="s">
        <v>7631</v>
      </c>
    </row>
    <row r="2834" spans="1:6" x14ac:dyDescent="0.3">
      <c r="A2834" s="12" t="s">
        <v>10464</v>
      </c>
      <c r="B2834" s="12" t="s">
        <v>3234</v>
      </c>
      <c r="C2834" s="12" t="s">
        <v>4615</v>
      </c>
      <c r="D2834" s="36">
        <v>45929</v>
      </c>
      <c r="E2834" s="36">
        <v>46013</v>
      </c>
      <c r="F2834" s="12" t="s">
        <v>7631</v>
      </c>
    </row>
    <row r="2835" spans="1:6" x14ac:dyDescent="0.3">
      <c r="A2835" s="12" t="s">
        <v>10465</v>
      </c>
      <c r="B2835" s="12" t="s">
        <v>1169</v>
      </c>
      <c r="C2835" s="12" t="s">
        <v>4598</v>
      </c>
      <c r="D2835" s="36">
        <v>45932</v>
      </c>
      <c r="E2835" s="36">
        <v>45988</v>
      </c>
      <c r="F2835" s="12" t="s">
        <v>7631</v>
      </c>
    </row>
    <row r="2836" spans="1:6" x14ac:dyDescent="0.3">
      <c r="A2836" s="12" t="s">
        <v>10466</v>
      </c>
      <c r="B2836" s="12" t="s">
        <v>2049</v>
      </c>
      <c r="C2836" s="12" t="s">
        <v>4618</v>
      </c>
      <c r="D2836" s="36">
        <v>45928</v>
      </c>
      <c r="E2836" s="36">
        <v>46293</v>
      </c>
      <c r="F2836" s="12" t="s">
        <v>504</v>
      </c>
    </row>
    <row r="2837" spans="1:6" x14ac:dyDescent="0.3">
      <c r="A2837" s="12" t="s">
        <v>10467</v>
      </c>
      <c r="B2837" s="12" t="s">
        <v>658</v>
      </c>
      <c r="C2837" s="12" t="s">
        <v>4629</v>
      </c>
      <c r="D2837" s="36">
        <v>45746</v>
      </c>
      <c r="E2837" s="36">
        <v>46111</v>
      </c>
      <c r="F2837" s="12" t="s">
        <v>504</v>
      </c>
    </row>
    <row r="2838" spans="1:6" x14ac:dyDescent="0.3">
      <c r="A2838" s="12" t="s">
        <v>10468</v>
      </c>
      <c r="B2838" s="12" t="s">
        <v>2092</v>
      </c>
      <c r="C2838" s="12" t="s">
        <v>4605</v>
      </c>
      <c r="D2838" s="36">
        <v>45992</v>
      </c>
      <c r="E2838" s="36">
        <v>46022</v>
      </c>
      <c r="F2838" s="12" t="s">
        <v>7631</v>
      </c>
    </row>
    <row r="2839" spans="1:6" x14ac:dyDescent="0.3">
      <c r="A2839" s="12" t="s">
        <v>10469</v>
      </c>
      <c r="B2839" s="12" t="s">
        <v>2285</v>
      </c>
      <c r="C2839" s="12" t="s">
        <v>4615</v>
      </c>
      <c r="D2839" s="36">
        <v>45853</v>
      </c>
      <c r="E2839" s="36">
        <v>45909</v>
      </c>
      <c r="F2839" s="12" t="s">
        <v>7631</v>
      </c>
    </row>
    <row r="2840" spans="1:6" x14ac:dyDescent="0.3">
      <c r="A2840" s="12" t="s">
        <v>10470</v>
      </c>
      <c r="B2840" s="12" t="s">
        <v>3944</v>
      </c>
      <c r="C2840" s="12" t="s">
        <v>4594</v>
      </c>
      <c r="D2840" s="36">
        <v>45907</v>
      </c>
      <c r="E2840" s="36">
        <v>45963</v>
      </c>
      <c r="F2840" s="12" t="s">
        <v>7631</v>
      </c>
    </row>
    <row r="2841" spans="1:6" x14ac:dyDescent="0.3">
      <c r="A2841" s="12" t="s">
        <v>10471</v>
      </c>
      <c r="B2841" s="12" t="s">
        <v>1407</v>
      </c>
      <c r="C2841" s="12" t="s">
        <v>4615</v>
      </c>
      <c r="D2841" s="36">
        <v>45690</v>
      </c>
      <c r="E2841" s="36">
        <v>45746</v>
      </c>
      <c r="F2841" s="12" t="s">
        <v>7631</v>
      </c>
    </row>
    <row r="2842" spans="1:6" x14ac:dyDescent="0.3">
      <c r="A2842" s="12" t="s">
        <v>10472</v>
      </c>
      <c r="B2842" s="12" t="s">
        <v>686</v>
      </c>
      <c r="C2842" s="12" t="s">
        <v>4598</v>
      </c>
      <c r="D2842" s="36">
        <v>45991</v>
      </c>
      <c r="E2842" s="36">
        <v>46021</v>
      </c>
      <c r="F2842" s="12" t="s">
        <v>7631</v>
      </c>
    </row>
    <row r="2843" spans="1:6" x14ac:dyDescent="0.3">
      <c r="A2843" s="12" t="s">
        <v>10473</v>
      </c>
      <c r="B2843" s="12" t="s">
        <v>2243</v>
      </c>
      <c r="C2843" s="12" t="s">
        <v>4609</v>
      </c>
      <c r="D2843" s="36">
        <v>45990</v>
      </c>
      <c r="E2843" s="36">
        <v>46046</v>
      </c>
      <c r="F2843" s="12" t="s">
        <v>7631</v>
      </c>
    </row>
    <row r="2844" spans="1:6" x14ac:dyDescent="0.3">
      <c r="A2844" s="12" t="s">
        <v>10474</v>
      </c>
      <c r="B2844" s="12" t="s">
        <v>4052</v>
      </c>
      <c r="C2844" s="12" t="s">
        <v>4594</v>
      </c>
      <c r="D2844" s="36">
        <v>45808</v>
      </c>
      <c r="E2844" s="36">
        <v>45836</v>
      </c>
      <c r="F2844" s="12" t="s">
        <v>7631</v>
      </c>
    </row>
    <row r="2845" spans="1:6" x14ac:dyDescent="0.3">
      <c r="A2845" s="12" t="s">
        <v>10475</v>
      </c>
      <c r="B2845" s="12" t="s">
        <v>3230</v>
      </c>
      <c r="C2845" s="12" t="s">
        <v>4605</v>
      </c>
      <c r="D2845" s="36">
        <v>45917</v>
      </c>
      <c r="E2845" s="36">
        <v>45947</v>
      </c>
      <c r="F2845" s="12" t="s">
        <v>7631</v>
      </c>
    </row>
    <row r="2846" spans="1:6" x14ac:dyDescent="0.3">
      <c r="A2846" s="12" t="s">
        <v>10476</v>
      </c>
      <c r="B2846" s="12" t="s">
        <v>4374</v>
      </c>
      <c r="C2846" s="12" t="s">
        <v>4607</v>
      </c>
      <c r="D2846" s="36">
        <v>45839</v>
      </c>
      <c r="E2846" s="36">
        <v>45923</v>
      </c>
      <c r="F2846" s="12" t="s">
        <v>7631</v>
      </c>
    </row>
    <row r="2847" spans="1:6" x14ac:dyDescent="0.3">
      <c r="A2847" s="12" t="s">
        <v>10477</v>
      </c>
      <c r="B2847" s="12" t="s">
        <v>4130</v>
      </c>
      <c r="C2847" s="12" t="s">
        <v>4602</v>
      </c>
      <c r="D2847" s="36">
        <v>45777</v>
      </c>
      <c r="E2847" s="36">
        <v>45861</v>
      </c>
      <c r="F2847" s="12" t="s">
        <v>7631</v>
      </c>
    </row>
    <row r="2848" spans="1:6" x14ac:dyDescent="0.3">
      <c r="A2848" s="12" t="s">
        <v>10478</v>
      </c>
      <c r="B2848" s="12" t="s">
        <v>1377</v>
      </c>
      <c r="C2848" s="12" t="s">
        <v>4618</v>
      </c>
      <c r="D2848" s="36">
        <v>45844</v>
      </c>
      <c r="E2848" s="36">
        <v>45928</v>
      </c>
      <c r="F2848" s="12" t="s">
        <v>7631</v>
      </c>
    </row>
    <row r="2849" spans="1:6" x14ac:dyDescent="0.3">
      <c r="A2849" s="12" t="s">
        <v>10479</v>
      </c>
      <c r="B2849" s="12" t="s">
        <v>3442</v>
      </c>
      <c r="C2849" s="12" t="s">
        <v>4618</v>
      </c>
      <c r="D2849" s="36">
        <v>45832</v>
      </c>
      <c r="E2849" s="36">
        <v>45862</v>
      </c>
      <c r="F2849" s="12" t="s">
        <v>7631</v>
      </c>
    </row>
    <row r="2850" spans="1:6" x14ac:dyDescent="0.3">
      <c r="A2850" s="12" t="s">
        <v>10480</v>
      </c>
      <c r="B2850" s="12" t="s">
        <v>1302</v>
      </c>
      <c r="C2850" s="12" t="s">
        <v>4594</v>
      </c>
      <c r="D2850" s="36">
        <v>45933</v>
      </c>
      <c r="E2850" s="36">
        <v>46298</v>
      </c>
      <c r="F2850" s="12" t="s">
        <v>504</v>
      </c>
    </row>
    <row r="2851" spans="1:6" x14ac:dyDescent="0.3">
      <c r="A2851" s="12" t="s">
        <v>10481</v>
      </c>
      <c r="B2851" s="12" t="s">
        <v>4400</v>
      </c>
      <c r="C2851" s="12" t="s">
        <v>4598</v>
      </c>
      <c r="D2851" s="36">
        <v>45789</v>
      </c>
      <c r="E2851" s="36">
        <v>46154</v>
      </c>
      <c r="F2851" s="12" t="s">
        <v>504</v>
      </c>
    </row>
    <row r="2852" spans="1:6" x14ac:dyDescent="0.3">
      <c r="A2852" s="12" t="s">
        <v>10482</v>
      </c>
      <c r="B2852" s="12" t="s">
        <v>3834</v>
      </c>
      <c r="C2852" s="12" t="s">
        <v>4605</v>
      </c>
      <c r="D2852" s="36">
        <v>45861</v>
      </c>
      <c r="E2852" s="36">
        <v>46226</v>
      </c>
      <c r="F2852" s="12" t="s">
        <v>504</v>
      </c>
    </row>
    <row r="2853" spans="1:6" x14ac:dyDescent="0.3">
      <c r="A2853" s="12" t="s">
        <v>10483</v>
      </c>
      <c r="B2853" s="12" t="s">
        <v>1463</v>
      </c>
      <c r="C2853" s="12" t="s">
        <v>4594</v>
      </c>
      <c r="D2853" s="36">
        <v>45863</v>
      </c>
      <c r="E2853" s="36">
        <v>45919</v>
      </c>
      <c r="F2853" s="12" t="s">
        <v>7631</v>
      </c>
    </row>
    <row r="2854" spans="1:6" x14ac:dyDescent="0.3">
      <c r="A2854" s="12" t="s">
        <v>10484</v>
      </c>
      <c r="B2854" s="12" t="s">
        <v>2057</v>
      </c>
      <c r="C2854" s="12" t="s">
        <v>4607</v>
      </c>
      <c r="D2854" s="36">
        <v>46049</v>
      </c>
      <c r="E2854" s="36">
        <v>46079</v>
      </c>
      <c r="F2854" s="12" t="s">
        <v>504</v>
      </c>
    </row>
    <row r="2855" spans="1:6" x14ac:dyDescent="0.3">
      <c r="A2855" s="12" t="s">
        <v>10485</v>
      </c>
      <c r="B2855" s="12" t="s">
        <v>1300</v>
      </c>
      <c r="C2855" s="12" t="s">
        <v>4613</v>
      </c>
      <c r="D2855" s="36">
        <v>45948</v>
      </c>
      <c r="E2855" s="36">
        <v>46032</v>
      </c>
      <c r="F2855" s="12" t="s">
        <v>7631</v>
      </c>
    </row>
    <row r="2856" spans="1:6" x14ac:dyDescent="0.3">
      <c r="A2856" s="12" t="s">
        <v>10486</v>
      </c>
      <c r="B2856" s="12" t="s">
        <v>3144</v>
      </c>
      <c r="C2856" s="12" t="s">
        <v>4609</v>
      </c>
      <c r="D2856" s="36">
        <v>45904</v>
      </c>
      <c r="E2856" s="36">
        <v>45934</v>
      </c>
      <c r="F2856" s="12" t="s">
        <v>7631</v>
      </c>
    </row>
    <row r="2857" spans="1:6" x14ac:dyDescent="0.3">
      <c r="A2857" s="12" t="s">
        <v>10487</v>
      </c>
      <c r="B2857" s="12" t="s">
        <v>4263</v>
      </c>
      <c r="C2857" s="12" t="s">
        <v>4602</v>
      </c>
      <c r="D2857" s="36">
        <v>46029</v>
      </c>
      <c r="E2857" s="36">
        <v>46394</v>
      </c>
      <c r="F2857" s="12" t="s">
        <v>504</v>
      </c>
    </row>
    <row r="2858" spans="1:6" x14ac:dyDescent="0.3">
      <c r="A2858" s="12" t="s">
        <v>10488</v>
      </c>
      <c r="B2858" s="12" t="s">
        <v>3424</v>
      </c>
      <c r="C2858" s="12" t="s">
        <v>4609</v>
      </c>
      <c r="D2858" s="36">
        <v>45957</v>
      </c>
      <c r="E2858" s="36">
        <v>45987</v>
      </c>
      <c r="F2858" s="12" t="s">
        <v>7631</v>
      </c>
    </row>
    <row r="2859" spans="1:6" x14ac:dyDescent="0.3">
      <c r="A2859" s="12" t="s">
        <v>10489</v>
      </c>
      <c r="B2859" s="12" t="s">
        <v>1289</v>
      </c>
      <c r="C2859" s="12" t="s">
        <v>4594</v>
      </c>
      <c r="D2859" s="36">
        <v>45954</v>
      </c>
      <c r="E2859" s="36">
        <v>46010</v>
      </c>
      <c r="F2859" s="12" t="s">
        <v>7631</v>
      </c>
    </row>
    <row r="2860" spans="1:6" x14ac:dyDescent="0.3">
      <c r="A2860" s="12" t="s">
        <v>10490</v>
      </c>
      <c r="B2860" s="12" t="s">
        <v>1165</v>
      </c>
      <c r="C2860" s="12" t="s">
        <v>4609</v>
      </c>
      <c r="D2860" s="36">
        <v>45903</v>
      </c>
      <c r="E2860" s="36">
        <v>45933</v>
      </c>
      <c r="F2860" s="12" t="s">
        <v>7631</v>
      </c>
    </row>
    <row r="2861" spans="1:6" x14ac:dyDescent="0.3">
      <c r="A2861" s="12" t="s">
        <v>10491</v>
      </c>
      <c r="B2861" s="12" t="s">
        <v>4561</v>
      </c>
      <c r="C2861" s="12" t="s">
        <v>4598</v>
      </c>
      <c r="D2861" s="36">
        <v>46033</v>
      </c>
      <c r="E2861" s="36">
        <v>46398</v>
      </c>
      <c r="F2861" s="12" t="s">
        <v>504</v>
      </c>
    </row>
    <row r="2862" spans="1:6" x14ac:dyDescent="0.3">
      <c r="A2862" s="12" t="s">
        <v>10492</v>
      </c>
      <c r="B2862" s="12" t="s">
        <v>4427</v>
      </c>
      <c r="C2862" s="12" t="s">
        <v>4613</v>
      </c>
      <c r="D2862" s="36">
        <v>45856</v>
      </c>
      <c r="E2862" s="36">
        <v>45912</v>
      </c>
      <c r="F2862" s="12" t="s">
        <v>7631</v>
      </c>
    </row>
    <row r="2863" spans="1:6" x14ac:dyDescent="0.3">
      <c r="A2863" s="12" t="s">
        <v>10493</v>
      </c>
      <c r="B2863" s="12" t="s">
        <v>2029</v>
      </c>
      <c r="C2863" s="12" t="s">
        <v>4609</v>
      </c>
      <c r="D2863" s="36">
        <v>45702</v>
      </c>
      <c r="E2863" s="36">
        <v>45786</v>
      </c>
      <c r="F2863" s="12" t="s">
        <v>7631</v>
      </c>
    </row>
    <row r="2864" spans="1:6" x14ac:dyDescent="0.3">
      <c r="A2864" s="12" t="s">
        <v>10494</v>
      </c>
      <c r="B2864" s="12" t="s">
        <v>3270</v>
      </c>
      <c r="C2864" s="12" t="s">
        <v>4609</v>
      </c>
      <c r="D2864" s="36">
        <v>45841</v>
      </c>
      <c r="E2864" s="36">
        <v>45925</v>
      </c>
      <c r="F2864" s="12" t="s">
        <v>7631</v>
      </c>
    </row>
    <row r="2865" spans="1:6" x14ac:dyDescent="0.3">
      <c r="A2865" s="12" t="s">
        <v>10495</v>
      </c>
      <c r="B2865" s="12" t="s">
        <v>4419</v>
      </c>
      <c r="C2865" s="12" t="s">
        <v>4629</v>
      </c>
      <c r="D2865" s="36">
        <v>45747</v>
      </c>
      <c r="E2865" s="36">
        <v>45803</v>
      </c>
      <c r="F2865" s="12" t="s">
        <v>7631</v>
      </c>
    </row>
    <row r="2866" spans="1:6" x14ac:dyDescent="0.3">
      <c r="A2866" s="12" t="s">
        <v>10496</v>
      </c>
      <c r="B2866" s="12" t="s">
        <v>3752</v>
      </c>
      <c r="C2866" s="12" t="s">
        <v>4629</v>
      </c>
      <c r="D2866" s="36">
        <v>45847</v>
      </c>
      <c r="E2866" s="36">
        <v>45931</v>
      </c>
      <c r="F2866" s="12" t="s">
        <v>7631</v>
      </c>
    </row>
    <row r="2867" spans="1:6" x14ac:dyDescent="0.3">
      <c r="A2867" s="12" t="s">
        <v>10497</v>
      </c>
      <c r="B2867" s="12" t="s">
        <v>1818</v>
      </c>
      <c r="C2867" s="12" t="s">
        <v>4594</v>
      </c>
      <c r="D2867" s="36">
        <v>45809</v>
      </c>
      <c r="E2867" s="36">
        <v>45839</v>
      </c>
      <c r="F2867" s="12" t="s">
        <v>7631</v>
      </c>
    </row>
    <row r="2868" spans="1:6" x14ac:dyDescent="0.3">
      <c r="A2868" s="12" t="s">
        <v>10498</v>
      </c>
      <c r="B2868" s="12" t="s">
        <v>2559</v>
      </c>
      <c r="C2868" s="12" t="s">
        <v>4602</v>
      </c>
      <c r="D2868" s="36">
        <v>45700</v>
      </c>
      <c r="E2868" s="36">
        <v>45756</v>
      </c>
      <c r="F2868" s="12" t="s">
        <v>7631</v>
      </c>
    </row>
    <row r="2869" spans="1:6" x14ac:dyDescent="0.3">
      <c r="A2869" s="12" t="s">
        <v>10499</v>
      </c>
      <c r="B2869" s="12" t="s">
        <v>3170</v>
      </c>
      <c r="C2869" s="12" t="s">
        <v>4629</v>
      </c>
      <c r="D2869" s="36">
        <v>45784</v>
      </c>
      <c r="E2869" s="36">
        <v>45840</v>
      </c>
      <c r="F2869" s="12" t="s">
        <v>7631</v>
      </c>
    </row>
    <row r="2870" spans="1:6" x14ac:dyDescent="0.3">
      <c r="A2870" s="12" t="s">
        <v>10500</v>
      </c>
      <c r="B2870" s="12" t="s">
        <v>691</v>
      </c>
      <c r="C2870" s="12" t="s">
        <v>4609</v>
      </c>
      <c r="D2870" s="36">
        <v>45731</v>
      </c>
      <c r="E2870" s="36">
        <v>46096</v>
      </c>
      <c r="F2870" s="12" t="s">
        <v>504</v>
      </c>
    </row>
    <row r="2871" spans="1:6" x14ac:dyDescent="0.3">
      <c r="A2871" s="12" t="s">
        <v>10501</v>
      </c>
      <c r="B2871" s="12" t="s">
        <v>1851</v>
      </c>
      <c r="C2871" s="12" t="s">
        <v>4602</v>
      </c>
      <c r="D2871" s="36">
        <v>45903</v>
      </c>
      <c r="E2871" s="36">
        <v>45933</v>
      </c>
      <c r="F2871" s="12" t="s">
        <v>7631</v>
      </c>
    </row>
    <row r="2872" spans="1:6" x14ac:dyDescent="0.3">
      <c r="A2872" s="12" t="s">
        <v>10502</v>
      </c>
      <c r="B2872" s="12" t="s">
        <v>4174</v>
      </c>
      <c r="C2872" s="12" t="s">
        <v>4613</v>
      </c>
      <c r="D2872" s="36">
        <v>45905</v>
      </c>
      <c r="E2872" s="36">
        <v>46270</v>
      </c>
      <c r="F2872" s="12" t="s">
        <v>504</v>
      </c>
    </row>
    <row r="2873" spans="1:6" x14ac:dyDescent="0.3">
      <c r="A2873" s="12" t="s">
        <v>10503</v>
      </c>
      <c r="B2873" s="12" t="s">
        <v>4372</v>
      </c>
      <c r="C2873" s="12" t="s">
        <v>4594</v>
      </c>
      <c r="D2873" s="36">
        <v>45979</v>
      </c>
      <c r="E2873" s="36">
        <v>46009</v>
      </c>
      <c r="F2873" s="12" t="s">
        <v>7631</v>
      </c>
    </row>
    <row r="2874" spans="1:6" x14ac:dyDescent="0.3">
      <c r="A2874" s="12" t="s">
        <v>10504</v>
      </c>
      <c r="B2874" s="12" t="s">
        <v>3873</v>
      </c>
      <c r="C2874" s="12" t="s">
        <v>4629</v>
      </c>
      <c r="D2874" s="36">
        <v>45834</v>
      </c>
      <c r="E2874" s="36">
        <v>46199</v>
      </c>
      <c r="F2874" s="12" t="s">
        <v>504</v>
      </c>
    </row>
    <row r="2875" spans="1:6" x14ac:dyDescent="0.3">
      <c r="A2875" s="12" t="s">
        <v>10505</v>
      </c>
      <c r="B2875" s="12" t="s">
        <v>2801</v>
      </c>
      <c r="C2875" s="12" t="s">
        <v>4618</v>
      </c>
      <c r="D2875" s="36">
        <v>45714</v>
      </c>
      <c r="E2875" s="36">
        <v>45770</v>
      </c>
      <c r="F2875" s="12" t="s">
        <v>7631</v>
      </c>
    </row>
    <row r="2876" spans="1:6" x14ac:dyDescent="0.3">
      <c r="A2876" s="12" t="s">
        <v>10506</v>
      </c>
      <c r="B2876" s="12" t="s">
        <v>3985</v>
      </c>
      <c r="C2876" s="12" t="s">
        <v>4609</v>
      </c>
      <c r="D2876" s="36">
        <v>45953</v>
      </c>
      <c r="E2876" s="36">
        <v>46318</v>
      </c>
      <c r="F2876" s="12" t="s">
        <v>504</v>
      </c>
    </row>
    <row r="2877" spans="1:6" x14ac:dyDescent="0.3">
      <c r="A2877" s="12" t="s">
        <v>10507</v>
      </c>
      <c r="B2877" s="12" t="s">
        <v>2011</v>
      </c>
      <c r="C2877" s="12" t="s">
        <v>4609</v>
      </c>
      <c r="D2877" s="36">
        <v>46021</v>
      </c>
      <c r="E2877" s="36">
        <v>46077</v>
      </c>
      <c r="F2877" s="12" t="s">
        <v>504</v>
      </c>
    </row>
    <row r="2878" spans="1:6" x14ac:dyDescent="0.3">
      <c r="A2878" s="12" t="s">
        <v>10508</v>
      </c>
      <c r="B2878" s="12" t="s">
        <v>1289</v>
      </c>
      <c r="C2878" s="12" t="s">
        <v>4629</v>
      </c>
      <c r="D2878" s="36">
        <v>46004</v>
      </c>
      <c r="E2878" s="36">
        <v>46369</v>
      </c>
      <c r="F2878" s="12" t="s">
        <v>504</v>
      </c>
    </row>
    <row r="2879" spans="1:6" x14ac:dyDescent="0.3">
      <c r="A2879" s="12" t="s">
        <v>10509</v>
      </c>
      <c r="B2879" s="12" t="s">
        <v>1447</v>
      </c>
      <c r="C2879" s="12" t="s">
        <v>4607</v>
      </c>
      <c r="D2879" s="36">
        <v>45932</v>
      </c>
      <c r="E2879" s="36">
        <v>45962</v>
      </c>
      <c r="F2879" s="12" t="s">
        <v>7631</v>
      </c>
    </row>
    <row r="2880" spans="1:6" x14ac:dyDescent="0.3">
      <c r="A2880" s="12" t="s">
        <v>10510</v>
      </c>
      <c r="B2880" s="12" t="s">
        <v>623</v>
      </c>
      <c r="C2880" s="12" t="s">
        <v>4598</v>
      </c>
      <c r="D2880" s="36">
        <v>45984</v>
      </c>
      <c r="E2880" s="36">
        <v>46068</v>
      </c>
      <c r="F2880" s="12" t="s">
        <v>504</v>
      </c>
    </row>
    <row r="2881" spans="1:6" x14ac:dyDescent="0.3">
      <c r="A2881" s="12" t="s">
        <v>10511</v>
      </c>
      <c r="B2881" s="12" t="s">
        <v>3152</v>
      </c>
      <c r="C2881" s="12" t="s">
        <v>4629</v>
      </c>
      <c r="D2881" s="36">
        <v>45994</v>
      </c>
      <c r="E2881" s="36">
        <v>46050</v>
      </c>
      <c r="F2881" s="12" t="s">
        <v>7631</v>
      </c>
    </row>
    <row r="2882" spans="1:6" x14ac:dyDescent="0.3">
      <c r="A2882" s="12" t="s">
        <v>10512</v>
      </c>
      <c r="B2882" s="12" t="s">
        <v>1014</v>
      </c>
      <c r="C2882" s="12" t="s">
        <v>4613</v>
      </c>
      <c r="D2882" s="36">
        <v>45951</v>
      </c>
      <c r="E2882" s="36">
        <v>46035</v>
      </c>
      <c r="F2882" s="12" t="s">
        <v>7631</v>
      </c>
    </row>
    <row r="2883" spans="1:6" x14ac:dyDescent="0.3">
      <c r="A2883" s="12" t="s">
        <v>10513</v>
      </c>
      <c r="B2883" s="12" t="s">
        <v>2271</v>
      </c>
      <c r="C2883" s="12" t="s">
        <v>4618</v>
      </c>
      <c r="D2883" s="36">
        <v>45696</v>
      </c>
      <c r="E2883" s="36">
        <v>46061</v>
      </c>
      <c r="F2883" s="12" t="s">
        <v>504</v>
      </c>
    </row>
    <row r="2884" spans="1:6" x14ac:dyDescent="0.3">
      <c r="A2884" s="12" t="s">
        <v>10514</v>
      </c>
      <c r="B2884" s="12" t="s">
        <v>4263</v>
      </c>
      <c r="C2884" s="12" t="s">
        <v>4602</v>
      </c>
      <c r="D2884" s="36">
        <v>45746</v>
      </c>
      <c r="E2884" s="36">
        <v>45802</v>
      </c>
      <c r="F2884" s="12" t="s">
        <v>7631</v>
      </c>
    </row>
    <row r="2885" spans="1:6" x14ac:dyDescent="0.3">
      <c r="A2885" s="12" t="s">
        <v>10515</v>
      </c>
      <c r="B2885" s="12" t="s">
        <v>4013</v>
      </c>
      <c r="C2885" s="12" t="s">
        <v>4594</v>
      </c>
      <c r="D2885" s="36">
        <v>45986</v>
      </c>
      <c r="E2885" s="36">
        <v>46351</v>
      </c>
      <c r="F2885" s="12" t="s">
        <v>504</v>
      </c>
    </row>
    <row r="2886" spans="1:6" x14ac:dyDescent="0.3">
      <c r="A2886" s="12" t="s">
        <v>10516</v>
      </c>
      <c r="B2886" s="12" t="s">
        <v>3282</v>
      </c>
      <c r="C2886" s="12" t="s">
        <v>4607</v>
      </c>
      <c r="D2886" s="36">
        <v>45993</v>
      </c>
      <c r="E2886" s="36">
        <v>46021</v>
      </c>
      <c r="F2886" s="12" t="s">
        <v>7631</v>
      </c>
    </row>
    <row r="2887" spans="1:6" x14ac:dyDescent="0.3">
      <c r="A2887" s="12" t="s">
        <v>10517</v>
      </c>
      <c r="B2887" s="12" t="s">
        <v>2413</v>
      </c>
      <c r="C2887" s="12" t="s">
        <v>4629</v>
      </c>
      <c r="D2887" s="36">
        <v>45903</v>
      </c>
      <c r="E2887" s="36">
        <v>45931</v>
      </c>
      <c r="F2887" s="12" t="s">
        <v>7631</v>
      </c>
    </row>
    <row r="2888" spans="1:6" x14ac:dyDescent="0.3">
      <c r="A2888" s="12" t="s">
        <v>10518</v>
      </c>
      <c r="B2888" s="12" t="s">
        <v>2291</v>
      </c>
      <c r="C2888" s="12" t="s">
        <v>4598</v>
      </c>
      <c r="D2888" s="36">
        <v>46045</v>
      </c>
      <c r="E2888" s="36">
        <v>46410</v>
      </c>
      <c r="F2888" s="12" t="s">
        <v>504</v>
      </c>
    </row>
    <row r="2889" spans="1:6" x14ac:dyDescent="0.3">
      <c r="A2889" s="12" t="s">
        <v>10519</v>
      </c>
      <c r="B2889" s="12" t="s">
        <v>2873</v>
      </c>
      <c r="C2889" s="12" t="s">
        <v>4609</v>
      </c>
      <c r="D2889" s="36">
        <v>45844</v>
      </c>
      <c r="E2889" s="36">
        <v>45928</v>
      </c>
      <c r="F2889" s="12" t="s">
        <v>7631</v>
      </c>
    </row>
    <row r="2890" spans="1:6" x14ac:dyDescent="0.3">
      <c r="A2890" s="12" t="s">
        <v>10520</v>
      </c>
      <c r="B2890" s="12" t="s">
        <v>3481</v>
      </c>
      <c r="C2890" s="12" t="s">
        <v>4629</v>
      </c>
      <c r="D2890" s="36">
        <v>45965</v>
      </c>
      <c r="E2890" s="36">
        <v>45995</v>
      </c>
      <c r="F2890" s="12" t="s">
        <v>7631</v>
      </c>
    </row>
    <row r="2891" spans="1:6" x14ac:dyDescent="0.3">
      <c r="A2891" s="12" t="s">
        <v>10521</v>
      </c>
      <c r="B2891" s="12" t="s">
        <v>4457</v>
      </c>
      <c r="C2891" s="12" t="s">
        <v>4618</v>
      </c>
      <c r="D2891" s="36">
        <v>45749</v>
      </c>
      <c r="E2891" s="36">
        <v>46114</v>
      </c>
      <c r="F2891" s="12" t="s">
        <v>504</v>
      </c>
    </row>
    <row r="2892" spans="1:6" x14ac:dyDescent="0.3">
      <c r="A2892" s="12" t="s">
        <v>10522</v>
      </c>
      <c r="B2892" s="12" t="s">
        <v>585</v>
      </c>
      <c r="C2892" s="12" t="s">
        <v>4629</v>
      </c>
      <c r="D2892" s="36">
        <v>45752</v>
      </c>
      <c r="E2892" s="36">
        <v>45836</v>
      </c>
      <c r="F2892" s="12" t="s">
        <v>7631</v>
      </c>
    </row>
    <row r="2893" spans="1:6" x14ac:dyDescent="0.3">
      <c r="A2893" s="12" t="s">
        <v>10523</v>
      </c>
      <c r="B2893" s="12" t="s">
        <v>3609</v>
      </c>
      <c r="C2893" s="12" t="s">
        <v>4609</v>
      </c>
      <c r="D2893" s="36">
        <v>45713</v>
      </c>
      <c r="E2893" s="36">
        <v>46078</v>
      </c>
      <c r="F2893" s="12" t="s">
        <v>504</v>
      </c>
    </row>
    <row r="2894" spans="1:6" x14ac:dyDescent="0.3">
      <c r="A2894" s="12" t="s">
        <v>10524</v>
      </c>
      <c r="B2894" s="12" t="s">
        <v>3196</v>
      </c>
      <c r="C2894" s="12" t="s">
        <v>4618</v>
      </c>
      <c r="D2894" s="36">
        <v>46035</v>
      </c>
      <c r="E2894" s="36">
        <v>46119</v>
      </c>
      <c r="F2894" s="12" t="s">
        <v>504</v>
      </c>
    </row>
    <row r="2895" spans="1:6" x14ac:dyDescent="0.3">
      <c r="A2895" s="12" t="s">
        <v>10525</v>
      </c>
      <c r="B2895" s="12" t="s">
        <v>2825</v>
      </c>
      <c r="C2895" s="12" t="s">
        <v>4594</v>
      </c>
      <c r="D2895" s="36">
        <v>45978</v>
      </c>
      <c r="E2895" s="36">
        <v>46343</v>
      </c>
      <c r="F2895" s="12" t="s">
        <v>504</v>
      </c>
    </row>
    <row r="2896" spans="1:6" x14ac:dyDescent="0.3">
      <c r="A2896" s="12" t="s">
        <v>10526</v>
      </c>
      <c r="B2896" s="12" t="s">
        <v>3168</v>
      </c>
      <c r="C2896" s="12" t="s">
        <v>4629</v>
      </c>
      <c r="D2896" s="36">
        <v>46003</v>
      </c>
      <c r="E2896" s="36">
        <v>46033</v>
      </c>
      <c r="F2896" s="12" t="s">
        <v>7631</v>
      </c>
    </row>
    <row r="2897" spans="1:6" x14ac:dyDescent="0.3">
      <c r="A2897" s="12" t="s">
        <v>10527</v>
      </c>
      <c r="B2897" s="12" t="s">
        <v>3904</v>
      </c>
      <c r="C2897" s="12" t="s">
        <v>4615</v>
      </c>
      <c r="D2897" s="36">
        <v>45848</v>
      </c>
      <c r="E2897" s="36">
        <v>45904</v>
      </c>
      <c r="F2897" s="12" t="s">
        <v>7631</v>
      </c>
    </row>
    <row r="2898" spans="1:6" x14ac:dyDescent="0.3">
      <c r="A2898" s="12" t="s">
        <v>10528</v>
      </c>
      <c r="B2898" s="12" t="s">
        <v>3214</v>
      </c>
      <c r="C2898" s="12" t="s">
        <v>4594</v>
      </c>
      <c r="D2898" s="36">
        <v>45773</v>
      </c>
      <c r="E2898" s="36">
        <v>46138</v>
      </c>
      <c r="F2898" s="12" t="s">
        <v>504</v>
      </c>
    </row>
    <row r="2899" spans="1:6" x14ac:dyDescent="0.3">
      <c r="A2899" s="12" t="s">
        <v>10529</v>
      </c>
      <c r="B2899" s="12" t="s">
        <v>1014</v>
      </c>
      <c r="C2899" s="12" t="s">
        <v>4602</v>
      </c>
      <c r="D2899" s="36">
        <v>45767</v>
      </c>
      <c r="E2899" s="36">
        <v>45823</v>
      </c>
      <c r="F2899" s="12" t="s">
        <v>7631</v>
      </c>
    </row>
    <row r="2900" spans="1:6" x14ac:dyDescent="0.3">
      <c r="A2900" s="12" t="s">
        <v>10530</v>
      </c>
      <c r="B2900" s="12" t="s">
        <v>1658</v>
      </c>
      <c r="C2900" s="12" t="s">
        <v>4613</v>
      </c>
      <c r="D2900" s="36">
        <v>45753</v>
      </c>
      <c r="E2900" s="36">
        <v>46118</v>
      </c>
      <c r="F2900" s="12" t="s">
        <v>504</v>
      </c>
    </row>
    <row r="2901" spans="1:6" x14ac:dyDescent="0.3">
      <c r="A2901" s="12" t="s">
        <v>10531</v>
      </c>
      <c r="B2901" s="12" t="s">
        <v>3717</v>
      </c>
      <c r="C2901" s="12" t="s">
        <v>4594</v>
      </c>
      <c r="D2901" s="36">
        <v>45766</v>
      </c>
      <c r="E2901" s="36">
        <v>45794</v>
      </c>
      <c r="F2901" s="12" t="s">
        <v>7631</v>
      </c>
    </row>
    <row r="2902" spans="1:6" x14ac:dyDescent="0.3">
      <c r="A2902" s="12" t="s">
        <v>10532</v>
      </c>
      <c r="B2902" s="12" t="s">
        <v>3982</v>
      </c>
      <c r="C2902" s="12" t="s">
        <v>4607</v>
      </c>
      <c r="D2902" s="36">
        <v>46017</v>
      </c>
      <c r="E2902" s="36">
        <v>46382</v>
      </c>
      <c r="F2902" s="12" t="s">
        <v>504</v>
      </c>
    </row>
    <row r="2903" spans="1:6" x14ac:dyDescent="0.3">
      <c r="A2903" s="12" t="s">
        <v>10533</v>
      </c>
      <c r="B2903" s="12" t="s">
        <v>1652</v>
      </c>
      <c r="C2903" s="12" t="s">
        <v>4618</v>
      </c>
      <c r="D2903" s="36">
        <v>45873</v>
      </c>
      <c r="E2903" s="36">
        <v>45957</v>
      </c>
      <c r="F2903" s="12" t="s">
        <v>7631</v>
      </c>
    </row>
    <row r="2904" spans="1:6" x14ac:dyDescent="0.3">
      <c r="A2904" s="12" t="s">
        <v>10534</v>
      </c>
      <c r="B2904" s="12" t="s">
        <v>4112</v>
      </c>
      <c r="C2904" s="12" t="s">
        <v>4618</v>
      </c>
      <c r="D2904" s="36">
        <v>45814</v>
      </c>
      <c r="E2904" s="36">
        <v>45842</v>
      </c>
      <c r="F2904" s="12" t="s">
        <v>7631</v>
      </c>
    </row>
    <row r="2905" spans="1:6" x14ac:dyDescent="0.3">
      <c r="A2905" s="12" t="s">
        <v>10535</v>
      </c>
      <c r="B2905" s="12" t="s">
        <v>2759</v>
      </c>
      <c r="C2905" s="12" t="s">
        <v>4613</v>
      </c>
      <c r="D2905" s="36">
        <v>45748</v>
      </c>
      <c r="E2905" s="36">
        <v>45776</v>
      </c>
      <c r="F2905" s="12" t="s">
        <v>7631</v>
      </c>
    </row>
    <row r="2906" spans="1:6" x14ac:dyDescent="0.3">
      <c r="A2906" s="12" t="s">
        <v>10536</v>
      </c>
      <c r="B2906" s="12" t="s">
        <v>3493</v>
      </c>
      <c r="C2906" s="12" t="s">
        <v>4629</v>
      </c>
      <c r="D2906" s="36">
        <v>45945</v>
      </c>
      <c r="E2906" s="36">
        <v>46310</v>
      </c>
      <c r="F2906" s="12" t="s">
        <v>504</v>
      </c>
    </row>
    <row r="2907" spans="1:6" x14ac:dyDescent="0.3">
      <c r="A2907" s="12" t="s">
        <v>10537</v>
      </c>
      <c r="B2907" s="12" t="s">
        <v>4056</v>
      </c>
      <c r="C2907" s="12" t="s">
        <v>4594</v>
      </c>
      <c r="D2907" s="36">
        <v>45750</v>
      </c>
      <c r="E2907" s="36">
        <v>45834</v>
      </c>
      <c r="F2907" s="12" t="s">
        <v>7631</v>
      </c>
    </row>
    <row r="2908" spans="1:6" x14ac:dyDescent="0.3">
      <c r="A2908" s="12" t="s">
        <v>10538</v>
      </c>
      <c r="B2908" s="12" t="s">
        <v>4563</v>
      </c>
      <c r="C2908" s="12" t="s">
        <v>4594</v>
      </c>
      <c r="D2908" s="36">
        <v>45697</v>
      </c>
      <c r="E2908" s="36">
        <v>45781</v>
      </c>
      <c r="F2908" s="12" t="s">
        <v>7631</v>
      </c>
    </row>
    <row r="2909" spans="1:6" x14ac:dyDescent="0.3">
      <c r="A2909" s="12" t="s">
        <v>10539</v>
      </c>
      <c r="B2909" s="12" t="s">
        <v>4104</v>
      </c>
      <c r="C2909" s="12" t="s">
        <v>4602</v>
      </c>
      <c r="D2909" s="36">
        <v>45829</v>
      </c>
      <c r="E2909" s="36">
        <v>45885</v>
      </c>
      <c r="F2909" s="12" t="s">
        <v>7631</v>
      </c>
    </row>
    <row r="2910" spans="1:6" x14ac:dyDescent="0.3">
      <c r="A2910" s="12" t="s">
        <v>10540</v>
      </c>
      <c r="B2910" s="12" t="s">
        <v>1857</v>
      </c>
      <c r="C2910" s="12" t="s">
        <v>4598</v>
      </c>
      <c r="D2910" s="36">
        <v>45812</v>
      </c>
      <c r="E2910" s="36">
        <v>45840</v>
      </c>
      <c r="F2910" s="12" t="s">
        <v>7631</v>
      </c>
    </row>
    <row r="2911" spans="1:6" x14ac:dyDescent="0.3">
      <c r="A2911" s="12" t="s">
        <v>10541</v>
      </c>
      <c r="B2911" s="12" t="s">
        <v>1969</v>
      </c>
      <c r="C2911" s="12" t="s">
        <v>4598</v>
      </c>
      <c r="D2911" s="36">
        <v>45998</v>
      </c>
      <c r="E2911" s="36">
        <v>46054</v>
      </c>
      <c r="F2911" s="12" t="s">
        <v>504</v>
      </c>
    </row>
    <row r="2912" spans="1:6" x14ac:dyDescent="0.3">
      <c r="A2912" s="12" t="s">
        <v>10542</v>
      </c>
      <c r="B2912" s="12" t="s">
        <v>2877</v>
      </c>
      <c r="C2912" s="12" t="s">
        <v>4613</v>
      </c>
      <c r="D2912" s="36">
        <v>46043</v>
      </c>
      <c r="E2912" s="36">
        <v>46408</v>
      </c>
      <c r="F2912" s="12" t="s">
        <v>504</v>
      </c>
    </row>
    <row r="2913" spans="1:6" x14ac:dyDescent="0.3">
      <c r="A2913" s="12" t="s">
        <v>10543</v>
      </c>
      <c r="B2913" s="12" t="s">
        <v>3844</v>
      </c>
      <c r="C2913" s="12" t="s">
        <v>4618</v>
      </c>
      <c r="D2913" s="36">
        <v>45816</v>
      </c>
      <c r="E2913" s="36">
        <v>45872</v>
      </c>
      <c r="F2913" s="12" t="s">
        <v>7631</v>
      </c>
    </row>
    <row r="2914" spans="1:6" x14ac:dyDescent="0.3">
      <c r="A2914" s="12" t="s">
        <v>10544</v>
      </c>
      <c r="B2914" s="12" t="s">
        <v>1219</v>
      </c>
      <c r="C2914" s="12" t="s">
        <v>4613</v>
      </c>
      <c r="D2914" s="36">
        <v>45735</v>
      </c>
      <c r="E2914" s="36">
        <v>45763</v>
      </c>
      <c r="F2914" s="12" t="s">
        <v>7631</v>
      </c>
    </row>
    <row r="2915" spans="1:6" x14ac:dyDescent="0.3">
      <c r="A2915" s="12" t="s">
        <v>10545</v>
      </c>
      <c r="B2915" s="12" t="s">
        <v>907</v>
      </c>
      <c r="C2915" s="12" t="s">
        <v>4605</v>
      </c>
      <c r="D2915" s="36">
        <v>46021</v>
      </c>
      <c r="E2915" s="36">
        <v>46077</v>
      </c>
      <c r="F2915" s="12" t="s">
        <v>504</v>
      </c>
    </row>
    <row r="2916" spans="1:6" x14ac:dyDescent="0.3">
      <c r="A2916" s="12" t="s">
        <v>10546</v>
      </c>
      <c r="B2916" s="12" t="s">
        <v>1522</v>
      </c>
      <c r="C2916" s="12" t="s">
        <v>4607</v>
      </c>
      <c r="D2916" s="36">
        <v>45802</v>
      </c>
      <c r="E2916" s="36">
        <v>45886</v>
      </c>
      <c r="F2916" s="12" t="s">
        <v>7631</v>
      </c>
    </row>
    <row r="2917" spans="1:6" x14ac:dyDescent="0.3">
      <c r="A2917" s="12" t="s">
        <v>10547</v>
      </c>
      <c r="B2917" s="12" t="s">
        <v>2094</v>
      </c>
      <c r="C2917" s="12" t="s">
        <v>4605</v>
      </c>
      <c r="D2917" s="36">
        <v>45738</v>
      </c>
      <c r="E2917" s="36">
        <v>45768</v>
      </c>
      <c r="F2917" s="12" t="s">
        <v>7631</v>
      </c>
    </row>
    <row r="2918" spans="1:6" x14ac:dyDescent="0.3">
      <c r="A2918" s="12" t="s">
        <v>10548</v>
      </c>
      <c r="B2918" s="12" t="s">
        <v>1066</v>
      </c>
      <c r="C2918" s="12" t="s">
        <v>4607</v>
      </c>
      <c r="D2918" s="36">
        <v>45898</v>
      </c>
      <c r="E2918" s="36">
        <v>45954</v>
      </c>
      <c r="F2918" s="12" t="s">
        <v>7631</v>
      </c>
    </row>
    <row r="2919" spans="1:6" x14ac:dyDescent="0.3">
      <c r="A2919" s="12" t="s">
        <v>10549</v>
      </c>
      <c r="B2919" s="12" t="s">
        <v>2543</v>
      </c>
      <c r="C2919" s="12" t="s">
        <v>4609</v>
      </c>
      <c r="D2919" s="36">
        <v>45981</v>
      </c>
      <c r="E2919" s="36">
        <v>46065</v>
      </c>
      <c r="F2919" s="12" t="s">
        <v>504</v>
      </c>
    </row>
    <row r="2920" spans="1:6" x14ac:dyDescent="0.3">
      <c r="A2920" s="12" t="s">
        <v>10550</v>
      </c>
      <c r="B2920" s="12" t="s">
        <v>542</v>
      </c>
      <c r="C2920" s="12" t="s">
        <v>4629</v>
      </c>
      <c r="D2920" s="36">
        <v>45788</v>
      </c>
      <c r="E2920" s="36">
        <v>46153</v>
      </c>
      <c r="F2920" s="12" t="s">
        <v>504</v>
      </c>
    </row>
    <row r="2921" spans="1:6" x14ac:dyDescent="0.3">
      <c r="A2921" s="12" t="s">
        <v>10551</v>
      </c>
      <c r="B2921" s="12" t="s">
        <v>1435</v>
      </c>
      <c r="C2921" s="12" t="s">
        <v>4618</v>
      </c>
      <c r="D2921" s="36">
        <v>45900</v>
      </c>
      <c r="E2921" s="36">
        <v>45930</v>
      </c>
      <c r="F2921" s="12" t="s">
        <v>7631</v>
      </c>
    </row>
    <row r="2922" spans="1:6" x14ac:dyDescent="0.3">
      <c r="A2922" s="12" t="s">
        <v>10552</v>
      </c>
      <c r="B2922" s="12" t="s">
        <v>2605</v>
      </c>
      <c r="C2922" s="12" t="s">
        <v>4618</v>
      </c>
      <c r="D2922" s="36">
        <v>46042</v>
      </c>
      <c r="E2922" s="36">
        <v>46070</v>
      </c>
      <c r="F2922" s="12" t="s">
        <v>504</v>
      </c>
    </row>
    <row r="2923" spans="1:6" x14ac:dyDescent="0.3">
      <c r="A2923" s="12" t="s">
        <v>10553</v>
      </c>
      <c r="B2923" s="12" t="s">
        <v>730</v>
      </c>
      <c r="C2923" s="12" t="s">
        <v>4598</v>
      </c>
      <c r="D2923" s="36">
        <v>45983</v>
      </c>
      <c r="E2923" s="36">
        <v>46039</v>
      </c>
      <c r="F2923" s="12" t="s">
        <v>7631</v>
      </c>
    </row>
    <row r="2924" spans="1:6" x14ac:dyDescent="0.3">
      <c r="A2924" s="12" t="s">
        <v>10554</v>
      </c>
      <c r="B2924" s="12" t="s">
        <v>4559</v>
      </c>
      <c r="C2924" s="12" t="s">
        <v>4594</v>
      </c>
      <c r="D2924" s="36">
        <v>46016</v>
      </c>
      <c r="E2924" s="36">
        <v>46381</v>
      </c>
      <c r="F2924" s="12" t="s">
        <v>504</v>
      </c>
    </row>
    <row r="2925" spans="1:6" x14ac:dyDescent="0.3">
      <c r="A2925" s="12" t="s">
        <v>10555</v>
      </c>
      <c r="B2925" s="12" t="s">
        <v>3074</v>
      </c>
      <c r="C2925" s="12" t="s">
        <v>4629</v>
      </c>
      <c r="D2925" s="36">
        <v>45867</v>
      </c>
      <c r="E2925" s="36">
        <v>46232</v>
      </c>
      <c r="F2925" s="12" t="s">
        <v>504</v>
      </c>
    </row>
    <row r="2926" spans="1:6" x14ac:dyDescent="0.3">
      <c r="A2926" s="12" t="s">
        <v>10556</v>
      </c>
      <c r="B2926" s="12" t="s">
        <v>2043</v>
      </c>
      <c r="C2926" s="12" t="s">
        <v>4602</v>
      </c>
      <c r="D2926" s="36">
        <v>45920</v>
      </c>
      <c r="E2926" s="36">
        <v>45948</v>
      </c>
      <c r="F2926" s="12" t="s">
        <v>7631</v>
      </c>
    </row>
    <row r="2927" spans="1:6" x14ac:dyDescent="0.3">
      <c r="A2927" s="12" t="s">
        <v>10557</v>
      </c>
      <c r="B2927" s="12" t="s">
        <v>2721</v>
      </c>
      <c r="C2927" s="12" t="s">
        <v>4629</v>
      </c>
      <c r="D2927" s="36">
        <v>45859</v>
      </c>
      <c r="E2927" s="36">
        <v>45915</v>
      </c>
      <c r="F2927" s="12" t="s">
        <v>7631</v>
      </c>
    </row>
    <row r="2928" spans="1:6" x14ac:dyDescent="0.3">
      <c r="A2928" s="12" t="s">
        <v>10558</v>
      </c>
      <c r="B2928" s="12" t="s">
        <v>949</v>
      </c>
      <c r="C2928" s="12" t="s">
        <v>4613</v>
      </c>
      <c r="D2928" s="36">
        <v>45926</v>
      </c>
      <c r="E2928" s="36">
        <v>46291</v>
      </c>
      <c r="F2928" s="12" t="s">
        <v>504</v>
      </c>
    </row>
    <row r="2929" spans="1:6" x14ac:dyDescent="0.3">
      <c r="A2929" s="12" t="s">
        <v>10559</v>
      </c>
      <c r="B2929" s="12" t="s">
        <v>3142</v>
      </c>
      <c r="C2929" s="12" t="s">
        <v>4605</v>
      </c>
      <c r="D2929" s="36">
        <v>45782</v>
      </c>
      <c r="E2929" s="36">
        <v>45866</v>
      </c>
      <c r="F2929" s="12" t="s">
        <v>7631</v>
      </c>
    </row>
    <row r="2930" spans="1:6" x14ac:dyDescent="0.3">
      <c r="A2930" s="12" t="s">
        <v>10560</v>
      </c>
      <c r="B2930" s="12" t="s">
        <v>1578</v>
      </c>
      <c r="C2930" s="12" t="s">
        <v>4629</v>
      </c>
      <c r="D2930" s="36">
        <v>45695</v>
      </c>
      <c r="E2930" s="36">
        <v>45723</v>
      </c>
      <c r="F2930" s="12" t="s">
        <v>7631</v>
      </c>
    </row>
    <row r="2931" spans="1:6" x14ac:dyDescent="0.3">
      <c r="A2931" s="12" t="s">
        <v>10561</v>
      </c>
      <c r="B2931" s="12" t="s">
        <v>2166</v>
      </c>
      <c r="C2931" s="12" t="s">
        <v>4602</v>
      </c>
      <c r="D2931" s="36">
        <v>45855</v>
      </c>
      <c r="E2931" s="36">
        <v>45911</v>
      </c>
      <c r="F2931" s="12" t="s">
        <v>7631</v>
      </c>
    </row>
    <row r="2932" spans="1:6" x14ac:dyDescent="0.3">
      <c r="A2932" s="12" t="s">
        <v>10562</v>
      </c>
      <c r="B2932" s="12" t="s">
        <v>1973</v>
      </c>
      <c r="C2932" s="12" t="s">
        <v>4607</v>
      </c>
      <c r="D2932" s="36">
        <v>45887</v>
      </c>
      <c r="E2932" s="36">
        <v>45917</v>
      </c>
      <c r="F2932" s="12" t="s">
        <v>7631</v>
      </c>
    </row>
    <row r="2933" spans="1:6" x14ac:dyDescent="0.3">
      <c r="A2933" s="12" t="s">
        <v>10563</v>
      </c>
      <c r="B2933" s="12" t="s">
        <v>3076</v>
      </c>
      <c r="C2933" s="12" t="s">
        <v>4598</v>
      </c>
      <c r="D2933" s="36">
        <v>45816</v>
      </c>
      <c r="E2933" s="36">
        <v>45872</v>
      </c>
      <c r="F2933" s="12" t="s">
        <v>7631</v>
      </c>
    </row>
    <row r="2934" spans="1:6" x14ac:dyDescent="0.3">
      <c r="A2934" s="12" t="s">
        <v>10564</v>
      </c>
      <c r="B2934" s="12" t="s">
        <v>1000</v>
      </c>
      <c r="C2934" s="12" t="s">
        <v>4598</v>
      </c>
      <c r="D2934" s="36">
        <v>45730</v>
      </c>
      <c r="E2934" s="36">
        <v>46095</v>
      </c>
      <c r="F2934" s="12" t="s">
        <v>504</v>
      </c>
    </row>
    <row r="2935" spans="1:6" x14ac:dyDescent="0.3">
      <c r="A2935" s="12" t="s">
        <v>10565</v>
      </c>
      <c r="B2935" s="12" t="s">
        <v>3585</v>
      </c>
      <c r="C2935" s="12" t="s">
        <v>4618</v>
      </c>
      <c r="D2935" s="36">
        <v>45930</v>
      </c>
      <c r="E2935" s="36">
        <v>45986</v>
      </c>
      <c r="F2935" s="12" t="s">
        <v>7631</v>
      </c>
    </row>
    <row r="2936" spans="1:6" x14ac:dyDescent="0.3">
      <c r="A2936" s="12" t="s">
        <v>10566</v>
      </c>
      <c r="B2936" s="12" t="s">
        <v>697</v>
      </c>
      <c r="C2936" s="12" t="s">
        <v>4605</v>
      </c>
      <c r="D2936" s="36">
        <v>45898</v>
      </c>
      <c r="E2936" s="36">
        <v>45982</v>
      </c>
      <c r="F2936" s="12" t="s">
        <v>7631</v>
      </c>
    </row>
    <row r="2937" spans="1:6" x14ac:dyDescent="0.3">
      <c r="A2937" s="12" t="s">
        <v>10567</v>
      </c>
      <c r="B2937" s="12" t="s">
        <v>3493</v>
      </c>
      <c r="C2937" s="12" t="s">
        <v>4607</v>
      </c>
      <c r="D2937" s="36">
        <v>45952</v>
      </c>
      <c r="E2937" s="36">
        <v>46317</v>
      </c>
      <c r="F2937" s="12" t="s">
        <v>504</v>
      </c>
    </row>
    <row r="2938" spans="1:6" x14ac:dyDescent="0.3">
      <c r="A2938" s="12" t="s">
        <v>10568</v>
      </c>
      <c r="B2938" s="12" t="s">
        <v>2247</v>
      </c>
      <c r="C2938" s="12" t="s">
        <v>4598</v>
      </c>
      <c r="D2938" s="36">
        <v>46024</v>
      </c>
      <c r="E2938" s="36">
        <v>46108</v>
      </c>
      <c r="F2938" s="12" t="s">
        <v>504</v>
      </c>
    </row>
    <row r="2939" spans="1:6" x14ac:dyDescent="0.3">
      <c r="A2939" s="12" t="s">
        <v>10569</v>
      </c>
      <c r="B2939" s="12" t="s">
        <v>3805</v>
      </c>
      <c r="C2939" s="12" t="s">
        <v>4607</v>
      </c>
      <c r="D2939" s="36">
        <v>46048</v>
      </c>
      <c r="E2939" s="36">
        <v>46413</v>
      </c>
      <c r="F2939" s="12" t="s">
        <v>504</v>
      </c>
    </row>
    <row r="2940" spans="1:6" x14ac:dyDescent="0.3">
      <c r="A2940" s="12" t="s">
        <v>10570</v>
      </c>
      <c r="B2940" s="12" t="s">
        <v>4501</v>
      </c>
      <c r="C2940" s="12" t="s">
        <v>4602</v>
      </c>
      <c r="D2940" s="36">
        <v>45778</v>
      </c>
      <c r="E2940" s="36">
        <v>45834</v>
      </c>
      <c r="F2940" s="12" t="s">
        <v>7631</v>
      </c>
    </row>
    <row r="2941" spans="1:6" x14ac:dyDescent="0.3">
      <c r="A2941" s="12" t="s">
        <v>10571</v>
      </c>
      <c r="B2941" s="12" t="s">
        <v>2655</v>
      </c>
      <c r="C2941" s="12" t="s">
        <v>4629</v>
      </c>
      <c r="D2941" s="36">
        <v>45870</v>
      </c>
      <c r="E2941" s="36">
        <v>45954</v>
      </c>
      <c r="F2941" s="12" t="s">
        <v>7631</v>
      </c>
    </row>
    <row r="2942" spans="1:6" x14ac:dyDescent="0.3">
      <c r="A2942" s="12" t="s">
        <v>10572</v>
      </c>
      <c r="B2942" s="12" t="s">
        <v>2073</v>
      </c>
      <c r="C2942" s="12" t="s">
        <v>4607</v>
      </c>
      <c r="D2942" s="36">
        <v>45941</v>
      </c>
      <c r="E2942" s="36">
        <v>46306</v>
      </c>
      <c r="F2942" s="12" t="s">
        <v>504</v>
      </c>
    </row>
    <row r="2943" spans="1:6" x14ac:dyDescent="0.3">
      <c r="A2943" s="12" t="s">
        <v>10573</v>
      </c>
      <c r="B2943" s="12" t="s">
        <v>2181</v>
      </c>
      <c r="C2943" s="12" t="s">
        <v>4607</v>
      </c>
      <c r="D2943" s="36">
        <v>45914</v>
      </c>
      <c r="E2943" s="36">
        <v>45942</v>
      </c>
      <c r="F2943" s="12" t="s">
        <v>7631</v>
      </c>
    </row>
    <row r="2944" spans="1:6" x14ac:dyDescent="0.3">
      <c r="A2944" s="12" t="s">
        <v>10574</v>
      </c>
      <c r="B2944" s="12" t="s">
        <v>1925</v>
      </c>
      <c r="C2944" s="12" t="s">
        <v>4605</v>
      </c>
      <c r="D2944" s="36">
        <v>45915</v>
      </c>
      <c r="E2944" s="36">
        <v>45999</v>
      </c>
      <c r="F2944" s="12" t="s">
        <v>7631</v>
      </c>
    </row>
    <row r="2945" spans="1:6" x14ac:dyDescent="0.3">
      <c r="A2945" s="12" t="s">
        <v>10575</v>
      </c>
      <c r="B2945" s="12" t="s">
        <v>4427</v>
      </c>
      <c r="C2945" s="12" t="s">
        <v>4613</v>
      </c>
      <c r="D2945" s="36">
        <v>45848</v>
      </c>
      <c r="E2945" s="36">
        <v>45904</v>
      </c>
      <c r="F2945" s="12" t="s">
        <v>7631</v>
      </c>
    </row>
    <row r="2946" spans="1:6" x14ac:dyDescent="0.3">
      <c r="A2946" s="12" t="s">
        <v>10576</v>
      </c>
      <c r="B2946" s="12" t="s">
        <v>4100</v>
      </c>
      <c r="C2946" s="12" t="s">
        <v>4598</v>
      </c>
      <c r="D2946" s="36">
        <v>45720</v>
      </c>
      <c r="E2946" s="36">
        <v>46085</v>
      </c>
      <c r="F2946" s="12" t="s">
        <v>504</v>
      </c>
    </row>
    <row r="2947" spans="1:6" x14ac:dyDescent="0.3">
      <c r="A2947" s="12" t="s">
        <v>10577</v>
      </c>
      <c r="B2947" s="12" t="s">
        <v>2164</v>
      </c>
      <c r="C2947" s="12" t="s">
        <v>4602</v>
      </c>
      <c r="D2947" s="36">
        <v>46001</v>
      </c>
      <c r="E2947" s="36">
        <v>46366</v>
      </c>
      <c r="F2947" s="12" t="s">
        <v>504</v>
      </c>
    </row>
    <row r="2948" spans="1:6" x14ac:dyDescent="0.3">
      <c r="A2948" s="12" t="s">
        <v>10578</v>
      </c>
      <c r="B2948" s="12" t="s">
        <v>1875</v>
      </c>
      <c r="C2948" s="12" t="s">
        <v>4598</v>
      </c>
      <c r="D2948" s="36">
        <v>45952</v>
      </c>
      <c r="E2948" s="36">
        <v>46036</v>
      </c>
      <c r="F2948" s="12" t="s">
        <v>7631</v>
      </c>
    </row>
    <row r="2949" spans="1:6" x14ac:dyDescent="0.3">
      <c r="A2949" s="12" t="s">
        <v>10579</v>
      </c>
      <c r="B2949" s="12" t="s">
        <v>4060</v>
      </c>
      <c r="C2949" s="12" t="s">
        <v>4598</v>
      </c>
      <c r="D2949" s="36">
        <v>45894</v>
      </c>
      <c r="E2949" s="36">
        <v>46259</v>
      </c>
      <c r="F2949" s="12" t="s">
        <v>504</v>
      </c>
    </row>
    <row r="2950" spans="1:6" x14ac:dyDescent="0.3">
      <c r="A2950" s="12" t="s">
        <v>10580</v>
      </c>
      <c r="B2950" s="12" t="s">
        <v>1066</v>
      </c>
      <c r="C2950" s="12" t="s">
        <v>4615</v>
      </c>
      <c r="D2950" s="36">
        <v>45890</v>
      </c>
      <c r="E2950" s="36">
        <v>45974</v>
      </c>
      <c r="F2950" s="12" t="s">
        <v>7631</v>
      </c>
    </row>
    <row r="2951" spans="1:6" x14ac:dyDescent="0.3">
      <c r="A2951" s="12" t="s">
        <v>10581</v>
      </c>
      <c r="B2951" s="12" t="s">
        <v>3873</v>
      </c>
      <c r="C2951" s="12" t="s">
        <v>4605</v>
      </c>
      <c r="D2951" s="36">
        <v>45846</v>
      </c>
      <c r="E2951" s="36">
        <v>46211</v>
      </c>
      <c r="F2951" s="12" t="s">
        <v>504</v>
      </c>
    </row>
    <row r="2952" spans="1:6" x14ac:dyDescent="0.3">
      <c r="A2952" s="12" t="s">
        <v>10582</v>
      </c>
      <c r="B2952" s="12" t="s">
        <v>3348</v>
      </c>
      <c r="C2952" s="12" t="s">
        <v>4609</v>
      </c>
      <c r="D2952" s="36">
        <v>46021</v>
      </c>
      <c r="E2952" s="36">
        <v>46386</v>
      </c>
      <c r="F2952" s="12" t="s">
        <v>504</v>
      </c>
    </row>
    <row r="2953" spans="1:6" x14ac:dyDescent="0.3">
      <c r="A2953" s="12" t="s">
        <v>10583</v>
      </c>
      <c r="B2953" s="12" t="s">
        <v>637</v>
      </c>
      <c r="C2953" s="12" t="s">
        <v>4613</v>
      </c>
      <c r="D2953" s="36">
        <v>45961</v>
      </c>
      <c r="E2953" s="36">
        <v>45991</v>
      </c>
      <c r="F2953" s="12" t="s">
        <v>7631</v>
      </c>
    </row>
    <row r="2954" spans="1:6" x14ac:dyDescent="0.3">
      <c r="A2954" s="12" t="s">
        <v>10584</v>
      </c>
      <c r="B2954" s="12" t="s">
        <v>3416</v>
      </c>
      <c r="C2954" s="12" t="s">
        <v>4615</v>
      </c>
      <c r="D2954" s="36">
        <v>45954</v>
      </c>
      <c r="E2954" s="36">
        <v>45984</v>
      </c>
      <c r="F2954" s="12" t="s">
        <v>7631</v>
      </c>
    </row>
    <row r="2955" spans="1:6" x14ac:dyDescent="0.3">
      <c r="A2955" s="12" t="s">
        <v>10585</v>
      </c>
      <c r="B2955" s="12" t="s">
        <v>631</v>
      </c>
      <c r="C2955" s="12" t="s">
        <v>4594</v>
      </c>
      <c r="D2955" s="36">
        <v>45894</v>
      </c>
      <c r="E2955" s="36">
        <v>46259</v>
      </c>
      <c r="F2955" s="12" t="s">
        <v>504</v>
      </c>
    </row>
    <row r="2956" spans="1:6" x14ac:dyDescent="0.3">
      <c r="A2956" s="12" t="s">
        <v>10586</v>
      </c>
      <c r="B2956" s="12" t="s">
        <v>2118</v>
      </c>
      <c r="C2956" s="12" t="s">
        <v>4609</v>
      </c>
      <c r="D2956" s="36">
        <v>46030</v>
      </c>
      <c r="E2956" s="36">
        <v>46086</v>
      </c>
      <c r="F2956" s="12" t="s">
        <v>504</v>
      </c>
    </row>
    <row r="2957" spans="1:6" x14ac:dyDescent="0.3">
      <c r="A2957" s="12" t="s">
        <v>10587</v>
      </c>
      <c r="B2957" s="12" t="s">
        <v>2154</v>
      </c>
      <c r="C2957" s="12" t="s">
        <v>4613</v>
      </c>
      <c r="D2957" s="36">
        <v>45759</v>
      </c>
      <c r="E2957" s="36">
        <v>46124</v>
      </c>
      <c r="F2957" s="12" t="s">
        <v>504</v>
      </c>
    </row>
    <row r="2958" spans="1:6" x14ac:dyDescent="0.3">
      <c r="A2958" s="12" t="s">
        <v>10588</v>
      </c>
      <c r="B2958" s="12" t="s">
        <v>3336</v>
      </c>
      <c r="C2958" s="12" t="s">
        <v>4607</v>
      </c>
      <c r="D2958" s="36">
        <v>45796</v>
      </c>
      <c r="E2958" s="36">
        <v>45824</v>
      </c>
      <c r="F2958" s="12" t="s">
        <v>7631</v>
      </c>
    </row>
    <row r="2959" spans="1:6" x14ac:dyDescent="0.3">
      <c r="A2959" s="12" t="s">
        <v>10589</v>
      </c>
      <c r="B2959" s="12" t="s">
        <v>3589</v>
      </c>
      <c r="C2959" s="12" t="s">
        <v>4609</v>
      </c>
      <c r="D2959" s="36">
        <v>45742</v>
      </c>
      <c r="E2959" s="36">
        <v>46107</v>
      </c>
      <c r="F2959" s="12" t="s">
        <v>504</v>
      </c>
    </row>
    <row r="2960" spans="1:6" x14ac:dyDescent="0.3">
      <c r="A2960" s="12" t="s">
        <v>10590</v>
      </c>
      <c r="B2960" s="12" t="s">
        <v>1927</v>
      </c>
      <c r="C2960" s="12" t="s">
        <v>4602</v>
      </c>
      <c r="D2960" s="36">
        <v>45704</v>
      </c>
      <c r="E2960" s="36">
        <v>46069</v>
      </c>
      <c r="F2960" s="12" t="s">
        <v>504</v>
      </c>
    </row>
    <row r="2961" spans="1:6" x14ac:dyDescent="0.3">
      <c r="A2961" s="12" t="s">
        <v>10591</v>
      </c>
      <c r="B2961" s="12" t="s">
        <v>3266</v>
      </c>
      <c r="C2961" s="12" t="s">
        <v>4629</v>
      </c>
      <c r="D2961" s="36">
        <v>45917</v>
      </c>
      <c r="E2961" s="36">
        <v>45947</v>
      </c>
      <c r="F2961" s="12" t="s">
        <v>7631</v>
      </c>
    </row>
    <row r="2962" spans="1:6" x14ac:dyDescent="0.3">
      <c r="A2962" s="12" t="s">
        <v>10592</v>
      </c>
      <c r="B2962" s="12" t="s">
        <v>4358</v>
      </c>
      <c r="C2962" s="12" t="s">
        <v>4602</v>
      </c>
      <c r="D2962" s="36">
        <v>45913</v>
      </c>
      <c r="E2962" s="36">
        <v>45943</v>
      </c>
      <c r="F2962" s="12" t="s">
        <v>7631</v>
      </c>
    </row>
    <row r="2963" spans="1:6" x14ac:dyDescent="0.3">
      <c r="A2963" s="12" t="s">
        <v>10593</v>
      </c>
      <c r="B2963" s="12" t="s">
        <v>3940</v>
      </c>
      <c r="C2963" s="12" t="s">
        <v>4613</v>
      </c>
      <c r="D2963" s="36">
        <v>45858</v>
      </c>
      <c r="E2963" s="36">
        <v>45914</v>
      </c>
      <c r="F2963" s="12" t="s">
        <v>7631</v>
      </c>
    </row>
    <row r="2964" spans="1:6" x14ac:dyDescent="0.3">
      <c r="A2964" s="12" t="s">
        <v>10594</v>
      </c>
      <c r="B2964" s="12" t="s">
        <v>517</v>
      </c>
      <c r="C2964" s="12" t="s">
        <v>4602</v>
      </c>
      <c r="D2964" s="36">
        <v>45958</v>
      </c>
      <c r="E2964" s="36">
        <v>46014</v>
      </c>
      <c r="F2964" s="12" t="s">
        <v>7631</v>
      </c>
    </row>
    <row r="2965" spans="1:6" x14ac:dyDescent="0.3">
      <c r="A2965" s="12" t="s">
        <v>10595</v>
      </c>
      <c r="B2965" s="12" t="s">
        <v>2477</v>
      </c>
      <c r="C2965" s="12" t="s">
        <v>4615</v>
      </c>
      <c r="D2965" s="36">
        <v>45765</v>
      </c>
      <c r="E2965" s="36">
        <v>45795</v>
      </c>
      <c r="F2965" s="12" t="s">
        <v>7631</v>
      </c>
    </row>
    <row r="2966" spans="1:6" x14ac:dyDescent="0.3">
      <c r="A2966" s="12" t="s">
        <v>10596</v>
      </c>
      <c r="B2966" s="12" t="s">
        <v>2471</v>
      </c>
      <c r="C2966" s="12" t="s">
        <v>4609</v>
      </c>
      <c r="D2966" s="36">
        <v>46021</v>
      </c>
      <c r="E2966" s="36">
        <v>46105</v>
      </c>
      <c r="F2966" s="12" t="s">
        <v>504</v>
      </c>
    </row>
    <row r="2967" spans="1:6" x14ac:dyDescent="0.3">
      <c r="A2967" s="12" t="s">
        <v>10597</v>
      </c>
      <c r="B2967" s="12" t="s">
        <v>2403</v>
      </c>
      <c r="C2967" s="12" t="s">
        <v>4609</v>
      </c>
      <c r="D2967" s="36">
        <v>46009</v>
      </c>
      <c r="E2967" s="36">
        <v>46037</v>
      </c>
      <c r="F2967" s="12" t="s">
        <v>7631</v>
      </c>
    </row>
    <row r="2968" spans="1:6" x14ac:dyDescent="0.3">
      <c r="A2968" s="12" t="s">
        <v>10598</v>
      </c>
      <c r="B2968" s="12" t="s">
        <v>3732</v>
      </c>
      <c r="C2968" s="12" t="s">
        <v>4609</v>
      </c>
      <c r="D2968" s="36">
        <v>45937</v>
      </c>
      <c r="E2968" s="36">
        <v>45965</v>
      </c>
      <c r="F2968" s="12" t="s">
        <v>7631</v>
      </c>
    </row>
    <row r="2969" spans="1:6" x14ac:dyDescent="0.3">
      <c r="A2969" s="12" t="s">
        <v>10599</v>
      </c>
      <c r="B2969" s="12" t="s">
        <v>2893</v>
      </c>
      <c r="C2969" s="12" t="s">
        <v>4602</v>
      </c>
      <c r="D2969" s="36">
        <v>45957</v>
      </c>
      <c r="E2969" s="36">
        <v>45987</v>
      </c>
      <c r="F2969" s="12" t="s">
        <v>7631</v>
      </c>
    </row>
    <row r="2970" spans="1:6" x14ac:dyDescent="0.3">
      <c r="A2970" s="12" t="s">
        <v>10600</v>
      </c>
      <c r="B2970" s="12" t="s">
        <v>2997</v>
      </c>
      <c r="C2970" s="12" t="s">
        <v>4613</v>
      </c>
      <c r="D2970" s="36">
        <v>45699</v>
      </c>
      <c r="E2970" s="36">
        <v>45727</v>
      </c>
      <c r="F2970" s="12" t="s">
        <v>7631</v>
      </c>
    </row>
    <row r="2971" spans="1:6" x14ac:dyDescent="0.3">
      <c r="A2971" s="12" t="s">
        <v>10601</v>
      </c>
      <c r="B2971" s="12" t="s">
        <v>3354</v>
      </c>
      <c r="C2971" s="12" t="s">
        <v>4607</v>
      </c>
      <c r="D2971" s="36">
        <v>45956</v>
      </c>
      <c r="E2971" s="36">
        <v>45986</v>
      </c>
      <c r="F2971" s="12" t="s">
        <v>7631</v>
      </c>
    </row>
    <row r="2972" spans="1:6" x14ac:dyDescent="0.3">
      <c r="A2972" s="12" t="s">
        <v>10602</v>
      </c>
      <c r="B2972" s="12" t="s">
        <v>1766</v>
      </c>
      <c r="C2972" s="12" t="s">
        <v>4609</v>
      </c>
      <c r="D2972" s="36">
        <v>45995</v>
      </c>
      <c r="E2972" s="36">
        <v>46051</v>
      </c>
      <c r="F2972" s="12" t="s">
        <v>7631</v>
      </c>
    </row>
    <row r="2973" spans="1:6" x14ac:dyDescent="0.3">
      <c r="A2973" s="12" t="s">
        <v>10603</v>
      </c>
      <c r="B2973" s="12" t="s">
        <v>4531</v>
      </c>
      <c r="C2973" s="12" t="s">
        <v>4618</v>
      </c>
      <c r="D2973" s="36">
        <v>45859</v>
      </c>
      <c r="E2973" s="36">
        <v>45889</v>
      </c>
      <c r="F2973" s="12" t="s">
        <v>7631</v>
      </c>
    </row>
    <row r="2974" spans="1:6" x14ac:dyDescent="0.3">
      <c r="A2974" s="12" t="s">
        <v>10604</v>
      </c>
      <c r="B2974" s="12" t="s">
        <v>590</v>
      </c>
      <c r="C2974" s="12" t="s">
        <v>4618</v>
      </c>
      <c r="D2974" s="36">
        <v>45937</v>
      </c>
      <c r="E2974" s="36">
        <v>46021</v>
      </c>
      <c r="F2974" s="12" t="s">
        <v>7631</v>
      </c>
    </row>
    <row r="2975" spans="1:6" x14ac:dyDescent="0.3">
      <c r="A2975" s="12" t="s">
        <v>10605</v>
      </c>
      <c r="B2975" s="12" t="s">
        <v>2951</v>
      </c>
      <c r="C2975" s="12" t="s">
        <v>4602</v>
      </c>
      <c r="D2975" s="36">
        <v>45873</v>
      </c>
      <c r="E2975" s="36">
        <v>45957</v>
      </c>
      <c r="F2975" s="12" t="s">
        <v>7631</v>
      </c>
    </row>
    <row r="2976" spans="1:6" x14ac:dyDescent="0.3">
      <c r="A2976" s="12" t="s">
        <v>10606</v>
      </c>
      <c r="B2976" s="12" t="s">
        <v>3559</v>
      </c>
      <c r="C2976" s="12" t="s">
        <v>4609</v>
      </c>
      <c r="D2976" s="36">
        <v>45726</v>
      </c>
      <c r="E2976" s="36">
        <v>45754</v>
      </c>
      <c r="F2976" s="12" t="s">
        <v>7631</v>
      </c>
    </row>
    <row r="2977" spans="1:6" x14ac:dyDescent="0.3">
      <c r="A2977" s="12" t="s">
        <v>10607</v>
      </c>
      <c r="B2977" s="12" t="s">
        <v>1702</v>
      </c>
      <c r="C2977" s="12" t="s">
        <v>4602</v>
      </c>
      <c r="D2977" s="36">
        <v>45837</v>
      </c>
      <c r="E2977" s="36">
        <v>45867</v>
      </c>
      <c r="F2977" s="12" t="s">
        <v>7631</v>
      </c>
    </row>
    <row r="2978" spans="1:6" x14ac:dyDescent="0.3">
      <c r="A2978" s="12" t="s">
        <v>10608</v>
      </c>
      <c r="B2978" s="12" t="s">
        <v>887</v>
      </c>
      <c r="C2978" s="12" t="s">
        <v>4594</v>
      </c>
      <c r="D2978" s="36">
        <v>45721</v>
      </c>
      <c r="E2978" s="36">
        <v>45805</v>
      </c>
      <c r="F2978" s="12" t="s">
        <v>7631</v>
      </c>
    </row>
    <row r="2979" spans="1:6" x14ac:dyDescent="0.3">
      <c r="A2979" s="12" t="s">
        <v>10609</v>
      </c>
      <c r="B2979" s="12" t="s">
        <v>1241</v>
      </c>
      <c r="C2979" s="12" t="s">
        <v>4598</v>
      </c>
      <c r="D2979" s="36">
        <v>45726</v>
      </c>
      <c r="E2979" s="36">
        <v>45756</v>
      </c>
      <c r="F2979" s="12" t="s">
        <v>7631</v>
      </c>
    </row>
    <row r="2980" spans="1:6" x14ac:dyDescent="0.3">
      <c r="A2980" s="12" t="s">
        <v>10610</v>
      </c>
      <c r="B2980" s="12" t="s">
        <v>3242</v>
      </c>
      <c r="C2980" s="12" t="s">
        <v>4615</v>
      </c>
      <c r="D2980" s="36">
        <v>45787</v>
      </c>
      <c r="E2980" s="36">
        <v>45815</v>
      </c>
      <c r="F2980" s="12" t="s">
        <v>7631</v>
      </c>
    </row>
    <row r="2981" spans="1:6" x14ac:dyDescent="0.3">
      <c r="A2981" s="12" t="s">
        <v>10611</v>
      </c>
      <c r="B2981" s="12" t="s">
        <v>4192</v>
      </c>
      <c r="C2981" s="12" t="s">
        <v>4629</v>
      </c>
      <c r="D2981" s="36">
        <v>45772</v>
      </c>
      <c r="E2981" s="36">
        <v>45856</v>
      </c>
      <c r="F2981" s="12" t="s">
        <v>7631</v>
      </c>
    </row>
    <row r="2982" spans="1:6" x14ac:dyDescent="0.3">
      <c r="A2982" s="12" t="s">
        <v>10612</v>
      </c>
      <c r="B2982" s="12" t="s">
        <v>1949</v>
      </c>
      <c r="C2982" s="12" t="s">
        <v>4607</v>
      </c>
      <c r="D2982" s="36">
        <v>45743</v>
      </c>
      <c r="E2982" s="36">
        <v>45771</v>
      </c>
      <c r="F2982" s="12" t="s">
        <v>7631</v>
      </c>
    </row>
    <row r="2983" spans="1:6" x14ac:dyDescent="0.3">
      <c r="A2983" s="12" t="s">
        <v>10613</v>
      </c>
      <c r="B2983" s="12" t="s">
        <v>3997</v>
      </c>
      <c r="C2983" s="12" t="s">
        <v>4613</v>
      </c>
      <c r="D2983" s="36">
        <v>45996</v>
      </c>
      <c r="E2983" s="36">
        <v>46080</v>
      </c>
      <c r="F2983" s="12" t="s">
        <v>504</v>
      </c>
    </row>
    <row r="2984" spans="1:6" x14ac:dyDescent="0.3">
      <c r="A2984" s="12" t="s">
        <v>10614</v>
      </c>
      <c r="B2984" s="12" t="s">
        <v>987</v>
      </c>
      <c r="C2984" s="12" t="s">
        <v>4613</v>
      </c>
      <c r="D2984" s="36">
        <v>46019</v>
      </c>
      <c r="E2984" s="36">
        <v>46103</v>
      </c>
      <c r="F2984" s="12" t="s">
        <v>504</v>
      </c>
    </row>
    <row r="2985" spans="1:6" x14ac:dyDescent="0.3">
      <c r="A2985" s="12" t="s">
        <v>10615</v>
      </c>
      <c r="B2985" s="12" t="s">
        <v>1596</v>
      </c>
      <c r="C2985" s="12" t="s">
        <v>4618</v>
      </c>
      <c r="D2985" s="36">
        <v>45815</v>
      </c>
      <c r="E2985" s="36">
        <v>45899</v>
      </c>
      <c r="F2985" s="12" t="s">
        <v>7631</v>
      </c>
    </row>
    <row r="2986" spans="1:6" x14ac:dyDescent="0.3">
      <c r="A2986" s="12" t="s">
        <v>10616</v>
      </c>
      <c r="B2986" s="12" t="s">
        <v>4011</v>
      </c>
      <c r="C2986" s="12" t="s">
        <v>4609</v>
      </c>
      <c r="D2986" s="36">
        <v>46008</v>
      </c>
      <c r="E2986" s="36">
        <v>46092</v>
      </c>
      <c r="F2986" s="12" t="s">
        <v>504</v>
      </c>
    </row>
    <row r="2987" spans="1:6" x14ac:dyDescent="0.3">
      <c r="A2987" s="12" t="s">
        <v>10617</v>
      </c>
      <c r="B2987" s="12" t="s">
        <v>2305</v>
      </c>
      <c r="C2987" s="12" t="s">
        <v>4618</v>
      </c>
      <c r="D2987" s="36">
        <v>45731</v>
      </c>
      <c r="E2987" s="36">
        <v>45787</v>
      </c>
      <c r="F2987" s="12" t="s">
        <v>7631</v>
      </c>
    </row>
    <row r="2988" spans="1:6" x14ac:dyDescent="0.3">
      <c r="A2988" s="12" t="s">
        <v>10618</v>
      </c>
      <c r="B2988" s="12" t="s">
        <v>1680</v>
      </c>
      <c r="C2988" s="12" t="s">
        <v>4602</v>
      </c>
      <c r="D2988" s="36">
        <v>45977</v>
      </c>
      <c r="E2988" s="36">
        <v>46061</v>
      </c>
      <c r="F2988" s="12" t="s">
        <v>504</v>
      </c>
    </row>
    <row r="2989" spans="1:6" x14ac:dyDescent="0.3">
      <c r="A2989" s="12" t="s">
        <v>10619</v>
      </c>
      <c r="B2989" s="12" t="s">
        <v>4489</v>
      </c>
      <c r="C2989" s="12" t="s">
        <v>4629</v>
      </c>
      <c r="D2989" s="36">
        <v>45840</v>
      </c>
      <c r="E2989" s="36">
        <v>46205</v>
      </c>
      <c r="F2989" s="12" t="s">
        <v>504</v>
      </c>
    </row>
    <row r="2990" spans="1:6" x14ac:dyDescent="0.3">
      <c r="A2990" s="12" t="s">
        <v>10620</v>
      </c>
      <c r="B2990" s="12" t="s">
        <v>3202</v>
      </c>
      <c r="C2990" s="12" t="s">
        <v>4602</v>
      </c>
      <c r="D2990" s="36">
        <v>45921</v>
      </c>
      <c r="E2990" s="36">
        <v>45977</v>
      </c>
      <c r="F2990" s="12" t="s">
        <v>7631</v>
      </c>
    </row>
    <row r="2991" spans="1:6" x14ac:dyDescent="0.3">
      <c r="A2991" s="12" t="s">
        <v>10621</v>
      </c>
      <c r="B2991" s="12" t="s">
        <v>2491</v>
      </c>
      <c r="C2991" s="12" t="s">
        <v>4615</v>
      </c>
      <c r="D2991" s="36">
        <v>45823</v>
      </c>
      <c r="E2991" s="36">
        <v>45879</v>
      </c>
      <c r="F2991" s="12" t="s">
        <v>7631</v>
      </c>
    </row>
    <row r="2992" spans="1:6" x14ac:dyDescent="0.3">
      <c r="A2992" s="12" t="s">
        <v>10622</v>
      </c>
      <c r="B2992" s="12" t="s">
        <v>1919</v>
      </c>
      <c r="C2992" s="12" t="s">
        <v>4613</v>
      </c>
      <c r="D2992" s="36">
        <v>45760</v>
      </c>
      <c r="E2992" s="36">
        <v>45816</v>
      </c>
      <c r="F2992" s="12" t="s">
        <v>7631</v>
      </c>
    </row>
    <row r="2993" spans="1:6" x14ac:dyDescent="0.3">
      <c r="A2993" s="12" t="s">
        <v>10623</v>
      </c>
      <c r="B2993" s="12" t="s">
        <v>2693</v>
      </c>
      <c r="C2993" s="12" t="s">
        <v>4598</v>
      </c>
      <c r="D2993" s="36">
        <v>45747</v>
      </c>
      <c r="E2993" s="36">
        <v>46112</v>
      </c>
      <c r="F2993" s="12" t="s">
        <v>504</v>
      </c>
    </row>
    <row r="2994" spans="1:6" x14ac:dyDescent="0.3">
      <c r="A2994" s="12" t="s">
        <v>10624</v>
      </c>
      <c r="B2994" s="12" t="s">
        <v>1496</v>
      </c>
      <c r="C2994" s="12" t="s">
        <v>4629</v>
      </c>
      <c r="D2994" s="36">
        <v>45839</v>
      </c>
      <c r="E2994" s="36">
        <v>46204</v>
      </c>
      <c r="F2994" s="12" t="s">
        <v>504</v>
      </c>
    </row>
    <row r="2995" spans="1:6" x14ac:dyDescent="0.3">
      <c r="A2995" s="12" t="s">
        <v>10625</v>
      </c>
      <c r="B2995" s="12" t="s">
        <v>2921</v>
      </c>
      <c r="C2995" s="12" t="s">
        <v>4594</v>
      </c>
      <c r="D2995" s="36">
        <v>45753</v>
      </c>
      <c r="E2995" s="36">
        <v>45837</v>
      </c>
      <c r="F2995" s="12" t="s">
        <v>7631</v>
      </c>
    </row>
    <row r="2996" spans="1:6" x14ac:dyDescent="0.3">
      <c r="A2996" s="12" t="s">
        <v>10626</v>
      </c>
      <c r="B2996" s="12" t="s">
        <v>1277</v>
      </c>
      <c r="C2996" s="12" t="s">
        <v>4615</v>
      </c>
      <c r="D2996" s="36">
        <v>46019</v>
      </c>
      <c r="E2996" s="36">
        <v>46047</v>
      </c>
      <c r="F2996" s="12" t="s">
        <v>7631</v>
      </c>
    </row>
    <row r="2997" spans="1:6" x14ac:dyDescent="0.3">
      <c r="A2997" s="12" t="s">
        <v>10627</v>
      </c>
      <c r="B2997" s="12" t="s">
        <v>1356</v>
      </c>
      <c r="C2997" s="12" t="s">
        <v>4609</v>
      </c>
      <c r="D2997" s="36">
        <v>45954</v>
      </c>
      <c r="E2997" s="36">
        <v>46319</v>
      </c>
      <c r="F2997" s="12" t="s">
        <v>504</v>
      </c>
    </row>
    <row r="2998" spans="1:6" x14ac:dyDescent="0.3">
      <c r="A2998" s="12" t="s">
        <v>10628</v>
      </c>
      <c r="B2998" s="12" t="s">
        <v>3573</v>
      </c>
      <c r="C2998" s="12" t="s">
        <v>4605</v>
      </c>
      <c r="D2998" s="36">
        <v>45752</v>
      </c>
      <c r="E2998" s="36">
        <v>46117</v>
      </c>
      <c r="F2998" s="12" t="s">
        <v>504</v>
      </c>
    </row>
    <row r="2999" spans="1:6" x14ac:dyDescent="0.3">
      <c r="A2999" s="12" t="s">
        <v>10629</v>
      </c>
      <c r="B2999" s="12" t="s">
        <v>1449</v>
      </c>
      <c r="C2999" s="12" t="s">
        <v>4613</v>
      </c>
      <c r="D2999" s="36">
        <v>45920</v>
      </c>
      <c r="E2999" s="36">
        <v>45948</v>
      </c>
      <c r="F2999" s="12" t="s">
        <v>7631</v>
      </c>
    </row>
    <row r="3000" spans="1:6" x14ac:dyDescent="0.3">
      <c r="A3000" s="12" t="s">
        <v>10630</v>
      </c>
      <c r="B3000" s="12" t="s">
        <v>2283</v>
      </c>
      <c r="C3000" s="12" t="s">
        <v>4607</v>
      </c>
      <c r="D3000" s="36">
        <v>46021</v>
      </c>
      <c r="E3000" s="36">
        <v>46105</v>
      </c>
      <c r="F3000" s="12" t="s">
        <v>504</v>
      </c>
    </row>
    <row r="3001" spans="1:6" x14ac:dyDescent="0.3">
      <c r="A3001" s="12" t="s">
        <v>10631</v>
      </c>
      <c r="B3001" s="12" t="s">
        <v>554</v>
      </c>
      <c r="C3001" s="12" t="s">
        <v>4629</v>
      </c>
      <c r="D3001" s="36">
        <v>45933</v>
      </c>
      <c r="E3001" s="36">
        <v>45961</v>
      </c>
      <c r="F3001" s="12" t="s">
        <v>7631</v>
      </c>
    </row>
  </sheetData>
  <autoFilter ref="A1:F300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7" customWidth="1"/>
    <col min="3" max="3" width="16" customWidth="1"/>
    <col min="4" max="4" width="18" customWidth="1"/>
    <col min="5" max="5" width="23" customWidth="1"/>
    <col min="7" max="7" width="60" customWidth="1"/>
  </cols>
  <sheetData>
    <row r="1" spans="1:7" x14ac:dyDescent="0.3">
      <c r="A1" s="17" t="s">
        <v>10632</v>
      </c>
      <c r="B1" s="17" t="s">
        <v>492</v>
      </c>
      <c r="C1" s="17" t="s">
        <v>10633</v>
      </c>
      <c r="D1" s="17" t="s">
        <v>10634</v>
      </c>
      <c r="E1" s="17" t="s">
        <v>10635</v>
      </c>
      <c r="G1" s="18" t="s">
        <v>500</v>
      </c>
    </row>
    <row r="2" spans="1:7" x14ac:dyDescent="0.3">
      <c r="A2" s="12" t="s">
        <v>10636</v>
      </c>
      <c r="B2" s="12" t="s">
        <v>3537</v>
      </c>
      <c r="C2" s="36">
        <v>46031</v>
      </c>
      <c r="D2" s="39">
        <v>403.12</v>
      </c>
      <c r="E2" s="12">
        <v>51</v>
      </c>
      <c r="G2" s="2" t="s">
        <v>10637</v>
      </c>
    </row>
    <row r="3" spans="1:7" x14ac:dyDescent="0.3">
      <c r="A3" s="12" t="s">
        <v>10638</v>
      </c>
      <c r="B3" s="12" t="s">
        <v>1772</v>
      </c>
      <c r="C3" s="36">
        <v>46052</v>
      </c>
      <c r="D3" s="39">
        <v>1874.26</v>
      </c>
      <c r="E3" s="12">
        <v>15</v>
      </c>
    </row>
    <row r="4" spans="1:7" x14ac:dyDescent="0.3">
      <c r="A4" s="12" t="s">
        <v>10639</v>
      </c>
      <c r="B4" s="12" t="s">
        <v>4078</v>
      </c>
      <c r="C4" s="36">
        <v>46023</v>
      </c>
      <c r="D4" s="39">
        <v>881.84</v>
      </c>
      <c r="E4" s="12">
        <v>110</v>
      </c>
    </row>
    <row r="5" spans="1:7" x14ac:dyDescent="0.3">
      <c r="A5" s="12" t="s">
        <v>10640</v>
      </c>
      <c r="B5" s="12" t="s">
        <v>722</v>
      </c>
      <c r="C5" s="36">
        <v>46026</v>
      </c>
      <c r="D5" s="39">
        <v>681.09</v>
      </c>
      <c r="E5" s="12">
        <v>89</v>
      </c>
    </row>
    <row r="6" spans="1:7" x14ac:dyDescent="0.3">
      <c r="A6" s="12" t="s">
        <v>10641</v>
      </c>
      <c r="B6" s="12" t="s">
        <v>3110</v>
      </c>
      <c r="C6" s="36">
        <v>46038</v>
      </c>
      <c r="D6" s="39">
        <v>767.76</v>
      </c>
      <c r="E6" s="12">
        <v>88</v>
      </c>
    </row>
    <row r="7" spans="1:7" x14ac:dyDescent="0.3">
      <c r="A7" s="12" t="s">
        <v>10642</v>
      </c>
      <c r="B7" s="12" t="s">
        <v>1752</v>
      </c>
      <c r="C7" s="36">
        <v>46027</v>
      </c>
      <c r="D7" s="39">
        <v>1600.57</v>
      </c>
      <c r="E7" s="12">
        <v>14</v>
      </c>
    </row>
    <row r="8" spans="1:7" x14ac:dyDescent="0.3">
      <c r="A8" s="12" t="s">
        <v>10643</v>
      </c>
      <c r="B8" s="12" t="s">
        <v>2305</v>
      </c>
      <c r="C8" s="36">
        <v>46041</v>
      </c>
      <c r="D8" s="39">
        <v>1635.16</v>
      </c>
      <c r="E8" s="12">
        <v>149</v>
      </c>
    </row>
    <row r="9" spans="1:7" x14ac:dyDescent="0.3">
      <c r="A9" s="12" t="s">
        <v>10644</v>
      </c>
      <c r="B9" s="12" t="s">
        <v>3172</v>
      </c>
      <c r="C9" s="36">
        <v>46050</v>
      </c>
      <c r="D9" s="39">
        <v>291.83</v>
      </c>
      <c r="E9" s="12">
        <v>64</v>
      </c>
    </row>
    <row r="10" spans="1:7" x14ac:dyDescent="0.3">
      <c r="A10" s="12" t="s">
        <v>10645</v>
      </c>
      <c r="B10" s="12" t="s">
        <v>3451</v>
      </c>
      <c r="C10" s="36">
        <v>46051</v>
      </c>
      <c r="D10" s="39">
        <v>728.17</v>
      </c>
      <c r="E10" s="12">
        <v>243</v>
      </c>
    </row>
    <row r="11" spans="1:7" x14ac:dyDescent="0.3">
      <c r="A11" s="12" t="s">
        <v>10646</v>
      </c>
      <c r="B11" s="12" t="s">
        <v>3174</v>
      </c>
      <c r="C11" s="36">
        <v>46050</v>
      </c>
      <c r="D11" s="39">
        <v>1443.21</v>
      </c>
      <c r="E11" s="12">
        <v>68</v>
      </c>
    </row>
    <row r="12" spans="1:7" x14ac:dyDescent="0.3">
      <c r="A12" s="12" t="s">
        <v>10647</v>
      </c>
      <c r="B12" s="12" t="s">
        <v>821</v>
      </c>
      <c r="C12" s="36">
        <v>46039</v>
      </c>
      <c r="D12" s="39">
        <v>1378.8</v>
      </c>
      <c r="E12" s="12">
        <v>147</v>
      </c>
    </row>
    <row r="13" spans="1:7" x14ac:dyDescent="0.3">
      <c r="A13" s="12" t="s">
        <v>10648</v>
      </c>
      <c r="B13" s="12" t="s">
        <v>3922</v>
      </c>
      <c r="C13" s="36">
        <v>46038</v>
      </c>
      <c r="D13" s="39">
        <v>1935.83</v>
      </c>
      <c r="E13" s="12">
        <v>227</v>
      </c>
    </row>
    <row r="14" spans="1:7" x14ac:dyDescent="0.3">
      <c r="A14" s="12" t="s">
        <v>10649</v>
      </c>
      <c r="B14" s="12" t="s">
        <v>1622</v>
      </c>
      <c r="C14" s="36">
        <v>46053</v>
      </c>
      <c r="D14" s="39">
        <v>632.19000000000005</v>
      </c>
      <c r="E14" s="12">
        <v>82</v>
      </c>
    </row>
    <row r="15" spans="1:7" x14ac:dyDescent="0.3">
      <c r="A15" s="12" t="s">
        <v>10650</v>
      </c>
      <c r="B15" s="12" t="s">
        <v>4162</v>
      </c>
      <c r="C15" s="36">
        <v>46047</v>
      </c>
      <c r="D15" s="39">
        <v>303.35000000000002</v>
      </c>
      <c r="E15" s="12">
        <v>129</v>
      </c>
    </row>
    <row r="16" spans="1:7" x14ac:dyDescent="0.3">
      <c r="A16" s="12" t="s">
        <v>10651</v>
      </c>
      <c r="B16" s="12" t="s">
        <v>3198</v>
      </c>
      <c r="C16" s="36">
        <v>46027</v>
      </c>
      <c r="D16" s="39">
        <v>1623.38</v>
      </c>
      <c r="E16" s="12">
        <v>88</v>
      </c>
    </row>
    <row r="17" spans="1:5" x14ac:dyDescent="0.3">
      <c r="A17" s="12" t="s">
        <v>10652</v>
      </c>
      <c r="B17" s="12" t="s">
        <v>3204</v>
      </c>
      <c r="C17" s="36">
        <v>46043</v>
      </c>
      <c r="D17" s="39">
        <v>1940.47</v>
      </c>
      <c r="E17" s="12">
        <v>278</v>
      </c>
    </row>
    <row r="18" spans="1:5" x14ac:dyDescent="0.3">
      <c r="A18" s="12" t="s">
        <v>10653</v>
      </c>
      <c r="B18" s="12" t="s">
        <v>3300</v>
      </c>
      <c r="C18" s="36">
        <v>46049</v>
      </c>
      <c r="D18" s="39">
        <v>1620.11</v>
      </c>
      <c r="E18" s="12">
        <v>63</v>
      </c>
    </row>
    <row r="19" spans="1:5" x14ac:dyDescent="0.3">
      <c r="A19" s="12" t="s">
        <v>10654</v>
      </c>
      <c r="B19" s="12" t="s">
        <v>2193</v>
      </c>
      <c r="C19" s="36">
        <v>46027</v>
      </c>
      <c r="D19" s="39">
        <v>2002.06</v>
      </c>
      <c r="E19" s="12">
        <v>139</v>
      </c>
    </row>
    <row r="20" spans="1:5" x14ac:dyDescent="0.3">
      <c r="A20" s="12" t="s">
        <v>10655</v>
      </c>
      <c r="B20" s="12" t="s">
        <v>3226</v>
      </c>
      <c r="C20" s="36">
        <v>46038</v>
      </c>
      <c r="D20" s="39">
        <v>2292.83</v>
      </c>
      <c r="E20" s="12">
        <v>49</v>
      </c>
    </row>
    <row r="21" spans="1:5" x14ac:dyDescent="0.3">
      <c r="A21" s="12" t="s">
        <v>10656</v>
      </c>
      <c r="B21" s="12" t="s">
        <v>1451</v>
      </c>
      <c r="C21" s="36">
        <v>46051</v>
      </c>
      <c r="D21" s="39">
        <v>559.17999999999995</v>
      </c>
      <c r="E21" s="12">
        <v>249</v>
      </c>
    </row>
    <row r="22" spans="1:5" x14ac:dyDescent="0.3">
      <c r="A22" s="12" t="s">
        <v>10657</v>
      </c>
      <c r="B22" s="12" t="s">
        <v>1973</v>
      </c>
      <c r="C22" s="36">
        <v>46047</v>
      </c>
      <c r="D22" s="39">
        <v>1287.5</v>
      </c>
      <c r="E22" s="12">
        <v>160</v>
      </c>
    </row>
    <row r="23" spans="1:5" x14ac:dyDescent="0.3">
      <c r="A23" s="12" t="s">
        <v>10658</v>
      </c>
      <c r="B23" s="12" t="s">
        <v>1638</v>
      </c>
      <c r="C23" s="36">
        <v>46051</v>
      </c>
      <c r="D23" s="39">
        <v>1748.86</v>
      </c>
      <c r="E23" s="12">
        <v>182</v>
      </c>
    </row>
    <row r="24" spans="1:5" x14ac:dyDescent="0.3">
      <c r="A24" s="12" t="s">
        <v>10659</v>
      </c>
      <c r="B24" s="12" t="s">
        <v>1316</v>
      </c>
      <c r="C24" s="36">
        <v>46037</v>
      </c>
      <c r="D24" s="39">
        <v>73.34</v>
      </c>
      <c r="E24" s="12">
        <v>7</v>
      </c>
    </row>
    <row r="25" spans="1:5" x14ac:dyDescent="0.3">
      <c r="A25" s="12" t="s">
        <v>10660</v>
      </c>
      <c r="B25" s="12" t="s">
        <v>648</v>
      </c>
      <c r="C25" s="36">
        <v>46029</v>
      </c>
      <c r="D25" s="39">
        <v>2416.09</v>
      </c>
      <c r="E25" s="12">
        <v>201</v>
      </c>
    </row>
    <row r="26" spans="1:5" x14ac:dyDescent="0.3">
      <c r="A26" s="12" t="s">
        <v>10661</v>
      </c>
      <c r="B26" s="12" t="s">
        <v>3066</v>
      </c>
      <c r="C26" s="36">
        <v>46033</v>
      </c>
      <c r="D26" s="39">
        <v>1600.01</v>
      </c>
      <c r="E26" s="12">
        <v>217</v>
      </c>
    </row>
    <row r="27" spans="1:5" x14ac:dyDescent="0.3">
      <c r="A27" s="12" t="s">
        <v>10662</v>
      </c>
      <c r="B27" s="12" t="s">
        <v>3615</v>
      </c>
      <c r="C27" s="36">
        <v>46030</v>
      </c>
      <c r="D27" s="39">
        <v>1200.0999999999999</v>
      </c>
      <c r="E27" s="12">
        <v>25</v>
      </c>
    </row>
    <row r="28" spans="1:5" x14ac:dyDescent="0.3">
      <c r="A28" s="12" t="s">
        <v>10663</v>
      </c>
      <c r="B28" s="12" t="s">
        <v>4208</v>
      </c>
      <c r="C28" s="36">
        <v>46045</v>
      </c>
      <c r="D28" s="39">
        <v>1002.88</v>
      </c>
      <c r="E28" s="12">
        <v>267</v>
      </c>
    </row>
    <row r="29" spans="1:5" x14ac:dyDescent="0.3">
      <c r="A29" s="12" t="s">
        <v>10664</v>
      </c>
      <c r="B29" s="12" t="s">
        <v>3942</v>
      </c>
      <c r="C29" s="36">
        <v>46035</v>
      </c>
      <c r="D29" s="39">
        <v>2049.4299999999998</v>
      </c>
      <c r="E29" s="12">
        <v>70</v>
      </c>
    </row>
    <row r="30" spans="1:5" x14ac:dyDescent="0.3">
      <c r="A30" s="12" t="s">
        <v>10665</v>
      </c>
      <c r="B30" s="12" t="s">
        <v>2557</v>
      </c>
      <c r="C30" s="36">
        <v>46023</v>
      </c>
      <c r="D30" s="39">
        <v>604.41</v>
      </c>
      <c r="E30" s="12">
        <v>90</v>
      </c>
    </row>
    <row r="31" spans="1:5" x14ac:dyDescent="0.3">
      <c r="A31" s="12" t="s">
        <v>10666</v>
      </c>
      <c r="B31" s="12" t="s">
        <v>3727</v>
      </c>
      <c r="C31" s="36">
        <v>46038</v>
      </c>
      <c r="D31" s="39">
        <v>672.18</v>
      </c>
      <c r="E31" s="12">
        <v>114</v>
      </c>
    </row>
    <row r="32" spans="1:5" x14ac:dyDescent="0.3">
      <c r="A32" s="12" t="s">
        <v>10667</v>
      </c>
      <c r="B32" s="12" t="s">
        <v>4447</v>
      </c>
      <c r="C32" s="36">
        <v>46030</v>
      </c>
      <c r="D32" s="39">
        <v>1844.13</v>
      </c>
      <c r="E32" s="12">
        <v>262</v>
      </c>
    </row>
    <row r="33" spans="1:5" x14ac:dyDescent="0.3">
      <c r="A33" s="12" t="s">
        <v>10668</v>
      </c>
      <c r="B33" s="12" t="s">
        <v>790</v>
      </c>
      <c r="C33" s="36">
        <v>46053</v>
      </c>
      <c r="D33" s="39">
        <v>352.39</v>
      </c>
      <c r="E33" s="12">
        <v>283</v>
      </c>
    </row>
    <row r="34" spans="1:5" x14ac:dyDescent="0.3">
      <c r="A34" s="12" t="s">
        <v>10669</v>
      </c>
      <c r="B34" s="12" t="s">
        <v>2467</v>
      </c>
      <c r="C34" s="36">
        <v>46037</v>
      </c>
      <c r="D34" s="39">
        <v>1979.59</v>
      </c>
      <c r="E34" s="12">
        <v>260</v>
      </c>
    </row>
    <row r="35" spans="1:5" x14ac:dyDescent="0.3">
      <c r="A35" s="12" t="s">
        <v>10670</v>
      </c>
      <c r="B35" s="12" t="s">
        <v>916</v>
      </c>
      <c r="C35" s="36">
        <v>46048</v>
      </c>
      <c r="D35" s="39">
        <v>1806.21</v>
      </c>
      <c r="E35" s="12">
        <v>291</v>
      </c>
    </row>
    <row r="36" spans="1:5" x14ac:dyDescent="0.3">
      <c r="A36" s="12" t="s">
        <v>10671</v>
      </c>
      <c r="B36" s="12" t="s">
        <v>1241</v>
      </c>
      <c r="C36" s="36">
        <v>46052</v>
      </c>
      <c r="D36" s="39">
        <v>397.73</v>
      </c>
      <c r="E36" s="12">
        <v>36</v>
      </c>
    </row>
    <row r="37" spans="1:5" x14ac:dyDescent="0.3">
      <c r="A37" s="12" t="s">
        <v>10672</v>
      </c>
      <c r="B37" s="12" t="s">
        <v>727</v>
      </c>
      <c r="C37" s="36">
        <v>46027</v>
      </c>
      <c r="D37" s="39">
        <v>659.76</v>
      </c>
      <c r="E37" s="12">
        <v>297</v>
      </c>
    </row>
    <row r="38" spans="1:5" x14ac:dyDescent="0.3">
      <c r="A38" s="12" t="s">
        <v>10673</v>
      </c>
      <c r="B38" s="12" t="s">
        <v>2049</v>
      </c>
      <c r="C38" s="36">
        <v>46041</v>
      </c>
      <c r="D38" s="39">
        <v>2295.9699999999998</v>
      </c>
      <c r="E38" s="12">
        <v>52</v>
      </c>
    </row>
    <row r="39" spans="1:5" x14ac:dyDescent="0.3">
      <c r="A39" s="12" t="s">
        <v>10674</v>
      </c>
      <c r="B39" s="12" t="s">
        <v>4096</v>
      </c>
      <c r="C39" s="36">
        <v>46037</v>
      </c>
      <c r="D39" s="39">
        <v>2090.85</v>
      </c>
      <c r="E39" s="12">
        <v>109</v>
      </c>
    </row>
    <row r="40" spans="1:5" x14ac:dyDescent="0.3">
      <c r="A40" s="12" t="s">
        <v>10675</v>
      </c>
      <c r="B40" s="12" t="s">
        <v>3080</v>
      </c>
      <c r="C40" s="36">
        <v>46051</v>
      </c>
      <c r="D40" s="39">
        <v>2092.69</v>
      </c>
      <c r="E40" s="12">
        <v>143</v>
      </c>
    </row>
    <row r="41" spans="1:5" x14ac:dyDescent="0.3">
      <c r="A41" s="12" t="s">
        <v>10676</v>
      </c>
      <c r="B41" s="12" t="s">
        <v>1835</v>
      </c>
      <c r="C41" s="36">
        <v>46045</v>
      </c>
      <c r="D41" s="39">
        <v>205.15</v>
      </c>
      <c r="E41" s="12">
        <v>192</v>
      </c>
    </row>
    <row r="42" spans="1:5" x14ac:dyDescent="0.3">
      <c r="A42" s="12" t="s">
        <v>10677</v>
      </c>
      <c r="B42" s="12" t="s">
        <v>810</v>
      </c>
      <c r="C42" s="36">
        <v>46040</v>
      </c>
      <c r="D42" s="39">
        <v>295.17</v>
      </c>
      <c r="E42" s="12">
        <v>251</v>
      </c>
    </row>
    <row r="43" spans="1:5" x14ac:dyDescent="0.3">
      <c r="A43" s="12" t="s">
        <v>10678</v>
      </c>
      <c r="B43" s="12" t="s">
        <v>3138</v>
      </c>
      <c r="C43" s="36">
        <v>46027</v>
      </c>
      <c r="D43" s="39">
        <v>1028.29</v>
      </c>
      <c r="E43" s="12">
        <v>137</v>
      </c>
    </row>
    <row r="44" spans="1:5" x14ac:dyDescent="0.3">
      <c r="A44" s="12" t="s">
        <v>10679</v>
      </c>
      <c r="B44" s="12" t="s">
        <v>4328</v>
      </c>
      <c r="C44" s="36">
        <v>46038</v>
      </c>
      <c r="D44" s="39">
        <v>2357.1799999999998</v>
      </c>
      <c r="E44" s="12">
        <v>200</v>
      </c>
    </row>
    <row r="45" spans="1:5" x14ac:dyDescent="0.3">
      <c r="A45" s="12" t="s">
        <v>10680</v>
      </c>
      <c r="B45" s="12" t="s">
        <v>761</v>
      </c>
      <c r="C45" s="36">
        <v>46035</v>
      </c>
      <c r="D45" s="39">
        <v>2041.01</v>
      </c>
      <c r="E45" s="12">
        <v>66</v>
      </c>
    </row>
    <row r="46" spans="1:5" x14ac:dyDescent="0.3">
      <c r="A46" s="12" t="s">
        <v>10681</v>
      </c>
      <c r="B46" s="12" t="s">
        <v>4098</v>
      </c>
      <c r="C46" s="36">
        <v>46053</v>
      </c>
      <c r="D46" s="39">
        <v>440.41</v>
      </c>
      <c r="E46" s="12">
        <v>23</v>
      </c>
    </row>
    <row r="47" spans="1:5" x14ac:dyDescent="0.3">
      <c r="A47" s="12" t="s">
        <v>10682</v>
      </c>
      <c r="B47" s="12" t="s">
        <v>1354</v>
      </c>
      <c r="C47" s="36">
        <v>46045</v>
      </c>
      <c r="D47" s="39">
        <v>1159.07</v>
      </c>
      <c r="E47" s="12">
        <v>141</v>
      </c>
    </row>
    <row r="48" spans="1:5" x14ac:dyDescent="0.3">
      <c r="A48" s="12" t="s">
        <v>10683</v>
      </c>
      <c r="B48" s="12" t="s">
        <v>1883</v>
      </c>
      <c r="C48" s="36">
        <v>46048</v>
      </c>
      <c r="D48" s="39">
        <v>656.35</v>
      </c>
      <c r="E48" s="12">
        <v>266</v>
      </c>
    </row>
    <row r="49" spans="1:5" x14ac:dyDescent="0.3">
      <c r="A49" s="12" t="s">
        <v>10684</v>
      </c>
      <c r="B49" s="12" t="s">
        <v>2317</v>
      </c>
      <c r="C49" s="36">
        <v>46029</v>
      </c>
      <c r="D49" s="39">
        <v>71.59</v>
      </c>
      <c r="E49" s="12">
        <v>216</v>
      </c>
    </row>
    <row r="50" spans="1:5" x14ac:dyDescent="0.3">
      <c r="A50" s="12" t="s">
        <v>10685</v>
      </c>
      <c r="B50" s="12" t="s">
        <v>2463</v>
      </c>
      <c r="C50" s="36">
        <v>46035</v>
      </c>
      <c r="D50" s="39">
        <v>459.55</v>
      </c>
      <c r="E50" s="12">
        <v>278</v>
      </c>
    </row>
    <row r="51" spans="1:5" x14ac:dyDescent="0.3">
      <c r="A51" s="12" t="s">
        <v>10686</v>
      </c>
      <c r="B51" s="12" t="s">
        <v>782</v>
      </c>
      <c r="C51" s="36">
        <v>46023</v>
      </c>
      <c r="D51" s="39">
        <v>1258.97</v>
      </c>
      <c r="E51" s="12">
        <v>77</v>
      </c>
    </row>
    <row r="52" spans="1:5" x14ac:dyDescent="0.3">
      <c r="A52" s="12" t="s">
        <v>10687</v>
      </c>
      <c r="B52" s="12" t="s">
        <v>3230</v>
      </c>
      <c r="C52" s="36">
        <v>46025</v>
      </c>
      <c r="D52" s="39">
        <v>1919.59</v>
      </c>
      <c r="E52" s="12">
        <v>174</v>
      </c>
    </row>
    <row r="53" spans="1:5" x14ac:dyDescent="0.3">
      <c r="A53" s="12" t="s">
        <v>10688</v>
      </c>
      <c r="B53" s="12" t="s">
        <v>855</v>
      </c>
      <c r="C53" s="36">
        <v>46035</v>
      </c>
      <c r="D53" s="39">
        <v>437.85</v>
      </c>
      <c r="E53" s="12">
        <v>98</v>
      </c>
    </row>
    <row r="54" spans="1:5" x14ac:dyDescent="0.3">
      <c r="A54" s="12" t="s">
        <v>10689</v>
      </c>
      <c r="B54" s="12" t="s">
        <v>3888</v>
      </c>
      <c r="C54" s="36">
        <v>46046</v>
      </c>
      <c r="D54" s="39">
        <v>1966.62</v>
      </c>
      <c r="E54" s="12">
        <v>188</v>
      </c>
    </row>
    <row r="55" spans="1:5" x14ac:dyDescent="0.3">
      <c r="A55" s="12" t="s">
        <v>10690</v>
      </c>
      <c r="B55" s="12" t="s">
        <v>987</v>
      </c>
      <c r="C55" s="36">
        <v>46031</v>
      </c>
      <c r="D55" s="39">
        <v>2418.58</v>
      </c>
      <c r="E55" s="12">
        <v>172</v>
      </c>
    </row>
    <row r="56" spans="1:5" x14ac:dyDescent="0.3">
      <c r="A56" s="12" t="s">
        <v>10691</v>
      </c>
      <c r="B56" s="12" t="s">
        <v>3793</v>
      </c>
      <c r="C56" s="36">
        <v>46048</v>
      </c>
      <c r="D56" s="39">
        <v>2275.15</v>
      </c>
      <c r="E56" s="12">
        <v>146</v>
      </c>
    </row>
    <row r="57" spans="1:5" x14ac:dyDescent="0.3">
      <c r="A57" s="12" t="s">
        <v>10692</v>
      </c>
      <c r="B57" s="12" t="s">
        <v>3447</v>
      </c>
      <c r="C57" s="36">
        <v>46025</v>
      </c>
      <c r="D57" s="39">
        <v>1488.47</v>
      </c>
      <c r="E57" s="12">
        <v>214</v>
      </c>
    </row>
    <row r="58" spans="1:5" x14ac:dyDescent="0.3">
      <c r="A58" s="12" t="s">
        <v>10693</v>
      </c>
      <c r="B58" s="12" t="s">
        <v>1754</v>
      </c>
      <c r="C58" s="36">
        <v>46033</v>
      </c>
      <c r="D58" s="39">
        <v>2158.17</v>
      </c>
      <c r="E58" s="12">
        <v>155</v>
      </c>
    </row>
    <row r="59" spans="1:5" x14ac:dyDescent="0.3">
      <c r="A59" s="12" t="s">
        <v>10694</v>
      </c>
      <c r="B59" s="12" t="s">
        <v>3238</v>
      </c>
      <c r="C59" s="36">
        <v>46052</v>
      </c>
      <c r="D59" s="39">
        <v>906.79</v>
      </c>
      <c r="E59" s="12">
        <v>241</v>
      </c>
    </row>
    <row r="60" spans="1:5" x14ac:dyDescent="0.3">
      <c r="A60" s="12" t="s">
        <v>10695</v>
      </c>
      <c r="B60" s="12" t="s">
        <v>3485</v>
      </c>
      <c r="C60" s="36">
        <v>46051</v>
      </c>
      <c r="D60" s="39">
        <v>909.55</v>
      </c>
      <c r="E60" s="12">
        <v>73</v>
      </c>
    </row>
    <row r="61" spans="1:5" x14ac:dyDescent="0.3">
      <c r="A61" s="12" t="s">
        <v>10696</v>
      </c>
      <c r="B61" s="12" t="s">
        <v>1424</v>
      </c>
      <c r="C61" s="36">
        <v>46053</v>
      </c>
      <c r="D61" s="39">
        <v>204.62</v>
      </c>
      <c r="E61" s="12">
        <v>74</v>
      </c>
    </row>
    <row r="62" spans="1:5" x14ac:dyDescent="0.3">
      <c r="A62" s="12" t="s">
        <v>10697</v>
      </c>
      <c r="B62" s="12" t="s">
        <v>1105</v>
      </c>
      <c r="C62" s="36">
        <v>46051</v>
      </c>
      <c r="D62" s="39">
        <v>1323.03</v>
      </c>
      <c r="E62" s="12">
        <v>69</v>
      </c>
    </row>
    <row r="63" spans="1:5" x14ac:dyDescent="0.3">
      <c r="A63" s="12" t="s">
        <v>10698</v>
      </c>
      <c r="B63" s="12" t="s">
        <v>1484</v>
      </c>
      <c r="C63" s="36">
        <v>46044</v>
      </c>
      <c r="D63" s="39">
        <v>1574.32</v>
      </c>
      <c r="E63" s="12">
        <v>133</v>
      </c>
    </row>
    <row r="64" spans="1:5" x14ac:dyDescent="0.3">
      <c r="A64" s="12" t="s">
        <v>10699</v>
      </c>
      <c r="B64" s="12" t="s">
        <v>3372</v>
      </c>
      <c r="C64" s="36">
        <v>46043</v>
      </c>
      <c r="D64" s="39">
        <v>1394.7</v>
      </c>
      <c r="E64" s="12">
        <v>283</v>
      </c>
    </row>
    <row r="65" spans="1:5" x14ac:dyDescent="0.3">
      <c r="A65" s="12" t="s">
        <v>10700</v>
      </c>
      <c r="B65" s="12" t="s">
        <v>2323</v>
      </c>
      <c r="C65" s="36">
        <v>46028</v>
      </c>
      <c r="D65" s="39">
        <v>1327.3</v>
      </c>
      <c r="E65" s="12">
        <v>116</v>
      </c>
    </row>
    <row r="66" spans="1:5" x14ac:dyDescent="0.3">
      <c r="A66" s="12" t="s">
        <v>10701</v>
      </c>
      <c r="B66" s="12" t="s">
        <v>3531</v>
      </c>
      <c r="C66" s="36">
        <v>46034</v>
      </c>
      <c r="D66" s="39">
        <v>2237.4499999999998</v>
      </c>
      <c r="E66" s="12">
        <v>211</v>
      </c>
    </row>
    <row r="67" spans="1:5" x14ac:dyDescent="0.3">
      <c r="A67" s="12" t="s">
        <v>10702</v>
      </c>
      <c r="B67" s="12" t="s">
        <v>2573</v>
      </c>
      <c r="C67" s="36">
        <v>46029</v>
      </c>
      <c r="D67" s="39">
        <v>1044.22</v>
      </c>
      <c r="E67" s="12">
        <v>213</v>
      </c>
    </row>
    <row r="68" spans="1:5" x14ac:dyDescent="0.3">
      <c r="A68" s="12" t="s">
        <v>10703</v>
      </c>
      <c r="B68" s="12" t="s">
        <v>2589</v>
      </c>
      <c r="C68" s="36">
        <v>46048</v>
      </c>
      <c r="D68" s="39">
        <v>1423.97</v>
      </c>
      <c r="E68" s="12">
        <v>90</v>
      </c>
    </row>
    <row r="69" spans="1:5" x14ac:dyDescent="0.3">
      <c r="A69" s="12" t="s">
        <v>10704</v>
      </c>
      <c r="B69" s="12" t="s">
        <v>2363</v>
      </c>
      <c r="C69" s="36">
        <v>46039</v>
      </c>
      <c r="D69" s="39">
        <v>206.16</v>
      </c>
      <c r="E69" s="12">
        <v>87</v>
      </c>
    </row>
    <row r="70" spans="1:5" x14ac:dyDescent="0.3">
      <c r="A70" s="12" t="s">
        <v>10705</v>
      </c>
      <c r="B70" s="12" t="s">
        <v>4040</v>
      </c>
      <c r="C70" s="36">
        <v>46040</v>
      </c>
      <c r="D70" s="39">
        <v>1909.69</v>
      </c>
      <c r="E70" s="12">
        <v>184</v>
      </c>
    </row>
    <row r="71" spans="1:5" x14ac:dyDescent="0.3">
      <c r="A71" s="12" t="s">
        <v>10706</v>
      </c>
      <c r="B71" s="12" t="s">
        <v>1558</v>
      </c>
      <c r="C71" s="36">
        <v>46039</v>
      </c>
      <c r="D71" s="39">
        <v>923.39</v>
      </c>
      <c r="E71" s="12">
        <v>154</v>
      </c>
    </row>
    <row r="72" spans="1:5" x14ac:dyDescent="0.3">
      <c r="A72" s="12" t="s">
        <v>10707</v>
      </c>
      <c r="B72" s="12" t="s">
        <v>3477</v>
      </c>
      <c r="C72" s="36">
        <v>46037</v>
      </c>
      <c r="D72" s="39">
        <v>1870.33</v>
      </c>
      <c r="E72" s="12">
        <v>13</v>
      </c>
    </row>
    <row r="73" spans="1:5" x14ac:dyDescent="0.3">
      <c r="A73" s="12" t="s">
        <v>10708</v>
      </c>
      <c r="B73" s="12" t="s">
        <v>4033</v>
      </c>
      <c r="C73" s="36">
        <v>46025</v>
      </c>
      <c r="D73" s="39">
        <v>447.34</v>
      </c>
      <c r="E73" s="12">
        <v>150</v>
      </c>
    </row>
    <row r="74" spans="1:5" x14ac:dyDescent="0.3">
      <c r="A74" s="12" t="s">
        <v>10709</v>
      </c>
      <c r="B74" s="12" t="s">
        <v>1897</v>
      </c>
      <c r="C74" s="36">
        <v>46049</v>
      </c>
      <c r="D74" s="39">
        <v>1269.01</v>
      </c>
      <c r="E74" s="12">
        <v>139</v>
      </c>
    </row>
    <row r="75" spans="1:5" x14ac:dyDescent="0.3">
      <c r="A75" s="12" t="s">
        <v>10710</v>
      </c>
      <c r="B75" s="12" t="s">
        <v>2581</v>
      </c>
      <c r="C75" s="36">
        <v>46023</v>
      </c>
      <c r="D75" s="39">
        <v>708.66</v>
      </c>
      <c r="E75" s="12">
        <v>231</v>
      </c>
    </row>
    <row r="76" spans="1:5" x14ac:dyDescent="0.3">
      <c r="A76" s="12" t="s">
        <v>10711</v>
      </c>
      <c r="B76" s="12" t="s">
        <v>3707</v>
      </c>
      <c r="C76" s="36">
        <v>46047</v>
      </c>
      <c r="D76" s="39">
        <v>1808.19</v>
      </c>
      <c r="E76" s="12">
        <v>135</v>
      </c>
    </row>
    <row r="77" spans="1:5" x14ac:dyDescent="0.3">
      <c r="A77" s="12" t="s">
        <v>10712</v>
      </c>
      <c r="B77" s="12" t="s">
        <v>1320</v>
      </c>
      <c r="C77" s="36">
        <v>46052</v>
      </c>
      <c r="D77" s="39">
        <v>2229.59</v>
      </c>
      <c r="E77" s="12">
        <v>192</v>
      </c>
    </row>
    <row r="78" spans="1:5" x14ac:dyDescent="0.3">
      <c r="A78" s="12" t="s">
        <v>10713</v>
      </c>
      <c r="B78" s="12" t="s">
        <v>1937</v>
      </c>
      <c r="C78" s="36">
        <v>46051</v>
      </c>
      <c r="D78" s="39">
        <v>1866.85</v>
      </c>
      <c r="E78" s="12">
        <v>58</v>
      </c>
    </row>
    <row r="79" spans="1:5" x14ac:dyDescent="0.3">
      <c r="A79" s="12" t="s">
        <v>10714</v>
      </c>
      <c r="B79" s="12" t="s">
        <v>1504</v>
      </c>
      <c r="C79" s="36">
        <v>46029</v>
      </c>
      <c r="D79" s="39">
        <v>2342.02</v>
      </c>
      <c r="E79" s="12">
        <v>250</v>
      </c>
    </row>
    <row r="80" spans="1:5" x14ac:dyDescent="0.3">
      <c r="A80" s="12" t="s">
        <v>10715</v>
      </c>
      <c r="B80" s="12" t="s">
        <v>2275</v>
      </c>
      <c r="C80" s="36">
        <v>46031</v>
      </c>
      <c r="D80" s="39">
        <v>1906.97</v>
      </c>
      <c r="E80" s="12">
        <v>286</v>
      </c>
    </row>
    <row r="81" spans="1:5" x14ac:dyDescent="0.3">
      <c r="A81" s="12" t="s">
        <v>10716</v>
      </c>
      <c r="B81" s="12" t="s">
        <v>4320</v>
      </c>
      <c r="C81" s="36">
        <v>46026</v>
      </c>
      <c r="D81" s="39">
        <v>515.04</v>
      </c>
      <c r="E81" s="12">
        <v>289</v>
      </c>
    </row>
    <row r="82" spans="1:5" x14ac:dyDescent="0.3">
      <c r="A82" s="12" t="s">
        <v>10717</v>
      </c>
      <c r="B82" s="12" t="s">
        <v>1560</v>
      </c>
      <c r="C82" s="36">
        <v>46052</v>
      </c>
      <c r="D82" s="39">
        <v>1146.18</v>
      </c>
      <c r="E82" s="12">
        <v>147</v>
      </c>
    </row>
    <row r="83" spans="1:5" x14ac:dyDescent="0.3">
      <c r="A83" s="12" t="s">
        <v>10718</v>
      </c>
      <c r="B83" s="12" t="s">
        <v>2315</v>
      </c>
      <c r="C83" s="36">
        <v>46047</v>
      </c>
      <c r="D83" s="39">
        <v>1843.47</v>
      </c>
      <c r="E83" s="12">
        <v>74</v>
      </c>
    </row>
    <row r="84" spans="1:5" x14ac:dyDescent="0.3">
      <c r="A84" s="12" t="s">
        <v>10719</v>
      </c>
      <c r="B84" s="12" t="s">
        <v>3001</v>
      </c>
      <c r="C84" s="36">
        <v>46039</v>
      </c>
      <c r="D84" s="39">
        <v>898.75</v>
      </c>
      <c r="E84" s="12">
        <v>290</v>
      </c>
    </row>
    <row r="85" spans="1:5" x14ac:dyDescent="0.3">
      <c r="A85" s="12" t="s">
        <v>10720</v>
      </c>
      <c r="B85" s="12" t="s">
        <v>3812</v>
      </c>
      <c r="C85" s="36">
        <v>46052</v>
      </c>
      <c r="D85" s="39">
        <v>1528.84</v>
      </c>
      <c r="E85" s="12">
        <v>273</v>
      </c>
    </row>
    <row r="86" spans="1:5" x14ac:dyDescent="0.3">
      <c r="A86" s="12" t="s">
        <v>10721</v>
      </c>
      <c r="B86" s="12" t="s">
        <v>2164</v>
      </c>
      <c r="C86" s="36">
        <v>46037</v>
      </c>
      <c r="D86" s="39">
        <v>1652.93</v>
      </c>
      <c r="E86" s="12">
        <v>156</v>
      </c>
    </row>
    <row r="87" spans="1:5" x14ac:dyDescent="0.3">
      <c r="A87" s="12" t="s">
        <v>10722</v>
      </c>
      <c r="B87" s="12" t="s">
        <v>601</v>
      </c>
      <c r="C87" s="36">
        <v>46028</v>
      </c>
      <c r="D87" s="39">
        <v>1080.3699999999999</v>
      </c>
      <c r="E87" s="12">
        <v>101</v>
      </c>
    </row>
    <row r="88" spans="1:5" x14ac:dyDescent="0.3">
      <c r="A88" s="12" t="s">
        <v>10723</v>
      </c>
      <c r="B88" s="12" t="s">
        <v>1977</v>
      </c>
      <c r="C88" s="36">
        <v>46023</v>
      </c>
      <c r="D88" s="39">
        <v>299.74</v>
      </c>
      <c r="E88" s="12">
        <v>39</v>
      </c>
    </row>
    <row r="89" spans="1:5" x14ac:dyDescent="0.3">
      <c r="A89" s="12" t="s">
        <v>10724</v>
      </c>
      <c r="B89" s="12" t="s">
        <v>3052</v>
      </c>
      <c r="C89" s="36">
        <v>46030</v>
      </c>
      <c r="D89" s="39">
        <v>1109.1199999999999</v>
      </c>
      <c r="E89" s="12">
        <v>292</v>
      </c>
    </row>
    <row r="90" spans="1:5" x14ac:dyDescent="0.3">
      <c r="A90" s="12" t="s">
        <v>10725</v>
      </c>
      <c r="B90" s="12" t="s">
        <v>2929</v>
      </c>
      <c r="C90" s="36">
        <v>46036</v>
      </c>
      <c r="D90" s="39">
        <v>1195.44</v>
      </c>
      <c r="E90" s="12">
        <v>147</v>
      </c>
    </row>
    <row r="91" spans="1:5" x14ac:dyDescent="0.3">
      <c r="A91" s="12" t="s">
        <v>10726</v>
      </c>
      <c r="B91" s="12" t="s">
        <v>2091</v>
      </c>
      <c r="C91" s="36">
        <v>46029</v>
      </c>
      <c r="D91" s="39">
        <v>573.35</v>
      </c>
      <c r="E91" s="12">
        <v>195</v>
      </c>
    </row>
    <row r="92" spans="1:5" x14ac:dyDescent="0.3">
      <c r="A92" s="12" t="s">
        <v>10727</v>
      </c>
      <c r="B92" s="12" t="s">
        <v>1987</v>
      </c>
      <c r="C92" s="36">
        <v>46038</v>
      </c>
      <c r="D92" s="39">
        <v>605.6</v>
      </c>
      <c r="E92" s="12">
        <v>232</v>
      </c>
    </row>
    <row r="93" spans="1:5" x14ac:dyDescent="0.3">
      <c r="A93" s="12" t="s">
        <v>10728</v>
      </c>
      <c r="B93" s="12" t="s">
        <v>3888</v>
      </c>
      <c r="C93" s="36">
        <v>46049</v>
      </c>
      <c r="D93" s="39">
        <v>2440.75</v>
      </c>
      <c r="E93" s="12">
        <v>146</v>
      </c>
    </row>
    <row r="94" spans="1:5" x14ac:dyDescent="0.3">
      <c r="A94" s="12" t="s">
        <v>10729</v>
      </c>
      <c r="B94" s="12" t="s">
        <v>3826</v>
      </c>
      <c r="C94" s="36">
        <v>46050</v>
      </c>
      <c r="D94" s="39">
        <v>1811.84</v>
      </c>
      <c r="E94" s="12">
        <v>171</v>
      </c>
    </row>
    <row r="95" spans="1:5" x14ac:dyDescent="0.3">
      <c r="A95" s="12" t="s">
        <v>10730</v>
      </c>
      <c r="B95" s="12" t="s">
        <v>1186</v>
      </c>
      <c r="C95" s="36">
        <v>46038</v>
      </c>
      <c r="D95" s="39">
        <v>1213.08</v>
      </c>
      <c r="E95" s="12">
        <v>88</v>
      </c>
    </row>
    <row r="96" spans="1:5" x14ac:dyDescent="0.3">
      <c r="A96" s="12" t="s">
        <v>10731</v>
      </c>
      <c r="B96" s="12" t="s">
        <v>2881</v>
      </c>
      <c r="C96" s="36">
        <v>46034</v>
      </c>
      <c r="D96" s="39">
        <v>1918.48</v>
      </c>
      <c r="E96" s="12">
        <v>78</v>
      </c>
    </row>
    <row r="97" spans="1:5" x14ac:dyDescent="0.3">
      <c r="A97" s="12" t="s">
        <v>10732</v>
      </c>
      <c r="B97" s="12" t="s">
        <v>821</v>
      </c>
      <c r="C97" s="36">
        <v>46026</v>
      </c>
      <c r="D97" s="39">
        <v>2363.0300000000002</v>
      </c>
      <c r="E97" s="12">
        <v>269</v>
      </c>
    </row>
    <row r="98" spans="1:5" x14ac:dyDescent="0.3">
      <c r="A98" s="12" t="s">
        <v>10733</v>
      </c>
      <c r="B98" s="12" t="s">
        <v>634</v>
      </c>
      <c r="C98" s="36">
        <v>46023</v>
      </c>
      <c r="D98" s="39">
        <v>1896.99</v>
      </c>
      <c r="E98" s="12">
        <v>113</v>
      </c>
    </row>
    <row r="99" spans="1:5" x14ac:dyDescent="0.3">
      <c r="A99" s="12" t="s">
        <v>10734</v>
      </c>
      <c r="B99" s="12" t="s">
        <v>4390</v>
      </c>
      <c r="C99" s="36">
        <v>46050</v>
      </c>
      <c r="D99" s="39">
        <v>809.6</v>
      </c>
      <c r="E99" s="12">
        <v>235</v>
      </c>
    </row>
    <row r="100" spans="1:5" x14ac:dyDescent="0.3">
      <c r="A100" s="12" t="s">
        <v>10735</v>
      </c>
      <c r="B100" s="12" t="s">
        <v>3742</v>
      </c>
      <c r="C100" s="36">
        <v>46035</v>
      </c>
      <c r="D100" s="39">
        <v>1050.47</v>
      </c>
      <c r="E100" s="12">
        <v>195</v>
      </c>
    </row>
    <row r="101" spans="1:5" x14ac:dyDescent="0.3">
      <c r="A101" s="12" t="s">
        <v>10736</v>
      </c>
      <c r="B101" s="12" t="s">
        <v>1302</v>
      </c>
      <c r="C101" s="36">
        <v>46025</v>
      </c>
      <c r="D101" s="39">
        <v>308.23</v>
      </c>
      <c r="E101" s="12">
        <v>220</v>
      </c>
    </row>
    <row r="102" spans="1:5" x14ac:dyDescent="0.3">
      <c r="A102" s="12" t="s">
        <v>10737</v>
      </c>
      <c r="B102" s="12" t="s">
        <v>1490</v>
      </c>
      <c r="C102" s="36">
        <v>46044</v>
      </c>
      <c r="D102" s="39">
        <v>1470.88</v>
      </c>
      <c r="E102" s="12">
        <v>6</v>
      </c>
    </row>
    <row r="103" spans="1:5" x14ac:dyDescent="0.3">
      <c r="A103" s="12" t="s">
        <v>10738</v>
      </c>
      <c r="B103" s="12" t="s">
        <v>2293</v>
      </c>
      <c r="C103" s="36">
        <v>46029</v>
      </c>
      <c r="D103" s="39">
        <v>1278.4100000000001</v>
      </c>
      <c r="E103" s="12">
        <v>112</v>
      </c>
    </row>
    <row r="104" spans="1:5" x14ac:dyDescent="0.3">
      <c r="A104" s="12" t="s">
        <v>10739</v>
      </c>
      <c r="B104" s="12" t="s">
        <v>861</v>
      </c>
      <c r="C104" s="36">
        <v>46041</v>
      </c>
      <c r="D104" s="39">
        <v>2158.04</v>
      </c>
      <c r="E104" s="12">
        <v>284</v>
      </c>
    </row>
    <row r="105" spans="1:5" x14ac:dyDescent="0.3">
      <c r="A105" s="12" t="s">
        <v>10740</v>
      </c>
      <c r="B105" s="12" t="s">
        <v>2913</v>
      </c>
      <c r="C105" s="36">
        <v>46040</v>
      </c>
      <c r="D105" s="39">
        <v>2180.85</v>
      </c>
      <c r="E105" s="12">
        <v>150</v>
      </c>
    </row>
    <row r="106" spans="1:5" x14ac:dyDescent="0.3">
      <c r="A106" s="12" t="s">
        <v>10741</v>
      </c>
      <c r="B106" s="12" t="s">
        <v>2915</v>
      </c>
      <c r="C106" s="36">
        <v>46052</v>
      </c>
      <c r="D106" s="39">
        <v>1269.1500000000001</v>
      </c>
      <c r="E106" s="12">
        <v>198</v>
      </c>
    </row>
    <row r="107" spans="1:5" x14ac:dyDescent="0.3">
      <c r="A107" s="12" t="s">
        <v>10742</v>
      </c>
      <c r="B107" s="12" t="s">
        <v>2118</v>
      </c>
      <c r="C107" s="36">
        <v>46048</v>
      </c>
      <c r="D107" s="39">
        <v>1702.72</v>
      </c>
      <c r="E107" s="12">
        <v>190</v>
      </c>
    </row>
    <row r="108" spans="1:5" x14ac:dyDescent="0.3">
      <c r="A108" s="12" t="s">
        <v>10743</v>
      </c>
      <c r="B108" s="12" t="s">
        <v>782</v>
      </c>
      <c r="C108" s="36">
        <v>46044</v>
      </c>
      <c r="D108" s="39">
        <v>2137.21</v>
      </c>
      <c r="E108" s="12">
        <v>137</v>
      </c>
    </row>
    <row r="109" spans="1:5" x14ac:dyDescent="0.3">
      <c r="A109" s="12" t="s">
        <v>10744</v>
      </c>
      <c r="B109" s="12" t="s">
        <v>3236</v>
      </c>
      <c r="C109" s="36">
        <v>46037</v>
      </c>
      <c r="D109" s="39">
        <v>1494.19</v>
      </c>
      <c r="E109" s="12">
        <v>55</v>
      </c>
    </row>
    <row r="110" spans="1:5" x14ac:dyDescent="0.3">
      <c r="A110" s="12" t="s">
        <v>10745</v>
      </c>
      <c r="B110" s="12" t="s">
        <v>2146</v>
      </c>
      <c r="C110" s="36">
        <v>46045</v>
      </c>
      <c r="D110" s="39">
        <v>1701.84</v>
      </c>
      <c r="E110" s="12">
        <v>98</v>
      </c>
    </row>
    <row r="111" spans="1:5" x14ac:dyDescent="0.3">
      <c r="A111" s="12" t="s">
        <v>10746</v>
      </c>
      <c r="B111" s="12" t="s">
        <v>3226</v>
      </c>
      <c r="C111" s="36">
        <v>46047</v>
      </c>
      <c r="D111" s="39">
        <v>20.97</v>
      </c>
      <c r="E111" s="12">
        <v>70</v>
      </c>
    </row>
    <row r="112" spans="1:5" x14ac:dyDescent="0.3">
      <c r="A112" s="12" t="s">
        <v>10747</v>
      </c>
      <c r="B112" s="12" t="s">
        <v>3551</v>
      </c>
      <c r="C112" s="36">
        <v>46049</v>
      </c>
      <c r="D112" s="39">
        <v>220.46</v>
      </c>
      <c r="E112" s="12">
        <v>234</v>
      </c>
    </row>
    <row r="113" spans="1:5" x14ac:dyDescent="0.3">
      <c r="A113" s="12" t="s">
        <v>10748</v>
      </c>
      <c r="B113" s="12" t="s">
        <v>967</v>
      </c>
      <c r="C113" s="36">
        <v>46023</v>
      </c>
      <c r="D113" s="39">
        <v>2160.31</v>
      </c>
      <c r="E113" s="12">
        <v>160</v>
      </c>
    </row>
    <row r="114" spans="1:5" x14ac:dyDescent="0.3">
      <c r="A114" s="12" t="s">
        <v>10749</v>
      </c>
      <c r="B114" s="12" t="s">
        <v>923</v>
      </c>
      <c r="C114" s="36">
        <v>46049</v>
      </c>
      <c r="D114" s="39">
        <v>748.95</v>
      </c>
      <c r="E114" s="12">
        <v>223</v>
      </c>
    </row>
    <row r="115" spans="1:5" x14ac:dyDescent="0.3">
      <c r="A115" s="12" t="s">
        <v>10750</v>
      </c>
      <c r="B115" s="12" t="s">
        <v>2559</v>
      </c>
      <c r="C115" s="36">
        <v>46025</v>
      </c>
      <c r="D115" s="39">
        <v>983.3</v>
      </c>
      <c r="E115" s="12">
        <v>216</v>
      </c>
    </row>
    <row r="116" spans="1:5" x14ac:dyDescent="0.3">
      <c r="A116" s="12" t="s">
        <v>10751</v>
      </c>
      <c r="B116" s="12" t="s">
        <v>3208</v>
      </c>
      <c r="C116" s="36">
        <v>46025</v>
      </c>
      <c r="D116" s="39">
        <v>2276.36</v>
      </c>
      <c r="E116" s="12">
        <v>173</v>
      </c>
    </row>
    <row r="117" spans="1:5" x14ac:dyDescent="0.3">
      <c r="A117" s="12" t="s">
        <v>10752</v>
      </c>
      <c r="B117" s="12" t="s">
        <v>4326</v>
      </c>
      <c r="C117" s="36">
        <v>46047</v>
      </c>
      <c r="D117" s="39">
        <v>1545.59</v>
      </c>
      <c r="E117" s="12">
        <v>215</v>
      </c>
    </row>
    <row r="118" spans="1:5" x14ac:dyDescent="0.3">
      <c r="A118" s="12" t="s">
        <v>10753</v>
      </c>
      <c r="B118" s="12" t="s">
        <v>2199</v>
      </c>
      <c r="C118" s="36">
        <v>46038</v>
      </c>
      <c r="D118" s="39">
        <v>1707.62</v>
      </c>
      <c r="E118" s="12">
        <v>214</v>
      </c>
    </row>
    <row r="119" spans="1:5" x14ac:dyDescent="0.3">
      <c r="A119" s="12" t="s">
        <v>10754</v>
      </c>
      <c r="B119" s="12" t="s">
        <v>1539</v>
      </c>
      <c r="C119" s="36">
        <v>46050</v>
      </c>
      <c r="D119" s="39">
        <v>2022.42</v>
      </c>
      <c r="E119" s="12">
        <v>237</v>
      </c>
    </row>
    <row r="120" spans="1:5" x14ac:dyDescent="0.3">
      <c r="A120" s="12" t="s">
        <v>10755</v>
      </c>
      <c r="B120" s="12" t="s">
        <v>848</v>
      </c>
      <c r="C120" s="36">
        <v>46051</v>
      </c>
      <c r="D120" s="39">
        <v>737.8</v>
      </c>
      <c r="E120" s="12">
        <v>56</v>
      </c>
    </row>
    <row r="121" spans="1:5" x14ac:dyDescent="0.3">
      <c r="A121" s="12" t="s">
        <v>10756</v>
      </c>
      <c r="B121" s="12" t="s">
        <v>4533</v>
      </c>
      <c r="C121" s="36">
        <v>46049</v>
      </c>
      <c r="D121" s="39">
        <v>1239.73</v>
      </c>
      <c r="E121" s="12">
        <v>248</v>
      </c>
    </row>
    <row r="122" spans="1:5" x14ac:dyDescent="0.3">
      <c r="A122" s="12" t="s">
        <v>10757</v>
      </c>
      <c r="B122" s="12" t="s">
        <v>912</v>
      </c>
      <c r="C122" s="36">
        <v>46035</v>
      </c>
      <c r="D122" s="39">
        <v>1951.78</v>
      </c>
      <c r="E122" s="12">
        <v>237</v>
      </c>
    </row>
    <row r="123" spans="1:5" x14ac:dyDescent="0.3">
      <c r="A123" s="12" t="s">
        <v>10758</v>
      </c>
      <c r="B123" s="12" t="s">
        <v>1945</v>
      </c>
      <c r="C123" s="36">
        <v>46034</v>
      </c>
      <c r="D123" s="39">
        <v>1839.74</v>
      </c>
      <c r="E123" s="12">
        <v>91</v>
      </c>
    </row>
    <row r="124" spans="1:5" x14ac:dyDescent="0.3">
      <c r="A124" s="12" t="s">
        <v>10759</v>
      </c>
      <c r="B124" s="12" t="s">
        <v>4182</v>
      </c>
      <c r="C124" s="36">
        <v>46049</v>
      </c>
      <c r="D124" s="39">
        <v>1041.8699999999999</v>
      </c>
      <c r="E124" s="12">
        <v>160</v>
      </c>
    </row>
    <row r="125" spans="1:5" x14ac:dyDescent="0.3">
      <c r="A125" s="12" t="s">
        <v>10760</v>
      </c>
      <c r="B125" s="12" t="s">
        <v>1296</v>
      </c>
      <c r="C125" s="36">
        <v>46028</v>
      </c>
      <c r="D125" s="39">
        <v>1471.83</v>
      </c>
      <c r="E125" s="12">
        <v>123</v>
      </c>
    </row>
    <row r="126" spans="1:5" x14ac:dyDescent="0.3">
      <c r="A126" s="12" t="s">
        <v>10761</v>
      </c>
      <c r="B126" s="12" t="s">
        <v>1863</v>
      </c>
      <c r="C126" s="36">
        <v>46027</v>
      </c>
      <c r="D126" s="39">
        <v>411.9</v>
      </c>
      <c r="E126" s="12">
        <v>61</v>
      </c>
    </row>
    <row r="127" spans="1:5" x14ac:dyDescent="0.3">
      <c r="A127" s="12" t="s">
        <v>10762</v>
      </c>
      <c r="B127" s="12" t="s">
        <v>2301</v>
      </c>
      <c r="C127" s="36">
        <v>46043</v>
      </c>
      <c r="D127" s="39">
        <v>1590</v>
      </c>
      <c r="E127" s="12">
        <v>154</v>
      </c>
    </row>
    <row r="128" spans="1:5" x14ac:dyDescent="0.3">
      <c r="A128" s="12" t="s">
        <v>10763</v>
      </c>
      <c r="B128" s="12" t="s">
        <v>2973</v>
      </c>
      <c r="C128" s="36">
        <v>46024</v>
      </c>
      <c r="D128" s="39">
        <v>1520.95</v>
      </c>
      <c r="E128" s="12">
        <v>273</v>
      </c>
    </row>
    <row r="129" spans="1:5" x14ac:dyDescent="0.3">
      <c r="A129" s="12" t="s">
        <v>10764</v>
      </c>
      <c r="B129" s="12" t="s">
        <v>2481</v>
      </c>
      <c r="C129" s="36">
        <v>46026</v>
      </c>
      <c r="D129" s="39">
        <v>1261.71</v>
      </c>
      <c r="E129" s="12">
        <v>204</v>
      </c>
    </row>
    <row r="130" spans="1:5" x14ac:dyDescent="0.3">
      <c r="A130" s="12" t="s">
        <v>10765</v>
      </c>
      <c r="B130" s="12" t="s">
        <v>1947</v>
      </c>
      <c r="C130" s="36">
        <v>46028</v>
      </c>
      <c r="D130" s="39">
        <v>275.86</v>
      </c>
      <c r="E130" s="12">
        <v>26</v>
      </c>
    </row>
    <row r="131" spans="1:5" x14ac:dyDescent="0.3">
      <c r="A131" s="12" t="s">
        <v>10766</v>
      </c>
      <c r="B131" s="12" t="s">
        <v>1089</v>
      </c>
      <c r="C131" s="36">
        <v>46037</v>
      </c>
      <c r="D131" s="39">
        <v>1052.69</v>
      </c>
      <c r="E131" s="12">
        <v>81</v>
      </c>
    </row>
    <row r="132" spans="1:5" x14ac:dyDescent="0.3">
      <c r="A132" s="12" t="s">
        <v>10767</v>
      </c>
      <c r="B132" s="12" t="s">
        <v>1548</v>
      </c>
      <c r="C132" s="36">
        <v>46052</v>
      </c>
      <c r="D132" s="39">
        <v>2254.1999999999998</v>
      </c>
      <c r="E132" s="12">
        <v>180</v>
      </c>
    </row>
    <row r="133" spans="1:5" x14ac:dyDescent="0.3">
      <c r="A133" s="12" t="s">
        <v>10768</v>
      </c>
      <c r="B133" s="12" t="s">
        <v>720</v>
      </c>
      <c r="C133" s="36">
        <v>46028</v>
      </c>
      <c r="D133" s="39">
        <v>1985.97</v>
      </c>
      <c r="E133" s="12">
        <v>141</v>
      </c>
    </row>
    <row r="134" spans="1:5" x14ac:dyDescent="0.3">
      <c r="A134" s="12" t="s">
        <v>10769</v>
      </c>
      <c r="B134" s="12" t="s">
        <v>3703</v>
      </c>
      <c r="C134" s="36">
        <v>46049</v>
      </c>
      <c r="D134" s="39">
        <v>1205.33</v>
      </c>
      <c r="E134" s="12">
        <v>167</v>
      </c>
    </row>
    <row r="135" spans="1:5" x14ac:dyDescent="0.3">
      <c r="A135" s="12" t="s">
        <v>10770</v>
      </c>
      <c r="B135" s="12" t="s">
        <v>1190</v>
      </c>
      <c r="C135" s="36">
        <v>46038</v>
      </c>
      <c r="D135" s="39">
        <v>224.39</v>
      </c>
      <c r="E135" s="12">
        <v>269</v>
      </c>
    </row>
    <row r="136" spans="1:5" x14ac:dyDescent="0.3">
      <c r="A136" s="12" t="s">
        <v>10771</v>
      </c>
      <c r="B136" s="12" t="s">
        <v>4427</v>
      </c>
      <c r="C136" s="36">
        <v>46033</v>
      </c>
      <c r="D136" s="39">
        <v>255.85</v>
      </c>
      <c r="E136" s="12">
        <v>279</v>
      </c>
    </row>
    <row r="137" spans="1:5" x14ac:dyDescent="0.3">
      <c r="A137" s="12" t="s">
        <v>10772</v>
      </c>
      <c r="B137" s="12" t="s">
        <v>2763</v>
      </c>
      <c r="C137" s="36">
        <v>46041</v>
      </c>
      <c r="D137" s="39">
        <v>1914.77</v>
      </c>
      <c r="E137" s="12">
        <v>47</v>
      </c>
    </row>
    <row r="138" spans="1:5" x14ac:dyDescent="0.3">
      <c r="A138" s="12" t="s">
        <v>10773</v>
      </c>
      <c r="B138" s="12" t="s">
        <v>3471</v>
      </c>
      <c r="C138" s="36">
        <v>46048</v>
      </c>
      <c r="D138" s="39">
        <v>824.59</v>
      </c>
      <c r="E138" s="12">
        <v>13</v>
      </c>
    </row>
    <row r="139" spans="1:5" x14ac:dyDescent="0.3">
      <c r="A139" s="12" t="s">
        <v>10774</v>
      </c>
      <c r="B139" s="12" t="s">
        <v>1397</v>
      </c>
      <c r="C139" s="36">
        <v>46036</v>
      </c>
      <c r="D139" s="39">
        <v>1243.3</v>
      </c>
      <c r="E139" s="12">
        <v>77</v>
      </c>
    </row>
    <row r="140" spans="1:5" x14ac:dyDescent="0.3">
      <c r="A140" s="12" t="s">
        <v>10775</v>
      </c>
      <c r="B140" s="12" t="s">
        <v>3715</v>
      </c>
      <c r="C140" s="36">
        <v>46035</v>
      </c>
      <c r="D140" s="39">
        <v>1289.95</v>
      </c>
      <c r="E140" s="12">
        <v>268</v>
      </c>
    </row>
    <row r="141" spans="1:5" x14ac:dyDescent="0.3">
      <c r="A141" s="12" t="s">
        <v>10776</v>
      </c>
      <c r="B141" s="12" t="s">
        <v>4066</v>
      </c>
      <c r="C141" s="36">
        <v>46049</v>
      </c>
      <c r="D141" s="39">
        <v>974.77</v>
      </c>
      <c r="E141" s="12">
        <v>149</v>
      </c>
    </row>
    <row r="142" spans="1:5" x14ac:dyDescent="0.3">
      <c r="A142" s="12" t="s">
        <v>10777</v>
      </c>
      <c r="B142" s="12" t="s">
        <v>3906</v>
      </c>
      <c r="C142" s="36">
        <v>46025</v>
      </c>
      <c r="D142" s="39">
        <v>2496.96</v>
      </c>
      <c r="E142" s="12">
        <v>33</v>
      </c>
    </row>
    <row r="143" spans="1:5" x14ac:dyDescent="0.3">
      <c r="A143" s="12" t="s">
        <v>10778</v>
      </c>
      <c r="B143" s="12" t="s">
        <v>4058</v>
      </c>
      <c r="C143" s="36">
        <v>46028</v>
      </c>
      <c r="D143" s="39">
        <v>1348.49</v>
      </c>
      <c r="E143" s="12">
        <v>162</v>
      </c>
    </row>
    <row r="144" spans="1:5" x14ac:dyDescent="0.3">
      <c r="A144" s="12" t="s">
        <v>10779</v>
      </c>
      <c r="B144" s="12" t="s">
        <v>3513</v>
      </c>
      <c r="C144" s="36">
        <v>46040</v>
      </c>
      <c r="D144" s="39">
        <v>969.87</v>
      </c>
      <c r="E144" s="12">
        <v>158</v>
      </c>
    </row>
    <row r="145" spans="1:5" x14ac:dyDescent="0.3">
      <c r="A145" s="12" t="s">
        <v>10780</v>
      </c>
      <c r="B145" s="12" t="s">
        <v>3449</v>
      </c>
      <c r="C145" s="36">
        <v>46029</v>
      </c>
      <c r="D145" s="39">
        <v>1748.05</v>
      </c>
      <c r="E145" s="12">
        <v>186</v>
      </c>
    </row>
    <row r="146" spans="1:5" x14ac:dyDescent="0.3">
      <c r="A146" s="12" t="s">
        <v>10781</v>
      </c>
      <c r="B146" s="12" t="s">
        <v>3318</v>
      </c>
      <c r="C146" s="36">
        <v>46049</v>
      </c>
      <c r="D146" s="39">
        <v>2338.1799999999998</v>
      </c>
      <c r="E146" s="12">
        <v>130</v>
      </c>
    </row>
    <row r="147" spans="1:5" x14ac:dyDescent="0.3">
      <c r="A147" s="12" t="s">
        <v>10782</v>
      </c>
      <c r="B147" s="12" t="s">
        <v>1476</v>
      </c>
      <c r="C147" s="36">
        <v>46044</v>
      </c>
      <c r="D147" s="39">
        <v>1570.95</v>
      </c>
      <c r="E147" s="12">
        <v>231</v>
      </c>
    </row>
    <row r="148" spans="1:5" x14ac:dyDescent="0.3">
      <c r="A148" s="12" t="s">
        <v>10783</v>
      </c>
      <c r="B148" s="12" t="s">
        <v>3503</v>
      </c>
      <c r="C148" s="36">
        <v>46031</v>
      </c>
      <c r="D148" s="39">
        <v>19.14</v>
      </c>
      <c r="E148" s="12">
        <v>46</v>
      </c>
    </row>
    <row r="149" spans="1:5" x14ac:dyDescent="0.3">
      <c r="A149" s="12" t="s">
        <v>10784</v>
      </c>
      <c r="B149" s="12" t="s">
        <v>1999</v>
      </c>
      <c r="C149" s="36">
        <v>46036</v>
      </c>
      <c r="D149" s="39">
        <v>121.74</v>
      </c>
      <c r="E149" s="12">
        <v>128</v>
      </c>
    </row>
    <row r="150" spans="1:5" x14ac:dyDescent="0.3">
      <c r="A150" s="12" t="s">
        <v>10785</v>
      </c>
      <c r="B150" s="12" t="s">
        <v>898</v>
      </c>
      <c r="C150" s="36">
        <v>46037</v>
      </c>
      <c r="D150" s="39">
        <v>1939.6</v>
      </c>
      <c r="E150" s="12">
        <v>15</v>
      </c>
    </row>
    <row r="151" spans="1:5" x14ac:dyDescent="0.3">
      <c r="A151" s="12" t="s">
        <v>10786</v>
      </c>
      <c r="B151" s="12" t="s">
        <v>4451</v>
      </c>
      <c r="C151" s="36">
        <v>46044</v>
      </c>
      <c r="D151" s="39">
        <v>2158.61</v>
      </c>
      <c r="E151" s="12">
        <v>123</v>
      </c>
    </row>
    <row r="152" spans="1:5" x14ac:dyDescent="0.3">
      <c r="A152" s="12" t="s">
        <v>10787</v>
      </c>
      <c r="B152" s="12" t="s">
        <v>2223</v>
      </c>
      <c r="C152" s="36">
        <v>46025</v>
      </c>
      <c r="D152" s="39">
        <v>1680.9</v>
      </c>
      <c r="E152" s="12">
        <v>28</v>
      </c>
    </row>
    <row r="153" spans="1:5" x14ac:dyDescent="0.3">
      <c r="A153" s="12" t="s">
        <v>10788</v>
      </c>
      <c r="B153" s="12" t="s">
        <v>1927</v>
      </c>
      <c r="C153" s="36">
        <v>46053</v>
      </c>
      <c r="D153" s="39">
        <v>1271.45</v>
      </c>
      <c r="E153" s="12">
        <v>249</v>
      </c>
    </row>
    <row r="154" spans="1:5" x14ac:dyDescent="0.3">
      <c r="A154" s="12" t="s">
        <v>10789</v>
      </c>
      <c r="B154" s="12" t="s">
        <v>1225</v>
      </c>
      <c r="C154" s="36">
        <v>46024</v>
      </c>
      <c r="D154" s="39">
        <v>566.98</v>
      </c>
      <c r="E154" s="12">
        <v>115</v>
      </c>
    </row>
    <row r="155" spans="1:5" x14ac:dyDescent="0.3">
      <c r="A155" s="12" t="s">
        <v>10790</v>
      </c>
      <c r="B155" s="12" t="s">
        <v>4100</v>
      </c>
      <c r="C155" s="36">
        <v>46036</v>
      </c>
      <c r="D155" s="39">
        <v>1300.8499999999999</v>
      </c>
      <c r="E155" s="12">
        <v>226</v>
      </c>
    </row>
    <row r="156" spans="1:5" x14ac:dyDescent="0.3">
      <c r="A156" s="12" t="s">
        <v>10791</v>
      </c>
      <c r="B156" s="12" t="s">
        <v>4413</v>
      </c>
      <c r="C156" s="36">
        <v>46035</v>
      </c>
      <c r="D156" s="39">
        <v>1118.56</v>
      </c>
      <c r="E156" s="12">
        <v>208</v>
      </c>
    </row>
    <row r="157" spans="1:5" x14ac:dyDescent="0.3">
      <c r="A157" s="12" t="s">
        <v>10792</v>
      </c>
      <c r="B157" s="12" t="s">
        <v>2643</v>
      </c>
      <c r="C157" s="36">
        <v>46047</v>
      </c>
      <c r="D157" s="39">
        <v>2238.0700000000002</v>
      </c>
      <c r="E157" s="12">
        <v>160</v>
      </c>
    </row>
    <row r="158" spans="1:5" x14ac:dyDescent="0.3">
      <c r="A158" s="12" t="s">
        <v>10793</v>
      </c>
      <c r="B158" s="12" t="s">
        <v>2837</v>
      </c>
      <c r="C158" s="36">
        <v>46032</v>
      </c>
      <c r="D158" s="39">
        <v>1012.15</v>
      </c>
      <c r="E158" s="12">
        <v>172</v>
      </c>
    </row>
    <row r="159" spans="1:5" x14ac:dyDescent="0.3">
      <c r="A159" s="12" t="s">
        <v>10794</v>
      </c>
      <c r="B159" s="12" t="s">
        <v>889</v>
      </c>
      <c r="C159" s="36">
        <v>46027</v>
      </c>
      <c r="D159" s="39">
        <v>2146.02</v>
      </c>
      <c r="E159" s="12">
        <v>22</v>
      </c>
    </row>
    <row r="160" spans="1:5" x14ac:dyDescent="0.3">
      <c r="A160" s="12" t="s">
        <v>10795</v>
      </c>
      <c r="B160" s="12" t="s">
        <v>3999</v>
      </c>
      <c r="C160" s="36">
        <v>46028</v>
      </c>
      <c r="D160" s="39">
        <v>658.3</v>
      </c>
      <c r="E160" s="12">
        <v>125</v>
      </c>
    </row>
    <row r="161" spans="1:5" x14ac:dyDescent="0.3">
      <c r="A161" s="12" t="s">
        <v>10796</v>
      </c>
      <c r="B161" s="12" t="s">
        <v>4340</v>
      </c>
      <c r="C161" s="36">
        <v>46037</v>
      </c>
      <c r="D161" s="39">
        <v>1836.26</v>
      </c>
      <c r="E161" s="12">
        <v>224</v>
      </c>
    </row>
    <row r="162" spans="1:5" x14ac:dyDescent="0.3">
      <c r="A162" s="12" t="s">
        <v>10797</v>
      </c>
      <c r="B162" s="12" t="s">
        <v>4142</v>
      </c>
      <c r="C162" s="36">
        <v>46050</v>
      </c>
      <c r="D162" s="39">
        <v>105.66</v>
      </c>
      <c r="E162" s="12">
        <v>73</v>
      </c>
    </row>
    <row r="163" spans="1:5" x14ac:dyDescent="0.3">
      <c r="A163" s="12" t="s">
        <v>10798</v>
      </c>
      <c r="B163" s="12" t="s">
        <v>4346</v>
      </c>
      <c r="C163" s="36">
        <v>46039</v>
      </c>
      <c r="D163" s="39">
        <v>576.53</v>
      </c>
      <c r="E163" s="12">
        <v>15</v>
      </c>
    </row>
    <row r="164" spans="1:5" x14ac:dyDescent="0.3">
      <c r="A164" s="12" t="s">
        <v>10799</v>
      </c>
      <c r="B164" s="12" t="s">
        <v>2043</v>
      </c>
      <c r="C164" s="36">
        <v>46025</v>
      </c>
      <c r="D164" s="39">
        <v>849.83</v>
      </c>
      <c r="E164" s="12">
        <v>100</v>
      </c>
    </row>
    <row r="165" spans="1:5" x14ac:dyDescent="0.3">
      <c r="A165" s="12" t="s">
        <v>10800</v>
      </c>
      <c r="B165" s="12" t="s">
        <v>861</v>
      </c>
      <c r="C165" s="36">
        <v>46035</v>
      </c>
      <c r="D165" s="39">
        <v>497.68</v>
      </c>
      <c r="E165" s="12">
        <v>145</v>
      </c>
    </row>
    <row r="166" spans="1:5" x14ac:dyDescent="0.3">
      <c r="A166" s="12" t="s">
        <v>10801</v>
      </c>
      <c r="B166" s="12" t="s">
        <v>1646</v>
      </c>
      <c r="C166" s="36">
        <v>46024</v>
      </c>
      <c r="D166" s="39">
        <v>287.95</v>
      </c>
      <c r="E166" s="12">
        <v>72</v>
      </c>
    </row>
    <row r="167" spans="1:5" x14ac:dyDescent="0.3">
      <c r="A167" s="12" t="s">
        <v>10802</v>
      </c>
      <c r="B167" s="12" t="s">
        <v>1682</v>
      </c>
      <c r="C167" s="36">
        <v>46028</v>
      </c>
      <c r="D167" s="39">
        <v>502.85</v>
      </c>
      <c r="E167" s="12">
        <v>281</v>
      </c>
    </row>
    <row r="168" spans="1:5" x14ac:dyDescent="0.3">
      <c r="A168" s="12" t="s">
        <v>10803</v>
      </c>
      <c r="B168" s="12" t="s">
        <v>2907</v>
      </c>
      <c r="C168" s="36">
        <v>46045</v>
      </c>
      <c r="D168" s="39">
        <v>1621.55</v>
      </c>
      <c r="E168" s="12">
        <v>140</v>
      </c>
    </row>
    <row r="169" spans="1:5" x14ac:dyDescent="0.3">
      <c r="A169" s="12" t="s">
        <v>10804</v>
      </c>
      <c r="B169" s="12" t="s">
        <v>3461</v>
      </c>
      <c r="C169" s="36">
        <v>46024</v>
      </c>
      <c r="D169" s="39">
        <v>1028.5899999999999</v>
      </c>
      <c r="E169" s="12">
        <v>49</v>
      </c>
    </row>
    <row r="170" spans="1:5" x14ac:dyDescent="0.3">
      <c r="A170" s="12" t="s">
        <v>10805</v>
      </c>
      <c r="B170" s="12" t="s">
        <v>4409</v>
      </c>
      <c r="C170" s="36">
        <v>46026</v>
      </c>
      <c r="D170" s="39">
        <v>1612.96</v>
      </c>
      <c r="E170" s="12">
        <v>201</v>
      </c>
    </row>
    <row r="171" spans="1:5" x14ac:dyDescent="0.3">
      <c r="A171" s="12" t="s">
        <v>10806</v>
      </c>
      <c r="B171" s="12" t="s">
        <v>1261</v>
      </c>
      <c r="C171" s="36">
        <v>46042</v>
      </c>
      <c r="D171" s="39">
        <v>2178.0300000000002</v>
      </c>
      <c r="E171" s="12">
        <v>227</v>
      </c>
    </row>
    <row r="172" spans="1:5" x14ac:dyDescent="0.3">
      <c r="A172" s="12" t="s">
        <v>10807</v>
      </c>
      <c r="B172" s="12" t="s">
        <v>1991</v>
      </c>
      <c r="C172" s="36">
        <v>46044</v>
      </c>
      <c r="D172" s="39">
        <v>297.69</v>
      </c>
      <c r="E172" s="12">
        <v>278</v>
      </c>
    </row>
    <row r="173" spans="1:5" x14ac:dyDescent="0.3">
      <c r="A173" s="12" t="s">
        <v>10808</v>
      </c>
      <c r="B173" s="12" t="s">
        <v>2477</v>
      </c>
      <c r="C173" s="36">
        <v>46033</v>
      </c>
      <c r="D173" s="39">
        <v>647.29</v>
      </c>
      <c r="E173" s="12">
        <v>56</v>
      </c>
    </row>
    <row r="174" spans="1:5" x14ac:dyDescent="0.3">
      <c r="A174" s="12" t="s">
        <v>10809</v>
      </c>
      <c r="B174" s="12" t="s">
        <v>1730</v>
      </c>
      <c r="C174" s="36">
        <v>46051</v>
      </c>
      <c r="D174" s="39">
        <v>967.91</v>
      </c>
      <c r="E174" s="12">
        <v>207</v>
      </c>
    </row>
    <row r="175" spans="1:5" x14ac:dyDescent="0.3">
      <c r="A175" s="12" t="s">
        <v>10810</v>
      </c>
      <c r="B175" s="12" t="s">
        <v>3776</v>
      </c>
      <c r="C175" s="36">
        <v>46028</v>
      </c>
      <c r="D175" s="39">
        <v>1311.71</v>
      </c>
      <c r="E175" s="12">
        <v>93</v>
      </c>
    </row>
    <row r="176" spans="1:5" x14ac:dyDescent="0.3">
      <c r="A176" s="12" t="s">
        <v>10811</v>
      </c>
      <c r="B176" s="12" t="s">
        <v>2807</v>
      </c>
      <c r="C176" s="36">
        <v>46049</v>
      </c>
      <c r="D176" s="39">
        <v>2381.37</v>
      </c>
      <c r="E176" s="12">
        <v>48</v>
      </c>
    </row>
    <row r="177" spans="1:5" x14ac:dyDescent="0.3">
      <c r="A177" s="12" t="s">
        <v>10812</v>
      </c>
      <c r="B177" s="12" t="s">
        <v>3505</v>
      </c>
      <c r="C177" s="36">
        <v>46027</v>
      </c>
      <c r="D177" s="39">
        <v>765.02</v>
      </c>
      <c r="E177" s="12">
        <v>89</v>
      </c>
    </row>
    <row r="178" spans="1:5" x14ac:dyDescent="0.3">
      <c r="A178" s="12" t="s">
        <v>10813</v>
      </c>
      <c r="B178" s="12" t="s">
        <v>1750</v>
      </c>
      <c r="C178" s="36">
        <v>46036</v>
      </c>
      <c r="D178" s="39">
        <v>394.69</v>
      </c>
      <c r="E178" s="12">
        <v>281</v>
      </c>
    </row>
    <row r="179" spans="1:5" x14ac:dyDescent="0.3">
      <c r="A179" s="12" t="s">
        <v>10814</v>
      </c>
      <c r="B179" s="12" t="s">
        <v>4455</v>
      </c>
      <c r="C179" s="36">
        <v>46031</v>
      </c>
      <c r="D179" s="39">
        <v>1255.94</v>
      </c>
      <c r="E179" s="12">
        <v>235</v>
      </c>
    </row>
    <row r="180" spans="1:5" x14ac:dyDescent="0.3">
      <c r="A180" s="12" t="s">
        <v>10815</v>
      </c>
      <c r="B180" s="12" t="s">
        <v>1426</v>
      </c>
      <c r="C180" s="36">
        <v>46025</v>
      </c>
      <c r="D180" s="39">
        <v>926.41</v>
      </c>
      <c r="E180" s="12">
        <v>27</v>
      </c>
    </row>
    <row r="181" spans="1:5" x14ac:dyDescent="0.3">
      <c r="A181" s="12" t="s">
        <v>10816</v>
      </c>
      <c r="B181" s="12" t="s">
        <v>1616</v>
      </c>
      <c r="C181" s="36">
        <v>46044</v>
      </c>
      <c r="D181" s="39">
        <v>1544.09</v>
      </c>
      <c r="E181" s="12">
        <v>164</v>
      </c>
    </row>
    <row r="182" spans="1:5" x14ac:dyDescent="0.3">
      <c r="A182" s="12" t="s">
        <v>10817</v>
      </c>
      <c r="B182" s="12" t="s">
        <v>1945</v>
      </c>
      <c r="C182" s="36">
        <v>46024</v>
      </c>
      <c r="D182" s="39">
        <v>1866.02</v>
      </c>
      <c r="E182" s="12">
        <v>181</v>
      </c>
    </row>
    <row r="183" spans="1:5" x14ac:dyDescent="0.3">
      <c r="A183" s="12" t="s">
        <v>10818</v>
      </c>
      <c r="B183" s="12" t="s">
        <v>1177</v>
      </c>
      <c r="C183" s="36">
        <v>46031</v>
      </c>
      <c r="D183" s="39">
        <v>1040.92</v>
      </c>
      <c r="E183" s="12">
        <v>135</v>
      </c>
    </row>
    <row r="184" spans="1:5" x14ac:dyDescent="0.3">
      <c r="A184" s="12" t="s">
        <v>10819</v>
      </c>
      <c r="B184" s="12" t="s">
        <v>4232</v>
      </c>
      <c r="C184" s="36">
        <v>46025</v>
      </c>
      <c r="D184" s="39">
        <v>623.30999999999995</v>
      </c>
      <c r="E184" s="12">
        <v>11</v>
      </c>
    </row>
    <row r="185" spans="1:5" x14ac:dyDescent="0.3">
      <c r="A185" s="12" t="s">
        <v>10820</v>
      </c>
      <c r="B185" s="12" t="s">
        <v>3790</v>
      </c>
      <c r="C185" s="36">
        <v>46024</v>
      </c>
      <c r="D185" s="39">
        <v>1883.22</v>
      </c>
      <c r="E185" s="12">
        <v>57</v>
      </c>
    </row>
    <row r="186" spans="1:5" x14ac:dyDescent="0.3">
      <c r="A186" s="12" t="s">
        <v>10821</v>
      </c>
      <c r="B186" s="12" t="s">
        <v>1031</v>
      </c>
      <c r="C186" s="36">
        <v>46046</v>
      </c>
      <c r="D186" s="39">
        <v>493.01</v>
      </c>
      <c r="E186" s="12">
        <v>109</v>
      </c>
    </row>
    <row r="187" spans="1:5" x14ac:dyDescent="0.3">
      <c r="A187" s="12" t="s">
        <v>10822</v>
      </c>
      <c r="B187" s="12" t="s">
        <v>4557</v>
      </c>
      <c r="C187" s="36">
        <v>46036</v>
      </c>
      <c r="D187" s="39">
        <v>394.79</v>
      </c>
      <c r="E187" s="12">
        <v>248</v>
      </c>
    </row>
    <row r="188" spans="1:5" x14ac:dyDescent="0.3">
      <c r="A188" s="12" t="s">
        <v>10823</v>
      </c>
      <c r="B188" s="12" t="s">
        <v>802</v>
      </c>
      <c r="C188" s="36">
        <v>46040</v>
      </c>
      <c r="D188" s="39">
        <v>290.10000000000002</v>
      </c>
      <c r="E188" s="12">
        <v>5</v>
      </c>
    </row>
    <row r="189" spans="1:5" x14ac:dyDescent="0.3">
      <c r="A189" s="12" t="s">
        <v>10824</v>
      </c>
      <c r="B189" s="12" t="s">
        <v>3985</v>
      </c>
      <c r="C189" s="36">
        <v>46030</v>
      </c>
      <c r="D189" s="39">
        <v>501.08</v>
      </c>
      <c r="E189" s="12">
        <v>219</v>
      </c>
    </row>
    <row r="190" spans="1:5" x14ac:dyDescent="0.3">
      <c r="A190" s="12" t="s">
        <v>10825</v>
      </c>
      <c r="B190" s="12" t="s">
        <v>3154</v>
      </c>
      <c r="C190" s="36">
        <v>46024</v>
      </c>
      <c r="D190" s="39">
        <v>2336.5</v>
      </c>
      <c r="E190" s="12">
        <v>159</v>
      </c>
    </row>
    <row r="191" spans="1:5" x14ac:dyDescent="0.3">
      <c r="A191" s="12" t="s">
        <v>10826</v>
      </c>
      <c r="B191" s="12" t="s">
        <v>3396</v>
      </c>
      <c r="C191" s="36">
        <v>46039</v>
      </c>
      <c r="D191" s="39">
        <v>178.13</v>
      </c>
      <c r="E191" s="12">
        <v>23</v>
      </c>
    </row>
    <row r="192" spans="1:5" x14ac:dyDescent="0.3">
      <c r="A192" s="12" t="s">
        <v>10827</v>
      </c>
      <c r="B192" s="12" t="s">
        <v>1461</v>
      </c>
      <c r="C192" s="36">
        <v>46038</v>
      </c>
      <c r="D192" s="39">
        <v>1250.4000000000001</v>
      </c>
      <c r="E192" s="12">
        <v>105</v>
      </c>
    </row>
    <row r="193" spans="1:5" x14ac:dyDescent="0.3">
      <c r="A193" s="12" t="s">
        <v>10828</v>
      </c>
      <c r="B193" s="12" t="s">
        <v>4358</v>
      </c>
      <c r="C193" s="36">
        <v>46042</v>
      </c>
      <c r="D193" s="39">
        <v>145.72999999999999</v>
      </c>
      <c r="E193" s="12">
        <v>246</v>
      </c>
    </row>
    <row r="194" spans="1:5" x14ac:dyDescent="0.3">
      <c r="A194" s="12" t="s">
        <v>10829</v>
      </c>
      <c r="B194" s="12" t="s">
        <v>2120</v>
      </c>
      <c r="C194" s="36">
        <v>46034</v>
      </c>
      <c r="D194" s="39">
        <v>1398.39</v>
      </c>
      <c r="E194" s="12">
        <v>117</v>
      </c>
    </row>
    <row r="195" spans="1:5" x14ac:dyDescent="0.3">
      <c r="A195" s="12" t="s">
        <v>10830</v>
      </c>
      <c r="B195" s="12" t="s">
        <v>2571</v>
      </c>
      <c r="C195" s="36">
        <v>46046</v>
      </c>
      <c r="D195" s="39">
        <v>2193.29</v>
      </c>
      <c r="E195" s="12">
        <v>65</v>
      </c>
    </row>
    <row r="196" spans="1:5" x14ac:dyDescent="0.3">
      <c r="A196" s="12" t="s">
        <v>10831</v>
      </c>
      <c r="B196" s="12" t="s">
        <v>2933</v>
      </c>
      <c r="C196" s="36">
        <v>46024</v>
      </c>
      <c r="D196" s="39">
        <v>136.66</v>
      </c>
      <c r="E196" s="12">
        <v>164</v>
      </c>
    </row>
    <row r="197" spans="1:5" x14ac:dyDescent="0.3">
      <c r="A197" s="12" t="s">
        <v>10832</v>
      </c>
      <c r="B197" s="12" t="s">
        <v>934</v>
      </c>
      <c r="C197" s="36">
        <v>46046</v>
      </c>
      <c r="D197" s="39">
        <v>1637.95</v>
      </c>
      <c r="E197" s="12">
        <v>243</v>
      </c>
    </row>
    <row r="198" spans="1:5" x14ac:dyDescent="0.3">
      <c r="A198" s="12" t="s">
        <v>10833</v>
      </c>
      <c r="B198" s="12" t="s">
        <v>2539</v>
      </c>
      <c r="C198" s="36">
        <v>46023</v>
      </c>
      <c r="D198" s="39">
        <v>2007.51</v>
      </c>
      <c r="E198" s="12">
        <v>38</v>
      </c>
    </row>
    <row r="199" spans="1:5" x14ac:dyDescent="0.3">
      <c r="A199" s="12" t="s">
        <v>10834</v>
      </c>
      <c r="B199" s="12" t="s">
        <v>1782</v>
      </c>
      <c r="C199" s="36">
        <v>46031</v>
      </c>
      <c r="D199" s="39">
        <v>660.29</v>
      </c>
      <c r="E199" s="12">
        <v>52</v>
      </c>
    </row>
    <row r="200" spans="1:5" x14ac:dyDescent="0.3">
      <c r="A200" s="12" t="s">
        <v>10835</v>
      </c>
      <c r="B200" s="12" t="s">
        <v>3390</v>
      </c>
      <c r="C200" s="36">
        <v>46049</v>
      </c>
      <c r="D200" s="39">
        <v>795.63</v>
      </c>
      <c r="E200" s="12">
        <v>154</v>
      </c>
    </row>
    <row r="201" spans="1:5" x14ac:dyDescent="0.3">
      <c r="A201" s="12" t="s">
        <v>10836</v>
      </c>
      <c r="B201" s="12" t="s">
        <v>4188</v>
      </c>
      <c r="C201" s="36">
        <v>46051</v>
      </c>
      <c r="D201" s="39">
        <v>2235.94</v>
      </c>
      <c r="E201" s="12">
        <v>170</v>
      </c>
    </row>
    <row r="202" spans="1:5" x14ac:dyDescent="0.3">
      <c r="A202" s="12" t="s">
        <v>10837</v>
      </c>
      <c r="B202" s="12" t="s">
        <v>1457</v>
      </c>
      <c r="C202" s="36">
        <v>46025</v>
      </c>
      <c r="D202" s="39">
        <v>2050.9699999999998</v>
      </c>
      <c r="E202" s="12">
        <v>186</v>
      </c>
    </row>
    <row r="203" spans="1:5" x14ac:dyDescent="0.3">
      <c r="A203" s="12" t="s">
        <v>10838</v>
      </c>
      <c r="B203" s="12" t="s">
        <v>989</v>
      </c>
      <c r="C203" s="36">
        <v>46034</v>
      </c>
      <c r="D203" s="39">
        <v>1185.6199999999999</v>
      </c>
      <c r="E203" s="12">
        <v>267</v>
      </c>
    </row>
    <row r="204" spans="1:5" x14ac:dyDescent="0.3">
      <c r="A204" s="12" t="s">
        <v>10839</v>
      </c>
      <c r="B204" s="12" t="s">
        <v>4400</v>
      </c>
      <c r="C204" s="36">
        <v>46041</v>
      </c>
      <c r="D204" s="39">
        <v>1368.71</v>
      </c>
      <c r="E204" s="12">
        <v>49</v>
      </c>
    </row>
    <row r="205" spans="1:5" x14ac:dyDescent="0.3">
      <c r="A205" s="12" t="s">
        <v>10840</v>
      </c>
      <c r="B205" s="12" t="s">
        <v>3545</v>
      </c>
      <c r="C205" s="36">
        <v>46039</v>
      </c>
      <c r="D205" s="39">
        <v>1398.16</v>
      </c>
      <c r="E205" s="12">
        <v>26</v>
      </c>
    </row>
    <row r="206" spans="1:5" x14ac:dyDescent="0.3">
      <c r="A206" s="12" t="s">
        <v>10841</v>
      </c>
      <c r="B206" s="12" t="s">
        <v>1947</v>
      </c>
      <c r="C206" s="36">
        <v>46025</v>
      </c>
      <c r="D206" s="39">
        <v>469.83</v>
      </c>
      <c r="E206" s="12">
        <v>194</v>
      </c>
    </row>
    <row r="207" spans="1:5" x14ac:dyDescent="0.3">
      <c r="A207" s="12" t="s">
        <v>10842</v>
      </c>
      <c r="B207" s="12" t="s">
        <v>1180</v>
      </c>
      <c r="C207" s="36">
        <v>46044</v>
      </c>
      <c r="D207" s="39">
        <v>1171.49</v>
      </c>
      <c r="E207" s="12">
        <v>84</v>
      </c>
    </row>
    <row r="208" spans="1:5" x14ac:dyDescent="0.3">
      <c r="A208" s="12" t="s">
        <v>10843</v>
      </c>
      <c r="B208" s="12" t="s">
        <v>2997</v>
      </c>
      <c r="C208" s="36">
        <v>46034</v>
      </c>
      <c r="D208" s="39">
        <v>244.7</v>
      </c>
      <c r="E208" s="12">
        <v>186</v>
      </c>
    </row>
    <row r="209" spans="1:5" x14ac:dyDescent="0.3">
      <c r="A209" s="12" t="s">
        <v>10844</v>
      </c>
      <c r="B209" s="12" t="s">
        <v>2154</v>
      </c>
      <c r="C209" s="36">
        <v>46039</v>
      </c>
      <c r="D209" s="39">
        <v>1971.51</v>
      </c>
      <c r="E209" s="12">
        <v>99</v>
      </c>
    </row>
    <row r="210" spans="1:5" x14ac:dyDescent="0.3">
      <c r="A210" s="12" t="s">
        <v>10845</v>
      </c>
      <c r="B210" s="12" t="s">
        <v>1839</v>
      </c>
      <c r="C210" s="36">
        <v>46023</v>
      </c>
      <c r="D210" s="39">
        <v>2306.25</v>
      </c>
      <c r="E210" s="12">
        <v>111</v>
      </c>
    </row>
    <row r="211" spans="1:5" x14ac:dyDescent="0.3">
      <c r="A211" s="12" t="s">
        <v>10846</v>
      </c>
      <c r="B211" s="12" t="s">
        <v>2899</v>
      </c>
      <c r="C211" s="36">
        <v>46049</v>
      </c>
      <c r="D211" s="39">
        <v>1772.38</v>
      </c>
      <c r="E211" s="12">
        <v>147</v>
      </c>
    </row>
    <row r="212" spans="1:5" x14ac:dyDescent="0.3">
      <c r="A212" s="12" t="s">
        <v>10847</v>
      </c>
      <c r="B212" s="12" t="s">
        <v>2643</v>
      </c>
      <c r="C212" s="36">
        <v>46049</v>
      </c>
      <c r="D212" s="39">
        <v>763.08</v>
      </c>
      <c r="E212" s="12">
        <v>17</v>
      </c>
    </row>
    <row r="213" spans="1:5" x14ac:dyDescent="0.3">
      <c r="A213" s="12" t="s">
        <v>10848</v>
      </c>
      <c r="B213" s="12" t="s">
        <v>1833</v>
      </c>
      <c r="C213" s="36">
        <v>46024</v>
      </c>
      <c r="D213" s="39">
        <v>1675.96</v>
      </c>
      <c r="E213" s="12">
        <v>246</v>
      </c>
    </row>
    <row r="214" spans="1:5" x14ac:dyDescent="0.3">
      <c r="A214" s="12" t="s">
        <v>10849</v>
      </c>
      <c r="B214" s="12" t="s">
        <v>3214</v>
      </c>
      <c r="C214" s="36">
        <v>46034</v>
      </c>
      <c r="D214" s="39">
        <v>118.43</v>
      </c>
      <c r="E214" s="12">
        <v>264</v>
      </c>
    </row>
    <row r="215" spans="1:5" x14ac:dyDescent="0.3">
      <c r="A215" s="12" t="s">
        <v>10850</v>
      </c>
      <c r="B215" s="12" t="s">
        <v>2162</v>
      </c>
      <c r="C215" s="36">
        <v>46046</v>
      </c>
      <c r="D215" s="39">
        <v>1801.4</v>
      </c>
      <c r="E215" s="12">
        <v>144</v>
      </c>
    </row>
    <row r="216" spans="1:5" x14ac:dyDescent="0.3">
      <c r="A216" s="12" t="s">
        <v>10851</v>
      </c>
      <c r="B216" s="12" t="s">
        <v>3042</v>
      </c>
      <c r="C216" s="36">
        <v>46032</v>
      </c>
      <c r="D216" s="39">
        <v>2145.1999999999998</v>
      </c>
      <c r="E216" s="12">
        <v>238</v>
      </c>
    </row>
    <row r="217" spans="1:5" x14ac:dyDescent="0.3">
      <c r="A217" s="12" t="s">
        <v>10852</v>
      </c>
      <c r="B217" s="12" t="s">
        <v>3950</v>
      </c>
      <c r="C217" s="36">
        <v>46032</v>
      </c>
      <c r="D217" s="39">
        <v>814.39</v>
      </c>
      <c r="E217" s="12">
        <v>61</v>
      </c>
    </row>
    <row r="218" spans="1:5" x14ac:dyDescent="0.3">
      <c r="A218" s="12" t="s">
        <v>10853</v>
      </c>
      <c r="B218" s="12" t="s">
        <v>4485</v>
      </c>
      <c r="C218" s="36">
        <v>46036</v>
      </c>
      <c r="D218" s="39">
        <v>999.87</v>
      </c>
      <c r="E218" s="12">
        <v>90</v>
      </c>
    </row>
    <row r="219" spans="1:5" x14ac:dyDescent="0.3">
      <c r="A219" s="12" t="s">
        <v>10854</v>
      </c>
      <c r="B219" s="12" t="s">
        <v>1370</v>
      </c>
      <c r="C219" s="36">
        <v>46051</v>
      </c>
      <c r="D219" s="39">
        <v>2354.7800000000002</v>
      </c>
      <c r="E219" s="12">
        <v>226</v>
      </c>
    </row>
    <row r="220" spans="1:5" x14ac:dyDescent="0.3">
      <c r="A220" s="12" t="s">
        <v>10855</v>
      </c>
      <c r="B220" s="12" t="s">
        <v>4575</v>
      </c>
      <c r="C220" s="36">
        <v>46027</v>
      </c>
      <c r="D220" s="39">
        <v>292.27</v>
      </c>
      <c r="E220" s="12">
        <v>142</v>
      </c>
    </row>
    <row r="221" spans="1:5" x14ac:dyDescent="0.3">
      <c r="A221" s="12" t="s">
        <v>10856</v>
      </c>
      <c r="B221" s="12" t="s">
        <v>3596</v>
      </c>
      <c r="C221" s="36">
        <v>46041</v>
      </c>
      <c r="D221" s="39">
        <v>541.21</v>
      </c>
      <c r="E221" s="12">
        <v>5</v>
      </c>
    </row>
    <row r="222" spans="1:5" x14ac:dyDescent="0.3">
      <c r="A222" s="12" t="s">
        <v>10857</v>
      </c>
      <c r="B222" s="12" t="s">
        <v>2825</v>
      </c>
      <c r="C222" s="36">
        <v>46046</v>
      </c>
      <c r="D222" s="39">
        <v>1272.81</v>
      </c>
      <c r="E222" s="12">
        <v>81</v>
      </c>
    </row>
    <row r="223" spans="1:5" x14ac:dyDescent="0.3">
      <c r="A223" s="12" t="s">
        <v>10858</v>
      </c>
      <c r="B223" s="12" t="s">
        <v>1512</v>
      </c>
      <c r="C223" s="36">
        <v>46042</v>
      </c>
      <c r="D223" s="39">
        <v>1928.96</v>
      </c>
      <c r="E223" s="12">
        <v>229</v>
      </c>
    </row>
    <row r="224" spans="1:5" x14ac:dyDescent="0.3">
      <c r="A224" s="12" t="s">
        <v>10859</v>
      </c>
      <c r="B224" s="12" t="s">
        <v>2049</v>
      </c>
      <c r="C224" s="36">
        <v>46034</v>
      </c>
      <c r="D224" s="39">
        <v>748.39</v>
      </c>
      <c r="E224" s="12">
        <v>293</v>
      </c>
    </row>
    <row r="225" spans="1:5" x14ac:dyDescent="0.3">
      <c r="A225" s="12" t="s">
        <v>10860</v>
      </c>
      <c r="B225" s="12" t="s">
        <v>748</v>
      </c>
      <c r="C225" s="36">
        <v>46048</v>
      </c>
      <c r="D225" s="39">
        <v>1790.4</v>
      </c>
      <c r="E225" s="12">
        <v>170</v>
      </c>
    </row>
    <row r="226" spans="1:5" x14ac:dyDescent="0.3">
      <c r="A226" s="12" t="s">
        <v>10861</v>
      </c>
      <c r="B226" s="12" t="s">
        <v>2853</v>
      </c>
      <c r="C226" s="36">
        <v>46023</v>
      </c>
      <c r="D226" s="39">
        <v>1735.93</v>
      </c>
      <c r="E226" s="12">
        <v>230</v>
      </c>
    </row>
    <row r="227" spans="1:5" x14ac:dyDescent="0.3">
      <c r="A227" s="12" t="s">
        <v>10862</v>
      </c>
      <c r="B227" s="12" t="s">
        <v>1652</v>
      </c>
      <c r="C227" s="36">
        <v>46045</v>
      </c>
      <c r="D227" s="39">
        <v>2072.7199999999998</v>
      </c>
      <c r="E227" s="12">
        <v>232</v>
      </c>
    </row>
    <row r="228" spans="1:5" x14ac:dyDescent="0.3">
      <c r="A228" s="12" t="s">
        <v>10863</v>
      </c>
      <c r="B228" s="12" t="s">
        <v>3240</v>
      </c>
      <c r="C228" s="36">
        <v>46033</v>
      </c>
      <c r="D228" s="39">
        <v>1948.42</v>
      </c>
      <c r="E228" s="12">
        <v>28</v>
      </c>
    </row>
    <row r="229" spans="1:5" x14ac:dyDescent="0.3">
      <c r="A229" s="12" t="s">
        <v>10864</v>
      </c>
      <c r="B229" s="12" t="s">
        <v>4210</v>
      </c>
      <c r="C229" s="36">
        <v>46024</v>
      </c>
      <c r="D229" s="39">
        <v>592.73</v>
      </c>
      <c r="E229" s="12">
        <v>219</v>
      </c>
    </row>
    <row r="230" spans="1:5" x14ac:dyDescent="0.3">
      <c r="A230" s="12" t="s">
        <v>10865</v>
      </c>
      <c r="B230" s="12" t="s">
        <v>1033</v>
      </c>
      <c r="C230" s="36">
        <v>46053</v>
      </c>
      <c r="D230" s="39">
        <v>804.56</v>
      </c>
      <c r="E230" s="12">
        <v>144</v>
      </c>
    </row>
    <row r="231" spans="1:5" x14ac:dyDescent="0.3">
      <c r="A231" s="12" t="s">
        <v>10866</v>
      </c>
      <c r="B231" s="12" t="s">
        <v>1046</v>
      </c>
      <c r="C231" s="36">
        <v>46047</v>
      </c>
      <c r="D231" s="39">
        <v>410.03</v>
      </c>
      <c r="E231" s="12">
        <v>133</v>
      </c>
    </row>
    <row r="232" spans="1:5" x14ac:dyDescent="0.3">
      <c r="A232" s="12" t="s">
        <v>10867</v>
      </c>
      <c r="B232" s="12" t="s">
        <v>1119</v>
      </c>
      <c r="C232" s="36">
        <v>46047</v>
      </c>
      <c r="D232" s="39">
        <v>1793.02</v>
      </c>
      <c r="E232" s="12">
        <v>189</v>
      </c>
    </row>
    <row r="233" spans="1:5" x14ac:dyDescent="0.3">
      <c r="A233" s="12" t="s">
        <v>10868</v>
      </c>
      <c r="B233" s="12" t="s">
        <v>3795</v>
      </c>
      <c r="C233" s="36">
        <v>46026</v>
      </c>
      <c r="D233" s="39">
        <v>1181.55</v>
      </c>
      <c r="E233" s="12">
        <v>96</v>
      </c>
    </row>
    <row r="234" spans="1:5" x14ac:dyDescent="0.3">
      <c r="A234" s="12" t="s">
        <v>10869</v>
      </c>
      <c r="B234" s="12" t="s">
        <v>3372</v>
      </c>
      <c r="C234" s="36">
        <v>46034</v>
      </c>
      <c r="D234" s="39">
        <v>2479.1</v>
      </c>
      <c r="E234" s="12">
        <v>16</v>
      </c>
    </row>
    <row r="235" spans="1:5" x14ac:dyDescent="0.3">
      <c r="A235" s="12" t="s">
        <v>10870</v>
      </c>
      <c r="B235" s="12" t="s">
        <v>1428</v>
      </c>
      <c r="C235" s="36">
        <v>46037</v>
      </c>
      <c r="D235" s="39">
        <v>2038.36</v>
      </c>
      <c r="E235" s="12">
        <v>48</v>
      </c>
    </row>
    <row r="236" spans="1:5" x14ac:dyDescent="0.3">
      <c r="A236" s="12" t="s">
        <v>10871</v>
      </c>
      <c r="B236" s="12" t="s">
        <v>1383</v>
      </c>
      <c r="C236" s="36">
        <v>46023</v>
      </c>
      <c r="D236" s="39">
        <v>1438.35</v>
      </c>
      <c r="E236" s="12">
        <v>24</v>
      </c>
    </row>
    <row r="237" spans="1:5" x14ac:dyDescent="0.3">
      <c r="A237" s="12" t="s">
        <v>10872</v>
      </c>
      <c r="B237" s="12" t="s">
        <v>2375</v>
      </c>
      <c r="C237" s="36">
        <v>46035</v>
      </c>
      <c r="D237" s="39">
        <v>2098.1799999999998</v>
      </c>
      <c r="E237" s="12">
        <v>194</v>
      </c>
    </row>
    <row r="238" spans="1:5" x14ac:dyDescent="0.3">
      <c r="A238" s="12" t="s">
        <v>10873</v>
      </c>
      <c r="B238" s="12" t="s">
        <v>3028</v>
      </c>
      <c r="C238" s="36">
        <v>46028</v>
      </c>
      <c r="D238" s="39">
        <v>1339.04</v>
      </c>
      <c r="E238" s="12">
        <v>98</v>
      </c>
    </row>
    <row r="239" spans="1:5" x14ac:dyDescent="0.3">
      <c r="A239" s="12" t="s">
        <v>10874</v>
      </c>
      <c r="B239" s="12" t="s">
        <v>3430</v>
      </c>
      <c r="C239" s="36">
        <v>46036</v>
      </c>
      <c r="D239" s="39">
        <v>1623.81</v>
      </c>
      <c r="E239" s="12">
        <v>185</v>
      </c>
    </row>
    <row r="240" spans="1:5" x14ac:dyDescent="0.3">
      <c r="A240" s="12" t="s">
        <v>10875</v>
      </c>
      <c r="B240" s="12" t="s">
        <v>1965</v>
      </c>
      <c r="C240" s="36">
        <v>46040</v>
      </c>
      <c r="D240" s="39">
        <v>1707.31</v>
      </c>
      <c r="E240" s="12">
        <v>165</v>
      </c>
    </row>
    <row r="241" spans="1:5" x14ac:dyDescent="0.3">
      <c r="A241" s="12" t="s">
        <v>10876</v>
      </c>
      <c r="B241" s="12" t="s">
        <v>3420</v>
      </c>
      <c r="C241" s="36">
        <v>46027</v>
      </c>
      <c r="D241" s="39">
        <v>115.18</v>
      </c>
      <c r="E241" s="12">
        <v>290</v>
      </c>
    </row>
    <row r="242" spans="1:5" x14ac:dyDescent="0.3">
      <c r="A242" s="12" t="s">
        <v>10877</v>
      </c>
      <c r="B242" s="12" t="s">
        <v>2639</v>
      </c>
      <c r="C242" s="36">
        <v>46029</v>
      </c>
      <c r="D242" s="39">
        <v>694.28</v>
      </c>
      <c r="E242" s="12">
        <v>189</v>
      </c>
    </row>
    <row r="243" spans="1:5" x14ac:dyDescent="0.3">
      <c r="A243" s="12" t="s">
        <v>10878</v>
      </c>
      <c r="B243" s="12" t="s">
        <v>2203</v>
      </c>
      <c r="C243" s="36">
        <v>46024</v>
      </c>
      <c r="D243" s="39">
        <v>241.09</v>
      </c>
      <c r="E243" s="12">
        <v>278</v>
      </c>
    </row>
    <row r="244" spans="1:5" x14ac:dyDescent="0.3">
      <c r="A244" s="12" t="s">
        <v>10879</v>
      </c>
      <c r="B244" s="12" t="s">
        <v>2481</v>
      </c>
      <c r="C244" s="36">
        <v>46037</v>
      </c>
      <c r="D244" s="39">
        <v>589.39</v>
      </c>
      <c r="E244" s="12">
        <v>77</v>
      </c>
    </row>
    <row r="245" spans="1:5" x14ac:dyDescent="0.3">
      <c r="A245" s="12" t="s">
        <v>10880</v>
      </c>
      <c r="B245" s="12" t="s">
        <v>3451</v>
      </c>
      <c r="C245" s="36">
        <v>46033</v>
      </c>
      <c r="D245" s="39">
        <v>1208.74</v>
      </c>
      <c r="E245" s="12">
        <v>238</v>
      </c>
    </row>
    <row r="246" spans="1:5" x14ac:dyDescent="0.3">
      <c r="A246" s="12" t="s">
        <v>10881</v>
      </c>
      <c r="B246" s="12" t="s">
        <v>1364</v>
      </c>
      <c r="C246" s="36">
        <v>46040</v>
      </c>
      <c r="D246" s="39">
        <v>2426.7199999999998</v>
      </c>
      <c r="E246" s="12">
        <v>291</v>
      </c>
    </row>
    <row r="247" spans="1:5" x14ac:dyDescent="0.3">
      <c r="A247" s="12" t="s">
        <v>10882</v>
      </c>
      <c r="B247" s="12" t="s">
        <v>3952</v>
      </c>
      <c r="C247" s="36">
        <v>46050</v>
      </c>
      <c r="D247" s="39">
        <v>1053.58</v>
      </c>
      <c r="E247" s="12">
        <v>211</v>
      </c>
    </row>
    <row r="248" spans="1:5" x14ac:dyDescent="0.3">
      <c r="A248" s="12" t="s">
        <v>10883</v>
      </c>
      <c r="B248" s="12" t="s">
        <v>2307</v>
      </c>
      <c r="C248" s="36">
        <v>46048</v>
      </c>
      <c r="D248" s="39">
        <v>2456.58</v>
      </c>
      <c r="E248" s="12">
        <v>263</v>
      </c>
    </row>
    <row r="249" spans="1:5" x14ac:dyDescent="0.3">
      <c r="A249" s="12" t="s">
        <v>10884</v>
      </c>
      <c r="B249" s="12" t="s">
        <v>909</v>
      </c>
      <c r="C249" s="36">
        <v>46027</v>
      </c>
      <c r="D249" s="39">
        <v>921.56</v>
      </c>
      <c r="E249" s="12">
        <v>176</v>
      </c>
    </row>
    <row r="250" spans="1:5" x14ac:dyDescent="0.3">
      <c r="A250" s="12" t="s">
        <v>10885</v>
      </c>
      <c r="B250" s="12" t="s">
        <v>4581</v>
      </c>
      <c r="C250" s="36">
        <v>46035</v>
      </c>
      <c r="D250" s="39">
        <v>1341.24</v>
      </c>
      <c r="E250" s="12">
        <v>200</v>
      </c>
    </row>
    <row r="251" spans="1:5" x14ac:dyDescent="0.3">
      <c r="A251" s="12" t="s">
        <v>10886</v>
      </c>
      <c r="B251" s="12" t="s">
        <v>895</v>
      </c>
      <c r="C251" s="36">
        <v>46031</v>
      </c>
      <c r="D251" s="39">
        <v>2371.83</v>
      </c>
      <c r="E251" s="12">
        <v>33</v>
      </c>
    </row>
    <row r="252" spans="1:5" x14ac:dyDescent="0.3">
      <c r="A252" s="12" t="s">
        <v>10887</v>
      </c>
      <c r="B252" s="12" t="s">
        <v>1413</v>
      </c>
      <c r="C252" s="36">
        <v>46031</v>
      </c>
      <c r="D252" s="39">
        <v>984.58</v>
      </c>
      <c r="E252" s="12">
        <v>70</v>
      </c>
    </row>
    <row r="253" spans="1:5" x14ac:dyDescent="0.3">
      <c r="A253" s="12" t="s">
        <v>10888</v>
      </c>
      <c r="B253" s="12" t="s">
        <v>1502</v>
      </c>
      <c r="C253" s="36">
        <v>46035</v>
      </c>
      <c r="D253" s="39">
        <v>550.64</v>
      </c>
      <c r="E253" s="12">
        <v>31</v>
      </c>
    </row>
    <row r="254" spans="1:5" x14ac:dyDescent="0.3">
      <c r="A254" s="12" t="s">
        <v>10889</v>
      </c>
      <c r="B254" s="12" t="s">
        <v>1062</v>
      </c>
      <c r="C254" s="36">
        <v>46027</v>
      </c>
      <c r="D254" s="39">
        <v>1136.31</v>
      </c>
      <c r="E254" s="12">
        <v>101</v>
      </c>
    </row>
    <row r="255" spans="1:5" x14ac:dyDescent="0.3">
      <c r="A255" s="12" t="s">
        <v>10890</v>
      </c>
      <c r="B255" s="12" t="s">
        <v>3916</v>
      </c>
      <c r="C255" s="36">
        <v>46049</v>
      </c>
      <c r="D255" s="39">
        <v>504.52</v>
      </c>
      <c r="E255" s="12">
        <v>237</v>
      </c>
    </row>
    <row r="256" spans="1:5" x14ac:dyDescent="0.3">
      <c r="A256" s="12" t="s">
        <v>10891</v>
      </c>
      <c r="B256" s="12" t="s">
        <v>3871</v>
      </c>
      <c r="C256" s="36">
        <v>46037</v>
      </c>
      <c r="D256" s="39">
        <v>2275.6799999999998</v>
      </c>
      <c r="E256" s="12">
        <v>191</v>
      </c>
    </row>
    <row r="257" spans="1:5" x14ac:dyDescent="0.3">
      <c r="A257" s="12" t="s">
        <v>10892</v>
      </c>
      <c r="B257" s="12" t="s">
        <v>2471</v>
      </c>
      <c r="C257" s="36">
        <v>46028</v>
      </c>
      <c r="D257" s="39">
        <v>294.10000000000002</v>
      </c>
      <c r="E257" s="12">
        <v>152</v>
      </c>
    </row>
    <row r="258" spans="1:5" x14ac:dyDescent="0.3">
      <c r="A258" s="12" t="s">
        <v>10893</v>
      </c>
      <c r="B258" s="12" t="s">
        <v>2847</v>
      </c>
      <c r="C258" s="36">
        <v>46031</v>
      </c>
      <c r="D258" s="39">
        <v>1421.61</v>
      </c>
      <c r="E258" s="12">
        <v>88</v>
      </c>
    </row>
    <row r="259" spans="1:5" x14ac:dyDescent="0.3">
      <c r="A259" s="12" t="s">
        <v>10894</v>
      </c>
      <c r="B259" s="12" t="s">
        <v>2669</v>
      </c>
      <c r="C259" s="36">
        <v>46024</v>
      </c>
      <c r="D259" s="39">
        <v>481.18</v>
      </c>
      <c r="E259" s="12">
        <v>83</v>
      </c>
    </row>
    <row r="260" spans="1:5" x14ac:dyDescent="0.3">
      <c r="A260" s="12" t="s">
        <v>10895</v>
      </c>
      <c r="B260" s="12" t="s">
        <v>1546</v>
      </c>
      <c r="C260" s="36">
        <v>46042</v>
      </c>
      <c r="D260" s="39">
        <v>585.23</v>
      </c>
      <c r="E260" s="12">
        <v>63</v>
      </c>
    </row>
    <row r="261" spans="1:5" x14ac:dyDescent="0.3">
      <c r="A261" s="12" t="s">
        <v>10896</v>
      </c>
      <c r="B261" s="12" t="s">
        <v>874</v>
      </c>
      <c r="C261" s="36">
        <v>46053</v>
      </c>
      <c r="D261" s="39">
        <v>1647.28</v>
      </c>
      <c r="E261" s="12">
        <v>82</v>
      </c>
    </row>
    <row r="262" spans="1:5" x14ac:dyDescent="0.3">
      <c r="A262" s="12" t="s">
        <v>10897</v>
      </c>
      <c r="B262" s="12" t="s">
        <v>710</v>
      </c>
      <c r="C262" s="36">
        <v>46031</v>
      </c>
      <c r="D262" s="39">
        <v>1643.67</v>
      </c>
      <c r="E262" s="12">
        <v>151</v>
      </c>
    </row>
    <row r="263" spans="1:5" x14ac:dyDescent="0.3">
      <c r="A263" s="12" t="s">
        <v>10898</v>
      </c>
      <c r="B263" s="12" t="s">
        <v>2293</v>
      </c>
      <c r="C263" s="36">
        <v>46023</v>
      </c>
      <c r="D263" s="39">
        <v>1896.3</v>
      </c>
      <c r="E263" s="12">
        <v>231</v>
      </c>
    </row>
    <row r="264" spans="1:5" x14ac:dyDescent="0.3">
      <c r="A264" s="12" t="s">
        <v>10899</v>
      </c>
      <c r="B264" s="12" t="s">
        <v>1722</v>
      </c>
      <c r="C264" s="36">
        <v>46052</v>
      </c>
      <c r="D264" s="39">
        <v>589.17999999999995</v>
      </c>
      <c r="E264" s="12">
        <v>203</v>
      </c>
    </row>
    <row r="265" spans="1:5" x14ac:dyDescent="0.3">
      <c r="A265" s="12" t="s">
        <v>10900</v>
      </c>
      <c r="B265" s="12" t="s">
        <v>3782</v>
      </c>
      <c r="C265" s="36">
        <v>46036</v>
      </c>
      <c r="D265" s="39">
        <v>1646.22</v>
      </c>
      <c r="E265" s="12">
        <v>222</v>
      </c>
    </row>
    <row r="266" spans="1:5" x14ac:dyDescent="0.3">
      <c r="A266" s="12" t="s">
        <v>10901</v>
      </c>
      <c r="B266" s="12" t="s">
        <v>1424</v>
      </c>
      <c r="C266" s="36">
        <v>46041</v>
      </c>
      <c r="D266" s="39">
        <v>2390.91</v>
      </c>
      <c r="E266" s="12">
        <v>238</v>
      </c>
    </row>
    <row r="267" spans="1:5" x14ac:dyDescent="0.3">
      <c r="A267" s="12" t="s">
        <v>10902</v>
      </c>
      <c r="B267" s="12" t="s">
        <v>1354</v>
      </c>
      <c r="C267" s="36">
        <v>46031</v>
      </c>
      <c r="D267" s="39">
        <v>1864.78</v>
      </c>
      <c r="E267" s="12">
        <v>75</v>
      </c>
    </row>
    <row r="268" spans="1:5" x14ac:dyDescent="0.3">
      <c r="A268" s="12" t="s">
        <v>10903</v>
      </c>
      <c r="B268" s="12" t="s">
        <v>1449</v>
      </c>
      <c r="C268" s="36">
        <v>46040</v>
      </c>
      <c r="D268" s="39">
        <v>438.55</v>
      </c>
      <c r="E268" s="12">
        <v>121</v>
      </c>
    </row>
    <row r="269" spans="1:5" x14ac:dyDescent="0.3">
      <c r="A269" s="12" t="s">
        <v>10904</v>
      </c>
      <c r="B269" s="12" t="s">
        <v>1285</v>
      </c>
      <c r="C269" s="36">
        <v>46035</v>
      </c>
      <c r="D269" s="39">
        <v>2288.8200000000002</v>
      </c>
      <c r="E269" s="12">
        <v>279</v>
      </c>
    </row>
    <row r="270" spans="1:5" x14ac:dyDescent="0.3">
      <c r="A270" s="12" t="s">
        <v>10905</v>
      </c>
      <c r="B270" s="12" t="s">
        <v>3987</v>
      </c>
      <c r="C270" s="36">
        <v>46040</v>
      </c>
      <c r="D270" s="39">
        <v>117.26</v>
      </c>
      <c r="E270" s="12">
        <v>262</v>
      </c>
    </row>
    <row r="271" spans="1:5" x14ac:dyDescent="0.3">
      <c r="A271" s="12" t="s">
        <v>10906</v>
      </c>
      <c r="B271" s="12" t="s">
        <v>691</v>
      </c>
      <c r="C271" s="36">
        <v>46044</v>
      </c>
      <c r="D271" s="39">
        <v>2292.0700000000002</v>
      </c>
      <c r="E271" s="12">
        <v>96</v>
      </c>
    </row>
    <row r="272" spans="1:5" x14ac:dyDescent="0.3">
      <c r="A272" s="12" t="s">
        <v>10907</v>
      </c>
      <c r="B272" s="12" t="s">
        <v>4394</v>
      </c>
      <c r="C272" s="36">
        <v>46024</v>
      </c>
      <c r="D272" s="39">
        <v>1271.81</v>
      </c>
      <c r="E272" s="12">
        <v>170</v>
      </c>
    </row>
    <row r="273" spans="1:5" x14ac:dyDescent="0.3">
      <c r="A273" s="12" t="s">
        <v>10908</v>
      </c>
      <c r="B273" s="12" t="s">
        <v>3146</v>
      </c>
      <c r="C273" s="36">
        <v>46045</v>
      </c>
      <c r="D273" s="39">
        <v>1016.42</v>
      </c>
      <c r="E273" s="12">
        <v>129</v>
      </c>
    </row>
    <row r="274" spans="1:5" x14ac:dyDescent="0.3">
      <c r="A274" s="12" t="s">
        <v>10909</v>
      </c>
      <c r="B274" s="12" t="s">
        <v>3545</v>
      </c>
      <c r="C274" s="36">
        <v>46024</v>
      </c>
      <c r="D274" s="39">
        <v>369.27</v>
      </c>
      <c r="E274" s="12">
        <v>218</v>
      </c>
    </row>
    <row r="275" spans="1:5" x14ac:dyDescent="0.3">
      <c r="A275" s="12" t="s">
        <v>10910</v>
      </c>
      <c r="B275" s="12" t="s">
        <v>3609</v>
      </c>
      <c r="C275" s="36">
        <v>46041</v>
      </c>
      <c r="D275" s="39">
        <v>1193.8499999999999</v>
      </c>
      <c r="E275" s="12">
        <v>228</v>
      </c>
    </row>
    <row r="276" spans="1:5" x14ac:dyDescent="0.3">
      <c r="A276" s="12" t="s">
        <v>10911</v>
      </c>
      <c r="B276" s="12" t="s">
        <v>741</v>
      </c>
      <c r="C276" s="36">
        <v>46024</v>
      </c>
      <c r="D276" s="39">
        <v>658.39</v>
      </c>
      <c r="E276" s="12">
        <v>150</v>
      </c>
    </row>
    <row r="277" spans="1:5" x14ac:dyDescent="0.3">
      <c r="A277" s="12" t="s">
        <v>10912</v>
      </c>
      <c r="B277" s="12" t="s">
        <v>506</v>
      </c>
      <c r="C277" s="36">
        <v>46048</v>
      </c>
      <c r="D277" s="39">
        <v>1766.19</v>
      </c>
      <c r="E277" s="12">
        <v>75</v>
      </c>
    </row>
    <row r="278" spans="1:5" x14ac:dyDescent="0.3">
      <c r="A278" s="12" t="s">
        <v>10913</v>
      </c>
      <c r="B278" s="12" t="s">
        <v>1097</v>
      </c>
      <c r="C278" s="36">
        <v>46050</v>
      </c>
      <c r="D278" s="39">
        <v>1520.73</v>
      </c>
      <c r="E278" s="12">
        <v>286</v>
      </c>
    </row>
    <row r="279" spans="1:5" x14ac:dyDescent="0.3">
      <c r="A279" s="12" t="s">
        <v>10914</v>
      </c>
      <c r="B279" s="12" t="s">
        <v>1235</v>
      </c>
      <c r="C279" s="36">
        <v>46039</v>
      </c>
      <c r="D279" s="39">
        <v>296.35000000000002</v>
      </c>
      <c r="E279" s="12">
        <v>227</v>
      </c>
    </row>
    <row r="280" spans="1:5" x14ac:dyDescent="0.3">
      <c r="A280" s="12" t="s">
        <v>10915</v>
      </c>
      <c r="B280" s="12" t="s">
        <v>987</v>
      </c>
      <c r="C280" s="36">
        <v>46048</v>
      </c>
      <c r="D280" s="39">
        <v>811.05</v>
      </c>
      <c r="E280" s="12">
        <v>298</v>
      </c>
    </row>
    <row r="281" spans="1:5" x14ac:dyDescent="0.3">
      <c r="A281" s="12" t="s">
        <v>10916</v>
      </c>
      <c r="B281" s="12" t="s">
        <v>656</v>
      </c>
      <c r="C281" s="36">
        <v>46044</v>
      </c>
      <c r="D281" s="39">
        <v>1193.01</v>
      </c>
      <c r="E281" s="12">
        <v>107</v>
      </c>
    </row>
    <row r="282" spans="1:5" x14ac:dyDescent="0.3">
      <c r="A282" s="12" t="s">
        <v>10917</v>
      </c>
      <c r="B282" s="12" t="s">
        <v>2259</v>
      </c>
      <c r="C282" s="36">
        <v>46023</v>
      </c>
      <c r="D282" s="39">
        <v>2315.3200000000002</v>
      </c>
      <c r="E282" s="12">
        <v>34</v>
      </c>
    </row>
    <row r="283" spans="1:5" x14ac:dyDescent="0.3">
      <c r="A283" s="12" t="s">
        <v>10918</v>
      </c>
      <c r="B283" s="12" t="s">
        <v>2162</v>
      </c>
      <c r="C283" s="36">
        <v>46039</v>
      </c>
      <c r="D283" s="39">
        <v>1739.91</v>
      </c>
      <c r="E283" s="12">
        <v>223</v>
      </c>
    </row>
    <row r="284" spans="1:5" x14ac:dyDescent="0.3">
      <c r="A284" s="12" t="s">
        <v>10919</v>
      </c>
      <c r="B284" s="12" t="s">
        <v>4116</v>
      </c>
      <c r="C284" s="36">
        <v>46026</v>
      </c>
      <c r="D284" s="39">
        <v>985.5</v>
      </c>
      <c r="E284" s="12">
        <v>58</v>
      </c>
    </row>
    <row r="285" spans="1:5" x14ac:dyDescent="0.3">
      <c r="A285" s="12" t="s">
        <v>10920</v>
      </c>
      <c r="B285" s="12" t="s">
        <v>2247</v>
      </c>
      <c r="C285" s="36">
        <v>46023</v>
      </c>
      <c r="D285" s="39">
        <v>1611.51</v>
      </c>
      <c r="E285" s="12">
        <v>145</v>
      </c>
    </row>
    <row r="286" spans="1:5" x14ac:dyDescent="0.3">
      <c r="A286" s="12" t="s">
        <v>10921</v>
      </c>
      <c r="B286" s="12" t="s">
        <v>3978</v>
      </c>
      <c r="C286" s="36">
        <v>46038</v>
      </c>
      <c r="D286" s="39">
        <v>609.64</v>
      </c>
      <c r="E286" s="12">
        <v>236</v>
      </c>
    </row>
    <row r="287" spans="1:5" x14ac:dyDescent="0.3">
      <c r="A287" s="12" t="s">
        <v>10922</v>
      </c>
      <c r="B287" s="12" t="s">
        <v>2205</v>
      </c>
      <c r="C287" s="36">
        <v>46031</v>
      </c>
      <c r="D287" s="39">
        <v>1045.46</v>
      </c>
      <c r="E287" s="12">
        <v>23</v>
      </c>
    </row>
    <row r="288" spans="1:5" x14ac:dyDescent="0.3">
      <c r="A288" s="12" t="s">
        <v>10923</v>
      </c>
      <c r="B288" s="12" t="s">
        <v>1524</v>
      </c>
      <c r="C288" s="36">
        <v>46045</v>
      </c>
      <c r="D288" s="39">
        <v>623.17999999999995</v>
      </c>
      <c r="E288" s="12">
        <v>47</v>
      </c>
    </row>
    <row r="289" spans="1:5" x14ac:dyDescent="0.3">
      <c r="A289" s="12" t="s">
        <v>10924</v>
      </c>
      <c r="B289" s="12" t="s">
        <v>3288</v>
      </c>
      <c r="C289" s="36">
        <v>46035</v>
      </c>
      <c r="D289" s="39">
        <v>1798.74</v>
      </c>
      <c r="E289" s="12">
        <v>33</v>
      </c>
    </row>
    <row r="290" spans="1:5" x14ac:dyDescent="0.3">
      <c r="A290" s="12" t="s">
        <v>10925</v>
      </c>
      <c r="B290" s="12" t="s">
        <v>853</v>
      </c>
      <c r="C290" s="36">
        <v>46043</v>
      </c>
      <c r="D290" s="39">
        <v>1606.06</v>
      </c>
      <c r="E290" s="12">
        <v>232</v>
      </c>
    </row>
    <row r="291" spans="1:5" x14ac:dyDescent="0.3">
      <c r="A291" s="12" t="s">
        <v>10926</v>
      </c>
      <c r="B291" s="12" t="s">
        <v>1722</v>
      </c>
      <c r="C291" s="36">
        <v>46035</v>
      </c>
      <c r="D291" s="39">
        <v>397.23</v>
      </c>
      <c r="E291" s="12">
        <v>49</v>
      </c>
    </row>
    <row r="292" spans="1:5" x14ac:dyDescent="0.3">
      <c r="A292" s="12" t="s">
        <v>10927</v>
      </c>
      <c r="B292" s="12" t="s">
        <v>684</v>
      </c>
      <c r="C292" s="36">
        <v>46036</v>
      </c>
      <c r="D292" s="39">
        <v>1223.0999999999999</v>
      </c>
      <c r="E292" s="12">
        <v>46</v>
      </c>
    </row>
    <row r="293" spans="1:5" x14ac:dyDescent="0.3">
      <c r="A293" s="12" t="s">
        <v>10928</v>
      </c>
      <c r="B293" s="12" t="s">
        <v>2158</v>
      </c>
      <c r="C293" s="36">
        <v>46045</v>
      </c>
      <c r="D293" s="39">
        <v>1298.1099999999999</v>
      </c>
      <c r="E293" s="12">
        <v>154</v>
      </c>
    </row>
    <row r="294" spans="1:5" x14ac:dyDescent="0.3">
      <c r="A294" s="12" t="s">
        <v>10929</v>
      </c>
      <c r="B294" s="12" t="s">
        <v>3993</v>
      </c>
      <c r="C294" s="36">
        <v>46035</v>
      </c>
      <c r="D294" s="39">
        <v>1069.1400000000001</v>
      </c>
      <c r="E294" s="12">
        <v>294</v>
      </c>
    </row>
    <row r="295" spans="1:5" x14ac:dyDescent="0.3">
      <c r="A295" s="12" t="s">
        <v>10930</v>
      </c>
      <c r="B295" s="12" t="s">
        <v>1221</v>
      </c>
      <c r="C295" s="36">
        <v>46039</v>
      </c>
      <c r="D295" s="39">
        <v>600.73</v>
      </c>
      <c r="E295" s="12">
        <v>15</v>
      </c>
    </row>
    <row r="296" spans="1:5" x14ac:dyDescent="0.3">
      <c r="A296" s="12" t="s">
        <v>10931</v>
      </c>
      <c r="B296" s="12" t="s">
        <v>1273</v>
      </c>
      <c r="C296" s="36">
        <v>46036</v>
      </c>
      <c r="D296" s="39">
        <v>1893.36</v>
      </c>
      <c r="E296" s="12">
        <v>87</v>
      </c>
    </row>
    <row r="297" spans="1:5" x14ac:dyDescent="0.3">
      <c r="A297" s="12" t="s">
        <v>10932</v>
      </c>
      <c r="B297" s="12" t="s">
        <v>3182</v>
      </c>
      <c r="C297" s="36">
        <v>46045</v>
      </c>
      <c r="D297" s="39">
        <v>912.59</v>
      </c>
      <c r="E297" s="12">
        <v>199</v>
      </c>
    </row>
    <row r="298" spans="1:5" x14ac:dyDescent="0.3">
      <c r="A298" s="12" t="s">
        <v>10933</v>
      </c>
      <c r="B298" s="12" t="s">
        <v>1646</v>
      </c>
      <c r="C298" s="36">
        <v>46023</v>
      </c>
      <c r="D298" s="39">
        <v>1414.36</v>
      </c>
      <c r="E298" s="12">
        <v>26</v>
      </c>
    </row>
    <row r="299" spans="1:5" x14ac:dyDescent="0.3">
      <c r="A299" s="12" t="s">
        <v>10934</v>
      </c>
      <c r="B299" s="12" t="s">
        <v>3685</v>
      </c>
      <c r="C299" s="36">
        <v>46039</v>
      </c>
      <c r="D299" s="39">
        <v>2211.48</v>
      </c>
      <c r="E299" s="12">
        <v>238</v>
      </c>
    </row>
    <row r="300" spans="1:5" x14ac:dyDescent="0.3">
      <c r="A300" s="12" t="s">
        <v>10935</v>
      </c>
      <c r="B300" s="12" t="s">
        <v>3942</v>
      </c>
      <c r="C300" s="36">
        <v>46028</v>
      </c>
      <c r="D300" s="39">
        <v>944.52</v>
      </c>
      <c r="E300" s="12">
        <v>191</v>
      </c>
    </row>
    <row r="301" spans="1:5" x14ac:dyDescent="0.3">
      <c r="A301" s="12" t="s">
        <v>10936</v>
      </c>
      <c r="B301" s="12" t="s">
        <v>1853</v>
      </c>
      <c r="C301" s="36">
        <v>46044</v>
      </c>
      <c r="D301" s="39">
        <v>568.1</v>
      </c>
      <c r="E301" s="12">
        <v>179</v>
      </c>
    </row>
    <row r="302" spans="1:5" x14ac:dyDescent="0.3">
      <c r="A302" s="12" t="s">
        <v>10937</v>
      </c>
      <c r="B302" s="12" t="s">
        <v>1604</v>
      </c>
      <c r="C302" s="36">
        <v>46029</v>
      </c>
      <c r="D302" s="39">
        <v>1407.85</v>
      </c>
      <c r="E302" s="12">
        <v>62</v>
      </c>
    </row>
    <row r="303" spans="1:5" x14ac:dyDescent="0.3">
      <c r="A303" s="12" t="s">
        <v>10938</v>
      </c>
      <c r="B303" s="12" t="s">
        <v>4531</v>
      </c>
      <c r="C303" s="36">
        <v>46041</v>
      </c>
      <c r="D303" s="39">
        <v>905.84</v>
      </c>
      <c r="E303" s="12">
        <v>236</v>
      </c>
    </row>
    <row r="304" spans="1:5" x14ac:dyDescent="0.3">
      <c r="A304" s="12" t="s">
        <v>10939</v>
      </c>
      <c r="B304" s="12" t="s">
        <v>2681</v>
      </c>
      <c r="C304" s="36">
        <v>46027</v>
      </c>
      <c r="D304" s="39">
        <v>985.11</v>
      </c>
      <c r="E304" s="12">
        <v>264</v>
      </c>
    </row>
    <row r="305" spans="1:5" x14ac:dyDescent="0.3">
      <c r="A305" s="12" t="s">
        <v>10940</v>
      </c>
      <c r="B305" s="12" t="s">
        <v>1718</v>
      </c>
      <c r="C305" s="36">
        <v>46034</v>
      </c>
      <c r="D305" s="39">
        <v>572.29</v>
      </c>
      <c r="E305" s="12">
        <v>142</v>
      </c>
    </row>
    <row r="306" spans="1:5" x14ac:dyDescent="0.3">
      <c r="A306" s="12" t="s">
        <v>10941</v>
      </c>
      <c r="B306" s="12" t="s">
        <v>2166</v>
      </c>
      <c r="C306" s="36">
        <v>46036</v>
      </c>
      <c r="D306" s="39">
        <v>650.49</v>
      </c>
      <c r="E306" s="12">
        <v>225</v>
      </c>
    </row>
    <row r="307" spans="1:5" x14ac:dyDescent="0.3">
      <c r="A307" s="12" t="s">
        <v>10942</v>
      </c>
      <c r="B307" s="12" t="s">
        <v>2785</v>
      </c>
      <c r="C307" s="36">
        <v>46035</v>
      </c>
      <c r="D307" s="39">
        <v>1982.13</v>
      </c>
      <c r="E307" s="12">
        <v>55</v>
      </c>
    </row>
    <row r="308" spans="1:5" x14ac:dyDescent="0.3">
      <c r="A308" s="12" t="s">
        <v>10943</v>
      </c>
      <c r="B308" s="12" t="s">
        <v>2102</v>
      </c>
      <c r="C308" s="36">
        <v>46025</v>
      </c>
      <c r="D308" s="39">
        <v>536.79</v>
      </c>
      <c r="E308" s="12">
        <v>234</v>
      </c>
    </row>
    <row r="309" spans="1:5" x14ac:dyDescent="0.3">
      <c r="A309" s="12" t="s">
        <v>10944</v>
      </c>
      <c r="B309" s="12" t="s">
        <v>2575</v>
      </c>
      <c r="C309" s="36">
        <v>46042</v>
      </c>
      <c r="D309" s="39">
        <v>2393.23</v>
      </c>
      <c r="E309" s="12">
        <v>45</v>
      </c>
    </row>
    <row r="310" spans="1:5" x14ac:dyDescent="0.3">
      <c r="A310" s="12" t="s">
        <v>10945</v>
      </c>
      <c r="B310" s="12" t="s">
        <v>872</v>
      </c>
      <c r="C310" s="36">
        <v>46033</v>
      </c>
      <c r="D310" s="39">
        <v>600.70000000000005</v>
      </c>
      <c r="E310" s="12">
        <v>105</v>
      </c>
    </row>
    <row r="311" spans="1:5" x14ac:dyDescent="0.3">
      <c r="A311" s="12" t="s">
        <v>10946</v>
      </c>
      <c r="B311" s="12" t="s">
        <v>1196</v>
      </c>
      <c r="C311" s="36">
        <v>46038</v>
      </c>
      <c r="D311" s="39">
        <v>621.99</v>
      </c>
      <c r="E311" s="12">
        <v>19</v>
      </c>
    </row>
    <row r="312" spans="1:5" x14ac:dyDescent="0.3">
      <c r="A312" s="12" t="s">
        <v>10947</v>
      </c>
      <c r="B312" s="12" t="s">
        <v>3918</v>
      </c>
      <c r="C312" s="36">
        <v>46034</v>
      </c>
      <c r="D312" s="39">
        <v>979</v>
      </c>
      <c r="E312" s="12">
        <v>243</v>
      </c>
    </row>
    <row r="313" spans="1:5" x14ac:dyDescent="0.3">
      <c r="A313" s="12" t="s">
        <v>10948</v>
      </c>
      <c r="B313" s="12" t="s">
        <v>1261</v>
      </c>
      <c r="C313" s="36">
        <v>46031</v>
      </c>
      <c r="D313" s="39">
        <v>2106.89</v>
      </c>
      <c r="E313" s="12">
        <v>169</v>
      </c>
    </row>
    <row r="314" spans="1:5" x14ac:dyDescent="0.3">
      <c r="A314" s="12" t="s">
        <v>10949</v>
      </c>
      <c r="B314" s="12" t="s">
        <v>1461</v>
      </c>
      <c r="C314" s="36">
        <v>46044</v>
      </c>
      <c r="D314" s="39">
        <v>607.95000000000005</v>
      </c>
      <c r="E314" s="12">
        <v>79</v>
      </c>
    </row>
    <row r="315" spans="1:5" x14ac:dyDescent="0.3">
      <c r="A315" s="12" t="s">
        <v>10950</v>
      </c>
      <c r="B315" s="12" t="s">
        <v>4238</v>
      </c>
      <c r="C315" s="36">
        <v>46030</v>
      </c>
      <c r="D315" s="39">
        <v>515.62</v>
      </c>
      <c r="E315" s="12">
        <v>54</v>
      </c>
    </row>
    <row r="316" spans="1:5" x14ac:dyDescent="0.3">
      <c r="A316" s="12" t="s">
        <v>10951</v>
      </c>
      <c r="B316" s="12" t="s">
        <v>1119</v>
      </c>
      <c r="C316" s="36">
        <v>46043</v>
      </c>
      <c r="D316" s="39">
        <v>1733.91</v>
      </c>
      <c r="E316" s="12">
        <v>24</v>
      </c>
    </row>
    <row r="317" spans="1:5" x14ac:dyDescent="0.3">
      <c r="A317" s="12" t="s">
        <v>10952</v>
      </c>
      <c r="B317" s="12" t="s">
        <v>2469</v>
      </c>
      <c r="C317" s="36">
        <v>46040</v>
      </c>
      <c r="D317" s="39">
        <v>42.37</v>
      </c>
      <c r="E317" s="12">
        <v>138</v>
      </c>
    </row>
    <row r="318" spans="1:5" x14ac:dyDescent="0.3">
      <c r="A318" s="12" t="s">
        <v>10953</v>
      </c>
      <c r="B318" s="12" t="s">
        <v>2259</v>
      </c>
      <c r="C318" s="36">
        <v>46038</v>
      </c>
      <c r="D318" s="39">
        <v>2400.11</v>
      </c>
      <c r="E318" s="12">
        <v>72</v>
      </c>
    </row>
    <row r="319" spans="1:5" x14ac:dyDescent="0.3">
      <c r="A319" s="12" t="s">
        <v>10954</v>
      </c>
      <c r="B319" s="12" t="s">
        <v>2108</v>
      </c>
      <c r="C319" s="36">
        <v>46035</v>
      </c>
      <c r="D319" s="39">
        <v>1229.27</v>
      </c>
      <c r="E319" s="12">
        <v>232</v>
      </c>
    </row>
    <row r="320" spans="1:5" x14ac:dyDescent="0.3">
      <c r="A320" s="12" t="s">
        <v>10955</v>
      </c>
      <c r="B320" s="12" t="s">
        <v>1407</v>
      </c>
      <c r="C320" s="36">
        <v>46045</v>
      </c>
      <c r="D320" s="39">
        <v>2125.0500000000002</v>
      </c>
      <c r="E320" s="12">
        <v>49</v>
      </c>
    </row>
    <row r="321" spans="1:5" x14ac:dyDescent="0.3">
      <c r="A321" s="12" t="s">
        <v>10956</v>
      </c>
      <c r="B321" s="12" t="s">
        <v>3799</v>
      </c>
      <c r="C321" s="36">
        <v>46039</v>
      </c>
      <c r="D321" s="39">
        <v>665.34</v>
      </c>
      <c r="E321" s="12">
        <v>65</v>
      </c>
    </row>
    <row r="322" spans="1:5" x14ac:dyDescent="0.3">
      <c r="A322" s="12" t="s">
        <v>10957</v>
      </c>
      <c r="B322" s="12" t="s">
        <v>2877</v>
      </c>
      <c r="C322" s="36">
        <v>46028</v>
      </c>
      <c r="D322" s="39">
        <v>2486.25</v>
      </c>
      <c r="E322" s="12">
        <v>63</v>
      </c>
    </row>
    <row r="323" spans="1:5" x14ac:dyDescent="0.3">
      <c r="A323" s="12" t="s">
        <v>10958</v>
      </c>
      <c r="B323" s="12" t="s">
        <v>3569</v>
      </c>
      <c r="C323" s="36">
        <v>46045</v>
      </c>
      <c r="D323" s="39">
        <v>987.31</v>
      </c>
      <c r="E323" s="12">
        <v>254</v>
      </c>
    </row>
    <row r="324" spans="1:5" x14ac:dyDescent="0.3">
      <c r="A324" s="12" t="s">
        <v>10959</v>
      </c>
      <c r="B324" s="12" t="s">
        <v>3108</v>
      </c>
      <c r="C324" s="36">
        <v>46034</v>
      </c>
      <c r="D324" s="39">
        <v>1558.14</v>
      </c>
      <c r="E324" s="12">
        <v>152</v>
      </c>
    </row>
    <row r="325" spans="1:5" x14ac:dyDescent="0.3">
      <c r="A325" s="12" t="s">
        <v>10960</v>
      </c>
      <c r="B325" s="12" t="s">
        <v>2225</v>
      </c>
      <c r="C325" s="36">
        <v>46047</v>
      </c>
      <c r="D325" s="39">
        <v>467.33</v>
      </c>
      <c r="E325" s="12">
        <v>64</v>
      </c>
    </row>
    <row r="326" spans="1:5" x14ac:dyDescent="0.3">
      <c r="A326" s="12" t="s">
        <v>10961</v>
      </c>
      <c r="B326" s="12" t="s">
        <v>3372</v>
      </c>
      <c r="C326" s="36">
        <v>46052</v>
      </c>
      <c r="D326" s="39">
        <v>449.6</v>
      </c>
      <c r="E326" s="12">
        <v>35</v>
      </c>
    </row>
    <row r="327" spans="1:5" x14ac:dyDescent="0.3">
      <c r="A327" s="12" t="s">
        <v>10962</v>
      </c>
      <c r="B327" s="12" t="s">
        <v>4415</v>
      </c>
      <c r="C327" s="36">
        <v>46053</v>
      </c>
      <c r="D327" s="39">
        <v>1704.59</v>
      </c>
      <c r="E327" s="12">
        <v>141</v>
      </c>
    </row>
    <row r="328" spans="1:5" x14ac:dyDescent="0.3">
      <c r="A328" s="12" t="s">
        <v>10963</v>
      </c>
      <c r="B328" s="12" t="s">
        <v>3250</v>
      </c>
      <c r="C328" s="36">
        <v>46042</v>
      </c>
      <c r="D328" s="39">
        <v>713.96</v>
      </c>
      <c r="E328" s="12">
        <v>148</v>
      </c>
    </row>
    <row r="329" spans="1:5" x14ac:dyDescent="0.3">
      <c r="A329" s="12" t="s">
        <v>10964</v>
      </c>
      <c r="B329" s="12" t="s">
        <v>1417</v>
      </c>
      <c r="C329" s="36">
        <v>46031</v>
      </c>
      <c r="D329" s="39">
        <v>499.26</v>
      </c>
      <c r="E329" s="12">
        <v>160</v>
      </c>
    </row>
    <row r="330" spans="1:5" x14ac:dyDescent="0.3">
      <c r="A330" s="12" t="s">
        <v>10965</v>
      </c>
      <c r="B330" s="12" t="s">
        <v>1405</v>
      </c>
      <c r="C330" s="36">
        <v>46042</v>
      </c>
      <c r="D330" s="39">
        <v>260.91000000000003</v>
      </c>
      <c r="E330" s="12">
        <v>258</v>
      </c>
    </row>
    <row r="331" spans="1:5" x14ac:dyDescent="0.3">
      <c r="A331" s="12" t="s">
        <v>10966</v>
      </c>
      <c r="B331" s="12" t="s">
        <v>3511</v>
      </c>
      <c r="C331" s="36">
        <v>46029</v>
      </c>
      <c r="D331" s="39">
        <v>100.69</v>
      </c>
      <c r="E331" s="12">
        <v>16</v>
      </c>
    </row>
    <row r="332" spans="1:5" x14ac:dyDescent="0.3">
      <c r="A332" s="12" t="s">
        <v>10967</v>
      </c>
      <c r="B332" s="12" t="s">
        <v>1480</v>
      </c>
      <c r="C332" s="36">
        <v>46038</v>
      </c>
      <c r="D332" s="39">
        <v>586.20000000000005</v>
      </c>
      <c r="E332" s="12">
        <v>143</v>
      </c>
    </row>
    <row r="333" spans="1:5" x14ac:dyDescent="0.3">
      <c r="A333" s="12" t="s">
        <v>10968</v>
      </c>
      <c r="B333" s="12" t="s">
        <v>2563</v>
      </c>
      <c r="C333" s="36">
        <v>46040</v>
      </c>
      <c r="D333" s="39">
        <v>2043.24</v>
      </c>
      <c r="E333" s="12">
        <v>237</v>
      </c>
    </row>
    <row r="334" spans="1:5" x14ac:dyDescent="0.3">
      <c r="A334" s="12" t="s">
        <v>10969</v>
      </c>
      <c r="B334" s="12" t="s">
        <v>1943</v>
      </c>
      <c r="C334" s="36">
        <v>46031</v>
      </c>
      <c r="D334" s="39">
        <v>1620.46</v>
      </c>
      <c r="E334" s="12">
        <v>238</v>
      </c>
    </row>
    <row r="335" spans="1:5" x14ac:dyDescent="0.3">
      <c r="A335" s="12" t="s">
        <v>10970</v>
      </c>
      <c r="B335" s="12" t="s">
        <v>3008</v>
      </c>
      <c r="C335" s="36">
        <v>46043</v>
      </c>
      <c r="D335" s="39">
        <v>463.51</v>
      </c>
      <c r="E335" s="12">
        <v>27</v>
      </c>
    </row>
    <row r="336" spans="1:5" x14ac:dyDescent="0.3">
      <c r="A336" s="12" t="s">
        <v>10971</v>
      </c>
      <c r="B336" s="12" t="s">
        <v>3006</v>
      </c>
      <c r="C336" s="36">
        <v>46030</v>
      </c>
      <c r="D336" s="39">
        <v>512.59</v>
      </c>
      <c r="E336" s="12">
        <v>80</v>
      </c>
    </row>
    <row r="337" spans="1:5" x14ac:dyDescent="0.3">
      <c r="A337" s="12" t="s">
        <v>10972</v>
      </c>
      <c r="B337" s="12" t="s">
        <v>4529</v>
      </c>
      <c r="C337" s="36">
        <v>46026</v>
      </c>
      <c r="D337" s="39">
        <v>2100.33</v>
      </c>
      <c r="E337" s="12">
        <v>278</v>
      </c>
    </row>
    <row r="338" spans="1:5" x14ac:dyDescent="0.3">
      <c r="A338" s="12" t="s">
        <v>10973</v>
      </c>
      <c r="B338" s="12" t="s">
        <v>4074</v>
      </c>
      <c r="C338" s="36">
        <v>46030</v>
      </c>
      <c r="D338" s="39">
        <v>597.07000000000005</v>
      </c>
      <c r="E338" s="12">
        <v>28</v>
      </c>
    </row>
    <row r="339" spans="1:5" x14ac:dyDescent="0.3">
      <c r="A339" s="12" t="s">
        <v>10974</v>
      </c>
      <c r="B339" s="12" t="s">
        <v>3436</v>
      </c>
      <c r="C339" s="36">
        <v>46042</v>
      </c>
      <c r="D339" s="39">
        <v>1500.21</v>
      </c>
      <c r="E339" s="12">
        <v>142</v>
      </c>
    </row>
    <row r="340" spans="1:5" x14ac:dyDescent="0.3">
      <c r="A340" s="12" t="s">
        <v>10975</v>
      </c>
      <c r="B340" s="12" t="s">
        <v>1698</v>
      </c>
      <c r="C340" s="36">
        <v>46053</v>
      </c>
      <c r="D340" s="39">
        <v>2449.54</v>
      </c>
      <c r="E340" s="12">
        <v>283</v>
      </c>
    </row>
    <row r="341" spans="1:5" x14ac:dyDescent="0.3">
      <c r="A341" s="12" t="s">
        <v>10976</v>
      </c>
      <c r="B341" s="12" t="s">
        <v>4439</v>
      </c>
      <c r="C341" s="36">
        <v>46041</v>
      </c>
      <c r="D341" s="39">
        <v>1035.82</v>
      </c>
      <c r="E341" s="12">
        <v>55</v>
      </c>
    </row>
    <row r="342" spans="1:5" x14ac:dyDescent="0.3">
      <c r="A342" s="12" t="s">
        <v>10977</v>
      </c>
      <c r="B342" s="12" t="s">
        <v>2725</v>
      </c>
      <c r="C342" s="36">
        <v>46052</v>
      </c>
      <c r="D342" s="39">
        <v>1805.98</v>
      </c>
      <c r="E342" s="12">
        <v>170</v>
      </c>
    </row>
    <row r="343" spans="1:5" x14ac:dyDescent="0.3">
      <c r="A343" s="12" t="s">
        <v>10978</v>
      </c>
      <c r="B343" s="12" t="s">
        <v>3006</v>
      </c>
      <c r="C343" s="36">
        <v>46043</v>
      </c>
      <c r="D343" s="39">
        <v>1742.93</v>
      </c>
      <c r="E343" s="12">
        <v>129</v>
      </c>
    </row>
    <row r="344" spans="1:5" x14ac:dyDescent="0.3">
      <c r="A344" s="12" t="s">
        <v>10979</v>
      </c>
      <c r="B344" s="12" t="s">
        <v>4449</v>
      </c>
      <c r="C344" s="36">
        <v>46041</v>
      </c>
      <c r="D344" s="39">
        <v>1347.62</v>
      </c>
      <c r="E344" s="12">
        <v>10</v>
      </c>
    </row>
    <row r="345" spans="1:5" x14ac:dyDescent="0.3">
      <c r="A345" s="12" t="s">
        <v>10980</v>
      </c>
      <c r="B345" s="12" t="s">
        <v>1504</v>
      </c>
      <c r="C345" s="36">
        <v>46048</v>
      </c>
      <c r="D345" s="39">
        <v>2140.77</v>
      </c>
      <c r="E345" s="12">
        <v>154</v>
      </c>
    </row>
    <row r="346" spans="1:5" x14ac:dyDescent="0.3">
      <c r="A346" s="12" t="s">
        <v>10981</v>
      </c>
      <c r="B346" s="12" t="s">
        <v>3491</v>
      </c>
      <c r="C346" s="36">
        <v>46027</v>
      </c>
      <c r="D346" s="39">
        <v>353.73</v>
      </c>
      <c r="E346" s="12">
        <v>296</v>
      </c>
    </row>
    <row r="347" spans="1:5" x14ac:dyDescent="0.3">
      <c r="A347" s="12" t="s">
        <v>10982</v>
      </c>
      <c r="B347" s="12" t="s">
        <v>4037</v>
      </c>
      <c r="C347" s="36">
        <v>46033</v>
      </c>
      <c r="D347" s="39">
        <v>1967.24</v>
      </c>
      <c r="E347" s="12">
        <v>258</v>
      </c>
    </row>
    <row r="348" spans="1:5" x14ac:dyDescent="0.3">
      <c r="A348" s="12" t="s">
        <v>10983</v>
      </c>
      <c r="B348" s="12" t="s">
        <v>3334</v>
      </c>
      <c r="C348" s="36">
        <v>46047</v>
      </c>
      <c r="D348" s="39">
        <v>2128.09</v>
      </c>
      <c r="E348" s="12">
        <v>170</v>
      </c>
    </row>
    <row r="349" spans="1:5" x14ac:dyDescent="0.3">
      <c r="A349" s="12" t="s">
        <v>10984</v>
      </c>
      <c r="B349" s="12" t="s">
        <v>1136</v>
      </c>
      <c r="C349" s="36">
        <v>46048</v>
      </c>
      <c r="D349" s="39">
        <v>2225.83</v>
      </c>
      <c r="E349" s="12">
        <v>66</v>
      </c>
    </row>
    <row r="350" spans="1:5" x14ac:dyDescent="0.3">
      <c r="A350" s="12" t="s">
        <v>10985</v>
      </c>
      <c r="B350" s="12" t="s">
        <v>2365</v>
      </c>
      <c r="C350" s="36">
        <v>46029</v>
      </c>
      <c r="D350" s="39">
        <v>216.56</v>
      </c>
      <c r="E350" s="12">
        <v>8</v>
      </c>
    </row>
    <row r="351" spans="1:5" x14ac:dyDescent="0.3">
      <c r="A351" s="12" t="s">
        <v>10986</v>
      </c>
      <c r="B351" s="12" t="s">
        <v>1784</v>
      </c>
      <c r="C351" s="36">
        <v>46035</v>
      </c>
      <c r="D351" s="39">
        <v>1702.69</v>
      </c>
      <c r="E351" s="12">
        <v>68</v>
      </c>
    </row>
    <row r="352" spans="1:5" x14ac:dyDescent="0.3">
      <c r="A352" s="12" t="s">
        <v>10987</v>
      </c>
      <c r="B352" s="12" t="s">
        <v>2519</v>
      </c>
      <c r="C352" s="36">
        <v>46030</v>
      </c>
      <c r="D352" s="39">
        <v>687.15</v>
      </c>
      <c r="E352" s="12">
        <v>8</v>
      </c>
    </row>
    <row r="353" spans="1:5" x14ac:dyDescent="0.3">
      <c r="A353" s="12" t="s">
        <v>10988</v>
      </c>
      <c r="B353" s="12" t="s">
        <v>1494</v>
      </c>
      <c r="C353" s="36">
        <v>46043</v>
      </c>
      <c r="D353" s="39">
        <v>458.63</v>
      </c>
      <c r="E353" s="12">
        <v>253</v>
      </c>
    </row>
    <row r="354" spans="1:5" x14ac:dyDescent="0.3">
      <c r="A354" s="12" t="s">
        <v>10989</v>
      </c>
      <c r="B354" s="12" t="s">
        <v>1564</v>
      </c>
      <c r="C354" s="36">
        <v>46037</v>
      </c>
      <c r="D354" s="39">
        <v>1944.26</v>
      </c>
      <c r="E354" s="12">
        <v>88</v>
      </c>
    </row>
    <row r="355" spans="1:5" x14ac:dyDescent="0.3">
      <c r="A355" s="12" t="s">
        <v>10990</v>
      </c>
      <c r="B355" s="12" t="s">
        <v>1750</v>
      </c>
      <c r="C355" s="36">
        <v>46038</v>
      </c>
      <c r="D355" s="39">
        <v>238.17</v>
      </c>
      <c r="E355" s="12">
        <v>127</v>
      </c>
    </row>
    <row r="356" spans="1:5" x14ac:dyDescent="0.3">
      <c r="A356" s="12" t="s">
        <v>10991</v>
      </c>
      <c r="B356" s="12" t="s">
        <v>1215</v>
      </c>
      <c r="C356" s="36">
        <v>46042</v>
      </c>
      <c r="D356" s="39">
        <v>702.44</v>
      </c>
      <c r="E356" s="12">
        <v>257</v>
      </c>
    </row>
    <row r="357" spans="1:5" x14ac:dyDescent="0.3">
      <c r="A357" s="12" t="s">
        <v>10992</v>
      </c>
      <c r="B357" s="12" t="s">
        <v>2269</v>
      </c>
      <c r="C357" s="36">
        <v>46031</v>
      </c>
      <c r="D357" s="39">
        <v>2321.08</v>
      </c>
      <c r="E357" s="12">
        <v>296</v>
      </c>
    </row>
    <row r="358" spans="1:5" x14ac:dyDescent="0.3">
      <c r="A358" s="12" t="s">
        <v>10993</v>
      </c>
      <c r="B358" s="12" t="s">
        <v>3820</v>
      </c>
      <c r="C358" s="36">
        <v>46042</v>
      </c>
      <c r="D358" s="39">
        <v>2081.88</v>
      </c>
      <c r="E358" s="12">
        <v>195</v>
      </c>
    </row>
    <row r="359" spans="1:5" x14ac:dyDescent="0.3">
      <c r="A359" s="12" t="s">
        <v>10994</v>
      </c>
      <c r="B359" s="12" t="s">
        <v>2975</v>
      </c>
      <c r="C359" s="36">
        <v>46024</v>
      </c>
      <c r="D359" s="39">
        <v>1744.47</v>
      </c>
      <c r="E359" s="12">
        <v>285</v>
      </c>
    </row>
    <row r="360" spans="1:5" x14ac:dyDescent="0.3">
      <c r="A360" s="12" t="s">
        <v>10995</v>
      </c>
      <c r="B360" s="12" t="s">
        <v>844</v>
      </c>
      <c r="C360" s="36">
        <v>46048</v>
      </c>
      <c r="D360" s="39">
        <v>2441.65</v>
      </c>
      <c r="E360" s="12">
        <v>234</v>
      </c>
    </row>
    <row r="361" spans="1:5" x14ac:dyDescent="0.3">
      <c r="A361" s="12" t="s">
        <v>10996</v>
      </c>
      <c r="B361" s="12" t="s">
        <v>4104</v>
      </c>
      <c r="C361" s="36">
        <v>46036</v>
      </c>
      <c r="D361" s="39">
        <v>688.31</v>
      </c>
      <c r="E361" s="12">
        <v>268</v>
      </c>
    </row>
    <row r="362" spans="1:5" x14ac:dyDescent="0.3">
      <c r="A362" s="12" t="s">
        <v>10997</v>
      </c>
      <c r="B362" s="12" t="s">
        <v>688</v>
      </c>
      <c r="C362" s="36">
        <v>46039</v>
      </c>
      <c r="D362" s="39">
        <v>918.06</v>
      </c>
      <c r="E362" s="12">
        <v>290</v>
      </c>
    </row>
    <row r="363" spans="1:5" x14ac:dyDescent="0.3">
      <c r="A363" s="12" t="s">
        <v>10998</v>
      </c>
      <c r="B363" s="12" t="s">
        <v>1810</v>
      </c>
      <c r="C363" s="36">
        <v>46044</v>
      </c>
      <c r="D363" s="39">
        <v>2453.25</v>
      </c>
      <c r="E363" s="12">
        <v>263</v>
      </c>
    </row>
    <row r="364" spans="1:5" x14ac:dyDescent="0.3">
      <c r="A364" s="12" t="s">
        <v>10999</v>
      </c>
      <c r="B364" s="12" t="s">
        <v>2417</v>
      </c>
      <c r="C364" s="36">
        <v>46027</v>
      </c>
      <c r="D364" s="39">
        <v>2158.27</v>
      </c>
      <c r="E364" s="12">
        <v>267</v>
      </c>
    </row>
    <row r="365" spans="1:5" x14ac:dyDescent="0.3">
      <c r="A365" s="12" t="s">
        <v>11000</v>
      </c>
      <c r="B365" s="12" t="s">
        <v>4569</v>
      </c>
      <c r="C365" s="36">
        <v>46053</v>
      </c>
      <c r="D365" s="39">
        <v>666.96</v>
      </c>
      <c r="E365" s="12">
        <v>20</v>
      </c>
    </row>
    <row r="366" spans="1:5" x14ac:dyDescent="0.3">
      <c r="A366" s="12" t="s">
        <v>11001</v>
      </c>
      <c r="B366" s="12" t="s">
        <v>1466</v>
      </c>
      <c r="C366" s="36">
        <v>46046</v>
      </c>
      <c r="D366" s="39">
        <v>2258.16</v>
      </c>
      <c r="E366" s="12">
        <v>268</v>
      </c>
    </row>
    <row r="367" spans="1:5" x14ac:dyDescent="0.3">
      <c r="A367" s="12" t="s">
        <v>11002</v>
      </c>
      <c r="B367" s="12" t="s">
        <v>4172</v>
      </c>
      <c r="C367" s="36">
        <v>46052</v>
      </c>
      <c r="D367" s="39">
        <v>1868.84</v>
      </c>
      <c r="E367" s="12">
        <v>282</v>
      </c>
    </row>
    <row r="368" spans="1:5" x14ac:dyDescent="0.3">
      <c r="A368" s="12" t="s">
        <v>11003</v>
      </c>
      <c r="B368" s="12" t="s">
        <v>1484</v>
      </c>
      <c r="C368" s="36">
        <v>46026</v>
      </c>
      <c r="D368" s="39">
        <v>359.02</v>
      </c>
      <c r="E368" s="12">
        <v>168</v>
      </c>
    </row>
    <row r="369" spans="1:5" x14ac:dyDescent="0.3">
      <c r="A369" s="12" t="s">
        <v>11004</v>
      </c>
      <c r="B369" s="12" t="s">
        <v>1352</v>
      </c>
      <c r="C369" s="36">
        <v>46049</v>
      </c>
      <c r="D369" s="39">
        <v>2490.6999999999998</v>
      </c>
      <c r="E369" s="12">
        <v>134</v>
      </c>
    </row>
    <row r="370" spans="1:5" x14ac:dyDescent="0.3">
      <c r="A370" s="12" t="s">
        <v>11005</v>
      </c>
      <c r="B370" s="12" t="s">
        <v>3713</v>
      </c>
      <c r="C370" s="36">
        <v>46040</v>
      </c>
      <c r="D370" s="39">
        <v>1597.34</v>
      </c>
      <c r="E370" s="12">
        <v>32</v>
      </c>
    </row>
    <row r="371" spans="1:5" x14ac:dyDescent="0.3">
      <c r="A371" s="12" t="s">
        <v>11006</v>
      </c>
      <c r="B371" s="12" t="s">
        <v>2581</v>
      </c>
      <c r="C371" s="36">
        <v>46024</v>
      </c>
      <c r="D371" s="39">
        <v>1258.07</v>
      </c>
      <c r="E371" s="12">
        <v>37</v>
      </c>
    </row>
    <row r="372" spans="1:5" x14ac:dyDescent="0.3">
      <c r="A372" s="12" t="s">
        <v>11007</v>
      </c>
      <c r="B372" s="12" t="s">
        <v>611</v>
      </c>
      <c r="C372" s="36">
        <v>46044</v>
      </c>
      <c r="D372" s="39">
        <v>1870.1</v>
      </c>
      <c r="E372" s="12">
        <v>258</v>
      </c>
    </row>
    <row r="373" spans="1:5" x14ac:dyDescent="0.3">
      <c r="A373" s="12" t="s">
        <v>11008</v>
      </c>
      <c r="B373" s="12" t="s">
        <v>2337</v>
      </c>
      <c r="C373" s="36">
        <v>46024</v>
      </c>
      <c r="D373" s="39">
        <v>10.119999999999999</v>
      </c>
      <c r="E373" s="12">
        <v>142</v>
      </c>
    </row>
    <row r="374" spans="1:5" x14ac:dyDescent="0.3">
      <c r="A374" s="12" t="s">
        <v>11009</v>
      </c>
      <c r="B374" s="12" t="s">
        <v>1300</v>
      </c>
      <c r="C374" s="36">
        <v>46035</v>
      </c>
      <c r="D374" s="39">
        <v>1931.57</v>
      </c>
      <c r="E374" s="12">
        <v>53</v>
      </c>
    </row>
    <row r="375" spans="1:5" x14ac:dyDescent="0.3">
      <c r="A375" s="12" t="s">
        <v>11010</v>
      </c>
      <c r="B375" s="12" t="s">
        <v>3280</v>
      </c>
      <c r="C375" s="36">
        <v>46046</v>
      </c>
      <c r="D375" s="39">
        <v>147.74</v>
      </c>
      <c r="E375" s="12">
        <v>229</v>
      </c>
    </row>
    <row r="376" spans="1:5" x14ac:dyDescent="0.3">
      <c r="A376" s="12" t="s">
        <v>11011</v>
      </c>
      <c r="B376" s="12" t="s">
        <v>1157</v>
      </c>
      <c r="C376" s="36">
        <v>46040</v>
      </c>
      <c r="D376" s="39">
        <v>2117.73</v>
      </c>
      <c r="E376" s="12">
        <v>260</v>
      </c>
    </row>
    <row r="377" spans="1:5" x14ac:dyDescent="0.3">
      <c r="A377" s="12" t="s">
        <v>11012</v>
      </c>
      <c r="B377" s="12" t="s">
        <v>3529</v>
      </c>
      <c r="C377" s="36">
        <v>46051</v>
      </c>
      <c r="D377" s="39">
        <v>1542.24</v>
      </c>
      <c r="E377" s="12">
        <v>137</v>
      </c>
    </row>
    <row r="378" spans="1:5" x14ac:dyDescent="0.3">
      <c r="A378" s="12" t="s">
        <v>11013</v>
      </c>
      <c r="B378" s="12" t="s">
        <v>3790</v>
      </c>
      <c r="C378" s="36">
        <v>46051</v>
      </c>
      <c r="D378" s="39">
        <v>2180.36</v>
      </c>
      <c r="E378" s="12">
        <v>232</v>
      </c>
    </row>
    <row r="379" spans="1:5" x14ac:dyDescent="0.3">
      <c r="A379" s="12" t="s">
        <v>11014</v>
      </c>
      <c r="B379" s="12" t="s">
        <v>1437</v>
      </c>
      <c r="C379" s="36">
        <v>46041</v>
      </c>
      <c r="D379" s="39">
        <v>767.5</v>
      </c>
      <c r="E379" s="12">
        <v>80</v>
      </c>
    </row>
    <row r="380" spans="1:5" x14ac:dyDescent="0.3">
      <c r="A380" s="12" t="s">
        <v>11015</v>
      </c>
      <c r="B380" s="12" t="s">
        <v>3072</v>
      </c>
      <c r="C380" s="36">
        <v>46043</v>
      </c>
      <c r="D380" s="39">
        <v>813.72</v>
      </c>
      <c r="E380" s="12">
        <v>261</v>
      </c>
    </row>
    <row r="381" spans="1:5" x14ac:dyDescent="0.3">
      <c r="A381" s="12" t="s">
        <v>11016</v>
      </c>
      <c r="B381" s="12" t="s">
        <v>3194</v>
      </c>
      <c r="C381" s="36">
        <v>46033</v>
      </c>
      <c r="D381" s="39">
        <v>2433.59</v>
      </c>
      <c r="E381" s="12">
        <v>48</v>
      </c>
    </row>
    <row r="382" spans="1:5" x14ac:dyDescent="0.3">
      <c r="A382" s="12" t="s">
        <v>11017</v>
      </c>
      <c r="B382" s="12" t="s">
        <v>4120</v>
      </c>
      <c r="C382" s="36">
        <v>46027</v>
      </c>
      <c r="D382" s="39">
        <v>2252.33</v>
      </c>
      <c r="E382" s="12">
        <v>36</v>
      </c>
    </row>
    <row r="383" spans="1:5" x14ac:dyDescent="0.3">
      <c r="A383" s="12" t="s">
        <v>11018</v>
      </c>
      <c r="B383" s="12" t="s">
        <v>3551</v>
      </c>
      <c r="C383" s="36">
        <v>46042</v>
      </c>
      <c r="D383" s="39">
        <v>1734.57</v>
      </c>
      <c r="E383" s="12">
        <v>197</v>
      </c>
    </row>
    <row r="384" spans="1:5" x14ac:dyDescent="0.3">
      <c r="A384" s="12" t="s">
        <v>11019</v>
      </c>
      <c r="B384" s="12" t="s">
        <v>2707</v>
      </c>
      <c r="C384" s="36">
        <v>46053</v>
      </c>
      <c r="D384" s="39">
        <v>2470.5700000000002</v>
      </c>
      <c r="E384" s="12">
        <v>289</v>
      </c>
    </row>
    <row r="385" spans="1:5" x14ac:dyDescent="0.3">
      <c r="A385" s="12" t="s">
        <v>11020</v>
      </c>
      <c r="B385" s="12" t="s">
        <v>3529</v>
      </c>
      <c r="C385" s="36">
        <v>46041</v>
      </c>
      <c r="D385" s="39">
        <v>2451.2800000000002</v>
      </c>
      <c r="E385" s="12">
        <v>250</v>
      </c>
    </row>
    <row r="386" spans="1:5" x14ac:dyDescent="0.3">
      <c r="A386" s="12" t="s">
        <v>11021</v>
      </c>
      <c r="B386" s="12" t="s">
        <v>2777</v>
      </c>
      <c r="C386" s="36">
        <v>46024</v>
      </c>
      <c r="D386" s="39">
        <v>1237.8599999999999</v>
      </c>
      <c r="E386" s="12">
        <v>198</v>
      </c>
    </row>
    <row r="387" spans="1:5" x14ac:dyDescent="0.3">
      <c r="A387" s="12" t="s">
        <v>11022</v>
      </c>
      <c r="B387" s="12" t="s">
        <v>3398</v>
      </c>
      <c r="C387" s="36">
        <v>46026</v>
      </c>
      <c r="D387" s="39">
        <v>1230.27</v>
      </c>
      <c r="E387" s="12">
        <v>177</v>
      </c>
    </row>
    <row r="388" spans="1:5" x14ac:dyDescent="0.3">
      <c r="A388" s="12" t="s">
        <v>11023</v>
      </c>
      <c r="B388" s="12" t="s">
        <v>557</v>
      </c>
      <c r="C388" s="36">
        <v>46036</v>
      </c>
      <c r="D388" s="39">
        <v>504.01</v>
      </c>
      <c r="E388" s="12">
        <v>271</v>
      </c>
    </row>
    <row r="389" spans="1:5" x14ac:dyDescent="0.3">
      <c r="A389" s="12" t="s">
        <v>11024</v>
      </c>
      <c r="B389" s="12" t="s">
        <v>2887</v>
      </c>
      <c r="C389" s="36">
        <v>46025</v>
      </c>
      <c r="D389" s="39">
        <v>588.25</v>
      </c>
      <c r="E389" s="12">
        <v>170</v>
      </c>
    </row>
    <row r="390" spans="1:5" x14ac:dyDescent="0.3">
      <c r="A390" s="12" t="s">
        <v>11025</v>
      </c>
      <c r="B390" s="12" t="s">
        <v>2959</v>
      </c>
      <c r="C390" s="36">
        <v>46024</v>
      </c>
      <c r="D390" s="39">
        <v>1274.95</v>
      </c>
      <c r="E390" s="12">
        <v>84</v>
      </c>
    </row>
    <row r="391" spans="1:5" x14ac:dyDescent="0.3">
      <c r="A391" s="12" t="s">
        <v>11026</v>
      </c>
      <c r="B391" s="12" t="s">
        <v>3340</v>
      </c>
      <c r="C391" s="36">
        <v>46051</v>
      </c>
      <c r="D391" s="39">
        <v>1472.24</v>
      </c>
      <c r="E391" s="12">
        <v>162</v>
      </c>
    </row>
    <row r="392" spans="1:5" x14ac:dyDescent="0.3">
      <c r="A392" s="12" t="s">
        <v>11027</v>
      </c>
      <c r="B392" s="12" t="s">
        <v>971</v>
      </c>
      <c r="C392" s="36">
        <v>46048</v>
      </c>
      <c r="D392" s="39">
        <v>2412.85</v>
      </c>
      <c r="E392" s="12">
        <v>152</v>
      </c>
    </row>
    <row r="393" spans="1:5" x14ac:dyDescent="0.3">
      <c r="A393" s="12" t="s">
        <v>11028</v>
      </c>
      <c r="B393" s="12" t="s">
        <v>2875</v>
      </c>
      <c r="C393" s="36">
        <v>46028</v>
      </c>
      <c r="D393" s="39">
        <v>997.57</v>
      </c>
      <c r="E393" s="12">
        <v>19</v>
      </c>
    </row>
    <row r="394" spans="1:5" x14ac:dyDescent="0.3">
      <c r="A394" s="12" t="s">
        <v>11029</v>
      </c>
      <c r="B394" s="12" t="s">
        <v>2495</v>
      </c>
      <c r="C394" s="36">
        <v>46032</v>
      </c>
      <c r="D394" s="39">
        <v>89.84</v>
      </c>
      <c r="E394" s="12">
        <v>270</v>
      </c>
    </row>
    <row r="395" spans="1:5" x14ac:dyDescent="0.3">
      <c r="A395" s="12" t="s">
        <v>11030</v>
      </c>
      <c r="B395" s="12" t="s">
        <v>810</v>
      </c>
      <c r="C395" s="36">
        <v>46041</v>
      </c>
      <c r="D395" s="39">
        <v>1657.18</v>
      </c>
      <c r="E395" s="12">
        <v>18</v>
      </c>
    </row>
    <row r="396" spans="1:5" x14ac:dyDescent="0.3">
      <c r="A396" s="12" t="s">
        <v>11031</v>
      </c>
      <c r="B396" s="12" t="s">
        <v>3782</v>
      </c>
      <c r="C396" s="36">
        <v>46030</v>
      </c>
      <c r="D396" s="39">
        <v>1308.3699999999999</v>
      </c>
      <c r="E396" s="12">
        <v>234</v>
      </c>
    </row>
    <row r="397" spans="1:5" x14ac:dyDescent="0.3">
      <c r="A397" s="12" t="s">
        <v>11032</v>
      </c>
      <c r="B397" s="12" t="s">
        <v>3871</v>
      </c>
      <c r="C397" s="36">
        <v>46036</v>
      </c>
      <c r="D397" s="39">
        <v>234.34</v>
      </c>
      <c r="E397" s="12">
        <v>180</v>
      </c>
    </row>
    <row r="398" spans="1:5" x14ac:dyDescent="0.3">
      <c r="A398" s="12" t="s">
        <v>11033</v>
      </c>
      <c r="B398" s="12" t="s">
        <v>2257</v>
      </c>
      <c r="C398" s="36">
        <v>46045</v>
      </c>
      <c r="D398" s="39">
        <v>584.6</v>
      </c>
      <c r="E398" s="12">
        <v>102</v>
      </c>
    </row>
    <row r="399" spans="1:5" x14ac:dyDescent="0.3">
      <c r="A399" s="12" t="s">
        <v>11034</v>
      </c>
      <c r="B399" s="12" t="s">
        <v>3555</v>
      </c>
      <c r="C399" s="36">
        <v>46034</v>
      </c>
      <c r="D399" s="39">
        <v>954.59</v>
      </c>
      <c r="E399" s="12">
        <v>109</v>
      </c>
    </row>
    <row r="400" spans="1:5" x14ac:dyDescent="0.3">
      <c r="A400" s="12" t="s">
        <v>11035</v>
      </c>
      <c r="B400" s="12" t="s">
        <v>2415</v>
      </c>
      <c r="C400" s="36">
        <v>46032</v>
      </c>
      <c r="D400" s="39">
        <v>628.29</v>
      </c>
      <c r="E400" s="12">
        <v>202</v>
      </c>
    </row>
    <row r="401" spans="1:5" x14ac:dyDescent="0.3">
      <c r="A401" s="12" t="s">
        <v>11036</v>
      </c>
      <c r="B401" s="12" t="s">
        <v>1925</v>
      </c>
      <c r="C401" s="36">
        <v>46052</v>
      </c>
      <c r="D401" s="39">
        <v>1931.18</v>
      </c>
      <c r="E401" s="12">
        <v>141</v>
      </c>
    </row>
    <row r="402" spans="1:5" x14ac:dyDescent="0.3">
      <c r="A402" s="12" t="s">
        <v>11037</v>
      </c>
      <c r="B402" s="12" t="s">
        <v>3563</v>
      </c>
      <c r="C402" s="36">
        <v>46050</v>
      </c>
      <c r="D402" s="39">
        <v>1446.27</v>
      </c>
      <c r="E402" s="12">
        <v>28</v>
      </c>
    </row>
    <row r="403" spans="1:5" x14ac:dyDescent="0.3">
      <c r="A403" s="12" t="s">
        <v>11038</v>
      </c>
      <c r="B403" s="12" t="s">
        <v>2607</v>
      </c>
      <c r="C403" s="36">
        <v>46049</v>
      </c>
      <c r="D403" s="39">
        <v>426.23</v>
      </c>
      <c r="E403" s="12">
        <v>280</v>
      </c>
    </row>
    <row r="404" spans="1:5" x14ac:dyDescent="0.3">
      <c r="A404" s="12" t="s">
        <v>11039</v>
      </c>
      <c r="B404" s="12" t="s">
        <v>3192</v>
      </c>
      <c r="C404" s="36">
        <v>46025</v>
      </c>
      <c r="D404" s="39">
        <v>2464.2800000000002</v>
      </c>
      <c r="E404" s="12">
        <v>135</v>
      </c>
    </row>
    <row r="405" spans="1:5" x14ac:dyDescent="0.3">
      <c r="A405" s="12" t="s">
        <v>11040</v>
      </c>
      <c r="B405" s="12" t="s">
        <v>2761</v>
      </c>
      <c r="C405" s="36">
        <v>46049</v>
      </c>
      <c r="D405" s="39">
        <v>1833.79</v>
      </c>
      <c r="E405" s="12">
        <v>123</v>
      </c>
    </row>
    <row r="406" spans="1:5" x14ac:dyDescent="0.3">
      <c r="A406" s="12" t="s">
        <v>11041</v>
      </c>
      <c r="B406" s="12" t="s">
        <v>1818</v>
      </c>
      <c r="C406" s="36">
        <v>46044</v>
      </c>
      <c r="D406" s="39">
        <v>22.24</v>
      </c>
      <c r="E406" s="12">
        <v>177</v>
      </c>
    </row>
    <row r="407" spans="1:5" x14ac:dyDescent="0.3">
      <c r="A407" s="12" t="s">
        <v>11042</v>
      </c>
      <c r="B407" s="12" t="s">
        <v>1652</v>
      </c>
      <c r="C407" s="36">
        <v>46026</v>
      </c>
      <c r="D407" s="39">
        <v>742.51</v>
      </c>
      <c r="E407" s="12">
        <v>70</v>
      </c>
    </row>
    <row r="408" spans="1:5" x14ac:dyDescent="0.3">
      <c r="A408" s="12" t="s">
        <v>11043</v>
      </c>
      <c r="B408" s="12" t="s">
        <v>4503</v>
      </c>
      <c r="C408" s="36">
        <v>46052</v>
      </c>
      <c r="D408" s="39">
        <v>842.61</v>
      </c>
      <c r="E408" s="12">
        <v>183</v>
      </c>
    </row>
    <row r="409" spans="1:5" x14ac:dyDescent="0.3">
      <c r="A409" s="12" t="s">
        <v>11044</v>
      </c>
      <c r="B409" s="12" t="s">
        <v>1119</v>
      </c>
      <c r="C409" s="36">
        <v>46051</v>
      </c>
      <c r="D409" s="39">
        <v>28.29</v>
      </c>
      <c r="E409" s="12">
        <v>55</v>
      </c>
    </row>
    <row r="410" spans="1:5" x14ac:dyDescent="0.3">
      <c r="A410" s="12" t="s">
        <v>11045</v>
      </c>
      <c r="B410" s="12" t="s">
        <v>3342</v>
      </c>
      <c r="C410" s="36">
        <v>46029</v>
      </c>
      <c r="D410" s="39">
        <v>299.44</v>
      </c>
      <c r="E410" s="12">
        <v>110</v>
      </c>
    </row>
    <row r="411" spans="1:5" x14ac:dyDescent="0.3">
      <c r="A411" s="12" t="s">
        <v>11046</v>
      </c>
      <c r="B411" s="12" t="s">
        <v>571</v>
      </c>
      <c r="C411" s="36">
        <v>46050</v>
      </c>
      <c r="D411" s="39">
        <v>1766.46</v>
      </c>
      <c r="E411" s="12">
        <v>279</v>
      </c>
    </row>
    <row r="412" spans="1:5" x14ac:dyDescent="0.3">
      <c r="A412" s="12" t="s">
        <v>11047</v>
      </c>
      <c r="B412" s="12" t="s">
        <v>4154</v>
      </c>
      <c r="C412" s="36">
        <v>46035</v>
      </c>
      <c r="D412" s="39">
        <v>1480.48</v>
      </c>
      <c r="E412" s="12">
        <v>24</v>
      </c>
    </row>
    <row r="413" spans="1:5" x14ac:dyDescent="0.3">
      <c r="A413" s="12" t="s">
        <v>11048</v>
      </c>
      <c r="B413" s="12" t="s">
        <v>1824</v>
      </c>
      <c r="C413" s="36">
        <v>46050</v>
      </c>
      <c r="D413" s="39">
        <v>2334</v>
      </c>
      <c r="E413" s="12">
        <v>24</v>
      </c>
    </row>
    <row r="414" spans="1:5" x14ac:dyDescent="0.3">
      <c r="A414" s="12" t="s">
        <v>11049</v>
      </c>
      <c r="B414" s="12" t="s">
        <v>1600</v>
      </c>
      <c r="C414" s="36">
        <v>46043</v>
      </c>
      <c r="D414" s="39">
        <v>457.44</v>
      </c>
      <c r="E414" s="12">
        <v>271</v>
      </c>
    </row>
    <row r="415" spans="1:5" x14ac:dyDescent="0.3">
      <c r="A415" s="12" t="s">
        <v>11050</v>
      </c>
      <c r="B415" s="12" t="s">
        <v>3671</v>
      </c>
      <c r="C415" s="36">
        <v>46043</v>
      </c>
      <c r="D415" s="39">
        <v>2134.52</v>
      </c>
      <c r="E415" s="12">
        <v>131</v>
      </c>
    </row>
    <row r="416" spans="1:5" x14ac:dyDescent="0.3">
      <c r="A416" s="12" t="s">
        <v>11051</v>
      </c>
      <c r="B416" s="12" t="s">
        <v>2891</v>
      </c>
      <c r="C416" s="36">
        <v>46049</v>
      </c>
      <c r="D416" s="39">
        <v>2042.51</v>
      </c>
      <c r="E416" s="12">
        <v>265</v>
      </c>
    </row>
    <row r="417" spans="1:5" x14ac:dyDescent="0.3">
      <c r="A417" s="12" t="s">
        <v>11052</v>
      </c>
      <c r="B417" s="12" t="s">
        <v>2305</v>
      </c>
      <c r="C417" s="36">
        <v>46037</v>
      </c>
      <c r="D417" s="39">
        <v>720.7</v>
      </c>
      <c r="E417" s="12">
        <v>60</v>
      </c>
    </row>
    <row r="418" spans="1:5" x14ac:dyDescent="0.3">
      <c r="A418" s="12" t="s">
        <v>11053</v>
      </c>
      <c r="B418" s="12" t="s">
        <v>3723</v>
      </c>
      <c r="C418" s="36">
        <v>46036</v>
      </c>
      <c r="D418" s="39">
        <v>1713.2</v>
      </c>
      <c r="E418" s="12">
        <v>17</v>
      </c>
    </row>
    <row r="419" spans="1:5" x14ac:dyDescent="0.3">
      <c r="A419" s="12" t="s">
        <v>11054</v>
      </c>
      <c r="B419" s="12" t="s">
        <v>4174</v>
      </c>
      <c r="C419" s="36">
        <v>46032</v>
      </c>
      <c r="D419" s="39">
        <v>1059.76</v>
      </c>
      <c r="E419" s="12">
        <v>77</v>
      </c>
    </row>
    <row r="420" spans="1:5" x14ac:dyDescent="0.3">
      <c r="A420" s="12" t="s">
        <v>11055</v>
      </c>
      <c r="B420" s="12" t="s">
        <v>3483</v>
      </c>
      <c r="C420" s="36">
        <v>46044</v>
      </c>
      <c r="D420" s="39">
        <v>2291.84</v>
      </c>
      <c r="E420" s="12">
        <v>82</v>
      </c>
    </row>
    <row r="421" spans="1:5" x14ac:dyDescent="0.3">
      <c r="A421" s="12" t="s">
        <v>11056</v>
      </c>
      <c r="B421" s="12" t="s">
        <v>3102</v>
      </c>
      <c r="C421" s="36">
        <v>46029</v>
      </c>
      <c r="D421" s="39">
        <v>139.54</v>
      </c>
      <c r="E421" s="12">
        <v>67</v>
      </c>
    </row>
    <row r="422" spans="1:5" x14ac:dyDescent="0.3">
      <c r="A422" s="12" t="s">
        <v>11057</v>
      </c>
      <c r="B422" s="12" t="s">
        <v>3912</v>
      </c>
      <c r="C422" s="36">
        <v>46051</v>
      </c>
      <c r="D422" s="39">
        <v>1000.38</v>
      </c>
      <c r="E422" s="12">
        <v>298</v>
      </c>
    </row>
    <row r="423" spans="1:5" x14ac:dyDescent="0.3">
      <c r="A423" s="12" t="s">
        <v>11058</v>
      </c>
      <c r="B423" s="12" t="s">
        <v>3044</v>
      </c>
      <c r="C423" s="36">
        <v>46026</v>
      </c>
      <c r="D423" s="39">
        <v>434.55</v>
      </c>
      <c r="E423" s="12">
        <v>64</v>
      </c>
    </row>
    <row r="424" spans="1:5" x14ac:dyDescent="0.3">
      <c r="A424" s="12" t="s">
        <v>11059</v>
      </c>
      <c r="B424" s="12" t="s">
        <v>631</v>
      </c>
      <c r="C424" s="36">
        <v>46049</v>
      </c>
      <c r="D424" s="39">
        <v>845.67</v>
      </c>
      <c r="E424" s="12">
        <v>248</v>
      </c>
    </row>
    <row r="425" spans="1:5" x14ac:dyDescent="0.3">
      <c r="A425" s="12" t="s">
        <v>11060</v>
      </c>
      <c r="B425" s="12" t="s">
        <v>3703</v>
      </c>
      <c r="C425" s="36">
        <v>46024</v>
      </c>
      <c r="D425" s="39">
        <v>1691.24</v>
      </c>
      <c r="E425" s="12">
        <v>247</v>
      </c>
    </row>
    <row r="426" spans="1:5" x14ac:dyDescent="0.3">
      <c r="A426" s="12" t="s">
        <v>11061</v>
      </c>
      <c r="B426" s="12" t="s">
        <v>4497</v>
      </c>
      <c r="C426" s="36">
        <v>46048</v>
      </c>
      <c r="D426" s="39">
        <v>2060.02</v>
      </c>
      <c r="E426" s="12">
        <v>211</v>
      </c>
    </row>
    <row r="427" spans="1:5" x14ac:dyDescent="0.3">
      <c r="A427" s="12" t="s">
        <v>11062</v>
      </c>
      <c r="B427" s="12" t="s">
        <v>4471</v>
      </c>
      <c r="C427" s="36">
        <v>46044</v>
      </c>
      <c r="D427" s="39">
        <v>2085.3000000000002</v>
      </c>
      <c r="E427" s="12">
        <v>215</v>
      </c>
    </row>
    <row r="428" spans="1:5" x14ac:dyDescent="0.3">
      <c r="A428" s="12" t="s">
        <v>11063</v>
      </c>
      <c r="B428" s="12" t="s">
        <v>2094</v>
      </c>
      <c r="C428" s="36">
        <v>46025</v>
      </c>
      <c r="D428" s="39">
        <v>190.09</v>
      </c>
      <c r="E428" s="12">
        <v>82</v>
      </c>
    </row>
    <row r="429" spans="1:5" x14ac:dyDescent="0.3">
      <c r="A429" s="12" t="s">
        <v>11064</v>
      </c>
      <c r="B429" s="12" t="s">
        <v>1913</v>
      </c>
      <c r="C429" s="36">
        <v>46044</v>
      </c>
      <c r="D429" s="39">
        <v>1737.28</v>
      </c>
      <c r="E429" s="12">
        <v>23</v>
      </c>
    </row>
    <row r="430" spans="1:5" x14ac:dyDescent="0.3">
      <c r="A430" s="12" t="s">
        <v>11065</v>
      </c>
      <c r="B430" s="12" t="s">
        <v>3354</v>
      </c>
      <c r="C430" s="36">
        <v>46029</v>
      </c>
      <c r="D430" s="39">
        <v>1535.66</v>
      </c>
      <c r="E430" s="12">
        <v>199</v>
      </c>
    </row>
    <row r="431" spans="1:5" x14ac:dyDescent="0.3">
      <c r="A431" s="12" t="s">
        <v>11066</v>
      </c>
      <c r="B431" s="12" t="s">
        <v>1161</v>
      </c>
      <c r="C431" s="36">
        <v>46033</v>
      </c>
      <c r="D431" s="39">
        <v>2056.65</v>
      </c>
      <c r="E431" s="12">
        <v>5</v>
      </c>
    </row>
    <row r="432" spans="1:5" x14ac:dyDescent="0.3">
      <c r="A432" s="12" t="s">
        <v>11067</v>
      </c>
      <c r="B432" s="12" t="s">
        <v>1662</v>
      </c>
      <c r="C432" s="36">
        <v>46045</v>
      </c>
      <c r="D432" s="39">
        <v>2065.09</v>
      </c>
      <c r="E432" s="12">
        <v>221</v>
      </c>
    </row>
    <row r="433" spans="1:5" x14ac:dyDescent="0.3">
      <c r="A433" s="12" t="s">
        <v>11068</v>
      </c>
      <c r="B433" s="12" t="s">
        <v>3453</v>
      </c>
      <c r="C433" s="36">
        <v>46036</v>
      </c>
      <c r="D433" s="39">
        <v>124.63</v>
      </c>
      <c r="E433" s="12">
        <v>69</v>
      </c>
    </row>
    <row r="434" spans="1:5" x14ac:dyDescent="0.3">
      <c r="A434" s="12" t="s">
        <v>11069</v>
      </c>
      <c r="B434" s="12" t="s">
        <v>3108</v>
      </c>
      <c r="C434" s="36">
        <v>46047</v>
      </c>
      <c r="D434" s="39">
        <v>374.29</v>
      </c>
      <c r="E434" s="12">
        <v>49</v>
      </c>
    </row>
    <row r="435" spans="1:5" x14ac:dyDescent="0.3">
      <c r="A435" s="12" t="s">
        <v>11070</v>
      </c>
      <c r="B435" s="12" t="s">
        <v>1841</v>
      </c>
      <c r="C435" s="36">
        <v>46045</v>
      </c>
      <c r="D435" s="39">
        <v>1940.93</v>
      </c>
      <c r="E435" s="12">
        <v>31</v>
      </c>
    </row>
    <row r="436" spans="1:5" x14ac:dyDescent="0.3">
      <c r="A436" s="12" t="s">
        <v>11071</v>
      </c>
      <c r="B436" s="12" t="s">
        <v>4190</v>
      </c>
      <c r="C436" s="36">
        <v>46029</v>
      </c>
      <c r="D436" s="39">
        <v>475.18</v>
      </c>
      <c r="E436" s="12">
        <v>17</v>
      </c>
    </row>
    <row r="437" spans="1:5" x14ac:dyDescent="0.3">
      <c r="A437" s="12" t="s">
        <v>11072</v>
      </c>
      <c r="B437" s="12" t="s">
        <v>3987</v>
      </c>
      <c r="C437" s="36">
        <v>46028</v>
      </c>
      <c r="D437" s="39">
        <v>339.45</v>
      </c>
      <c r="E437" s="12">
        <v>108</v>
      </c>
    </row>
    <row r="438" spans="1:5" x14ac:dyDescent="0.3">
      <c r="A438" s="12" t="s">
        <v>11073</v>
      </c>
      <c r="B438" s="12" t="s">
        <v>3918</v>
      </c>
      <c r="C438" s="36">
        <v>46043</v>
      </c>
      <c r="D438" s="39">
        <v>562.4</v>
      </c>
      <c r="E438" s="12">
        <v>290</v>
      </c>
    </row>
    <row r="439" spans="1:5" x14ac:dyDescent="0.3">
      <c r="A439" s="12" t="s">
        <v>11074</v>
      </c>
      <c r="B439" s="12" t="s">
        <v>661</v>
      </c>
      <c r="C439" s="36">
        <v>46045</v>
      </c>
      <c r="D439" s="39">
        <v>2415.5500000000002</v>
      </c>
      <c r="E439" s="12">
        <v>198</v>
      </c>
    </row>
    <row r="440" spans="1:5" x14ac:dyDescent="0.3">
      <c r="A440" s="12" t="s">
        <v>11075</v>
      </c>
      <c r="B440" s="12" t="s">
        <v>1478</v>
      </c>
      <c r="C440" s="36">
        <v>46039</v>
      </c>
      <c r="D440" s="39">
        <v>2270.15</v>
      </c>
      <c r="E440" s="12">
        <v>56</v>
      </c>
    </row>
    <row r="441" spans="1:5" x14ac:dyDescent="0.3">
      <c r="A441" s="12" t="s">
        <v>11076</v>
      </c>
      <c r="B441" s="12" t="s">
        <v>2563</v>
      </c>
      <c r="C441" s="36">
        <v>46030</v>
      </c>
      <c r="D441" s="39">
        <v>1254.25</v>
      </c>
      <c r="E441" s="12">
        <v>211</v>
      </c>
    </row>
    <row r="442" spans="1:5" x14ac:dyDescent="0.3">
      <c r="A442" s="12" t="s">
        <v>11077</v>
      </c>
      <c r="B442" s="12" t="s">
        <v>2045</v>
      </c>
      <c r="C442" s="36">
        <v>46046</v>
      </c>
      <c r="D442" s="39">
        <v>1080.43</v>
      </c>
      <c r="E442" s="12">
        <v>287</v>
      </c>
    </row>
    <row r="443" spans="1:5" x14ac:dyDescent="0.3">
      <c r="A443" s="12" t="s">
        <v>11078</v>
      </c>
      <c r="B443" s="12" t="s">
        <v>2401</v>
      </c>
      <c r="C443" s="36">
        <v>46045</v>
      </c>
      <c r="D443" s="39">
        <v>2472.9699999999998</v>
      </c>
      <c r="E443" s="12">
        <v>105</v>
      </c>
    </row>
    <row r="444" spans="1:5" x14ac:dyDescent="0.3">
      <c r="A444" s="12" t="s">
        <v>11079</v>
      </c>
      <c r="B444" s="12" t="s">
        <v>2261</v>
      </c>
      <c r="C444" s="36">
        <v>46029</v>
      </c>
      <c r="D444" s="39">
        <v>1242.53</v>
      </c>
      <c r="E444" s="12">
        <v>83</v>
      </c>
    </row>
    <row r="445" spans="1:5" x14ac:dyDescent="0.3">
      <c r="A445" s="12" t="s">
        <v>11080</v>
      </c>
      <c r="B445" s="12" t="s">
        <v>1847</v>
      </c>
      <c r="C445" s="36">
        <v>46052</v>
      </c>
      <c r="D445" s="39">
        <v>2402.52</v>
      </c>
      <c r="E445" s="12">
        <v>290</v>
      </c>
    </row>
    <row r="446" spans="1:5" x14ac:dyDescent="0.3">
      <c r="A446" s="12" t="s">
        <v>11081</v>
      </c>
      <c r="B446" s="12" t="s">
        <v>870</v>
      </c>
      <c r="C446" s="36">
        <v>46033</v>
      </c>
      <c r="D446" s="39">
        <v>1630.59</v>
      </c>
      <c r="E446" s="12">
        <v>245</v>
      </c>
    </row>
    <row r="447" spans="1:5" x14ac:dyDescent="0.3">
      <c r="A447" s="12" t="s">
        <v>11082</v>
      </c>
      <c r="B447" s="12" t="s">
        <v>4086</v>
      </c>
      <c r="C447" s="36">
        <v>46029</v>
      </c>
      <c r="D447" s="39">
        <v>689.97</v>
      </c>
      <c r="E447" s="12">
        <v>212</v>
      </c>
    </row>
    <row r="448" spans="1:5" x14ac:dyDescent="0.3">
      <c r="A448" s="12" t="s">
        <v>11083</v>
      </c>
      <c r="B448" s="12" t="s">
        <v>3499</v>
      </c>
      <c r="C448" s="36">
        <v>46032</v>
      </c>
      <c r="D448" s="39">
        <v>718.21</v>
      </c>
      <c r="E448" s="12">
        <v>205</v>
      </c>
    </row>
    <row r="449" spans="1:5" x14ac:dyDescent="0.3">
      <c r="A449" s="12" t="s">
        <v>11084</v>
      </c>
      <c r="B449" s="12" t="s">
        <v>1586</v>
      </c>
      <c r="C449" s="36">
        <v>46048</v>
      </c>
      <c r="D449" s="39">
        <v>912.33</v>
      </c>
      <c r="E449" s="12">
        <v>199</v>
      </c>
    </row>
    <row r="450" spans="1:5" x14ac:dyDescent="0.3">
      <c r="A450" s="12" t="s">
        <v>11085</v>
      </c>
      <c r="B450" s="12" t="s">
        <v>2651</v>
      </c>
      <c r="C450" s="36">
        <v>46040</v>
      </c>
      <c r="D450" s="39">
        <v>1541</v>
      </c>
      <c r="E450" s="12">
        <v>194</v>
      </c>
    </row>
    <row r="451" spans="1:5" x14ac:dyDescent="0.3">
      <c r="A451" s="12" t="s">
        <v>11086</v>
      </c>
      <c r="B451" s="12" t="s">
        <v>3948</v>
      </c>
      <c r="C451" s="36">
        <v>46025</v>
      </c>
      <c r="D451" s="39">
        <v>648.66</v>
      </c>
      <c r="E451" s="12">
        <v>10</v>
      </c>
    </row>
    <row r="452" spans="1:5" x14ac:dyDescent="0.3">
      <c r="A452" s="12" t="s">
        <v>11087</v>
      </c>
      <c r="B452" s="12" t="s">
        <v>3693</v>
      </c>
      <c r="C452" s="36">
        <v>46043</v>
      </c>
      <c r="D452" s="39">
        <v>1084.3399999999999</v>
      </c>
      <c r="E452" s="12">
        <v>258</v>
      </c>
    </row>
    <row r="453" spans="1:5" x14ac:dyDescent="0.3">
      <c r="A453" s="12" t="s">
        <v>11088</v>
      </c>
      <c r="B453" s="12" t="s">
        <v>4477</v>
      </c>
      <c r="C453" s="36">
        <v>46031</v>
      </c>
      <c r="D453" s="39">
        <v>1160.31</v>
      </c>
      <c r="E453" s="12">
        <v>54</v>
      </c>
    </row>
    <row r="454" spans="1:5" x14ac:dyDescent="0.3">
      <c r="A454" s="12" t="s">
        <v>11089</v>
      </c>
      <c r="B454" s="12" t="s">
        <v>2569</v>
      </c>
      <c r="C454" s="36">
        <v>46046</v>
      </c>
      <c r="D454" s="39">
        <v>899.23</v>
      </c>
      <c r="E454" s="12">
        <v>266</v>
      </c>
    </row>
    <row r="455" spans="1:5" x14ac:dyDescent="0.3">
      <c r="A455" s="12" t="s">
        <v>11090</v>
      </c>
      <c r="B455" s="12" t="s">
        <v>3764</v>
      </c>
      <c r="C455" s="36">
        <v>46032</v>
      </c>
      <c r="D455" s="39">
        <v>891.91</v>
      </c>
      <c r="E455" s="12">
        <v>247</v>
      </c>
    </row>
    <row r="456" spans="1:5" x14ac:dyDescent="0.3">
      <c r="A456" s="12" t="s">
        <v>11091</v>
      </c>
      <c r="B456" s="12" t="s">
        <v>2301</v>
      </c>
      <c r="C456" s="36">
        <v>46044</v>
      </c>
      <c r="D456" s="39">
        <v>405.87</v>
      </c>
      <c r="E456" s="12">
        <v>39</v>
      </c>
    </row>
    <row r="457" spans="1:5" x14ac:dyDescent="0.3">
      <c r="A457" s="12" t="s">
        <v>11092</v>
      </c>
      <c r="B457" s="12" t="s">
        <v>1397</v>
      </c>
      <c r="C457" s="36">
        <v>46032</v>
      </c>
      <c r="D457" s="39">
        <v>1667.12</v>
      </c>
      <c r="E457" s="12">
        <v>294</v>
      </c>
    </row>
    <row r="458" spans="1:5" x14ac:dyDescent="0.3">
      <c r="A458" s="12" t="s">
        <v>11093</v>
      </c>
      <c r="B458" s="12" t="s">
        <v>861</v>
      </c>
      <c r="C458" s="36">
        <v>46035</v>
      </c>
      <c r="D458" s="39">
        <v>280.74</v>
      </c>
      <c r="E458" s="12">
        <v>129</v>
      </c>
    </row>
    <row r="459" spans="1:5" x14ac:dyDescent="0.3">
      <c r="A459" s="12" t="s">
        <v>11094</v>
      </c>
      <c r="B459" s="12" t="s">
        <v>3732</v>
      </c>
      <c r="C459" s="36">
        <v>46031</v>
      </c>
      <c r="D459" s="39">
        <v>1992.4</v>
      </c>
      <c r="E459" s="12">
        <v>70</v>
      </c>
    </row>
    <row r="460" spans="1:5" x14ac:dyDescent="0.3">
      <c r="A460" s="12" t="s">
        <v>11095</v>
      </c>
      <c r="B460" s="12" t="s">
        <v>3799</v>
      </c>
      <c r="C460" s="36">
        <v>46040</v>
      </c>
      <c r="D460" s="39">
        <v>1988.39</v>
      </c>
      <c r="E460" s="12">
        <v>131</v>
      </c>
    </row>
    <row r="461" spans="1:5" x14ac:dyDescent="0.3">
      <c r="A461" s="12" t="s">
        <v>11096</v>
      </c>
      <c r="B461" s="12" t="s">
        <v>4146</v>
      </c>
      <c r="C461" s="36">
        <v>46043</v>
      </c>
      <c r="D461" s="39">
        <v>2341.09</v>
      </c>
      <c r="E461" s="12">
        <v>185</v>
      </c>
    </row>
    <row r="462" spans="1:5" x14ac:dyDescent="0.3">
      <c r="A462" s="12" t="s">
        <v>11097</v>
      </c>
      <c r="B462" s="12" t="s">
        <v>3870</v>
      </c>
      <c r="C462" s="36">
        <v>46029</v>
      </c>
      <c r="D462" s="39">
        <v>891.99</v>
      </c>
      <c r="E462" s="12">
        <v>245</v>
      </c>
    </row>
    <row r="463" spans="1:5" x14ac:dyDescent="0.3">
      <c r="A463" s="12" t="s">
        <v>11098</v>
      </c>
      <c r="B463" s="12" t="s">
        <v>1496</v>
      </c>
      <c r="C463" s="36">
        <v>46031</v>
      </c>
      <c r="D463" s="39">
        <v>1602.41</v>
      </c>
      <c r="E463" s="12">
        <v>268</v>
      </c>
    </row>
    <row r="464" spans="1:5" x14ac:dyDescent="0.3">
      <c r="A464" s="12" t="s">
        <v>11099</v>
      </c>
      <c r="B464" s="12" t="s">
        <v>2140</v>
      </c>
      <c r="C464" s="36">
        <v>46034</v>
      </c>
      <c r="D464" s="39">
        <v>1596.54</v>
      </c>
      <c r="E464" s="12">
        <v>120</v>
      </c>
    </row>
    <row r="465" spans="1:5" x14ac:dyDescent="0.3">
      <c r="A465" s="12" t="s">
        <v>11100</v>
      </c>
      <c r="B465" s="12" t="s">
        <v>3356</v>
      </c>
      <c r="C465" s="36">
        <v>46034</v>
      </c>
      <c r="D465" s="39">
        <v>231.29</v>
      </c>
      <c r="E465" s="12">
        <v>81</v>
      </c>
    </row>
    <row r="466" spans="1:5" x14ac:dyDescent="0.3">
      <c r="A466" s="12" t="s">
        <v>11101</v>
      </c>
      <c r="B466" s="12" t="s">
        <v>1342</v>
      </c>
      <c r="C466" s="36">
        <v>46037</v>
      </c>
      <c r="D466" s="39">
        <v>1833.57</v>
      </c>
      <c r="E466" s="12">
        <v>219</v>
      </c>
    </row>
    <row r="467" spans="1:5" x14ac:dyDescent="0.3">
      <c r="A467" s="12" t="s">
        <v>11102</v>
      </c>
      <c r="B467" s="12" t="s">
        <v>2619</v>
      </c>
      <c r="C467" s="36">
        <v>46030</v>
      </c>
      <c r="D467" s="39">
        <v>1450.38</v>
      </c>
      <c r="E467" s="12">
        <v>166</v>
      </c>
    </row>
    <row r="468" spans="1:5" x14ac:dyDescent="0.3">
      <c r="A468" s="12" t="s">
        <v>11103</v>
      </c>
      <c r="B468" s="12" t="s">
        <v>3376</v>
      </c>
      <c r="C468" s="36">
        <v>46027</v>
      </c>
      <c r="D468" s="39">
        <v>72.58</v>
      </c>
      <c r="E468" s="12">
        <v>72</v>
      </c>
    </row>
    <row r="469" spans="1:5" x14ac:dyDescent="0.3">
      <c r="A469" s="12" t="s">
        <v>11104</v>
      </c>
      <c r="B469" s="12" t="s">
        <v>4148</v>
      </c>
      <c r="C469" s="36">
        <v>46047</v>
      </c>
      <c r="D469" s="39">
        <v>868.66</v>
      </c>
      <c r="E469" s="12">
        <v>123</v>
      </c>
    </row>
    <row r="470" spans="1:5" x14ac:dyDescent="0.3">
      <c r="A470" s="12" t="s">
        <v>11105</v>
      </c>
      <c r="B470" s="12" t="s">
        <v>2158</v>
      </c>
      <c r="C470" s="36">
        <v>46039</v>
      </c>
      <c r="D470" s="39">
        <v>1066.2</v>
      </c>
      <c r="E470" s="12">
        <v>247</v>
      </c>
    </row>
    <row r="471" spans="1:5" x14ac:dyDescent="0.3">
      <c r="A471" s="12" t="s">
        <v>11106</v>
      </c>
      <c r="B471" s="12" t="s">
        <v>2457</v>
      </c>
      <c r="C471" s="36">
        <v>46038</v>
      </c>
      <c r="D471" s="39">
        <v>1836.15</v>
      </c>
      <c r="E471" s="12">
        <v>217</v>
      </c>
    </row>
    <row r="472" spans="1:5" x14ac:dyDescent="0.3">
      <c r="A472" s="12" t="s">
        <v>11107</v>
      </c>
      <c r="B472" s="12" t="s">
        <v>2239</v>
      </c>
      <c r="C472" s="36">
        <v>46023</v>
      </c>
      <c r="D472" s="39">
        <v>2173.37</v>
      </c>
      <c r="E472" s="12">
        <v>101</v>
      </c>
    </row>
    <row r="473" spans="1:5" x14ac:dyDescent="0.3">
      <c r="A473" s="12" t="s">
        <v>11108</v>
      </c>
      <c r="B473" s="12" t="s">
        <v>3234</v>
      </c>
      <c r="C473" s="36">
        <v>46024</v>
      </c>
      <c r="D473" s="39">
        <v>273.7</v>
      </c>
      <c r="E473" s="12">
        <v>252</v>
      </c>
    </row>
    <row r="474" spans="1:5" x14ac:dyDescent="0.3">
      <c r="A474" s="12" t="s">
        <v>11109</v>
      </c>
      <c r="B474" s="12" t="s">
        <v>2907</v>
      </c>
      <c r="C474" s="36">
        <v>46032</v>
      </c>
      <c r="D474" s="39">
        <v>738.4</v>
      </c>
      <c r="E474" s="12">
        <v>40</v>
      </c>
    </row>
    <row r="475" spans="1:5" x14ac:dyDescent="0.3">
      <c r="A475" s="12" t="s">
        <v>11110</v>
      </c>
      <c r="B475" s="12" t="s">
        <v>2601</v>
      </c>
      <c r="C475" s="36">
        <v>46044</v>
      </c>
      <c r="D475" s="39">
        <v>289.25</v>
      </c>
      <c r="E475" s="12">
        <v>67</v>
      </c>
    </row>
    <row r="476" spans="1:5" x14ac:dyDescent="0.3">
      <c r="A476" s="12" t="s">
        <v>11111</v>
      </c>
      <c r="B476" s="12" t="s">
        <v>1704</v>
      </c>
      <c r="C476" s="36">
        <v>46026</v>
      </c>
      <c r="D476" s="39">
        <v>406.78</v>
      </c>
      <c r="E476" s="12">
        <v>115</v>
      </c>
    </row>
    <row r="477" spans="1:5" x14ac:dyDescent="0.3">
      <c r="A477" s="12" t="s">
        <v>11112</v>
      </c>
      <c r="B477" s="12" t="s">
        <v>3336</v>
      </c>
      <c r="C477" s="36">
        <v>46036</v>
      </c>
      <c r="D477" s="39">
        <v>1362</v>
      </c>
      <c r="E477" s="12">
        <v>241</v>
      </c>
    </row>
    <row r="478" spans="1:5" x14ac:dyDescent="0.3">
      <c r="A478" s="12" t="s">
        <v>11113</v>
      </c>
      <c r="B478" s="12" t="s">
        <v>1340</v>
      </c>
      <c r="C478" s="36">
        <v>46026</v>
      </c>
      <c r="D478" s="39">
        <v>765.11</v>
      </c>
      <c r="E478" s="12">
        <v>215</v>
      </c>
    </row>
    <row r="479" spans="1:5" x14ac:dyDescent="0.3">
      <c r="A479" s="12" t="s">
        <v>11114</v>
      </c>
      <c r="B479" s="12" t="s">
        <v>1413</v>
      </c>
      <c r="C479" s="36">
        <v>46038</v>
      </c>
      <c r="D479" s="39">
        <v>543.30999999999995</v>
      </c>
      <c r="E479" s="12">
        <v>10</v>
      </c>
    </row>
    <row r="480" spans="1:5" x14ac:dyDescent="0.3">
      <c r="A480" s="12" t="s">
        <v>11115</v>
      </c>
      <c r="B480" s="12" t="s">
        <v>3847</v>
      </c>
      <c r="C480" s="36">
        <v>46024</v>
      </c>
      <c r="D480" s="39">
        <v>1196.6099999999999</v>
      </c>
      <c r="E480" s="12">
        <v>225</v>
      </c>
    </row>
    <row r="481" spans="1:5" x14ac:dyDescent="0.3">
      <c r="A481" s="12" t="s">
        <v>11116</v>
      </c>
      <c r="B481" s="12" t="s">
        <v>1201</v>
      </c>
      <c r="C481" s="36">
        <v>46026</v>
      </c>
      <c r="D481" s="39">
        <v>1755.96</v>
      </c>
      <c r="E481" s="12">
        <v>75</v>
      </c>
    </row>
    <row r="482" spans="1:5" x14ac:dyDescent="0.3">
      <c r="A482" s="12" t="s">
        <v>11117</v>
      </c>
      <c r="B482" s="12" t="s">
        <v>955</v>
      </c>
      <c r="C482" s="36">
        <v>46048</v>
      </c>
      <c r="D482" s="39">
        <v>954.08</v>
      </c>
      <c r="E482" s="12">
        <v>39</v>
      </c>
    </row>
    <row r="483" spans="1:5" x14ac:dyDescent="0.3">
      <c r="A483" s="12" t="s">
        <v>11118</v>
      </c>
      <c r="B483" s="12" t="s">
        <v>2563</v>
      </c>
      <c r="C483" s="36">
        <v>46026</v>
      </c>
      <c r="D483" s="39">
        <v>1614.73</v>
      </c>
      <c r="E483" s="12">
        <v>99</v>
      </c>
    </row>
    <row r="484" spans="1:5" x14ac:dyDescent="0.3">
      <c r="A484" s="12" t="s">
        <v>11119</v>
      </c>
      <c r="B484" s="12" t="s">
        <v>3304</v>
      </c>
      <c r="C484" s="36">
        <v>46030</v>
      </c>
      <c r="D484" s="39">
        <v>445.26</v>
      </c>
      <c r="E484" s="12">
        <v>122</v>
      </c>
    </row>
    <row r="485" spans="1:5" x14ac:dyDescent="0.3">
      <c r="A485" s="12" t="s">
        <v>11120</v>
      </c>
      <c r="B485" s="12" t="s">
        <v>3288</v>
      </c>
      <c r="C485" s="36">
        <v>46053</v>
      </c>
      <c r="D485" s="39">
        <v>1094.45</v>
      </c>
      <c r="E485" s="12">
        <v>15</v>
      </c>
    </row>
    <row r="486" spans="1:5" x14ac:dyDescent="0.3">
      <c r="A486" s="12" t="s">
        <v>11121</v>
      </c>
      <c r="B486" s="12" t="s">
        <v>3457</v>
      </c>
      <c r="C486" s="36">
        <v>46046</v>
      </c>
      <c r="D486" s="39">
        <v>349.64</v>
      </c>
      <c r="E486" s="12">
        <v>145</v>
      </c>
    </row>
    <row r="487" spans="1:5" x14ac:dyDescent="0.3">
      <c r="A487" s="12" t="s">
        <v>11122</v>
      </c>
      <c r="B487" s="12" t="s">
        <v>1991</v>
      </c>
      <c r="C487" s="36">
        <v>46039</v>
      </c>
      <c r="D487" s="39">
        <v>1782.88</v>
      </c>
      <c r="E487" s="12">
        <v>252</v>
      </c>
    </row>
    <row r="488" spans="1:5" x14ac:dyDescent="0.3">
      <c r="A488" s="12" t="s">
        <v>11123</v>
      </c>
      <c r="B488" s="12" t="s">
        <v>3890</v>
      </c>
      <c r="C488" s="36">
        <v>46039</v>
      </c>
      <c r="D488" s="39">
        <v>683.81</v>
      </c>
      <c r="E488" s="12">
        <v>216</v>
      </c>
    </row>
    <row r="489" spans="1:5" x14ac:dyDescent="0.3">
      <c r="A489" s="12" t="s">
        <v>11124</v>
      </c>
      <c r="B489" s="12" t="s">
        <v>3300</v>
      </c>
      <c r="C489" s="36">
        <v>46033</v>
      </c>
      <c r="D489" s="39">
        <v>1665.53</v>
      </c>
      <c r="E489" s="12">
        <v>157</v>
      </c>
    </row>
    <row r="490" spans="1:5" x14ac:dyDescent="0.3">
      <c r="A490" s="12" t="s">
        <v>11125</v>
      </c>
      <c r="B490" s="12" t="s">
        <v>3873</v>
      </c>
      <c r="C490" s="36">
        <v>46039</v>
      </c>
      <c r="D490" s="39">
        <v>1342.58</v>
      </c>
      <c r="E490" s="12">
        <v>187</v>
      </c>
    </row>
    <row r="491" spans="1:5" x14ac:dyDescent="0.3">
      <c r="A491" s="12" t="s">
        <v>11126</v>
      </c>
      <c r="B491" s="12" t="s">
        <v>1192</v>
      </c>
      <c r="C491" s="36">
        <v>46031</v>
      </c>
      <c r="D491" s="39">
        <v>575.45000000000005</v>
      </c>
      <c r="E491" s="12">
        <v>178</v>
      </c>
    </row>
    <row r="492" spans="1:5" x14ac:dyDescent="0.3">
      <c r="A492" s="12" t="s">
        <v>11127</v>
      </c>
      <c r="B492" s="12" t="s">
        <v>2823</v>
      </c>
      <c r="C492" s="36">
        <v>46036</v>
      </c>
      <c r="D492" s="39">
        <v>1726.52</v>
      </c>
      <c r="E492" s="12">
        <v>226</v>
      </c>
    </row>
    <row r="493" spans="1:5" x14ac:dyDescent="0.3">
      <c r="A493" s="12" t="s">
        <v>11128</v>
      </c>
      <c r="B493" s="12" t="s">
        <v>3797</v>
      </c>
      <c r="C493" s="36">
        <v>46039</v>
      </c>
      <c r="D493" s="39">
        <v>1622.22</v>
      </c>
      <c r="E493" s="12">
        <v>152</v>
      </c>
    </row>
    <row r="494" spans="1:5" x14ac:dyDescent="0.3">
      <c r="A494" s="12" t="s">
        <v>11129</v>
      </c>
      <c r="B494" s="12" t="s">
        <v>907</v>
      </c>
      <c r="C494" s="36">
        <v>46033</v>
      </c>
      <c r="D494" s="39">
        <v>592.33000000000004</v>
      </c>
      <c r="E494" s="12">
        <v>20</v>
      </c>
    </row>
    <row r="495" spans="1:5" x14ac:dyDescent="0.3">
      <c r="A495" s="12" t="s">
        <v>11130</v>
      </c>
      <c r="B495" s="12" t="s">
        <v>3705</v>
      </c>
      <c r="C495" s="36">
        <v>46034</v>
      </c>
      <c r="D495" s="39">
        <v>2391.48</v>
      </c>
      <c r="E495" s="12">
        <v>66</v>
      </c>
    </row>
    <row r="496" spans="1:5" x14ac:dyDescent="0.3">
      <c r="A496" s="12" t="s">
        <v>11131</v>
      </c>
      <c r="B496" s="12" t="s">
        <v>3248</v>
      </c>
      <c r="C496" s="36">
        <v>46034</v>
      </c>
      <c r="D496" s="39">
        <v>273.81</v>
      </c>
      <c r="E496" s="12">
        <v>181</v>
      </c>
    </row>
    <row r="497" spans="1:5" x14ac:dyDescent="0.3">
      <c r="A497" s="12" t="s">
        <v>11132</v>
      </c>
      <c r="B497" s="12" t="s">
        <v>3675</v>
      </c>
      <c r="C497" s="36">
        <v>46045</v>
      </c>
      <c r="D497" s="39">
        <v>1806.35</v>
      </c>
      <c r="E497" s="12">
        <v>27</v>
      </c>
    </row>
    <row r="498" spans="1:5" x14ac:dyDescent="0.3">
      <c r="A498" s="12" t="s">
        <v>11133</v>
      </c>
      <c r="B498" s="12" t="s">
        <v>3001</v>
      </c>
      <c r="C498" s="36">
        <v>46028</v>
      </c>
      <c r="D498" s="39">
        <v>1824.39</v>
      </c>
      <c r="E498" s="12">
        <v>161</v>
      </c>
    </row>
    <row r="499" spans="1:5" x14ac:dyDescent="0.3">
      <c r="A499" s="12" t="s">
        <v>11134</v>
      </c>
      <c r="B499" s="12" t="s">
        <v>3434</v>
      </c>
      <c r="C499" s="36">
        <v>46030</v>
      </c>
      <c r="D499" s="39">
        <v>10.31</v>
      </c>
      <c r="E499" s="12">
        <v>136</v>
      </c>
    </row>
    <row r="500" spans="1:5" x14ac:dyDescent="0.3">
      <c r="A500" s="12" t="s">
        <v>11135</v>
      </c>
      <c r="B500" s="12" t="s">
        <v>1776</v>
      </c>
      <c r="C500" s="36">
        <v>46025</v>
      </c>
      <c r="D500" s="39">
        <v>1613.24</v>
      </c>
      <c r="E500" s="12">
        <v>165</v>
      </c>
    </row>
    <row r="501" spans="1:5" x14ac:dyDescent="0.3">
      <c r="A501" s="12" t="s">
        <v>11136</v>
      </c>
      <c r="B501" s="12" t="s">
        <v>861</v>
      </c>
      <c r="C501" s="36">
        <v>46024</v>
      </c>
      <c r="D501" s="39">
        <v>822.26</v>
      </c>
      <c r="E501" s="12">
        <v>44</v>
      </c>
    </row>
    <row r="502" spans="1:5" x14ac:dyDescent="0.3">
      <c r="A502" s="12" t="s">
        <v>11137</v>
      </c>
      <c r="B502" s="12" t="s">
        <v>4451</v>
      </c>
      <c r="C502" s="36">
        <v>46053</v>
      </c>
      <c r="D502" s="39">
        <v>1468.06</v>
      </c>
      <c r="E502" s="12">
        <v>253</v>
      </c>
    </row>
    <row r="503" spans="1:5" x14ac:dyDescent="0.3">
      <c r="A503" s="12" t="s">
        <v>11138</v>
      </c>
      <c r="B503" s="12" t="s">
        <v>693</v>
      </c>
      <c r="C503" s="36">
        <v>46027</v>
      </c>
      <c r="D503" s="39">
        <v>201.28</v>
      </c>
      <c r="E503" s="12">
        <v>178</v>
      </c>
    </row>
    <row r="504" spans="1:5" x14ac:dyDescent="0.3">
      <c r="A504" s="12" t="s">
        <v>11139</v>
      </c>
      <c r="B504" s="12" t="s">
        <v>748</v>
      </c>
      <c r="C504" s="36">
        <v>46032</v>
      </c>
      <c r="D504" s="39">
        <v>48.51</v>
      </c>
      <c r="E504" s="12">
        <v>250</v>
      </c>
    </row>
    <row r="505" spans="1:5" x14ac:dyDescent="0.3">
      <c r="A505" s="12" t="s">
        <v>11140</v>
      </c>
      <c r="B505" s="12" t="s">
        <v>2659</v>
      </c>
      <c r="C505" s="36">
        <v>46028</v>
      </c>
      <c r="D505" s="39">
        <v>1875.5</v>
      </c>
      <c r="E505" s="12">
        <v>187</v>
      </c>
    </row>
    <row r="506" spans="1:5" x14ac:dyDescent="0.3">
      <c r="A506" s="12" t="s">
        <v>11141</v>
      </c>
      <c r="B506" s="12" t="s">
        <v>2921</v>
      </c>
      <c r="C506" s="36">
        <v>46033</v>
      </c>
      <c r="D506" s="39">
        <v>510.07</v>
      </c>
      <c r="E506" s="12">
        <v>76</v>
      </c>
    </row>
    <row r="507" spans="1:5" x14ac:dyDescent="0.3">
      <c r="A507" s="12" t="s">
        <v>11142</v>
      </c>
      <c r="B507" s="12" t="s">
        <v>3132</v>
      </c>
      <c r="C507" s="36">
        <v>46051</v>
      </c>
      <c r="D507" s="39">
        <v>2202.5300000000002</v>
      </c>
      <c r="E507" s="12">
        <v>208</v>
      </c>
    </row>
    <row r="508" spans="1:5" x14ac:dyDescent="0.3">
      <c r="A508" s="12" t="s">
        <v>11143</v>
      </c>
      <c r="B508" s="12" t="s">
        <v>4160</v>
      </c>
      <c r="C508" s="36">
        <v>46026</v>
      </c>
      <c r="D508" s="39">
        <v>1223.28</v>
      </c>
      <c r="E508" s="12">
        <v>51</v>
      </c>
    </row>
    <row r="509" spans="1:5" x14ac:dyDescent="0.3">
      <c r="A509" s="12" t="s">
        <v>11144</v>
      </c>
      <c r="B509" s="12" t="s">
        <v>3663</v>
      </c>
      <c r="C509" s="36">
        <v>46025</v>
      </c>
      <c r="D509" s="39">
        <v>1452.93</v>
      </c>
      <c r="E509" s="12">
        <v>47</v>
      </c>
    </row>
    <row r="510" spans="1:5" x14ac:dyDescent="0.3">
      <c r="A510" s="12" t="s">
        <v>11145</v>
      </c>
      <c r="B510" s="12" t="s">
        <v>2909</v>
      </c>
      <c r="C510" s="36">
        <v>46032</v>
      </c>
      <c r="D510" s="39">
        <v>407.34</v>
      </c>
      <c r="E510" s="12">
        <v>173</v>
      </c>
    </row>
    <row r="511" spans="1:5" x14ac:dyDescent="0.3">
      <c r="A511" s="12" t="s">
        <v>11146</v>
      </c>
      <c r="B511" s="12" t="s">
        <v>1139</v>
      </c>
      <c r="C511" s="36">
        <v>46024</v>
      </c>
      <c r="D511" s="39">
        <v>2465.7600000000002</v>
      </c>
      <c r="E511" s="12">
        <v>268</v>
      </c>
    </row>
    <row r="512" spans="1:5" x14ac:dyDescent="0.3">
      <c r="A512" s="12" t="s">
        <v>11147</v>
      </c>
      <c r="B512" s="12" t="s">
        <v>3254</v>
      </c>
      <c r="C512" s="36">
        <v>46023</v>
      </c>
      <c r="D512" s="39">
        <v>1473.68</v>
      </c>
      <c r="E512" s="12">
        <v>119</v>
      </c>
    </row>
    <row r="513" spans="1:5" x14ac:dyDescent="0.3">
      <c r="A513" s="12" t="s">
        <v>11148</v>
      </c>
      <c r="B513" s="12" t="s">
        <v>2293</v>
      </c>
      <c r="C513" s="36">
        <v>46051</v>
      </c>
      <c r="D513" s="39">
        <v>1770.19</v>
      </c>
      <c r="E513" s="12">
        <v>67</v>
      </c>
    </row>
    <row r="514" spans="1:5" x14ac:dyDescent="0.3">
      <c r="A514" s="12" t="s">
        <v>11149</v>
      </c>
      <c r="B514" s="12" t="s">
        <v>1752</v>
      </c>
      <c r="C514" s="36">
        <v>46038</v>
      </c>
      <c r="D514" s="39">
        <v>1088.72</v>
      </c>
      <c r="E514" s="12">
        <v>45</v>
      </c>
    </row>
    <row r="515" spans="1:5" x14ac:dyDescent="0.3">
      <c r="A515" s="12" t="s">
        <v>11150</v>
      </c>
      <c r="B515" s="12" t="s">
        <v>593</v>
      </c>
      <c r="C515" s="36">
        <v>46045</v>
      </c>
      <c r="D515" s="39">
        <v>2105.29</v>
      </c>
      <c r="E515" s="12">
        <v>272</v>
      </c>
    </row>
    <row r="516" spans="1:5" x14ac:dyDescent="0.3">
      <c r="A516" s="12" t="s">
        <v>11151</v>
      </c>
      <c r="B516" s="12" t="s">
        <v>3750</v>
      </c>
      <c r="C516" s="36">
        <v>46042</v>
      </c>
      <c r="D516" s="39">
        <v>1075.93</v>
      </c>
      <c r="E516" s="12">
        <v>152</v>
      </c>
    </row>
    <row r="517" spans="1:5" x14ac:dyDescent="0.3">
      <c r="A517" s="12" t="s">
        <v>11152</v>
      </c>
      <c r="B517" s="12" t="s">
        <v>3350</v>
      </c>
      <c r="C517" s="36">
        <v>46041</v>
      </c>
      <c r="D517" s="39">
        <v>1069.8699999999999</v>
      </c>
      <c r="E517" s="12">
        <v>218</v>
      </c>
    </row>
    <row r="518" spans="1:5" x14ac:dyDescent="0.3">
      <c r="A518" s="12" t="s">
        <v>11153</v>
      </c>
      <c r="B518" s="12" t="s">
        <v>1326</v>
      </c>
      <c r="C518" s="36">
        <v>46024</v>
      </c>
      <c r="D518" s="39">
        <v>709.66</v>
      </c>
      <c r="E518" s="12">
        <v>246</v>
      </c>
    </row>
    <row r="519" spans="1:5" x14ac:dyDescent="0.3">
      <c r="A519" s="12" t="s">
        <v>11154</v>
      </c>
      <c r="B519" s="12" t="s">
        <v>3621</v>
      </c>
      <c r="C519" s="36">
        <v>46029</v>
      </c>
      <c r="D519" s="39">
        <v>1823.27</v>
      </c>
      <c r="E519" s="12">
        <v>183</v>
      </c>
    </row>
    <row r="520" spans="1:5" x14ac:dyDescent="0.3">
      <c r="A520" s="12" t="s">
        <v>11155</v>
      </c>
      <c r="B520" s="12" t="s">
        <v>3643</v>
      </c>
      <c r="C520" s="36">
        <v>46045</v>
      </c>
      <c r="D520" s="39">
        <v>1943.74</v>
      </c>
      <c r="E520" s="12">
        <v>157</v>
      </c>
    </row>
    <row r="521" spans="1:5" x14ac:dyDescent="0.3">
      <c r="A521" s="12" t="s">
        <v>11156</v>
      </c>
      <c r="B521" s="12" t="s">
        <v>1417</v>
      </c>
      <c r="C521" s="36">
        <v>46029</v>
      </c>
      <c r="D521" s="39">
        <v>1359.51</v>
      </c>
      <c r="E521" s="12">
        <v>49</v>
      </c>
    </row>
    <row r="522" spans="1:5" x14ac:dyDescent="0.3">
      <c r="A522" s="12" t="s">
        <v>11157</v>
      </c>
      <c r="B522" s="12" t="s">
        <v>2713</v>
      </c>
      <c r="C522" s="36">
        <v>46024</v>
      </c>
      <c r="D522" s="39">
        <v>2376.29</v>
      </c>
      <c r="E522" s="12">
        <v>187</v>
      </c>
    </row>
    <row r="523" spans="1:5" x14ac:dyDescent="0.3">
      <c r="A523" s="12" t="s">
        <v>11158</v>
      </c>
      <c r="B523" s="12" t="s">
        <v>1316</v>
      </c>
      <c r="C523" s="36">
        <v>46037</v>
      </c>
      <c r="D523" s="39">
        <v>1030.3399999999999</v>
      </c>
      <c r="E523" s="12">
        <v>157</v>
      </c>
    </row>
    <row r="524" spans="1:5" x14ac:dyDescent="0.3">
      <c r="A524" s="12" t="s">
        <v>11159</v>
      </c>
      <c r="B524" s="12" t="s">
        <v>648</v>
      </c>
      <c r="C524" s="36">
        <v>46045</v>
      </c>
      <c r="D524" s="39">
        <v>2237.61</v>
      </c>
      <c r="E524" s="12">
        <v>192</v>
      </c>
    </row>
    <row r="525" spans="1:5" x14ac:dyDescent="0.3">
      <c r="A525" s="12" t="s">
        <v>11160</v>
      </c>
      <c r="B525" s="12" t="s">
        <v>2007</v>
      </c>
      <c r="C525" s="36">
        <v>46026</v>
      </c>
      <c r="D525" s="39">
        <v>1872.72</v>
      </c>
      <c r="E525" s="12">
        <v>186</v>
      </c>
    </row>
    <row r="526" spans="1:5" x14ac:dyDescent="0.3">
      <c r="A526" s="12" t="s">
        <v>11161</v>
      </c>
      <c r="B526" s="12" t="s">
        <v>1180</v>
      </c>
      <c r="C526" s="36">
        <v>46041</v>
      </c>
      <c r="D526" s="39">
        <v>2162.9899999999998</v>
      </c>
      <c r="E526" s="12">
        <v>56</v>
      </c>
    </row>
    <row r="527" spans="1:5" x14ac:dyDescent="0.3">
      <c r="A527" s="12" t="s">
        <v>11162</v>
      </c>
      <c r="B527" s="12" t="s">
        <v>4324</v>
      </c>
      <c r="C527" s="36">
        <v>46042</v>
      </c>
      <c r="D527" s="39">
        <v>1568.59</v>
      </c>
      <c r="E527" s="12">
        <v>40</v>
      </c>
    </row>
    <row r="528" spans="1:5" x14ac:dyDescent="0.3">
      <c r="A528" s="12" t="s">
        <v>11163</v>
      </c>
      <c r="B528" s="12" t="s">
        <v>2285</v>
      </c>
      <c r="C528" s="36">
        <v>46033</v>
      </c>
      <c r="D528" s="39">
        <v>1959.06</v>
      </c>
      <c r="E528" s="12">
        <v>97</v>
      </c>
    </row>
    <row r="529" spans="1:5" x14ac:dyDescent="0.3">
      <c r="A529" s="12" t="s">
        <v>11164</v>
      </c>
      <c r="B529" s="12" t="s">
        <v>3274</v>
      </c>
      <c r="C529" s="36">
        <v>46052</v>
      </c>
      <c r="D529" s="39">
        <v>1691.21</v>
      </c>
      <c r="E529" s="12">
        <v>106</v>
      </c>
    </row>
    <row r="530" spans="1:5" x14ac:dyDescent="0.3">
      <c r="A530" s="12" t="s">
        <v>11165</v>
      </c>
      <c r="B530" s="12" t="s">
        <v>1674</v>
      </c>
      <c r="C530" s="36">
        <v>46041</v>
      </c>
      <c r="D530" s="39">
        <v>2181.6999999999998</v>
      </c>
      <c r="E530" s="12">
        <v>111</v>
      </c>
    </row>
    <row r="531" spans="1:5" x14ac:dyDescent="0.3">
      <c r="A531" s="12" t="s">
        <v>11166</v>
      </c>
      <c r="B531" s="12" t="s">
        <v>2104</v>
      </c>
      <c r="C531" s="36">
        <v>46040</v>
      </c>
      <c r="D531" s="39">
        <v>1878.92</v>
      </c>
      <c r="E531" s="12">
        <v>195</v>
      </c>
    </row>
    <row r="532" spans="1:5" x14ac:dyDescent="0.3">
      <c r="A532" s="12" t="s">
        <v>11167</v>
      </c>
      <c r="B532" s="12" t="s">
        <v>3334</v>
      </c>
      <c r="C532" s="36">
        <v>46044</v>
      </c>
      <c r="D532" s="39">
        <v>1135.6500000000001</v>
      </c>
      <c r="E532" s="12">
        <v>82</v>
      </c>
    </row>
    <row r="533" spans="1:5" x14ac:dyDescent="0.3">
      <c r="A533" s="12" t="s">
        <v>11168</v>
      </c>
      <c r="B533" s="12" t="s">
        <v>2587</v>
      </c>
      <c r="C533" s="36">
        <v>46039</v>
      </c>
      <c r="D533" s="39">
        <v>320.01</v>
      </c>
      <c r="E533" s="12">
        <v>280</v>
      </c>
    </row>
    <row r="534" spans="1:5" x14ac:dyDescent="0.3">
      <c r="A534" s="12" t="s">
        <v>11169</v>
      </c>
      <c r="B534" s="12" t="s">
        <v>693</v>
      </c>
      <c r="C534" s="36">
        <v>46037</v>
      </c>
      <c r="D534" s="39">
        <v>218.16</v>
      </c>
      <c r="E534" s="12">
        <v>63</v>
      </c>
    </row>
    <row r="535" spans="1:5" x14ac:dyDescent="0.3">
      <c r="A535" s="12" t="s">
        <v>11170</v>
      </c>
      <c r="B535" s="12" t="s">
        <v>1586</v>
      </c>
      <c r="C535" s="36">
        <v>46052</v>
      </c>
      <c r="D535" s="39">
        <v>1722.94</v>
      </c>
      <c r="E535" s="12">
        <v>251</v>
      </c>
    </row>
    <row r="536" spans="1:5" x14ac:dyDescent="0.3">
      <c r="A536" s="12" t="s">
        <v>11171</v>
      </c>
      <c r="B536" s="12" t="s">
        <v>1658</v>
      </c>
      <c r="C536" s="36">
        <v>46035</v>
      </c>
      <c r="D536" s="39">
        <v>261.29000000000002</v>
      </c>
      <c r="E536" s="12">
        <v>221</v>
      </c>
    </row>
    <row r="537" spans="1:5" x14ac:dyDescent="0.3">
      <c r="A537" s="12" t="s">
        <v>11172</v>
      </c>
      <c r="B537" s="12" t="s">
        <v>4390</v>
      </c>
      <c r="C537" s="36">
        <v>46048</v>
      </c>
      <c r="D537" s="39">
        <v>205</v>
      </c>
      <c r="E537" s="12">
        <v>116</v>
      </c>
    </row>
    <row r="538" spans="1:5" x14ac:dyDescent="0.3">
      <c r="A538" s="12" t="s">
        <v>11173</v>
      </c>
      <c r="B538" s="12" t="s">
        <v>3880</v>
      </c>
      <c r="C538" s="36">
        <v>46040</v>
      </c>
      <c r="D538" s="39">
        <v>768.95</v>
      </c>
      <c r="E538" s="12">
        <v>214</v>
      </c>
    </row>
    <row r="539" spans="1:5" x14ac:dyDescent="0.3">
      <c r="A539" s="12" t="s">
        <v>11174</v>
      </c>
      <c r="B539" s="12" t="s">
        <v>2013</v>
      </c>
      <c r="C539" s="36">
        <v>46045</v>
      </c>
      <c r="D539" s="39">
        <v>2220.33</v>
      </c>
      <c r="E539" s="12">
        <v>294</v>
      </c>
    </row>
    <row r="540" spans="1:5" x14ac:dyDescent="0.3">
      <c r="A540" s="12" t="s">
        <v>11175</v>
      </c>
      <c r="B540" s="12" t="s">
        <v>1839</v>
      </c>
      <c r="C540" s="36">
        <v>46051</v>
      </c>
      <c r="D540" s="39">
        <v>1400.91</v>
      </c>
      <c r="E540" s="12">
        <v>253</v>
      </c>
    </row>
    <row r="541" spans="1:5" x14ac:dyDescent="0.3">
      <c r="A541" s="12" t="s">
        <v>11176</v>
      </c>
      <c r="B541" s="12" t="s">
        <v>3956</v>
      </c>
      <c r="C541" s="36">
        <v>46038</v>
      </c>
      <c r="D541" s="39">
        <v>2304.84</v>
      </c>
      <c r="E541" s="12">
        <v>282</v>
      </c>
    </row>
    <row r="542" spans="1:5" x14ac:dyDescent="0.3">
      <c r="A542" s="12" t="s">
        <v>11177</v>
      </c>
      <c r="B542" s="12" t="s">
        <v>1614</v>
      </c>
      <c r="C542" s="36">
        <v>46024</v>
      </c>
      <c r="D542" s="39">
        <v>1293.55</v>
      </c>
      <c r="E542" s="12">
        <v>194</v>
      </c>
    </row>
    <row r="543" spans="1:5" x14ac:dyDescent="0.3">
      <c r="A543" s="12" t="s">
        <v>11178</v>
      </c>
      <c r="B543" s="12" t="s">
        <v>3442</v>
      </c>
      <c r="C543" s="36">
        <v>46046</v>
      </c>
      <c r="D543" s="39">
        <v>1963.96</v>
      </c>
      <c r="E543" s="12">
        <v>273</v>
      </c>
    </row>
    <row r="544" spans="1:5" x14ac:dyDescent="0.3">
      <c r="A544" s="12" t="s">
        <v>11179</v>
      </c>
      <c r="B544" s="12" t="s">
        <v>3216</v>
      </c>
      <c r="C544" s="36">
        <v>46046</v>
      </c>
      <c r="D544" s="39">
        <v>1904.55</v>
      </c>
      <c r="E544" s="12">
        <v>188</v>
      </c>
    </row>
    <row r="545" spans="1:5" x14ac:dyDescent="0.3">
      <c r="A545" s="12" t="s">
        <v>11180</v>
      </c>
      <c r="B545" s="12" t="s">
        <v>3036</v>
      </c>
      <c r="C545" s="36">
        <v>46036</v>
      </c>
      <c r="D545" s="39">
        <v>2441.75</v>
      </c>
      <c r="E545" s="12">
        <v>296</v>
      </c>
    </row>
    <row r="546" spans="1:5" x14ac:dyDescent="0.3">
      <c r="A546" s="12" t="s">
        <v>11181</v>
      </c>
      <c r="B546" s="12" t="s">
        <v>872</v>
      </c>
      <c r="C546" s="36">
        <v>46028</v>
      </c>
      <c r="D546" s="39">
        <v>700.87</v>
      </c>
      <c r="E546" s="12">
        <v>85</v>
      </c>
    </row>
    <row r="547" spans="1:5" x14ac:dyDescent="0.3">
      <c r="A547" s="12" t="s">
        <v>11182</v>
      </c>
      <c r="B547" s="12" t="s">
        <v>893</v>
      </c>
      <c r="C547" s="36">
        <v>46036</v>
      </c>
      <c r="D547" s="39">
        <v>1275.1400000000001</v>
      </c>
      <c r="E547" s="12">
        <v>147</v>
      </c>
    </row>
    <row r="548" spans="1:5" x14ac:dyDescent="0.3">
      <c r="A548" s="12" t="s">
        <v>11183</v>
      </c>
      <c r="B548" s="12" t="s">
        <v>1535</v>
      </c>
      <c r="C548" s="36">
        <v>46031</v>
      </c>
      <c r="D548" s="39">
        <v>2344.9899999999998</v>
      </c>
      <c r="E548" s="12">
        <v>125</v>
      </c>
    </row>
    <row r="549" spans="1:5" x14ac:dyDescent="0.3">
      <c r="A549" s="12" t="s">
        <v>11184</v>
      </c>
      <c r="B549" s="12" t="s">
        <v>3970</v>
      </c>
      <c r="C549" s="36">
        <v>46030</v>
      </c>
      <c r="D549" s="39">
        <v>989.23</v>
      </c>
      <c r="E549" s="12">
        <v>242</v>
      </c>
    </row>
    <row r="550" spans="1:5" x14ac:dyDescent="0.3">
      <c r="A550" s="12" t="s">
        <v>11185</v>
      </c>
      <c r="B550" s="12" t="s">
        <v>1802</v>
      </c>
      <c r="C550" s="36">
        <v>46032</v>
      </c>
      <c r="D550" s="39">
        <v>307.43</v>
      </c>
      <c r="E550" s="12">
        <v>132</v>
      </c>
    </row>
    <row r="551" spans="1:5" x14ac:dyDescent="0.3">
      <c r="A551" s="12" t="s">
        <v>11186</v>
      </c>
      <c r="B551" s="12" t="s">
        <v>971</v>
      </c>
      <c r="C551" s="36">
        <v>46050</v>
      </c>
      <c r="D551" s="39">
        <v>2444.3200000000002</v>
      </c>
      <c r="E551" s="12">
        <v>271</v>
      </c>
    </row>
    <row r="552" spans="1:5" x14ac:dyDescent="0.3">
      <c r="A552" s="12" t="s">
        <v>11187</v>
      </c>
      <c r="B552" s="12" t="s">
        <v>2615</v>
      </c>
      <c r="C552" s="36">
        <v>46023</v>
      </c>
      <c r="D552" s="39">
        <v>729.87</v>
      </c>
      <c r="E552" s="12">
        <v>240</v>
      </c>
    </row>
    <row r="553" spans="1:5" x14ac:dyDescent="0.3">
      <c r="A553" s="12" t="s">
        <v>11188</v>
      </c>
      <c r="B553" s="12" t="s">
        <v>2479</v>
      </c>
      <c r="C553" s="36">
        <v>46035</v>
      </c>
      <c r="D553" s="39">
        <v>1597.49</v>
      </c>
      <c r="E553" s="12">
        <v>104</v>
      </c>
    </row>
    <row r="554" spans="1:5" x14ac:dyDescent="0.3">
      <c r="A554" s="12" t="s">
        <v>11189</v>
      </c>
      <c r="B554" s="12" t="s">
        <v>4499</v>
      </c>
      <c r="C554" s="36">
        <v>46025</v>
      </c>
      <c r="D554" s="39">
        <v>119.98</v>
      </c>
      <c r="E554" s="12">
        <v>161</v>
      </c>
    </row>
    <row r="555" spans="1:5" x14ac:dyDescent="0.3">
      <c r="A555" s="12" t="s">
        <v>11190</v>
      </c>
      <c r="B555" s="12" t="s">
        <v>2683</v>
      </c>
      <c r="C555" s="36">
        <v>46047</v>
      </c>
      <c r="D555" s="39">
        <v>1466.7</v>
      </c>
      <c r="E555" s="12">
        <v>148</v>
      </c>
    </row>
    <row r="556" spans="1:5" x14ac:dyDescent="0.3">
      <c r="A556" s="12" t="s">
        <v>11191</v>
      </c>
      <c r="B556" s="12" t="s">
        <v>3803</v>
      </c>
      <c r="C556" s="36">
        <v>46048</v>
      </c>
      <c r="D556" s="39">
        <v>1245.82</v>
      </c>
      <c r="E556" s="12">
        <v>109</v>
      </c>
    </row>
    <row r="557" spans="1:5" x14ac:dyDescent="0.3">
      <c r="A557" s="12" t="s">
        <v>11192</v>
      </c>
      <c r="B557" s="12" t="s">
        <v>907</v>
      </c>
      <c r="C557" s="36">
        <v>46042</v>
      </c>
      <c r="D557" s="39">
        <v>900.51</v>
      </c>
      <c r="E557" s="12">
        <v>197</v>
      </c>
    </row>
    <row r="558" spans="1:5" x14ac:dyDescent="0.3">
      <c r="A558" s="12" t="s">
        <v>11193</v>
      </c>
      <c r="B558" s="12" t="s">
        <v>3120</v>
      </c>
      <c r="C558" s="36">
        <v>46024</v>
      </c>
      <c r="D558" s="39">
        <v>1615.98</v>
      </c>
      <c r="E558" s="12">
        <v>106</v>
      </c>
    </row>
    <row r="559" spans="1:5" x14ac:dyDescent="0.3">
      <c r="A559" s="12" t="s">
        <v>11194</v>
      </c>
      <c r="B559" s="12" t="s">
        <v>4481</v>
      </c>
      <c r="C559" s="36">
        <v>46036</v>
      </c>
      <c r="D559" s="39">
        <v>1182.81</v>
      </c>
      <c r="E559" s="12">
        <v>103</v>
      </c>
    </row>
    <row r="560" spans="1:5" x14ac:dyDescent="0.3">
      <c r="A560" s="12" t="s">
        <v>11195</v>
      </c>
      <c r="B560" s="12" t="s">
        <v>4445</v>
      </c>
      <c r="C560" s="36">
        <v>46029</v>
      </c>
      <c r="D560" s="39">
        <v>2217.2199999999998</v>
      </c>
      <c r="E560" s="12">
        <v>141</v>
      </c>
    </row>
    <row r="561" spans="1:5" x14ac:dyDescent="0.3">
      <c r="A561" s="12" t="s">
        <v>11196</v>
      </c>
      <c r="B561" s="12" t="s">
        <v>1812</v>
      </c>
      <c r="C561" s="36">
        <v>46051</v>
      </c>
      <c r="D561" s="39">
        <v>2125.5</v>
      </c>
      <c r="E561" s="12">
        <v>241</v>
      </c>
    </row>
    <row r="562" spans="1:5" x14ac:dyDescent="0.3">
      <c r="A562" s="12" t="s">
        <v>11197</v>
      </c>
      <c r="B562" s="12" t="s">
        <v>2279</v>
      </c>
      <c r="C562" s="36">
        <v>46038</v>
      </c>
      <c r="D562" s="39">
        <v>916.58</v>
      </c>
      <c r="E562" s="12">
        <v>168</v>
      </c>
    </row>
    <row r="563" spans="1:5" x14ac:dyDescent="0.3">
      <c r="A563" s="12" t="s">
        <v>11198</v>
      </c>
      <c r="B563" s="12" t="s">
        <v>2307</v>
      </c>
      <c r="C563" s="36">
        <v>46037</v>
      </c>
      <c r="D563" s="39">
        <v>1141.49</v>
      </c>
      <c r="E563" s="12">
        <v>255</v>
      </c>
    </row>
    <row r="564" spans="1:5" x14ac:dyDescent="0.3">
      <c r="A564" s="12" t="s">
        <v>11199</v>
      </c>
      <c r="B564" s="12" t="s">
        <v>2499</v>
      </c>
      <c r="C564" s="36">
        <v>46026</v>
      </c>
      <c r="D564" s="39">
        <v>1167.8800000000001</v>
      </c>
      <c r="E564" s="12">
        <v>13</v>
      </c>
    </row>
    <row r="565" spans="1:5" x14ac:dyDescent="0.3">
      <c r="A565" s="12" t="s">
        <v>11200</v>
      </c>
      <c r="B565" s="12" t="s">
        <v>703</v>
      </c>
      <c r="C565" s="36">
        <v>46026</v>
      </c>
      <c r="D565" s="39">
        <v>2373.4499999999998</v>
      </c>
      <c r="E565" s="12">
        <v>300</v>
      </c>
    </row>
    <row r="566" spans="1:5" x14ac:dyDescent="0.3">
      <c r="A566" s="12" t="s">
        <v>11201</v>
      </c>
      <c r="B566" s="12" t="s">
        <v>3190</v>
      </c>
      <c r="C566" s="36">
        <v>46051</v>
      </c>
      <c r="D566" s="39">
        <v>1061.9100000000001</v>
      </c>
      <c r="E566" s="12">
        <v>213</v>
      </c>
    </row>
    <row r="567" spans="1:5" x14ac:dyDescent="0.3">
      <c r="A567" s="12" t="s">
        <v>11202</v>
      </c>
      <c r="B567" s="12" t="s">
        <v>755</v>
      </c>
      <c r="C567" s="36">
        <v>46026</v>
      </c>
      <c r="D567" s="39">
        <v>23.55</v>
      </c>
      <c r="E567" s="12">
        <v>14</v>
      </c>
    </row>
    <row r="568" spans="1:5" x14ac:dyDescent="0.3">
      <c r="A568" s="12" t="s">
        <v>11203</v>
      </c>
      <c r="B568" s="12" t="s">
        <v>1078</v>
      </c>
      <c r="C568" s="36">
        <v>46053</v>
      </c>
      <c r="D568" s="39">
        <v>18.72</v>
      </c>
      <c r="E568" s="12">
        <v>298</v>
      </c>
    </row>
    <row r="569" spans="1:5" x14ac:dyDescent="0.3">
      <c r="A569" s="12" t="s">
        <v>11204</v>
      </c>
      <c r="B569" s="12" t="s">
        <v>1808</v>
      </c>
      <c r="C569" s="36">
        <v>46027</v>
      </c>
      <c r="D569" s="39">
        <v>426.64</v>
      </c>
      <c r="E569" s="12">
        <v>264</v>
      </c>
    </row>
    <row r="570" spans="1:5" x14ac:dyDescent="0.3">
      <c r="A570" s="12" t="s">
        <v>11205</v>
      </c>
      <c r="B570" s="12" t="s">
        <v>2689</v>
      </c>
      <c r="C570" s="36">
        <v>46052</v>
      </c>
      <c r="D570" s="39">
        <v>976.52</v>
      </c>
      <c r="E570" s="12">
        <v>72</v>
      </c>
    </row>
    <row r="571" spans="1:5" x14ac:dyDescent="0.3">
      <c r="A571" s="12" t="s">
        <v>11206</v>
      </c>
      <c r="B571" s="12" t="s">
        <v>2176</v>
      </c>
      <c r="C571" s="36">
        <v>46045</v>
      </c>
      <c r="D571" s="39">
        <v>1643.63</v>
      </c>
      <c r="E571" s="12">
        <v>293</v>
      </c>
    </row>
    <row r="572" spans="1:5" x14ac:dyDescent="0.3">
      <c r="A572" s="12" t="s">
        <v>11207</v>
      </c>
      <c r="B572" s="12" t="s">
        <v>1698</v>
      </c>
      <c r="C572" s="36">
        <v>46047</v>
      </c>
      <c r="D572" s="39">
        <v>2018.52</v>
      </c>
      <c r="E572" s="12">
        <v>53</v>
      </c>
    </row>
    <row r="573" spans="1:5" x14ac:dyDescent="0.3">
      <c r="A573" s="12" t="s">
        <v>11208</v>
      </c>
      <c r="B573" s="12" t="s">
        <v>2421</v>
      </c>
      <c r="C573" s="36">
        <v>46024</v>
      </c>
      <c r="D573" s="39">
        <v>189.74</v>
      </c>
      <c r="E573" s="12">
        <v>232</v>
      </c>
    </row>
    <row r="574" spans="1:5" x14ac:dyDescent="0.3">
      <c r="A574" s="12" t="s">
        <v>11209</v>
      </c>
      <c r="B574" s="12" t="s">
        <v>2837</v>
      </c>
      <c r="C574" s="36">
        <v>46038</v>
      </c>
      <c r="D574" s="39">
        <v>124.45</v>
      </c>
      <c r="E574" s="12">
        <v>25</v>
      </c>
    </row>
    <row r="575" spans="1:5" x14ac:dyDescent="0.3">
      <c r="A575" s="12" t="s">
        <v>11210</v>
      </c>
      <c r="B575" s="12" t="s">
        <v>1662</v>
      </c>
      <c r="C575" s="36">
        <v>46044</v>
      </c>
      <c r="D575" s="39">
        <v>869.5</v>
      </c>
      <c r="E575" s="12">
        <v>5</v>
      </c>
    </row>
    <row r="576" spans="1:5" x14ac:dyDescent="0.3">
      <c r="A576" s="12" t="s">
        <v>11211</v>
      </c>
      <c r="B576" s="12" t="s">
        <v>2519</v>
      </c>
      <c r="C576" s="36">
        <v>46043</v>
      </c>
      <c r="D576" s="39">
        <v>1342.05</v>
      </c>
      <c r="E576" s="12">
        <v>182</v>
      </c>
    </row>
    <row r="577" spans="1:5" x14ac:dyDescent="0.3">
      <c r="A577" s="12" t="s">
        <v>11212</v>
      </c>
      <c r="B577" s="12" t="s">
        <v>3451</v>
      </c>
      <c r="C577" s="36">
        <v>46047</v>
      </c>
      <c r="D577" s="39">
        <v>838.82</v>
      </c>
      <c r="E577" s="12">
        <v>145</v>
      </c>
    </row>
    <row r="578" spans="1:5" x14ac:dyDescent="0.3">
      <c r="A578" s="12" t="s">
        <v>11213</v>
      </c>
      <c r="B578" s="12" t="s">
        <v>2185</v>
      </c>
      <c r="C578" s="36">
        <v>46046</v>
      </c>
      <c r="D578" s="39">
        <v>2086.61</v>
      </c>
      <c r="E578" s="12">
        <v>15</v>
      </c>
    </row>
    <row r="579" spans="1:5" x14ac:dyDescent="0.3">
      <c r="A579" s="12" t="s">
        <v>11214</v>
      </c>
      <c r="B579" s="12" t="s">
        <v>2977</v>
      </c>
      <c r="C579" s="36">
        <v>46049</v>
      </c>
      <c r="D579" s="39">
        <v>618.19000000000005</v>
      </c>
      <c r="E579" s="12">
        <v>212</v>
      </c>
    </row>
    <row r="580" spans="1:5" x14ac:dyDescent="0.3">
      <c r="A580" s="12" t="s">
        <v>11215</v>
      </c>
      <c r="B580" s="12" t="s">
        <v>1417</v>
      </c>
      <c r="C580" s="36">
        <v>46024</v>
      </c>
      <c r="D580" s="39">
        <v>1083.8599999999999</v>
      </c>
      <c r="E580" s="12">
        <v>232</v>
      </c>
    </row>
    <row r="581" spans="1:5" x14ac:dyDescent="0.3">
      <c r="A581" s="12" t="s">
        <v>11216</v>
      </c>
      <c r="B581" s="12" t="s">
        <v>3902</v>
      </c>
      <c r="C581" s="36">
        <v>46029</v>
      </c>
      <c r="D581" s="39">
        <v>27.37</v>
      </c>
      <c r="E581" s="12">
        <v>298</v>
      </c>
    </row>
    <row r="582" spans="1:5" x14ac:dyDescent="0.3">
      <c r="A582" s="12" t="s">
        <v>11217</v>
      </c>
      <c r="B582" s="12" t="s">
        <v>1169</v>
      </c>
      <c r="C582" s="36">
        <v>46033</v>
      </c>
      <c r="D582" s="39">
        <v>2345.34</v>
      </c>
      <c r="E582" s="12">
        <v>21</v>
      </c>
    </row>
    <row r="583" spans="1:5" x14ac:dyDescent="0.3">
      <c r="A583" s="12" t="s">
        <v>11218</v>
      </c>
      <c r="B583" s="12" t="s">
        <v>1027</v>
      </c>
      <c r="C583" s="36">
        <v>46039</v>
      </c>
      <c r="D583" s="39">
        <v>274.83</v>
      </c>
      <c r="E583" s="12">
        <v>153</v>
      </c>
    </row>
    <row r="584" spans="1:5" x14ac:dyDescent="0.3">
      <c r="A584" s="12" t="s">
        <v>11219</v>
      </c>
      <c r="B584" s="12" t="s">
        <v>900</v>
      </c>
      <c r="C584" s="36">
        <v>46047</v>
      </c>
      <c r="D584" s="39">
        <v>2190.4699999999998</v>
      </c>
      <c r="E584" s="12">
        <v>68</v>
      </c>
    </row>
    <row r="585" spans="1:5" x14ac:dyDescent="0.3">
      <c r="A585" s="12" t="s">
        <v>11220</v>
      </c>
      <c r="B585" s="12" t="s">
        <v>4533</v>
      </c>
      <c r="C585" s="36">
        <v>46038</v>
      </c>
      <c r="D585" s="39">
        <v>1547.99</v>
      </c>
      <c r="E585" s="12">
        <v>202</v>
      </c>
    </row>
    <row r="586" spans="1:5" x14ac:dyDescent="0.3">
      <c r="A586" s="12" t="s">
        <v>11221</v>
      </c>
      <c r="B586" s="12" t="s">
        <v>3721</v>
      </c>
      <c r="C586" s="36">
        <v>46046</v>
      </c>
      <c r="D586" s="39">
        <v>501.62</v>
      </c>
      <c r="E586" s="12">
        <v>94</v>
      </c>
    </row>
    <row r="587" spans="1:5" x14ac:dyDescent="0.3">
      <c r="A587" s="12" t="s">
        <v>11222</v>
      </c>
      <c r="B587" s="12" t="s">
        <v>3461</v>
      </c>
      <c r="C587" s="36">
        <v>46032</v>
      </c>
      <c r="D587" s="39">
        <v>425.76</v>
      </c>
      <c r="E587" s="12">
        <v>279</v>
      </c>
    </row>
    <row r="588" spans="1:5" x14ac:dyDescent="0.3">
      <c r="A588" s="12" t="s">
        <v>11223</v>
      </c>
      <c r="B588" s="12" t="s">
        <v>1127</v>
      </c>
      <c r="C588" s="36">
        <v>46025</v>
      </c>
      <c r="D588" s="39">
        <v>1955.14</v>
      </c>
      <c r="E588" s="12">
        <v>105</v>
      </c>
    </row>
    <row r="589" spans="1:5" x14ac:dyDescent="0.3">
      <c r="A589" s="12" t="s">
        <v>11224</v>
      </c>
      <c r="B589" s="12" t="s">
        <v>3778</v>
      </c>
      <c r="C589" s="36">
        <v>46045</v>
      </c>
      <c r="D589" s="39">
        <v>799.65</v>
      </c>
      <c r="E589" s="12">
        <v>229</v>
      </c>
    </row>
    <row r="590" spans="1:5" x14ac:dyDescent="0.3">
      <c r="A590" s="12" t="s">
        <v>11225</v>
      </c>
      <c r="B590" s="12" t="s">
        <v>1411</v>
      </c>
      <c r="C590" s="36">
        <v>46028</v>
      </c>
      <c r="D590" s="39">
        <v>2053.61</v>
      </c>
      <c r="E590" s="12">
        <v>143</v>
      </c>
    </row>
    <row r="591" spans="1:5" x14ac:dyDescent="0.3">
      <c r="A591" s="12" t="s">
        <v>11226</v>
      </c>
      <c r="B591" s="12" t="s">
        <v>750</v>
      </c>
      <c r="C591" s="36">
        <v>46049</v>
      </c>
      <c r="D591" s="39">
        <v>2268.65</v>
      </c>
      <c r="E591" s="12">
        <v>52</v>
      </c>
    </row>
    <row r="592" spans="1:5" x14ac:dyDescent="0.3">
      <c r="A592" s="12" t="s">
        <v>11227</v>
      </c>
      <c r="B592" s="12" t="s">
        <v>1949</v>
      </c>
      <c r="C592" s="36">
        <v>46029</v>
      </c>
      <c r="D592" s="39">
        <v>2060.27</v>
      </c>
      <c r="E592" s="12">
        <v>300</v>
      </c>
    </row>
    <row r="593" spans="1:5" x14ac:dyDescent="0.3">
      <c r="A593" s="12" t="s">
        <v>11228</v>
      </c>
      <c r="B593" s="12" t="s">
        <v>3082</v>
      </c>
      <c r="C593" s="36">
        <v>46033</v>
      </c>
      <c r="D593" s="39">
        <v>821.64</v>
      </c>
      <c r="E593" s="12">
        <v>287</v>
      </c>
    </row>
    <row r="594" spans="1:5" x14ac:dyDescent="0.3">
      <c r="A594" s="12" t="s">
        <v>11229</v>
      </c>
      <c r="B594" s="12" t="s">
        <v>2929</v>
      </c>
      <c r="C594" s="36">
        <v>46041</v>
      </c>
      <c r="D594" s="39">
        <v>111.55</v>
      </c>
      <c r="E594" s="12">
        <v>14</v>
      </c>
    </row>
    <row r="595" spans="1:5" x14ac:dyDescent="0.3">
      <c r="A595" s="12" t="s">
        <v>11230</v>
      </c>
      <c r="B595" s="12" t="s">
        <v>4035</v>
      </c>
      <c r="C595" s="36">
        <v>46030</v>
      </c>
      <c r="D595" s="39">
        <v>2020.2</v>
      </c>
      <c r="E595" s="12">
        <v>85</v>
      </c>
    </row>
    <row r="596" spans="1:5" x14ac:dyDescent="0.3">
      <c r="A596" s="12" t="s">
        <v>11231</v>
      </c>
      <c r="B596" s="12" t="s">
        <v>3150</v>
      </c>
      <c r="C596" s="36">
        <v>46039</v>
      </c>
      <c r="D596" s="39">
        <v>909.98</v>
      </c>
      <c r="E596" s="12">
        <v>93</v>
      </c>
    </row>
    <row r="597" spans="1:5" x14ac:dyDescent="0.3">
      <c r="A597" s="12" t="s">
        <v>11232</v>
      </c>
      <c r="B597" s="12" t="s">
        <v>2471</v>
      </c>
      <c r="C597" s="36">
        <v>46027</v>
      </c>
      <c r="D597" s="39">
        <v>2499.06</v>
      </c>
      <c r="E597" s="12">
        <v>174</v>
      </c>
    </row>
    <row r="598" spans="1:5" x14ac:dyDescent="0.3">
      <c r="A598" s="12" t="s">
        <v>11233</v>
      </c>
      <c r="B598" s="12" t="s">
        <v>1539</v>
      </c>
      <c r="C598" s="36">
        <v>46044</v>
      </c>
      <c r="D598" s="39">
        <v>1152.02</v>
      </c>
      <c r="E598" s="12">
        <v>5</v>
      </c>
    </row>
    <row r="599" spans="1:5" x14ac:dyDescent="0.3">
      <c r="A599" s="12" t="s">
        <v>11234</v>
      </c>
      <c r="B599" s="12" t="s">
        <v>3491</v>
      </c>
      <c r="C599" s="36">
        <v>46049</v>
      </c>
      <c r="D599" s="39">
        <v>2104.9</v>
      </c>
      <c r="E599" s="12">
        <v>25</v>
      </c>
    </row>
    <row r="600" spans="1:5" x14ac:dyDescent="0.3">
      <c r="A600" s="12" t="s">
        <v>11235</v>
      </c>
      <c r="B600" s="12" t="s">
        <v>4451</v>
      </c>
      <c r="C600" s="36">
        <v>46027</v>
      </c>
      <c r="D600" s="39">
        <v>1504.55</v>
      </c>
      <c r="E600" s="12">
        <v>180</v>
      </c>
    </row>
    <row r="601" spans="1:5" x14ac:dyDescent="0.3">
      <c r="A601" s="12" t="s">
        <v>11236</v>
      </c>
      <c r="B601" s="12" t="s">
        <v>3094</v>
      </c>
      <c r="C601" s="36">
        <v>46038</v>
      </c>
      <c r="D601" s="39">
        <v>587.09</v>
      </c>
      <c r="E601" s="12">
        <v>162</v>
      </c>
    </row>
    <row r="602" spans="1:5" x14ac:dyDescent="0.3">
      <c r="A602" s="12" t="s">
        <v>11237</v>
      </c>
      <c r="B602" s="12" t="s">
        <v>953</v>
      </c>
      <c r="C602" s="36">
        <v>46044</v>
      </c>
      <c r="D602" s="39">
        <v>2466.1</v>
      </c>
      <c r="E602" s="12">
        <v>202</v>
      </c>
    </row>
    <row r="603" spans="1:5" x14ac:dyDescent="0.3">
      <c r="A603" s="12" t="s">
        <v>11238</v>
      </c>
      <c r="B603" s="12" t="s">
        <v>830</v>
      </c>
      <c r="C603" s="36">
        <v>46032</v>
      </c>
      <c r="D603" s="39">
        <v>1342.87</v>
      </c>
      <c r="E603" s="12">
        <v>40</v>
      </c>
    </row>
    <row r="604" spans="1:5" x14ac:dyDescent="0.3">
      <c r="A604" s="12" t="s">
        <v>11239</v>
      </c>
      <c r="B604" s="12" t="s">
        <v>4402</v>
      </c>
      <c r="C604" s="36">
        <v>46027</v>
      </c>
      <c r="D604" s="39">
        <v>1240.5899999999999</v>
      </c>
      <c r="E604" s="12">
        <v>11</v>
      </c>
    </row>
    <row r="605" spans="1:5" x14ac:dyDescent="0.3">
      <c r="A605" s="12" t="s">
        <v>11240</v>
      </c>
      <c r="B605" s="12" t="s">
        <v>1356</v>
      </c>
      <c r="C605" s="36">
        <v>46030</v>
      </c>
      <c r="D605" s="39">
        <v>2003.65</v>
      </c>
      <c r="E605" s="12">
        <v>39</v>
      </c>
    </row>
    <row r="606" spans="1:5" x14ac:dyDescent="0.3">
      <c r="A606" s="12" t="s">
        <v>11241</v>
      </c>
      <c r="B606" s="12" t="s">
        <v>1068</v>
      </c>
      <c r="C606" s="36">
        <v>46026</v>
      </c>
      <c r="D606" s="39">
        <v>2304.16</v>
      </c>
      <c r="E606" s="12">
        <v>275</v>
      </c>
    </row>
    <row r="607" spans="1:5" x14ac:dyDescent="0.3">
      <c r="A607" s="12" t="s">
        <v>11242</v>
      </c>
      <c r="B607" s="12" t="s">
        <v>2753</v>
      </c>
      <c r="C607" s="36">
        <v>46025</v>
      </c>
      <c r="D607" s="39">
        <v>1469.05</v>
      </c>
      <c r="E607" s="12">
        <v>221</v>
      </c>
    </row>
    <row r="608" spans="1:5" x14ac:dyDescent="0.3">
      <c r="A608" s="12" t="s">
        <v>11243</v>
      </c>
      <c r="B608" s="12" t="s">
        <v>2511</v>
      </c>
      <c r="C608" s="36">
        <v>46036</v>
      </c>
      <c r="D608" s="39">
        <v>1321.61</v>
      </c>
      <c r="E608" s="12">
        <v>218</v>
      </c>
    </row>
    <row r="609" spans="1:5" x14ac:dyDescent="0.3">
      <c r="A609" s="12" t="s">
        <v>11244</v>
      </c>
      <c r="B609" s="12" t="s">
        <v>1447</v>
      </c>
      <c r="C609" s="36">
        <v>46033</v>
      </c>
      <c r="D609" s="39">
        <v>2121.87</v>
      </c>
      <c r="E609" s="12">
        <v>68</v>
      </c>
    </row>
    <row r="610" spans="1:5" x14ac:dyDescent="0.3">
      <c r="A610" s="12" t="s">
        <v>11245</v>
      </c>
      <c r="B610" s="12" t="s">
        <v>3577</v>
      </c>
      <c r="C610" s="36">
        <v>46025</v>
      </c>
      <c r="D610" s="39">
        <v>2071.1999999999998</v>
      </c>
      <c r="E610" s="12">
        <v>257</v>
      </c>
    </row>
    <row r="611" spans="1:5" x14ac:dyDescent="0.3">
      <c r="A611" s="12" t="s">
        <v>11246</v>
      </c>
      <c r="B611" s="12" t="s">
        <v>2637</v>
      </c>
      <c r="C611" s="36">
        <v>46043</v>
      </c>
      <c r="D611" s="39">
        <v>1638.53</v>
      </c>
      <c r="E611" s="12">
        <v>87</v>
      </c>
    </row>
    <row r="612" spans="1:5" x14ac:dyDescent="0.3">
      <c r="A612" s="12" t="s">
        <v>11247</v>
      </c>
      <c r="B612" s="12" t="s">
        <v>4066</v>
      </c>
      <c r="C612" s="36">
        <v>46026</v>
      </c>
      <c r="D612" s="39">
        <v>1794.97</v>
      </c>
      <c r="E612" s="12">
        <v>198</v>
      </c>
    </row>
    <row r="613" spans="1:5" x14ac:dyDescent="0.3">
      <c r="A613" s="12" t="s">
        <v>11248</v>
      </c>
      <c r="B613" s="12" t="s">
        <v>585</v>
      </c>
      <c r="C613" s="36">
        <v>46038</v>
      </c>
      <c r="D613" s="39">
        <v>1067.32</v>
      </c>
      <c r="E613" s="12">
        <v>119</v>
      </c>
    </row>
    <row r="614" spans="1:5" x14ac:dyDescent="0.3">
      <c r="A614" s="12" t="s">
        <v>11249</v>
      </c>
      <c r="B614" s="12" t="s">
        <v>4206</v>
      </c>
      <c r="C614" s="36">
        <v>46046</v>
      </c>
      <c r="D614" s="39">
        <v>796.49</v>
      </c>
      <c r="E614" s="12">
        <v>245</v>
      </c>
    </row>
    <row r="615" spans="1:5" x14ac:dyDescent="0.3">
      <c r="A615" s="12" t="s">
        <v>11250</v>
      </c>
      <c r="B615" s="12" t="s">
        <v>814</v>
      </c>
      <c r="C615" s="36">
        <v>46049</v>
      </c>
      <c r="D615" s="39">
        <v>1513.33</v>
      </c>
      <c r="E615" s="12">
        <v>276</v>
      </c>
    </row>
    <row r="616" spans="1:5" x14ac:dyDescent="0.3">
      <c r="A616" s="12" t="s">
        <v>11251</v>
      </c>
      <c r="B616" s="12" t="s">
        <v>1261</v>
      </c>
      <c r="C616" s="36">
        <v>46040</v>
      </c>
      <c r="D616" s="39">
        <v>786.11</v>
      </c>
      <c r="E616" s="12">
        <v>58</v>
      </c>
    </row>
    <row r="617" spans="1:5" x14ac:dyDescent="0.3">
      <c r="A617" s="12" t="s">
        <v>11252</v>
      </c>
      <c r="B617" s="12" t="s">
        <v>2813</v>
      </c>
      <c r="C617" s="36">
        <v>46042</v>
      </c>
      <c r="D617" s="39">
        <v>1732.98</v>
      </c>
      <c r="E617" s="12">
        <v>82</v>
      </c>
    </row>
    <row r="618" spans="1:5" x14ac:dyDescent="0.3">
      <c r="A618" s="12" t="s">
        <v>11253</v>
      </c>
      <c r="B618" s="12" t="s">
        <v>1835</v>
      </c>
      <c r="C618" s="36">
        <v>46053</v>
      </c>
      <c r="D618" s="39">
        <v>294.72000000000003</v>
      </c>
      <c r="E618" s="12">
        <v>161</v>
      </c>
    </row>
    <row r="619" spans="1:5" x14ac:dyDescent="0.3">
      <c r="A619" s="12" t="s">
        <v>11254</v>
      </c>
      <c r="B619" s="12" t="s">
        <v>4302</v>
      </c>
      <c r="C619" s="36">
        <v>46035</v>
      </c>
      <c r="D619" s="39">
        <v>801.7</v>
      </c>
      <c r="E619" s="12">
        <v>251</v>
      </c>
    </row>
    <row r="620" spans="1:5" x14ac:dyDescent="0.3">
      <c r="A620" s="12" t="s">
        <v>11255</v>
      </c>
      <c r="B620" s="12" t="s">
        <v>1021</v>
      </c>
      <c r="C620" s="36">
        <v>46036</v>
      </c>
      <c r="D620" s="39">
        <v>357.56</v>
      </c>
      <c r="E620" s="12">
        <v>231</v>
      </c>
    </row>
    <row r="621" spans="1:5" x14ac:dyDescent="0.3">
      <c r="A621" s="12" t="s">
        <v>11256</v>
      </c>
      <c r="B621" s="12" t="s">
        <v>1306</v>
      </c>
      <c r="C621" s="36">
        <v>46024</v>
      </c>
      <c r="D621" s="39">
        <v>77.7</v>
      </c>
      <c r="E621" s="12">
        <v>234</v>
      </c>
    </row>
    <row r="622" spans="1:5" x14ac:dyDescent="0.3">
      <c r="A622" s="12" t="s">
        <v>11257</v>
      </c>
      <c r="B622" s="12" t="s">
        <v>4156</v>
      </c>
      <c r="C622" s="36">
        <v>46023</v>
      </c>
      <c r="D622" s="39">
        <v>1599.99</v>
      </c>
      <c r="E622" s="12">
        <v>14</v>
      </c>
    </row>
    <row r="623" spans="1:5" x14ac:dyDescent="0.3">
      <c r="A623" s="12" t="s">
        <v>11258</v>
      </c>
      <c r="B623" s="12" t="s">
        <v>2049</v>
      </c>
      <c r="C623" s="36">
        <v>46042</v>
      </c>
      <c r="D623" s="39">
        <v>1302.53</v>
      </c>
      <c r="E623" s="12">
        <v>91</v>
      </c>
    </row>
    <row r="624" spans="1:5" x14ac:dyDescent="0.3">
      <c r="A624" s="12" t="s">
        <v>11259</v>
      </c>
      <c r="B624" s="12" t="s">
        <v>3424</v>
      </c>
      <c r="C624" s="36">
        <v>46023</v>
      </c>
      <c r="D624" s="39">
        <v>2071.7800000000002</v>
      </c>
      <c r="E624" s="12">
        <v>134</v>
      </c>
    </row>
    <row r="625" spans="1:5" x14ac:dyDescent="0.3">
      <c r="A625" s="12" t="s">
        <v>11260</v>
      </c>
      <c r="B625" s="12" t="s">
        <v>3791</v>
      </c>
      <c r="C625" s="36">
        <v>46044</v>
      </c>
      <c r="D625" s="39">
        <v>1570.46</v>
      </c>
      <c r="E625" s="12">
        <v>247</v>
      </c>
    </row>
    <row r="626" spans="1:5" x14ac:dyDescent="0.3">
      <c r="A626" s="12" t="s">
        <v>11261</v>
      </c>
      <c r="B626" s="12" t="s">
        <v>4029</v>
      </c>
      <c r="C626" s="36">
        <v>46025</v>
      </c>
      <c r="D626" s="39">
        <v>2073.23</v>
      </c>
      <c r="E626" s="12">
        <v>157</v>
      </c>
    </row>
    <row r="627" spans="1:5" x14ac:dyDescent="0.3">
      <c r="A627" s="12" t="s">
        <v>11262</v>
      </c>
      <c r="B627" s="12" t="s">
        <v>1389</v>
      </c>
      <c r="C627" s="36">
        <v>46046</v>
      </c>
      <c r="D627" s="39">
        <v>491.84</v>
      </c>
      <c r="E627" s="12">
        <v>168</v>
      </c>
    </row>
    <row r="628" spans="1:5" x14ac:dyDescent="0.3">
      <c r="A628" s="12" t="s">
        <v>11263</v>
      </c>
      <c r="B628" s="12" t="s">
        <v>4296</v>
      </c>
      <c r="C628" s="36">
        <v>46033</v>
      </c>
      <c r="D628" s="39">
        <v>740.11</v>
      </c>
      <c r="E628" s="12">
        <v>219</v>
      </c>
    </row>
    <row r="629" spans="1:5" x14ac:dyDescent="0.3">
      <c r="A629" s="12" t="s">
        <v>11264</v>
      </c>
      <c r="B629" s="12" t="s">
        <v>1476</v>
      </c>
      <c r="C629" s="36">
        <v>46049</v>
      </c>
      <c r="D629" s="39">
        <v>1434.22</v>
      </c>
      <c r="E629" s="12">
        <v>173</v>
      </c>
    </row>
    <row r="630" spans="1:5" x14ac:dyDescent="0.3">
      <c r="A630" s="12" t="s">
        <v>11265</v>
      </c>
      <c r="B630" s="12" t="s">
        <v>4271</v>
      </c>
      <c r="C630" s="36">
        <v>46029</v>
      </c>
      <c r="D630" s="39">
        <v>2114.1999999999998</v>
      </c>
      <c r="E630" s="12">
        <v>296</v>
      </c>
    </row>
    <row r="631" spans="1:5" x14ac:dyDescent="0.3">
      <c r="A631" s="12" t="s">
        <v>11266</v>
      </c>
      <c r="B631" s="12" t="s">
        <v>3507</v>
      </c>
      <c r="C631" s="36">
        <v>46026</v>
      </c>
      <c r="D631" s="39">
        <v>992.39</v>
      </c>
      <c r="E631" s="12">
        <v>13</v>
      </c>
    </row>
    <row r="632" spans="1:5" x14ac:dyDescent="0.3">
      <c r="A632" s="12" t="s">
        <v>11267</v>
      </c>
      <c r="B632" s="12" t="s">
        <v>1291</v>
      </c>
      <c r="C632" s="36">
        <v>46031</v>
      </c>
      <c r="D632" s="39">
        <v>1445.73</v>
      </c>
      <c r="E632" s="12">
        <v>208</v>
      </c>
    </row>
    <row r="633" spans="1:5" x14ac:dyDescent="0.3">
      <c r="A633" s="12" t="s">
        <v>11268</v>
      </c>
      <c r="B633" s="12" t="s">
        <v>4382</v>
      </c>
      <c r="C633" s="36">
        <v>46024</v>
      </c>
      <c r="D633" s="39">
        <v>787.69</v>
      </c>
      <c r="E633" s="12">
        <v>163</v>
      </c>
    </row>
    <row r="634" spans="1:5" x14ac:dyDescent="0.3">
      <c r="A634" s="12" t="s">
        <v>11269</v>
      </c>
      <c r="B634" s="12" t="s">
        <v>1558</v>
      </c>
      <c r="C634" s="36">
        <v>46028</v>
      </c>
      <c r="D634" s="39">
        <v>724.94</v>
      </c>
      <c r="E634" s="12">
        <v>68</v>
      </c>
    </row>
    <row r="635" spans="1:5" x14ac:dyDescent="0.3">
      <c r="A635" s="12" t="s">
        <v>11270</v>
      </c>
      <c r="B635" s="12" t="s">
        <v>2164</v>
      </c>
      <c r="C635" s="36">
        <v>46046</v>
      </c>
      <c r="D635" s="39">
        <v>319.70999999999998</v>
      </c>
      <c r="E635" s="12">
        <v>137</v>
      </c>
    </row>
    <row r="636" spans="1:5" x14ac:dyDescent="0.3">
      <c r="A636" s="12" t="s">
        <v>11271</v>
      </c>
      <c r="B636" s="12" t="s">
        <v>1245</v>
      </c>
      <c r="C636" s="36">
        <v>46028</v>
      </c>
      <c r="D636" s="39">
        <v>667.19</v>
      </c>
      <c r="E636" s="12">
        <v>13</v>
      </c>
    </row>
    <row r="637" spans="1:5" x14ac:dyDescent="0.3">
      <c r="A637" s="12" t="s">
        <v>11272</v>
      </c>
      <c r="B637" s="12" t="s">
        <v>1941</v>
      </c>
      <c r="C637" s="36">
        <v>46048</v>
      </c>
      <c r="D637" s="39">
        <v>1918.4</v>
      </c>
      <c r="E637" s="12">
        <v>83</v>
      </c>
    </row>
    <row r="638" spans="1:5" x14ac:dyDescent="0.3">
      <c r="A638" s="12" t="s">
        <v>11273</v>
      </c>
      <c r="B638" s="12" t="s">
        <v>1139</v>
      </c>
      <c r="C638" s="36">
        <v>46052</v>
      </c>
      <c r="D638" s="39">
        <v>1802.78</v>
      </c>
      <c r="E638" s="12">
        <v>284</v>
      </c>
    </row>
    <row r="639" spans="1:5" x14ac:dyDescent="0.3">
      <c r="A639" s="12" t="s">
        <v>11274</v>
      </c>
      <c r="B639" s="12" t="s">
        <v>1584</v>
      </c>
      <c r="C639" s="36">
        <v>46050</v>
      </c>
      <c r="D639" s="39">
        <v>2218.0100000000002</v>
      </c>
      <c r="E639" s="12">
        <v>96</v>
      </c>
    </row>
    <row r="640" spans="1:5" x14ac:dyDescent="0.3">
      <c r="A640" s="12" t="s">
        <v>11275</v>
      </c>
      <c r="B640" s="12" t="s">
        <v>530</v>
      </c>
      <c r="C640" s="36">
        <v>46044</v>
      </c>
      <c r="D640" s="39">
        <v>1859.58</v>
      </c>
      <c r="E640" s="12">
        <v>23</v>
      </c>
    </row>
    <row r="641" spans="1:5" x14ac:dyDescent="0.3">
      <c r="A641" s="12" t="s">
        <v>11276</v>
      </c>
      <c r="B641" s="12" t="s">
        <v>2743</v>
      </c>
      <c r="C641" s="36">
        <v>46045</v>
      </c>
      <c r="D641" s="39">
        <v>961.42</v>
      </c>
      <c r="E641" s="12">
        <v>215</v>
      </c>
    </row>
    <row r="642" spans="1:5" x14ac:dyDescent="0.3">
      <c r="A642" s="12" t="s">
        <v>11277</v>
      </c>
      <c r="B642" s="12" t="s">
        <v>2717</v>
      </c>
      <c r="C642" s="36">
        <v>46026</v>
      </c>
      <c r="D642" s="39">
        <v>293.68</v>
      </c>
      <c r="E642" s="12">
        <v>273</v>
      </c>
    </row>
    <row r="643" spans="1:5" x14ac:dyDescent="0.3">
      <c r="A643" s="12" t="s">
        <v>11278</v>
      </c>
      <c r="B643" s="12" t="s">
        <v>855</v>
      </c>
      <c r="C643" s="36">
        <v>46028</v>
      </c>
      <c r="D643" s="39">
        <v>2253.41</v>
      </c>
      <c r="E643" s="12">
        <v>285</v>
      </c>
    </row>
    <row r="644" spans="1:5" x14ac:dyDescent="0.3">
      <c r="A644" s="12" t="s">
        <v>11279</v>
      </c>
      <c r="B644" s="12" t="s">
        <v>2144</v>
      </c>
      <c r="C644" s="36">
        <v>46036</v>
      </c>
      <c r="D644" s="39">
        <v>1958.07</v>
      </c>
      <c r="E644" s="12">
        <v>295</v>
      </c>
    </row>
    <row r="645" spans="1:5" x14ac:dyDescent="0.3">
      <c r="A645" s="12" t="s">
        <v>11280</v>
      </c>
      <c r="B645" s="12" t="s">
        <v>1153</v>
      </c>
      <c r="C645" s="36">
        <v>46030</v>
      </c>
      <c r="D645" s="39">
        <v>927.64</v>
      </c>
      <c r="E645" s="12">
        <v>234</v>
      </c>
    </row>
    <row r="646" spans="1:5" x14ac:dyDescent="0.3">
      <c r="A646" s="12" t="s">
        <v>11281</v>
      </c>
      <c r="B646" s="12" t="s">
        <v>1504</v>
      </c>
      <c r="C646" s="36">
        <v>46032</v>
      </c>
      <c r="D646" s="39">
        <v>1388.6</v>
      </c>
      <c r="E646" s="12">
        <v>299</v>
      </c>
    </row>
    <row r="647" spans="1:5" x14ac:dyDescent="0.3">
      <c r="A647" s="12" t="s">
        <v>11282</v>
      </c>
      <c r="B647" s="12" t="s">
        <v>2563</v>
      </c>
      <c r="C647" s="36">
        <v>46037</v>
      </c>
      <c r="D647" s="39">
        <v>1822.53</v>
      </c>
      <c r="E647" s="12">
        <v>261</v>
      </c>
    </row>
    <row r="648" spans="1:5" x14ac:dyDescent="0.3">
      <c r="A648" s="12" t="s">
        <v>11283</v>
      </c>
      <c r="B648" s="12" t="s">
        <v>3102</v>
      </c>
      <c r="C648" s="36">
        <v>46042</v>
      </c>
      <c r="D648" s="39">
        <v>1094.6099999999999</v>
      </c>
      <c r="E648" s="12">
        <v>277</v>
      </c>
    </row>
    <row r="649" spans="1:5" x14ac:dyDescent="0.3">
      <c r="A649" s="12" t="s">
        <v>11284</v>
      </c>
      <c r="B649" s="12" t="s">
        <v>530</v>
      </c>
      <c r="C649" s="36">
        <v>46038</v>
      </c>
      <c r="D649" s="39">
        <v>2138.13</v>
      </c>
      <c r="E649" s="12">
        <v>146</v>
      </c>
    </row>
    <row r="650" spans="1:5" x14ac:dyDescent="0.3">
      <c r="A650" s="12" t="s">
        <v>11285</v>
      </c>
      <c r="B650" s="12" t="s">
        <v>1370</v>
      </c>
      <c r="C650" s="36">
        <v>46047</v>
      </c>
      <c r="D650" s="39">
        <v>2306.2600000000002</v>
      </c>
      <c r="E650" s="12">
        <v>11</v>
      </c>
    </row>
    <row r="651" spans="1:5" x14ac:dyDescent="0.3">
      <c r="A651" s="12" t="s">
        <v>11286</v>
      </c>
      <c r="B651" s="12" t="s">
        <v>2407</v>
      </c>
      <c r="C651" s="36">
        <v>46025</v>
      </c>
      <c r="D651" s="39">
        <v>712.48</v>
      </c>
      <c r="E651" s="12">
        <v>29</v>
      </c>
    </row>
    <row r="652" spans="1:5" x14ac:dyDescent="0.3">
      <c r="A652" s="12" t="s">
        <v>11287</v>
      </c>
      <c r="B652" s="12" t="s">
        <v>2595</v>
      </c>
      <c r="C652" s="36">
        <v>46046</v>
      </c>
      <c r="D652" s="39">
        <v>885.34</v>
      </c>
      <c r="E652" s="12">
        <v>191</v>
      </c>
    </row>
    <row r="653" spans="1:5" x14ac:dyDescent="0.3">
      <c r="A653" s="12" t="s">
        <v>11288</v>
      </c>
      <c r="B653" s="12" t="s">
        <v>4040</v>
      </c>
      <c r="C653" s="36">
        <v>46044</v>
      </c>
      <c r="D653" s="39">
        <v>1893.41</v>
      </c>
      <c r="E653" s="12">
        <v>176</v>
      </c>
    </row>
    <row r="654" spans="1:5" x14ac:dyDescent="0.3">
      <c r="A654" s="12" t="s">
        <v>11289</v>
      </c>
      <c r="B654" s="12" t="s">
        <v>2225</v>
      </c>
      <c r="C654" s="36">
        <v>46047</v>
      </c>
      <c r="D654" s="39">
        <v>755.58</v>
      </c>
      <c r="E654" s="12">
        <v>218</v>
      </c>
    </row>
    <row r="655" spans="1:5" x14ac:dyDescent="0.3">
      <c r="A655" s="12" t="s">
        <v>11290</v>
      </c>
      <c r="B655" s="12" t="s">
        <v>4296</v>
      </c>
      <c r="C655" s="36">
        <v>46049</v>
      </c>
      <c r="D655" s="39">
        <v>753.19</v>
      </c>
      <c r="E655" s="12">
        <v>232</v>
      </c>
    </row>
    <row r="656" spans="1:5" x14ac:dyDescent="0.3">
      <c r="A656" s="12" t="s">
        <v>11291</v>
      </c>
      <c r="B656" s="12" t="s">
        <v>2915</v>
      </c>
      <c r="C656" s="36">
        <v>46051</v>
      </c>
      <c r="D656" s="39">
        <v>1940.92</v>
      </c>
      <c r="E656" s="12">
        <v>127</v>
      </c>
    </row>
    <row r="657" spans="1:5" x14ac:dyDescent="0.3">
      <c r="A657" s="12" t="s">
        <v>11292</v>
      </c>
      <c r="B657" s="12" t="s">
        <v>2325</v>
      </c>
      <c r="C657" s="36">
        <v>46039</v>
      </c>
      <c r="D657" s="39">
        <v>1845.44</v>
      </c>
      <c r="E657" s="12">
        <v>160</v>
      </c>
    </row>
    <row r="658" spans="1:5" x14ac:dyDescent="0.3">
      <c r="A658" s="12" t="s">
        <v>11293</v>
      </c>
      <c r="B658" s="12" t="s">
        <v>819</v>
      </c>
      <c r="C658" s="36">
        <v>46043</v>
      </c>
      <c r="D658" s="39">
        <v>630.79999999999995</v>
      </c>
      <c r="E658" s="12">
        <v>14</v>
      </c>
    </row>
    <row r="659" spans="1:5" x14ac:dyDescent="0.3">
      <c r="A659" s="12" t="s">
        <v>11294</v>
      </c>
      <c r="B659" s="12" t="s">
        <v>1953</v>
      </c>
      <c r="C659" s="36">
        <v>46047</v>
      </c>
      <c r="D659" s="39">
        <v>992.39</v>
      </c>
      <c r="E659" s="12">
        <v>166</v>
      </c>
    </row>
    <row r="660" spans="1:5" x14ac:dyDescent="0.3">
      <c r="A660" s="12" t="s">
        <v>11295</v>
      </c>
      <c r="B660" s="12" t="s">
        <v>3956</v>
      </c>
      <c r="C660" s="36">
        <v>46051</v>
      </c>
      <c r="D660" s="39">
        <v>1013.02</v>
      </c>
      <c r="E660" s="12">
        <v>214</v>
      </c>
    </row>
    <row r="661" spans="1:5" x14ac:dyDescent="0.3">
      <c r="A661" s="12" t="s">
        <v>11296</v>
      </c>
      <c r="B661" s="12" t="s">
        <v>1744</v>
      </c>
      <c r="C661" s="36">
        <v>46031</v>
      </c>
      <c r="D661" s="39">
        <v>925.32</v>
      </c>
      <c r="E661" s="12">
        <v>63</v>
      </c>
    </row>
    <row r="662" spans="1:5" x14ac:dyDescent="0.3">
      <c r="A662" s="12" t="s">
        <v>11297</v>
      </c>
      <c r="B662" s="12" t="s">
        <v>1050</v>
      </c>
      <c r="C662" s="36">
        <v>46047</v>
      </c>
      <c r="D662" s="39">
        <v>1321.59</v>
      </c>
      <c r="E662" s="12">
        <v>201</v>
      </c>
    </row>
    <row r="663" spans="1:5" x14ac:dyDescent="0.3">
      <c r="A663" s="12" t="s">
        <v>11298</v>
      </c>
      <c r="B663" s="12" t="s">
        <v>3014</v>
      </c>
      <c r="C663" s="36">
        <v>46046</v>
      </c>
      <c r="D663" s="39">
        <v>318.5</v>
      </c>
      <c r="E663" s="12">
        <v>206</v>
      </c>
    </row>
    <row r="664" spans="1:5" x14ac:dyDescent="0.3">
      <c r="A664" s="12" t="s">
        <v>11299</v>
      </c>
      <c r="B664" s="12" t="s">
        <v>3414</v>
      </c>
      <c r="C664" s="36">
        <v>46049</v>
      </c>
      <c r="D664" s="39">
        <v>1546.06</v>
      </c>
      <c r="E664" s="12">
        <v>106</v>
      </c>
    </row>
    <row r="665" spans="1:5" x14ac:dyDescent="0.3">
      <c r="A665" s="12" t="s">
        <v>11300</v>
      </c>
      <c r="B665" s="12" t="s">
        <v>1694</v>
      </c>
      <c r="C665" s="36">
        <v>46045</v>
      </c>
      <c r="D665" s="39">
        <v>168.37</v>
      </c>
      <c r="E665" s="12">
        <v>288</v>
      </c>
    </row>
    <row r="666" spans="1:5" x14ac:dyDescent="0.3">
      <c r="A666" s="12" t="s">
        <v>11301</v>
      </c>
      <c r="B666" s="12" t="s">
        <v>4380</v>
      </c>
      <c r="C666" s="36">
        <v>46031</v>
      </c>
      <c r="D666" s="39">
        <v>1395.13</v>
      </c>
      <c r="E666" s="12">
        <v>159</v>
      </c>
    </row>
    <row r="667" spans="1:5" x14ac:dyDescent="0.3">
      <c r="A667" s="12" t="s">
        <v>11302</v>
      </c>
      <c r="B667" s="12" t="s">
        <v>2172</v>
      </c>
      <c r="C667" s="36">
        <v>46025</v>
      </c>
      <c r="D667" s="39">
        <v>1336.92</v>
      </c>
      <c r="E667" s="12">
        <v>225</v>
      </c>
    </row>
    <row r="668" spans="1:5" x14ac:dyDescent="0.3">
      <c r="A668" s="12" t="s">
        <v>11303</v>
      </c>
      <c r="B668" s="12" t="s">
        <v>3782</v>
      </c>
      <c r="C668" s="36">
        <v>46041</v>
      </c>
      <c r="D668" s="39">
        <v>488.78</v>
      </c>
      <c r="E668" s="12">
        <v>221</v>
      </c>
    </row>
    <row r="669" spans="1:5" x14ac:dyDescent="0.3">
      <c r="A669" s="12" t="s">
        <v>11304</v>
      </c>
      <c r="B669" s="12" t="s">
        <v>1451</v>
      </c>
      <c r="C669" s="36">
        <v>46037</v>
      </c>
      <c r="D669" s="39">
        <v>1616.74</v>
      </c>
      <c r="E669" s="12">
        <v>42</v>
      </c>
    </row>
    <row r="670" spans="1:5" x14ac:dyDescent="0.3">
      <c r="A670" s="12" t="s">
        <v>11305</v>
      </c>
      <c r="B670" s="12" t="s">
        <v>1372</v>
      </c>
      <c r="C670" s="36">
        <v>46044</v>
      </c>
      <c r="D670" s="39">
        <v>460.24</v>
      </c>
      <c r="E670" s="12">
        <v>200</v>
      </c>
    </row>
    <row r="671" spans="1:5" x14ac:dyDescent="0.3">
      <c r="A671" s="12" t="s">
        <v>11306</v>
      </c>
      <c r="B671" s="12" t="s">
        <v>1074</v>
      </c>
      <c r="C671" s="36">
        <v>46038</v>
      </c>
      <c r="D671" s="39">
        <v>1192.78</v>
      </c>
      <c r="E671" s="12">
        <v>96</v>
      </c>
    </row>
    <row r="672" spans="1:5" x14ac:dyDescent="0.3">
      <c r="A672" s="12" t="s">
        <v>11307</v>
      </c>
      <c r="B672" s="12" t="s">
        <v>673</v>
      </c>
      <c r="C672" s="36">
        <v>46040</v>
      </c>
      <c r="D672" s="39">
        <v>1865.93</v>
      </c>
      <c r="E672" s="12">
        <v>258</v>
      </c>
    </row>
    <row r="673" spans="1:5" x14ac:dyDescent="0.3">
      <c r="A673" s="12" t="s">
        <v>11308</v>
      </c>
      <c r="B673" s="12" t="s">
        <v>4124</v>
      </c>
      <c r="C673" s="36">
        <v>46050</v>
      </c>
      <c r="D673" s="39">
        <v>1545.63</v>
      </c>
      <c r="E673" s="12">
        <v>26</v>
      </c>
    </row>
    <row r="674" spans="1:5" x14ac:dyDescent="0.3">
      <c r="A674" s="12" t="s">
        <v>11309</v>
      </c>
      <c r="B674" s="12" t="s">
        <v>3884</v>
      </c>
      <c r="C674" s="36">
        <v>46051</v>
      </c>
      <c r="D674" s="39">
        <v>1059.32</v>
      </c>
      <c r="E674" s="12">
        <v>26</v>
      </c>
    </row>
    <row r="675" spans="1:5" x14ac:dyDescent="0.3">
      <c r="A675" s="12" t="s">
        <v>11310</v>
      </c>
      <c r="B675" s="12" t="s">
        <v>3228</v>
      </c>
      <c r="C675" s="36">
        <v>46026</v>
      </c>
      <c r="D675" s="39">
        <v>1149.22</v>
      </c>
      <c r="E675" s="12">
        <v>161</v>
      </c>
    </row>
    <row r="676" spans="1:5" x14ac:dyDescent="0.3">
      <c r="A676" s="12" t="s">
        <v>11311</v>
      </c>
      <c r="B676" s="12" t="s">
        <v>3092</v>
      </c>
      <c r="C676" s="36">
        <v>46031</v>
      </c>
      <c r="D676" s="39">
        <v>1954.04</v>
      </c>
      <c r="E676" s="12">
        <v>217</v>
      </c>
    </row>
    <row r="677" spans="1:5" x14ac:dyDescent="0.3">
      <c r="A677" s="12" t="s">
        <v>11312</v>
      </c>
      <c r="B677" s="12" t="s">
        <v>2939</v>
      </c>
      <c r="C677" s="36">
        <v>46033</v>
      </c>
      <c r="D677" s="39">
        <v>874.24</v>
      </c>
      <c r="E677" s="12">
        <v>176</v>
      </c>
    </row>
    <row r="678" spans="1:5" x14ac:dyDescent="0.3">
      <c r="A678" s="12" t="s">
        <v>11313</v>
      </c>
      <c r="B678" s="12" t="s">
        <v>4579</v>
      </c>
      <c r="C678" s="36">
        <v>46033</v>
      </c>
      <c r="D678" s="39">
        <v>1453.67</v>
      </c>
      <c r="E678" s="12">
        <v>102</v>
      </c>
    </row>
    <row r="679" spans="1:5" x14ac:dyDescent="0.3">
      <c r="A679" s="12" t="s">
        <v>11314</v>
      </c>
      <c r="B679" s="12" t="s">
        <v>4062</v>
      </c>
      <c r="C679" s="36">
        <v>46049</v>
      </c>
      <c r="D679" s="39">
        <v>1398.9</v>
      </c>
      <c r="E679" s="12">
        <v>260</v>
      </c>
    </row>
    <row r="680" spans="1:5" x14ac:dyDescent="0.3">
      <c r="A680" s="12" t="s">
        <v>11315</v>
      </c>
      <c r="B680" s="12" t="s">
        <v>876</v>
      </c>
      <c r="C680" s="36">
        <v>46052</v>
      </c>
      <c r="D680" s="39">
        <v>479.1</v>
      </c>
      <c r="E680" s="12">
        <v>70</v>
      </c>
    </row>
    <row r="681" spans="1:5" x14ac:dyDescent="0.3">
      <c r="A681" s="12" t="s">
        <v>11316</v>
      </c>
      <c r="B681" s="12" t="s">
        <v>2981</v>
      </c>
      <c r="C681" s="36">
        <v>46050</v>
      </c>
      <c r="D681" s="39">
        <v>1951.47</v>
      </c>
      <c r="E681" s="12">
        <v>119</v>
      </c>
    </row>
    <row r="682" spans="1:5" x14ac:dyDescent="0.3">
      <c r="A682" s="12" t="s">
        <v>11317</v>
      </c>
      <c r="B682" s="12" t="s">
        <v>4443</v>
      </c>
      <c r="C682" s="36">
        <v>46029</v>
      </c>
      <c r="D682" s="39">
        <v>1353.79</v>
      </c>
      <c r="E682" s="12">
        <v>13</v>
      </c>
    </row>
    <row r="683" spans="1:5" x14ac:dyDescent="0.3">
      <c r="A683" s="12" t="s">
        <v>11318</v>
      </c>
      <c r="B683" s="12" t="s">
        <v>2777</v>
      </c>
      <c r="C683" s="36">
        <v>46045</v>
      </c>
      <c r="D683" s="39">
        <v>1345.8</v>
      </c>
      <c r="E683" s="12">
        <v>77</v>
      </c>
    </row>
    <row r="684" spans="1:5" x14ac:dyDescent="0.3">
      <c r="A684" s="12" t="s">
        <v>11319</v>
      </c>
      <c r="B684" s="12" t="s">
        <v>2937</v>
      </c>
      <c r="C684" s="36">
        <v>46050</v>
      </c>
      <c r="D684" s="39">
        <v>1256.0999999999999</v>
      </c>
      <c r="E684" s="12">
        <v>85</v>
      </c>
    </row>
    <row r="685" spans="1:5" x14ac:dyDescent="0.3">
      <c r="A685" s="12" t="s">
        <v>11320</v>
      </c>
      <c r="B685" s="12" t="s">
        <v>2371</v>
      </c>
      <c r="C685" s="36">
        <v>46023</v>
      </c>
      <c r="D685" s="39">
        <v>2478.7600000000002</v>
      </c>
      <c r="E685" s="12">
        <v>290</v>
      </c>
    </row>
    <row r="686" spans="1:5" x14ac:dyDescent="0.3">
      <c r="A686" s="12" t="s">
        <v>11321</v>
      </c>
      <c r="B686" s="12" t="s">
        <v>4489</v>
      </c>
      <c r="C686" s="36">
        <v>46029</v>
      </c>
      <c r="D686" s="39">
        <v>390.14</v>
      </c>
      <c r="E686" s="12">
        <v>158</v>
      </c>
    </row>
    <row r="687" spans="1:5" x14ac:dyDescent="0.3">
      <c r="A687" s="12" t="s">
        <v>11322</v>
      </c>
      <c r="B687" s="12" t="s">
        <v>4332</v>
      </c>
      <c r="C687" s="36">
        <v>46027</v>
      </c>
      <c r="D687" s="39">
        <v>994.13</v>
      </c>
      <c r="E687" s="12">
        <v>202</v>
      </c>
    </row>
    <row r="688" spans="1:5" x14ac:dyDescent="0.3">
      <c r="A688" s="12" t="s">
        <v>11323</v>
      </c>
      <c r="B688" s="12" t="s">
        <v>1664</v>
      </c>
      <c r="C688" s="36">
        <v>46053</v>
      </c>
      <c r="D688" s="39">
        <v>801.76</v>
      </c>
      <c r="E688" s="12">
        <v>181</v>
      </c>
    </row>
    <row r="689" spans="1:5" x14ac:dyDescent="0.3">
      <c r="A689" s="12" t="s">
        <v>11324</v>
      </c>
      <c r="B689" s="12" t="s">
        <v>2465</v>
      </c>
      <c r="C689" s="36">
        <v>46025</v>
      </c>
      <c r="D689" s="39">
        <v>1767</v>
      </c>
      <c r="E689" s="12">
        <v>115</v>
      </c>
    </row>
    <row r="690" spans="1:5" x14ac:dyDescent="0.3">
      <c r="A690" s="12" t="s">
        <v>11325</v>
      </c>
      <c r="B690" s="12" t="s">
        <v>3890</v>
      </c>
      <c r="C690" s="36">
        <v>46043</v>
      </c>
      <c r="D690" s="39">
        <v>998.04</v>
      </c>
      <c r="E690" s="12">
        <v>195</v>
      </c>
    </row>
    <row r="691" spans="1:5" x14ac:dyDescent="0.3">
      <c r="A691" s="12" t="s">
        <v>11326</v>
      </c>
      <c r="B691" s="12" t="s">
        <v>1113</v>
      </c>
      <c r="C691" s="36">
        <v>46049</v>
      </c>
      <c r="D691" s="39">
        <v>906.41</v>
      </c>
      <c r="E691" s="12">
        <v>184</v>
      </c>
    </row>
    <row r="692" spans="1:5" x14ac:dyDescent="0.3">
      <c r="A692" s="12" t="s">
        <v>11327</v>
      </c>
      <c r="B692" s="12" t="s">
        <v>3461</v>
      </c>
      <c r="C692" s="36">
        <v>46036</v>
      </c>
      <c r="D692" s="39">
        <v>2044.21</v>
      </c>
      <c r="E692" s="12">
        <v>97</v>
      </c>
    </row>
    <row r="693" spans="1:5" x14ac:dyDescent="0.3">
      <c r="A693" s="12" t="s">
        <v>11328</v>
      </c>
      <c r="B693" s="12" t="s">
        <v>2263</v>
      </c>
      <c r="C693" s="36">
        <v>46035</v>
      </c>
      <c r="D693" s="39">
        <v>453.58</v>
      </c>
      <c r="E693" s="12">
        <v>8</v>
      </c>
    </row>
    <row r="694" spans="1:5" x14ac:dyDescent="0.3">
      <c r="A694" s="12" t="s">
        <v>11329</v>
      </c>
      <c r="B694" s="12" t="s">
        <v>1401</v>
      </c>
      <c r="C694" s="36">
        <v>46053</v>
      </c>
      <c r="D694" s="39">
        <v>940.74</v>
      </c>
      <c r="E694" s="12">
        <v>97</v>
      </c>
    </row>
    <row r="695" spans="1:5" x14ac:dyDescent="0.3">
      <c r="A695" s="12" t="s">
        <v>11330</v>
      </c>
      <c r="B695" s="12" t="s">
        <v>2087</v>
      </c>
      <c r="C695" s="36">
        <v>46034</v>
      </c>
      <c r="D695" s="39">
        <v>2252.19</v>
      </c>
      <c r="E695" s="12">
        <v>38</v>
      </c>
    </row>
    <row r="696" spans="1:5" x14ac:dyDescent="0.3">
      <c r="A696" s="12" t="s">
        <v>11331</v>
      </c>
      <c r="B696" s="12" t="s">
        <v>1407</v>
      </c>
      <c r="C696" s="36">
        <v>46052</v>
      </c>
      <c r="D696" s="39">
        <v>1844.75</v>
      </c>
      <c r="E696" s="12">
        <v>259</v>
      </c>
    </row>
    <row r="697" spans="1:5" x14ac:dyDescent="0.3">
      <c r="A697" s="12" t="s">
        <v>11332</v>
      </c>
      <c r="B697" s="12" t="s">
        <v>3826</v>
      </c>
      <c r="C697" s="36">
        <v>46051</v>
      </c>
      <c r="D697" s="39">
        <v>1020.6</v>
      </c>
      <c r="E697" s="12">
        <v>261</v>
      </c>
    </row>
    <row r="698" spans="1:5" x14ac:dyDescent="0.3">
      <c r="A698" s="12" t="s">
        <v>11333</v>
      </c>
      <c r="B698" s="12" t="s">
        <v>2239</v>
      </c>
      <c r="C698" s="36">
        <v>46050</v>
      </c>
      <c r="D698" s="39">
        <v>675.1</v>
      </c>
      <c r="E698" s="12">
        <v>192</v>
      </c>
    </row>
    <row r="699" spans="1:5" x14ac:dyDescent="0.3">
      <c r="A699" s="12" t="s">
        <v>11334</v>
      </c>
      <c r="B699" s="12" t="s">
        <v>1877</v>
      </c>
      <c r="C699" s="36">
        <v>46043</v>
      </c>
      <c r="D699" s="39">
        <v>2348.13</v>
      </c>
      <c r="E699" s="12">
        <v>87</v>
      </c>
    </row>
    <row r="700" spans="1:5" x14ac:dyDescent="0.3">
      <c r="A700" s="12" t="s">
        <v>11335</v>
      </c>
      <c r="B700" s="12" t="s">
        <v>2583</v>
      </c>
      <c r="C700" s="36">
        <v>46032</v>
      </c>
      <c r="D700" s="39">
        <v>238.21</v>
      </c>
      <c r="E700" s="12">
        <v>31</v>
      </c>
    </row>
    <row r="701" spans="1:5" x14ac:dyDescent="0.3">
      <c r="A701" s="12" t="s">
        <v>11336</v>
      </c>
      <c r="B701" s="12" t="s">
        <v>1381</v>
      </c>
      <c r="C701" s="36">
        <v>46025</v>
      </c>
      <c r="D701" s="39">
        <v>2163.21</v>
      </c>
      <c r="E701" s="12">
        <v>8</v>
      </c>
    </row>
    <row r="702" spans="1:5" x14ac:dyDescent="0.3">
      <c r="A702" s="12" t="s">
        <v>11337</v>
      </c>
      <c r="B702" s="12" t="s">
        <v>3388</v>
      </c>
      <c r="C702" s="36">
        <v>46039</v>
      </c>
      <c r="D702" s="39">
        <v>1489.5</v>
      </c>
      <c r="E702" s="12">
        <v>246</v>
      </c>
    </row>
    <row r="703" spans="1:5" x14ac:dyDescent="0.3">
      <c r="A703" s="12" t="s">
        <v>11338</v>
      </c>
      <c r="B703" s="12" t="s">
        <v>3044</v>
      </c>
      <c r="C703" s="36">
        <v>46029</v>
      </c>
      <c r="D703" s="39">
        <v>769.78</v>
      </c>
      <c r="E703" s="12">
        <v>243</v>
      </c>
    </row>
    <row r="704" spans="1:5" x14ac:dyDescent="0.3">
      <c r="A704" s="12" t="s">
        <v>11339</v>
      </c>
      <c r="B704" s="12" t="s">
        <v>501</v>
      </c>
      <c r="C704" s="36">
        <v>46048</v>
      </c>
      <c r="D704" s="39">
        <v>1012.5</v>
      </c>
      <c r="E704" s="12">
        <v>255</v>
      </c>
    </row>
    <row r="705" spans="1:5" x14ac:dyDescent="0.3">
      <c r="A705" s="12" t="s">
        <v>11340</v>
      </c>
      <c r="B705" s="12" t="s">
        <v>1736</v>
      </c>
      <c r="C705" s="36">
        <v>46048</v>
      </c>
      <c r="D705" s="39">
        <v>747</v>
      </c>
      <c r="E705" s="12">
        <v>233</v>
      </c>
    </row>
    <row r="706" spans="1:5" x14ac:dyDescent="0.3">
      <c r="A706" s="12" t="s">
        <v>11341</v>
      </c>
      <c r="B706" s="12" t="s">
        <v>3766</v>
      </c>
      <c r="C706" s="36">
        <v>46039</v>
      </c>
      <c r="D706" s="39">
        <v>2295.8000000000002</v>
      </c>
      <c r="E706" s="12">
        <v>114</v>
      </c>
    </row>
    <row r="707" spans="1:5" x14ac:dyDescent="0.3">
      <c r="A707" s="12" t="s">
        <v>11342</v>
      </c>
      <c r="B707" s="12" t="s">
        <v>2765</v>
      </c>
      <c r="C707" s="36">
        <v>46046</v>
      </c>
      <c r="D707" s="39">
        <v>332.08</v>
      </c>
      <c r="E707" s="12">
        <v>258</v>
      </c>
    </row>
    <row r="708" spans="1:5" x14ac:dyDescent="0.3">
      <c r="A708" s="12" t="s">
        <v>11343</v>
      </c>
      <c r="B708" s="12" t="s">
        <v>4366</v>
      </c>
      <c r="C708" s="36">
        <v>46050</v>
      </c>
      <c r="D708" s="39">
        <v>2001.67</v>
      </c>
      <c r="E708" s="12">
        <v>79</v>
      </c>
    </row>
    <row r="709" spans="1:5" x14ac:dyDescent="0.3">
      <c r="A709" s="12" t="s">
        <v>11344</v>
      </c>
      <c r="B709" s="12" t="s">
        <v>3892</v>
      </c>
      <c r="C709" s="36">
        <v>46030</v>
      </c>
      <c r="D709" s="39">
        <v>1581.09</v>
      </c>
      <c r="E709" s="12">
        <v>25</v>
      </c>
    </row>
    <row r="710" spans="1:5" x14ac:dyDescent="0.3">
      <c r="A710" s="12" t="s">
        <v>11345</v>
      </c>
      <c r="B710" s="12" t="s">
        <v>2387</v>
      </c>
      <c r="C710" s="36">
        <v>46042</v>
      </c>
      <c r="D710" s="39">
        <v>1927.15</v>
      </c>
      <c r="E710" s="12">
        <v>205</v>
      </c>
    </row>
    <row r="711" spans="1:5" x14ac:dyDescent="0.3">
      <c r="A711" s="12" t="s">
        <v>11346</v>
      </c>
      <c r="B711" s="12" t="s">
        <v>1070</v>
      </c>
      <c r="C711" s="36">
        <v>46050</v>
      </c>
      <c r="D711" s="39">
        <v>1480.19</v>
      </c>
      <c r="E711" s="12">
        <v>169</v>
      </c>
    </row>
    <row r="712" spans="1:5" x14ac:dyDescent="0.3">
      <c r="A712" s="12" t="s">
        <v>11347</v>
      </c>
      <c r="B712" s="12" t="s">
        <v>3924</v>
      </c>
      <c r="C712" s="36">
        <v>46026</v>
      </c>
      <c r="D712" s="39">
        <v>476.69</v>
      </c>
      <c r="E712" s="12">
        <v>24</v>
      </c>
    </row>
    <row r="713" spans="1:5" x14ac:dyDescent="0.3">
      <c r="A713" s="12" t="s">
        <v>11348</v>
      </c>
      <c r="B713" s="12" t="s">
        <v>1332</v>
      </c>
      <c r="C713" s="36">
        <v>46046</v>
      </c>
      <c r="D713" s="39">
        <v>928.9</v>
      </c>
      <c r="E713" s="12">
        <v>177</v>
      </c>
    </row>
    <row r="714" spans="1:5" x14ac:dyDescent="0.3">
      <c r="A714" s="12" t="s">
        <v>11349</v>
      </c>
      <c r="B714" s="12" t="s">
        <v>2907</v>
      </c>
      <c r="C714" s="36">
        <v>46036</v>
      </c>
      <c r="D714" s="39">
        <v>624.82000000000005</v>
      </c>
      <c r="E714" s="12">
        <v>295</v>
      </c>
    </row>
    <row r="715" spans="1:5" x14ac:dyDescent="0.3">
      <c r="A715" s="12" t="s">
        <v>11350</v>
      </c>
      <c r="B715" s="12" t="s">
        <v>3447</v>
      </c>
      <c r="C715" s="36">
        <v>46031</v>
      </c>
      <c r="D715" s="39">
        <v>233.43</v>
      </c>
      <c r="E715" s="12">
        <v>269</v>
      </c>
    </row>
    <row r="716" spans="1:5" x14ac:dyDescent="0.3">
      <c r="A716" s="12" t="s">
        <v>11351</v>
      </c>
      <c r="B716" s="12" t="s">
        <v>1151</v>
      </c>
      <c r="C716" s="36">
        <v>46030</v>
      </c>
      <c r="D716" s="39">
        <v>1578.15</v>
      </c>
      <c r="E716" s="12">
        <v>225</v>
      </c>
    </row>
    <row r="717" spans="1:5" x14ac:dyDescent="0.3">
      <c r="A717" s="12" t="s">
        <v>11352</v>
      </c>
      <c r="B717" s="12" t="s">
        <v>2563</v>
      </c>
      <c r="C717" s="36">
        <v>46031</v>
      </c>
      <c r="D717" s="39">
        <v>2454.9699999999998</v>
      </c>
      <c r="E717" s="12">
        <v>24</v>
      </c>
    </row>
    <row r="718" spans="1:5" x14ac:dyDescent="0.3">
      <c r="A718" s="12" t="s">
        <v>11353</v>
      </c>
      <c r="B718" s="12" t="s">
        <v>2120</v>
      </c>
      <c r="C718" s="36">
        <v>46033</v>
      </c>
      <c r="D718" s="39">
        <v>291.74</v>
      </c>
      <c r="E718" s="12">
        <v>15</v>
      </c>
    </row>
    <row r="719" spans="1:5" x14ac:dyDescent="0.3">
      <c r="A719" s="12" t="s">
        <v>11354</v>
      </c>
      <c r="B719" s="12" t="s">
        <v>2389</v>
      </c>
      <c r="C719" s="36">
        <v>46048</v>
      </c>
      <c r="D719" s="39">
        <v>65.31</v>
      </c>
      <c r="E719" s="12">
        <v>190</v>
      </c>
    </row>
    <row r="720" spans="1:5" x14ac:dyDescent="0.3">
      <c r="A720" s="12" t="s">
        <v>11355</v>
      </c>
      <c r="B720" s="12" t="s">
        <v>1050</v>
      </c>
      <c r="C720" s="36">
        <v>46036</v>
      </c>
      <c r="D720" s="39">
        <v>120.53</v>
      </c>
      <c r="E720" s="12">
        <v>300</v>
      </c>
    </row>
    <row r="721" spans="1:5" x14ac:dyDescent="0.3">
      <c r="A721" s="12" t="s">
        <v>11356</v>
      </c>
      <c r="B721" s="12" t="s">
        <v>3256</v>
      </c>
      <c r="C721" s="36">
        <v>46047</v>
      </c>
      <c r="D721" s="39">
        <v>1765.71</v>
      </c>
      <c r="E721" s="12">
        <v>53</v>
      </c>
    </row>
    <row r="722" spans="1:5" x14ac:dyDescent="0.3">
      <c r="A722" s="12" t="s">
        <v>11357</v>
      </c>
      <c r="B722" s="12" t="s">
        <v>3573</v>
      </c>
      <c r="C722" s="36">
        <v>46043</v>
      </c>
      <c r="D722" s="39">
        <v>1568.83</v>
      </c>
      <c r="E722" s="12">
        <v>90</v>
      </c>
    </row>
    <row r="723" spans="1:5" x14ac:dyDescent="0.3">
      <c r="A723" s="12" t="s">
        <v>11358</v>
      </c>
      <c r="B723" s="12" t="s">
        <v>2567</v>
      </c>
      <c r="C723" s="36">
        <v>46024</v>
      </c>
      <c r="D723" s="39">
        <v>1473.56</v>
      </c>
      <c r="E723" s="12">
        <v>96</v>
      </c>
    </row>
    <row r="724" spans="1:5" x14ac:dyDescent="0.3">
      <c r="A724" s="12" t="s">
        <v>11359</v>
      </c>
      <c r="B724" s="12" t="s">
        <v>601</v>
      </c>
      <c r="C724" s="36">
        <v>46052</v>
      </c>
      <c r="D724" s="39">
        <v>2434.9899999999998</v>
      </c>
      <c r="E724" s="12">
        <v>57</v>
      </c>
    </row>
    <row r="725" spans="1:5" x14ac:dyDescent="0.3">
      <c r="A725" s="12" t="s">
        <v>11360</v>
      </c>
      <c r="B725" s="12" t="s">
        <v>3854</v>
      </c>
      <c r="C725" s="36">
        <v>46030</v>
      </c>
      <c r="D725" s="39">
        <v>431.72</v>
      </c>
      <c r="E725" s="12">
        <v>79</v>
      </c>
    </row>
    <row r="726" spans="1:5" x14ac:dyDescent="0.3">
      <c r="A726" s="12" t="s">
        <v>11361</v>
      </c>
      <c r="B726" s="12" t="s">
        <v>1678</v>
      </c>
      <c r="C726" s="36">
        <v>46032</v>
      </c>
      <c r="D726" s="39">
        <v>509.64</v>
      </c>
      <c r="E726" s="12">
        <v>294</v>
      </c>
    </row>
    <row r="727" spans="1:5" x14ac:dyDescent="0.3">
      <c r="A727" s="12" t="s">
        <v>11362</v>
      </c>
      <c r="B727" s="12" t="s">
        <v>3926</v>
      </c>
      <c r="C727" s="36">
        <v>46050</v>
      </c>
      <c r="D727" s="39">
        <v>900.62</v>
      </c>
      <c r="E727" s="12">
        <v>293</v>
      </c>
    </row>
    <row r="728" spans="1:5" x14ac:dyDescent="0.3">
      <c r="A728" s="12" t="s">
        <v>11363</v>
      </c>
      <c r="B728" s="12" t="s">
        <v>2791</v>
      </c>
      <c r="C728" s="36">
        <v>46037</v>
      </c>
      <c r="D728" s="39">
        <v>1364.09</v>
      </c>
      <c r="E728" s="12">
        <v>264</v>
      </c>
    </row>
    <row r="729" spans="1:5" x14ac:dyDescent="0.3">
      <c r="A729" s="12" t="s">
        <v>11364</v>
      </c>
      <c r="B729" s="12" t="s">
        <v>1744</v>
      </c>
      <c r="C729" s="36">
        <v>46048</v>
      </c>
      <c r="D729" s="39">
        <v>1886.81</v>
      </c>
      <c r="E729" s="12">
        <v>68</v>
      </c>
    </row>
    <row r="730" spans="1:5" x14ac:dyDescent="0.3">
      <c r="A730" s="12" t="s">
        <v>11365</v>
      </c>
      <c r="B730" s="12" t="s">
        <v>4256</v>
      </c>
      <c r="C730" s="36">
        <v>46033</v>
      </c>
      <c r="D730" s="39">
        <v>1410.69</v>
      </c>
      <c r="E730" s="12">
        <v>155</v>
      </c>
    </row>
    <row r="731" spans="1:5" x14ac:dyDescent="0.3">
      <c r="A731" s="12" t="s">
        <v>11366</v>
      </c>
      <c r="B731" s="12" t="s">
        <v>3898</v>
      </c>
      <c r="C731" s="36">
        <v>46028</v>
      </c>
      <c r="D731" s="39">
        <v>422.19</v>
      </c>
      <c r="E731" s="12">
        <v>9</v>
      </c>
    </row>
    <row r="732" spans="1:5" x14ac:dyDescent="0.3">
      <c r="A732" s="12" t="s">
        <v>11367</v>
      </c>
      <c r="B732" s="12" t="s">
        <v>3898</v>
      </c>
      <c r="C732" s="36">
        <v>46045</v>
      </c>
      <c r="D732" s="39">
        <v>538.1</v>
      </c>
      <c r="E732" s="12">
        <v>99</v>
      </c>
    </row>
    <row r="733" spans="1:5" x14ac:dyDescent="0.3">
      <c r="A733" s="12" t="s">
        <v>11368</v>
      </c>
      <c r="B733" s="12" t="s">
        <v>1508</v>
      </c>
      <c r="C733" s="36">
        <v>46026</v>
      </c>
      <c r="D733" s="39">
        <v>1023.99</v>
      </c>
      <c r="E733" s="12">
        <v>209</v>
      </c>
    </row>
    <row r="734" spans="1:5" x14ac:dyDescent="0.3">
      <c r="A734" s="12" t="s">
        <v>11369</v>
      </c>
      <c r="B734" s="12" t="s">
        <v>4050</v>
      </c>
      <c r="C734" s="36">
        <v>46041</v>
      </c>
      <c r="D734" s="39">
        <v>2172</v>
      </c>
      <c r="E734" s="12">
        <v>43</v>
      </c>
    </row>
    <row r="735" spans="1:5" x14ac:dyDescent="0.3">
      <c r="A735" s="12" t="s">
        <v>11370</v>
      </c>
      <c r="B735" s="12" t="s">
        <v>2683</v>
      </c>
      <c r="C735" s="36">
        <v>46035</v>
      </c>
      <c r="D735" s="39">
        <v>1254.33</v>
      </c>
      <c r="E735" s="12">
        <v>265</v>
      </c>
    </row>
    <row r="736" spans="1:5" x14ac:dyDescent="0.3">
      <c r="A736" s="12" t="s">
        <v>11371</v>
      </c>
      <c r="B736" s="12" t="s">
        <v>1095</v>
      </c>
      <c r="C736" s="36">
        <v>46032</v>
      </c>
      <c r="D736" s="39">
        <v>2233.96</v>
      </c>
      <c r="E736" s="12">
        <v>189</v>
      </c>
    </row>
    <row r="737" spans="1:5" x14ac:dyDescent="0.3">
      <c r="A737" s="12" t="s">
        <v>11372</v>
      </c>
      <c r="B737" s="12" t="s">
        <v>3312</v>
      </c>
      <c r="C737" s="36">
        <v>46052</v>
      </c>
      <c r="D737" s="39">
        <v>717.06</v>
      </c>
      <c r="E737" s="12">
        <v>113</v>
      </c>
    </row>
    <row r="738" spans="1:5" x14ac:dyDescent="0.3">
      <c r="A738" s="12" t="s">
        <v>11373</v>
      </c>
      <c r="B738" s="12" t="s">
        <v>2871</v>
      </c>
      <c r="C738" s="36">
        <v>46041</v>
      </c>
      <c r="D738" s="39">
        <v>818.06</v>
      </c>
      <c r="E738" s="12">
        <v>159</v>
      </c>
    </row>
    <row r="739" spans="1:5" x14ac:dyDescent="0.3">
      <c r="A739" s="12" t="s">
        <v>11374</v>
      </c>
      <c r="B739" s="12" t="s">
        <v>802</v>
      </c>
      <c r="C739" s="36">
        <v>46034</v>
      </c>
      <c r="D739" s="39">
        <v>571.91999999999996</v>
      </c>
      <c r="E739" s="12">
        <v>150</v>
      </c>
    </row>
    <row r="740" spans="1:5" x14ac:dyDescent="0.3">
      <c r="A740" s="12" t="s">
        <v>11375</v>
      </c>
      <c r="B740" s="12" t="s">
        <v>2825</v>
      </c>
      <c r="C740" s="36">
        <v>46049</v>
      </c>
      <c r="D740" s="39">
        <v>2437.9899999999998</v>
      </c>
      <c r="E740" s="12">
        <v>234</v>
      </c>
    </row>
    <row r="741" spans="1:5" x14ac:dyDescent="0.3">
      <c r="A741" s="12" t="s">
        <v>11376</v>
      </c>
      <c r="B741" s="12" t="s">
        <v>3563</v>
      </c>
      <c r="C741" s="36">
        <v>46030</v>
      </c>
      <c r="D741" s="39">
        <v>129.04</v>
      </c>
      <c r="E741" s="12">
        <v>197</v>
      </c>
    </row>
    <row r="742" spans="1:5" x14ac:dyDescent="0.3">
      <c r="A742" s="12" t="s">
        <v>11377</v>
      </c>
      <c r="B742" s="12" t="s">
        <v>4523</v>
      </c>
      <c r="C742" s="36">
        <v>46053</v>
      </c>
      <c r="D742" s="39">
        <v>1932.18</v>
      </c>
      <c r="E742" s="12">
        <v>134</v>
      </c>
    </row>
    <row r="743" spans="1:5" x14ac:dyDescent="0.3">
      <c r="A743" s="12" t="s">
        <v>11378</v>
      </c>
      <c r="B743" s="12" t="s">
        <v>4013</v>
      </c>
      <c r="C743" s="36">
        <v>46038</v>
      </c>
      <c r="D743" s="39">
        <v>1931.11</v>
      </c>
      <c r="E743" s="12">
        <v>258</v>
      </c>
    </row>
    <row r="744" spans="1:5" x14ac:dyDescent="0.3">
      <c r="A744" s="12" t="s">
        <v>11379</v>
      </c>
      <c r="B744" s="12" t="s">
        <v>1810</v>
      </c>
      <c r="C744" s="36">
        <v>46028</v>
      </c>
      <c r="D744" s="39">
        <v>1405.92</v>
      </c>
      <c r="E744" s="12">
        <v>98</v>
      </c>
    </row>
    <row r="745" spans="1:5" x14ac:dyDescent="0.3">
      <c r="A745" s="12" t="s">
        <v>11380</v>
      </c>
      <c r="B745" s="12" t="s">
        <v>4265</v>
      </c>
      <c r="C745" s="36">
        <v>46051</v>
      </c>
      <c r="D745" s="39">
        <v>207.47</v>
      </c>
      <c r="E745" s="12">
        <v>167</v>
      </c>
    </row>
    <row r="746" spans="1:5" x14ac:dyDescent="0.3">
      <c r="A746" s="12" t="s">
        <v>11381</v>
      </c>
      <c r="B746" s="12" t="s">
        <v>3711</v>
      </c>
      <c r="C746" s="36">
        <v>46051</v>
      </c>
      <c r="D746" s="39">
        <v>682.1</v>
      </c>
      <c r="E746" s="12">
        <v>93</v>
      </c>
    </row>
    <row r="747" spans="1:5" x14ac:dyDescent="0.3">
      <c r="A747" s="12" t="s">
        <v>11382</v>
      </c>
      <c r="B747" s="12" t="s">
        <v>599</v>
      </c>
      <c r="C747" s="36">
        <v>46039</v>
      </c>
      <c r="D747" s="39">
        <v>102.33</v>
      </c>
      <c r="E747" s="12">
        <v>135</v>
      </c>
    </row>
    <row r="748" spans="1:5" x14ac:dyDescent="0.3">
      <c r="A748" s="12" t="s">
        <v>11383</v>
      </c>
      <c r="B748" s="12" t="s">
        <v>4023</v>
      </c>
      <c r="C748" s="36">
        <v>46027</v>
      </c>
      <c r="D748" s="39">
        <v>2303.19</v>
      </c>
      <c r="E748" s="12">
        <v>7</v>
      </c>
    </row>
    <row r="749" spans="1:5" x14ac:dyDescent="0.3">
      <c r="A749" s="12" t="s">
        <v>11384</v>
      </c>
      <c r="B749" s="12" t="s">
        <v>4190</v>
      </c>
      <c r="C749" s="36">
        <v>46045</v>
      </c>
      <c r="D749" s="39">
        <v>2496.89</v>
      </c>
      <c r="E749" s="12">
        <v>211</v>
      </c>
    </row>
    <row r="750" spans="1:5" x14ac:dyDescent="0.3">
      <c r="A750" s="12" t="s">
        <v>11385</v>
      </c>
      <c r="B750" s="12" t="s">
        <v>1905</v>
      </c>
      <c r="C750" s="36">
        <v>46025</v>
      </c>
      <c r="D750" s="39">
        <v>706.43</v>
      </c>
      <c r="E750" s="12">
        <v>239</v>
      </c>
    </row>
    <row r="751" spans="1:5" x14ac:dyDescent="0.3">
      <c r="A751" s="12" t="s">
        <v>11386</v>
      </c>
      <c r="B751" s="12" t="s">
        <v>501</v>
      </c>
      <c r="C751" s="36">
        <v>46046</v>
      </c>
      <c r="D751" s="39">
        <v>2059.52</v>
      </c>
      <c r="E751" s="12">
        <v>5</v>
      </c>
    </row>
    <row r="752" spans="1:5" x14ac:dyDescent="0.3">
      <c r="A752" s="12" t="s">
        <v>11387</v>
      </c>
      <c r="B752" s="12" t="s">
        <v>1624</v>
      </c>
      <c r="C752" s="36">
        <v>46050</v>
      </c>
      <c r="D752" s="39">
        <v>1414.88</v>
      </c>
      <c r="E752" s="12">
        <v>196</v>
      </c>
    </row>
    <row r="753" spans="1:5" x14ac:dyDescent="0.3">
      <c r="A753" s="12" t="s">
        <v>11388</v>
      </c>
      <c r="B753" s="12" t="s">
        <v>3444</v>
      </c>
      <c r="C753" s="36">
        <v>46031</v>
      </c>
      <c r="D753" s="39">
        <v>1330.85</v>
      </c>
      <c r="E753" s="12">
        <v>281</v>
      </c>
    </row>
    <row r="754" spans="1:5" x14ac:dyDescent="0.3">
      <c r="A754" s="12" t="s">
        <v>11389</v>
      </c>
      <c r="B754" s="12" t="s">
        <v>3539</v>
      </c>
      <c r="C754" s="36">
        <v>46023</v>
      </c>
      <c r="D754" s="39">
        <v>1848.43</v>
      </c>
      <c r="E754" s="12">
        <v>104</v>
      </c>
    </row>
    <row r="755" spans="1:5" x14ac:dyDescent="0.3">
      <c r="A755" s="12" t="s">
        <v>11390</v>
      </c>
      <c r="B755" s="12" t="s">
        <v>1903</v>
      </c>
      <c r="C755" s="36">
        <v>46026</v>
      </c>
      <c r="D755" s="39">
        <v>624.16999999999996</v>
      </c>
      <c r="E755" s="12">
        <v>78</v>
      </c>
    </row>
    <row r="756" spans="1:5" x14ac:dyDescent="0.3">
      <c r="A756" s="12" t="s">
        <v>11391</v>
      </c>
      <c r="B756" s="12" t="s">
        <v>2843</v>
      </c>
      <c r="C756" s="36">
        <v>46052</v>
      </c>
      <c r="D756" s="39">
        <v>454.11</v>
      </c>
      <c r="E756" s="12">
        <v>279</v>
      </c>
    </row>
    <row r="757" spans="1:5" x14ac:dyDescent="0.3">
      <c r="A757" s="12" t="s">
        <v>11392</v>
      </c>
      <c r="B757" s="12" t="s">
        <v>2721</v>
      </c>
      <c r="C757" s="36">
        <v>46044</v>
      </c>
      <c r="D757" s="39">
        <v>693.13</v>
      </c>
      <c r="E757" s="12">
        <v>281</v>
      </c>
    </row>
    <row r="758" spans="1:5" x14ac:dyDescent="0.3">
      <c r="A758" s="12" t="s">
        <v>11393</v>
      </c>
      <c r="B758" s="12" t="s">
        <v>506</v>
      </c>
      <c r="C758" s="36">
        <v>46038</v>
      </c>
      <c r="D758" s="39">
        <v>1205.08</v>
      </c>
      <c r="E758" s="12">
        <v>244</v>
      </c>
    </row>
    <row r="759" spans="1:5" x14ac:dyDescent="0.3">
      <c r="A759" s="12" t="s">
        <v>11394</v>
      </c>
      <c r="B759" s="12" t="s">
        <v>3659</v>
      </c>
      <c r="C759" s="36">
        <v>46052</v>
      </c>
      <c r="D759" s="39">
        <v>2227.94</v>
      </c>
      <c r="E759" s="12">
        <v>146</v>
      </c>
    </row>
    <row r="760" spans="1:5" x14ac:dyDescent="0.3">
      <c r="A760" s="12" t="s">
        <v>11395</v>
      </c>
      <c r="B760" s="12" t="s">
        <v>757</v>
      </c>
      <c r="C760" s="36">
        <v>46029</v>
      </c>
      <c r="D760" s="39">
        <v>1519.58</v>
      </c>
      <c r="E760" s="12">
        <v>154</v>
      </c>
    </row>
    <row r="761" spans="1:5" x14ac:dyDescent="0.3">
      <c r="A761" s="12" t="s">
        <v>11396</v>
      </c>
      <c r="B761" s="12" t="s">
        <v>3603</v>
      </c>
      <c r="C761" s="36">
        <v>46031</v>
      </c>
      <c r="D761" s="39">
        <v>1961.81</v>
      </c>
      <c r="E761" s="12">
        <v>237</v>
      </c>
    </row>
    <row r="762" spans="1:5" x14ac:dyDescent="0.3">
      <c r="A762" s="12" t="s">
        <v>11397</v>
      </c>
      <c r="B762" s="12" t="s">
        <v>2463</v>
      </c>
      <c r="C762" s="36">
        <v>46042</v>
      </c>
      <c r="D762" s="39">
        <v>2377.7399999999998</v>
      </c>
      <c r="E762" s="12">
        <v>59</v>
      </c>
    </row>
    <row r="763" spans="1:5" x14ac:dyDescent="0.3">
      <c r="A763" s="12" t="s">
        <v>11398</v>
      </c>
      <c r="B763" s="12" t="s">
        <v>3774</v>
      </c>
      <c r="C763" s="36">
        <v>46051</v>
      </c>
      <c r="D763" s="39">
        <v>538.54</v>
      </c>
      <c r="E763" s="12">
        <v>118</v>
      </c>
    </row>
    <row r="764" spans="1:5" x14ac:dyDescent="0.3">
      <c r="A764" s="12" t="s">
        <v>11399</v>
      </c>
      <c r="B764" s="12" t="s">
        <v>590</v>
      </c>
      <c r="C764" s="36">
        <v>46023</v>
      </c>
      <c r="D764" s="39">
        <v>2114.9</v>
      </c>
      <c r="E764" s="12">
        <v>121</v>
      </c>
    </row>
    <row r="765" spans="1:5" x14ac:dyDescent="0.3">
      <c r="A765" s="12" t="s">
        <v>11400</v>
      </c>
      <c r="B765" s="12" t="s">
        <v>3974</v>
      </c>
      <c r="C765" s="36">
        <v>46033</v>
      </c>
      <c r="D765" s="39">
        <v>1870.42</v>
      </c>
      <c r="E765" s="12">
        <v>137</v>
      </c>
    </row>
    <row r="766" spans="1:5" x14ac:dyDescent="0.3">
      <c r="A766" s="12" t="s">
        <v>11401</v>
      </c>
      <c r="B766" s="12" t="s">
        <v>1291</v>
      </c>
      <c r="C766" s="36">
        <v>46037</v>
      </c>
      <c r="D766" s="39">
        <v>1534.57</v>
      </c>
      <c r="E766" s="12">
        <v>150</v>
      </c>
    </row>
    <row r="767" spans="1:5" x14ac:dyDescent="0.3">
      <c r="A767" s="12" t="s">
        <v>11402</v>
      </c>
      <c r="B767" s="12" t="s">
        <v>874</v>
      </c>
      <c r="C767" s="36">
        <v>46032</v>
      </c>
      <c r="D767" s="39">
        <v>459.61</v>
      </c>
      <c r="E767" s="12">
        <v>217</v>
      </c>
    </row>
    <row r="768" spans="1:5" x14ac:dyDescent="0.3">
      <c r="A768" s="12" t="s">
        <v>11403</v>
      </c>
      <c r="B768" s="12" t="s">
        <v>1233</v>
      </c>
      <c r="C768" s="36">
        <v>46028</v>
      </c>
      <c r="D768" s="39">
        <v>502.44</v>
      </c>
      <c r="E768" s="12">
        <v>269</v>
      </c>
    </row>
    <row r="769" spans="1:5" x14ac:dyDescent="0.3">
      <c r="A769" s="12" t="s">
        <v>11404</v>
      </c>
      <c r="B769" s="12" t="s">
        <v>4013</v>
      </c>
      <c r="C769" s="36">
        <v>46053</v>
      </c>
      <c r="D769" s="39">
        <v>1913.7</v>
      </c>
      <c r="E769" s="12">
        <v>77</v>
      </c>
    </row>
    <row r="770" spans="1:5" x14ac:dyDescent="0.3">
      <c r="A770" s="12" t="s">
        <v>11405</v>
      </c>
      <c r="B770" s="12" t="s">
        <v>1052</v>
      </c>
      <c r="C770" s="36">
        <v>46030</v>
      </c>
      <c r="D770" s="39">
        <v>1258.5999999999999</v>
      </c>
      <c r="E770" s="12">
        <v>21</v>
      </c>
    </row>
    <row r="771" spans="1:5" x14ac:dyDescent="0.3">
      <c r="A771" s="12" t="s">
        <v>11406</v>
      </c>
      <c r="B771" s="12" t="s">
        <v>3561</v>
      </c>
      <c r="C771" s="36">
        <v>46033</v>
      </c>
      <c r="D771" s="39">
        <v>1193.25</v>
      </c>
      <c r="E771" s="12">
        <v>147</v>
      </c>
    </row>
    <row r="772" spans="1:5" x14ac:dyDescent="0.3">
      <c r="A772" s="12" t="s">
        <v>11407</v>
      </c>
      <c r="B772" s="12" t="s">
        <v>3038</v>
      </c>
      <c r="C772" s="36">
        <v>46037</v>
      </c>
      <c r="D772" s="39">
        <v>192.77</v>
      </c>
      <c r="E772" s="12">
        <v>80</v>
      </c>
    </row>
    <row r="773" spans="1:5" x14ac:dyDescent="0.3">
      <c r="A773" s="12" t="s">
        <v>11408</v>
      </c>
      <c r="B773" s="12" t="s">
        <v>3100</v>
      </c>
      <c r="C773" s="36">
        <v>46041</v>
      </c>
      <c r="D773" s="39">
        <v>643.65</v>
      </c>
      <c r="E773" s="12">
        <v>281</v>
      </c>
    </row>
    <row r="774" spans="1:5" x14ac:dyDescent="0.3">
      <c r="A774" s="12" t="s">
        <v>11409</v>
      </c>
      <c r="B774" s="12" t="s">
        <v>1192</v>
      </c>
      <c r="C774" s="36">
        <v>46050</v>
      </c>
      <c r="D774" s="39">
        <v>47.06</v>
      </c>
      <c r="E774" s="12">
        <v>40</v>
      </c>
    </row>
    <row r="775" spans="1:5" x14ac:dyDescent="0.3">
      <c r="A775" s="12" t="s">
        <v>11410</v>
      </c>
      <c r="B775" s="12" t="s">
        <v>2879</v>
      </c>
      <c r="C775" s="36">
        <v>46026</v>
      </c>
      <c r="D775" s="39">
        <v>343.68</v>
      </c>
      <c r="E775" s="12">
        <v>240</v>
      </c>
    </row>
    <row r="776" spans="1:5" x14ac:dyDescent="0.3">
      <c r="A776" s="12" t="s">
        <v>11411</v>
      </c>
      <c r="B776" s="12" t="s">
        <v>1125</v>
      </c>
      <c r="C776" s="36">
        <v>46031</v>
      </c>
      <c r="D776" s="39">
        <v>2355.73</v>
      </c>
      <c r="E776" s="12">
        <v>75</v>
      </c>
    </row>
    <row r="777" spans="1:5" x14ac:dyDescent="0.3">
      <c r="A777" s="12" t="s">
        <v>11412</v>
      </c>
      <c r="B777" s="12" t="s">
        <v>3340</v>
      </c>
      <c r="C777" s="36">
        <v>46043</v>
      </c>
      <c r="D777" s="39">
        <v>1910.37</v>
      </c>
      <c r="E777" s="12">
        <v>243</v>
      </c>
    </row>
    <row r="778" spans="1:5" x14ac:dyDescent="0.3">
      <c r="A778" s="12" t="s">
        <v>11413</v>
      </c>
      <c r="B778" s="12" t="s">
        <v>1285</v>
      </c>
      <c r="C778" s="36">
        <v>46032</v>
      </c>
      <c r="D778" s="39">
        <v>693.46</v>
      </c>
      <c r="E778" s="12">
        <v>48</v>
      </c>
    </row>
    <row r="779" spans="1:5" x14ac:dyDescent="0.3">
      <c r="A779" s="12" t="s">
        <v>11414</v>
      </c>
      <c r="B779" s="12" t="s">
        <v>2687</v>
      </c>
      <c r="C779" s="36">
        <v>46035</v>
      </c>
      <c r="D779" s="39">
        <v>1891.46</v>
      </c>
      <c r="E779" s="12">
        <v>91</v>
      </c>
    </row>
    <row r="780" spans="1:5" x14ac:dyDescent="0.3">
      <c r="A780" s="12" t="s">
        <v>11415</v>
      </c>
      <c r="B780" s="12" t="s">
        <v>1066</v>
      </c>
      <c r="C780" s="36">
        <v>46023</v>
      </c>
      <c r="D780" s="39">
        <v>2254.65</v>
      </c>
      <c r="E780" s="12">
        <v>46</v>
      </c>
    </row>
    <row r="781" spans="1:5" x14ac:dyDescent="0.3">
      <c r="A781" s="12" t="s">
        <v>11416</v>
      </c>
      <c r="B781" s="12" t="s">
        <v>2731</v>
      </c>
      <c r="C781" s="36">
        <v>46048</v>
      </c>
      <c r="D781" s="39">
        <v>464.18</v>
      </c>
      <c r="E781" s="12">
        <v>54</v>
      </c>
    </row>
    <row r="782" spans="1:5" x14ac:dyDescent="0.3">
      <c r="A782" s="12" t="s">
        <v>11417</v>
      </c>
      <c r="B782" s="12" t="s">
        <v>2461</v>
      </c>
      <c r="C782" s="36">
        <v>46035</v>
      </c>
      <c r="D782" s="39">
        <v>2123.04</v>
      </c>
      <c r="E782" s="12">
        <v>138</v>
      </c>
    </row>
    <row r="783" spans="1:5" x14ac:dyDescent="0.3">
      <c r="A783" s="12" t="s">
        <v>11418</v>
      </c>
      <c r="B783" s="12" t="s">
        <v>887</v>
      </c>
      <c r="C783" s="36">
        <v>46035</v>
      </c>
      <c r="D783" s="39">
        <v>746.81</v>
      </c>
      <c r="E783" s="12">
        <v>69</v>
      </c>
    </row>
    <row r="784" spans="1:5" x14ac:dyDescent="0.3">
      <c r="A784" s="12" t="s">
        <v>11419</v>
      </c>
      <c r="B784" s="12" t="s">
        <v>526</v>
      </c>
      <c r="C784" s="36">
        <v>46035</v>
      </c>
      <c r="D784" s="39">
        <v>368.79</v>
      </c>
      <c r="E784" s="12">
        <v>33</v>
      </c>
    </row>
    <row r="785" spans="1:5" x14ac:dyDescent="0.3">
      <c r="A785" s="12" t="s">
        <v>11420</v>
      </c>
      <c r="B785" s="12" t="s">
        <v>3972</v>
      </c>
      <c r="C785" s="36">
        <v>46049</v>
      </c>
      <c r="D785" s="39">
        <v>2392.87</v>
      </c>
      <c r="E785" s="12">
        <v>67</v>
      </c>
    </row>
    <row r="786" spans="1:5" x14ac:dyDescent="0.3">
      <c r="A786" s="12" t="s">
        <v>11421</v>
      </c>
      <c r="B786" s="12" t="s">
        <v>745</v>
      </c>
      <c r="C786" s="36">
        <v>46049</v>
      </c>
      <c r="D786" s="39">
        <v>1643.36</v>
      </c>
      <c r="E786" s="12">
        <v>135</v>
      </c>
    </row>
    <row r="787" spans="1:5" x14ac:dyDescent="0.3">
      <c r="A787" s="12" t="s">
        <v>11422</v>
      </c>
      <c r="B787" s="12" t="s">
        <v>1999</v>
      </c>
      <c r="C787" s="36">
        <v>46039</v>
      </c>
      <c r="D787" s="39">
        <v>795.61</v>
      </c>
      <c r="E787" s="12">
        <v>10</v>
      </c>
    </row>
    <row r="788" spans="1:5" x14ac:dyDescent="0.3">
      <c r="A788" s="12" t="s">
        <v>11423</v>
      </c>
      <c r="B788" s="12" t="s">
        <v>2611</v>
      </c>
      <c r="C788" s="36">
        <v>46042</v>
      </c>
      <c r="D788" s="39">
        <v>2201.5500000000002</v>
      </c>
      <c r="E788" s="12">
        <v>29</v>
      </c>
    </row>
    <row r="789" spans="1:5" x14ac:dyDescent="0.3">
      <c r="A789" s="12" t="s">
        <v>11424</v>
      </c>
      <c r="B789" s="12" t="s">
        <v>885</v>
      </c>
      <c r="C789" s="36">
        <v>46030</v>
      </c>
      <c r="D789" s="39">
        <v>1219.6300000000001</v>
      </c>
      <c r="E789" s="12">
        <v>147</v>
      </c>
    </row>
    <row r="790" spans="1:5" x14ac:dyDescent="0.3">
      <c r="A790" s="12" t="s">
        <v>11425</v>
      </c>
      <c r="B790" s="12" t="s">
        <v>4102</v>
      </c>
      <c r="C790" s="36">
        <v>46036</v>
      </c>
      <c r="D790" s="39">
        <v>1213.43</v>
      </c>
      <c r="E790" s="12">
        <v>121</v>
      </c>
    </row>
    <row r="791" spans="1:5" x14ac:dyDescent="0.3">
      <c r="A791" s="12" t="s">
        <v>11426</v>
      </c>
      <c r="B791" s="12" t="s">
        <v>2489</v>
      </c>
      <c r="C791" s="36">
        <v>46038</v>
      </c>
      <c r="D791" s="39">
        <v>1333.91</v>
      </c>
      <c r="E791" s="12">
        <v>54</v>
      </c>
    </row>
    <row r="792" spans="1:5" x14ac:dyDescent="0.3">
      <c r="A792" s="12" t="s">
        <v>11427</v>
      </c>
      <c r="B792" s="12" t="s">
        <v>4515</v>
      </c>
      <c r="C792" s="36">
        <v>46025</v>
      </c>
      <c r="D792" s="39">
        <v>406.88</v>
      </c>
      <c r="E792" s="12">
        <v>232</v>
      </c>
    </row>
    <row r="793" spans="1:5" x14ac:dyDescent="0.3">
      <c r="A793" s="12" t="s">
        <v>11428</v>
      </c>
      <c r="B793" s="12" t="s">
        <v>1778</v>
      </c>
      <c r="C793" s="36">
        <v>46051</v>
      </c>
      <c r="D793" s="39">
        <v>2026.45</v>
      </c>
      <c r="E793" s="12">
        <v>141</v>
      </c>
    </row>
    <row r="794" spans="1:5" x14ac:dyDescent="0.3">
      <c r="A794" s="12" t="s">
        <v>11429</v>
      </c>
      <c r="B794" s="12" t="s">
        <v>1814</v>
      </c>
      <c r="C794" s="36">
        <v>46026</v>
      </c>
      <c r="D794" s="39">
        <v>665.85</v>
      </c>
      <c r="E794" s="12">
        <v>92</v>
      </c>
    </row>
    <row r="795" spans="1:5" x14ac:dyDescent="0.3">
      <c r="A795" s="12" t="s">
        <v>11430</v>
      </c>
      <c r="B795" s="12" t="s">
        <v>2515</v>
      </c>
      <c r="C795" s="36">
        <v>46048</v>
      </c>
      <c r="D795" s="39">
        <v>2184.79</v>
      </c>
      <c r="E795" s="12">
        <v>24</v>
      </c>
    </row>
    <row r="796" spans="1:5" x14ac:dyDescent="0.3">
      <c r="A796" s="12" t="s">
        <v>11431</v>
      </c>
      <c r="B796" s="12" t="s">
        <v>1790</v>
      </c>
      <c r="C796" s="36">
        <v>46040</v>
      </c>
      <c r="D796" s="39">
        <v>2194.39</v>
      </c>
      <c r="E796" s="12">
        <v>152</v>
      </c>
    </row>
    <row r="797" spans="1:5" x14ac:dyDescent="0.3">
      <c r="A797" s="12" t="s">
        <v>11432</v>
      </c>
      <c r="B797" s="12" t="s">
        <v>1358</v>
      </c>
      <c r="C797" s="36">
        <v>46023</v>
      </c>
      <c r="D797" s="39">
        <v>28.82</v>
      </c>
      <c r="E797" s="12">
        <v>146</v>
      </c>
    </row>
    <row r="798" spans="1:5" x14ac:dyDescent="0.3">
      <c r="A798" s="12" t="s">
        <v>11433</v>
      </c>
      <c r="B798" s="12" t="s">
        <v>3078</v>
      </c>
      <c r="C798" s="36">
        <v>46033</v>
      </c>
      <c r="D798" s="39">
        <v>567.53</v>
      </c>
      <c r="E798" s="12">
        <v>293</v>
      </c>
    </row>
    <row r="799" spans="1:5" x14ac:dyDescent="0.3">
      <c r="A799" s="12" t="s">
        <v>11434</v>
      </c>
      <c r="B799" s="12" t="s">
        <v>2132</v>
      </c>
      <c r="C799" s="36">
        <v>46024</v>
      </c>
      <c r="D799" s="39">
        <v>2018.86</v>
      </c>
      <c r="E799" s="12">
        <v>134</v>
      </c>
    </row>
    <row r="800" spans="1:5" x14ac:dyDescent="0.3">
      <c r="A800" s="12" t="s">
        <v>11435</v>
      </c>
      <c r="B800" s="12" t="s">
        <v>4001</v>
      </c>
      <c r="C800" s="36">
        <v>46037</v>
      </c>
      <c r="D800" s="39">
        <v>1404.23</v>
      </c>
      <c r="E800" s="12">
        <v>111</v>
      </c>
    </row>
    <row r="801" spans="1:5" x14ac:dyDescent="0.3">
      <c r="A801" s="12" t="s">
        <v>11436</v>
      </c>
      <c r="B801" s="12" t="s">
        <v>2399</v>
      </c>
      <c r="C801" s="36">
        <v>46024</v>
      </c>
      <c r="D801" s="39">
        <v>1691.77</v>
      </c>
      <c r="E801" s="12">
        <v>107</v>
      </c>
    </row>
    <row r="802" spans="1:5" x14ac:dyDescent="0.3">
      <c r="A802" s="12" t="s">
        <v>11437</v>
      </c>
      <c r="B802" s="12" t="s">
        <v>1720</v>
      </c>
      <c r="C802" s="36">
        <v>46039</v>
      </c>
      <c r="D802" s="39">
        <v>615.4</v>
      </c>
      <c r="E802" s="12">
        <v>257</v>
      </c>
    </row>
    <row r="803" spans="1:5" x14ac:dyDescent="0.3">
      <c r="A803" s="12" t="s">
        <v>11438</v>
      </c>
      <c r="B803" s="12" t="s">
        <v>4118</v>
      </c>
      <c r="C803" s="36">
        <v>46029</v>
      </c>
      <c r="D803" s="39">
        <v>1665.48</v>
      </c>
      <c r="E803" s="12">
        <v>190</v>
      </c>
    </row>
    <row r="804" spans="1:5" x14ac:dyDescent="0.3">
      <c r="A804" s="12" t="s">
        <v>11439</v>
      </c>
      <c r="B804" s="12" t="s">
        <v>1512</v>
      </c>
      <c r="C804" s="36">
        <v>46026</v>
      </c>
      <c r="D804" s="39">
        <v>16.97</v>
      </c>
      <c r="E804" s="12">
        <v>15</v>
      </c>
    </row>
    <row r="805" spans="1:5" x14ac:dyDescent="0.3">
      <c r="A805" s="12" t="s">
        <v>11440</v>
      </c>
      <c r="B805" s="12" t="s">
        <v>1417</v>
      </c>
      <c r="C805" s="36">
        <v>46024</v>
      </c>
      <c r="D805" s="39">
        <v>1502.75</v>
      </c>
      <c r="E805" s="12">
        <v>253</v>
      </c>
    </row>
    <row r="806" spans="1:5" x14ac:dyDescent="0.3">
      <c r="A806" s="12" t="s">
        <v>11441</v>
      </c>
      <c r="B806" s="12" t="s">
        <v>1147</v>
      </c>
      <c r="C806" s="36">
        <v>46039</v>
      </c>
      <c r="D806" s="39">
        <v>552.65</v>
      </c>
      <c r="E806" s="12">
        <v>65</v>
      </c>
    </row>
    <row r="807" spans="1:5" x14ac:dyDescent="0.3">
      <c r="A807" s="12" t="s">
        <v>11442</v>
      </c>
      <c r="B807" s="12" t="s">
        <v>3856</v>
      </c>
      <c r="C807" s="36">
        <v>46049</v>
      </c>
      <c r="D807" s="39">
        <v>2193.2800000000002</v>
      </c>
      <c r="E807" s="12">
        <v>81</v>
      </c>
    </row>
    <row r="808" spans="1:5" x14ac:dyDescent="0.3">
      <c r="A808" s="12" t="s">
        <v>11443</v>
      </c>
      <c r="B808" s="12" t="s">
        <v>2597</v>
      </c>
      <c r="C808" s="36">
        <v>46033</v>
      </c>
      <c r="D808" s="39">
        <v>1180.94</v>
      </c>
      <c r="E808" s="12">
        <v>56</v>
      </c>
    </row>
    <row r="809" spans="1:5" x14ac:dyDescent="0.3">
      <c r="A809" s="12" t="s">
        <v>11444</v>
      </c>
      <c r="B809" s="12" t="s">
        <v>4350</v>
      </c>
      <c r="C809" s="36">
        <v>46036</v>
      </c>
      <c r="D809" s="39">
        <v>1316.11</v>
      </c>
      <c r="E809" s="12">
        <v>207</v>
      </c>
    </row>
    <row r="810" spans="1:5" x14ac:dyDescent="0.3">
      <c r="A810" s="12" t="s">
        <v>11445</v>
      </c>
      <c r="B810" s="12" t="s">
        <v>4421</v>
      </c>
      <c r="C810" s="36">
        <v>46040</v>
      </c>
      <c r="D810" s="39">
        <v>812.75</v>
      </c>
      <c r="E810" s="12">
        <v>79</v>
      </c>
    </row>
    <row r="811" spans="1:5" x14ac:dyDescent="0.3">
      <c r="A811" s="12" t="s">
        <v>11446</v>
      </c>
      <c r="B811" s="12" t="s">
        <v>3334</v>
      </c>
      <c r="C811" s="36">
        <v>46044</v>
      </c>
      <c r="D811" s="39">
        <v>875.57</v>
      </c>
      <c r="E811" s="12">
        <v>166</v>
      </c>
    </row>
    <row r="812" spans="1:5" x14ac:dyDescent="0.3">
      <c r="A812" s="12" t="s">
        <v>11447</v>
      </c>
      <c r="B812" s="12" t="s">
        <v>3812</v>
      </c>
      <c r="C812" s="36">
        <v>46034</v>
      </c>
      <c r="D812" s="39">
        <v>1126.4000000000001</v>
      </c>
      <c r="E812" s="12">
        <v>76</v>
      </c>
    </row>
    <row r="813" spans="1:5" x14ac:dyDescent="0.3">
      <c r="A813" s="12" t="s">
        <v>11448</v>
      </c>
      <c r="B813" s="12" t="s">
        <v>1963</v>
      </c>
      <c r="C813" s="36">
        <v>46024</v>
      </c>
      <c r="D813" s="39">
        <v>211.57</v>
      </c>
      <c r="E813" s="12">
        <v>181</v>
      </c>
    </row>
    <row r="814" spans="1:5" x14ac:dyDescent="0.3">
      <c r="A814" s="12" t="s">
        <v>11449</v>
      </c>
      <c r="B814" s="12" t="s">
        <v>4403</v>
      </c>
      <c r="C814" s="36">
        <v>46025</v>
      </c>
      <c r="D814" s="39">
        <v>1058.1300000000001</v>
      </c>
      <c r="E814" s="12">
        <v>24</v>
      </c>
    </row>
    <row r="815" spans="1:5" x14ac:dyDescent="0.3">
      <c r="A815" s="12" t="s">
        <v>11450</v>
      </c>
      <c r="B815" s="12" t="s">
        <v>1424</v>
      </c>
      <c r="C815" s="36">
        <v>46025</v>
      </c>
      <c r="D815" s="39">
        <v>82.49</v>
      </c>
      <c r="E815" s="12">
        <v>235</v>
      </c>
    </row>
    <row r="816" spans="1:5" x14ac:dyDescent="0.3">
      <c r="A816" s="12" t="s">
        <v>11451</v>
      </c>
      <c r="B816" s="12" t="s">
        <v>4449</v>
      </c>
      <c r="C816" s="36">
        <v>46033</v>
      </c>
      <c r="D816" s="39">
        <v>2410.48</v>
      </c>
      <c r="E816" s="12">
        <v>281</v>
      </c>
    </row>
    <row r="817" spans="1:5" x14ac:dyDescent="0.3">
      <c r="A817" s="12" t="s">
        <v>11452</v>
      </c>
      <c r="B817" s="12" t="s">
        <v>1812</v>
      </c>
      <c r="C817" s="36">
        <v>46037</v>
      </c>
      <c r="D817" s="39">
        <v>1313.85</v>
      </c>
      <c r="E817" s="12">
        <v>78</v>
      </c>
    </row>
    <row r="818" spans="1:5" x14ac:dyDescent="0.3">
      <c r="A818" s="12" t="s">
        <v>11453</v>
      </c>
      <c r="B818" s="12" t="s">
        <v>686</v>
      </c>
      <c r="C818" s="36">
        <v>46033</v>
      </c>
      <c r="D818" s="39">
        <v>1820.93</v>
      </c>
      <c r="E818" s="12">
        <v>84</v>
      </c>
    </row>
    <row r="819" spans="1:5" x14ac:dyDescent="0.3">
      <c r="A819" s="12" t="s">
        <v>11454</v>
      </c>
      <c r="B819" s="12" t="s">
        <v>2627</v>
      </c>
      <c r="C819" s="36">
        <v>46044</v>
      </c>
      <c r="D819" s="39">
        <v>1454.46</v>
      </c>
      <c r="E819" s="12">
        <v>247</v>
      </c>
    </row>
    <row r="820" spans="1:5" x14ac:dyDescent="0.3">
      <c r="A820" s="12" t="s">
        <v>11455</v>
      </c>
      <c r="B820" s="12" t="s">
        <v>1002</v>
      </c>
      <c r="C820" s="36">
        <v>46052</v>
      </c>
      <c r="D820" s="39">
        <v>2494.42</v>
      </c>
      <c r="E820" s="12">
        <v>294</v>
      </c>
    </row>
    <row r="821" spans="1:5" x14ac:dyDescent="0.3">
      <c r="A821" s="12" t="s">
        <v>11456</v>
      </c>
      <c r="B821" s="12" t="s">
        <v>722</v>
      </c>
      <c r="C821" s="36">
        <v>46040</v>
      </c>
      <c r="D821" s="39">
        <v>375.85</v>
      </c>
      <c r="E821" s="12">
        <v>92</v>
      </c>
    </row>
    <row r="822" spans="1:5" x14ac:dyDescent="0.3">
      <c r="A822" s="12" t="s">
        <v>11457</v>
      </c>
      <c r="B822" s="12" t="s">
        <v>1157</v>
      </c>
      <c r="C822" s="36">
        <v>46044</v>
      </c>
      <c r="D822" s="39">
        <v>1776.63</v>
      </c>
      <c r="E822" s="12">
        <v>142</v>
      </c>
    </row>
    <row r="823" spans="1:5" x14ac:dyDescent="0.3">
      <c r="A823" s="12" t="s">
        <v>11458</v>
      </c>
      <c r="B823" s="12" t="s">
        <v>4170</v>
      </c>
      <c r="C823" s="36">
        <v>46045</v>
      </c>
      <c r="D823" s="39">
        <v>1628.15</v>
      </c>
      <c r="E823" s="12">
        <v>71</v>
      </c>
    </row>
    <row r="824" spans="1:5" x14ac:dyDescent="0.3">
      <c r="A824" s="12" t="s">
        <v>11459</v>
      </c>
      <c r="B824" s="12" t="s">
        <v>4545</v>
      </c>
      <c r="C824" s="36">
        <v>46023</v>
      </c>
      <c r="D824" s="39">
        <v>1546.14</v>
      </c>
      <c r="E824" s="12">
        <v>29</v>
      </c>
    </row>
    <row r="825" spans="1:5" x14ac:dyDescent="0.3">
      <c r="A825" s="12" t="s">
        <v>11460</v>
      </c>
      <c r="B825" s="12" t="s">
        <v>2120</v>
      </c>
      <c r="C825" s="36">
        <v>46039</v>
      </c>
      <c r="D825" s="39">
        <v>2494.5300000000002</v>
      </c>
      <c r="E825" s="12">
        <v>141</v>
      </c>
    </row>
    <row r="826" spans="1:5" x14ac:dyDescent="0.3">
      <c r="A826" s="12" t="s">
        <v>11461</v>
      </c>
      <c r="B826" s="12" t="s">
        <v>949</v>
      </c>
      <c r="C826" s="36">
        <v>46032</v>
      </c>
      <c r="D826" s="39">
        <v>351.99</v>
      </c>
      <c r="E826" s="12">
        <v>59</v>
      </c>
    </row>
    <row r="827" spans="1:5" x14ac:dyDescent="0.3">
      <c r="A827" s="12" t="s">
        <v>11462</v>
      </c>
      <c r="B827" s="12" t="s">
        <v>3114</v>
      </c>
      <c r="C827" s="36">
        <v>46030</v>
      </c>
      <c r="D827" s="39">
        <v>1368.51</v>
      </c>
      <c r="E827" s="12">
        <v>151</v>
      </c>
    </row>
    <row r="828" spans="1:5" x14ac:dyDescent="0.3">
      <c r="A828" s="12" t="s">
        <v>11463</v>
      </c>
      <c r="B828" s="12" t="s">
        <v>1879</v>
      </c>
      <c r="C828" s="36">
        <v>46023</v>
      </c>
      <c r="D828" s="39">
        <v>933.67</v>
      </c>
      <c r="E828" s="12">
        <v>64</v>
      </c>
    </row>
    <row r="829" spans="1:5" x14ac:dyDescent="0.3">
      <c r="A829" s="12" t="s">
        <v>11464</v>
      </c>
      <c r="B829" s="12" t="s">
        <v>2627</v>
      </c>
      <c r="C829" s="36">
        <v>46042</v>
      </c>
      <c r="D829" s="39">
        <v>1043.3</v>
      </c>
      <c r="E829" s="12">
        <v>49</v>
      </c>
    </row>
    <row r="830" spans="1:5" x14ac:dyDescent="0.3">
      <c r="A830" s="12" t="s">
        <v>11465</v>
      </c>
      <c r="B830" s="12" t="s">
        <v>4535</v>
      </c>
      <c r="C830" s="36">
        <v>46030</v>
      </c>
      <c r="D830" s="39">
        <v>1646.97</v>
      </c>
      <c r="E830" s="12">
        <v>245</v>
      </c>
    </row>
    <row r="831" spans="1:5" x14ac:dyDescent="0.3">
      <c r="A831" s="12" t="s">
        <v>11466</v>
      </c>
      <c r="B831" s="12" t="s">
        <v>1672</v>
      </c>
      <c r="C831" s="36">
        <v>46032</v>
      </c>
      <c r="D831" s="39">
        <v>419.3</v>
      </c>
      <c r="E831" s="12">
        <v>44</v>
      </c>
    </row>
    <row r="832" spans="1:5" x14ac:dyDescent="0.3">
      <c r="A832" s="12" t="s">
        <v>11467</v>
      </c>
      <c r="B832" s="12" t="s">
        <v>951</v>
      </c>
      <c r="C832" s="36">
        <v>46043</v>
      </c>
      <c r="D832" s="39">
        <v>1010.55</v>
      </c>
      <c r="E832" s="12">
        <v>142</v>
      </c>
    </row>
    <row r="833" spans="1:5" x14ac:dyDescent="0.3">
      <c r="A833" s="12" t="s">
        <v>11468</v>
      </c>
      <c r="B833" s="12" t="s">
        <v>1455</v>
      </c>
      <c r="C833" s="36">
        <v>46039</v>
      </c>
      <c r="D833" s="39">
        <v>2073.09</v>
      </c>
      <c r="E833" s="12">
        <v>296</v>
      </c>
    </row>
    <row r="834" spans="1:5" x14ac:dyDescent="0.3">
      <c r="A834" s="12" t="s">
        <v>11469</v>
      </c>
      <c r="B834" s="12" t="s">
        <v>3989</v>
      </c>
      <c r="C834" s="36">
        <v>46052</v>
      </c>
      <c r="D834" s="39">
        <v>2245.46</v>
      </c>
      <c r="E834" s="12">
        <v>171</v>
      </c>
    </row>
    <row r="835" spans="1:5" x14ac:dyDescent="0.3">
      <c r="A835" s="12" t="s">
        <v>11470</v>
      </c>
      <c r="B835" s="12" t="s">
        <v>3495</v>
      </c>
      <c r="C835" s="36">
        <v>46039</v>
      </c>
      <c r="D835" s="39">
        <v>1930.43</v>
      </c>
      <c r="E835" s="12">
        <v>205</v>
      </c>
    </row>
    <row r="836" spans="1:5" x14ac:dyDescent="0.3">
      <c r="A836" s="12" t="s">
        <v>11471</v>
      </c>
      <c r="B836" s="12" t="s">
        <v>2531</v>
      </c>
      <c r="C836" s="36">
        <v>46042</v>
      </c>
      <c r="D836" s="39">
        <v>344.7</v>
      </c>
      <c r="E836" s="12">
        <v>204</v>
      </c>
    </row>
    <row r="837" spans="1:5" x14ac:dyDescent="0.3">
      <c r="A837" s="12" t="s">
        <v>11472</v>
      </c>
      <c r="B837" s="12" t="s">
        <v>2861</v>
      </c>
      <c r="C837" s="36">
        <v>46032</v>
      </c>
      <c r="D837" s="39">
        <v>2135.71</v>
      </c>
      <c r="E837" s="12">
        <v>162</v>
      </c>
    </row>
    <row r="838" spans="1:5" x14ac:dyDescent="0.3">
      <c r="A838" s="12" t="s">
        <v>11473</v>
      </c>
      <c r="B838" s="12" t="s">
        <v>2995</v>
      </c>
      <c r="C838" s="36">
        <v>46030</v>
      </c>
      <c r="D838" s="39">
        <v>978.86</v>
      </c>
      <c r="E838" s="12">
        <v>58</v>
      </c>
    </row>
    <row r="839" spans="1:5" x14ac:dyDescent="0.3">
      <c r="A839" s="12" t="s">
        <v>11474</v>
      </c>
      <c r="B839" s="12" t="s">
        <v>3012</v>
      </c>
      <c r="C839" s="36">
        <v>46048</v>
      </c>
      <c r="D839" s="39">
        <v>482.88</v>
      </c>
      <c r="E839" s="12">
        <v>273</v>
      </c>
    </row>
    <row r="840" spans="1:5" x14ac:dyDescent="0.3">
      <c r="A840" s="12" t="s">
        <v>11475</v>
      </c>
      <c r="B840" s="12" t="s">
        <v>2271</v>
      </c>
      <c r="C840" s="36">
        <v>46025</v>
      </c>
      <c r="D840" s="39">
        <v>766.22</v>
      </c>
      <c r="E840" s="12">
        <v>274</v>
      </c>
    </row>
    <row r="841" spans="1:5" x14ac:dyDescent="0.3">
      <c r="A841" s="12" t="s">
        <v>11476</v>
      </c>
      <c r="B841" s="12" t="s">
        <v>2961</v>
      </c>
      <c r="C841" s="36">
        <v>46034</v>
      </c>
      <c r="D841" s="39">
        <v>1883.53</v>
      </c>
      <c r="E841" s="12">
        <v>173</v>
      </c>
    </row>
    <row r="842" spans="1:5" x14ac:dyDescent="0.3">
      <c r="A842" s="12" t="s">
        <v>11477</v>
      </c>
      <c r="B842" s="12" t="s">
        <v>3040</v>
      </c>
      <c r="C842" s="36">
        <v>46052</v>
      </c>
      <c r="D842" s="39">
        <v>1678.81</v>
      </c>
      <c r="E842" s="12">
        <v>267</v>
      </c>
    </row>
    <row r="843" spans="1:5" x14ac:dyDescent="0.3">
      <c r="A843" s="12" t="s">
        <v>11478</v>
      </c>
      <c r="B843" s="12" t="s">
        <v>1397</v>
      </c>
      <c r="C843" s="36">
        <v>46046</v>
      </c>
      <c r="D843" s="39">
        <v>1443.57</v>
      </c>
      <c r="E843" s="12">
        <v>141</v>
      </c>
    </row>
    <row r="844" spans="1:5" x14ac:dyDescent="0.3">
      <c r="A844" s="12" t="s">
        <v>11479</v>
      </c>
      <c r="B844" s="12" t="s">
        <v>637</v>
      </c>
      <c r="C844" s="36">
        <v>46049</v>
      </c>
      <c r="D844" s="39">
        <v>1919.01</v>
      </c>
      <c r="E844" s="12">
        <v>210</v>
      </c>
    </row>
    <row r="845" spans="1:5" x14ac:dyDescent="0.3">
      <c r="A845" s="12" t="s">
        <v>11480</v>
      </c>
      <c r="B845" s="12" t="s">
        <v>4068</v>
      </c>
      <c r="C845" s="36">
        <v>46037</v>
      </c>
      <c r="D845" s="39">
        <v>378.31</v>
      </c>
      <c r="E845" s="12">
        <v>154</v>
      </c>
    </row>
    <row r="846" spans="1:5" x14ac:dyDescent="0.3">
      <c r="A846" s="12" t="s">
        <v>11481</v>
      </c>
      <c r="B846" s="12" t="s">
        <v>2815</v>
      </c>
      <c r="C846" s="36">
        <v>46026</v>
      </c>
      <c r="D846" s="39">
        <v>23.26</v>
      </c>
      <c r="E846" s="12">
        <v>278</v>
      </c>
    </row>
    <row r="847" spans="1:5" x14ac:dyDescent="0.3">
      <c r="A847" s="12" t="s">
        <v>11482</v>
      </c>
      <c r="B847" s="12" t="s">
        <v>1732</v>
      </c>
      <c r="C847" s="36">
        <v>46042</v>
      </c>
      <c r="D847" s="39">
        <v>119.81</v>
      </c>
      <c r="E847" s="12">
        <v>207</v>
      </c>
    </row>
    <row r="848" spans="1:5" x14ac:dyDescent="0.3">
      <c r="A848" s="12" t="s">
        <v>11483</v>
      </c>
      <c r="B848" s="12" t="s">
        <v>3599</v>
      </c>
      <c r="C848" s="36">
        <v>46034</v>
      </c>
      <c r="D848" s="39">
        <v>1412.69</v>
      </c>
      <c r="E848" s="12">
        <v>68</v>
      </c>
    </row>
    <row r="849" spans="1:5" x14ac:dyDescent="0.3">
      <c r="A849" s="12" t="s">
        <v>11484</v>
      </c>
      <c r="B849" s="12" t="s">
        <v>2077</v>
      </c>
      <c r="C849" s="36">
        <v>46033</v>
      </c>
      <c r="D849" s="39">
        <v>1861.18</v>
      </c>
      <c r="E849" s="12">
        <v>188</v>
      </c>
    </row>
    <row r="850" spans="1:5" x14ac:dyDescent="0.3">
      <c r="A850" s="12" t="s">
        <v>11485</v>
      </c>
      <c r="B850" s="12" t="s">
        <v>2195</v>
      </c>
      <c r="C850" s="36">
        <v>46031</v>
      </c>
      <c r="D850" s="39">
        <v>759.92</v>
      </c>
      <c r="E850" s="12">
        <v>186</v>
      </c>
    </row>
    <row r="851" spans="1:5" x14ac:dyDescent="0.3">
      <c r="A851" s="12" t="s">
        <v>11486</v>
      </c>
      <c r="B851" s="12" t="s">
        <v>2949</v>
      </c>
      <c r="C851" s="36">
        <v>46029</v>
      </c>
      <c r="D851" s="39">
        <v>1515.73</v>
      </c>
      <c r="E851" s="12">
        <v>144</v>
      </c>
    </row>
    <row r="852" spans="1:5" x14ac:dyDescent="0.3">
      <c r="A852" s="12" t="s">
        <v>11487</v>
      </c>
      <c r="B852" s="12" t="s">
        <v>3212</v>
      </c>
      <c r="C852" s="36">
        <v>46035</v>
      </c>
      <c r="D852" s="39">
        <v>2099.39</v>
      </c>
      <c r="E852" s="12">
        <v>149</v>
      </c>
    </row>
    <row r="853" spans="1:5" x14ac:dyDescent="0.3">
      <c r="A853" s="12" t="s">
        <v>11488</v>
      </c>
      <c r="B853" s="12" t="s">
        <v>2913</v>
      </c>
      <c r="C853" s="36">
        <v>46051</v>
      </c>
      <c r="D853" s="39">
        <v>791.22</v>
      </c>
      <c r="E853" s="12">
        <v>232</v>
      </c>
    </row>
    <row r="854" spans="1:5" x14ac:dyDescent="0.3">
      <c r="A854" s="12" t="s">
        <v>11489</v>
      </c>
      <c r="B854" s="12" t="s">
        <v>601</v>
      </c>
      <c r="C854" s="36">
        <v>46033</v>
      </c>
      <c r="D854" s="39">
        <v>2205.52</v>
      </c>
      <c r="E854" s="12">
        <v>74</v>
      </c>
    </row>
    <row r="855" spans="1:5" x14ac:dyDescent="0.3">
      <c r="A855" s="12" t="s">
        <v>11490</v>
      </c>
      <c r="B855" s="12" t="s">
        <v>670</v>
      </c>
      <c r="C855" s="36">
        <v>46042</v>
      </c>
      <c r="D855" s="39">
        <v>184.01</v>
      </c>
      <c r="E855" s="12">
        <v>61</v>
      </c>
    </row>
    <row r="856" spans="1:5" x14ac:dyDescent="0.3">
      <c r="A856" s="12" t="s">
        <v>11491</v>
      </c>
      <c r="B856" s="12" t="s">
        <v>4519</v>
      </c>
      <c r="C856" s="36">
        <v>46031</v>
      </c>
      <c r="D856" s="39">
        <v>1914.25</v>
      </c>
      <c r="E856" s="12">
        <v>23</v>
      </c>
    </row>
    <row r="857" spans="1:5" x14ac:dyDescent="0.3">
      <c r="A857" s="12" t="s">
        <v>11492</v>
      </c>
      <c r="B857" s="12" t="s">
        <v>3438</v>
      </c>
      <c r="C857" s="36">
        <v>46024</v>
      </c>
      <c r="D857" s="39">
        <v>1687.76</v>
      </c>
      <c r="E857" s="12">
        <v>228</v>
      </c>
    </row>
    <row r="858" spans="1:5" x14ac:dyDescent="0.3">
      <c r="A858" s="12" t="s">
        <v>11493</v>
      </c>
      <c r="B858" s="12" t="s">
        <v>1506</v>
      </c>
      <c r="C858" s="36">
        <v>46040</v>
      </c>
      <c r="D858" s="39">
        <v>2253.15</v>
      </c>
      <c r="E858" s="12">
        <v>138</v>
      </c>
    </row>
    <row r="859" spans="1:5" x14ac:dyDescent="0.3">
      <c r="A859" s="12" t="s">
        <v>11494</v>
      </c>
      <c r="B859" s="12" t="s">
        <v>2168</v>
      </c>
      <c r="C859" s="36">
        <v>46033</v>
      </c>
      <c r="D859" s="39">
        <v>813.42</v>
      </c>
      <c r="E859" s="12">
        <v>127</v>
      </c>
    </row>
    <row r="860" spans="1:5" x14ac:dyDescent="0.3">
      <c r="A860" s="12" t="s">
        <v>11495</v>
      </c>
      <c r="B860" s="12" t="s">
        <v>949</v>
      </c>
      <c r="C860" s="36">
        <v>46048</v>
      </c>
      <c r="D860" s="39">
        <v>1184.69</v>
      </c>
      <c r="E860" s="12">
        <v>44</v>
      </c>
    </row>
    <row r="861" spans="1:5" x14ac:dyDescent="0.3">
      <c r="A861" s="12" t="s">
        <v>11496</v>
      </c>
      <c r="B861" s="12" t="s">
        <v>1804</v>
      </c>
      <c r="C861" s="36">
        <v>46028</v>
      </c>
      <c r="D861" s="39">
        <v>534.66</v>
      </c>
      <c r="E861" s="12">
        <v>259</v>
      </c>
    </row>
    <row r="862" spans="1:5" x14ac:dyDescent="0.3">
      <c r="A862" s="12" t="s">
        <v>11497</v>
      </c>
      <c r="B862" s="12" t="s">
        <v>2929</v>
      </c>
      <c r="C862" s="36">
        <v>46045</v>
      </c>
      <c r="D862" s="39">
        <v>989.47</v>
      </c>
      <c r="E862" s="12">
        <v>72</v>
      </c>
    </row>
    <row r="863" spans="1:5" x14ac:dyDescent="0.3">
      <c r="A863" s="12" t="s">
        <v>11498</v>
      </c>
      <c r="B863" s="12" t="s">
        <v>1277</v>
      </c>
      <c r="C863" s="36">
        <v>46044</v>
      </c>
      <c r="D863" s="39">
        <v>1753.04</v>
      </c>
      <c r="E863" s="12">
        <v>278</v>
      </c>
    </row>
    <row r="864" spans="1:5" x14ac:dyDescent="0.3">
      <c r="A864" s="12" t="s">
        <v>11499</v>
      </c>
      <c r="B864" s="12" t="s">
        <v>1064</v>
      </c>
      <c r="C864" s="36">
        <v>46040</v>
      </c>
      <c r="D864" s="39">
        <v>2069.48</v>
      </c>
      <c r="E864" s="12">
        <v>53</v>
      </c>
    </row>
    <row r="865" spans="1:5" x14ac:dyDescent="0.3">
      <c r="A865" s="12" t="s">
        <v>11500</v>
      </c>
      <c r="B865" s="12" t="s">
        <v>4453</v>
      </c>
      <c r="C865" s="36">
        <v>46031</v>
      </c>
      <c r="D865" s="39">
        <v>2113.73</v>
      </c>
      <c r="E865" s="12">
        <v>262</v>
      </c>
    </row>
    <row r="866" spans="1:5" x14ac:dyDescent="0.3">
      <c r="A866" s="12" t="s">
        <v>11501</v>
      </c>
      <c r="B866" s="12" t="s">
        <v>1326</v>
      </c>
      <c r="C866" s="36">
        <v>46026</v>
      </c>
      <c r="D866" s="39">
        <v>447.82</v>
      </c>
      <c r="E866" s="12">
        <v>267</v>
      </c>
    </row>
    <row r="867" spans="1:5" x14ac:dyDescent="0.3">
      <c r="A867" s="12" t="s">
        <v>11502</v>
      </c>
      <c r="B867" s="12" t="s">
        <v>3368</v>
      </c>
      <c r="C867" s="36">
        <v>46039</v>
      </c>
      <c r="D867" s="39">
        <v>1655.96</v>
      </c>
      <c r="E867" s="12">
        <v>145</v>
      </c>
    </row>
    <row r="868" spans="1:5" x14ac:dyDescent="0.3">
      <c r="A868" s="12" t="s">
        <v>11503</v>
      </c>
      <c r="B868" s="12" t="s">
        <v>2543</v>
      </c>
      <c r="C868" s="36">
        <v>46032</v>
      </c>
      <c r="D868" s="39">
        <v>1410.84</v>
      </c>
      <c r="E868" s="12">
        <v>281</v>
      </c>
    </row>
    <row r="869" spans="1:5" x14ac:dyDescent="0.3">
      <c r="A869" s="12" t="s">
        <v>11504</v>
      </c>
      <c r="B869" s="12" t="s">
        <v>4304</v>
      </c>
      <c r="C869" s="36">
        <v>46029</v>
      </c>
      <c r="D869" s="39">
        <v>2427.4299999999998</v>
      </c>
      <c r="E869" s="12">
        <v>218</v>
      </c>
    </row>
    <row r="870" spans="1:5" x14ac:dyDescent="0.3">
      <c r="A870" s="12" t="s">
        <v>11505</v>
      </c>
      <c r="B870" s="12" t="s">
        <v>738</v>
      </c>
      <c r="C870" s="36">
        <v>46027</v>
      </c>
      <c r="D870" s="39">
        <v>1689.93</v>
      </c>
      <c r="E870" s="12">
        <v>271</v>
      </c>
    </row>
    <row r="871" spans="1:5" x14ac:dyDescent="0.3">
      <c r="A871" s="12" t="s">
        <v>11506</v>
      </c>
      <c r="B871" s="12" t="s">
        <v>4507</v>
      </c>
      <c r="C871" s="36">
        <v>46033</v>
      </c>
      <c r="D871" s="39">
        <v>2187.4</v>
      </c>
      <c r="E871" s="12">
        <v>34</v>
      </c>
    </row>
    <row r="872" spans="1:5" x14ac:dyDescent="0.3">
      <c r="A872" s="12" t="s">
        <v>11507</v>
      </c>
      <c r="B872" s="12" t="s">
        <v>2189</v>
      </c>
      <c r="C872" s="36">
        <v>46027</v>
      </c>
      <c r="D872" s="39">
        <v>100.35</v>
      </c>
      <c r="E872" s="12">
        <v>297</v>
      </c>
    </row>
    <row r="873" spans="1:5" x14ac:dyDescent="0.3">
      <c r="A873" s="12" t="s">
        <v>11508</v>
      </c>
      <c r="B873" s="12" t="s">
        <v>3685</v>
      </c>
      <c r="C873" s="36">
        <v>46043</v>
      </c>
      <c r="D873" s="39">
        <v>740.3</v>
      </c>
      <c r="E873" s="12">
        <v>199</v>
      </c>
    </row>
    <row r="874" spans="1:5" x14ac:dyDescent="0.3">
      <c r="A874" s="12" t="s">
        <v>11509</v>
      </c>
      <c r="B874" s="12" t="s">
        <v>3760</v>
      </c>
      <c r="C874" s="36">
        <v>46036</v>
      </c>
      <c r="D874" s="39">
        <v>869.56</v>
      </c>
      <c r="E874" s="12">
        <v>116</v>
      </c>
    </row>
    <row r="875" spans="1:5" x14ac:dyDescent="0.3">
      <c r="A875" s="12" t="s">
        <v>11510</v>
      </c>
      <c r="B875" s="12" t="s">
        <v>1267</v>
      </c>
      <c r="C875" s="36">
        <v>46043</v>
      </c>
      <c r="D875" s="39">
        <v>1690.46</v>
      </c>
      <c r="E875" s="12">
        <v>57</v>
      </c>
    </row>
    <row r="876" spans="1:5" x14ac:dyDescent="0.3">
      <c r="A876" s="12" t="s">
        <v>11511</v>
      </c>
      <c r="B876" s="12" t="s">
        <v>3354</v>
      </c>
      <c r="C876" s="36">
        <v>46046</v>
      </c>
      <c r="D876" s="39">
        <v>1292.55</v>
      </c>
      <c r="E876" s="12">
        <v>99</v>
      </c>
    </row>
    <row r="877" spans="1:5" x14ac:dyDescent="0.3">
      <c r="A877" s="12" t="s">
        <v>11512</v>
      </c>
      <c r="B877" s="12" t="s">
        <v>1093</v>
      </c>
      <c r="C877" s="36">
        <v>46045</v>
      </c>
      <c r="D877" s="39">
        <v>1457.55</v>
      </c>
      <c r="E877" s="12">
        <v>45</v>
      </c>
    </row>
    <row r="878" spans="1:5" x14ac:dyDescent="0.3">
      <c r="A878" s="12" t="s">
        <v>11513</v>
      </c>
      <c r="B878" s="12" t="s">
        <v>3004</v>
      </c>
      <c r="C878" s="36">
        <v>46048</v>
      </c>
      <c r="D878" s="39">
        <v>773.46</v>
      </c>
      <c r="E878" s="12">
        <v>283</v>
      </c>
    </row>
    <row r="879" spans="1:5" x14ac:dyDescent="0.3">
      <c r="A879" s="12" t="s">
        <v>11514</v>
      </c>
      <c r="B879" s="12" t="s">
        <v>3924</v>
      </c>
      <c r="C879" s="36">
        <v>46027</v>
      </c>
      <c r="D879" s="39">
        <v>917.48</v>
      </c>
      <c r="E879" s="12">
        <v>82</v>
      </c>
    </row>
    <row r="880" spans="1:5" x14ac:dyDescent="0.3">
      <c r="A880" s="12" t="s">
        <v>11515</v>
      </c>
      <c r="B880" s="12" t="s">
        <v>1853</v>
      </c>
      <c r="C880" s="36">
        <v>46023</v>
      </c>
      <c r="D880" s="39">
        <v>783.5</v>
      </c>
      <c r="E880" s="12">
        <v>270</v>
      </c>
    </row>
    <row r="881" spans="1:5" x14ac:dyDescent="0.3">
      <c r="A881" s="12" t="s">
        <v>11516</v>
      </c>
      <c r="B881" s="12" t="s">
        <v>3752</v>
      </c>
      <c r="C881" s="36">
        <v>46035</v>
      </c>
      <c r="D881" s="39">
        <v>2298.7600000000002</v>
      </c>
      <c r="E881" s="12">
        <v>189</v>
      </c>
    </row>
    <row r="882" spans="1:5" x14ac:dyDescent="0.3">
      <c r="A882" s="12" t="s">
        <v>11517</v>
      </c>
      <c r="B882" s="12" t="s">
        <v>4228</v>
      </c>
      <c r="C882" s="36">
        <v>46041</v>
      </c>
      <c r="D882" s="39">
        <v>283.76</v>
      </c>
      <c r="E882" s="12">
        <v>15</v>
      </c>
    </row>
    <row r="883" spans="1:5" x14ac:dyDescent="0.3">
      <c r="A883" s="12" t="s">
        <v>11518</v>
      </c>
      <c r="B883" s="12" t="s">
        <v>1447</v>
      </c>
      <c r="C883" s="36">
        <v>46049</v>
      </c>
      <c r="D883" s="39">
        <v>1602.53</v>
      </c>
      <c r="E883" s="12">
        <v>150</v>
      </c>
    </row>
    <row r="884" spans="1:5" x14ac:dyDescent="0.3">
      <c r="A884" s="12" t="s">
        <v>11519</v>
      </c>
      <c r="B884" s="12" t="s">
        <v>1835</v>
      </c>
      <c r="C884" s="36">
        <v>46023</v>
      </c>
      <c r="D884" s="39">
        <v>2432.0500000000002</v>
      </c>
      <c r="E884" s="12">
        <v>47</v>
      </c>
    </row>
    <row r="885" spans="1:5" x14ac:dyDescent="0.3">
      <c r="A885" s="12" t="s">
        <v>11520</v>
      </c>
      <c r="B885" s="12" t="s">
        <v>2933</v>
      </c>
      <c r="C885" s="36">
        <v>46031</v>
      </c>
      <c r="D885" s="39">
        <v>235.32</v>
      </c>
      <c r="E885" s="12">
        <v>246</v>
      </c>
    </row>
    <row r="886" spans="1:5" x14ac:dyDescent="0.3">
      <c r="A886" s="12" t="s">
        <v>11521</v>
      </c>
      <c r="B886" s="12" t="s">
        <v>3683</v>
      </c>
      <c r="C886" s="36">
        <v>46025</v>
      </c>
      <c r="D886" s="39">
        <v>854.74</v>
      </c>
      <c r="E886" s="12">
        <v>50</v>
      </c>
    </row>
    <row r="887" spans="1:5" x14ac:dyDescent="0.3">
      <c r="A887" s="12" t="s">
        <v>11522</v>
      </c>
      <c r="B887" s="12" t="s">
        <v>3308</v>
      </c>
      <c r="C887" s="36">
        <v>46040</v>
      </c>
      <c r="D887" s="39">
        <v>2207.23</v>
      </c>
      <c r="E887" s="12">
        <v>186</v>
      </c>
    </row>
    <row r="888" spans="1:5" x14ac:dyDescent="0.3">
      <c r="A888" s="12" t="s">
        <v>11523</v>
      </c>
      <c r="B888" s="12" t="s">
        <v>4240</v>
      </c>
      <c r="C888" s="36">
        <v>46046</v>
      </c>
      <c r="D888" s="39">
        <v>905.18</v>
      </c>
      <c r="E888" s="12">
        <v>247</v>
      </c>
    </row>
    <row r="889" spans="1:5" x14ac:dyDescent="0.3">
      <c r="A889" s="12" t="s">
        <v>11524</v>
      </c>
      <c r="B889" s="12" t="s">
        <v>3571</v>
      </c>
      <c r="C889" s="36">
        <v>46053</v>
      </c>
      <c r="D889" s="39">
        <v>888.05</v>
      </c>
      <c r="E889" s="12">
        <v>31</v>
      </c>
    </row>
    <row r="890" spans="1:5" x14ac:dyDescent="0.3">
      <c r="A890" s="12" t="s">
        <v>11525</v>
      </c>
      <c r="B890" s="12" t="s">
        <v>853</v>
      </c>
      <c r="C890" s="36">
        <v>46023</v>
      </c>
      <c r="D890" s="39">
        <v>881.93</v>
      </c>
      <c r="E890" s="12">
        <v>132</v>
      </c>
    </row>
    <row r="891" spans="1:5" x14ac:dyDescent="0.3">
      <c r="A891" s="12" t="s">
        <v>11526</v>
      </c>
      <c r="B891" s="12" t="s">
        <v>2199</v>
      </c>
      <c r="C891" s="36">
        <v>46031</v>
      </c>
      <c r="D891" s="39">
        <v>1017.84</v>
      </c>
      <c r="E891" s="12">
        <v>27</v>
      </c>
    </row>
    <row r="892" spans="1:5" x14ac:dyDescent="0.3">
      <c r="A892" s="12" t="s">
        <v>11527</v>
      </c>
      <c r="B892" s="12" t="s">
        <v>1700</v>
      </c>
      <c r="C892" s="36">
        <v>46033</v>
      </c>
      <c r="D892" s="39">
        <v>1437.4</v>
      </c>
      <c r="E892" s="12">
        <v>11</v>
      </c>
    </row>
    <row r="893" spans="1:5" x14ac:dyDescent="0.3">
      <c r="A893" s="12" t="s">
        <v>11528</v>
      </c>
      <c r="B893" s="12" t="s">
        <v>3677</v>
      </c>
      <c r="C893" s="36">
        <v>46039</v>
      </c>
      <c r="D893" s="39">
        <v>2049.7199999999998</v>
      </c>
      <c r="E893" s="12">
        <v>66</v>
      </c>
    </row>
    <row r="894" spans="1:5" x14ac:dyDescent="0.3">
      <c r="A894" s="12" t="s">
        <v>11529</v>
      </c>
      <c r="B894" s="12" t="s">
        <v>748</v>
      </c>
      <c r="C894" s="36">
        <v>46050</v>
      </c>
      <c r="D894" s="39">
        <v>1617.96</v>
      </c>
      <c r="E894" s="12">
        <v>214</v>
      </c>
    </row>
    <row r="895" spans="1:5" x14ac:dyDescent="0.3">
      <c r="A895" s="12" t="s">
        <v>11530</v>
      </c>
      <c r="B895" s="12" t="s">
        <v>3503</v>
      </c>
      <c r="C895" s="36">
        <v>46043</v>
      </c>
      <c r="D895" s="39">
        <v>121.88</v>
      </c>
      <c r="E895" s="12">
        <v>110</v>
      </c>
    </row>
    <row r="896" spans="1:5" x14ac:dyDescent="0.3">
      <c r="A896" s="12" t="s">
        <v>11531</v>
      </c>
      <c r="B896" s="12" t="s">
        <v>876</v>
      </c>
      <c r="C896" s="36">
        <v>46027</v>
      </c>
      <c r="D896" s="39">
        <v>370.09</v>
      </c>
      <c r="E896" s="12">
        <v>255</v>
      </c>
    </row>
    <row r="897" spans="1:5" x14ac:dyDescent="0.3">
      <c r="A897" s="12" t="s">
        <v>11532</v>
      </c>
      <c r="B897" s="12" t="s">
        <v>2128</v>
      </c>
      <c r="C897" s="36">
        <v>46051</v>
      </c>
      <c r="D897" s="39">
        <v>1454.05</v>
      </c>
      <c r="E897" s="12">
        <v>165</v>
      </c>
    </row>
    <row r="898" spans="1:5" x14ac:dyDescent="0.3">
      <c r="A898" s="12" t="s">
        <v>11533</v>
      </c>
      <c r="B898" s="12" t="s">
        <v>3060</v>
      </c>
      <c r="C898" s="36">
        <v>46036</v>
      </c>
      <c r="D898" s="39">
        <v>655.39</v>
      </c>
      <c r="E898" s="12">
        <v>25</v>
      </c>
    </row>
    <row r="899" spans="1:5" x14ac:dyDescent="0.3">
      <c r="A899" s="12" t="s">
        <v>11534</v>
      </c>
      <c r="B899" s="12" t="s">
        <v>4495</v>
      </c>
      <c r="C899" s="36">
        <v>46038</v>
      </c>
      <c r="D899" s="39">
        <v>2387.7399999999998</v>
      </c>
      <c r="E899" s="12">
        <v>293</v>
      </c>
    </row>
    <row r="900" spans="1:5" x14ac:dyDescent="0.3">
      <c r="A900" s="12" t="s">
        <v>11535</v>
      </c>
      <c r="B900" s="12" t="s">
        <v>1459</v>
      </c>
      <c r="C900" s="36">
        <v>46034</v>
      </c>
      <c r="D900" s="39">
        <v>1132.1099999999999</v>
      </c>
      <c r="E900" s="12">
        <v>31</v>
      </c>
    </row>
    <row r="901" spans="1:5" x14ac:dyDescent="0.3">
      <c r="A901" s="12" t="s">
        <v>11536</v>
      </c>
      <c r="B901" s="12" t="s">
        <v>1494</v>
      </c>
      <c r="C901" s="36">
        <v>46036</v>
      </c>
      <c r="D901" s="39">
        <v>724.23</v>
      </c>
      <c r="E901" s="12">
        <v>46</v>
      </c>
    </row>
    <row r="902" spans="1:5" x14ac:dyDescent="0.3">
      <c r="A902" s="12" t="s">
        <v>11537</v>
      </c>
      <c r="B902" s="12" t="s">
        <v>2879</v>
      </c>
      <c r="C902" s="36">
        <v>46031</v>
      </c>
      <c r="D902" s="39">
        <v>2396.9299999999998</v>
      </c>
      <c r="E902" s="12">
        <v>260</v>
      </c>
    </row>
    <row r="903" spans="1:5" x14ac:dyDescent="0.3">
      <c r="A903" s="12" t="s">
        <v>11538</v>
      </c>
      <c r="B903" s="12" t="s">
        <v>3766</v>
      </c>
      <c r="C903" s="36">
        <v>46036</v>
      </c>
      <c r="D903" s="39">
        <v>2376.2399999999998</v>
      </c>
      <c r="E903" s="12">
        <v>126</v>
      </c>
    </row>
    <row r="904" spans="1:5" x14ac:dyDescent="0.3">
      <c r="A904" s="12" t="s">
        <v>11539</v>
      </c>
      <c r="B904" s="12" t="s">
        <v>1336</v>
      </c>
      <c r="C904" s="36">
        <v>46039</v>
      </c>
      <c r="D904" s="39">
        <v>1404.34</v>
      </c>
      <c r="E904" s="12">
        <v>138</v>
      </c>
    </row>
    <row r="905" spans="1:5" x14ac:dyDescent="0.3">
      <c r="A905" s="12" t="s">
        <v>11540</v>
      </c>
      <c r="B905" s="12" t="s">
        <v>2957</v>
      </c>
      <c r="C905" s="36">
        <v>46037</v>
      </c>
      <c r="D905" s="39">
        <v>1549.57</v>
      </c>
      <c r="E905" s="12">
        <v>148</v>
      </c>
    </row>
    <row r="906" spans="1:5" x14ac:dyDescent="0.3">
      <c r="A906" s="12" t="s">
        <v>11541</v>
      </c>
      <c r="B906" s="12" t="s">
        <v>3194</v>
      </c>
      <c r="C906" s="36">
        <v>46037</v>
      </c>
      <c r="D906" s="39">
        <v>1418.83</v>
      </c>
      <c r="E906" s="12">
        <v>56</v>
      </c>
    </row>
    <row r="907" spans="1:5" x14ac:dyDescent="0.3">
      <c r="A907" s="12" t="s">
        <v>11542</v>
      </c>
      <c r="B907" s="12" t="s">
        <v>3469</v>
      </c>
      <c r="C907" s="36">
        <v>46031</v>
      </c>
      <c r="D907" s="39">
        <v>990.22</v>
      </c>
      <c r="E907" s="12">
        <v>149</v>
      </c>
    </row>
    <row r="908" spans="1:5" x14ac:dyDescent="0.3">
      <c r="A908" s="12" t="s">
        <v>11543</v>
      </c>
      <c r="B908" s="12" t="s">
        <v>1833</v>
      </c>
      <c r="C908" s="36">
        <v>46049</v>
      </c>
      <c r="D908" s="39">
        <v>906.89</v>
      </c>
      <c r="E908" s="12">
        <v>49</v>
      </c>
    </row>
    <row r="909" spans="1:5" x14ac:dyDescent="0.3">
      <c r="A909" s="12" t="s">
        <v>11544</v>
      </c>
      <c r="B909" s="12" t="s">
        <v>4130</v>
      </c>
      <c r="C909" s="36">
        <v>46024</v>
      </c>
      <c r="D909" s="39">
        <v>995.54</v>
      </c>
      <c r="E909" s="12">
        <v>274</v>
      </c>
    </row>
    <row r="910" spans="1:5" x14ac:dyDescent="0.3">
      <c r="A910" s="12" t="s">
        <v>11545</v>
      </c>
      <c r="B910" s="12" t="s">
        <v>4581</v>
      </c>
      <c r="C910" s="36">
        <v>46033</v>
      </c>
      <c r="D910" s="39">
        <v>1093.27</v>
      </c>
      <c r="E910" s="12">
        <v>42</v>
      </c>
    </row>
    <row r="911" spans="1:5" x14ac:dyDescent="0.3">
      <c r="A911" s="12" t="s">
        <v>11546</v>
      </c>
      <c r="B911" s="12" t="s">
        <v>3774</v>
      </c>
      <c r="C911" s="36">
        <v>46024</v>
      </c>
      <c r="D911" s="39">
        <v>640.36</v>
      </c>
      <c r="E911" s="12">
        <v>267</v>
      </c>
    </row>
    <row r="912" spans="1:5" x14ac:dyDescent="0.3">
      <c r="A912" s="12" t="s">
        <v>11547</v>
      </c>
      <c r="B912" s="12" t="s">
        <v>1668</v>
      </c>
      <c r="C912" s="36">
        <v>46043</v>
      </c>
      <c r="D912" s="39">
        <v>126.35</v>
      </c>
      <c r="E912" s="12">
        <v>77</v>
      </c>
    </row>
    <row r="913" spans="1:5" x14ac:dyDescent="0.3">
      <c r="A913" s="12" t="s">
        <v>11548</v>
      </c>
      <c r="B913" s="12" t="s">
        <v>2087</v>
      </c>
      <c r="C913" s="36">
        <v>46031</v>
      </c>
      <c r="D913" s="39">
        <v>1582.28</v>
      </c>
      <c r="E913" s="12">
        <v>88</v>
      </c>
    </row>
    <row r="914" spans="1:5" x14ac:dyDescent="0.3">
      <c r="A914" s="12" t="s">
        <v>11549</v>
      </c>
      <c r="B914" s="12" t="s">
        <v>645</v>
      </c>
      <c r="C914" s="36">
        <v>46040</v>
      </c>
      <c r="D914" s="39">
        <v>828.18</v>
      </c>
      <c r="E914" s="12">
        <v>180</v>
      </c>
    </row>
    <row r="915" spans="1:5" x14ac:dyDescent="0.3">
      <c r="A915" s="12" t="s">
        <v>11550</v>
      </c>
      <c r="B915" s="12" t="s">
        <v>2375</v>
      </c>
      <c r="C915" s="36">
        <v>46031</v>
      </c>
      <c r="D915" s="39">
        <v>1185.25</v>
      </c>
      <c r="E915" s="12">
        <v>169</v>
      </c>
    </row>
    <row r="916" spans="1:5" x14ac:dyDescent="0.3">
      <c r="A916" s="12" t="s">
        <v>11551</v>
      </c>
      <c r="B916" s="12" t="s">
        <v>3527</v>
      </c>
      <c r="C916" s="36">
        <v>46038</v>
      </c>
      <c r="D916" s="39">
        <v>919.9</v>
      </c>
      <c r="E916" s="12">
        <v>89</v>
      </c>
    </row>
    <row r="917" spans="1:5" x14ac:dyDescent="0.3">
      <c r="A917" s="12" t="s">
        <v>11552</v>
      </c>
      <c r="B917" s="12" t="s">
        <v>3721</v>
      </c>
      <c r="C917" s="36">
        <v>46041</v>
      </c>
      <c r="D917" s="39">
        <v>1962.16</v>
      </c>
      <c r="E917" s="12">
        <v>54</v>
      </c>
    </row>
    <row r="918" spans="1:5" x14ac:dyDescent="0.3">
      <c r="A918" s="12" t="s">
        <v>11553</v>
      </c>
      <c r="B918" s="12" t="s">
        <v>2785</v>
      </c>
      <c r="C918" s="36">
        <v>46032</v>
      </c>
      <c r="D918" s="39">
        <v>2004.65</v>
      </c>
      <c r="E918" s="12">
        <v>85</v>
      </c>
    </row>
    <row r="919" spans="1:5" x14ac:dyDescent="0.3">
      <c r="A919" s="12" t="s">
        <v>11554</v>
      </c>
      <c r="B919" s="12" t="s">
        <v>2705</v>
      </c>
      <c r="C919" s="36">
        <v>46052</v>
      </c>
      <c r="D919" s="39">
        <v>1215.17</v>
      </c>
      <c r="E919" s="12">
        <v>111</v>
      </c>
    </row>
    <row r="920" spans="1:5" x14ac:dyDescent="0.3">
      <c r="A920" s="12" t="s">
        <v>11555</v>
      </c>
      <c r="B920" s="12" t="s">
        <v>2873</v>
      </c>
      <c r="C920" s="36">
        <v>46030</v>
      </c>
      <c r="D920" s="39">
        <v>428.98</v>
      </c>
      <c r="E920" s="12">
        <v>47</v>
      </c>
    </row>
    <row r="921" spans="1:5" x14ac:dyDescent="0.3">
      <c r="A921" s="12" t="s">
        <v>11556</v>
      </c>
      <c r="B921" s="12" t="s">
        <v>2325</v>
      </c>
      <c r="C921" s="36">
        <v>46038</v>
      </c>
      <c r="D921" s="39">
        <v>226.73</v>
      </c>
      <c r="E921" s="12">
        <v>198</v>
      </c>
    </row>
    <row r="922" spans="1:5" x14ac:dyDescent="0.3">
      <c r="A922" s="12" t="s">
        <v>11557</v>
      </c>
      <c r="B922" s="12" t="s">
        <v>2551</v>
      </c>
      <c r="C922" s="36">
        <v>46050</v>
      </c>
      <c r="D922" s="39">
        <v>2348.38</v>
      </c>
      <c r="E922" s="12">
        <v>67</v>
      </c>
    </row>
    <row r="923" spans="1:5" x14ac:dyDescent="0.3">
      <c r="A923" s="12" t="s">
        <v>11558</v>
      </c>
      <c r="B923" s="12" t="s">
        <v>3340</v>
      </c>
      <c r="C923" s="36">
        <v>46047</v>
      </c>
      <c r="D923" s="39">
        <v>2093.9699999999998</v>
      </c>
      <c r="E923" s="12">
        <v>13</v>
      </c>
    </row>
    <row r="924" spans="1:5" x14ac:dyDescent="0.3">
      <c r="A924" s="12" t="s">
        <v>11559</v>
      </c>
      <c r="B924" s="12" t="s">
        <v>1117</v>
      </c>
      <c r="C924" s="36">
        <v>46039</v>
      </c>
      <c r="D924" s="39">
        <v>802.54</v>
      </c>
      <c r="E924" s="12">
        <v>133</v>
      </c>
    </row>
    <row r="925" spans="1:5" x14ac:dyDescent="0.3">
      <c r="A925" s="12" t="s">
        <v>11560</v>
      </c>
      <c r="B925" s="12" t="s">
        <v>3342</v>
      </c>
      <c r="C925" s="36">
        <v>46029</v>
      </c>
      <c r="D925" s="39">
        <v>495.55</v>
      </c>
      <c r="E925" s="12">
        <v>138</v>
      </c>
    </row>
    <row r="926" spans="1:5" x14ac:dyDescent="0.3">
      <c r="A926" s="12" t="s">
        <v>11561</v>
      </c>
      <c r="B926" s="12" t="s">
        <v>1802</v>
      </c>
      <c r="C926" s="36">
        <v>46043</v>
      </c>
      <c r="D926" s="39">
        <v>157.86000000000001</v>
      </c>
      <c r="E926" s="12">
        <v>76</v>
      </c>
    </row>
    <row r="927" spans="1:5" x14ac:dyDescent="0.3">
      <c r="A927" s="12" t="s">
        <v>11562</v>
      </c>
      <c r="B927" s="12" t="s">
        <v>2401</v>
      </c>
      <c r="C927" s="36">
        <v>46052</v>
      </c>
      <c r="D927" s="39">
        <v>155.66</v>
      </c>
      <c r="E927" s="12">
        <v>11</v>
      </c>
    </row>
    <row r="928" spans="1:5" x14ac:dyDescent="0.3">
      <c r="A928" s="12" t="s">
        <v>11563</v>
      </c>
      <c r="B928" s="12" t="s">
        <v>1426</v>
      </c>
      <c r="C928" s="36">
        <v>46030</v>
      </c>
      <c r="D928" s="39">
        <v>1644.54</v>
      </c>
      <c r="E928" s="12">
        <v>32</v>
      </c>
    </row>
    <row r="929" spans="1:5" x14ac:dyDescent="0.3">
      <c r="A929" s="12" t="s">
        <v>11564</v>
      </c>
      <c r="B929" s="12" t="s">
        <v>1800</v>
      </c>
      <c r="C929" s="36">
        <v>46048</v>
      </c>
      <c r="D929" s="39">
        <v>2135.66</v>
      </c>
      <c r="E929" s="12">
        <v>96</v>
      </c>
    </row>
    <row r="930" spans="1:5" x14ac:dyDescent="0.3">
      <c r="A930" s="12" t="s">
        <v>11565</v>
      </c>
      <c r="B930" s="12" t="s">
        <v>1710</v>
      </c>
      <c r="C930" s="36">
        <v>46042</v>
      </c>
      <c r="D930" s="39">
        <v>562.99</v>
      </c>
      <c r="E930" s="12">
        <v>93</v>
      </c>
    </row>
    <row r="931" spans="1:5" x14ac:dyDescent="0.3">
      <c r="A931" s="12" t="s">
        <v>11566</v>
      </c>
      <c r="B931" s="12" t="s">
        <v>4421</v>
      </c>
      <c r="C931" s="36">
        <v>46045</v>
      </c>
      <c r="D931" s="39">
        <v>470.96</v>
      </c>
      <c r="E931" s="12">
        <v>224</v>
      </c>
    </row>
    <row r="932" spans="1:5" x14ac:dyDescent="0.3">
      <c r="A932" s="12" t="s">
        <v>11567</v>
      </c>
      <c r="B932" s="12" t="s">
        <v>1004</v>
      </c>
      <c r="C932" s="36">
        <v>46025</v>
      </c>
      <c r="D932" s="39">
        <v>289.97000000000003</v>
      </c>
      <c r="E932" s="12">
        <v>254</v>
      </c>
    </row>
    <row r="933" spans="1:5" x14ac:dyDescent="0.3">
      <c r="A933" s="12" t="s">
        <v>11568</v>
      </c>
      <c r="B933" s="12" t="s">
        <v>816</v>
      </c>
      <c r="C933" s="36">
        <v>46032</v>
      </c>
      <c r="D933" s="39">
        <v>1840.78</v>
      </c>
      <c r="E933" s="12">
        <v>75</v>
      </c>
    </row>
    <row r="934" spans="1:5" x14ac:dyDescent="0.3">
      <c r="A934" s="12" t="s">
        <v>11569</v>
      </c>
      <c r="B934" s="12" t="s">
        <v>2925</v>
      </c>
      <c r="C934" s="36">
        <v>46044</v>
      </c>
      <c r="D934" s="39">
        <v>2034</v>
      </c>
      <c r="E934" s="12">
        <v>178</v>
      </c>
    </row>
    <row r="935" spans="1:5" x14ac:dyDescent="0.3">
      <c r="A935" s="12" t="s">
        <v>11570</v>
      </c>
      <c r="B935" s="12" t="s">
        <v>3754</v>
      </c>
      <c r="C935" s="36">
        <v>46045</v>
      </c>
      <c r="D935" s="39">
        <v>1092.78</v>
      </c>
      <c r="E935" s="12">
        <v>68</v>
      </c>
    </row>
    <row r="936" spans="1:5" x14ac:dyDescent="0.3">
      <c r="A936" s="12" t="s">
        <v>11571</v>
      </c>
      <c r="B936" s="12" t="s">
        <v>1997</v>
      </c>
      <c r="C936" s="36">
        <v>46044</v>
      </c>
      <c r="D936" s="39">
        <v>1887.6</v>
      </c>
      <c r="E936" s="12">
        <v>201</v>
      </c>
    </row>
    <row r="937" spans="1:5" x14ac:dyDescent="0.3">
      <c r="A937" s="12" t="s">
        <v>11572</v>
      </c>
      <c r="B937" s="12" t="s">
        <v>2841</v>
      </c>
      <c r="C937" s="36">
        <v>46036</v>
      </c>
      <c r="D937" s="39">
        <v>1720.75</v>
      </c>
      <c r="E937" s="12">
        <v>256</v>
      </c>
    </row>
    <row r="938" spans="1:5" x14ac:dyDescent="0.3">
      <c r="A938" s="12" t="s">
        <v>11573</v>
      </c>
      <c r="B938" s="12" t="s">
        <v>2219</v>
      </c>
      <c r="C938" s="36">
        <v>46042</v>
      </c>
      <c r="D938" s="39">
        <v>842.71</v>
      </c>
      <c r="E938" s="12">
        <v>180</v>
      </c>
    </row>
    <row r="939" spans="1:5" x14ac:dyDescent="0.3">
      <c r="A939" s="12" t="s">
        <v>11574</v>
      </c>
      <c r="B939" s="12" t="s">
        <v>1539</v>
      </c>
      <c r="C939" s="36">
        <v>46051</v>
      </c>
      <c r="D939" s="39">
        <v>1410.36</v>
      </c>
      <c r="E939" s="12">
        <v>281</v>
      </c>
    </row>
    <row r="940" spans="1:5" x14ac:dyDescent="0.3">
      <c r="A940" s="12" t="s">
        <v>11575</v>
      </c>
      <c r="B940" s="12" t="s">
        <v>2777</v>
      </c>
      <c r="C940" s="36">
        <v>46043</v>
      </c>
      <c r="D940" s="39">
        <v>1792.18</v>
      </c>
      <c r="E940" s="12">
        <v>26</v>
      </c>
    </row>
    <row r="941" spans="1:5" x14ac:dyDescent="0.3">
      <c r="A941" s="12" t="s">
        <v>11576</v>
      </c>
      <c r="B941" s="12" t="s">
        <v>1596</v>
      </c>
      <c r="C941" s="36">
        <v>46045</v>
      </c>
      <c r="D941" s="39">
        <v>2080.6999999999998</v>
      </c>
      <c r="E941" s="12">
        <v>124</v>
      </c>
    </row>
    <row r="942" spans="1:5" x14ac:dyDescent="0.3">
      <c r="A942" s="12" t="s">
        <v>11577</v>
      </c>
      <c r="B942" s="12" t="s">
        <v>3611</v>
      </c>
      <c r="C942" s="36">
        <v>46037</v>
      </c>
      <c r="D942" s="39">
        <v>375.29</v>
      </c>
      <c r="E942" s="12">
        <v>192</v>
      </c>
    </row>
    <row r="943" spans="1:5" x14ac:dyDescent="0.3">
      <c r="A943" s="12" t="s">
        <v>11578</v>
      </c>
      <c r="B943" s="12" t="s">
        <v>1552</v>
      </c>
      <c r="C943" s="36">
        <v>46051</v>
      </c>
      <c r="D943" s="39">
        <v>243.39</v>
      </c>
      <c r="E943" s="12">
        <v>185</v>
      </c>
    </row>
    <row r="944" spans="1:5" x14ac:dyDescent="0.3">
      <c r="A944" s="12" t="s">
        <v>11579</v>
      </c>
      <c r="B944" s="12" t="s">
        <v>2291</v>
      </c>
      <c r="C944" s="36">
        <v>46039</v>
      </c>
      <c r="D944" s="39">
        <v>1735.88</v>
      </c>
      <c r="E944" s="12">
        <v>235</v>
      </c>
    </row>
    <row r="945" spans="1:5" x14ac:dyDescent="0.3">
      <c r="A945" s="12" t="s">
        <v>11580</v>
      </c>
      <c r="B945" s="12" t="s">
        <v>1776</v>
      </c>
      <c r="C945" s="36">
        <v>46028</v>
      </c>
      <c r="D945" s="39">
        <v>2079.7199999999998</v>
      </c>
      <c r="E945" s="12">
        <v>89</v>
      </c>
    </row>
    <row r="946" spans="1:5" x14ac:dyDescent="0.3">
      <c r="A946" s="12" t="s">
        <v>11581</v>
      </c>
      <c r="B946" s="12" t="s">
        <v>4144</v>
      </c>
      <c r="C946" s="36">
        <v>46023</v>
      </c>
      <c r="D946" s="39">
        <v>1080.33</v>
      </c>
      <c r="E946" s="12">
        <v>271</v>
      </c>
    </row>
    <row r="947" spans="1:5" x14ac:dyDescent="0.3">
      <c r="A947" s="12" t="s">
        <v>11582</v>
      </c>
      <c r="B947" s="12" t="s">
        <v>2613</v>
      </c>
      <c r="C947" s="36">
        <v>46028</v>
      </c>
      <c r="D947" s="39">
        <v>1856.28</v>
      </c>
      <c r="E947" s="12">
        <v>119</v>
      </c>
    </row>
    <row r="948" spans="1:5" x14ac:dyDescent="0.3">
      <c r="A948" s="12" t="s">
        <v>11583</v>
      </c>
      <c r="B948" s="12" t="s">
        <v>2777</v>
      </c>
      <c r="C948" s="36">
        <v>46040</v>
      </c>
      <c r="D948" s="39">
        <v>827.59</v>
      </c>
      <c r="E948" s="12">
        <v>41</v>
      </c>
    </row>
    <row r="949" spans="1:5" x14ac:dyDescent="0.3">
      <c r="A949" s="12" t="s">
        <v>11584</v>
      </c>
      <c r="B949" s="12" t="s">
        <v>3926</v>
      </c>
      <c r="C949" s="36">
        <v>46045</v>
      </c>
      <c r="D949" s="39">
        <v>1407.33</v>
      </c>
      <c r="E949" s="12">
        <v>147</v>
      </c>
    </row>
    <row r="950" spans="1:5" x14ac:dyDescent="0.3">
      <c r="A950" s="12" t="s">
        <v>11585</v>
      </c>
      <c r="B950" s="12" t="s">
        <v>4214</v>
      </c>
      <c r="C950" s="36">
        <v>46037</v>
      </c>
      <c r="D950" s="39">
        <v>1340.6</v>
      </c>
      <c r="E950" s="12">
        <v>284</v>
      </c>
    </row>
    <row r="951" spans="1:5" x14ac:dyDescent="0.3">
      <c r="A951" s="12" t="s">
        <v>11586</v>
      </c>
      <c r="B951" s="12" t="s">
        <v>3252</v>
      </c>
      <c r="C951" s="36">
        <v>46023</v>
      </c>
      <c r="D951" s="39">
        <v>306.33999999999997</v>
      </c>
      <c r="E951" s="12">
        <v>97</v>
      </c>
    </row>
    <row r="952" spans="1:5" x14ac:dyDescent="0.3">
      <c r="A952" s="12" t="s">
        <v>11587</v>
      </c>
      <c r="B952" s="12" t="s">
        <v>764</v>
      </c>
      <c r="C952" s="36">
        <v>46049</v>
      </c>
      <c r="D952" s="39">
        <v>2208.46</v>
      </c>
      <c r="E952" s="12">
        <v>39</v>
      </c>
    </row>
    <row r="953" spans="1:5" x14ac:dyDescent="0.3">
      <c r="A953" s="12" t="s">
        <v>11588</v>
      </c>
      <c r="B953" s="12" t="s">
        <v>1277</v>
      </c>
      <c r="C953" s="36">
        <v>46032</v>
      </c>
      <c r="D953" s="39">
        <v>1501.16</v>
      </c>
      <c r="E953" s="12">
        <v>165</v>
      </c>
    </row>
    <row r="954" spans="1:5" x14ac:dyDescent="0.3">
      <c r="A954" s="12" t="s">
        <v>11589</v>
      </c>
      <c r="B954" s="12" t="s">
        <v>3661</v>
      </c>
      <c r="C954" s="36">
        <v>46030</v>
      </c>
      <c r="D954" s="39">
        <v>1921.39</v>
      </c>
      <c r="E954" s="12">
        <v>44</v>
      </c>
    </row>
    <row r="955" spans="1:5" x14ac:dyDescent="0.3">
      <c r="A955" s="12" t="s">
        <v>11590</v>
      </c>
      <c r="B955" s="12" t="s">
        <v>2587</v>
      </c>
      <c r="C955" s="36">
        <v>46049</v>
      </c>
      <c r="D955" s="39">
        <v>518.65</v>
      </c>
      <c r="E955" s="12">
        <v>57</v>
      </c>
    </row>
    <row r="956" spans="1:5" x14ac:dyDescent="0.3">
      <c r="A956" s="12" t="s">
        <v>11591</v>
      </c>
      <c r="B956" s="12" t="s">
        <v>985</v>
      </c>
      <c r="C956" s="36">
        <v>46033</v>
      </c>
      <c r="D956" s="39">
        <v>190.54</v>
      </c>
      <c r="E956" s="12">
        <v>29</v>
      </c>
    </row>
    <row r="957" spans="1:5" x14ac:dyDescent="0.3">
      <c r="A957" s="12" t="s">
        <v>11592</v>
      </c>
      <c r="B957" s="12" t="s">
        <v>3609</v>
      </c>
      <c r="C957" s="36">
        <v>46029</v>
      </c>
      <c r="D957" s="39">
        <v>1305.3</v>
      </c>
      <c r="E957" s="12">
        <v>284</v>
      </c>
    </row>
    <row r="958" spans="1:5" x14ac:dyDescent="0.3">
      <c r="A958" s="12" t="s">
        <v>11593</v>
      </c>
      <c r="B958" s="12" t="s">
        <v>2853</v>
      </c>
      <c r="C958" s="36">
        <v>46035</v>
      </c>
      <c r="D958" s="39">
        <v>673.16</v>
      </c>
      <c r="E958" s="12">
        <v>174</v>
      </c>
    </row>
    <row r="959" spans="1:5" x14ac:dyDescent="0.3">
      <c r="A959" s="12" t="s">
        <v>11594</v>
      </c>
      <c r="B959" s="12" t="s">
        <v>1451</v>
      </c>
      <c r="C959" s="36">
        <v>46025</v>
      </c>
      <c r="D959" s="39">
        <v>1950.02</v>
      </c>
      <c r="E959" s="12">
        <v>90</v>
      </c>
    </row>
    <row r="960" spans="1:5" x14ac:dyDescent="0.3">
      <c r="A960" s="12" t="s">
        <v>11595</v>
      </c>
      <c r="B960" s="12" t="s">
        <v>4174</v>
      </c>
      <c r="C960" s="36">
        <v>46041</v>
      </c>
      <c r="D960" s="39">
        <v>148.36000000000001</v>
      </c>
      <c r="E960" s="12">
        <v>142</v>
      </c>
    </row>
    <row r="961" spans="1:5" x14ac:dyDescent="0.3">
      <c r="A961" s="12" t="s">
        <v>11596</v>
      </c>
      <c r="B961" s="12" t="s">
        <v>2877</v>
      </c>
      <c r="C961" s="36">
        <v>46052</v>
      </c>
      <c r="D961" s="39">
        <v>1267.9000000000001</v>
      </c>
      <c r="E961" s="12">
        <v>236</v>
      </c>
    </row>
    <row r="962" spans="1:5" x14ac:dyDescent="0.3">
      <c r="A962" s="12" t="s">
        <v>11597</v>
      </c>
      <c r="B962" s="12" t="s">
        <v>4282</v>
      </c>
      <c r="C962" s="36">
        <v>46033</v>
      </c>
      <c r="D962" s="39">
        <v>1693</v>
      </c>
      <c r="E962" s="12">
        <v>183</v>
      </c>
    </row>
    <row r="963" spans="1:5" x14ac:dyDescent="0.3">
      <c r="A963" s="12" t="s">
        <v>11598</v>
      </c>
      <c r="B963" s="12" t="s">
        <v>914</v>
      </c>
      <c r="C963" s="36">
        <v>46028</v>
      </c>
      <c r="D963" s="39">
        <v>312.41000000000003</v>
      </c>
      <c r="E963" s="12">
        <v>101</v>
      </c>
    </row>
    <row r="964" spans="1:5" x14ac:dyDescent="0.3">
      <c r="A964" s="12" t="s">
        <v>11599</v>
      </c>
      <c r="B964" s="12" t="s">
        <v>2203</v>
      </c>
      <c r="C964" s="36">
        <v>46036</v>
      </c>
      <c r="D964" s="39">
        <v>499.42</v>
      </c>
      <c r="E964" s="12">
        <v>45</v>
      </c>
    </row>
    <row r="965" spans="1:5" x14ac:dyDescent="0.3">
      <c r="A965" s="12" t="s">
        <v>11600</v>
      </c>
      <c r="B965" s="12" t="s">
        <v>2257</v>
      </c>
      <c r="C965" s="36">
        <v>46037</v>
      </c>
      <c r="D965" s="39">
        <v>987.79</v>
      </c>
      <c r="E965" s="12">
        <v>90</v>
      </c>
    </row>
    <row r="966" spans="1:5" x14ac:dyDescent="0.3">
      <c r="A966" s="12" t="s">
        <v>11601</v>
      </c>
      <c r="B966" s="12" t="s">
        <v>3972</v>
      </c>
      <c r="C966" s="36">
        <v>46038</v>
      </c>
      <c r="D966" s="39">
        <v>1217.6300000000001</v>
      </c>
      <c r="E966" s="12">
        <v>117</v>
      </c>
    </row>
    <row r="967" spans="1:5" x14ac:dyDescent="0.3">
      <c r="A967" s="12" t="s">
        <v>11602</v>
      </c>
      <c r="B967" s="12" t="s">
        <v>4356</v>
      </c>
      <c r="C967" s="36">
        <v>46044</v>
      </c>
      <c r="D967" s="39">
        <v>1656.89</v>
      </c>
      <c r="E967" s="12">
        <v>111</v>
      </c>
    </row>
    <row r="968" spans="1:5" x14ac:dyDescent="0.3">
      <c r="A968" s="12" t="s">
        <v>11603</v>
      </c>
      <c r="B968" s="12" t="s">
        <v>4261</v>
      </c>
      <c r="C968" s="36">
        <v>46051</v>
      </c>
      <c r="D968" s="39">
        <v>1379.45</v>
      </c>
      <c r="E968" s="12">
        <v>74</v>
      </c>
    </row>
    <row r="969" spans="1:5" x14ac:dyDescent="0.3">
      <c r="A969" s="12" t="s">
        <v>11604</v>
      </c>
      <c r="B969" s="12" t="s">
        <v>4248</v>
      </c>
      <c r="C969" s="36">
        <v>46047</v>
      </c>
      <c r="D969" s="39">
        <v>430.52</v>
      </c>
      <c r="E969" s="12">
        <v>232</v>
      </c>
    </row>
    <row r="970" spans="1:5" x14ac:dyDescent="0.3">
      <c r="A970" s="12" t="s">
        <v>11605</v>
      </c>
      <c r="B970" s="12" t="s">
        <v>670</v>
      </c>
      <c r="C970" s="36">
        <v>46029</v>
      </c>
      <c r="D970" s="39">
        <v>850.88</v>
      </c>
      <c r="E970" s="12">
        <v>19</v>
      </c>
    </row>
    <row r="971" spans="1:5" x14ac:dyDescent="0.3">
      <c r="A971" s="12" t="s">
        <v>11606</v>
      </c>
      <c r="B971" s="12" t="s">
        <v>1831</v>
      </c>
      <c r="C971" s="36">
        <v>46029</v>
      </c>
      <c r="D971" s="39">
        <v>1212.58</v>
      </c>
      <c r="E971" s="12">
        <v>199</v>
      </c>
    </row>
    <row r="972" spans="1:5" x14ac:dyDescent="0.3">
      <c r="A972" s="12" t="s">
        <v>11607</v>
      </c>
      <c r="B972" s="12" t="s">
        <v>2413</v>
      </c>
      <c r="C972" s="36">
        <v>46047</v>
      </c>
      <c r="D972" s="39">
        <v>1768.82</v>
      </c>
      <c r="E972" s="12">
        <v>159</v>
      </c>
    </row>
    <row r="973" spans="1:5" x14ac:dyDescent="0.3">
      <c r="A973" s="12" t="s">
        <v>11608</v>
      </c>
      <c r="B973" s="12" t="s">
        <v>3983</v>
      </c>
      <c r="C973" s="36">
        <v>46030</v>
      </c>
      <c r="D973" s="39">
        <v>1062.1600000000001</v>
      </c>
      <c r="E973" s="12">
        <v>42</v>
      </c>
    </row>
    <row r="974" spans="1:5" x14ac:dyDescent="0.3">
      <c r="A974" s="12" t="s">
        <v>11609</v>
      </c>
      <c r="B974" s="12" t="s">
        <v>3218</v>
      </c>
      <c r="C974" s="36">
        <v>46038</v>
      </c>
      <c r="D974" s="39">
        <v>2426.9899999999998</v>
      </c>
      <c r="E974" s="12">
        <v>73</v>
      </c>
    </row>
    <row r="975" spans="1:5" x14ac:dyDescent="0.3">
      <c r="A975" s="12" t="s">
        <v>11610</v>
      </c>
      <c r="B975" s="12" t="s">
        <v>1604</v>
      </c>
      <c r="C975" s="36">
        <v>46033</v>
      </c>
      <c r="D975" s="39">
        <v>90.75</v>
      </c>
      <c r="E975" s="12">
        <v>108</v>
      </c>
    </row>
    <row r="976" spans="1:5" x14ac:dyDescent="0.3">
      <c r="A976" s="12" t="s">
        <v>11611</v>
      </c>
      <c r="B976" s="12" t="s">
        <v>1459</v>
      </c>
      <c r="C976" s="36">
        <v>46028</v>
      </c>
      <c r="D976" s="39">
        <v>1399.76</v>
      </c>
      <c r="E976" s="12">
        <v>289</v>
      </c>
    </row>
    <row r="977" spans="1:5" x14ac:dyDescent="0.3">
      <c r="A977" s="12" t="s">
        <v>11612</v>
      </c>
      <c r="B977" s="12" t="s">
        <v>4326</v>
      </c>
      <c r="C977" s="36">
        <v>46041</v>
      </c>
      <c r="D977" s="39">
        <v>2133.2600000000002</v>
      </c>
      <c r="E977" s="12">
        <v>228</v>
      </c>
    </row>
    <row r="978" spans="1:5" x14ac:dyDescent="0.3">
      <c r="A978" s="12" t="s">
        <v>11613</v>
      </c>
      <c r="B978" s="12" t="s">
        <v>1093</v>
      </c>
      <c r="C978" s="36">
        <v>46039</v>
      </c>
      <c r="D978" s="39">
        <v>2403.9699999999998</v>
      </c>
      <c r="E978" s="12">
        <v>101</v>
      </c>
    </row>
    <row r="979" spans="1:5" x14ac:dyDescent="0.3">
      <c r="A979" s="12" t="s">
        <v>11614</v>
      </c>
      <c r="B979" s="12" t="s">
        <v>3294</v>
      </c>
      <c r="C979" s="36">
        <v>46046</v>
      </c>
      <c r="D979" s="39">
        <v>940.18</v>
      </c>
      <c r="E979" s="12">
        <v>278</v>
      </c>
    </row>
    <row r="980" spans="1:5" x14ac:dyDescent="0.3">
      <c r="A980" s="12" t="s">
        <v>11615</v>
      </c>
      <c r="B980" s="12" t="s">
        <v>3521</v>
      </c>
      <c r="C980" s="36">
        <v>46043</v>
      </c>
      <c r="D980" s="39">
        <v>1923.95</v>
      </c>
      <c r="E980" s="12">
        <v>251</v>
      </c>
    </row>
    <row r="981" spans="1:5" x14ac:dyDescent="0.3">
      <c r="A981" s="12" t="s">
        <v>11616</v>
      </c>
      <c r="B981" s="12" t="s">
        <v>4072</v>
      </c>
      <c r="C981" s="36">
        <v>46037</v>
      </c>
      <c r="D981" s="39">
        <v>1583.65</v>
      </c>
      <c r="E981" s="12">
        <v>53</v>
      </c>
    </row>
    <row r="982" spans="1:5" x14ac:dyDescent="0.3">
      <c r="A982" s="12" t="s">
        <v>11617</v>
      </c>
      <c r="B982" s="12" t="s">
        <v>4437</v>
      </c>
      <c r="C982" s="36">
        <v>46035</v>
      </c>
      <c r="D982" s="39">
        <v>1444.48</v>
      </c>
      <c r="E982" s="12">
        <v>189</v>
      </c>
    </row>
    <row r="983" spans="1:5" x14ac:dyDescent="0.3">
      <c r="A983" s="12" t="s">
        <v>11618</v>
      </c>
      <c r="B983" s="12" t="s">
        <v>2545</v>
      </c>
      <c r="C983" s="36">
        <v>46027</v>
      </c>
      <c r="D983" s="39">
        <v>30.91</v>
      </c>
      <c r="E983" s="12">
        <v>57</v>
      </c>
    </row>
    <row r="984" spans="1:5" x14ac:dyDescent="0.3">
      <c r="A984" s="12" t="s">
        <v>11619</v>
      </c>
      <c r="B984" s="12" t="s">
        <v>994</v>
      </c>
      <c r="C984" s="36">
        <v>46028</v>
      </c>
      <c r="D984" s="39">
        <v>1119</v>
      </c>
      <c r="E984" s="12">
        <v>147</v>
      </c>
    </row>
    <row r="985" spans="1:5" x14ac:dyDescent="0.3">
      <c r="A985" s="12" t="s">
        <v>11620</v>
      </c>
      <c r="B985" s="12" t="s">
        <v>1736</v>
      </c>
      <c r="C985" s="36">
        <v>46044</v>
      </c>
      <c r="D985" s="39">
        <v>2364.9299999999998</v>
      </c>
      <c r="E985" s="12">
        <v>32</v>
      </c>
    </row>
    <row r="986" spans="1:5" x14ac:dyDescent="0.3">
      <c r="A986" s="12" t="s">
        <v>11621</v>
      </c>
      <c r="B986" s="12" t="s">
        <v>2423</v>
      </c>
      <c r="C986" s="36">
        <v>46053</v>
      </c>
      <c r="D986" s="39">
        <v>83.87</v>
      </c>
      <c r="E986" s="12">
        <v>214</v>
      </c>
    </row>
    <row r="987" spans="1:5" x14ac:dyDescent="0.3">
      <c r="A987" s="12" t="s">
        <v>11622</v>
      </c>
      <c r="B987" s="12" t="s">
        <v>4441</v>
      </c>
      <c r="C987" s="36">
        <v>46044</v>
      </c>
      <c r="D987" s="39">
        <v>788.33</v>
      </c>
      <c r="E987" s="12">
        <v>29</v>
      </c>
    </row>
    <row r="988" spans="1:5" x14ac:dyDescent="0.3">
      <c r="A988" s="12" t="s">
        <v>11623</v>
      </c>
      <c r="B988" s="12" t="s">
        <v>2041</v>
      </c>
      <c r="C988" s="36">
        <v>46044</v>
      </c>
      <c r="D988" s="39">
        <v>2497.12</v>
      </c>
      <c r="E988" s="12">
        <v>67</v>
      </c>
    </row>
    <row r="989" spans="1:5" x14ac:dyDescent="0.3">
      <c r="A989" s="12" t="s">
        <v>11624</v>
      </c>
      <c r="B989" s="12" t="s">
        <v>4390</v>
      </c>
      <c r="C989" s="36">
        <v>46026</v>
      </c>
      <c r="D989" s="39">
        <v>292.81</v>
      </c>
      <c r="E989" s="12">
        <v>146</v>
      </c>
    </row>
    <row r="990" spans="1:5" x14ac:dyDescent="0.3">
      <c r="A990" s="12" t="s">
        <v>11625</v>
      </c>
      <c r="B990" s="12" t="s">
        <v>1630</v>
      </c>
      <c r="C990" s="36">
        <v>46024</v>
      </c>
      <c r="D990" s="39">
        <v>1339.01</v>
      </c>
      <c r="E990" s="12">
        <v>135</v>
      </c>
    </row>
    <row r="991" spans="1:5" x14ac:dyDescent="0.3">
      <c r="A991" s="12" t="s">
        <v>11626</v>
      </c>
      <c r="B991" s="12" t="s">
        <v>1646</v>
      </c>
      <c r="C991" s="36">
        <v>46032</v>
      </c>
      <c r="D991" s="39">
        <v>1933.9</v>
      </c>
      <c r="E991" s="12">
        <v>119</v>
      </c>
    </row>
    <row r="992" spans="1:5" x14ac:dyDescent="0.3">
      <c r="A992" s="12" t="s">
        <v>11627</v>
      </c>
      <c r="B992" s="12" t="s">
        <v>2102</v>
      </c>
      <c r="C992" s="36">
        <v>46025</v>
      </c>
      <c r="D992" s="39">
        <v>1422.59</v>
      </c>
      <c r="E992" s="12">
        <v>249</v>
      </c>
    </row>
    <row r="993" spans="1:5" x14ac:dyDescent="0.3">
      <c r="A993" s="12" t="s">
        <v>11628</v>
      </c>
      <c r="B993" s="12" t="s">
        <v>4443</v>
      </c>
      <c r="C993" s="36">
        <v>46026</v>
      </c>
      <c r="D993" s="39">
        <v>2056.7600000000002</v>
      </c>
      <c r="E993" s="12">
        <v>162</v>
      </c>
    </row>
    <row r="994" spans="1:5" x14ac:dyDescent="0.3">
      <c r="A994" s="12" t="s">
        <v>11629</v>
      </c>
      <c r="B994" s="12" t="s">
        <v>3182</v>
      </c>
      <c r="C994" s="36">
        <v>46041</v>
      </c>
      <c r="D994" s="39">
        <v>1773.1</v>
      </c>
      <c r="E994" s="12">
        <v>290</v>
      </c>
    </row>
    <row r="995" spans="1:5" x14ac:dyDescent="0.3">
      <c r="A995" s="12" t="s">
        <v>11630</v>
      </c>
      <c r="B995" s="12" t="s">
        <v>1368</v>
      </c>
      <c r="C995" s="36">
        <v>46031</v>
      </c>
      <c r="D995" s="39">
        <v>1921.7</v>
      </c>
      <c r="E995" s="12">
        <v>144</v>
      </c>
    </row>
    <row r="996" spans="1:5" x14ac:dyDescent="0.3">
      <c r="A996" s="12" t="s">
        <v>11631</v>
      </c>
      <c r="B996" s="12" t="s">
        <v>4152</v>
      </c>
      <c r="C996" s="36">
        <v>46028</v>
      </c>
      <c r="D996" s="39">
        <v>76.27</v>
      </c>
      <c r="E996" s="12">
        <v>153</v>
      </c>
    </row>
    <row r="997" spans="1:5" x14ac:dyDescent="0.3">
      <c r="A997" s="12" t="s">
        <v>11632</v>
      </c>
      <c r="B997" s="12" t="s">
        <v>3046</v>
      </c>
      <c r="C997" s="36">
        <v>46035</v>
      </c>
      <c r="D997" s="39">
        <v>566.73</v>
      </c>
      <c r="E997" s="12">
        <v>292</v>
      </c>
    </row>
    <row r="998" spans="1:5" x14ac:dyDescent="0.3">
      <c r="A998" s="12" t="s">
        <v>11633</v>
      </c>
      <c r="B998" s="12" t="s">
        <v>2901</v>
      </c>
      <c r="C998" s="36">
        <v>46045</v>
      </c>
      <c r="D998" s="39">
        <v>2299.77</v>
      </c>
      <c r="E998" s="12">
        <v>253</v>
      </c>
    </row>
    <row r="999" spans="1:5" x14ac:dyDescent="0.3">
      <c r="A999" s="12" t="s">
        <v>11634</v>
      </c>
      <c r="B999" s="12" t="s">
        <v>3240</v>
      </c>
      <c r="C999" s="36">
        <v>46051</v>
      </c>
      <c r="D999" s="39">
        <v>1372.04</v>
      </c>
      <c r="E999" s="12">
        <v>43</v>
      </c>
    </row>
    <row r="1000" spans="1:5" x14ac:dyDescent="0.3">
      <c r="A1000" s="12" t="s">
        <v>11635</v>
      </c>
      <c r="B1000" s="12" t="s">
        <v>4585</v>
      </c>
      <c r="C1000" s="36">
        <v>46049</v>
      </c>
      <c r="D1000" s="39">
        <v>290.32</v>
      </c>
      <c r="E1000" s="12">
        <v>19</v>
      </c>
    </row>
    <row r="1001" spans="1:5" x14ac:dyDescent="0.3">
      <c r="A1001" s="12" t="s">
        <v>11636</v>
      </c>
      <c r="B1001" s="12" t="s">
        <v>3318</v>
      </c>
      <c r="C1001" s="36">
        <v>46051</v>
      </c>
      <c r="D1001" s="39">
        <v>2407.3200000000002</v>
      </c>
      <c r="E1001" s="12">
        <v>124</v>
      </c>
    </row>
    <row r="1002" spans="1:5" x14ac:dyDescent="0.3">
      <c r="A1002" s="12" t="s">
        <v>11637</v>
      </c>
      <c r="B1002" s="12" t="s">
        <v>1987</v>
      </c>
      <c r="C1002" s="36">
        <v>46038</v>
      </c>
      <c r="D1002" s="39">
        <v>805.03</v>
      </c>
      <c r="E1002" s="12">
        <v>172</v>
      </c>
    </row>
    <row r="1003" spans="1:5" x14ac:dyDescent="0.3">
      <c r="A1003" s="12" t="s">
        <v>11638</v>
      </c>
      <c r="B1003" s="12" t="s">
        <v>3948</v>
      </c>
      <c r="C1003" s="36">
        <v>46045</v>
      </c>
      <c r="D1003" s="39">
        <v>406.28</v>
      </c>
      <c r="E1003" s="12">
        <v>232</v>
      </c>
    </row>
    <row r="1004" spans="1:5" x14ac:dyDescent="0.3">
      <c r="A1004" s="12" t="s">
        <v>11639</v>
      </c>
      <c r="B1004" s="12" t="s">
        <v>834</v>
      </c>
      <c r="C1004" s="36">
        <v>46029</v>
      </c>
      <c r="D1004" s="39">
        <v>539.66999999999996</v>
      </c>
      <c r="E1004" s="12">
        <v>26</v>
      </c>
    </row>
    <row r="1005" spans="1:5" x14ac:dyDescent="0.3">
      <c r="A1005" s="12" t="s">
        <v>11640</v>
      </c>
      <c r="B1005" s="12" t="s">
        <v>1358</v>
      </c>
      <c r="C1005" s="36">
        <v>46044</v>
      </c>
      <c r="D1005" s="39">
        <v>1743.93</v>
      </c>
      <c r="E1005" s="12">
        <v>10</v>
      </c>
    </row>
    <row r="1006" spans="1:5" x14ac:dyDescent="0.3">
      <c r="A1006" s="12" t="s">
        <v>11641</v>
      </c>
      <c r="B1006" s="12" t="s">
        <v>571</v>
      </c>
      <c r="C1006" s="36">
        <v>46034</v>
      </c>
      <c r="D1006" s="39">
        <v>2484.7600000000002</v>
      </c>
      <c r="E1006" s="12">
        <v>254</v>
      </c>
    </row>
    <row r="1007" spans="1:5" x14ac:dyDescent="0.3">
      <c r="A1007" s="12" t="s">
        <v>11642</v>
      </c>
      <c r="B1007" s="12" t="s">
        <v>1115</v>
      </c>
      <c r="C1007" s="36">
        <v>46023</v>
      </c>
      <c r="D1007" s="39">
        <v>1354.37</v>
      </c>
      <c r="E1007" s="12">
        <v>35</v>
      </c>
    </row>
    <row r="1008" spans="1:5" x14ac:dyDescent="0.3">
      <c r="A1008" s="12" t="s">
        <v>11643</v>
      </c>
      <c r="B1008" s="12" t="s">
        <v>3300</v>
      </c>
      <c r="C1008" s="36">
        <v>46033</v>
      </c>
      <c r="D1008" s="39">
        <v>1703.37</v>
      </c>
      <c r="E1008" s="12">
        <v>25</v>
      </c>
    </row>
    <row r="1009" spans="1:5" x14ac:dyDescent="0.3">
      <c r="A1009" s="12" t="s">
        <v>11644</v>
      </c>
      <c r="B1009" s="12" t="s">
        <v>4116</v>
      </c>
      <c r="C1009" s="36">
        <v>46051</v>
      </c>
      <c r="D1009" s="39">
        <v>2370.44</v>
      </c>
      <c r="E1009" s="12">
        <v>141</v>
      </c>
    </row>
    <row r="1010" spans="1:5" x14ac:dyDescent="0.3">
      <c r="A1010" s="12" t="s">
        <v>11645</v>
      </c>
      <c r="B1010" s="12" t="s">
        <v>2879</v>
      </c>
      <c r="C1010" s="36">
        <v>46043</v>
      </c>
      <c r="D1010" s="39">
        <v>262.92</v>
      </c>
      <c r="E1010" s="12">
        <v>269</v>
      </c>
    </row>
    <row r="1011" spans="1:5" x14ac:dyDescent="0.3">
      <c r="A1011" s="12" t="s">
        <v>11646</v>
      </c>
      <c r="B1011" s="12" t="s">
        <v>2091</v>
      </c>
      <c r="C1011" s="36">
        <v>46040</v>
      </c>
      <c r="D1011" s="39">
        <v>2333.4</v>
      </c>
      <c r="E1011" s="12">
        <v>171</v>
      </c>
    </row>
    <row r="1012" spans="1:5" x14ac:dyDescent="0.3">
      <c r="A1012" s="12" t="s">
        <v>11647</v>
      </c>
      <c r="B1012" s="12" t="s">
        <v>1364</v>
      </c>
      <c r="C1012" s="36">
        <v>46034</v>
      </c>
      <c r="D1012" s="39">
        <v>2427.4699999999998</v>
      </c>
      <c r="E1012" s="12">
        <v>87</v>
      </c>
    </row>
    <row r="1013" spans="1:5" x14ac:dyDescent="0.3">
      <c r="A1013" s="12" t="s">
        <v>11648</v>
      </c>
      <c r="B1013" s="12" t="s">
        <v>4271</v>
      </c>
      <c r="C1013" s="36">
        <v>46052</v>
      </c>
      <c r="D1013" s="39">
        <v>2319.19</v>
      </c>
      <c r="E1013" s="12">
        <v>194</v>
      </c>
    </row>
    <row r="1014" spans="1:5" x14ac:dyDescent="0.3">
      <c r="A1014" s="12" t="s">
        <v>11649</v>
      </c>
      <c r="B1014" s="12" t="s">
        <v>3244</v>
      </c>
      <c r="C1014" s="36">
        <v>46045</v>
      </c>
      <c r="D1014" s="39">
        <v>468.81</v>
      </c>
      <c r="E1014" s="12">
        <v>172</v>
      </c>
    </row>
    <row r="1015" spans="1:5" x14ac:dyDescent="0.3">
      <c r="A1015" s="12" t="s">
        <v>11650</v>
      </c>
      <c r="B1015" s="12" t="s">
        <v>1516</v>
      </c>
      <c r="C1015" s="36">
        <v>46030</v>
      </c>
      <c r="D1015" s="39">
        <v>1860.13</v>
      </c>
      <c r="E1015" s="12">
        <v>182</v>
      </c>
    </row>
    <row r="1016" spans="1:5" x14ac:dyDescent="0.3">
      <c r="A1016" s="12" t="s">
        <v>11651</v>
      </c>
      <c r="B1016" s="12" t="s">
        <v>3607</v>
      </c>
      <c r="C1016" s="36">
        <v>46035</v>
      </c>
      <c r="D1016" s="39">
        <v>2014.03</v>
      </c>
      <c r="E1016" s="12">
        <v>127</v>
      </c>
    </row>
    <row r="1017" spans="1:5" x14ac:dyDescent="0.3">
      <c r="A1017" s="12" t="s">
        <v>11652</v>
      </c>
      <c r="B1017" s="12" t="s">
        <v>1688</v>
      </c>
      <c r="C1017" s="36">
        <v>46031</v>
      </c>
      <c r="D1017" s="39">
        <v>145.4</v>
      </c>
      <c r="E1017" s="12">
        <v>194</v>
      </c>
    </row>
    <row r="1018" spans="1:5" x14ac:dyDescent="0.3">
      <c r="A1018" s="12" t="s">
        <v>11653</v>
      </c>
      <c r="B1018" s="12" t="s">
        <v>2193</v>
      </c>
      <c r="C1018" s="36">
        <v>46040</v>
      </c>
      <c r="D1018" s="39">
        <v>1392.09</v>
      </c>
      <c r="E1018" s="12">
        <v>94</v>
      </c>
    </row>
    <row r="1019" spans="1:5" x14ac:dyDescent="0.3">
      <c r="A1019" s="12" t="s">
        <v>11654</v>
      </c>
      <c r="B1019" s="12" t="s">
        <v>3320</v>
      </c>
      <c r="C1019" s="36">
        <v>46051</v>
      </c>
      <c r="D1019" s="39">
        <v>2308.91</v>
      </c>
      <c r="E1019" s="12">
        <v>38</v>
      </c>
    </row>
    <row r="1020" spans="1:5" x14ac:dyDescent="0.3">
      <c r="A1020" s="12" t="s">
        <v>11655</v>
      </c>
      <c r="B1020" s="12" t="s">
        <v>1692</v>
      </c>
      <c r="C1020" s="36">
        <v>46046</v>
      </c>
      <c r="D1020" s="39">
        <v>1232.08</v>
      </c>
      <c r="E1020" s="12">
        <v>236</v>
      </c>
    </row>
    <row r="1021" spans="1:5" x14ac:dyDescent="0.3">
      <c r="A1021" s="12" t="s">
        <v>11656</v>
      </c>
      <c r="B1021" s="12" t="s">
        <v>2953</v>
      </c>
      <c r="C1021" s="36">
        <v>46037</v>
      </c>
      <c r="D1021" s="39">
        <v>2432.02</v>
      </c>
      <c r="E1021" s="12">
        <v>196</v>
      </c>
    </row>
    <row r="1022" spans="1:5" x14ac:dyDescent="0.3">
      <c r="A1022" s="12" t="s">
        <v>11657</v>
      </c>
      <c r="B1022" s="12" t="s">
        <v>3525</v>
      </c>
      <c r="C1022" s="36">
        <v>46023</v>
      </c>
      <c r="D1022" s="39">
        <v>1104.5999999999999</v>
      </c>
      <c r="E1022" s="12">
        <v>184</v>
      </c>
    </row>
    <row r="1023" spans="1:5" x14ac:dyDescent="0.3">
      <c r="A1023" s="12" t="s">
        <v>11658</v>
      </c>
      <c r="B1023" s="12" t="s">
        <v>2205</v>
      </c>
      <c r="C1023" s="36">
        <v>46038</v>
      </c>
      <c r="D1023" s="39">
        <v>327.79</v>
      </c>
      <c r="E1023" s="12">
        <v>189</v>
      </c>
    </row>
    <row r="1024" spans="1:5" x14ac:dyDescent="0.3">
      <c r="A1024" s="12" t="s">
        <v>11659</v>
      </c>
      <c r="B1024" s="12" t="s">
        <v>4581</v>
      </c>
      <c r="C1024" s="36">
        <v>46024</v>
      </c>
      <c r="D1024" s="39">
        <v>1940.21</v>
      </c>
      <c r="E1024" s="12">
        <v>115</v>
      </c>
    </row>
    <row r="1025" spans="1:5" x14ac:dyDescent="0.3">
      <c r="A1025" s="12" t="s">
        <v>11660</v>
      </c>
      <c r="B1025" s="12" t="s">
        <v>3993</v>
      </c>
      <c r="C1025" s="36">
        <v>46042</v>
      </c>
      <c r="D1025" s="39">
        <v>2029.27</v>
      </c>
      <c r="E1025" s="12">
        <v>55</v>
      </c>
    </row>
    <row r="1026" spans="1:5" x14ac:dyDescent="0.3">
      <c r="A1026" s="12" t="s">
        <v>11661</v>
      </c>
      <c r="B1026" s="12" t="s">
        <v>2193</v>
      </c>
      <c r="C1026" s="36">
        <v>46036</v>
      </c>
      <c r="D1026" s="39">
        <v>468.29</v>
      </c>
      <c r="E1026" s="12">
        <v>62</v>
      </c>
    </row>
    <row r="1027" spans="1:5" x14ac:dyDescent="0.3">
      <c r="A1027" s="12" t="s">
        <v>11662</v>
      </c>
      <c r="B1027" s="12" t="s">
        <v>3906</v>
      </c>
      <c r="C1027" s="36">
        <v>46049</v>
      </c>
      <c r="D1027" s="39">
        <v>671.82</v>
      </c>
      <c r="E1027" s="12">
        <v>56</v>
      </c>
    </row>
    <row r="1028" spans="1:5" x14ac:dyDescent="0.3">
      <c r="A1028" s="12" t="s">
        <v>11663</v>
      </c>
      <c r="B1028" s="12" t="s">
        <v>712</v>
      </c>
      <c r="C1028" s="36">
        <v>46026</v>
      </c>
      <c r="D1028" s="39">
        <v>1248.48</v>
      </c>
      <c r="E1028" s="12">
        <v>168</v>
      </c>
    </row>
    <row r="1029" spans="1:5" x14ac:dyDescent="0.3">
      <c r="A1029" s="12" t="s">
        <v>11664</v>
      </c>
      <c r="B1029" s="12" t="s">
        <v>2209</v>
      </c>
      <c r="C1029" s="36">
        <v>46033</v>
      </c>
      <c r="D1029" s="39">
        <v>1625.09</v>
      </c>
      <c r="E1029" s="12">
        <v>50</v>
      </c>
    </row>
    <row r="1030" spans="1:5" x14ac:dyDescent="0.3">
      <c r="A1030" s="12" t="s">
        <v>11665</v>
      </c>
      <c r="B1030" s="12" t="s">
        <v>904</v>
      </c>
      <c r="C1030" s="36">
        <v>46044</v>
      </c>
      <c r="D1030" s="39">
        <v>2131.73</v>
      </c>
      <c r="E1030" s="12">
        <v>229</v>
      </c>
    </row>
    <row r="1031" spans="1:5" x14ac:dyDescent="0.3">
      <c r="A1031" s="12" t="s">
        <v>11666</v>
      </c>
      <c r="B1031" s="12" t="s">
        <v>3284</v>
      </c>
      <c r="C1031" s="36">
        <v>46023</v>
      </c>
      <c r="D1031" s="39">
        <v>1384.15</v>
      </c>
      <c r="E1031" s="12">
        <v>156</v>
      </c>
    </row>
    <row r="1032" spans="1:5" x14ac:dyDescent="0.3">
      <c r="A1032" s="12" t="s">
        <v>11667</v>
      </c>
      <c r="B1032" s="12" t="s">
        <v>755</v>
      </c>
      <c r="C1032" s="36">
        <v>46047</v>
      </c>
      <c r="D1032" s="39">
        <v>1365.25</v>
      </c>
      <c r="E1032" s="12">
        <v>299</v>
      </c>
    </row>
    <row r="1033" spans="1:5" x14ac:dyDescent="0.3">
      <c r="A1033" s="12" t="s">
        <v>11668</v>
      </c>
      <c r="B1033" s="12" t="s">
        <v>3434</v>
      </c>
      <c r="C1033" s="36">
        <v>46025</v>
      </c>
      <c r="D1033" s="39">
        <v>127.02</v>
      </c>
      <c r="E1033" s="12">
        <v>125</v>
      </c>
    </row>
    <row r="1034" spans="1:5" x14ac:dyDescent="0.3">
      <c r="A1034" s="12" t="s">
        <v>11669</v>
      </c>
      <c r="B1034" s="12" t="s">
        <v>1524</v>
      </c>
      <c r="C1034" s="36">
        <v>46024</v>
      </c>
      <c r="D1034" s="39">
        <v>103.12</v>
      </c>
      <c r="E1034" s="12">
        <v>42</v>
      </c>
    </row>
    <row r="1035" spans="1:5" x14ac:dyDescent="0.3">
      <c r="A1035" s="12" t="s">
        <v>11670</v>
      </c>
      <c r="B1035" s="12" t="s">
        <v>1243</v>
      </c>
      <c r="C1035" s="36">
        <v>46049</v>
      </c>
      <c r="D1035" s="39">
        <v>2127.25</v>
      </c>
      <c r="E1035" s="12">
        <v>47</v>
      </c>
    </row>
    <row r="1036" spans="1:5" x14ac:dyDescent="0.3">
      <c r="A1036" s="12" t="s">
        <v>11671</v>
      </c>
      <c r="B1036" s="12" t="s">
        <v>2619</v>
      </c>
      <c r="C1036" s="36">
        <v>46050</v>
      </c>
      <c r="D1036" s="39">
        <v>2379.79</v>
      </c>
      <c r="E1036" s="12">
        <v>130</v>
      </c>
    </row>
    <row r="1037" spans="1:5" x14ac:dyDescent="0.3">
      <c r="A1037" s="12" t="s">
        <v>11672</v>
      </c>
      <c r="B1037" s="12" t="s">
        <v>2537</v>
      </c>
      <c r="C1037" s="36">
        <v>46024</v>
      </c>
      <c r="D1037" s="39">
        <v>981.87</v>
      </c>
      <c r="E1037" s="12">
        <v>37</v>
      </c>
    </row>
    <row r="1038" spans="1:5" x14ac:dyDescent="0.3">
      <c r="A1038" s="12" t="s">
        <v>11673</v>
      </c>
      <c r="B1038" s="12" t="s">
        <v>3228</v>
      </c>
      <c r="C1038" s="36">
        <v>46036</v>
      </c>
      <c r="D1038" s="39">
        <v>1260.67</v>
      </c>
      <c r="E1038" s="12">
        <v>261</v>
      </c>
    </row>
    <row r="1039" spans="1:5" x14ac:dyDescent="0.3">
      <c r="A1039" s="12" t="s">
        <v>11674</v>
      </c>
      <c r="B1039" s="12" t="s">
        <v>1516</v>
      </c>
      <c r="C1039" s="36">
        <v>46042</v>
      </c>
      <c r="D1039" s="39">
        <v>2311.35</v>
      </c>
      <c r="E1039" s="12">
        <v>65</v>
      </c>
    </row>
    <row r="1040" spans="1:5" x14ac:dyDescent="0.3">
      <c r="A1040" s="12" t="s">
        <v>11675</v>
      </c>
      <c r="B1040" s="12" t="s">
        <v>981</v>
      </c>
      <c r="C1040" s="36">
        <v>46032</v>
      </c>
      <c r="D1040" s="39">
        <v>242.14</v>
      </c>
      <c r="E1040" s="12">
        <v>109</v>
      </c>
    </row>
    <row r="1041" spans="1:5" x14ac:dyDescent="0.3">
      <c r="A1041" s="12" t="s">
        <v>11676</v>
      </c>
      <c r="B1041" s="12" t="s">
        <v>642</v>
      </c>
      <c r="C1041" s="36">
        <v>46050</v>
      </c>
      <c r="D1041" s="39">
        <v>1322.45</v>
      </c>
      <c r="E1041" s="12">
        <v>31</v>
      </c>
    </row>
    <row r="1042" spans="1:5" x14ac:dyDescent="0.3">
      <c r="A1042" s="12" t="s">
        <v>11677</v>
      </c>
      <c r="B1042" s="12" t="s">
        <v>3589</v>
      </c>
      <c r="C1042" s="36">
        <v>46030</v>
      </c>
      <c r="D1042" s="39">
        <v>1692.94</v>
      </c>
      <c r="E1042" s="12">
        <v>228</v>
      </c>
    </row>
    <row r="1043" spans="1:5" x14ac:dyDescent="0.3">
      <c r="A1043" s="12" t="s">
        <v>11678</v>
      </c>
      <c r="B1043" s="12" t="s">
        <v>3328</v>
      </c>
      <c r="C1043" s="36">
        <v>46051</v>
      </c>
      <c r="D1043" s="39">
        <v>1841.81</v>
      </c>
      <c r="E1043" s="12">
        <v>107</v>
      </c>
    </row>
    <row r="1044" spans="1:5" x14ac:dyDescent="0.3">
      <c r="A1044" s="12" t="s">
        <v>11679</v>
      </c>
      <c r="B1044" s="12" t="s">
        <v>1397</v>
      </c>
      <c r="C1044" s="36">
        <v>46038</v>
      </c>
      <c r="D1044" s="39">
        <v>2267.23</v>
      </c>
      <c r="E1044" s="12">
        <v>254</v>
      </c>
    </row>
    <row r="1045" spans="1:5" x14ac:dyDescent="0.3">
      <c r="A1045" s="12" t="s">
        <v>11680</v>
      </c>
      <c r="B1045" s="12" t="s">
        <v>3028</v>
      </c>
      <c r="C1045" s="36">
        <v>46041</v>
      </c>
      <c r="D1045" s="39">
        <v>910.08</v>
      </c>
      <c r="E1045" s="12">
        <v>202</v>
      </c>
    </row>
    <row r="1046" spans="1:5" x14ac:dyDescent="0.3">
      <c r="A1046" s="12" t="s">
        <v>11681</v>
      </c>
      <c r="B1046" s="12" t="s">
        <v>3892</v>
      </c>
      <c r="C1046" s="36">
        <v>46029</v>
      </c>
      <c r="D1046" s="39">
        <v>52.33</v>
      </c>
      <c r="E1046" s="12">
        <v>193</v>
      </c>
    </row>
    <row r="1047" spans="1:5" x14ac:dyDescent="0.3">
      <c r="A1047" s="12" t="s">
        <v>11682</v>
      </c>
      <c r="B1047" s="12" t="s">
        <v>673</v>
      </c>
      <c r="C1047" s="36">
        <v>46043</v>
      </c>
      <c r="D1047" s="39">
        <v>467.23</v>
      </c>
      <c r="E1047" s="12">
        <v>228</v>
      </c>
    </row>
    <row r="1048" spans="1:5" x14ac:dyDescent="0.3">
      <c r="A1048" s="12" t="s">
        <v>11683</v>
      </c>
      <c r="B1048" s="12" t="s">
        <v>4056</v>
      </c>
      <c r="C1048" s="36">
        <v>46042</v>
      </c>
      <c r="D1048" s="39">
        <v>1669.15</v>
      </c>
      <c r="E1048" s="12">
        <v>55</v>
      </c>
    </row>
    <row r="1049" spans="1:5" x14ac:dyDescent="0.3">
      <c r="A1049" s="12" t="s">
        <v>11684</v>
      </c>
      <c r="B1049" s="12" t="s">
        <v>3501</v>
      </c>
      <c r="C1049" s="36">
        <v>46035</v>
      </c>
      <c r="D1049" s="39">
        <v>559.9</v>
      </c>
      <c r="E1049" s="12">
        <v>238</v>
      </c>
    </row>
    <row r="1050" spans="1:5" x14ac:dyDescent="0.3">
      <c r="A1050" s="12" t="s">
        <v>11685</v>
      </c>
      <c r="B1050" s="12" t="s">
        <v>1606</v>
      </c>
      <c r="C1050" s="36">
        <v>46028</v>
      </c>
      <c r="D1050" s="39">
        <v>385.16</v>
      </c>
      <c r="E1050" s="12">
        <v>14</v>
      </c>
    </row>
    <row r="1051" spans="1:5" x14ac:dyDescent="0.3">
      <c r="A1051" s="12" t="s">
        <v>11686</v>
      </c>
      <c r="B1051" s="12" t="s">
        <v>2539</v>
      </c>
      <c r="C1051" s="36">
        <v>46033</v>
      </c>
      <c r="D1051" s="39">
        <v>2224.85</v>
      </c>
      <c r="E1051" s="12">
        <v>172</v>
      </c>
    </row>
    <row r="1052" spans="1:5" x14ac:dyDescent="0.3">
      <c r="A1052" s="12" t="s">
        <v>11687</v>
      </c>
      <c r="B1052" s="12" t="s">
        <v>588</v>
      </c>
      <c r="C1052" s="36">
        <v>46029</v>
      </c>
      <c r="D1052" s="39">
        <v>845.21</v>
      </c>
      <c r="E1052" s="12">
        <v>179</v>
      </c>
    </row>
    <row r="1053" spans="1:5" x14ac:dyDescent="0.3">
      <c r="A1053" s="12" t="s">
        <v>11688</v>
      </c>
      <c r="B1053" s="12" t="s">
        <v>2471</v>
      </c>
      <c r="C1053" s="36">
        <v>46039</v>
      </c>
      <c r="D1053" s="39">
        <v>1946.75</v>
      </c>
      <c r="E1053" s="12">
        <v>85</v>
      </c>
    </row>
    <row r="1054" spans="1:5" x14ac:dyDescent="0.3">
      <c r="A1054" s="12" t="s">
        <v>11689</v>
      </c>
      <c r="B1054" s="12" t="s">
        <v>521</v>
      </c>
      <c r="C1054" s="36">
        <v>46036</v>
      </c>
      <c r="D1054" s="39">
        <v>1546.73</v>
      </c>
      <c r="E1054" s="12">
        <v>135</v>
      </c>
    </row>
    <row r="1055" spans="1:5" x14ac:dyDescent="0.3">
      <c r="A1055" s="12" t="s">
        <v>11690</v>
      </c>
      <c r="B1055" s="12" t="s">
        <v>3871</v>
      </c>
      <c r="C1055" s="36">
        <v>46047</v>
      </c>
      <c r="D1055" s="39">
        <v>1715.45</v>
      </c>
      <c r="E1055" s="12">
        <v>261</v>
      </c>
    </row>
    <row r="1056" spans="1:5" x14ac:dyDescent="0.3">
      <c r="A1056" s="12" t="s">
        <v>11691</v>
      </c>
      <c r="B1056" s="12" t="s">
        <v>3216</v>
      </c>
      <c r="C1056" s="36">
        <v>46049</v>
      </c>
      <c r="D1056" s="39">
        <v>1829.98</v>
      </c>
      <c r="E1056" s="12">
        <v>65</v>
      </c>
    </row>
    <row r="1057" spans="1:5" x14ac:dyDescent="0.3">
      <c r="A1057" s="12" t="s">
        <v>11692</v>
      </c>
      <c r="B1057" s="12" t="s">
        <v>571</v>
      </c>
      <c r="C1057" s="36">
        <v>46034</v>
      </c>
      <c r="D1057" s="39">
        <v>1318.14</v>
      </c>
      <c r="E1057" s="12">
        <v>96</v>
      </c>
    </row>
    <row r="1058" spans="1:5" x14ac:dyDescent="0.3">
      <c r="A1058" s="12" t="s">
        <v>11693</v>
      </c>
      <c r="B1058" s="12" t="s">
        <v>987</v>
      </c>
      <c r="C1058" s="36">
        <v>46036</v>
      </c>
      <c r="D1058" s="39">
        <v>415.75</v>
      </c>
      <c r="E1058" s="12">
        <v>289</v>
      </c>
    </row>
    <row r="1059" spans="1:5" x14ac:dyDescent="0.3">
      <c r="A1059" s="12" t="s">
        <v>11694</v>
      </c>
      <c r="B1059" s="12" t="s">
        <v>4300</v>
      </c>
      <c r="C1059" s="36">
        <v>46049</v>
      </c>
      <c r="D1059" s="39">
        <v>1209.01</v>
      </c>
      <c r="E1059" s="12">
        <v>149</v>
      </c>
    </row>
    <row r="1060" spans="1:5" x14ac:dyDescent="0.3">
      <c r="A1060" s="12" t="s">
        <v>11695</v>
      </c>
      <c r="B1060" s="12" t="s">
        <v>536</v>
      </c>
      <c r="C1060" s="36">
        <v>46038</v>
      </c>
      <c r="D1060" s="39">
        <v>1732.37</v>
      </c>
      <c r="E1060" s="12">
        <v>135</v>
      </c>
    </row>
    <row r="1061" spans="1:5" x14ac:dyDescent="0.3">
      <c r="A1061" s="12" t="s">
        <v>11696</v>
      </c>
      <c r="B1061" s="12" t="s">
        <v>2053</v>
      </c>
      <c r="C1061" s="36">
        <v>46046</v>
      </c>
      <c r="D1061" s="39">
        <v>65.47</v>
      </c>
      <c r="E1061" s="12">
        <v>101</v>
      </c>
    </row>
    <row r="1062" spans="1:5" x14ac:dyDescent="0.3">
      <c r="A1062" s="12" t="s">
        <v>11697</v>
      </c>
      <c r="B1062" s="12" t="s">
        <v>2955</v>
      </c>
      <c r="C1062" s="36">
        <v>46049</v>
      </c>
      <c r="D1062" s="39">
        <v>1935.24</v>
      </c>
      <c r="E1062" s="12">
        <v>26</v>
      </c>
    </row>
    <row r="1063" spans="1:5" x14ac:dyDescent="0.3">
      <c r="A1063" s="12" t="s">
        <v>11698</v>
      </c>
      <c r="B1063" s="12" t="s">
        <v>900</v>
      </c>
      <c r="C1063" s="36">
        <v>46033</v>
      </c>
      <c r="D1063" s="39">
        <v>1314.25</v>
      </c>
      <c r="E1063" s="12">
        <v>154</v>
      </c>
    </row>
    <row r="1064" spans="1:5" x14ac:dyDescent="0.3">
      <c r="A1064" s="12" t="s">
        <v>11699</v>
      </c>
      <c r="B1064" s="12" t="s">
        <v>3593</v>
      </c>
      <c r="C1064" s="36">
        <v>46024</v>
      </c>
      <c r="D1064" s="39">
        <v>1553.03</v>
      </c>
      <c r="E1064" s="12">
        <v>11</v>
      </c>
    </row>
    <row r="1065" spans="1:5" x14ac:dyDescent="0.3">
      <c r="A1065" s="12" t="s">
        <v>11700</v>
      </c>
      <c r="B1065" s="12" t="s">
        <v>3008</v>
      </c>
      <c r="C1065" s="36">
        <v>46039</v>
      </c>
      <c r="D1065" s="39">
        <v>939.72</v>
      </c>
      <c r="E1065" s="12">
        <v>136</v>
      </c>
    </row>
    <row r="1066" spans="1:5" x14ac:dyDescent="0.3">
      <c r="A1066" s="12" t="s">
        <v>11701</v>
      </c>
      <c r="B1066" s="12" t="s">
        <v>1696</v>
      </c>
      <c r="C1066" s="36">
        <v>46034</v>
      </c>
      <c r="D1066" s="39">
        <v>1582.22</v>
      </c>
      <c r="E1066" s="12">
        <v>37</v>
      </c>
    </row>
    <row r="1067" spans="1:5" x14ac:dyDescent="0.3">
      <c r="A1067" s="12" t="s">
        <v>11702</v>
      </c>
      <c r="B1067" s="12" t="s">
        <v>1385</v>
      </c>
      <c r="C1067" s="36">
        <v>46033</v>
      </c>
      <c r="D1067" s="39">
        <v>1977.08</v>
      </c>
      <c r="E1067" s="12">
        <v>192</v>
      </c>
    </row>
    <row r="1068" spans="1:5" x14ac:dyDescent="0.3">
      <c r="A1068" s="12" t="s">
        <v>11703</v>
      </c>
      <c r="B1068" s="12" t="s">
        <v>1037</v>
      </c>
      <c r="C1068" s="36">
        <v>46053</v>
      </c>
      <c r="D1068" s="39">
        <v>413.23</v>
      </c>
      <c r="E1068" s="12">
        <v>145</v>
      </c>
    </row>
    <row r="1069" spans="1:5" x14ac:dyDescent="0.3">
      <c r="A1069" s="12" t="s">
        <v>11704</v>
      </c>
      <c r="B1069" s="12" t="s">
        <v>2593</v>
      </c>
      <c r="C1069" s="36">
        <v>46051</v>
      </c>
      <c r="D1069" s="39">
        <v>2274.08</v>
      </c>
      <c r="E1069" s="12">
        <v>231</v>
      </c>
    </row>
    <row r="1070" spans="1:5" x14ac:dyDescent="0.3">
      <c r="A1070" s="12" t="s">
        <v>11705</v>
      </c>
      <c r="B1070" s="12" t="s">
        <v>1420</v>
      </c>
      <c r="C1070" s="36">
        <v>46039</v>
      </c>
      <c r="D1070" s="39">
        <v>2418.06</v>
      </c>
      <c r="E1070" s="12">
        <v>152</v>
      </c>
    </row>
    <row r="1071" spans="1:5" x14ac:dyDescent="0.3">
      <c r="A1071" s="12" t="s">
        <v>11706</v>
      </c>
      <c r="B1071" s="12" t="s">
        <v>2963</v>
      </c>
      <c r="C1071" s="36">
        <v>46032</v>
      </c>
      <c r="D1071" s="39">
        <v>2300.36</v>
      </c>
      <c r="E1071" s="12">
        <v>77</v>
      </c>
    </row>
    <row r="1072" spans="1:5" x14ac:dyDescent="0.3">
      <c r="A1072" s="12" t="s">
        <v>11707</v>
      </c>
      <c r="B1072" s="12" t="s">
        <v>2415</v>
      </c>
      <c r="C1072" s="36">
        <v>46034</v>
      </c>
      <c r="D1072" s="39">
        <v>1750.29</v>
      </c>
      <c r="E1072" s="12">
        <v>152</v>
      </c>
    </row>
    <row r="1073" spans="1:5" x14ac:dyDescent="0.3">
      <c r="A1073" s="12" t="s">
        <v>11708</v>
      </c>
      <c r="B1073" s="12" t="s">
        <v>3218</v>
      </c>
      <c r="C1073" s="36">
        <v>46050</v>
      </c>
      <c r="D1073" s="39">
        <v>181.63</v>
      </c>
      <c r="E1073" s="12">
        <v>239</v>
      </c>
    </row>
    <row r="1074" spans="1:5" x14ac:dyDescent="0.3">
      <c r="A1074" s="12" t="s">
        <v>11709</v>
      </c>
      <c r="B1074" s="12" t="s">
        <v>1109</v>
      </c>
      <c r="C1074" s="36">
        <v>46038</v>
      </c>
      <c r="D1074" s="39">
        <v>735.02</v>
      </c>
      <c r="E1074" s="12">
        <v>174</v>
      </c>
    </row>
    <row r="1075" spans="1:5" x14ac:dyDescent="0.3">
      <c r="A1075" s="12" t="s">
        <v>11710</v>
      </c>
      <c r="B1075" s="12" t="s">
        <v>1506</v>
      </c>
      <c r="C1075" s="36">
        <v>46027</v>
      </c>
      <c r="D1075" s="39">
        <v>2011.57</v>
      </c>
      <c r="E1075" s="12">
        <v>217</v>
      </c>
    </row>
    <row r="1076" spans="1:5" x14ac:dyDescent="0.3">
      <c r="A1076" s="12" t="s">
        <v>11711</v>
      </c>
      <c r="B1076" s="12" t="s">
        <v>1594</v>
      </c>
      <c r="C1076" s="36">
        <v>46032</v>
      </c>
      <c r="D1076" s="39">
        <v>2297.59</v>
      </c>
      <c r="E1076" s="12">
        <v>40</v>
      </c>
    </row>
    <row r="1077" spans="1:5" x14ac:dyDescent="0.3">
      <c r="A1077" s="12" t="s">
        <v>11712</v>
      </c>
      <c r="B1077" s="12" t="s">
        <v>4483</v>
      </c>
      <c r="C1077" s="36">
        <v>46053</v>
      </c>
      <c r="D1077" s="39">
        <v>1826.82</v>
      </c>
      <c r="E1077" s="12">
        <v>249</v>
      </c>
    </row>
    <row r="1078" spans="1:5" x14ac:dyDescent="0.3">
      <c r="A1078" s="12" t="s">
        <v>11713</v>
      </c>
      <c r="B1078" s="12" t="s">
        <v>1566</v>
      </c>
      <c r="C1078" s="36">
        <v>46026</v>
      </c>
      <c r="D1078" s="39">
        <v>936.83</v>
      </c>
      <c r="E1078" s="12">
        <v>23</v>
      </c>
    </row>
    <row r="1079" spans="1:5" x14ac:dyDescent="0.3">
      <c r="A1079" s="12" t="s">
        <v>11714</v>
      </c>
      <c r="B1079" s="12" t="s">
        <v>682</v>
      </c>
      <c r="C1079" s="36">
        <v>46042</v>
      </c>
      <c r="D1079" s="39">
        <v>1834.5</v>
      </c>
      <c r="E1079" s="12">
        <v>35</v>
      </c>
    </row>
    <row r="1080" spans="1:5" x14ac:dyDescent="0.3">
      <c r="A1080" s="12" t="s">
        <v>11715</v>
      </c>
      <c r="B1080" s="12" t="s">
        <v>3238</v>
      </c>
      <c r="C1080" s="36">
        <v>46046</v>
      </c>
      <c r="D1080" s="39">
        <v>993.86</v>
      </c>
      <c r="E1080" s="12">
        <v>109</v>
      </c>
    </row>
    <row r="1081" spans="1:5" x14ac:dyDescent="0.3">
      <c r="A1081" s="12" t="s">
        <v>11716</v>
      </c>
      <c r="B1081" s="12" t="s">
        <v>3731</v>
      </c>
      <c r="C1081" s="36">
        <v>46050</v>
      </c>
      <c r="D1081" s="39">
        <v>798.65</v>
      </c>
      <c r="E1081" s="12">
        <v>120</v>
      </c>
    </row>
    <row r="1082" spans="1:5" x14ac:dyDescent="0.3">
      <c r="A1082" s="12" t="s">
        <v>11717</v>
      </c>
      <c r="B1082" s="12" t="s">
        <v>3842</v>
      </c>
      <c r="C1082" s="36">
        <v>46043</v>
      </c>
      <c r="D1082" s="39">
        <v>1477.52</v>
      </c>
      <c r="E1082" s="12">
        <v>87</v>
      </c>
    </row>
    <row r="1083" spans="1:5" x14ac:dyDescent="0.3">
      <c r="A1083" s="12" t="s">
        <v>11718</v>
      </c>
      <c r="B1083" s="12" t="s">
        <v>1334</v>
      </c>
      <c r="C1083" s="36">
        <v>46033</v>
      </c>
      <c r="D1083" s="39">
        <v>815.61</v>
      </c>
      <c r="E1083" s="12">
        <v>182</v>
      </c>
    </row>
    <row r="1084" spans="1:5" x14ac:dyDescent="0.3">
      <c r="A1084" s="12" t="s">
        <v>11719</v>
      </c>
      <c r="B1084" s="12" t="s">
        <v>2295</v>
      </c>
      <c r="C1084" s="36">
        <v>46052</v>
      </c>
      <c r="D1084" s="39">
        <v>68.62</v>
      </c>
      <c r="E1084" s="12">
        <v>262</v>
      </c>
    </row>
    <row r="1085" spans="1:5" x14ac:dyDescent="0.3">
      <c r="A1085" s="12" t="s">
        <v>11720</v>
      </c>
      <c r="B1085" s="12" t="s">
        <v>3465</v>
      </c>
      <c r="C1085" s="36">
        <v>46030</v>
      </c>
      <c r="D1085" s="39">
        <v>1137.26</v>
      </c>
      <c r="E1085" s="12">
        <v>170</v>
      </c>
    </row>
    <row r="1086" spans="1:5" x14ac:dyDescent="0.3">
      <c r="A1086" s="12" t="s">
        <v>11721</v>
      </c>
      <c r="B1086" s="12" t="s">
        <v>4263</v>
      </c>
      <c r="C1086" s="36">
        <v>46040</v>
      </c>
      <c r="D1086" s="39">
        <v>1427.15</v>
      </c>
      <c r="E1086" s="12">
        <v>113</v>
      </c>
    </row>
    <row r="1087" spans="1:5" x14ac:dyDescent="0.3">
      <c r="A1087" s="12" t="s">
        <v>11722</v>
      </c>
      <c r="B1087" s="12" t="s">
        <v>1925</v>
      </c>
      <c r="C1087" s="36">
        <v>46042</v>
      </c>
      <c r="D1087" s="39">
        <v>399.02</v>
      </c>
      <c r="E1087" s="12">
        <v>280</v>
      </c>
    </row>
    <row r="1088" spans="1:5" x14ac:dyDescent="0.3">
      <c r="A1088" s="12" t="s">
        <v>11723</v>
      </c>
      <c r="B1088" s="12" t="s">
        <v>1943</v>
      </c>
      <c r="C1088" s="36">
        <v>46026</v>
      </c>
      <c r="D1088" s="39">
        <v>1102.19</v>
      </c>
      <c r="E1088" s="12">
        <v>256</v>
      </c>
    </row>
    <row r="1089" spans="1:5" x14ac:dyDescent="0.3">
      <c r="A1089" s="12" t="s">
        <v>11724</v>
      </c>
      <c r="B1089" s="12" t="s">
        <v>2661</v>
      </c>
      <c r="C1089" s="36">
        <v>46024</v>
      </c>
      <c r="D1089" s="39">
        <v>335.48</v>
      </c>
      <c r="E1089" s="12">
        <v>210</v>
      </c>
    </row>
    <row r="1090" spans="1:5" x14ac:dyDescent="0.3">
      <c r="A1090" s="12" t="s">
        <v>11725</v>
      </c>
      <c r="B1090" s="12" t="s">
        <v>3820</v>
      </c>
      <c r="C1090" s="36">
        <v>46036</v>
      </c>
      <c r="D1090" s="39">
        <v>1137.56</v>
      </c>
      <c r="E1090" s="12">
        <v>26</v>
      </c>
    </row>
    <row r="1091" spans="1:5" x14ac:dyDescent="0.3">
      <c r="A1091" s="12" t="s">
        <v>11726</v>
      </c>
      <c r="B1091" s="12" t="s">
        <v>3742</v>
      </c>
      <c r="C1091" s="36">
        <v>46024</v>
      </c>
      <c r="D1091" s="39">
        <v>732.77</v>
      </c>
      <c r="E1091" s="12">
        <v>273</v>
      </c>
    </row>
    <row r="1092" spans="1:5" x14ac:dyDescent="0.3">
      <c r="A1092" s="12" t="s">
        <v>11727</v>
      </c>
      <c r="B1092" s="12" t="s">
        <v>2603</v>
      </c>
      <c r="C1092" s="36">
        <v>46036</v>
      </c>
      <c r="D1092" s="39">
        <v>140.61000000000001</v>
      </c>
      <c r="E1092" s="12">
        <v>45</v>
      </c>
    </row>
    <row r="1093" spans="1:5" x14ac:dyDescent="0.3">
      <c r="A1093" s="12" t="s">
        <v>11728</v>
      </c>
      <c r="B1093" s="12" t="s">
        <v>3900</v>
      </c>
      <c r="C1093" s="36">
        <v>46026</v>
      </c>
      <c r="D1093" s="39">
        <v>558.65</v>
      </c>
      <c r="E1093" s="12">
        <v>298</v>
      </c>
    </row>
    <row r="1094" spans="1:5" x14ac:dyDescent="0.3">
      <c r="A1094" s="12" t="s">
        <v>11729</v>
      </c>
      <c r="B1094" s="12" t="s">
        <v>1568</v>
      </c>
      <c r="C1094" s="36">
        <v>46053</v>
      </c>
      <c r="D1094" s="39">
        <v>684.02</v>
      </c>
      <c r="E1094" s="12">
        <v>10</v>
      </c>
    </row>
    <row r="1095" spans="1:5" x14ac:dyDescent="0.3">
      <c r="A1095" s="12" t="s">
        <v>11730</v>
      </c>
      <c r="B1095" s="12" t="s">
        <v>1259</v>
      </c>
      <c r="C1095" s="36">
        <v>46023</v>
      </c>
      <c r="D1095" s="39">
        <v>867.41</v>
      </c>
      <c r="E1095" s="12">
        <v>243</v>
      </c>
    </row>
    <row r="1096" spans="1:5" x14ac:dyDescent="0.3">
      <c r="A1096" s="12" t="s">
        <v>11731</v>
      </c>
      <c r="B1096" s="12" t="s">
        <v>2799</v>
      </c>
      <c r="C1096" s="36">
        <v>46047</v>
      </c>
      <c r="D1096" s="39">
        <v>56.98</v>
      </c>
      <c r="E1096" s="12">
        <v>161</v>
      </c>
    </row>
    <row r="1097" spans="1:5" x14ac:dyDescent="0.3">
      <c r="A1097" s="12" t="s">
        <v>11732</v>
      </c>
      <c r="B1097" s="12" t="s">
        <v>2649</v>
      </c>
      <c r="C1097" s="36">
        <v>46030</v>
      </c>
      <c r="D1097" s="39">
        <v>1193.02</v>
      </c>
      <c r="E1097" s="12">
        <v>62</v>
      </c>
    </row>
    <row r="1098" spans="1:5" x14ac:dyDescent="0.3">
      <c r="A1098" s="12" t="s">
        <v>11733</v>
      </c>
      <c r="B1098" s="12" t="s">
        <v>697</v>
      </c>
      <c r="C1098" s="36">
        <v>46037</v>
      </c>
      <c r="D1098" s="39">
        <v>2115.1</v>
      </c>
      <c r="E1098" s="12">
        <v>98</v>
      </c>
    </row>
    <row r="1099" spans="1:5" x14ac:dyDescent="0.3">
      <c r="A1099" s="12" t="s">
        <v>11734</v>
      </c>
      <c r="B1099" s="12" t="s">
        <v>2493</v>
      </c>
      <c r="C1099" s="36">
        <v>46047</v>
      </c>
      <c r="D1099" s="39">
        <v>1426.11</v>
      </c>
      <c r="E1099" s="12">
        <v>257</v>
      </c>
    </row>
    <row r="1100" spans="1:5" x14ac:dyDescent="0.3">
      <c r="A1100" s="12" t="s">
        <v>11735</v>
      </c>
      <c r="B1100" s="12" t="s">
        <v>1991</v>
      </c>
      <c r="C1100" s="36">
        <v>46052</v>
      </c>
      <c r="D1100" s="39">
        <v>2332.36</v>
      </c>
      <c r="E1100" s="12">
        <v>86</v>
      </c>
    </row>
    <row r="1101" spans="1:5" x14ac:dyDescent="0.3">
      <c r="A1101" s="12" t="s">
        <v>11736</v>
      </c>
      <c r="B1101" s="12" t="s">
        <v>3873</v>
      </c>
      <c r="C1101" s="36">
        <v>46031</v>
      </c>
      <c r="D1101" s="39">
        <v>991.23</v>
      </c>
      <c r="E1101" s="12">
        <v>168</v>
      </c>
    </row>
    <row r="1102" spans="1:5" x14ac:dyDescent="0.3">
      <c r="A1102" s="12" t="s">
        <v>11737</v>
      </c>
      <c r="B1102" s="12" t="s">
        <v>3649</v>
      </c>
      <c r="C1102" s="36">
        <v>46043</v>
      </c>
      <c r="D1102" s="39">
        <v>1602.81</v>
      </c>
      <c r="E1102" s="12">
        <v>176</v>
      </c>
    </row>
    <row r="1103" spans="1:5" x14ac:dyDescent="0.3">
      <c r="A1103" s="12" t="s">
        <v>11738</v>
      </c>
      <c r="B1103" s="12" t="s">
        <v>3906</v>
      </c>
      <c r="C1103" s="36">
        <v>46038</v>
      </c>
      <c r="D1103" s="39">
        <v>254.4</v>
      </c>
      <c r="E1103" s="12">
        <v>55</v>
      </c>
    </row>
    <row r="1104" spans="1:5" x14ac:dyDescent="0.3">
      <c r="A1104" s="12" t="s">
        <v>11739</v>
      </c>
      <c r="B1104" s="12" t="s">
        <v>3176</v>
      </c>
      <c r="C1104" s="36">
        <v>46033</v>
      </c>
      <c r="D1104" s="39">
        <v>445.62</v>
      </c>
      <c r="E1104" s="12">
        <v>231</v>
      </c>
    </row>
    <row r="1105" spans="1:5" x14ac:dyDescent="0.3">
      <c r="A1105" s="12" t="s">
        <v>11740</v>
      </c>
      <c r="B1105" s="12" t="s">
        <v>3004</v>
      </c>
      <c r="C1105" s="36">
        <v>46037</v>
      </c>
      <c r="D1105" s="39">
        <v>1012.64</v>
      </c>
      <c r="E1105" s="12">
        <v>190</v>
      </c>
    </row>
    <row r="1106" spans="1:5" x14ac:dyDescent="0.3">
      <c r="A1106" s="12" t="s">
        <v>11741</v>
      </c>
      <c r="B1106" s="12" t="s">
        <v>3370</v>
      </c>
      <c r="C1106" s="36">
        <v>46048</v>
      </c>
      <c r="D1106" s="39">
        <v>1487.82</v>
      </c>
      <c r="E1106" s="12">
        <v>141</v>
      </c>
    </row>
    <row r="1107" spans="1:5" x14ac:dyDescent="0.3">
      <c r="A1107" s="12" t="s">
        <v>11742</v>
      </c>
      <c r="B1107" s="12" t="s">
        <v>782</v>
      </c>
      <c r="C1107" s="36">
        <v>46025</v>
      </c>
      <c r="D1107" s="39">
        <v>2252.7199999999998</v>
      </c>
      <c r="E1107" s="12">
        <v>66</v>
      </c>
    </row>
    <row r="1108" spans="1:5" x14ac:dyDescent="0.3">
      <c r="A1108" s="12" t="s">
        <v>11743</v>
      </c>
      <c r="B1108" s="12" t="s">
        <v>2857</v>
      </c>
      <c r="C1108" s="36">
        <v>46042</v>
      </c>
      <c r="D1108" s="39">
        <v>1181.27</v>
      </c>
      <c r="E1108" s="12">
        <v>103</v>
      </c>
    </row>
    <row r="1109" spans="1:5" x14ac:dyDescent="0.3">
      <c r="A1109" s="12" t="s">
        <v>11744</v>
      </c>
      <c r="B1109" s="12" t="s">
        <v>3810</v>
      </c>
      <c r="C1109" s="36">
        <v>46041</v>
      </c>
      <c r="D1109" s="39">
        <v>961.7</v>
      </c>
      <c r="E1109" s="12">
        <v>84</v>
      </c>
    </row>
    <row r="1110" spans="1:5" x14ac:dyDescent="0.3">
      <c r="A1110" s="12" t="s">
        <v>11745</v>
      </c>
      <c r="B1110" s="12" t="s">
        <v>797</v>
      </c>
      <c r="C1110" s="36">
        <v>46038</v>
      </c>
      <c r="D1110" s="39">
        <v>1928.97</v>
      </c>
      <c r="E1110" s="12">
        <v>34</v>
      </c>
    </row>
    <row r="1111" spans="1:5" x14ac:dyDescent="0.3">
      <c r="A1111" s="12" t="s">
        <v>11746</v>
      </c>
      <c r="B1111" s="12" t="s">
        <v>2839</v>
      </c>
      <c r="C1111" s="36">
        <v>46043</v>
      </c>
      <c r="D1111" s="39">
        <v>302.31</v>
      </c>
      <c r="E1111" s="12">
        <v>251</v>
      </c>
    </row>
    <row r="1112" spans="1:5" x14ac:dyDescent="0.3">
      <c r="A1112" s="12" t="s">
        <v>11747</v>
      </c>
      <c r="B1112" s="12" t="s">
        <v>2753</v>
      </c>
      <c r="C1112" s="36">
        <v>46027</v>
      </c>
      <c r="D1112" s="39">
        <v>243.48</v>
      </c>
      <c r="E1112" s="12">
        <v>142</v>
      </c>
    </row>
    <row r="1113" spans="1:5" x14ac:dyDescent="0.3">
      <c r="A1113" s="12" t="s">
        <v>11748</v>
      </c>
      <c r="B1113" s="12" t="s">
        <v>1439</v>
      </c>
      <c r="C1113" s="36">
        <v>46042</v>
      </c>
      <c r="D1113" s="39">
        <v>954.08</v>
      </c>
      <c r="E1113" s="12">
        <v>156</v>
      </c>
    </row>
    <row r="1114" spans="1:5" x14ac:dyDescent="0.3">
      <c r="A1114" s="12" t="s">
        <v>11749</v>
      </c>
      <c r="B1114" s="12" t="s">
        <v>1099</v>
      </c>
      <c r="C1114" s="36">
        <v>46031</v>
      </c>
      <c r="D1114" s="39">
        <v>436.43</v>
      </c>
      <c r="E1114" s="12">
        <v>104</v>
      </c>
    </row>
    <row r="1115" spans="1:5" x14ac:dyDescent="0.3">
      <c r="A1115" s="12" t="s">
        <v>11750</v>
      </c>
      <c r="B1115" s="12" t="s">
        <v>2997</v>
      </c>
      <c r="C1115" s="36">
        <v>46024</v>
      </c>
      <c r="D1115" s="39">
        <v>2177.0100000000002</v>
      </c>
      <c r="E1115" s="12">
        <v>273</v>
      </c>
    </row>
    <row r="1116" spans="1:5" x14ac:dyDescent="0.3">
      <c r="A1116" s="12" t="s">
        <v>11751</v>
      </c>
      <c r="B1116" s="12" t="s">
        <v>4054</v>
      </c>
      <c r="C1116" s="36">
        <v>46035</v>
      </c>
      <c r="D1116" s="39">
        <v>2065.0100000000002</v>
      </c>
      <c r="E1116" s="12">
        <v>157</v>
      </c>
    </row>
    <row r="1117" spans="1:5" x14ac:dyDescent="0.3">
      <c r="A1117" s="12" t="s">
        <v>11752</v>
      </c>
      <c r="B1117" s="12" t="s">
        <v>1395</v>
      </c>
      <c r="C1117" s="36">
        <v>46050</v>
      </c>
      <c r="D1117" s="39">
        <v>401.59</v>
      </c>
      <c r="E1117" s="12">
        <v>275</v>
      </c>
    </row>
    <row r="1118" spans="1:5" x14ac:dyDescent="0.3">
      <c r="A1118" s="12" t="s">
        <v>11753</v>
      </c>
      <c r="B1118" s="12" t="s">
        <v>2299</v>
      </c>
      <c r="C1118" s="36">
        <v>46029</v>
      </c>
      <c r="D1118" s="39">
        <v>1407.78</v>
      </c>
      <c r="E1118" s="12">
        <v>257</v>
      </c>
    </row>
    <row r="1119" spans="1:5" x14ac:dyDescent="0.3">
      <c r="A1119" s="12" t="s">
        <v>11754</v>
      </c>
      <c r="B1119" s="12" t="s">
        <v>2061</v>
      </c>
      <c r="C1119" s="36">
        <v>46034</v>
      </c>
      <c r="D1119" s="39">
        <v>855.41</v>
      </c>
      <c r="E1119" s="12">
        <v>139</v>
      </c>
    </row>
    <row r="1120" spans="1:5" x14ac:dyDescent="0.3">
      <c r="A1120" s="12" t="s">
        <v>11755</v>
      </c>
      <c r="B1120" s="12" t="s">
        <v>3336</v>
      </c>
      <c r="C1120" s="36">
        <v>46040</v>
      </c>
      <c r="D1120" s="39">
        <v>1661.81</v>
      </c>
      <c r="E1120" s="12">
        <v>125</v>
      </c>
    </row>
    <row r="1121" spans="1:5" x14ac:dyDescent="0.3">
      <c r="A1121" s="12" t="s">
        <v>11756</v>
      </c>
      <c r="B1121" s="12" t="s">
        <v>1257</v>
      </c>
      <c r="C1121" s="36">
        <v>46033</v>
      </c>
      <c r="D1121" s="39">
        <v>408.96</v>
      </c>
      <c r="E1121" s="12">
        <v>269</v>
      </c>
    </row>
    <row r="1122" spans="1:5" x14ac:dyDescent="0.3">
      <c r="A1122" s="12" t="s">
        <v>11757</v>
      </c>
      <c r="B1122" s="12" t="s">
        <v>4519</v>
      </c>
      <c r="C1122" s="36">
        <v>46046</v>
      </c>
      <c r="D1122" s="39">
        <v>1655.52</v>
      </c>
      <c r="E1122" s="12">
        <v>62</v>
      </c>
    </row>
    <row r="1123" spans="1:5" x14ac:dyDescent="0.3">
      <c r="A1123" s="12" t="s">
        <v>11758</v>
      </c>
      <c r="B1123" s="12" t="s">
        <v>536</v>
      </c>
      <c r="C1123" s="36">
        <v>46031</v>
      </c>
      <c r="D1123" s="39">
        <v>1419.79</v>
      </c>
      <c r="E1123" s="12">
        <v>142</v>
      </c>
    </row>
    <row r="1124" spans="1:5" x14ac:dyDescent="0.3">
      <c r="A1124" s="12" t="s">
        <v>11759</v>
      </c>
      <c r="B1124" s="12" t="s">
        <v>2081</v>
      </c>
      <c r="C1124" s="36">
        <v>46028</v>
      </c>
      <c r="D1124" s="39">
        <v>1220.31</v>
      </c>
      <c r="E1124" s="12">
        <v>131</v>
      </c>
    </row>
    <row r="1125" spans="1:5" x14ac:dyDescent="0.3">
      <c r="A1125" s="12" t="s">
        <v>11760</v>
      </c>
      <c r="B1125" s="12" t="s">
        <v>1006</v>
      </c>
      <c r="C1125" s="36">
        <v>46030</v>
      </c>
      <c r="D1125" s="39">
        <v>1868.47</v>
      </c>
      <c r="E1125" s="12">
        <v>131</v>
      </c>
    </row>
    <row r="1126" spans="1:5" x14ac:dyDescent="0.3">
      <c r="A1126" s="12" t="s">
        <v>11761</v>
      </c>
      <c r="B1126" s="12" t="s">
        <v>3527</v>
      </c>
      <c r="C1126" s="36">
        <v>46039</v>
      </c>
      <c r="D1126" s="39">
        <v>2069.54</v>
      </c>
      <c r="E1126" s="12">
        <v>296</v>
      </c>
    </row>
    <row r="1127" spans="1:5" x14ac:dyDescent="0.3">
      <c r="A1127" s="12" t="s">
        <v>11762</v>
      </c>
      <c r="B1127" s="12" t="s">
        <v>3254</v>
      </c>
      <c r="C1127" s="36">
        <v>46032</v>
      </c>
      <c r="D1127" s="39">
        <v>2481.81</v>
      </c>
      <c r="E1127" s="12">
        <v>54</v>
      </c>
    </row>
    <row r="1128" spans="1:5" x14ac:dyDescent="0.3">
      <c r="A1128" s="12" t="s">
        <v>11763</v>
      </c>
      <c r="B1128" s="12" t="s">
        <v>1113</v>
      </c>
      <c r="C1128" s="36">
        <v>46049</v>
      </c>
      <c r="D1128" s="39">
        <v>1656.23</v>
      </c>
      <c r="E1128" s="12">
        <v>11</v>
      </c>
    </row>
    <row r="1129" spans="1:5" x14ac:dyDescent="0.3">
      <c r="A1129" s="12" t="s">
        <v>11764</v>
      </c>
      <c r="B1129" s="12" t="s">
        <v>1784</v>
      </c>
      <c r="C1129" s="36">
        <v>46026</v>
      </c>
      <c r="D1129" s="39">
        <v>1983.76</v>
      </c>
      <c r="E1129" s="12">
        <v>35</v>
      </c>
    </row>
    <row r="1130" spans="1:5" x14ac:dyDescent="0.3">
      <c r="A1130" s="12" t="s">
        <v>11765</v>
      </c>
      <c r="B1130" s="12" t="s">
        <v>1453</v>
      </c>
      <c r="C1130" s="36">
        <v>46035</v>
      </c>
      <c r="D1130" s="39">
        <v>262.64999999999998</v>
      </c>
      <c r="E1130" s="12">
        <v>223</v>
      </c>
    </row>
    <row r="1131" spans="1:5" x14ac:dyDescent="0.3">
      <c r="A1131" s="12" t="s">
        <v>11766</v>
      </c>
      <c r="B1131" s="12" t="s">
        <v>2693</v>
      </c>
      <c r="C1131" s="36">
        <v>46026</v>
      </c>
      <c r="D1131" s="39">
        <v>1062.55</v>
      </c>
      <c r="E1131" s="12">
        <v>250</v>
      </c>
    </row>
    <row r="1132" spans="1:5" x14ac:dyDescent="0.3">
      <c r="A1132" s="12" t="s">
        <v>11767</v>
      </c>
      <c r="B1132" s="12" t="s">
        <v>4152</v>
      </c>
      <c r="C1132" s="36">
        <v>46049</v>
      </c>
      <c r="D1132" s="39">
        <v>1201.45</v>
      </c>
      <c r="E1132" s="12">
        <v>245</v>
      </c>
    </row>
    <row r="1133" spans="1:5" x14ac:dyDescent="0.3">
      <c r="A1133" s="12" t="s">
        <v>11768</v>
      </c>
      <c r="B1133" s="12" t="s">
        <v>1841</v>
      </c>
      <c r="C1133" s="36">
        <v>46030</v>
      </c>
      <c r="D1133" s="39">
        <v>919.68</v>
      </c>
      <c r="E1133" s="12">
        <v>199</v>
      </c>
    </row>
    <row r="1134" spans="1:5" x14ac:dyDescent="0.3">
      <c r="A1134" s="12" t="s">
        <v>11769</v>
      </c>
      <c r="B1134" s="12" t="s">
        <v>2205</v>
      </c>
      <c r="C1134" s="36">
        <v>46043</v>
      </c>
      <c r="D1134" s="39">
        <v>2293.85</v>
      </c>
      <c r="E1134" s="12">
        <v>168</v>
      </c>
    </row>
    <row r="1135" spans="1:5" x14ac:dyDescent="0.3">
      <c r="A1135" s="12" t="s">
        <v>11770</v>
      </c>
      <c r="B1135" s="12" t="s">
        <v>3282</v>
      </c>
      <c r="C1135" s="36">
        <v>46044</v>
      </c>
      <c r="D1135" s="39">
        <v>741.98</v>
      </c>
      <c r="E1135" s="12">
        <v>40</v>
      </c>
    </row>
    <row r="1136" spans="1:5" x14ac:dyDescent="0.3">
      <c r="A1136" s="12" t="s">
        <v>11771</v>
      </c>
      <c r="B1136" s="12" t="s">
        <v>3731</v>
      </c>
      <c r="C1136" s="36">
        <v>46030</v>
      </c>
      <c r="D1136" s="39">
        <v>2073.7399999999998</v>
      </c>
      <c r="E1136" s="12">
        <v>6</v>
      </c>
    </row>
    <row r="1137" spans="1:5" x14ac:dyDescent="0.3">
      <c r="A1137" s="12" t="s">
        <v>11772</v>
      </c>
      <c r="B1137" s="12" t="s">
        <v>4378</v>
      </c>
      <c r="C1137" s="36">
        <v>46042</v>
      </c>
      <c r="D1137" s="39">
        <v>1993.75</v>
      </c>
      <c r="E1137" s="12">
        <v>16</v>
      </c>
    </row>
    <row r="1138" spans="1:5" x14ac:dyDescent="0.3">
      <c r="A1138" s="12" t="s">
        <v>11773</v>
      </c>
      <c r="B1138" s="12" t="s">
        <v>3942</v>
      </c>
      <c r="C1138" s="36">
        <v>46049</v>
      </c>
      <c r="D1138" s="39">
        <v>1873.44</v>
      </c>
      <c r="E1138" s="12">
        <v>234</v>
      </c>
    </row>
    <row r="1139" spans="1:5" x14ac:dyDescent="0.3">
      <c r="A1139" s="12" t="s">
        <v>11774</v>
      </c>
      <c r="B1139" s="12" t="s">
        <v>844</v>
      </c>
      <c r="C1139" s="36">
        <v>46046</v>
      </c>
      <c r="D1139" s="39">
        <v>805.13</v>
      </c>
      <c r="E1139" s="12">
        <v>120</v>
      </c>
    </row>
    <row r="1140" spans="1:5" x14ac:dyDescent="0.3">
      <c r="A1140" s="12" t="s">
        <v>11775</v>
      </c>
      <c r="B1140" s="12" t="s">
        <v>686</v>
      </c>
      <c r="C1140" s="36">
        <v>46047</v>
      </c>
      <c r="D1140" s="39">
        <v>254.11</v>
      </c>
      <c r="E1140" s="12">
        <v>79</v>
      </c>
    </row>
    <row r="1141" spans="1:5" x14ac:dyDescent="0.3">
      <c r="A1141" s="12" t="s">
        <v>11776</v>
      </c>
      <c r="B1141" s="12" t="s">
        <v>3621</v>
      </c>
      <c r="C1141" s="36">
        <v>46026</v>
      </c>
      <c r="D1141" s="39">
        <v>1624.12</v>
      </c>
      <c r="E1141" s="12">
        <v>119</v>
      </c>
    </row>
    <row r="1142" spans="1:5" x14ac:dyDescent="0.3">
      <c r="A1142" s="12" t="s">
        <v>11777</v>
      </c>
      <c r="B1142" s="12" t="s">
        <v>4218</v>
      </c>
      <c r="C1142" s="36">
        <v>46023</v>
      </c>
      <c r="D1142" s="39">
        <v>28.02</v>
      </c>
      <c r="E1142" s="12">
        <v>149</v>
      </c>
    </row>
    <row r="1143" spans="1:5" x14ac:dyDescent="0.3">
      <c r="A1143" s="12" t="s">
        <v>11778</v>
      </c>
      <c r="B1143" s="12" t="s">
        <v>1205</v>
      </c>
      <c r="C1143" s="36">
        <v>46039</v>
      </c>
      <c r="D1143" s="39">
        <v>1427.73</v>
      </c>
      <c r="E1143" s="12">
        <v>217</v>
      </c>
    </row>
    <row r="1144" spans="1:5" x14ac:dyDescent="0.3">
      <c r="A1144" s="12" t="s">
        <v>11779</v>
      </c>
      <c r="B1144" s="12" t="s">
        <v>1484</v>
      </c>
      <c r="C1144" s="36">
        <v>46053</v>
      </c>
      <c r="D1144" s="39">
        <v>118.62</v>
      </c>
      <c r="E1144" s="12">
        <v>59</v>
      </c>
    </row>
    <row r="1145" spans="1:5" x14ac:dyDescent="0.3">
      <c r="A1145" s="12" t="s">
        <v>11780</v>
      </c>
      <c r="B1145" s="12" t="s">
        <v>1227</v>
      </c>
      <c r="C1145" s="36">
        <v>46034</v>
      </c>
      <c r="D1145" s="39">
        <v>419.56</v>
      </c>
      <c r="E1145" s="12">
        <v>63</v>
      </c>
    </row>
    <row r="1146" spans="1:5" x14ac:dyDescent="0.3">
      <c r="A1146" s="12" t="s">
        <v>11781</v>
      </c>
      <c r="B1146" s="12" t="s">
        <v>4088</v>
      </c>
      <c r="C1146" s="36">
        <v>46030</v>
      </c>
      <c r="D1146" s="39">
        <v>735.73</v>
      </c>
      <c r="E1146" s="12">
        <v>135</v>
      </c>
    </row>
    <row r="1147" spans="1:5" x14ac:dyDescent="0.3">
      <c r="A1147" s="12" t="s">
        <v>11782</v>
      </c>
      <c r="B1147" s="12" t="s">
        <v>1512</v>
      </c>
      <c r="C1147" s="36">
        <v>46038</v>
      </c>
      <c r="D1147" s="39">
        <v>772.92</v>
      </c>
      <c r="E1147" s="12">
        <v>186</v>
      </c>
    </row>
    <row r="1148" spans="1:5" x14ac:dyDescent="0.3">
      <c r="A1148" s="12" t="s">
        <v>11783</v>
      </c>
      <c r="B1148" s="12" t="s">
        <v>686</v>
      </c>
      <c r="C1148" s="36">
        <v>46032</v>
      </c>
      <c r="D1148" s="39">
        <v>476.77</v>
      </c>
      <c r="E1148" s="12">
        <v>294</v>
      </c>
    </row>
    <row r="1149" spans="1:5" x14ac:dyDescent="0.3">
      <c r="A1149" s="12" t="s">
        <v>11784</v>
      </c>
      <c r="B1149" s="12" t="s">
        <v>957</v>
      </c>
      <c r="C1149" s="36">
        <v>46041</v>
      </c>
      <c r="D1149" s="39">
        <v>872.2</v>
      </c>
      <c r="E1149" s="12">
        <v>206</v>
      </c>
    </row>
    <row r="1150" spans="1:5" x14ac:dyDescent="0.3">
      <c r="A1150" s="12" t="s">
        <v>11785</v>
      </c>
      <c r="B1150" s="12" t="s">
        <v>4378</v>
      </c>
      <c r="C1150" s="36">
        <v>46045</v>
      </c>
      <c r="D1150" s="39">
        <v>1975.32</v>
      </c>
      <c r="E1150" s="12">
        <v>122</v>
      </c>
    </row>
    <row r="1151" spans="1:5" x14ac:dyDescent="0.3">
      <c r="A1151" s="12" t="s">
        <v>11786</v>
      </c>
      <c r="B1151" s="12" t="s">
        <v>3793</v>
      </c>
      <c r="C1151" s="36">
        <v>46050</v>
      </c>
      <c r="D1151" s="39">
        <v>1005.61</v>
      </c>
      <c r="E1151" s="12">
        <v>46</v>
      </c>
    </row>
    <row r="1152" spans="1:5" x14ac:dyDescent="0.3">
      <c r="A1152" s="12" t="s">
        <v>11787</v>
      </c>
      <c r="B1152" s="12" t="s">
        <v>1468</v>
      </c>
      <c r="C1152" s="36">
        <v>46026</v>
      </c>
      <c r="D1152" s="39">
        <v>1628.05</v>
      </c>
      <c r="E1152" s="12">
        <v>73</v>
      </c>
    </row>
    <row r="1153" spans="1:5" x14ac:dyDescent="0.3">
      <c r="A1153" s="12" t="s">
        <v>11788</v>
      </c>
      <c r="B1153" s="12" t="s">
        <v>1405</v>
      </c>
      <c r="C1153" s="36">
        <v>46029</v>
      </c>
      <c r="D1153" s="39">
        <v>481.13</v>
      </c>
      <c r="E1153" s="12">
        <v>222</v>
      </c>
    </row>
    <row r="1154" spans="1:5" x14ac:dyDescent="0.3">
      <c r="A1154" s="12" t="s">
        <v>11789</v>
      </c>
      <c r="B1154" s="12" t="s">
        <v>2241</v>
      </c>
      <c r="C1154" s="36">
        <v>46051</v>
      </c>
      <c r="D1154" s="39">
        <v>612.12</v>
      </c>
      <c r="E1154" s="12">
        <v>145</v>
      </c>
    </row>
    <row r="1155" spans="1:5" x14ac:dyDescent="0.3">
      <c r="A1155" s="12" t="s">
        <v>11790</v>
      </c>
      <c r="B1155" s="12" t="s">
        <v>1564</v>
      </c>
      <c r="C1155" s="36">
        <v>46043</v>
      </c>
      <c r="D1155" s="39">
        <v>1533.09</v>
      </c>
      <c r="E1155" s="12">
        <v>124</v>
      </c>
    </row>
    <row r="1156" spans="1:5" x14ac:dyDescent="0.3">
      <c r="A1156" s="12" t="s">
        <v>11791</v>
      </c>
      <c r="B1156" s="12" t="s">
        <v>1961</v>
      </c>
      <c r="C1156" s="36">
        <v>46047</v>
      </c>
      <c r="D1156" s="39">
        <v>730.94</v>
      </c>
      <c r="E1156" s="12">
        <v>274</v>
      </c>
    </row>
    <row r="1157" spans="1:5" x14ac:dyDescent="0.3">
      <c r="A1157" s="12" t="s">
        <v>11792</v>
      </c>
      <c r="B1157" s="12" t="s">
        <v>3102</v>
      </c>
      <c r="C1157" s="36">
        <v>46024</v>
      </c>
      <c r="D1157" s="39">
        <v>1739.55</v>
      </c>
      <c r="E1157" s="12">
        <v>167</v>
      </c>
    </row>
    <row r="1158" spans="1:5" x14ac:dyDescent="0.3">
      <c r="A1158" s="12" t="s">
        <v>11793</v>
      </c>
      <c r="B1158" s="12" t="s">
        <v>4296</v>
      </c>
      <c r="C1158" s="36">
        <v>46048</v>
      </c>
      <c r="D1158" s="39">
        <v>971.42</v>
      </c>
      <c r="E1158" s="12">
        <v>253</v>
      </c>
    </row>
    <row r="1159" spans="1:5" x14ac:dyDescent="0.3">
      <c r="A1159" s="12" t="s">
        <v>11794</v>
      </c>
      <c r="B1159" s="12" t="s">
        <v>3172</v>
      </c>
      <c r="C1159" s="36">
        <v>46051</v>
      </c>
      <c r="D1159" s="39">
        <v>1645.61</v>
      </c>
      <c r="E1159" s="12">
        <v>172</v>
      </c>
    </row>
    <row r="1160" spans="1:5" x14ac:dyDescent="0.3">
      <c r="A1160" s="12" t="s">
        <v>11795</v>
      </c>
      <c r="B1160" s="12" t="s">
        <v>3416</v>
      </c>
      <c r="C1160" s="36">
        <v>46032</v>
      </c>
      <c r="D1160" s="39">
        <v>1687.41</v>
      </c>
      <c r="E1160" s="12">
        <v>79</v>
      </c>
    </row>
    <row r="1161" spans="1:5" x14ac:dyDescent="0.3">
      <c r="A1161" s="12" t="s">
        <v>11796</v>
      </c>
      <c r="B1161" s="12" t="s">
        <v>858</v>
      </c>
      <c r="C1161" s="36">
        <v>46029</v>
      </c>
      <c r="D1161" s="39">
        <v>2279.0700000000002</v>
      </c>
      <c r="E1161" s="12">
        <v>160</v>
      </c>
    </row>
    <row r="1162" spans="1:5" x14ac:dyDescent="0.3">
      <c r="A1162" s="12" t="s">
        <v>11797</v>
      </c>
      <c r="B1162" s="12" t="s">
        <v>2849</v>
      </c>
      <c r="C1162" s="36">
        <v>46025</v>
      </c>
      <c r="D1162" s="39">
        <v>2310.1999999999998</v>
      </c>
      <c r="E1162" s="12">
        <v>286</v>
      </c>
    </row>
    <row r="1163" spans="1:5" x14ac:dyDescent="0.3">
      <c r="A1163" s="12" t="s">
        <v>11798</v>
      </c>
      <c r="B1163" s="12" t="s">
        <v>2110</v>
      </c>
      <c r="C1163" s="36">
        <v>46047</v>
      </c>
      <c r="D1163" s="39">
        <v>2263.6999999999998</v>
      </c>
      <c r="E1163" s="12">
        <v>262</v>
      </c>
    </row>
    <row r="1164" spans="1:5" x14ac:dyDescent="0.3">
      <c r="A1164" s="12" t="s">
        <v>11799</v>
      </c>
      <c r="B1164" s="12" t="s">
        <v>1698</v>
      </c>
      <c r="C1164" s="36">
        <v>46044</v>
      </c>
      <c r="D1164" s="39">
        <v>1830.69</v>
      </c>
      <c r="E1164" s="12">
        <v>266</v>
      </c>
    </row>
    <row r="1165" spans="1:5" x14ac:dyDescent="0.3">
      <c r="A1165" s="12" t="s">
        <v>11800</v>
      </c>
      <c r="B1165" s="12" t="s">
        <v>1628</v>
      </c>
      <c r="C1165" s="36">
        <v>46039</v>
      </c>
      <c r="D1165" s="39">
        <v>89.51</v>
      </c>
      <c r="E1165" s="12">
        <v>193</v>
      </c>
    </row>
    <row r="1166" spans="1:5" x14ac:dyDescent="0.3">
      <c r="A1166" s="12" t="s">
        <v>11801</v>
      </c>
      <c r="B1166" s="12" t="s">
        <v>748</v>
      </c>
      <c r="C1166" s="36">
        <v>46047</v>
      </c>
      <c r="D1166" s="39">
        <v>742.77</v>
      </c>
      <c r="E1166" s="12">
        <v>36</v>
      </c>
    </row>
    <row r="1167" spans="1:5" x14ac:dyDescent="0.3">
      <c r="A1167" s="12" t="s">
        <v>11802</v>
      </c>
      <c r="B1167" s="12" t="s">
        <v>631</v>
      </c>
      <c r="C1167" s="36">
        <v>46047</v>
      </c>
      <c r="D1167" s="39">
        <v>153</v>
      </c>
      <c r="E1167" s="12">
        <v>216</v>
      </c>
    </row>
    <row r="1168" spans="1:5" x14ac:dyDescent="0.3">
      <c r="A1168" s="12" t="s">
        <v>11803</v>
      </c>
      <c r="B1168" s="12" t="s">
        <v>1764</v>
      </c>
      <c r="C1168" s="36">
        <v>46039</v>
      </c>
      <c r="D1168" s="39">
        <v>1618.36</v>
      </c>
      <c r="E1168" s="12">
        <v>276</v>
      </c>
    </row>
    <row r="1169" spans="1:5" x14ac:dyDescent="0.3">
      <c r="A1169" s="12" t="s">
        <v>11804</v>
      </c>
      <c r="B1169" s="12" t="s">
        <v>2757</v>
      </c>
      <c r="C1169" s="36">
        <v>46026</v>
      </c>
      <c r="D1169" s="39">
        <v>2094.84</v>
      </c>
      <c r="E1169" s="12">
        <v>71</v>
      </c>
    </row>
    <row r="1170" spans="1:5" x14ac:dyDescent="0.3">
      <c r="A1170" s="12" t="s">
        <v>11805</v>
      </c>
      <c r="B1170" s="12" t="s">
        <v>3332</v>
      </c>
      <c r="C1170" s="36">
        <v>46038</v>
      </c>
      <c r="D1170" s="39">
        <v>239.48</v>
      </c>
      <c r="E1170" s="12">
        <v>173</v>
      </c>
    </row>
    <row r="1171" spans="1:5" x14ac:dyDescent="0.3">
      <c r="A1171" s="12" t="s">
        <v>11806</v>
      </c>
      <c r="B1171" s="12" t="s">
        <v>4263</v>
      </c>
      <c r="C1171" s="36">
        <v>46033</v>
      </c>
      <c r="D1171" s="39">
        <v>418.33</v>
      </c>
      <c r="E1171" s="12">
        <v>210</v>
      </c>
    </row>
    <row r="1172" spans="1:5" x14ac:dyDescent="0.3">
      <c r="A1172" s="12" t="s">
        <v>11807</v>
      </c>
      <c r="B1172" s="12" t="s">
        <v>2757</v>
      </c>
      <c r="C1172" s="36">
        <v>46027</v>
      </c>
      <c r="D1172" s="39">
        <v>461.21</v>
      </c>
      <c r="E1172" s="12">
        <v>21</v>
      </c>
    </row>
    <row r="1173" spans="1:5" x14ac:dyDescent="0.3">
      <c r="A1173" s="12" t="s">
        <v>11808</v>
      </c>
      <c r="B1173" s="12" t="s">
        <v>2759</v>
      </c>
      <c r="C1173" s="36">
        <v>46025</v>
      </c>
      <c r="D1173" s="39">
        <v>1484.88</v>
      </c>
      <c r="E1173" s="12">
        <v>230</v>
      </c>
    </row>
    <row r="1174" spans="1:5" x14ac:dyDescent="0.3">
      <c r="A1174" s="12" t="s">
        <v>11809</v>
      </c>
      <c r="B1174" s="12" t="s">
        <v>3156</v>
      </c>
      <c r="C1174" s="36">
        <v>46030</v>
      </c>
      <c r="D1174" s="39">
        <v>233.6</v>
      </c>
      <c r="E1174" s="12">
        <v>114</v>
      </c>
    </row>
    <row r="1175" spans="1:5" x14ac:dyDescent="0.3">
      <c r="A1175" s="12" t="s">
        <v>11810</v>
      </c>
      <c r="B1175" s="12" t="s">
        <v>1316</v>
      </c>
      <c r="C1175" s="36">
        <v>46030</v>
      </c>
      <c r="D1175" s="39">
        <v>2395.5700000000002</v>
      </c>
      <c r="E1175" s="12">
        <v>294</v>
      </c>
    </row>
    <row r="1176" spans="1:5" x14ac:dyDescent="0.3">
      <c r="A1176" s="12" t="s">
        <v>11811</v>
      </c>
      <c r="B1176" s="12" t="s">
        <v>1235</v>
      </c>
      <c r="C1176" s="36">
        <v>46040</v>
      </c>
      <c r="D1176" s="39">
        <v>1700.96</v>
      </c>
      <c r="E1176" s="12">
        <v>164</v>
      </c>
    </row>
    <row r="1177" spans="1:5" x14ac:dyDescent="0.3">
      <c r="A1177" s="12" t="s">
        <v>11812</v>
      </c>
      <c r="B1177" s="12" t="s">
        <v>1083</v>
      </c>
      <c r="C1177" s="36">
        <v>46049</v>
      </c>
      <c r="D1177" s="39">
        <v>365.58</v>
      </c>
      <c r="E1177" s="12">
        <v>57</v>
      </c>
    </row>
    <row r="1178" spans="1:5" x14ac:dyDescent="0.3">
      <c r="A1178" s="12" t="s">
        <v>11813</v>
      </c>
      <c r="B1178" s="12" t="s">
        <v>2921</v>
      </c>
      <c r="C1178" s="36">
        <v>46046</v>
      </c>
      <c r="D1178" s="39">
        <v>1129.92</v>
      </c>
      <c r="E1178" s="12">
        <v>249</v>
      </c>
    </row>
    <row r="1179" spans="1:5" x14ac:dyDescent="0.3">
      <c r="A1179" s="12" t="s">
        <v>11814</v>
      </c>
      <c r="B1179" s="12" t="s">
        <v>3192</v>
      </c>
      <c r="C1179" s="36">
        <v>46053</v>
      </c>
      <c r="D1179" s="39">
        <v>741.67</v>
      </c>
      <c r="E1179" s="12">
        <v>194</v>
      </c>
    </row>
    <row r="1180" spans="1:5" x14ac:dyDescent="0.3">
      <c r="A1180" s="12" t="s">
        <v>11815</v>
      </c>
      <c r="B1180" s="12" t="s">
        <v>2827</v>
      </c>
      <c r="C1180" s="36">
        <v>46031</v>
      </c>
      <c r="D1180" s="39">
        <v>456.56</v>
      </c>
      <c r="E1180" s="12">
        <v>41</v>
      </c>
    </row>
    <row r="1181" spans="1:5" x14ac:dyDescent="0.3">
      <c r="A1181" s="12" t="s">
        <v>11816</v>
      </c>
      <c r="B1181" s="12" t="s">
        <v>3521</v>
      </c>
      <c r="C1181" s="36">
        <v>46029</v>
      </c>
      <c r="D1181" s="39">
        <v>1549.53</v>
      </c>
      <c r="E1181" s="12">
        <v>75</v>
      </c>
    </row>
    <row r="1182" spans="1:5" x14ac:dyDescent="0.3">
      <c r="A1182" s="12" t="s">
        <v>11817</v>
      </c>
      <c r="B1182" s="12" t="s">
        <v>3292</v>
      </c>
      <c r="C1182" s="36">
        <v>46050</v>
      </c>
      <c r="D1182" s="39">
        <v>1879.87</v>
      </c>
      <c r="E1182" s="12">
        <v>45</v>
      </c>
    </row>
    <row r="1183" spans="1:5" x14ac:dyDescent="0.3">
      <c r="A1183" s="12" t="s">
        <v>11818</v>
      </c>
      <c r="B1183" s="12" t="s">
        <v>736</v>
      </c>
      <c r="C1183" s="36">
        <v>46036</v>
      </c>
      <c r="D1183" s="39">
        <v>1596.53</v>
      </c>
      <c r="E1183" s="12">
        <v>270</v>
      </c>
    </row>
    <row r="1184" spans="1:5" x14ac:dyDescent="0.3">
      <c r="A1184" s="12" t="s">
        <v>11819</v>
      </c>
      <c r="B1184" s="12" t="s">
        <v>1253</v>
      </c>
      <c r="C1184" s="36">
        <v>46037</v>
      </c>
      <c r="D1184" s="39">
        <v>2071.11</v>
      </c>
      <c r="E1184" s="12">
        <v>181</v>
      </c>
    </row>
    <row r="1185" spans="1:5" x14ac:dyDescent="0.3">
      <c r="A1185" s="12" t="s">
        <v>11820</v>
      </c>
      <c r="B1185" s="12" t="s">
        <v>2265</v>
      </c>
      <c r="C1185" s="36">
        <v>46044</v>
      </c>
      <c r="D1185" s="39">
        <v>1112.73</v>
      </c>
      <c r="E1185" s="12">
        <v>89</v>
      </c>
    </row>
    <row r="1186" spans="1:5" x14ac:dyDescent="0.3">
      <c r="A1186" s="12" t="s">
        <v>11821</v>
      </c>
      <c r="B1186" s="12" t="s">
        <v>3551</v>
      </c>
      <c r="C1186" s="36">
        <v>46043</v>
      </c>
      <c r="D1186" s="39">
        <v>1699.33</v>
      </c>
      <c r="E1186" s="12">
        <v>100</v>
      </c>
    </row>
    <row r="1187" spans="1:5" x14ac:dyDescent="0.3">
      <c r="A1187" s="12" t="s">
        <v>11822</v>
      </c>
      <c r="B1187" s="12" t="s">
        <v>1578</v>
      </c>
      <c r="C1187" s="36">
        <v>46033</v>
      </c>
      <c r="D1187" s="39">
        <v>1524.64</v>
      </c>
      <c r="E1187" s="12">
        <v>100</v>
      </c>
    </row>
    <row r="1188" spans="1:5" x14ac:dyDescent="0.3">
      <c r="A1188" s="12" t="s">
        <v>11823</v>
      </c>
      <c r="B1188" s="12" t="s">
        <v>2455</v>
      </c>
      <c r="C1188" s="36">
        <v>46040</v>
      </c>
      <c r="D1188" s="39">
        <v>195.53</v>
      </c>
      <c r="E1188" s="12">
        <v>71</v>
      </c>
    </row>
    <row r="1189" spans="1:5" x14ac:dyDescent="0.3">
      <c r="A1189" s="12" t="s">
        <v>11824</v>
      </c>
      <c r="B1189" s="12" t="s">
        <v>3244</v>
      </c>
      <c r="C1189" s="36">
        <v>46023</v>
      </c>
      <c r="D1189" s="39">
        <v>1575.27</v>
      </c>
      <c r="E1189" s="12">
        <v>282</v>
      </c>
    </row>
    <row r="1190" spans="1:5" x14ac:dyDescent="0.3">
      <c r="A1190" s="12" t="s">
        <v>11825</v>
      </c>
      <c r="B1190" s="12" t="s">
        <v>628</v>
      </c>
      <c r="C1190" s="36">
        <v>46035</v>
      </c>
      <c r="D1190" s="39">
        <v>856.98</v>
      </c>
      <c r="E1190" s="12">
        <v>216</v>
      </c>
    </row>
    <row r="1191" spans="1:5" x14ac:dyDescent="0.3">
      <c r="A1191" s="12" t="s">
        <v>11826</v>
      </c>
      <c r="B1191" s="12" t="s">
        <v>2112</v>
      </c>
      <c r="C1191" s="36">
        <v>46027</v>
      </c>
      <c r="D1191" s="39">
        <v>645.22</v>
      </c>
      <c r="E1191" s="12">
        <v>174</v>
      </c>
    </row>
    <row r="1192" spans="1:5" x14ac:dyDescent="0.3">
      <c r="A1192" s="12" t="s">
        <v>11827</v>
      </c>
      <c r="B1192" s="12" t="s">
        <v>895</v>
      </c>
      <c r="C1192" s="36">
        <v>46031</v>
      </c>
      <c r="D1192" s="39">
        <v>80.94</v>
      </c>
      <c r="E1192" s="12">
        <v>269</v>
      </c>
    </row>
    <row r="1193" spans="1:5" x14ac:dyDescent="0.3">
      <c r="A1193" s="12" t="s">
        <v>11828</v>
      </c>
      <c r="B1193" s="12" t="s">
        <v>2176</v>
      </c>
      <c r="C1193" s="36">
        <v>46030</v>
      </c>
      <c r="D1193" s="39">
        <v>1797.4</v>
      </c>
      <c r="E1193" s="12">
        <v>124</v>
      </c>
    </row>
    <row r="1194" spans="1:5" x14ac:dyDescent="0.3">
      <c r="A1194" s="12" t="s">
        <v>11829</v>
      </c>
      <c r="B1194" s="12" t="s">
        <v>3487</v>
      </c>
      <c r="C1194" s="36">
        <v>46032</v>
      </c>
      <c r="D1194" s="39">
        <v>1925.71</v>
      </c>
      <c r="E1194" s="12">
        <v>186</v>
      </c>
    </row>
    <row r="1195" spans="1:5" x14ac:dyDescent="0.3">
      <c r="A1195" s="12" t="s">
        <v>11830</v>
      </c>
      <c r="B1195" s="12" t="s">
        <v>1901</v>
      </c>
      <c r="C1195" s="36">
        <v>46023</v>
      </c>
      <c r="D1195" s="39">
        <v>1357.71</v>
      </c>
      <c r="E1195" s="12">
        <v>176</v>
      </c>
    </row>
    <row r="1196" spans="1:5" x14ac:dyDescent="0.3">
      <c r="A1196" s="12" t="s">
        <v>11831</v>
      </c>
      <c r="B1196" s="12" t="s">
        <v>773</v>
      </c>
      <c r="C1196" s="36">
        <v>46042</v>
      </c>
      <c r="D1196" s="39">
        <v>1624.72</v>
      </c>
      <c r="E1196" s="12">
        <v>290</v>
      </c>
    </row>
    <row r="1197" spans="1:5" x14ac:dyDescent="0.3">
      <c r="A1197" s="12" t="s">
        <v>11832</v>
      </c>
      <c r="B1197" s="12" t="s">
        <v>1714</v>
      </c>
      <c r="C1197" s="36">
        <v>46027</v>
      </c>
      <c r="D1197" s="39">
        <v>1879.56</v>
      </c>
      <c r="E1197" s="12">
        <v>177</v>
      </c>
    </row>
    <row r="1198" spans="1:5" x14ac:dyDescent="0.3">
      <c r="A1198" s="12" t="s">
        <v>11833</v>
      </c>
      <c r="B1198" s="12" t="s">
        <v>2723</v>
      </c>
      <c r="C1198" s="36">
        <v>46029</v>
      </c>
      <c r="D1198" s="39">
        <v>2244.87</v>
      </c>
      <c r="E1198" s="12">
        <v>279</v>
      </c>
    </row>
    <row r="1199" spans="1:5" x14ac:dyDescent="0.3">
      <c r="A1199" s="12" t="s">
        <v>11834</v>
      </c>
      <c r="B1199" s="12" t="s">
        <v>3332</v>
      </c>
      <c r="C1199" s="36">
        <v>46033</v>
      </c>
      <c r="D1199" s="39">
        <v>1323.25</v>
      </c>
      <c r="E1199" s="12">
        <v>281</v>
      </c>
    </row>
    <row r="1200" spans="1:5" x14ac:dyDescent="0.3">
      <c r="A1200" s="12" t="s">
        <v>11835</v>
      </c>
      <c r="B1200" s="12" t="s">
        <v>1622</v>
      </c>
      <c r="C1200" s="36">
        <v>46036</v>
      </c>
      <c r="D1200" s="39">
        <v>380.1</v>
      </c>
      <c r="E1200" s="12">
        <v>149</v>
      </c>
    </row>
    <row r="1201" spans="1:5" x14ac:dyDescent="0.3">
      <c r="A1201" s="12" t="s">
        <v>11836</v>
      </c>
      <c r="B1201" s="12" t="s">
        <v>932</v>
      </c>
      <c r="C1201" s="36">
        <v>46050</v>
      </c>
      <c r="D1201" s="39">
        <v>321.94</v>
      </c>
      <c r="E1201" s="12">
        <v>256</v>
      </c>
    </row>
    <row r="1202" spans="1:5" x14ac:dyDescent="0.3">
      <c r="A1202" s="12" t="s">
        <v>11837</v>
      </c>
      <c r="B1202" s="12" t="s">
        <v>977</v>
      </c>
      <c r="C1202" s="36">
        <v>46030</v>
      </c>
      <c r="D1202" s="39">
        <v>2117.7800000000002</v>
      </c>
      <c r="E1202" s="12">
        <v>34</v>
      </c>
    </row>
    <row r="1203" spans="1:5" x14ac:dyDescent="0.3">
      <c r="A1203" s="12" t="s">
        <v>11838</v>
      </c>
      <c r="B1203" s="12" t="s">
        <v>757</v>
      </c>
      <c r="C1203" s="36">
        <v>46040</v>
      </c>
      <c r="D1203" s="39">
        <v>1633.74</v>
      </c>
      <c r="E1203" s="12">
        <v>247</v>
      </c>
    </row>
    <row r="1204" spans="1:5" x14ac:dyDescent="0.3">
      <c r="A1204" s="12" t="s">
        <v>11839</v>
      </c>
      <c r="B1204" s="12" t="s">
        <v>1296</v>
      </c>
      <c r="C1204" s="36">
        <v>46041</v>
      </c>
      <c r="D1204" s="39">
        <v>1827.77</v>
      </c>
      <c r="E1204" s="12">
        <v>67</v>
      </c>
    </row>
    <row r="1205" spans="1:5" x14ac:dyDescent="0.3">
      <c r="A1205" s="12" t="s">
        <v>11840</v>
      </c>
      <c r="B1205" s="12" t="s">
        <v>3310</v>
      </c>
      <c r="C1205" s="36">
        <v>46032</v>
      </c>
      <c r="D1205" s="39">
        <v>1299.42</v>
      </c>
      <c r="E1205" s="12">
        <v>146</v>
      </c>
    </row>
    <row r="1206" spans="1:5" x14ac:dyDescent="0.3">
      <c r="A1206" s="12" t="s">
        <v>11841</v>
      </c>
      <c r="B1206" s="12" t="s">
        <v>3493</v>
      </c>
      <c r="C1206" s="36">
        <v>46026</v>
      </c>
      <c r="D1206" s="39">
        <v>1184.47</v>
      </c>
      <c r="E1206" s="12">
        <v>149</v>
      </c>
    </row>
    <row r="1207" spans="1:5" x14ac:dyDescent="0.3">
      <c r="A1207" s="12" t="s">
        <v>11842</v>
      </c>
      <c r="B1207" s="12" t="s">
        <v>2779</v>
      </c>
      <c r="C1207" s="36">
        <v>46025</v>
      </c>
      <c r="D1207" s="39">
        <v>962.59</v>
      </c>
      <c r="E1207" s="12">
        <v>138</v>
      </c>
    </row>
    <row r="1208" spans="1:5" x14ac:dyDescent="0.3">
      <c r="A1208" s="12" t="s">
        <v>11843</v>
      </c>
      <c r="B1208" s="12" t="s">
        <v>3426</v>
      </c>
      <c r="C1208" s="36">
        <v>46044</v>
      </c>
      <c r="D1208" s="39">
        <v>203.47</v>
      </c>
      <c r="E1208" s="12">
        <v>244</v>
      </c>
    </row>
    <row r="1209" spans="1:5" x14ac:dyDescent="0.3">
      <c r="A1209" s="12" t="s">
        <v>11844</v>
      </c>
      <c r="B1209" s="12" t="s">
        <v>2035</v>
      </c>
      <c r="C1209" s="36">
        <v>46039</v>
      </c>
      <c r="D1209" s="39">
        <v>1605.23</v>
      </c>
      <c r="E1209" s="12">
        <v>81</v>
      </c>
    </row>
    <row r="1210" spans="1:5" x14ac:dyDescent="0.3">
      <c r="A1210" s="12" t="s">
        <v>11845</v>
      </c>
      <c r="B1210" s="12" t="s">
        <v>2092</v>
      </c>
      <c r="C1210" s="36">
        <v>46043</v>
      </c>
      <c r="D1210" s="39">
        <v>1354.68</v>
      </c>
      <c r="E1210" s="12">
        <v>66</v>
      </c>
    </row>
    <row r="1211" spans="1:5" x14ac:dyDescent="0.3">
      <c r="A1211" s="12" t="s">
        <v>11846</v>
      </c>
      <c r="B1211" s="12" t="s">
        <v>3732</v>
      </c>
      <c r="C1211" s="36">
        <v>46030</v>
      </c>
      <c r="D1211" s="39">
        <v>1283.8499999999999</v>
      </c>
      <c r="E1211" s="12">
        <v>240</v>
      </c>
    </row>
    <row r="1212" spans="1:5" x14ac:dyDescent="0.3">
      <c r="A1212" s="12" t="s">
        <v>11847</v>
      </c>
      <c r="B1212" s="12" t="s">
        <v>2587</v>
      </c>
      <c r="C1212" s="36">
        <v>46028</v>
      </c>
      <c r="D1212" s="39">
        <v>1847.5</v>
      </c>
      <c r="E1212" s="12">
        <v>184</v>
      </c>
    </row>
    <row r="1213" spans="1:5" x14ac:dyDescent="0.3">
      <c r="A1213" s="12" t="s">
        <v>11848</v>
      </c>
      <c r="B1213" s="12" t="s">
        <v>3703</v>
      </c>
      <c r="C1213" s="36">
        <v>46037</v>
      </c>
      <c r="D1213" s="39">
        <v>972.62</v>
      </c>
      <c r="E1213" s="12">
        <v>117</v>
      </c>
    </row>
    <row r="1214" spans="1:5" x14ac:dyDescent="0.3">
      <c r="A1214" s="12" t="s">
        <v>11849</v>
      </c>
      <c r="B1214" s="12" t="s">
        <v>3242</v>
      </c>
      <c r="C1214" s="36">
        <v>46051</v>
      </c>
      <c r="D1214" s="39">
        <v>824.23</v>
      </c>
      <c r="E1214" s="12">
        <v>94</v>
      </c>
    </row>
    <row r="1215" spans="1:5" x14ac:dyDescent="0.3">
      <c r="A1215" s="12" t="s">
        <v>11850</v>
      </c>
      <c r="B1215" s="12" t="s">
        <v>2739</v>
      </c>
      <c r="C1215" s="36">
        <v>46032</v>
      </c>
      <c r="D1215" s="39">
        <v>1758.06</v>
      </c>
      <c r="E1215" s="12">
        <v>142</v>
      </c>
    </row>
    <row r="1216" spans="1:5" x14ac:dyDescent="0.3">
      <c r="A1216" s="12" t="s">
        <v>11851</v>
      </c>
      <c r="B1216" s="12" t="s">
        <v>590</v>
      </c>
      <c r="C1216" s="36">
        <v>46046</v>
      </c>
      <c r="D1216" s="39">
        <v>2247.06</v>
      </c>
      <c r="E1216" s="12">
        <v>141</v>
      </c>
    </row>
    <row r="1217" spans="1:5" x14ac:dyDescent="0.3">
      <c r="A1217" s="12" t="s">
        <v>11852</v>
      </c>
      <c r="B1217" s="12" t="s">
        <v>3766</v>
      </c>
      <c r="C1217" s="36">
        <v>46048</v>
      </c>
      <c r="D1217" s="39">
        <v>1295.82</v>
      </c>
      <c r="E1217" s="12">
        <v>17</v>
      </c>
    </row>
    <row r="1218" spans="1:5" x14ac:dyDescent="0.3">
      <c r="A1218" s="12" t="s">
        <v>11853</v>
      </c>
      <c r="B1218" s="12" t="s">
        <v>1117</v>
      </c>
      <c r="C1218" s="36">
        <v>46049</v>
      </c>
      <c r="D1218" s="39">
        <v>452.08</v>
      </c>
      <c r="E1218" s="12">
        <v>297</v>
      </c>
    </row>
    <row r="1219" spans="1:5" x14ac:dyDescent="0.3">
      <c r="A1219" s="12" t="s">
        <v>11854</v>
      </c>
      <c r="B1219" s="12" t="s">
        <v>1626</v>
      </c>
      <c r="C1219" s="36">
        <v>46047</v>
      </c>
      <c r="D1219" s="39">
        <v>2093.8200000000002</v>
      </c>
      <c r="E1219" s="12">
        <v>173</v>
      </c>
    </row>
    <row r="1220" spans="1:5" x14ac:dyDescent="0.3">
      <c r="A1220" s="12" t="s">
        <v>11855</v>
      </c>
      <c r="B1220" s="12" t="s">
        <v>1021</v>
      </c>
      <c r="C1220" s="36">
        <v>46029</v>
      </c>
      <c r="D1220" s="39">
        <v>1463.21</v>
      </c>
      <c r="E1220" s="12">
        <v>142</v>
      </c>
    </row>
    <row r="1221" spans="1:5" x14ac:dyDescent="0.3">
      <c r="A1221" s="12" t="s">
        <v>11856</v>
      </c>
      <c r="B1221" s="12" t="s">
        <v>639</v>
      </c>
      <c r="C1221" s="36">
        <v>46037</v>
      </c>
      <c r="D1221" s="39">
        <v>1262.6300000000001</v>
      </c>
      <c r="E1221" s="12">
        <v>6</v>
      </c>
    </row>
    <row r="1222" spans="1:5" x14ac:dyDescent="0.3">
      <c r="A1222" s="12" t="s">
        <v>11857</v>
      </c>
      <c r="B1222" s="12" t="s">
        <v>3006</v>
      </c>
      <c r="C1222" s="36">
        <v>46052</v>
      </c>
      <c r="D1222" s="39">
        <v>1654.76</v>
      </c>
      <c r="E1222" s="12">
        <v>101</v>
      </c>
    </row>
    <row r="1223" spans="1:5" x14ac:dyDescent="0.3">
      <c r="A1223" s="12" t="s">
        <v>11858</v>
      </c>
      <c r="B1223" s="12" t="s">
        <v>4124</v>
      </c>
      <c r="C1223" s="36">
        <v>46046</v>
      </c>
      <c r="D1223" s="39">
        <v>962.24</v>
      </c>
      <c r="E1223" s="12">
        <v>104</v>
      </c>
    </row>
    <row r="1224" spans="1:5" x14ac:dyDescent="0.3">
      <c r="A1224" s="12" t="s">
        <v>11859</v>
      </c>
      <c r="B1224" s="12" t="s">
        <v>539</v>
      </c>
      <c r="C1224" s="36">
        <v>46039</v>
      </c>
      <c r="D1224" s="39">
        <v>1799.13</v>
      </c>
      <c r="E1224" s="12">
        <v>80</v>
      </c>
    </row>
    <row r="1225" spans="1:5" x14ac:dyDescent="0.3">
      <c r="A1225" s="12" t="s">
        <v>11860</v>
      </c>
      <c r="B1225" s="12" t="s">
        <v>3010</v>
      </c>
      <c r="C1225" s="36">
        <v>46024</v>
      </c>
      <c r="D1225" s="39">
        <v>2288.11</v>
      </c>
      <c r="E1225" s="12">
        <v>204</v>
      </c>
    </row>
    <row r="1226" spans="1:5" x14ac:dyDescent="0.3">
      <c r="A1226" s="12" t="s">
        <v>11861</v>
      </c>
      <c r="B1226" s="12" t="s">
        <v>2247</v>
      </c>
      <c r="C1226" s="36">
        <v>46026</v>
      </c>
      <c r="D1226" s="39">
        <v>779.57</v>
      </c>
      <c r="E1226" s="12">
        <v>240</v>
      </c>
    </row>
    <row r="1227" spans="1:5" x14ac:dyDescent="0.3">
      <c r="A1227" s="12" t="s">
        <v>11862</v>
      </c>
      <c r="B1227" s="12" t="s">
        <v>3146</v>
      </c>
      <c r="C1227" s="36">
        <v>46025</v>
      </c>
      <c r="D1227" s="39">
        <v>2170.35</v>
      </c>
      <c r="E1227" s="12">
        <v>225</v>
      </c>
    </row>
    <row r="1228" spans="1:5" x14ac:dyDescent="0.3">
      <c r="A1228" s="12" t="s">
        <v>11863</v>
      </c>
      <c r="B1228" s="12" t="s">
        <v>1021</v>
      </c>
      <c r="C1228" s="36">
        <v>46032</v>
      </c>
      <c r="D1228" s="39">
        <v>683.66</v>
      </c>
      <c r="E1228" s="12">
        <v>187</v>
      </c>
    </row>
    <row r="1229" spans="1:5" x14ac:dyDescent="0.3">
      <c r="A1229" s="12" t="s">
        <v>11864</v>
      </c>
      <c r="B1229" s="12" t="s">
        <v>4403</v>
      </c>
      <c r="C1229" s="36">
        <v>46048</v>
      </c>
      <c r="D1229" s="39">
        <v>2138.77</v>
      </c>
      <c r="E1229" s="12">
        <v>239</v>
      </c>
    </row>
    <row r="1230" spans="1:5" x14ac:dyDescent="0.3">
      <c r="A1230" s="12" t="s">
        <v>11865</v>
      </c>
      <c r="B1230" s="12" t="s">
        <v>1037</v>
      </c>
      <c r="C1230" s="36">
        <v>46030</v>
      </c>
      <c r="D1230" s="39">
        <v>2450.06</v>
      </c>
      <c r="E1230" s="12">
        <v>117</v>
      </c>
    </row>
    <row r="1231" spans="1:5" x14ac:dyDescent="0.3">
      <c r="A1231" s="12" t="s">
        <v>11866</v>
      </c>
      <c r="B1231" s="12" t="s">
        <v>2431</v>
      </c>
      <c r="C1231" s="36">
        <v>46046</v>
      </c>
      <c r="D1231" s="39">
        <v>1336.64</v>
      </c>
      <c r="E1231" s="12">
        <v>223</v>
      </c>
    </row>
    <row r="1232" spans="1:5" x14ac:dyDescent="0.3">
      <c r="A1232" s="12" t="s">
        <v>11867</v>
      </c>
      <c r="B1232" s="12" t="s">
        <v>1875</v>
      </c>
      <c r="C1232" s="36">
        <v>46025</v>
      </c>
      <c r="D1232" s="39">
        <v>328.13</v>
      </c>
      <c r="E1232" s="12">
        <v>167</v>
      </c>
    </row>
    <row r="1233" spans="1:5" x14ac:dyDescent="0.3">
      <c r="A1233" s="12" t="s">
        <v>11868</v>
      </c>
      <c r="B1233" s="12" t="s">
        <v>2423</v>
      </c>
      <c r="C1233" s="36">
        <v>46045</v>
      </c>
      <c r="D1233" s="39">
        <v>131.62</v>
      </c>
      <c r="E1233" s="12">
        <v>146</v>
      </c>
    </row>
    <row r="1234" spans="1:5" x14ac:dyDescent="0.3">
      <c r="A1234" s="12" t="s">
        <v>11869</v>
      </c>
      <c r="B1234" s="12" t="s">
        <v>2649</v>
      </c>
      <c r="C1234" s="36">
        <v>46038</v>
      </c>
      <c r="D1234" s="39">
        <v>180.29</v>
      </c>
      <c r="E1234" s="12">
        <v>247</v>
      </c>
    </row>
    <row r="1235" spans="1:5" x14ac:dyDescent="0.3">
      <c r="A1235" s="12" t="s">
        <v>11870</v>
      </c>
      <c r="B1235" s="12" t="s">
        <v>1504</v>
      </c>
      <c r="C1235" s="36">
        <v>46035</v>
      </c>
      <c r="D1235" s="39">
        <v>597.02</v>
      </c>
      <c r="E1235" s="12">
        <v>119</v>
      </c>
    </row>
    <row r="1236" spans="1:5" x14ac:dyDescent="0.3">
      <c r="A1236" s="12" t="s">
        <v>11871</v>
      </c>
      <c r="B1236" s="12" t="s">
        <v>2191</v>
      </c>
      <c r="C1236" s="36">
        <v>46031</v>
      </c>
      <c r="D1236" s="39">
        <v>1146.71</v>
      </c>
      <c r="E1236" s="12">
        <v>248</v>
      </c>
    </row>
    <row r="1237" spans="1:5" x14ac:dyDescent="0.3">
      <c r="A1237" s="12" t="s">
        <v>11872</v>
      </c>
      <c r="B1237" s="12" t="s">
        <v>1447</v>
      </c>
      <c r="C1237" s="36">
        <v>46044</v>
      </c>
      <c r="D1237" s="39">
        <v>552.74</v>
      </c>
      <c r="E1237" s="12">
        <v>91</v>
      </c>
    </row>
    <row r="1238" spans="1:5" x14ac:dyDescent="0.3">
      <c r="A1238" s="12" t="s">
        <v>11873</v>
      </c>
      <c r="B1238" s="12" t="s">
        <v>2357</v>
      </c>
      <c r="C1238" s="36">
        <v>46053</v>
      </c>
      <c r="D1238" s="39">
        <v>947.43</v>
      </c>
      <c r="E1238" s="12">
        <v>295</v>
      </c>
    </row>
    <row r="1239" spans="1:5" x14ac:dyDescent="0.3">
      <c r="A1239" s="12" t="s">
        <v>11874</v>
      </c>
      <c r="B1239" s="12" t="s">
        <v>1610</v>
      </c>
      <c r="C1239" s="36">
        <v>46029</v>
      </c>
      <c r="D1239" s="39">
        <v>2088.81</v>
      </c>
      <c r="E1239" s="12">
        <v>187</v>
      </c>
    </row>
    <row r="1240" spans="1:5" x14ac:dyDescent="0.3">
      <c r="A1240" s="12" t="s">
        <v>11875</v>
      </c>
      <c r="B1240" s="12" t="s">
        <v>1165</v>
      </c>
      <c r="C1240" s="36">
        <v>46044</v>
      </c>
      <c r="D1240" s="39">
        <v>1728.18</v>
      </c>
      <c r="E1240" s="12">
        <v>82</v>
      </c>
    </row>
    <row r="1241" spans="1:5" x14ac:dyDescent="0.3">
      <c r="A1241" s="12" t="s">
        <v>11876</v>
      </c>
      <c r="B1241" s="12" t="s">
        <v>1217</v>
      </c>
      <c r="C1241" s="36">
        <v>46039</v>
      </c>
      <c r="D1241" s="39">
        <v>448.19</v>
      </c>
      <c r="E1241" s="12">
        <v>171</v>
      </c>
    </row>
    <row r="1242" spans="1:5" x14ac:dyDescent="0.3">
      <c r="A1242" s="12" t="s">
        <v>11877</v>
      </c>
      <c r="B1242" s="12" t="s">
        <v>2617</v>
      </c>
      <c r="C1242" s="36">
        <v>46023</v>
      </c>
      <c r="D1242" s="39">
        <v>1075.21</v>
      </c>
      <c r="E1242" s="12">
        <v>230</v>
      </c>
    </row>
    <row r="1243" spans="1:5" x14ac:dyDescent="0.3">
      <c r="A1243" s="12" t="s">
        <v>11878</v>
      </c>
      <c r="B1243" s="12" t="s">
        <v>1031</v>
      </c>
      <c r="C1243" s="36">
        <v>46040</v>
      </c>
      <c r="D1243" s="39">
        <v>1275.1300000000001</v>
      </c>
      <c r="E1243" s="12">
        <v>254</v>
      </c>
    </row>
    <row r="1244" spans="1:5" x14ac:dyDescent="0.3">
      <c r="A1244" s="12" t="s">
        <v>11879</v>
      </c>
      <c r="B1244" s="12" t="s">
        <v>3663</v>
      </c>
      <c r="C1244" s="36">
        <v>46031</v>
      </c>
      <c r="D1244" s="39">
        <v>2049.6799999999998</v>
      </c>
      <c r="E1244" s="12">
        <v>10</v>
      </c>
    </row>
    <row r="1245" spans="1:5" x14ac:dyDescent="0.3">
      <c r="A1245" s="12" t="s">
        <v>11880</v>
      </c>
      <c r="B1245" s="12" t="s">
        <v>2907</v>
      </c>
      <c r="C1245" s="36">
        <v>46040</v>
      </c>
      <c r="D1245" s="39">
        <v>612.39</v>
      </c>
      <c r="E1245" s="12">
        <v>255</v>
      </c>
    </row>
    <row r="1246" spans="1:5" x14ac:dyDescent="0.3">
      <c r="A1246" s="12" t="s">
        <v>11881</v>
      </c>
      <c r="B1246" s="12" t="s">
        <v>3332</v>
      </c>
      <c r="C1246" s="36">
        <v>46039</v>
      </c>
      <c r="D1246" s="39">
        <v>661.64</v>
      </c>
      <c r="E1246" s="12">
        <v>202</v>
      </c>
    </row>
    <row r="1247" spans="1:5" x14ac:dyDescent="0.3">
      <c r="A1247" s="12" t="s">
        <v>11882</v>
      </c>
      <c r="B1247" s="12" t="s">
        <v>4519</v>
      </c>
      <c r="C1247" s="36">
        <v>46049</v>
      </c>
      <c r="D1247" s="39">
        <v>2498.65</v>
      </c>
      <c r="E1247" s="12">
        <v>208</v>
      </c>
    </row>
    <row r="1248" spans="1:5" x14ac:dyDescent="0.3">
      <c r="A1248" s="12" t="s">
        <v>11883</v>
      </c>
      <c r="B1248" s="12" t="s">
        <v>874</v>
      </c>
      <c r="C1248" s="36">
        <v>46023</v>
      </c>
      <c r="D1248" s="39">
        <v>1948.65</v>
      </c>
      <c r="E1248" s="12">
        <v>48</v>
      </c>
    </row>
    <row r="1249" spans="1:5" x14ac:dyDescent="0.3">
      <c r="A1249" s="12" t="s">
        <v>11884</v>
      </c>
      <c r="B1249" s="12" t="s">
        <v>3962</v>
      </c>
      <c r="C1249" s="36">
        <v>46030</v>
      </c>
      <c r="D1249" s="39">
        <v>1701.53</v>
      </c>
      <c r="E1249" s="12">
        <v>58</v>
      </c>
    </row>
    <row r="1250" spans="1:5" x14ac:dyDescent="0.3">
      <c r="A1250" s="12" t="s">
        <v>11885</v>
      </c>
      <c r="B1250" s="12" t="s">
        <v>3782</v>
      </c>
      <c r="C1250" s="36">
        <v>46042</v>
      </c>
      <c r="D1250" s="39">
        <v>1431.38</v>
      </c>
      <c r="E1250" s="12">
        <v>122</v>
      </c>
    </row>
    <row r="1251" spans="1:5" x14ac:dyDescent="0.3">
      <c r="A1251" s="12" t="s">
        <v>11886</v>
      </c>
      <c r="B1251" s="12" t="s">
        <v>4019</v>
      </c>
      <c r="C1251" s="36">
        <v>46034</v>
      </c>
      <c r="D1251" s="39">
        <v>359.32</v>
      </c>
      <c r="E1251" s="12">
        <v>197</v>
      </c>
    </row>
    <row r="1252" spans="1:5" x14ac:dyDescent="0.3">
      <c r="A1252" s="12" t="s">
        <v>11887</v>
      </c>
      <c r="B1252" s="12" t="s">
        <v>4298</v>
      </c>
      <c r="C1252" s="36">
        <v>46053</v>
      </c>
      <c r="D1252" s="39">
        <v>942.98</v>
      </c>
      <c r="E1252" s="12">
        <v>267</v>
      </c>
    </row>
    <row r="1253" spans="1:5" x14ac:dyDescent="0.3">
      <c r="A1253" s="12" t="s">
        <v>11888</v>
      </c>
      <c r="B1253" s="12" t="s">
        <v>4269</v>
      </c>
      <c r="C1253" s="36">
        <v>46047</v>
      </c>
      <c r="D1253" s="39">
        <v>68.31</v>
      </c>
      <c r="E1253" s="12">
        <v>234</v>
      </c>
    </row>
    <row r="1254" spans="1:5" x14ac:dyDescent="0.3">
      <c r="A1254" s="12" t="s">
        <v>11889</v>
      </c>
      <c r="B1254" s="12" t="s">
        <v>1752</v>
      </c>
      <c r="C1254" s="36">
        <v>46036</v>
      </c>
      <c r="D1254" s="39">
        <v>1061.4000000000001</v>
      </c>
      <c r="E1254" s="12">
        <v>85</v>
      </c>
    </row>
    <row r="1255" spans="1:5" x14ac:dyDescent="0.3">
      <c r="A1255" s="12" t="s">
        <v>11890</v>
      </c>
      <c r="B1255" s="12" t="s">
        <v>608</v>
      </c>
      <c r="C1255" s="36">
        <v>46023</v>
      </c>
      <c r="D1255" s="39">
        <v>104.71</v>
      </c>
      <c r="E1255" s="12">
        <v>112</v>
      </c>
    </row>
    <row r="1256" spans="1:5" x14ac:dyDescent="0.3">
      <c r="A1256" s="12" t="s">
        <v>11891</v>
      </c>
      <c r="B1256" s="12" t="s">
        <v>4439</v>
      </c>
      <c r="C1256" s="36">
        <v>46040</v>
      </c>
      <c r="D1256" s="39">
        <v>1016.39</v>
      </c>
      <c r="E1256" s="12">
        <v>93</v>
      </c>
    </row>
    <row r="1257" spans="1:5" x14ac:dyDescent="0.3">
      <c r="A1257" s="12" t="s">
        <v>11892</v>
      </c>
      <c r="B1257" s="12" t="s">
        <v>2771</v>
      </c>
      <c r="C1257" s="36">
        <v>46037</v>
      </c>
      <c r="D1257" s="39">
        <v>1308.8599999999999</v>
      </c>
      <c r="E1257" s="12">
        <v>85</v>
      </c>
    </row>
    <row r="1258" spans="1:5" x14ac:dyDescent="0.3">
      <c r="A1258" s="12" t="s">
        <v>11893</v>
      </c>
      <c r="B1258" s="12" t="s">
        <v>521</v>
      </c>
      <c r="C1258" s="36">
        <v>46051</v>
      </c>
      <c r="D1258" s="39">
        <v>2051.4499999999998</v>
      </c>
      <c r="E1258" s="12">
        <v>31</v>
      </c>
    </row>
    <row r="1259" spans="1:5" x14ac:dyDescent="0.3">
      <c r="A1259" s="12" t="s">
        <v>11894</v>
      </c>
      <c r="B1259" s="12" t="s">
        <v>4017</v>
      </c>
      <c r="C1259" s="36">
        <v>46032</v>
      </c>
      <c r="D1259" s="39">
        <v>1349.96</v>
      </c>
      <c r="E1259" s="12">
        <v>242</v>
      </c>
    </row>
    <row r="1260" spans="1:5" x14ac:dyDescent="0.3">
      <c r="A1260" s="12" t="s">
        <v>11895</v>
      </c>
      <c r="B1260" s="12" t="s">
        <v>3128</v>
      </c>
      <c r="C1260" s="36">
        <v>46050</v>
      </c>
      <c r="D1260" s="39">
        <v>644.99</v>
      </c>
      <c r="E1260" s="12">
        <v>37</v>
      </c>
    </row>
    <row r="1261" spans="1:5" x14ac:dyDescent="0.3">
      <c r="A1261" s="12" t="s">
        <v>11896</v>
      </c>
      <c r="B1261" s="12" t="s">
        <v>2551</v>
      </c>
      <c r="C1261" s="36">
        <v>46051</v>
      </c>
      <c r="D1261" s="39">
        <v>2336.37</v>
      </c>
      <c r="E1261" s="12">
        <v>273</v>
      </c>
    </row>
    <row r="1262" spans="1:5" x14ac:dyDescent="0.3">
      <c r="A1262" s="12" t="s">
        <v>11897</v>
      </c>
      <c r="B1262" s="12" t="s">
        <v>585</v>
      </c>
      <c r="C1262" s="36">
        <v>46028</v>
      </c>
      <c r="D1262" s="39">
        <v>854.12</v>
      </c>
      <c r="E1262" s="12">
        <v>116</v>
      </c>
    </row>
    <row r="1263" spans="1:5" x14ac:dyDescent="0.3">
      <c r="A1263" s="12" t="s">
        <v>11898</v>
      </c>
      <c r="B1263" s="12" t="s">
        <v>949</v>
      </c>
      <c r="C1263" s="36">
        <v>46032</v>
      </c>
      <c r="D1263" s="39">
        <v>1123.93</v>
      </c>
      <c r="E1263" s="12">
        <v>230</v>
      </c>
    </row>
    <row r="1264" spans="1:5" x14ac:dyDescent="0.3">
      <c r="A1264" s="12" t="s">
        <v>11899</v>
      </c>
      <c r="B1264" s="12" t="s">
        <v>3545</v>
      </c>
      <c r="C1264" s="36">
        <v>46042</v>
      </c>
      <c r="D1264" s="39">
        <v>2009.98</v>
      </c>
      <c r="E1264" s="12">
        <v>184</v>
      </c>
    </row>
    <row r="1265" spans="1:5" x14ac:dyDescent="0.3">
      <c r="A1265" s="12" t="s">
        <v>11900</v>
      </c>
      <c r="B1265" s="12" t="s">
        <v>1853</v>
      </c>
      <c r="C1265" s="36">
        <v>46050</v>
      </c>
      <c r="D1265" s="39">
        <v>510.27</v>
      </c>
      <c r="E1265" s="12">
        <v>45</v>
      </c>
    </row>
    <row r="1266" spans="1:5" x14ac:dyDescent="0.3">
      <c r="A1266" s="12" t="s">
        <v>11901</v>
      </c>
      <c r="B1266" s="12" t="s">
        <v>2551</v>
      </c>
      <c r="C1266" s="36">
        <v>46029</v>
      </c>
      <c r="D1266" s="39">
        <v>867.16</v>
      </c>
      <c r="E1266" s="12">
        <v>138</v>
      </c>
    </row>
    <row r="1267" spans="1:5" x14ac:dyDescent="0.3">
      <c r="A1267" s="12" t="s">
        <v>11902</v>
      </c>
      <c r="B1267" s="12" t="s">
        <v>1139</v>
      </c>
      <c r="C1267" s="36">
        <v>46037</v>
      </c>
      <c r="D1267" s="39">
        <v>190.51</v>
      </c>
      <c r="E1267" s="12">
        <v>79</v>
      </c>
    </row>
    <row r="1268" spans="1:5" x14ac:dyDescent="0.3">
      <c r="A1268" s="12" t="s">
        <v>11903</v>
      </c>
      <c r="B1268" s="12" t="s">
        <v>2349</v>
      </c>
      <c r="C1268" s="36">
        <v>46032</v>
      </c>
      <c r="D1268" s="39">
        <v>1239.52</v>
      </c>
      <c r="E1268" s="12">
        <v>152</v>
      </c>
    </row>
    <row r="1269" spans="1:5" x14ac:dyDescent="0.3">
      <c r="A1269" s="12" t="s">
        <v>11904</v>
      </c>
      <c r="B1269" s="12" t="s">
        <v>3266</v>
      </c>
      <c r="C1269" s="36">
        <v>46034</v>
      </c>
      <c r="D1269" s="39">
        <v>2033.62</v>
      </c>
      <c r="E1269" s="12">
        <v>171</v>
      </c>
    </row>
    <row r="1270" spans="1:5" x14ac:dyDescent="0.3">
      <c r="A1270" s="12" t="s">
        <v>11905</v>
      </c>
      <c r="B1270" s="12" t="s">
        <v>2885</v>
      </c>
      <c r="C1270" s="36">
        <v>46026</v>
      </c>
      <c r="D1270" s="39">
        <v>1601.05</v>
      </c>
      <c r="E1270" s="12">
        <v>139</v>
      </c>
    </row>
    <row r="1271" spans="1:5" x14ac:dyDescent="0.3">
      <c r="A1271" s="12" t="s">
        <v>11906</v>
      </c>
      <c r="B1271" s="12" t="s">
        <v>2351</v>
      </c>
      <c r="C1271" s="36">
        <v>46037</v>
      </c>
      <c r="D1271" s="39">
        <v>2016.03</v>
      </c>
      <c r="E1271" s="12">
        <v>238</v>
      </c>
    </row>
    <row r="1272" spans="1:5" x14ac:dyDescent="0.3">
      <c r="A1272" s="12" t="s">
        <v>11907</v>
      </c>
      <c r="B1272" s="12" t="s">
        <v>3501</v>
      </c>
      <c r="C1272" s="36">
        <v>46034</v>
      </c>
      <c r="D1272" s="39">
        <v>2395.54</v>
      </c>
      <c r="E1272" s="12">
        <v>67</v>
      </c>
    </row>
    <row r="1273" spans="1:5" x14ac:dyDescent="0.3">
      <c r="A1273" s="12" t="s">
        <v>11908</v>
      </c>
      <c r="B1273" s="12" t="s">
        <v>2471</v>
      </c>
      <c r="C1273" s="36">
        <v>46044</v>
      </c>
      <c r="D1273" s="39">
        <v>964.78</v>
      </c>
      <c r="E1273" s="12">
        <v>190</v>
      </c>
    </row>
    <row r="1274" spans="1:5" x14ac:dyDescent="0.3">
      <c r="A1274" s="12" t="s">
        <v>11909</v>
      </c>
      <c r="B1274" s="12" t="s">
        <v>921</v>
      </c>
      <c r="C1274" s="36">
        <v>46025</v>
      </c>
      <c r="D1274" s="39">
        <v>793.9</v>
      </c>
      <c r="E1274" s="12">
        <v>124</v>
      </c>
    </row>
    <row r="1275" spans="1:5" x14ac:dyDescent="0.3">
      <c r="A1275" s="12" t="s">
        <v>11910</v>
      </c>
      <c r="B1275" s="12" t="s">
        <v>1385</v>
      </c>
      <c r="C1275" s="36">
        <v>46031</v>
      </c>
      <c r="D1275" s="39">
        <v>2161.21</v>
      </c>
      <c r="E1275" s="12">
        <v>45</v>
      </c>
    </row>
    <row r="1276" spans="1:5" x14ac:dyDescent="0.3">
      <c r="A1276" s="12" t="s">
        <v>11911</v>
      </c>
      <c r="B1276" s="12" t="s">
        <v>874</v>
      </c>
      <c r="C1276" s="36">
        <v>46047</v>
      </c>
      <c r="D1276" s="39">
        <v>1840.56</v>
      </c>
      <c r="E1276" s="12">
        <v>67</v>
      </c>
    </row>
    <row r="1277" spans="1:5" x14ac:dyDescent="0.3">
      <c r="A1277" s="12" t="s">
        <v>11912</v>
      </c>
      <c r="B1277" s="12" t="s">
        <v>4224</v>
      </c>
      <c r="C1277" s="36">
        <v>46048</v>
      </c>
      <c r="D1277" s="39">
        <v>325.57</v>
      </c>
      <c r="E1277" s="12">
        <v>119</v>
      </c>
    </row>
    <row r="1278" spans="1:5" x14ac:dyDescent="0.3">
      <c r="A1278" s="12" t="s">
        <v>11913</v>
      </c>
      <c r="B1278" s="12" t="s">
        <v>2197</v>
      </c>
      <c r="C1278" s="36">
        <v>46040</v>
      </c>
      <c r="D1278" s="39">
        <v>2218.77</v>
      </c>
      <c r="E1278" s="12">
        <v>109</v>
      </c>
    </row>
    <row r="1279" spans="1:5" x14ac:dyDescent="0.3">
      <c r="A1279" s="12" t="s">
        <v>11914</v>
      </c>
      <c r="B1279" s="12" t="s">
        <v>3218</v>
      </c>
      <c r="C1279" s="36">
        <v>46026</v>
      </c>
      <c r="D1279" s="39">
        <v>300.13</v>
      </c>
      <c r="E1279" s="12">
        <v>216</v>
      </c>
    </row>
    <row r="1280" spans="1:5" x14ac:dyDescent="0.3">
      <c r="A1280" s="12" t="s">
        <v>11915</v>
      </c>
      <c r="B1280" s="12" t="s">
        <v>2059</v>
      </c>
      <c r="C1280" s="36">
        <v>46032</v>
      </c>
      <c r="D1280" s="39">
        <v>366.97</v>
      </c>
      <c r="E1280" s="12">
        <v>203</v>
      </c>
    </row>
    <row r="1281" spans="1:5" x14ac:dyDescent="0.3">
      <c r="A1281" s="12" t="s">
        <v>11916</v>
      </c>
      <c r="B1281" s="12" t="s">
        <v>1243</v>
      </c>
      <c r="C1281" s="36">
        <v>46045</v>
      </c>
      <c r="D1281" s="39">
        <v>1487.66</v>
      </c>
      <c r="E1281" s="12">
        <v>14</v>
      </c>
    </row>
    <row r="1282" spans="1:5" x14ac:dyDescent="0.3">
      <c r="A1282" s="12" t="s">
        <v>11917</v>
      </c>
      <c r="B1282" s="12" t="s">
        <v>4481</v>
      </c>
      <c r="C1282" s="36">
        <v>46028</v>
      </c>
      <c r="D1282" s="39">
        <v>11.01</v>
      </c>
      <c r="E1282" s="12">
        <v>78</v>
      </c>
    </row>
    <row r="1283" spans="1:5" x14ac:dyDescent="0.3">
      <c r="A1283" s="12" t="s">
        <v>11918</v>
      </c>
      <c r="B1283" s="12" t="s">
        <v>3042</v>
      </c>
      <c r="C1283" s="36">
        <v>46048</v>
      </c>
      <c r="D1283" s="39">
        <v>1956.94</v>
      </c>
      <c r="E1283" s="12">
        <v>51</v>
      </c>
    </row>
    <row r="1284" spans="1:5" x14ac:dyDescent="0.3">
      <c r="A1284" s="12" t="s">
        <v>11919</v>
      </c>
      <c r="B1284" s="12" t="s">
        <v>4330</v>
      </c>
      <c r="C1284" s="36">
        <v>46049</v>
      </c>
      <c r="D1284" s="39">
        <v>414.57</v>
      </c>
      <c r="E1284" s="12">
        <v>229</v>
      </c>
    </row>
    <row r="1285" spans="1:5" x14ac:dyDescent="0.3">
      <c r="A1285" s="12" t="s">
        <v>11920</v>
      </c>
      <c r="B1285" s="12" t="s">
        <v>4240</v>
      </c>
      <c r="C1285" s="36">
        <v>46028</v>
      </c>
      <c r="D1285" s="39">
        <v>885.84</v>
      </c>
      <c r="E1285" s="12">
        <v>159</v>
      </c>
    </row>
    <row r="1286" spans="1:5" x14ac:dyDescent="0.3">
      <c r="A1286" s="12" t="s">
        <v>11921</v>
      </c>
      <c r="B1286" s="12" t="s">
        <v>590</v>
      </c>
      <c r="C1286" s="36">
        <v>46038</v>
      </c>
      <c r="D1286" s="39">
        <v>855.29</v>
      </c>
      <c r="E1286" s="12">
        <v>242</v>
      </c>
    </row>
    <row r="1287" spans="1:5" x14ac:dyDescent="0.3">
      <c r="A1287" s="12" t="s">
        <v>11922</v>
      </c>
      <c r="B1287" s="12" t="s">
        <v>4005</v>
      </c>
      <c r="C1287" s="36">
        <v>46031</v>
      </c>
      <c r="D1287" s="39">
        <v>1051.02</v>
      </c>
      <c r="E1287" s="12">
        <v>122</v>
      </c>
    </row>
    <row r="1288" spans="1:5" x14ac:dyDescent="0.3">
      <c r="A1288" s="12" t="s">
        <v>11923</v>
      </c>
      <c r="B1288" s="12" t="s">
        <v>2447</v>
      </c>
      <c r="C1288" s="36">
        <v>46029</v>
      </c>
      <c r="D1288" s="39">
        <v>1526.22</v>
      </c>
      <c r="E1288" s="12">
        <v>86</v>
      </c>
    </row>
    <row r="1289" spans="1:5" x14ac:dyDescent="0.3">
      <c r="A1289" s="12" t="s">
        <v>11924</v>
      </c>
      <c r="B1289" s="12" t="s">
        <v>2567</v>
      </c>
      <c r="C1289" s="36">
        <v>46039</v>
      </c>
      <c r="D1289" s="39">
        <v>558.03</v>
      </c>
      <c r="E1289" s="12">
        <v>251</v>
      </c>
    </row>
    <row r="1290" spans="1:5" x14ac:dyDescent="0.3">
      <c r="A1290" s="12" t="s">
        <v>11925</v>
      </c>
      <c r="B1290" s="12" t="s">
        <v>1871</v>
      </c>
      <c r="C1290" s="36">
        <v>46041</v>
      </c>
      <c r="D1290" s="39">
        <v>1189.55</v>
      </c>
      <c r="E1290" s="12">
        <v>48</v>
      </c>
    </row>
    <row r="1291" spans="1:5" x14ac:dyDescent="0.3">
      <c r="A1291" s="12" t="s">
        <v>11926</v>
      </c>
      <c r="B1291" s="12" t="s">
        <v>4511</v>
      </c>
      <c r="C1291" s="36">
        <v>46024</v>
      </c>
      <c r="D1291" s="39">
        <v>1849.08</v>
      </c>
      <c r="E1291" s="12">
        <v>180</v>
      </c>
    </row>
    <row r="1292" spans="1:5" x14ac:dyDescent="0.3">
      <c r="A1292" s="12" t="s">
        <v>11927</v>
      </c>
      <c r="B1292" s="12" t="s">
        <v>3850</v>
      </c>
      <c r="C1292" s="36">
        <v>46033</v>
      </c>
      <c r="D1292" s="39">
        <v>1096.56</v>
      </c>
      <c r="E1292" s="12">
        <v>55</v>
      </c>
    </row>
    <row r="1293" spans="1:5" x14ac:dyDescent="0.3">
      <c r="A1293" s="12" t="s">
        <v>11928</v>
      </c>
      <c r="B1293" s="12" t="s">
        <v>3603</v>
      </c>
      <c r="C1293" s="36">
        <v>46048</v>
      </c>
      <c r="D1293" s="39">
        <v>813.93</v>
      </c>
      <c r="E1293" s="12">
        <v>92</v>
      </c>
    </row>
    <row r="1294" spans="1:5" x14ac:dyDescent="0.3">
      <c r="A1294" s="12" t="s">
        <v>11929</v>
      </c>
      <c r="B1294" s="12" t="s">
        <v>3292</v>
      </c>
      <c r="C1294" s="36">
        <v>46031</v>
      </c>
      <c r="D1294" s="39">
        <v>170.3</v>
      </c>
      <c r="E1294" s="12">
        <v>158</v>
      </c>
    </row>
    <row r="1295" spans="1:5" x14ac:dyDescent="0.3">
      <c r="A1295" s="12" t="s">
        <v>11930</v>
      </c>
      <c r="B1295" s="12" t="s">
        <v>858</v>
      </c>
      <c r="C1295" s="36">
        <v>46029</v>
      </c>
      <c r="D1295" s="39">
        <v>1721.95</v>
      </c>
      <c r="E1295" s="12">
        <v>85</v>
      </c>
    </row>
    <row r="1296" spans="1:5" x14ac:dyDescent="0.3">
      <c r="A1296" s="12" t="s">
        <v>11931</v>
      </c>
      <c r="B1296" s="12" t="s">
        <v>1941</v>
      </c>
      <c r="C1296" s="36">
        <v>46031</v>
      </c>
      <c r="D1296" s="39">
        <v>1955.14</v>
      </c>
      <c r="E1296" s="12">
        <v>29</v>
      </c>
    </row>
    <row r="1297" spans="1:5" x14ac:dyDescent="0.3">
      <c r="A1297" s="12" t="s">
        <v>11932</v>
      </c>
      <c r="B1297" s="12" t="s">
        <v>4122</v>
      </c>
      <c r="C1297" s="36">
        <v>46041</v>
      </c>
      <c r="D1297" s="39">
        <v>1800.71</v>
      </c>
      <c r="E1297" s="12">
        <v>157</v>
      </c>
    </row>
    <row r="1298" spans="1:5" x14ac:dyDescent="0.3">
      <c r="A1298" s="12" t="s">
        <v>11933</v>
      </c>
      <c r="B1298" s="12" t="s">
        <v>919</v>
      </c>
      <c r="C1298" s="36">
        <v>46029</v>
      </c>
      <c r="D1298" s="39">
        <v>2123.52</v>
      </c>
      <c r="E1298" s="12">
        <v>46</v>
      </c>
    </row>
    <row r="1299" spans="1:5" x14ac:dyDescent="0.3">
      <c r="A1299" s="12" t="s">
        <v>11934</v>
      </c>
      <c r="B1299" s="12" t="s">
        <v>3170</v>
      </c>
      <c r="C1299" s="36">
        <v>46040</v>
      </c>
      <c r="D1299" s="39">
        <v>2248.31</v>
      </c>
      <c r="E1299" s="12">
        <v>172</v>
      </c>
    </row>
    <row r="1300" spans="1:5" x14ac:dyDescent="0.3">
      <c r="A1300" s="12" t="s">
        <v>11935</v>
      </c>
      <c r="B1300" s="12" t="s">
        <v>1869</v>
      </c>
      <c r="C1300" s="36">
        <v>46037</v>
      </c>
      <c r="D1300" s="39">
        <v>1873.04</v>
      </c>
      <c r="E1300" s="12">
        <v>233</v>
      </c>
    </row>
    <row r="1301" spans="1:5" x14ac:dyDescent="0.3">
      <c r="A1301" s="12" t="s">
        <v>11936</v>
      </c>
      <c r="B1301" s="12" t="s">
        <v>2711</v>
      </c>
      <c r="C1301" s="36">
        <v>46031</v>
      </c>
      <c r="D1301" s="39">
        <v>559.1</v>
      </c>
      <c r="E1301" s="12">
        <v>41</v>
      </c>
    </row>
    <row r="1302" spans="1:5" x14ac:dyDescent="0.3">
      <c r="A1302" s="12" t="s">
        <v>11937</v>
      </c>
      <c r="B1302" s="12" t="s">
        <v>2181</v>
      </c>
      <c r="C1302" s="36">
        <v>46039</v>
      </c>
      <c r="D1302" s="39">
        <v>540.83000000000004</v>
      </c>
      <c r="E1302" s="12">
        <v>158</v>
      </c>
    </row>
    <row r="1303" spans="1:5" x14ac:dyDescent="0.3">
      <c r="A1303" s="12" t="s">
        <v>11938</v>
      </c>
      <c r="B1303" s="12" t="s">
        <v>4360</v>
      </c>
      <c r="C1303" s="36">
        <v>46036</v>
      </c>
      <c r="D1303" s="39">
        <v>1980.38</v>
      </c>
      <c r="E1303" s="12">
        <v>125</v>
      </c>
    </row>
    <row r="1304" spans="1:5" x14ac:dyDescent="0.3">
      <c r="A1304" s="12" t="s">
        <v>11939</v>
      </c>
      <c r="B1304" s="12" t="s">
        <v>3647</v>
      </c>
      <c r="C1304" s="36">
        <v>46037</v>
      </c>
      <c r="D1304" s="39">
        <v>423.51</v>
      </c>
      <c r="E1304" s="12">
        <v>45</v>
      </c>
    </row>
    <row r="1305" spans="1:5" x14ac:dyDescent="0.3">
      <c r="A1305" s="12" t="s">
        <v>11940</v>
      </c>
      <c r="B1305" s="12" t="s">
        <v>1147</v>
      </c>
      <c r="C1305" s="36">
        <v>46028</v>
      </c>
      <c r="D1305" s="39">
        <v>313.2</v>
      </c>
      <c r="E1305" s="12">
        <v>186</v>
      </c>
    </row>
    <row r="1306" spans="1:5" x14ac:dyDescent="0.3">
      <c r="A1306" s="12" t="s">
        <v>11941</v>
      </c>
      <c r="B1306" s="12" t="s">
        <v>4336</v>
      </c>
      <c r="C1306" s="36">
        <v>46038</v>
      </c>
      <c r="D1306" s="39">
        <v>1736.21</v>
      </c>
      <c r="E1306" s="12">
        <v>57</v>
      </c>
    </row>
    <row r="1307" spans="1:5" x14ac:dyDescent="0.3">
      <c r="A1307" s="12" t="s">
        <v>11942</v>
      </c>
      <c r="B1307" s="12" t="s">
        <v>3424</v>
      </c>
      <c r="C1307" s="36">
        <v>46046</v>
      </c>
      <c r="D1307" s="39">
        <v>293.85000000000002</v>
      </c>
      <c r="E1307" s="12">
        <v>254</v>
      </c>
    </row>
    <row r="1308" spans="1:5" x14ac:dyDescent="0.3">
      <c r="A1308" s="12" t="s">
        <v>11943</v>
      </c>
      <c r="B1308" s="12" t="s">
        <v>3573</v>
      </c>
      <c r="C1308" s="36">
        <v>46032</v>
      </c>
      <c r="D1308" s="39">
        <v>1788.91</v>
      </c>
      <c r="E1308" s="12">
        <v>40</v>
      </c>
    </row>
    <row r="1309" spans="1:5" x14ac:dyDescent="0.3">
      <c r="A1309" s="12" t="s">
        <v>11944</v>
      </c>
      <c r="B1309" s="12" t="s">
        <v>2517</v>
      </c>
      <c r="C1309" s="36">
        <v>46042</v>
      </c>
      <c r="D1309" s="39">
        <v>2377.17</v>
      </c>
      <c r="E1309" s="12">
        <v>58</v>
      </c>
    </row>
    <row r="1310" spans="1:5" x14ac:dyDescent="0.3">
      <c r="A1310" s="12" t="s">
        <v>11945</v>
      </c>
      <c r="B1310" s="12" t="s">
        <v>3048</v>
      </c>
      <c r="C1310" s="36">
        <v>46041</v>
      </c>
      <c r="D1310" s="39">
        <v>718.64</v>
      </c>
      <c r="E1310" s="12">
        <v>24</v>
      </c>
    </row>
    <row r="1311" spans="1:5" x14ac:dyDescent="0.3">
      <c r="A1311" s="12" t="s">
        <v>11946</v>
      </c>
      <c r="B1311" s="12" t="s">
        <v>3784</v>
      </c>
      <c r="C1311" s="36">
        <v>46029</v>
      </c>
      <c r="D1311" s="39">
        <v>962.37</v>
      </c>
      <c r="E1311" s="12">
        <v>199</v>
      </c>
    </row>
    <row r="1312" spans="1:5" x14ac:dyDescent="0.3">
      <c r="A1312" s="12" t="s">
        <v>11947</v>
      </c>
      <c r="B1312" s="12" t="s">
        <v>3707</v>
      </c>
      <c r="C1312" s="36">
        <v>46052</v>
      </c>
      <c r="D1312" s="39">
        <v>2495.6799999999998</v>
      </c>
      <c r="E1312" s="12">
        <v>255</v>
      </c>
    </row>
    <row r="1313" spans="1:5" x14ac:dyDescent="0.3">
      <c r="A1313" s="12" t="s">
        <v>11948</v>
      </c>
      <c r="B1313" s="12" t="s">
        <v>4086</v>
      </c>
      <c r="C1313" s="36">
        <v>46041</v>
      </c>
      <c r="D1313" s="39">
        <v>1107.0999999999999</v>
      </c>
      <c r="E1313" s="12">
        <v>213</v>
      </c>
    </row>
    <row r="1314" spans="1:5" x14ac:dyDescent="0.3">
      <c r="A1314" s="12" t="s">
        <v>11949</v>
      </c>
      <c r="B1314" s="12" t="s">
        <v>3084</v>
      </c>
      <c r="C1314" s="36">
        <v>46039</v>
      </c>
      <c r="D1314" s="39">
        <v>1579.82</v>
      </c>
      <c r="E1314" s="12">
        <v>293</v>
      </c>
    </row>
    <row r="1315" spans="1:5" x14ac:dyDescent="0.3">
      <c r="A1315" s="12" t="s">
        <v>11950</v>
      </c>
      <c r="B1315" s="12" t="s">
        <v>2841</v>
      </c>
      <c r="C1315" s="36">
        <v>46031</v>
      </c>
      <c r="D1315" s="39">
        <v>2379.79</v>
      </c>
      <c r="E1315" s="12">
        <v>105</v>
      </c>
    </row>
    <row r="1316" spans="1:5" x14ac:dyDescent="0.3">
      <c r="A1316" s="12" t="s">
        <v>11951</v>
      </c>
      <c r="B1316" s="12" t="s">
        <v>1855</v>
      </c>
      <c r="C1316" s="36">
        <v>46036</v>
      </c>
      <c r="D1316" s="39">
        <v>1997.71</v>
      </c>
      <c r="E1316" s="12">
        <v>286</v>
      </c>
    </row>
    <row r="1317" spans="1:5" x14ac:dyDescent="0.3">
      <c r="A1317" s="12" t="s">
        <v>11952</v>
      </c>
      <c r="B1317" s="12" t="s">
        <v>1470</v>
      </c>
      <c r="C1317" s="36">
        <v>46042</v>
      </c>
      <c r="D1317" s="39">
        <v>165.33</v>
      </c>
      <c r="E1317" s="12">
        <v>41</v>
      </c>
    </row>
    <row r="1318" spans="1:5" x14ac:dyDescent="0.3">
      <c r="A1318" s="12" t="s">
        <v>11953</v>
      </c>
      <c r="B1318" s="12" t="s">
        <v>1885</v>
      </c>
      <c r="C1318" s="36">
        <v>46044</v>
      </c>
      <c r="D1318" s="39">
        <v>2204.96</v>
      </c>
      <c r="E1318" s="12">
        <v>145</v>
      </c>
    </row>
    <row r="1319" spans="1:5" x14ac:dyDescent="0.3">
      <c r="A1319" s="12" t="s">
        <v>11954</v>
      </c>
      <c r="B1319" s="12" t="s">
        <v>987</v>
      </c>
      <c r="C1319" s="36">
        <v>46031</v>
      </c>
      <c r="D1319" s="39">
        <v>774.89</v>
      </c>
      <c r="E1319" s="12">
        <v>234</v>
      </c>
    </row>
    <row r="1320" spans="1:5" x14ac:dyDescent="0.3">
      <c r="A1320" s="12" t="s">
        <v>11955</v>
      </c>
      <c r="B1320" s="12" t="s">
        <v>3034</v>
      </c>
      <c r="C1320" s="36">
        <v>46031</v>
      </c>
      <c r="D1320" s="39">
        <v>2348.52</v>
      </c>
      <c r="E1320" s="12">
        <v>272</v>
      </c>
    </row>
    <row r="1321" spans="1:5" x14ac:dyDescent="0.3">
      <c r="A1321" s="12" t="s">
        <v>11956</v>
      </c>
      <c r="B1321" s="12" t="s">
        <v>3338</v>
      </c>
      <c r="C1321" s="36">
        <v>46045</v>
      </c>
      <c r="D1321" s="39">
        <v>2036.26</v>
      </c>
      <c r="E1321" s="12">
        <v>279</v>
      </c>
    </row>
    <row r="1322" spans="1:5" x14ac:dyDescent="0.3">
      <c r="A1322" s="12" t="s">
        <v>11957</v>
      </c>
      <c r="B1322" s="12" t="s">
        <v>930</v>
      </c>
      <c r="C1322" s="36">
        <v>46047</v>
      </c>
      <c r="D1322" s="39">
        <v>475.15</v>
      </c>
      <c r="E1322" s="12">
        <v>63</v>
      </c>
    </row>
    <row r="1323" spans="1:5" x14ac:dyDescent="0.3">
      <c r="A1323" s="12" t="s">
        <v>11958</v>
      </c>
      <c r="B1323" s="12" t="s">
        <v>1883</v>
      </c>
      <c r="C1323" s="36">
        <v>46029</v>
      </c>
      <c r="D1323" s="39">
        <v>2145.3000000000002</v>
      </c>
      <c r="E1323" s="12">
        <v>172</v>
      </c>
    </row>
    <row r="1324" spans="1:5" x14ac:dyDescent="0.3">
      <c r="A1324" s="12" t="s">
        <v>11959</v>
      </c>
      <c r="B1324" s="12" t="s">
        <v>3344</v>
      </c>
      <c r="C1324" s="36">
        <v>46050</v>
      </c>
      <c r="D1324" s="39">
        <v>1150.92</v>
      </c>
      <c r="E1324" s="12">
        <v>210</v>
      </c>
    </row>
    <row r="1325" spans="1:5" x14ac:dyDescent="0.3">
      <c r="A1325" s="12" t="s">
        <v>11960</v>
      </c>
      <c r="B1325" s="12" t="s">
        <v>3944</v>
      </c>
      <c r="C1325" s="36">
        <v>46040</v>
      </c>
      <c r="D1325" s="39">
        <v>63.63</v>
      </c>
      <c r="E1325" s="12">
        <v>160</v>
      </c>
    </row>
    <row r="1326" spans="1:5" x14ac:dyDescent="0.3">
      <c r="A1326" s="12" t="s">
        <v>11961</v>
      </c>
      <c r="B1326" s="12" t="s">
        <v>2110</v>
      </c>
      <c r="C1326" s="36">
        <v>46039</v>
      </c>
      <c r="D1326" s="39">
        <v>2216.79</v>
      </c>
      <c r="E1326" s="12">
        <v>261</v>
      </c>
    </row>
    <row r="1327" spans="1:5" x14ac:dyDescent="0.3">
      <c r="A1327" s="12" t="s">
        <v>11962</v>
      </c>
      <c r="B1327" s="12" t="s">
        <v>1381</v>
      </c>
      <c r="C1327" s="36">
        <v>46050</v>
      </c>
      <c r="D1327" s="39">
        <v>715.36</v>
      </c>
      <c r="E1327" s="12">
        <v>233</v>
      </c>
    </row>
    <row r="1328" spans="1:5" x14ac:dyDescent="0.3">
      <c r="A1328" s="12" t="s">
        <v>11963</v>
      </c>
      <c r="B1328" s="12" t="s">
        <v>4338</v>
      </c>
      <c r="C1328" s="36">
        <v>46038</v>
      </c>
      <c r="D1328" s="39">
        <v>236.58</v>
      </c>
      <c r="E1328" s="12">
        <v>149</v>
      </c>
    </row>
    <row r="1329" spans="1:5" x14ac:dyDescent="0.3">
      <c r="A1329" s="12" t="s">
        <v>11964</v>
      </c>
      <c r="B1329" s="12" t="s">
        <v>3797</v>
      </c>
      <c r="C1329" s="36">
        <v>46040</v>
      </c>
      <c r="D1329" s="39">
        <v>2089.12</v>
      </c>
      <c r="E1329" s="12">
        <v>169</v>
      </c>
    </row>
    <row r="1330" spans="1:5" x14ac:dyDescent="0.3">
      <c r="A1330" s="12" t="s">
        <v>11965</v>
      </c>
      <c r="B1330" s="12" t="s">
        <v>725</v>
      </c>
      <c r="C1330" s="36">
        <v>46049</v>
      </c>
      <c r="D1330" s="39">
        <v>1030.3499999999999</v>
      </c>
      <c r="E1330" s="12">
        <v>83</v>
      </c>
    </row>
    <row r="1331" spans="1:5" x14ac:dyDescent="0.3">
      <c r="A1331" s="12" t="s">
        <v>11966</v>
      </c>
      <c r="B1331" s="12" t="s">
        <v>3256</v>
      </c>
      <c r="C1331" s="36">
        <v>46027</v>
      </c>
      <c r="D1331" s="39">
        <v>459.74</v>
      </c>
      <c r="E1331" s="12">
        <v>153</v>
      </c>
    </row>
    <row r="1332" spans="1:5" x14ac:dyDescent="0.3">
      <c r="A1332" s="12" t="s">
        <v>11967</v>
      </c>
      <c r="B1332" s="12" t="s">
        <v>3108</v>
      </c>
      <c r="C1332" s="36">
        <v>46031</v>
      </c>
      <c r="D1332" s="39">
        <v>1324.43</v>
      </c>
      <c r="E1332" s="12">
        <v>178</v>
      </c>
    </row>
    <row r="1333" spans="1:5" x14ac:dyDescent="0.3">
      <c r="A1333" s="12" t="s">
        <v>11968</v>
      </c>
      <c r="B1333" s="12" t="s">
        <v>1983</v>
      </c>
      <c r="C1333" s="36">
        <v>46033</v>
      </c>
      <c r="D1333" s="39">
        <v>1211.93</v>
      </c>
      <c r="E1333" s="12">
        <v>129</v>
      </c>
    </row>
    <row r="1334" spans="1:5" x14ac:dyDescent="0.3">
      <c r="A1334" s="12" t="s">
        <v>11969</v>
      </c>
      <c r="B1334" s="12" t="s">
        <v>836</v>
      </c>
      <c r="C1334" s="36">
        <v>46024</v>
      </c>
      <c r="D1334" s="39">
        <v>1573.49</v>
      </c>
      <c r="E1334" s="12">
        <v>85</v>
      </c>
    </row>
    <row r="1335" spans="1:5" x14ac:dyDescent="0.3">
      <c r="A1335" s="12" t="s">
        <v>11970</v>
      </c>
      <c r="B1335" s="12" t="s">
        <v>3930</v>
      </c>
      <c r="C1335" s="36">
        <v>46049</v>
      </c>
      <c r="D1335" s="39">
        <v>1239.47</v>
      </c>
      <c r="E1335" s="12">
        <v>43</v>
      </c>
    </row>
    <row r="1336" spans="1:5" x14ac:dyDescent="0.3">
      <c r="A1336" s="12" t="s">
        <v>11971</v>
      </c>
      <c r="B1336" s="12" t="s">
        <v>1738</v>
      </c>
      <c r="C1336" s="36">
        <v>46043</v>
      </c>
      <c r="D1336" s="39">
        <v>1004.98</v>
      </c>
      <c r="E1336" s="12">
        <v>132</v>
      </c>
    </row>
    <row r="1337" spans="1:5" x14ac:dyDescent="0.3">
      <c r="A1337" s="12" t="s">
        <v>11972</v>
      </c>
      <c r="B1337" s="12" t="s">
        <v>1366</v>
      </c>
      <c r="C1337" s="36">
        <v>46037</v>
      </c>
      <c r="D1337" s="39">
        <v>1915.49</v>
      </c>
      <c r="E1337" s="12">
        <v>219</v>
      </c>
    </row>
    <row r="1338" spans="1:5" x14ac:dyDescent="0.3">
      <c r="A1338" s="12" t="s">
        <v>11973</v>
      </c>
      <c r="B1338" s="12" t="s">
        <v>4507</v>
      </c>
      <c r="C1338" s="36">
        <v>46038</v>
      </c>
      <c r="D1338" s="39">
        <v>1203.1199999999999</v>
      </c>
      <c r="E1338" s="12">
        <v>236</v>
      </c>
    </row>
    <row r="1339" spans="1:5" x14ac:dyDescent="0.3">
      <c r="A1339" s="12" t="s">
        <v>11974</v>
      </c>
      <c r="B1339" s="12" t="s">
        <v>2091</v>
      </c>
      <c r="C1339" s="36">
        <v>46023</v>
      </c>
      <c r="D1339" s="39">
        <v>117.87</v>
      </c>
      <c r="E1339" s="12">
        <v>270</v>
      </c>
    </row>
    <row r="1340" spans="1:5" x14ac:dyDescent="0.3">
      <c r="A1340" s="12" t="s">
        <v>11975</v>
      </c>
      <c r="B1340" s="12" t="s">
        <v>4062</v>
      </c>
      <c r="C1340" s="36">
        <v>46029</v>
      </c>
      <c r="D1340" s="39">
        <v>1981.14</v>
      </c>
      <c r="E1340" s="12">
        <v>34</v>
      </c>
    </row>
    <row r="1341" spans="1:5" x14ac:dyDescent="0.3">
      <c r="A1341" s="12" t="s">
        <v>11976</v>
      </c>
      <c r="B1341" s="12" t="s">
        <v>2140</v>
      </c>
      <c r="C1341" s="36">
        <v>46029</v>
      </c>
      <c r="D1341" s="39">
        <v>2229.44</v>
      </c>
      <c r="E1341" s="12">
        <v>15</v>
      </c>
    </row>
    <row r="1342" spans="1:5" x14ac:dyDescent="0.3">
      <c r="A1342" s="12" t="s">
        <v>11977</v>
      </c>
      <c r="B1342" s="12" t="s">
        <v>2243</v>
      </c>
      <c r="C1342" s="36">
        <v>46027</v>
      </c>
      <c r="D1342" s="39">
        <v>705.06</v>
      </c>
      <c r="E1342" s="12">
        <v>217</v>
      </c>
    </row>
    <row r="1343" spans="1:5" x14ac:dyDescent="0.3">
      <c r="A1343" s="12" t="s">
        <v>11978</v>
      </c>
      <c r="B1343" s="12" t="s">
        <v>2983</v>
      </c>
      <c r="C1343" s="36">
        <v>46023</v>
      </c>
      <c r="D1343" s="39">
        <v>949.85</v>
      </c>
      <c r="E1343" s="12">
        <v>291</v>
      </c>
    </row>
    <row r="1344" spans="1:5" x14ac:dyDescent="0.3">
      <c r="A1344" s="12" t="s">
        <v>11979</v>
      </c>
      <c r="B1344" s="12" t="s">
        <v>2069</v>
      </c>
      <c r="C1344" s="36">
        <v>46051</v>
      </c>
      <c r="D1344" s="39">
        <v>2194.36</v>
      </c>
      <c r="E1344" s="12">
        <v>246</v>
      </c>
    </row>
    <row r="1345" spans="1:5" x14ac:dyDescent="0.3">
      <c r="A1345" s="12" t="s">
        <v>11980</v>
      </c>
      <c r="B1345" s="12" t="s">
        <v>1011</v>
      </c>
      <c r="C1345" s="36">
        <v>46029</v>
      </c>
      <c r="D1345" s="39">
        <v>723.13</v>
      </c>
      <c r="E1345" s="12">
        <v>265</v>
      </c>
    </row>
    <row r="1346" spans="1:5" x14ac:dyDescent="0.3">
      <c r="A1346" s="12" t="s">
        <v>11981</v>
      </c>
      <c r="B1346" s="12" t="s">
        <v>3072</v>
      </c>
      <c r="C1346" s="36">
        <v>46047</v>
      </c>
      <c r="D1346" s="39">
        <v>952.86</v>
      </c>
      <c r="E1346" s="12">
        <v>74</v>
      </c>
    </row>
    <row r="1347" spans="1:5" x14ac:dyDescent="0.3">
      <c r="A1347" s="12" t="s">
        <v>11982</v>
      </c>
      <c r="B1347" s="12" t="s">
        <v>1441</v>
      </c>
      <c r="C1347" s="36">
        <v>46023</v>
      </c>
      <c r="D1347" s="39">
        <v>1863.85</v>
      </c>
      <c r="E1347" s="12">
        <v>194</v>
      </c>
    </row>
    <row r="1348" spans="1:5" x14ac:dyDescent="0.3">
      <c r="A1348" s="12" t="s">
        <v>11983</v>
      </c>
      <c r="B1348" s="12" t="s">
        <v>4138</v>
      </c>
      <c r="C1348" s="36">
        <v>46053</v>
      </c>
      <c r="D1348" s="39">
        <v>890.64</v>
      </c>
      <c r="E1348" s="12">
        <v>278</v>
      </c>
    </row>
    <row r="1349" spans="1:5" x14ac:dyDescent="0.3">
      <c r="A1349" s="12" t="s">
        <v>11984</v>
      </c>
      <c r="B1349" s="12" t="s">
        <v>3960</v>
      </c>
      <c r="C1349" s="36">
        <v>46028</v>
      </c>
      <c r="D1349" s="39">
        <v>2119.16</v>
      </c>
      <c r="E1349" s="12">
        <v>41</v>
      </c>
    </row>
    <row r="1350" spans="1:5" x14ac:dyDescent="0.3">
      <c r="A1350" s="12" t="s">
        <v>11985</v>
      </c>
      <c r="B1350" s="12" t="s">
        <v>4362</v>
      </c>
      <c r="C1350" s="36">
        <v>46041</v>
      </c>
      <c r="D1350" s="39">
        <v>1691.43</v>
      </c>
      <c r="E1350" s="12">
        <v>151</v>
      </c>
    </row>
    <row r="1351" spans="1:5" x14ac:dyDescent="0.3">
      <c r="A1351" s="12" t="s">
        <v>11986</v>
      </c>
      <c r="B1351" s="12" t="s">
        <v>2375</v>
      </c>
      <c r="C1351" s="36">
        <v>46053</v>
      </c>
      <c r="D1351" s="39">
        <v>2037.66</v>
      </c>
      <c r="E1351" s="12">
        <v>175</v>
      </c>
    </row>
    <row r="1352" spans="1:5" x14ac:dyDescent="0.3">
      <c r="A1352" s="12" t="s">
        <v>11987</v>
      </c>
      <c r="B1352" s="12" t="s">
        <v>4503</v>
      </c>
      <c r="C1352" s="36">
        <v>46051</v>
      </c>
      <c r="D1352" s="39">
        <v>1103.48</v>
      </c>
      <c r="E1352" s="12">
        <v>126</v>
      </c>
    </row>
    <row r="1353" spans="1:5" x14ac:dyDescent="0.3">
      <c r="A1353" s="12" t="s">
        <v>11988</v>
      </c>
      <c r="B1353" s="12" t="s">
        <v>642</v>
      </c>
      <c r="C1353" s="36">
        <v>46044</v>
      </c>
      <c r="D1353" s="39">
        <v>780.2</v>
      </c>
      <c r="E1353" s="12">
        <v>282</v>
      </c>
    </row>
    <row r="1354" spans="1:5" x14ac:dyDescent="0.3">
      <c r="A1354" s="12" t="s">
        <v>11989</v>
      </c>
      <c r="B1354" s="12" t="s">
        <v>2977</v>
      </c>
      <c r="C1354" s="36">
        <v>46051</v>
      </c>
      <c r="D1354" s="39">
        <v>30.77</v>
      </c>
      <c r="E1354" s="12">
        <v>84</v>
      </c>
    </row>
    <row r="1355" spans="1:5" x14ac:dyDescent="0.3">
      <c r="A1355" s="12" t="s">
        <v>11990</v>
      </c>
      <c r="B1355" s="12" t="s">
        <v>2447</v>
      </c>
      <c r="C1355" s="36">
        <v>46044</v>
      </c>
      <c r="D1355" s="39">
        <v>2281.11</v>
      </c>
      <c r="E1355" s="12">
        <v>42</v>
      </c>
    </row>
    <row r="1356" spans="1:5" x14ac:dyDescent="0.3">
      <c r="A1356" s="12" t="s">
        <v>11991</v>
      </c>
      <c r="B1356" s="12" t="s">
        <v>1247</v>
      </c>
      <c r="C1356" s="36">
        <v>46025</v>
      </c>
      <c r="D1356" s="39">
        <v>2091.9299999999998</v>
      </c>
      <c r="E1356" s="12">
        <v>174</v>
      </c>
    </row>
    <row r="1357" spans="1:5" x14ac:dyDescent="0.3">
      <c r="A1357" s="12" t="s">
        <v>11992</v>
      </c>
      <c r="B1357" s="12" t="s">
        <v>2657</v>
      </c>
      <c r="C1357" s="36">
        <v>46042</v>
      </c>
      <c r="D1357" s="39">
        <v>1666.79</v>
      </c>
      <c r="E1357" s="12">
        <v>22</v>
      </c>
    </row>
    <row r="1358" spans="1:5" x14ac:dyDescent="0.3">
      <c r="A1358" s="12" t="s">
        <v>11993</v>
      </c>
      <c r="B1358" s="12" t="s">
        <v>3408</v>
      </c>
      <c r="C1358" s="36">
        <v>46033</v>
      </c>
      <c r="D1358" s="39">
        <v>299.26</v>
      </c>
      <c r="E1358" s="12">
        <v>171</v>
      </c>
    </row>
    <row r="1359" spans="1:5" x14ac:dyDescent="0.3">
      <c r="A1359" s="12" t="s">
        <v>11994</v>
      </c>
      <c r="B1359" s="12" t="s">
        <v>2885</v>
      </c>
      <c r="C1359" s="36">
        <v>46023</v>
      </c>
      <c r="D1359" s="39">
        <v>395.03</v>
      </c>
      <c r="E1359" s="12">
        <v>162</v>
      </c>
    </row>
    <row r="1360" spans="1:5" x14ac:dyDescent="0.3">
      <c r="A1360" s="12" t="s">
        <v>11995</v>
      </c>
      <c r="B1360" s="12" t="s">
        <v>2021</v>
      </c>
      <c r="C1360" s="36">
        <v>46037</v>
      </c>
      <c r="D1360" s="39">
        <v>2373.92</v>
      </c>
      <c r="E1360" s="12">
        <v>144</v>
      </c>
    </row>
    <row r="1361" spans="1:5" x14ac:dyDescent="0.3">
      <c r="A1361" s="12" t="s">
        <v>11996</v>
      </c>
      <c r="B1361" s="12" t="s">
        <v>601</v>
      </c>
      <c r="C1361" s="36">
        <v>46047</v>
      </c>
      <c r="D1361" s="39">
        <v>21.02</v>
      </c>
      <c r="E1361" s="12">
        <v>51</v>
      </c>
    </row>
    <row r="1362" spans="1:5" x14ac:dyDescent="0.3">
      <c r="A1362" s="12" t="s">
        <v>11997</v>
      </c>
      <c r="B1362" s="12" t="s">
        <v>1518</v>
      </c>
      <c r="C1362" s="36">
        <v>46025</v>
      </c>
      <c r="D1362" s="39">
        <v>899.52</v>
      </c>
      <c r="E1362" s="12">
        <v>204</v>
      </c>
    </row>
    <row r="1363" spans="1:5" x14ac:dyDescent="0.3">
      <c r="A1363" s="12" t="s">
        <v>11998</v>
      </c>
      <c r="B1363" s="12" t="s">
        <v>3842</v>
      </c>
      <c r="C1363" s="36">
        <v>46030</v>
      </c>
      <c r="D1363" s="39">
        <v>1833.25</v>
      </c>
      <c r="E1363" s="12">
        <v>244</v>
      </c>
    </row>
    <row r="1364" spans="1:5" x14ac:dyDescent="0.3">
      <c r="A1364" s="12" t="s">
        <v>11999</v>
      </c>
      <c r="B1364" s="12" t="s">
        <v>736</v>
      </c>
      <c r="C1364" s="36">
        <v>46039</v>
      </c>
      <c r="D1364" s="39">
        <v>670.3</v>
      </c>
      <c r="E1364" s="12">
        <v>206</v>
      </c>
    </row>
    <row r="1365" spans="1:5" x14ac:dyDescent="0.3">
      <c r="A1365" s="12" t="s">
        <v>12000</v>
      </c>
      <c r="B1365" s="12" t="s">
        <v>2641</v>
      </c>
      <c r="C1365" s="36">
        <v>46038</v>
      </c>
      <c r="D1365" s="39">
        <v>2498.06</v>
      </c>
      <c r="E1365" s="12">
        <v>181</v>
      </c>
    </row>
    <row r="1366" spans="1:5" x14ac:dyDescent="0.3">
      <c r="A1366" s="12" t="s">
        <v>12001</v>
      </c>
      <c r="B1366" s="12" t="s">
        <v>2211</v>
      </c>
      <c r="C1366" s="36">
        <v>46040</v>
      </c>
      <c r="D1366" s="39">
        <v>615.79999999999995</v>
      </c>
      <c r="E1366" s="12">
        <v>266</v>
      </c>
    </row>
    <row r="1367" spans="1:5" x14ac:dyDescent="0.3">
      <c r="A1367" s="12" t="s">
        <v>12002</v>
      </c>
      <c r="B1367" s="12" t="s">
        <v>949</v>
      </c>
      <c r="C1367" s="36">
        <v>46050</v>
      </c>
      <c r="D1367" s="39">
        <v>1070.3499999999999</v>
      </c>
      <c r="E1367" s="12">
        <v>282</v>
      </c>
    </row>
    <row r="1368" spans="1:5" x14ac:dyDescent="0.3">
      <c r="A1368" s="12" t="s">
        <v>12003</v>
      </c>
      <c r="B1368" s="12" t="s">
        <v>2377</v>
      </c>
      <c r="C1368" s="36">
        <v>46040</v>
      </c>
      <c r="D1368" s="39">
        <v>722.62</v>
      </c>
      <c r="E1368" s="12">
        <v>213</v>
      </c>
    </row>
    <row r="1369" spans="1:5" x14ac:dyDescent="0.3">
      <c r="A1369" s="12" t="s">
        <v>12004</v>
      </c>
      <c r="B1369" s="12" t="s">
        <v>4553</v>
      </c>
      <c r="C1369" s="36">
        <v>46053</v>
      </c>
      <c r="D1369" s="39">
        <v>962.39</v>
      </c>
      <c r="E1369" s="12">
        <v>133</v>
      </c>
    </row>
    <row r="1370" spans="1:5" x14ac:dyDescent="0.3">
      <c r="A1370" s="12" t="s">
        <v>12005</v>
      </c>
      <c r="B1370" s="12" t="s">
        <v>3577</v>
      </c>
      <c r="C1370" s="36">
        <v>46035</v>
      </c>
      <c r="D1370" s="39">
        <v>1807.78</v>
      </c>
      <c r="E1370" s="12">
        <v>225</v>
      </c>
    </row>
    <row r="1371" spans="1:5" x14ac:dyDescent="0.3">
      <c r="A1371" s="12" t="s">
        <v>12006</v>
      </c>
      <c r="B1371" s="12" t="s">
        <v>3338</v>
      </c>
      <c r="C1371" s="36">
        <v>46048</v>
      </c>
      <c r="D1371" s="39">
        <v>2310.98</v>
      </c>
      <c r="E1371" s="12">
        <v>119</v>
      </c>
    </row>
    <row r="1372" spans="1:5" x14ac:dyDescent="0.3">
      <c r="A1372" s="12" t="s">
        <v>12007</v>
      </c>
      <c r="B1372" s="12" t="s">
        <v>1738</v>
      </c>
      <c r="C1372" s="36">
        <v>46040</v>
      </c>
      <c r="D1372" s="39">
        <v>226.22</v>
      </c>
      <c r="E1372" s="12">
        <v>207</v>
      </c>
    </row>
    <row r="1373" spans="1:5" x14ac:dyDescent="0.3">
      <c r="A1373" s="12" t="s">
        <v>12008</v>
      </c>
      <c r="B1373" s="12" t="s">
        <v>4366</v>
      </c>
      <c r="C1373" s="36">
        <v>46052</v>
      </c>
      <c r="D1373" s="39">
        <v>1742.04</v>
      </c>
      <c r="E1373" s="12">
        <v>47</v>
      </c>
    </row>
    <row r="1374" spans="1:5" x14ac:dyDescent="0.3">
      <c r="A1374" s="12" t="s">
        <v>12009</v>
      </c>
      <c r="B1374" s="12" t="s">
        <v>1387</v>
      </c>
      <c r="C1374" s="36">
        <v>46026</v>
      </c>
      <c r="D1374" s="39">
        <v>26.2</v>
      </c>
      <c r="E1374" s="12">
        <v>282</v>
      </c>
    </row>
    <row r="1375" spans="1:5" x14ac:dyDescent="0.3">
      <c r="A1375" s="12" t="s">
        <v>12010</v>
      </c>
      <c r="B1375" s="12" t="s">
        <v>816</v>
      </c>
      <c r="C1375" s="36">
        <v>46027</v>
      </c>
      <c r="D1375" s="39">
        <v>1443.33</v>
      </c>
      <c r="E1375" s="12">
        <v>14</v>
      </c>
    </row>
    <row r="1376" spans="1:5" x14ac:dyDescent="0.3">
      <c r="A1376" s="12" t="s">
        <v>12011</v>
      </c>
      <c r="B1376" s="12" t="s">
        <v>4202</v>
      </c>
      <c r="C1376" s="36">
        <v>46027</v>
      </c>
      <c r="D1376" s="39">
        <v>960.03</v>
      </c>
      <c r="E1376" s="12">
        <v>288</v>
      </c>
    </row>
    <row r="1377" spans="1:5" x14ac:dyDescent="0.3">
      <c r="A1377" s="12" t="s">
        <v>12012</v>
      </c>
      <c r="B1377" s="12" t="s">
        <v>2931</v>
      </c>
      <c r="C1377" s="36">
        <v>46029</v>
      </c>
      <c r="D1377" s="39">
        <v>108.42</v>
      </c>
      <c r="E1377" s="12">
        <v>128</v>
      </c>
    </row>
    <row r="1378" spans="1:5" x14ac:dyDescent="0.3">
      <c r="A1378" s="12" t="s">
        <v>12013</v>
      </c>
      <c r="B1378" s="12" t="s">
        <v>1095</v>
      </c>
      <c r="C1378" s="36">
        <v>46044</v>
      </c>
      <c r="D1378" s="39">
        <v>2441.29</v>
      </c>
      <c r="E1378" s="12">
        <v>133</v>
      </c>
    </row>
    <row r="1379" spans="1:5" x14ac:dyDescent="0.3">
      <c r="A1379" s="12" t="s">
        <v>12014</v>
      </c>
      <c r="B1379" s="12" t="s">
        <v>1428</v>
      </c>
      <c r="C1379" s="36">
        <v>46027</v>
      </c>
      <c r="D1379" s="39">
        <v>705.06</v>
      </c>
      <c r="E1379" s="12">
        <v>38</v>
      </c>
    </row>
    <row r="1380" spans="1:5" x14ac:dyDescent="0.3">
      <c r="A1380" s="12" t="s">
        <v>12015</v>
      </c>
      <c r="B1380" s="12" t="s">
        <v>2769</v>
      </c>
      <c r="C1380" s="36">
        <v>46053</v>
      </c>
      <c r="D1380" s="39">
        <v>2456.98</v>
      </c>
      <c r="E1380" s="12">
        <v>18</v>
      </c>
    </row>
    <row r="1381" spans="1:5" x14ac:dyDescent="0.3">
      <c r="A1381" s="12" t="s">
        <v>12016</v>
      </c>
      <c r="B1381" s="12" t="s">
        <v>1123</v>
      </c>
      <c r="C1381" s="36">
        <v>46023</v>
      </c>
      <c r="D1381" s="39">
        <v>1156.8499999999999</v>
      </c>
      <c r="E1381" s="12">
        <v>244</v>
      </c>
    </row>
    <row r="1382" spans="1:5" x14ac:dyDescent="0.3">
      <c r="A1382" s="12" t="s">
        <v>12017</v>
      </c>
      <c r="B1382" s="12" t="s">
        <v>855</v>
      </c>
      <c r="C1382" s="36">
        <v>46037</v>
      </c>
      <c r="D1382" s="39">
        <v>2280.12</v>
      </c>
      <c r="E1382" s="12">
        <v>60</v>
      </c>
    </row>
    <row r="1383" spans="1:5" x14ac:dyDescent="0.3">
      <c r="A1383" s="12" t="s">
        <v>12018</v>
      </c>
      <c r="B1383" s="12" t="s">
        <v>4228</v>
      </c>
      <c r="C1383" s="36">
        <v>46040</v>
      </c>
      <c r="D1383" s="39">
        <v>1409.86</v>
      </c>
      <c r="E1383" s="12">
        <v>195</v>
      </c>
    </row>
    <row r="1384" spans="1:5" x14ac:dyDescent="0.3">
      <c r="A1384" s="12" t="s">
        <v>12019</v>
      </c>
      <c r="B1384" s="12" t="s">
        <v>2445</v>
      </c>
      <c r="C1384" s="36">
        <v>46040</v>
      </c>
      <c r="D1384" s="39">
        <v>1269.23</v>
      </c>
      <c r="E1384" s="12">
        <v>294</v>
      </c>
    </row>
    <row r="1385" spans="1:5" x14ac:dyDescent="0.3">
      <c r="A1385" s="12" t="s">
        <v>12020</v>
      </c>
      <c r="B1385" s="12" t="s">
        <v>2299</v>
      </c>
      <c r="C1385" s="36">
        <v>46045</v>
      </c>
      <c r="D1385" s="39">
        <v>303.52</v>
      </c>
      <c r="E1385" s="12">
        <v>75</v>
      </c>
    </row>
    <row r="1386" spans="1:5" x14ac:dyDescent="0.3">
      <c r="A1386" s="12" t="s">
        <v>12021</v>
      </c>
      <c r="B1386" s="12" t="s">
        <v>2055</v>
      </c>
      <c r="C1386" s="36">
        <v>46032</v>
      </c>
      <c r="D1386" s="39">
        <v>1529.01</v>
      </c>
      <c r="E1386" s="12">
        <v>129</v>
      </c>
    </row>
    <row r="1387" spans="1:5" x14ac:dyDescent="0.3">
      <c r="A1387" s="12" t="s">
        <v>12022</v>
      </c>
      <c r="B1387" s="12" t="s">
        <v>4035</v>
      </c>
      <c r="C1387" s="36">
        <v>46028</v>
      </c>
      <c r="D1387" s="39">
        <v>1343.33</v>
      </c>
      <c r="E1387" s="12">
        <v>94</v>
      </c>
    </row>
    <row r="1388" spans="1:5" x14ac:dyDescent="0.3">
      <c r="A1388" s="12" t="s">
        <v>12023</v>
      </c>
      <c r="B1388" s="12" t="s">
        <v>3406</v>
      </c>
      <c r="C1388" s="36">
        <v>46046</v>
      </c>
      <c r="D1388" s="39">
        <v>453.41</v>
      </c>
      <c r="E1388" s="12">
        <v>105</v>
      </c>
    </row>
    <row r="1389" spans="1:5" x14ac:dyDescent="0.3">
      <c r="A1389" s="12" t="s">
        <v>12024</v>
      </c>
      <c r="B1389" s="12" t="s">
        <v>1686</v>
      </c>
      <c r="C1389" s="36">
        <v>46037</v>
      </c>
      <c r="D1389" s="39">
        <v>1519.89</v>
      </c>
      <c r="E1389" s="12">
        <v>213</v>
      </c>
    </row>
    <row r="1390" spans="1:5" x14ac:dyDescent="0.3">
      <c r="A1390" s="12" t="s">
        <v>12025</v>
      </c>
      <c r="B1390" s="12" t="s">
        <v>3966</v>
      </c>
      <c r="C1390" s="36">
        <v>46049</v>
      </c>
      <c r="D1390" s="39">
        <v>858.55</v>
      </c>
      <c r="E1390" s="12">
        <v>94</v>
      </c>
    </row>
    <row r="1391" spans="1:5" x14ac:dyDescent="0.3">
      <c r="A1391" s="12" t="s">
        <v>12026</v>
      </c>
      <c r="B1391" s="12" t="s">
        <v>3732</v>
      </c>
      <c r="C1391" s="36">
        <v>46047</v>
      </c>
      <c r="D1391" s="39">
        <v>1340.68</v>
      </c>
      <c r="E1391" s="12">
        <v>171</v>
      </c>
    </row>
    <row r="1392" spans="1:5" x14ac:dyDescent="0.3">
      <c r="A1392" s="12" t="s">
        <v>12027</v>
      </c>
      <c r="B1392" s="12" t="s">
        <v>611</v>
      </c>
      <c r="C1392" s="36">
        <v>46050</v>
      </c>
      <c r="D1392" s="39">
        <v>631.25</v>
      </c>
      <c r="E1392" s="12">
        <v>42</v>
      </c>
    </row>
    <row r="1393" spans="1:5" x14ac:dyDescent="0.3">
      <c r="A1393" s="12" t="s">
        <v>12028</v>
      </c>
      <c r="B1393" s="12" t="s">
        <v>4017</v>
      </c>
      <c r="C1393" s="36">
        <v>46053</v>
      </c>
      <c r="D1393" s="39">
        <v>768.44</v>
      </c>
      <c r="E1393" s="12">
        <v>69</v>
      </c>
    </row>
    <row r="1394" spans="1:5" x14ac:dyDescent="0.3">
      <c r="A1394" s="12" t="s">
        <v>12029</v>
      </c>
      <c r="B1394" s="12" t="s">
        <v>4362</v>
      </c>
      <c r="C1394" s="36">
        <v>46031</v>
      </c>
      <c r="D1394" s="39">
        <v>1385.39</v>
      </c>
      <c r="E1394" s="12">
        <v>76</v>
      </c>
    </row>
    <row r="1395" spans="1:5" x14ac:dyDescent="0.3">
      <c r="A1395" s="12" t="s">
        <v>12030</v>
      </c>
      <c r="B1395" s="12" t="s">
        <v>2239</v>
      </c>
      <c r="C1395" s="36">
        <v>46035</v>
      </c>
      <c r="D1395" s="39">
        <v>1904.28</v>
      </c>
      <c r="E1395" s="12">
        <v>244</v>
      </c>
    </row>
    <row r="1396" spans="1:5" x14ac:dyDescent="0.3">
      <c r="A1396" s="12" t="s">
        <v>12031</v>
      </c>
      <c r="B1396" s="12" t="s">
        <v>3651</v>
      </c>
      <c r="C1396" s="36">
        <v>46039</v>
      </c>
      <c r="D1396" s="39">
        <v>2316.15</v>
      </c>
      <c r="E1396" s="12">
        <v>59</v>
      </c>
    </row>
    <row r="1397" spans="1:5" x14ac:dyDescent="0.3">
      <c r="A1397" s="12" t="s">
        <v>12032</v>
      </c>
      <c r="B1397" s="12" t="s">
        <v>2841</v>
      </c>
      <c r="C1397" s="36">
        <v>46024</v>
      </c>
      <c r="D1397" s="39">
        <v>1002.43</v>
      </c>
      <c r="E1397" s="12">
        <v>171</v>
      </c>
    </row>
    <row r="1398" spans="1:5" x14ac:dyDescent="0.3">
      <c r="A1398" s="12" t="s">
        <v>12033</v>
      </c>
      <c r="B1398" s="12" t="s">
        <v>580</v>
      </c>
      <c r="C1398" s="36">
        <v>46036</v>
      </c>
      <c r="D1398" s="39">
        <v>202.43</v>
      </c>
      <c r="E1398" s="12">
        <v>217</v>
      </c>
    </row>
    <row r="1399" spans="1:5" x14ac:dyDescent="0.3">
      <c r="A1399" s="12" t="s">
        <v>12034</v>
      </c>
      <c r="B1399" s="12" t="s">
        <v>1977</v>
      </c>
      <c r="C1399" s="36">
        <v>46040</v>
      </c>
      <c r="D1399" s="39">
        <v>936.71</v>
      </c>
      <c r="E1399" s="12">
        <v>255</v>
      </c>
    </row>
    <row r="1400" spans="1:5" x14ac:dyDescent="0.3">
      <c r="A1400" s="12" t="s">
        <v>12035</v>
      </c>
      <c r="B1400" s="12" t="s">
        <v>3754</v>
      </c>
      <c r="C1400" s="36">
        <v>46028</v>
      </c>
      <c r="D1400" s="39">
        <v>2256.88</v>
      </c>
      <c r="E1400" s="12">
        <v>253</v>
      </c>
    </row>
    <row r="1401" spans="1:5" x14ac:dyDescent="0.3">
      <c r="A1401" s="12" t="s">
        <v>12036</v>
      </c>
      <c r="B1401" s="12" t="s">
        <v>4196</v>
      </c>
      <c r="C1401" s="36">
        <v>46045</v>
      </c>
      <c r="D1401" s="39">
        <v>144.6</v>
      </c>
      <c r="E1401" s="12">
        <v>56</v>
      </c>
    </row>
    <row r="1402" spans="1:5" x14ac:dyDescent="0.3">
      <c r="A1402" s="12" t="s">
        <v>12037</v>
      </c>
      <c r="B1402" s="12" t="s">
        <v>1054</v>
      </c>
      <c r="C1402" s="36">
        <v>46035</v>
      </c>
      <c r="D1402" s="39">
        <v>669.72</v>
      </c>
      <c r="E1402" s="12">
        <v>48</v>
      </c>
    </row>
    <row r="1403" spans="1:5" x14ac:dyDescent="0.3">
      <c r="A1403" s="12" t="s">
        <v>12038</v>
      </c>
      <c r="B1403" s="12" t="s">
        <v>2217</v>
      </c>
      <c r="C1403" s="36">
        <v>46025</v>
      </c>
      <c r="D1403" s="39">
        <v>841.27</v>
      </c>
      <c r="E1403" s="12">
        <v>231</v>
      </c>
    </row>
    <row r="1404" spans="1:5" x14ac:dyDescent="0.3">
      <c r="A1404" s="12" t="s">
        <v>12039</v>
      </c>
      <c r="B1404" s="12" t="s">
        <v>2331</v>
      </c>
      <c r="C1404" s="36">
        <v>46044</v>
      </c>
      <c r="D1404" s="39">
        <v>1502.87</v>
      </c>
      <c r="E1404" s="12">
        <v>54</v>
      </c>
    </row>
    <row r="1405" spans="1:5" x14ac:dyDescent="0.3">
      <c r="A1405" s="12" t="s">
        <v>12040</v>
      </c>
      <c r="B1405" s="12" t="s">
        <v>3621</v>
      </c>
      <c r="C1405" s="36">
        <v>46051</v>
      </c>
      <c r="D1405" s="39">
        <v>167.99</v>
      </c>
      <c r="E1405" s="12">
        <v>256</v>
      </c>
    </row>
    <row r="1406" spans="1:5" x14ac:dyDescent="0.3">
      <c r="A1406" s="12" t="s">
        <v>12041</v>
      </c>
      <c r="B1406" s="12" t="s">
        <v>1614</v>
      </c>
      <c r="C1406" s="36">
        <v>46048</v>
      </c>
      <c r="D1406" s="39">
        <v>1926.89</v>
      </c>
      <c r="E1406" s="12">
        <v>7</v>
      </c>
    </row>
    <row r="1407" spans="1:5" x14ac:dyDescent="0.3">
      <c r="A1407" s="12" t="s">
        <v>12042</v>
      </c>
      <c r="B1407" s="12" t="s">
        <v>4281</v>
      </c>
      <c r="C1407" s="36">
        <v>46051</v>
      </c>
      <c r="D1407" s="39">
        <v>924.68</v>
      </c>
      <c r="E1407" s="12">
        <v>11</v>
      </c>
    </row>
    <row r="1408" spans="1:5" x14ac:dyDescent="0.3">
      <c r="A1408" s="12" t="s">
        <v>12043</v>
      </c>
      <c r="B1408" s="12" t="s">
        <v>3362</v>
      </c>
      <c r="C1408" s="36">
        <v>46029</v>
      </c>
      <c r="D1408" s="39">
        <v>562.35</v>
      </c>
      <c r="E1408" s="12">
        <v>222</v>
      </c>
    </row>
    <row r="1409" spans="1:5" x14ac:dyDescent="0.3">
      <c r="A1409" s="12" t="s">
        <v>12044</v>
      </c>
      <c r="B1409" s="12" t="s">
        <v>582</v>
      </c>
      <c r="C1409" s="36">
        <v>46052</v>
      </c>
      <c r="D1409" s="39">
        <v>1967.17</v>
      </c>
      <c r="E1409" s="12">
        <v>280</v>
      </c>
    </row>
    <row r="1410" spans="1:5" x14ac:dyDescent="0.3">
      <c r="A1410" s="12" t="s">
        <v>12045</v>
      </c>
      <c r="B1410" s="12" t="s">
        <v>4497</v>
      </c>
      <c r="C1410" s="36">
        <v>46049</v>
      </c>
      <c r="D1410" s="39">
        <v>998.88</v>
      </c>
      <c r="E1410" s="12">
        <v>17</v>
      </c>
    </row>
    <row r="1411" spans="1:5" x14ac:dyDescent="0.3">
      <c r="A1411" s="12" t="s">
        <v>12046</v>
      </c>
      <c r="B1411" s="12" t="s">
        <v>840</v>
      </c>
      <c r="C1411" s="36">
        <v>46028</v>
      </c>
      <c r="D1411" s="39">
        <v>1320.43</v>
      </c>
      <c r="E1411" s="12">
        <v>238</v>
      </c>
    </row>
    <row r="1412" spans="1:5" x14ac:dyDescent="0.3">
      <c r="A1412" s="12" t="s">
        <v>12047</v>
      </c>
      <c r="B1412" s="12" t="s">
        <v>2489</v>
      </c>
      <c r="C1412" s="36">
        <v>46051</v>
      </c>
      <c r="D1412" s="39">
        <v>556.6</v>
      </c>
      <c r="E1412" s="12">
        <v>64</v>
      </c>
    </row>
    <row r="1413" spans="1:5" x14ac:dyDescent="0.3">
      <c r="A1413" s="12" t="s">
        <v>12048</v>
      </c>
      <c r="B1413" s="12" t="s">
        <v>2621</v>
      </c>
      <c r="C1413" s="36">
        <v>46029</v>
      </c>
      <c r="D1413" s="39">
        <v>819.85</v>
      </c>
      <c r="E1413" s="12">
        <v>107</v>
      </c>
    </row>
    <row r="1414" spans="1:5" x14ac:dyDescent="0.3">
      <c r="A1414" s="12" t="s">
        <v>12049</v>
      </c>
      <c r="B1414" s="12" t="s">
        <v>2493</v>
      </c>
      <c r="C1414" s="36">
        <v>46033</v>
      </c>
      <c r="D1414" s="39">
        <v>1455.47</v>
      </c>
      <c r="E1414" s="12">
        <v>116</v>
      </c>
    </row>
    <row r="1415" spans="1:5" x14ac:dyDescent="0.3">
      <c r="A1415" s="12" t="s">
        <v>12050</v>
      </c>
      <c r="B1415" s="12" t="s">
        <v>1524</v>
      </c>
      <c r="C1415" s="36">
        <v>46038</v>
      </c>
      <c r="D1415" s="39">
        <v>445.55</v>
      </c>
      <c r="E1415" s="12">
        <v>149</v>
      </c>
    </row>
    <row r="1416" spans="1:5" x14ac:dyDescent="0.3">
      <c r="A1416" s="12" t="s">
        <v>12051</v>
      </c>
      <c r="B1416" s="12" t="s">
        <v>766</v>
      </c>
      <c r="C1416" s="36">
        <v>46036</v>
      </c>
      <c r="D1416" s="39">
        <v>1147.29</v>
      </c>
      <c r="E1416" s="12">
        <v>274</v>
      </c>
    </row>
    <row r="1417" spans="1:5" x14ac:dyDescent="0.3">
      <c r="A1417" s="12" t="s">
        <v>12052</v>
      </c>
      <c r="B1417" s="12" t="s">
        <v>582</v>
      </c>
      <c r="C1417" s="36">
        <v>46025</v>
      </c>
      <c r="D1417" s="39">
        <v>915.75</v>
      </c>
      <c r="E1417" s="12">
        <v>80</v>
      </c>
    </row>
    <row r="1418" spans="1:5" x14ac:dyDescent="0.3">
      <c r="A1418" s="12" t="s">
        <v>12053</v>
      </c>
      <c r="B1418" s="12" t="s">
        <v>3847</v>
      </c>
      <c r="C1418" s="36">
        <v>46044</v>
      </c>
      <c r="D1418" s="39">
        <v>1256.47</v>
      </c>
      <c r="E1418" s="12">
        <v>57</v>
      </c>
    </row>
    <row r="1419" spans="1:5" x14ac:dyDescent="0.3">
      <c r="A1419" s="12" t="s">
        <v>12054</v>
      </c>
      <c r="B1419" s="12" t="s">
        <v>1177</v>
      </c>
      <c r="C1419" s="36">
        <v>46030</v>
      </c>
      <c r="D1419" s="39">
        <v>1491.49</v>
      </c>
      <c r="E1419" s="12">
        <v>252</v>
      </c>
    </row>
    <row r="1420" spans="1:5" x14ac:dyDescent="0.3">
      <c r="A1420" s="12" t="s">
        <v>12055</v>
      </c>
      <c r="B1420" s="12" t="s">
        <v>3860</v>
      </c>
      <c r="C1420" s="36">
        <v>46038</v>
      </c>
      <c r="D1420" s="39">
        <v>741.4</v>
      </c>
      <c r="E1420" s="12">
        <v>42</v>
      </c>
    </row>
    <row r="1421" spans="1:5" x14ac:dyDescent="0.3">
      <c r="A1421" s="12" t="s">
        <v>12056</v>
      </c>
      <c r="B1421" s="12" t="s">
        <v>1417</v>
      </c>
      <c r="C1421" s="36">
        <v>46040</v>
      </c>
      <c r="D1421" s="39">
        <v>868.45</v>
      </c>
      <c r="E1421" s="12">
        <v>222</v>
      </c>
    </row>
    <row r="1422" spans="1:5" x14ac:dyDescent="0.3">
      <c r="A1422" s="12" t="s">
        <v>12057</v>
      </c>
      <c r="B1422" s="12" t="s">
        <v>1004</v>
      </c>
      <c r="C1422" s="36">
        <v>46039</v>
      </c>
      <c r="D1422" s="39">
        <v>45.05</v>
      </c>
      <c r="E1422" s="12">
        <v>38</v>
      </c>
    </row>
    <row r="1423" spans="1:5" x14ac:dyDescent="0.3">
      <c r="A1423" s="12" t="s">
        <v>12058</v>
      </c>
      <c r="B1423" s="12" t="s">
        <v>4372</v>
      </c>
      <c r="C1423" s="36">
        <v>46033</v>
      </c>
      <c r="D1423" s="39">
        <v>2027.19</v>
      </c>
      <c r="E1423" s="12">
        <v>43</v>
      </c>
    </row>
    <row r="1424" spans="1:5" x14ac:dyDescent="0.3">
      <c r="A1424" s="12" t="s">
        <v>12059</v>
      </c>
      <c r="B1424" s="12" t="s">
        <v>3481</v>
      </c>
      <c r="C1424" s="36">
        <v>46034</v>
      </c>
      <c r="D1424" s="39">
        <v>496.01</v>
      </c>
      <c r="E1424" s="12">
        <v>251</v>
      </c>
    </row>
    <row r="1425" spans="1:5" x14ac:dyDescent="0.3">
      <c r="A1425" s="12" t="s">
        <v>12060</v>
      </c>
      <c r="B1425" s="12" t="s">
        <v>750</v>
      </c>
      <c r="C1425" s="36">
        <v>46023</v>
      </c>
      <c r="D1425" s="39">
        <v>1048.8900000000001</v>
      </c>
      <c r="E1425" s="12">
        <v>6</v>
      </c>
    </row>
    <row r="1426" spans="1:5" x14ac:dyDescent="0.3">
      <c r="A1426" s="12" t="s">
        <v>12061</v>
      </c>
      <c r="B1426" s="12" t="s">
        <v>1686</v>
      </c>
      <c r="C1426" s="36">
        <v>46049</v>
      </c>
      <c r="D1426" s="39">
        <v>129.71</v>
      </c>
      <c r="E1426" s="12">
        <v>24</v>
      </c>
    </row>
    <row r="1427" spans="1:5" x14ac:dyDescent="0.3">
      <c r="A1427" s="12" t="s">
        <v>12062</v>
      </c>
      <c r="B1427" s="12" t="s">
        <v>3038</v>
      </c>
      <c r="C1427" s="36">
        <v>46051</v>
      </c>
      <c r="D1427" s="39">
        <v>2347.1799999999998</v>
      </c>
      <c r="E1427" s="12">
        <v>30</v>
      </c>
    </row>
    <row r="1428" spans="1:5" x14ac:dyDescent="0.3">
      <c r="A1428" s="12" t="s">
        <v>12063</v>
      </c>
      <c r="B1428" s="12" t="s">
        <v>3595</v>
      </c>
      <c r="C1428" s="36">
        <v>46044</v>
      </c>
      <c r="D1428" s="39">
        <v>2249.86</v>
      </c>
      <c r="E1428" s="12">
        <v>12</v>
      </c>
    </row>
    <row r="1429" spans="1:5" x14ac:dyDescent="0.3">
      <c r="A1429" s="12" t="s">
        <v>12064</v>
      </c>
      <c r="B1429" s="12" t="s">
        <v>3978</v>
      </c>
      <c r="C1429" s="36">
        <v>46052</v>
      </c>
      <c r="D1429" s="39">
        <v>2101.4299999999998</v>
      </c>
      <c r="E1429" s="12">
        <v>136</v>
      </c>
    </row>
    <row r="1430" spans="1:5" x14ac:dyDescent="0.3">
      <c r="A1430" s="12" t="s">
        <v>12065</v>
      </c>
      <c r="B1430" s="12" t="s">
        <v>2795</v>
      </c>
      <c r="C1430" s="36">
        <v>46051</v>
      </c>
      <c r="D1430" s="39">
        <v>441.93</v>
      </c>
      <c r="E1430" s="12">
        <v>75</v>
      </c>
    </row>
    <row r="1431" spans="1:5" x14ac:dyDescent="0.3">
      <c r="A1431" s="12" t="s">
        <v>12066</v>
      </c>
      <c r="B1431" s="12" t="s">
        <v>3810</v>
      </c>
      <c r="C1431" s="36">
        <v>46033</v>
      </c>
      <c r="D1431" s="39">
        <v>1446.07</v>
      </c>
      <c r="E1431" s="12">
        <v>169</v>
      </c>
    </row>
    <row r="1432" spans="1:5" x14ac:dyDescent="0.3">
      <c r="A1432" s="12" t="s">
        <v>12067</v>
      </c>
      <c r="B1432" s="12" t="s">
        <v>2883</v>
      </c>
      <c r="C1432" s="36">
        <v>46030</v>
      </c>
      <c r="D1432" s="39">
        <v>523.74</v>
      </c>
      <c r="E1432" s="12">
        <v>8</v>
      </c>
    </row>
    <row r="1433" spans="1:5" x14ac:dyDescent="0.3">
      <c r="A1433" s="12" t="s">
        <v>12068</v>
      </c>
      <c r="B1433" s="12" t="s">
        <v>2353</v>
      </c>
      <c r="C1433" s="36">
        <v>46040</v>
      </c>
      <c r="D1433" s="39">
        <v>2394.62</v>
      </c>
      <c r="E1433" s="12">
        <v>29</v>
      </c>
    </row>
    <row r="1434" spans="1:5" x14ac:dyDescent="0.3">
      <c r="A1434" s="12" t="s">
        <v>12069</v>
      </c>
      <c r="B1434" s="12" t="s">
        <v>1732</v>
      </c>
      <c r="C1434" s="36">
        <v>46030</v>
      </c>
      <c r="D1434" s="39">
        <v>724.22</v>
      </c>
      <c r="E1434" s="12">
        <v>181</v>
      </c>
    </row>
    <row r="1435" spans="1:5" x14ac:dyDescent="0.3">
      <c r="A1435" s="12" t="s">
        <v>12070</v>
      </c>
      <c r="B1435" s="12" t="s">
        <v>3036</v>
      </c>
      <c r="C1435" s="36">
        <v>46047</v>
      </c>
      <c r="D1435" s="39">
        <v>1561.55</v>
      </c>
      <c r="E1435" s="12">
        <v>283</v>
      </c>
    </row>
    <row r="1436" spans="1:5" x14ac:dyDescent="0.3">
      <c r="A1436" s="12" t="s">
        <v>12071</v>
      </c>
      <c r="B1436" s="12" t="s">
        <v>4394</v>
      </c>
      <c r="C1436" s="36">
        <v>46029</v>
      </c>
      <c r="D1436" s="39">
        <v>1269.95</v>
      </c>
      <c r="E1436" s="12">
        <v>274</v>
      </c>
    </row>
    <row r="1437" spans="1:5" x14ac:dyDescent="0.3">
      <c r="A1437" s="12" t="s">
        <v>12072</v>
      </c>
      <c r="B1437" s="12" t="s">
        <v>2897</v>
      </c>
      <c r="C1437" s="36">
        <v>46026</v>
      </c>
      <c r="D1437" s="39">
        <v>1681.81</v>
      </c>
      <c r="E1437" s="12">
        <v>54</v>
      </c>
    </row>
    <row r="1438" spans="1:5" x14ac:dyDescent="0.3">
      <c r="A1438" s="12" t="s">
        <v>12073</v>
      </c>
      <c r="B1438" s="12" t="s">
        <v>2531</v>
      </c>
      <c r="C1438" s="36">
        <v>46034</v>
      </c>
      <c r="D1438" s="39">
        <v>1734.39</v>
      </c>
      <c r="E1438" s="12">
        <v>179</v>
      </c>
    </row>
    <row r="1439" spans="1:5" x14ac:dyDescent="0.3">
      <c r="A1439" s="12" t="s">
        <v>12074</v>
      </c>
      <c r="B1439" s="12" t="s">
        <v>1941</v>
      </c>
      <c r="C1439" s="36">
        <v>46040</v>
      </c>
      <c r="D1439" s="39">
        <v>836.47</v>
      </c>
      <c r="E1439" s="12">
        <v>62</v>
      </c>
    </row>
    <row r="1440" spans="1:5" x14ac:dyDescent="0.3">
      <c r="A1440" s="12" t="s">
        <v>12075</v>
      </c>
      <c r="B1440" s="12" t="s">
        <v>1764</v>
      </c>
      <c r="C1440" s="36">
        <v>46027</v>
      </c>
      <c r="D1440" s="39">
        <v>1996.35</v>
      </c>
      <c r="E1440" s="12">
        <v>257</v>
      </c>
    </row>
    <row r="1441" spans="1:5" x14ac:dyDescent="0.3">
      <c r="A1441" s="12" t="s">
        <v>12076</v>
      </c>
      <c r="B1441" s="12" t="s">
        <v>3354</v>
      </c>
      <c r="C1441" s="36">
        <v>46052</v>
      </c>
      <c r="D1441" s="39">
        <v>896.26</v>
      </c>
      <c r="E1441" s="12">
        <v>33</v>
      </c>
    </row>
    <row r="1442" spans="1:5" x14ac:dyDescent="0.3">
      <c r="A1442" s="12" t="s">
        <v>12077</v>
      </c>
      <c r="B1442" s="12" t="s">
        <v>1616</v>
      </c>
      <c r="C1442" s="36">
        <v>46023</v>
      </c>
      <c r="D1442" s="39">
        <v>1374.97</v>
      </c>
      <c r="E1442" s="12">
        <v>201</v>
      </c>
    </row>
    <row r="1443" spans="1:5" x14ac:dyDescent="0.3">
      <c r="A1443" s="12" t="s">
        <v>12078</v>
      </c>
      <c r="B1443" s="12" t="s">
        <v>3535</v>
      </c>
      <c r="C1443" s="36">
        <v>46029</v>
      </c>
      <c r="D1443" s="39">
        <v>479.65</v>
      </c>
      <c r="E1443" s="12">
        <v>206</v>
      </c>
    </row>
    <row r="1444" spans="1:5" x14ac:dyDescent="0.3">
      <c r="A1444" s="12" t="s">
        <v>12079</v>
      </c>
      <c r="B1444" s="12" t="s">
        <v>2481</v>
      </c>
      <c r="C1444" s="36">
        <v>46038</v>
      </c>
      <c r="D1444" s="39">
        <v>2204.41</v>
      </c>
      <c r="E1444" s="12">
        <v>255</v>
      </c>
    </row>
    <row r="1445" spans="1:5" x14ac:dyDescent="0.3">
      <c r="A1445" s="12" t="s">
        <v>12080</v>
      </c>
      <c r="B1445" s="12" t="s">
        <v>1728</v>
      </c>
      <c r="C1445" s="36">
        <v>46052</v>
      </c>
      <c r="D1445" s="39">
        <v>1148.21</v>
      </c>
      <c r="E1445" s="12">
        <v>204</v>
      </c>
    </row>
    <row r="1446" spans="1:5" x14ac:dyDescent="0.3">
      <c r="A1446" s="12" t="s">
        <v>12081</v>
      </c>
      <c r="B1446" s="12" t="s">
        <v>773</v>
      </c>
      <c r="C1446" s="36">
        <v>46024</v>
      </c>
      <c r="D1446" s="39">
        <v>2248.61</v>
      </c>
      <c r="E1446" s="12">
        <v>183</v>
      </c>
    </row>
    <row r="1447" spans="1:5" x14ac:dyDescent="0.3">
      <c r="A1447" s="12" t="s">
        <v>12082</v>
      </c>
      <c r="B1447" s="12" t="s">
        <v>761</v>
      </c>
      <c r="C1447" s="36">
        <v>46041</v>
      </c>
      <c r="D1447" s="39">
        <v>1883</v>
      </c>
      <c r="E1447" s="12">
        <v>160</v>
      </c>
    </row>
    <row r="1448" spans="1:5" x14ac:dyDescent="0.3">
      <c r="A1448" s="12" t="s">
        <v>12083</v>
      </c>
      <c r="B1448" s="12" t="s">
        <v>2179</v>
      </c>
      <c r="C1448" s="36">
        <v>46045</v>
      </c>
      <c r="D1448" s="39">
        <v>1118.7</v>
      </c>
      <c r="E1448" s="12">
        <v>271</v>
      </c>
    </row>
    <row r="1449" spans="1:5" x14ac:dyDescent="0.3">
      <c r="A1449" s="12" t="s">
        <v>12084</v>
      </c>
      <c r="B1449" s="12" t="s">
        <v>1961</v>
      </c>
      <c r="C1449" s="36">
        <v>46044</v>
      </c>
      <c r="D1449" s="39">
        <v>111.65</v>
      </c>
      <c r="E1449" s="12">
        <v>169</v>
      </c>
    </row>
    <row r="1450" spans="1:5" x14ac:dyDescent="0.3">
      <c r="A1450" s="12" t="s">
        <v>12085</v>
      </c>
      <c r="B1450" s="12" t="s">
        <v>1025</v>
      </c>
      <c r="C1450" s="36">
        <v>46050</v>
      </c>
      <c r="D1450" s="39">
        <v>2282.42</v>
      </c>
      <c r="E1450" s="12">
        <v>230</v>
      </c>
    </row>
    <row r="1451" spans="1:5" x14ac:dyDescent="0.3">
      <c r="A1451" s="12" t="s">
        <v>12086</v>
      </c>
      <c r="B1451" s="12" t="s">
        <v>3002</v>
      </c>
      <c r="C1451" s="36">
        <v>46048</v>
      </c>
      <c r="D1451" s="39">
        <v>858.14</v>
      </c>
      <c r="E1451" s="12">
        <v>61</v>
      </c>
    </row>
    <row r="1452" spans="1:5" x14ac:dyDescent="0.3">
      <c r="A1452" s="12" t="s">
        <v>12087</v>
      </c>
      <c r="B1452" s="12" t="s">
        <v>4376</v>
      </c>
      <c r="C1452" s="36">
        <v>46040</v>
      </c>
      <c r="D1452" s="39">
        <v>229.36</v>
      </c>
      <c r="E1452" s="12">
        <v>157</v>
      </c>
    </row>
    <row r="1453" spans="1:5" x14ac:dyDescent="0.3">
      <c r="A1453" s="12" t="s">
        <v>12088</v>
      </c>
      <c r="B1453" s="12" t="s">
        <v>2653</v>
      </c>
      <c r="C1453" s="36">
        <v>46053</v>
      </c>
      <c r="D1453" s="39">
        <v>1155.3499999999999</v>
      </c>
      <c r="E1453" s="12">
        <v>194</v>
      </c>
    </row>
    <row r="1454" spans="1:5" x14ac:dyDescent="0.3">
      <c r="A1454" s="12" t="s">
        <v>12089</v>
      </c>
      <c r="B1454" s="12" t="s">
        <v>2102</v>
      </c>
      <c r="C1454" s="36">
        <v>46031</v>
      </c>
      <c r="D1454" s="39">
        <v>289.43</v>
      </c>
      <c r="E1454" s="12">
        <v>130</v>
      </c>
    </row>
    <row r="1455" spans="1:5" x14ac:dyDescent="0.3">
      <c r="A1455" s="12" t="s">
        <v>12090</v>
      </c>
      <c r="B1455" s="12" t="s">
        <v>2455</v>
      </c>
      <c r="C1455" s="36">
        <v>46029</v>
      </c>
      <c r="D1455" s="39">
        <v>1576.9</v>
      </c>
      <c r="E1455" s="12">
        <v>105</v>
      </c>
    </row>
    <row r="1456" spans="1:5" x14ac:dyDescent="0.3">
      <c r="A1456" s="12" t="s">
        <v>12091</v>
      </c>
      <c r="B1456" s="12" t="s">
        <v>3432</v>
      </c>
      <c r="C1456" s="36">
        <v>46048</v>
      </c>
      <c r="D1456" s="39">
        <v>1441.16</v>
      </c>
      <c r="E1456" s="12">
        <v>53</v>
      </c>
    </row>
    <row r="1457" spans="1:5" x14ac:dyDescent="0.3">
      <c r="A1457" s="12" t="s">
        <v>12092</v>
      </c>
      <c r="B1457" s="12" t="s">
        <v>4029</v>
      </c>
      <c r="C1457" s="36">
        <v>46030</v>
      </c>
      <c r="D1457" s="39">
        <v>1270.45</v>
      </c>
      <c r="E1457" s="12">
        <v>31</v>
      </c>
    </row>
    <row r="1458" spans="1:5" x14ac:dyDescent="0.3">
      <c r="A1458" s="12" t="s">
        <v>12093</v>
      </c>
      <c r="B1458" s="12" t="s">
        <v>1790</v>
      </c>
      <c r="C1458" s="36">
        <v>46033</v>
      </c>
      <c r="D1458" s="39">
        <v>529.21</v>
      </c>
      <c r="E1458" s="12">
        <v>5</v>
      </c>
    </row>
    <row r="1459" spans="1:5" x14ac:dyDescent="0.3">
      <c r="A1459" s="12" t="s">
        <v>12094</v>
      </c>
      <c r="B1459" s="12" t="s">
        <v>2419</v>
      </c>
      <c r="C1459" s="36">
        <v>46028</v>
      </c>
      <c r="D1459" s="39">
        <v>1042.9100000000001</v>
      </c>
      <c r="E1459" s="12">
        <v>39</v>
      </c>
    </row>
    <row r="1460" spans="1:5" x14ac:dyDescent="0.3">
      <c r="A1460" s="12" t="s">
        <v>12095</v>
      </c>
      <c r="B1460" s="12" t="s">
        <v>1879</v>
      </c>
      <c r="C1460" s="36">
        <v>46048</v>
      </c>
      <c r="D1460" s="39">
        <v>549.98</v>
      </c>
      <c r="E1460" s="12">
        <v>119</v>
      </c>
    </row>
    <row r="1461" spans="1:5" x14ac:dyDescent="0.3">
      <c r="A1461" s="12" t="s">
        <v>12096</v>
      </c>
      <c r="B1461" s="12" t="s">
        <v>1433</v>
      </c>
      <c r="C1461" s="36">
        <v>46048</v>
      </c>
      <c r="D1461" s="39">
        <v>1941.68</v>
      </c>
      <c r="E1461" s="12">
        <v>57</v>
      </c>
    </row>
    <row r="1462" spans="1:5" x14ac:dyDescent="0.3">
      <c r="A1462" s="12" t="s">
        <v>12097</v>
      </c>
      <c r="B1462" s="12" t="s">
        <v>2091</v>
      </c>
      <c r="C1462" s="36">
        <v>46035</v>
      </c>
      <c r="D1462" s="39">
        <v>1335.66</v>
      </c>
      <c r="E1462" s="12">
        <v>38</v>
      </c>
    </row>
    <row r="1463" spans="1:5" x14ac:dyDescent="0.3">
      <c r="A1463" s="12" t="s">
        <v>12098</v>
      </c>
      <c r="B1463" s="12" t="s">
        <v>2136</v>
      </c>
      <c r="C1463" s="36">
        <v>46025</v>
      </c>
      <c r="D1463" s="39">
        <v>2390.0700000000002</v>
      </c>
      <c r="E1463" s="12">
        <v>160</v>
      </c>
    </row>
    <row r="1464" spans="1:5" x14ac:dyDescent="0.3">
      <c r="A1464" s="12" t="s">
        <v>12099</v>
      </c>
      <c r="B1464" s="12" t="s">
        <v>585</v>
      </c>
      <c r="C1464" s="36">
        <v>46047</v>
      </c>
      <c r="D1464" s="39">
        <v>1374.04</v>
      </c>
      <c r="E1464" s="12">
        <v>108</v>
      </c>
    </row>
    <row r="1465" spans="1:5" x14ac:dyDescent="0.3">
      <c r="A1465" s="12" t="s">
        <v>12100</v>
      </c>
      <c r="B1465" s="12" t="s">
        <v>3260</v>
      </c>
      <c r="C1465" s="36">
        <v>46035</v>
      </c>
      <c r="D1465" s="39">
        <v>490.5</v>
      </c>
      <c r="E1465" s="12">
        <v>145</v>
      </c>
    </row>
    <row r="1466" spans="1:5" x14ac:dyDescent="0.3">
      <c r="A1466" s="12" t="s">
        <v>12101</v>
      </c>
      <c r="B1466" s="12" t="s">
        <v>4186</v>
      </c>
      <c r="C1466" s="36">
        <v>46039</v>
      </c>
      <c r="D1466" s="39">
        <v>1605.6</v>
      </c>
      <c r="E1466" s="12">
        <v>235</v>
      </c>
    </row>
    <row r="1467" spans="1:5" x14ac:dyDescent="0.3">
      <c r="A1467" s="12" t="s">
        <v>12102</v>
      </c>
      <c r="B1467" s="12" t="s">
        <v>2007</v>
      </c>
      <c r="C1467" s="36">
        <v>46031</v>
      </c>
      <c r="D1467" s="39">
        <v>282.01</v>
      </c>
      <c r="E1467" s="12">
        <v>41</v>
      </c>
    </row>
    <row r="1468" spans="1:5" x14ac:dyDescent="0.3">
      <c r="A1468" s="12" t="s">
        <v>12103</v>
      </c>
      <c r="B1468" s="12" t="s">
        <v>4312</v>
      </c>
      <c r="C1468" s="36">
        <v>46042</v>
      </c>
      <c r="D1468" s="39">
        <v>1272.99</v>
      </c>
      <c r="E1468" s="12">
        <v>191</v>
      </c>
    </row>
    <row r="1469" spans="1:5" x14ac:dyDescent="0.3">
      <c r="A1469" s="12" t="s">
        <v>12104</v>
      </c>
      <c r="B1469" s="12" t="s">
        <v>1921</v>
      </c>
      <c r="C1469" s="36">
        <v>46039</v>
      </c>
      <c r="D1469" s="39">
        <v>596.41999999999996</v>
      </c>
      <c r="E1469" s="12">
        <v>120</v>
      </c>
    </row>
    <row r="1470" spans="1:5" x14ac:dyDescent="0.3">
      <c r="A1470" s="12" t="s">
        <v>12105</v>
      </c>
      <c r="B1470" s="12" t="s">
        <v>4555</v>
      </c>
      <c r="C1470" s="36">
        <v>46034</v>
      </c>
      <c r="D1470" s="39">
        <v>2137.52</v>
      </c>
      <c r="E1470" s="12">
        <v>205</v>
      </c>
    </row>
    <row r="1471" spans="1:5" x14ac:dyDescent="0.3">
      <c r="A1471" s="12" t="s">
        <v>12106</v>
      </c>
      <c r="B1471" s="12" t="s">
        <v>614</v>
      </c>
      <c r="C1471" s="36">
        <v>46025</v>
      </c>
      <c r="D1471" s="39">
        <v>133.77000000000001</v>
      </c>
      <c r="E1471" s="12">
        <v>154</v>
      </c>
    </row>
    <row r="1472" spans="1:5" x14ac:dyDescent="0.3">
      <c r="A1472" s="12" t="s">
        <v>12107</v>
      </c>
      <c r="B1472" s="12" t="s">
        <v>1533</v>
      </c>
      <c r="C1472" s="36">
        <v>46035</v>
      </c>
      <c r="D1472" s="39">
        <v>1300.4000000000001</v>
      </c>
      <c r="E1472" s="12">
        <v>270</v>
      </c>
    </row>
    <row r="1473" spans="1:5" x14ac:dyDescent="0.3">
      <c r="A1473" s="12" t="s">
        <v>12108</v>
      </c>
      <c r="B1473" s="12" t="s">
        <v>3296</v>
      </c>
      <c r="C1473" s="36">
        <v>46049</v>
      </c>
      <c r="D1473" s="39">
        <v>2264.13</v>
      </c>
      <c r="E1473" s="12">
        <v>148</v>
      </c>
    </row>
    <row r="1474" spans="1:5" x14ac:dyDescent="0.3">
      <c r="A1474" s="12" t="s">
        <v>12109</v>
      </c>
      <c r="B1474" s="12" t="s">
        <v>4388</v>
      </c>
      <c r="C1474" s="36">
        <v>46026</v>
      </c>
      <c r="D1474" s="39">
        <v>712.13</v>
      </c>
      <c r="E1474" s="12">
        <v>164</v>
      </c>
    </row>
    <row r="1475" spans="1:5" x14ac:dyDescent="0.3">
      <c r="A1475" s="12" t="s">
        <v>12110</v>
      </c>
      <c r="B1475" s="12" t="s">
        <v>2693</v>
      </c>
      <c r="C1475" s="36">
        <v>46041</v>
      </c>
      <c r="D1475" s="39">
        <v>2450.5500000000002</v>
      </c>
      <c r="E1475" s="12">
        <v>262</v>
      </c>
    </row>
    <row r="1476" spans="1:5" x14ac:dyDescent="0.3">
      <c r="A1476" s="12" t="s">
        <v>12111</v>
      </c>
      <c r="B1476" s="12" t="s">
        <v>3978</v>
      </c>
      <c r="C1476" s="36">
        <v>46046</v>
      </c>
      <c r="D1476" s="39">
        <v>159.85</v>
      </c>
      <c r="E1476" s="12">
        <v>140</v>
      </c>
    </row>
    <row r="1477" spans="1:5" x14ac:dyDescent="0.3">
      <c r="A1477" s="12" t="s">
        <v>12112</v>
      </c>
      <c r="B1477" s="12" t="s">
        <v>2881</v>
      </c>
      <c r="C1477" s="36">
        <v>46038</v>
      </c>
      <c r="D1477" s="39">
        <v>528.82000000000005</v>
      </c>
      <c r="E1477" s="12">
        <v>27</v>
      </c>
    </row>
    <row r="1478" spans="1:5" x14ac:dyDescent="0.3">
      <c r="A1478" s="12" t="s">
        <v>12113</v>
      </c>
      <c r="B1478" s="12" t="s">
        <v>1029</v>
      </c>
      <c r="C1478" s="36">
        <v>46040</v>
      </c>
      <c r="D1478" s="39">
        <v>1362.07</v>
      </c>
      <c r="E1478" s="12">
        <v>235</v>
      </c>
    </row>
    <row r="1479" spans="1:5" x14ac:dyDescent="0.3">
      <c r="A1479" s="12" t="s">
        <v>12114</v>
      </c>
      <c r="B1479" s="12" t="s">
        <v>1021</v>
      </c>
      <c r="C1479" s="36">
        <v>46041</v>
      </c>
      <c r="D1479" s="39">
        <v>1357.65</v>
      </c>
      <c r="E1479" s="12">
        <v>191</v>
      </c>
    </row>
    <row r="1480" spans="1:5" x14ac:dyDescent="0.3">
      <c r="A1480" s="12" t="s">
        <v>12115</v>
      </c>
      <c r="B1480" s="12" t="s">
        <v>571</v>
      </c>
      <c r="C1480" s="36">
        <v>46028</v>
      </c>
      <c r="D1480" s="39">
        <v>1323.33</v>
      </c>
      <c r="E1480" s="12">
        <v>117</v>
      </c>
    </row>
    <row r="1481" spans="1:5" x14ac:dyDescent="0.3">
      <c r="A1481" s="12" t="s">
        <v>12116</v>
      </c>
      <c r="B1481" s="12" t="s">
        <v>4407</v>
      </c>
      <c r="C1481" s="36">
        <v>46045</v>
      </c>
      <c r="D1481" s="39">
        <v>535.1</v>
      </c>
      <c r="E1481" s="12">
        <v>229</v>
      </c>
    </row>
    <row r="1482" spans="1:5" x14ac:dyDescent="0.3">
      <c r="A1482" s="12" t="s">
        <v>12117</v>
      </c>
      <c r="B1482" s="12" t="s">
        <v>2965</v>
      </c>
      <c r="C1482" s="36">
        <v>46051</v>
      </c>
      <c r="D1482" s="39">
        <v>491.48</v>
      </c>
      <c r="E1482" s="12">
        <v>73</v>
      </c>
    </row>
    <row r="1483" spans="1:5" x14ac:dyDescent="0.3">
      <c r="A1483" s="12" t="s">
        <v>12118</v>
      </c>
      <c r="B1483" s="12" t="s">
        <v>1790</v>
      </c>
      <c r="C1483" s="36">
        <v>46039</v>
      </c>
      <c r="D1483" s="39">
        <v>1978.38</v>
      </c>
      <c r="E1483" s="12">
        <v>22</v>
      </c>
    </row>
    <row r="1484" spans="1:5" x14ac:dyDescent="0.3">
      <c r="A1484" s="12" t="s">
        <v>12119</v>
      </c>
      <c r="B1484" s="12" t="s">
        <v>1273</v>
      </c>
      <c r="C1484" s="36">
        <v>46047</v>
      </c>
      <c r="D1484" s="39">
        <v>2241.7600000000002</v>
      </c>
      <c r="E1484" s="12">
        <v>22</v>
      </c>
    </row>
    <row r="1485" spans="1:5" x14ac:dyDescent="0.3">
      <c r="A1485" s="12" t="s">
        <v>12120</v>
      </c>
      <c r="B1485" s="12" t="s">
        <v>3453</v>
      </c>
      <c r="C1485" s="36">
        <v>46048</v>
      </c>
      <c r="D1485" s="39">
        <v>476.9</v>
      </c>
      <c r="E1485" s="12">
        <v>211</v>
      </c>
    </row>
    <row r="1486" spans="1:5" x14ac:dyDescent="0.3">
      <c r="A1486" s="12" t="s">
        <v>12121</v>
      </c>
      <c r="B1486" s="12" t="s">
        <v>1340</v>
      </c>
      <c r="C1486" s="36">
        <v>46045</v>
      </c>
      <c r="D1486" s="39">
        <v>904.03</v>
      </c>
      <c r="E1486" s="12">
        <v>116</v>
      </c>
    </row>
    <row r="1487" spans="1:5" x14ac:dyDescent="0.3">
      <c r="A1487" s="12" t="s">
        <v>12122</v>
      </c>
      <c r="B1487" s="12" t="s">
        <v>1461</v>
      </c>
      <c r="C1487" s="36">
        <v>46034</v>
      </c>
      <c r="D1487" s="39">
        <v>1580.85</v>
      </c>
      <c r="E1487" s="12">
        <v>287</v>
      </c>
    </row>
    <row r="1488" spans="1:5" x14ac:dyDescent="0.3">
      <c r="A1488" s="12" t="s">
        <v>12123</v>
      </c>
      <c r="B1488" s="12" t="s">
        <v>2901</v>
      </c>
      <c r="C1488" s="36">
        <v>46047</v>
      </c>
      <c r="D1488" s="39">
        <v>1966.97</v>
      </c>
      <c r="E1488" s="12">
        <v>167</v>
      </c>
    </row>
    <row r="1489" spans="1:5" x14ac:dyDescent="0.3">
      <c r="A1489" s="12" t="s">
        <v>12124</v>
      </c>
      <c r="B1489" s="12" t="s">
        <v>759</v>
      </c>
      <c r="C1489" s="36">
        <v>46027</v>
      </c>
      <c r="D1489" s="39">
        <v>2033.42</v>
      </c>
      <c r="E1489" s="12">
        <v>115</v>
      </c>
    </row>
    <row r="1490" spans="1:5" x14ac:dyDescent="0.3">
      <c r="A1490" s="12" t="s">
        <v>12125</v>
      </c>
      <c r="B1490" s="12" t="s">
        <v>2801</v>
      </c>
      <c r="C1490" s="36">
        <v>46038</v>
      </c>
      <c r="D1490" s="39">
        <v>1957.83</v>
      </c>
      <c r="E1490" s="12">
        <v>149</v>
      </c>
    </row>
    <row r="1491" spans="1:5" x14ac:dyDescent="0.3">
      <c r="A1491" s="12" t="s">
        <v>12126</v>
      </c>
      <c r="B1491" s="12" t="s">
        <v>1143</v>
      </c>
      <c r="C1491" s="36">
        <v>46026</v>
      </c>
      <c r="D1491" s="39">
        <v>381.33</v>
      </c>
      <c r="E1491" s="12">
        <v>113</v>
      </c>
    </row>
    <row r="1492" spans="1:5" x14ac:dyDescent="0.3">
      <c r="A1492" s="12" t="s">
        <v>12127</v>
      </c>
      <c r="B1492" s="12" t="s">
        <v>3382</v>
      </c>
      <c r="C1492" s="36">
        <v>46035</v>
      </c>
      <c r="D1492" s="39">
        <v>2287.84</v>
      </c>
      <c r="E1492" s="12">
        <v>58</v>
      </c>
    </row>
    <row r="1493" spans="1:5" x14ac:dyDescent="0.3">
      <c r="A1493" s="12" t="s">
        <v>12128</v>
      </c>
      <c r="B1493" s="12" t="s">
        <v>2543</v>
      </c>
      <c r="C1493" s="36">
        <v>46029</v>
      </c>
      <c r="D1493" s="39">
        <v>2399.39</v>
      </c>
      <c r="E1493" s="12">
        <v>156</v>
      </c>
    </row>
    <row r="1494" spans="1:5" x14ac:dyDescent="0.3">
      <c r="A1494" s="12" t="s">
        <v>12129</v>
      </c>
      <c r="B1494" s="12" t="s">
        <v>3966</v>
      </c>
      <c r="C1494" s="36">
        <v>46044</v>
      </c>
      <c r="D1494" s="39">
        <v>2034.68</v>
      </c>
      <c r="E1494" s="12">
        <v>152</v>
      </c>
    </row>
    <row r="1495" spans="1:5" x14ac:dyDescent="0.3">
      <c r="A1495" s="12" t="s">
        <v>12130</v>
      </c>
      <c r="B1495" s="12" t="s">
        <v>1877</v>
      </c>
      <c r="C1495" s="36">
        <v>46044</v>
      </c>
      <c r="D1495" s="39">
        <v>742.69</v>
      </c>
      <c r="E1495" s="12">
        <v>270</v>
      </c>
    </row>
    <row r="1496" spans="1:5" x14ac:dyDescent="0.3">
      <c r="A1496" s="12" t="s">
        <v>12131</v>
      </c>
      <c r="B1496" s="12" t="s">
        <v>1027</v>
      </c>
      <c r="C1496" s="36">
        <v>46053</v>
      </c>
      <c r="D1496" s="39">
        <v>2239.23</v>
      </c>
      <c r="E1496" s="12">
        <v>209</v>
      </c>
    </row>
    <row r="1497" spans="1:5" x14ac:dyDescent="0.3">
      <c r="A1497" s="12" t="s">
        <v>12132</v>
      </c>
      <c r="B1497" s="12" t="s">
        <v>2965</v>
      </c>
      <c r="C1497" s="36">
        <v>46032</v>
      </c>
      <c r="D1497" s="39">
        <v>1509.59</v>
      </c>
      <c r="E1497" s="12">
        <v>220</v>
      </c>
    </row>
    <row r="1498" spans="1:5" x14ac:dyDescent="0.3">
      <c r="A1498" s="12" t="s">
        <v>12133</v>
      </c>
      <c r="B1498" s="12" t="s">
        <v>4037</v>
      </c>
      <c r="C1498" s="36">
        <v>46041</v>
      </c>
      <c r="D1498" s="39">
        <v>1539.71</v>
      </c>
      <c r="E1498" s="12">
        <v>29</v>
      </c>
    </row>
    <row r="1499" spans="1:5" x14ac:dyDescent="0.3">
      <c r="A1499" s="12" t="s">
        <v>12134</v>
      </c>
      <c r="B1499" s="12" t="s">
        <v>3914</v>
      </c>
      <c r="C1499" s="36">
        <v>46034</v>
      </c>
      <c r="D1499" s="39">
        <v>1843.58</v>
      </c>
      <c r="E1499" s="12">
        <v>104</v>
      </c>
    </row>
    <row r="1500" spans="1:5" x14ac:dyDescent="0.3">
      <c r="A1500" s="12" t="s">
        <v>12135</v>
      </c>
      <c r="B1500" s="12" t="s">
        <v>979</v>
      </c>
      <c r="C1500" s="36">
        <v>46028</v>
      </c>
      <c r="D1500" s="39">
        <v>1692.17</v>
      </c>
      <c r="E1500" s="12">
        <v>278</v>
      </c>
    </row>
    <row r="1501" spans="1:5" x14ac:dyDescent="0.3">
      <c r="A1501" s="12" t="s">
        <v>12136</v>
      </c>
      <c r="B1501" s="12" t="s">
        <v>1056</v>
      </c>
      <c r="C1501" s="36">
        <v>46034</v>
      </c>
      <c r="D1501" s="39">
        <v>2481.4899999999998</v>
      </c>
      <c r="E1501" s="12">
        <v>94</v>
      </c>
    </row>
    <row r="1502" spans="1:5" x14ac:dyDescent="0.3">
      <c r="A1502" s="12" t="s">
        <v>12137</v>
      </c>
      <c r="B1502" s="12" t="s">
        <v>2443</v>
      </c>
      <c r="C1502" s="36">
        <v>46051</v>
      </c>
      <c r="D1502" s="39">
        <v>1739.01</v>
      </c>
      <c r="E1502" s="12">
        <v>218</v>
      </c>
    </row>
    <row r="1503" spans="1:5" x14ac:dyDescent="0.3">
      <c r="A1503" s="12" t="s">
        <v>12138</v>
      </c>
      <c r="B1503" s="12" t="s">
        <v>4445</v>
      </c>
      <c r="C1503" s="36">
        <v>46030</v>
      </c>
      <c r="D1503" s="39">
        <v>416.48</v>
      </c>
      <c r="E1503" s="12">
        <v>10</v>
      </c>
    </row>
    <row r="1504" spans="1:5" x14ac:dyDescent="0.3">
      <c r="A1504" s="12" t="s">
        <v>12139</v>
      </c>
      <c r="B1504" s="12" t="s">
        <v>3860</v>
      </c>
      <c r="C1504" s="36">
        <v>46039</v>
      </c>
      <c r="D1504" s="39">
        <v>509.55</v>
      </c>
      <c r="E1504" s="12">
        <v>289</v>
      </c>
    </row>
    <row r="1505" spans="1:5" x14ac:dyDescent="0.3">
      <c r="A1505" s="12" t="s">
        <v>12140</v>
      </c>
      <c r="B1505" s="12" t="s">
        <v>3481</v>
      </c>
      <c r="C1505" s="36">
        <v>46039</v>
      </c>
      <c r="D1505" s="39">
        <v>1769.3</v>
      </c>
      <c r="E1505" s="12">
        <v>271</v>
      </c>
    </row>
    <row r="1506" spans="1:5" x14ac:dyDescent="0.3">
      <c r="A1506" s="12" t="s">
        <v>12141</v>
      </c>
      <c r="B1506" s="12" t="s">
        <v>2473</v>
      </c>
      <c r="C1506" s="36">
        <v>46039</v>
      </c>
      <c r="D1506" s="39">
        <v>660.9</v>
      </c>
      <c r="E1506" s="12">
        <v>284</v>
      </c>
    </row>
    <row r="1507" spans="1:5" x14ac:dyDescent="0.3">
      <c r="A1507" s="12" t="s">
        <v>12142</v>
      </c>
      <c r="B1507" s="12" t="s">
        <v>4419</v>
      </c>
      <c r="C1507" s="36">
        <v>46033</v>
      </c>
      <c r="D1507" s="39">
        <v>2406.85</v>
      </c>
      <c r="E1507" s="12">
        <v>35</v>
      </c>
    </row>
    <row r="1508" spans="1:5" x14ac:dyDescent="0.3">
      <c r="A1508" s="12" t="s">
        <v>12143</v>
      </c>
      <c r="B1508" s="12" t="s">
        <v>3511</v>
      </c>
      <c r="C1508" s="36">
        <v>46026</v>
      </c>
      <c r="D1508" s="39">
        <v>2295.7399999999998</v>
      </c>
      <c r="E1508" s="12">
        <v>219</v>
      </c>
    </row>
    <row r="1509" spans="1:5" x14ac:dyDescent="0.3">
      <c r="A1509" s="12" t="s">
        <v>12144</v>
      </c>
      <c r="B1509" s="12" t="s">
        <v>1790</v>
      </c>
      <c r="C1509" s="36">
        <v>46032</v>
      </c>
      <c r="D1509" s="39">
        <v>1434.08</v>
      </c>
      <c r="E1509" s="12">
        <v>246</v>
      </c>
    </row>
    <row r="1510" spans="1:5" x14ac:dyDescent="0.3">
      <c r="A1510" s="12" t="s">
        <v>12145</v>
      </c>
      <c r="B1510" s="12" t="s">
        <v>4208</v>
      </c>
      <c r="C1510" s="36">
        <v>46025</v>
      </c>
      <c r="D1510" s="39">
        <v>673.05</v>
      </c>
      <c r="E1510" s="12">
        <v>65</v>
      </c>
    </row>
    <row r="1511" spans="1:5" x14ac:dyDescent="0.3">
      <c r="A1511" s="12" t="s">
        <v>12146</v>
      </c>
      <c r="B1511" s="12" t="s">
        <v>2277</v>
      </c>
      <c r="C1511" s="36">
        <v>46040</v>
      </c>
      <c r="D1511" s="39">
        <v>838.08</v>
      </c>
      <c r="E1511" s="12">
        <v>82</v>
      </c>
    </row>
    <row r="1512" spans="1:5" x14ac:dyDescent="0.3">
      <c r="A1512" s="12" t="s">
        <v>12147</v>
      </c>
      <c r="B1512" s="12" t="s">
        <v>4031</v>
      </c>
      <c r="C1512" s="36">
        <v>46033</v>
      </c>
      <c r="D1512" s="39">
        <v>2105.15</v>
      </c>
      <c r="E1512" s="12">
        <v>228</v>
      </c>
    </row>
    <row r="1513" spans="1:5" x14ac:dyDescent="0.3">
      <c r="A1513" s="12" t="s">
        <v>12148</v>
      </c>
      <c r="B1513" s="12" t="s">
        <v>853</v>
      </c>
      <c r="C1513" s="36">
        <v>46038</v>
      </c>
      <c r="D1513" s="39">
        <v>1883.47</v>
      </c>
      <c r="E1513" s="12">
        <v>245</v>
      </c>
    </row>
    <row r="1514" spans="1:5" x14ac:dyDescent="0.3">
      <c r="A1514" s="12" t="s">
        <v>12149</v>
      </c>
      <c r="B1514" s="12" t="s">
        <v>840</v>
      </c>
      <c r="C1514" s="36">
        <v>46045</v>
      </c>
      <c r="D1514" s="39">
        <v>2201.0100000000002</v>
      </c>
      <c r="E1514" s="12">
        <v>166</v>
      </c>
    </row>
    <row r="1515" spans="1:5" x14ac:dyDescent="0.3">
      <c r="A1515" s="12" t="s">
        <v>12150</v>
      </c>
      <c r="B1515" s="12" t="s">
        <v>2903</v>
      </c>
      <c r="C1515" s="36">
        <v>46044</v>
      </c>
      <c r="D1515" s="39">
        <v>465.06</v>
      </c>
      <c r="E1515" s="12">
        <v>194</v>
      </c>
    </row>
    <row r="1516" spans="1:5" x14ac:dyDescent="0.3">
      <c r="A1516" s="12" t="s">
        <v>12151</v>
      </c>
      <c r="B1516" s="12" t="s">
        <v>1931</v>
      </c>
      <c r="C1516" s="36">
        <v>46040</v>
      </c>
      <c r="D1516" s="39">
        <v>2163.12</v>
      </c>
      <c r="E1516" s="12">
        <v>296</v>
      </c>
    </row>
    <row r="1517" spans="1:5" x14ac:dyDescent="0.3">
      <c r="A1517" s="12" t="s">
        <v>12152</v>
      </c>
      <c r="B1517" s="12" t="s">
        <v>4150</v>
      </c>
      <c r="C1517" s="36">
        <v>46029</v>
      </c>
      <c r="D1517" s="39">
        <v>203.96</v>
      </c>
      <c r="E1517" s="12">
        <v>160</v>
      </c>
    </row>
    <row r="1518" spans="1:5" x14ac:dyDescent="0.3">
      <c r="A1518" s="12" t="s">
        <v>12153</v>
      </c>
      <c r="B1518" s="12" t="s">
        <v>1738</v>
      </c>
      <c r="C1518" s="36">
        <v>46046</v>
      </c>
      <c r="D1518" s="39">
        <v>2165.84</v>
      </c>
      <c r="E1518" s="12">
        <v>297</v>
      </c>
    </row>
    <row r="1519" spans="1:5" x14ac:dyDescent="0.3">
      <c r="A1519" s="12" t="s">
        <v>12154</v>
      </c>
      <c r="B1519" s="12" t="s">
        <v>4200</v>
      </c>
      <c r="C1519" s="36">
        <v>46038</v>
      </c>
      <c r="D1519" s="39">
        <v>954.34</v>
      </c>
      <c r="E1519" s="12">
        <v>278</v>
      </c>
    </row>
    <row r="1520" spans="1:5" x14ac:dyDescent="0.3">
      <c r="A1520" s="12" t="s">
        <v>12155</v>
      </c>
      <c r="B1520" s="12" t="s">
        <v>1508</v>
      </c>
      <c r="C1520" s="36">
        <v>46027</v>
      </c>
      <c r="D1520" s="39">
        <v>1444.03</v>
      </c>
      <c r="E1520" s="12">
        <v>126</v>
      </c>
    </row>
    <row r="1521" spans="1:5" x14ac:dyDescent="0.3">
      <c r="A1521" s="12" t="s">
        <v>12156</v>
      </c>
      <c r="B1521" s="12" t="s">
        <v>1298</v>
      </c>
      <c r="C1521" s="36">
        <v>46024</v>
      </c>
      <c r="D1521" s="39">
        <v>1350.55</v>
      </c>
      <c r="E1521" s="12">
        <v>178</v>
      </c>
    </row>
    <row r="1522" spans="1:5" x14ac:dyDescent="0.3">
      <c r="A1522" s="12" t="s">
        <v>12157</v>
      </c>
      <c r="B1522" s="12" t="s">
        <v>2041</v>
      </c>
      <c r="C1522" s="36">
        <v>46042</v>
      </c>
      <c r="D1522" s="39">
        <v>2428.94</v>
      </c>
      <c r="E1522" s="12">
        <v>125</v>
      </c>
    </row>
    <row r="1523" spans="1:5" x14ac:dyDescent="0.3">
      <c r="A1523" s="12" t="s">
        <v>12158</v>
      </c>
      <c r="B1523" s="12" t="s">
        <v>1127</v>
      </c>
      <c r="C1523" s="36">
        <v>46034</v>
      </c>
      <c r="D1523" s="39">
        <v>1775.13</v>
      </c>
      <c r="E1523" s="12">
        <v>21</v>
      </c>
    </row>
    <row r="1524" spans="1:5" x14ac:dyDescent="0.3">
      <c r="A1524" s="12" t="s">
        <v>12159</v>
      </c>
      <c r="B1524" s="12" t="s">
        <v>2919</v>
      </c>
      <c r="C1524" s="36">
        <v>46040</v>
      </c>
      <c r="D1524" s="39">
        <v>2401.39</v>
      </c>
      <c r="E1524" s="12">
        <v>274</v>
      </c>
    </row>
    <row r="1525" spans="1:5" x14ac:dyDescent="0.3">
      <c r="A1525" s="12" t="s">
        <v>12160</v>
      </c>
      <c r="B1525" s="12" t="s">
        <v>3593</v>
      </c>
      <c r="C1525" s="36">
        <v>46051</v>
      </c>
      <c r="D1525" s="39">
        <v>1498.55</v>
      </c>
      <c r="E1525" s="12">
        <v>84</v>
      </c>
    </row>
    <row r="1526" spans="1:5" x14ac:dyDescent="0.3">
      <c r="A1526" s="12" t="s">
        <v>12161</v>
      </c>
      <c r="B1526" s="12" t="s">
        <v>1598</v>
      </c>
      <c r="C1526" s="36">
        <v>46047</v>
      </c>
      <c r="D1526" s="39">
        <v>1680.88</v>
      </c>
      <c r="E1526" s="12">
        <v>178</v>
      </c>
    </row>
    <row r="1527" spans="1:5" x14ac:dyDescent="0.3">
      <c r="A1527" s="12" t="s">
        <v>12162</v>
      </c>
      <c r="B1527" s="12" t="s">
        <v>1243</v>
      </c>
      <c r="C1527" s="36">
        <v>46042</v>
      </c>
      <c r="D1527" s="39">
        <v>349.65</v>
      </c>
      <c r="E1527" s="12">
        <v>72</v>
      </c>
    </row>
    <row r="1528" spans="1:5" x14ac:dyDescent="0.3">
      <c r="A1528" s="12" t="s">
        <v>12163</v>
      </c>
      <c r="B1528" s="12" t="s">
        <v>3784</v>
      </c>
      <c r="C1528" s="36">
        <v>46049</v>
      </c>
      <c r="D1528" s="39">
        <v>151.13</v>
      </c>
      <c r="E1528" s="12">
        <v>155</v>
      </c>
    </row>
    <row r="1529" spans="1:5" x14ac:dyDescent="0.3">
      <c r="A1529" s="12" t="s">
        <v>12164</v>
      </c>
      <c r="B1529" s="12" t="s">
        <v>3896</v>
      </c>
      <c r="C1529" s="36">
        <v>46023</v>
      </c>
      <c r="D1529" s="39">
        <v>734.73</v>
      </c>
      <c r="E1529" s="12">
        <v>34</v>
      </c>
    </row>
    <row r="1530" spans="1:5" x14ac:dyDescent="0.3">
      <c r="A1530" s="12" t="s">
        <v>12165</v>
      </c>
      <c r="B1530" s="12" t="s">
        <v>830</v>
      </c>
      <c r="C1530" s="36">
        <v>46050</v>
      </c>
      <c r="D1530" s="39">
        <v>1160.5999999999999</v>
      </c>
      <c r="E1530" s="12">
        <v>239</v>
      </c>
    </row>
    <row r="1531" spans="1:5" x14ac:dyDescent="0.3">
      <c r="A1531" s="12" t="s">
        <v>12166</v>
      </c>
      <c r="B1531" s="12" t="s">
        <v>804</v>
      </c>
      <c r="C1531" s="36">
        <v>46025</v>
      </c>
      <c r="D1531" s="39">
        <v>1429.82</v>
      </c>
      <c r="E1531" s="12">
        <v>12</v>
      </c>
    </row>
    <row r="1532" spans="1:5" x14ac:dyDescent="0.3">
      <c r="A1532" s="12" t="s">
        <v>12167</v>
      </c>
      <c r="B1532" s="12" t="s">
        <v>2519</v>
      </c>
      <c r="C1532" s="36">
        <v>46035</v>
      </c>
      <c r="D1532" s="39">
        <v>1738.71</v>
      </c>
      <c r="E1532" s="12">
        <v>212</v>
      </c>
    </row>
    <row r="1533" spans="1:5" x14ac:dyDescent="0.3">
      <c r="A1533" s="12" t="s">
        <v>12168</v>
      </c>
      <c r="B1533" s="12" t="s">
        <v>1730</v>
      </c>
      <c r="C1533" s="36">
        <v>46036</v>
      </c>
      <c r="D1533" s="39">
        <v>1788.03</v>
      </c>
      <c r="E1533" s="12">
        <v>292</v>
      </c>
    </row>
    <row r="1534" spans="1:5" x14ac:dyDescent="0.3">
      <c r="A1534" s="12" t="s">
        <v>12169</v>
      </c>
      <c r="B1534" s="12" t="s">
        <v>4304</v>
      </c>
      <c r="C1534" s="36">
        <v>46036</v>
      </c>
      <c r="D1534" s="39">
        <v>630.02</v>
      </c>
      <c r="E1534" s="12">
        <v>297</v>
      </c>
    </row>
    <row r="1535" spans="1:5" x14ac:dyDescent="0.3">
      <c r="A1535" s="12" t="s">
        <v>12170</v>
      </c>
      <c r="B1535" s="12" t="s">
        <v>4527</v>
      </c>
      <c r="C1535" s="36">
        <v>46035</v>
      </c>
      <c r="D1535" s="39">
        <v>807.74</v>
      </c>
      <c r="E1535" s="12">
        <v>266</v>
      </c>
    </row>
    <row r="1536" spans="1:5" x14ac:dyDescent="0.3">
      <c r="A1536" s="12" t="s">
        <v>12171</v>
      </c>
      <c r="B1536" s="12" t="s">
        <v>1310</v>
      </c>
      <c r="C1536" s="36">
        <v>46024</v>
      </c>
      <c r="D1536" s="39">
        <v>2113.19</v>
      </c>
      <c r="E1536" s="12">
        <v>267</v>
      </c>
    </row>
    <row r="1537" spans="1:5" x14ac:dyDescent="0.3">
      <c r="A1537" s="12" t="s">
        <v>12172</v>
      </c>
      <c r="B1537" s="12" t="s">
        <v>595</v>
      </c>
      <c r="C1537" s="36">
        <v>46044</v>
      </c>
      <c r="D1537" s="39">
        <v>219.79</v>
      </c>
      <c r="E1537" s="12">
        <v>99</v>
      </c>
    </row>
    <row r="1538" spans="1:5" x14ac:dyDescent="0.3">
      <c r="A1538" s="12" t="s">
        <v>12173</v>
      </c>
      <c r="B1538" s="12" t="s">
        <v>2195</v>
      </c>
      <c r="C1538" s="36">
        <v>46030</v>
      </c>
      <c r="D1538" s="39">
        <v>367.63</v>
      </c>
      <c r="E1538" s="12">
        <v>175</v>
      </c>
    </row>
    <row r="1539" spans="1:5" x14ac:dyDescent="0.3">
      <c r="A1539" s="12" t="s">
        <v>12174</v>
      </c>
      <c r="B1539" s="12" t="s">
        <v>3778</v>
      </c>
      <c r="C1539" s="36">
        <v>46043</v>
      </c>
      <c r="D1539" s="39">
        <v>2351.77</v>
      </c>
      <c r="E1539" s="12">
        <v>55</v>
      </c>
    </row>
    <row r="1540" spans="1:5" x14ac:dyDescent="0.3">
      <c r="A1540" s="12" t="s">
        <v>12175</v>
      </c>
      <c r="B1540" s="12" t="s">
        <v>3727</v>
      </c>
      <c r="C1540" s="36">
        <v>46036</v>
      </c>
      <c r="D1540" s="39">
        <v>1249.67</v>
      </c>
      <c r="E1540" s="12">
        <v>11</v>
      </c>
    </row>
    <row r="1541" spans="1:5" x14ac:dyDescent="0.3">
      <c r="A1541" s="12" t="s">
        <v>12176</v>
      </c>
      <c r="B1541" s="12" t="s">
        <v>1213</v>
      </c>
      <c r="C1541" s="36">
        <v>46027</v>
      </c>
      <c r="D1541" s="39">
        <v>2248.2600000000002</v>
      </c>
      <c r="E1541" s="12">
        <v>150</v>
      </c>
    </row>
    <row r="1542" spans="1:5" x14ac:dyDescent="0.3">
      <c r="A1542" s="12" t="s">
        <v>12177</v>
      </c>
      <c r="B1542" s="12" t="s">
        <v>2951</v>
      </c>
      <c r="C1542" s="36">
        <v>46030</v>
      </c>
      <c r="D1542" s="39">
        <v>1421.5</v>
      </c>
      <c r="E1542" s="12">
        <v>248</v>
      </c>
    </row>
    <row r="1543" spans="1:5" x14ac:dyDescent="0.3">
      <c r="A1543" s="12" t="s">
        <v>12178</v>
      </c>
      <c r="B1543" s="12" t="s">
        <v>804</v>
      </c>
      <c r="C1543" s="36">
        <v>46025</v>
      </c>
      <c r="D1543" s="39">
        <v>1056.97</v>
      </c>
      <c r="E1543" s="12">
        <v>8</v>
      </c>
    </row>
    <row r="1544" spans="1:5" x14ac:dyDescent="0.3">
      <c r="A1544" s="12" t="s">
        <v>12179</v>
      </c>
      <c r="B1544" s="12" t="s">
        <v>3725</v>
      </c>
      <c r="C1544" s="36">
        <v>46037</v>
      </c>
      <c r="D1544" s="39">
        <v>632.51</v>
      </c>
      <c r="E1544" s="12">
        <v>59</v>
      </c>
    </row>
    <row r="1545" spans="1:5" x14ac:dyDescent="0.3">
      <c r="A1545" s="12" t="s">
        <v>12180</v>
      </c>
      <c r="B1545" s="12" t="s">
        <v>3164</v>
      </c>
      <c r="C1545" s="36">
        <v>46032</v>
      </c>
      <c r="D1545" s="39">
        <v>1273.07</v>
      </c>
      <c r="E1545" s="12">
        <v>114</v>
      </c>
    </row>
    <row r="1546" spans="1:5" x14ac:dyDescent="0.3">
      <c r="A1546" s="12" t="s">
        <v>12181</v>
      </c>
      <c r="B1546" s="12" t="s">
        <v>1582</v>
      </c>
      <c r="C1546" s="36">
        <v>46025</v>
      </c>
      <c r="D1546" s="39">
        <v>904.58</v>
      </c>
      <c r="E1546" s="12">
        <v>231</v>
      </c>
    </row>
    <row r="1547" spans="1:5" x14ac:dyDescent="0.3">
      <c r="A1547" s="12" t="s">
        <v>12182</v>
      </c>
      <c r="B1547" s="12" t="s">
        <v>4148</v>
      </c>
      <c r="C1547" s="36">
        <v>46039</v>
      </c>
      <c r="D1547" s="39">
        <v>2479.4299999999998</v>
      </c>
      <c r="E1547" s="12">
        <v>133</v>
      </c>
    </row>
    <row r="1548" spans="1:5" x14ac:dyDescent="0.3">
      <c r="A1548" s="12" t="s">
        <v>12183</v>
      </c>
      <c r="B1548" s="12" t="s">
        <v>661</v>
      </c>
      <c r="C1548" s="36">
        <v>46037</v>
      </c>
      <c r="D1548" s="39">
        <v>254.75</v>
      </c>
      <c r="E1548" s="12">
        <v>66</v>
      </c>
    </row>
    <row r="1549" spans="1:5" x14ac:dyDescent="0.3">
      <c r="A1549" s="12" t="s">
        <v>12184</v>
      </c>
      <c r="B1549" s="12" t="s">
        <v>3870</v>
      </c>
      <c r="C1549" s="36">
        <v>46028</v>
      </c>
      <c r="D1549" s="39">
        <v>1381.66</v>
      </c>
      <c r="E1549" s="12">
        <v>67</v>
      </c>
    </row>
    <row r="1550" spans="1:5" x14ac:dyDescent="0.3">
      <c r="A1550" s="12" t="s">
        <v>12185</v>
      </c>
      <c r="B1550" s="12" t="s">
        <v>2471</v>
      </c>
      <c r="C1550" s="36">
        <v>46028</v>
      </c>
      <c r="D1550" s="39">
        <v>915.54</v>
      </c>
      <c r="E1550" s="12">
        <v>215</v>
      </c>
    </row>
    <row r="1551" spans="1:5" x14ac:dyDescent="0.3">
      <c r="A1551" s="12" t="s">
        <v>12186</v>
      </c>
      <c r="B1551" s="12" t="s">
        <v>4523</v>
      </c>
      <c r="C1551" s="36">
        <v>46034</v>
      </c>
      <c r="D1551" s="39">
        <v>2040.96</v>
      </c>
      <c r="E1551" s="12">
        <v>166</v>
      </c>
    </row>
    <row r="1552" spans="1:5" x14ac:dyDescent="0.3">
      <c r="A1552" s="12" t="s">
        <v>12187</v>
      </c>
      <c r="B1552" s="12" t="s">
        <v>4040</v>
      </c>
      <c r="C1552" s="36">
        <v>46033</v>
      </c>
      <c r="D1552" s="39">
        <v>428.2</v>
      </c>
      <c r="E1552" s="12">
        <v>75</v>
      </c>
    </row>
    <row r="1553" spans="1:5" x14ac:dyDescent="0.3">
      <c r="A1553" s="12" t="s">
        <v>12188</v>
      </c>
      <c r="B1553" s="12" t="s">
        <v>2551</v>
      </c>
      <c r="C1553" s="36">
        <v>46050</v>
      </c>
      <c r="D1553" s="39">
        <v>312.01</v>
      </c>
      <c r="E1553" s="12">
        <v>199</v>
      </c>
    </row>
    <row r="1554" spans="1:5" x14ac:dyDescent="0.3">
      <c r="A1554" s="12" t="s">
        <v>12189</v>
      </c>
      <c r="B1554" s="12" t="s">
        <v>3308</v>
      </c>
      <c r="C1554" s="36">
        <v>46030</v>
      </c>
      <c r="D1554" s="39">
        <v>161.47</v>
      </c>
      <c r="E1554" s="12">
        <v>217</v>
      </c>
    </row>
    <row r="1555" spans="1:5" x14ac:dyDescent="0.3">
      <c r="A1555" s="12" t="s">
        <v>12190</v>
      </c>
      <c r="B1555" s="12" t="s">
        <v>4541</v>
      </c>
      <c r="C1555" s="36">
        <v>46024</v>
      </c>
      <c r="D1555" s="39">
        <v>269.68</v>
      </c>
      <c r="E1555" s="12">
        <v>198</v>
      </c>
    </row>
    <row r="1556" spans="1:5" x14ac:dyDescent="0.3">
      <c r="A1556" s="12" t="s">
        <v>12191</v>
      </c>
      <c r="B1556" s="12" t="s">
        <v>4248</v>
      </c>
      <c r="C1556" s="36">
        <v>46023</v>
      </c>
      <c r="D1556" s="39">
        <v>247.63</v>
      </c>
      <c r="E1556" s="12">
        <v>72</v>
      </c>
    </row>
    <row r="1557" spans="1:5" x14ac:dyDescent="0.3">
      <c r="A1557" s="12" t="s">
        <v>12192</v>
      </c>
      <c r="B1557" s="12" t="s">
        <v>3182</v>
      </c>
      <c r="C1557" s="36">
        <v>46026</v>
      </c>
      <c r="D1557" s="39">
        <v>1327.42</v>
      </c>
      <c r="E1557" s="12">
        <v>74</v>
      </c>
    </row>
    <row r="1558" spans="1:5" x14ac:dyDescent="0.3">
      <c r="A1558" s="12" t="s">
        <v>12193</v>
      </c>
      <c r="B1558" s="12" t="s">
        <v>2767</v>
      </c>
      <c r="C1558" s="36">
        <v>46040</v>
      </c>
      <c r="D1558" s="39">
        <v>39.049999999999997</v>
      </c>
      <c r="E1558" s="12">
        <v>22</v>
      </c>
    </row>
    <row r="1559" spans="1:5" x14ac:dyDescent="0.3">
      <c r="A1559" s="12" t="s">
        <v>12194</v>
      </c>
      <c r="B1559" s="12" t="s">
        <v>842</v>
      </c>
      <c r="C1559" s="36">
        <v>46034</v>
      </c>
      <c r="D1559" s="39">
        <v>684.24</v>
      </c>
      <c r="E1559" s="12">
        <v>72</v>
      </c>
    </row>
    <row r="1560" spans="1:5" x14ac:dyDescent="0.3">
      <c r="A1560" s="12" t="s">
        <v>12195</v>
      </c>
      <c r="B1560" s="12" t="s">
        <v>1608</v>
      </c>
      <c r="C1560" s="36">
        <v>46028</v>
      </c>
      <c r="D1560" s="39">
        <v>1430.46</v>
      </c>
      <c r="E1560" s="12">
        <v>28</v>
      </c>
    </row>
    <row r="1561" spans="1:5" x14ac:dyDescent="0.3">
      <c r="A1561" s="12" t="s">
        <v>12196</v>
      </c>
      <c r="B1561" s="12" t="s">
        <v>3036</v>
      </c>
      <c r="C1561" s="36">
        <v>46036</v>
      </c>
      <c r="D1561" s="39">
        <v>1148.82</v>
      </c>
      <c r="E1561" s="12">
        <v>120</v>
      </c>
    </row>
    <row r="1562" spans="1:5" x14ac:dyDescent="0.3">
      <c r="A1562" s="12" t="s">
        <v>12197</v>
      </c>
      <c r="B1562" s="12" t="s">
        <v>2933</v>
      </c>
      <c r="C1562" s="36">
        <v>46044</v>
      </c>
      <c r="D1562" s="39">
        <v>1448.67</v>
      </c>
      <c r="E1562" s="12">
        <v>37</v>
      </c>
    </row>
    <row r="1563" spans="1:5" x14ac:dyDescent="0.3">
      <c r="A1563" s="12" t="s">
        <v>12198</v>
      </c>
      <c r="B1563" s="12" t="s">
        <v>4031</v>
      </c>
      <c r="C1563" s="36">
        <v>46035</v>
      </c>
      <c r="D1563" s="39">
        <v>1313.85</v>
      </c>
      <c r="E1563" s="12">
        <v>297</v>
      </c>
    </row>
    <row r="1564" spans="1:5" x14ac:dyDescent="0.3">
      <c r="A1564" s="12" t="s">
        <v>12199</v>
      </c>
      <c r="B1564" s="12" t="s">
        <v>2009</v>
      </c>
      <c r="C1564" s="36">
        <v>46026</v>
      </c>
      <c r="D1564" s="39">
        <v>1849.17</v>
      </c>
      <c r="E1564" s="12">
        <v>279</v>
      </c>
    </row>
    <row r="1565" spans="1:5" x14ac:dyDescent="0.3">
      <c r="A1565" s="12" t="s">
        <v>12200</v>
      </c>
      <c r="B1565" s="12" t="s">
        <v>2903</v>
      </c>
      <c r="C1565" s="36">
        <v>46029</v>
      </c>
      <c r="D1565" s="39">
        <v>2168.09</v>
      </c>
      <c r="E1565" s="12">
        <v>296</v>
      </c>
    </row>
    <row r="1566" spans="1:5" x14ac:dyDescent="0.3">
      <c r="A1566" s="12" t="s">
        <v>12201</v>
      </c>
      <c r="B1566" s="12" t="s">
        <v>1522</v>
      </c>
      <c r="C1566" s="36">
        <v>46036</v>
      </c>
      <c r="D1566" s="39">
        <v>680.73</v>
      </c>
      <c r="E1566" s="12">
        <v>86</v>
      </c>
    </row>
    <row r="1567" spans="1:5" x14ac:dyDescent="0.3">
      <c r="A1567" s="12" t="s">
        <v>12202</v>
      </c>
      <c r="B1567" s="12" t="s">
        <v>4086</v>
      </c>
      <c r="C1567" s="36">
        <v>46031</v>
      </c>
      <c r="D1567" s="39">
        <v>808.96</v>
      </c>
      <c r="E1567" s="12">
        <v>244</v>
      </c>
    </row>
    <row r="1568" spans="1:5" x14ac:dyDescent="0.3">
      <c r="A1568" s="12" t="s">
        <v>12203</v>
      </c>
      <c r="B1568" s="12" t="s">
        <v>761</v>
      </c>
      <c r="C1568" s="36">
        <v>46023</v>
      </c>
      <c r="D1568" s="39">
        <v>1809.11</v>
      </c>
      <c r="E1568" s="12">
        <v>149</v>
      </c>
    </row>
    <row r="1569" spans="1:5" x14ac:dyDescent="0.3">
      <c r="A1569" s="12" t="s">
        <v>12204</v>
      </c>
      <c r="B1569" s="12" t="s">
        <v>3338</v>
      </c>
      <c r="C1569" s="36">
        <v>46041</v>
      </c>
      <c r="D1569" s="39">
        <v>1628.94</v>
      </c>
      <c r="E1569" s="12">
        <v>43</v>
      </c>
    </row>
    <row r="1570" spans="1:5" x14ac:dyDescent="0.3">
      <c r="A1570" s="12" t="s">
        <v>12205</v>
      </c>
      <c r="B1570" s="12" t="s">
        <v>1887</v>
      </c>
      <c r="C1570" s="36">
        <v>46050</v>
      </c>
      <c r="D1570" s="39">
        <v>114.71</v>
      </c>
      <c r="E1570" s="12">
        <v>290</v>
      </c>
    </row>
    <row r="1571" spans="1:5" x14ac:dyDescent="0.3">
      <c r="A1571" s="12" t="s">
        <v>12206</v>
      </c>
      <c r="B1571" s="12" t="s">
        <v>1794</v>
      </c>
      <c r="C1571" s="36">
        <v>46042</v>
      </c>
      <c r="D1571" s="39">
        <v>750.12</v>
      </c>
      <c r="E1571" s="12">
        <v>118</v>
      </c>
    </row>
    <row r="1572" spans="1:5" x14ac:dyDescent="0.3">
      <c r="A1572" s="12" t="s">
        <v>12207</v>
      </c>
      <c r="B1572" s="12" t="s">
        <v>4224</v>
      </c>
      <c r="C1572" s="36">
        <v>46048</v>
      </c>
      <c r="D1572" s="39">
        <v>2085.66</v>
      </c>
      <c r="E1572" s="12">
        <v>26</v>
      </c>
    </row>
    <row r="1573" spans="1:5" x14ac:dyDescent="0.3">
      <c r="A1573" s="12" t="s">
        <v>12208</v>
      </c>
      <c r="B1573" s="12" t="s">
        <v>595</v>
      </c>
      <c r="C1573" s="36">
        <v>46023</v>
      </c>
      <c r="D1573" s="39">
        <v>2412.87</v>
      </c>
      <c r="E1573" s="12">
        <v>239</v>
      </c>
    </row>
    <row r="1574" spans="1:5" x14ac:dyDescent="0.3">
      <c r="A1574" s="12" t="s">
        <v>12209</v>
      </c>
      <c r="B1574" s="12" t="s">
        <v>3190</v>
      </c>
      <c r="C1574" s="36">
        <v>46040</v>
      </c>
      <c r="D1574" s="39">
        <v>1551.46</v>
      </c>
      <c r="E1574" s="12">
        <v>77</v>
      </c>
    </row>
    <row r="1575" spans="1:5" x14ac:dyDescent="0.3">
      <c r="A1575" s="12" t="s">
        <v>12210</v>
      </c>
      <c r="B1575" s="12" t="s">
        <v>3557</v>
      </c>
      <c r="C1575" s="36">
        <v>46026</v>
      </c>
      <c r="D1575" s="39">
        <v>1337.92</v>
      </c>
      <c r="E1575" s="12">
        <v>128</v>
      </c>
    </row>
    <row r="1576" spans="1:5" x14ac:dyDescent="0.3">
      <c r="A1576" s="12" t="s">
        <v>12211</v>
      </c>
      <c r="B1576" s="12" t="s">
        <v>1610</v>
      </c>
      <c r="C1576" s="36">
        <v>46023</v>
      </c>
      <c r="D1576" s="39">
        <v>803.97</v>
      </c>
      <c r="E1576" s="12">
        <v>159</v>
      </c>
    </row>
    <row r="1577" spans="1:5" x14ac:dyDescent="0.3">
      <c r="A1577" s="12" t="s">
        <v>12212</v>
      </c>
      <c r="B1577" s="12" t="s">
        <v>2879</v>
      </c>
      <c r="C1577" s="36">
        <v>46050</v>
      </c>
      <c r="D1577" s="39">
        <v>2202.1799999999998</v>
      </c>
      <c r="E1577" s="12">
        <v>214</v>
      </c>
    </row>
    <row r="1578" spans="1:5" x14ac:dyDescent="0.3">
      <c r="A1578" s="12" t="s">
        <v>12213</v>
      </c>
      <c r="B1578" s="12" t="s">
        <v>1624</v>
      </c>
      <c r="C1578" s="36">
        <v>46037</v>
      </c>
      <c r="D1578" s="39">
        <v>277.64</v>
      </c>
      <c r="E1578" s="12">
        <v>142</v>
      </c>
    </row>
    <row r="1579" spans="1:5" x14ac:dyDescent="0.3">
      <c r="A1579" s="12" t="s">
        <v>12214</v>
      </c>
      <c r="B1579" s="12" t="s">
        <v>1111</v>
      </c>
      <c r="C1579" s="36">
        <v>46031</v>
      </c>
      <c r="D1579" s="39">
        <v>202.26</v>
      </c>
      <c r="E1579" s="12">
        <v>160</v>
      </c>
    </row>
    <row r="1580" spans="1:5" x14ac:dyDescent="0.3">
      <c r="A1580" s="12" t="s">
        <v>12215</v>
      </c>
      <c r="B1580" s="12" t="s">
        <v>3667</v>
      </c>
      <c r="C1580" s="36">
        <v>46025</v>
      </c>
      <c r="D1580" s="39">
        <v>624.69000000000005</v>
      </c>
      <c r="E1580" s="12">
        <v>15</v>
      </c>
    </row>
    <row r="1581" spans="1:5" x14ac:dyDescent="0.3">
      <c r="A1581" s="12" t="s">
        <v>12216</v>
      </c>
      <c r="B1581" s="12" t="s">
        <v>1281</v>
      </c>
      <c r="C1581" s="36">
        <v>46051</v>
      </c>
      <c r="D1581" s="39">
        <v>1660.96</v>
      </c>
      <c r="E1581" s="12">
        <v>69</v>
      </c>
    </row>
    <row r="1582" spans="1:5" x14ac:dyDescent="0.3">
      <c r="A1582" s="12" t="s">
        <v>12217</v>
      </c>
      <c r="B1582" s="12" t="s">
        <v>3703</v>
      </c>
      <c r="C1582" s="36">
        <v>46027</v>
      </c>
      <c r="D1582" s="39">
        <v>704.83</v>
      </c>
      <c r="E1582" s="12">
        <v>126</v>
      </c>
    </row>
    <row r="1583" spans="1:5" x14ac:dyDescent="0.3">
      <c r="A1583" s="12" t="s">
        <v>12218</v>
      </c>
      <c r="B1583" s="12" t="s">
        <v>3687</v>
      </c>
      <c r="C1583" s="36">
        <v>46048</v>
      </c>
      <c r="D1583" s="39">
        <v>1867</v>
      </c>
      <c r="E1583" s="12">
        <v>270</v>
      </c>
    </row>
    <row r="1584" spans="1:5" x14ac:dyDescent="0.3">
      <c r="A1584" s="12" t="s">
        <v>12219</v>
      </c>
      <c r="B1584" s="12" t="s">
        <v>2565</v>
      </c>
      <c r="C1584" s="36">
        <v>46030</v>
      </c>
      <c r="D1584" s="39">
        <v>674.35</v>
      </c>
      <c r="E1584" s="12">
        <v>300</v>
      </c>
    </row>
    <row r="1585" spans="1:5" x14ac:dyDescent="0.3">
      <c r="A1585" s="12" t="s">
        <v>12220</v>
      </c>
      <c r="B1585" s="12" t="s">
        <v>1426</v>
      </c>
      <c r="C1585" s="36">
        <v>46040</v>
      </c>
      <c r="D1585" s="39">
        <v>30.44</v>
      </c>
      <c r="E1585" s="12">
        <v>49</v>
      </c>
    </row>
    <row r="1586" spans="1:5" x14ac:dyDescent="0.3">
      <c r="A1586" s="12" t="s">
        <v>12221</v>
      </c>
      <c r="B1586" s="12" t="s">
        <v>3080</v>
      </c>
      <c r="C1586" s="36">
        <v>46026</v>
      </c>
      <c r="D1586" s="39">
        <v>762.87</v>
      </c>
      <c r="E1586" s="12">
        <v>8</v>
      </c>
    </row>
    <row r="1587" spans="1:5" x14ac:dyDescent="0.3">
      <c r="A1587" s="12" t="s">
        <v>12222</v>
      </c>
      <c r="B1587" s="12" t="s">
        <v>2315</v>
      </c>
      <c r="C1587" s="36">
        <v>46039</v>
      </c>
      <c r="D1587" s="39">
        <v>1004.23</v>
      </c>
      <c r="E1587" s="12">
        <v>188</v>
      </c>
    </row>
    <row r="1588" spans="1:5" x14ac:dyDescent="0.3">
      <c r="A1588" s="12" t="s">
        <v>12223</v>
      </c>
      <c r="B1588" s="12" t="s">
        <v>2195</v>
      </c>
      <c r="C1588" s="36">
        <v>46027</v>
      </c>
      <c r="D1588" s="39">
        <v>2362.89</v>
      </c>
      <c r="E1588" s="12">
        <v>271</v>
      </c>
    </row>
    <row r="1589" spans="1:5" x14ac:dyDescent="0.3">
      <c r="A1589" s="12" t="s">
        <v>12224</v>
      </c>
      <c r="B1589" s="12" t="s">
        <v>1869</v>
      </c>
      <c r="C1589" s="36">
        <v>46028</v>
      </c>
      <c r="D1589" s="39">
        <v>2238.8000000000002</v>
      </c>
      <c r="E1589" s="12">
        <v>112</v>
      </c>
    </row>
    <row r="1590" spans="1:5" x14ac:dyDescent="0.3">
      <c r="A1590" s="12" t="s">
        <v>12225</v>
      </c>
      <c r="B1590" s="12" t="s">
        <v>3870</v>
      </c>
      <c r="C1590" s="36">
        <v>46032</v>
      </c>
      <c r="D1590" s="39">
        <v>2154.5500000000002</v>
      </c>
      <c r="E1590" s="12">
        <v>66</v>
      </c>
    </row>
    <row r="1591" spans="1:5" x14ac:dyDescent="0.3">
      <c r="A1591" s="12" t="s">
        <v>12226</v>
      </c>
      <c r="B1591" s="12" t="s">
        <v>1566</v>
      </c>
      <c r="C1591" s="36">
        <v>46048</v>
      </c>
      <c r="D1591" s="39">
        <v>1788.67</v>
      </c>
      <c r="E1591" s="12">
        <v>119</v>
      </c>
    </row>
    <row r="1592" spans="1:5" x14ac:dyDescent="0.3">
      <c r="A1592" s="12" t="s">
        <v>12227</v>
      </c>
      <c r="B1592" s="12" t="s">
        <v>2487</v>
      </c>
      <c r="C1592" s="36">
        <v>46048</v>
      </c>
      <c r="D1592" s="39">
        <v>1409.55</v>
      </c>
      <c r="E1592" s="12">
        <v>35</v>
      </c>
    </row>
    <row r="1593" spans="1:5" x14ac:dyDescent="0.3">
      <c r="A1593" s="12" t="s">
        <v>12228</v>
      </c>
      <c r="B1593" s="12" t="s">
        <v>1441</v>
      </c>
      <c r="C1593" s="36">
        <v>46031</v>
      </c>
      <c r="D1593" s="39">
        <v>1985.24</v>
      </c>
      <c r="E1593" s="12">
        <v>18</v>
      </c>
    </row>
    <row r="1594" spans="1:5" x14ac:dyDescent="0.3">
      <c r="A1594" s="12" t="s">
        <v>12229</v>
      </c>
      <c r="B1594" s="12" t="s">
        <v>3898</v>
      </c>
      <c r="C1594" s="36">
        <v>46025</v>
      </c>
      <c r="D1594" s="39">
        <v>551.98</v>
      </c>
      <c r="E1594" s="12">
        <v>34</v>
      </c>
    </row>
    <row r="1595" spans="1:5" x14ac:dyDescent="0.3">
      <c r="A1595" s="12" t="s">
        <v>12230</v>
      </c>
      <c r="B1595" s="12" t="s">
        <v>2979</v>
      </c>
      <c r="C1595" s="36">
        <v>46038</v>
      </c>
      <c r="D1595" s="39">
        <v>1062.1099999999999</v>
      </c>
      <c r="E1595" s="12">
        <v>119</v>
      </c>
    </row>
    <row r="1596" spans="1:5" x14ac:dyDescent="0.3">
      <c r="A1596" s="12" t="s">
        <v>12231</v>
      </c>
      <c r="B1596" s="12" t="s">
        <v>2641</v>
      </c>
      <c r="C1596" s="36">
        <v>46052</v>
      </c>
      <c r="D1596" s="39">
        <v>157.52000000000001</v>
      </c>
      <c r="E1596" s="12">
        <v>150</v>
      </c>
    </row>
    <row r="1597" spans="1:5" x14ac:dyDescent="0.3">
      <c r="A1597" s="12" t="s">
        <v>12232</v>
      </c>
      <c r="B1597" s="12" t="s">
        <v>3882</v>
      </c>
      <c r="C1597" s="36">
        <v>46052</v>
      </c>
      <c r="D1597" s="39">
        <v>1919.2</v>
      </c>
      <c r="E1597" s="12">
        <v>80</v>
      </c>
    </row>
    <row r="1598" spans="1:5" x14ac:dyDescent="0.3">
      <c r="A1598" s="12" t="s">
        <v>12233</v>
      </c>
      <c r="B1598" s="12" t="s">
        <v>1989</v>
      </c>
      <c r="C1598" s="36">
        <v>46042</v>
      </c>
      <c r="D1598" s="39">
        <v>899.37</v>
      </c>
      <c r="E1598" s="12">
        <v>23</v>
      </c>
    </row>
    <row r="1599" spans="1:5" x14ac:dyDescent="0.3">
      <c r="A1599" s="12" t="s">
        <v>12234</v>
      </c>
      <c r="B1599" s="12" t="s">
        <v>1302</v>
      </c>
      <c r="C1599" s="36">
        <v>46033</v>
      </c>
      <c r="D1599" s="39">
        <v>1239.08</v>
      </c>
      <c r="E1599" s="12">
        <v>185</v>
      </c>
    </row>
    <row r="1600" spans="1:5" x14ac:dyDescent="0.3">
      <c r="A1600" s="12" t="s">
        <v>12235</v>
      </c>
      <c r="B1600" s="12" t="s">
        <v>2205</v>
      </c>
      <c r="C1600" s="36">
        <v>46049</v>
      </c>
      <c r="D1600" s="39">
        <v>1501.1</v>
      </c>
      <c r="E1600" s="12">
        <v>256</v>
      </c>
    </row>
    <row r="1601" spans="1:5" x14ac:dyDescent="0.3">
      <c r="A1601" s="12" t="s">
        <v>12236</v>
      </c>
      <c r="B1601" s="12" t="s">
        <v>4332</v>
      </c>
      <c r="C1601" s="36">
        <v>46049</v>
      </c>
      <c r="D1601" s="39">
        <v>1734.64</v>
      </c>
      <c r="E1601" s="12">
        <v>149</v>
      </c>
    </row>
    <row r="1602" spans="1:5" x14ac:dyDescent="0.3">
      <c r="A1602" s="12" t="s">
        <v>12237</v>
      </c>
      <c r="B1602" s="12" t="s">
        <v>1157</v>
      </c>
      <c r="C1602" s="36">
        <v>46051</v>
      </c>
      <c r="D1602" s="39">
        <v>755.13</v>
      </c>
      <c r="E1602" s="12">
        <v>262</v>
      </c>
    </row>
    <row r="1603" spans="1:5" x14ac:dyDescent="0.3">
      <c r="A1603" s="12" t="s">
        <v>12238</v>
      </c>
      <c r="B1603" s="12" t="s">
        <v>4196</v>
      </c>
      <c r="C1603" s="36">
        <v>46043</v>
      </c>
      <c r="D1603" s="39">
        <v>2205.64</v>
      </c>
      <c r="E1603" s="12">
        <v>251</v>
      </c>
    </row>
    <row r="1604" spans="1:5" x14ac:dyDescent="0.3">
      <c r="A1604" s="12" t="s">
        <v>12239</v>
      </c>
      <c r="B1604" s="12" t="s">
        <v>4182</v>
      </c>
      <c r="C1604" s="36">
        <v>46046</v>
      </c>
      <c r="D1604" s="39">
        <v>1619.58</v>
      </c>
      <c r="E1604" s="12">
        <v>276</v>
      </c>
    </row>
    <row r="1605" spans="1:5" x14ac:dyDescent="0.3">
      <c r="A1605" s="12" t="s">
        <v>12240</v>
      </c>
      <c r="B1605" s="12" t="s">
        <v>1443</v>
      </c>
      <c r="C1605" s="36">
        <v>46047</v>
      </c>
      <c r="D1605" s="39">
        <v>1238.81</v>
      </c>
      <c r="E1605" s="12">
        <v>93</v>
      </c>
    </row>
    <row r="1606" spans="1:5" x14ac:dyDescent="0.3">
      <c r="A1606" s="12" t="s">
        <v>12241</v>
      </c>
      <c r="B1606" s="12" t="s">
        <v>637</v>
      </c>
      <c r="C1606" s="36">
        <v>46051</v>
      </c>
      <c r="D1606" s="39">
        <v>1723.64</v>
      </c>
      <c r="E1606" s="12">
        <v>133</v>
      </c>
    </row>
    <row r="1607" spans="1:5" x14ac:dyDescent="0.3">
      <c r="A1607" s="12" t="s">
        <v>12242</v>
      </c>
      <c r="B1607" s="12" t="s">
        <v>4208</v>
      </c>
      <c r="C1607" s="36">
        <v>46035</v>
      </c>
      <c r="D1607" s="39">
        <v>1764.4</v>
      </c>
      <c r="E1607" s="12">
        <v>11</v>
      </c>
    </row>
    <row r="1608" spans="1:5" x14ac:dyDescent="0.3">
      <c r="A1608" s="12" t="s">
        <v>12243</v>
      </c>
      <c r="B1608" s="12" t="s">
        <v>2583</v>
      </c>
      <c r="C1608" s="36">
        <v>46024</v>
      </c>
      <c r="D1608" s="39">
        <v>2235.85</v>
      </c>
      <c r="E1608" s="12">
        <v>279</v>
      </c>
    </row>
    <row r="1609" spans="1:5" x14ac:dyDescent="0.3">
      <c r="A1609" s="12" t="s">
        <v>12244</v>
      </c>
      <c r="B1609" s="12" t="s">
        <v>3643</v>
      </c>
      <c r="C1609" s="36">
        <v>46039</v>
      </c>
      <c r="D1609" s="39">
        <v>1472.01</v>
      </c>
      <c r="E1609" s="12">
        <v>28</v>
      </c>
    </row>
    <row r="1610" spans="1:5" x14ac:dyDescent="0.3">
      <c r="A1610" s="12" t="s">
        <v>12245</v>
      </c>
      <c r="B1610" s="12" t="s">
        <v>3978</v>
      </c>
      <c r="C1610" s="36">
        <v>46035</v>
      </c>
      <c r="D1610" s="39">
        <v>1816.89</v>
      </c>
      <c r="E1610" s="12">
        <v>39</v>
      </c>
    </row>
    <row r="1611" spans="1:5" x14ac:dyDescent="0.3">
      <c r="A1611" s="12" t="s">
        <v>12246</v>
      </c>
      <c r="B1611" s="12" t="s">
        <v>1843</v>
      </c>
      <c r="C1611" s="36">
        <v>46044</v>
      </c>
      <c r="D1611" s="39">
        <v>2355.64</v>
      </c>
      <c r="E1611" s="12">
        <v>114</v>
      </c>
    </row>
    <row r="1612" spans="1:5" x14ac:dyDescent="0.3">
      <c r="A1612" s="12" t="s">
        <v>12247</v>
      </c>
      <c r="B1612" s="12" t="s">
        <v>1265</v>
      </c>
      <c r="C1612" s="36">
        <v>46039</v>
      </c>
      <c r="D1612" s="39">
        <v>1399.61</v>
      </c>
      <c r="E1612" s="12">
        <v>295</v>
      </c>
    </row>
    <row r="1613" spans="1:5" x14ac:dyDescent="0.3">
      <c r="A1613" s="12" t="s">
        <v>12248</v>
      </c>
      <c r="B1613" s="12" t="s">
        <v>4342</v>
      </c>
      <c r="C1613" s="36">
        <v>46038</v>
      </c>
      <c r="D1613" s="39">
        <v>31.17</v>
      </c>
      <c r="E1613" s="12">
        <v>98</v>
      </c>
    </row>
    <row r="1614" spans="1:5" x14ac:dyDescent="0.3">
      <c r="A1614" s="12" t="s">
        <v>12249</v>
      </c>
      <c r="B1614" s="12" t="s">
        <v>4021</v>
      </c>
      <c r="C1614" s="36">
        <v>46030</v>
      </c>
      <c r="D1614" s="39">
        <v>2141.11</v>
      </c>
      <c r="E1614" s="12">
        <v>118</v>
      </c>
    </row>
    <row r="1615" spans="1:5" x14ac:dyDescent="0.3">
      <c r="A1615" s="12" t="s">
        <v>12250</v>
      </c>
      <c r="B1615" s="12" t="s">
        <v>4190</v>
      </c>
      <c r="C1615" s="36">
        <v>46045</v>
      </c>
      <c r="D1615" s="39">
        <v>1121.6300000000001</v>
      </c>
      <c r="E1615" s="12">
        <v>267</v>
      </c>
    </row>
    <row r="1616" spans="1:5" x14ac:dyDescent="0.3">
      <c r="A1616" s="12" t="s">
        <v>12251</v>
      </c>
      <c r="B1616" s="12" t="s">
        <v>3723</v>
      </c>
      <c r="C1616" s="36">
        <v>46028</v>
      </c>
      <c r="D1616" s="39">
        <v>1667.69</v>
      </c>
      <c r="E1616" s="12">
        <v>124</v>
      </c>
    </row>
    <row r="1617" spans="1:5" x14ac:dyDescent="0.3">
      <c r="A1617" s="12" t="s">
        <v>12252</v>
      </c>
      <c r="B1617" s="12" t="s">
        <v>3948</v>
      </c>
      <c r="C1617" s="36">
        <v>46037</v>
      </c>
      <c r="D1617" s="39">
        <v>2003.45</v>
      </c>
      <c r="E1617" s="12">
        <v>220</v>
      </c>
    </row>
    <row r="1618" spans="1:5" x14ac:dyDescent="0.3">
      <c r="A1618" s="12" t="s">
        <v>12253</v>
      </c>
      <c r="B1618" s="12" t="s">
        <v>2443</v>
      </c>
      <c r="C1618" s="36">
        <v>46032</v>
      </c>
      <c r="D1618" s="39">
        <v>689.28</v>
      </c>
      <c r="E1618" s="12">
        <v>263</v>
      </c>
    </row>
    <row r="1619" spans="1:5" x14ac:dyDescent="0.3">
      <c r="A1619" s="12" t="s">
        <v>12254</v>
      </c>
      <c r="B1619" s="12" t="s">
        <v>661</v>
      </c>
      <c r="C1619" s="36">
        <v>46045</v>
      </c>
      <c r="D1619" s="39">
        <v>695.12</v>
      </c>
      <c r="E1619" s="12">
        <v>83</v>
      </c>
    </row>
    <row r="1620" spans="1:5" x14ac:dyDescent="0.3">
      <c r="A1620" s="12" t="s">
        <v>12255</v>
      </c>
      <c r="B1620" s="12" t="s">
        <v>1893</v>
      </c>
      <c r="C1620" s="36">
        <v>46039</v>
      </c>
      <c r="D1620" s="39">
        <v>2361.48</v>
      </c>
      <c r="E1620" s="12">
        <v>11</v>
      </c>
    </row>
    <row r="1621" spans="1:5" x14ac:dyDescent="0.3">
      <c r="A1621" s="12" t="s">
        <v>12256</v>
      </c>
      <c r="B1621" s="12" t="s">
        <v>3056</v>
      </c>
      <c r="C1621" s="36">
        <v>46027</v>
      </c>
      <c r="D1621" s="39">
        <v>1870.65</v>
      </c>
      <c r="E1621" s="12">
        <v>15</v>
      </c>
    </row>
    <row r="1622" spans="1:5" x14ac:dyDescent="0.3">
      <c r="A1622" s="12" t="s">
        <v>12257</v>
      </c>
      <c r="B1622" s="12" t="s">
        <v>2035</v>
      </c>
      <c r="C1622" s="36">
        <v>46051</v>
      </c>
      <c r="D1622" s="39">
        <v>2352.64</v>
      </c>
      <c r="E1622" s="12">
        <v>48</v>
      </c>
    </row>
    <row r="1623" spans="1:5" x14ac:dyDescent="0.3">
      <c r="A1623" s="12" t="s">
        <v>12258</v>
      </c>
      <c r="B1623" s="12" t="s">
        <v>1899</v>
      </c>
      <c r="C1623" s="36">
        <v>46047</v>
      </c>
      <c r="D1623" s="39">
        <v>639.5</v>
      </c>
      <c r="E1623" s="12">
        <v>67</v>
      </c>
    </row>
    <row r="1624" spans="1:5" x14ac:dyDescent="0.3">
      <c r="A1624" s="12" t="s">
        <v>12259</v>
      </c>
      <c r="B1624" s="12" t="s">
        <v>3092</v>
      </c>
      <c r="C1624" s="36">
        <v>46042</v>
      </c>
      <c r="D1624" s="39">
        <v>1771.06</v>
      </c>
      <c r="E1624" s="12">
        <v>95</v>
      </c>
    </row>
    <row r="1625" spans="1:5" x14ac:dyDescent="0.3">
      <c r="A1625" s="12" t="s">
        <v>12260</v>
      </c>
      <c r="B1625" s="12" t="s">
        <v>2553</v>
      </c>
      <c r="C1625" s="36">
        <v>46042</v>
      </c>
      <c r="D1625" s="39">
        <v>935.12</v>
      </c>
      <c r="E1625" s="12">
        <v>256</v>
      </c>
    </row>
    <row r="1626" spans="1:5" x14ac:dyDescent="0.3">
      <c r="A1626" s="12" t="s">
        <v>12261</v>
      </c>
      <c r="B1626" s="12" t="s">
        <v>830</v>
      </c>
      <c r="C1626" s="36">
        <v>46031</v>
      </c>
      <c r="D1626" s="39">
        <v>810.42</v>
      </c>
      <c r="E1626" s="12">
        <v>217</v>
      </c>
    </row>
    <row r="1627" spans="1:5" x14ac:dyDescent="0.3">
      <c r="A1627" s="12" t="s">
        <v>12262</v>
      </c>
      <c r="B1627" s="12" t="s">
        <v>1389</v>
      </c>
      <c r="C1627" s="36">
        <v>46038</v>
      </c>
      <c r="D1627" s="39">
        <v>161.91</v>
      </c>
      <c r="E1627" s="12">
        <v>215</v>
      </c>
    </row>
    <row r="1628" spans="1:5" x14ac:dyDescent="0.3">
      <c r="A1628" s="12" t="s">
        <v>12263</v>
      </c>
      <c r="B1628" s="12" t="s">
        <v>1093</v>
      </c>
      <c r="C1628" s="36">
        <v>46032</v>
      </c>
      <c r="D1628" s="39">
        <v>305.29000000000002</v>
      </c>
      <c r="E1628" s="12">
        <v>192</v>
      </c>
    </row>
    <row r="1629" spans="1:5" x14ac:dyDescent="0.3">
      <c r="A1629" s="12" t="s">
        <v>12264</v>
      </c>
      <c r="B1629" s="12" t="s">
        <v>1285</v>
      </c>
      <c r="C1629" s="36">
        <v>46030</v>
      </c>
      <c r="D1629" s="39">
        <v>1189.51</v>
      </c>
      <c r="E1629" s="12">
        <v>144</v>
      </c>
    </row>
    <row r="1630" spans="1:5" x14ac:dyDescent="0.3">
      <c r="A1630" s="12" t="s">
        <v>12265</v>
      </c>
      <c r="B1630" s="12" t="s">
        <v>1285</v>
      </c>
      <c r="C1630" s="36">
        <v>46043</v>
      </c>
      <c r="D1630" s="39">
        <v>1545.32</v>
      </c>
      <c r="E1630" s="12">
        <v>240</v>
      </c>
    </row>
    <row r="1631" spans="1:5" x14ac:dyDescent="0.3">
      <c r="A1631" s="12" t="s">
        <v>12266</v>
      </c>
      <c r="B1631" s="12" t="s">
        <v>1630</v>
      </c>
      <c r="C1631" s="36">
        <v>46053</v>
      </c>
      <c r="D1631" s="39">
        <v>1603.77</v>
      </c>
      <c r="E1631" s="12">
        <v>60</v>
      </c>
    </row>
    <row r="1632" spans="1:5" x14ac:dyDescent="0.3">
      <c r="A1632" s="12" t="s">
        <v>12267</v>
      </c>
      <c r="B1632" s="12" t="s">
        <v>878</v>
      </c>
      <c r="C1632" s="36">
        <v>46041</v>
      </c>
      <c r="D1632" s="39">
        <v>2172.58</v>
      </c>
      <c r="E1632" s="12">
        <v>144</v>
      </c>
    </row>
    <row r="1633" spans="1:5" x14ac:dyDescent="0.3">
      <c r="A1633" s="12" t="s">
        <v>12268</v>
      </c>
      <c r="B1633" s="12" t="s">
        <v>3132</v>
      </c>
      <c r="C1633" s="36">
        <v>46031</v>
      </c>
      <c r="D1633" s="39">
        <v>1500.96</v>
      </c>
      <c r="E1633" s="12">
        <v>265</v>
      </c>
    </row>
    <row r="1634" spans="1:5" x14ac:dyDescent="0.3">
      <c r="A1634" s="12" t="s">
        <v>12269</v>
      </c>
      <c r="B1634" s="12" t="s">
        <v>3766</v>
      </c>
      <c r="C1634" s="36">
        <v>46036</v>
      </c>
      <c r="D1634" s="39">
        <v>1908.25</v>
      </c>
      <c r="E1634" s="12">
        <v>148</v>
      </c>
    </row>
    <row r="1635" spans="1:5" x14ac:dyDescent="0.3">
      <c r="A1635" s="12" t="s">
        <v>12270</v>
      </c>
      <c r="B1635" s="12" t="s">
        <v>4027</v>
      </c>
      <c r="C1635" s="36">
        <v>46029</v>
      </c>
      <c r="D1635" s="39">
        <v>1898.97</v>
      </c>
      <c r="E1635" s="12">
        <v>33</v>
      </c>
    </row>
    <row r="1636" spans="1:5" x14ac:dyDescent="0.3">
      <c r="A1636" s="12" t="s">
        <v>12271</v>
      </c>
      <c r="B1636" s="12" t="s">
        <v>3418</v>
      </c>
      <c r="C1636" s="36">
        <v>46036</v>
      </c>
      <c r="D1636" s="39">
        <v>591.75</v>
      </c>
      <c r="E1636" s="12">
        <v>268</v>
      </c>
    </row>
    <row r="1637" spans="1:5" x14ac:dyDescent="0.3">
      <c r="A1637" s="12" t="s">
        <v>12272</v>
      </c>
      <c r="B1637" s="12" t="s">
        <v>909</v>
      </c>
      <c r="C1637" s="36">
        <v>46039</v>
      </c>
      <c r="D1637" s="39">
        <v>1148.4000000000001</v>
      </c>
      <c r="E1637" s="12">
        <v>224</v>
      </c>
    </row>
    <row r="1638" spans="1:5" x14ac:dyDescent="0.3">
      <c r="A1638" s="12" t="s">
        <v>12273</v>
      </c>
      <c r="B1638" s="12" t="s">
        <v>4037</v>
      </c>
      <c r="C1638" s="36">
        <v>46037</v>
      </c>
      <c r="D1638" s="39">
        <v>184.19</v>
      </c>
      <c r="E1638" s="12">
        <v>252</v>
      </c>
    </row>
    <row r="1639" spans="1:5" x14ac:dyDescent="0.3">
      <c r="A1639" s="12" t="s">
        <v>12274</v>
      </c>
      <c r="B1639" s="12" t="s">
        <v>959</v>
      </c>
      <c r="C1639" s="36">
        <v>46027</v>
      </c>
      <c r="D1639" s="39">
        <v>1513.94</v>
      </c>
      <c r="E1639" s="12">
        <v>54</v>
      </c>
    </row>
    <row r="1640" spans="1:5" x14ac:dyDescent="0.3">
      <c r="A1640" s="12" t="s">
        <v>12275</v>
      </c>
      <c r="B1640" s="12" t="s">
        <v>2979</v>
      </c>
      <c r="C1640" s="36">
        <v>46023</v>
      </c>
      <c r="D1640" s="39">
        <v>1736.85</v>
      </c>
      <c r="E1640" s="12">
        <v>203</v>
      </c>
    </row>
    <row r="1641" spans="1:5" x14ac:dyDescent="0.3">
      <c r="A1641" s="12" t="s">
        <v>12276</v>
      </c>
      <c r="B1641" s="12" t="s">
        <v>2166</v>
      </c>
      <c r="C1641" s="36">
        <v>46031</v>
      </c>
      <c r="D1641" s="39">
        <v>16.2</v>
      </c>
      <c r="E1641" s="12">
        <v>18</v>
      </c>
    </row>
    <row r="1642" spans="1:5" x14ac:dyDescent="0.3">
      <c r="A1642" s="12" t="s">
        <v>12277</v>
      </c>
      <c r="B1642" s="12" t="s">
        <v>3432</v>
      </c>
      <c r="C1642" s="36">
        <v>46025</v>
      </c>
      <c r="D1642" s="39">
        <v>171.94</v>
      </c>
      <c r="E1642" s="12">
        <v>223</v>
      </c>
    </row>
    <row r="1643" spans="1:5" x14ac:dyDescent="0.3">
      <c r="A1643" s="12" t="s">
        <v>12278</v>
      </c>
      <c r="B1643" s="12" t="s">
        <v>551</v>
      </c>
      <c r="C1643" s="36">
        <v>46047</v>
      </c>
      <c r="D1643" s="39">
        <v>437.16</v>
      </c>
      <c r="E1643" s="12">
        <v>232</v>
      </c>
    </row>
    <row r="1644" spans="1:5" x14ac:dyDescent="0.3">
      <c r="A1644" s="12" t="s">
        <v>12279</v>
      </c>
      <c r="B1644" s="12" t="s">
        <v>4196</v>
      </c>
      <c r="C1644" s="36">
        <v>46050</v>
      </c>
      <c r="D1644" s="39">
        <v>829.32</v>
      </c>
      <c r="E1644" s="12">
        <v>144</v>
      </c>
    </row>
    <row r="1645" spans="1:5" x14ac:dyDescent="0.3">
      <c r="A1645" s="12" t="s">
        <v>12280</v>
      </c>
      <c r="B1645" s="12" t="s">
        <v>2565</v>
      </c>
      <c r="C1645" s="36">
        <v>46034</v>
      </c>
      <c r="D1645" s="39">
        <v>1346.01</v>
      </c>
      <c r="E1645" s="12">
        <v>202</v>
      </c>
    </row>
    <row r="1646" spans="1:5" x14ac:dyDescent="0.3">
      <c r="A1646" s="12" t="s">
        <v>12281</v>
      </c>
      <c r="B1646" s="12" t="s">
        <v>3545</v>
      </c>
      <c r="C1646" s="36">
        <v>46039</v>
      </c>
      <c r="D1646" s="39">
        <v>697.61</v>
      </c>
      <c r="E1646" s="12">
        <v>124</v>
      </c>
    </row>
    <row r="1647" spans="1:5" x14ac:dyDescent="0.3">
      <c r="A1647" s="12" t="s">
        <v>12282</v>
      </c>
      <c r="B1647" s="12" t="s">
        <v>2801</v>
      </c>
      <c r="C1647" s="36">
        <v>46052</v>
      </c>
      <c r="D1647" s="39">
        <v>1780.37</v>
      </c>
      <c r="E1647" s="12">
        <v>171</v>
      </c>
    </row>
    <row r="1648" spans="1:5" x14ac:dyDescent="0.3">
      <c r="A1648" s="12" t="s">
        <v>12283</v>
      </c>
      <c r="B1648" s="12" t="s">
        <v>2039</v>
      </c>
      <c r="C1648" s="36">
        <v>46047</v>
      </c>
      <c r="D1648" s="39">
        <v>1110.3599999999999</v>
      </c>
      <c r="E1648" s="12">
        <v>108</v>
      </c>
    </row>
    <row r="1649" spans="1:5" x14ac:dyDescent="0.3">
      <c r="A1649" s="12" t="s">
        <v>12284</v>
      </c>
      <c r="B1649" s="12" t="s">
        <v>3748</v>
      </c>
      <c r="C1649" s="36">
        <v>46047</v>
      </c>
      <c r="D1649" s="39">
        <v>836.82</v>
      </c>
      <c r="E1649" s="12">
        <v>244</v>
      </c>
    </row>
    <row r="1650" spans="1:5" x14ac:dyDescent="0.3">
      <c r="A1650" s="12" t="s">
        <v>12285</v>
      </c>
      <c r="B1650" s="12" t="s">
        <v>3100</v>
      </c>
      <c r="C1650" s="36">
        <v>46053</v>
      </c>
      <c r="D1650" s="39">
        <v>296.41000000000003</v>
      </c>
      <c r="E1650" s="12">
        <v>8</v>
      </c>
    </row>
    <row r="1651" spans="1:5" x14ac:dyDescent="0.3">
      <c r="A1651" s="12" t="s">
        <v>12286</v>
      </c>
      <c r="B1651" s="12" t="s">
        <v>1616</v>
      </c>
      <c r="C1651" s="36">
        <v>46030</v>
      </c>
      <c r="D1651" s="39">
        <v>871.4</v>
      </c>
      <c r="E1651" s="12">
        <v>90</v>
      </c>
    </row>
    <row r="1652" spans="1:5" x14ac:dyDescent="0.3">
      <c r="A1652" s="12" t="s">
        <v>12287</v>
      </c>
      <c r="B1652" s="12" t="s">
        <v>2513</v>
      </c>
      <c r="C1652" s="36">
        <v>46033</v>
      </c>
      <c r="D1652" s="39">
        <v>2466.6799999999998</v>
      </c>
      <c r="E1652" s="12">
        <v>26</v>
      </c>
    </row>
    <row r="1653" spans="1:5" x14ac:dyDescent="0.3">
      <c r="A1653" s="12" t="s">
        <v>12288</v>
      </c>
      <c r="B1653" s="12" t="s">
        <v>3495</v>
      </c>
      <c r="C1653" s="36">
        <v>46033</v>
      </c>
      <c r="D1653" s="39">
        <v>2159.84</v>
      </c>
      <c r="E1653" s="12">
        <v>48</v>
      </c>
    </row>
    <row r="1654" spans="1:5" x14ac:dyDescent="0.3">
      <c r="A1654" s="12" t="s">
        <v>12289</v>
      </c>
      <c r="B1654" s="12" t="s">
        <v>3108</v>
      </c>
      <c r="C1654" s="36">
        <v>46030</v>
      </c>
      <c r="D1654" s="39">
        <v>2313.92</v>
      </c>
      <c r="E1654" s="12">
        <v>13</v>
      </c>
    </row>
    <row r="1655" spans="1:5" x14ac:dyDescent="0.3">
      <c r="A1655" s="12" t="s">
        <v>12290</v>
      </c>
      <c r="B1655" s="12" t="s">
        <v>1322</v>
      </c>
      <c r="C1655" s="36">
        <v>46028</v>
      </c>
      <c r="D1655" s="39">
        <v>2491</v>
      </c>
      <c r="E1655" s="12">
        <v>14</v>
      </c>
    </row>
    <row r="1656" spans="1:5" x14ac:dyDescent="0.3">
      <c r="A1656" s="12" t="s">
        <v>12291</v>
      </c>
      <c r="B1656" s="12" t="s">
        <v>2909</v>
      </c>
      <c r="C1656" s="36">
        <v>46024</v>
      </c>
      <c r="D1656" s="39">
        <v>241.63</v>
      </c>
      <c r="E1656" s="12">
        <v>137</v>
      </c>
    </row>
    <row r="1657" spans="1:5" x14ac:dyDescent="0.3">
      <c r="A1657" s="12" t="s">
        <v>12292</v>
      </c>
      <c r="B1657" s="12" t="s">
        <v>1849</v>
      </c>
      <c r="C1657" s="36">
        <v>46044</v>
      </c>
      <c r="D1657" s="39">
        <v>2171.6799999999998</v>
      </c>
      <c r="E1657" s="12">
        <v>282</v>
      </c>
    </row>
    <row r="1658" spans="1:5" x14ac:dyDescent="0.3">
      <c r="A1658" s="12" t="s">
        <v>12293</v>
      </c>
      <c r="B1658" s="12" t="s">
        <v>971</v>
      </c>
      <c r="C1658" s="36">
        <v>46051</v>
      </c>
      <c r="D1658" s="39">
        <v>1795.55</v>
      </c>
      <c r="E1658" s="12">
        <v>24</v>
      </c>
    </row>
    <row r="1659" spans="1:5" x14ac:dyDescent="0.3">
      <c r="A1659" s="12" t="s">
        <v>12294</v>
      </c>
      <c r="B1659" s="12" t="s">
        <v>902</v>
      </c>
      <c r="C1659" s="36">
        <v>46035</v>
      </c>
      <c r="D1659" s="39">
        <v>1941.38</v>
      </c>
      <c r="E1659" s="12">
        <v>267</v>
      </c>
    </row>
    <row r="1660" spans="1:5" x14ac:dyDescent="0.3">
      <c r="A1660" s="12" t="s">
        <v>12295</v>
      </c>
      <c r="B1660" s="12" t="s">
        <v>3752</v>
      </c>
      <c r="C1660" s="36">
        <v>46024</v>
      </c>
      <c r="D1660" s="39">
        <v>1968.89</v>
      </c>
      <c r="E1660" s="12">
        <v>41</v>
      </c>
    </row>
    <row r="1661" spans="1:5" x14ac:dyDescent="0.3">
      <c r="A1661" s="12" t="s">
        <v>12296</v>
      </c>
      <c r="B1661" s="12" t="s">
        <v>670</v>
      </c>
      <c r="C1661" s="36">
        <v>46030</v>
      </c>
      <c r="D1661" s="39">
        <v>508.76</v>
      </c>
      <c r="E1661" s="12">
        <v>173</v>
      </c>
    </row>
    <row r="1662" spans="1:5" x14ac:dyDescent="0.3">
      <c r="A1662" s="12" t="s">
        <v>12297</v>
      </c>
      <c r="B1662" s="12" t="s">
        <v>1368</v>
      </c>
      <c r="C1662" s="36">
        <v>46032</v>
      </c>
      <c r="D1662" s="39">
        <v>2084.29</v>
      </c>
      <c r="E1662" s="12">
        <v>255</v>
      </c>
    </row>
    <row r="1663" spans="1:5" x14ac:dyDescent="0.3">
      <c r="A1663" s="12" t="s">
        <v>12298</v>
      </c>
      <c r="B1663" s="12" t="s">
        <v>1157</v>
      </c>
      <c r="C1663" s="36">
        <v>46048</v>
      </c>
      <c r="D1663" s="39">
        <v>2120.3000000000002</v>
      </c>
      <c r="E1663" s="12">
        <v>196</v>
      </c>
    </row>
    <row r="1664" spans="1:5" x14ac:dyDescent="0.3">
      <c r="A1664" s="12" t="s">
        <v>12299</v>
      </c>
      <c r="B1664" s="12" t="s">
        <v>730</v>
      </c>
      <c r="C1664" s="36">
        <v>46048</v>
      </c>
      <c r="D1664" s="39">
        <v>1008.26</v>
      </c>
      <c r="E1664" s="12">
        <v>292</v>
      </c>
    </row>
    <row r="1665" spans="1:5" x14ac:dyDescent="0.3">
      <c r="A1665" s="12" t="s">
        <v>12300</v>
      </c>
      <c r="B1665" s="12" t="s">
        <v>3172</v>
      </c>
      <c r="C1665" s="36">
        <v>46025</v>
      </c>
      <c r="D1665" s="39">
        <v>2316.14</v>
      </c>
      <c r="E1665" s="12">
        <v>63</v>
      </c>
    </row>
    <row r="1666" spans="1:5" x14ac:dyDescent="0.3">
      <c r="A1666" s="12" t="s">
        <v>12301</v>
      </c>
      <c r="B1666" s="12" t="s">
        <v>4501</v>
      </c>
      <c r="C1666" s="36">
        <v>46053</v>
      </c>
      <c r="D1666" s="39">
        <v>1793.9</v>
      </c>
      <c r="E1666" s="12">
        <v>24</v>
      </c>
    </row>
    <row r="1667" spans="1:5" x14ac:dyDescent="0.3">
      <c r="A1667" s="12" t="s">
        <v>12302</v>
      </c>
      <c r="B1667" s="12" t="s">
        <v>3406</v>
      </c>
      <c r="C1667" s="36">
        <v>46023</v>
      </c>
      <c r="D1667" s="39">
        <v>1769.53</v>
      </c>
      <c r="E1667" s="12">
        <v>41</v>
      </c>
    </row>
    <row r="1668" spans="1:5" x14ac:dyDescent="0.3">
      <c r="A1668" s="12" t="s">
        <v>12303</v>
      </c>
      <c r="B1668" s="12" t="s">
        <v>3322</v>
      </c>
      <c r="C1668" s="36">
        <v>46051</v>
      </c>
      <c r="D1668" s="39">
        <v>336.66</v>
      </c>
      <c r="E1668" s="12">
        <v>78</v>
      </c>
    </row>
    <row r="1669" spans="1:5" x14ac:dyDescent="0.3">
      <c r="A1669" s="12" t="s">
        <v>12304</v>
      </c>
      <c r="B1669" s="12" t="s">
        <v>2661</v>
      </c>
      <c r="C1669" s="36">
        <v>46049</v>
      </c>
      <c r="D1669" s="39">
        <v>2044.87</v>
      </c>
      <c r="E1669" s="12">
        <v>287</v>
      </c>
    </row>
    <row r="1670" spans="1:5" x14ac:dyDescent="0.3">
      <c r="A1670" s="12" t="s">
        <v>12305</v>
      </c>
      <c r="B1670" s="12" t="s">
        <v>2397</v>
      </c>
      <c r="C1670" s="36">
        <v>46052</v>
      </c>
      <c r="D1670" s="39">
        <v>2435.77</v>
      </c>
      <c r="E1670" s="12">
        <v>253</v>
      </c>
    </row>
    <row r="1671" spans="1:5" x14ac:dyDescent="0.3">
      <c r="A1671" s="12" t="s">
        <v>12306</v>
      </c>
      <c r="B1671" s="12" t="s">
        <v>1500</v>
      </c>
      <c r="C1671" s="36">
        <v>46048</v>
      </c>
      <c r="D1671" s="39">
        <v>954.13</v>
      </c>
      <c r="E1671" s="12">
        <v>145</v>
      </c>
    </row>
    <row r="1672" spans="1:5" x14ac:dyDescent="0.3">
      <c r="A1672" s="12" t="s">
        <v>12307</v>
      </c>
      <c r="B1672" s="12" t="s">
        <v>4378</v>
      </c>
      <c r="C1672" s="36">
        <v>46027</v>
      </c>
      <c r="D1672" s="39">
        <v>51.65</v>
      </c>
      <c r="E1672" s="12">
        <v>287</v>
      </c>
    </row>
    <row r="1673" spans="1:5" x14ac:dyDescent="0.3">
      <c r="A1673" s="12" t="s">
        <v>12308</v>
      </c>
      <c r="B1673" s="12" t="s">
        <v>3619</v>
      </c>
      <c r="C1673" s="36">
        <v>46048</v>
      </c>
      <c r="D1673" s="39">
        <v>53.62</v>
      </c>
      <c r="E1673" s="12">
        <v>58</v>
      </c>
    </row>
    <row r="1674" spans="1:5" x14ac:dyDescent="0.3">
      <c r="A1674" s="12" t="s">
        <v>12309</v>
      </c>
      <c r="B1674" s="12" t="s">
        <v>1522</v>
      </c>
      <c r="C1674" s="36">
        <v>46032</v>
      </c>
      <c r="D1674" s="39">
        <v>1405.16</v>
      </c>
      <c r="E1674" s="12">
        <v>252</v>
      </c>
    </row>
    <row r="1675" spans="1:5" x14ac:dyDescent="0.3">
      <c r="A1675" s="12" t="s">
        <v>12310</v>
      </c>
      <c r="B1675" s="12" t="s">
        <v>2969</v>
      </c>
      <c r="C1675" s="36">
        <v>46023</v>
      </c>
      <c r="D1675" s="39">
        <v>1267.26</v>
      </c>
      <c r="E1675" s="12">
        <v>59</v>
      </c>
    </row>
    <row r="1676" spans="1:5" x14ac:dyDescent="0.3">
      <c r="A1676" s="12" t="s">
        <v>12311</v>
      </c>
      <c r="B1676" s="12" t="s">
        <v>2959</v>
      </c>
      <c r="C1676" s="36">
        <v>46043</v>
      </c>
      <c r="D1676" s="39">
        <v>2351.27</v>
      </c>
      <c r="E1676" s="12">
        <v>276</v>
      </c>
    </row>
    <row r="1677" spans="1:5" x14ac:dyDescent="0.3">
      <c r="A1677" s="12" t="s">
        <v>12312</v>
      </c>
      <c r="B1677" s="12" t="s">
        <v>4118</v>
      </c>
      <c r="C1677" s="36">
        <v>46044</v>
      </c>
      <c r="D1677" s="39">
        <v>2078.04</v>
      </c>
      <c r="E1677" s="12">
        <v>53</v>
      </c>
    </row>
    <row r="1678" spans="1:5" x14ac:dyDescent="0.3">
      <c r="A1678" s="12" t="s">
        <v>12313</v>
      </c>
      <c r="B1678" s="12" t="s">
        <v>2079</v>
      </c>
      <c r="C1678" s="36">
        <v>46024</v>
      </c>
      <c r="D1678" s="39">
        <v>1285.3800000000001</v>
      </c>
      <c r="E1678" s="12">
        <v>95</v>
      </c>
    </row>
    <row r="1679" spans="1:5" x14ac:dyDescent="0.3">
      <c r="A1679" s="12" t="s">
        <v>12314</v>
      </c>
      <c r="B1679" s="12" t="s">
        <v>3820</v>
      </c>
      <c r="C1679" s="36">
        <v>46029</v>
      </c>
      <c r="D1679" s="39">
        <v>932.59</v>
      </c>
      <c r="E1679" s="12">
        <v>207</v>
      </c>
    </row>
    <row r="1680" spans="1:5" x14ac:dyDescent="0.3">
      <c r="A1680" s="12" t="s">
        <v>12315</v>
      </c>
      <c r="B1680" s="12" t="s">
        <v>2017</v>
      </c>
      <c r="C1680" s="36">
        <v>46027</v>
      </c>
      <c r="D1680" s="39">
        <v>1455.64</v>
      </c>
      <c r="E1680" s="12">
        <v>187</v>
      </c>
    </row>
    <row r="1681" spans="1:5" x14ac:dyDescent="0.3">
      <c r="A1681" s="12" t="s">
        <v>12316</v>
      </c>
      <c r="B1681" s="12" t="s">
        <v>1845</v>
      </c>
      <c r="C1681" s="36">
        <v>46036</v>
      </c>
      <c r="D1681" s="39">
        <v>996.29</v>
      </c>
      <c r="E1681" s="12">
        <v>221</v>
      </c>
    </row>
    <row r="1682" spans="1:5" x14ac:dyDescent="0.3">
      <c r="A1682" s="12" t="s">
        <v>12317</v>
      </c>
      <c r="B1682" s="12" t="s">
        <v>3916</v>
      </c>
      <c r="C1682" s="36">
        <v>46028</v>
      </c>
      <c r="D1682" s="39">
        <v>1726.15</v>
      </c>
      <c r="E1682" s="12">
        <v>69</v>
      </c>
    </row>
    <row r="1683" spans="1:5" x14ac:dyDescent="0.3">
      <c r="A1683" s="12" t="s">
        <v>12318</v>
      </c>
      <c r="B1683" s="12" t="s">
        <v>2537</v>
      </c>
      <c r="C1683" s="36">
        <v>46045</v>
      </c>
      <c r="D1683" s="39">
        <v>1418.67</v>
      </c>
      <c r="E1683" s="12">
        <v>82</v>
      </c>
    </row>
    <row r="1684" spans="1:5" x14ac:dyDescent="0.3">
      <c r="A1684" s="12" t="s">
        <v>12319</v>
      </c>
      <c r="B1684" s="12" t="s">
        <v>3667</v>
      </c>
      <c r="C1684" s="36">
        <v>46033</v>
      </c>
      <c r="D1684" s="39">
        <v>1309.06</v>
      </c>
      <c r="E1684" s="12">
        <v>77</v>
      </c>
    </row>
    <row r="1685" spans="1:5" x14ac:dyDescent="0.3">
      <c r="A1685" s="12" t="s">
        <v>12320</v>
      </c>
      <c r="B1685" s="12" t="s">
        <v>757</v>
      </c>
      <c r="C1685" s="36">
        <v>46026</v>
      </c>
      <c r="D1685" s="39">
        <v>1425.46</v>
      </c>
      <c r="E1685" s="12">
        <v>178</v>
      </c>
    </row>
    <row r="1686" spans="1:5" x14ac:dyDescent="0.3">
      <c r="A1686" s="12" t="s">
        <v>12321</v>
      </c>
      <c r="B1686" s="12" t="s">
        <v>878</v>
      </c>
      <c r="C1686" s="36">
        <v>46045</v>
      </c>
      <c r="D1686" s="39">
        <v>1380.67</v>
      </c>
      <c r="E1686" s="12">
        <v>102</v>
      </c>
    </row>
    <row r="1687" spans="1:5" x14ac:dyDescent="0.3">
      <c r="A1687" s="12" t="s">
        <v>12322</v>
      </c>
      <c r="B1687" s="12" t="s">
        <v>2809</v>
      </c>
      <c r="C1687" s="36">
        <v>46036</v>
      </c>
      <c r="D1687" s="39">
        <v>1553.89</v>
      </c>
      <c r="E1687" s="12">
        <v>251</v>
      </c>
    </row>
    <row r="1688" spans="1:5" x14ac:dyDescent="0.3">
      <c r="A1688" s="12" t="s">
        <v>12323</v>
      </c>
      <c r="B1688" s="12" t="s">
        <v>1285</v>
      </c>
      <c r="C1688" s="36">
        <v>46039</v>
      </c>
      <c r="D1688" s="39">
        <v>1655.51</v>
      </c>
      <c r="E1688" s="12">
        <v>68</v>
      </c>
    </row>
    <row r="1689" spans="1:5" x14ac:dyDescent="0.3">
      <c r="A1689" s="12" t="s">
        <v>12324</v>
      </c>
      <c r="B1689" s="12" t="s">
        <v>2523</v>
      </c>
      <c r="C1689" s="36">
        <v>46027</v>
      </c>
      <c r="D1689" s="39">
        <v>2258.75</v>
      </c>
      <c r="E1689" s="12">
        <v>190</v>
      </c>
    </row>
    <row r="1690" spans="1:5" x14ac:dyDescent="0.3">
      <c r="A1690" s="12" t="s">
        <v>12325</v>
      </c>
      <c r="B1690" s="12" t="s">
        <v>1419</v>
      </c>
      <c r="C1690" s="36">
        <v>46038</v>
      </c>
      <c r="D1690" s="39">
        <v>100.47</v>
      </c>
      <c r="E1690" s="12">
        <v>153</v>
      </c>
    </row>
    <row r="1691" spans="1:5" x14ac:dyDescent="0.3">
      <c r="A1691" s="12" t="s">
        <v>12326</v>
      </c>
      <c r="B1691" s="12" t="s">
        <v>3218</v>
      </c>
      <c r="C1691" s="36">
        <v>46027</v>
      </c>
      <c r="D1691" s="39">
        <v>171.33</v>
      </c>
      <c r="E1691" s="12">
        <v>231</v>
      </c>
    </row>
    <row r="1692" spans="1:5" x14ac:dyDescent="0.3">
      <c r="A1692" s="12" t="s">
        <v>12327</v>
      </c>
      <c r="B1692" s="12" t="s">
        <v>1285</v>
      </c>
      <c r="C1692" s="36">
        <v>46025</v>
      </c>
      <c r="D1692" s="39">
        <v>2220.33</v>
      </c>
      <c r="E1692" s="12">
        <v>288</v>
      </c>
    </row>
    <row r="1693" spans="1:5" x14ac:dyDescent="0.3">
      <c r="A1693" s="12" t="s">
        <v>12328</v>
      </c>
      <c r="B1693" s="12" t="s">
        <v>3948</v>
      </c>
      <c r="C1693" s="36">
        <v>46046</v>
      </c>
      <c r="D1693" s="39">
        <v>1547.69</v>
      </c>
      <c r="E1693" s="12">
        <v>189</v>
      </c>
    </row>
    <row r="1694" spans="1:5" x14ac:dyDescent="0.3">
      <c r="A1694" s="12" t="s">
        <v>12329</v>
      </c>
      <c r="B1694" s="12" t="s">
        <v>2523</v>
      </c>
      <c r="C1694" s="36">
        <v>46046</v>
      </c>
      <c r="D1694" s="39">
        <v>1591.61</v>
      </c>
      <c r="E1694" s="12">
        <v>159</v>
      </c>
    </row>
    <row r="1695" spans="1:5" x14ac:dyDescent="0.3">
      <c r="A1695" s="12" t="s">
        <v>12330</v>
      </c>
      <c r="B1695" s="12" t="s">
        <v>1704</v>
      </c>
      <c r="C1695" s="36">
        <v>46045</v>
      </c>
      <c r="D1695" s="39">
        <v>982.75</v>
      </c>
      <c r="E1695" s="12">
        <v>234</v>
      </c>
    </row>
    <row r="1696" spans="1:5" x14ac:dyDescent="0.3">
      <c r="A1696" s="12" t="s">
        <v>12331</v>
      </c>
      <c r="B1696" s="12" t="s">
        <v>1698</v>
      </c>
      <c r="C1696" s="36">
        <v>46049</v>
      </c>
      <c r="D1696" s="39">
        <v>2363.0300000000002</v>
      </c>
      <c r="E1696" s="12">
        <v>46</v>
      </c>
    </row>
    <row r="1697" spans="1:5" x14ac:dyDescent="0.3">
      <c r="A1697" s="12" t="s">
        <v>12332</v>
      </c>
      <c r="B1697" s="12" t="s">
        <v>2459</v>
      </c>
      <c r="C1697" s="36">
        <v>46028</v>
      </c>
      <c r="D1697" s="39">
        <v>1442.58</v>
      </c>
      <c r="E1697" s="12">
        <v>127</v>
      </c>
    </row>
    <row r="1698" spans="1:5" x14ac:dyDescent="0.3">
      <c r="A1698" s="12" t="s">
        <v>12333</v>
      </c>
      <c r="B1698" s="12" t="s">
        <v>1046</v>
      </c>
      <c r="C1698" s="36">
        <v>46045</v>
      </c>
      <c r="D1698" s="39">
        <v>898.7</v>
      </c>
      <c r="E1698" s="12">
        <v>21</v>
      </c>
    </row>
    <row r="1699" spans="1:5" x14ac:dyDescent="0.3">
      <c r="A1699" s="12" t="s">
        <v>12334</v>
      </c>
      <c r="B1699" s="12" t="s">
        <v>3122</v>
      </c>
      <c r="C1699" s="36">
        <v>46036</v>
      </c>
      <c r="D1699" s="39">
        <v>1181.42</v>
      </c>
      <c r="E1699" s="12">
        <v>110</v>
      </c>
    </row>
    <row r="1700" spans="1:5" x14ac:dyDescent="0.3">
      <c r="A1700" s="12" t="s">
        <v>12335</v>
      </c>
      <c r="B1700" s="12" t="s">
        <v>3068</v>
      </c>
      <c r="C1700" s="36">
        <v>46029</v>
      </c>
      <c r="D1700" s="39">
        <v>1927.12</v>
      </c>
      <c r="E1700" s="12">
        <v>253</v>
      </c>
    </row>
    <row r="1701" spans="1:5" x14ac:dyDescent="0.3">
      <c r="A1701" s="12" t="s">
        <v>12336</v>
      </c>
      <c r="B1701" s="12" t="s">
        <v>2441</v>
      </c>
      <c r="C1701" s="36">
        <v>46042</v>
      </c>
      <c r="D1701" s="39">
        <v>760.49</v>
      </c>
      <c r="E1701" s="12">
        <v>272</v>
      </c>
    </row>
    <row r="1702" spans="1:5" x14ac:dyDescent="0.3">
      <c r="A1702" s="12" t="s">
        <v>12337</v>
      </c>
      <c r="B1702" s="12" t="s">
        <v>1080</v>
      </c>
      <c r="C1702" s="36">
        <v>46044</v>
      </c>
      <c r="D1702" s="39">
        <v>911.87</v>
      </c>
      <c r="E1702" s="12">
        <v>99</v>
      </c>
    </row>
    <row r="1703" spans="1:5" x14ac:dyDescent="0.3">
      <c r="A1703" s="12" t="s">
        <v>12338</v>
      </c>
      <c r="B1703" s="12" t="s">
        <v>1223</v>
      </c>
      <c r="C1703" s="36">
        <v>46031</v>
      </c>
      <c r="D1703" s="39">
        <v>909.53</v>
      </c>
      <c r="E1703" s="12">
        <v>143</v>
      </c>
    </row>
    <row r="1704" spans="1:5" x14ac:dyDescent="0.3">
      <c r="A1704" s="12" t="s">
        <v>12339</v>
      </c>
      <c r="B1704" s="12" t="s">
        <v>4090</v>
      </c>
      <c r="C1704" s="36">
        <v>46049</v>
      </c>
      <c r="D1704" s="39">
        <v>1594.39</v>
      </c>
      <c r="E1704" s="12">
        <v>186</v>
      </c>
    </row>
    <row r="1705" spans="1:5" x14ac:dyDescent="0.3">
      <c r="A1705" s="12" t="s">
        <v>12340</v>
      </c>
      <c r="B1705" s="12" t="s">
        <v>4334</v>
      </c>
      <c r="C1705" s="36">
        <v>46045</v>
      </c>
      <c r="D1705" s="39">
        <v>124.52</v>
      </c>
      <c r="E1705" s="12">
        <v>297</v>
      </c>
    </row>
    <row r="1706" spans="1:5" x14ac:dyDescent="0.3">
      <c r="A1706" s="12" t="s">
        <v>12341</v>
      </c>
      <c r="B1706" s="12" t="s">
        <v>2875</v>
      </c>
      <c r="C1706" s="36">
        <v>46036</v>
      </c>
      <c r="D1706" s="39">
        <v>105.21</v>
      </c>
      <c r="E1706" s="12">
        <v>5</v>
      </c>
    </row>
    <row r="1707" spans="1:5" x14ac:dyDescent="0.3">
      <c r="A1707" s="12" t="s">
        <v>12342</v>
      </c>
      <c r="B1707" s="12" t="s">
        <v>2245</v>
      </c>
      <c r="C1707" s="36">
        <v>46034</v>
      </c>
      <c r="D1707" s="39">
        <v>1679.73</v>
      </c>
      <c r="E1707" s="12">
        <v>77</v>
      </c>
    </row>
    <row r="1708" spans="1:5" x14ac:dyDescent="0.3">
      <c r="A1708" s="12" t="s">
        <v>12343</v>
      </c>
      <c r="B1708" s="12" t="s">
        <v>3647</v>
      </c>
      <c r="C1708" s="36">
        <v>46048</v>
      </c>
      <c r="D1708" s="39">
        <v>922.25</v>
      </c>
      <c r="E1708" s="12">
        <v>291</v>
      </c>
    </row>
    <row r="1709" spans="1:5" x14ac:dyDescent="0.3">
      <c r="A1709" s="12" t="s">
        <v>12344</v>
      </c>
      <c r="B1709" s="12" t="s">
        <v>2170</v>
      </c>
      <c r="C1709" s="36">
        <v>46051</v>
      </c>
      <c r="D1709" s="39">
        <v>102.03</v>
      </c>
      <c r="E1709" s="12">
        <v>110</v>
      </c>
    </row>
    <row r="1710" spans="1:5" x14ac:dyDescent="0.3">
      <c r="A1710" s="12" t="s">
        <v>12345</v>
      </c>
      <c r="B1710" s="12" t="s">
        <v>542</v>
      </c>
      <c r="C1710" s="36">
        <v>46047</v>
      </c>
      <c r="D1710" s="39">
        <v>634.80999999999995</v>
      </c>
      <c r="E1710" s="12">
        <v>241</v>
      </c>
    </row>
    <row r="1711" spans="1:5" x14ac:dyDescent="0.3">
      <c r="A1711" s="12" t="s">
        <v>12346</v>
      </c>
      <c r="B1711" s="12" t="s">
        <v>1190</v>
      </c>
      <c r="C1711" s="36">
        <v>46031</v>
      </c>
      <c r="D1711" s="39">
        <v>1148.49</v>
      </c>
      <c r="E1711" s="12">
        <v>267</v>
      </c>
    </row>
    <row r="1712" spans="1:5" x14ac:dyDescent="0.3">
      <c r="A1712" s="12" t="s">
        <v>12347</v>
      </c>
      <c r="B1712" s="12" t="s">
        <v>2871</v>
      </c>
      <c r="C1712" s="36">
        <v>46034</v>
      </c>
      <c r="D1712" s="39">
        <v>762.84</v>
      </c>
      <c r="E1712" s="12">
        <v>175</v>
      </c>
    </row>
    <row r="1713" spans="1:5" x14ac:dyDescent="0.3">
      <c r="A1713" s="12" t="s">
        <v>12348</v>
      </c>
      <c r="B1713" s="12" t="s">
        <v>1590</v>
      </c>
      <c r="C1713" s="36">
        <v>46036</v>
      </c>
      <c r="D1713" s="39">
        <v>136.94999999999999</v>
      </c>
      <c r="E1713" s="12">
        <v>88</v>
      </c>
    </row>
    <row r="1714" spans="1:5" x14ac:dyDescent="0.3">
      <c r="A1714" s="12" t="s">
        <v>12349</v>
      </c>
      <c r="B1714" s="12" t="s">
        <v>3262</v>
      </c>
      <c r="C1714" s="36">
        <v>46042</v>
      </c>
      <c r="D1714" s="39">
        <v>1338.79</v>
      </c>
      <c r="E1714" s="12">
        <v>126</v>
      </c>
    </row>
    <row r="1715" spans="1:5" x14ac:dyDescent="0.3">
      <c r="A1715" s="12" t="s">
        <v>12350</v>
      </c>
      <c r="B1715" s="12" t="s">
        <v>1066</v>
      </c>
      <c r="C1715" s="36">
        <v>46048</v>
      </c>
      <c r="D1715" s="39">
        <v>332.19</v>
      </c>
      <c r="E1715" s="12">
        <v>264</v>
      </c>
    </row>
    <row r="1716" spans="1:5" x14ac:dyDescent="0.3">
      <c r="A1716" s="12" t="s">
        <v>12351</v>
      </c>
      <c r="B1716" s="12" t="s">
        <v>1257</v>
      </c>
      <c r="C1716" s="36">
        <v>46053</v>
      </c>
      <c r="D1716" s="39">
        <v>2035.48</v>
      </c>
      <c r="E1716" s="12">
        <v>8</v>
      </c>
    </row>
    <row r="1717" spans="1:5" x14ac:dyDescent="0.3">
      <c r="A1717" s="12" t="s">
        <v>12352</v>
      </c>
      <c r="B1717" s="12" t="s">
        <v>4044</v>
      </c>
      <c r="C1717" s="36">
        <v>46052</v>
      </c>
      <c r="D1717" s="39">
        <v>30.5</v>
      </c>
      <c r="E1717" s="12">
        <v>43</v>
      </c>
    </row>
    <row r="1718" spans="1:5" x14ac:dyDescent="0.3">
      <c r="A1718" s="12" t="s">
        <v>12353</v>
      </c>
      <c r="B1718" s="12" t="s">
        <v>3062</v>
      </c>
      <c r="C1718" s="36">
        <v>46046</v>
      </c>
      <c r="D1718" s="39">
        <v>1820.87</v>
      </c>
      <c r="E1718" s="12">
        <v>84</v>
      </c>
    </row>
    <row r="1719" spans="1:5" x14ac:dyDescent="0.3">
      <c r="A1719" s="12" t="s">
        <v>12354</v>
      </c>
      <c r="B1719" s="12" t="s">
        <v>703</v>
      </c>
      <c r="C1719" s="36">
        <v>46026</v>
      </c>
      <c r="D1719" s="39">
        <v>874.29</v>
      </c>
      <c r="E1719" s="12">
        <v>204</v>
      </c>
    </row>
    <row r="1720" spans="1:5" x14ac:dyDescent="0.3">
      <c r="A1720" s="12" t="s">
        <v>12355</v>
      </c>
      <c r="B1720" s="12" t="s">
        <v>3489</v>
      </c>
      <c r="C1720" s="36">
        <v>46033</v>
      </c>
      <c r="D1720" s="39">
        <v>275.48</v>
      </c>
      <c r="E1720" s="12">
        <v>83</v>
      </c>
    </row>
    <row r="1721" spans="1:5" x14ac:dyDescent="0.3">
      <c r="A1721" s="12" t="s">
        <v>12356</v>
      </c>
      <c r="B1721" s="12" t="s">
        <v>4585</v>
      </c>
      <c r="C1721" s="36">
        <v>46053</v>
      </c>
      <c r="D1721" s="39">
        <v>880.62</v>
      </c>
      <c r="E1721" s="12">
        <v>140</v>
      </c>
    </row>
    <row r="1722" spans="1:5" x14ac:dyDescent="0.3">
      <c r="A1722" s="12" t="s">
        <v>12357</v>
      </c>
      <c r="B1722" s="12" t="s">
        <v>3669</v>
      </c>
      <c r="C1722" s="36">
        <v>46025</v>
      </c>
      <c r="D1722" s="39">
        <v>1374.75</v>
      </c>
      <c r="E1722" s="12">
        <v>62</v>
      </c>
    </row>
    <row r="1723" spans="1:5" x14ac:dyDescent="0.3">
      <c r="A1723" s="12" t="s">
        <v>12358</v>
      </c>
      <c r="B1723" s="12" t="s">
        <v>3555</v>
      </c>
      <c r="C1723" s="36">
        <v>46034</v>
      </c>
      <c r="D1723" s="39">
        <v>1870.02</v>
      </c>
      <c r="E1723" s="12">
        <v>157</v>
      </c>
    </row>
    <row r="1724" spans="1:5" x14ac:dyDescent="0.3">
      <c r="A1724" s="12" t="s">
        <v>12359</v>
      </c>
      <c r="B1724" s="12" t="s">
        <v>4322</v>
      </c>
      <c r="C1724" s="36">
        <v>46044</v>
      </c>
      <c r="D1724" s="39">
        <v>153.66999999999999</v>
      </c>
      <c r="E1724" s="12">
        <v>185</v>
      </c>
    </row>
    <row r="1725" spans="1:5" x14ac:dyDescent="0.3">
      <c r="A1725" s="12" t="s">
        <v>12360</v>
      </c>
      <c r="B1725" s="12" t="s">
        <v>3218</v>
      </c>
      <c r="C1725" s="36">
        <v>46053</v>
      </c>
      <c r="D1725" s="39">
        <v>1718.09</v>
      </c>
      <c r="E1725" s="12">
        <v>163</v>
      </c>
    </row>
    <row r="1726" spans="1:5" x14ac:dyDescent="0.3">
      <c r="A1726" s="12" t="s">
        <v>12361</v>
      </c>
      <c r="B1726" s="12" t="s">
        <v>2237</v>
      </c>
      <c r="C1726" s="36">
        <v>46035</v>
      </c>
      <c r="D1726" s="39">
        <v>1078.08</v>
      </c>
      <c r="E1726" s="12">
        <v>70</v>
      </c>
    </row>
    <row r="1727" spans="1:5" x14ac:dyDescent="0.3">
      <c r="A1727" s="12" t="s">
        <v>12362</v>
      </c>
      <c r="B1727" s="12" t="s">
        <v>3461</v>
      </c>
      <c r="C1727" s="36">
        <v>46036</v>
      </c>
      <c r="D1727" s="39">
        <v>1510.2</v>
      </c>
      <c r="E1727" s="12">
        <v>249</v>
      </c>
    </row>
    <row r="1728" spans="1:5" x14ac:dyDescent="0.3">
      <c r="A1728" s="12" t="s">
        <v>12363</v>
      </c>
      <c r="B1728" s="12" t="s">
        <v>2307</v>
      </c>
      <c r="C1728" s="36">
        <v>46038</v>
      </c>
      <c r="D1728" s="39">
        <v>256.69</v>
      </c>
      <c r="E1728" s="12">
        <v>86</v>
      </c>
    </row>
    <row r="1729" spans="1:5" x14ac:dyDescent="0.3">
      <c r="A1729" s="12" t="s">
        <v>12364</v>
      </c>
      <c r="B1729" s="12" t="s">
        <v>2479</v>
      </c>
      <c r="C1729" s="36">
        <v>46052</v>
      </c>
      <c r="D1729" s="39">
        <v>176.78</v>
      </c>
      <c r="E1729" s="12">
        <v>78</v>
      </c>
    </row>
    <row r="1730" spans="1:5" x14ac:dyDescent="0.3">
      <c r="A1730" s="12" t="s">
        <v>12365</v>
      </c>
      <c r="B1730" s="12" t="s">
        <v>3816</v>
      </c>
      <c r="C1730" s="36">
        <v>46042</v>
      </c>
      <c r="D1730" s="39">
        <v>1906.02</v>
      </c>
      <c r="E1730" s="12">
        <v>144</v>
      </c>
    </row>
    <row r="1731" spans="1:5" x14ac:dyDescent="0.3">
      <c r="A1731" s="12" t="s">
        <v>12366</v>
      </c>
      <c r="B1731" s="12" t="s">
        <v>3318</v>
      </c>
      <c r="C1731" s="36">
        <v>46053</v>
      </c>
      <c r="D1731" s="39">
        <v>1648.96</v>
      </c>
      <c r="E1731" s="12">
        <v>160</v>
      </c>
    </row>
    <row r="1732" spans="1:5" x14ac:dyDescent="0.3">
      <c r="A1732" s="12" t="s">
        <v>12367</v>
      </c>
      <c r="B1732" s="12" t="s">
        <v>4092</v>
      </c>
      <c r="C1732" s="36">
        <v>46027</v>
      </c>
      <c r="D1732" s="39">
        <v>2076.19</v>
      </c>
      <c r="E1732" s="12">
        <v>288</v>
      </c>
    </row>
    <row r="1733" spans="1:5" x14ac:dyDescent="0.3">
      <c r="A1733" s="12" t="s">
        <v>12368</v>
      </c>
      <c r="B1733" s="12" t="s">
        <v>1368</v>
      </c>
      <c r="C1733" s="36">
        <v>46045</v>
      </c>
      <c r="D1733" s="39">
        <v>2126.64</v>
      </c>
      <c r="E1733" s="12">
        <v>146</v>
      </c>
    </row>
    <row r="1734" spans="1:5" x14ac:dyDescent="0.3">
      <c r="A1734" s="12" t="s">
        <v>12369</v>
      </c>
      <c r="B1734" s="12" t="s">
        <v>4180</v>
      </c>
      <c r="C1734" s="36">
        <v>46027</v>
      </c>
      <c r="D1734" s="39">
        <v>683.83</v>
      </c>
      <c r="E1734" s="12">
        <v>169</v>
      </c>
    </row>
    <row r="1735" spans="1:5" x14ac:dyDescent="0.3">
      <c r="A1735" s="12" t="s">
        <v>12370</v>
      </c>
      <c r="B1735" s="12" t="s">
        <v>1867</v>
      </c>
      <c r="C1735" s="36">
        <v>46048</v>
      </c>
      <c r="D1735" s="39">
        <v>1714.63</v>
      </c>
      <c r="E1735" s="12">
        <v>154</v>
      </c>
    </row>
    <row r="1736" spans="1:5" x14ac:dyDescent="0.3">
      <c r="A1736" s="12" t="s">
        <v>12371</v>
      </c>
      <c r="B1736" s="12" t="s">
        <v>2463</v>
      </c>
      <c r="C1736" s="36">
        <v>46043</v>
      </c>
      <c r="D1736" s="39">
        <v>927.11</v>
      </c>
      <c r="E1736" s="12">
        <v>283</v>
      </c>
    </row>
    <row r="1737" spans="1:5" x14ac:dyDescent="0.3">
      <c r="A1737" s="12" t="s">
        <v>12372</v>
      </c>
      <c r="B1737" s="12" t="s">
        <v>3956</v>
      </c>
      <c r="C1737" s="36">
        <v>46048</v>
      </c>
      <c r="D1737" s="39">
        <v>1354.65</v>
      </c>
      <c r="E1737" s="12">
        <v>188</v>
      </c>
    </row>
    <row r="1738" spans="1:5" x14ac:dyDescent="0.3">
      <c r="A1738" s="12" t="s">
        <v>12373</v>
      </c>
      <c r="B1738" s="12" t="s">
        <v>3982</v>
      </c>
      <c r="C1738" s="36">
        <v>46040</v>
      </c>
      <c r="D1738" s="39">
        <v>2186.96</v>
      </c>
      <c r="E1738" s="12">
        <v>229</v>
      </c>
    </row>
    <row r="1739" spans="1:5" x14ac:dyDescent="0.3">
      <c r="A1739" s="12" t="s">
        <v>12374</v>
      </c>
      <c r="B1739" s="12" t="s">
        <v>4328</v>
      </c>
      <c r="C1739" s="36">
        <v>46039</v>
      </c>
      <c r="D1739" s="39">
        <v>332.64</v>
      </c>
      <c r="E1739" s="12">
        <v>13</v>
      </c>
    </row>
    <row r="1740" spans="1:5" x14ac:dyDescent="0.3">
      <c r="A1740" s="12" t="s">
        <v>12375</v>
      </c>
      <c r="B1740" s="12" t="s">
        <v>3306</v>
      </c>
      <c r="C1740" s="36">
        <v>46043</v>
      </c>
      <c r="D1740" s="39">
        <v>926.24</v>
      </c>
      <c r="E1740" s="12">
        <v>293</v>
      </c>
    </row>
    <row r="1741" spans="1:5" x14ac:dyDescent="0.3">
      <c r="A1741" s="12" t="s">
        <v>12376</v>
      </c>
      <c r="B1741" s="12" t="s">
        <v>1708</v>
      </c>
      <c r="C1741" s="36">
        <v>46050</v>
      </c>
      <c r="D1741" s="39">
        <v>1187.9100000000001</v>
      </c>
      <c r="E1741" s="12">
        <v>228</v>
      </c>
    </row>
    <row r="1742" spans="1:5" x14ac:dyDescent="0.3">
      <c r="A1742" s="12" t="s">
        <v>12377</v>
      </c>
      <c r="B1742" s="12" t="s">
        <v>2122</v>
      </c>
      <c r="C1742" s="36">
        <v>46042</v>
      </c>
      <c r="D1742" s="39">
        <v>1966.08</v>
      </c>
      <c r="E1742" s="12">
        <v>249</v>
      </c>
    </row>
    <row r="1743" spans="1:5" x14ac:dyDescent="0.3">
      <c r="A1743" s="12" t="s">
        <v>12378</v>
      </c>
      <c r="B1743" s="12" t="s">
        <v>2207</v>
      </c>
      <c r="C1743" s="36">
        <v>46036</v>
      </c>
      <c r="D1743" s="39">
        <v>1174.1600000000001</v>
      </c>
      <c r="E1743" s="12">
        <v>226</v>
      </c>
    </row>
    <row r="1744" spans="1:5" x14ac:dyDescent="0.3">
      <c r="A1744" s="12" t="s">
        <v>12379</v>
      </c>
      <c r="B1744" s="12" t="s">
        <v>1190</v>
      </c>
      <c r="C1744" s="36">
        <v>46036</v>
      </c>
      <c r="D1744" s="39">
        <v>528.13</v>
      </c>
      <c r="E1744" s="12">
        <v>35</v>
      </c>
    </row>
    <row r="1745" spans="1:5" x14ac:dyDescent="0.3">
      <c r="A1745" s="12" t="s">
        <v>12380</v>
      </c>
      <c r="B1745" s="12" t="s">
        <v>1660</v>
      </c>
      <c r="C1745" s="36">
        <v>46048</v>
      </c>
      <c r="D1745" s="39">
        <v>1340.94</v>
      </c>
      <c r="E1745" s="12">
        <v>196</v>
      </c>
    </row>
    <row r="1746" spans="1:5" x14ac:dyDescent="0.3">
      <c r="A1746" s="12" t="s">
        <v>12381</v>
      </c>
      <c r="B1746" s="12" t="s">
        <v>2361</v>
      </c>
      <c r="C1746" s="36">
        <v>46041</v>
      </c>
      <c r="D1746" s="39">
        <v>322.31</v>
      </c>
      <c r="E1746" s="12">
        <v>131</v>
      </c>
    </row>
    <row r="1747" spans="1:5" x14ac:dyDescent="0.3">
      <c r="A1747" s="12" t="s">
        <v>12382</v>
      </c>
      <c r="B1747" s="12" t="s">
        <v>4411</v>
      </c>
      <c r="C1747" s="36">
        <v>46032</v>
      </c>
      <c r="D1747" s="39">
        <v>480.7</v>
      </c>
      <c r="E1747" s="12">
        <v>187</v>
      </c>
    </row>
    <row r="1748" spans="1:5" x14ac:dyDescent="0.3">
      <c r="A1748" s="12" t="s">
        <v>12383</v>
      </c>
      <c r="B1748" s="12" t="s">
        <v>560</v>
      </c>
      <c r="C1748" s="36">
        <v>46052</v>
      </c>
      <c r="D1748" s="39">
        <v>1647.81</v>
      </c>
      <c r="E1748" s="12">
        <v>173</v>
      </c>
    </row>
    <row r="1749" spans="1:5" x14ac:dyDescent="0.3">
      <c r="A1749" s="12" t="s">
        <v>12384</v>
      </c>
      <c r="B1749" s="12" t="s">
        <v>3868</v>
      </c>
      <c r="C1749" s="36">
        <v>46036</v>
      </c>
      <c r="D1749" s="39">
        <v>1760.42</v>
      </c>
      <c r="E1749" s="12">
        <v>236</v>
      </c>
    </row>
    <row r="1750" spans="1:5" x14ac:dyDescent="0.3">
      <c r="A1750" s="12" t="s">
        <v>12385</v>
      </c>
      <c r="B1750" s="12" t="s">
        <v>3926</v>
      </c>
      <c r="C1750" s="36">
        <v>46040</v>
      </c>
      <c r="D1750" s="39">
        <v>2145.7199999999998</v>
      </c>
      <c r="E1750" s="12">
        <v>156</v>
      </c>
    </row>
    <row r="1751" spans="1:5" x14ac:dyDescent="0.3">
      <c r="A1751" s="12" t="s">
        <v>12386</v>
      </c>
      <c r="B1751" s="12" t="s">
        <v>2343</v>
      </c>
      <c r="C1751" s="36">
        <v>46053</v>
      </c>
      <c r="D1751" s="39">
        <v>1335.17</v>
      </c>
      <c r="E1751" s="12">
        <v>125</v>
      </c>
    </row>
    <row r="1752" spans="1:5" x14ac:dyDescent="0.3">
      <c r="A1752" s="12" t="s">
        <v>12387</v>
      </c>
      <c r="B1752" s="12" t="s">
        <v>2555</v>
      </c>
      <c r="C1752" s="36">
        <v>46029</v>
      </c>
      <c r="D1752" s="39">
        <v>1935.06</v>
      </c>
      <c r="E1752" s="12">
        <v>103</v>
      </c>
    </row>
    <row r="1753" spans="1:5" x14ac:dyDescent="0.3">
      <c r="A1753" s="12" t="s">
        <v>12388</v>
      </c>
      <c r="B1753" s="12" t="s">
        <v>4318</v>
      </c>
      <c r="C1753" s="36">
        <v>46052</v>
      </c>
      <c r="D1753" s="39">
        <v>2497.65</v>
      </c>
      <c r="E1753" s="12">
        <v>169</v>
      </c>
    </row>
    <row r="1754" spans="1:5" x14ac:dyDescent="0.3">
      <c r="A1754" s="12" t="s">
        <v>12389</v>
      </c>
      <c r="B1754" s="12" t="s">
        <v>2017</v>
      </c>
      <c r="C1754" s="36">
        <v>46034</v>
      </c>
      <c r="D1754" s="39">
        <v>1612.69</v>
      </c>
      <c r="E1754" s="12">
        <v>205</v>
      </c>
    </row>
    <row r="1755" spans="1:5" x14ac:dyDescent="0.3">
      <c r="A1755" s="12" t="s">
        <v>12390</v>
      </c>
      <c r="B1755" s="12" t="s">
        <v>1322</v>
      </c>
      <c r="C1755" s="36">
        <v>46032</v>
      </c>
      <c r="D1755" s="39">
        <v>455.13</v>
      </c>
      <c r="E1755" s="12">
        <v>44</v>
      </c>
    </row>
    <row r="1756" spans="1:5" x14ac:dyDescent="0.3">
      <c r="A1756" s="12" t="s">
        <v>12391</v>
      </c>
      <c r="B1756" s="12" t="s">
        <v>533</v>
      </c>
      <c r="C1756" s="36">
        <v>46047</v>
      </c>
      <c r="D1756" s="39">
        <v>2360.69</v>
      </c>
      <c r="E1756" s="12">
        <v>96</v>
      </c>
    </row>
    <row r="1757" spans="1:5" x14ac:dyDescent="0.3">
      <c r="A1757" s="12" t="s">
        <v>12392</v>
      </c>
      <c r="B1757" s="12" t="s">
        <v>3978</v>
      </c>
      <c r="C1757" s="36">
        <v>46051</v>
      </c>
      <c r="D1757" s="39">
        <v>1237.82</v>
      </c>
      <c r="E1757" s="12">
        <v>183</v>
      </c>
    </row>
    <row r="1758" spans="1:5" x14ac:dyDescent="0.3">
      <c r="A1758" s="12" t="s">
        <v>12393</v>
      </c>
      <c r="B1758" s="12" t="s">
        <v>4403</v>
      </c>
      <c r="C1758" s="36">
        <v>46049</v>
      </c>
      <c r="D1758" s="39">
        <v>1721.75</v>
      </c>
      <c r="E1758" s="12">
        <v>140</v>
      </c>
    </row>
    <row r="1759" spans="1:5" x14ac:dyDescent="0.3">
      <c r="A1759" s="12" t="s">
        <v>12394</v>
      </c>
      <c r="B1759" s="12" t="s">
        <v>3707</v>
      </c>
      <c r="C1759" s="36">
        <v>46039</v>
      </c>
      <c r="D1759" s="39">
        <v>1598.76</v>
      </c>
      <c r="E1759" s="12">
        <v>66</v>
      </c>
    </row>
    <row r="1760" spans="1:5" x14ac:dyDescent="0.3">
      <c r="A1760" s="12" t="s">
        <v>12395</v>
      </c>
      <c r="B1760" s="12" t="s">
        <v>2148</v>
      </c>
      <c r="C1760" s="36">
        <v>46031</v>
      </c>
      <c r="D1760" s="39">
        <v>1337.37</v>
      </c>
      <c r="E1760" s="12">
        <v>293</v>
      </c>
    </row>
    <row r="1761" spans="1:5" x14ac:dyDescent="0.3">
      <c r="A1761" s="12" t="s">
        <v>12396</v>
      </c>
      <c r="B1761" s="12" t="s">
        <v>2116</v>
      </c>
      <c r="C1761" s="36">
        <v>46031</v>
      </c>
      <c r="D1761" s="39">
        <v>2475.02</v>
      </c>
      <c r="E1761" s="12">
        <v>248</v>
      </c>
    </row>
    <row r="1762" spans="1:5" x14ac:dyDescent="0.3">
      <c r="A1762" s="12" t="s">
        <v>12397</v>
      </c>
      <c r="B1762" s="12" t="s">
        <v>4044</v>
      </c>
      <c r="C1762" s="36">
        <v>46045</v>
      </c>
      <c r="D1762" s="39">
        <v>258.56</v>
      </c>
      <c r="E1762" s="12">
        <v>210</v>
      </c>
    </row>
    <row r="1763" spans="1:5" x14ac:dyDescent="0.3">
      <c r="A1763" s="12" t="s">
        <v>12398</v>
      </c>
      <c r="B1763" s="12" t="s">
        <v>3348</v>
      </c>
      <c r="C1763" s="36">
        <v>46041</v>
      </c>
      <c r="D1763" s="39">
        <v>1908.95</v>
      </c>
      <c r="E1763" s="12">
        <v>221</v>
      </c>
    </row>
    <row r="1764" spans="1:5" x14ac:dyDescent="0.3">
      <c r="A1764" s="12" t="s">
        <v>12399</v>
      </c>
      <c r="B1764" s="12" t="s">
        <v>4256</v>
      </c>
      <c r="C1764" s="36">
        <v>46046</v>
      </c>
      <c r="D1764" s="39">
        <v>2361</v>
      </c>
      <c r="E1764" s="12">
        <v>230</v>
      </c>
    </row>
    <row r="1765" spans="1:5" x14ac:dyDescent="0.3">
      <c r="A1765" s="12" t="s">
        <v>12400</v>
      </c>
      <c r="B1765" s="12" t="s">
        <v>1316</v>
      </c>
      <c r="C1765" s="36">
        <v>46043</v>
      </c>
      <c r="D1765" s="39">
        <v>1738.41</v>
      </c>
      <c r="E1765" s="12">
        <v>271</v>
      </c>
    </row>
    <row r="1766" spans="1:5" x14ac:dyDescent="0.3">
      <c r="A1766" s="12" t="s">
        <v>12401</v>
      </c>
      <c r="B1766" s="12" t="s">
        <v>1692</v>
      </c>
      <c r="C1766" s="36">
        <v>46031</v>
      </c>
      <c r="D1766" s="39">
        <v>11.08</v>
      </c>
      <c r="E1766" s="12">
        <v>116</v>
      </c>
    </row>
    <row r="1767" spans="1:5" x14ac:dyDescent="0.3">
      <c r="A1767" s="12" t="s">
        <v>12402</v>
      </c>
      <c r="B1767" s="12" t="s">
        <v>4238</v>
      </c>
      <c r="C1767" s="36">
        <v>46050</v>
      </c>
      <c r="D1767" s="39">
        <v>113.04</v>
      </c>
      <c r="E1767" s="12">
        <v>295</v>
      </c>
    </row>
    <row r="1768" spans="1:5" x14ac:dyDescent="0.3">
      <c r="A1768" s="12" t="s">
        <v>12403</v>
      </c>
      <c r="B1768" s="12" t="s">
        <v>3432</v>
      </c>
      <c r="C1768" s="36">
        <v>46035</v>
      </c>
      <c r="D1768" s="39">
        <v>348.6</v>
      </c>
      <c r="E1768" s="12">
        <v>80</v>
      </c>
    </row>
    <row r="1769" spans="1:5" x14ac:dyDescent="0.3">
      <c r="A1769" s="12" t="s">
        <v>12404</v>
      </c>
      <c r="B1769" s="12" t="s">
        <v>2987</v>
      </c>
      <c r="C1769" s="36">
        <v>46035</v>
      </c>
      <c r="D1769" s="39">
        <v>274.42</v>
      </c>
      <c r="E1769" s="12">
        <v>27</v>
      </c>
    </row>
    <row r="1770" spans="1:5" x14ac:dyDescent="0.3">
      <c r="A1770" s="12" t="s">
        <v>12405</v>
      </c>
      <c r="B1770" s="12" t="s">
        <v>4308</v>
      </c>
      <c r="C1770" s="36">
        <v>46031</v>
      </c>
      <c r="D1770" s="39">
        <v>2260.58</v>
      </c>
      <c r="E1770" s="12">
        <v>89</v>
      </c>
    </row>
    <row r="1771" spans="1:5" x14ac:dyDescent="0.3">
      <c r="A1771" s="12" t="s">
        <v>12406</v>
      </c>
      <c r="B1771" s="12" t="s">
        <v>3070</v>
      </c>
      <c r="C1771" s="36">
        <v>46038</v>
      </c>
      <c r="D1771" s="39">
        <v>615.21</v>
      </c>
      <c r="E1771" s="12">
        <v>131</v>
      </c>
    </row>
    <row r="1772" spans="1:5" x14ac:dyDescent="0.3">
      <c r="A1772" s="12" t="s">
        <v>12407</v>
      </c>
      <c r="B1772" s="12" t="s">
        <v>3240</v>
      </c>
      <c r="C1772" s="36">
        <v>46045</v>
      </c>
      <c r="D1772" s="39">
        <v>458.39</v>
      </c>
      <c r="E1772" s="12">
        <v>80</v>
      </c>
    </row>
    <row r="1773" spans="1:5" x14ac:dyDescent="0.3">
      <c r="A1773" s="12" t="s">
        <v>12408</v>
      </c>
      <c r="B1773" s="12" t="s">
        <v>3410</v>
      </c>
      <c r="C1773" s="36">
        <v>46044</v>
      </c>
      <c r="D1773" s="39">
        <v>1762.36</v>
      </c>
      <c r="E1773" s="12">
        <v>123</v>
      </c>
    </row>
    <row r="1774" spans="1:5" x14ac:dyDescent="0.3">
      <c r="A1774" s="12" t="s">
        <v>12409</v>
      </c>
      <c r="B1774" s="12" t="s">
        <v>4039</v>
      </c>
      <c r="C1774" s="36">
        <v>46051</v>
      </c>
      <c r="D1774" s="39">
        <v>2065.6</v>
      </c>
      <c r="E1774" s="12">
        <v>34</v>
      </c>
    </row>
    <row r="1775" spans="1:5" x14ac:dyDescent="0.3">
      <c r="A1775" s="12" t="s">
        <v>12410</v>
      </c>
      <c r="B1775" s="12" t="s">
        <v>3577</v>
      </c>
      <c r="C1775" s="36">
        <v>46047</v>
      </c>
      <c r="D1775" s="39">
        <v>2327.71</v>
      </c>
      <c r="E1775" s="12">
        <v>178</v>
      </c>
    </row>
    <row r="1776" spans="1:5" x14ac:dyDescent="0.3">
      <c r="A1776" s="12" t="s">
        <v>12411</v>
      </c>
      <c r="B1776" s="12" t="s">
        <v>4366</v>
      </c>
      <c r="C1776" s="36">
        <v>46048</v>
      </c>
      <c r="D1776" s="39">
        <v>1692.65</v>
      </c>
      <c r="E1776" s="12">
        <v>174</v>
      </c>
    </row>
    <row r="1777" spans="1:5" x14ac:dyDescent="0.3">
      <c r="A1777" s="12" t="s">
        <v>12412</v>
      </c>
      <c r="B1777" s="12" t="s">
        <v>1500</v>
      </c>
      <c r="C1777" s="36">
        <v>46031</v>
      </c>
      <c r="D1777" s="39">
        <v>1832.55</v>
      </c>
      <c r="E1777" s="12">
        <v>200</v>
      </c>
    </row>
    <row r="1778" spans="1:5" x14ac:dyDescent="0.3">
      <c r="A1778" s="12" t="s">
        <v>12413</v>
      </c>
      <c r="B1778" s="12" t="s">
        <v>1093</v>
      </c>
      <c r="C1778" s="36">
        <v>46037</v>
      </c>
      <c r="D1778" s="39">
        <v>82.25</v>
      </c>
      <c r="E1778" s="12">
        <v>117</v>
      </c>
    </row>
    <row r="1779" spans="1:5" x14ac:dyDescent="0.3">
      <c r="A1779" s="12" t="s">
        <v>12414</v>
      </c>
      <c r="B1779" s="12" t="s">
        <v>536</v>
      </c>
      <c r="C1779" s="36">
        <v>46047</v>
      </c>
      <c r="D1779" s="39">
        <v>1708.14</v>
      </c>
      <c r="E1779" s="12">
        <v>226</v>
      </c>
    </row>
    <row r="1780" spans="1:5" x14ac:dyDescent="0.3">
      <c r="A1780" s="12" t="s">
        <v>12415</v>
      </c>
      <c r="B1780" s="12" t="s">
        <v>3890</v>
      </c>
      <c r="C1780" s="36">
        <v>46053</v>
      </c>
      <c r="D1780" s="39">
        <v>601.66</v>
      </c>
      <c r="E1780" s="12">
        <v>92</v>
      </c>
    </row>
    <row r="1781" spans="1:5" x14ac:dyDescent="0.3">
      <c r="A1781" s="12" t="s">
        <v>12416</v>
      </c>
      <c r="B1781" s="12" t="s">
        <v>2595</v>
      </c>
      <c r="C1781" s="36">
        <v>46032</v>
      </c>
      <c r="D1781" s="39">
        <v>1650.75</v>
      </c>
      <c r="E1781" s="12">
        <v>99</v>
      </c>
    </row>
    <row r="1782" spans="1:5" x14ac:dyDescent="0.3">
      <c r="A1782" s="12" t="s">
        <v>12417</v>
      </c>
      <c r="B1782" s="12" t="s">
        <v>902</v>
      </c>
      <c r="C1782" s="36">
        <v>46032</v>
      </c>
      <c r="D1782" s="39">
        <v>113.52</v>
      </c>
      <c r="E1782" s="12">
        <v>289</v>
      </c>
    </row>
    <row r="1783" spans="1:5" x14ac:dyDescent="0.3">
      <c r="A1783" s="12" t="s">
        <v>12418</v>
      </c>
      <c r="B1783" s="12" t="s">
        <v>2413</v>
      </c>
      <c r="C1783" s="36">
        <v>46051</v>
      </c>
      <c r="D1783" s="39">
        <v>29.55</v>
      </c>
      <c r="E1783" s="12">
        <v>33</v>
      </c>
    </row>
    <row r="1784" spans="1:5" x14ac:dyDescent="0.3">
      <c r="A1784" s="12" t="s">
        <v>12419</v>
      </c>
      <c r="B1784" s="12" t="s">
        <v>2831</v>
      </c>
      <c r="C1784" s="36">
        <v>46025</v>
      </c>
      <c r="D1784" s="39">
        <v>1597.74</v>
      </c>
      <c r="E1784" s="12">
        <v>245</v>
      </c>
    </row>
    <row r="1785" spans="1:5" x14ac:dyDescent="0.3">
      <c r="A1785" s="12" t="s">
        <v>12420</v>
      </c>
      <c r="B1785" s="12" t="s">
        <v>1136</v>
      </c>
      <c r="C1785" s="36">
        <v>46047</v>
      </c>
      <c r="D1785" s="39">
        <v>266.3</v>
      </c>
      <c r="E1785" s="12">
        <v>8</v>
      </c>
    </row>
    <row r="1786" spans="1:5" x14ac:dyDescent="0.3">
      <c r="A1786" s="12" t="s">
        <v>12421</v>
      </c>
      <c r="B1786" s="12" t="s">
        <v>1362</v>
      </c>
      <c r="C1786" s="36">
        <v>46026</v>
      </c>
      <c r="D1786" s="39">
        <v>637.05999999999995</v>
      </c>
      <c r="E1786" s="12">
        <v>118</v>
      </c>
    </row>
    <row r="1787" spans="1:5" x14ac:dyDescent="0.3">
      <c r="A1787" s="12" t="s">
        <v>12422</v>
      </c>
      <c r="B1787" s="12" t="s">
        <v>2749</v>
      </c>
      <c r="C1787" s="36">
        <v>46024</v>
      </c>
      <c r="D1787" s="39">
        <v>267.7</v>
      </c>
      <c r="E1787" s="12">
        <v>122</v>
      </c>
    </row>
    <row r="1788" spans="1:5" x14ac:dyDescent="0.3">
      <c r="A1788" s="12" t="s">
        <v>12423</v>
      </c>
      <c r="B1788" s="12" t="s">
        <v>900</v>
      </c>
      <c r="C1788" s="36">
        <v>46031</v>
      </c>
      <c r="D1788" s="39">
        <v>178.36</v>
      </c>
      <c r="E1788" s="12">
        <v>27</v>
      </c>
    </row>
    <row r="1789" spans="1:5" x14ac:dyDescent="0.3">
      <c r="A1789" s="12" t="s">
        <v>12424</v>
      </c>
      <c r="B1789" s="12" t="s">
        <v>1786</v>
      </c>
      <c r="C1789" s="36">
        <v>46035</v>
      </c>
      <c r="D1789" s="39">
        <v>1021.81</v>
      </c>
      <c r="E1789" s="12">
        <v>56</v>
      </c>
    </row>
    <row r="1790" spans="1:5" x14ac:dyDescent="0.3">
      <c r="A1790" s="12" t="s">
        <v>12425</v>
      </c>
      <c r="B1790" s="12" t="s">
        <v>3082</v>
      </c>
      <c r="C1790" s="36">
        <v>46025</v>
      </c>
      <c r="D1790" s="39">
        <v>222.47</v>
      </c>
      <c r="E1790" s="12">
        <v>204</v>
      </c>
    </row>
    <row r="1791" spans="1:5" x14ac:dyDescent="0.3">
      <c r="A1791" s="12" t="s">
        <v>12426</v>
      </c>
      <c r="B1791" s="12" t="s">
        <v>2309</v>
      </c>
      <c r="C1791" s="36">
        <v>46051</v>
      </c>
      <c r="D1791" s="39">
        <v>1098.46</v>
      </c>
      <c r="E1791" s="12">
        <v>52</v>
      </c>
    </row>
    <row r="1792" spans="1:5" x14ac:dyDescent="0.3">
      <c r="A1792" s="12" t="s">
        <v>12427</v>
      </c>
      <c r="B1792" s="12" t="s">
        <v>1750</v>
      </c>
      <c r="C1792" s="36">
        <v>46049</v>
      </c>
      <c r="D1792" s="39">
        <v>1182.3900000000001</v>
      </c>
      <c r="E1792" s="12">
        <v>178</v>
      </c>
    </row>
    <row r="1793" spans="1:5" x14ac:dyDescent="0.3">
      <c r="A1793" s="12" t="s">
        <v>12428</v>
      </c>
      <c r="B1793" s="12" t="s">
        <v>2683</v>
      </c>
      <c r="C1793" s="36">
        <v>46027</v>
      </c>
      <c r="D1793" s="39">
        <v>750.2</v>
      </c>
      <c r="E1793" s="12">
        <v>270</v>
      </c>
    </row>
    <row r="1794" spans="1:5" x14ac:dyDescent="0.3">
      <c r="A1794" s="12" t="s">
        <v>12429</v>
      </c>
      <c r="B1794" s="12" t="s">
        <v>1163</v>
      </c>
      <c r="C1794" s="36">
        <v>46032</v>
      </c>
      <c r="D1794" s="39">
        <v>609.55999999999995</v>
      </c>
      <c r="E1794" s="12">
        <v>36</v>
      </c>
    </row>
    <row r="1795" spans="1:5" x14ac:dyDescent="0.3">
      <c r="A1795" s="12" t="s">
        <v>12430</v>
      </c>
      <c r="B1795" s="12" t="s">
        <v>3983</v>
      </c>
      <c r="C1795" s="36">
        <v>46023</v>
      </c>
      <c r="D1795" s="39">
        <v>1848.84</v>
      </c>
      <c r="E1795" s="12">
        <v>53</v>
      </c>
    </row>
    <row r="1796" spans="1:5" x14ac:dyDescent="0.3">
      <c r="A1796" s="12" t="s">
        <v>12431</v>
      </c>
      <c r="B1796" s="12" t="s">
        <v>1484</v>
      </c>
      <c r="C1796" s="36">
        <v>46038</v>
      </c>
      <c r="D1796" s="39">
        <v>1693.32</v>
      </c>
      <c r="E1796" s="12">
        <v>224</v>
      </c>
    </row>
    <row r="1797" spans="1:5" x14ac:dyDescent="0.3">
      <c r="A1797" s="12" t="s">
        <v>12432</v>
      </c>
      <c r="B1797" s="12" t="s">
        <v>1608</v>
      </c>
      <c r="C1797" s="36">
        <v>46035</v>
      </c>
      <c r="D1797" s="39">
        <v>324.74</v>
      </c>
      <c r="E1797" s="12">
        <v>131</v>
      </c>
    </row>
    <row r="1798" spans="1:5" x14ac:dyDescent="0.3">
      <c r="A1798" s="12" t="s">
        <v>12433</v>
      </c>
      <c r="B1798" s="12" t="s">
        <v>3513</v>
      </c>
      <c r="C1798" s="36">
        <v>46053</v>
      </c>
      <c r="D1798" s="39">
        <v>2268.27</v>
      </c>
      <c r="E1798" s="12">
        <v>128</v>
      </c>
    </row>
    <row r="1799" spans="1:5" x14ac:dyDescent="0.3">
      <c r="A1799" s="12" t="s">
        <v>12434</v>
      </c>
      <c r="B1799" s="12" t="s">
        <v>1626</v>
      </c>
      <c r="C1799" s="36">
        <v>46043</v>
      </c>
      <c r="D1799" s="39">
        <v>366.23</v>
      </c>
      <c r="E1799" s="12">
        <v>215</v>
      </c>
    </row>
    <row r="1800" spans="1:5" x14ac:dyDescent="0.3">
      <c r="A1800" s="12" t="s">
        <v>12435</v>
      </c>
      <c r="B1800" s="12" t="s">
        <v>834</v>
      </c>
      <c r="C1800" s="36">
        <v>46037</v>
      </c>
      <c r="D1800" s="39">
        <v>1586.52</v>
      </c>
      <c r="E1800" s="12">
        <v>184</v>
      </c>
    </row>
    <row r="1801" spans="1:5" x14ac:dyDescent="0.3">
      <c r="A1801" s="12" t="s">
        <v>12436</v>
      </c>
      <c r="B1801" s="12" t="s">
        <v>1720</v>
      </c>
      <c r="C1801" s="36">
        <v>46033</v>
      </c>
      <c r="D1801" s="39">
        <v>1017.15</v>
      </c>
      <c r="E1801" s="12">
        <v>194</v>
      </c>
    </row>
    <row r="1802" spans="1:5" x14ac:dyDescent="0.3">
      <c r="A1802" s="12" t="s">
        <v>12437</v>
      </c>
      <c r="B1802" s="12" t="s">
        <v>3232</v>
      </c>
      <c r="C1802" s="36">
        <v>46030</v>
      </c>
      <c r="D1802" s="39">
        <v>1679.94</v>
      </c>
      <c r="E1802" s="12">
        <v>300</v>
      </c>
    </row>
    <row r="1803" spans="1:5" x14ac:dyDescent="0.3">
      <c r="A1803" s="12" t="s">
        <v>12438</v>
      </c>
      <c r="B1803" s="12" t="s">
        <v>964</v>
      </c>
      <c r="C1803" s="36">
        <v>46026</v>
      </c>
      <c r="D1803" s="39">
        <v>649.04999999999995</v>
      </c>
      <c r="E1803" s="12">
        <v>97</v>
      </c>
    </row>
    <row r="1804" spans="1:5" x14ac:dyDescent="0.3">
      <c r="A1804" s="12" t="s">
        <v>12439</v>
      </c>
      <c r="B1804" s="12" t="s">
        <v>994</v>
      </c>
      <c r="C1804" s="36">
        <v>46033</v>
      </c>
      <c r="D1804" s="39">
        <v>716.38</v>
      </c>
      <c r="E1804" s="12">
        <v>76</v>
      </c>
    </row>
    <row r="1805" spans="1:5" x14ac:dyDescent="0.3">
      <c r="A1805" s="12" t="s">
        <v>12440</v>
      </c>
      <c r="B1805" s="12" t="s">
        <v>1535</v>
      </c>
      <c r="C1805" s="36">
        <v>46051</v>
      </c>
      <c r="D1805" s="39">
        <v>866.44</v>
      </c>
      <c r="E1805" s="12">
        <v>61</v>
      </c>
    </row>
    <row r="1806" spans="1:5" x14ac:dyDescent="0.3">
      <c r="A1806" s="12" t="s">
        <v>12441</v>
      </c>
      <c r="B1806" s="12" t="s">
        <v>4001</v>
      </c>
      <c r="C1806" s="36">
        <v>46042</v>
      </c>
      <c r="D1806" s="39">
        <v>1235.7</v>
      </c>
      <c r="E1806" s="12">
        <v>32</v>
      </c>
    </row>
    <row r="1807" spans="1:5" x14ac:dyDescent="0.3">
      <c r="A1807" s="12" t="s">
        <v>12442</v>
      </c>
      <c r="B1807" s="12" t="s">
        <v>3036</v>
      </c>
      <c r="C1807" s="36">
        <v>46028</v>
      </c>
      <c r="D1807" s="39">
        <v>2405.4299999999998</v>
      </c>
      <c r="E1807" s="12">
        <v>182</v>
      </c>
    </row>
    <row r="1808" spans="1:5" x14ac:dyDescent="0.3">
      <c r="A1808" s="12" t="s">
        <v>12443</v>
      </c>
      <c r="B1808" s="12" t="s">
        <v>2773</v>
      </c>
      <c r="C1808" s="36">
        <v>46041</v>
      </c>
      <c r="D1808" s="39">
        <v>131.72</v>
      </c>
      <c r="E1808" s="12">
        <v>146</v>
      </c>
    </row>
    <row r="1809" spans="1:5" x14ac:dyDescent="0.3">
      <c r="A1809" s="12" t="s">
        <v>12444</v>
      </c>
      <c r="B1809" s="12" t="s">
        <v>1991</v>
      </c>
      <c r="C1809" s="36">
        <v>46036</v>
      </c>
      <c r="D1809" s="39">
        <v>33.950000000000003</v>
      </c>
      <c r="E1809" s="12">
        <v>173</v>
      </c>
    </row>
    <row r="1810" spans="1:5" x14ac:dyDescent="0.3">
      <c r="A1810" s="12" t="s">
        <v>12445</v>
      </c>
      <c r="B1810" s="12" t="s">
        <v>2269</v>
      </c>
      <c r="C1810" s="36">
        <v>46052</v>
      </c>
      <c r="D1810" s="39">
        <v>2215.35</v>
      </c>
      <c r="E1810" s="12">
        <v>37</v>
      </c>
    </row>
    <row r="1811" spans="1:5" x14ac:dyDescent="0.3">
      <c r="A1811" s="12" t="s">
        <v>12446</v>
      </c>
      <c r="B1811" s="12" t="s">
        <v>4271</v>
      </c>
      <c r="C1811" s="36">
        <v>46025</v>
      </c>
      <c r="D1811" s="39">
        <v>111.01</v>
      </c>
      <c r="E1811" s="12">
        <v>199</v>
      </c>
    </row>
    <row r="1812" spans="1:5" x14ac:dyDescent="0.3">
      <c r="A1812" s="12" t="s">
        <v>12447</v>
      </c>
      <c r="B1812" s="12" t="s">
        <v>2927</v>
      </c>
      <c r="C1812" s="36">
        <v>46049</v>
      </c>
      <c r="D1812" s="39">
        <v>850.02</v>
      </c>
      <c r="E1812" s="12">
        <v>274</v>
      </c>
    </row>
    <row r="1813" spans="1:5" x14ac:dyDescent="0.3">
      <c r="A1813" s="12" t="s">
        <v>12448</v>
      </c>
      <c r="B1813" s="12" t="s">
        <v>1839</v>
      </c>
      <c r="C1813" s="36">
        <v>46024</v>
      </c>
      <c r="D1813" s="39">
        <v>1473.87</v>
      </c>
      <c r="E1813" s="12">
        <v>175</v>
      </c>
    </row>
    <row r="1814" spans="1:5" x14ac:dyDescent="0.3">
      <c r="A1814" s="12" t="s">
        <v>12449</v>
      </c>
      <c r="B1814" s="12" t="s">
        <v>2281</v>
      </c>
      <c r="C1814" s="36">
        <v>46028</v>
      </c>
      <c r="D1814" s="39">
        <v>726.43</v>
      </c>
      <c r="E1814" s="12">
        <v>257</v>
      </c>
    </row>
    <row r="1815" spans="1:5" x14ac:dyDescent="0.3">
      <c r="A1815" s="12" t="s">
        <v>12450</v>
      </c>
      <c r="B1815" s="12" t="s">
        <v>3852</v>
      </c>
      <c r="C1815" s="36">
        <v>46052</v>
      </c>
      <c r="D1815" s="39">
        <v>1867.31</v>
      </c>
      <c r="E1815" s="12">
        <v>108</v>
      </c>
    </row>
    <row r="1816" spans="1:5" x14ac:dyDescent="0.3">
      <c r="A1816" s="12" t="s">
        <v>12451</v>
      </c>
      <c r="B1816" s="12" t="s">
        <v>3613</v>
      </c>
      <c r="C1816" s="36">
        <v>46036</v>
      </c>
      <c r="D1816" s="39">
        <v>1955.72</v>
      </c>
      <c r="E1816" s="12">
        <v>154</v>
      </c>
    </row>
    <row r="1817" spans="1:5" x14ac:dyDescent="0.3">
      <c r="A1817" s="12" t="s">
        <v>12452</v>
      </c>
      <c r="B1817" s="12" t="s">
        <v>1476</v>
      </c>
      <c r="C1817" s="36">
        <v>46035</v>
      </c>
      <c r="D1817" s="39">
        <v>2170.65</v>
      </c>
      <c r="E1817" s="12">
        <v>176</v>
      </c>
    </row>
    <row r="1818" spans="1:5" x14ac:dyDescent="0.3">
      <c r="A1818" s="12" t="s">
        <v>12453</v>
      </c>
      <c r="B1818" s="12" t="s">
        <v>1360</v>
      </c>
      <c r="C1818" s="36">
        <v>46043</v>
      </c>
      <c r="D1818" s="39">
        <v>2179.91</v>
      </c>
      <c r="E1818" s="12">
        <v>123</v>
      </c>
    </row>
    <row r="1819" spans="1:5" x14ac:dyDescent="0.3">
      <c r="A1819" s="12" t="s">
        <v>12454</v>
      </c>
      <c r="B1819" s="12" t="s">
        <v>2553</v>
      </c>
      <c r="C1819" s="36">
        <v>46038</v>
      </c>
      <c r="D1819" s="39">
        <v>401.52</v>
      </c>
      <c r="E1819" s="12">
        <v>250</v>
      </c>
    </row>
    <row r="1820" spans="1:5" x14ac:dyDescent="0.3">
      <c r="A1820" s="12" t="s">
        <v>12455</v>
      </c>
      <c r="B1820" s="12" t="s">
        <v>2981</v>
      </c>
      <c r="C1820" s="36">
        <v>46045</v>
      </c>
      <c r="D1820" s="39">
        <v>1308.71</v>
      </c>
      <c r="E1820" s="12">
        <v>277</v>
      </c>
    </row>
    <row r="1821" spans="1:5" x14ac:dyDescent="0.3">
      <c r="A1821" s="12" t="s">
        <v>12456</v>
      </c>
      <c r="B1821" s="12" t="s">
        <v>4539</v>
      </c>
      <c r="C1821" s="36">
        <v>46032</v>
      </c>
      <c r="D1821" s="39">
        <v>2442.1999999999998</v>
      </c>
      <c r="E1821" s="12">
        <v>229</v>
      </c>
    </row>
    <row r="1822" spans="1:5" x14ac:dyDescent="0.3">
      <c r="A1822" s="12" t="s">
        <v>12457</v>
      </c>
      <c r="B1822" s="12" t="s">
        <v>3691</v>
      </c>
      <c r="C1822" s="36">
        <v>46024</v>
      </c>
      <c r="D1822" s="39">
        <v>247.81</v>
      </c>
      <c r="E1822" s="12">
        <v>208</v>
      </c>
    </row>
    <row r="1823" spans="1:5" x14ac:dyDescent="0.3">
      <c r="A1823" s="12" t="s">
        <v>12458</v>
      </c>
      <c r="B1823" s="12" t="s">
        <v>3208</v>
      </c>
      <c r="C1823" s="36">
        <v>46048</v>
      </c>
      <c r="D1823" s="39">
        <v>2475.37</v>
      </c>
      <c r="E1823" s="12">
        <v>285</v>
      </c>
    </row>
    <row r="1824" spans="1:5" x14ac:dyDescent="0.3">
      <c r="A1824" s="12" t="s">
        <v>12459</v>
      </c>
      <c r="B1824" s="12" t="s">
        <v>2439</v>
      </c>
      <c r="C1824" s="36">
        <v>46048</v>
      </c>
      <c r="D1824" s="39">
        <v>1534.45</v>
      </c>
      <c r="E1824" s="12">
        <v>190</v>
      </c>
    </row>
    <row r="1825" spans="1:5" x14ac:dyDescent="0.3">
      <c r="A1825" s="12" t="s">
        <v>12460</v>
      </c>
      <c r="B1825" s="12" t="s">
        <v>1173</v>
      </c>
      <c r="C1825" s="36">
        <v>46029</v>
      </c>
      <c r="D1825" s="39">
        <v>1323.28</v>
      </c>
      <c r="E1825" s="12">
        <v>29</v>
      </c>
    </row>
    <row r="1826" spans="1:5" x14ac:dyDescent="0.3">
      <c r="A1826" s="12" t="s">
        <v>12461</v>
      </c>
      <c r="B1826" s="12" t="s">
        <v>2219</v>
      </c>
      <c r="C1826" s="36">
        <v>46032</v>
      </c>
      <c r="D1826" s="39">
        <v>331.69</v>
      </c>
      <c r="E1826" s="12">
        <v>287</v>
      </c>
    </row>
    <row r="1827" spans="1:5" x14ac:dyDescent="0.3">
      <c r="A1827" s="12" t="s">
        <v>12462</v>
      </c>
      <c r="B1827" s="12" t="s">
        <v>3384</v>
      </c>
      <c r="C1827" s="36">
        <v>46025</v>
      </c>
      <c r="D1827" s="39">
        <v>2263.9899999999998</v>
      </c>
      <c r="E1827" s="12">
        <v>173</v>
      </c>
    </row>
    <row r="1828" spans="1:5" x14ac:dyDescent="0.3">
      <c r="A1828" s="12" t="s">
        <v>12463</v>
      </c>
      <c r="B1828" s="12" t="s">
        <v>1518</v>
      </c>
      <c r="C1828" s="36">
        <v>46028</v>
      </c>
      <c r="D1828" s="39">
        <v>2474.3200000000002</v>
      </c>
      <c r="E1828" s="12">
        <v>13</v>
      </c>
    </row>
    <row r="1829" spans="1:5" x14ac:dyDescent="0.3">
      <c r="A1829" s="12" t="s">
        <v>12464</v>
      </c>
      <c r="B1829" s="12" t="s">
        <v>2569</v>
      </c>
      <c r="C1829" s="36">
        <v>46046</v>
      </c>
      <c r="D1829" s="39">
        <v>1957.6</v>
      </c>
      <c r="E1829" s="12">
        <v>49</v>
      </c>
    </row>
    <row r="1830" spans="1:5" x14ac:dyDescent="0.3">
      <c r="A1830" s="12" t="s">
        <v>12465</v>
      </c>
      <c r="B1830" s="12" t="s">
        <v>912</v>
      </c>
      <c r="C1830" s="36">
        <v>46041</v>
      </c>
      <c r="D1830" s="39">
        <v>811.82</v>
      </c>
      <c r="E1830" s="12">
        <v>283</v>
      </c>
    </row>
    <row r="1831" spans="1:5" x14ac:dyDescent="0.3">
      <c r="A1831" s="12" t="s">
        <v>12466</v>
      </c>
      <c r="B1831" s="12" t="s">
        <v>2059</v>
      </c>
      <c r="C1831" s="36">
        <v>46052</v>
      </c>
      <c r="D1831" s="39">
        <v>2047.9</v>
      </c>
      <c r="E1831" s="12">
        <v>127</v>
      </c>
    </row>
    <row r="1832" spans="1:5" x14ac:dyDescent="0.3">
      <c r="A1832" s="12" t="s">
        <v>12467</v>
      </c>
      <c r="B1832" s="12" t="s">
        <v>2437</v>
      </c>
      <c r="C1832" s="36">
        <v>46038</v>
      </c>
      <c r="D1832" s="39">
        <v>1798.3</v>
      </c>
      <c r="E1832" s="12">
        <v>46</v>
      </c>
    </row>
    <row r="1833" spans="1:5" x14ac:dyDescent="0.3">
      <c r="A1833" s="12" t="s">
        <v>12468</v>
      </c>
      <c r="B1833" s="12" t="s">
        <v>3701</v>
      </c>
      <c r="C1833" s="36">
        <v>46033</v>
      </c>
      <c r="D1833" s="39">
        <v>922.52</v>
      </c>
      <c r="E1833" s="12">
        <v>247</v>
      </c>
    </row>
    <row r="1834" spans="1:5" x14ac:dyDescent="0.3">
      <c r="A1834" s="12" t="s">
        <v>12469</v>
      </c>
      <c r="B1834" s="12" t="s">
        <v>2429</v>
      </c>
      <c r="C1834" s="36">
        <v>46025</v>
      </c>
      <c r="D1834" s="39">
        <v>2475.35</v>
      </c>
      <c r="E1834" s="12">
        <v>234</v>
      </c>
    </row>
    <row r="1835" spans="1:5" x14ac:dyDescent="0.3">
      <c r="A1835" s="12" t="s">
        <v>12470</v>
      </c>
      <c r="B1835" s="12" t="s">
        <v>930</v>
      </c>
      <c r="C1835" s="36">
        <v>46045</v>
      </c>
      <c r="D1835" s="39">
        <v>2473.0300000000002</v>
      </c>
      <c r="E1835" s="12">
        <v>44</v>
      </c>
    </row>
    <row r="1836" spans="1:5" x14ac:dyDescent="0.3">
      <c r="A1836" s="12" t="s">
        <v>12471</v>
      </c>
      <c r="B1836" s="12" t="s">
        <v>778</v>
      </c>
      <c r="C1836" s="36">
        <v>46036</v>
      </c>
      <c r="D1836" s="39">
        <v>1147.6300000000001</v>
      </c>
      <c r="E1836" s="12">
        <v>84</v>
      </c>
    </row>
    <row r="1837" spans="1:5" x14ac:dyDescent="0.3">
      <c r="A1837" s="12" t="s">
        <v>12472</v>
      </c>
      <c r="B1837" s="12" t="s">
        <v>548</v>
      </c>
      <c r="C1837" s="36">
        <v>46031</v>
      </c>
      <c r="D1837" s="39">
        <v>1610.75</v>
      </c>
      <c r="E1837" s="12">
        <v>154</v>
      </c>
    </row>
    <row r="1838" spans="1:5" x14ac:dyDescent="0.3">
      <c r="A1838" s="12" t="s">
        <v>12473</v>
      </c>
      <c r="B1838" s="12" t="s">
        <v>2603</v>
      </c>
      <c r="C1838" s="36">
        <v>46041</v>
      </c>
      <c r="D1838" s="39">
        <v>2482.73</v>
      </c>
      <c r="E1838" s="12">
        <v>119</v>
      </c>
    </row>
    <row r="1839" spans="1:5" x14ac:dyDescent="0.3">
      <c r="A1839" s="12" t="s">
        <v>12474</v>
      </c>
      <c r="B1839" s="12" t="s">
        <v>3641</v>
      </c>
      <c r="C1839" s="36">
        <v>46037</v>
      </c>
      <c r="D1839" s="39">
        <v>1048.22</v>
      </c>
      <c r="E1839" s="12">
        <v>13</v>
      </c>
    </row>
    <row r="1840" spans="1:5" x14ac:dyDescent="0.3">
      <c r="A1840" s="12" t="s">
        <v>12475</v>
      </c>
      <c r="B1840" s="12" t="s">
        <v>4176</v>
      </c>
      <c r="C1840" s="36">
        <v>46024</v>
      </c>
      <c r="D1840" s="39">
        <v>1104.6099999999999</v>
      </c>
      <c r="E1840" s="12">
        <v>14</v>
      </c>
    </row>
    <row r="1841" spans="1:5" x14ac:dyDescent="0.3">
      <c r="A1841" s="12" t="s">
        <v>12476</v>
      </c>
      <c r="B1841" s="12" t="s">
        <v>3451</v>
      </c>
      <c r="C1841" s="36">
        <v>46048</v>
      </c>
      <c r="D1841" s="39">
        <v>1633.86</v>
      </c>
      <c r="E1841" s="12">
        <v>32</v>
      </c>
    </row>
    <row r="1842" spans="1:5" x14ac:dyDescent="0.3">
      <c r="A1842" s="12" t="s">
        <v>12477</v>
      </c>
      <c r="B1842" s="12" t="s">
        <v>4547</v>
      </c>
      <c r="C1842" s="36">
        <v>46025</v>
      </c>
      <c r="D1842" s="39">
        <v>2108.27</v>
      </c>
      <c r="E1842" s="12">
        <v>146</v>
      </c>
    </row>
    <row r="1843" spans="1:5" x14ac:dyDescent="0.3">
      <c r="A1843" s="12" t="s">
        <v>12478</v>
      </c>
      <c r="B1843" s="12" t="s">
        <v>1748</v>
      </c>
      <c r="C1843" s="36">
        <v>46053</v>
      </c>
      <c r="D1843" s="39">
        <v>2352.16</v>
      </c>
      <c r="E1843" s="12">
        <v>232</v>
      </c>
    </row>
    <row r="1844" spans="1:5" x14ac:dyDescent="0.3">
      <c r="A1844" s="12" t="s">
        <v>12479</v>
      </c>
      <c r="B1844" s="12" t="s">
        <v>1472</v>
      </c>
      <c r="C1844" s="36">
        <v>46031</v>
      </c>
      <c r="D1844" s="39">
        <v>2000.64</v>
      </c>
      <c r="E1844" s="12">
        <v>110</v>
      </c>
    </row>
    <row r="1845" spans="1:5" x14ac:dyDescent="0.3">
      <c r="A1845" s="12" t="s">
        <v>12480</v>
      </c>
      <c r="B1845" s="12" t="s">
        <v>1267</v>
      </c>
      <c r="C1845" s="36">
        <v>46041</v>
      </c>
      <c r="D1845" s="39">
        <v>955.13</v>
      </c>
      <c r="E1845" s="12">
        <v>25</v>
      </c>
    </row>
    <row r="1846" spans="1:5" x14ac:dyDescent="0.3">
      <c r="A1846" s="12" t="s">
        <v>12481</v>
      </c>
      <c r="B1846" s="12" t="s">
        <v>916</v>
      </c>
      <c r="C1846" s="36">
        <v>46028</v>
      </c>
      <c r="D1846" s="39">
        <v>1947.49</v>
      </c>
      <c r="E1846" s="12">
        <v>240</v>
      </c>
    </row>
    <row r="1847" spans="1:5" x14ac:dyDescent="0.3">
      <c r="A1847" s="12" t="s">
        <v>12482</v>
      </c>
      <c r="B1847" s="12" t="s">
        <v>2895</v>
      </c>
      <c r="C1847" s="36">
        <v>46053</v>
      </c>
      <c r="D1847" s="39">
        <v>1405.59</v>
      </c>
      <c r="E1847" s="12">
        <v>255</v>
      </c>
    </row>
    <row r="1848" spans="1:5" x14ac:dyDescent="0.3">
      <c r="A1848" s="12" t="s">
        <v>12483</v>
      </c>
      <c r="B1848" s="12" t="s">
        <v>1626</v>
      </c>
      <c r="C1848" s="36">
        <v>46023</v>
      </c>
      <c r="D1848" s="39">
        <v>457.05</v>
      </c>
      <c r="E1848" s="12">
        <v>211</v>
      </c>
    </row>
    <row r="1849" spans="1:5" x14ac:dyDescent="0.3">
      <c r="A1849" s="12" t="s">
        <v>12484</v>
      </c>
      <c r="B1849" s="12" t="s">
        <v>2094</v>
      </c>
      <c r="C1849" s="36">
        <v>46029</v>
      </c>
      <c r="D1849" s="39">
        <v>1056.31</v>
      </c>
      <c r="E1849" s="12">
        <v>135</v>
      </c>
    </row>
    <row r="1850" spans="1:5" x14ac:dyDescent="0.3">
      <c r="A1850" s="12" t="s">
        <v>12485</v>
      </c>
      <c r="B1850" s="12" t="s">
        <v>2445</v>
      </c>
      <c r="C1850" s="36">
        <v>46048</v>
      </c>
      <c r="D1850" s="39">
        <v>2411.25</v>
      </c>
      <c r="E1850" s="12">
        <v>93</v>
      </c>
    </row>
    <row r="1851" spans="1:5" x14ac:dyDescent="0.3">
      <c r="A1851" s="12" t="s">
        <v>12486</v>
      </c>
      <c r="B1851" s="12" t="s">
        <v>2043</v>
      </c>
      <c r="C1851" s="36">
        <v>46050</v>
      </c>
      <c r="D1851" s="39">
        <v>1898.53</v>
      </c>
      <c r="E1851" s="12">
        <v>262</v>
      </c>
    </row>
    <row r="1852" spans="1:5" x14ac:dyDescent="0.3">
      <c r="A1852" s="12" t="s">
        <v>12487</v>
      </c>
      <c r="B1852" s="12" t="s">
        <v>548</v>
      </c>
      <c r="C1852" s="36">
        <v>46039</v>
      </c>
      <c r="D1852" s="39">
        <v>1930.98</v>
      </c>
      <c r="E1852" s="12">
        <v>21</v>
      </c>
    </row>
    <row r="1853" spans="1:5" x14ac:dyDescent="0.3">
      <c r="A1853" s="12" t="s">
        <v>12488</v>
      </c>
      <c r="B1853" s="12" t="s">
        <v>1037</v>
      </c>
      <c r="C1853" s="36">
        <v>46028</v>
      </c>
      <c r="D1853" s="39">
        <v>1629.04</v>
      </c>
      <c r="E1853" s="12">
        <v>277</v>
      </c>
    </row>
    <row r="1854" spans="1:5" x14ac:dyDescent="0.3">
      <c r="A1854" s="12" t="s">
        <v>12489</v>
      </c>
      <c r="B1854" s="12" t="s">
        <v>4374</v>
      </c>
      <c r="C1854" s="36">
        <v>46030</v>
      </c>
      <c r="D1854" s="39">
        <v>1875.57</v>
      </c>
      <c r="E1854" s="12">
        <v>190</v>
      </c>
    </row>
    <row r="1855" spans="1:5" x14ac:dyDescent="0.3">
      <c r="A1855" s="12" t="s">
        <v>12490</v>
      </c>
      <c r="B1855" s="12" t="s">
        <v>597</v>
      </c>
      <c r="C1855" s="36">
        <v>46023</v>
      </c>
      <c r="D1855" s="39">
        <v>1400.82</v>
      </c>
      <c r="E1855" s="12">
        <v>288</v>
      </c>
    </row>
    <row r="1856" spans="1:5" x14ac:dyDescent="0.3">
      <c r="A1856" s="12" t="s">
        <v>12491</v>
      </c>
      <c r="B1856" s="12" t="s">
        <v>1818</v>
      </c>
      <c r="C1856" s="36">
        <v>46043</v>
      </c>
      <c r="D1856" s="39">
        <v>40.81</v>
      </c>
      <c r="E1856" s="12">
        <v>185</v>
      </c>
    </row>
    <row r="1857" spans="1:5" x14ac:dyDescent="0.3">
      <c r="A1857" s="12" t="s">
        <v>12492</v>
      </c>
      <c r="B1857" s="12" t="s">
        <v>3080</v>
      </c>
      <c r="C1857" s="36">
        <v>46023</v>
      </c>
      <c r="D1857" s="39">
        <v>2475.17</v>
      </c>
      <c r="E1857" s="12">
        <v>146</v>
      </c>
    </row>
    <row r="1858" spans="1:5" x14ac:dyDescent="0.3">
      <c r="A1858" s="12" t="s">
        <v>12493</v>
      </c>
      <c r="B1858" s="12" t="s">
        <v>3870</v>
      </c>
      <c r="C1858" s="36">
        <v>46026</v>
      </c>
      <c r="D1858" s="39">
        <v>1890.66</v>
      </c>
      <c r="E1858" s="12">
        <v>295</v>
      </c>
    </row>
    <row r="1859" spans="1:5" x14ac:dyDescent="0.3">
      <c r="A1859" s="12" t="s">
        <v>12494</v>
      </c>
      <c r="B1859" s="12" t="s">
        <v>2083</v>
      </c>
      <c r="C1859" s="36">
        <v>46051</v>
      </c>
      <c r="D1859" s="39">
        <v>99.34</v>
      </c>
      <c r="E1859" s="12">
        <v>193</v>
      </c>
    </row>
    <row r="1860" spans="1:5" x14ac:dyDescent="0.3">
      <c r="A1860" s="12" t="s">
        <v>12495</v>
      </c>
      <c r="B1860" s="12" t="s">
        <v>906</v>
      </c>
      <c r="C1860" s="36">
        <v>46042</v>
      </c>
      <c r="D1860" s="39">
        <v>655.15</v>
      </c>
      <c r="E1860" s="12">
        <v>224</v>
      </c>
    </row>
    <row r="1861" spans="1:5" x14ac:dyDescent="0.3">
      <c r="A1861" s="12" t="s">
        <v>12496</v>
      </c>
      <c r="B1861" s="12" t="s">
        <v>3583</v>
      </c>
      <c r="C1861" s="36">
        <v>46028</v>
      </c>
      <c r="D1861" s="39">
        <v>1898.86</v>
      </c>
      <c r="E1861" s="12">
        <v>268</v>
      </c>
    </row>
    <row r="1862" spans="1:5" x14ac:dyDescent="0.3">
      <c r="A1862" s="12" t="s">
        <v>12497</v>
      </c>
      <c r="B1862" s="12" t="s">
        <v>4519</v>
      </c>
      <c r="C1862" s="36">
        <v>46049</v>
      </c>
      <c r="D1862" s="39">
        <v>283.68</v>
      </c>
      <c r="E1862" s="12">
        <v>43</v>
      </c>
    </row>
    <row r="1863" spans="1:5" x14ac:dyDescent="0.3">
      <c r="A1863" s="12" t="s">
        <v>12498</v>
      </c>
      <c r="B1863" s="12" t="s">
        <v>3838</v>
      </c>
      <c r="C1863" s="36">
        <v>46027</v>
      </c>
      <c r="D1863" s="39">
        <v>968.12</v>
      </c>
      <c r="E1863" s="12">
        <v>231</v>
      </c>
    </row>
    <row r="1864" spans="1:5" x14ac:dyDescent="0.3">
      <c r="A1864" s="12" t="s">
        <v>12499</v>
      </c>
      <c r="B1864" s="12" t="s">
        <v>3611</v>
      </c>
      <c r="C1864" s="36">
        <v>46025</v>
      </c>
      <c r="D1864" s="39">
        <v>2200.0500000000002</v>
      </c>
      <c r="E1864" s="12">
        <v>291</v>
      </c>
    </row>
    <row r="1865" spans="1:5" x14ac:dyDescent="0.3">
      <c r="A1865" s="12" t="s">
        <v>12500</v>
      </c>
      <c r="B1865" s="12" t="s">
        <v>3805</v>
      </c>
      <c r="C1865" s="36">
        <v>46052</v>
      </c>
      <c r="D1865" s="39">
        <v>1616.45</v>
      </c>
      <c r="E1865" s="12">
        <v>239</v>
      </c>
    </row>
    <row r="1866" spans="1:5" x14ac:dyDescent="0.3">
      <c r="A1866" s="12" t="s">
        <v>12501</v>
      </c>
      <c r="B1866" s="12" t="s">
        <v>1413</v>
      </c>
      <c r="C1866" s="36">
        <v>46036</v>
      </c>
      <c r="D1866" s="39">
        <v>396.5</v>
      </c>
      <c r="E1866" s="12">
        <v>178</v>
      </c>
    </row>
    <row r="1867" spans="1:5" x14ac:dyDescent="0.3">
      <c r="A1867" s="12" t="s">
        <v>12502</v>
      </c>
      <c r="B1867" s="12" t="s">
        <v>2641</v>
      </c>
      <c r="C1867" s="36">
        <v>46023</v>
      </c>
      <c r="D1867" s="39">
        <v>1265.1300000000001</v>
      </c>
      <c r="E1867" s="12">
        <v>229</v>
      </c>
    </row>
    <row r="1868" spans="1:5" x14ac:dyDescent="0.3">
      <c r="A1868" s="12" t="s">
        <v>12503</v>
      </c>
      <c r="B1868" s="12" t="s">
        <v>2487</v>
      </c>
      <c r="C1868" s="36">
        <v>46024</v>
      </c>
      <c r="D1868" s="39">
        <v>1807.85</v>
      </c>
      <c r="E1868" s="12">
        <v>195</v>
      </c>
    </row>
    <row r="1869" spans="1:5" x14ac:dyDescent="0.3">
      <c r="A1869" s="12" t="s">
        <v>12504</v>
      </c>
      <c r="B1869" s="12" t="s">
        <v>1812</v>
      </c>
      <c r="C1869" s="36">
        <v>46028</v>
      </c>
      <c r="D1869" s="39">
        <v>2353.3000000000002</v>
      </c>
      <c r="E1869" s="12">
        <v>57</v>
      </c>
    </row>
    <row r="1870" spans="1:5" x14ac:dyDescent="0.3">
      <c r="A1870" s="12" t="s">
        <v>12505</v>
      </c>
      <c r="B1870" s="12" t="s">
        <v>2555</v>
      </c>
      <c r="C1870" s="36">
        <v>46023</v>
      </c>
      <c r="D1870" s="39">
        <v>311.91000000000003</v>
      </c>
      <c r="E1870" s="12">
        <v>268</v>
      </c>
    </row>
    <row r="1871" spans="1:5" x14ac:dyDescent="0.3">
      <c r="A1871" s="12" t="s">
        <v>12506</v>
      </c>
      <c r="B1871" s="12" t="s">
        <v>787</v>
      </c>
      <c r="C1871" s="36">
        <v>46045</v>
      </c>
      <c r="D1871" s="39">
        <v>167.14</v>
      </c>
      <c r="E1871" s="12">
        <v>69</v>
      </c>
    </row>
    <row r="1872" spans="1:5" x14ac:dyDescent="0.3">
      <c r="A1872" s="12" t="s">
        <v>12507</v>
      </c>
      <c r="B1872" s="12" t="s">
        <v>2457</v>
      </c>
      <c r="C1872" s="36">
        <v>46041</v>
      </c>
      <c r="D1872" s="39">
        <v>316.85000000000002</v>
      </c>
      <c r="E1872" s="12">
        <v>64</v>
      </c>
    </row>
    <row r="1873" spans="1:5" x14ac:dyDescent="0.3">
      <c r="A1873" s="12" t="s">
        <v>12508</v>
      </c>
      <c r="B1873" s="12" t="s">
        <v>2715</v>
      </c>
      <c r="C1873" s="36">
        <v>46051</v>
      </c>
      <c r="D1873" s="39">
        <v>570.77</v>
      </c>
      <c r="E1873" s="12">
        <v>142</v>
      </c>
    </row>
    <row r="1874" spans="1:5" x14ac:dyDescent="0.3">
      <c r="A1874" s="12" t="s">
        <v>12509</v>
      </c>
      <c r="B1874" s="12" t="s">
        <v>1103</v>
      </c>
      <c r="C1874" s="36">
        <v>46040</v>
      </c>
      <c r="D1874" s="39">
        <v>2020.52</v>
      </c>
      <c r="E1874" s="12">
        <v>200</v>
      </c>
    </row>
    <row r="1875" spans="1:5" x14ac:dyDescent="0.3">
      <c r="A1875" s="12" t="s">
        <v>12510</v>
      </c>
      <c r="B1875" s="12" t="s">
        <v>1291</v>
      </c>
      <c r="C1875" s="36">
        <v>46031</v>
      </c>
      <c r="D1875" s="39">
        <v>2193.48</v>
      </c>
      <c r="E1875" s="12">
        <v>215</v>
      </c>
    </row>
    <row r="1876" spans="1:5" x14ac:dyDescent="0.3">
      <c r="A1876" s="12" t="s">
        <v>12511</v>
      </c>
      <c r="B1876" s="12" t="s">
        <v>1426</v>
      </c>
      <c r="C1876" s="36">
        <v>46035</v>
      </c>
      <c r="D1876" s="39">
        <v>27.43</v>
      </c>
      <c r="E1876" s="12">
        <v>249</v>
      </c>
    </row>
    <row r="1877" spans="1:5" x14ac:dyDescent="0.3">
      <c r="A1877" s="12" t="s">
        <v>12512</v>
      </c>
      <c r="B1877" s="12" t="s">
        <v>3661</v>
      </c>
      <c r="C1877" s="36">
        <v>46027</v>
      </c>
      <c r="D1877" s="39">
        <v>2282.6999999999998</v>
      </c>
      <c r="E1877" s="12">
        <v>96</v>
      </c>
    </row>
    <row r="1878" spans="1:5" x14ac:dyDescent="0.3">
      <c r="A1878" s="12" t="s">
        <v>12513</v>
      </c>
      <c r="B1878" s="12" t="s">
        <v>1287</v>
      </c>
      <c r="C1878" s="36">
        <v>46025</v>
      </c>
      <c r="D1878" s="39">
        <v>1535.41</v>
      </c>
      <c r="E1878" s="12">
        <v>75</v>
      </c>
    </row>
    <row r="1879" spans="1:5" x14ac:dyDescent="0.3">
      <c r="A1879" s="12" t="s">
        <v>12514</v>
      </c>
      <c r="B1879" s="12" t="s">
        <v>1740</v>
      </c>
      <c r="C1879" s="36">
        <v>46045</v>
      </c>
      <c r="D1879" s="39">
        <v>2225.2600000000002</v>
      </c>
      <c r="E1879" s="12">
        <v>125</v>
      </c>
    </row>
    <row r="1880" spans="1:5" x14ac:dyDescent="0.3">
      <c r="A1880" s="12" t="s">
        <v>12515</v>
      </c>
      <c r="B1880" s="12" t="s">
        <v>1804</v>
      </c>
      <c r="C1880" s="36">
        <v>46030</v>
      </c>
      <c r="D1880" s="39">
        <v>876.21</v>
      </c>
      <c r="E1880" s="12">
        <v>274</v>
      </c>
    </row>
    <row r="1881" spans="1:5" x14ac:dyDescent="0.3">
      <c r="A1881" s="12" t="s">
        <v>12516</v>
      </c>
      <c r="B1881" s="12" t="s">
        <v>2591</v>
      </c>
      <c r="C1881" s="36">
        <v>46023</v>
      </c>
      <c r="D1881" s="39">
        <v>954.89</v>
      </c>
      <c r="E1881" s="12">
        <v>173</v>
      </c>
    </row>
    <row r="1882" spans="1:5" x14ac:dyDescent="0.3">
      <c r="A1882" s="12" t="s">
        <v>12517</v>
      </c>
      <c r="B1882" s="12" t="s">
        <v>1006</v>
      </c>
      <c r="C1882" s="36">
        <v>46041</v>
      </c>
      <c r="D1882" s="39">
        <v>790.54</v>
      </c>
      <c r="E1882" s="12">
        <v>232</v>
      </c>
    </row>
    <row r="1883" spans="1:5" x14ac:dyDescent="0.3">
      <c r="A1883" s="12" t="s">
        <v>12518</v>
      </c>
      <c r="B1883" s="12" t="s">
        <v>4224</v>
      </c>
      <c r="C1883" s="36">
        <v>46028</v>
      </c>
      <c r="D1883" s="39">
        <v>1247.8599999999999</v>
      </c>
      <c r="E1883" s="12">
        <v>298</v>
      </c>
    </row>
    <row r="1884" spans="1:5" x14ac:dyDescent="0.3">
      <c r="A1884" s="12" t="s">
        <v>12519</v>
      </c>
      <c r="B1884" s="12" t="s">
        <v>2781</v>
      </c>
      <c r="C1884" s="36">
        <v>46030</v>
      </c>
      <c r="D1884" s="39">
        <v>2312.58</v>
      </c>
      <c r="E1884" s="12">
        <v>85</v>
      </c>
    </row>
    <row r="1885" spans="1:5" x14ac:dyDescent="0.3">
      <c r="A1885" s="12" t="s">
        <v>12520</v>
      </c>
      <c r="B1885" s="12" t="s">
        <v>4046</v>
      </c>
      <c r="C1885" s="36">
        <v>46043</v>
      </c>
      <c r="D1885" s="39">
        <v>1291.0999999999999</v>
      </c>
      <c r="E1885" s="12">
        <v>190</v>
      </c>
    </row>
    <row r="1886" spans="1:5" x14ac:dyDescent="0.3">
      <c r="A1886" s="12" t="s">
        <v>12521</v>
      </c>
      <c r="B1886" s="12" t="s">
        <v>3697</v>
      </c>
      <c r="C1886" s="36">
        <v>46031</v>
      </c>
      <c r="D1886" s="39">
        <v>675.72</v>
      </c>
      <c r="E1886" s="12">
        <v>248</v>
      </c>
    </row>
    <row r="1887" spans="1:5" x14ac:dyDescent="0.3">
      <c r="A1887" s="12" t="s">
        <v>12522</v>
      </c>
      <c r="B1887" s="12" t="s">
        <v>1796</v>
      </c>
      <c r="C1887" s="36">
        <v>46048</v>
      </c>
      <c r="D1887" s="39">
        <v>1546.79</v>
      </c>
      <c r="E1887" s="12">
        <v>48</v>
      </c>
    </row>
    <row r="1888" spans="1:5" x14ac:dyDescent="0.3">
      <c r="A1888" s="12" t="s">
        <v>12523</v>
      </c>
      <c r="B1888" s="12" t="s">
        <v>2193</v>
      </c>
      <c r="C1888" s="36">
        <v>46034</v>
      </c>
      <c r="D1888" s="39">
        <v>2073.5500000000002</v>
      </c>
      <c r="E1888" s="12">
        <v>217</v>
      </c>
    </row>
    <row r="1889" spans="1:5" x14ac:dyDescent="0.3">
      <c r="A1889" s="12" t="s">
        <v>12524</v>
      </c>
      <c r="B1889" s="12" t="s">
        <v>3453</v>
      </c>
      <c r="C1889" s="36">
        <v>46044</v>
      </c>
      <c r="D1889" s="39">
        <v>1350</v>
      </c>
      <c r="E1889" s="12">
        <v>216</v>
      </c>
    </row>
    <row r="1890" spans="1:5" x14ac:dyDescent="0.3">
      <c r="A1890" s="12" t="s">
        <v>12525</v>
      </c>
      <c r="B1890" s="12" t="s">
        <v>554</v>
      </c>
      <c r="C1890" s="36">
        <v>46043</v>
      </c>
      <c r="D1890" s="39">
        <v>1605.42</v>
      </c>
      <c r="E1890" s="12">
        <v>292</v>
      </c>
    </row>
    <row r="1891" spans="1:5" x14ac:dyDescent="0.3">
      <c r="A1891" s="12" t="s">
        <v>12526</v>
      </c>
      <c r="B1891" s="12" t="s">
        <v>517</v>
      </c>
      <c r="C1891" s="36">
        <v>46053</v>
      </c>
      <c r="D1891" s="39">
        <v>1561.28</v>
      </c>
      <c r="E1891" s="12">
        <v>120</v>
      </c>
    </row>
    <row r="1892" spans="1:5" x14ac:dyDescent="0.3">
      <c r="A1892" s="12" t="s">
        <v>12527</v>
      </c>
      <c r="B1892" s="12" t="s">
        <v>1837</v>
      </c>
      <c r="C1892" s="36">
        <v>46044</v>
      </c>
      <c r="D1892" s="39">
        <v>569.66</v>
      </c>
      <c r="E1892" s="12">
        <v>93</v>
      </c>
    </row>
    <row r="1893" spans="1:5" x14ac:dyDescent="0.3">
      <c r="A1893" s="12" t="s">
        <v>12528</v>
      </c>
      <c r="B1893" s="12" t="s">
        <v>1851</v>
      </c>
      <c r="C1893" s="36">
        <v>46049</v>
      </c>
      <c r="D1893" s="39">
        <v>412.87</v>
      </c>
      <c r="E1893" s="12">
        <v>296</v>
      </c>
    </row>
    <row r="1894" spans="1:5" x14ac:dyDescent="0.3">
      <c r="A1894" s="12" t="s">
        <v>12529</v>
      </c>
      <c r="B1894" s="12" t="s">
        <v>1754</v>
      </c>
      <c r="C1894" s="36">
        <v>46036</v>
      </c>
      <c r="D1894" s="39">
        <v>836.12</v>
      </c>
      <c r="E1894" s="12">
        <v>117</v>
      </c>
    </row>
    <row r="1895" spans="1:5" x14ac:dyDescent="0.3">
      <c r="A1895" s="12" t="s">
        <v>12530</v>
      </c>
      <c r="B1895" s="12" t="s">
        <v>1048</v>
      </c>
      <c r="C1895" s="36">
        <v>46029</v>
      </c>
      <c r="D1895" s="39">
        <v>559.51</v>
      </c>
      <c r="E1895" s="12">
        <v>41</v>
      </c>
    </row>
    <row r="1896" spans="1:5" x14ac:dyDescent="0.3">
      <c r="A1896" s="12" t="s">
        <v>12531</v>
      </c>
      <c r="B1896" s="12" t="s">
        <v>3995</v>
      </c>
      <c r="C1896" s="36">
        <v>46039</v>
      </c>
      <c r="D1896" s="39">
        <v>1614.56</v>
      </c>
      <c r="E1896" s="12">
        <v>120</v>
      </c>
    </row>
    <row r="1897" spans="1:5" x14ac:dyDescent="0.3">
      <c r="A1897" s="12" t="s">
        <v>12532</v>
      </c>
      <c r="B1897" s="12" t="s">
        <v>4152</v>
      </c>
      <c r="C1897" s="36">
        <v>46037</v>
      </c>
      <c r="D1897" s="39">
        <v>57.25</v>
      </c>
      <c r="E1897" s="12">
        <v>216</v>
      </c>
    </row>
    <row r="1898" spans="1:5" x14ac:dyDescent="0.3">
      <c r="A1898" s="12" t="s">
        <v>12533</v>
      </c>
      <c r="B1898" s="12" t="s">
        <v>3774</v>
      </c>
      <c r="C1898" s="36">
        <v>46037</v>
      </c>
      <c r="D1898" s="39">
        <v>1106.99</v>
      </c>
      <c r="E1898" s="12">
        <v>185</v>
      </c>
    </row>
    <row r="1899" spans="1:5" x14ac:dyDescent="0.3">
      <c r="A1899" s="12" t="s">
        <v>12534</v>
      </c>
      <c r="B1899" s="12" t="s">
        <v>3270</v>
      </c>
      <c r="C1899" s="36">
        <v>46040</v>
      </c>
      <c r="D1899" s="39">
        <v>2387.7399999999998</v>
      </c>
      <c r="E1899" s="12">
        <v>283</v>
      </c>
    </row>
    <row r="1900" spans="1:5" x14ac:dyDescent="0.3">
      <c r="A1900" s="12" t="s">
        <v>12535</v>
      </c>
      <c r="B1900" s="12" t="s">
        <v>3350</v>
      </c>
      <c r="C1900" s="36">
        <v>46050</v>
      </c>
      <c r="D1900" s="39">
        <v>247.32</v>
      </c>
      <c r="E1900" s="12">
        <v>9</v>
      </c>
    </row>
    <row r="1901" spans="1:5" x14ac:dyDescent="0.3">
      <c r="A1901" s="12" t="s">
        <v>12536</v>
      </c>
      <c r="B1901" s="12" t="s">
        <v>1155</v>
      </c>
      <c r="C1901" s="36">
        <v>46038</v>
      </c>
      <c r="D1901" s="39">
        <v>2033.33</v>
      </c>
      <c r="E1901" s="12">
        <v>38</v>
      </c>
    </row>
    <row r="1902" spans="1:5" x14ac:dyDescent="0.3">
      <c r="A1902" s="12" t="s">
        <v>12537</v>
      </c>
      <c r="B1902" s="12" t="s">
        <v>1117</v>
      </c>
      <c r="C1902" s="36">
        <v>46047</v>
      </c>
      <c r="D1902" s="39">
        <v>282.14</v>
      </c>
      <c r="E1902" s="12">
        <v>231</v>
      </c>
    </row>
    <row r="1903" spans="1:5" x14ac:dyDescent="0.3">
      <c r="A1903" s="12" t="s">
        <v>12538</v>
      </c>
      <c r="B1903" s="12" t="s">
        <v>1919</v>
      </c>
      <c r="C1903" s="36">
        <v>46024</v>
      </c>
      <c r="D1903" s="39">
        <v>398.4</v>
      </c>
      <c r="E1903" s="12">
        <v>98</v>
      </c>
    </row>
    <row r="1904" spans="1:5" x14ac:dyDescent="0.3">
      <c r="A1904" s="12" t="s">
        <v>12539</v>
      </c>
      <c r="B1904" s="12" t="s">
        <v>4210</v>
      </c>
      <c r="C1904" s="36">
        <v>46053</v>
      </c>
      <c r="D1904" s="39">
        <v>1265.67</v>
      </c>
      <c r="E1904" s="12">
        <v>265</v>
      </c>
    </row>
    <row r="1905" spans="1:5" x14ac:dyDescent="0.3">
      <c r="A1905" s="12" t="s">
        <v>12540</v>
      </c>
      <c r="B1905" s="12" t="s">
        <v>1766</v>
      </c>
      <c r="C1905" s="36">
        <v>46027</v>
      </c>
      <c r="D1905" s="39">
        <v>1291.68</v>
      </c>
      <c r="E1905" s="12">
        <v>88</v>
      </c>
    </row>
    <row r="1906" spans="1:5" x14ac:dyDescent="0.3">
      <c r="A1906" s="12" t="s">
        <v>12541</v>
      </c>
      <c r="B1906" s="12" t="s">
        <v>780</v>
      </c>
      <c r="C1906" s="36">
        <v>46050</v>
      </c>
      <c r="D1906" s="39">
        <v>506.79</v>
      </c>
      <c r="E1906" s="12">
        <v>244</v>
      </c>
    </row>
    <row r="1907" spans="1:5" x14ac:dyDescent="0.3">
      <c r="A1907" s="12" t="s">
        <v>12542</v>
      </c>
      <c r="B1907" s="12" t="s">
        <v>2853</v>
      </c>
      <c r="C1907" s="36">
        <v>46053</v>
      </c>
      <c r="D1907" s="39">
        <v>2183.17</v>
      </c>
      <c r="E1907" s="12">
        <v>256</v>
      </c>
    </row>
    <row r="1908" spans="1:5" x14ac:dyDescent="0.3">
      <c r="A1908" s="12" t="s">
        <v>12543</v>
      </c>
      <c r="B1908" s="12" t="s">
        <v>1845</v>
      </c>
      <c r="C1908" s="36">
        <v>46049</v>
      </c>
      <c r="D1908" s="39">
        <v>2441.52</v>
      </c>
      <c r="E1908" s="12">
        <v>85</v>
      </c>
    </row>
    <row r="1909" spans="1:5" x14ac:dyDescent="0.3">
      <c r="A1909" s="12" t="s">
        <v>12544</v>
      </c>
      <c r="B1909" s="12" t="s">
        <v>4148</v>
      </c>
      <c r="C1909" s="36">
        <v>46035</v>
      </c>
      <c r="D1909" s="39">
        <v>838.79</v>
      </c>
      <c r="E1909" s="12">
        <v>38</v>
      </c>
    </row>
    <row r="1910" spans="1:5" x14ac:dyDescent="0.3">
      <c r="A1910" s="12" t="s">
        <v>12545</v>
      </c>
      <c r="B1910" s="12" t="s">
        <v>4222</v>
      </c>
      <c r="C1910" s="36">
        <v>46043</v>
      </c>
      <c r="D1910" s="39">
        <v>2009.87</v>
      </c>
      <c r="E1910" s="12">
        <v>95</v>
      </c>
    </row>
    <row r="1911" spans="1:5" x14ac:dyDescent="0.3">
      <c r="A1911" s="12" t="s">
        <v>12546</v>
      </c>
      <c r="B1911" s="12" t="s">
        <v>942</v>
      </c>
      <c r="C1911" s="36">
        <v>46024</v>
      </c>
      <c r="D1911" s="39">
        <v>2288.86</v>
      </c>
      <c r="E1911" s="12">
        <v>79</v>
      </c>
    </row>
    <row r="1912" spans="1:5" x14ac:dyDescent="0.3">
      <c r="A1912" s="12" t="s">
        <v>12547</v>
      </c>
      <c r="B1912" s="12" t="s">
        <v>1050</v>
      </c>
      <c r="C1912" s="36">
        <v>46033</v>
      </c>
      <c r="D1912" s="39">
        <v>1547.2</v>
      </c>
      <c r="E1912" s="12">
        <v>198</v>
      </c>
    </row>
    <row r="1913" spans="1:5" x14ac:dyDescent="0.3">
      <c r="A1913" s="12" t="s">
        <v>12548</v>
      </c>
      <c r="B1913" s="12" t="s">
        <v>1239</v>
      </c>
      <c r="C1913" s="36">
        <v>46040</v>
      </c>
      <c r="D1913" s="39">
        <v>825.74</v>
      </c>
      <c r="E1913" s="12">
        <v>161</v>
      </c>
    </row>
    <row r="1914" spans="1:5" x14ac:dyDescent="0.3">
      <c r="A1914" s="12" t="s">
        <v>12549</v>
      </c>
      <c r="B1914" s="12" t="s">
        <v>3527</v>
      </c>
      <c r="C1914" s="36">
        <v>46051</v>
      </c>
      <c r="D1914" s="39">
        <v>1784.82</v>
      </c>
      <c r="E1914" s="12">
        <v>7</v>
      </c>
    </row>
    <row r="1915" spans="1:5" x14ac:dyDescent="0.3">
      <c r="A1915" s="12" t="s">
        <v>12550</v>
      </c>
      <c r="B1915" s="12" t="s">
        <v>938</v>
      </c>
      <c r="C1915" s="36">
        <v>46023</v>
      </c>
      <c r="D1915" s="39">
        <v>790.46</v>
      </c>
      <c r="E1915" s="12">
        <v>239</v>
      </c>
    </row>
    <row r="1916" spans="1:5" x14ac:dyDescent="0.3">
      <c r="A1916" s="12" t="s">
        <v>12551</v>
      </c>
      <c r="B1916" s="12" t="s">
        <v>2019</v>
      </c>
      <c r="C1916" s="36">
        <v>46023</v>
      </c>
      <c r="D1916" s="39">
        <v>2076.37</v>
      </c>
      <c r="E1916" s="12">
        <v>108</v>
      </c>
    </row>
    <row r="1917" spans="1:5" x14ac:dyDescent="0.3">
      <c r="A1917" s="12" t="s">
        <v>12552</v>
      </c>
      <c r="B1917" s="12" t="s">
        <v>3541</v>
      </c>
      <c r="C1917" s="36">
        <v>46039</v>
      </c>
      <c r="D1917" s="39">
        <v>1698.39</v>
      </c>
      <c r="E1917" s="12">
        <v>90</v>
      </c>
    </row>
    <row r="1918" spans="1:5" x14ac:dyDescent="0.3">
      <c r="A1918" s="12" t="s">
        <v>12553</v>
      </c>
      <c r="B1918" s="12" t="s">
        <v>2079</v>
      </c>
      <c r="C1918" s="36">
        <v>46048</v>
      </c>
      <c r="D1918" s="39">
        <v>2112.11</v>
      </c>
      <c r="E1918" s="12">
        <v>110</v>
      </c>
    </row>
    <row r="1919" spans="1:5" x14ac:dyDescent="0.3">
      <c r="A1919" s="12" t="s">
        <v>12554</v>
      </c>
      <c r="B1919" s="12" t="s">
        <v>4421</v>
      </c>
      <c r="C1919" s="36">
        <v>46028</v>
      </c>
      <c r="D1919" s="39">
        <v>1405.69</v>
      </c>
      <c r="E1919" s="12">
        <v>193</v>
      </c>
    </row>
    <row r="1920" spans="1:5" x14ac:dyDescent="0.3">
      <c r="A1920" s="12" t="s">
        <v>12555</v>
      </c>
      <c r="B1920" s="12" t="s">
        <v>1352</v>
      </c>
      <c r="C1920" s="36">
        <v>46048</v>
      </c>
      <c r="D1920" s="39">
        <v>1456.68</v>
      </c>
      <c r="E1920" s="12">
        <v>296</v>
      </c>
    </row>
    <row r="1921" spans="1:5" x14ac:dyDescent="0.3">
      <c r="A1921" s="12" t="s">
        <v>12556</v>
      </c>
      <c r="B1921" s="12" t="s">
        <v>1338</v>
      </c>
      <c r="C1921" s="36">
        <v>46046</v>
      </c>
      <c r="D1921" s="39">
        <v>399.52</v>
      </c>
      <c r="E1921" s="12">
        <v>294</v>
      </c>
    </row>
    <row r="1922" spans="1:5" x14ac:dyDescent="0.3">
      <c r="A1922" s="12" t="s">
        <v>12557</v>
      </c>
      <c r="B1922" s="12" t="s">
        <v>4184</v>
      </c>
      <c r="C1922" s="36">
        <v>46048</v>
      </c>
      <c r="D1922" s="39">
        <v>2292.0300000000002</v>
      </c>
      <c r="E1922" s="12">
        <v>98</v>
      </c>
    </row>
    <row r="1923" spans="1:5" x14ac:dyDescent="0.3">
      <c r="A1923" s="12" t="s">
        <v>12558</v>
      </c>
      <c r="B1923" s="12" t="s">
        <v>1480</v>
      </c>
      <c r="C1923" s="36">
        <v>46042</v>
      </c>
      <c r="D1923" s="39">
        <v>280.83999999999997</v>
      </c>
      <c r="E1923" s="12">
        <v>186</v>
      </c>
    </row>
    <row r="1924" spans="1:5" x14ac:dyDescent="0.3">
      <c r="A1924" s="12" t="s">
        <v>12559</v>
      </c>
      <c r="B1924" s="12" t="s">
        <v>3366</v>
      </c>
      <c r="C1924" s="36">
        <v>46029</v>
      </c>
      <c r="D1924" s="39">
        <v>459.7</v>
      </c>
      <c r="E1924" s="12">
        <v>73</v>
      </c>
    </row>
    <row r="1925" spans="1:5" x14ac:dyDescent="0.3">
      <c r="A1925" s="12" t="s">
        <v>12560</v>
      </c>
      <c r="B1925" s="12" t="s">
        <v>1905</v>
      </c>
      <c r="C1925" s="36">
        <v>46052</v>
      </c>
      <c r="D1925" s="39">
        <v>425.9</v>
      </c>
      <c r="E1925" s="12">
        <v>268</v>
      </c>
    </row>
    <row r="1926" spans="1:5" x14ac:dyDescent="0.3">
      <c r="A1926" s="12" t="s">
        <v>12561</v>
      </c>
      <c r="B1926" s="12" t="s">
        <v>4302</v>
      </c>
      <c r="C1926" s="36">
        <v>46027</v>
      </c>
      <c r="D1926" s="39">
        <v>1882.69</v>
      </c>
      <c r="E1926" s="12">
        <v>292</v>
      </c>
    </row>
    <row r="1927" spans="1:5" x14ac:dyDescent="0.3">
      <c r="A1927" s="12" t="s">
        <v>12562</v>
      </c>
      <c r="B1927" s="12" t="s">
        <v>1508</v>
      </c>
      <c r="C1927" s="36">
        <v>46028</v>
      </c>
      <c r="D1927" s="39">
        <v>2437.4699999999998</v>
      </c>
      <c r="E1927" s="12">
        <v>51</v>
      </c>
    </row>
    <row r="1928" spans="1:5" x14ac:dyDescent="0.3">
      <c r="A1928" s="12" t="s">
        <v>12563</v>
      </c>
      <c r="B1928" s="12" t="s">
        <v>2231</v>
      </c>
      <c r="C1928" s="36">
        <v>46032</v>
      </c>
      <c r="D1928" s="39">
        <v>1992.8</v>
      </c>
      <c r="E1928" s="12">
        <v>46</v>
      </c>
    </row>
    <row r="1929" spans="1:5" x14ac:dyDescent="0.3">
      <c r="A1929" s="12" t="s">
        <v>12564</v>
      </c>
      <c r="B1929" s="12" t="s">
        <v>3214</v>
      </c>
      <c r="C1929" s="36">
        <v>46035</v>
      </c>
      <c r="D1929" s="39">
        <v>532.96</v>
      </c>
      <c r="E1929" s="12">
        <v>260</v>
      </c>
    </row>
    <row r="1930" spans="1:5" x14ac:dyDescent="0.3">
      <c r="A1930" s="12" t="s">
        <v>12565</v>
      </c>
      <c r="B1930" s="12" t="s">
        <v>2617</v>
      </c>
      <c r="C1930" s="36">
        <v>46041</v>
      </c>
      <c r="D1930" s="39">
        <v>2220.4299999999998</v>
      </c>
      <c r="E1930" s="12">
        <v>279</v>
      </c>
    </row>
    <row r="1931" spans="1:5" x14ac:dyDescent="0.3">
      <c r="A1931" s="12" t="s">
        <v>12566</v>
      </c>
      <c r="B1931" s="12" t="s">
        <v>1263</v>
      </c>
      <c r="C1931" s="36">
        <v>46046</v>
      </c>
      <c r="D1931" s="39">
        <v>792.2</v>
      </c>
      <c r="E1931" s="12">
        <v>157</v>
      </c>
    </row>
    <row r="1932" spans="1:5" x14ac:dyDescent="0.3">
      <c r="A1932" s="12" t="s">
        <v>12567</v>
      </c>
      <c r="B1932" s="12" t="s">
        <v>2134</v>
      </c>
      <c r="C1932" s="36">
        <v>46048</v>
      </c>
      <c r="D1932" s="39">
        <v>584.30999999999995</v>
      </c>
      <c r="E1932" s="12">
        <v>286</v>
      </c>
    </row>
    <row r="1933" spans="1:5" x14ac:dyDescent="0.3">
      <c r="A1933" s="12" t="s">
        <v>12568</v>
      </c>
      <c r="B1933" s="12" t="s">
        <v>2104</v>
      </c>
      <c r="C1933" s="36">
        <v>46025</v>
      </c>
      <c r="D1933" s="39">
        <v>1417.07</v>
      </c>
      <c r="E1933" s="12">
        <v>35</v>
      </c>
    </row>
    <row r="1934" spans="1:5" x14ac:dyDescent="0.3">
      <c r="A1934" s="12" t="s">
        <v>12569</v>
      </c>
      <c r="B1934" s="12" t="s">
        <v>3172</v>
      </c>
      <c r="C1934" s="36">
        <v>46028</v>
      </c>
      <c r="D1934" s="39">
        <v>1937.92</v>
      </c>
      <c r="E1934" s="12">
        <v>157</v>
      </c>
    </row>
    <row r="1935" spans="1:5" x14ac:dyDescent="0.3">
      <c r="A1935" s="12" t="s">
        <v>12570</v>
      </c>
      <c r="B1935" s="12" t="s">
        <v>2051</v>
      </c>
      <c r="C1935" s="36">
        <v>46030</v>
      </c>
      <c r="D1935" s="39">
        <v>360.87</v>
      </c>
      <c r="E1935" s="12">
        <v>285</v>
      </c>
    </row>
    <row r="1936" spans="1:5" x14ac:dyDescent="0.3">
      <c r="A1936" s="12" t="s">
        <v>12571</v>
      </c>
      <c r="B1936" s="12" t="s">
        <v>1764</v>
      </c>
      <c r="C1936" s="36">
        <v>46045</v>
      </c>
      <c r="D1936" s="39">
        <v>1493.77</v>
      </c>
      <c r="E1936" s="12">
        <v>11</v>
      </c>
    </row>
    <row r="1937" spans="1:5" x14ac:dyDescent="0.3">
      <c r="A1937" s="12" t="s">
        <v>12572</v>
      </c>
      <c r="B1937" s="12" t="s">
        <v>4455</v>
      </c>
      <c r="C1937" s="36">
        <v>46046</v>
      </c>
      <c r="D1937" s="39">
        <v>582.11</v>
      </c>
      <c r="E1937" s="12">
        <v>58</v>
      </c>
    </row>
    <row r="1938" spans="1:5" x14ac:dyDescent="0.3">
      <c r="A1938" s="12" t="s">
        <v>12573</v>
      </c>
      <c r="B1938" s="12" t="s">
        <v>3042</v>
      </c>
      <c r="C1938" s="36">
        <v>46048</v>
      </c>
      <c r="D1938" s="39">
        <v>1735.34</v>
      </c>
      <c r="E1938" s="12">
        <v>104</v>
      </c>
    </row>
    <row r="1939" spans="1:5" x14ac:dyDescent="0.3">
      <c r="A1939" s="12" t="s">
        <v>12574</v>
      </c>
      <c r="B1939" s="12" t="s">
        <v>1935</v>
      </c>
      <c r="C1939" s="36">
        <v>46051</v>
      </c>
      <c r="D1939" s="39">
        <v>1150.68</v>
      </c>
      <c r="E1939" s="12">
        <v>284</v>
      </c>
    </row>
    <row r="1940" spans="1:5" x14ac:dyDescent="0.3">
      <c r="A1940" s="12" t="s">
        <v>12575</v>
      </c>
      <c r="B1940" s="12" t="s">
        <v>3834</v>
      </c>
      <c r="C1940" s="36">
        <v>46042</v>
      </c>
      <c r="D1940" s="39">
        <v>1223.06</v>
      </c>
      <c r="E1940" s="12">
        <v>276</v>
      </c>
    </row>
    <row r="1941" spans="1:5" x14ac:dyDescent="0.3">
      <c r="A1941" s="12" t="s">
        <v>12576</v>
      </c>
      <c r="B1941" s="12" t="s">
        <v>3818</v>
      </c>
      <c r="C1941" s="36">
        <v>46024</v>
      </c>
      <c r="D1941" s="39">
        <v>2466.48</v>
      </c>
      <c r="E1941" s="12">
        <v>187</v>
      </c>
    </row>
    <row r="1942" spans="1:5" x14ac:dyDescent="0.3">
      <c r="A1942" s="12" t="s">
        <v>12577</v>
      </c>
      <c r="B1942" s="12" t="s">
        <v>4519</v>
      </c>
      <c r="C1942" s="36">
        <v>46023</v>
      </c>
      <c r="D1942" s="39">
        <v>1049.48</v>
      </c>
      <c r="E1942" s="12">
        <v>83</v>
      </c>
    </row>
    <row r="1943" spans="1:5" x14ac:dyDescent="0.3">
      <c r="A1943" s="12" t="s">
        <v>12578</v>
      </c>
      <c r="B1943" s="12" t="s">
        <v>2447</v>
      </c>
      <c r="C1943" s="36">
        <v>46046</v>
      </c>
      <c r="D1943" s="39">
        <v>2323.7199999999998</v>
      </c>
      <c r="E1943" s="12">
        <v>289</v>
      </c>
    </row>
    <row r="1944" spans="1:5" x14ac:dyDescent="0.3">
      <c r="A1944" s="12" t="s">
        <v>12579</v>
      </c>
      <c r="B1944" s="12" t="s">
        <v>2767</v>
      </c>
      <c r="C1944" s="36">
        <v>46052</v>
      </c>
      <c r="D1944" s="39">
        <v>1737.25</v>
      </c>
      <c r="E1944" s="12">
        <v>95</v>
      </c>
    </row>
    <row r="1945" spans="1:5" x14ac:dyDescent="0.3">
      <c r="A1945" s="12" t="s">
        <v>12580</v>
      </c>
      <c r="B1945" s="12" t="s">
        <v>1186</v>
      </c>
      <c r="C1945" s="36">
        <v>46041</v>
      </c>
      <c r="D1945" s="39">
        <v>414.32</v>
      </c>
      <c r="E1945" s="12">
        <v>170</v>
      </c>
    </row>
    <row r="1946" spans="1:5" x14ac:dyDescent="0.3">
      <c r="A1946" s="12" t="s">
        <v>12581</v>
      </c>
      <c r="B1946" s="12" t="s">
        <v>2465</v>
      </c>
      <c r="C1946" s="36">
        <v>46035</v>
      </c>
      <c r="D1946" s="39">
        <v>1707.09</v>
      </c>
      <c r="E1946" s="12">
        <v>185</v>
      </c>
    </row>
    <row r="1947" spans="1:5" x14ac:dyDescent="0.3">
      <c r="A1947" s="12" t="s">
        <v>12582</v>
      </c>
      <c r="B1947" s="12" t="s">
        <v>1205</v>
      </c>
      <c r="C1947" s="36">
        <v>46030</v>
      </c>
      <c r="D1947" s="39">
        <v>1256.24</v>
      </c>
      <c r="E1947" s="12">
        <v>213</v>
      </c>
    </row>
    <row r="1948" spans="1:5" x14ac:dyDescent="0.3">
      <c r="A1948" s="12" t="s">
        <v>12583</v>
      </c>
      <c r="B1948" s="12" t="s">
        <v>648</v>
      </c>
      <c r="C1948" s="36">
        <v>46035</v>
      </c>
      <c r="D1948" s="39">
        <v>52.7</v>
      </c>
      <c r="E1948" s="12">
        <v>94</v>
      </c>
    </row>
    <row r="1949" spans="1:5" x14ac:dyDescent="0.3">
      <c r="A1949" s="12" t="s">
        <v>12584</v>
      </c>
      <c r="B1949" s="12" t="s">
        <v>1127</v>
      </c>
      <c r="C1949" s="36">
        <v>46041</v>
      </c>
      <c r="D1949" s="39">
        <v>2185.94</v>
      </c>
      <c r="E1949" s="12">
        <v>160</v>
      </c>
    </row>
    <row r="1950" spans="1:5" x14ac:dyDescent="0.3">
      <c r="A1950" s="12" t="s">
        <v>12585</v>
      </c>
      <c r="B1950" s="12" t="s">
        <v>2007</v>
      </c>
      <c r="C1950" s="36">
        <v>46048</v>
      </c>
      <c r="D1950" s="39">
        <v>1374.16</v>
      </c>
      <c r="E1950" s="12">
        <v>128</v>
      </c>
    </row>
    <row r="1951" spans="1:5" x14ac:dyDescent="0.3">
      <c r="A1951" s="12" t="s">
        <v>12586</v>
      </c>
      <c r="B1951" s="12" t="s">
        <v>4126</v>
      </c>
      <c r="C1951" s="36">
        <v>46038</v>
      </c>
      <c r="D1951" s="39">
        <v>151.24</v>
      </c>
      <c r="E1951" s="12">
        <v>209</v>
      </c>
    </row>
    <row r="1952" spans="1:5" x14ac:dyDescent="0.3">
      <c r="A1952" s="12" t="s">
        <v>12587</v>
      </c>
      <c r="B1952" s="12" t="s">
        <v>994</v>
      </c>
      <c r="C1952" s="36">
        <v>46040</v>
      </c>
      <c r="D1952" s="39">
        <v>2351.09</v>
      </c>
      <c r="E1952" s="12">
        <v>50</v>
      </c>
    </row>
    <row r="1953" spans="1:5" x14ac:dyDescent="0.3">
      <c r="A1953" s="12" t="s">
        <v>12588</v>
      </c>
      <c r="B1953" s="12" t="s">
        <v>1500</v>
      </c>
      <c r="C1953" s="36">
        <v>46024</v>
      </c>
      <c r="D1953" s="39">
        <v>519.39</v>
      </c>
      <c r="E1953" s="12">
        <v>129</v>
      </c>
    </row>
    <row r="1954" spans="1:5" x14ac:dyDescent="0.3">
      <c r="A1954" s="12" t="s">
        <v>12589</v>
      </c>
      <c r="B1954" s="12" t="s">
        <v>3964</v>
      </c>
      <c r="C1954" s="36">
        <v>46052</v>
      </c>
      <c r="D1954" s="39">
        <v>608.70000000000005</v>
      </c>
      <c r="E1954" s="12">
        <v>162</v>
      </c>
    </row>
    <row r="1955" spans="1:5" x14ac:dyDescent="0.3">
      <c r="A1955" s="12" t="s">
        <v>12590</v>
      </c>
      <c r="B1955" s="12" t="s">
        <v>3884</v>
      </c>
      <c r="C1955" s="36">
        <v>46049</v>
      </c>
      <c r="D1955" s="39">
        <v>1133.9000000000001</v>
      </c>
      <c r="E1955" s="12">
        <v>298</v>
      </c>
    </row>
    <row r="1956" spans="1:5" x14ac:dyDescent="0.3">
      <c r="A1956" s="12" t="s">
        <v>12591</v>
      </c>
      <c r="B1956" s="12" t="s">
        <v>3264</v>
      </c>
      <c r="C1956" s="36">
        <v>46050</v>
      </c>
      <c r="D1956" s="39">
        <v>2273.11</v>
      </c>
      <c r="E1956" s="12">
        <v>94</v>
      </c>
    </row>
    <row r="1957" spans="1:5" x14ac:dyDescent="0.3">
      <c r="A1957" s="12" t="s">
        <v>12592</v>
      </c>
      <c r="B1957" s="12" t="s">
        <v>4194</v>
      </c>
      <c r="C1957" s="36">
        <v>46045</v>
      </c>
      <c r="D1957" s="39">
        <v>2020.15</v>
      </c>
      <c r="E1957" s="12">
        <v>237</v>
      </c>
    </row>
    <row r="1958" spans="1:5" x14ac:dyDescent="0.3">
      <c r="A1958" s="12" t="s">
        <v>12593</v>
      </c>
      <c r="B1958" s="12" t="s">
        <v>2605</v>
      </c>
      <c r="C1958" s="36">
        <v>46046</v>
      </c>
      <c r="D1958" s="39">
        <v>580.34</v>
      </c>
      <c r="E1958" s="12">
        <v>32</v>
      </c>
    </row>
    <row r="1959" spans="1:5" x14ac:dyDescent="0.3">
      <c r="A1959" s="12" t="s">
        <v>12594</v>
      </c>
      <c r="B1959" s="12" t="s">
        <v>3669</v>
      </c>
      <c r="C1959" s="36">
        <v>46035</v>
      </c>
      <c r="D1959" s="39">
        <v>1838.5</v>
      </c>
      <c r="E1959" s="12">
        <v>144</v>
      </c>
    </row>
    <row r="1960" spans="1:5" x14ac:dyDescent="0.3">
      <c r="A1960" s="12" t="s">
        <v>12595</v>
      </c>
      <c r="B1960" s="12" t="s">
        <v>710</v>
      </c>
      <c r="C1960" s="36">
        <v>46023</v>
      </c>
      <c r="D1960" s="39">
        <v>483.13</v>
      </c>
      <c r="E1960" s="12">
        <v>205</v>
      </c>
    </row>
    <row r="1961" spans="1:5" x14ac:dyDescent="0.3">
      <c r="A1961" s="12" t="s">
        <v>12596</v>
      </c>
      <c r="B1961" s="12" t="s">
        <v>3286</v>
      </c>
      <c r="C1961" s="36">
        <v>46026</v>
      </c>
      <c r="D1961" s="39">
        <v>460.1</v>
      </c>
      <c r="E1961" s="12">
        <v>80</v>
      </c>
    </row>
    <row r="1962" spans="1:5" x14ac:dyDescent="0.3">
      <c r="A1962" s="12" t="s">
        <v>12597</v>
      </c>
      <c r="B1962" s="12" t="s">
        <v>1496</v>
      </c>
      <c r="C1962" s="36">
        <v>46028</v>
      </c>
      <c r="D1962" s="39">
        <v>2263.88</v>
      </c>
      <c r="E1962" s="12">
        <v>198</v>
      </c>
    </row>
    <row r="1963" spans="1:5" x14ac:dyDescent="0.3">
      <c r="A1963" s="12" t="s">
        <v>12598</v>
      </c>
      <c r="B1963" s="12" t="s">
        <v>1245</v>
      </c>
      <c r="C1963" s="36">
        <v>46028</v>
      </c>
      <c r="D1963" s="39">
        <v>1438.34</v>
      </c>
      <c r="E1963" s="12">
        <v>31</v>
      </c>
    </row>
    <row r="1964" spans="1:5" x14ac:dyDescent="0.3">
      <c r="A1964" s="12" t="s">
        <v>12599</v>
      </c>
      <c r="B1964" s="12" t="s">
        <v>1833</v>
      </c>
      <c r="C1964" s="36">
        <v>46040</v>
      </c>
      <c r="D1964" s="39">
        <v>578.15</v>
      </c>
      <c r="E1964" s="12">
        <v>187</v>
      </c>
    </row>
    <row r="1965" spans="1:5" x14ac:dyDescent="0.3">
      <c r="A1965" s="12" t="s">
        <v>12600</v>
      </c>
      <c r="B1965" s="12" t="s">
        <v>3218</v>
      </c>
      <c r="C1965" s="36">
        <v>46037</v>
      </c>
      <c r="D1965" s="39">
        <v>1690.09</v>
      </c>
      <c r="E1965" s="12">
        <v>279</v>
      </c>
    </row>
    <row r="1966" spans="1:5" x14ac:dyDescent="0.3">
      <c r="A1966" s="12" t="s">
        <v>12601</v>
      </c>
      <c r="B1966" s="12" t="s">
        <v>2015</v>
      </c>
      <c r="C1966" s="36">
        <v>46030</v>
      </c>
      <c r="D1966" s="39">
        <v>330.17</v>
      </c>
      <c r="E1966" s="12">
        <v>246</v>
      </c>
    </row>
    <row r="1967" spans="1:5" x14ac:dyDescent="0.3">
      <c r="A1967" s="12" t="s">
        <v>12602</v>
      </c>
      <c r="B1967" s="12" t="s">
        <v>3701</v>
      </c>
      <c r="C1967" s="36">
        <v>46044</v>
      </c>
      <c r="D1967" s="39">
        <v>416.9</v>
      </c>
      <c r="E1967" s="12">
        <v>16</v>
      </c>
    </row>
    <row r="1968" spans="1:5" x14ac:dyDescent="0.3">
      <c r="A1968" s="12" t="s">
        <v>12603</v>
      </c>
      <c r="B1968" s="12" t="s">
        <v>3725</v>
      </c>
      <c r="C1968" s="36">
        <v>46036</v>
      </c>
      <c r="D1968" s="39">
        <v>307.01</v>
      </c>
      <c r="E1968" s="12">
        <v>280</v>
      </c>
    </row>
    <row r="1969" spans="1:5" x14ac:dyDescent="0.3">
      <c r="A1969" s="12" t="s">
        <v>12604</v>
      </c>
      <c r="B1969" s="12" t="s">
        <v>3539</v>
      </c>
      <c r="C1969" s="36">
        <v>46026</v>
      </c>
      <c r="D1969" s="39">
        <v>1941.93</v>
      </c>
      <c r="E1969" s="12">
        <v>245</v>
      </c>
    </row>
    <row r="1970" spans="1:5" x14ac:dyDescent="0.3">
      <c r="A1970" s="12" t="s">
        <v>12605</v>
      </c>
      <c r="B1970" s="12" t="s">
        <v>4533</v>
      </c>
      <c r="C1970" s="36">
        <v>46051</v>
      </c>
      <c r="D1970" s="39">
        <v>910.95</v>
      </c>
      <c r="E1970" s="12">
        <v>244</v>
      </c>
    </row>
    <row r="1971" spans="1:5" x14ac:dyDescent="0.3">
      <c r="A1971" s="12" t="s">
        <v>12606</v>
      </c>
      <c r="B1971" s="12" t="s">
        <v>4453</v>
      </c>
      <c r="C1971" s="36">
        <v>46051</v>
      </c>
      <c r="D1971" s="39">
        <v>301.67</v>
      </c>
      <c r="E1971" s="12">
        <v>91</v>
      </c>
    </row>
    <row r="1972" spans="1:5" x14ac:dyDescent="0.3">
      <c r="A1972" s="12" t="s">
        <v>12607</v>
      </c>
      <c r="B1972" s="12" t="s">
        <v>1377</v>
      </c>
      <c r="C1972" s="36">
        <v>46033</v>
      </c>
      <c r="D1972" s="39">
        <v>439.82</v>
      </c>
      <c r="E1972" s="12">
        <v>130</v>
      </c>
    </row>
    <row r="1973" spans="1:5" x14ac:dyDescent="0.3">
      <c r="A1973" s="12" t="s">
        <v>12608</v>
      </c>
      <c r="B1973" s="12" t="s">
        <v>2851</v>
      </c>
      <c r="C1973" s="36">
        <v>46044</v>
      </c>
      <c r="D1973" s="39">
        <v>790.94</v>
      </c>
      <c r="E1973" s="12">
        <v>189</v>
      </c>
    </row>
    <row r="1974" spans="1:5" x14ac:dyDescent="0.3">
      <c r="A1974" s="12" t="s">
        <v>12609</v>
      </c>
      <c r="B1974" s="12" t="s">
        <v>3880</v>
      </c>
      <c r="C1974" s="36">
        <v>46044</v>
      </c>
      <c r="D1974" s="39">
        <v>907.85</v>
      </c>
      <c r="E1974" s="12">
        <v>18</v>
      </c>
    </row>
    <row r="1975" spans="1:5" x14ac:dyDescent="0.3">
      <c r="A1975" s="12" t="s">
        <v>12610</v>
      </c>
      <c r="B1975" s="12" t="s">
        <v>3396</v>
      </c>
      <c r="C1975" s="36">
        <v>46045</v>
      </c>
      <c r="D1975" s="39">
        <v>1077.6400000000001</v>
      </c>
      <c r="E1975" s="12">
        <v>289</v>
      </c>
    </row>
    <row r="1976" spans="1:5" x14ac:dyDescent="0.3">
      <c r="A1976" s="12" t="s">
        <v>12611</v>
      </c>
      <c r="B1976" s="12" t="s">
        <v>2973</v>
      </c>
      <c r="C1976" s="36">
        <v>46035</v>
      </c>
      <c r="D1976" s="39">
        <v>408.35</v>
      </c>
      <c r="E1976" s="12">
        <v>172</v>
      </c>
    </row>
    <row r="1977" spans="1:5" x14ac:dyDescent="0.3">
      <c r="A1977" s="12" t="s">
        <v>12612</v>
      </c>
      <c r="B1977" s="12" t="s">
        <v>1235</v>
      </c>
      <c r="C1977" s="36">
        <v>46038</v>
      </c>
      <c r="D1977" s="39">
        <v>2315.0300000000002</v>
      </c>
      <c r="E1977" s="12">
        <v>245</v>
      </c>
    </row>
    <row r="1978" spans="1:5" x14ac:dyDescent="0.3">
      <c r="A1978" s="12" t="s">
        <v>12613</v>
      </c>
      <c r="B1978" s="12" t="s">
        <v>1180</v>
      </c>
      <c r="C1978" s="36">
        <v>46051</v>
      </c>
      <c r="D1978" s="39">
        <v>829.31</v>
      </c>
      <c r="E1978" s="12">
        <v>40</v>
      </c>
    </row>
    <row r="1979" spans="1:5" x14ac:dyDescent="0.3">
      <c r="A1979" s="12" t="s">
        <v>12614</v>
      </c>
      <c r="B1979" s="12" t="s">
        <v>1812</v>
      </c>
      <c r="C1979" s="36">
        <v>46046</v>
      </c>
      <c r="D1979" s="39">
        <v>1798.99</v>
      </c>
      <c r="E1979" s="12">
        <v>146</v>
      </c>
    </row>
    <row r="1980" spans="1:5" x14ac:dyDescent="0.3">
      <c r="A1980" s="12" t="s">
        <v>12615</v>
      </c>
      <c r="B1980" s="12" t="s">
        <v>1826</v>
      </c>
      <c r="C1980" s="36">
        <v>46050</v>
      </c>
      <c r="D1980" s="39">
        <v>1856.21</v>
      </c>
      <c r="E1980" s="12">
        <v>133</v>
      </c>
    </row>
    <row r="1981" spans="1:5" x14ac:dyDescent="0.3">
      <c r="A1981" s="12" t="s">
        <v>12616</v>
      </c>
      <c r="B1981" s="12" t="s">
        <v>1103</v>
      </c>
      <c r="C1981" s="36">
        <v>46039</v>
      </c>
      <c r="D1981" s="39">
        <v>2315.62</v>
      </c>
      <c r="E1981" s="12">
        <v>273</v>
      </c>
    </row>
    <row r="1982" spans="1:5" x14ac:dyDescent="0.3">
      <c r="A1982" s="12" t="s">
        <v>12617</v>
      </c>
      <c r="B1982" s="12" t="s">
        <v>2587</v>
      </c>
      <c r="C1982" s="36">
        <v>46031</v>
      </c>
      <c r="D1982" s="39">
        <v>2277.1799999999998</v>
      </c>
      <c r="E1982" s="12">
        <v>162</v>
      </c>
    </row>
    <row r="1983" spans="1:5" x14ac:dyDescent="0.3">
      <c r="A1983" s="12" t="s">
        <v>12618</v>
      </c>
      <c r="B1983" s="12" t="s">
        <v>3168</v>
      </c>
      <c r="C1983" s="36">
        <v>46036</v>
      </c>
      <c r="D1983" s="39">
        <v>1297.1300000000001</v>
      </c>
      <c r="E1983" s="12">
        <v>143</v>
      </c>
    </row>
    <row r="1984" spans="1:5" x14ac:dyDescent="0.3">
      <c r="A1984" s="12" t="s">
        <v>12619</v>
      </c>
      <c r="B1984" s="12" t="s">
        <v>3545</v>
      </c>
      <c r="C1984" s="36">
        <v>46030</v>
      </c>
      <c r="D1984" s="39">
        <v>75.739999999999995</v>
      </c>
      <c r="E1984" s="12">
        <v>177</v>
      </c>
    </row>
    <row r="1985" spans="1:5" x14ac:dyDescent="0.3">
      <c r="A1985" s="12" t="s">
        <v>12620</v>
      </c>
      <c r="B1985" s="12" t="s">
        <v>3166</v>
      </c>
      <c r="C1985" s="36">
        <v>46039</v>
      </c>
      <c r="D1985" s="39">
        <v>1296.2</v>
      </c>
      <c r="E1985" s="12">
        <v>226</v>
      </c>
    </row>
    <row r="1986" spans="1:5" x14ac:dyDescent="0.3">
      <c r="A1986" s="12" t="s">
        <v>12621</v>
      </c>
      <c r="B1986" s="12" t="s">
        <v>2873</v>
      </c>
      <c r="C1986" s="36">
        <v>46024</v>
      </c>
      <c r="D1986" s="39">
        <v>756.77</v>
      </c>
      <c r="E1986" s="12">
        <v>95</v>
      </c>
    </row>
    <row r="1987" spans="1:5" x14ac:dyDescent="0.3">
      <c r="A1987" s="12" t="s">
        <v>12622</v>
      </c>
      <c r="B1987" s="12" t="s">
        <v>4356</v>
      </c>
      <c r="C1987" s="36">
        <v>46040</v>
      </c>
      <c r="D1987" s="39">
        <v>81.45</v>
      </c>
      <c r="E1987" s="12">
        <v>175</v>
      </c>
    </row>
    <row r="1988" spans="1:5" x14ac:dyDescent="0.3">
      <c r="A1988" s="12" t="s">
        <v>12623</v>
      </c>
      <c r="B1988" s="12" t="s">
        <v>3553</v>
      </c>
      <c r="C1988" s="36">
        <v>46025</v>
      </c>
      <c r="D1988" s="39">
        <v>1683.93</v>
      </c>
      <c r="E1988" s="12">
        <v>41</v>
      </c>
    </row>
    <row r="1989" spans="1:5" x14ac:dyDescent="0.3">
      <c r="A1989" s="12" t="s">
        <v>12624</v>
      </c>
      <c r="B1989" s="12" t="s">
        <v>3914</v>
      </c>
      <c r="C1989" s="36">
        <v>46034</v>
      </c>
      <c r="D1989" s="39">
        <v>2058.11</v>
      </c>
      <c r="E1989" s="12">
        <v>70</v>
      </c>
    </row>
    <row r="1990" spans="1:5" x14ac:dyDescent="0.3">
      <c r="A1990" s="12" t="s">
        <v>12625</v>
      </c>
      <c r="B1990" s="12" t="s">
        <v>4078</v>
      </c>
      <c r="C1990" s="36">
        <v>46038</v>
      </c>
      <c r="D1990" s="39">
        <v>172.92</v>
      </c>
      <c r="E1990" s="12">
        <v>124</v>
      </c>
    </row>
    <row r="1991" spans="1:5" x14ac:dyDescent="0.3">
      <c r="A1991" s="12" t="s">
        <v>12626</v>
      </c>
      <c r="B1991" s="12" t="s">
        <v>2235</v>
      </c>
      <c r="C1991" s="36">
        <v>46031</v>
      </c>
      <c r="D1991" s="39">
        <v>1809.22</v>
      </c>
      <c r="E1991" s="12">
        <v>221</v>
      </c>
    </row>
    <row r="1992" spans="1:5" x14ac:dyDescent="0.3">
      <c r="A1992" s="12" t="s">
        <v>12627</v>
      </c>
      <c r="B1992" s="12" t="s">
        <v>2439</v>
      </c>
      <c r="C1992" s="36">
        <v>46031</v>
      </c>
      <c r="D1992" s="39">
        <v>1056.46</v>
      </c>
      <c r="E1992" s="12">
        <v>60</v>
      </c>
    </row>
    <row r="1993" spans="1:5" x14ac:dyDescent="0.3">
      <c r="A1993" s="12" t="s">
        <v>12628</v>
      </c>
      <c r="B1993" s="12" t="s">
        <v>1466</v>
      </c>
      <c r="C1993" s="36">
        <v>46024</v>
      </c>
      <c r="D1993" s="39">
        <v>415.74</v>
      </c>
      <c r="E1993" s="12">
        <v>69</v>
      </c>
    </row>
    <row r="1994" spans="1:5" x14ac:dyDescent="0.3">
      <c r="A1994" s="12" t="s">
        <v>12629</v>
      </c>
      <c r="B1994" s="12" t="s">
        <v>957</v>
      </c>
      <c r="C1994" s="36">
        <v>46026</v>
      </c>
      <c r="D1994" s="39">
        <v>1668.71</v>
      </c>
      <c r="E1994" s="12">
        <v>199</v>
      </c>
    </row>
    <row r="1995" spans="1:5" x14ac:dyDescent="0.3">
      <c r="A1995" s="12" t="s">
        <v>12630</v>
      </c>
      <c r="B1995" s="12" t="s">
        <v>2035</v>
      </c>
      <c r="C1995" s="36">
        <v>46028</v>
      </c>
      <c r="D1995" s="39">
        <v>2485.11</v>
      </c>
      <c r="E1995" s="12">
        <v>248</v>
      </c>
    </row>
    <row r="1996" spans="1:5" x14ac:dyDescent="0.3">
      <c r="A1996" s="12" t="s">
        <v>12631</v>
      </c>
      <c r="B1996" s="12" t="s">
        <v>949</v>
      </c>
      <c r="C1996" s="36">
        <v>46039</v>
      </c>
      <c r="D1996" s="39">
        <v>1682.52</v>
      </c>
      <c r="E1996" s="12">
        <v>197</v>
      </c>
    </row>
    <row r="1997" spans="1:5" x14ac:dyDescent="0.3">
      <c r="A1997" s="12" t="s">
        <v>12632</v>
      </c>
      <c r="B1997" s="12" t="s">
        <v>1911</v>
      </c>
      <c r="C1997" s="36">
        <v>46050</v>
      </c>
      <c r="D1997" s="39">
        <v>2392.17</v>
      </c>
      <c r="E1997" s="12">
        <v>91</v>
      </c>
    </row>
    <row r="1998" spans="1:5" x14ac:dyDescent="0.3">
      <c r="A1998" s="12" t="s">
        <v>12633</v>
      </c>
      <c r="B1998" s="12" t="s">
        <v>2615</v>
      </c>
      <c r="C1998" s="36">
        <v>46051</v>
      </c>
      <c r="D1998" s="39">
        <v>197.3</v>
      </c>
      <c r="E1998" s="12">
        <v>14</v>
      </c>
    </row>
    <row r="1999" spans="1:5" x14ac:dyDescent="0.3">
      <c r="A1999" s="12" t="s">
        <v>12634</v>
      </c>
      <c r="B1999" s="12" t="s">
        <v>1389</v>
      </c>
      <c r="C1999" s="36">
        <v>46025</v>
      </c>
      <c r="D1999" s="39">
        <v>404.61</v>
      </c>
      <c r="E1999" s="12">
        <v>157</v>
      </c>
    </row>
    <row r="2000" spans="1:5" x14ac:dyDescent="0.3">
      <c r="A2000" s="12" t="s">
        <v>12635</v>
      </c>
      <c r="B2000" s="12" t="s">
        <v>1831</v>
      </c>
      <c r="C2000" s="36">
        <v>46041</v>
      </c>
      <c r="D2000" s="39">
        <v>2497.91</v>
      </c>
      <c r="E2000" s="12">
        <v>83</v>
      </c>
    </row>
    <row r="2001" spans="1:5" x14ac:dyDescent="0.3">
      <c r="A2001" s="12" t="s">
        <v>12636</v>
      </c>
      <c r="B2001" s="12" t="s">
        <v>2501</v>
      </c>
      <c r="C2001" s="36">
        <v>46043</v>
      </c>
      <c r="D2001" s="39">
        <v>701.92</v>
      </c>
      <c r="E2001" s="12">
        <v>134</v>
      </c>
    </row>
    <row r="2002" spans="1:5" x14ac:dyDescent="0.3">
      <c r="A2002" s="12" t="s">
        <v>12637</v>
      </c>
      <c r="B2002" s="12" t="s">
        <v>2599</v>
      </c>
      <c r="C2002" s="36">
        <v>46045</v>
      </c>
      <c r="D2002" s="39">
        <v>1355.91</v>
      </c>
      <c r="E2002" s="12">
        <v>282</v>
      </c>
    </row>
    <row r="2003" spans="1:5" x14ac:dyDescent="0.3">
      <c r="A2003" s="12" t="s">
        <v>12638</v>
      </c>
      <c r="B2003" s="12" t="s">
        <v>2134</v>
      </c>
      <c r="C2003" s="36">
        <v>46039</v>
      </c>
      <c r="D2003" s="39">
        <v>2419.8000000000002</v>
      </c>
      <c r="E2003" s="12">
        <v>180</v>
      </c>
    </row>
    <row r="2004" spans="1:5" x14ac:dyDescent="0.3">
      <c r="A2004" s="12" t="s">
        <v>12639</v>
      </c>
      <c r="B2004" s="12" t="s">
        <v>4473</v>
      </c>
      <c r="C2004" s="36">
        <v>46049</v>
      </c>
      <c r="D2004" s="39">
        <v>1156.8</v>
      </c>
      <c r="E2004" s="12">
        <v>90</v>
      </c>
    </row>
    <row r="2005" spans="1:5" x14ac:dyDescent="0.3">
      <c r="A2005" s="12" t="s">
        <v>12640</v>
      </c>
      <c r="B2005" s="12" t="s">
        <v>3006</v>
      </c>
      <c r="C2005" s="36">
        <v>46025</v>
      </c>
      <c r="D2005" s="39">
        <v>663.42</v>
      </c>
      <c r="E2005" s="12">
        <v>290</v>
      </c>
    </row>
    <row r="2006" spans="1:5" x14ac:dyDescent="0.3">
      <c r="A2006" s="12" t="s">
        <v>12641</v>
      </c>
      <c r="B2006" s="12" t="s">
        <v>3545</v>
      </c>
      <c r="C2006" s="36">
        <v>46027</v>
      </c>
      <c r="D2006" s="39">
        <v>1057.3499999999999</v>
      </c>
      <c r="E2006" s="12">
        <v>117</v>
      </c>
    </row>
    <row r="2007" spans="1:5" x14ac:dyDescent="0.3">
      <c r="A2007" s="12" t="s">
        <v>12642</v>
      </c>
      <c r="B2007" s="12" t="s">
        <v>1742</v>
      </c>
      <c r="C2007" s="36">
        <v>46047</v>
      </c>
      <c r="D2007" s="39">
        <v>2054.0500000000002</v>
      </c>
      <c r="E2007" s="12">
        <v>176</v>
      </c>
    </row>
    <row r="2008" spans="1:5" x14ac:dyDescent="0.3">
      <c r="A2008" s="12" t="s">
        <v>12643</v>
      </c>
      <c r="B2008" s="12" t="s">
        <v>2136</v>
      </c>
      <c r="C2008" s="36">
        <v>46026</v>
      </c>
      <c r="D2008" s="39">
        <v>1474.09</v>
      </c>
      <c r="E2008" s="12">
        <v>70</v>
      </c>
    </row>
    <row r="2009" spans="1:5" x14ac:dyDescent="0.3">
      <c r="A2009" s="12" t="s">
        <v>12644</v>
      </c>
      <c r="B2009" s="12" t="s">
        <v>3290</v>
      </c>
      <c r="C2009" s="36">
        <v>46052</v>
      </c>
      <c r="D2009" s="39">
        <v>1146.9000000000001</v>
      </c>
      <c r="E2009" s="12">
        <v>108</v>
      </c>
    </row>
    <row r="2010" spans="1:5" x14ac:dyDescent="0.3">
      <c r="A2010" s="12" t="s">
        <v>12645</v>
      </c>
      <c r="B2010" s="12" t="s">
        <v>2487</v>
      </c>
      <c r="C2010" s="36">
        <v>46034</v>
      </c>
      <c r="D2010" s="39">
        <v>93.35</v>
      </c>
      <c r="E2010" s="12">
        <v>265</v>
      </c>
    </row>
    <row r="2011" spans="1:5" x14ac:dyDescent="0.3">
      <c r="A2011" s="12" t="s">
        <v>12646</v>
      </c>
      <c r="B2011" s="12" t="s">
        <v>1428</v>
      </c>
      <c r="C2011" s="36">
        <v>46024</v>
      </c>
      <c r="D2011" s="39">
        <v>1841.85</v>
      </c>
      <c r="E2011" s="12">
        <v>276</v>
      </c>
    </row>
    <row r="2012" spans="1:5" x14ac:dyDescent="0.3">
      <c r="A2012" s="12" t="s">
        <v>12647</v>
      </c>
      <c r="B2012" s="12" t="s">
        <v>601</v>
      </c>
      <c r="C2012" s="36">
        <v>46024</v>
      </c>
      <c r="D2012" s="39">
        <v>1015.71</v>
      </c>
      <c r="E2012" s="12">
        <v>215</v>
      </c>
    </row>
    <row r="2013" spans="1:5" x14ac:dyDescent="0.3">
      <c r="A2013" s="12" t="s">
        <v>12648</v>
      </c>
      <c r="B2013" s="12" t="s">
        <v>1508</v>
      </c>
      <c r="C2013" s="36">
        <v>46043</v>
      </c>
      <c r="D2013" s="39">
        <v>415.06</v>
      </c>
      <c r="E2013" s="12">
        <v>78</v>
      </c>
    </row>
    <row r="2014" spans="1:5" x14ac:dyDescent="0.3">
      <c r="A2014" s="12" t="s">
        <v>12649</v>
      </c>
      <c r="B2014" s="12" t="s">
        <v>2563</v>
      </c>
      <c r="C2014" s="36">
        <v>46024</v>
      </c>
      <c r="D2014" s="39">
        <v>360.84</v>
      </c>
      <c r="E2014" s="12">
        <v>259</v>
      </c>
    </row>
    <row r="2015" spans="1:5" x14ac:dyDescent="0.3">
      <c r="A2015" s="12" t="s">
        <v>12650</v>
      </c>
      <c r="B2015" s="12" t="s">
        <v>4170</v>
      </c>
      <c r="C2015" s="36">
        <v>46048</v>
      </c>
      <c r="D2015" s="39">
        <v>1029.2</v>
      </c>
      <c r="E2015" s="12">
        <v>287</v>
      </c>
    </row>
    <row r="2016" spans="1:5" x14ac:dyDescent="0.3">
      <c r="A2016" s="12" t="s">
        <v>12651</v>
      </c>
      <c r="B2016" s="12" t="s">
        <v>2777</v>
      </c>
      <c r="C2016" s="36">
        <v>46029</v>
      </c>
      <c r="D2016" s="39">
        <v>619.86</v>
      </c>
      <c r="E2016" s="12">
        <v>284</v>
      </c>
    </row>
    <row r="2017" spans="1:5" x14ac:dyDescent="0.3">
      <c r="A2017" s="12" t="s">
        <v>12652</v>
      </c>
      <c r="B2017" s="12" t="s">
        <v>2479</v>
      </c>
      <c r="C2017" s="36">
        <v>46036</v>
      </c>
      <c r="D2017" s="39">
        <v>375.54</v>
      </c>
      <c r="E2017" s="12">
        <v>245</v>
      </c>
    </row>
    <row r="2018" spans="1:5" x14ac:dyDescent="0.3">
      <c r="A2018" s="12" t="s">
        <v>12653</v>
      </c>
      <c r="B2018" s="12" t="s">
        <v>1716</v>
      </c>
      <c r="C2018" s="36">
        <v>46036</v>
      </c>
      <c r="D2018" s="39">
        <v>138.22</v>
      </c>
      <c r="E2018" s="12">
        <v>270</v>
      </c>
    </row>
    <row r="2019" spans="1:5" x14ac:dyDescent="0.3">
      <c r="A2019" s="12" t="s">
        <v>12654</v>
      </c>
      <c r="B2019" s="12" t="s">
        <v>1031</v>
      </c>
      <c r="C2019" s="36">
        <v>46032</v>
      </c>
      <c r="D2019" s="39">
        <v>1193.71</v>
      </c>
      <c r="E2019" s="12">
        <v>21</v>
      </c>
    </row>
    <row r="2020" spans="1:5" x14ac:dyDescent="0.3">
      <c r="A2020" s="12" t="s">
        <v>12655</v>
      </c>
      <c r="B2020" s="12" t="s">
        <v>1889</v>
      </c>
      <c r="C2020" s="36">
        <v>46035</v>
      </c>
      <c r="D2020" s="39">
        <v>1687.3</v>
      </c>
      <c r="E2020" s="12">
        <v>200</v>
      </c>
    </row>
    <row r="2021" spans="1:5" x14ac:dyDescent="0.3">
      <c r="A2021" s="12" t="s">
        <v>12656</v>
      </c>
      <c r="B2021" s="12" t="s">
        <v>2705</v>
      </c>
      <c r="C2021" s="36">
        <v>46045</v>
      </c>
      <c r="D2021" s="39">
        <v>2043.99</v>
      </c>
      <c r="E2021" s="12">
        <v>186</v>
      </c>
    </row>
    <row r="2022" spans="1:5" x14ac:dyDescent="0.3">
      <c r="A2022" s="12" t="s">
        <v>12657</v>
      </c>
      <c r="B2022" s="12" t="s">
        <v>4441</v>
      </c>
      <c r="C2022" s="36">
        <v>46052</v>
      </c>
      <c r="D2022" s="39">
        <v>1115.92</v>
      </c>
      <c r="E2022" s="12">
        <v>248</v>
      </c>
    </row>
    <row r="2023" spans="1:5" x14ac:dyDescent="0.3">
      <c r="A2023" s="12" t="s">
        <v>12658</v>
      </c>
      <c r="B2023" s="12" t="s">
        <v>1911</v>
      </c>
      <c r="C2023" s="36">
        <v>46036</v>
      </c>
      <c r="D2023" s="39">
        <v>2376.7800000000002</v>
      </c>
      <c r="E2023" s="12">
        <v>276</v>
      </c>
    </row>
    <row r="2024" spans="1:5" x14ac:dyDescent="0.3">
      <c r="A2024" s="12" t="s">
        <v>12659</v>
      </c>
      <c r="B2024" s="12" t="s">
        <v>3370</v>
      </c>
      <c r="C2024" s="36">
        <v>46030</v>
      </c>
      <c r="D2024" s="39">
        <v>857.69</v>
      </c>
      <c r="E2024" s="12">
        <v>175</v>
      </c>
    </row>
    <row r="2025" spans="1:5" x14ac:dyDescent="0.3">
      <c r="A2025" s="12" t="s">
        <v>12660</v>
      </c>
      <c r="B2025" s="12" t="s">
        <v>565</v>
      </c>
      <c r="C2025" s="36">
        <v>46047</v>
      </c>
      <c r="D2025" s="39">
        <v>1598.52</v>
      </c>
      <c r="E2025" s="12">
        <v>36</v>
      </c>
    </row>
    <row r="2026" spans="1:5" x14ac:dyDescent="0.3">
      <c r="A2026" s="12" t="s">
        <v>12661</v>
      </c>
      <c r="B2026" s="12" t="s">
        <v>2779</v>
      </c>
      <c r="C2026" s="36">
        <v>46031</v>
      </c>
      <c r="D2026" s="39">
        <v>123.45</v>
      </c>
      <c r="E2026" s="12">
        <v>234</v>
      </c>
    </row>
    <row r="2027" spans="1:5" x14ac:dyDescent="0.3">
      <c r="A2027" s="12" t="s">
        <v>12662</v>
      </c>
      <c r="B2027" s="12" t="s">
        <v>2737</v>
      </c>
      <c r="C2027" s="36">
        <v>46050</v>
      </c>
      <c r="D2027" s="39">
        <v>329.8</v>
      </c>
      <c r="E2027" s="12">
        <v>76</v>
      </c>
    </row>
    <row r="2028" spans="1:5" x14ac:dyDescent="0.3">
      <c r="A2028" s="12" t="s">
        <v>12663</v>
      </c>
      <c r="B2028" s="12" t="s">
        <v>4236</v>
      </c>
      <c r="C2028" s="36">
        <v>46028</v>
      </c>
      <c r="D2028" s="39">
        <v>1545.67</v>
      </c>
      <c r="E2028" s="12">
        <v>262</v>
      </c>
    </row>
    <row r="2029" spans="1:5" x14ac:dyDescent="0.3">
      <c r="A2029" s="12" t="s">
        <v>12664</v>
      </c>
      <c r="B2029" s="12" t="s">
        <v>2817</v>
      </c>
      <c r="C2029" s="36">
        <v>46041</v>
      </c>
      <c r="D2029" s="39">
        <v>23.92</v>
      </c>
      <c r="E2029" s="12">
        <v>224</v>
      </c>
    </row>
    <row r="2030" spans="1:5" x14ac:dyDescent="0.3">
      <c r="A2030" s="12" t="s">
        <v>12665</v>
      </c>
      <c r="B2030" s="12" t="s">
        <v>2035</v>
      </c>
      <c r="C2030" s="36">
        <v>46033</v>
      </c>
      <c r="D2030" s="39">
        <v>1102.26</v>
      </c>
      <c r="E2030" s="12">
        <v>141</v>
      </c>
    </row>
    <row r="2031" spans="1:5" x14ac:dyDescent="0.3">
      <c r="A2031" s="12" t="s">
        <v>12666</v>
      </c>
      <c r="B2031" s="12" t="s">
        <v>2160</v>
      </c>
      <c r="C2031" s="36">
        <v>46036</v>
      </c>
      <c r="D2031" s="39">
        <v>992.31</v>
      </c>
      <c r="E2031" s="12">
        <v>111</v>
      </c>
    </row>
    <row r="2032" spans="1:5" x14ac:dyDescent="0.3">
      <c r="A2032" s="12" t="s">
        <v>12667</v>
      </c>
      <c r="B2032" s="12" t="s">
        <v>3180</v>
      </c>
      <c r="C2032" s="36">
        <v>46043</v>
      </c>
      <c r="D2032" s="39">
        <v>2396.7600000000002</v>
      </c>
      <c r="E2032" s="12">
        <v>159</v>
      </c>
    </row>
    <row r="2033" spans="1:5" x14ac:dyDescent="0.3">
      <c r="A2033" s="12" t="s">
        <v>12668</v>
      </c>
      <c r="B2033" s="12" t="s">
        <v>4275</v>
      </c>
      <c r="C2033" s="36">
        <v>46044</v>
      </c>
      <c r="D2033" s="39">
        <v>2252.4499999999998</v>
      </c>
      <c r="E2033" s="12">
        <v>214</v>
      </c>
    </row>
    <row r="2034" spans="1:5" x14ac:dyDescent="0.3">
      <c r="A2034" s="12" t="s">
        <v>12669</v>
      </c>
      <c r="B2034" s="12" t="s">
        <v>3605</v>
      </c>
      <c r="C2034" s="36">
        <v>46035</v>
      </c>
      <c r="D2034" s="39">
        <v>1769.4</v>
      </c>
      <c r="E2034" s="12">
        <v>20</v>
      </c>
    </row>
    <row r="2035" spans="1:5" x14ac:dyDescent="0.3">
      <c r="A2035" s="12" t="s">
        <v>12670</v>
      </c>
      <c r="B2035" s="12" t="s">
        <v>3278</v>
      </c>
      <c r="C2035" s="36">
        <v>46033</v>
      </c>
      <c r="D2035" s="39">
        <v>1032.93</v>
      </c>
      <c r="E2035" s="12">
        <v>70</v>
      </c>
    </row>
    <row r="2036" spans="1:5" x14ac:dyDescent="0.3">
      <c r="A2036" s="12" t="s">
        <v>12671</v>
      </c>
      <c r="B2036" s="12" t="s">
        <v>2102</v>
      </c>
      <c r="C2036" s="36">
        <v>46029</v>
      </c>
      <c r="D2036" s="39">
        <v>388.52</v>
      </c>
      <c r="E2036" s="12">
        <v>271</v>
      </c>
    </row>
    <row r="2037" spans="1:5" x14ac:dyDescent="0.3">
      <c r="A2037" s="12" t="s">
        <v>12672</v>
      </c>
      <c r="B2037" s="12" t="s">
        <v>2679</v>
      </c>
      <c r="C2037" s="36">
        <v>46030</v>
      </c>
      <c r="D2037" s="39">
        <v>1345.64</v>
      </c>
      <c r="E2037" s="12">
        <v>149</v>
      </c>
    </row>
    <row r="2038" spans="1:5" x14ac:dyDescent="0.3">
      <c r="A2038" s="12" t="s">
        <v>12673</v>
      </c>
      <c r="B2038" s="12" t="s">
        <v>3455</v>
      </c>
      <c r="C2038" s="36">
        <v>46041</v>
      </c>
      <c r="D2038" s="39">
        <v>745.46</v>
      </c>
      <c r="E2038" s="12">
        <v>207</v>
      </c>
    </row>
    <row r="2039" spans="1:5" x14ac:dyDescent="0.3">
      <c r="A2039" s="12" t="s">
        <v>12674</v>
      </c>
      <c r="B2039" s="12" t="s">
        <v>4096</v>
      </c>
      <c r="C2039" s="36">
        <v>46038</v>
      </c>
      <c r="D2039" s="39">
        <v>1107.02</v>
      </c>
      <c r="E2039" s="12">
        <v>232</v>
      </c>
    </row>
    <row r="2040" spans="1:5" x14ac:dyDescent="0.3">
      <c r="A2040" s="12" t="s">
        <v>12675</v>
      </c>
      <c r="B2040" s="12" t="s">
        <v>4170</v>
      </c>
      <c r="C2040" s="36">
        <v>46033</v>
      </c>
      <c r="D2040" s="39">
        <v>1553.67</v>
      </c>
      <c r="E2040" s="12">
        <v>41</v>
      </c>
    </row>
    <row r="2041" spans="1:5" x14ac:dyDescent="0.3">
      <c r="A2041" s="12" t="s">
        <v>12676</v>
      </c>
      <c r="B2041" s="12" t="s">
        <v>851</v>
      </c>
      <c r="C2041" s="36">
        <v>46025</v>
      </c>
      <c r="D2041" s="39">
        <v>2477.06</v>
      </c>
      <c r="E2041" s="12">
        <v>123</v>
      </c>
    </row>
    <row r="2042" spans="1:5" x14ac:dyDescent="0.3">
      <c r="A2042" s="12" t="s">
        <v>12677</v>
      </c>
      <c r="B2042" s="12" t="s">
        <v>557</v>
      </c>
      <c r="C2042" s="36">
        <v>46049</v>
      </c>
      <c r="D2042" s="39">
        <v>2076.36</v>
      </c>
      <c r="E2042" s="12">
        <v>212</v>
      </c>
    </row>
    <row r="2043" spans="1:5" x14ac:dyDescent="0.3">
      <c r="A2043" s="12" t="s">
        <v>12678</v>
      </c>
      <c r="B2043" s="12" t="s">
        <v>1304</v>
      </c>
      <c r="C2043" s="36">
        <v>46035</v>
      </c>
      <c r="D2043" s="39">
        <v>551.02</v>
      </c>
      <c r="E2043" s="12">
        <v>291</v>
      </c>
    </row>
    <row r="2044" spans="1:5" x14ac:dyDescent="0.3">
      <c r="A2044" s="12" t="s">
        <v>12679</v>
      </c>
      <c r="B2044" s="12" t="s">
        <v>4483</v>
      </c>
      <c r="C2044" s="36">
        <v>46035</v>
      </c>
      <c r="D2044" s="39">
        <v>2403.34</v>
      </c>
      <c r="E2044" s="12">
        <v>239</v>
      </c>
    </row>
    <row r="2045" spans="1:5" x14ac:dyDescent="0.3">
      <c r="A2045" s="12" t="s">
        <v>12680</v>
      </c>
      <c r="B2045" s="12" t="s">
        <v>2126</v>
      </c>
      <c r="C2045" s="36">
        <v>46048</v>
      </c>
      <c r="D2045" s="39">
        <v>241.87</v>
      </c>
      <c r="E2045" s="12">
        <v>86</v>
      </c>
    </row>
    <row r="2046" spans="1:5" x14ac:dyDescent="0.3">
      <c r="A2046" s="12" t="s">
        <v>12681</v>
      </c>
      <c r="B2046" s="12" t="s">
        <v>1921</v>
      </c>
      <c r="C2046" s="36">
        <v>46038</v>
      </c>
      <c r="D2046" s="39">
        <v>42.19</v>
      </c>
      <c r="E2046" s="12">
        <v>294</v>
      </c>
    </row>
    <row r="2047" spans="1:5" x14ac:dyDescent="0.3">
      <c r="A2047" s="12" t="s">
        <v>12682</v>
      </c>
      <c r="B2047" s="12" t="s">
        <v>1736</v>
      </c>
      <c r="C2047" s="36">
        <v>46038</v>
      </c>
      <c r="D2047" s="39">
        <v>143.76</v>
      </c>
      <c r="E2047" s="12">
        <v>203</v>
      </c>
    </row>
    <row r="2048" spans="1:5" x14ac:dyDescent="0.3">
      <c r="A2048" s="12" t="s">
        <v>12683</v>
      </c>
      <c r="B2048" s="12" t="s">
        <v>2723</v>
      </c>
      <c r="C2048" s="36">
        <v>46031</v>
      </c>
      <c r="D2048" s="39">
        <v>1952.74</v>
      </c>
      <c r="E2048" s="12">
        <v>40</v>
      </c>
    </row>
    <row r="2049" spans="1:5" x14ac:dyDescent="0.3">
      <c r="A2049" s="12" t="s">
        <v>12684</v>
      </c>
      <c r="B2049" s="12" t="s">
        <v>2389</v>
      </c>
      <c r="C2049" s="36">
        <v>46036</v>
      </c>
      <c r="D2049" s="39">
        <v>323.36</v>
      </c>
      <c r="E2049" s="12">
        <v>40</v>
      </c>
    </row>
    <row r="2050" spans="1:5" x14ac:dyDescent="0.3">
      <c r="A2050" s="12" t="s">
        <v>12685</v>
      </c>
      <c r="B2050" s="12" t="s">
        <v>983</v>
      </c>
      <c r="C2050" s="36">
        <v>46034</v>
      </c>
      <c r="D2050" s="39">
        <v>1133.44</v>
      </c>
      <c r="E2050" s="12">
        <v>43</v>
      </c>
    </row>
    <row r="2051" spans="1:5" x14ac:dyDescent="0.3">
      <c r="A2051" s="12" t="s">
        <v>12686</v>
      </c>
      <c r="B2051" s="12" t="s">
        <v>1774</v>
      </c>
      <c r="C2051" s="36">
        <v>46048</v>
      </c>
      <c r="D2051" s="39">
        <v>1864.32</v>
      </c>
      <c r="E2051" s="12">
        <v>259</v>
      </c>
    </row>
    <row r="2052" spans="1:5" x14ac:dyDescent="0.3">
      <c r="A2052" s="12" t="s">
        <v>12687</v>
      </c>
      <c r="B2052" s="12" t="s">
        <v>838</v>
      </c>
      <c r="C2052" s="36">
        <v>46028</v>
      </c>
      <c r="D2052" s="39">
        <v>1963.77</v>
      </c>
      <c r="E2052" s="12">
        <v>165</v>
      </c>
    </row>
    <row r="2053" spans="1:5" x14ac:dyDescent="0.3">
      <c r="A2053" s="12" t="s">
        <v>12688</v>
      </c>
      <c r="B2053" s="12" t="s">
        <v>1506</v>
      </c>
      <c r="C2053" s="36">
        <v>46039</v>
      </c>
      <c r="D2053" s="39">
        <v>673.92</v>
      </c>
      <c r="E2053" s="12">
        <v>112</v>
      </c>
    </row>
    <row r="2054" spans="1:5" x14ac:dyDescent="0.3">
      <c r="A2054" s="12" t="s">
        <v>12689</v>
      </c>
      <c r="B2054" s="12" t="s">
        <v>4489</v>
      </c>
      <c r="C2054" s="36">
        <v>46026</v>
      </c>
      <c r="D2054" s="39">
        <v>399.65</v>
      </c>
      <c r="E2054" s="12">
        <v>285</v>
      </c>
    </row>
    <row r="2055" spans="1:5" x14ac:dyDescent="0.3">
      <c r="A2055" s="12" t="s">
        <v>12690</v>
      </c>
      <c r="B2055" s="12" t="s">
        <v>4419</v>
      </c>
      <c r="C2055" s="36">
        <v>46052</v>
      </c>
      <c r="D2055" s="39">
        <v>266.72000000000003</v>
      </c>
      <c r="E2055" s="12">
        <v>113</v>
      </c>
    </row>
    <row r="2056" spans="1:5" x14ac:dyDescent="0.3">
      <c r="A2056" s="12" t="s">
        <v>12691</v>
      </c>
      <c r="B2056" s="12" t="s">
        <v>3394</v>
      </c>
      <c r="C2056" s="36">
        <v>46042</v>
      </c>
      <c r="D2056" s="39">
        <v>1536.1</v>
      </c>
      <c r="E2056" s="12">
        <v>25</v>
      </c>
    </row>
    <row r="2057" spans="1:5" x14ac:dyDescent="0.3">
      <c r="A2057" s="12" t="s">
        <v>12692</v>
      </c>
      <c r="B2057" s="12" t="s">
        <v>2049</v>
      </c>
      <c r="C2057" s="36">
        <v>46029</v>
      </c>
      <c r="D2057" s="39">
        <v>2107.62</v>
      </c>
      <c r="E2057" s="12">
        <v>240</v>
      </c>
    </row>
    <row r="2058" spans="1:5" x14ac:dyDescent="0.3">
      <c r="A2058" s="12" t="s">
        <v>12693</v>
      </c>
      <c r="B2058" s="12" t="s">
        <v>3521</v>
      </c>
      <c r="C2058" s="36">
        <v>46048</v>
      </c>
      <c r="D2058" s="39">
        <v>27.06</v>
      </c>
      <c r="E2058" s="12">
        <v>94</v>
      </c>
    </row>
    <row r="2059" spans="1:5" x14ac:dyDescent="0.3">
      <c r="A2059" s="12" t="s">
        <v>12694</v>
      </c>
      <c r="B2059" s="12" t="s">
        <v>3036</v>
      </c>
      <c r="C2059" s="36">
        <v>46050</v>
      </c>
      <c r="D2059" s="39">
        <v>185.77</v>
      </c>
      <c r="E2059" s="12">
        <v>71</v>
      </c>
    </row>
    <row r="2060" spans="1:5" x14ac:dyDescent="0.3">
      <c r="A2060" s="12" t="s">
        <v>12695</v>
      </c>
      <c r="B2060" s="12" t="s">
        <v>4465</v>
      </c>
      <c r="C2060" s="36">
        <v>46039</v>
      </c>
      <c r="D2060" s="39">
        <v>2440.89</v>
      </c>
      <c r="E2060" s="12">
        <v>287</v>
      </c>
    </row>
    <row r="2061" spans="1:5" x14ac:dyDescent="0.3">
      <c r="A2061" s="12" t="s">
        <v>12696</v>
      </c>
      <c r="B2061" s="12" t="s">
        <v>3040</v>
      </c>
      <c r="C2061" s="36">
        <v>46027</v>
      </c>
      <c r="D2061" s="39">
        <v>1361.75</v>
      </c>
      <c r="E2061" s="12">
        <v>246</v>
      </c>
    </row>
    <row r="2062" spans="1:5" x14ac:dyDescent="0.3">
      <c r="A2062" s="12" t="s">
        <v>12697</v>
      </c>
      <c r="B2062" s="12" t="s">
        <v>1395</v>
      </c>
      <c r="C2062" s="36">
        <v>46038</v>
      </c>
      <c r="D2062" s="39">
        <v>1863.99</v>
      </c>
      <c r="E2062" s="12">
        <v>67</v>
      </c>
    </row>
    <row r="2063" spans="1:5" x14ac:dyDescent="0.3">
      <c r="A2063" s="12" t="s">
        <v>12698</v>
      </c>
      <c r="B2063" s="12" t="s">
        <v>3862</v>
      </c>
      <c r="C2063" s="36">
        <v>46028</v>
      </c>
      <c r="D2063" s="39">
        <v>1046.3900000000001</v>
      </c>
      <c r="E2063" s="12">
        <v>284</v>
      </c>
    </row>
    <row r="2064" spans="1:5" x14ac:dyDescent="0.3">
      <c r="A2064" s="12" t="s">
        <v>12699</v>
      </c>
      <c r="B2064" s="12" t="s">
        <v>2257</v>
      </c>
      <c r="C2064" s="36">
        <v>46031</v>
      </c>
      <c r="D2064" s="39">
        <v>2495.86</v>
      </c>
      <c r="E2064" s="12">
        <v>227</v>
      </c>
    </row>
    <row r="2065" spans="1:5" x14ac:dyDescent="0.3">
      <c r="A2065" s="12" t="s">
        <v>12700</v>
      </c>
      <c r="B2065" s="12" t="s">
        <v>1078</v>
      </c>
      <c r="C2065" s="36">
        <v>46025</v>
      </c>
      <c r="D2065" s="39">
        <v>280.06</v>
      </c>
      <c r="E2065" s="12">
        <v>37</v>
      </c>
    </row>
    <row r="2066" spans="1:5" x14ac:dyDescent="0.3">
      <c r="A2066" s="12" t="s">
        <v>12701</v>
      </c>
      <c r="B2066" s="12" t="s">
        <v>1560</v>
      </c>
      <c r="C2066" s="36">
        <v>46045</v>
      </c>
      <c r="D2066" s="39">
        <v>723.64</v>
      </c>
      <c r="E2066" s="12">
        <v>115</v>
      </c>
    </row>
    <row r="2067" spans="1:5" x14ac:dyDescent="0.3">
      <c r="A2067" s="12" t="s">
        <v>12702</v>
      </c>
      <c r="B2067" s="12" t="s">
        <v>2521</v>
      </c>
      <c r="C2067" s="36">
        <v>46048</v>
      </c>
      <c r="D2067" s="39">
        <v>1667.96</v>
      </c>
      <c r="E2067" s="12">
        <v>243</v>
      </c>
    </row>
    <row r="2068" spans="1:5" x14ac:dyDescent="0.3">
      <c r="A2068" s="12" t="s">
        <v>12703</v>
      </c>
      <c r="B2068" s="12" t="s">
        <v>2297</v>
      </c>
      <c r="C2068" s="36">
        <v>46044</v>
      </c>
      <c r="D2068" s="39">
        <v>1759.41</v>
      </c>
      <c r="E2068" s="12">
        <v>226</v>
      </c>
    </row>
    <row r="2069" spans="1:5" x14ac:dyDescent="0.3">
      <c r="A2069" s="12" t="s">
        <v>12704</v>
      </c>
      <c r="B2069" s="12" t="s">
        <v>4400</v>
      </c>
      <c r="C2069" s="36">
        <v>46045</v>
      </c>
      <c r="D2069" s="39">
        <v>413.36</v>
      </c>
      <c r="E2069" s="12">
        <v>246</v>
      </c>
    </row>
    <row r="2070" spans="1:5" x14ac:dyDescent="0.3">
      <c r="A2070" s="12" t="s">
        <v>12705</v>
      </c>
      <c r="B2070" s="12" t="s">
        <v>670</v>
      </c>
      <c r="C2070" s="36">
        <v>46024</v>
      </c>
      <c r="D2070" s="39">
        <v>2312.6799999999998</v>
      </c>
      <c r="E2070" s="12">
        <v>101</v>
      </c>
    </row>
    <row r="2071" spans="1:5" x14ac:dyDescent="0.3">
      <c r="A2071" s="12" t="s">
        <v>12706</v>
      </c>
      <c r="B2071" s="12" t="s">
        <v>1247</v>
      </c>
      <c r="C2071" s="36">
        <v>46035</v>
      </c>
      <c r="D2071" s="39">
        <v>752.97</v>
      </c>
      <c r="E2071" s="12">
        <v>69</v>
      </c>
    </row>
    <row r="2072" spans="1:5" x14ac:dyDescent="0.3">
      <c r="A2072" s="12" t="s">
        <v>12707</v>
      </c>
      <c r="B2072" s="12" t="s">
        <v>4352</v>
      </c>
      <c r="C2072" s="36">
        <v>46053</v>
      </c>
      <c r="D2072" s="39">
        <v>867.2</v>
      </c>
      <c r="E2072" s="12">
        <v>84</v>
      </c>
    </row>
    <row r="2073" spans="1:5" x14ac:dyDescent="0.3">
      <c r="A2073" s="12" t="s">
        <v>12708</v>
      </c>
      <c r="B2073" s="12" t="s">
        <v>2631</v>
      </c>
      <c r="C2073" s="36">
        <v>46053</v>
      </c>
      <c r="D2073" s="39">
        <v>15.53</v>
      </c>
      <c r="E2073" s="12">
        <v>18</v>
      </c>
    </row>
    <row r="2074" spans="1:5" x14ac:dyDescent="0.3">
      <c r="A2074" s="12" t="s">
        <v>12709</v>
      </c>
      <c r="B2074" s="12" t="s">
        <v>2307</v>
      </c>
      <c r="C2074" s="36">
        <v>46041</v>
      </c>
      <c r="D2074" s="39">
        <v>379.26</v>
      </c>
      <c r="E2074" s="12">
        <v>42</v>
      </c>
    </row>
    <row r="2075" spans="1:5" x14ac:dyDescent="0.3">
      <c r="A2075" s="12" t="s">
        <v>12710</v>
      </c>
      <c r="B2075" s="12" t="s">
        <v>4384</v>
      </c>
      <c r="C2075" s="36">
        <v>46045</v>
      </c>
      <c r="D2075" s="39">
        <v>1046.96</v>
      </c>
      <c r="E2075" s="12">
        <v>161</v>
      </c>
    </row>
    <row r="2076" spans="1:5" x14ac:dyDescent="0.3">
      <c r="A2076" s="12" t="s">
        <v>12711</v>
      </c>
      <c r="B2076" s="12" t="s">
        <v>3818</v>
      </c>
      <c r="C2076" s="36">
        <v>46044</v>
      </c>
      <c r="D2076" s="39">
        <v>2218.71</v>
      </c>
      <c r="E2076" s="12">
        <v>78</v>
      </c>
    </row>
    <row r="2077" spans="1:5" x14ac:dyDescent="0.3">
      <c r="A2077" s="12" t="s">
        <v>12712</v>
      </c>
      <c r="B2077" s="12" t="s">
        <v>4003</v>
      </c>
      <c r="C2077" s="36">
        <v>46040</v>
      </c>
      <c r="D2077" s="39">
        <v>1106.6500000000001</v>
      </c>
      <c r="E2077" s="12">
        <v>95</v>
      </c>
    </row>
    <row r="2078" spans="1:5" x14ac:dyDescent="0.3">
      <c r="A2078" s="12" t="s">
        <v>12713</v>
      </c>
      <c r="B2078" s="12" t="s">
        <v>661</v>
      </c>
      <c r="C2078" s="36">
        <v>46044</v>
      </c>
      <c r="D2078" s="39">
        <v>2107.6999999999998</v>
      </c>
      <c r="E2078" s="12">
        <v>170</v>
      </c>
    </row>
    <row r="2079" spans="1:5" x14ac:dyDescent="0.3">
      <c r="A2079" s="12" t="s">
        <v>12714</v>
      </c>
      <c r="B2079" s="12" t="s">
        <v>1570</v>
      </c>
      <c r="C2079" s="36">
        <v>46053</v>
      </c>
      <c r="D2079" s="39">
        <v>1838.34</v>
      </c>
      <c r="E2079" s="12">
        <v>225</v>
      </c>
    </row>
    <row r="2080" spans="1:5" x14ac:dyDescent="0.3">
      <c r="A2080" s="12" t="s">
        <v>12715</v>
      </c>
      <c r="B2080" s="12" t="s">
        <v>2271</v>
      </c>
      <c r="C2080" s="36">
        <v>46032</v>
      </c>
      <c r="D2080" s="39">
        <v>1437.13</v>
      </c>
      <c r="E2080" s="12">
        <v>204</v>
      </c>
    </row>
    <row r="2081" spans="1:5" x14ac:dyDescent="0.3">
      <c r="A2081" s="12" t="s">
        <v>12716</v>
      </c>
      <c r="B2081" s="12" t="s">
        <v>1422</v>
      </c>
      <c r="C2081" s="36">
        <v>46052</v>
      </c>
      <c r="D2081" s="39">
        <v>986.77</v>
      </c>
      <c r="E2081" s="12">
        <v>45</v>
      </c>
    </row>
    <row r="2082" spans="1:5" x14ac:dyDescent="0.3">
      <c r="A2082" s="12" t="s">
        <v>12717</v>
      </c>
      <c r="B2082" s="12" t="s">
        <v>2801</v>
      </c>
      <c r="C2082" s="36">
        <v>46031</v>
      </c>
      <c r="D2082" s="39">
        <v>785.86</v>
      </c>
      <c r="E2082" s="12">
        <v>86</v>
      </c>
    </row>
    <row r="2083" spans="1:5" x14ac:dyDescent="0.3">
      <c r="A2083" s="12" t="s">
        <v>12718</v>
      </c>
      <c r="B2083" s="12" t="s">
        <v>2693</v>
      </c>
      <c r="C2083" s="36">
        <v>46051</v>
      </c>
      <c r="D2083" s="39">
        <v>631</v>
      </c>
      <c r="E2083" s="12">
        <v>84</v>
      </c>
    </row>
    <row r="2084" spans="1:5" x14ac:dyDescent="0.3">
      <c r="A2084" s="12" t="s">
        <v>12719</v>
      </c>
      <c r="B2084" s="12" t="s">
        <v>3032</v>
      </c>
      <c r="C2084" s="36">
        <v>46051</v>
      </c>
      <c r="D2084" s="39">
        <v>2222.77</v>
      </c>
      <c r="E2084" s="12">
        <v>223</v>
      </c>
    </row>
    <row r="2085" spans="1:5" x14ac:dyDescent="0.3">
      <c r="A2085" s="12" t="s">
        <v>12720</v>
      </c>
      <c r="B2085" s="12" t="s">
        <v>2617</v>
      </c>
      <c r="C2085" s="36">
        <v>46028</v>
      </c>
      <c r="D2085" s="39">
        <v>2220.44</v>
      </c>
      <c r="E2085" s="12">
        <v>201</v>
      </c>
    </row>
    <row r="2086" spans="1:5" x14ac:dyDescent="0.3">
      <c r="A2086" s="12" t="s">
        <v>12721</v>
      </c>
      <c r="B2086" s="12" t="s">
        <v>784</v>
      </c>
      <c r="C2086" s="36">
        <v>46023</v>
      </c>
      <c r="D2086" s="39">
        <v>636.71</v>
      </c>
      <c r="E2086" s="12">
        <v>278</v>
      </c>
    </row>
    <row r="2087" spans="1:5" x14ac:dyDescent="0.3">
      <c r="A2087" s="12" t="s">
        <v>12722</v>
      </c>
      <c r="B2087" s="12" t="s">
        <v>923</v>
      </c>
      <c r="C2087" s="36">
        <v>46038</v>
      </c>
      <c r="D2087" s="39">
        <v>853.54</v>
      </c>
      <c r="E2087" s="12">
        <v>198</v>
      </c>
    </row>
    <row r="2088" spans="1:5" x14ac:dyDescent="0.3">
      <c r="A2088" s="12" t="s">
        <v>12723</v>
      </c>
      <c r="B2088" s="12" t="s">
        <v>1453</v>
      </c>
      <c r="C2088" s="36">
        <v>46051</v>
      </c>
      <c r="D2088" s="39">
        <v>811.21</v>
      </c>
      <c r="E2088" s="12">
        <v>70</v>
      </c>
    </row>
    <row r="2089" spans="1:5" x14ac:dyDescent="0.3">
      <c r="A2089" s="12" t="s">
        <v>12724</v>
      </c>
      <c r="B2089" s="12" t="s">
        <v>3991</v>
      </c>
      <c r="C2089" s="36">
        <v>46034</v>
      </c>
      <c r="D2089" s="39">
        <v>584.61</v>
      </c>
      <c r="E2089" s="12">
        <v>36</v>
      </c>
    </row>
    <row r="2090" spans="1:5" x14ac:dyDescent="0.3">
      <c r="A2090" s="12" t="s">
        <v>12725</v>
      </c>
      <c r="B2090" s="12" t="s">
        <v>4306</v>
      </c>
      <c r="C2090" s="36">
        <v>46031</v>
      </c>
      <c r="D2090" s="39">
        <v>1777.43</v>
      </c>
      <c r="E2090" s="12">
        <v>137</v>
      </c>
    </row>
    <row r="2091" spans="1:5" x14ac:dyDescent="0.3">
      <c r="A2091" s="12" t="s">
        <v>12726</v>
      </c>
      <c r="B2091" s="12" t="s">
        <v>1873</v>
      </c>
      <c r="C2091" s="36">
        <v>46045</v>
      </c>
      <c r="D2091" s="39">
        <v>236.43</v>
      </c>
      <c r="E2091" s="12">
        <v>212</v>
      </c>
    </row>
    <row r="2092" spans="1:5" x14ac:dyDescent="0.3">
      <c r="A2092" s="12" t="s">
        <v>12727</v>
      </c>
      <c r="B2092" s="12" t="s">
        <v>2971</v>
      </c>
      <c r="C2092" s="36">
        <v>46053</v>
      </c>
      <c r="D2092" s="39">
        <v>1542.94</v>
      </c>
      <c r="E2092" s="12">
        <v>79</v>
      </c>
    </row>
    <row r="2093" spans="1:5" x14ac:dyDescent="0.3">
      <c r="A2093" s="12" t="s">
        <v>12728</v>
      </c>
      <c r="B2093" s="12" t="s">
        <v>3368</v>
      </c>
      <c r="C2093" s="36">
        <v>46041</v>
      </c>
      <c r="D2093" s="39">
        <v>784.07</v>
      </c>
      <c r="E2093" s="12">
        <v>285</v>
      </c>
    </row>
    <row r="2094" spans="1:5" x14ac:dyDescent="0.3">
      <c r="A2094" s="12" t="s">
        <v>12729</v>
      </c>
      <c r="B2094" s="12" t="s">
        <v>3344</v>
      </c>
      <c r="C2094" s="36">
        <v>46025</v>
      </c>
      <c r="D2094" s="39">
        <v>2175.2600000000002</v>
      </c>
      <c r="E2094" s="12">
        <v>220</v>
      </c>
    </row>
    <row r="2095" spans="1:5" x14ac:dyDescent="0.3">
      <c r="A2095" s="12" t="s">
        <v>12730</v>
      </c>
      <c r="B2095" s="12" t="s">
        <v>1486</v>
      </c>
      <c r="C2095" s="36">
        <v>46027</v>
      </c>
      <c r="D2095" s="39">
        <v>2177.8000000000002</v>
      </c>
      <c r="E2095" s="12">
        <v>284</v>
      </c>
    </row>
    <row r="2096" spans="1:5" x14ac:dyDescent="0.3">
      <c r="A2096" s="12" t="s">
        <v>12731</v>
      </c>
      <c r="B2096" s="12" t="s">
        <v>3252</v>
      </c>
      <c r="C2096" s="36">
        <v>46047</v>
      </c>
      <c r="D2096" s="39">
        <v>577.4</v>
      </c>
      <c r="E2096" s="12">
        <v>156</v>
      </c>
    </row>
    <row r="2097" spans="1:5" x14ac:dyDescent="0.3">
      <c r="A2097" s="12" t="s">
        <v>12732</v>
      </c>
      <c r="B2097" s="12" t="s">
        <v>3430</v>
      </c>
      <c r="C2097" s="36">
        <v>46039</v>
      </c>
      <c r="D2097" s="39">
        <v>2375.9499999999998</v>
      </c>
      <c r="E2097" s="12">
        <v>84</v>
      </c>
    </row>
    <row r="2098" spans="1:5" x14ac:dyDescent="0.3">
      <c r="A2098" s="12" t="s">
        <v>12733</v>
      </c>
      <c r="B2098" s="12" t="s">
        <v>3112</v>
      </c>
      <c r="C2098" s="36">
        <v>46030</v>
      </c>
      <c r="D2098" s="39">
        <v>1882.82</v>
      </c>
      <c r="E2098" s="12">
        <v>89</v>
      </c>
    </row>
    <row r="2099" spans="1:5" x14ac:dyDescent="0.3">
      <c r="A2099" s="12" t="s">
        <v>12734</v>
      </c>
      <c r="B2099" s="12" t="s">
        <v>1277</v>
      </c>
      <c r="C2099" s="36">
        <v>46043</v>
      </c>
      <c r="D2099" s="39">
        <v>983.24</v>
      </c>
      <c r="E2099" s="12">
        <v>158</v>
      </c>
    </row>
    <row r="2100" spans="1:5" x14ac:dyDescent="0.3">
      <c r="A2100" s="12" t="s">
        <v>12735</v>
      </c>
      <c r="B2100" s="12" t="s">
        <v>2641</v>
      </c>
      <c r="C2100" s="36">
        <v>46053</v>
      </c>
      <c r="D2100" s="39">
        <v>873.74</v>
      </c>
      <c r="E2100" s="12">
        <v>193</v>
      </c>
    </row>
    <row r="2101" spans="1:5" x14ac:dyDescent="0.3">
      <c r="A2101" s="12" t="s">
        <v>12736</v>
      </c>
      <c r="B2101" s="12" t="s">
        <v>930</v>
      </c>
      <c r="C2101" s="36">
        <v>46046</v>
      </c>
      <c r="D2101" s="39">
        <v>1393.51</v>
      </c>
      <c r="E2101" s="12">
        <v>69</v>
      </c>
    </row>
    <row r="2102" spans="1:5" x14ac:dyDescent="0.3">
      <c r="A2102" s="12" t="s">
        <v>12737</v>
      </c>
      <c r="B2102" s="12" t="s">
        <v>1556</v>
      </c>
      <c r="C2102" s="36">
        <v>46027</v>
      </c>
      <c r="D2102" s="39">
        <v>1346.13</v>
      </c>
      <c r="E2102" s="12">
        <v>280</v>
      </c>
    </row>
    <row r="2103" spans="1:5" x14ac:dyDescent="0.3">
      <c r="A2103" s="12" t="s">
        <v>12738</v>
      </c>
      <c r="B2103" s="12" t="s">
        <v>3110</v>
      </c>
      <c r="C2103" s="36">
        <v>46031</v>
      </c>
      <c r="D2103" s="39">
        <v>561.57000000000005</v>
      </c>
      <c r="E2103" s="12">
        <v>30</v>
      </c>
    </row>
    <row r="2104" spans="1:5" x14ac:dyDescent="0.3">
      <c r="A2104" s="12" t="s">
        <v>12739</v>
      </c>
      <c r="B2104" s="12" t="s">
        <v>1041</v>
      </c>
      <c r="C2104" s="36">
        <v>46042</v>
      </c>
      <c r="D2104" s="39">
        <v>2215.7199999999998</v>
      </c>
      <c r="E2104" s="12">
        <v>153</v>
      </c>
    </row>
    <row r="2105" spans="1:5" x14ac:dyDescent="0.3">
      <c r="A2105" s="12" t="s">
        <v>12740</v>
      </c>
      <c r="B2105" s="12" t="s">
        <v>1439</v>
      </c>
      <c r="C2105" s="36">
        <v>46033</v>
      </c>
      <c r="D2105" s="39">
        <v>2275.4499999999998</v>
      </c>
      <c r="E2105" s="12">
        <v>25</v>
      </c>
    </row>
    <row r="2106" spans="1:5" x14ac:dyDescent="0.3">
      <c r="A2106" s="12" t="s">
        <v>12741</v>
      </c>
      <c r="B2106" s="12" t="s">
        <v>1726</v>
      </c>
      <c r="C2106" s="36">
        <v>46030</v>
      </c>
      <c r="D2106" s="39">
        <v>707.9</v>
      </c>
      <c r="E2106" s="12">
        <v>288</v>
      </c>
    </row>
    <row r="2107" spans="1:5" x14ac:dyDescent="0.3">
      <c r="A2107" s="12" t="s">
        <v>12742</v>
      </c>
      <c r="B2107" s="12" t="s">
        <v>1921</v>
      </c>
      <c r="C2107" s="36">
        <v>46031</v>
      </c>
      <c r="D2107" s="39">
        <v>1790.86</v>
      </c>
      <c r="E2107" s="12">
        <v>58</v>
      </c>
    </row>
    <row r="2108" spans="1:5" x14ac:dyDescent="0.3">
      <c r="A2108" s="12" t="s">
        <v>12743</v>
      </c>
      <c r="B2108" s="12" t="s">
        <v>1600</v>
      </c>
      <c r="C2108" s="36">
        <v>46024</v>
      </c>
      <c r="D2108" s="39">
        <v>2295.6799999999998</v>
      </c>
      <c r="E2108" s="12">
        <v>162</v>
      </c>
    </row>
    <row r="2109" spans="1:5" x14ac:dyDescent="0.3">
      <c r="A2109" s="12" t="s">
        <v>12744</v>
      </c>
      <c r="B2109" s="12" t="s">
        <v>1724</v>
      </c>
      <c r="C2109" s="36">
        <v>46044</v>
      </c>
      <c r="D2109" s="39">
        <v>858.15</v>
      </c>
      <c r="E2109" s="12">
        <v>217</v>
      </c>
    </row>
    <row r="2110" spans="1:5" x14ac:dyDescent="0.3">
      <c r="A2110" s="12" t="s">
        <v>12745</v>
      </c>
      <c r="B2110" s="12" t="s">
        <v>2713</v>
      </c>
      <c r="C2110" s="36">
        <v>46050</v>
      </c>
      <c r="D2110" s="39">
        <v>1168.02</v>
      </c>
      <c r="E2110" s="12">
        <v>256</v>
      </c>
    </row>
    <row r="2111" spans="1:5" x14ac:dyDescent="0.3">
      <c r="A2111" s="12" t="s">
        <v>12746</v>
      </c>
      <c r="B2111" s="12" t="s">
        <v>1322</v>
      </c>
      <c r="C2111" s="36">
        <v>46040</v>
      </c>
      <c r="D2111" s="39">
        <v>1463.69</v>
      </c>
      <c r="E2111" s="12">
        <v>215</v>
      </c>
    </row>
    <row r="2112" spans="1:5" x14ac:dyDescent="0.3">
      <c r="A2112" s="12" t="s">
        <v>12747</v>
      </c>
      <c r="B2112" s="12" t="s">
        <v>4062</v>
      </c>
      <c r="C2112" s="36">
        <v>46037</v>
      </c>
      <c r="D2112" s="39">
        <v>515.02</v>
      </c>
      <c r="E2112" s="12">
        <v>298</v>
      </c>
    </row>
    <row r="2113" spans="1:5" x14ac:dyDescent="0.3">
      <c r="A2113" s="12" t="s">
        <v>12748</v>
      </c>
      <c r="B2113" s="12" t="s">
        <v>4298</v>
      </c>
      <c r="C2113" s="36">
        <v>46044</v>
      </c>
      <c r="D2113" s="39">
        <v>667.45</v>
      </c>
      <c r="E2113" s="12">
        <v>6</v>
      </c>
    </row>
    <row r="2114" spans="1:5" x14ac:dyDescent="0.3">
      <c r="A2114" s="12" t="s">
        <v>12749</v>
      </c>
      <c r="B2114" s="12" t="s">
        <v>3993</v>
      </c>
      <c r="C2114" s="36">
        <v>46048</v>
      </c>
      <c r="D2114" s="39">
        <v>808.93</v>
      </c>
      <c r="E2114" s="12">
        <v>127</v>
      </c>
    </row>
    <row r="2115" spans="1:5" x14ac:dyDescent="0.3">
      <c r="A2115" s="12" t="s">
        <v>12750</v>
      </c>
      <c r="B2115" s="12" t="s">
        <v>3224</v>
      </c>
      <c r="C2115" s="36">
        <v>46035</v>
      </c>
      <c r="D2115" s="39">
        <v>1146.56</v>
      </c>
      <c r="E2115" s="12">
        <v>187</v>
      </c>
    </row>
    <row r="2116" spans="1:5" x14ac:dyDescent="0.3">
      <c r="A2116" s="12" t="s">
        <v>12751</v>
      </c>
      <c r="B2116" s="12" t="s">
        <v>4477</v>
      </c>
      <c r="C2116" s="36">
        <v>46031</v>
      </c>
      <c r="D2116" s="39">
        <v>381.73</v>
      </c>
      <c r="E2116" s="12">
        <v>93</v>
      </c>
    </row>
    <row r="2117" spans="1:5" x14ac:dyDescent="0.3">
      <c r="A2117" s="12" t="s">
        <v>12752</v>
      </c>
      <c r="B2117" s="12" t="s">
        <v>2599</v>
      </c>
      <c r="C2117" s="36">
        <v>46037</v>
      </c>
      <c r="D2117" s="39">
        <v>19.7</v>
      </c>
      <c r="E2117" s="12">
        <v>220</v>
      </c>
    </row>
    <row r="2118" spans="1:5" x14ac:dyDescent="0.3">
      <c r="A2118" s="12" t="s">
        <v>12753</v>
      </c>
      <c r="B2118" s="12" t="s">
        <v>3418</v>
      </c>
      <c r="C2118" s="36">
        <v>46034</v>
      </c>
      <c r="D2118" s="39">
        <v>1924.79</v>
      </c>
      <c r="E2118" s="12">
        <v>117</v>
      </c>
    </row>
    <row r="2119" spans="1:5" x14ac:dyDescent="0.3">
      <c r="A2119" s="12" t="s">
        <v>12754</v>
      </c>
      <c r="B2119" s="12" t="s">
        <v>2923</v>
      </c>
      <c r="C2119" s="36">
        <v>46046</v>
      </c>
      <c r="D2119" s="39">
        <v>877.58</v>
      </c>
      <c r="E2119" s="12">
        <v>61</v>
      </c>
    </row>
    <row r="2120" spans="1:5" x14ac:dyDescent="0.3">
      <c r="A2120" s="12" t="s">
        <v>12755</v>
      </c>
      <c r="B2120" s="12" t="s">
        <v>1957</v>
      </c>
      <c r="C2120" s="36">
        <v>46025</v>
      </c>
      <c r="D2120" s="39">
        <v>419.46</v>
      </c>
      <c r="E2120" s="12">
        <v>151</v>
      </c>
    </row>
    <row r="2121" spans="1:5" x14ac:dyDescent="0.3">
      <c r="A2121" s="12" t="s">
        <v>12756</v>
      </c>
      <c r="B2121" s="12" t="s">
        <v>880</v>
      </c>
      <c r="C2121" s="36">
        <v>46052</v>
      </c>
      <c r="D2121" s="39">
        <v>2115.9</v>
      </c>
      <c r="E2121" s="12">
        <v>278</v>
      </c>
    </row>
    <row r="2122" spans="1:5" x14ac:dyDescent="0.3">
      <c r="A2122" s="12" t="s">
        <v>12757</v>
      </c>
      <c r="B2122" s="12" t="s">
        <v>1027</v>
      </c>
      <c r="C2122" s="36">
        <v>46029</v>
      </c>
      <c r="D2122" s="39">
        <v>810.23</v>
      </c>
      <c r="E2122" s="12">
        <v>246</v>
      </c>
    </row>
    <row r="2123" spans="1:5" x14ac:dyDescent="0.3">
      <c r="A2123" s="12" t="s">
        <v>12758</v>
      </c>
      <c r="B2123" s="12" t="s">
        <v>1109</v>
      </c>
      <c r="C2123" s="36">
        <v>46037</v>
      </c>
      <c r="D2123" s="39">
        <v>1536.8</v>
      </c>
      <c r="E2123" s="12">
        <v>134</v>
      </c>
    </row>
    <row r="2124" spans="1:5" x14ac:dyDescent="0.3">
      <c r="A2124" s="12" t="s">
        <v>12759</v>
      </c>
      <c r="B2124" s="12" t="s">
        <v>1119</v>
      </c>
      <c r="C2124" s="36">
        <v>46043</v>
      </c>
      <c r="D2124" s="39">
        <v>678.91</v>
      </c>
      <c r="E2124" s="12">
        <v>292</v>
      </c>
    </row>
    <row r="2125" spans="1:5" x14ac:dyDescent="0.3">
      <c r="A2125" s="12" t="s">
        <v>12760</v>
      </c>
      <c r="B2125" s="12" t="s">
        <v>1033</v>
      </c>
      <c r="C2125" s="36">
        <v>46049</v>
      </c>
      <c r="D2125" s="39">
        <v>121.17</v>
      </c>
      <c r="E2125" s="12">
        <v>17</v>
      </c>
    </row>
    <row r="2126" spans="1:5" x14ac:dyDescent="0.3">
      <c r="A2126" s="12" t="s">
        <v>12761</v>
      </c>
      <c r="B2126" s="12" t="s">
        <v>1965</v>
      </c>
      <c r="C2126" s="36">
        <v>46028</v>
      </c>
      <c r="D2126" s="39">
        <v>2163.5500000000002</v>
      </c>
      <c r="E2126" s="12">
        <v>264</v>
      </c>
    </row>
    <row r="2127" spans="1:5" x14ac:dyDescent="0.3">
      <c r="A2127" s="12" t="s">
        <v>12762</v>
      </c>
      <c r="B2127" s="12" t="s">
        <v>2509</v>
      </c>
      <c r="C2127" s="36">
        <v>46033</v>
      </c>
      <c r="D2127" s="39">
        <v>153.27000000000001</v>
      </c>
      <c r="E2127" s="12">
        <v>86</v>
      </c>
    </row>
    <row r="2128" spans="1:5" x14ac:dyDescent="0.3">
      <c r="A2128" s="12" t="s">
        <v>12763</v>
      </c>
      <c r="B2128" s="12" t="s">
        <v>2309</v>
      </c>
      <c r="C2128" s="36">
        <v>46030</v>
      </c>
      <c r="D2128" s="39">
        <v>1768.12</v>
      </c>
      <c r="E2128" s="12">
        <v>48</v>
      </c>
    </row>
    <row r="2129" spans="1:5" x14ac:dyDescent="0.3">
      <c r="A2129" s="12" t="s">
        <v>12764</v>
      </c>
      <c r="B2129" s="12" t="s">
        <v>3032</v>
      </c>
      <c r="C2129" s="36">
        <v>46026</v>
      </c>
      <c r="D2129" s="39">
        <v>1973.33</v>
      </c>
      <c r="E2129" s="12">
        <v>124</v>
      </c>
    </row>
    <row r="2130" spans="1:5" x14ac:dyDescent="0.3">
      <c r="A2130" s="12" t="s">
        <v>12765</v>
      </c>
      <c r="B2130" s="12" t="s">
        <v>2781</v>
      </c>
      <c r="C2130" s="36">
        <v>46034</v>
      </c>
      <c r="D2130" s="39">
        <v>1617.71</v>
      </c>
      <c r="E2130" s="12">
        <v>219</v>
      </c>
    </row>
    <row r="2131" spans="1:5" x14ac:dyDescent="0.3">
      <c r="A2131" s="12" t="s">
        <v>12766</v>
      </c>
      <c r="B2131" s="12" t="s">
        <v>3090</v>
      </c>
      <c r="C2131" s="36">
        <v>46049</v>
      </c>
      <c r="D2131" s="39">
        <v>969.42</v>
      </c>
      <c r="E2131" s="12">
        <v>45</v>
      </c>
    </row>
    <row r="2132" spans="1:5" x14ac:dyDescent="0.3">
      <c r="A2132" s="12" t="s">
        <v>12767</v>
      </c>
      <c r="B2132" s="12" t="s">
        <v>3952</v>
      </c>
      <c r="C2132" s="36">
        <v>46042</v>
      </c>
      <c r="D2132" s="39">
        <v>1706.3</v>
      </c>
      <c r="E2132" s="12">
        <v>235</v>
      </c>
    </row>
    <row r="2133" spans="1:5" x14ac:dyDescent="0.3">
      <c r="A2133" s="12" t="s">
        <v>12768</v>
      </c>
      <c r="B2133" s="12" t="s">
        <v>3635</v>
      </c>
      <c r="C2133" s="36">
        <v>46038</v>
      </c>
      <c r="D2133" s="39">
        <v>555.48</v>
      </c>
      <c r="E2133" s="12">
        <v>271</v>
      </c>
    </row>
    <row r="2134" spans="1:5" x14ac:dyDescent="0.3">
      <c r="A2134" s="12" t="s">
        <v>12769</v>
      </c>
      <c r="B2134" s="12" t="s">
        <v>1522</v>
      </c>
      <c r="C2134" s="36">
        <v>46025</v>
      </c>
      <c r="D2134" s="39">
        <v>145.52000000000001</v>
      </c>
      <c r="E2134" s="12">
        <v>139</v>
      </c>
    </row>
    <row r="2135" spans="1:5" x14ac:dyDescent="0.3">
      <c r="A2135" s="12" t="s">
        <v>12770</v>
      </c>
      <c r="B2135" s="12" t="s">
        <v>1806</v>
      </c>
      <c r="C2135" s="36">
        <v>46045</v>
      </c>
      <c r="D2135" s="39">
        <v>1431.98</v>
      </c>
      <c r="E2135" s="12">
        <v>54</v>
      </c>
    </row>
    <row r="2136" spans="1:5" x14ac:dyDescent="0.3">
      <c r="A2136" s="12" t="s">
        <v>12771</v>
      </c>
      <c r="B2136" s="12" t="s">
        <v>2773</v>
      </c>
      <c r="C2136" s="36">
        <v>46026</v>
      </c>
      <c r="D2136" s="39">
        <v>2430.9699999999998</v>
      </c>
      <c r="E2136" s="12">
        <v>167</v>
      </c>
    </row>
    <row r="2137" spans="1:5" x14ac:dyDescent="0.3">
      <c r="A2137" s="12" t="s">
        <v>12772</v>
      </c>
      <c r="B2137" s="12" t="s">
        <v>593</v>
      </c>
      <c r="C2137" s="36">
        <v>46033</v>
      </c>
      <c r="D2137" s="39">
        <v>316.51</v>
      </c>
      <c r="E2137" s="12">
        <v>111</v>
      </c>
    </row>
    <row r="2138" spans="1:5" x14ac:dyDescent="0.3">
      <c r="A2138" s="12" t="s">
        <v>12773</v>
      </c>
      <c r="B2138" s="12" t="s">
        <v>2635</v>
      </c>
      <c r="C2138" s="36">
        <v>46041</v>
      </c>
      <c r="D2138" s="39">
        <v>452.87</v>
      </c>
      <c r="E2138" s="12">
        <v>53</v>
      </c>
    </row>
    <row r="2139" spans="1:5" x14ac:dyDescent="0.3">
      <c r="A2139" s="12" t="s">
        <v>12774</v>
      </c>
      <c r="B2139" s="12" t="s">
        <v>761</v>
      </c>
      <c r="C2139" s="36">
        <v>46028</v>
      </c>
      <c r="D2139" s="39">
        <v>618.1</v>
      </c>
      <c r="E2139" s="12">
        <v>167</v>
      </c>
    </row>
    <row r="2140" spans="1:5" x14ac:dyDescent="0.3">
      <c r="A2140" s="12" t="s">
        <v>12775</v>
      </c>
      <c r="B2140" s="12" t="s">
        <v>1352</v>
      </c>
      <c r="C2140" s="36">
        <v>46046</v>
      </c>
      <c r="D2140" s="39">
        <v>718.4</v>
      </c>
      <c r="E2140" s="12">
        <v>136</v>
      </c>
    </row>
    <row r="2141" spans="1:5" x14ac:dyDescent="0.3">
      <c r="A2141" s="12" t="s">
        <v>12776</v>
      </c>
      <c r="B2141" s="12" t="s">
        <v>2134</v>
      </c>
      <c r="C2141" s="36">
        <v>46041</v>
      </c>
      <c r="D2141" s="39">
        <v>785.02</v>
      </c>
      <c r="E2141" s="12">
        <v>120</v>
      </c>
    </row>
    <row r="2142" spans="1:5" x14ac:dyDescent="0.3">
      <c r="A2142" s="12" t="s">
        <v>12777</v>
      </c>
      <c r="B2142" s="12" t="s">
        <v>3469</v>
      </c>
      <c r="C2142" s="36">
        <v>46033</v>
      </c>
      <c r="D2142" s="39">
        <v>682.51</v>
      </c>
      <c r="E2142" s="12">
        <v>121</v>
      </c>
    </row>
    <row r="2143" spans="1:5" x14ac:dyDescent="0.3">
      <c r="A2143" s="12" t="s">
        <v>12778</v>
      </c>
      <c r="B2143" s="12" t="s">
        <v>2739</v>
      </c>
      <c r="C2143" s="36">
        <v>46025</v>
      </c>
      <c r="D2143" s="39">
        <v>2018.38</v>
      </c>
      <c r="E2143" s="12">
        <v>225</v>
      </c>
    </row>
    <row r="2144" spans="1:5" x14ac:dyDescent="0.3">
      <c r="A2144" s="12" t="s">
        <v>12779</v>
      </c>
      <c r="B2144" s="12" t="s">
        <v>3292</v>
      </c>
      <c r="C2144" s="36">
        <v>46031</v>
      </c>
      <c r="D2144" s="39">
        <v>1431.33</v>
      </c>
      <c r="E2144" s="12">
        <v>176</v>
      </c>
    </row>
    <row r="2145" spans="1:5" x14ac:dyDescent="0.3">
      <c r="A2145" s="12" t="s">
        <v>12780</v>
      </c>
      <c r="B2145" s="12" t="s">
        <v>1449</v>
      </c>
      <c r="C2145" s="36">
        <v>46034</v>
      </c>
      <c r="D2145" s="39">
        <v>1954</v>
      </c>
      <c r="E2145" s="12">
        <v>7</v>
      </c>
    </row>
    <row r="2146" spans="1:5" x14ac:dyDescent="0.3">
      <c r="A2146" s="12" t="s">
        <v>12781</v>
      </c>
      <c r="B2146" s="12" t="s">
        <v>1052</v>
      </c>
      <c r="C2146" s="36">
        <v>46051</v>
      </c>
      <c r="D2146" s="39">
        <v>2387.65</v>
      </c>
      <c r="E2146" s="12">
        <v>201</v>
      </c>
    </row>
    <row r="2147" spans="1:5" x14ac:dyDescent="0.3">
      <c r="A2147" s="12" t="s">
        <v>12782</v>
      </c>
      <c r="B2147" s="12" t="s">
        <v>3856</v>
      </c>
      <c r="C2147" s="36">
        <v>46033</v>
      </c>
      <c r="D2147" s="39">
        <v>1526.22</v>
      </c>
      <c r="E2147" s="12">
        <v>296</v>
      </c>
    </row>
    <row r="2148" spans="1:5" x14ac:dyDescent="0.3">
      <c r="A2148" s="12" t="s">
        <v>12783</v>
      </c>
      <c r="B2148" s="12" t="s">
        <v>1829</v>
      </c>
      <c r="C2148" s="36">
        <v>46048</v>
      </c>
      <c r="D2148" s="39">
        <v>2456.4699999999998</v>
      </c>
      <c r="E2148" s="12">
        <v>139</v>
      </c>
    </row>
    <row r="2149" spans="1:5" x14ac:dyDescent="0.3">
      <c r="A2149" s="12" t="s">
        <v>12784</v>
      </c>
      <c r="B2149" s="12" t="s">
        <v>4509</v>
      </c>
      <c r="C2149" s="36">
        <v>46025</v>
      </c>
      <c r="D2149" s="39">
        <v>1826.66</v>
      </c>
      <c r="E2149" s="12">
        <v>207</v>
      </c>
    </row>
    <row r="2150" spans="1:5" x14ac:dyDescent="0.3">
      <c r="A2150" s="12" t="s">
        <v>12785</v>
      </c>
      <c r="B2150" s="12" t="s">
        <v>3748</v>
      </c>
      <c r="C2150" s="36">
        <v>46029</v>
      </c>
      <c r="D2150" s="39">
        <v>395.99</v>
      </c>
      <c r="E2150" s="12">
        <v>18</v>
      </c>
    </row>
    <row r="2151" spans="1:5" x14ac:dyDescent="0.3">
      <c r="A2151" s="12" t="s">
        <v>12786</v>
      </c>
      <c r="B2151" s="12" t="s">
        <v>3068</v>
      </c>
      <c r="C2151" s="36">
        <v>46049</v>
      </c>
      <c r="D2151" s="39">
        <v>2026.46</v>
      </c>
      <c r="E2151" s="12">
        <v>197</v>
      </c>
    </row>
    <row r="2152" spans="1:5" x14ac:dyDescent="0.3">
      <c r="A2152" s="12" t="s">
        <v>12787</v>
      </c>
      <c r="B2152" s="12" t="s">
        <v>1875</v>
      </c>
      <c r="C2152" s="36">
        <v>46026</v>
      </c>
      <c r="D2152" s="39">
        <v>25.83</v>
      </c>
      <c r="E2152" s="12">
        <v>50</v>
      </c>
    </row>
    <row r="2153" spans="1:5" x14ac:dyDescent="0.3">
      <c r="A2153" s="12" t="s">
        <v>12788</v>
      </c>
      <c r="B2153" s="12" t="s">
        <v>2231</v>
      </c>
      <c r="C2153" s="36">
        <v>46029</v>
      </c>
      <c r="D2153" s="39">
        <v>1402.25</v>
      </c>
      <c r="E2153" s="12">
        <v>233</v>
      </c>
    </row>
    <row r="2154" spans="1:5" x14ac:dyDescent="0.3">
      <c r="A2154" s="12" t="s">
        <v>12789</v>
      </c>
      <c r="B2154" s="12" t="s">
        <v>1616</v>
      </c>
      <c r="C2154" s="36">
        <v>46053</v>
      </c>
      <c r="D2154" s="39">
        <v>1907.31</v>
      </c>
      <c r="E2154" s="12">
        <v>197</v>
      </c>
    </row>
    <row r="2155" spans="1:5" x14ac:dyDescent="0.3">
      <c r="A2155" s="12" t="s">
        <v>12790</v>
      </c>
      <c r="B2155" s="12" t="s">
        <v>3234</v>
      </c>
      <c r="C2155" s="36">
        <v>46030</v>
      </c>
      <c r="D2155" s="39">
        <v>1275.49</v>
      </c>
      <c r="E2155" s="12">
        <v>180</v>
      </c>
    </row>
    <row r="2156" spans="1:5" x14ac:dyDescent="0.3">
      <c r="A2156" s="12" t="s">
        <v>12791</v>
      </c>
      <c r="B2156" s="12" t="s">
        <v>3370</v>
      </c>
      <c r="C2156" s="36">
        <v>46028</v>
      </c>
      <c r="D2156" s="39">
        <v>412.52</v>
      </c>
      <c r="E2156" s="12">
        <v>246</v>
      </c>
    </row>
    <row r="2157" spans="1:5" x14ac:dyDescent="0.3">
      <c r="A2157" s="12" t="s">
        <v>12792</v>
      </c>
      <c r="B2157" s="12" t="s">
        <v>1574</v>
      </c>
      <c r="C2157" s="36">
        <v>46042</v>
      </c>
      <c r="D2157" s="39">
        <v>1251.8599999999999</v>
      </c>
      <c r="E2157" s="12">
        <v>41</v>
      </c>
    </row>
    <row r="2158" spans="1:5" x14ac:dyDescent="0.3">
      <c r="A2158" s="12" t="s">
        <v>12793</v>
      </c>
      <c r="B2158" s="12" t="s">
        <v>753</v>
      </c>
      <c r="C2158" s="36">
        <v>46040</v>
      </c>
      <c r="D2158" s="39">
        <v>2495.87</v>
      </c>
      <c r="E2158" s="12">
        <v>177</v>
      </c>
    </row>
    <row r="2159" spans="1:5" x14ac:dyDescent="0.3">
      <c r="A2159" s="12" t="s">
        <v>12794</v>
      </c>
      <c r="B2159" s="12" t="s">
        <v>1608</v>
      </c>
      <c r="C2159" s="36">
        <v>46032</v>
      </c>
      <c r="D2159" s="39">
        <v>859.8</v>
      </c>
      <c r="E2159" s="12">
        <v>206</v>
      </c>
    </row>
    <row r="2160" spans="1:5" x14ac:dyDescent="0.3">
      <c r="A2160" s="12" t="s">
        <v>12795</v>
      </c>
      <c r="B2160" s="12" t="s">
        <v>1861</v>
      </c>
      <c r="C2160" s="36">
        <v>46048</v>
      </c>
      <c r="D2160" s="39">
        <v>1121.6099999999999</v>
      </c>
      <c r="E2160" s="12">
        <v>210</v>
      </c>
    </row>
    <row r="2161" spans="1:5" x14ac:dyDescent="0.3">
      <c r="A2161" s="12" t="s">
        <v>12796</v>
      </c>
      <c r="B2161" s="12" t="s">
        <v>4539</v>
      </c>
      <c r="C2161" s="36">
        <v>46052</v>
      </c>
      <c r="D2161" s="39">
        <v>2138.19</v>
      </c>
      <c r="E2161" s="12">
        <v>148</v>
      </c>
    </row>
    <row r="2162" spans="1:5" x14ac:dyDescent="0.3">
      <c r="A2162" s="12" t="s">
        <v>12797</v>
      </c>
      <c r="B2162" s="12" t="s">
        <v>992</v>
      </c>
      <c r="C2162" s="36">
        <v>46048</v>
      </c>
      <c r="D2162" s="39">
        <v>735.06</v>
      </c>
      <c r="E2162" s="12">
        <v>32</v>
      </c>
    </row>
    <row r="2163" spans="1:5" x14ac:dyDescent="0.3">
      <c r="A2163" s="12" t="s">
        <v>12798</v>
      </c>
      <c r="B2163" s="12" t="s">
        <v>3040</v>
      </c>
      <c r="C2163" s="36">
        <v>46026</v>
      </c>
      <c r="D2163" s="39">
        <v>2286.9899999999998</v>
      </c>
      <c r="E2163" s="12">
        <v>128</v>
      </c>
    </row>
    <row r="2164" spans="1:5" x14ac:dyDescent="0.3">
      <c r="A2164" s="12" t="s">
        <v>12799</v>
      </c>
      <c r="B2164" s="12" t="s">
        <v>3096</v>
      </c>
      <c r="C2164" s="36">
        <v>46045</v>
      </c>
      <c r="D2164" s="39">
        <v>1259.07</v>
      </c>
      <c r="E2164" s="12">
        <v>43</v>
      </c>
    </row>
    <row r="2165" spans="1:5" x14ac:dyDescent="0.3">
      <c r="A2165" s="12" t="s">
        <v>12800</v>
      </c>
      <c r="B2165" s="12" t="s">
        <v>1959</v>
      </c>
      <c r="C2165" s="36">
        <v>46025</v>
      </c>
      <c r="D2165" s="39">
        <v>1287.44</v>
      </c>
      <c r="E2165" s="12">
        <v>277</v>
      </c>
    </row>
    <row r="2166" spans="1:5" x14ac:dyDescent="0.3">
      <c r="A2166" s="12" t="s">
        <v>12801</v>
      </c>
      <c r="B2166" s="12" t="s">
        <v>1320</v>
      </c>
      <c r="C2166" s="36">
        <v>46047</v>
      </c>
      <c r="D2166" s="39">
        <v>275.57</v>
      </c>
      <c r="E2166" s="12">
        <v>85</v>
      </c>
    </row>
    <row r="2167" spans="1:5" x14ac:dyDescent="0.3">
      <c r="A2167" s="12" t="s">
        <v>12802</v>
      </c>
      <c r="B2167" s="12" t="s">
        <v>1831</v>
      </c>
      <c r="C2167" s="36">
        <v>46033</v>
      </c>
      <c r="D2167" s="39">
        <v>748.05</v>
      </c>
      <c r="E2167" s="12">
        <v>234</v>
      </c>
    </row>
    <row r="2168" spans="1:5" x14ac:dyDescent="0.3">
      <c r="A2168" s="12" t="s">
        <v>12803</v>
      </c>
      <c r="B2168" s="12" t="s">
        <v>4277</v>
      </c>
      <c r="C2168" s="36">
        <v>46043</v>
      </c>
      <c r="D2168" s="39">
        <v>924.6</v>
      </c>
      <c r="E2168" s="12">
        <v>249</v>
      </c>
    </row>
    <row r="2169" spans="1:5" x14ac:dyDescent="0.3">
      <c r="A2169" s="12" t="s">
        <v>12804</v>
      </c>
      <c r="B2169" s="12" t="s">
        <v>1393</v>
      </c>
      <c r="C2169" s="36">
        <v>46026</v>
      </c>
      <c r="D2169" s="39">
        <v>1700.89</v>
      </c>
      <c r="E2169" s="12">
        <v>235</v>
      </c>
    </row>
    <row r="2170" spans="1:5" x14ac:dyDescent="0.3">
      <c r="A2170" s="12" t="s">
        <v>12805</v>
      </c>
      <c r="B2170" s="12" t="s">
        <v>2683</v>
      </c>
      <c r="C2170" s="36">
        <v>46049</v>
      </c>
      <c r="D2170" s="39">
        <v>1241.3900000000001</v>
      </c>
      <c r="E2170" s="12">
        <v>279</v>
      </c>
    </row>
    <row r="2171" spans="1:5" x14ac:dyDescent="0.3">
      <c r="A2171" s="12" t="s">
        <v>12806</v>
      </c>
      <c r="B2171" s="12" t="s">
        <v>1445</v>
      </c>
      <c r="C2171" s="36">
        <v>46042</v>
      </c>
      <c r="D2171" s="39">
        <v>312.35000000000002</v>
      </c>
      <c r="E2171" s="12">
        <v>238</v>
      </c>
    </row>
    <row r="2172" spans="1:5" x14ac:dyDescent="0.3">
      <c r="A2172" s="12" t="s">
        <v>12807</v>
      </c>
      <c r="B2172" s="12" t="s">
        <v>2505</v>
      </c>
      <c r="C2172" s="36">
        <v>46034</v>
      </c>
      <c r="D2172" s="39">
        <v>470.03</v>
      </c>
      <c r="E2172" s="12">
        <v>212</v>
      </c>
    </row>
    <row r="2173" spans="1:5" x14ac:dyDescent="0.3">
      <c r="A2173" s="12" t="s">
        <v>12808</v>
      </c>
      <c r="B2173" s="12" t="s">
        <v>3689</v>
      </c>
      <c r="C2173" s="36">
        <v>46025</v>
      </c>
      <c r="D2173" s="39">
        <v>1521.44</v>
      </c>
      <c r="E2173" s="12">
        <v>72</v>
      </c>
    </row>
    <row r="2174" spans="1:5" x14ac:dyDescent="0.3">
      <c r="A2174" s="12" t="s">
        <v>12809</v>
      </c>
      <c r="B2174" s="12" t="s">
        <v>1897</v>
      </c>
      <c r="C2174" s="36">
        <v>46027</v>
      </c>
      <c r="D2174" s="39">
        <v>197.83</v>
      </c>
      <c r="E2174" s="12">
        <v>81</v>
      </c>
    </row>
    <row r="2175" spans="1:5" x14ac:dyDescent="0.3">
      <c r="A2175" s="12" t="s">
        <v>12810</v>
      </c>
      <c r="B2175" s="12" t="s">
        <v>2177</v>
      </c>
      <c r="C2175" s="36">
        <v>46052</v>
      </c>
      <c r="D2175" s="39">
        <v>266.22000000000003</v>
      </c>
      <c r="E2175" s="12">
        <v>34</v>
      </c>
    </row>
    <row r="2176" spans="1:5" x14ac:dyDescent="0.3">
      <c r="A2176" s="12" t="s">
        <v>12811</v>
      </c>
      <c r="B2176" s="12" t="s">
        <v>3414</v>
      </c>
      <c r="C2176" s="36">
        <v>46044</v>
      </c>
      <c r="D2176" s="39">
        <v>883.65</v>
      </c>
      <c r="E2176" s="12">
        <v>237</v>
      </c>
    </row>
    <row r="2177" spans="1:5" x14ac:dyDescent="0.3">
      <c r="A2177" s="12" t="s">
        <v>12812</v>
      </c>
      <c r="B2177" s="12" t="s">
        <v>4443</v>
      </c>
      <c r="C2177" s="36">
        <v>46042</v>
      </c>
      <c r="D2177" s="39">
        <v>2394.06</v>
      </c>
      <c r="E2177" s="12">
        <v>22</v>
      </c>
    </row>
    <row r="2178" spans="1:5" x14ac:dyDescent="0.3">
      <c r="A2178" s="12" t="s">
        <v>12813</v>
      </c>
      <c r="B2178" s="12" t="s">
        <v>1381</v>
      </c>
      <c r="C2178" s="36">
        <v>46035</v>
      </c>
      <c r="D2178" s="39">
        <v>2010.36</v>
      </c>
      <c r="E2178" s="12">
        <v>210</v>
      </c>
    </row>
    <row r="2179" spans="1:5" x14ac:dyDescent="0.3">
      <c r="A2179" s="12" t="s">
        <v>12814</v>
      </c>
      <c r="B2179" s="12" t="s">
        <v>4473</v>
      </c>
      <c r="C2179" s="36">
        <v>46034</v>
      </c>
      <c r="D2179" s="39">
        <v>1116.1099999999999</v>
      </c>
      <c r="E2179" s="12">
        <v>229</v>
      </c>
    </row>
    <row r="2180" spans="1:5" x14ac:dyDescent="0.3">
      <c r="A2180" s="12" t="s">
        <v>12815</v>
      </c>
      <c r="B2180" s="12" t="s">
        <v>3962</v>
      </c>
      <c r="C2180" s="36">
        <v>46039</v>
      </c>
      <c r="D2180" s="39">
        <v>2281.9</v>
      </c>
      <c r="E2180" s="12">
        <v>259</v>
      </c>
    </row>
    <row r="2181" spans="1:5" x14ac:dyDescent="0.3">
      <c r="A2181" s="12" t="s">
        <v>12816</v>
      </c>
      <c r="B2181" s="12" t="s">
        <v>676</v>
      </c>
      <c r="C2181" s="36">
        <v>46036</v>
      </c>
      <c r="D2181" s="39">
        <v>236.41</v>
      </c>
      <c r="E2181" s="12">
        <v>205</v>
      </c>
    </row>
    <row r="2182" spans="1:5" x14ac:dyDescent="0.3">
      <c r="A2182" s="12" t="s">
        <v>12817</v>
      </c>
      <c r="B2182" s="12" t="s">
        <v>3852</v>
      </c>
      <c r="C2182" s="36">
        <v>46027</v>
      </c>
      <c r="D2182" s="39">
        <v>1922.71</v>
      </c>
      <c r="E2182" s="12">
        <v>241</v>
      </c>
    </row>
    <row r="2183" spans="1:5" x14ac:dyDescent="0.3">
      <c r="A2183" s="12" t="s">
        <v>12818</v>
      </c>
      <c r="B2183" s="12" t="s">
        <v>1235</v>
      </c>
      <c r="C2183" s="36">
        <v>46040</v>
      </c>
      <c r="D2183" s="39">
        <v>1441.84</v>
      </c>
      <c r="E2183" s="12">
        <v>57</v>
      </c>
    </row>
    <row r="2184" spans="1:5" x14ac:dyDescent="0.3">
      <c r="A2184" s="12" t="s">
        <v>12819</v>
      </c>
      <c r="B2184" s="12" t="s">
        <v>3705</v>
      </c>
      <c r="C2184" s="36">
        <v>46023</v>
      </c>
      <c r="D2184" s="39">
        <v>460.81</v>
      </c>
      <c r="E2184" s="12">
        <v>110</v>
      </c>
    </row>
    <row r="2185" spans="1:5" x14ac:dyDescent="0.3">
      <c r="A2185" s="12" t="s">
        <v>12820</v>
      </c>
      <c r="B2185" s="12" t="s">
        <v>4256</v>
      </c>
      <c r="C2185" s="36">
        <v>46053</v>
      </c>
      <c r="D2185" s="39">
        <v>1613.8</v>
      </c>
      <c r="E2185" s="12">
        <v>224</v>
      </c>
    </row>
    <row r="2186" spans="1:5" x14ac:dyDescent="0.3">
      <c r="A2186" s="12" t="s">
        <v>12821</v>
      </c>
      <c r="B2186" s="12" t="s">
        <v>2207</v>
      </c>
      <c r="C2186" s="36">
        <v>46035</v>
      </c>
      <c r="D2186" s="39">
        <v>1805.72</v>
      </c>
      <c r="E2186" s="12">
        <v>189</v>
      </c>
    </row>
    <row r="2187" spans="1:5" x14ac:dyDescent="0.3">
      <c r="A2187" s="12" t="s">
        <v>12822</v>
      </c>
      <c r="B2187" s="12" t="s">
        <v>4015</v>
      </c>
      <c r="C2187" s="36">
        <v>46038</v>
      </c>
      <c r="D2187" s="39">
        <v>2204.0500000000002</v>
      </c>
      <c r="E2187" s="12">
        <v>146</v>
      </c>
    </row>
    <row r="2188" spans="1:5" x14ac:dyDescent="0.3">
      <c r="A2188" s="12" t="s">
        <v>12823</v>
      </c>
      <c r="B2188" s="12" t="s">
        <v>3374</v>
      </c>
      <c r="C2188" s="36">
        <v>46044</v>
      </c>
      <c r="D2188" s="39">
        <v>2194.0300000000002</v>
      </c>
      <c r="E2188" s="12">
        <v>120</v>
      </c>
    </row>
    <row r="2189" spans="1:5" x14ac:dyDescent="0.3">
      <c r="A2189" s="12" t="s">
        <v>12824</v>
      </c>
      <c r="B2189" s="12" t="s">
        <v>4378</v>
      </c>
      <c r="C2189" s="36">
        <v>46043</v>
      </c>
      <c r="D2189" s="39">
        <v>48.77</v>
      </c>
      <c r="E2189" s="12">
        <v>53</v>
      </c>
    </row>
    <row r="2190" spans="1:5" x14ac:dyDescent="0.3">
      <c r="A2190" s="12" t="s">
        <v>12825</v>
      </c>
      <c r="B2190" s="12" t="s">
        <v>4009</v>
      </c>
      <c r="C2190" s="36">
        <v>46036</v>
      </c>
      <c r="D2190" s="39">
        <v>546.42999999999995</v>
      </c>
      <c r="E2190" s="12">
        <v>5</v>
      </c>
    </row>
    <row r="2191" spans="1:5" x14ac:dyDescent="0.3">
      <c r="A2191" s="12" t="s">
        <v>12826</v>
      </c>
      <c r="B2191" s="12" t="s">
        <v>4483</v>
      </c>
      <c r="C2191" s="36">
        <v>46038</v>
      </c>
      <c r="D2191" s="39">
        <v>1372.76</v>
      </c>
      <c r="E2191" s="12">
        <v>79</v>
      </c>
    </row>
    <row r="2192" spans="1:5" x14ac:dyDescent="0.3">
      <c r="A2192" s="12" t="s">
        <v>12827</v>
      </c>
      <c r="B2192" s="12" t="s">
        <v>2305</v>
      </c>
      <c r="C2192" s="36">
        <v>46023</v>
      </c>
      <c r="D2192" s="39">
        <v>233.42</v>
      </c>
      <c r="E2192" s="12">
        <v>10</v>
      </c>
    </row>
    <row r="2193" spans="1:5" x14ac:dyDescent="0.3">
      <c r="A2193" s="12" t="s">
        <v>12828</v>
      </c>
      <c r="B2193" s="12" t="s">
        <v>4226</v>
      </c>
      <c r="C2193" s="36">
        <v>46032</v>
      </c>
      <c r="D2193" s="39">
        <v>148.15</v>
      </c>
      <c r="E2193" s="12">
        <v>144</v>
      </c>
    </row>
    <row r="2194" spans="1:5" x14ac:dyDescent="0.3">
      <c r="A2194" s="12" t="s">
        <v>12829</v>
      </c>
      <c r="B2194" s="12" t="s">
        <v>3774</v>
      </c>
      <c r="C2194" s="36">
        <v>46028</v>
      </c>
      <c r="D2194" s="39">
        <v>959.57</v>
      </c>
      <c r="E2194" s="12">
        <v>267</v>
      </c>
    </row>
    <row r="2195" spans="1:5" x14ac:dyDescent="0.3">
      <c r="A2195" s="12" t="s">
        <v>12830</v>
      </c>
      <c r="B2195" s="12" t="s">
        <v>2473</v>
      </c>
      <c r="C2195" s="36">
        <v>46037</v>
      </c>
      <c r="D2195" s="39">
        <v>228.06</v>
      </c>
      <c r="E2195" s="12">
        <v>145</v>
      </c>
    </row>
    <row r="2196" spans="1:5" x14ac:dyDescent="0.3">
      <c r="A2196" s="12" t="s">
        <v>12831</v>
      </c>
      <c r="B2196" s="12" t="s">
        <v>4261</v>
      </c>
      <c r="C2196" s="36">
        <v>46029</v>
      </c>
      <c r="D2196" s="39">
        <v>360.4</v>
      </c>
      <c r="E2196" s="12">
        <v>200</v>
      </c>
    </row>
    <row r="2197" spans="1:5" x14ac:dyDescent="0.3">
      <c r="A2197" s="12" t="s">
        <v>12832</v>
      </c>
      <c r="B2197" s="12" t="s">
        <v>1215</v>
      </c>
      <c r="C2197" s="36">
        <v>46035</v>
      </c>
      <c r="D2197" s="39">
        <v>649.78</v>
      </c>
      <c r="E2197" s="12">
        <v>287</v>
      </c>
    </row>
    <row r="2198" spans="1:5" x14ac:dyDescent="0.3">
      <c r="A2198" s="12" t="s">
        <v>12833</v>
      </c>
      <c r="B2198" s="12" t="s">
        <v>4037</v>
      </c>
      <c r="C2198" s="36">
        <v>46045</v>
      </c>
      <c r="D2198" s="39">
        <v>1910.38</v>
      </c>
      <c r="E2198" s="12">
        <v>258</v>
      </c>
    </row>
    <row r="2199" spans="1:5" x14ac:dyDescent="0.3">
      <c r="A2199" s="12" t="s">
        <v>12834</v>
      </c>
      <c r="B2199" s="12" t="s">
        <v>2003</v>
      </c>
      <c r="C2199" s="36">
        <v>46023</v>
      </c>
      <c r="D2199" s="39">
        <v>1996.92</v>
      </c>
      <c r="E2199" s="12">
        <v>136</v>
      </c>
    </row>
    <row r="2200" spans="1:5" x14ac:dyDescent="0.3">
      <c r="A2200" s="12" t="s">
        <v>12835</v>
      </c>
      <c r="B2200" s="12" t="s">
        <v>4318</v>
      </c>
      <c r="C2200" s="36">
        <v>46030</v>
      </c>
      <c r="D2200" s="39">
        <v>48.92</v>
      </c>
      <c r="E2200" s="12">
        <v>59</v>
      </c>
    </row>
    <row r="2201" spans="1:5" x14ac:dyDescent="0.3">
      <c r="A2201" s="12" t="s">
        <v>12836</v>
      </c>
      <c r="B2201" s="12" t="s">
        <v>2805</v>
      </c>
      <c r="C2201" s="36">
        <v>46027</v>
      </c>
      <c r="D2201" s="39">
        <v>1369.31</v>
      </c>
      <c r="E2201" s="12">
        <v>217</v>
      </c>
    </row>
    <row r="2202" spans="1:5" x14ac:dyDescent="0.3">
      <c r="A2202" s="12" t="s">
        <v>12837</v>
      </c>
      <c r="B2202" s="12" t="s">
        <v>2415</v>
      </c>
      <c r="C2202" s="36">
        <v>46033</v>
      </c>
      <c r="D2202" s="39">
        <v>268.92</v>
      </c>
      <c r="E2202" s="12">
        <v>295</v>
      </c>
    </row>
    <row r="2203" spans="1:5" x14ac:dyDescent="0.3">
      <c r="A2203" s="12" t="s">
        <v>12838</v>
      </c>
      <c r="B2203" s="12" t="s">
        <v>3146</v>
      </c>
      <c r="C2203" s="36">
        <v>46034</v>
      </c>
      <c r="D2203" s="39">
        <v>366.36</v>
      </c>
      <c r="E2203" s="12">
        <v>114</v>
      </c>
    </row>
    <row r="2204" spans="1:5" x14ac:dyDescent="0.3">
      <c r="A2204" s="12" t="s">
        <v>12839</v>
      </c>
      <c r="B2204" s="12" t="s">
        <v>1929</v>
      </c>
      <c r="C2204" s="36">
        <v>46050</v>
      </c>
      <c r="D2204" s="39">
        <v>1070.3499999999999</v>
      </c>
      <c r="E2204" s="12">
        <v>162</v>
      </c>
    </row>
    <row r="2205" spans="1:5" x14ac:dyDescent="0.3">
      <c r="A2205" s="12" t="s">
        <v>12840</v>
      </c>
      <c r="B2205" s="12" t="s">
        <v>1417</v>
      </c>
      <c r="C2205" s="36">
        <v>46048</v>
      </c>
      <c r="D2205" s="39">
        <v>2274.6999999999998</v>
      </c>
      <c r="E2205" s="12">
        <v>213</v>
      </c>
    </row>
    <row r="2206" spans="1:5" x14ac:dyDescent="0.3">
      <c r="A2206" s="12" t="s">
        <v>12841</v>
      </c>
      <c r="B2206" s="12" t="s">
        <v>2463</v>
      </c>
      <c r="C2206" s="36">
        <v>46045</v>
      </c>
      <c r="D2206" s="39">
        <v>2455.6999999999998</v>
      </c>
      <c r="E2206" s="12">
        <v>126</v>
      </c>
    </row>
    <row r="2207" spans="1:5" x14ac:dyDescent="0.3">
      <c r="A2207" s="12" t="s">
        <v>12842</v>
      </c>
      <c r="B2207" s="12" t="s">
        <v>1087</v>
      </c>
      <c r="C2207" s="36">
        <v>46046</v>
      </c>
      <c r="D2207" s="39">
        <v>1409.73</v>
      </c>
      <c r="E2207" s="12">
        <v>172</v>
      </c>
    </row>
    <row r="2208" spans="1:5" x14ac:dyDescent="0.3">
      <c r="A2208" s="12" t="s">
        <v>12843</v>
      </c>
      <c r="B2208" s="12" t="s">
        <v>953</v>
      </c>
      <c r="C2208" s="36">
        <v>46046</v>
      </c>
      <c r="D2208" s="39">
        <v>119.44</v>
      </c>
      <c r="E2208" s="12">
        <v>90</v>
      </c>
    </row>
    <row r="2209" spans="1:5" x14ac:dyDescent="0.3">
      <c r="A2209" s="12" t="s">
        <v>12844</v>
      </c>
      <c r="B2209" s="12" t="s">
        <v>940</v>
      </c>
      <c r="C2209" s="36">
        <v>46044</v>
      </c>
      <c r="D2209" s="39">
        <v>2352.46</v>
      </c>
      <c r="E2209" s="12">
        <v>21</v>
      </c>
    </row>
    <row r="2210" spans="1:5" x14ac:dyDescent="0.3">
      <c r="A2210" s="12" t="s">
        <v>12845</v>
      </c>
      <c r="B2210" s="12" t="s">
        <v>1961</v>
      </c>
      <c r="C2210" s="36">
        <v>46034</v>
      </c>
      <c r="D2210" s="39">
        <v>1987.88</v>
      </c>
      <c r="E2210" s="12">
        <v>41</v>
      </c>
    </row>
    <row r="2211" spans="1:5" x14ac:dyDescent="0.3">
      <c r="A2211" s="12" t="s">
        <v>12846</v>
      </c>
      <c r="B2211" s="12" t="s">
        <v>4176</v>
      </c>
      <c r="C2211" s="36">
        <v>46045</v>
      </c>
      <c r="D2211" s="39">
        <v>353.9</v>
      </c>
      <c r="E2211" s="12">
        <v>53</v>
      </c>
    </row>
    <row r="2212" spans="1:5" x14ac:dyDescent="0.3">
      <c r="A2212" s="12" t="s">
        <v>12847</v>
      </c>
      <c r="B2212" s="12" t="s">
        <v>900</v>
      </c>
      <c r="C2212" s="36">
        <v>46045</v>
      </c>
      <c r="D2212" s="39">
        <v>1547.49</v>
      </c>
      <c r="E2212" s="12">
        <v>89</v>
      </c>
    </row>
    <row r="2213" spans="1:5" x14ac:dyDescent="0.3">
      <c r="A2213" s="12" t="s">
        <v>12848</v>
      </c>
      <c r="B2213" s="12" t="s">
        <v>617</v>
      </c>
      <c r="C2213" s="36">
        <v>46052</v>
      </c>
      <c r="D2213" s="39">
        <v>1150.05</v>
      </c>
      <c r="E2213" s="12">
        <v>75</v>
      </c>
    </row>
    <row r="2214" spans="1:5" x14ac:dyDescent="0.3">
      <c r="A2214" s="12" t="s">
        <v>12849</v>
      </c>
      <c r="B2214" s="12" t="s">
        <v>836</v>
      </c>
      <c r="C2214" s="36">
        <v>46026</v>
      </c>
      <c r="D2214" s="39">
        <v>1406.37</v>
      </c>
      <c r="E2214" s="12">
        <v>198</v>
      </c>
    </row>
    <row r="2215" spans="1:5" x14ac:dyDescent="0.3">
      <c r="A2215" s="12" t="s">
        <v>12850</v>
      </c>
      <c r="B2215" s="12" t="s">
        <v>3760</v>
      </c>
      <c r="C2215" s="36">
        <v>46026</v>
      </c>
      <c r="D2215" s="39">
        <v>2108.67</v>
      </c>
      <c r="E2215" s="12">
        <v>172</v>
      </c>
    </row>
    <row r="2216" spans="1:5" x14ac:dyDescent="0.3">
      <c r="A2216" s="12" t="s">
        <v>12851</v>
      </c>
      <c r="B2216" s="12" t="s">
        <v>3750</v>
      </c>
      <c r="C2216" s="36">
        <v>46023</v>
      </c>
      <c r="D2216" s="39">
        <v>742.72</v>
      </c>
      <c r="E2216" s="12">
        <v>120</v>
      </c>
    </row>
    <row r="2217" spans="1:5" x14ac:dyDescent="0.3">
      <c r="A2217" s="12" t="s">
        <v>12852</v>
      </c>
      <c r="B2217" s="12" t="s">
        <v>2729</v>
      </c>
      <c r="C2217" s="36">
        <v>46024</v>
      </c>
      <c r="D2217" s="39">
        <v>2400.6</v>
      </c>
      <c r="E2217" s="12">
        <v>39</v>
      </c>
    </row>
    <row r="2218" spans="1:5" x14ac:dyDescent="0.3">
      <c r="A2218" s="12" t="s">
        <v>12853</v>
      </c>
      <c r="B2218" s="12" t="s">
        <v>1867</v>
      </c>
      <c r="C2218" s="36">
        <v>46045</v>
      </c>
      <c r="D2218" s="39">
        <v>977.94</v>
      </c>
      <c r="E2218" s="12">
        <v>209</v>
      </c>
    </row>
    <row r="2219" spans="1:5" x14ac:dyDescent="0.3">
      <c r="A2219" s="12" t="s">
        <v>12854</v>
      </c>
      <c r="B2219" s="12" t="s">
        <v>979</v>
      </c>
      <c r="C2219" s="36">
        <v>46039</v>
      </c>
      <c r="D2219" s="39">
        <v>1265.9100000000001</v>
      </c>
      <c r="E2219" s="12">
        <v>72</v>
      </c>
    </row>
    <row r="2220" spans="1:5" x14ac:dyDescent="0.3">
      <c r="A2220" s="12" t="s">
        <v>12855</v>
      </c>
      <c r="B2220" s="12" t="s">
        <v>2295</v>
      </c>
      <c r="C2220" s="36">
        <v>46038</v>
      </c>
      <c r="D2220" s="39">
        <v>2160.27</v>
      </c>
      <c r="E2220" s="12">
        <v>97</v>
      </c>
    </row>
    <row r="2221" spans="1:5" x14ac:dyDescent="0.3">
      <c r="A2221" s="12" t="s">
        <v>12856</v>
      </c>
      <c r="B2221" s="12" t="s">
        <v>2891</v>
      </c>
      <c r="C2221" s="36">
        <v>46033</v>
      </c>
      <c r="D2221" s="39">
        <v>971.22</v>
      </c>
      <c r="E2221" s="12">
        <v>102</v>
      </c>
    </row>
    <row r="2222" spans="1:5" x14ac:dyDescent="0.3">
      <c r="A2222" s="12" t="s">
        <v>12857</v>
      </c>
      <c r="B2222" s="12" t="s">
        <v>4186</v>
      </c>
      <c r="C2222" s="36">
        <v>46025</v>
      </c>
      <c r="D2222" s="39">
        <v>1488.73</v>
      </c>
      <c r="E2222" s="12">
        <v>167</v>
      </c>
    </row>
    <row r="2223" spans="1:5" x14ac:dyDescent="0.3">
      <c r="A2223" s="12" t="s">
        <v>12858</v>
      </c>
      <c r="B2223" s="12" t="s">
        <v>2953</v>
      </c>
      <c r="C2223" s="36">
        <v>46028</v>
      </c>
      <c r="D2223" s="39">
        <v>165.32</v>
      </c>
      <c r="E2223" s="12">
        <v>52</v>
      </c>
    </row>
    <row r="2224" spans="1:5" x14ac:dyDescent="0.3">
      <c r="A2224" s="12" t="s">
        <v>12859</v>
      </c>
      <c r="B2224" s="12" t="s">
        <v>4342</v>
      </c>
      <c r="C2224" s="36">
        <v>46049</v>
      </c>
      <c r="D2224" s="39">
        <v>2319.09</v>
      </c>
      <c r="E2224" s="12">
        <v>135</v>
      </c>
    </row>
    <row r="2225" spans="1:5" x14ac:dyDescent="0.3">
      <c r="A2225" s="12" t="s">
        <v>12860</v>
      </c>
      <c r="B2225" s="12" t="s">
        <v>1091</v>
      </c>
      <c r="C2225" s="36">
        <v>46043</v>
      </c>
      <c r="D2225" s="39">
        <v>1419.88</v>
      </c>
      <c r="E2225" s="12">
        <v>160</v>
      </c>
    </row>
    <row r="2226" spans="1:5" x14ac:dyDescent="0.3">
      <c r="A2226" s="12" t="s">
        <v>12861</v>
      </c>
      <c r="B2226" s="12" t="s">
        <v>3934</v>
      </c>
      <c r="C2226" s="36">
        <v>46025</v>
      </c>
      <c r="D2226" s="39">
        <v>1997.73</v>
      </c>
      <c r="E2226" s="12">
        <v>257</v>
      </c>
    </row>
    <row r="2227" spans="1:5" x14ac:dyDescent="0.3">
      <c r="A2227" s="12" t="s">
        <v>12862</v>
      </c>
      <c r="B2227" s="12" t="s">
        <v>3565</v>
      </c>
      <c r="C2227" s="36">
        <v>46032</v>
      </c>
      <c r="D2227" s="39">
        <v>2176.87</v>
      </c>
      <c r="E2227" s="12">
        <v>249</v>
      </c>
    </row>
    <row r="2228" spans="1:5" x14ac:dyDescent="0.3">
      <c r="A2228" s="12" t="s">
        <v>12863</v>
      </c>
      <c r="B2228" s="12" t="s">
        <v>4202</v>
      </c>
      <c r="C2228" s="36">
        <v>46053</v>
      </c>
      <c r="D2228" s="39">
        <v>478.03</v>
      </c>
      <c r="E2228" s="12">
        <v>181</v>
      </c>
    </row>
    <row r="2229" spans="1:5" x14ac:dyDescent="0.3">
      <c r="A2229" s="12" t="s">
        <v>12864</v>
      </c>
      <c r="B2229" s="12" t="s">
        <v>1430</v>
      </c>
      <c r="C2229" s="36">
        <v>46041</v>
      </c>
      <c r="D2229" s="39">
        <v>2483.6999999999998</v>
      </c>
      <c r="E2229" s="12">
        <v>102</v>
      </c>
    </row>
    <row r="2230" spans="1:5" x14ac:dyDescent="0.3">
      <c r="A2230" s="12" t="s">
        <v>12865</v>
      </c>
      <c r="B2230" s="12" t="s">
        <v>3834</v>
      </c>
      <c r="C2230" s="36">
        <v>46033</v>
      </c>
      <c r="D2230" s="39">
        <v>1712.35</v>
      </c>
      <c r="E2230" s="12">
        <v>297</v>
      </c>
    </row>
    <row r="2231" spans="1:5" x14ac:dyDescent="0.3">
      <c r="A2231" s="12" t="s">
        <v>12866</v>
      </c>
      <c r="B2231" s="12" t="s">
        <v>3100</v>
      </c>
      <c r="C2231" s="36">
        <v>46050</v>
      </c>
      <c r="D2231" s="39">
        <v>900.82</v>
      </c>
      <c r="E2231" s="12">
        <v>118</v>
      </c>
    </row>
    <row r="2232" spans="1:5" x14ac:dyDescent="0.3">
      <c r="A2232" s="12" t="s">
        <v>12867</v>
      </c>
      <c r="B2232" s="12" t="s">
        <v>3507</v>
      </c>
      <c r="C2232" s="36">
        <v>46037</v>
      </c>
      <c r="D2232" s="39">
        <v>1237.49</v>
      </c>
      <c r="E2232" s="12">
        <v>35</v>
      </c>
    </row>
    <row r="2233" spans="1:5" x14ac:dyDescent="0.3">
      <c r="A2233" s="12" t="s">
        <v>12868</v>
      </c>
      <c r="B2233" s="12" t="s">
        <v>3613</v>
      </c>
      <c r="C2233" s="36">
        <v>46033</v>
      </c>
      <c r="D2233" s="39">
        <v>2420.64</v>
      </c>
      <c r="E2233" s="12">
        <v>148</v>
      </c>
    </row>
    <row r="2234" spans="1:5" x14ac:dyDescent="0.3">
      <c r="A2234" s="12" t="s">
        <v>12869</v>
      </c>
      <c r="B2234" s="12" t="s">
        <v>3641</v>
      </c>
      <c r="C2234" s="36">
        <v>46053</v>
      </c>
      <c r="D2234" s="39">
        <v>613.47</v>
      </c>
      <c r="E2234" s="12">
        <v>227</v>
      </c>
    </row>
    <row r="2235" spans="1:5" x14ac:dyDescent="0.3">
      <c r="A2235" s="12" t="s">
        <v>12870</v>
      </c>
      <c r="B2235" s="12" t="s">
        <v>3677</v>
      </c>
      <c r="C2235" s="36">
        <v>46035</v>
      </c>
      <c r="D2235" s="39">
        <v>1203.3699999999999</v>
      </c>
      <c r="E2235" s="12">
        <v>281</v>
      </c>
    </row>
    <row r="2236" spans="1:5" x14ac:dyDescent="0.3">
      <c r="A2236" s="12" t="s">
        <v>12871</v>
      </c>
      <c r="B2236" s="12" t="s">
        <v>1472</v>
      </c>
      <c r="C2236" s="36">
        <v>46040</v>
      </c>
      <c r="D2236" s="39">
        <v>2259.59</v>
      </c>
      <c r="E2236" s="12">
        <v>264</v>
      </c>
    </row>
    <row r="2237" spans="1:5" x14ac:dyDescent="0.3">
      <c r="A2237" s="12" t="s">
        <v>12872</v>
      </c>
      <c r="B2237" s="12" t="s">
        <v>2289</v>
      </c>
      <c r="C2237" s="36">
        <v>46040</v>
      </c>
      <c r="D2237" s="39">
        <v>904.31</v>
      </c>
      <c r="E2237" s="12">
        <v>11</v>
      </c>
    </row>
    <row r="2238" spans="1:5" x14ac:dyDescent="0.3">
      <c r="A2238" s="12" t="s">
        <v>12873</v>
      </c>
      <c r="B2238" s="12" t="s">
        <v>3557</v>
      </c>
      <c r="C2238" s="36">
        <v>46026</v>
      </c>
      <c r="D2238" s="39">
        <v>409.32</v>
      </c>
      <c r="E2238" s="12">
        <v>286</v>
      </c>
    </row>
    <row r="2239" spans="1:5" x14ac:dyDescent="0.3">
      <c r="A2239" s="12" t="s">
        <v>12874</v>
      </c>
      <c r="B2239" s="12" t="s">
        <v>1041</v>
      </c>
      <c r="C2239" s="36">
        <v>46025</v>
      </c>
      <c r="D2239" s="39">
        <v>885.19</v>
      </c>
      <c r="E2239" s="12">
        <v>77</v>
      </c>
    </row>
    <row r="2240" spans="1:5" x14ac:dyDescent="0.3">
      <c r="A2240" s="12" t="s">
        <v>12875</v>
      </c>
      <c r="B2240" s="12" t="s">
        <v>1931</v>
      </c>
      <c r="C2240" s="36">
        <v>46035</v>
      </c>
      <c r="D2240" s="39">
        <v>161.08000000000001</v>
      </c>
      <c r="E2240" s="12">
        <v>55</v>
      </c>
    </row>
    <row r="2241" spans="1:5" x14ac:dyDescent="0.3">
      <c r="A2241" s="12" t="s">
        <v>12876</v>
      </c>
      <c r="B2241" s="12" t="s">
        <v>2597</v>
      </c>
      <c r="C2241" s="36">
        <v>46024</v>
      </c>
      <c r="D2241" s="39">
        <v>2002.92</v>
      </c>
      <c r="E2241" s="12">
        <v>29</v>
      </c>
    </row>
    <row r="2242" spans="1:5" x14ac:dyDescent="0.3">
      <c r="A2242" s="12" t="s">
        <v>12877</v>
      </c>
      <c r="B2242" s="12" t="s">
        <v>661</v>
      </c>
      <c r="C2242" s="36">
        <v>46050</v>
      </c>
      <c r="D2242" s="39">
        <v>934.29</v>
      </c>
      <c r="E2242" s="12">
        <v>84</v>
      </c>
    </row>
    <row r="2243" spans="1:5" x14ac:dyDescent="0.3">
      <c r="A2243" s="12" t="s">
        <v>12878</v>
      </c>
      <c r="B2243" s="12" t="s">
        <v>639</v>
      </c>
      <c r="C2243" s="36">
        <v>46042</v>
      </c>
      <c r="D2243" s="39">
        <v>2427.19</v>
      </c>
      <c r="E2243" s="12">
        <v>226</v>
      </c>
    </row>
    <row r="2244" spans="1:5" x14ac:dyDescent="0.3">
      <c r="A2244" s="12" t="s">
        <v>12879</v>
      </c>
      <c r="B2244" s="12" t="s">
        <v>3991</v>
      </c>
      <c r="C2244" s="36">
        <v>46026</v>
      </c>
      <c r="D2244" s="39">
        <v>966.77</v>
      </c>
      <c r="E2244" s="12">
        <v>111</v>
      </c>
    </row>
    <row r="2245" spans="1:5" x14ac:dyDescent="0.3">
      <c r="A2245" s="12" t="s">
        <v>12880</v>
      </c>
      <c r="B2245" s="12" t="s">
        <v>3699</v>
      </c>
      <c r="C2245" s="36">
        <v>46052</v>
      </c>
      <c r="D2245" s="39">
        <v>1018.21</v>
      </c>
      <c r="E2245" s="12">
        <v>273</v>
      </c>
    </row>
    <row r="2246" spans="1:5" x14ac:dyDescent="0.3">
      <c r="A2246" s="12" t="s">
        <v>12881</v>
      </c>
      <c r="B2246" s="12" t="s">
        <v>2371</v>
      </c>
      <c r="C2246" s="36">
        <v>46027</v>
      </c>
      <c r="D2246" s="39">
        <v>1670.31</v>
      </c>
      <c r="E2246" s="12">
        <v>131</v>
      </c>
    </row>
    <row r="2247" spans="1:5" x14ac:dyDescent="0.3">
      <c r="A2247" s="12" t="s">
        <v>12882</v>
      </c>
      <c r="B2247" s="12" t="s">
        <v>1650</v>
      </c>
      <c r="C2247" s="36">
        <v>46026</v>
      </c>
      <c r="D2247" s="39">
        <v>1420</v>
      </c>
      <c r="E2247" s="12">
        <v>131</v>
      </c>
    </row>
    <row r="2248" spans="1:5" x14ac:dyDescent="0.3">
      <c r="A2248" s="12" t="s">
        <v>12883</v>
      </c>
      <c r="B2248" s="12" t="s">
        <v>2425</v>
      </c>
      <c r="C2248" s="36">
        <v>46034</v>
      </c>
      <c r="D2248" s="39">
        <v>1861.75</v>
      </c>
      <c r="E2248" s="12">
        <v>95</v>
      </c>
    </row>
    <row r="2249" spans="1:5" x14ac:dyDescent="0.3">
      <c r="A2249" s="12" t="s">
        <v>12884</v>
      </c>
      <c r="B2249" s="12" t="s">
        <v>2833</v>
      </c>
      <c r="C2249" s="36">
        <v>46053</v>
      </c>
      <c r="D2249" s="39">
        <v>329.54</v>
      </c>
      <c r="E2249" s="12">
        <v>243</v>
      </c>
    </row>
    <row r="2250" spans="1:5" x14ac:dyDescent="0.3">
      <c r="A2250" s="12" t="s">
        <v>12885</v>
      </c>
      <c r="B2250" s="12" t="s">
        <v>3625</v>
      </c>
      <c r="C2250" s="36">
        <v>46042</v>
      </c>
      <c r="D2250" s="39">
        <v>1308.54</v>
      </c>
      <c r="E2250" s="12">
        <v>44</v>
      </c>
    </row>
    <row r="2251" spans="1:5" x14ac:dyDescent="0.3">
      <c r="A2251" s="12" t="s">
        <v>12886</v>
      </c>
      <c r="B2251" s="12" t="s">
        <v>2833</v>
      </c>
      <c r="C2251" s="36">
        <v>46037</v>
      </c>
      <c r="D2251" s="39">
        <v>1166.95</v>
      </c>
      <c r="E2251" s="12">
        <v>211</v>
      </c>
    </row>
    <row r="2252" spans="1:5" x14ac:dyDescent="0.3">
      <c r="A2252" s="12" t="s">
        <v>12887</v>
      </c>
      <c r="B2252" s="12" t="s">
        <v>1381</v>
      </c>
      <c r="C2252" s="36">
        <v>46023</v>
      </c>
      <c r="D2252" s="39">
        <v>1434.13</v>
      </c>
      <c r="E2252" s="12">
        <v>233</v>
      </c>
    </row>
    <row r="2253" spans="1:5" x14ac:dyDescent="0.3">
      <c r="A2253" s="12" t="s">
        <v>12888</v>
      </c>
      <c r="B2253" s="12" t="s">
        <v>949</v>
      </c>
      <c r="C2253" s="36">
        <v>46041</v>
      </c>
      <c r="D2253" s="39">
        <v>2303.09</v>
      </c>
      <c r="E2253" s="12">
        <v>153</v>
      </c>
    </row>
    <row r="2254" spans="1:5" x14ac:dyDescent="0.3">
      <c r="A2254" s="12" t="s">
        <v>12889</v>
      </c>
      <c r="B2254" s="12" t="s">
        <v>2287</v>
      </c>
      <c r="C2254" s="36">
        <v>46044</v>
      </c>
      <c r="D2254" s="39">
        <v>13.96</v>
      </c>
      <c r="E2254" s="12">
        <v>81</v>
      </c>
    </row>
    <row r="2255" spans="1:5" x14ac:dyDescent="0.3">
      <c r="A2255" s="12" t="s">
        <v>12890</v>
      </c>
      <c r="B2255" s="12" t="s">
        <v>2325</v>
      </c>
      <c r="C2255" s="36">
        <v>46041</v>
      </c>
      <c r="D2255" s="39">
        <v>1934.78</v>
      </c>
      <c r="E2255" s="12">
        <v>250</v>
      </c>
    </row>
    <row r="2256" spans="1:5" x14ac:dyDescent="0.3">
      <c r="A2256" s="12" t="s">
        <v>12891</v>
      </c>
      <c r="B2256" s="12" t="s">
        <v>2077</v>
      </c>
      <c r="C2256" s="36">
        <v>46026</v>
      </c>
      <c r="D2256" s="39">
        <v>2041.63</v>
      </c>
      <c r="E2256" s="12">
        <v>88</v>
      </c>
    </row>
    <row r="2257" spans="1:5" x14ac:dyDescent="0.3">
      <c r="A2257" s="12" t="s">
        <v>12892</v>
      </c>
      <c r="B2257" s="12" t="s">
        <v>3593</v>
      </c>
      <c r="C2257" s="36">
        <v>46038</v>
      </c>
      <c r="D2257" s="39">
        <v>796.07</v>
      </c>
      <c r="E2257" s="12">
        <v>195</v>
      </c>
    </row>
    <row r="2258" spans="1:5" x14ac:dyDescent="0.3">
      <c r="A2258" s="12" t="s">
        <v>12893</v>
      </c>
      <c r="B2258" s="12" t="s">
        <v>979</v>
      </c>
      <c r="C2258" s="36">
        <v>46038</v>
      </c>
      <c r="D2258" s="39">
        <v>1186.83</v>
      </c>
      <c r="E2258" s="12">
        <v>121</v>
      </c>
    </row>
    <row r="2259" spans="1:5" x14ac:dyDescent="0.3">
      <c r="A2259" s="12" t="s">
        <v>12894</v>
      </c>
      <c r="B2259" s="12" t="s">
        <v>4443</v>
      </c>
      <c r="C2259" s="36">
        <v>46050</v>
      </c>
      <c r="D2259" s="39">
        <v>1517.05</v>
      </c>
      <c r="E2259" s="12">
        <v>259</v>
      </c>
    </row>
    <row r="2260" spans="1:5" x14ac:dyDescent="0.3">
      <c r="A2260" s="12" t="s">
        <v>12895</v>
      </c>
      <c r="B2260" s="12" t="s">
        <v>4082</v>
      </c>
      <c r="C2260" s="36">
        <v>46041</v>
      </c>
      <c r="D2260" s="39">
        <v>1074.24</v>
      </c>
      <c r="E2260" s="12">
        <v>63</v>
      </c>
    </row>
    <row r="2261" spans="1:5" x14ac:dyDescent="0.3">
      <c r="A2261" s="12" t="s">
        <v>12896</v>
      </c>
      <c r="B2261" s="12" t="s">
        <v>893</v>
      </c>
      <c r="C2261" s="36">
        <v>46052</v>
      </c>
      <c r="D2261" s="39">
        <v>112.87</v>
      </c>
      <c r="E2261" s="12">
        <v>60</v>
      </c>
    </row>
    <row r="2262" spans="1:5" x14ac:dyDescent="0.3">
      <c r="A2262" s="12" t="s">
        <v>12897</v>
      </c>
      <c r="B2262" s="12" t="s">
        <v>2601</v>
      </c>
      <c r="C2262" s="36">
        <v>46043</v>
      </c>
      <c r="D2262" s="39">
        <v>1413.99</v>
      </c>
      <c r="E2262" s="12">
        <v>279</v>
      </c>
    </row>
    <row r="2263" spans="1:5" x14ac:dyDescent="0.3">
      <c r="A2263" s="12" t="s">
        <v>12898</v>
      </c>
      <c r="B2263" s="12" t="s">
        <v>1207</v>
      </c>
      <c r="C2263" s="36">
        <v>46037</v>
      </c>
      <c r="D2263" s="39">
        <v>1260.05</v>
      </c>
      <c r="E2263" s="12">
        <v>196</v>
      </c>
    </row>
    <row r="2264" spans="1:5" x14ac:dyDescent="0.3">
      <c r="A2264" s="12" t="s">
        <v>12899</v>
      </c>
      <c r="B2264" s="12" t="s">
        <v>679</v>
      </c>
      <c r="C2264" s="36">
        <v>46026</v>
      </c>
      <c r="D2264" s="39">
        <v>2343.2199999999998</v>
      </c>
      <c r="E2264" s="12">
        <v>277</v>
      </c>
    </row>
    <row r="2265" spans="1:5" x14ac:dyDescent="0.3">
      <c r="A2265" s="12" t="s">
        <v>12900</v>
      </c>
      <c r="B2265" s="12" t="s">
        <v>1151</v>
      </c>
      <c r="C2265" s="36">
        <v>46049</v>
      </c>
      <c r="D2265" s="39">
        <v>601.19000000000005</v>
      </c>
      <c r="E2265" s="12">
        <v>119</v>
      </c>
    </row>
    <row r="2266" spans="1:5" x14ac:dyDescent="0.3">
      <c r="A2266" s="12" t="s">
        <v>12901</v>
      </c>
      <c r="B2266" s="12" t="s">
        <v>1822</v>
      </c>
      <c r="C2266" s="36">
        <v>46026</v>
      </c>
      <c r="D2266" s="39">
        <v>1921.55</v>
      </c>
      <c r="E2266" s="12">
        <v>295</v>
      </c>
    </row>
    <row r="2267" spans="1:5" x14ac:dyDescent="0.3">
      <c r="A2267" s="12" t="s">
        <v>12902</v>
      </c>
      <c r="B2267" s="12" t="s">
        <v>3232</v>
      </c>
      <c r="C2267" s="36">
        <v>46050</v>
      </c>
      <c r="D2267" s="39">
        <v>1985.39</v>
      </c>
      <c r="E2267" s="12">
        <v>187</v>
      </c>
    </row>
    <row r="2268" spans="1:5" x14ac:dyDescent="0.3">
      <c r="A2268" s="12" t="s">
        <v>12903</v>
      </c>
      <c r="B2268" s="12" t="s">
        <v>2501</v>
      </c>
      <c r="C2268" s="36">
        <v>46047</v>
      </c>
      <c r="D2268" s="39">
        <v>643.70000000000005</v>
      </c>
      <c r="E2268" s="12">
        <v>42</v>
      </c>
    </row>
    <row r="2269" spans="1:5" x14ac:dyDescent="0.3">
      <c r="A2269" s="12" t="s">
        <v>12904</v>
      </c>
      <c r="B2269" s="12" t="s">
        <v>2741</v>
      </c>
      <c r="C2269" s="36">
        <v>46048</v>
      </c>
      <c r="D2269" s="39">
        <v>1087.48</v>
      </c>
      <c r="E2269" s="12">
        <v>44</v>
      </c>
    </row>
    <row r="2270" spans="1:5" x14ac:dyDescent="0.3">
      <c r="A2270" s="12" t="s">
        <v>12905</v>
      </c>
      <c r="B2270" s="12" t="s">
        <v>1356</v>
      </c>
      <c r="C2270" s="36">
        <v>46029</v>
      </c>
      <c r="D2270" s="39">
        <v>1855.59</v>
      </c>
      <c r="E2270" s="12">
        <v>6</v>
      </c>
    </row>
    <row r="2271" spans="1:5" x14ac:dyDescent="0.3">
      <c r="A2271" s="12" t="s">
        <v>12906</v>
      </c>
      <c r="B2271" s="12" t="s">
        <v>597</v>
      </c>
      <c r="C2271" s="36">
        <v>46045</v>
      </c>
      <c r="D2271" s="39">
        <v>1673.21</v>
      </c>
      <c r="E2271" s="12">
        <v>273</v>
      </c>
    </row>
    <row r="2272" spans="1:5" x14ac:dyDescent="0.3">
      <c r="A2272" s="12" t="s">
        <v>12907</v>
      </c>
      <c r="B2272" s="12" t="s">
        <v>3198</v>
      </c>
      <c r="C2272" s="36">
        <v>46030</v>
      </c>
      <c r="D2272" s="39">
        <v>314.62</v>
      </c>
      <c r="E2272" s="12">
        <v>41</v>
      </c>
    </row>
    <row r="2273" spans="1:5" x14ac:dyDescent="0.3">
      <c r="A2273" s="12" t="s">
        <v>12908</v>
      </c>
      <c r="B2273" s="12" t="s">
        <v>1975</v>
      </c>
      <c r="C2273" s="36">
        <v>46049</v>
      </c>
      <c r="D2273" s="39">
        <v>2126.56</v>
      </c>
      <c r="E2273" s="12">
        <v>126</v>
      </c>
    </row>
    <row r="2274" spans="1:5" x14ac:dyDescent="0.3">
      <c r="A2274" s="12" t="s">
        <v>12909</v>
      </c>
      <c r="B2274" s="12" t="s">
        <v>2215</v>
      </c>
      <c r="C2274" s="36">
        <v>46033</v>
      </c>
      <c r="D2274" s="39">
        <v>794.04</v>
      </c>
      <c r="E2274" s="12">
        <v>292</v>
      </c>
    </row>
    <row r="2275" spans="1:5" x14ac:dyDescent="0.3">
      <c r="A2275" s="12" t="s">
        <v>12910</v>
      </c>
      <c r="B2275" s="12" t="s">
        <v>1482</v>
      </c>
      <c r="C2275" s="36">
        <v>46035</v>
      </c>
      <c r="D2275" s="39">
        <v>1981.46</v>
      </c>
      <c r="E2275" s="12">
        <v>257</v>
      </c>
    </row>
    <row r="2276" spans="1:5" x14ac:dyDescent="0.3">
      <c r="A2276" s="12" t="s">
        <v>12911</v>
      </c>
      <c r="B2276" s="12" t="s">
        <v>1184</v>
      </c>
      <c r="C2276" s="36">
        <v>46028</v>
      </c>
      <c r="D2276" s="39">
        <v>1749.95</v>
      </c>
      <c r="E2276" s="12">
        <v>165</v>
      </c>
    </row>
    <row r="2277" spans="1:5" x14ac:dyDescent="0.3">
      <c r="A2277" s="12" t="s">
        <v>12912</v>
      </c>
      <c r="B2277" s="12" t="s">
        <v>1554</v>
      </c>
      <c r="C2277" s="36">
        <v>46026</v>
      </c>
      <c r="D2277" s="39">
        <v>575.98</v>
      </c>
      <c r="E2277" s="12">
        <v>78</v>
      </c>
    </row>
    <row r="2278" spans="1:5" x14ac:dyDescent="0.3">
      <c r="A2278" s="12" t="s">
        <v>12913</v>
      </c>
      <c r="B2278" s="12" t="s">
        <v>4070</v>
      </c>
      <c r="C2278" s="36">
        <v>46050</v>
      </c>
      <c r="D2278" s="39">
        <v>1605.69</v>
      </c>
      <c r="E2278" s="12">
        <v>135</v>
      </c>
    </row>
    <row r="2279" spans="1:5" x14ac:dyDescent="0.3">
      <c r="A2279" s="12" t="s">
        <v>12914</v>
      </c>
      <c r="B2279" s="12" t="s">
        <v>2489</v>
      </c>
      <c r="C2279" s="36">
        <v>46039</v>
      </c>
      <c r="D2279" s="39">
        <v>1796.16</v>
      </c>
      <c r="E2279" s="12">
        <v>272</v>
      </c>
    </row>
    <row r="2280" spans="1:5" x14ac:dyDescent="0.3">
      <c r="A2280" s="12" t="s">
        <v>12915</v>
      </c>
      <c r="B2280" s="12" t="s">
        <v>2769</v>
      </c>
      <c r="C2280" s="36">
        <v>46034</v>
      </c>
      <c r="D2280" s="39">
        <v>2413.17</v>
      </c>
      <c r="E2280" s="12">
        <v>43</v>
      </c>
    </row>
    <row r="2281" spans="1:5" x14ac:dyDescent="0.3">
      <c r="A2281" s="12" t="s">
        <v>12916</v>
      </c>
      <c r="B2281" s="12" t="s">
        <v>1119</v>
      </c>
      <c r="C2281" s="36">
        <v>46048</v>
      </c>
      <c r="D2281" s="39">
        <v>806.92</v>
      </c>
      <c r="E2281" s="12">
        <v>267</v>
      </c>
    </row>
    <row r="2282" spans="1:5" x14ac:dyDescent="0.3">
      <c r="A2282" s="12" t="s">
        <v>12917</v>
      </c>
      <c r="B2282" s="12" t="s">
        <v>909</v>
      </c>
      <c r="C2282" s="36">
        <v>46047</v>
      </c>
      <c r="D2282" s="39">
        <v>1270.43</v>
      </c>
      <c r="E2282" s="12">
        <v>74</v>
      </c>
    </row>
    <row r="2283" spans="1:5" x14ac:dyDescent="0.3">
      <c r="A2283" s="12" t="s">
        <v>12918</v>
      </c>
      <c r="B2283" s="12" t="s">
        <v>1730</v>
      </c>
      <c r="C2283" s="36">
        <v>46036</v>
      </c>
      <c r="D2283" s="39">
        <v>1407.81</v>
      </c>
      <c r="E2283" s="12">
        <v>291</v>
      </c>
    </row>
    <row r="2284" spans="1:5" x14ac:dyDescent="0.3">
      <c r="A2284" s="12" t="s">
        <v>12919</v>
      </c>
      <c r="B2284" s="12" t="s">
        <v>2805</v>
      </c>
      <c r="C2284" s="36">
        <v>46037</v>
      </c>
      <c r="D2284" s="39">
        <v>2300.1799999999998</v>
      </c>
      <c r="E2284" s="12">
        <v>35</v>
      </c>
    </row>
    <row r="2285" spans="1:5" x14ac:dyDescent="0.3">
      <c r="A2285" s="12" t="s">
        <v>12920</v>
      </c>
      <c r="B2285" s="12" t="s">
        <v>3845</v>
      </c>
      <c r="C2285" s="36">
        <v>46040</v>
      </c>
      <c r="D2285" s="39">
        <v>1939.01</v>
      </c>
      <c r="E2285" s="12">
        <v>102</v>
      </c>
    </row>
    <row r="2286" spans="1:5" x14ac:dyDescent="0.3">
      <c r="A2286" s="12" t="s">
        <v>12921</v>
      </c>
      <c r="B2286" s="12" t="s">
        <v>2039</v>
      </c>
      <c r="C2286" s="36">
        <v>46026</v>
      </c>
      <c r="D2286" s="39">
        <v>1249.75</v>
      </c>
      <c r="E2286" s="12">
        <v>62</v>
      </c>
    </row>
    <row r="2287" spans="1:5" x14ac:dyDescent="0.3">
      <c r="A2287" s="12" t="s">
        <v>12922</v>
      </c>
      <c r="B2287" s="12" t="s">
        <v>2527</v>
      </c>
      <c r="C2287" s="36">
        <v>46027</v>
      </c>
      <c r="D2287" s="39">
        <v>1058.42</v>
      </c>
      <c r="E2287" s="12">
        <v>177</v>
      </c>
    </row>
    <row r="2288" spans="1:5" x14ac:dyDescent="0.3">
      <c r="A2288" s="12" t="s">
        <v>12923</v>
      </c>
      <c r="B2288" s="12" t="s">
        <v>1395</v>
      </c>
      <c r="C2288" s="36">
        <v>46024</v>
      </c>
      <c r="D2288" s="39">
        <v>1135.43</v>
      </c>
      <c r="E2288" s="12">
        <v>216</v>
      </c>
    </row>
    <row r="2289" spans="1:5" x14ac:dyDescent="0.3">
      <c r="A2289" s="12" t="s">
        <v>12924</v>
      </c>
      <c r="B2289" s="12" t="s">
        <v>3290</v>
      </c>
      <c r="C2289" s="36">
        <v>46032</v>
      </c>
      <c r="D2289" s="39">
        <v>623.11</v>
      </c>
      <c r="E2289" s="12">
        <v>63</v>
      </c>
    </row>
    <row r="2290" spans="1:5" x14ac:dyDescent="0.3">
      <c r="A2290" s="12" t="s">
        <v>12925</v>
      </c>
      <c r="B2290" s="12" t="s">
        <v>3208</v>
      </c>
      <c r="C2290" s="36">
        <v>46030</v>
      </c>
      <c r="D2290" s="39">
        <v>696.91</v>
      </c>
      <c r="E2290" s="12">
        <v>166</v>
      </c>
    </row>
    <row r="2291" spans="1:5" x14ac:dyDescent="0.3">
      <c r="A2291" s="12" t="s">
        <v>12926</v>
      </c>
      <c r="B2291" s="12" t="s">
        <v>4290</v>
      </c>
      <c r="C2291" s="36">
        <v>46053</v>
      </c>
      <c r="D2291" s="39">
        <v>437.26</v>
      </c>
      <c r="E2291" s="12">
        <v>45</v>
      </c>
    </row>
    <row r="2292" spans="1:5" x14ac:dyDescent="0.3">
      <c r="A2292" s="12" t="s">
        <v>12927</v>
      </c>
      <c r="B2292" s="12" t="s">
        <v>2775</v>
      </c>
      <c r="C2292" s="36">
        <v>46034</v>
      </c>
      <c r="D2292" s="39">
        <v>1193.44</v>
      </c>
      <c r="E2292" s="12">
        <v>273</v>
      </c>
    </row>
    <row r="2293" spans="1:5" x14ac:dyDescent="0.3">
      <c r="A2293" s="12" t="s">
        <v>12928</v>
      </c>
      <c r="B2293" s="12" t="s">
        <v>3240</v>
      </c>
      <c r="C2293" s="36">
        <v>46047</v>
      </c>
      <c r="D2293" s="39">
        <v>114.35</v>
      </c>
      <c r="E2293" s="12">
        <v>30</v>
      </c>
    </row>
    <row r="2294" spans="1:5" x14ac:dyDescent="0.3">
      <c r="A2294" s="12" t="s">
        <v>12929</v>
      </c>
      <c r="B2294" s="12" t="s">
        <v>4250</v>
      </c>
      <c r="C2294" s="36">
        <v>46039</v>
      </c>
      <c r="D2294" s="39">
        <v>289.01</v>
      </c>
      <c r="E2294" s="12">
        <v>261</v>
      </c>
    </row>
    <row r="2295" spans="1:5" x14ac:dyDescent="0.3">
      <c r="A2295" s="12" t="s">
        <v>12930</v>
      </c>
      <c r="B2295" s="12" t="s">
        <v>2699</v>
      </c>
      <c r="C2295" s="36">
        <v>46030</v>
      </c>
      <c r="D2295" s="39">
        <v>2428.0300000000002</v>
      </c>
      <c r="E2295" s="12">
        <v>154</v>
      </c>
    </row>
    <row r="2296" spans="1:5" x14ac:dyDescent="0.3">
      <c r="A2296" s="12" t="s">
        <v>12931</v>
      </c>
      <c r="B2296" s="12" t="s">
        <v>3960</v>
      </c>
      <c r="C2296" s="36">
        <v>46043</v>
      </c>
      <c r="D2296" s="39">
        <v>1637.69</v>
      </c>
      <c r="E2296" s="12">
        <v>110</v>
      </c>
    </row>
    <row r="2297" spans="1:5" x14ac:dyDescent="0.3">
      <c r="A2297" s="12" t="s">
        <v>12932</v>
      </c>
      <c r="B2297" s="12" t="s">
        <v>3776</v>
      </c>
      <c r="C2297" s="36">
        <v>46025</v>
      </c>
      <c r="D2297" s="39">
        <v>1866.57</v>
      </c>
      <c r="E2297" s="12">
        <v>189</v>
      </c>
    </row>
    <row r="2298" spans="1:5" x14ac:dyDescent="0.3">
      <c r="A2298" s="12" t="s">
        <v>12933</v>
      </c>
      <c r="B2298" s="12" t="s">
        <v>1153</v>
      </c>
      <c r="C2298" s="36">
        <v>46048</v>
      </c>
      <c r="D2298" s="39">
        <v>511.01</v>
      </c>
      <c r="E2298" s="12">
        <v>293</v>
      </c>
    </row>
    <row r="2299" spans="1:5" x14ac:dyDescent="0.3">
      <c r="A2299" s="12" t="s">
        <v>12934</v>
      </c>
      <c r="B2299" s="12" t="s">
        <v>2055</v>
      </c>
      <c r="C2299" s="36">
        <v>46049</v>
      </c>
      <c r="D2299" s="39">
        <v>156.36000000000001</v>
      </c>
      <c r="E2299" s="12">
        <v>295</v>
      </c>
    </row>
    <row r="2300" spans="1:5" x14ac:dyDescent="0.3">
      <c r="A2300" s="12" t="s">
        <v>12935</v>
      </c>
      <c r="B2300" s="12" t="s">
        <v>4184</v>
      </c>
      <c r="C2300" s="36">
        <v>46048</v>
      </c>
      <c r="D2300" s="39">
        <v>784.46</v>
      </c>
      <c r="E2300" s="12">
        <v>274</v>
      </c>
    </row>
    <row r="2301" spans="1:5" x14ac:dyDescent="0.3">
      <c r="A2301" s="12" t="s">
        <v>12936</v>
      </c>
      <c r="B2301" s="12" t="s">
        <v>2919</v>
      </c>
      <c r="C2301" s="36">
        <v>46029</v>
      </c>
      <c r="D2301" s="39">
        <v>2244.1</v>
      </c>
      <c r="E2301" s="12">
        <v>165</v>
      </c>
    </row>
    <row r="2302" spans="1:5" x14ac:dyDescent="0.3">
      <c r="A2302" s="12" t="s">
        <v>12937</v>
      </c>
      <c r="B2302" s="12" t="s">
        <v>3098</v>
      </c>
      <c r="C2302" s="36">
        <v>46029</v>
      </c>
      <c r="D2302" s="39">
        <v>1693.86</v>
      </c>
      <c r="E2302" s="12">
        <v>64</v>
      </c>
    </row>
    <row r="2303" spans="1:5" x14ac:dyDescent="0.3">
      <c r="A2303" s="12" t="s">
        <v>12938</v>
      </c>
      <c r="B2303" s="12" t="s">
        <v>3561</v>
      </c>
      <c r="C2303" s="36">
        <v>46044</v>
      </c>
      <c r="D2303" s="39">
        <v>1391.1</v>
      </c>
      <c r="E2303" s="12">
        <v>296</v>
      </c>
    </row>
    <row r="2304" spans="1:5" x14ac:dyDescent="0.3">
      <c r="A2304" s="12" t="s">
        <v>12939</v>
      </c>
      <c r="B2304" s="12" t="s">
        <v>1829</v>
      </c>
      <c r="C2304" s="36">
        <v>46049</v>
      </c>
      <c r="D2304" s="39">
        <v>1719.08</v>
      </c>
      <c r="E2304" s="12">
        <v>28</v>
      </c>
    </row>
    <row r="2305" spans="1:5" x14ac:dyDescent="0.3">
      <c r="A2305" s="12" t="s">
        <v>12940</v>
      </c>
      <c r="B2305" s="12" t="s">
        <v>1752</v>
      </c>
      <c r="C2305" s="36">
        <v>46047</v>
      </c>
      <c r="D2305" s="39">
        <v>1016.54</v>
      </c>
      <c r="E2305" s="12">
        <v>174</v>
      </c>
    </row>
    <row r="2306" spans="1:5" x14ac:dyDescent="0.3">
      <c r="A2306" s="12" t="s">
        <v>12941</v>
      </c>
      <c r="B2306" s="12" t="s">
        <v>4188</v>
      </c>
      <c r="C2306" s="36">
        <v>46036</v>
      </c>
      <c r="D2306" s="39">
        <v>1540.64</v>
      </c>
      <c r="E2306" s="12">
        <v>25</v>
      </c>
    </row>
    <row r="2307" spans="1:5" x14ac:dyDescent="0.3">
      <c r="A2307" s="12" t="s">
        <v>12942</v>
      </c>
      <c r="B2307" s="12" t="s">
        <v>2361</v>
      </c>
      <c r="C2307" s="36">
        <v>46033</v>
      </c>
      <c r="D2307" s="39">
        <v>524.05999999999995</v>
      </c>
      <c r="E2307" s="12">
        <v>119</v>
      </c>
    </row>
    <row r="2308" spans="1:5" x14ac:dyDescent="0.3">
      <c r="A2308" s="12" t="s">
        <v>12943</v>
      </c>
      <c r="B2308" s="12" t="s">
        <v>3280</v>
      </c>
      <c r="C2308" s="36">
        <v>46048</v>
      </c>
      <c r="D2308" s="39">
        <v>1962.5</v>
      </c>
      <c r="E2308" s="12">
        <v>207</v>
      </c>
    </row>
    <row r="2309" spans="1:5" x14ac:dyDescent="0.3">
      <c r="A2309" s="12" t="s">
        <v>12944</v>
      </c>
      <c r="B2309" s="12" t="s">
        <v>3068</v>
      </c>
      <c r="C2309" s="36">
        <v>46042</v>
      </c>
      <c r="D2309" s="39">
        <v>2030.21</v>
      </c>
      <c r="E2309" s="12">
        <v>120</v>
      </c>
    </row>
    <row r="2310" spans="1:5" x14ac:dyDescent="0.3">
      <c r="A2310" s="12" t="s">
        <v>12945</v>
      </c>
      <c r="B2310" s="12" t="s">
        <v>3142</v>
      </c>
      <c r="C2310" s="36">
        <v>46048</v>
      </c>
      <c r="D2310" s="39">
        <v>85.2</v>
      </c>
      <c r="E2310" s="12">
        <v>20</v>
      </c>
    </row>
    <row r="2311" spans="1:5" x14ac:dyDescent="0.3">
      <c r="A2311" s="12" t="s">
        <v>12946</v>
      </c>
      <c r="B2311" s="12" t="s">
        <v>2148</v>
      </c>
      <c r="C2311" s="36">
        <v>46049</v>
      </c>
      <c r="D2311" s="39">
        <v>1401.31</v>
      </c>
      <c r="E2311" s="12">
        <v>247</v>
      </c>
    </row>
    <row r="2312" spans="1:5" x14ac:dyDescent="0.3">
      <c r="A2312" s="12" t="s">
        <v>12947</v>
      </c>
      <c r="B2312" s="12" t="s">
        <v>1576</v>
      </c>
      <c r="C2312" s="36">
        <v>46039</v>
      </c>
      <c r="D2312" s="39">
        <v>89.11</v>
      </c>
      <c r="E2312" s="12">
        <v>33</v>
      </c>
    </row>
    <row r="2313" spans="1:5" x14ac:dyDescent="0.3">
      <c r="A2313" s="12" t="s">
        <v>12948</v>
      </c>
      <c r="B2313" s="12" t="s">
        <v>971</v>
      </c>
      <c r="C2313" s="36">
        <v>46032</v>
      </c>
      <c r="D2313" s="39">
        <v>570.01</v>
      </c>
      <c r="E2313" s="12">
        <v>24</v>
      </c>
    </row>
    <row r="2314" spans="1:5" x14ac:dyDescent="0.3">
      <c r="A2314" s="12" t="s">
        <v>12949</v>
      </c>
      <c r="B2314" s="12" t="s">
        <v>3020</v>
      </c>
      <c r="C2314" s="36">
        <v>46044</v>
      </c>
      <c r="D2314" s="39">
        <v>1995.7</v>
      </c>
      <c r="E2314" s="12">
        <v>162</v>
      </c>
    </row>
    <row r="2315" spans="1:5" x14ac:dyDescent="0.3">
      <c r="A2315" s="12" t="s">
        <v>12950</v>
      </c>
      <c r="B2315" s="12" t="s">
        <v>2393</v>
      </c>
      <c r="C2315" s="36">
        <v>46038</v>
      </c>
      <c r="D2315" s="39">
        <v>1378.8</v>
      </c>
      <c r="E2315" s="12">
        <v>79</v>
      </c>
    </row>
    <row r="2316" spans="1:5" x14ac:dyDescent="0.3">
      <c r="A2316" s="12" t="s">
        <v>12951</v>
      </c>
      <c r="B2316" s="12" t="s">
        <v>670</v>
      </c>
      <c r="C2316" s="36">
        <v>46043</v>
      </c>
      <c r="D2316" s="39">
        <v>935.72</v>
      </c>
      <c r="E2316" s="12">
        <v>242</v>
      </c>
    </row>
    <row r="2317" spans="1:5" x14ac:dyDescent="0.3">
      <c r="A2317" s="12" t="s">
        <v>12952</v>
      </c>
      <c r="B2317" s="12" t="s">
        <v>1121</v>
      </c>
      <c r="C2317" s="36">
        <v>46027</v>
      </c>
      <c r="D2317" s="39">
        <v>1743.4</v>
      </c>
      <c r="E2317" s="12">
        <v>125</v>
      </c>
    </row>
    <row r="2318" spans="1:5" x14ac:dyDescent="0.3">
      <c r="A2318" s="12" t="s">
        <v>12953</v>
      </c>
      <c r="B2318" s="12" t="s">
        <v>1544</v>
      </c>
      <c r="C2318" s="36">
        <v>46035</v>
      </c>
      <c r="D2318" s="39">
        <v>594.67999999999995</v>
      </c>
      <c r="E2318" s="12">
        <v>137</v>
      </c>
    </row>
    <row r="2319" spans="1:5" x14ac:dyDescent="0.3">
      <c r="A2319" s="12" t="s">
        <v>12954</v>
      </c>
      <c r="B2319" s="12" t="s">
        <v>3198</v>
      </c>
      <c r="C2319" s="36">
        <v>46038</v>
      </c>
      <c r="D2319" s="39">
        <v>1346.06</v>
      </c>
      <c r="E2319" s="12">
        <v>114</v>
      </c>
    </row>
    <row r="2320" spans="1:5" x14ac:dyDescent="0.3">
      <c r="A2320" s="12" t="s">
        <v>12955</v>
      </c>
      <c r="B2320" s="12" t="s">
        <v>4370</v>
      </c>
      <c r="C2320" s="36">
        <v>46047</v>
      </c>
      <c r="D2320" s="39">
        <v>1516.54</v>
      </c>
      <c r="E2320" s="12">
        <v>268</v>
      </c>
    </row>
    <row r="2321" spans="1:5" x14ac:dyDescent="0.3">
      <c r="A2321" s="12" t="s">
        <v>12956</v>
      </c>
      <c r="B2321" s="12" t="s">
        <v>1175</v>
      </c>
      <c r="C2321" s="36">
        <v>46026</v>
      </c>
      <c r="D2321" s="39">
        <v>1805.9</v>
      </c>
      <c r="E2321" s="12">
        <v>242</v>
      </c>
    </row>
    <row r="2322" spans="1:5" x14ac:dyDescent="0.3">
      <c r="A2322" s="12" t="s">
        <v>12957</v>
      </c>
      <c r="B2322" s="12" t="s">
        <v>1486</v>
      </c>
      <c r="C2322" s="36">
        <v>46037</v>
      </c>
      <c r="D2322" s="39">
        <v>1143.43</v>
      </c>
      <c r="E2322" s="12">
        <v>37</v>
      </c>
    </row>
    <row r="2323" spans="1:5" x14ac:dyDescent="0.3">
      <c r="A2323" s="12" t="s">
        <v>12958</v>
      </c>
      <c r="B2323" s="12" t="s">
        <v>1808</v>
      </c>
      <c r="C2323" s="36">
        <v>46023</v>
      </c>
      <c r="D2323" s="39">
        <v>216.43</v>
      </c>
      <c r="E2323" s="12">
        <v>285</v>
      </c>
    </row>
    <row r="2324" spans="1:5" x14ac:dyDescent="0.3">
      <c r="A2324" s="12" t="s">
        <v>12959</v>
      </c>
      <c r="B2324" s="12" t="s">
        <v>4372</v>
      </c>
      <c r="C2324" s="36">
        <v>46035</v>
      </c>
      <c r="D2324" s="39">
        <v>1567.6</v>
      </c>
      <c r="E2324" s="12">
        <v>281</v>
      </c>
    </row>
    <row r="2325" spans="1:5" x14ac:dyDescent="0.3">
      <c r="A2325" s="12" t="s">
        <v>12960</v>
      </c>
      <c r="B2325" s="12" t="s">
        <v>782</v>
      </c>
      <c r="C2325" s="36">
        <v>46034</v>
      </c>
      <c r="D2325" s="39">
        <v>1874.35</v>
      </c>
      <c r="E2325" s="12">
        <v>285</v>
      </c>
    </row>
    <row r="2326" spans="1:5" x14ac:dyDescent="0.3">
      <c r="A2326" s="12" t="s">
        <v>12961</v>
      </c>
      <c r="B2326" s="12" t="s">
        <v>3619</v>
      </c>
      <c r="C2326" s="36">
        <v>46039</v>
      </c>
      <c r="D2326" s="39">
        <v>588.21</v>
      </c>
      <c r="E2326" s="12">
        <v>54</v>
      </c>
    </row>
    <row r="2327" spans="1:5" x14ac:dyDescent="0.3">
      <c r="A2327" s="12" t="s">
        <v>12962</v>
      </c>
      <c r="B2327" s="12" t="s">
        <v>2701</v>
      </c>
      <c r="C2327" s="36">
        <v>46026</v>
      </c>
      <c r="D2327" s="39">
        <v>1440.16</v>
      </c>
      <c r="E2327" s="12">
        <v>56</v>
      </c>
    </row>
    <row r="2328" spans="1:5" x14ac:dyDescent="0.3">
      <c r="A2328" s="12" t="s">
        <v>12963</v>
      </c>
      <c r="B2328" s="12" t="s">
        <v>4186</v>
      </c>
      <c r="C2328" s="36">
        <v>46023</v>
      </c>
      <c r="D2328" s="39">
        <v>1094.67</v>
      </c>
      <c r="E2328" s="12">
        <v>66</v>
      </c>
    </row>
    <row r="2329" spans="1:5" x14ac:dyDescent="0.3">
      <c r="A2329" s="12" t="s">
        <v>12964</v>
      </c>
      <c r="B2329" s="12" t="s">
        <v>4551</v>
      </c>
      <c r="C2329" s="36">
        <v>46042</v>
      </c>
      <c r="D2329" s="39">
        <v>2457.59</v>
      </c>
      <c r="E2329" s="12">
        <v>17</v>
      </c>
    </row>
    <row r="2330" spans="1:5" x14ac:dyDescent="0.3">
      <c r="A2330" s="12" t="s">
        <v>12965</v>
      </c>
      <c r="B2330" s="12" t="s">
        <v>3513</v>
      </c>
      <c r="C2330" s="36">
        <v>46047</v>
      </c>
      <c r="D2330" s="39">
        <v>2475.17</v>
      </c>
      <c r="E2330" s="12">
        <v>247</v>
      </c>
    </row>
    <row r="2331" spans="1:5" x14ac:dyDescent="0.3">
      <c r="A2331" s="12" t="s">
        <v>12966</v>
      </c>
      <c r="B2331" s="12" t="s">
        <v>3521</v>
      </c>
      <c r="C2331" s="36">
        <v>46027</v>
      </c>
      <c r="D2331" s="39">
        <v>1567.28</v>
      </c>
      <c r="E2331" s="12">
        <v>254</v>
      </c>
    </row>
    <row r="2332" spans="1:5" x14ac:dyDescent="0.3">
      <c r="A2332" s="12" t="s">
        <v>12967</v>
      </c>
      <c r="B2332" s="12" t="s">
        <v>3240</v>
      </c>
      <c r="C2332" s="36">
        <v>46026</v>
      </c>
      <c r="D2332" s="39">
        <v>679.53</v>
      </c>
      <c r="E2332" s="12">
        <v>90</v>
      </c>
    </row>
    <row r="2333" spans="1:5" x14ac:dyDescent="0.3">
      <c r="A2333" s="12" t="s">
        <v>12968</v>
      </c>
      <c r="B2333" s="12" t="s">
        <v>3866</v>
      </c>
      <c r="C2333" s="36">
        <v>46037</v>
      </c>
      <c r="D2333" s="39">
        <v>1449.72</v>
      </c>
      <c r="E2333" s="12">
        <v>290</v>
      </c>
    </row>
    <row r="2334" spans="1:5" x14ac:dyDescent="0.3">
      <c r="A2334" s="12" t="s">
        <v>12969</v>
      </c>
      <c r="B2334" s="12" t="s">
        <v>1907</v>
      </c>
      <c r="C2334" s="36">
        <v>46024</v>
      </c>
      <c r="D2334" s="39">
        <v>2461.92</v>
      </c>
      <c r="E2334" s="12">
        <v>43</v>
      </c>
    </row>
    <row r="2335" spans="1:5" x14ac:dyDescent="0.3">
      <c r="A2335" s="12" t="s">
        <v>12970</v>
      </c>
      <c r="B2335" s="12" t="s">
        <v>3629</v>
      </c>
      <c r="C2335" s="36">
        <v>46024</v>
      </c>
      <c r="D2335" s="39">
        <v>1820.49</v>
      </c>
      <c r="E2335" s="12">
        <v>191</v>
      </c>
    </row>
    <row r="2336" spans="1:5" x14ac:dyDescent="0.3">
      <c r="A2336" s="12" t="s">
        <v>12971</v>
      </c>
      <c r="B2336" s="12" t="s">
        <v>3946</v>
      </c>
      <c r="C2336" s="36">
        <v>46042</v>
      </c>
      <c r="D2336" s="39">
        <v>298.39</v>
      </c>
      <c r="E2336" s="12">
        <v>19</v>
      </c>
    </row>
    <row r="2337" spans="1:5" x14ac:dyDescent="0.3">
      <c r="A2337" s="12" t="s">
        <v>12972</v>
      </c>
      <c r="B2337" s="12" t="s">
        <v>4228</v>
      </c>
      <c r="C2337" s="36">
        <v>46045</v>
      </c>
      <c r="D2337" s="39">
        <v>1009.98</v>
      </c>
      <c r="E2337" s="12">
        <v>144</v>
      </c>
    </row>
    <row r="2338" spans="1:5" x14ac:dyDescent="0.3">
      <c r="A2338" s="12" t="s">
        <v>12973</v>
      </c>
      <c r="B2338" s="12" t="s">
        <v>4062</v>
      </c>
      <c r="C2338" s="36">
        <v>46043</v>
      </c>
      <c r="D2338" s="39">
        <v>340.49</v>
      </c>
      <c r="E2338" s="12">
        <v>47</v>
      </c>
    </row>
    <row r="2339" spans="1:5" x14ac:dyDescent="0.3">
      <c r="A2339" s="12" t="s">
        <v>12974</v>
      </c>
      <c r="B2339" s="12" t="s">
        <v>4489</v>
      </c>
      <c r="C2339" s="36">
        <v>46050</v>
      </c>
      <c r="D2339" s="39">
        <v>313.43</v>
      </c>
      <c r="E2339" s="12">
        <v>289</v>
      </c>
    </row>
    <row r="2340" spans="1:5" x14ac:dyDescent="0.3">
      <c r="A2340" s="12" t="s">
        <v>12975</v>
      </c>
      <c r="B2340" s="12" t="s">
        <v>2649</v>
      </c>
      <c r="C2340" s="36">
        <v>46036</v>
      </c>
      <c r="D2340" s="39">
        <v>2413.6999999999998</v>
      </c>
      <c r="E2340" s="12">
        <v>90</v>
      </c>
    </row>
    <row r="2341" spans="1:5" x14ac:dyDescent="0.3">
      <c r="A2341" s="12" t="s">
        <v>12976</v>
      </c>
      <c r="B2341" s="12" t="s">
        <v>2164</v>
      </c>
      <c r="C2341" s="36">
        <v>46025</v>
      </c>
      <c r="D2341" s="39">
        <v>2326.9699999999998</v>
      </c>
      <c r="E2341" s="12">
        <v>200</v>
      </c>
    </row>
    <row r="2342" spans="1:5" x14ac:dyDescent="0.3">
      <c r="A2342" s="12" t="s">
        <v>12977</v>
      </c>
      <c r="B2342" s="12" t="s">
        <v>2997</v>
      </c>
      <c r="C2342" s="36">
        <v>46039</v>
      </c>
      <c r="D2342" s="39">
        <v>1610.86</v>
      </c>
      <c r="E2342" s="12">
        <v>143</v>
      </c>
    </row>
    <row r="2343" spans="1:5" x14ac:dyDescent="0.3">
      <c r="A2343" s="12" t="s">
        <v>12978</v>
      </c>
      <c r="B2343" s="12" t="s">
        <v>1334</v>
      </c>
      <c r="C2343" s="36">
        <v>46042</v>
      </c>
      <c r="D2343" s="39">
        <v>48.22</v>
      </c>
      <c r="E2343" s="12">
        <v>9</v>
      </c>
    </row>
    <row r="2344" spans="1:5" x14ac:dyDescent="0.3">
      <c r="A2344" s="12" t="s">
        <v>12979</v>
      </c>
      <c r="B2344" s="12" t="s">
        <v>4559</v>
      </c>
      <c r="C2344" s="36">
        <v>46038</v>
      </c>
      <c r="D2344" s="39">
        <v>2417.5100000000002</v>
      </c>
      <c r="E2344" s="12">
        <v>102</v>
      </c>
    </row>
    <row r="2345" spans="1:5" x14ac:dyDescent="0.3">
      <c r="A2345" s="12" t="s">
        <v>12980</v>
      </c>
      <c r="B2345" s="12" t="s">
        <v>1093</v>
      </c>
      <c r="C2345" s="36">
        <v>46041</v>
      </c>
      <c r="D2345" s="39">
        <v>1606.57</v>
      </c>
      <c r="E2345" s="12">
        <v>34</v>
      </c>
    </row>
    <row r="2346" spans="1:5" x14ac:dyDescent="0.3">
      <c r="A2346" s="12" t="s">
        <v>12981</v>
      </c>
      <c r="B2346" s="12" t="s">
        <v>3166</v>
      </c>
      <c r="C2346" s="36">
        <v>46038</v>
      </c>
      <c r="D2346" s="39">
        <v>1038.3699999999999</v>
      </c>
      <c r="E2346" s="12">
        <v>260</v>
      </c>
    </row>
    <row r="2347" spans="1:5" x14ac:dyDescent="0.3">
      <c r="A2347" s="12" t="s">
        <v>12982</v>
      </c>
      <c r="B2347" s="12" t="s">
        <v>1758</v>
      </c>
      <c r="C2347" s="36">
        <v>46046</v>
      </c>
      <c r="D2347" s="39">
        <v>569.58000000000004</v>
      </c>
      <c r="E2347" s="12">
        <v>204</v>
      </c>
    </row>
    <row r="2348" spans="1:5" x14ac:dyDescent="0.3">
      <c r="A2348" s="12" t="s">
        <v>12983</v>
      </c>
      <c r="B2348" s="12" t="s">
        <v>4158</v>
      </c>
      <c r="C2348" s="36">
        <v>46027</v>
      </c>
      <c r="D2348" s="39">
        <v>1486.71</v>
      </c>
      <c r="E2348" s="12">
        <v>168</v>
      </c>
    </row>
    <row r="2349" spans="1:5" x14ac:dyDescent="0.3">
      <c r="A2349" s="12" t="s">
        <v>12984</v>
      </c>
      <c r="B2349" s="12" t="s">
        <v>3060</v>
      </c>
      <c r="C2349" s="36">
        <v>46031</v>
      </c>
      <c r="D2349" s="39">
        <v>2101.11</v>
      </c>
      <c r="E2349" s="12">
        <v>205</v>
      </c>
    </row>
    <row r="2350" spans="1:5" x14ac:dyDescent="0.3">
      <c r="A2350" s="12" t="s">
        <v>12985</v>
      </c>
      <c r="B2350" s="12" t="s">
        <v>4561</v>
      </c>
      <c r="C2350" s="36">
        <v>46039</v>
      </c>
      <c r="D2350" s="39">
        <v>1795.13</v>
      </c>
      <c r="E2350" s="12">
        <v>99</v>
      </c>
    </row>
    <row r="2351" spans="1:5" x14ac:dyDescent="0.3">
      <c r="A2351" s="12" t="s">
        <v>12986</v>
      </c>
      <c r="B2351" s="12" t="s">
        <v>2587</v>
      </c>
      <c r="C2351" s="36">
        <v>46032</v>
      </c>
      <c r="D2351" s="39">
        <v>1761.01</v>
      </c>
      <c r="E2351" s="12">
        <v>143</v>
      </c>
    </row>
    <row r="2352" spans="1:5" x14ac:dyDescent="0.3">
      <c r="A2352" s="12" t="s">
        <v>12987</v>
      </c>
      <c r="B2352" s="12" t="s">
        <v>1742</v>
      </c>
      <c r="C2352" s="36">
        <v>46048</v>
      </c>
      <c r="D2352" s="39">
        <v>1377.02</v>
      </c>
      <c r="E2352" s="12">
        <v>230</v>
      </c>
    </row>
    <row r="2353" spans="1:5" x14ac:dyDescent="0.3">
      <c r="A2353" s="12" t="s">
        <v>12988</v>
      </c>
      <c r="B2353" s="12" t="s">
        <v>2297</v>
      </c>
      <c r="C2353" s="36">
        <v>46040</v>
      </c>
      <c r="D2353" s="39">
        <v>1145.8499999999999</v>
      </c>
      <c r="E2353" s="12">
        <v>167</v>
      </c>
    </row>
    <row r="2354" spans="1:5" x14ac:dyDescent="0.3">
      <c r="A2354" s="12" t="s">
        <v>12989</v>
      </c>
      <c r="B2354" s="12" t="s">
        <v>1847</v>
      </c>
      <c r="C2354" s="36">
        <v>46039</v>
      </c>
      <c r="D2354" s="39">
        <v>2369.61</v>
      </c>
      <c r="E2354" s="12">
        <v>11</v>
      </c>
    </row>
    <row r="2355" spans="1:5" x14ac:dyDescent="0.3">
      <c r="A2355" s="12" t="s">
        <v>12990</v>
      </c>
      <c r="B2355" s="12" t="s">
        <v>3130</v>
      </c>
      <c r="C2355" s="36">
        <v>46035</v>
      </c>
      <c r="D2355" s="39">
        <v>377.85</v>
      </c>
      <c r="E2355" s="12">
        <v>290</v>
      </c>
    </row>
    <row r="2356" spans="1:5" x14ac:dyDescent="0.3">
      <c r="A2356" s="12" t="s">
        <v>12991</v>
      </c>
      <c r="B2356" s="12" t="s">
        <v>4001</v>
      </c>
      <c r="C2356" s="36">
        <v>46041</v>
      </c>
      <c r="D2356" s="39">
        <v>2170.7399999999998</v>
      </c>
      <c r="E2356" s="12">
        <v>23</v>
      </c>
    </row>
    <row r="2357" spans="1:5" x14ac:dyDescent="0.3">
      <c r="A2357" s="12" t="s">
        <v>12992</v>
      </c>
      <c r="B2357" s="12" t="s">
        <v>1959</v>
      </c>
      <c r="C2357" s="36">
        <v>46038</v>
      </c>
      <c r="D2357" s="39">
        <v>2214.2399999999998</v>
      </c>
      <c r="E2357" s="12">
        <v>150</v>
      </c>
    </row>
    <row r="2358" spans="1:5" x14ac:dyDescent="0.3">
      <c r="A2358" s="12" t="s">
        <v>12993</v>
      </c>
      <c r="B2358" s="12" t="s">
        <v>1694</v>
      </c>
      <c r="C2358" s="36">
        <v>46047</v>
      </c>
      <c r="D2358" s="39">
        <v>11.6</v>
      </c>
      <c r="E2358" s="12">
        <v>280</v>
      </c>
    </row>
    <row r="2359" spans="1:5" x14ac:dyDescent="0.3">
      <c r="A2359" s="12" t="s">
        <v>12994</v>
      </c>
      <c r="B2359" s="12" t="s">
        <v>2929</v>
      </c>
      <c r="C2359" s="36">
        <v>46034</v>
      </c>
      <c r="D2359" s="39">
        <v>1077.6600000000001</v>
      </c>
      <c r="E2359" s="12">
        <v>86</v>
      </c>
    </row>
    <row r="2360" spans="1:5" x14ac:dyDescent="0.3">
      <c r="A2360" s="12" t="s">
        <v>12995</v>
      </c>
      <c r="B2360" s="12" t="s">
        <v>2079</v>
      </c>
      <c r="C2360" s="36">
        <v>46032</v>
      </c>
      <c r="D2360" s="39">
        <v>810.01</v>
      </c>
      <c r="E2360" s="12">
        <v>15</v>
      </c>
    </row>
    <row r="2361" spans="1:5" x14ac:dyDescent="0.3">
      <c r="A2361" s="12" t="s">
        <v>12996</v>
      </c>
      <c r="B2361" s="12" t="s">
        <v>4025</v>
      </c>
      <c r="C2361" s="36">
        <v>46025</v>
      </c>
      <c r="D2361" s="39">
        <v>1557.97</v>
      </c>
      <c r="E2361" s="12">
        <v>204</v>
      </c>
    </row>
    <row r="2362" spans="1:5" x14ac:dyDescent="0.3">
      <c r="A2362" s="12" t="s">
        <v>12997</v>
      </c>
      <c r="B2362" s="12" t="s">
        <v>2015</v>
      </c>
      <c r="C2362" s="36">
        <v>46050</v>
      </c>
      <c r="D2362" s="39">
        <v>81.569999999999993</v>
      </c>
      <c r="E2362" s="12">
        <v>131</v>
      </c>
    </row>
    <row r="2363" spans="1:5" x14ac:dyDescent="0.3">
      <c r="A2363" s="12" t="s">
        <v>12998</v>
      </c>
      <c r="B2363" s="12" t="s">
        <v>3096</v>
      </c>
      <c r="C2363" s="36">
        <v>46049</v>
      </c>
      <c r="D2363" s="39">
        <v>1266.9000000000001</v>
      </c>
      <c r="E2363" s="12">
        <v>161</v>
      </c>
    </row>
    <row r="2364" spans="1:5" x14ac:dyDescent="0.3">
      <c r="A2364" s="12" t="s">
        <v>12999</v>
      </c>
      <c r="B2364" s="12" t="s">
        <v>1060</v>
      </c>
      <c r="C2364" s="36">
        <v>46039</v>
      </c>
      <c r="D2364" s="39">
        <v>1436.68</v>
      </c>
      <c r="E2364" s="12">
        <v>163</v>
      </c>
    </row>
    <row r="2365" spans="1:5" x14ac:dyDescent="0.3">
      <c r="A2365" s="12" t="s">
        <v>13000</v>
      </c>
      <c r="B2365" s="12" t="s">
        <v>574</v>
      </c>
      <c r="C2365" s="36">
        <v>46033</v>
      </c>
      <c r="D2365" s="39">
        <v>1991.71</v>
      </c>
      <c r="E2365" s="12">
        <v>42</v>
      </c>
    </row>
    <row r="2366" spans="1:5" x14ac:dyDescent="0.3">
      <c r="A2366" s="12" t="s">
        <v>13001</v>
      </c>
      <c r="B2366" s="12" t="s">
        <v>1249</v>
      </c>
      <c r="C2366" s="36">
        <v>46053</v>
      </c>
      <c r="D2366" s="39">
        <v>625.46</v>
      </c>
      <c r="E2366" s="12">
        <v>182</v>
      </c>
    </row>
    <row r="2367" spans="1:5" x14ac:dyDescent="0.3">
      <c r="A2367" s="12" t="s">
        <v>13002</v>
      </c>
      <c r="B2367" s="12" t="s">
        <v>2925</v>
      </c>
      <c r="C2367" s="36">
        <v>46031</v>
      </c>
      <c r="D2367" s="39">
        <v>574.30999999999995</v>
      </c>
      <c r="E2367" s="12">
        <v>101</v>
      </c>
    </row>
    <row r="2368" spans="1:5" x14ac:dyDescent="0.3">
      <c r="A2368" s="12" t="s">
        <v>13003</v>
      </c>
      <c r="B2368" s="12" t="s">
        <v>3230</v>
      </c>
      <c r="C2368" s="36">
        <v>46043</v>
      </c>
      <c r="D2368" s="39">
        <v>2294.5</v>
      </c>
      <c r="E2368" s="12">
        <v>83</v>
      </c>
    </row>
    <row r="2369" spans="1:5" x14ac:dyDescent="0.3">
      <c r="A2369" s="12" t="s">
        <v>13004</v>
      </c>
      <c r="B2369" s="12" t="s">
        <v>1449</v>
      </c>
      <c r="C2369" s="36">
        <v>46029</v>
      </c>
      <c r="D2369" s="39">
        <v>946.02</v>
      </c>
      <c r="E2369" s="12">
        <v>103</v>
      </c>
    </row>
    <row r="2370" spans="1:5" x14ac:dyDescent="0.3">
      <c r="A2370" s="12" t="s">
        <v>13005</v>
      </c>
      <c r="B2370" s="12" t="s">
        <v>2835</v>
      </c>
      <c r="C2370" s="36">
        <v>46024</v>
      </c>
      <c r="D2370" s="39">
        <v>904.72</v>
      </c>
      <c r="E2370" s="12">
        <v>249</v>
      </c>
    </row>
    <row r="2371" spans="1:5" x14ac:dyDescent="0.3">
      <c r="A2371" s="12" t="s">
        <v>13006</v>
      </c>
      <c r="B2371" s="12" t="s">
        <v>874</v>
      </c>
      <c r="C2371" s="36">
        <v>46035</v>
      </c>
      <c r="D2371" s="39">
        <v>1420.08</v>
      </c>
      <c r="E2371" s="12">
        <v>265</v>
      </c>
    </row>
    <row r="2372" spans="1:5" x14ac:dyDescent="0.3">
      <c r="A2372" s="12" t="s">
        <v>13007</v>
      </c>
      <c r="B2372" s="12" t="s">
        <v>2837</v>
      </c>
      <c r="C2372" s="36">
        <v>46035</v>
      </c>
      <c r="D2372" s="39">
        <v>1760.95</v>
      </c>
      <c r="E2372" s="12">
        <v>239</v>
      </c>
    </row>
    <row r="2373" spans="1:5" x14ac:dyDescent="0.3">
      <c r="A2373" s="12" t="s">
        <v>13008</v>
      </c>
      <c r="B2373" s="12" t="s">
        <v>2697</v>
      </c>
      <c r="C2373" s="36">
        <v>46050</v>
      </c>
      <c r="D2373" s="39">
        <v>1997.18</v>
      </c>
      <c r="E2373" s="12">
        <v>263</v>
      </c>
    </row>
    <row r="2374" spans="1:5" x14ac:dyDescent="0.3">
      <c r="A2374" s="12" t="s">
        <v>13009</v>
      </c>
      <c r="B2374" s="12" t="s">
        <v>3451</v>
      </c>
      <c r="C2374" s="36">
        <v>46029</v>
      </c>
      <c r="D2374" s="39">
        <v>1774.6</v>
      </c>
      <c r="E2374" s="12">
        <v>36</v>
      </c>
    </row>
    <row r="2375" spans="1:5" x14ac:dyDescent="0.3">
      <c r="A2375" s="12" t="s">
        <v>13010</v>
      </c>
      <c r="B2375" s="12" t="s">
        <v>3832</v>
      </c>
      <c r="C2375" s="36">
        <v>46044</v>
      </c>
      <c r="D2375" s="39">
        <v>399.74</v>
      </c>
      <c r="E2375" s="12">
        <v>149</v>
      </c>
    </row>
    <row r="2376" spans="1:5" x14ac:dyDescent="0.3">
      <c r="A2376" s="12" t="s">
        <v>13011</v>
      </c>
      <c r="B2376" s="12" t="s">
        <v>2523</v>
      </c>
      <c r="C2376" s="36">
        <v>46038</v>
      </c>
      <c r="D2376" s="39">
        <v>532.91999999999996</v>
      </c>
      <c r="E2376" s="12">
        <v>144</v>
      </c>
    </row>
    <row r="2377" spans="1:5" x14ac:dyDescent="0.3">
      <c r="A2377" s="12" t="s">
        <v>13012</v>
      </c>
      <c r="B2377" s="12" t="s">
        <v>1526</v>
      </c>
      <c r="C2377" s="36">
        <v>46024</v>
      </c>
      <c r="D2377" s="39">
        <v>2157.2399999999998</v>
      </c>
      <c r="E2377" s="12">
        <v>152</v>
      </c>
    </row>
    <row r="2378" spans="1:5" x14ac:dyDescent="0.3">
      <c r="A2378" s="12" t="s">
        <v>13013</v>
      </c>
      <c r="B2378" s="12" t="s">
        <v>1219</v>
      </c>
      <c r="C2378" s="36">
        <v>46039</v>
      </c>
      <c r="D2378" s="39">
        <v>892.41</v>
      </c>
      <c r="E2378" s="12">
        <v>220</v>
      </c>
    </row>
    <row r="2379" spans="1:5" x14ac:dyDescent="0.3">
      <c r="A2379" s="12" t="s">
        <v>13014</v>
      </c>
      <c r="B2379" s="12" t="s">
        <v>3888</v>
      </c>
      <c r="C2379" s="36">
        <v>46036</v>
      </c>
      <c r="D2379" s="39">
        <v>766.73</v>
      </c>
      <c r="E2379" s="12">
        <v>5</v>
      </c>
    </row>
    <row r="2380" spans="1:5" x14ac:dyDescent="0.3">
      <c r="A2380" s="12" t="s">
        <v>13015</v>
      </c>
      <c r="B2380" s="12" t="s">
        <v>3350</v>
      </c>
      <c r="C2380" s="36">
        <v>46040</v>
      </c>
      <c r="D2380" s="39">
        <v>2109.79</v>
      </c>
      <c r="E2380" s="12">
        <v>54</v>
      </c>
    </row>
    <row r="2381" spans="1:5" x14ac:dyDescent="0.3">
      <c r="A2381" s="12" t="s">
        <v>13016</v>
      </c>
      <c r="B2381" s="12" t="s">
        <v>1652</v>
      </c>
      <c r="C2381" s="36">
        <v>46030</v>
      </c>
      <c r="D2381" s="39">
        <v>1358.55</v>
      </c>
      <c r="E2381" s="12">
        <v>91</v>
      </c>
    </row>
    <row r="2382" spans="1:5" x14ac:dyDescent="0.3">
      <c r="A2382" s="12" t="s">
        <v>13017</v>
      </c>
      <c r="B2382" s="12" t="s">
        <v>3236</v>
      </c>
      <c r="C2382" s="36">
        <v>46029</v>
      </c>
      <c r="D2382" s="39">
        <v>1453.76</v>
      </c>
      <c r="E2382" s="12">
        <v>89</v>
      </c>
    </row>
    <row r="2383" spans="1:5" x14ac:dyDescent="0.3">
      <c r="A2383" s="12" t="s">
        <v>13018</v>
      </c>
      <c r="B2383" s="12" t="s">
        <v>637</v>
      </c>
      <c r="C2383" s="36">
        <v>46027</v>
      </c>
      <c r="D2383" s="39">
        <v>2020.07</v>
      </c>
      <c r="E2383" s="12">
        <v>257</v>
      </c>
    </row>
    <row r="2384" spans="1:5" x14ac:dyDescent="0.3">
      <c r="A2384" s="12" t="s">
        <v>13019</v>
      </c>
      <c r="B2384" s="12" t="s">
        <v>3459</v>
      </c>
      <c r="C2384" s="36">
        <v>46036</v>
      </c>
      <c r="D2384" s="39">
        <v>1877.75</v>
      </c>
      <c r="E2384" s="12">
        <v>235</v>
      </c>
    </row>
    <row r="2385" spans="1:5" x14ac:dyDescent="0.3">
      <c r="A2385" s="12" t="s">
        <v>13020</v>
      </c>
      <c r="B2385" s="12" t="s">
        <v>1441</v>
      </c>
      <c r="C2385" s="36">
        <v>46024</v>
      </c>
      <c r="D2385" s="39">
        <v>2137.8000000000002</v>
      </c>
      <c r="E2385" s="12">
        <v>95</v>
      </c>
    </row>
    <row r="2386" spans="1:5" x14ac:dyDescent="0.3">
      <c r="A2386" s="12" t="s">
        <v>13021</v>
      </c>
      <c r="B2386" s="12" t="s">
        <v>2521</v>
      </c>
      <c r="C2386" s="36">
        <v>46025</v>
      </c>
      <c r="D2386" s="39">
        <v>74.95</v>
      </c>
      <c r="E2386" s="12">
        <v>15</v>
      </c>
    </row>
    <row r="2387" spans="1:5" x14ac:dyDescent="0.3">
      <c r="A2387" s="12" t="s">
        <v>13022</v>
      </c>
      <c r="B2387" s="12" t="s">
        <v>2051</v>
      </c>
      <c r="C2387" s="36">
        <v>46037</v>
      </c>
      <c r="D2387" s="39">
        <v>1097.3900000000001</v>
      </c>
      <c r="E2387" s="12">
        <v>182</v>
      </c>
    </row>
    <row r="2388" spans="1:5" x14ac:dyDescent="0.3">
      <c r="A2388" s="12" t="s">
        <v>13023</v>
      </c>
      <c r="B2388" s="12" t="s">
        <v>983</v>
      </c>
      <c r="C2388" s="36">
        <v>46030</v>
      </c>
      <c r="D2388" s="39">
        <v>284.45999999999998</v>
      </c>
      <c r="E2388" s="12">
        <v>116</v>
      </c>
    </row>
    <row r="2389" spans="1:5" x14ac:dyDescent="0.3">
      <c r="A2389" s="12" t="s">
        <v>13024</v>
      </c>
      <c r="B2389" s="12" t="s">
        <v>3541</v>
      </c>
      <c r="C2389" s="36">
        <v>46044</v>
      </c>
      <c r="D2389" s="39">
        <v>434.85</v>
      </c>
      <c r="E2389" s="12">
        <v>29</v>
      </c>
    </row>
    <row r="2390" spans="1:5" x14ac:dyDescent="0.3">
      <c r="A2390" s="12" t="s">
        <v>13025</v>
      </c>
      <c r="B2390" s="12" t="s">
        <v>2110</v>
      </c>
      <c r="C2390" s="36">
        <v>46023</v>
      </c>
      <c r="D2390" s="39">
        <v>2199.88</v>
      </c>
      <c r="E2390" s="12">
        <v>201</v>
      </c>
    </row>
    <row r="2391" spans="1:5" x14ac:dyDescent="0.3">
      <c r="A2391" s="12" t="s">
        <v>13026</v>
      </c>
      <c r="B2391" s="12" t="s">
        <v>1366</v>
      </c>
      <c r="C2391" s="36">
        <v>46040</v>
      </c>
      <c r="D2391" s="39">
        <v>26.62</v>
      </c>
      <c r="E2391" s="12">
        <v>67</v>
      </c>
    </row>
    <row r="2392" spans="1:5" x14ac:dyDescent="0.3">
      <c r="A2392" s="12" t="s">
        <v>13027</v>
      </c>
      <c r="B2392" s="12" t="s">
        <v>3830</v>
      </c>
      <c r="C2392" s="36">
        <v>46049</v>
      </c>
      <c r="D2392" s="39">
        <v>598.26</v>
      </c>
      <c r="E2392" s="12">
        <v>75</v>
      </c>
    </row>
    <row r="2393" spans="1:5" x14ac:dyDescent="0.3">
      <c r="A2393" s="12" t="s">
        <v>13028</v>
      </c>
      <c r="B2393" s="12" t="s">
        <v>3078</v>
      </c>
      <c r="C2393" s="36">
        <v>46033</v>
      </c>
      <c r="D2393" s="39">
        <v>2407.27</v>
      </c>
      <c r="E2393" s="12">
        <v>52</v>
      </c>
    </row>
    <row r="2394" spans="1:5" x14ac:dyDescent="0.3">
      <c r="A2394" s="12" t="s">
        <v>13029</v>
      </c>
      <c r="B2394" s="12" t="s">
        <v>3914</v>
      </c>
      <c r="C2394" s="36">
        <v>46048</v>
      </c>
      <c r="D2394" s="39">
        <v>1351.32</v>
      </c>
      <c r="E2394" s="12">
        <v>48</v>
      </c>
    </row>
    <row r="2395" spans="1:5" x14ac:dyDescent="0.3">
      <c r="A2395" s="12" t="s">
        <v>13030</v>
      </c>
      <c r="B2395" s="12" t="s">
        <v>3254</v>
      </c>
      <c r="C2395" s="36">
        <v>46053</v>
      </c>
      <c r="D2395" s="39">
        <v>2249.0700000000002</v>
      </c>
      <c r="E2395" s="12">
        <v>98</v>
      </c>
    </row>
    <row r="2396" spans="1:5" x14ac:dyDescent="0.3">
      <c r="A2396" s="12" t="s">
        <v>13031</v>
      </c>
      <c r="B2396" s="12" t="s">
        <v>2469</v>
      </c>
      <c r="C2396" s="36">
        <v>46052</v>
      </c>
      <c r="D2396" s="39">
        <v>2422.56</v>
      </c>
      <c r="E2396" s="12">
        <v>96</v>
      </c>
    </row>
    <row r="2397" spans="1:5" x14ac:dyDescent="0.3">
      <c r="A2397" s="12" t="s">
        <v>13032</v>
      </c>
      <c r="B2397" s="12" t="s">
        <v>2315</v>
      </c>
      <c r="C2397" s="36">
        <v>46036</v>
      </c>
      <c r="D2397" s="39">
        <v>2343.37</v>
      </c>
      <c r="E2397" s="12">
        <v>30</v>
      </c>
    </row>
    <row r="2398" spans="1:5" x14ac:dyDescent="0.3">
      <c r="A2398" s="12" t="s">
        <v>13033</v>
      </c>
      <c r="B2398" s="12" t="s">
        <v>1774</v>
      </c>
      <c r="C2398" s="36">
        <v>46046</v>
      </c>
      <c r="D2398" s="39">
        <v>1298.43</v>
      </c>
      <c r="E2398" s="12">
        <v>277</v>
      </c>
    </row>
    <row r="2399" spans="1:5" x14ac:dyDescent="0.3">
      <c r="A2399" s="12" t="s">
        <v>13034</v>
      </c>
      <c r="B2399" s="12" t="s">
        <v>4579</v>
      </c>
      <c r="C2399" s="36">
        <v>46045</v>
      </c>
      <c r="D2399" s="39">
        <v>1992.75</v>
      </c>
      <c r="E2399" s="12">
        <v>128</v>
      </c>
    </row>
    <row r="2400" spans="1:5" x14ac:dyDescent="0.3">
      <c r="A2400" s="12" t="s">
        <v>13035</v>
      </c>
      <c r="B2400" s="12" t="s">
        <v>1362</v>
      </c>
      <c r="C2400" s="36">
        <v>46036</v>
      </c>
      <c r="D2400" s="39">
        <v>607.21</v>
      </c>
      <c r="E2400" s="12">
        <v>76</v>
      </c>
    </row>
    <row r="2401" spans="1:5" x14ac:dyDescent="0.3">
      <c r="A2401" s="12" t="s">
        <v>13036</v>
      </c>
      <c r="B2401" s="12" t="s">
        <v>1550</v>
      </c>
      <c r="C2401" s="36">
        <v>46027</v>
      </c>
      <c r="D2401" s="39">
        <v>706.35</v>
      </c>
      <c r="E2401" s="12">
        <v>55</v>
      </c>
    </row>
    <row r="2402" spans="1:5" x14ac:dyDescent="0.3">
      <c r="A2402" s="12" t="s">
        <v>13037</v>
      </c>
      <c r="B2402" s="12" t="s">
        <v>1694</v>
      </c>
      <c r="C2402" s="36">
        <v>46024</v>
      </c>
      <c r="D2402" s="39">
        <v>2134.59</v>
      </c>
      <c r="E2402" s="12">
        <v>31</v>
      </c>
    </row>
    <row r="2403" spans="1:5" x14ac:dyDescent="0.3">
      <c r="A2403" s="12" t="s">
        <v>13038</v>
      </c>
      <c r="B2403" s="12" t="s">
        <v>3160</v>
      </c>
      <c r="C2403" s="36">
        <v>46027</v>
      </c>
      <c r="D2403" s="39">
        <v>1508.41</v>
      </c>
      <c r="E2403" s="12">
        <v>143</v>
      </c>
    </row>
    <row r="2404" spans="1:5" x14ac:dyDescent="0.3">
      <c r="A2404" s="12" t="s">
        <v>13039</v>
      </c>
      <c r="B2404" s="12" t="s">
        <v>1017</v>
      </c>
      <c r="C2404" s="36">
        <v>46035</v>
      </c>
      <c r="D2404" s="39">
        <v>1476.09</v>
      </c>
      <c r="E2404" s="12">
        <v>215</v>
      </c>
    </row>
    <row r="2405" spans="1:5" x14ac:dyDescent="0.3">
      <c r="A2405" s="12" t="s">
        <v>13040</v>
      </c>
      <c r="B2405" s="12" t="s">
        <v>4489</v>
      </c>
      <c r="C2405" s="36">
        <v>46025</v>
      </c>
      <c r="D2405" s="39">
        <v>342.02</v>
      </c>
      <c r="E2405" s="12">
        <v>193</v>
      </c>
    </row>
    <row r="2406" spans="1:5" x14ac:dyDescent="0.3">
      <c r="A2406" s="12" t="s">
        <v>13041</v>
      </c>
      <c r="B2406" s="12" t="s">
        <v>2689</v>
      </c>
      <c r="C2406" s="36">
        <v>46045</v>
      </c>
      <c r="D2406" s="39">
        <v>580.99</v>
      </c>
      <c r="E2406" s="12">
        <v>140</v>
      </c>
    </row>
    <row r="2407" spans="1:5" x14ac:dyDescent="0.3">
      <c r="A2407" s="12" t="s">
        <v>13042</v>
      </c>
      <c r="B2407" s="12" t="s">
        <v>2831</v>
      </c>
      <c r="C2407" s="36">
        <v>46050</v>
      </c>
      <c r="D2407" s="39">
        <v>1064.97</v>
      </c>
      <c r="E2407" s="12">
        <v>35</v>
      </c>
    </row>
    <row r="2408" spans="1:5" x14ac:dyDescent="0.3">
      <c r="A2408" s="12" t="s">
        <v>13043</v>
      </c>
      <c r="B2408" s="12" t="s">
        <v>3440</v>
      </c>
      <c r="C2408" s="36">
        <v>46028</v>
      </c>
      <c r="D2408" s="39">
        <v>1884.14</v>
      </c>
      <c r="E2408" s="12">
        <v>299</v>
      </c>
    </row>
    <row r="2409" spans="1:5" x14ac:dyDescent="0.3">
      <c r="A2409" s="12" t="s">
        <v>13044</v>
      </c>
      <c r="B2409" s="12" t="s">
        <v>2174</v>
      </c>
      <c r="C2409" s="36">
        <v>46026</v>
      </c>
      <c r="D2409" s="39">
        <v>154.1</v>
      </c>
      <c r="E2409" s="12">
        <v>73</v>
      </c>
    </row>
    <row r="2410" spans="1:5" x14ac:dyDescent="0.3">
      <c r="A2410" s="12" t="s">
        <v>13045</v>
      </c>
      <c r="B2410" s="12" t="s">
        <v>1239</v>
      </c>
      <c r="C2410" s="36">
        <v>46037</v>
      </c>
      <c r="D2410" s="39">
        <v>1658.58</v>
      </c>
      <c r="E2410" s="12">
        <v>225</v>
      </c>
    </row>
    <row r="2411" spans="1:5" x14ac:dyDescent="0.3">
      <c r="A2411" s="12" t="s">
        <v>13046</v>
      </c>
      <c r="B2411" s="12" t="s">
        <v>1443</v>
      </c>
      <c r="C2411" s="36">
        <v>46033</v>
      </c>
      <c r="D2411" s="39">
        <v>1751.95</v>
      </c>
      <c r="E2411" s="12">
        <v>214</v>
      </c>
    </row>
    <row r="2412" spans="1:5" x14ac:dyDescent="0.3">
      <c r="A2412" s="12" t="s">
        <v>13047</v>
      </c>
      <c r="B2412" s="12" t="s">
        <v>3892</v>
      </c>
      <c r="C2412" s="36">
        <v>46027</v>
      </c>
      <c r="D2412" s="39">
        <v>1664.86</v>
      </c>
      <c r="E2412" s="12">
        <v>287</v>
      </c>
    </row>
    <row r="2413" spans="1:5" x14ac:dyDescent="0.3">
      <c r="A2413" s="12" t="s">
        <v>13048</v>
      </c>
      <c r="B2413" s="12" t="s">
        <v>2571</v>
      </c>
      <c r="C2413" s="36">
        <v>46034</v>
      </c>
      <c r="D2413" s="39">
        <v>1826.52</v>
      </c>
      <c r="E2413" s="12">
        <v>52</v>
      </c>
    </row>
    <row r="2414" spans="1:5" x14ac:dyDescent="0.3">
      <c r="A2414" s="12" t="s">
        <v>13049</v>
      </c>
      <c r="B2414" s="12" t="s">
        <v>2081</v>
      </c>
      <c r="C2414" s="36">
        <v>46024</v>
      </c>
      <c r="D2414" s="39">
        <v>570.99</v>
      </c>
      <c r="E2414" s="12">
        <v>19</v>
      </c>
    </row>
    <row r="2415" spans="1:5" x14ac:dyDescent="0.3">
      <c r="A2415" s="12" t="s">
        <v>13050</v>
      </c>
      <c r="B2415" s="12" t="s">
        <v>3447</v>
      </c>
      <c r="C2415" s="36">
        <v>46023</v>
      </c>
      <c r="D2415" s="39">
        <v>326.25</v>
      </c>
      <c r="E2415" s="12">
        <v>170</v>
      </c>
    </row>
    <row r="2416" spans="1:5" x14ac:dyDescent="0.3">
      <c r="A2416" s="12" t="s">
        <v>13051</v>
      </c>
      <c r="B2416" s="12" t="s">
        <v>2593</v>
      </c>
      <c r="C2416" s="36">
        <v>46029</v>
      </c>
      <c r="D2416" s="39">
        <v>279.12</v>
      </c>
      <c r="E2416" s="12">
        <v>221</v>
      </c>
    </row>
    <row r="2417" spans="1:5" x14ac:dyDescent="0.3">
      <c r="A2417" s="12" t="s">
        <v>13052</v>
      </c>
      <c r="B2417" s="12" t="s">
        <v>4269</v>
      </c>
      <c r="C2417" s="36">
        <v>46038</v>
      </c>
      <c r="D2417" s="39">
        <v>2211.2399999999998</v>
      </c>
      <c r="E2417" s="12">
        <v>293</v>
      </c>
    </row>
    <row r="2418" spans="1:5" x14ac:dyDescent="0.3">
      <c r="A2418" s="12" t="s">
        <v>13053</v>
      </c>
      <c r="B2418" s="12" t="s">
        <v>1616</v>
      </c>
      <c r="C2418" s="36">
        <v>46041</v>
      </c>
      <c r="D2418" s="39">
        <v>1663.5</v>
      </c>
      <c r="E2418" s="12">
        <v>76</v>
      </c>
    </row>
    <row r="2419" spans="1:5" x14ac:dyDescent="0.3">
      <c r="A2419" s="12" t="s">
        <v>13054</v>
      </c>
      <c r="B2419" s="12" t="s">
        <v>3920</v>
      </c>
      <c r="C2419" s="36">
        <v>46034</v>
      </c>
      <c r="D2419" s="39">
        <v>1649.77</v>
      </c>
      <c r="E2419" s="12">
        <v>291</v>
      </c>
    </row>
    <row r="2420" spans="1:5" x14ac:dyDescent="0.3">
      <c r="A2420" s="12" t="s">
        <v>13055</v>
      </c>
      <c r="B2420" s="12" t="s">
        <v>4463</v>
      </c>
      <c r="C2420" s="36">
        <v>46041</v>
      </c>
      <c r="D2420" s="39">
        <v>187.4</v>
      </c>
      <c r="E2420" s="12">
        <v>134</v>
      </c>
    </row>
    <row r="2421" spans="1:5" x14ac:dyDescent="0.3">
      <c r="A2421" s="12" t="s">
        <v>13056</v>
      </c>
      <c r="B2421" s="12" t="s">
        <v>4328</v>
      </c>
      <c r="C2421" s="36">
        <v>46040</v>
      </c>
      <c r="D2421" s="39">
        <v>1209.68</v>
      </c>
      <c r="E2421" s="12">
        <v>69</v>
      </c>
    </row>
    <row r="2422" spans="1:5" x14ac:dyDescent="0.3">
      <c r="A2422" s="12" t="s">
        <v>13057</v>
      </c>
      <c r="B2422" s="12" t="s">
        <v>2353</v>
      </c>
      <c r="C2422" s="36">
        <v>46031</v>
      </c>
      <c r="D2422" s="39">
        <v>585.04</v>
      </c>
      <c r="E2422" s="12">
        <v>261</v>
      </c>
    </row>
    <row r="2423" spans="1:5" x14ac:dyDescent="0.3">
      <c r="A2423" s="12" t="s">
        <v>13058</v>
      </c>
      <c r="B2423" s="12" t="s">
        <v>2389</v>
      </c>
      <c r="C2423" s="36">
        <v>46037</v>
      </c>
      <c r="D2423" s="39">
        <v>1707.19</v>
      </c>
      <c r="E2423" s="12">
        <v>19</v>
      </c>
    </row>
    <row r="2424" spans="1:5" x14ac:dyDescent="0.3">
      <c r="A2424" s="12" t="s">
        <v>13059</v>
      </c>
      <c r="B2424" s="12" t="s">
        <v>2445</v>
      </c>
      <c r="C2424" s="36">
        <v>46023</v>
      </c>
      <c r="D2424" s="39">
        <v>1393.41</v>
      </c>
      <c r="E2424" s="12">
        <v>212</v>
      </c>
    </row>
    <row r="2425" spans="1:5" x14ac:dyDescent="0.3">
      <c r="A2425" s="12" t="s">
        <v>13060</v>
      </c>
      <c r="B2425" s="12" t="s">
        <v>2629</v>
      </c>
      <c r="C2425" s="36">
        <v>46028</v>
      </c>
      <c r="D2425" s="39">
        <v>1208.01</v>
      </c>
      <c r="E2425" s="12">
        <v>87</v>
      </c>
    </row>
    <row r="2426" spans="1:5" x14ac:dyDescent="0.3">
      <c r="A2426" s="12" t="s">
        <v>13061</v>
      </c>
      <c r="B2426" s="12" t="s">
        <v>3410</v>
      </c>
      <c r="C2426" s="36">
        <v>46038</v>
      </c>
      <c r="D2426" s="39">
        <v>976.84</v>
      </c>
      <c r="E2426" s="12">
        <v>207</v>
      </c>
    </row>
    <row r="2427" spans="1:5" x14ac:dyDescent="0.3">
      <c r="A2427" s="12" t="s">
        <v>13062</v>
      </c>
      <c r="B2427" s="12" t="s">
        <v>2413</v>
      </c>
      <c r="C2427" s="36">
        <v>46023</v>
      </c>
      <c r="D2427" s="39">
        <v>1704.51</v>
      </c>
      <c r="E2427" s="12">
        <v>153</v>
      </c>
    </row>
    <row r="2428" spans="1:5" x14ac:dyDescent="0.3">
      <c r="A2428" s="12" t="s">
        <v>13063</v>
      </c>
      <c r="B2428" s="12" t="s">
        <v>695</v>
      </c>
      <c r="C2428" s="36">
        <v>46052</v>
      </c>
      <c r="D2428" s="39">
        <v>47.08</v>
      </c>
      <c r="E2428" s="12">
        <v>164</v>
      </c>
    </row>
    <row r="2429" spans="1:5" x14ac:dyDescent="0.3">
      <c r="A2429" s="12" t="s">
        <v>13064</v>
      </c>
      <c r="B2429" s="12" t="s">
        <v>3212</v>
      </c>
      <c r="C2429" s="36">
        <v>46027</v>
      </c>
      <c r="D2429" s="39">
        <v>1810.33</v>
      </c>
      <c r="E2429" s="12">
        <v>268</v>
      </c>
    </row>
    <row r="2430" spans="1:5" x14ac:dyDescent="0.3">
      <c r="A2430" s="12" t="s">
        <v>13065</v>
      </c>
      <c r="B2430" s="12" t="s">
        <v>3236</v>
      </c>
      <c r="C2430" s="36">
        <v>46025</v>
      </c>
      <c r="D2430" s="39">
        <v>399.13</v>
      </c>
      <c r="E2430" s="12">
        <v>294</v>
      </c>
    </row>
    <row r="2431" spans="1:5" x14ac:dyDescent="0.3">
      <c r="A2431" s="12" t="s">
        <v>13066</v>
      </c>
      <c r="B2431" s="12" t="s">
        <v>2513</v>
      </c>
      <c r="C2431" s="36">
        <v>46043</v>
      </c>
      <c r="D2431" s="39">
        <v>2452.17</v>
      </c>
      <c r="E2431" s="12">
        <v>265</v>
      </c>
    </row>
    <row r="2432" spans="1:5" x14ac:dyDescent="0.3">
      <c r="A2432" s="12" t="s">
        <v>13067</v>
      </c>
      <c r="B2432" s="12" t="s">
        <v>2429</v>
      </c>
      <c r="C2432" s="36">
        <v>46042</v>
      </c>
      <c r="D2432" s="39">
        <v>1486.07</v>
      </c>
      <c r="E2432" s="12">
        <v>238</v>
      </c>
    </row>
    <row r="2433" spans="1:5" x14ac:dyDescent="0.3">
      <c r="A2433" s="12" t="s">
        <v>13068</v>
      </c>
      <c r="B2433" s="12" t="s">
        <v>1161</v>
      </c>
      <c r="C2433" s="36">
        <v>46038</v>
      </c>
      <c r="D2433" s="39">
        <v>193.74</v>
      </c>
      <c r="E2433" s="12">
        <v>67</v>
      </c>
    </row>
    <row r="2434" spans="1:5" x14ac:dyDescent="0.3">
      <c r="A2434" s="12" t="s">
        <v>13069</v>
      </c>
      <c r="B2434" s="12" t="s">
        <v>3954</v>
      </c>
      <c r="C2434" s="36">
        <v>46050</v>
      </c>
      <c r="D2434" s="39">
        <v>974.59</v>
      </c>
      <c r="E2434" s="12">
        <v>196</v>
      </c>
    </row>
    <row r="2435" spans="1:5" x14ac:dyDescent="0.3">
      <c r="A2435" s="12" t="s">
        <v>13070</v>
      </c>
      <c r="B2435" s="12" t="s">
        <v>1977</v>
      </c>
      <c r="C2435" s="36">
        <v>46036</v>
      </c>
      <c r="D2435" s="39">
        <v>1612.21</v>
      </c>
      <c r="E2435" s="12">
        <v>166</v>
      </c>
    </row>
    <row r="2436" spans="1:5" x14ac:dyDescent="0.3">
      <c r="A2436" s="12" t="s">
        <v>13071</v>
      </c>
      <c r="B2436" s="12" t="s">
        <v>3110</v>
      </c>
      <c r="C2436" s="36">
        <v>46030</v>
      </c>
      <c r="D2436" s="39">
        <v>1526.88</v>
      </c>
      <c r="E2436" s="12">
        <v>206</v>
      </c>
    </row>
    <row r="2437" spans="1:5" x14ac:dyDescent="0.3">
      <c r="A2437" s="12" t="s">
        <v>13072</v>
      </c>
      <c r="B2437" s="12" t="s">
        <v>3689</v>
      </c>
      <c r="C2437" s="36">
        <v>46050</v>
      </c>
      <c r="D2437" s="39">
        <v>2441.6999999999998</v>
      </c>
      <c r="E2437" s="12">
        <v>277</v>
      </c>
    </row>
    <row r="2438" spans="1:5" x14ac:dyDescent="0.3">
      <c r="A2438" s="12" t="s">
        <v>13073</v>
      </c>
      <c r="B2438" s="12" t="s">
        <v>885</v>
      </c>
      <c r="C2438" s="36">
        <v>46033</v>
      </c>
      <c r="D2438" s="39">
        <v>1400.26</v>
      </c>
      <c r="E2438" s="12">
        <v>221</v>
      </c>
    </row>
    <row r="2439" spans="1:5" x14ac:dyDescent="0.3">
      <c r="A2439" s="12" t="s">
        <v>13074</v>
      </c>
      <c r="B2439" s="12" t="s">
        <v>3392</v>
      </c>
      <c r="C2439" s="36">
        <v>46037</v>
      </c>
      <c r="D2439" s="39">
        <v>1243.73</v>
      </c>
      <c r="E2439" s="12">
        <v>150</v>
      </c>
    </row>
    <row r="2440" spans="1:5" x14ac:dyDescent="0.3">
      <c r="A2440" s="12" t="s">
        <v>13075</v>
      </c>
      <c r="B2440" s="12" t="s">
        <v>1080</v>
      </c>
      <c r="C2440" s="36">
        <v>46053</v>
      </c>
      <c r="D2440" s="39">
        <v>1863.05</v>
      </c>
      <c r="E2440" s="12">
        <v>7</v>
      </c>
    </row>
    <row r="2441" spans="1:5" x14ac:dyDescent="0.3">
      <c r="A2441" s="12" t="s">
        <v>13076</v>
      </c>
      <c r="B2441" s="12" t="s">
        <v>3999</v>
      </c>
      <c r="C2441" s="36">
        <v>46052</v>
      </c>
      <c r="D2441" s="39">
        <v>1114.06</v>
      </c>
      <c r="E2441" s="12">
        <v>30</v>
      </c>
    </row>
    <row r="2442" spans="1:5" x14ac:dyDescent="0.3">
      <c r="A2442" s="12" t="s">
        <v>13077</v>
      </c>
      <c r="B2442" s="12" t="s">
        <v>2547</v>
      </c>
      <c r="C2442" s="36">
        <v>46050</v>
      </c>
      <c r="D2442" s="39">
        <v>1911.73</v>
      </c>
      <c r="E2442" s="12">
        <v>7</v>
      </c>
    </row>
    <row r="2443" spans="1:5" x14ac:dyDescent="0.3">
      <c r="A2443" s="12" t="s">
        <v>13078</v>
      </c>
      <c r="B2443" s="12" t="s">
        <v>1762</v>
      </c>
      <c r="C2443" s="36">
        <v>46041</v>
      </c>
      <c r="D2443" s="39">
        <v>2247.0500000000002</v>
      </c>
      <c r="E2443" s="12">
        <v>211</v>
      </c>
    </row>
    <row r="2444" spans="1:5" x14ac:dyDescent="0.3">
      <c r="A2444" s="12" t="s">
        <v>13079</v>
      </c>
      <c r="B2444" s="12" t="s">
        <v>4581</v>
      </c>
      <c r="C2444" s="36">
        <v>46053</v>
      </c>
      <c r="D2444" s="39">
        <v>703.73</v>
      </c>
      <c r="E2444" s="12">
        <v>94</v>
      </c>
    </row>
    <row r="2445" spans="1:5" x14ac:dyDescent="0.3">
      <c r="A2445" s="12" t="s">
        <v>13080</v>
      </c>
      <c r="B2445" s="12" t="s">
        <v>3286</v>
      </c>
      <c r="C2445" s="36">
        <v>46051</v>
      </c>
      <c r="D2445" s="39">
        <v>2471.64</v>
      </c>
      <c r="E2445" s="12">
        <v>113</v>
      </c>
    </row>
    <row r="2446" spans="1:5" x14ac:dyDescent="0.3">
      <c r="A2446" s="12" t="s">
        <v>13081</v>
      </c>
      <c r="B2446" s="12" t="s">
        <v>802</v>
      </c>
      <c r="C2446" s="36">
        <v>46040</v>
      </c>
      <c r="D2446" s="39">
        <v>2499.23</v>
      </c>
      <c r="E2446" s="12">
        <v>250</v>
      </c>
    </row>
    <row r="2447" spans="1:5" x14ac:dyDescent="0.3">
      <c r="A2447" s="12" t="s">
        <v>13082</v>
      </c>
      <c r="B2447" s="12" t="s">
        <v>1861</v>
      </c>
      <c r="C2447" s="36">
        <v>46039</v>
      </c>
      <c r="D2447" s="39">
        <v>2039.42</v>
      </c>
      <c r="E2447" s="12">
        <v>198</v>
      </c>
    </row>
    <row r="2448" spans="1:5" x14ac:dyDescent="0.3">
      <c r="A2448" s="12" t="s">
        <v>13083</v>
      </c>
      <c r="B2448" s="12" t="s">
        <v>4269</v>
      </c>
      <c r="C2448" s="36">
        <v>46039</v>
      </c>
      <c r="D2448" s="39">
        <v>1491.37</v>
      </c>
      <c r="E2448" s="12">
        <v>76</v>
      </c>
    </row>
    <row r="2449" spans="1:5" x14ac:dyDescent="0.3">
      <c r="A2449" s="12" t="s">
        <v>13084</v>
      </c>
      <c r="B2449" s="12" t="s">
        <v>4471</v>
      </c>
      <c r="C2449" s="36">
        <v>46026</v>
      </c>
      <c r="D2449" s="39">
        <v>679.5</v>
      </c>
      <c r="E2449" s="12">
        <v>143</v>
      </c>
    </row>
    <row r="2450" spans="1:5" x14ac:dyDescent="0.3">
      <c r="A2450" s="12" t="s">
        <v>13085</v>
      </c>
      <c r="B2450" s="12" t="s">
        <v>2305</v>
      </c>
      <c r="C2450" s="36">
        <v>46035</v>
      </c>
      <c r="D2450" s="39">
        <v>580.39</v>
      </c>
      <c r="E2450" s="12">
        <v>161</v>
      </c>
    </row>
    <row r="2451" spans="1:5" x14ac:dyDescent="0.3">
      <c r="A2451" s="12" t="s">
        <v>13086</v>
      </c>
      <c r="B2451" s="12" t="s">
        <v>2729</v>
      </c>
      <c r="C2451" s="36">
        <v>46041</v>
      </c>
      <c r="D2451" s="39">
        <v>81.67</v>
      </c>
      <c r="E2451" s="12">
        <v>45</v>
      </c>
    </row>
    <row r="2452" spans="1:5" x14ac:dyDescent="0.3">
      <c r="A2452" s="12" t="s">
        <v>13087</v>
      </c>
      <c r="B2452" s="12" t="s">
        <v>2142</v>
      </c>
      <c r="C2452" s="36">
        <v>46044</v>
      </c>
      <c r="D2452" s="39">
        <v>1008.05</v>
      </c>
      <c r="E2452" s="12">
        <v>108</v>
      </c>
    </row>
    <row r="2453" spans="1:5" x14ac:dyDescent="0.3">
      <c r="A2453" s="12" t="s">
        <v>13088</v>
      </c>
      <c r="B2453" s="12" t="s">
        <v>1346</v>
      </c>
      <c r="C2453" s="36">
        <v>46048</v>
      </c>
      <c r="D2453" s="39">
        <v>816.92</v>
      </c>
      <c r="E2453" s="12">
        <v>248</v>
      </c>
    </row>
    <row r="2454" spans="1:5" x14ac:dyDescent="0.3">
      <c r="A2454" s="12" t="s">
        <v>13089</v>
      </c>
      <c r="B2454" s="12" t="s">
        <v>3066</v>
      </c>
      <c r="C2454" s="36">
        <v>46040</v>
      </c>
      <c r="D2454" s="39">
        <v>1410.35</v>
      </c>
      <c r="E2454" s="12">
        <v>278</v>
      </c>
    </row>
    <row r="2455" spans="1:5" x14ac:dyDescent="0.3">
      <c r="A2455" s="12" t="s">
        <v>13090</v>
      </c>
      <c r="B2455" s="12" t="s">
        <v>848</v>
      </c>
      <c r="C2455" s="36">
        <v>46046</v>
      </c>
      <c r="D2455" s="39">
        <v>94.06</v>
      </c>
      <c r="E2455" s="12">
        <v>88</v>
      </c>
    </row>
    <row r="2456" spans="1:5" x14ac:dyDescent="0.3">
      <c r="A2456" s="12" t="s">
        <v>13091</v>
      </c>
      <c r="B2456" s="12" t="s">
        <v>3455</v>
      </c>
      <c r="C2456" s="36">
        <v>46037</v>
      </c>
      <c r="D2456" s="39">
        <v>2370.23</v>
      </c>
      <c r="E2456" s="12">
        <v>267</v>
      </c>
    </row>
    <row r="2457" spans="1:5" x14ac:dyDescent="0.3">
      <c r="A2457" s="12" t="s">
        <v>13092</v>
      </c>
      <c r="B2457" s="12" t="s">
        <v>3428</v>
      </c>
      <c r="C2457" s="36">
        <v>46043</v>
      </c>
      <c r="D2457" s="39">
        <v>220.83</v>
      </c>
      <c r="E2457" s="12">
        <v>258</v>
      </c>
    </row>
    <row r="2458" spans="1:5" x14ac:dyDescent="0.3">
      <c r="A2458" s="12" t="s">
        <v>13093</v>
      </c>
      <c r="B2458" s="12" t="s">
        <v>4102</v>
      </c>
      <c r="C2458" s="36">
        <v>46050</v>
      </c>
      <c r="D2458" s="39">
        <v>312.45999999999998</v>
      </c>
      <c r="E2458" s="12">
        <v>278</v>
      </c>
    </row>
    <row r="2459" spans="1:5" x14ac:dyDescent="0.3">
      <c r="A2459" s="12" t="s">
        <v>13094</v>
      </c>
      <c r="B2459" s="12" t="s">
        <v>2745</v>
      </c>
      <c r="C2459" s="36">
        <v>46040</v>
      </c>
      <c r="D2459" s="39">
        <v>2089</v>
      </c>
      <c r="E2459" s="12">
        <v>171</v>
      </c>
    </row>
    <row r="2460" spans="1:5" x14ac:dyDescent="0.3">
      <c r="A2460" s="12" t="s">
        <v>13095</v>
      </c>
      <c r="B2460" s="12" t="s">
        <v>2130</v>
      </c>
      <c r="C2460" s="36">
        <v>46050</v>
      </c>
      <c r="D2460" s="39">
        <v>1935.44</v>
      </c>
      <c r="E2460" s="12">
        <v>46</v>
      </c>
    </row>
    <row r="2461" spans="1:5" x14ac:dyDescent="0.3">
      <c r="A2461" s="12" t="s">
        <v>13096</v>
      </c>
      <c r="B2461" s="12" t="s">
        <v>3717</v>
      </c>
      <c r="C2461" s="36">
        <v>46027</v>
      </c>
      <c r="D2461" s="39">
        <v>82.26</v>
      </c>
      <c r="E2461" s="12">
        <v>283</v>
      </c>
    </row>
    <row r="2462" spans="1:5" x14ac:dyDescent="0.3">
      <c r="A2462" s="12" t="s">
        <v>13097</v>
      </c>
      <c r="B2462" s="12" t="s">
        <v>510</v>
      </c>
      <c r="C2462" s="36">
        <v>46036</v>
      </c>
      <c r="D2462" s="39">
        <v>1355.58</v>
      </c>
      <c r="E2462" s="12">
        <v>60</v>
      </c>
    </row>
    <row r="2463" spans="1:5" x14ac:dyDescent="0.3">
      <c r="A2463" s="12" t="s">
        <v>13098</v>
      </c>
      <c r="B2463" s="12" t="s">
        <v>3428</v>
      </c>
      <c r="C2463" s="36">
        <v>46048</v>
      </c>
      <c r="D2463" s="39">
        <v>1274.5999999999999</v>
      </c>
      <c r="E2463" s="12">
        <v>158</v>
      </c>
    </row>
    <row r="2464" spans="1:5" x14ac:dyDescent="0.3">
      <c r="A2464" s="12" t="s">
        <v>13099</v>
      </c>
      <c r="B2464" s="12" t="s">
        <v>2885</v>
      </c>
      <c r="C2464" s="36">
        <v>46024</v>
      </c>
      <c r="D2464" s="39">
        <v>1534.78</v>
      </c>
      <c r="E2464" s="12">
        <v>255</v>
      </c>
    </row>
    <row r="2465" spans="1:5" x14ac:dyDescent="0.3">
      <c r="A2465" s="12" t="s">
        <v>13100</v>
      </c>
      <c r="B2465" s="12" t="s">
        <v>2867</v>
      </c>
      <c r="C2465" s="36">
        <v>46041</v>
      </c>
      <c r="D2465" s="39">
        <v>1694.83</v>
      </c>
      <c r="E2465" s="12">
        <v>164</v>
      </c>
    </row>
    <row r="2466" spans="1:5" x14ac:dyDescent="0.3">
      <c r="A2466" s="12" t="s">
        <v>13101</v>
      </c>
      <c r="B2466" s="12" t="s">
        <v>1500</v>
      </c>
      <c r="C2466" s="36">
        <v>46043</v>
      </c>
      <c r="D2466" s="39">
        <v>1816.52</v>
      </c>
      <c r="E2466" s="12">
        <v>82</v>
      </c>
    </row>
    <row r="2467" spans="1:5" x14ac:dyDescent="0.3">
      <c r="A2467" s="12" t="s">
        <v>13102</v>
      </c>
      <c r="B2467" s="12" t="s">
        <v>2605</v>
      </c>
      <c r="C2467" s="36">
        <v>46029</v>
      </c>
      <c r="D2467" s="39">
        <v>1948.14</v>
      </c>
      <c r="E2467" s="12">
        <v>286</v>
      </c>
    </row>
    <row r="2468" spans="1:5" x14ac:dyDescent="0.3">
      <c r="A2468" s="12" t="s">
        <v>13103</v>
      </c>
      <c r="B2468" s="12" t="s">
        <v>2441</v>
      </c>
      <c r="C2468" s="36">
        <v>46038</v>
      </c>
      <c r="D2468" s="39">
        <v>2039.05</v>
      </c>
      <c r="E2468" s="12">
        <v>289</v>
      </c>
    </row>
    <row r="2469" spans="1:5" x14ac:dyDescent="0.3">
      <c r="A2469" s="12" t="s">
        <v>13104</v>
      </c>
      <c r="B2469" s="12" t="s">
        <v>3529</v>
      </c>
      <c r="C2469" s="36">
        <v>46037</v>
      </c>
      <c r="D2469" s="39">
        <v>2486.81</v>
      </c>
      <c r="E2469" s="12">
        <v>189</v>
      </c>
    </row>
    <row r="2470" spans="1:5" x14ac:dyDescent="0.3">
      <c r="A2470" s="12" t="s">
        <v>13105</v>
      </c>
      <c r="B2470" s="12" t="s">
        <v>4031</v>
      </c>
      <c r="C2470" s="36">
        <v>46044</v>
      </c>
      <c r="D2470" s="39">
        <v>2466.86</v>
      </c>
      <c r="E2470" s="12">
        <v>40</v>
      </c>
    </row>
    <row r="2471" spans="1:5" x14ac:dyDescent="0.3">
      <c r="A2471" s="12" t="s">
        <v>13106</v>
      </c>
      <c r="B2471" s="12" t="s">
        <v>1646</v>
      </c>
      <c r="C2471" s="36">
        <v>46049</v>
      </c>
      <c r="D2471" s="39">
        <v>2191.67</v>
      </c>
      <c r="E2471" s="12">
        <v>165</v>
      </c>
    </row>
    <row r="2472" spans="1:5" x14ac:dyDescent="0.3">
      <c r="A2472" s="12" t="s">
        <v>13107</v>
      </c>
      <c r="B2472" s="12" t="s">
        <v>606</v>
      </c>
      <c r="C2472" s="36">
        <v>46030</v>
      </c>
      <c r="D2472" s="39">
        <v>1382.21</v>
      </c>
      <c r="E2472" s="12">
        <v>139</v>
      </c>
    </row>
    <row r="2473" spans="1:5" x14ac:dyDescent="0.3">
      <c r="A2473" s="12" t="s">
        <v>13108</v>
      </c>
      <c r="B2473" s="12" t="s">
        <v>2653</v>
      </c>
      <c r="C2473" s="36">
        <v>46032</v>
      </c>
      <c r="D2473" s="39">
        <v>153.69</v>
      </c>
      <c r="E2473" s="12">
        <v>212</v>
      </c>
    </row>
    <row r="2474" spans="1:5" x14ac:dyDescent="0.3">
      <c r="A2474" s="12" t="s">
        <v>13109</v>
      </c>
      <c r="B2474" s="12" t="s">
        <v>4340</v>
      </c>
      <c r="C2474" s="36">
        <v>46026</v>
      </c>
      <c r="D2474" s="39">
        <v>59.65</v>
      </c>
      <c r="E2474" s="12">
        <v>138</v>
      </c>
    </row>
    <row r="2475" spans="1:5" x14ac:dyDescent="0.3">
      <c r="A2475" s="12" t="s">
        <v>13110</v>
      </c>
      <c r="B2475" s="12" t="s">
        <v>1182</v>
      </c>
      <c r="C2475" s="36">
        <v>46038</v>
      </c>
      <c r="D2475" s="39">
        <v>110.64</v>
      </c>
      <c r="E2475" s="12">
        <v>78</v>
      </c>
    </row>
    <row r="2476" spans="1:5" x14ac:dyDescent="0.3">
      <c r="A2476" s="12" t="s">
        <v>13111</v>
      </c>
      <c r="B2476" s="12" t="s">
        <v>1816</v>
      </c>
      <c r="C2476" s="36">
        <v>46044</v>
      </c>
      <c r="D2476" s="39">
        <v>1548.97</v>
      </c>
      <c r="E2476" s="12">
        <v>155</v>
      </c>
    </row>
    <row r="2477" spans="1:5" x14ac:dyDescent="0.3">
      <c r="A2477" s="12" t="s">
        <v>13112</v>
      </c>
      <c r="B2477" s="12" t="s">
        <v>2687</v>
      </c>
      <c r="C2477" s="36">
        <v>46041</v>
      </c>
      <c r="D2477" s="39">
        <v>1794.05</v>
      </c>
      <c r="E2477" s="12">
        <v>156</v>
      </c>
    </row>
    <row r="2478" spans="1:5" x14ac:dyDescent="0.3">
      <c r="A2478" s="12" t="s">
        <v>13113</v>
      </c>
      <c r="B2478" s="12" t="s">
        <v>946</v>
      </c>
      <c r="C2478" s="36">
        <v>46053</v>
      </c>
      <c r="D2478" s="39">
        <v>1771.57</v>
      </c>
      <c r="E2478" s="12">
        <v>5</v>
      </c>
    </row>
    <row r="2479" spans="1:5" x14ac:dyDescent="0.3">
      <c r="A2479" s="12" t="s">
        <v>13114</v>
      </c>
      <c r="B2479" s="12" t="s">
        <v>2349</v>
      </c>
      <c r="C2479" s="36">
        <v>46050</v>
      </c>
      <c r="D2479" s="39">
        <v>148.86000000000001</v>
      </c>
      <c r="E2479" s="12">
        <v>223</v>
      </c>
    </row>
    <row r="2480" spans="1:5" x14ac:dyDescent="0.3">
      <c r="A2480" s="12" t="s">
        <v>13115</v>
      </c>
      <c r="B2480" s="12" t="s">
        <v>3529</v>
      </c>
      <c r="C2480" s="36">
        <v>46043</v>
      </c>
      <c r="D2480" s="39">
        <v>1170.26</v>
      </c>
      <c r="E2480" s="12">
        <v>84</v>
      </c>
    </row>
    <row r="2481" spans="1:5" x14ac:dyDescent="0.3">
      <c r="A2481" s="12" t="s">
        <v>13116</v>
      </c>
      <c r="B2481" s="12" t="s">
        <v>4058</v>
      </c>
      <c r="C2481" s="36">
        <v>46037</v>
      </c>
      <c r="D2481" s="39">
        <v>50.18</v>
      </c>
      <c r="E2481" s="12">
        <v>26</v>
      </c>
    </row>
    <row r="2482" spans="1:5" x14ac:dyDescent="0.3">
      <c r="A2482" s="12" t="s">
        <v>13117</v>
      </c>
      <c r="B2482" s="12" t="s">
        <v>3918</v>
      </c>
      <c r="C2482" s="36">
        <v>46046</v>
      </c>
      <c r="D2482" s="39">
        <v>310.70999999999998</v>
      </c>
      <c r="E2482" s="12">
        <v>207</v>
      </c>
    </row>
    <row r="2483" spans="1:5" x14ac:dyDescent="0.3">
      <c r="A2483" s="12" t="s">
        <v>13118</v>
      </c>
      <c r="B2483" s="12" t="s">
        <v>4453</v>
      </c>
      <c r="C2483" s="36">
        <v>46032</v>
      </c>
      <c r="D2483" s="39">
        <v>2003.28</v>
      </c>
      <c r="E2483" s="12">
        <v>248</v>
      </c>
    </row>
    <row r="2484" spans="1:5" x14ac:dyDescent="0.3">
      <c r="A2484" s="12" t="s">
        <v>13119</v>
      </c>
      <c r="B2484" s="12" t="s">
        <v>2487</v>
      </c>
      <c r="C2484" s="36">
        <v>46046</v>
      </c>
      <c r="D2484" s="39">
        <v>500.89</v>
      </c>
      <c r="E2484" s="12">
        <v>95</v>
      </c>
    </row>
    <row r="2485" spans="1:5" x14ac:dyDescent="0.3">
      <c r="A2485" s="12" t="s">
        <v>13120</v>
      </c>
      <c r="B2485" s="12" t="s">
        <v>521</v>
      </c>
      <c r="C2485" s="36">
        <v>46026</v>
      </c>
      <c r="D2485" s="39">
        <v>318.5</v>
      </c>
      <c r="E2485" s="12">
        <v>47</v>
      </c>
    </row>
    <row r="2486" spans="1:5" x14ac:dyDescent="0.3">
      <c r="A2486" s="12" t="s">
        <v>13121</v>
      </c>
      <c r="B2486" s="12" t="s">
        <v>3330</v>
      </c>
      <c r="C2486" s="36">
        <v>46044</v>
      </c>
      <c r="D2486" s="39">
        <v>632.73</v>
      </c>
      <c r="E2486" s="12">
        <v>281</v>
      </c>
    </row>
    <row r="2487" spans="1:5" x14ac:dyDescent="0.3">
      <c r="A2487" s="12" t="s">
        <v>13122</v>
      </c>
      <c r="B2487" s="12" t="s">
        <v>2547</v>
      </c>
      <c r="C2487" s="36">
        <v>46038</v>
      </c>
      <c r="D2487" s="39">
        <v>647.62</v>
      </c>
      <c r="E2487" s="12">
        <v>178</v>
      </c>
    </row>
    <row r="2488" spans="1:5" x14ac:dyDescent="0.3">
      <c r="A2488" s="12" t="s">
        <v>13123</v>
      </c>
      <c r="B2488" s="12" t="s">
        <v>3691</v>
      </c>
      <c r="C2488" s="36">
        <v>46026</v>
      </c>
      <c r="D2488" s="39">
        <v>1517.49</v>
      </c>
      <c r="E2488" s="12">
        <v>76</v>
      </c>
    </row>
    <row r="2489" spans="1:5" x14ac:dyDescent="0.3">
      <c r="A2489" s="12" t="s">
        <v>13124</v>
      </c>
      <c r="B2489" s="12" t="s">
        <v>3978</v>
      </c>
      <c r="C2489" s="36">
        <v>46023</v>
      </c>
      <c r="D2489" s="39">
        <v>2254.85</v>
      </c>
      <c r="E2489" s="12">
        <v>205</v>
      </c>
    </row>
    <row r="2490" spans="1:5" x14ac:dyDescent="0.3">
      <c r="A2490" s="12" t="s">
        <v>13125</v>
      </c>
      <c r="B2490" s="12" t="s">
        <v>3366</v>
      </c>
      <c r="C2490" s="36">
        <v>46035</v>
      </c>
      <c r="D2490" s="39">
        <v>1504.66</v>
      </c>
      <c r="E2490" s="12">
        <v>253</v>
      </c>
    </row>
    <row r="2491" spans="1:5" x14ac:dyDescent="0.3">
      <c r="A2491" s="12" t="s">
        <v>13126</v>
      </c>
      <c r="B2491" s="12" t="s">
        <v>2825</v>
      </c>
      <c r="C2491" s="36">
        <v>46025</v>
      </c>
      <c r="D2491" s="39">
        <v>1337.58</v>
      </c>
      <c r="E2491" s="12">
        <v>19</v>
      </c>
    </row>
    <row r="2492" spans="1:5" x14ac:dyDescent="0.3">
      <c r="A2492" s="12" t="s">
        <v>13127</v>
      </c>
      <c r="B2492" s="12" t="s">
        <v>2521</v>
      </c>
      <c r="C2492" s="36">
        <v>46043</v>
      </c>
      <c r="D2492" s="39">
        <v>1643.87</v>
      </c>
      <c r="E2492" s="12">
        <v>21</v>
      </c>
    </row>
    <row r="2493" spans="1:5" x14ac:dyDescent="0.3">
      <c r="A2493" s="12" t="s">
        <v>13128</v>
      </c>
      <c r="B2493" s="12" t="s">
        <v>2981</v>
      </c>
      <c r="C2493" s="36">
        <v>46033</v>
      </c>
      <c r="D2493" s="39">
        <v>2472.15</v>
      </c>
      <c r="E2493" s="12">
        <v>97</v>
      </c>
    </row>
    <row r="2494" spans="1:5" x14ac:dyDescent="0.3">
      <c r="A2494" s="12" t="s">
        <v>13129</v>
      </c>
      <c r="B2494" s="12" t="s">
        <v>1300</v>
      </c>
      <c r="C2494" s="36">
        <v>46043</v>
      </c>
      <c r="D2494" s="39">
        <v>2012.61</v>
      </c>
      <c r="E2494" s="12">
        <v>190</v>
      </c>
    </row>
    <row r="2495" spans="1:5" x14ac:dyDescent="0.3">
      <c r="A2495" s="12" t="s">
        <v>13130</v>
      </c>
      <c r="B2495" s="12" t="s">
        <v>3214</v>
      </c>
      <c r="C2495" s="36">
        <v>46027</v>
      </c>
      <c r="D2495" s="39">
        <v>1189.8800000000001</v>
      </c>
      <c r="E2495" s="12">
        <v>85</v>
      </c>
    </row>
    <row r="2496" spans="1:5" x14ac:dyDescent="0.3">
      <c r="A2496" s="12" t="s">
        <v>13131</v>
      </c>
      <c r="B2496" s="12" t="s">
        <v>2357</v>
      </c>
      <c r="C2496" s="36">
        <v>46029</v>
      </c>
      <c r="D2496" s="39">
        <v>1822.4</v>
      </c>
      <c r="E2496" s="12">
        <v>192</v>
      </c>
    </row>
    <row r="2497" spans="1:5" x14ac:dyDescent="0.3">
      <c r="A2497" s="12" t="s">
        <v>13132</v>
      </c>
      <c r="B2497" s="12" t="s">
        <v>1441</v>
      </c>
      <c r="C2497" s="36">
        <v>46032</v>
      </c>
      <c r="D2497" s="39">
        <v>1951.58</v>
      </c>
      <c r="E2497" s="12">
        <v>189</v>
      </c>
    </row>
    <row r="2498" spans="1:5" x14ac:dyDescent="0.3">
      <c r="A2498" s="12" t="s">
        <v>13133</v>
      </c>
      <c r="B2498" s="12" t="s">
        <v>562</v>
      </c>
      <c r="C2498" s="36">
        <v>46051</v>
      </c>
      <c r="D2498" s="39">
        <v>534.89</v>
      </c>
      <c r="E2498" s="12">
        <v>296</v>
      </c>
    </row>
    <row r="2499" spans="1:5" x14ac:dyDescent="0.3">
      <c r="A2499" s="12" t="s">
        <v>13134</v>
      </c>
      <c r="B2499" s="12" t="s">
        <v>2162</v>
      </c>
      <c r="C2499" s="36">
        <v>46037</v>
      </c>
      <c r="D2499" s="39">
        <v>702.23</v>
      </c>
      <c r="E2499" s="12">
        <v>84</v>
      </c>
    </row>
    <row r="2500" spans="1:5" x14ac:dyDescent="0.3">
      <c r="A2500" s="12" t="s">
        <v>13135</v>
      </c>
      <c r="B2500" s="12" t="s">
        <v>4553</v>
      </c>
      <c r="C2500" s="36">
        <v>46047</v>
      </c>
      <c r="D2500" s="39">
        <v>2201.92</v>
      </c>
      <c r="E2500" s="12">
        <v>225</v>
      </c>
    </row>
    <row r="2501" spans="1:5" x14ac:dyDescent="0.3">
      <c r="A2501" s="12" t="s">
        <v>13136</v>
      </c>
      <c r="B2501" s="12" t="s">
        <v>1620</v>
      </c>
      <c r="C2501" s="36">
        <v>46038</v>
      </c>
      <c r="D2501" s="39">
        <v>580.37</v>
      </c>
      <c r="E2501" s="12">
        <v>118</v>
      </c>
    </row>
    <row r="2502" spans="1:5" x14ac:dyDescent="0.3">
      <c r="A2502" s="12" t="s">
        <v>13137</v>
      </c>
      <c r="B2502" s="12" t="s">
        <v>1698</v>
      </c>
      <c r="C2502" s="36">
        <v>46040</v>
      </c>
      <c r="D2502" s="39">
        <v>1359.84</v>
      </c>
      <c r="E2502" s="12">
        <v>55</v>
      </c>
    </row>
    <row r="2503" spans="1:5" x14ac:dyDescent="0.3">
      <c r="A2503" s="12" t="s">
        <v>13138</v>
      </c>
      <c r="B2503" s="12" t="s">
        <v>1529</v>
      </c>
      <c r="C2503" s="36">
        <v>46051</v>
      </c>
      <c r="D2503" s="39">
        <v>2486.92</v>
      </c>
      <c r="E2503" s="12">
        <v>44</v>
      </c>
    </row>
    <row r="2504" spans="1:5" x14ac:dyDescent="0.3">
      <c r="A2504" s="12" t="s">
        <v>13139</v>
      </c>
      <c r="B2504" s="12" t="s">
        <v>3596</v>
      </c>
      <c r="C2504" s="36">
        <v>46050</v>
      </c>
      <c r="D2504" s="39">
        <v>1199.45</v>
      </c>
      <c r="E2504" s="12">
        <v>5</v>
      </c>
    </row>
    <row r="2505" spans="1:5" x14ac:dyDescent="0.3">
      <c r="A2505" s="12" t="s">
        <v>13140</v>
      </c>
      <c r="B2505" s="12" t="s">
        <v>4561</v>
      </c>
      <c r="C2505" s="36">
        <v>46043</v>
      </c>
      <c r="D2505" s="39">
        <v>697.06</v>
      </c>
      <c r="E2505" s="12">
        <v>189</v>
      </c>
    </row>
    <row r="2506" spans="1:5" x14ac:dyDescent="0.3">
      <c r="A2506" s="12" t="s">
        <v>13141</v>
      </c>
      <c r="B2506" s="12" t="s">
        <v>3220</v>
      </c>
      <c r="C2506" s="36">
        <v>46044</v>
      </c>
      <c r="D2506" s="39">
        <v>1074.49</v>
      </c>
      <c r="E2506" s="12">
        <v>50</v>
      </c>
    </row>
    <row r="2507" spans="1:5" x14ac:dyDescent="0.3">
      <c r="A2507" s="12" t="s">
        <v>13142</v>
      </c>
      <c r="B2507" s="12" t="s">
        <v>1334</v>
      </c>
      <c r="C2507" s="36">
        <v>46040</v>
      </c>
      <c r="D2507" s="39">
        <v>399.68</v>
      </c>
      <c r="E2507" s="12">
        <v>51</v>
      </c>
    </row>
    <row r="2508" spans="1:5" x14ac:dyDescent="0.3">
      <c r="A2508" s="12" t="s">
        <v>13143</v>
      </c>
      <c r="B2508" s="12" t="s">
        <v>1482</v>
      </c>
      <c r="C2508" s="36">
        <v>46052</v>
      </c>
      <c r="D2508" s="39">
        <v>816.24</v>
      </c>
      <c r="E2508" s="12">
        <v>118</v>
      </c>
    </row>
    <row r="2509" spans="1:5" x14ac:dyDescent="0.3">
      <c r="A2509" s="12" t="s">
        <v>13144</v>
      </c>
      <c r="B2509" s="12" t="s">
        <v>1052</v>
      </c>
      <c r="C2509" s="36">
        <v>46028</v>
      </c>
      <c r="D2509" s="39">
        <v>958.87</v>
      </c>
      <c r="E2509" s="12">
        <v>205</v>
      </c>
    </row>
    <row r="2510" spans="1:5" x14ac:dyDescent="0.3">
      <c r="A2510" s="12" t="s">
        <v>13145</v>
      </c>
      <c r="B2510" s="12" t="s">
        <v>2755</v>
      </c>
      <c r="C2510" s="36">
        <v>46026</v>
      </c>
      <c r="D2510" s="39">
        <v>1002.69</v>
      </c>
      <c r="E2510" s="12">
        <v>140</v>
      </c>
    </row>
    <row r="2511" spans="1:5" x14ac:dyDescent="0.3">
      <c r="A2511" s="12" t="s">
        <v>13146</v>
      </c>
      <c r="B2511" s="12" t="s">
        <v>3274</v>
      </c>
      <c r="C2511" s="36">
        <v>46024</v>
      </c>
      <c r="D2511" s="39">
        <v>842.09</v>
      </c>
      <c r="E2511" s="12">
        <v>92</v>
      </c>
    </row>
    <row r="2512" spans="1:5" x14ac:dyDescent="0.3">
      <c r="A2512" s="12" t="s">
        <v>13147</v>
      </c>
      <c r="B2512" s="12" t="s">
        <v>1754</v>
      </c>
      <c r="C2512" s="36">
        <v>46027</v>
      </c>
      <c r="D2512" s="39">
        <v>2030.04</v>
      </c>
      <c r="E2512" s="12">
        <v>195</v>
      </c>
    </row>
    <row r="2513" spans="1:5" x14ac:dyDescent="0.3">
      <c r="A2513" s="12" t="s">
        <v>13148</v>
      </c>
      <c r="B2513" s="12" t="s">
        <v>3244</v>
      </c>
      <c r="C2513" s="36">
        <v>46034</v>
      </c>
      <c r="D2513" s="39">
        <v>181.17</v>
      </c>
      <c r="E2513" s="12">
        <v>209</v>
      </c>
    </row>
    <row r="2514" spans="1:5" x14ac:dyDescent="0.3">
      <c r="A2514" s="12" t="s">
        <v>13149</v>
      </c>
      <c r="B2514" s="12" t="s">
        <v>3946</v>
      </c>
      <c r="C2514" s="36">
        <v>46043</v>
      </c>
      <c r="D2514" s="39">
        <v>120.79</v>
      </c>
      <c r="E2514" s="12">
        <v>173</v>
      </c>
    </row>
    <row r="2515" spans="1:5" x14ac:dyDescent="0.3">
      <c r="A2515" s="12" t="s">
        <v>13150</v>
      </c>
      <c r="B2515" s="12" t="s">
        <v>3350</v>
      </c>
      <c r="C2515" s="36">
        <v>46026</v>
      </c>
      <c r="D2515" s="39">
        <v>772.01</v>
      </c>
      <c r="E2515" s="12">
        <v>85</v>
      </c>
    </row>
    <row r="2516" spans="1:5" x14ac:dyDescent="0.3">
      <c r="A2516" s="12" t="s">
        <v>13151</v>
      </c>
      <c r="B2516" s="12" t="s">
        <v>2697</v>
      </c>
      <c r="C2516" s="36">
        <v>46031</v>
      </c>
      <c r="D2516" s="39">
        <v>1930.6</v>
      </c>
      <c r="E2516" s="12">
        <v>185</v>
      </c>
    </row>
    <row r="2517" spans="1:5" x14ac:dyDescent="0.3">
      <c r="A2517" s="12" t="s">
        <v>13152</v>
      </c>
      <c r="B2517" s="12" t="s">
        <v>4170</v>
      </c>
      <c r="C2517" s="36">
        <v>46036</v>
      </c>
      <c r="D2517" s="39">
        <v>1462.1</v>
      </c>
      <c r="E2517" s="12">
        <v>78</v>
      </c>
    </row>
    <row r="2518" spans="1:5" x14ac:dyDescent="0.3">
      <c r="A2518" s="12" t="s">
        <v>13153</v>
      </c>
      <c r="B2518" s="12" t="s">
        <v>3240</v>
      </c>
      <c r="C2518" s="36">
        <v>46040</v>
      </c>
      <c r="D2518" s="39">
        <v>337.2</v>
      </c>
      <c r="E2518" s="12">
        <v>181</v>
      </c>
    </row>
    <row r="2519" spans="1:5" x14ac:dyDescent="0.3">
      <c r="A2519" s="12" t="s">
        <v>13154</v>
      </c>
      <c r="B2519" s="12" t="s">
        <v>2499</v>
      </c>
      <c r="C2519" s="36">
        <v>46023</v>
      </c>
      <c r="D2519" s="39">
        <v>1514.83</v>
      </c>
      <c r="E2519" s="12">
        <v>91</v>
      </c>
    </row>
    <row r="2520" spans="1:5" x14ac:dyDescent="0.3">
      <c r="A2520" s="12" t="s">
        <v>13155</v>
      </c>
      <c r="B2520" s="12" t="s">
        <v>2347</v>
      </c>
      <c r="C2520" s="36">
        <v>46033</v>
      </c>
      <c r="D2520" s="39">
        <v>2273.0500000000002</v>
      </c>
      <c r="E2520" s="12">
        <v>105</v>
      </c>
    </row>
    <row r="2521" spans="1:5" x14ac:dyDescent="0.3">
      <c r="A2521" s="12" t="s">
        <v>13156</v>
      </c>
      <c r="B2521" s="12" t="s">
        <v>1326</v>
      </c>
      <c r="C2521" s="36">
        <v>46036</v>
      </c>
      <c r="D2521" s="39">
        <v>352.88</v>
      </c>
      <c r="E2521" s="12">
        <v>55</v>
      </c>
    </row>
    <row r="2522" spans="1:5" x14ac:dyDescent="0.3">
      <c r="A2522" s="12" t="s">
        <v>13157</v>
      </c>
      <c r="B2522" s="12" t="s">
        <v>1537</v>
      </c>
      <c r="C2522" s="36">
        <v>46027</v>
      </c>
      <c r="D2522" s="39">
        <v>1217.46</v>
      </c>
      <c r="E2522" s="12">
        <v>145</v>
      </c>
    </row>
    <row r="2523" spans="1:5" x14ac:dyDescent="0.3">
      <c r="A2523" s="12" t="s">
        <v>13158</v>
      </c>
      <c r="B2523" s="12" t="s">
        <v>1903</v>
      </c>
      <c r="C2523" s="36">
        <v>46041</v>
      </c>
      <c r="D2523" s="39">
        <v>1081.44</v>
      </c>
      <c r="E2523" s="12">
        <v>71</v>
      </c>
    </row>
    <row r="2524" spans="1:5" x14ac:dyDescent="0.3">
      <c r="A2524" s="12" t="s">
        <v>13159</v>
      </c>
      <c r="B2524" s="12" t="s">
        <v>3946</v>
      </c>
      <c r="C2524" s="36">
        <v>46026</v>
      </c>
      <c r="D2524" s="39">
        <v>1997.52</v>
      </c>
      <c r="E2524" s="12">
        <v>98</v>
      </c>
    </row>
    <row r="2525" spans="1:5" x14ac:dyDescent="0.3">
      <c r="A2525" s="12" t="s">
        <v>13160</v>
      </c>
      <c r="B2525" s="12" t="s">
        <v>3641</v>
      </c>
      <c r="C2525" s="36">
        <v>46031</v>
      </c>
      <c r="D2525" s="39">
        <v>348.59</v>
      </c>
      <c r="E2525" s="12">
        <v>178</v>
      </c>
    </row>
    <row r="2526" spans="1:5" x14ac:dyDescent="0.3">
      <c r="A2526" s="12" t="s">
        <v>13161</v>
      </c>
      <c r="B2526" s="12" t="s">
        <v>3966</v>
      </c>
      <c r="C2526" s="36">
        <v>46031</v>
      </c>
      <c r="D2526" s="39">
        <v>866.74</v>
      </c>
      <c r="E2526" s="12">
        <v>224</v>
      </c>
    </row>
    <row r="2527" spans="1:5" x14ac:dyDescent="0.3">
      <c r="A2527" s="12" t="s">
        <v>13162</v>
      </c>
      <c r="B2527" s="12" t="s">
        <v>3010</v>
      </c>
      <c r="C2527" s="36">
        <v>46053</v>
      </c>
      <c r="D2527" s="39">
        <v>1568.46</v>
      </c>
      <c r="E2527" s="12">
        <v>103</v>
      </c>
    </row>
    <row r="2528" spans="1:5" x14ac:dyDescent="0.3">
      <c r="A2528" s="12" t="s">
        <v>13163</v>
      </c>
      <c r="B2528" s="12" t="s">
        <v>3304</v>
      </c>
      <c r="C2528" s="36">
        <v>46051</v>
      </c>
      <c r="D2528" s="39">
        <v>816.59</v>
      </c>
      <c r="E2528" s="12">
        <v>78</v>
      </c>
    </row>
    <row r="2529" spans="1:5" x14ac:dyDescent="0.3">
      <c r="A2529" s="12" t="s">
        <v>13164</v>
      </c>
      <c r="B2529" s="12" t="s">
        <v>3254</v>
      </c>
      <c r="C2529" s="36">
        <v>46049</v>
      </c>
      <c r="D2529" s="39">
        <v>1698.05</v>
      </c>
      <c r="E2529" s="12">
        <v>146</v>
      </c>
    </row>
    <row r="2530" spans="1:5" x14ac:dyDescent="0.3">
      <c r="A2530" s="12" t="s">
        <v>13165</v>
      </c>
      <c r="B2530" s="12" t="s">
        <v>3555</v>
      </c>
      <c r="C2530" s="36">
        <v>46035</v>
      </c>
      <c r="D2530" s="39">
        <v>2148.5100000000002</v>
      </c>
      <c r="E2530" s="12">
        <v>57</v>
      </c>
    </row>
    <row r="2531" spans="1:5" x14ac:dyDescent="0.3">
      <c r="A2531" s="12" t="s">
        <v>13166</v>
      </c>
      <c r="B2531" s="12" t="s">
        <v>3190</v>
      </c>
      <c r="C2531" s="36">
        <v>46041</v>
      </c>
      <c r="D2531" s="39">
        <v>133.22999999999999</v>
      </c>
      <c r="E2531" s="12">
        <v>120</v>
      </c>
    </row>
    <row r="2532" spans="1:5" x14ac:dyDescent="0.3">
      <c r="A2532" s="12" t="s">
        <v>13167</v>
      </c>
      <c r="B2532" s="12" t="s">
        <v>727</v>
      </c>
      <c r="C2532" s="36">
        <v>46041</v>
      </c>
      <c r="D2532" s="39">
        <v>2231.54</v>
      </c>
      <c r="E2532" s="12">
        <v>252</v>
      </c>
    </row>
    <row r="2533" spans="1:5" x14ac:dyDescent="0.3">
      <c r="A2533" s="12" t="s">
        <v>13168</v>
      </c>
      <c r="B2533" s="12" t="s">
        <v>2817</v>
      </c>
      <c r="C2533" s="36">
        <v>46029</v>
      </c>
      <c r="D2533" s="39">
        <v>1497.54</v>
      </c>
      <c r="E2533" s="12">
        <v>239</v>
      </c>
    </row>
    <row r="2534" spans="1:5" x14ac:dyDescent="0.3">
      <c r="A2534" s="12" t="s">
        <v>13169</v>
      </c>
      <c r="B2534" s="12" t="s">
        <v>3621</v>
      </c>
      <c r="C2534" s="36">
        <v>46023</v>
      </c>
      <c r="D2534" s="39">
        <v>2086.63</v>
      </c>
      <c r="E2534" s="12">
        <v>201</v>
      </c>
    </row>
    <row r="2535" spans="1:5" x14ac:dyDescent="0.3">
      <c r="A2535" s="12" t="s">
        <v>13170</v>
      </c>
      <c r="B2535" s="12" t="s">
        <v>4583</v>
      </c>
      <c r="C2535" s="36">
        <v>46032</v>
      </c>
      <c r="D2535" s="39">
        <v>2385.33</v>
      </c>
      <c r="E2535" s="12">
        <v>92</v>
      </c>
    </row>
    <row r="2536" spans="1:5" x14ac:dyDescent="0.3">
      <c r="A2536" s="12" t="s">
        <v>13171</v>
      </c>
      <c r="B2536" s="12" t="s">
        <v>3208</v>
      </c>
      <c r="C2536" s="36">
        <v>46052</v>
      </c>
      <c r="D2536" s="39">
        <v>1308.81</v>
      </c>
      <c r="E2536" s="12">
        <v>51</v>
      </c>
    </row>
    <row r="2537" spans="1:5" x14ac:dyDescent="0.3">
      <c r="A2537" s="12" t="s">
        <v>13172</v>
      </c>
      <c r="B2537" s="12" t="s">
        <v>4110</v>
      </c>
      <c r="C2537" s="36">
        <v>46023</v>
      </c>
      <c r="D2537" s="39">
        <v>1841.82</v>
      </c>
      <c r="E2537" s="12">
        <v>11</v>
      </c>
    </row>
    <row r="2538" spans="1:5" x14ac:dyDescent="0.3">
      <c r="A2538" s="12" t="s">
        <v>13173</v>
      </c>
      <c r="B2538" s="12" t="s">
        <v>3378</v>
      </c>
      <c r="C2538" s="36">
        <v>46047</v>
      </c>
      <c r="D2538" s="39">
        <v>41.87</v>
      </c>
      <c r="E2538" s="12">
        <v>55</v>
      </c>
    </row>
    <row r="2539" spans="1:5" x14ac:dyDescent="0.3">
      <c r="A2539" s="12" t="s">
        <v>13174</v>
      </c>
      <c r="B2539" s="12" t="s">
        <v>2839</v>
      </c>
      <c r="C2539" s="36">
        <v>46047</v>
      </c>
      <c r="D2539" s="39">
        <v>1814.61</v>
      </c>
      <c r="E2539" s="12">
        <v>105</v>
      </c>
    </row>
    <row r="2540" spans="1:5" x14ac:dyDescent="0.3">
      <c r="A2540" s="12" t="s">
        <v>13175</v>
      </c>
      <c r="B2540" s="12" t="s">
        <v>3473</v>
      </c>
      <c r="C2540" s="36">
        <v>46029</v>
      </c>
      <c r="D2540" s="39">
        <v>1108.74</v>
      </c>
      <c r="E2540" s="12">
        <v>233</v>
      </c>
    </row>
    <row r="2541" spans="1:5" x14ac:dyDescent="0.3">
      <c r="A2541" s="12" t="s">
        <v>13176</v>
      </c>
      <c r="B2541" s="12" t="s">
        <v>2383</v>
      </c>
      <c r="C2541" s="36">
        <v>46053</v>
      </c>
      <c r="D2541" s="39">
        <v>2082.85</v>
      </c>
      <c r="E2541" s="12">
        <v>177</v>
      </c>
    </row>
    <row r="2542" spans="1:5" x14ac:dyDescent="0.3">
      <c r="A2542" s="12" t="s">
        <v>13177</v>
      </c>
      <c r="B2542" s="12" t="s">
        <v>4433</v>
      </c>
      <c r="C2542" s="36">
        <v>46037</v>
      </c>
      <c r="D2542" s="39">
        <v>551.46</v>
      </c>
      <c r="E2542" s="12">
        <v>25</v>
      </c>
    </row>
    <row r="2543" spans="1:5" x14ac:dyDescent="0.3">
      <c r="A2543" s="12" t="s">
        <v>13178</v>
      </c>
      <c r="B2543" s="12" t="s">
        <v>4575</v>
      </c>
      <c r="C2543" s="36">
        <v>46030</v>
      </c>
      <c r="D2543" s="39">
        <v>1048.9100000000001</v>
      </c>
      <c r="E2543" s="12">
        <v>131</v>
      </c>
    </row>
    <row r="2544" spans="1:5" x14ac:dyDescent="0.3">
      <c r="A2544" s="12" t="s">
        <v>13179</v>
      </c>
      <c r="B2544" s="12" t="s">
        <v>2231</v>
      </c>
      <c r="C2544" s="36">
        <v>46027</v>
      </c>
      <c r="D2544" s="39">
        <v>822.9</v>
      </c>
      <c r="E2544" s="12">
        <v>44</v>
      </c>
    </row>
    <row r="2545" spans="1:5" x14ac:dyDescent="0.3">
      <c r="A2545" s="12" t="s">
        <v>13180</v>
      </c>
      <c r="B2545" s="12" t="s">
        <v>2491</v>
      </c>
      <c r="C2545" s="36">
        <v>46024</v>
      </c>
      <c r="D2545" s="39">
        <v>2482.9699999999998</v>
      </c>
      <c r="E2545" s="12">
        <v>22</v>
      </c>
    </row>
    <row r="2546" spans="1:5" x14ac:dyDescent="0.3">
      <c r="A2546" s="12" t="s">
        <v>13181</v>
      </c>
      <c r="B2546" s="12" t="s">
        <v>1188</v>
      </c>
      <c r="C2546" s="36">
        <v>46029</v>
      </c>
      <c r="D2546" s="39">
        <v>1172.26</v>
      </c>
      <c r="E2546" s="12">
        <v>15</v>
      </c>
    </row>
    <row r="2547" spans="1:5" x14ac:dyDescent="0.3">
      <c r="A2547" s="12" t="s">
        <v>13182</v>
      </c>
      <c r="B2547" s="12" t="s">
        <v>2197</v>
      </c>
      <c r="C2547" s="36">
        <v>46041</v>
      </c>
      <c r="D2547" s="39">
        <v>1983.08</v>
      </c>
      <c r="E2547" s="12">
        <v>283</v>
      </c>
    </row>
    <row r="2548" spans="1:5" x14ac:dyDescent="0.3">
      <c r="A2548" s="12" t="s">
        <v>13183</v>
      </c>
      <c r="B2548" s="12" t="s">
        <v>4372</v>
      </c>
      <c r="C2548" s="36">
        <v>46029</v>
      </c>
      <c r="D2548" s="39">
        <v>127.8</v>
      </c>
      <c r="E2548" s="12">
        <v>289</v>
      </c>
    </row>
    <row r="2549" spans="1:5" x14ac:dyDescent="0.3">
      <c r="A2549" s="12" t="s">
        <v>13184</v>
      </c>
      <c r="B2549" s="12" t="s">
        <v>2625</v>
      </c>
      <c r="C2549" s="36">
        <v>46042</v>
      </c>
      <c r="D2549" s="39">
        <v>2463.14</v>
      </c>
      <c r="E2549" s="12">
        <v>109</v>
      </c>
    </row>
    <row r="2550" spans="1:5" x14ac:dyDescent="0.3">
      <c r="A2550" s="12" t="s">
        <v>13185</v>
      </c>
      <c r="B2550" s="12" t="s">
        <v>2477</v>
      </c>
      <c r="C2550" s="36">
        <v>46045</v>
      </c>
      <c r="D2550" s="39">
        <v>806.77</v>
      </c>
      <c r="E2550" s="12">
        <v>254</v>
      </c>
    </row>
    <row r="2551" spans="1:5" x14ac:dyDescent="0.3">
      <c r="A2551" s="12" t="s">
        <v>13186</v>
      </c>
      <c r="B2551" s="12" t="s">
        <v>2873</v>
      </c>
      <c r="C2551" s="36">
        <v>46041</v>
      </c>
      <c r="D2551" s="39">
        <v>470.81</v>
      </c>
      <c r="E2551" s="12">
        <v>264</v>
      </c>
    </row>
    <row r="2552" spans="1:5" x14ac:dyDescent="0.3">
      <c r="A2552" s="12" t="s">
        <v>13187</v>
      </c>
      <c r="B2552" s="12" t="s">
        <v>1091</v>
      </c>
      <c r="C2552" s="36">
        <v>46035</v>
      </c>
      <c r="D2552" s="39">
        <v>1598.01</v>
      </c>
      <c r="E2552" s="12">
        <v>131</v>
      </c>
    </row>
    <row r="2553" spans="1:5" x14ac:dyDescent="0.3">
      <c r="A2553" s="12" t="s">
        <v>13188</v>
      </c>
      <c r="B2553" s="12" t="s">
        <v>2345</v>
      </c>
      <c r="C2553" s="36">
        <v>46051</v>
      </c>
      <c r="D2553" s="39">
        <v>1754.61</v>
      </c>
      <c r="E2553" s="12">
        <v>175</v>
      </c>
    </row>
    <row r="2554" spans="1:5" x14ac:dyDescent="0.3">
      <c r="A2554" s="12" t="s">
        <v>13189</v>
      </c>
      <c r="B2554" s="12" t="s">
        <v>2425</v>
      </c>
      <c r="C2554" s="36">
        <v>46044</v>
      </c>
      <c r="D2554" s="39">
        <v>1734.18</v>
      </c>
      <c r="E2554" s="12">
        <v>119</v>
      </c>
    </row>
    <row r="2555" spans="1:5" x14ac:dyDescent="0.3">
      <c r="A2555" s="12" t="s">
        <v>13190</v>
      </c>
      <c r="B2555" s="12" t="s">
        <v>3577</v>
      </c>
      <c r="C2555" s="36">
        <v>46045</v>
      </c>
      <c r="D2555" s="39">
        <v>326.10000000000002</v>
      </c>
      <c r="E2555" s="12">
        <v>223</v>
      </c>
    </row>
    <row r="2556" spans="1:5" x14ac:dyDescent="0.3">
      <c r="A2556" s="12" t="s">
        <v>13191</v>
      </c>
      <c r="B2556" s="12" t="s">
        <v>2571</v>
      </c>
      <c r="C2556" s="36">
        <v>46045</v>
      </c>
      <c r="D2556" s="39">
        <v>405.71</v>
      </c>
      <c r="E2556" s="12">
        <v>115</v>
      </c>
    </row>
    <row r="2557" spans="1:5" x14ac:dyDescent="0.3">
      <c r="A2557" s="12" t="s">
        <v>13192</v>
      </c>
      <c r="B2557" s="12" t="s">
        <v>3932</v>
      </c>
      <c r="C2557" s="36">
        <v>46049</v>
      </c>
      <c r="D2557" s="39">
        <v>2253.12</v>
      </c>
      <c r="E2557" s="12">
        <v>108</v>
      </c>
    </row>
    <row r="2558" spans="1:5" x14ac:dyDescent="0.3">
      <c r="A2558" s="12" t="s">
        <v>13193</v>
      </c>
      <c r="B2558" s="12" t="s">
        <v>3132</v>
      </c>
      <c r="C2558" s="36">
        <v>46029</v>
      </c>
      <c r="D2558" s="39">
        <v>1329.37</v>
      </c>
      <c r="E2558" s="12">
        <v>260</v>
      </c>
    </row>
    <row r="2559" spans="1:5" x14ac:dyDescent="0.3">
      <c r="A2559" s="12" t="s">
        <v>13194</v>
      </c>
      <c r="B2559" s="12" t="s">
        <v>4330</v>
      </c>
      <c r="C2559" s="36">
        <v>46038</v>
      </c>
      <c r="D2559" s="39">
        <v>1125.0899999999999</v>
      </c>
      <c r="E2559" s="12">
        <v>144</v>
      </c>
    </row>
    <row r="2560" spans="1:5" x14ac:dyDescent="0.3">
      <c r="A2560" s="12" t="s">
        <v>13195</v>
      </c>
      <c r="B2560" s="12" t="s">
        <v>921</v>
      </c>
      <c r="C2560" s="36">
        <v>46044</v>
      </c>
      <c r="D2560" s="39">
        <v>909.13</v>
      </c>
      <c r="E2560" s="12">
        <v>207</v>
      </c>
    </row>
    <row r="2561" spans="1:5" x14ac:dyDescent="0.3">
      <c r="A2561" s="12" t="s">
        <v>13196</v>
      </c>
      <c r="B2561" s="12" t="s">
        <v>1294</v>
      </c>
      <c r="C2561" s="36">
        <v>46024</v>
      </c>
      <c r="D2561" s="39">
        <v>2413.2800000000002</v>
      </c>
      <c r="E2561" s="12">
        <v>75</v>
      </c>
    </row>
    <row r="2562" spans="1:5" x14ac:dyDescent="0.3">
      <c r="A2562" s="12" t="s">
        <v>13197</v>
      </c>
      <c r="B2562" s="12" t="s">
        <v>1662</v>
      </c>
      <c r="C2562" s="36">
        <v>46041</v>
      </c>
      <c r="D2562" s="39">
        <v>607.69000000000005</v>
      </c>
      <c r="E2562" s="12">
        <v>37</v>
      </c>
    </row>
    <row r="2563" spans="1:5" x14ac:dyDescent="0.3">
      <c r="A2563" s="12" t="s">
        <v>13198</v>
      </c>
      <c r="B2563" s="12" t="s">
        <v>2229</v>
      </c>
      <c r="C2563" s="36">
        <v>46045</v>
      </c>
      <c r="D2563" s="39">
        <v>1675.51</v>
      </c>
      <c r="E2563" s="12">
        <v>191</v>
      </c>
    </row>
    <row r="2564" spans="1:5" x14ac:dyDescent="0.3">
      <c r="A2564" s="12" t="s">
        <v>13199</v>
      </c>
      <c r="B2564" s="12" t="s">
        <v>1407</v>
      </c>
      <c r="C2564" s="36">
        <v>46035</v>
      </c>
      <c r="D2564" s="39">
        <v>2330.5100000000002</v>
      </c>
      <c r="E2564" s="12">
        <v>139</v>
      </c>
    </row>
    <row r="2565" spans="1:5" x14ac:dyDescent="0.3">
      <c r="A2565" s="12" t="s">
        <v>13200</v>
      </c>
      <c r="B2565" s="12" t="s">
        <v>3810</v>
      </c>
      <c r="C2565" s="36">
        <v>46030</v>
      </c>
      <c r="D2565" s="39">
        <v>125.94</v>
      </c>
      <c r="E2565" s="12">
        <v>298</v>
      </c>
    </row>
    <row r="2566" spans="1:5" x14ac:dyDescent="0.3">
      <c r="A2566" s="12" t="s">
        <v>13201</v>
      </c>
      <c r="B2566" s="12" t="s">
        <v>4096</v>
      </c>
      <c r="C2566" s="36">
        <v>46029</v>
      </c>
      <c r="D2566" s="39">
        <v>1505.59</v>
      </c>
      <c r="E2566" s="12">
        <v>7</v>
      </c>
    </row>
    <row r="2567" spans="1:5" x14ac:dyDescent="0.3">
      <c r="A2567" s="12" t="s">
        <v>13202</v>
      </c>
      <c r="B2567" s="12" t="s">
        <v>1449</v>
      </c>
      <c r="C2567" s="36">
        <v>46037</v>
      </c>
      <c r="D2567" s="39">
        <v>199.16</v>
      </c>
      <c r="E2567" s="12">
        <v>284</v>
      </c>
    </row>
    <row r="2568" spans="1:5" x14ac:dyDescent="0.3">
      <c r="A2568" s="12" t="s">
        <v>13203</v>
      </c>
      <c r="B2568" s="12" t="s">
        <v>1180</v>
      </c>
      <c r="C2568" s="36">
        <v>46026</v>
      </c>
      <c r="D2568" s="39">
        <v>2487.67</v>
      </c>
      <c r="E2568" s="12">
        <v>111</v>
      </c>
    </row>
    <row r="2569" spans="1:5" x14ac:dyDescent="0.3">
      <c r="A2569" s="12" t="s">
        <v>13204</v>
      </c>
      <c r="B2569" s="12" t="s">
        <v>3505</v>
      </c>
      <c r="C2569" s="36">
        <v>46043</v>
      </c>
      <c r="D2569" s="39">
        <v>2355.61</v>
      </c>
      <c r="E2569" s="12">
        <v>66</v>
      </c>
    </row>
    <row r="2570" spans="1:5" x14ac:dyDescent="0.3">
      <c r="A2570" s="12" t="s">
        <v>13205</v>
      </c>
      <c r="B2570" s="12" t="s">
        <v>2023</v>
      </c>
      <c r="C2570" s="36">
        <v>46046</v>
      </c>
      <c r="D2570" s="39">
        <v>1190.96</v>
      </c>
      <c r="E2570" s="12">
        <v>116</v>
      </c>
    </row>
    <row r="2571" spans="1:5" x14ac:dyDescent="0.3">
      <c r="A2571" s="12" t="s">
        <v>13206</v>
      </c>
      <c r="B2571" s="12" t="s">
        <v>738</v>
      </c>
      <c r="C2571" s="36">
        <v>46043</v>
      </c>
      <c r="D2571" s="39">
        <v>1697.94</v>
      </c>
      <c r="E2571" s="12">
        <v>47</v>
      </c>
    </row>
    <row r="2572" spans="1:5" x14ac:dyDescent="0.3">
      <c r="A2572" s="12" t="s">
        <v>13207</v>
      </c>
      <c r="B2572" s="12" t="s">
        <v>764</v>
      </c>
      <c r="C2572" s="36">
        <v>46023</v>
      </c>
      <c r="D2572" s="39">
        <v>1200.48</v>
      </c>
      <c r="E2572" s="12">
        <v>89</v>
      </c>
    </row>
    <row r="2573" spans="1:5" x14ac:dyDescent="0.3">
      <c r="A2573" s="12" t="s">
        <v>13208</v>
      </c>
      <c r="B2573" s="12" t="s">
        <v>1780</v>
      </c>
      <c r="C2573" s="36">
        <v>46052</v>
      </c>
      <c r="D2573" s="39">
        <v>836.8</v>
      </c>
      <c r="E2573" s="12">
        <v>190</v>
      </c>
    </row>
    <row r="2574" spans="1:5" x14ac:dyDescent="0.3">
      <c r="A2574" s="12" t="s">
        <v>13209</v>
      </c>
      <c r="B2574" s="12" t="s">
        <v>3168</v>
      </c>
      <c r="C2574" s="36">
        <v>46028</v>
      </c>
      <c r="D2574" s="39">
        <v>2141.77</v>
      </c>
      <c r="E2574" s="12">
        <v>27</v>
      </c>
    </row>
    <row r="2575" spans="1:5" x14ac:dyDescent="0.3">
      <c r="A2575" s="12" t="s">
        <v>13210</v>
      </c>
      <c r="B2575" s="12" t="s">
        <v>3631</v>
      </c>
      <c r="C2575" s="36">
        <v>46035</v>
      </c>
      <c r="D2575" s="39">
        <v>1759.54</v>
      </c>
      <c r="E2575" s="12">
        <v>197</v>
      </c>
    </row>
    <row r="2576" spans="1:5" x14ac:dyDescent="0.3">
      <c r="A2576" s="12" t="s">
        <v>13211</v>
      </c>
      <c r="B2576" s="12" t="s">
        <v>1622</v>
      </c>
      <c r="C2576" s="36">
        <v>46039</v>
      </c>
      <c r="D2576" s="39">
        <v>2265.4299999999998</v>
      </c>
      <c r="E2576" s="12">
        <v>139</v>
      </c>
    </row>
    <row r="2577" spans="1:5" x14ac:dyDescent="0.3">
      <c r="A2577" s="12" t="s">
        <v>13212</v>
      </c>
      <c r="B2577" s="12" t="s">
        <v>1660</v>
      </c>
      <c r="C2577" s="36">
        <v>46023</v>
      </c>
      <c r="D2577" s="39">
        <v>1504.51</v>
      </c>
      <c r="E2577" s="12">
        <v>186</v>
      </c>
    </row>
    <row r="2578" spans="1:5" x14ac:dyDescent="0.3">
      <c r="A2578" s="12" t="s">
        <v>13213</v>
      </c>
      <c r="B2578" s="12" t="s">
        <v>741</v>
      </c>
      <c r="C2578" s="36">
        <v>46038</v>
      </c>
      <c r="D2578" s="39">
        <v>1863.33</v>
      </c>
      <c r="E2578" s="12">
        <v>15</v>
      </c>
    </row>
    <row r="2579" spans="1:5" x14ac:dyDescent="0.3">
      <c r="A2579" s="12" t="s">
        <v>13214</v>
      </c>
      <c r="B2579" s="12" t="s">
        <v>2493</v>
      </c>
      <c r="C2579" s="36">
        <v>46052</v>
      </c>
      <c r="D2579" s="39">
        <v>1180.05</v>
      </c>
      <c r="E2579" s="12">
        <v>23</v>
      </c>
    </row>
    <row r="2580" spans="1:5" x14ac:dyDescent="0.3">
      <c r="A2580" s="12" t="s">
        <v>13215</v>
      </c>
      <c r="B2580" s="12" t="s">
        <v>2365</v>
      </c>
      <c r="C2580" s="36">
        <v>46038</v>
      </c>
      <c r="D2580" s="39">
        <v>284.86</v>
      </c>
      <c r="E2580" s="12">
        <v>15</v>
      </c>
    </row>
    <row r="2581" spans="1:5" x14ac:dyDescent="0.3">
      <c r="A2581" s="12" t="s">
        <v>13216</v>
      </c>
      <c r="B2581" s="12" t="s">
        <v>4431</v>
      </c>
      <c r="C2581" s="36">
        <v>46032</v>
      </c>
      <c r="D2581" s="39">
        <v>1542.08</v>
      </c>
      <c r="E2581" s="12">
        <v>202</v>
      </c>
    </row>
    <row r="2582" spans="1:5" x14ac:dyDescent="0.3">
      <c r="A2582" s="12" t="s">
        <v>13217</v>
      </c>
      <c r="B2582" s="12" t="s">
        <v>2891</v>
      </c>
      <c r="C2582" s="36">
        <v>46024</v>
      </c>
      <c r="D2582" s="39">
        <v>1816.86</v>
      </c>
      <c r="E2582" s="12">
        <v>287</v>
      </c>
    </row>
    <row r="2583" spans="1:5" x14ac:dyDescent="0.3">
      <c r="A2583" s="12" t="s">
        <v>13218</v>
      </c>
      <c r="B2583" s="12" t="s">
        <v>3748</v>
      </c>
      <c r="C2583" s="36">
        <v>46051</v>
      </c>
      <c r="D2583" s="39">
        <v>764.57</v>
      </c>
      <c r="E2583" s="12">
        <v>15</v>
      </c>
    </row>
    <row r="2584" spans="1:5" x14ac:dyDescent="0.3">
      <c r="A2584" s="12" t="s">
        <v>13219</v>
      </c>
      <c r="B2584" s="12" t="s">
        <v>3569</v>
      </c>
      <c r="C2584" s="36">
        <v>46047</v>
      </c>
      <c r="D2584" s="39">
        <v>1522.4</v>
      </c>
      <c r="E2584" s="12">
        <v>194</v>
      </c>
    </row>
    <row r="2585" spans="1:5" x14ac:dyDescent="0.3">
      <c r="A2585" s="12" t="s">
        <v>13220</v>
      </c>
      <c r="B2585" s="12" t="s">
        <v>3834</v>
      </c>
      <c r="C2585" s="36">
        <v>46023</v>
      </c>
      <c r="D2585" s="39">
        <v>823.91</v>
      </c>
      <c r="E2585" s="12">
        <v>300</v>
      </c>
    </row>
    <row r="2586" spans="1:5" x14ac:dyDescent="0.3">
      <c r="A2586" s="12" t="s">
        <v>13221</v>
      </c>
      <c r="B2586" s="12" t="s">
        <v>3511</v>
      </c>
      <c r="C2586" s="36">
        <v>46045</v>
      </c>
      <c r="D2586" s="39">
        <v>2476.7399999999998</v>
      </c>
      <c r="E2586" s="12">
        <v>271</v>
      </c>
    </row>
    <row r="2587" spans="1:5" x14ac:dyDescent="0.3">
      <c r="A2587" s="12" t="s">
        <v>13222</v>
      </c>
      <c r="B2587" s="12" t="s">
        <v>1267</v>
      </c>
      <c r="C2587" s="36">
        <v>46044</v>
      </c>
      <c r="D2587" s="39">
        <v>1262.6199999999999</v>
      </c>
      <c r="E2587" s="12">
        <v>92</v>
      </c>
    </row>
    <row r="2588" spans="1:5" x14ac:dyDescent="0.3">
      <c r="A2588" s="12" t="s">
        <v>13223</v>
      </c>
      <c r="B2588" s="12" t="s">
        <v>1221</v>
      </c>
      <c r="C2588" s="36">
        <v>46027</v>
      </c>
      <c r="D2588" s="39">
        <v>204.51</v>
      </c>
      <c r="E2588" s="12">
        <v>138</v>
      </c>
    </row>
    <row r="2589" spans="1:5" x14ac:dyDescent="0.3">
      <c r="A2589" s="12" t="s">
        <v>13224</v>
      </c>
      <c r="B2589" s="12" t="s">
        <v>985</v>
      </c>
      <c r="C2589" s="36">
        <v>46028</v>
      </c>
      <c r="D2589" s="39">
        <v>614.79</v>
      </c>
      <c r="E2589" s="12">
        <v>109</v>
      </c>
    </row>
    <row r="2590" spans="1:5" x14ac:dyDescent="0.3">
      <c r="A2590" s="12" t="s">
        <v>13225</v>
      </c>
      <c r="B2590" s="12" t="s">
        <v>4166</v>
      </c>
      <c r="C2590" s="36">
        <v>46050</v>
      </c>
      <c r="D2590" s="39">
        <v>1141.79</v>
      </c>
      <c r="E2590" s="12">
        <v>139</v>
      </c>
    </row>
    <row r="2591" spans="1:5" x14ac:dyDescent="0.3">
      <c r="A2591" s="12" t="s">
        <v>13226</v>
      </c>
      <c r="B2591" s="12" t="s">
        <v>4158</v>
      </c>
      <c r="C2591" s="36">
        <v>46034</v>
      </c>
      <c r="D2591" s="39">
        <v>1575.95</v>
      </c>
      <c r="E2591" s="12">
        <v>156</v>
      </c>
    </row>
    <row r="2592" spans="1:5" x14ac:dyDescent="0.3">
      <c r="A2592" s="12" t="s">
        <v>13227</v>
      </c>
      <c r="B2592" s="12" t="s">
        <v>3172</v>
      </c>
      <c r="C2592" s="36">
        <v>46044</v>
      </c>
      <c r="D2592" s="39">
        <v>1773.99</v>
      </c>
      <c r="E2592" s="12">
        <v>205</v>
      </c>
    </row>
    <row r="2593" spans="1:5" x14ac:dyDescent="0.3">
      <c r="A2593" s="12" t="s">
        <v>13228</v>
      </c>
      <c r="B2593" s="12" t="s">
        <v>3493</v>
      </c>
      <c r="C2593" s="36">
        <v>46050</v>
      </c>
      <c r="D2593" s="39">
        <v>969.73</v>
      </c>
      <c r="E2593" s="12">
        <v>73</v>
      </c>
    </row>
    <row r="2594" spans="1:5" x14ac:dyDescent="0.3">
      <c r="A2594" s="12" t="s">
        <v>13229</v>
      </c>
      <c r="B2594" s="12" t="s">
        <v>2921</v>
      </c>
      <c r="C2594" s="36">
        <v>46035</v>
      </c>
      <c r="D2594" s="39">
        <v>525.29</v>
      </c>
      <c r="E2594" s="12">
        <v>256</v>
      </c>
    </row>
    <row r="2595" spans="1:5" x14ac:dyDescent="0.3">
      <c r="A2595" s="12" t="s">
        <v>13230</v>
      </c>
      <c r="B2595" s="12" t="s">
        <v>4455</v>
      </c>
      <c r="C2595" s="36">
        <v>46035</v>
      </c>
      <c r="D2595" s="39">
        <v>1335.13</v>
      </c>
      <c r="E2595" s="12">
        <v>118</v>
      </c>
    </row>
    <row r="2596" spans="1:5" x14ac:dyDescent="0.3">
      <c r="A2596" s="12" t="s">
        <v>13231</v>
      </c>
      <c r="B2596" s="12" t="s">
        <v>2663</v>
      </c>
      <c r="C2596" s="36">
        <v>46048</v>
      </c>
      <c r="D2596" s="39">
        <v>352.51</v>
      </c>
      <c r="E2596" s="12">
        <v>73</v>
      </c>
    </row>
    <row r="2597" spans="1:5" x14ac:dyDescent="0.3">
      <c r="A2597" s="12" t="s">
        <v>13232</v>
      </c>
      <c r="B2597" s="12" t="s">
        <v>2249</v>
      </c>
      <c r="C2597" s="36">
        <v>46029</v>
      </c>
      <c r="D2597" s="39">
        <v>2350.7600000000002</v>
      </c>
      <c r="E2597" s="12">
        <v>174</v>
      </c>
    </row>
    <row r="2598" spans="1:5" x14ac:dyDescent="0.3">
      <c r="A2598" s="12" t="s">
        <v>13233</v>
      </c>
      <c r="B2598" s="12" t="s">
        <v>2695</v>
      </c>
      <c r="C2598" s="36">
        <v>46032</v>
      </c>
      <c r="D2598" s="39">
        <v>1174.76</v>
      </c>
      <c r="E2598" s="12">
        <v>215</v>
      </c>
    </row>
    <row r="2599" spans="1:5" x14ac:dyDescent="0.3">
      <c r="A2599" s="12" t="s">
        <v>13234</v>
      </c>
      <c r="B2599" s="12" t="s">
        <v>1660</v>
      </c>
      <c r="C2599" s="36">
        <v>46034</v>
      </c>
      <c r="D2599" s="39">
        <v>1124.1400000000001</v>
      </c>
      <c r="E2599" s="12">
        <v>287</v>
      </c>
    </row>
    <row r="2600" spans="1:5" x14ac:dyDescent="0.3">
      <c r="A2600" s="12" t="s">
        <v>13235</v>
      </c>
      <c r="B2600" s="12" t="s">
        <v>1205</v>
      </c>
      <c r="C2600" s="36">
        <v>46030</v>
      </c>
      <c r="D2600" s="39">
        <v>1149.3399999999999</v>
      </c>
      <c r="E2600" s="12">
        <v>174</v>
      </c>
    </row>
    <row r="2601" spans="1:5" x14ac:dyDescent="0.3">
      <c r="A2601" s="12" t="s">
        <v>13236</v>
      </c>
      <c r="B2601" s="12" t="s">
        <v>807</v>
      </c>
      <c r="C2601" s="36">
        <v>46032</v>
      </c>
      <c r="D2601" s="39">
        <v>2317.84</v>
      </c>
      <c r="E2601" s="12">
        <v>213</v>
      </c>
    </row>
    <row r="2602" spans="1:5" x14ac:dyDescent="0.3">
      <c r="A2602" s="12" t="s">
        <v>13237</v>
      </c>
      <c r="B2602" s="12" t="s">
        <v>3581</v>
      </c>
      <c r="C2602" s="36">
        <v>46039</v>
      </c>
      <c r="D2602" s="39">
        <v>1479.15</v>
      </c>
      <c r="E2602" s="12">
        <v>208</v>
      </c>
    </row>
    <row r="2603" spans="1:5" x14ac:dyDescent="0.3">
      <c r="A2603" s="12" t="s">
        <v>13238</v>
      </c>
      <c r="B2603" s="12" t="s">
        <v>3098</v>
      </c>
      <c r="C2603" s="36">
        <v>46031</v>
      </c>
      <c r="D2603" s="39">
        <v>1620.99</v>
      </c>
      <c r="E2603" s="12">
        <v>275</v>
      </c>
    </row>
    <row r="2604" spans="1:5" x14ac:dyDescent="0.3">
      <c r="A2604" s="12" t="s">
        <v>13239</v>
      </c>
      <c r="B2604" s="12" t="s">
        <v>1203</v>
      </c>
      <c r="C2604" s="36">
        <v>46035</v>
      </c>
      <c r="D2604" s="39">
        <v>1423.92</v>
      </c>
      <c r="E2604" s="12">
        <v>76</v>
      </c>
    </row>
    <row r="2605" spans="1:5" x14ac:dyDescent="0.3">
      <c r="A2605" s="12" t="s">
        <v>13240</v>
      </c>
      <c r="B2605" s="12" t="s">
        <v>3637</v>
      </c>
      <c r="C2605" s="36">
        <v>46046</v>
      </c>
      <c r="D2605" s="39">
        <v>1381.92</v>
      </c>
      <c r="E2605" s="12">
        <v>25</v>
      </c>
    </row>
    <row r="2606" spans="1:5" x14ac:dyDescent="0.3">
      <c r="A2606" s="12" t="s">
        <v>13241</v>
      </c>
      <c r="B2606" s="12" t="s">
        <v>1897</v>
      </c>
      <c r="C2606" s="36">
        <v>46053</v>
      </c>
      <c r="D2606" s="39">
        <v>1073.28</v>
      </c>
      <c r="E2606" s="12">
        <v>117</v>
      </c>
    </row>
    <row r="2607" spans="1:5" x14ac:dyDescent="0.3">
      <c r="A2607" s="12" t="s">
        <v>13242</v>
      </c>
      <c r="B2607" s="12" t="s">
        <v>1891</v>
      </c>
      <c r="C2607" s="36">
        <v>46053</v>
      </c>
      <c r="D2607" s="39">
        <v>337.92</v>
      </c>
      <c r="E2607" s="12">
        <v>298</v>
      </c>
    </row>
    <row r="2608" spans="1:5" x14ac:dyDescent="0.3">
      <c r="A2608" s="12" t="s">
        <v>13243</v>
      </c>
      <c r="B2608" s="12" t="s">
        <v>4503</v>
      </c>
      <c r="C2608" s="36">
        <v>46025</v>
      </c>
      <c r="D2608" s="39">
        <v>2098.88</v>
      </c>
      <c r="E2608" s="12">
        <v>271</v>
      </c>
    </row>
    <row r="2609" spans="1:5" x14ac:dyDescent="0.3">
      <c r="A2609" s="12" t="s">
        <v>13244</v>
      </c>
      <c r="B2609" s="12" t="s">
        <v>1849</v>
      </c>
      <c r="C2609" s="36">
        <v>46040</v>
      </c>
      <c r="D2609" s="39">
        <v>2147.7600000000002</v>
      </c>
      <c r="E2609" s="12">
        <v>9</v>
      </c>
    </row>
    <row r="2610" spans="1:5" x14ac:dyDescent="0.3">
      <c r="A2610" s="12" t="s">
        <v>13245</v>
      </c>
      <c r="B2610" s="12" t="s">
        <v>1939</v>
      </c>
      <c r="C2610" s="36">
        <v>46038</v>
      </c>
      <c r="D2610" s="39">
        <v>721.37</v>
      </c>
      <c r="E2610" s="12">
        <v>72</v>
      </c>
    </row>
    <row r="2611" spans="1:5" x14ac:dyDescent="0.3">
      <c r="A2611" s="12" t="s">
        <v>13246</v>
      </c>
      <c r="B2611" s="12" t="s">
        <v>2029</v>
      </c>
      <c r="C2611" s="36">
        <v>46044</v>
      </c>
      <c r="D2611" s="39">
        <v>1864.68</v>
      </c>
      <c r="E2611" s="12">
        <v>29</v>
      </c>
    </row>
    <row r="2612" spans="1:5" x14ac:dyDescent="0.3">
      <c r="A2612" s="12" t="s">
        <v>13247</v>
      </c>
      <c r="B2612" s="12" t="s">
        <v>1614</v>
      </c>
      <c r="C2612" s="36">
        <v>46023</v>
      </c>
      <c r="D2612" s="39">
        <v>1373.43</v>
      </c>
      <c r="E2612" s="12">
        <v>147</v>
      </c>
    </row>
    <row r="2613" spans="1:5" x14ac:dyDescent="0.3">
      <c r="A2613" s="12" t="s">
        <v>13248</v>
      </c>
      <c r="B2613" s="12" t="s">
        <v>1628</v>
      </c>
      <c r="C2613" s="36">
        <v>46053</v>
      </c>
      <c r="D2613" s="39">
        <v>1336.92</v>
      </c>
      <c r="E2613" s="12">
        <v>10</v>
      </c>
    </row>
    <row r="2614" spans="1:5" x14ac:dyDescent="0.3">
      <c r="A2614" s="12" t="s">
        <v>13249</v>
      </c>
      <c r="B2614" s="12" t="s">
        <v>661</v>
      </c>
      <c r="C2614" s="36">
        <v>46045</v>
      </c>
      <c r="D2614" s="39">
        <v>886.88</v>
      </c>
      <c r="E2614" s="12">
        <v>51</v>
      </c>
    </row>
    <row r="2615" spans="1:5" x14ac:dyDescent="0.3">
      <c r="A2615" s="12" t="s">
        <v>13250</v>
      </c>
      <c r="B2615" s="12" t="s">
        <v>1279</v>
      </c>
      <c r="C2615" s="36">
        <v>46052</v>
      </c>
      <c r="D2615" s="39">
        <v>876.2</v>
      </c>
      <c r="E2615" s="12">
        <v>178</v>
      </c>
    </row>
    <row r="2616" spans="1:5" x14ac:dyDescent="0.3">
      <c r="A2616" s="12" t="s">
        <v>13251</v>
      </c>
      <c r="B2616" s="12" t="s">
        <v>2351</v>
      </c>
      <c r="C2616" s="36">
        <v>46034</v>
      </c>
      <c r="D2616" s="39">
        <v>1419.13</v>
      </c>
      <c r="E2616" s="12">
        <v>180</v>
      </c>
    </row>
    <row r="2617" spans="1:5" x14ac:dyDescent="0.3">
      <c r="A2617" s="12" t="s">
        <v>13252</v>
      </c>
      <c r="B2617" s="12" t="s">
        <v>1247</v>
      </c>
      <c r="C2617" s="36">
        <v>46051</v>
      </c>
      <c r="D2617" s="39">
        <v>2159.6999999999998</v>
      </c>
      <c r="E2617" s="12">
        <v>250</v>
      </c>
    </row>
    <row r="2618" spans="1:5" x14ac:dyDescent="0.3">
      <c r="A2618" s="12" t="s">
        <v>13253</v>
      </c>
      <c r="B2618" s="12" t="s">
        <v>3993</v>
      </c>
      <c r="C2618" s="36">
        <v>46050</v>
      </c>
      <c r="D2618" s="39">
        <v>2302.92</v>
      </c>
      <c r="E2618" s="12">
        <v>149</v>
      </c>
    </row>
    <row r="2619" spans="1:5" x14ac:dyDescent="0.3">
      <c r="A2619" s="12" t="s">
        <v>13254</v>
      </c>
      <c r="B2619" s="12" t="s">
        <v>1171</v>
      </c>
      <c r="C2619" s="36">
        <v>46032</v>
      </c>
      <c r="D2619" s="39">
        <v>1089.08</v>
      </c>
      <c r="E2619" s="12">
        <v>148</v>
      </c>
    </row>
    <row r="2620" spans="1:5" x14ac:dyDescent="0.3">
      <c r="A2620" s="12" t="s">
        <v>13255</v>
      </c>
      <c r="B2620" s="12" t="s">
        <v>3188</v>
      </c>
      <c r="C2620" s="36">
        <v>46038</v>
      </c>
      <c r="D2620" s="39">
        <v>370.88</v>
      </c>
      <c r="E2620" s="12">
        <v>270</v>
      </c>
    </row>
    <row r="2621" spans="1:5" x14ac:dyDescent="0.3">
      <c r="A2621" s="12" t="s">
        <v>13256</v>
      </c>
      <c r="B2621" s="12" t="s">
        <v>2277</v>
      </c>
      <c r="C2621" s="36">
        <v>46040</v>
      </c>
      <c r="D2621" s="39">
        <v>1611.78</v>
      </c>
      <c r="E2621" s="12">
        <v>62</v>
      </c>
    </row>
    <row r="2622" spans="1:5" x14ac:dyDescent="0.3">
      <c r="A2622" s="12" t="s">
        <v>13257</v>
      </c>
      <c r="B2622" s="12" t="s">
        <v>4577</v>
      </c>
      <c r="C2622" s="36">
        <v>46049</v>
      </c>
      <c r="D2622" s="39">
        <v>1319.77</v>
      </c>
      <c r="E2622" s="12">
        <v>142</v>
      </c>
    </row>
    <row r="2623" spans="1:5" x14ac:dyDescent="0.3">
      <c r="A2623" s="12" t="s">
        <v>13258</v>
      </c>
      <c r="B2623" s="12" t="s">
        <v>4054</v>
      </c>
      <c r="C2623" s="36">
        <v>46045</v>
      </c>
      <c r="D2623" s="39">
        <v>384.01</v>
      </c>
      <c r="E2623" s="12">
        <v>294</v>
      </c>
    </row>
    <row r="2624" spans="1:5" x14ac:dyDescent="0.3">
      <c r="A2624" s="12" t="s">
        <v>13259</v>
      </c>
      <c r="B2624" s="12" t="s">
        <v>3198</v>
      </c>
      <c r="C2624" s="36">
        <v>46034</v>
      </c>
      <c r="D2624" s="39">
        <v>1542.64</v>
      </c>
      <c r="E2624" s="12">
        <v>286</v>
      </c>
    </row>
    <row r="2625" spans="1:5" x14ac:dyDescent="0.3">
      <c r="A2625" s="12" t="s">
        <v>13260</v>
      </c>
      <c r="B2625" s="12" t="s">
        <v>2193</v>
      </c>
      <c r="C2625" s="36">
        <v>46023</v>
      </c>
      <c r="D2625" s="39">
        <v>284.72000000000003</v>
      </c>
      <c r="E2625" s="12">
        <v>45</v>
      </c>
    </row>
    <row r="2626" spans="1:5" x14ac:dyDescent="0.3">
      <c r="A2626" s="12" t="s">
        <v>13261</v>
      </c>
      <c r="B2626" s="12" t="s">
        <v>3148</v>
      </c>
      <c r="C2626" s="36">
        <v>46033</v>
      </c>
      <c r="D2626" s="39">
        <v>1157.4100000000001</v>
      </c>
      <c r="E2626" s="12">
        <v>176</v>
      </c>
    </row>
    <row r="2627" spans="1:5" x14ac:dyDescent="0.3">
      <c r="A2627" s="12" t="s">
        <v>13262</v>
      </c>
      <c r="B2627" s="12" t="s">
        <v>2343</v>
      </c>
      <c r="C2627" s="36">
        <v>46023</v>
      </c>
      <c r="D2627" s="39">
        <v>1699.5</v>
      </c>
      <c r="E2627" s="12">
        <v>56</v>
      </c>
    </row>
    <row r="2628" spans="1:5" x14ac:dyDescent="0.3">
      <c r="A2628" s="12" t="s">
        <v>13263</v>
      </c>
      <c r="B2628" s="12" t="s">
        <v>2583</v>
      </c>
      <c r="C2628" s="36">
        <v>46036</v>
      </c>
      <c r="D2628" s="39">
        <v>2175.81</v>
      </c>
      <c r="E2628" s="12">
        <v>94</v>
      </c>
    </row>
    <row r="2629" spans="1:5" x14ac:dyDescent="0.3">
      <c r="A2629" s="12" t="s">
        <v>13264</v>
      </c>
      <c r="B2629" s="12" t="s">
        <v>4086</v>
      </c>
      <c r="C2629" s="36">
        <v>46031</v>
      </c>
      <c r="D2629" s="39">
        <v>678.28</v>
      </c>
      <c r="E2629" s="12">
        <v>180</v>
      </c>
    </row>
    <row r="2630" spans="1:5" x14ac:dyDescent="0.3">
      <c r="A2630" s="12" t="s">
        <v>13265</v>
      </c>
      <c r="B2630" s="12" t="s">
        <v>2999</v>
      </c>
      <c r="C2630" s="36">
        <v>46024</v>
      </c>
      <c r="D2630" s="39">
        <v>1225.7</v>
      </c>
      <c r="E2630" s="12">
        <v>10</v>
      </c>
    </row>
    <row r="2631" spans="1:5" x14ac:dyDescent="0.3">
      <c r="A2631" s="12" t="s">
        <v>13266</v>
      </c>
      <c r="B2631" s="12" t="s">
        <v>2905</v>
      </c>
      <c r="C2631" s="36">
        <v>46034</v>
      </c>
      <c r="D2631" s="39">
        <v>401.94</v>
      </c>
      <c r="E2631" s="12">
        <v>262</v>
      </c>
    </row>
    <row r="2632" spans="1:5" x14ac:dyDescent="0.3">
      <c r="A2632" s="12" t="s">
        <v>13267</v>
      </c>
      <c r="B2632" s="12" t="s">
        <v>684</v>
      </c>
      <c r="C2632" s="36">
        <v>46049</v>
      </c>
      <c r="D2632" s="39">
        <v>1001.22</v>
      </c>
      <c r="E2632" s="12">
        <v>159</v>
      </c>
    </row>
    <row r="2633" spans="1:5" x14ac:dyDescent="0.3">
      <c r="A2633" s="12" t="s">
        <v>13268</v>
      </c>
      <c r="B2633" s="12" t="s">
        <v>4415</v>
      </c>
      <c r="C2633" s="36">
        <v>46034</v>
      </c>
      <c r="D2633" s="39">
        <v>2444.79</v>
      </c>
      <c r="E2633" s="12">
        <v>46</v>
      </c>
    </row>
    <row r="2634" spans="1:5" x14ac:dyDescent="0.3">
      <c r="A2634" s="12" t="s">
        <v>13269</v>
      </c>
      <c r="B2634" s="12" t="s">
        <v>1634</v>
      </c>
      <c r="C2634" s="36">
        <v>46024</v>
      </c>
      <c r="D2634" s="39">
        <v>1631.36</v>
      </c>
      <c r="E2634" s="12">
        <v>104</v>
      </c>
    </row>
    <row r="2635" spans="1:5" x14ac:dyDescent="0.3">
      <c r="A2635" s="12" t="s">
        <v>13270</v>
      </c>
      <c r="B2635" s="12" t="s">
        <v>2597</v>
      </c>
      <c r="C2635" s="36">
        <v>46042</v>
      </c>
      <c r="D2635" s="39">
        <v>1048.72</v>
      </c>
      <c r="E2635" s="12">
        <v>287</v>
      </c>
    </row>
    <row r="2636" spans="1:5" x14ac:dyDescent="0.3">
      <c r="A2636" s="12" t="s">
        <v>13271</v>
      </c>
      <c r="B2636" s="12" t="s">
        <v>3505</v>
      </c>
      <c r="C2636" s="36">
        <v>46027</v>
      </c>
      <c r="D2636" s="39">
        <v>1270.22</v>
      </c>
      <c r="E2636" s="12">
        <v>60</v>
      </c>
    </row>
    <row r="2637" spans="1:5" x14ac:dyDescent="0.3">
      <c r="A2637" s="12" t="s">
        <v>13272</v>
      </c>
      <c r="B2637" s="12" t="s">
        <v>3717</v>
      </c>
      <c r="C2637" s="36">
        <v>46046</v>
      </c>
      <c r="D2637" s="39">
        <v>474.57</v>
      </c>
      <c r="E2637" s="12">
        <v>182</v>
      </c>
    </row>
    <row r="2638" spans="1:5" x14ac:dyDescent="0.3">
      <c r="A2638" s="12" t="s">
        <v>13273</v>
      </c>
      <c r="B2638" s="12" t="s">
        <v>1072</v>
      </c>
      <c r="C2638" s="36">
        <v>46046</v>
      </c>
      <c r="D2638" s="39">
        <v>213.88</v>
      </c>
      <c r="E2638" s="12">
        <v>191</v>
      </c>
    </row>
    <row r="2639" spans="1:5" x14ac:dyDescent="0.3">
      <c r="A2639" s="12" t="s">
        <v>13274</v>
      </c>
      <c r="B2639" s="12" t="s">
        <v>3404</v>
      </c>
      <c r="C2639" s="36">
        <v>46023</v>
      </c>
      <c r="D2639" s="39">
        <v>2016.23</v>
      </c>
      <c r="E2639" s="12">
        <v>193</v>
      </c>
    </row>
    <row r="2640" spans="1:5" x14ac:dyDescent="0.3">
      <c r="A2640" s="12" t="s">
        <v>13275</v>
      </c>
      <c r="B2640" s="12" t="s">
        <v>1574</v>
      </c>
      <c r="C2640" s="36">
        <v>46042</v>
      </c>
      <c r="D2640" s="39">
        <v>2471.66</v>
      </c>
      <c r="E2640" s="12">
        <v>173</v>
      </c>
    </row>
    <row r="2641" spans="1:5" x14ac:dyDescent="0.3">
      <c r="A2641" s="12" t="s">
        <v>13276</v>
      </c>
      <c r="B2641" s="12" t="s">
        <v>3555</v>
      </c>
      <c r="C2641" s="36">
        <v>46028</v>
      </c>
      <c r="D2641" s="39">
        <v>1885.41</v>
      </c>
      <c r="E2641" s="12">
        <v>254</v>
      </c>
    </row>
    <row r="2642" spans="1:5" x14ac:dyDescent="0.3">
      <c r="A2642" s="12" t="s">
        <v>13277</v>
      </c>
      <c r="B2642" s="12" t="s">
        <v>4164</v>
      </c>
      <c r="C2642" s="36">
        <v>46040</v>
      </c>
      <c r="D2642" s="39">
        <v>1519.52</v>
      </c>
      <c r="E2642" s="12">
        <v>273</v>
      </c>
    </row>
    <row r="2643" spans="1:5" x14ac:dyDescent="0.3">
      <c r="A2643" s="12" t="s">
        <v>13278</v>
      </c>
      <c r="B2643" s="12" t="s">
        <v>987</v>
      </c>
      <c r="C2643" s="36">
        <v>46051</v>
      </c>
      <c r="D2643" s="39">
        <v>316.19</v>
      </c>
      <c r="E2643" s="12">
        <v>67</v>
      </c>
    </row>
    <row r="2644" spans="1:5" x14ac:dyDescent="0.3">
      <c r="A2644" s="12" t="s">
        <v>13279</v>
      </c>
      <c r="B2644" s="12" t="s">
        <v>2791</v>
      </c>
      <c r="C2644" s="36">
        <v>46053</v>
      </c>
      <c r="D2644" s="39">
        <v>2203.7800000000002</v>
      </c>
      <c r="E2644" s="12">
        <v>45</v>
      </c>
    </row>
    <row r="2645" spans="1:5" x14ac:dyDescent="0.3">
      <c r="A2645" s="12" t="s">
        <v>13280</v>
      </c>
      <c r="B2645" s="12" t="s">
        <v>2831</v>
      </c>
      <c r="C2645" s="36">
        <v>46033</v>
      </c>
      <c r="D2645" s="39">
        <v>396.56</v>
      </c>
      <c r="E2645" s="12">
        <v>284</v>
      </c>
    </row>
    <row r="2646" spans="1:5" x14ac:dyDescent="0.3">
      <c r="A2646" s="12" t="s">
        <v>13281</v>
      </c>
      <c r="B2646" s="12" t="s">
        <v>1516</v>
      </c>
      <c r="C2646" s="36">
        <v>46046</v>
      </c>
      <c r="D2646" s="39">
        <v>934.15</v>
      </c>
      <c r="E2646" s="12">
        <v>257</v>
      </c>
    </row>
    <row r="2647" spans="1:5" x14ac:dyDescent="0.3">
      <c r="A2647" s="12" t="s">
        <v>13282</v>
      </c>
      <c r="B2647" s="12" t="s">
        <v>3264</v>
      </c>
      <c r="C2647" s="36">
        <v>46025</v>
      </c>
      <c r="D2647" s="39">
        <v>2494.59</v>
      </c>
      <c r="E2647" s="12">
        <v>81</v>
      </c>
    </row>
    <row r="2648" spans="1:5" x14ac:dyDescent="0.3">
      <c r="A2648" s="12" t="s">
        <v>13283</v>
      </c>
      <c r="B2648" s="12" t="s">
        <v>944</v>
      </c>
      <c r="C2648" s="36">
        <v>46026</v>
      </c>
      <c r="D2648" s="39">
        <v>2440.13</v>
      </c>
      <c r="E2648" s="12">
        <v>71</v>
      </c>
    </row>
    <row r="2649" spans="1:5" x14ac:dyDescent="0.3">
      <c r="A2649" s="12" t="s">
        <v>13284</v>
      </c>
      <c r="B2649" s="12" t="s">
        <v>1300</v>
      </c>
      <c r="C2649" s="36">
        <v>46042</v>
      </c>
      <c r="D2649" s="39">
        <v>288.41000000000003</v>
      </c>
      <c r="E2649" s="12">
        <v>38</v>
      </c>
    </row>
    <row r="2650" spans="1:5" x14ac:dyDescent="0.3">
      <c r="A2650" s="12" t="s">
        <v>13285</v>
      </c>
      <c r="B2650" s="12" t="s">
        <v>3430</v>
      </c>
      <c r="C2650" s="36">
        <v>46023</v>
      </c>
      <c r="D2650" s="39">
        <v>401.05</v>
      </c>
      <c r="E2650" s="12">
        <v>137</v>
      </c>
    </row>
    <row r="2651" spans="1:5" x14ac:dyDescent="0.3">
      <c r="A2651" s="12" t="s">
        <v>13286</v>
      </c>
      <c r="B2651" s="12" t="s">
        <v>1407</v>
      </c>
      <c r="C2651" s="36">
        <v>46037</v>
      </c>
      <c r="D2651" s="39">
        <v>2090.87</v>
      </c>
      <c r="E2651" s="12">
        <v>192</v>
      </c>
    </row>
    <row r="2652" spans="1:5" x14ac:dyDescent="0.3">
      <c r="A2652" s="12" t="s">
        <v>13287</v>
      </c>
      <c r="B2652" s="12" t="s">
        <v>4356</v>
      </c>
      <c r="C2652" s="36">
        <v>46027</v>
      </c>
      <c r="D2652" s="39">
        <v>622.80999999999995</v>
      </c>
      <c r="E2652" s="12">
        <v>63</v>
      </c>
    </row>
    <row r="2653" spans="1:5" x14ac:dyDescent="0.3">
      <c r="A2653" s="12" t="s">
        <v>13288</v>
      </c>
      <c r="B2653" s="12" t="s">
        <v>3523</v>
      </c>
      <c r="C2653" s="36">
        <v>46050</v>
      </c>
      <c r="D2653" s="39">
        <v>551.67999999999995</v>
      </c>
      <c r="E2653" s="12">
        <v>116</v>
      </c>
    </row>
    <row r="2654" spans="1:5" x14ac:dyDescent="0.3">
      <c r="A2654" s="12" t="s">
        <v>13289</v>
      </c>
      <c r="B2654" s="12" t="s">
        <v>3531</v>
      </c>
      <c r="C2654" s="36">
        <v>46047</v>
      </c>
      <c r="D2654" s="39">
        <v>1336.23</v>
      </c>
      <c r="E2654" s="12">
        <v>137</v>
      </c>
    </row>
    <row r="2655" spans="1:5" x14ac:dyDescent="0.3">
      <c r="A2655" s="12" t="s">
        <v>13290</v>
      </c>
      <c r="B2655" s="12" t="s">
        <v>3983</v>
      </c>
      <c r="C2655" s="36">
        <v>46053</v>
      </c>
      <c r="D2655" s="39">
        <v>1533.76</v>
      </c>
      <c r="E2655" s="12">
        <v>75</v>
      </c>
    </row>
    <row r="2656" spans="1:5" x14ac:dyDescent="0.3">
      <c r="A2656" s="12" t="s">
        <v>13291</v>
      </c>
      <c r="B2656" s="12" t="s">
        <v>2557</v>
      </c>
      <c r="C2656" s="36">
        <v>46025</v>
      </c>
      <c r="D2656" s="39">
        <v>1639.91</v>
      </c>
      <c r="E2656" s="12">
        <v>133</v>
      </c>
    </row>
    <row r="2657" spans="1:5" x14ac:dyDescent="0.3">
      <c r="A2657" s="12" t="s">
        <v>13292</v>
      </c>
      <c r="B2657" s="12" t="s">
        <v>1766</v>
      </c>
      <c r="C2657" s="36">
        <v>46026</v>
      </c>
      <c r="D2657" s="39">
        <v>1440.58</v>
      </c>
      <c r="E2657" s="12">
        <v>279</v>
      </c>
    </row>
    <row r="2658" spans="1:5" x14ac:dyDescent="0.3">
      <c r="A2658" s="12" t="s">
        <v>13293</v>
      </c>
      <c r="B2658" s="12" t="s">
        <v>710</v>
      </c>
      <c r="C2658" s="36">
        <v>46030</v>
      </c>
      <c r="D2658" s="39">
        <v>1041.5</v>
      </c>
      <c r="E2658" s="12">
        <v>139</v>
      </c>
    </row>
    <row r="2659" spans="1:5" x14ac:dyDescent="0.3">
      <c r="A2659" s="12" t="s">
        <v>13294</v>
      </c>
      <c r="B2659" s="12" t="s">
        <v>2823</v>
      </c>
      <c r="C2659" s="36">
        <v>46039</v>
      </c>
      <c r="D2659" s="39">
        <v>683.34</v>
      </c>
      <c r="E2659" s="12">
        <v>202</v>
      </c>
    </row>
    <row r="2660" spans="1:5" x14ac:dyDescent="0.3">
      <c r="A2660" s="12" t="s">
        <v>13295</v>
      </c>
      <c r="B2660" s="12" t="s">
        <v>3615</v>
      </c>
      <c r="C2660" s="36">
        <v>46032</v>
      </c>
      <c r="D2660" s="39">
        <v>820.4</v>
      </c>
      <c r="E2660" s="12">
        <v>162</v>
      </c>
    </row>
    <row r="2661" spans="1:5" x14ac:dyDescent="0.3">
      <c r="A2661" s="12" t="s">
        <v>13296</v>
      </c>
      <c r="B2661" s="12" t="s">
        <v>969</v>
      </c>
      <c r="C2661" s="36">
        <v>46024</v>
      </c>
      <c r="D2661" s="39">
        <v>254</v>
      </c>
      <c r="E2661" s="12">
        <v>109</v>
      </c>
    </row>
    <row r="2662" spans="1:5" x14ac:dyDescent="0.3">
      <c r="A2662" s="12" t="s">
        <v>13297</v>
      </c>
      <c r="B2662" s="12" t="s">
        <v>3675</v>
      </c>
      <c r="C2662" s="36">
        <v>46045</v>
      </c>
      <c r="D2662" s="39">
        <v>1509.18</v>
      </c>
      <c r="E2662" s="12">
        <v>217</v>
      </c>
    </row>
    <row r="2663" spans="1:5" x14ac:dyDescent="0.3">
      <c r="A2663" s="12" t="s">
        <v>13298</v>
      </c>
      <c r="B2663" s="12" t="s">
        <v>1190</v>
      </c>
      <c r="C2663" s="36">
        <v>46038</v>
      </c>
      <c r="D2663" s="39">
        <v>996.96</v>
      </c>
      <c r="E2663" s="12">
        <v>191</v>
      </c>
    </row>
    <row r="2664" spans="1:5" x14ac:dyDescent="0.3">
      <c r="A2664" s="12" t="s">
        <v>13299</v>
      </c>
      <c r="B2664" s="12" t="s">
        <v>3697</v>
      </c>
      <c r="C2664" s="36">
        <v>46044</v>
      </c>
      <c r="D2664" s="39">
        <v>1442.4</v>
      </c>
      <c r="E2664" s="12">
        <v>201</v>
      </c>
    </row>
    <row r="2665" spans="1:5" x14ac:dyDescent="0.3">
      <c r="A2665" s="12" t="s">
        <v>13300</v>
      </c>
      <c r="B2665" s="12" t="s">
        <v>562</v>
      </c>
      <c r="C2665" s="36">
        <v>46044</v>
      </c>
      <c r="D2665" s="39">
        <v>164.96</v>
      </c>
      <c r="E2665" s="12">
        <v>201</v>
      </c>
    </row>
    <row r="2666" spans="1:5" x14ac:dyDescent="0.3">
      <c r="A2666" s="12" t="s">
        <v>13301</v>
      </c>
      <c r="B2666" s="12" t="s">
        <v>2479</v>
      </c>
      <c r="C2666" s="36">
        <v>46039</v>
      </c>
      <c r="D2666" s="39">
        <v>2036.49</v>
      </c>
      <c r="E2666" s="12">
        <v>161</v>
      </c>
    </row>
    <row r="2667" spans="1:5" x14ac:dyDescent="0.3">
      <c r="A2667" s="12" t="s">
        <v>13302</v>
      </c>
      <c r="B2667" s="12" t="s">
        <v>3134</v>
      </c>
      <c r="C2667" s="36">
        <v>46033</v>
      </c>
      <c r="D2667" s="39">
        <v>1367.25</v>
      </c>
      <c r="E2667" s="12">
        <v>81</v>
      </c>
    </row>
    <row r="2668" spans="1:5" x14ac:dyDescent="0.3">
      <c r="A2668" s="12" t="s">
        <v>13303</v>
      </c>
      <c r="B2668" s="12" t="s">
        <v>981</v>
      </c>
      <c r="C2668" s="36">
        <v>46033</v>
      </c>
      <c r="D2668" s="39">
        <v>1473.37</v>
      </c>
      <c r="E2668" s="12">
        <v>69</v>
      </c>
    </row>
    <row r="2669" spans="1:5" x14ac:dyDescent="0.3">
      <c r="A2669" s="12" t="s">
        <v>13304</v>
      </c>
      <c r="B2669" s="12" t="s">
        <v>4040</v>
      </c>
      <c r="C2669" s="36">
        <v>46024</v>
      </c>
      <c r="D2669" s="39">
        <v>384.34</v>
      </c>
      <c r="E2669" s="12">
        <v>81</v>
      </c>
    </row>
    <row r="2670" spans="1:5" x14ac:dyDescent="0.3">
      <c r="A2670" s="12" t="s">
        <v>13305</v>
      </c>
      <c r="B2670" s="12" t="s">
        <v>3046</v>
      </c>
      <c r="C2670" s="36">
        <v>46045</v>
      </c>
      <c r="D2670" s="39">
        <v>1479.91</v>
      </c>
      <c r="E2670" s="12">
        <v>128</v>
      </c>
    </row>
    <row r="2671" spans="1:5" x14ac:dyDescent="0.3">
      <c r="A2671" s="12" t="s">
        <v>13306</v>
      </c>
      <c r="B2671" s="12" t="s">
        <v>3016</v>
      </c>
      <c r="C2671" s="36">
        <v>46023</v>
      </c>
      <c r="D2671" s="39">
        <v>1363.41</v>
      </c>
      <c r="E2671" s="12">
        <v>32</v>
      </c>
    </row>
    <row r="2672" spans="1:5" x14ac:dyDescent="0.3">
      <c r="A2672" s="12" t="s">
        <v>13307</v>
      </c>
      <c r="B2672" s="12" t="s">
        <v>4265</v>
      </c>
      <c r="C2672" s="36">
        <v>46043</v>
      </c>
      <c r="D2672" s="39">
        <v>670.07</v>
      </c>
      <c r="E2672" s="12">
        <v>60</v>
      </c>
    </row>
    <row r="2673" spans="1:5" x14ac:dyDescent="0.3">
      <c r="A2673" s="12" t="s">
        <v>13308</v>
      </c>
      <c r="B2673" s="12" t="s">
        <v>1776</v>
      </c>
      <c r="C2673" s="36">
        <v>46048</v>
      </c>
      <c r="D2673" s="39">
        <v>1054.43</v>
      </c>
      <c r="E2673" s="12">
        <v>261</v>
      </c>
    </row>
    <row r="2674" spans="1:5" x14ac:dyDescent="0.3">
      <c r="A2674" s="12" t="s">
        <v>13309</v>
      </c>
      <c r="B2674" s="12" t="s">
        <v>3360</v>
      </c>
      <c r="C2674" s="36">
        <v>46043</v>
      </c>
      <c r="D2674" s="39">
        <v>2059.0300000000002</v>
      </c>
      <c r="E2674" s="12">
        <v>294</v>
      </c>
    </row>
    <row r="2675" spans="1:5" x14ac:dyDescent="0.3">
      <c r="A2675" s="12" t="s">
        <v>13310</v>
      </c>
      <c r="B2675" s="12" t="s">
        <v>1002</v>
      </c>
      <c r="C2675" s="36">
        <v>46031</v>
      </c>
      <c r="D2675" s="39">
        <v>205.18</v>
      </c>
      <c r="E2675" s="12">
        <v>98</v>
      </c>
    </row>
    <row r="2676" spans="1:5" x14ac:dyDescent="0.3">
      <c r="A2676" s="12" t="s">
        <v>13311</v>
      </c>
      <c r="B2676" s="12" t="s">
        <v>4485</v>
      </c>
      <c r="C2676" s="36">
        <v>46053</v>
      </c>
      <c r="D2676" s="39">
        <v>1509.04</v>
      </c>
      <c r="E2676" s="12">
        <v>40</v>
      </c>
    </row>
    <row r="2677" spans="1:5" x14ac:dyDescent="0.3">
      <c r="A2677" s="12" t="s">
        <v>13312</v>
      </c>
      <c r="B2677" s="12" t="s">
        <v>1973</v>
      </c>
      <c r="C2677" s="36">
        <v>46053</v>
      </c>
      <c r="D2677" s="39">
        <v>552.41</v>
      </c>
      <c r="E2677" s="12">
        <v>22</v>
      </c>
    </row>
    <row r="2678" spans="1:5" x14ac:dyDescent="0.3">
      <c r="A2678" s="12" t="s">
        <v>13313</v>
      </c>
      <c r="B2678" s="12" t="s">
        <v>1439</v>
      </c>
      <c r="C2678" s="36">
        <v>46026</v>
      </c>
      <c r="D2678" s="39">
        <v>929.56</v>
      </c>
      <c r="E2678" s="12">
        <v>297</v>
      </c>
    </row>
    <row r="2679" spans="1:5" x14ac:dyDescent="0.3">
      <c r="A2679" s="12" t="s">
        <v>13314</v>
      </c>
      <c r="B2679" s="12" t="s">
        <v>909</v>
      </c>
      <c r="C2679" s="36">
        <v>46048</v>
      </c>
      <c r="D2679" s="39">
        <v>893.96</v>
      </c>
      <c r="E2679" s="12">
        <v>108</v>
      </c>
    </row>
    <row r="2680" spans="1:5" x14ac:dyDescent="0.3">
      <c r="A2680" s="12" t="s">
        <v>13315</v>
      </c>
      <c r="B2680" s="12" t="s">
        <v>2261</v>
      </c>
      <c r="C2680" s="36">
        <v>46035</v>
      </c>
      <c r="D2680" s="39">
        <v>2156.29</v>
      </c>
      <c r="E2680" s="12">
        <v>155</v>
      </c>
    </row>
    <row r="2681" spans="1:5" x14ac:dyDescent="0.3">
      <c r="A2681" s="12" t="s">
        <v>13316</v>
      </c>
      <c r="B2681" s="12" t="s">
        <v>2919</v>
      </c>
      <c r="C2681" s="36">
        <v>46027</v>
      </c>
      <c r="D2681" s="39">
        <v>306.04000000000002</v>
      </c>
      <c r="E2681" s="12">
        <v>48</v>
      </c>
    </row>
    <row r="2682" spans="1:5" x14ac:dyDescent="0.3">
      <c r="A2682" s="12" t="s">
        <v>13317</v>
      </c>
      <c r="B2682" s="12" t="s">
        <v>1265</v>
      </c>
      <c r="C2682" s="36">
        <v>46042</v>
      </c>
      <c r="D2682" s="39">
        <v>356.51</v>
      </c>
      <c r="E2682" s="12">
        <v>277</v>
      </c>
    </row>
    <row r="2683" spans="1:5" x14ac:dyDescent="0.3">
      <c r="A2683" s="12" t="s">
        <v>13318</v>
      </c>
      <c r="B2683" s="12" t="s">
        <v>893</v>
      </c>
      <c r="C2683" s="36">
        <v>46045</v>
      </c>
      <c r="D2683" s="39">
        <v>2347.85</v>
      </c>
      <c r="E2683" s="12">
        <v>265</v>
      </c>
    </row>
    <row r="2684" spans="1:5" x14ac:dyDescent="0.3">
      <c r="A2684" s="12" t="s">
        <v>13319</v>
      </c>
      <c r="B2684" s="12" t="s">
        <v>3208</v>
      </c>
      <c r="C2684" s="36">
        <v>46046</v>
      </c>
      <c r="D2684" s="39">
        <v>1383.39</v>
      </c>
      <c r="E2684" s="12">
        <v>278</v>
      </c>
    </row>
    <row r="2685" spans="1:5" x14ac:dyDescent="0.3">
      <c r="A2685" s="12" t="s">
        <v>13320</v>
      </c>
      <c r="B2685" s="12" t="s">
        <v>1407</v>
      </c>
      <c r="C2685" s="36">
        <v>46053</v>
      </c>
      <c r="D2685" s="39">
        <v>2039.56</v>
      </c>
      <c r="E2685" s="12">
        <v>73</v>
      </c>
    </row>
    <row r="2686" spans="1:5" x14ac:dyDescent="0.3">
      <c r="A2686" s="12" t="s">
        <v>13321</v>
      </c>
      <c r="B2686" s="12" t="s">
        <v>2629</v>
      </c>
      <c r="C2686" s="36">
        <v>46035</v>
      </c>
      <c r="D2686" s="39">
        <v>962.79</v>
      </c>
      <c r="E2686" s="12">
        <v>177</v>
      </c>
    </row>
    <row r="2687" spans="1:5" x14ac:dyDescent="0.3">
      <c r="A2687" s="12" t="s">
        <v>13322</v>
      </c>
      <c r="B2687" s="12" t="s">
        <v>1762</v>
      </c>
      <c r="C2687" s="36">
        <v>46041</v>
      </c>
      <c r="D2687" s="39">
        <v>1241.97</v>
      </c>
      <c r="E2687" s="12">
        <v>266</v>
      </c>
    </row>
    <row r="2688" spans="1:5" x14ac:dyDescent="0.3">
      <c r="A2688" s="12" t="s">
        <v>13323</v>
      </c>
      <c r="B2688" s="12" t="s">
        <v>2241</v>
      </c>
      <c r="C2688" s="36">
        <v>46030</v>
      </c>
      <c r="D2688" s="39">
        <v>16.73</v>
      </c>
      <c r="E2688" s="12">
        <v>131</v>
      </c>
    </row>
    <row r="2689" spans="1:5" x14ac:dyDescent="0.3">
      <c r="A2689" s="12" t="s">
        <v>13324</v>
      </c>
      <c r="B2689" s="12" t="s">
        <v>2971</v>
      </c>
      <c r="C2689" s="36">
        <v>46052</v>
      </c>
      <c r="D2689" s="39">
        <v>968.62</v>
      </c>
      <c r="E2689" s="12">
        <v>18</v>
      </c>
    </row>
    <row r="2690" spans="1:5" x14ac:dyDescent="0.3">
      <c r="A2690" s="12" t="s">
        <v>13325</v>
      </c>
      <c r="B2690" s="12" t="s">
        <v>893</v>
      </c>
      <c r="C2690" s="36">
        <v>46038</v>
      </c>
      <c r="D2690" s="39">
        <v>1134.72</v>
      </c>
      <c r="E2690" s="12">
        <v>22</v>
      </c>
    </row>
    <row r="2691" spans="1:5" x14ac:dyDescent="0.3">
      <c r="A2691" s="12" t="s">
        <v>13326</v>
      </c>
      <c r="B2691" s="12" t="s">
        <v>2311</v>
      </c>
      <c r="C2691" s="36">
        <v>46026</v>
      </c>
      <c r="D2691" s="39">
        <v>1777.56</v>
      </c>
      <c r="E2691" s="12">
        <v>206</v>
      </c>
    </row>
    <row r="2692" spans="1:5" x14ac:dyDescent="0.3">
      <c r="A2692" s="12" t="s">
        <v>13327</v>
      </c>
      <c r="B2692" s="12" t="s">
        <v>872</v>
      </c>
      <c r="C2692" s="36">
        <v>46032</v>
      </c>
      <c r="D2692" s="39">
        <v>1628.32</v>
      </c>
      <c r="E2692" s="12">
        <v>181</v>
      </c>
    </row>
    <row r="2693" spans="1:5" x14ac:dyDescent="0.3">
      <c r="A2693" s="12" t="s">
        <v>13328</v>
      </c>
      <c r="B2693" s="12" t="s">
        <v>1752</v>
      </c>
      <c r="C2693" s="36">
        <v>46027</v>
      </c>
      <c r="D2693" s="39">
        <v>1035.18</v>
      </c>
      <c r="E2693" s="12">
        <v>81</v>
      </c>
    </row>
    <row r="2694" spans="1:5" x14ac:dyDescent="0.3">
      <c r="A2694" s="12" t="s">
        <v>13329</v>
      </c>
      <c r="B2694" s="12" t="s">
        <v>3483</v>
      </c>
      <c r="C2694" s="36">
        <v>46031</v>
      </c>
      <c r="D2694" s="39">
        <v>569.78</v>
      </c>
      <c r="E2694" s="12">
        <v>236</v>
      </c>
    </row>
    <row r="2695" spans="1:5" x14ac:dyDescent="0.3">
      <c r="A2695" s="12" t="s">
        <v>13330</v>
      </c>
      <c r="B2695" s="12" t="s">
        <v>4070</v>
      </c>
      <c r="C2695" s="36">
        <v>46053</v>
      </c>
      <c r="D2695" s="39">
        <v>576.01</v>
      </c>
      <c r="E2695" s="12">
        <v>10</v>
      </c>
    </row>
    <row r="2696" spans="1:5" x14ac:dyDescent="0.3">
      <c r="A2696" s="12" t="s">
        <v>13331</v>
      </c>
      <c r="B2696" s="12" t="s">
        <v>1482</v>
      </c>
      <c r="C2696" s="36">
        <v>46052</v>
      </c>
      <c r="D2696" s="39">
        <v>1588.38</v>
      </c>
      <c r="E2696" s="12">
        <v>299</v>
      </c>
    </row>
    <row r="2697" spans="1:5" x14ac:dyDescent="0.3">
      <c r="A2697" s="12" t="s">
        <v>13332</v>
      </c>
      <c r="B2697" s="12" t="s">
        <v>3034</v>
      </c>
      <c r="C2697" s="36">
        <v>46041</v>
      </c>
      <c r="D2697" s="39">
        <v>733.32</v>
      </c>
      <c r="E2697" s="12">
        <v>267</v>
      </c>
    </row>
    <row r="2698" spans="1:5" x14ac:dyDescent="0.3">
      <c r="A2698" s="12" t="s">
        <v>13333</v>
      </c>
      <c r="B2698" s="12" t="s">
        <v>906</v>
      </c>
      <c r="C2698" s="36">
        <v>46034</v>
      </c>
      <c r="D2698" s="39">
        <v>187.13</v>
      </c>
      <c r="E2698" s="12">
        <v>146</v>
      </c>
    </row>
    <row r="2699" spans="1:5" x14ac:dyDescent="0.3">
      <c r="A2699" s="12" t="s">
        <v>13334</v>
      </c>
      <c r="B2699" s="12" t="s">
        <v>2051</v>
      </c>
      <c r="C2699" s="36">
        <v>46032</v>
      </c>
      <c r="D2699" s="39">
        <v>47.42</v>
      </c>
      <c r="E2699" s="12">
        <v>300</v>
      </c>
    </row>
    <row r="2700" spans="1:5" x14ac:dyDescent="0.3">
      <c r="A2700" s="12" t="s">
        <v>13335</v>
      </c>
      <c r="B2700" s="12" t="s">
        <v>4388</v>
      </c>
      <c r="C2700" s="36">
        <v>46040</v>
      </c>
      <c r="D2700" s="39">
        <v>573.27</v>
      </c>
      <c r="E2700" s="12">
        <v>32</v>
      </c>
    </row>
    <row r="2701" spans="1:5" x14ac:dyDescent="0.3">
      <c r="A2701" s="12" t="s">
        <v>13336</v>
      </c>
      <c r="B2701" s="12" t="s">
        <v>3410</v>
      </c>
      <c r="C2701" s="36">
        <v>46026</v>
      </c>
      <c r="D2701" s="39">
        <v>2309.7399999999998</v>
      </c>
      <c r="E2701" s="12">
        <v>259</v>
      </c>
    </row>
    <row r="2702" spans="1:5" x14ac:dyDescent="0.3">
      <c r="A2702" s="12" t="s">
        <v>13337</v>
      </c>
      <c r="B2702" s="12" t="s">
        <v>1969</v>
      </c>
      <c r="C2702" s="36">
        <v>46042</v>
      </c>
      <c r="D2702" s="39">
        <v>1292.72</v>
      </c>
      <c r="E2702" s="12">
        <v>135</v>
      </c>
    </row>
    <row r="2703" spans="1:5" x14ac:dyDescent="0.3">
      <c r="A2703" s="12" t="s">
        <v>13338</v>
      </c>
      <c r="B2703" s="12" t="s">
        <v>3068</v>
      </c>
      <c r="C2703" s="36">
        <v>46041</v>
      </c>
      <c r="D2703" s="39">
        <v>1468.21</v>
      </c>
      <c r="E2703" s="12">
        <v>275</v>
      </c>
    </row>
    <row r="2704" spans="1:5" x14ac:dyDescent="0.3">
      <c r="A2704" s="12" t="s">
        <v>13339</v>
      </c>
      <c r="B2704" s="12" t="s">
        <v>3803</v>
      </c>
      <c r="C2704" s="36">
        <v>46041</v>
      </c>
      <c r="D2704" s="39">
        <v>1790.15</v>
      </c>
      <c r="E2704" s="12">
        <v>74</v>
      </c>
    </row>
    <row r="2705" spans="1:5" x14ac:dyDescent="0.3">
      <c r="A2705" s="12" t="s">
        <v>13340</v>
      </c>
      <c r="B2705" s="12" t="s">
        <v>1095</v>
      </c>
      <c r="C2705" s="36">
        <v>46035</v>
      </c>
      <c r="D2705" s="39">
        <v>84.2</v>
      </c>
      <c r="E2705" s="12">
        <v>208</v>
      </c>
    </row>
    <row r="2706" spans="1:5" x14ac:dyDescent="0.3">
      <c r="A2706" s="12" t="s">
        <v>13341</v>
      </c>
      <c r="B2706" s="12" t="s">
        <v>2515</v>
      </c>
      <c r="C2706" s="36">
        <v>46049</v>
      </c>
      <c r="D2706" s="39">
        <v>180.07</v>
      </c>
      <c r="E2706" s="12">
        <v>253</v>
      </c>
    </row>
    <row r="2707" spans="1:5" x14ac:dyDescent="0.3">
      <c r="A2707" s="12" t="s">
        <v>13342</v>
      </c>
      <c r="B2707" s="12" t="s">
        <v>1273</v>
      </c>
      <c r="C2707" s="36">
        <v>46023</v>
      </c>
      <c r="D2707" s="39">
        <v>1172.74</v>
      </c>
      <c r="E2707" s="12">
        <v>188</v>
      </c>
    </row>
    <row r="2708" spans="1:5" x14ac:dyDescent="0.3">
      <c r="A2708" s="12" t="s">
        <v>13343</v>
      </c>
      <c r="B2708" s="12" t="s">
        <v>4551</v>
      </c>
      <c r="C2708" s="36">
        <v>46036</v>
      </c>
      <c r="D2708" s="39">
        <v>484.54</v>
      </c>
      <c r="E2708" s="12">
        <v>204</v>
      </c>
    </row>
    <row r="2709" spans="1:5" x14ac:dyDescent="0.3">
      <c r="A2709" s="12" t="s">
        <v>13344</v>
      </c>
      <c r="B2709" s="12" t="s">
        <v>3310</v>
      </c>
      <c r="C2709" s="36">
        <v>46023</v>
      </c>
      <c r="D2709" s="39">
        <v>1742.06</v>
      </c>
      <c r="E2709" s="12">
        <v>132</v>
      </c>
    </row>
    <row r="2710" spans="1:5" x14ac:dyDescent="0.3">
      <c r="A2710" s="12" t="s">
        <v>13345</v>
      </c>
      <c r="B2710" s="12" t="s">
        <v>3076</v>
      </c>
      <c r="C2710" s="36">
        <v>46028</v>
      </c>
      <c r="D2710" s="39">
        <v>537.55999999999995</v>
      </c>
      <c r="E2710" s="12">
        <v>67</v>
      </c>
    </row>
    <row r="2711" spans="1:5" x14ac:dyDescent="0.3">
      <c r="A2711" s="12" t="s">
        <v>13346</v>
      </c>
      <c r="B2711" s="12" t="s">
        <v>2591</v>
      </c>
      <c r="C2711" s="36">
        <v>46040</v>
      </c>
      <c r="D2711" s="39">
        <v>1539.58</v>
      </c>
      <c r="E2711" s="12">
        <v>153</v>
      </c>
    </row>
    <row r="2712" spans="1:5" x14ac:dyDescent="0.3">
      <c r="A2712" s="12" t="s">
        <v>13347</v>
      </c>
      <c r="B2712" s="12" t="s">
        <v>3212</v>
      </c>
      <c r="C2712" s="36">
        <v>46038</v>
      </c>
      <c r="D2712" s="39">
        <v>1167.05</v>
      </c>
      <c r="E2712" s="12">
        <v>40</v>
      </c>
    </row>
    <row r="2713" spans="1:5" x14ac:dyDescent="0.3">
      <c r="A2713" s="12" t="s">
        <v>13348</v>
      </c>
      <c r="B2713" s="12" t="s">
        <v>2663</v>
      </c>
      <c r="C2713" s="36">
        <v>46032</v>
      </c>
      <c r="D2713" s="39">
        <v>1777.48</v>
      </c>
      <c r="E2713" s="12">
        <v>246</v>
      </c>
    </row>
    <row r="2714" spans="1:5" x14ac:dyDescent="0.3">
      <c r="A2714" s="12" t="s">
        <v>13349</v>
      </c>
      <c r="B2714" s="12" t="s">
        <v>1764</v>
      </c>
      <c r="C2714" s="36">
        <v>46047</v>
      </c>
      <c r="D2714" s="39">
        <v>569.38</v>
      </c>
      <c r="E2714" s="12">
        <v>106</v>
      </c>
    </row>
    <row r="2715" spans="1:5" x14ac:dyDescent="0.3">
      <c r="A2715" s="12" t="s">
        <v>13350</v>
      </c>
      <c r="B2715" s="12" t="s">
        <v>628</v>
      </c>
      <c r="C2715" s="36">
        <v>46047</v>
      </c>
      <c r="D2715" s="39">
        <v>2296.84</v>
      </c>
      <c r="E2715" s="12">
        <v>38</v>
      </c>
    </row>
    <row r="2716" spans="1:5" x14ac:dyDescent="0.3">
      <c r="A2716" s="12" t="s">
        <v>13351</v>
      </c>
      <c r="B2716" s="12" t="s">
        <v>2247</v>
      </c>
      <c r="C2716" s="36">
        <v>46052</v>
      </c>
      <c r="D2716" s="39">
        <v>2318.98</v>
      </c>
      <c r="E2716" s="12">
        <v>223</v>
      </c>
    </row>
    <row r="2717" spans="1:5" x14ac:dyDescent="0.3">
      <c r="A2717" s="12" t="s">
        <v>13352</v>
      </c>
      <c r="B2717" s="12" t="s">
        <v>2329</v>
      </c>
      <c r="C2717" s="36">
        <v>46043</v>
      </c>
      <c r="D2717" s="39">
        <v>1121.55</v>
      </c>
      <c r="E2717" s="12">
        <v>98</v>
      </c>
    </row>
    <row r="2718" spans="1:5" x14ac:dyDescent="0.3">
      <c r="A2718" s="12" t="s">
        <v>13353</v>
      </c>
      <c r="B2718" s="12" t="s">
        <v>2573</v>
      </c>
      <c r="C2718" s="36">
        <v>46049</v>
      </c>
      <c r="D2718" s="39">
        <v>406.94</v>
      </c>
      <c r="E2718" s="12">
        <v>281</v>
      </c>
    </row>
    <row r="2719" spans="1:5" x14ac:dyDescent="0.3">
      <c r="A2719" s="12" t="s">
        <v>13354</v>
      </c>
      <c r="B2719" s="12" t="s">
        <v>880</v>
      </c>
      <c r="C2719" s="36">
        <v>46042</v>
      </c>
      <c r="D2719" s="39">
        <v>2193.61</v>
      </c>
      <c r="E2719" s="12">
        <v>170</v>
      </c>
    </row>
    <row r="2720" spans="1:5" x14ac:dyDescent="0.3">
      <c r="A2720" s="12" t="s">
        <v>13355</v>
      </c>
      <c r="B2720" s="12" t="s">
        <v>2861</v>
      </c>
      <c r="C2720" s="36">
        <v>46034</v>
      </c>
      <c r="D2720" s="39">
        <v>1719.51</v>
      </c>
      <c r="E2720" s="12">
        <v>9</v>
      </c>
    </row>
    <row r="2721" spans="1:5" x14ac:dyDescent="0.3">
      <c r="A2721" s="12" t="s">
        <v>13356</v>
      </c>
      <c r="B2721" s="12" t="s">
        <v>1961</v>
      </c>
      <c r="C2721" s="36">
        <v>46052</v>
      </c>
      <c r="D2721" s="39">
        <v>1491.28</v>
      </c>
      <c r="E2721" s="12">
        <v>299</v>
      </c>
    </row>
    <row r="2722" spans="1:5" x14ac:dyDescent="0.3">
      <c r="A2722" s="12" t="s">
        <v>13357</v>
      </c>
      <c r="B2722" s="12" t="s">
        <v>748</v>
      </c>
      <c r="C2722" s="36">
        <v>46045</v>
      </c>
      <c r="D2722" s="39">
        <v>981.1</v>
      </c>
      <c r="E2722" s="12">
        <v>177</v>
      </c>
    </row>
    <row r="2723" spans="1:5" x14ac:dyDescent="0.3">
      <c r="A2723" s="12" t="s">
        <v>13358</v>
      </c>
      <c r="B2723" s="12" t="s">
        <v>4162</v>
      </c>
      <c r="C2723" s="36">
        <v>46048</v>
      </c>
      <c r="D2723" s="39">
        <v>2049.39</v>
      </c>
      <c r="E2723" s="12">
        <v>68</v>
      </c>
    </row>
    <row r="2724" spans="1:5" x14ac:dyDescent="0.3">
      <c r="A2724" s="12" t="s">
        <v>13359</v>
      </c>
      <c r="B2724" s="12" t="s">
        <v>2963</v>
      </c>
      <c r="C2724" s="36">
        <v>46023</v>
      </c>
      <c r="D2724" s="39">
        <v>1025.27</v>
      </c>
      <c r="E2724" s="12">
        <v>113</v>
      </c>
    </row>
    <row r="2725" spans="1:5" x14ac:dyDescent="0.3">
      <c r="A2725" s="12" t="s">
        <v>13360</v>
      </c>
      <c r="B2725" s="12" t="s">
        <v>2001</v>
      </c>
      <c r="C2725" s="36">
        <v>46039</v>
      </c>
      <c r="D2725" s="39">
        <v>2299.4699999999998</v>
      </c>
      <c r="E2725" s="12">
        <v>71</v>
      </c>
    </row>
    <row r="2726" spans="1:5" x14ac:dyDescent="0.3">
      <c r="A2726" s="12" t="s">
        <v>13361</v>
      </c>
      <c r="B2726" s="12" t="s">
        <v>3723</v>
      </c>
      <c r="C2726" s="36">
        <v>46026</v>
      </c>
      <c r="D2726" s="39">
        <v>697.65</v>
      </c>
      <c r="E2726" s="12">
        <v>287</v>
      </c>
    </row>
    <row r="2727" spans="1:5" x14ac:dyDescent="0.3">
      <c r="A2727" s="12" t="s">
        <v>13362</v>
      </c>
      <c r="B2727" s="12" t="s">
        <v>2523</v>
      </c>
      <c r="C2727" s="36">
        <v>46041</v>
      </c>
      <c r="D2727" s="39">
        <v>1018.22</v>
      </c>
      <c r="E2727" s="12">
        <v>15</v>
      </c>
    </row>
    <row r="2728" spans="1:5" x14ac:dyDescent="0.3">
      <c r="A2728" s="12" t="s">
        <v>13363</v>
      </c>
      <c r="B2728" s="12" t="s">
        <v>3444</v>
      </c>
      <c r="C2728" s="36">
        <v>46034</v>
      </c>
      <c r="D2728" s="39">
        <v>914.8</v>
      </c>
      <c r="E2728" s="12">
        <v>275</v>
      </c>
    </row>
    <row r="2729" spans="1:5" x14ac:dyDescent="0.3">
      <c r="A2729" s="12" t="s">
        <v>13364</v>
      </c>
      <c r="B2729" s="12" t="s">
        <v>2437</v>
      </c>
      <c r="C2729" s="36">
        <v>46023</v>
      </c>
      <c r="D2729" s="39">
        <v>2017.29</v>
      </c>
      <c r="E2729" s="12">
        <v>139</v>
      </c>
    </row>
    <row r="2730" spans="1:5" x14ac:dyDescent="0.3">
      <c r="A2730" s="12" t="s">
        <v>13365</v>
      </c>
      <c r="B2730" s="12" t="s">
        <v>539</v>
      </c>
      <c r="C2730" s="36">
        <v>46028</v>
      </c>
      <c r="D2730" s="39">
        <v>1723.14</v>
      </c>
      <c r="E2730" s="12">
        <v>38</v>
      </c>
    </row>
    <row r="2731" spans="1:5" x14ac:dyDescent="0.3">
      <c r="A2731" s="12" t="s">
        <v>13366</v>
      </c>
      <c r="B2731" s="12" t="s">
        <v>608</v>
      </c>
      <c r="C2731" s="36">
        <v>46031</v>
      </c>
      <c r="D2731" s="39">
        <v>1046.6400000000001</v>
      </c>
      <c r="E2731" s="12">
        <v>115</v>
      </c>
    </row>
    <row r="2732" spans="1:5" x14ac:dyDescent="0.3">
      <c r="A2732" s="12" t="s">
        <v>13367</v>
      </c>
      <c r="B2732" s="12" t="s">
        <v>1393</v>
      </c>
      <c r="C2732" s="36">
        <v>46024</v>
      </c>
      <c r="D2732" s="39">
        <v>2338.96</v>
      </c>
      <c r="E2732" s="12">
        <v>206</v>
      </c>
    </row>
    <row r="2733" spans="1:5" x14ac:dyDescent="0.3">
      <c r="A2733" s="12" t="s">
        <v>13368</v>
      </c>
      <c r="B2733" s="12" t="s">
        <v>2176</v>
      </c>
      <c r="C2733" s="36">
        <v>46051</v>
      </c>
      <c r="D2733" s="39">
        <v>1080.19</v>
      </c>
      <c r="E2733" s="12">
        <v>231</v>
      </c>
    </row>
    <row r="2734" spans="1:5" x14ac:dyDescent="0.3">
      <c r="A2734" s="12" t="s">
        <v>13369</v>
      </c>
      <c r="B2734" s="12" t="s">
        <v>2471</v>
      </c>
      <c r="C2734" s="36">
        <v>46047</v>
      </c>
      <c r="D2734" s="39">
        <v>2452.19</v>
      </c>
      <c r="E2734" s="12">
        <v>58</v>
      </c>
    </row>
    <row r="2735" spans="1:5" x14ac:dyDescent="0.3">
      <c r="A2735" s="12" t="s">
        <v>13370</v>
      </c>
      <c r="B2735" s="12" t="s">
        <v>1002</v>
      </c>
      <c r="C2735" s="36">
        <v>46026</v>
      </c>
      <c r="D2735" s="39">
        <v>246.61</v>
      </c>
      <c r="E2735" s="12">
        <v>283</v>
      </c>
    </row>
    <row r="2736" spans="1:5" x14ac:dyDescent="0.3">
      <c r="A2736" s="12" t="s">
        <v>13371</v>
      </c>
      <c r="B2736" s="12" t="s">
        <v>1275</v>
      </c>
      <c r="C2736" s="36">
        <v>46029</v>
      </c>
      <c r="D2736" s="39">
        <v>620.77</v>
      </c>
      <c r="E2736" s="12">
        <v>241</v>
      </c>
    </row>
    <row r="2737" spans="1:5" x14ac:dyDescent="0.3">
      <c r="A2737" s="12" t="s">
        <v>13372</v>
      </c>
      <c r="B2737" s="12" t="s">
        <v>3354</v>
      </c>
      <c r="C2737" s="36">
        <v>46051</v>
      </c>
      <c r="D2737" s="39">
        <v>1439.48</v>
      </c>
      <c r="E2737" s="12">
        <v>85</v>
      </c>
    </row>
    <row r="2738" spans="1:5" x14ac:dyDescent="0.3">
      <c r="A2738" s="12" t="s">
        <v>13373</v>
      </c>
      <c r="B2738" s="12" t="s">
        <v>1031</v>
      </c>
      <c r="C2738" s="36">
        <v>46049</v>
      </c>
      <c r="D2738" s="39">
        <v>2039.89</v>
      </c>
      <c r="E2738" s="12">
        <v>129</v>
      </c>
    </row>
    <row r="2739" spans="1:5" x14ac:dyDescent="0.3">
      <c r="A2739" s="12" t="s">
        <v>13374</v>
      </c>
      <c r="B2739" s="12" t="s">
        <v>4507</v>
      </c>
      <c r="C2739" s="36">
        <v>46039</v>
      </c>
      <c r="D2739" s="39">
        <v>1456.06</v>
      </c>
      <c r="E2739" s="12">
        <v>15</v>
      </c>
    </row>
    <row r="2740" spans="1:5" x14ac:dyDescent="0.3">
      <c r="A2740" s="12" t="s">
        <v>13375</v>
      </c>
      <c r="B2740" s="12" t="s">
        <v>2593</v>
      </c>
      <c r="C2740" s="36">
        <v>46040</v>
      </c>
      <c r="D2740" s="39">
        <v>1126.73</v>
      </c>
      <c r="E2740" s="12">
        <v>99</v>
      </c>
    </row>
    <row r="2741" spans="1:5" x14ac:dyDescent="0.3">
      <c r="A2741" s="12" t="s">
        <v>13376</v>
      </c>
      <c r="B2741" s="12" t="s">
        <v>3312</v>
      </c>
      <c r="C2741" s="36">
        <v>46053</v>
      </c>
      <c r="D2741" s="39">
        <v>134.86000000000001</v>
      </c>
      <c r="E2741" s="12">
        <v>209</v>
      </c>
    </row>
    <row r="2742" spans="1:5" x14ac:dyDescent="0.3">
      <c r="A2742" s="12" t="s">
        <v>13377</v>
      </c>
      <c r="B2742" s="12" t="s">
        <v>1656</v>
      </c>
      <c r="C2742" s="36">
        <v>46032</v>
      </c>
      <c r="D2742" s="39">
        <v>703.44</v>
      </c>
      <c r="E2742" s="12">
        <v>118</v>
      </c>
    </row>
    <row r="2743" spans="1:5" x14ac:dyDescent="0.3">
      <c r="A2743" s="12" t="s">
        <v>13378</v>
      </c>
      <c r="B2743" s="12" t="s">
        <v>3782</v>
      </c>
      <c r="C2743" s="36">
        <v>46033</v>
      </c>
      <c r="D2743" s="39">
        <v>1425.78</v>
      </c>
      <c r="E2743" s="12">
        <v>143</v>
      </c>
    </row>
    <row r="2744" spans="1:5" x14ac:dyDescent="0.3">
      <c r="A2744" s="12" t="s">
        <v>13379</v>
      </c>
      <c r="B2744" s="12" t="s">
        <v>3102</v>
      </c>
      <c r="C2744" s="36">
        <v>46035</v>
      </c>
      <c r="D2744" s="39">
        <v>2408.8200000000002</v>
      </c>
      <c r="E2744" s="12">
        <v>133</v>
      </c>
    </row>
    <row r="2745" spans="1:5" x14ac:dyDescent="0.3">
      <c r="A2745" s="12" t="s">
        <v>13380</v>
      </c>
      <c r="B2745" s="12" t="s">
        <v>4348</v>
      </c>
      <c r="C2745" s="36">
        <v>46045</v>
      </c>
      <c r="D2745" s="39">
        <v>754.46</v>
      </c>
      <c r="E2745" s="12">
        <v>127</v>
      </c>
    </row>
    <row r="2746" spans="1:5" x14ac:dyDescent="0.3">
      <c r="A2746" s="12" t="s">
        <v>13381</v>
      </c>
      <c r="B2746" s="12" t="s">
        <v>1328</v>
      </c>
      <c r="C2746" s="36">
        <v>46024</v>
      </c>
      <c r="D2746" s="39">
        <v>399.71</v>
      </c>
      <c r="E2746" s="12">
        <v>222</v>
      </c>
    </row>
    <row r="2747" spans="1:5" x14ac:dyDescent="0.3">
      <c r="A2747" s="12" t="s">
        <v>13382</v>
      </c>
      <c r="B2747" s="12" t="s">
        <v>3930</v>
      </c>
      <c r="C2747" s="36">
        <v>46037</v>
      </c>
      <c r="D2747" s="39">
        <v>1653.66</v>
      </c>
      <c r="E2747" s="12">
        <v>125</v>
      </c>
    </row>
    <row r="2748" spans="1:5" x14ac:dyDescent="0.3">
      <c r="A2748" s="12" t="s">
        <v>13383</v>
      </c>
      <c r="B2748" s="12" t="s">
        <v>2685</v>
      </c>
      <c r="C2748" s="36">
        <v>46023</v>
      </c>
      <c r="D2748" s="39">
        <v>775.89</v>
      </c>
      <c r="E2748" s="12">
        <v>206</v>
      </c>
    </row>
    <row r="2749" spans="1:5" x14ac:dyDescent="0.3">
      <c r="A2749" s="12" t="s">
        <v>13384</v>
      </c>
      <c r="B2749" s="12" t="s">
        <v>3270</v>
      </c>
      <c r="C2749" s="36">
        <v>46046</v>
      </c>
      <c r="D2749" s="39">
        <v>1825.6</v>
      </c>
      <c r="E2749" s="12">
        <v>16</v>
      </c>
    </row>
    <row r="2750" spans="1:5" x14ac:dyDescent="0.3">
      <c r="A2750" s="12" t="s">
        <v>13385</v>
      </c>
      <c r="B2750" s="12" t="s">
        <v>3036</v>
      </c>
      <c r="C2750" s="36">
        <v>46046</v>
      </c>
      <c r="D2750" s="39">
        <v>2459.8200000000002</v>
      </c>
      <c r="E2750" s="12">
        <v>118</v>
      </c>
    </row>
    <row r="2751" spans="1:5" x14ac:dyDescent="0.3">
      <c r="A2751" s="12" t="s">
        <v>13386</v>
      </c>
      <c r="B2751" s="12" t="s">
        <v>720</v>
      </c>
      <c r="C2751" s="36">
        <v>46029</v>
      </c>
      <c r="D2751" s="39">
        <v>1298.3699999999999</v>
      </c>
      <c r="E2751" s="12">
        <v>106</v>
      </c>
    </row>
    <row r="2752" spans="1:5" x14ac:dyDescent="0.3">
      <c r="A2752" s="12" t="s">
        <v>13387</v>
      </c>
      <c r="B2752" s="12" t="s">
        <v>2999</v>
      </c>
      <c r="C2752" s="36">
        <v>46035</v>
      </c>
      <c r="D2752" s="39">
        <v>1228.55</v>
      </c>
      <c r="E2752" s="12">
        <v>175</v>
      </c>
    </row>
    <row r="2753" spans="1:5" x14ac:dyDescent="0.3">
      <c r="A2753" s="12" t="s">
        <v>13388</v>
      </c>
      <c r="B2753" s="12" t="s">
        <v>2575</v>
      </c>
      <c r="C2753" s="36">
        <v>46037</v>
      </c>
      <c r="D2753" s="39">
        <v>1263.42</v>
      </c>
      <c r="E2753" s="12">
        <v>261</v>
      </c>
    </row>
    <row r="2754" spans="1:5" x14ac:dyDescent="0.3">
      <c r="A2754" s="12" t="s">
        <v>13389</v>
      </c>
      <c r="B2754" s="12" t="s">
        <v>4023</v>
      </c>
      <c r="C2754" s="36">
        <v>46030</v>
      </c>
      <c r="D2754" s="39">
        <v>1743.23</v>
      </c>
      <c r="E2754" s="12">
        <v>147</v>
      </c>
    </row>
    <row r="2755" spans="1:5" x14ac:dyDescent="0.3">
      <c r="A2755" s="12" t="s">
        <v>13390</v>
      </c>
      <c r="B2755" s="12" t="s">
        <v>1403</v>
      </c>
      <c r="C2755" s="36">
        <v>46046</v>
      </c>
      <c r="D2755" s="39">
        <v>2400.67</v>
      </c>
      <c r="E2755" s="12">
        <v>96</v>
      </c>
    </row>
    <row r="2756" spans="1:5" x14ac:dyDescent="0.3">
      <c r="A2756" s="12" t="s">
        <v>13391</v>
      </c>
      <c r="B2756" s="12" t="s">
        <v>2325</v>
      </c>
      <c r="C2756" s="36">
        <v>46033</v>
      </c>
      <c r="D2756" s="39">
        <v>428.46</v>
      </c>
      <c r="E2756" s="12">
        <v>88</v>
      </c>
    </row>
    <row r="2757" spans="1:5" x14ac:dyDescent="0.3">
      <c r="A2757" s="12" t="s">
        <v>13392</v>
      </c>
      <c r="B2757" s="12" t="s">
        <v>3461</v>
      </c>
      <c r="C2757" s="36">
        <v>46032</v>
      </c>
      <c r="D2757" s="39">
        <v>1341.92</v>
      </c>
      <c r="E2757" s="12">
        <v>294</v>
      </c>
    </row>
    <row r="2758" spans="1:5" x14ac:dyDescent="0.3">
      <c r="A2758" s="12" t="s">
        <v>13393</v>
      </c>
      <c r="B2758" s="12" t="s">
        <v>1668</v>
      </c>
      <c r="C2758" s="36">
        <v>46034</v>
      </c>
      <c r="D2758" s="39">
        <v>466.24</v>
      </c>
      <c r="E2758" s="12">
        <v>223</v>
      </c>
    </row>
    <row r="2759" spans="1:5" x14ac:dyDescent="0.3">
      <c r="A2759" s="12" t="s">
        <v>13394</v>
      </c>
      <c r="B2759" s="12" t="s">
        <v>2567</v>
      </c>
      <c r="C2759" s="36">
        <v>46049</v>
      </c>
      <c r="D2759" s="39">
        <v>1702.91</v>
      </c>
      <c r="E2759" s="12">
        <v>40</v>
      </c>
    </row>
    <row r="2760" spans="1:5" x14ac:dyDescent="0.3">
      <c r="A2760" s="12" t="s">
        <v>13395</v>
      </c>
      <c r="B2760" s="12" t="s">
        <v>2053</v>
      </c>
      <c r="C2760" s="36">
        <v>46025</v>
      </c>
      <c r="D2760" s="39">
        <v>835.27</v>
      </c>
      <c r="E2760" s="12">
        <v>252</v>
      </c>
    </row>
    <row r="2761" spans="1:5" x14ac:dyDescent="0.3">
      <c r="A2761" s="12" t="s">
        <v>13396</v>
      </c>
      <c r="B2761" s="12" t="s">
        <v>3236</v>
      </c>
      <c r="C2761" s="36">
        <v>46047</v>
      </c>
      <c r="D2761" s="39">
        <v>2325.61</v>
      </c>
      <c r="E2761" s="12">
        <v>201</v>
      </c>
    </row>
    <row r="2762" spans="1:5" x14ac:dyDescent="0.3">
      <c r="A2762" s="12" t="s">
        <v>13397</v>
      </c>
      <c r="B2762" s="12" t="s">
        <v>1502</v>
      </c>
      <c r="C2762" s="36">
        <v>46046</v>
      </c>
      <c r="D2762" s="39">
        <v>379.55</v>
      </c>
      <c r="E2762" s="12">
        <v>237</v>
      </c>
    </row>
    <row r="2763" spans="1:5" x14ac:dyDescent="0.3">
      <c r="A2763" s="12" t="s">
        <v>13398</v>
      </c>
      <c r="B2763" s="12" t="s">
        <v>3507</v>
      </c>
      <c r="C2763" s="36">
        <v>46030</v>
      </c>
      <c r="D2763" s="39">
        <v>2395.5300000000002</v>
      </c>
      <c r="E2763" s="12">
        <v>96</v>
      </c>
    </row>
    <row r="2764" spans="1:5" x14ac:dyDescent="0.3">
      <c r="A2764" s="12" t="s">
        <v>13399</v>
      </c>
      <c r="B2764" s="12" t="s">
        <v>2851</v>
      </c>
      <c r="C2764" s="36">
        <v>46031</v>
      </c>
      <c r="D2764" s="39">
        <v>242.37</v>
      </c>
      <c r="E2764" s="12">
        <v>288</v>
      </c>
    </row>
    <row r="2765" spans="1:5" x14ac:dyDescent="0.3">
      <c r="A2765" s="12" t="s">
        <v>13400</v>
      </c>
      <c r="B2765" s="12" t="s">
        <v>4021</v>
      </c>
      <c r="C2765" s="36">
        <v>46026</v>
      </c>
      <c r="D2765" s="39">
        <v>2252.86</v>
      </c>
      <c r="E2765" s="12">
        <v>253</v>
      </c>
    </row>
    <row r="2766" spans="1:5" x14ac:dyDescent="0.3">
      <c r="A2766" s="12" t="s">
        <v>13401</v>
      </c>
      <c r="B2766" s="12" t="s">
        <v>691</v>
      </c>
      <c r="C2766" s="36">
        <v>46036</v>
      </c>
      <c r="D2766" s="39">
        <v>1041.3900000000001</v>
      </c>
      <c r="E2766" s="12">
        <v>119</v>
      </c>
    </row>
    <row r="2767" spans="1:5" x14ac:dyDescent="0.3">
      <c r="A2767" s="12" t="s">
        <v>13402</v>
      </c>
      <c r="B2767" s="12" t="s">
        <v>3601</v>
      </c>
      <c r="C2767" s="36">
        <v>46047</v>
      </c>
      <c r="D2767" s="39">
        <v>371.19</v>
      </c>
      <c r="E2767" s="12">
        <v>13</v>
      </c>
    </row>
    <row r="2768" spans="1:5" x14ac:dyDescent="0.3">
      <c r="A2768" s="12" t="s">
        <v>13403</v>
      </c>
      <c r="B2768" s="12" t="s">
        <v>3374</v>
      </c>
      <c r="C2768" s="36">
        <v>46032</v>
      </c>
      <c r="D2768" s="39">
        <v>619.34</v>
      </c>
      <c r="E2768" s="12">
        <v>213</v>
      </c>
    </row>
    <row r="2769" spans="1:5" x14ac:dyDescent="0.3">
      <c r="A2769" s="12" t="s">
        <v>13404</v>
      </c>
      <c r="B2769" s="12" t="s">
        <v>3549</v>
      </c>
      <c r="C2769" s="36">
        <v>46026</v>
      </c>
      <c r="D2769" s="39">
        <v>1052.1600000000001</v>
      </c>
      <c r="E2769" s="12">
        <v>180</v>
      </c>
    </row>
    <row r="2770" spans="1:5" x14ac:dyDescent="0.3">
      <c r="A2770" s="12" t="s">
        <v>13405</v>
      </c>
      <c r="B2770" s="12" t="s">
        <v>2174</v>
      </c>
      <c r="C2770" s="36">
        <v>46027</v>
      </c>
      <c r="D2770" s="39">
        <v>1456.85</v>
      </c>
      <c r="E2770" s="12">
        <v>147</v>
      </c>
    </row>
    <row r="2771" spans="1:5" x14ac:dyDescent="0.3">
      <c r="A2771" s="12" t="s">
        <v>13406</v>
      </c>
      <c r="B2771" s="12" t="s">
        <v>3471</v>
      </c>
      <c r="C2771" s="36">
        <v>46040</v>
      </c>
      <c r="D2771" s="39">
        <v>2180.38</v>
      </c>
      <c r="E2771" s="12">
        <v>46</v>
      </c>
    </row>
    <row r="2772" spans="1:5" x14ac:dyDescent="0.3">
      <c r="A2772" s="12" t="s">
        <v>13407</v>
      </c>
      <c r="B2772" s="12" t="s">
        <v>3006</v>
      </c>
      <c r="C2772" s="36">
        <v>46033</v>
      </c>
      <c r="D2772" s="39">
        <v>526.16999999999996</v>
      </c>
      <c r="E2772" s="12">
        <v>175</v>
      </c>
    </row>
    <row r="2773" spans="1:5" x14ac:dyDescent="0.3">
      <c r="A2773" s="12" t="s">
        <v>13408</v>
      </c>
      <c r="B2773" s="12" t="s">
        <v>631</v>
      </c>
      <c r="C2773" s="36">
        <v>46026</v>
      </c>
      <c r="D2773" s="39">
        <v>16.04</v>
      </c>
      <c r="E2773" s="12">
        <v>193</v>
      </c>
    </row>
    <row r="2774" spans="1:5" x14ac:dyDescent="0.3">
      <c r="A2774" s="12" t="s">
        <v>13409</v>
      </c>
      <c r="B2774" s="12" t="s">
        <v>3807</v>
      </c>
      <c r="C2774" s="36">
        <v>46038</v>
      </c>
      <c r="D2774" s="39">
        <v>1791.41</v>
      </c>
      <c r="E2774" s="12">
        <v>300</v>
      </c>
    </row>
    <row r="2775" spans="1:5" x14ac:dyDescent="0.3">
      <c r="A2775" s="12" t="s">
        <v>13410</v>
      </c>
      <c r="B2775" s="12" t="s">
        <v>4380</v>
      </c>
      <c r="C2775" s="36">
        <v>46036</v>
      </c>
      <c r="D2775" s="39">
        <v>1789.86</v>
      </c>
      <c r="E2775" s="12">
        <v>275</v>
      </c>
    </row>
    <row r="2776" spans="1:5" x14ac:dyDescent="0.3">
      <c r="A2776" s="12" t="s">
        <v>13411</v>
      </c>
      <c r="B2776" s="12" t="s">
        <v>3559</v>
      </c>
      <c r="C2776" s="36">
        <v>46042</v>
      </c>
      <c r="D2776" s="39">
        <v>687.33</v>
      </c>
      <c r="E2776" s="12">
        <v>168</v>
      </c>
    </row>
    <row r="2777" spans="1:5" x14ac:dyDescent="0.3">
      <c r="A2777" s="12" t="s">
        <v>13412</v>
      </c>
      <c r="B2777" s="12" t="s">
        <v>821</v>
      </c>
      <c r="C2777" s="36">
        <v>46035</v>
      </c>
      <c r="D2777" s="39">
        <v>1638.24</v>
      </c>
      <c r="E2777" s="12">
        <v>296</v>
      </c>
    </row>
    <row r="2778" spans="1:5" x14ac:dyDescent="0.3">
      <c r="A2778" s="12" t="s">
        <v>13413</v>
      </c>
      <c r="B2778" s="12" t="s">
        <v>3246</v>
      </c>
      <c r="C2778" s="36">
        <v>46041</v>
      </c>
      <c r="D2778" s="39">
        <v>2077.56</v>
      </c>
      <c r="E2778" s="12">
        <v>252</v>
      </c>
    </row>
    <row r="2779" spans="1:5" x14ac:dyDescent="0.3">
      <c r="A2779" s="12" t="s">
        <v>13414</v>
      </c>
      <c r="B2779" s="12" t="s">
        <v>3784</v>
      </c>
      <c r="C2779" s="36">
        <v>46026</v>
      </c>
      <c r="D2779" s="39">
        <v>1405.46</v>
      </c>
      <c r="E2779" s="12">
        <v>157</v>
      </c>
    </row>
    <row r="2780" spans="1:5" x14ac:dyDescent="0.3">
      <c r="A2780" s="12" t="s">
        <v>13415</v>
      </c>
      <c r="B2780" s="12" t="s">
        <v>3880</v>
      </c>
      <c r="C2780" s="36">
        <v>46041</v>
      </c>
      <c r="D2780" s="39">
        <v>1727.23</v>
      </c>
      <c r="E2780" s="12">
        <v>299</v>
      </c>
    </row>
    <row r="2781" spans="1:5" x14ac:dyDescent="0.3">
      <c r="A2781" s="12" t="s">
        <v>13416</v>
      </c>
      <c r="B2781" s="12" t="s">
        <v>814</v>
      </c>
      <c r="C2781" s="36">
        <v>46040</v>
      </c>
      <c r="D2781" s="39">
        <v>2135.13</v>
      </c>
      <c r="E2781" s="12">
        <v>290</v>
      </c>
    </row>
    <row r="2782" spans="1:5" x14ac:dyDescent="0.3">
      <c r="A2782" s="12" t="s">
        <v>13417</v>
      </c>
      <c r="B2782" s="12" t="s">
        <v>1531</v>
      </c>
      <c r="C2782" s="36">
        <v>46036</v>
      </c>
      <c r="D2782" s="39">
        <v>577.4</v>
      </c>
      <c r="E2782" s="12">
        <v>171</v>
      </c>
    </row>
    <row r="2783" spans="1:5" x14ac:dyDescent="0.3">
      <c r="A2783" s="12" t="s">
        <v>13418</v>
      </c>
      <c r="B2783" s="12" t="s">
        <v>3738</v>
      </c>
      <c r="C2783" s="36">
        <v>46045</v>
      </c>
      <c r="D2783" s="39">
        <v>2341.73</v>
      </c>
      <c r="E2783" s="12">
        <v>76</v>
      </c>
    </row>
    <row r="2784" spans="1:5" x14ac:dyDescent="0.3">
      <c r="A2784" s="12" t="s">
        <v>13419</v>
      </c>
      <c r="B2784" s="12" t="s">
        <v>1352</v>
      </c>
      <c r="C2784" s="36">
        <v>46049</v>
      </c>
      <c r="D2784" s="39">
        <v>913.27</v>
      </c>
      <c r="E2784" s="12">
        <v>294</v>
      </c>
    </row>
    <row r="2785" spans="1:5" x14ac:dyDescent="0.3">
      <c r="A2785" s="12" t="s">
        <v>13420</v>
      </c>
      <c r="B2785" s="12" t="s">
        <v>3938</v>
      </c>
      <c r="C2785" s="36">
        <v>46037</v>
      </c>
      <c r="D2785" s="39">
        <v>1489.54</v>
      </c>
      <c r="E2785" s="12">
        <v>285</v>
      </c>
    </row>
    <row r="2786" spans="1:5" x14ac:dyDescent="0.3">
      <c r="A2786" s="12" t="s">
        <v>13421</v>
      </c>
      <c r="B2786" s="12" t="s">
        <v>2051</v>
      </c>
      <c r="C2786" s="36">
        <v>46047</v>
      </c>
      <c r="D2786" s="39">
        <v>1628.87</v>
      </c>
      <c r="E2786" s="12">
        <v>37</v>
      </c>
    </row>
    <row r="2787" spans="1:5" x14ac:dyDescent="0.3">
      <c r="A2787" s="12" t="s">
        <v>13422</v>
      </c>
      <c r="B2787" s="12" t="s">
        <v>2951</v>
      </c>
      <c r="C2787" s="36">
        <v>46032</v>
      </c>
      <c r="D2787" s="39">
        <v>300.42</v>
      </c>
      <c r="E2787" s="12">
        <v>157</v>
      </c>
    </row>
    <row r="2788" spans="1:5" x14ac:dyDescent="0.3">
      <c r="A2788" s="12" t="s">
        <v>13423</v>
      </c>
      <c r="B2788" s="12" t="s">
        <v>2599</v>
      </c>
      <c r="C2788" s="36">
        <v>46043</v>
      </c>
      <c r="D2788" s="39">
        <v>1841.54</v>
      </c>
      <c r="E2788" s="12">
        <v>159</v>
      </c>
    </row>
    <row r="2789" spans="1:5" x14ac:dyDescent="0.3">
      <c r="A2789" s="12" t="s">
        <v>13424</v>
      </c>
      <c r="B2789" s="12" t="s">
        <v>2118</v>
      </c>
      <c r="C2789" s="36">
        <v>46029</v>
      </c>
      <c r="D2789" s="39">
        <v>1530.28</v>
      </c>
      <c r="E2789" s="12">
        <v>33</v>
      </c>
    </row>
    <row r="2790" spans="1:5" x14ac:dyDescent="0.3">
      <c r="A2790" s="12" t="s">
        <v>13425</v>
      </c>
      <c r="B2790" s="12" t="s">
        <v>2187</v>
      </c>
      <c r="C2790" s="36">
        <v>46050</v>
      </c>
      <c r="D2790" s="39">
        <v>2445.7800000000002</v>
      </c>
      <c r="E2790" s="12">
        <v>208</v>
      </c>
    </row>
    <row r="2791" spans="1:5" x14ac:dyDescent="0.3">
      <c r="A2791" s="12" t="s">
        <v>13426</v>
      </c>
      <c r="B2791" s="12" t="s">
        <v>1529</v>
      </c>
      <c r="C2791" s="36">
        <v>46037</v>
      </c>
      <c r="D2791" s="39">
        <v>273.05</v>
      </c>
      <c r="E2791" s="12">
        <v>257</v>
      </c>
    </row>
    <row r="2792" spans="1:5" x14ac:dyDescent="0.3">
      <c r="A2792" s="12" t="s">
        <v>13427</v>
      </c>
      <c r="B2792" s="12" t="s">
        <v>961</v>
      </c>
      <c r="C2792" s="36">
        <v>46047</v>
      </c>
      <c r="D2792" s="39">
        <v>1564.46</v>
      </c>
      <c r="E2792" s="12">
        <v>109</v>
      </c>
    </row>
    <row r="2793" spans="1:5" x14ac:dyDescent="0.3">
      <c r="A2793" s="12" t="s">
        <v>13428</v>
      </c>
      <c r="B2793" s="12" t="s">
        <v>1342</v>
      </c>
      <c r="C2793" s="36">
        <v>46035</v>
      </c>
      <c r="D2793" s="39">
        <v>844.33</v>
      </c>
      <c r="E2793" s="12">
        <v>123</v>
      </c>
    </row>
    <row r="2794" spans="1:5" x14ac:dyDescent="0.3">
      <c r="A2794" s="12" t="s">
        <v>13429</v>
      </c>
      <c r="B2794" s="12" t="s">
        <v>3348</v>
      </c>
      <c r="C2794" s="36">
        <v>46028</v>
      </c>
      <c r="D2794" s="39">
        <v>97.13</v>
      </c>
      <c r="E2794" s="12">
        <v>276</v>
      </c>
    </row>
    <row r="2795" spans="1:5" x14ac:dyDescent="0.3">
      <c r="A2795" s="12" t="s">
        <v>13430</v>
      </c>
      <c r="B2795" s="12" t="s">
        <v>2941</v>
      </c>
      <c r="C2795" s="36">
        <v>46035</v>
      </c>
      <c r="D2795" s="39">
        <v>1373.26</v>
      </c>
      <c r="E2795" s="12">
        <v>288</v>
      </c>
    </row>
    <row r="2796" spans="1:5" x14ac:dyDescent="0.3">
      <c r="A2796" s="12" t="s">
        <v>13431</v>
      </c>
      <c r="B2796" s="12" t="s">
        <v>3020</v>
      </c>
      <c r="C2796" s="36">
        <v>46035</v>
      </c>
      <c r="D2796" s="39">
        <v>247.83</v>
      </c>
      <c r="E2796" s="12">
        <v>169</v>
      </c>
    </row>
    <row r="2797" spans="1:5" x14ac:dyDescent="0.3">
      <c r="A2797" s="12" t="s">
        <v>13432</v>
      </c>
      <c r="B2797" s="12" t="s">
        <v>1945</v>
      </c>
      <c r="C2797" s="36">
        <v>46042</v>
      </c>
      <c r="D2797" s="39">
        <v>366.93</v>
      </c>
      <c r="E2797" s="12">
        <v>34</v>
      </c>
    </row>
    <row r="2798" spans="1:5" x14ac:dyDescent="0.3">
      <c r="A2798" s="12" t="s">
        <v>13433</v>
      </c>
      <c r="B2798" s="12" t="s">
        <v>2189</v>
      </c>
      <c r="C2798" s="36">
        <v>46047</v>
      </c>
      <c r="D2798" s="39">
        <v>652.63</v>
      </c>
      <c r="E2798" s="12">
        <v>275</v>
      </c>
    </row>
    <row r="2799" spans="1:5" x14ac:dyDescent="0.3">
      <c r="A2799" s="12" t="s">
        <v>13434</v>
      </c>
      <c r="B2799" s="12" t="s">
        <v>1584</v>
      </c>
      <c r="C2799" s="36">
        <v>46040</v>
      </c>
      <c r="D2799" s="39">
        <v>1575.4</v>
      </c>
      <c r="E2799" s="12">
        <v>228</v>
      </c>
    </row>
    <row r="2800" spans="1:5" x14ac:dyDescent="0.3">
      <c r="A2800" s="12" t="s">
        <v>13435</v>
      </c>
      <c r="B2800" s="12" t="s">
        <v>4577</v>
      </c>
      <c r="C2800" s="36">
        <v>46040</v>
      </c>
      <c r="D2800" s="39">
        <v>1407.33</v>
      </c>
      <c r="E2800" s="12">
        <v>124</v>
      </c>
    </row>
    <row r="2801" spans="1:5" x14ac:dyDescent="0.3">
      <c r="A2801" s="12" t="s">
        <v>13436</v>
      </c>
      <c r="B2801" s="12" t="s">
        <v>4515</v>
      </c>
      <c r="C2801" s="36">
        <v>46051</v>
      </c>
      <c r="D2801" s="39">
        <v>2086.0500000000002</v>
      </c>
      <c r="E2801" s="12">
        <v>40</v>
      </c>
    </row>
    <row r="2802" spans="1:5" x14ac:dyDescent="0.3">
      <c r="A2802" s="12" t="s">
        <v>13437</v>
      </c>
      <c r="B2802" s="12" t="s">
        <v>4477</v>
      </c>
      <c r="C2802" s="36">
        <v>46050</v>
      </c>
      <c r="D2802" s="39">
        <v>2475.79</v>
      </c>
      <c r="E2802" s="12">
        <v>69</v>
      </c>
    </row>
    <row r="2803" spans="1:5" x14ac:dyDescent="0.3">
      <c r="A2803" s="12" t="s">
        <v>13438</v>
      </c>
      <c r="B2803" s="12" t="s">
        <v>2013</v>
      </c>
      <c r="C2803" s="36">
        <v>46024</v>
      </c>
      <c r="D2803" s="39">
        <v>969.11</v>
      </c>
      <c r="E2803" s="12">
        <v>71</v>
      </c>
    </row>
    <row r="2804" spans="1:5" x14ac:dyDescent="0.3">
      <c r="A2804" s="12" t="s">
        <v>13439</v>
      </c>
      <c r="B2804" s="12" t="s">
        <v>2635</v>
      </c>
      <c r="C2804" s="36">
        <v>46031</v>
      </c>
      <c r="D2804" s="39">
        <v>2154.4</v>
      </c>
      <c r="E2804" s="12">
        <v>262</v>
      </c>
    </row>
    <row r="2805" spans="1:5" x14ac:dyDescent="0.3">
      <c r="A2805" s="12" t="s">
        <v>13440</v>
      </c>
      <c r="B2805" s="12" t="s">
        <v>4116</v>
      </c>
      <c r="C2805" s="36">
        <v>46045</v>
      </c>
      <c r="D2805" s="39">
        <v>792.66</v>
      </c>
      <c r="E2805" s="12">
        <v>231</v>
      </c>
    </row>
    <row r="2806" spans="1:5" x14ac:dyDescent="0.3">
      <c r="A2806" s="12" t="s">
        <v>13441</v>
      </c>
      <c r="B2806" s="12" t="s">
        <v>4273</v>
      </c>
      <c r="C2806" s="36">
        <v>46033</v>
      </c>
      <c r="D2806" s="39">
        <v>702.15</v>
      </c>
      <c r="E2806" s="12">
        <v>189</v>
      </c>
    </row>
    <row r="2807" spans="1:5" x14ac:dyDescent="0.3">
      <c r="A2807" s="12" t="s">
        <v>13442</v>
      </c>
      <c r="B2807" s="12" t="s">
        <v>776</v>
      </c>
      <c r="C2807" s="36">
        <v>46043</v>
      </c>
      <c r="D2807" s="39">
        <v>819.74</v>
      </c>
      <c r="E2807" s="12">
        <v>89</v>
      </c>
    </row>
    <row r="2808" spans="1:5" x14ac:dyDescent="0.3">
      <c r="A2808" s="12" t="s">
        <v>13443</v>
      </c>
      <c r="B2808" s="12" t="s">
        <v>3555</v>
      </c>
      <c r="C2808" s="36">
        <v>46027</v>
      </c>
      <c r="D2808" s="39">
        <v>510.03</v>
      </c>
      <c r="E2808" s="12">
        <v>213</v>
      </c>
    </row>
    <row r="2809" spans="1:5" x14ac:dyDescent="0.3">
      <c r="A2809" s="12" t="s">
        <v>13444</v>
      </c>
      <c r="B2809" s="12" t="s">
        <v>1915</v>
      </c>
      <c r="C2809" s="36">
        <v>46053</v>
      </c>
      <c r="D2809" s="39">
        <v>1870.09</v>
      </c>
      <c r="E2809" s="12">
        <v>295</v>
      </c>
    </row>
    <row r="2810" spans="1:5" x14ac:dyDescent="0.3">
      <c r="A2810" s="12" t="s">
        <v>13445</v>
      </c>
      <c r="B2810" s="12" t="s">
        <v>1253</v>
      </c>
      <c r="C2810" s="36">
        <v>46049</v>
      </c>
      <c r="D2810" s="39">
        <v>67.11</v>
      </c>
      <c r="E2810" s="12">
        <v>109</v>
      </c>
    </row>
    <row r="2811" spans="1:5" x14ac:dyDescent="0.3">
      <c r="A2811" s="12" t="s">
        <v>13446</v>
      </c>
      <c r="B2811" s="12" t="s">
        <v>1800</v>
      </c>
      <c r="C2811" s="36">
        <v>46032</v>
      </c>
      <c r="D2811" s="39">
        <v>1480.74</v>
      </c>
      <c r="E2811" s="12">
        <v>119</v>
      </c>
    </row>
    <row r="2812" spans="1:5" x14ac:dyDescent="0.3">
      <c r="A2812" s="12" t="s">
        <v>13447</v>
      </c>
      <c r="B2812" s="12" t="s">
        <v>4226</v>
      </c>
      <c r="C2812" s="36">
        <v>46024</v>
      </c>
      <c r="D2812" s="39">
        <v>87.58</v>
      </c>
      <c r="E2812" s="12">
        <v>127</v>
      </c>
    </row>
    <row r="2813" spans="1:5" x14ac:dyDescent="0.3">
      <c r="A2813" s="12" t="s">
        <v>13448</v>
      </c>
      <c r="B2813" s="12" t="s">
        <v>1845</v>
      </c>
      <c r="C2813" s="36">
        <v>46039</v>
      </c>
      <c r="D2813" s="39">
        <v>1629.16</v>
      </c>
      <c r="E2813" s="12">
        <v>21</v>
      </c>
    </row>
    <row r="2814" spans="1:5" x14ac:dyDescent="0.3">
      <c r="A2814" s="12" t="s">
        <v>13449</v>
      </c>
      <c r="B2814" s="12" t="s">
        <v>676</v>
      </c>
      <c r="C2814" s="36">
        <v>46045</v>
      </c>
      <c r="D2814" s="39">
        <v>1511.53</v>
      </c>
      <c r="E2814" s="12">
        <v>128</v>
      </c>
    </row>
    <row r="2815" spans="1:5" x14ac:dyDescent="0.3">
      <c r="A2815" s="12" t="s">
        <v>13450</v>
      </c>
      <c r="B2815" s="12" t="s">
        <v>667</v>
      </c>
      <c r="C2815" s="36">
        <v>46053</v>
      </c>
      <c r="D2815" s="39">
        <v>1971.03</v>
      </c>
      <c r="E2815" s="12">
        <v>36</v>
      </c>
    </row>
    <row r="2816" spans="1:5" x14ac:dyDescent="0.3">
      <c r="A2816" s="12" t="s">
        <v>13451</v>
      </c>
      <c r="B2816" s="12" t="s">
        <v>2116</v>
      </c>
      <c r="C2816" s="36">
        <v>46030</v>
      </c>
      <c r="D2816" s="39">
        <v>50.91</v>
      </c>
      <c r="E2816" s="12">
        <v>103</v>
      </c>
    </row>
    <row r="2817" spans="1:5" x14ac:dyDescent="0.3">
      <c r="A2817" s="12" t="s">
        <v>13452</v>
      </c>
      <c r="B2817" s="12" t="s">
        <v>4256</v>
      </c>
      <c r="C2817" s="36">
        <v>46047</v>
      </c>
      <c r="D2817" s="39">
        <v>2153.29</v>
      </c>
      <c r="E2817" s="12">
        <v>139</v>
      </c>
    </row>
    <row r="2818" spans="1:5" x14ac:dyDescent="0.3">
      <c r="A2818" s="12" t="s">
        <v>13453</v>
      </c>
      <c r="B2818" s="12" t="s">
        <v>3148</v>
      </c>
      <c r="C2818" s="36">
        <v>46024</v>
      </c>
      <c r="D2818" s="39">
        <v>705.85</v>
      </c>
      <c r="E2818" s="12">
        <v>65</v>
      </c>
    </row>
    <row r="2819" spans="1:5" x14ac:dyDescent="0.3">
      <c r="A2819" s="12" t="s">
        <v>13454</v>
      </c>
      <c r="B2819" s="12" t="s">
        <v>3715</v>
      </c>
      <c r="C2819" s="36">
        <v>46047</v>
      </c>
      <c r="D2819" s="39">
        <v>1593.71</v>
      </c>
      <c r="E2819" s="12">
        <v>75</v>
      </c>
    </row>
    <row r="2820" spans="1:5" x14ac:dyDescent="0.3">
      <c r="A2820" s="12" t="s">
        <v>13455</v>
      </c>
      <c r="B2820" s="12" t="s">
        <v>2849</v>
      </c>
      <c r="C2820" s="36">
        <v>46049</v>
      </c>
      <c r="D2820" s="39">
        <v>1836.33</v>
      </c>
      <c r="E2820" s="12">
        <v>239</v>
      </c>
    </row>
    <row r="2821" spans="1:5" x14ac:dyDescent="0.3">
      <c r="A2821" s="12" t="s">
        <v>13456</v>
      </c>
      <c r="B2821" s="12" t="s">
        <v>819</v>
      </c>
      <c r="C2821" s="36">
        <v>46044</v>
      </c>
      <c r="D2821" s="39">
        <v>2337.5</v>
      </c>
      <c r="E2821" s="12">
        <v>152</v>
      </c>
    </row>
    <row r="2822" spans="1:5" x14ac:dyDescent="0.3">
      <c r="A2822" s="12" t="s">
        <v>13457</v>
      </c>
      <c r="B2822" s="12" t="s">
        <v>4583</v>
      </c>
      <c r="C2822" s="36">
        <v>46033</v>
      </c>
      <c r="D2822" s="39">
        <v>2182.91</v>
      </c>
      <c r="E2822" s="12">
        <v>172</v>
      </c>
    </row>
    <row r="2823" spans="1:5" x14ac:dyDescent="0.3">
      <c r="A2823" s="12" t="s">
        <v>13458</v>
      </c>
      <c r="B2823" s="12" t="s">
        <v>1387</v>
      </c>
      <c r="C2823" s="36">
        <v>46026</v>
      </c>
      <c r="D2823" s="39">
        <v>2467.2800000000002</v>
      </c>
      <c r="E2823" s="12">
        <v>47</v>
      </c>
    </row>
    <row r="2824" spans="1:5" x14ac:dyDescent="0.3">
      <c r="A2824" s="12" t="s">
        <v>13459</v>
      </c>
      <c r="B2824" s="12" t="s">
        <v>3048</v>
      </c>
      <c r="C2824" s="36">
        <v>46025</v>
      </c>
      <c r="D2824" s="39">
        <v>2229.6</v>
      </c>
      <c r="E2824" s="12">
        <v>18</v>
      </c>
    </row>
    <row r="2825" spans="1:5" x14ac:dyDescent="0.3">
      <c r="A2825" s="12" t="s">
        <v>13460</v>
      </c>
      <c r="B2825" s="12" t="s">
        <v>3596</v>
      </c>
      <c r="C2825" s="36">
        <v>46049</v>
      </c>
      <c r="D2825" s="39">
        <v>1483.74</v>
      </c>
      <c r="E2825" s="12">
        <v>27</v>
      </c>
    </row>
    <row r="2826" spans="1:5" x14ac:dyDescent="0.3">
      <c r="A2826" s="12" t="s">
        <v>13461</v>
      </c>
      <c r="B2826" s="12" t="s">
        <v>4386</v>
      </c>
      <c r="C2826" s="36">
        <v>46038</v>
      </c>
      <c r="D2826" s="39">
        <v>1014.9</v>
      </c>
      <c r="E2826" s="12">
        <v>40</v>
      </c>
    </row>
    <row r="2827" spans="1:5" x14ac:dyDescent="0.3">
      <c r="A2827" s="12" t="s">
        <v>13462</v>
      </c>
      <c r="B2827" s="12" t="s">
        <v>3942</v>
      </c>
      <c r="C2827" s="36">
        <v>46032</v>
      </c>
      <c r="D2827" s="39">
        <v>2002.2</v>
      </c>
      <c r="E2827" s="12">
        <v>82</v>
      </c>
    </row>
    <row r="2828" spans="1:5" x14ac:dyDescent="0.3">
      <c r="A2828" s="12" t="s">
        <v>13463</v>
      </c>
      <c r="B2828" s="12" t="s">
        <v>3521</v>
      </c>
      <c r="C2828" s="36">
        <v>46051</v>
      </c>
      <c r="D2828" s="39">
        <v>1258.78</v>
      </c>
      <c r="E2828" s="12">
        <v>31</v>
      </c>
    </row>
    <row r="2829" spans="1:5" x14ac:dyDescent="0.3">
      <c r="A2829" s="12" t="s">
        <v>13464</v>
      </c>
      <c r="B2829" s="12" t="s">
        <v>2927</v>
      </c>
      <c r="C2829" s="36">
        <v>46027</v>
      </c>
      <c r="D2829" s="39">
        <v>1884.5</v>
      </c>
      <c r="E2829" s="12">
        <v>148</v>
      </c>
    </row>
    <row r="2830" spans="1:5" x14ac:dyDescent="0.3">
      <c r="A2830" s="12" t="s">
        <v>13465</v>
      </c>
      <c r="B2830" s="12" t="s">
        <v>1867</v>
      </c>
      <c r="C2830" s="36">
        <v>46029</v>
      </c>
      <c r="D2830" s="39">
        <v>2242.64</v>
      </c>
      <c r="E2830" s="12">
        <v>100</v>
      </c>
    </row>
    <row r="2831" spans="1:5" x14ac:dyDescent="0.3">
      <c r="A2831" s="12" t="s">
        <v>13466</v>
      </c>
      <c r="B2831" s="12" t="s">
        <v>3318</v>
      </c>
      <c r="C2831" s="36">
        <v>46023</v>
      </c>
      <c r="D2831" s="39">
        <v>1069.72</v>
      </c>
      <c r="E2831" s="12">
        <v>239</v>
      </c>
    </row>
    <row r="2832" spans="1:5" x14ac:dyDescent="0.3">
      <c r="A2832" s="12" t="s">
        <v>13467</v>
      </c>
      <c r="B2832" s="12" t="s">
        <v>3240</v>
      </c>
      <c r="C2832" s="36">
        <v>46026</v>
      </c>
      <c r="D2832" s="39">
        <v>1860.45</v>
      </c>
      <c r="E2832" s="12">
        <v>126</v>
      </c>
    </row>
    <row r="2833" spans="1:5" x14ac:dyDescent="0.3">
      <c r="A2833" s="12" t="s">
        <v>13468</v>
      </c>
      <c r="B2833" s="12" t="s">
        <v>3729</v>
      </c>
      <c r="C2833" s="36">
        <v>46029</v>
      </c>
      <c r="D2833" s="39">
        <v>1113.8699999999999</v>
      </c>
      <c r="E2833" s="12">
        <v>194</v>
      </c>
    </row>
    <row r="2834" spans="1:5" x14ac:dyDescent="0.3">
      <c r="A2834" s="12" t="s">
        <v>13469</v>
      </c>
      <c r="B2834" s="12" t="s">
        <v>3764</v>
      </c>
      <c r="C2834" s="36">
        <v>46029</v>
      </c>
      <c r="D2834" s="39">
        <v>600.41999999999996</v>
      </c>
      <c r="E2834" s="12">
        <v>233</v>
      </c>
    </row>
    <row r="2835" spans="1:5" x14ac:dyDescent="0.3">
      <c r="A2835" s="12" t="s">
        <v>13470</v>
      </c>
      <c r="B2835" s="12" t="s">
        <v>4342</v>
      </c>
      <c r="C2835" s="36">
        <v>46042</v>
      </c>
      <c r="D2835" s="39">
        <v>2315.7800000000002</v>
      </c>
      <c r="E2835" s="12">
        <v>171</v>
      </c>
    </row>
    <row r="2836" spans="1:5" x14ac:dyDescent="0.3">
      <c r="A2836" s="12" t="s">
        <v>13471</v>
      </c>
      <c r="B2836" s="12" t="s">
        <v>1971</v>
      </c>
      <c r="C2836" s="36">
        <v>46048</v>
      </c>
      <c r="D2836" s="39">
        <v>644.54</v>
      </c>
      <c r="E2836" s="12">
        <v>270</v>
      </c>
    </row>
    <row r="2837" spans="1:5" x14ac:dyDescent="0.3">
      <c r="A2837" s="12" t="s">
        <v>13472</v>
      </c>
      <c r="B2837" s="12" t="s">
        <v>1626</v>
      </c>
      <c r="C2837" s="36">
        <v>46052</v>
      </c>
      <c r="D2837" s="39">
        <v>520.92999999999995</v>
      </c>
      <c r="E2837" s="12">
        <v>239</v>
      </c>
    </row>
    <row r="2838" spans="1:5" x14ac:dyDescent="0.3">
      <c r="A2838" s="12" t="s">
        <v>13473</v>
      </c>
      <c r="B2838" s="12" t="s">
        <v>2953</v>
      </c>
      <c r="C2838" s="36">
        <v>46050</v>
      </c>
      <c r="D2838" s="39">
        <v>1470.63</v>
      </c>
      <c r="E2838" s="12">
        <v>44</v>
      </c>
    </row>
    <row r="2839" spans="1:5" x14ac:dyDescent="0.3">
      <c r="A2839" s="12" t="s">
        <v>13474</v>
      </c>
      <c r="B2839" s="12" t="s">
        <v>3040</v>
      </c>
      <c r="C2839" s="36">
        <v>46038</v>
      </c>
      <c r="D2839" s="39">
        <v>1671.04</v>
      </c>
      <c r="E2839" s="12">
        <v>58</v>
      </c>
    </row>
    <row r="2840" spans="1:5" x14ac:dyDescent="0.3">
      <c r="A2840" s="12" t="s">
        <v>13475</v>
      </c>
      <c r="B2840" s="12" t="s">
        <v>4302</v>
      </c>
      <c r="C2840" s="36">
        <v>46052</v>
      </c>
      <c r="D2840" s="39">
        <v>876.13</v>
      </c>
      <c r="E2840" s="12">
        <v>164</v>
      </c>
    </row>
    <row r="2841" spans="1:5" x14ac:dyDescent="0.3">
      <c r="A2841" s="12" t="s">
        <v>13476</v>
      </c>
      <c r="B2841" s="12" t="s">
        <v>4445</v>
      </c>
      <c r="C2841" s="36">
        <v>46052</v>
      </c>
      <c r="D2841" s="39">
        <v>867.19</v>
      </c>
      <c r="E2841" s="12">
        <v>11</v>
      </c>
    </row>
    <row r="2842" spans="1:5" x14ac:dyDescent="0.3">
      <c r="A2842" s="12" t="s">
        <v>13477</v>
      </c>
      <c r="B2842" s="12" t="s">
        <v>2581</v>
      </c>
      <c r="C2842" s="36">
        <v>46043</v>
      </c>
      <c r="D2842" s="39">
        <v>936.62</v>
      </c>
      <c r="E2842" s="12">
        <v>117</v>
      </c>
    </row>
    <row r="2843" spans="1:5" x14ac:dyDescent="0.3">
      <c r="A2843" s="12" t="s">
        <v>13478</v>
      </c>
      <c r="B2843" s="12" t="s">
        <v>996</v>
      </c>
      <c r="C2843" s="36">
        <v>46028</v>
      </c>
      <c r="D2843" s="39">
        <v>2211.4499999999998</v>
      </c>
      <c r="E2843" s="12">
        <v>18</v>
      </c>
    </row>
    <row r="2844" spans="1:5" x14ac:dyDescent="0.3">
      <c r="A2844" s="12" t="s">
        <v>13479</v>
      </c>
      <c r="B2844" s="12" t="s">
        <v>842</v>
      </c>
      <c r="C2844" s="36">
        <v>46053</v>
      </c>
      <c r="D2844" s="39">
        <v>2058.9</v>
      </c>
      <c r="E2844" s="12">
        <v>144</v>
      </c>
    </row>
    <row r="2845" spans="1:5" x14ac:dyDescent="0.3">
      <c r="A2845" s="12" t="s">
        <v>13480</v>
      </c>
      <c r="B2845" s="12" t="s">
        <v>3816</v>
      </c>
      <c r="C2845" s="36">
        <v>46052</v>
      </c>
      <c r="D2845" s="39">
        <v>35.07</v>
      </c>
      <c r="E2845" s="12">
        <v>297</v>
      </c>
    </row>
    <row r="2846" spans="1:5" x14ac:dyDescent="0.3">
      <c r="A2846" s="12" t="s">
        <v>13481</v>
      </c>
      <c r="B2846" s="12" t="s">
        <v>705</v>
      </c>
      <c r="C2846" s="36">
        <v>46032</v>
      </c>
      <c r="D2846" s="39">
        <v>644.54</v>
      </c>
      <c r="E2846" s="12">
        <v>185</v>
      </c>
    </row>
    <row r="2847" spans="1:5" x14ac:dyDescent="0.3">
      <c r="A2847" s="12" t="s">
        <v>13482</v>
      </c>
      <c r="B2847" s="12" t="s">
        <v>2933</v>
      </c>
      <c r="C2847" s="36">
        <v>46047</v>
      </c>
      <c r="D2847" s="39">
        <v>1359.28</v>
      </c>
      <c r="E2847" s="12">
        <v>20</v>
      </c>
    </row>
    <row r="2848" spans="1:5" x14ac:dyDescent="0.3">
      <c r="A2848" s="12" t="s">
        <v>13483</v>
      </c>
      <c r="B2848" s="12" t="s">
        <v>4354</v>
      </c>
      <c r="C2848" s="36">
        <v>46028</v>
      </c>
      <c r="D2848" s="39">
        <v>1265.8900000000001</v>
      </c>
      <c r="E2848" s="12">
        <v>266</v>
      </c>
    </row>
    <row r="2849" spans="1:5" x14ac:dyDescent="0.3">
      <c r="A2849" s="12" t="s">
        <v>13484</v>
      </c>
      <c r="B2849" s="12" t="s">
        <v>2057</v>
      </c>
      <c r="C2849" s="36">
        <v>46030</v>
      </c>
      <c r="D2849" s="39">
        <v>1031.8699999999999</v>
      </c>
      <c r="E2849" s="12">
        <v>42</v>
      </c>
    </row>
    <row r="2850" spans="1:5" x14ac:dyDescent="0.3">
      <c r="A2850" s="12" t="s">
        <v>13485</v>
      </c>
      <c r="B2850" s="12" t="s">
        <v>1897</v>
      </c>
      <c r="C2850" s="36">
        <v>46026</v>
      </c>
      <c r="D2850" s="39">
        <v>1316.1</v>
      </c>
      <c r="E2850" s="12">
        <v>212</v>
      </c>
    </row>
    <row r="2851" spans="1:5" x14ac:dyDescent="0.3">
      <c r="A2851" s="12" t="s">
        <v>13486</v>
      </c>
      <c r="B2851" s="12" t="s">
        <v>1899</v>
      </c>
      <c r="C2851" s="36">
        <v>46052</v>
      </c>
      <c r="D2851" s="39">
        <v>2388.23</v>
      </c>
      <c r="E2851" s="12">
        <v>51</v>
      </c>
    </row>
    <row r="2852" spans="1:5" x14ac:dyDescent="0.3">
      <c r="A2852" s="12" t="s">
        <v>13487</v>
      </c>
      <c r="B2852" s="12" t="s">
        <v>4112</v>
      </c>
      <c r="C2852" s="36">
        <v>46049</v>
      </c>
      <c r="D2852" s="39">
        <v>347.05</v>
      </c>
      <c r="E2852" s="12">
        <v>175</v>
      </c>
    </row>
    <row r="2853" spans="1:5" x14ac:dyDescent="0.3">
      <c r="A2853" s="12" t="s">
        <v>13488</v>
      </c>
      <c r="B2853" s="12" t="s">
        <v>3962</v>
      </c>
      <c r="C2853" s="36">
        <v>46046</v>
      </c>
      <c r="D2853" s="39">
        <v>388.85</v>
      </c>
      <c r="E2853" s="12">
        <v>274</v>
      </c>
    </row>
    <row r="2854" spans="1:5" x14ac:dyDescent="0.3">
      <c r="A2854" s="12" t="s">
        <v>13489</v>
      </c>
      <c r="B2854" s="12" t="s">
        <v>3274</v>
      </c>
      <c r="C2854" s="36">
        <v>46032</v>
      </c>
      <c r="D2854" s="39">
        <v>2140.14</v>
      </c>
      <c r="E2854" s="12">
        <v>9</v>
      </c>
    </row>
    <row r="2855" spans="1:5" x14ac:dyDescent="0.3">
      <c r="A2855" s="12" t="s">
        <v>13490</v>
      </c>
      <c r="B2855" s="12" t="s">
        <v>725</v>
      </c>
      <c r="C2855" s="36">
        <v>46052</v>
      </c>
      <c r="D2855" s="39">
        <v>403.9</v>
      </c>
      <c r="E2855" s="12">
        <v>187</v>
      </c>
    </row>
    <row r="2856" spans="1:5" x14ac:dyDescent="0.3">
      <c r="A2856" s="12" t="s">
        <v>13491</v>
      </c>
      <c r="B2856" s="12" t="s">
        <v>1192</v>
      </c>
      <c r="C2856" s="36">
        <v>46041</v>
      </c>
      <c r="D2856" s="39">
        <v>845.3</v>
      </c>
      <c r="E2856" s="12">
        <v>205</v>
      </c>
    </row>
    <row r="2857" spans="1:5" x14ac:dyDescent="0.3">
      <c r="A2857" s="12" t="s">
        <v>13492</v>
      </c>
      <c r="B2857" s="12" t="s">
        <v>2989</v>
      </c>
      <c r="C2857" s="36">
        <v>46029</v>
      </c>
      <c r="D2857" s="39">
        <v>2115.96</v>
      </c>
      <c r="E2857" s="12">
        <v>155</v>
      </c>
    </row>
    <row r="2858" spans="1:5" x14ac:dyDescent="0.3">
      <c r="A2858" s="12" t="s">
        <v>13493</v>
      </c>
      <c r="B2858" s="12" t="s">
        <v>2425</v>
      </c>
      <c r="C2858" s="36">
        <v>46023</v>
      </c>
      <c r="D2858" s="39">
        <v>809.36</v>
      </c>
      <c r="E2858" s="12">
        <v>56</v>
      </c>
    </row>
    <row r="2859" spans="1:5" x14ac:dyDescent="0.3">
      <c r="A2859" s="12" t="s">
        <v>13494</v>
      </c>
      <c r="B2859" s="12" t="s">
        <v>1985</v>
      </c>
      <c r="C2859" s="36">
        <v>46053</v>
      </c>
      <c r="D2859" s="39">
        <v>1836.94</v>
      </c>
      <c r="E2859" s="12">
        <v>117</v>
      </c>
    </row>
    <row r="2860" spans="1:5" x14ac:dyDescent="0.3">
      <c r="A2860" s="12" t="s">
        <v>13495</v>
      </c>
      <c r="B2860" s="12" t="s">
        <v>3884</v>
      </c>
      <c r="C2860" s="36">
        <v>46043</v>
      </c>
      <c r="D2860" s="39">
        <v>1978.44</v>
      </c>
      <c r="E2860" s="12">
        <v>98</v>
      </c>
    </row>
    <row r="2861" spans="1:5" x14ac:dyDescent="0.3">
      <c r="A2861" s="12" t="s">
        <v>13496</v>
      </c>
      <c r="B2861" s="12" t="s">
        <v>2094</v>
      </c>
      <c r="C2861" s="36">
        <v>46052</v>
      </c>
      <c r="D2861" s="39">
        <v>1958.19</v>
      </c>
      <c r="E2861" s="12">
        <v>98</v>
      </c>
    </row>
    <row r="2862" spans="1:5" x14ac:dyDescent="0.3">
      <c r="A2862" s="12" t="s">
        <v>13497</v>
      </c>
      <c r="B2862" s="12" t="s">
        <v>1076</v>
      </c>
      <c r="C2862" s="36">
        <v>46046</v>
      </c>
      <c r="D2862" s="39">
        <v>928.06</v>
      </c>
      <c r="E2862" s="12">
        <v>90</v>
      </c>
    </row>
    <row r="2863" spans="1:5" x14ac:dyDescent="0.3">
      <c r="A2863" s="12" t="s">
        <v>13498</v>
      </c>
      <c r="B2863" s="12" t="s">
        <v>2287</v>
      </c>
      <c r="C2863" s="36">
        <v>46039</v>
      </c>
      <c r="D2863" s="39">
        <v>1849.31</v>
      </c>
      <c r="E2863" s="12">
        <v>23</v>
      </c>
    </row>
    <row r="2864" spans="1:5" x14ac:dyDescent="0.3">
      <c r="A2864" s="12" t="s">
        <v>13499</v>
      </c>
      <c r="B2864" s="12" t="s">
        <v>2807</v>
      </c>
      <c r="C2864" s="36">
        <v>46033</v>
      </c>
      <c r="D2864" s="39">
        <v>644.66999999999996</v>
      </c>
      <c r="E2864" s="12">
        <v>284</v>
      </c>
    </row>
    <row r="2865" spans="1:5" x14ac:dyDescent="0.3">
      <c r="A2865" s="12" t="s">
        <v>13500</v>
      </c>
      <c r="B2865" s="12" t="s">
        <v>2291</v>
      </c>
      <c r="C2865" s="36">
        <v>46026</v>
      </c>
      <c r="D2865" s="39">
        <v>2004.87</v>
      </c>
      <c r="E2865" s="12">
        <v>245</v>
      </c>
    </row>
    <row r="2866" spans="1:5" x14ac:dyDescent="0.3">
      <c r="A2866" s="12" t="s">
        <v>13501</v>
      </c>
      <c r="B2866" s="12" t="s">
        <v>1308</v>
      </c>
      <c r="C2866" s="36">
        <v>46038</v>
      </c>
      <c r="D2866" s="39">
        <v>1559.22</v>
      </c>
      <c r="E2866" s="12">
        <v>78</v>
      </c>
    </row>
    <row r="2867" spans="1:5" x14ac:dyDescent="0.3">
      <c r="A2867" s="12" t="s">
        <v>13502</v>
      </c>
      <c r="B2867" s="12" t="s">
        <v>2981</v>
      </c>
      <c r="C2867" s="36">
        <v>46038</v>
      </c>
      <c r="D2867" s="39">
        <v>648.20000000000005</v>
      </c>
      <c r="E2867" s="12">
        <v>5</v>
      </c>
    </row>
    <row r="2868" spans="1:5" x14ac:dyDescent="0.3">
      <c r="A2868" s="12" t="s">
        <v>13503</v>
      </c>
      <c r="B2868" s="12" t="s">
        <v>1937</v>
      </c>
      <c r="C2868" s="36">
        <v>46029</v>
      </c>
      <c r="D2868" s="39">
        <v>217.55</v>
      </c>
      <c r="E2868" s="12">
        <v>50</v>
      </c>
    </row>
    <row r="2869" spans="1:5" x14ac:dyDescent="0.3">
      <c r="A2869" s="12" t="s">
        <v>13504</v>
      </c>
      <c r="B2869" s="12" t="s">
        <v>1269</v>
      </c>
      <c r="C2869" s="36">
        <v>46038</v>
      </c>
      <c r="D2869" s="39">
        <v>1548.67</v>
      </c>
      <c r="E2869" s="12">
        <v>175</v>
      </c>
    </row>
    <row r="2870" spans="1:5" x14ac:dyDescent="0.3">
      <c r="A2870" s="12" t="s">
        <v>13505</v>
      </c>
      <c r="B2870" s="12" t="s">
        <v>3042</v>
      </c>
      <c r="C2870" s="36">
        <v>46036</v>
      </c>
      <c r="D2870" s="39">
        <v>933.12</v>
      </c>
      <c r="E2870" s="12">
        <v>60</v>
      </c>
    </row>
    <row r="2871" spans="1:5" x14ac:dyDescent="0.3">
      <c r="A2871" s="12" t="s">
        <v>13506</v>
      </c>
      <c r="B2871" s="12" t="s">
        <v>4228</v>
      </c>
      <c r="C2871" s="36">
        <v>46044</v>
      </c>
      <c r="D2871" s="39">
        <v>1607.78</v>
      </c>
      <c r="E2871" s="12">
        <v>221</v>
      </c>
    </row>
    <row r="2872" spans="1:5" x14ac:dyDescent="0.3">
      <c r="A2872" s="12" t="s">
        <v>13507</v>
      </c>
      <c r="B2872" s="12" t="s">
        <v>2041</v>
      </c>
      <c r="C2872" s="36">
        <v>46047</v>
      </c>
      <c r="D2872" s="39">
        <v>609.57000000000005</v>
      </c>
      <c r="E2872" s="12">
        <v>232</v>
      </c>
    </row>
    <row r="2873" spans="1:5" x14ac:dyDescent="0.3">
      <c r="A2873" s="12" t="s">
        <v>13508</v>
      </c>
      <c r="B2873" s="12" t="s">
        <v>4031</v>
      </c>
      <c r="C2873" s="36">
        <v>46027</v>
      </c>
      <c r="D2873" s="39">
        <v>2486.88</v>
      </c>
      <c r="E2873" s="12">
        <v>271</v>
      </c>
    </row>
    <row r="2874" spans="1:5" x14ac:dyDescent="0.3">
      <c r="A2874" s="12" t="s">
        <v>13509</v>
      </c>
      <c r="B2874" s="12" t="s">
        <v>2221</v>
      </c>
      <c r="C2874" s="36">
        <v>46044</v>
      </c>
      <c r="D2874" s="39">
        <v>2359.0500000000002</v>
      </c>
      <c r="E2874" s="12">
        <v>294</v>
      </c>
    </row>
    <row r="2875" spans="1:5" x14ac:dyDescent="0.3">
      <c r="A2875" s="12" t="s">
        <v>13510</v>
      </c>
      <c r="B2875" s="12" t="s">
        <v>1873</v>
      </c>
      <c r="C2875" s="36">
        <v>46045</v>
      </c>
      <c r="D2875" s="39">
        <v>533.19000000000005</v>
      </c>
      <c r="E2875" s="12">
        <v>117</v>
      </c>
    </row>
    <row r="2876" spans="1:5" x14ac:dyDescent="0.3">
      <c r="A2876" s="12" t="s">
        <v>13511</v>
      </c>
      <c r="B2876" s="12" t="s">
        <v>807</v>
      </c>
      <c r="C2876" s="36">
        <v>46040</v>
      </c>
      <c r="D2876" s="39">
        <v>747.94</v>
      </c>
      <c r="E2876" s="12">
        <v>163</v>
      </c>
    </row>
    <row r="2877" spans="1:5" x14ac:dyDescent="0.3">
      <c r="A2877" s="12" t="s">
        <v>13512</v>
      </c>
      <c r="B2877" s="12" t="s">
        <v>4328</v>
      </c>
      <c r="C2877" s="36">
        <v>46040</v>
      </c>
      <c r="D2877" s="39">
        <v>58.46</v>
      </c>
      <c r="E2877" s="12">
        <v>204</v>
      </c>
    </row>
    <row r="2878" spans="1:5" x14ac:dyDescent="0.3">
      <c r="A2878" s="12" t="s">
        <v>13513</v>
      </c>
      <c r="B2878" s="12" t="s">
        <v>1628</v>
      </c>
      <c r="C2878" s="36">
        <v>46038</v>
      </c>
      <c r="D2878" s="39">
        <v>2158.0100000000002</v>
      </c>
      <c r="E2878" s="12">
        <v>182</v>
      </c>
    </row>
    <row r="2879" spans="1:5" x14ac:dyDescent="0.3">
      <c r="A2879" s="12" t="s">
        <v>13514</v>
      </c>
      <c r="B2879" s="12" t="s">
        <v>4252</v>
      </c>
      <c r="C2879" s="36">
        <v>46032</v>
      </c>
      <c r="D2879" s="39">
        <v>2120.48</v>
      </c>
      <c r="E2879" s="12">
        <v>262</v>
      </c>
    </row>
    <row r="2880" spans="1:5" x14ac:dyDescent="0.3">
      <c r="A2880" s="12" t="s">
        <v>13515</v>
      </c>
      <c r="B2880" s="12" t="s">
        <v>2369</v>
      </c>
      <c r="C2880" s="36">
        <v>46048</v>
      </c>
      <c r="D2880" s="39">
        <v>894.98</v>
      </c>
      <c r="E2880" s="12">
        <v>229</v>
      </c>
    </row>
    <row r="2881" spans="1:5" x14ac:dyDescent="0.3">
      <c r="A2881" s="12" t="s">
        <v>13516</v>
      </c>
      <c r="B2881" s="12" t="s">
        <v>2120</v>
      </c>
      <c r="C2881" s="36">
        <v>46042</v>
      </c>
      <c r="D2881" s="39">
        <v>58.68</v>
      </c>
      <c r="E2881" s="12">
        <v>285</v>
      </c>
    </row>
    <row r="2882" spans="1:5" x14ac:dyDescent="0.3">
      <c r="A2882" s="12" t="s">
        <v>13517</v>
      </c>
      <c r="B2882" s="12" t="s">
        <v>2513</v>
      </c>
      <c r="C2882" s="36">
        <v>46043</v>
      </c>
      <c r="D2882" s="39">
        <v>1958.64</v>
      </c>
      <c r="E2882" s="12">
        <v>298</v>
      </c>
    </row>
    <row r="2883" spans="1:5" x14ac:dyDescent="0.3">
      <c r="A2883" s="12" t="s">
        <v>13518</v>
      </c>
      <c r="B2883" s="12" t="s">
        <v>780</v>
      </c>
      <c r="C2883" s="36">
        <v>46052</v>
      </c>
      <c r="D2883" s="39">
        <v>1086.47</v>
      </c>
      <c r="E2883" s="12">
        <v>221</v>
      </c>
    </row>
    <row r="2884" spans="1:5" x14ac:dyDescent="0.3">
      <c r="A2884" s="12" t="s">
        <v>13519</v>
      </c>
      <c r="B2884" s="12" t="s">
        <v>1443</v>
      </c>
      <c r="C2884" s="36">
        <v>46048</v>
      </c>
      <c r="D2884" s="39">
        <v>2076.3000000000002</v>
      </c>
      <c r="E2884" s="12">
        <v>170</v>
      </c>
    </row>
    <row r="2885" spans="1:5" x14ac:dyDescent="0.3">
      <c r="A2885" s="12" t="s">
        <v>13520</v>
      </c>
      <c r="B2885" s="12" t="s">
        <v>3076</v>
      </c>
      <c r="C2885" s="36">
        <v>46035</v>
      </c>
      <c r="D2885" s="39">
        <v>1039.8399999999999</v>
      </c>
      <c r="E2885" s="12">
        <v>223</v>
      </c>
    </row>
    <row r="2886" spans="1:5" x14ac:dyDescent="0.3">
      <c r="A2886" s="12" t="s">
        <v>13521</v>
      </c>
      <c r="B2886" s="12" t="s">
        <v>2369</v>
      </c>
      <c r="C2886" s="36">
        <v>46051</v>
      </c>
      <c r="D2886" s="39">
        <v>916.64</v>
      </c>
      <c r="E2886" s="12">
        <v>245</v>
      </c>
    </row>
    <row r="2887" spans="1:5" x14ac:dyDescent="0.3">
      <c r="A2887" s="12" t="s">
        <v>13522</v>
      </c>
      <c r="B2887" s="12" t="s">
        <v>934</v>
      </c>
      <c r="C2887" s="36">
        <v>46026</v>
      </c>
      <c r="D2887" s="39">
        <v>619.02</v>
      </c>
      <c r="E2887" s="12">
        <v>275</v>
      </c>
    </row>
    <row r="2888" spans="1:5" x14ac:dyDescent="0.3">
      <c r="A2888" s="12" t="s">
        <v>13523</v>
      </c>
      <c r="B2888" s="12" t="s">
        <v>3849</v>
      </c>
      <c r="C2888" s="36">
        <v>46031</v>
      </c>
      <c r="D2888" s="39">
        <v>1186.79</v>
      </c>
      <c r="E2888" s="12">
        <v>84</v>
      </c>
    </row>
    <row r="2889" spans="1:5" x14ac:dyDescent="0.3">
      <c r="A2889" s="12" t="s">
        <v>13524</v>
      </c>
      <c r="B2889" s="12" t="s">
        <v>2071</v>
      </c>
      <c r="C2889" s="36">
        <v>46053</v>
      </c>
      <c r="D2889" s="39">
        <v>2354.66</v>
      </c>
      <c r="E2889" s="12">
        <v>69</v>
      </c>
    </row>
    <row r="2890" spans="1:5" x14ac:dyDescent="0.3">
      <c r="A2890" s="12" t="s">
        <v>13525</v>
      </c>
      <c r="B2890" s="12" t="s">
        <v>1985</v>
      </c>
      <c r="C2890" s="36">
        <v>46040</v>
      </c>
      <c r="D2890" s="39">
        <v>1249.57</v>
      </c>
      <c r="E2890" s="12">
        <v>96</v>
      </c>
    </row>
    <row r="2891" spans="1:5" x14ac:dyDescent="0.3">
      <c r="A2891" s="12" t="s">
        <v>13526</v>
      </c>
      <c r="B2891" s="12" t="s">
        <v>971</v>
      </c>
      <c r="C2891" s="36">
        <v>46029</v>
      </c>
      <c r="D2891" s="39">
        <v>130.94</v>
      </c>
      <c r="E2891" s="12">
        <v>74</v>
      </c>
    </row>
    <row r="2892" spans="1:5" x14ac:dyDescent="0.3">
      <c r="A2892" s="12" t="s">
        <v>13527</v>
      </c>
      <c r="B2892" s="12" t="s">
        <v>1598</v>
      </c>
      <c r="C2892" s="36">
        <v>46047</v>
      </c>
      <c r="D2892" s="39">
        <v>514.69000000000005</v>
      </c>
      <c r="E2892" s="12">
        <v>137</v>
      </c>
    </row>
    <row r="2893" spans="1:5" x14ac:dyDescent="0.3">
      <c r="A2893" s="12" t="s">
        <v>13528</v>
      </c>
      <c r="B2893" s="12" t="s">
        <v>2615</v>
      </c>
      <c r="C2893" s="36">
        <v>46028</v>
      </c>
      <c r="D2893" s="39">
        <v>1201.81</v>
      </c>
      <c r="E2893" s="12">
        <v>39</v>
      </c>
    </row>
    <row r="2894" spans="1:5" x14ac:dyDescent="0.3">
      <c r="A2894" s="12" t="s">
        <v>13529</v>
      </c>
      <c r="B2894" s="12" t="s">
        <v>2577</v>
      </c>
      <c r="C2894" s="36">
        <v>46052</v>
      </c>
      <c r="D2894" s="39">
        <v>354.19</v>
      </c>
      <c r="E2894" s="12">
        <v>14</v>
      </c>
    </row>
    <row r="2895" spans="1:5" x14ac:dyDescent="0.3">
      <c r="A2895" s="12" t="s">
        <v>13530</v>
      </c>
      <c r="B2895" s="12" t="s">
        <v>1340</v>
      </c>
      <c r="C2895" s="36">
        <v>46025</v>
      </c>
      <c r="D2895" s="39">
        <v>1676.76</v>
      </c>
      <c r="E2895" s="12">
        <v>79</v>
      </c>
    </row>
    <row r="2896" spans="1:5" x14ac:dyDescent="0.3">
      <c r="A2896" s="12" t="s">
        <v>13531</v>
      </c>
      <c r="B2896" s="12" t="s">
        <v>3320</v>
      </c>
      <c r="C2896" s="36">
        <v>46045</v>
      </c>
      <c r="D2896" s="39">
        <v>735.06</v>
      </c>
      <c r="E2896" s="12">
        <v>153</v>
      </c>
    </row>
    <row r="2897" spans="1:5" x14ac:dyDescent="0.3">
      <c r="A2897" s="12" t="s">
        <v>13532</v>
      </c>
      <c r="B2897" s="12" t="s">
        <v>2689</v>
      </c>
      <c r="C2897" s="36">
        <v>46041</v>
      </c>
      <c r="D2897" s="39">
        <v>428.85</v>
      </c>
      <c r="E2897" s="12">
        <v>194</v>
      </c>
    </row>
    <row r="2898" spans="1:5" x14ac:dyDescent="0.3">
      <c r="A2898" s="12" t="s">
        <v>13533</v>
      </c>
      <c r="B2898" s="12" t="s">
        <v>1109</v>
      </c>
      <c r="C2898" s="36">
        <v>46029</v>
      </c>
      <c r="D2898" s="39">
        <v>497.14</v>
      </c>
      <c r="E2898" s="12">
        <v>269</v>
      </c>
    </row>
    <row r="2899" spans="1:5" x14ac:dyDescent="0.3">
      <c r="A2899" s="12" t="s">
        <v>13534</v>
      </c>
      <c r="B2899" s="12" t="s">
        <v>1360</v>
      </c>
      <c r="C2899" s="36">
        <v>46035</v>
      </c>
      <c r="D2899" s="39">
        <v>1008.59</v>
      </c>
      <c r="E2899" s="12">
        <v>185</v>
      </c>
    </row>
    <row r="2900" spans="1:5" x14ac:dyDescent="0.3">
      <c r="A2900" s="12" t="s">
        <v>13535</v>
      </c>
      <c r="B2900" s="12" t="s">
        <v>3016</v>
      </c>
      <c r="C2900" s="36">
        <v>46040</v>
      </c>
      <c r="D2900" s="39">
        <v>1668.08</v>
      </c>
      <c r="E2900" s="12">
        <v>102</v>
      </c>
    </row>
    <row r="2901" spans="1:5" x14ac:dyDescent="0.3">
      <c r="A2901" s="12" t="s">
        <v>13536</v>
      </c>
      <c r="B2901" s="12" t="s">
        <v>2817</v>
      </c>
      <c r="C2901" s="36">
        <v>46053</v>
      </c>
      <c r="D2901" s="39">
        <v>458.94</v>
      </c>
      <c r="E2901" s="12">
        <v>199</v>
      </c>
    </row>
    <row r="2902" spans="1:5" x14ac:dyDescent="0.3">
      <c r="A2902" s="12" t="s">
        <v>13537</v>
      </c>
      <c r="B2902" s="12" t="s">
        <v>1961</v>
      </c>
      <c r="C2902" s="36">
        <v>46043</v>
      </c>
      <c r="D2902" s="39">
        <v>635.80999999999995</v>
      </c>
      <c r="E2902" s="12">
        <v>149</v>
      </c>
    </row>
    <row r="2903" spans="1:5" x14ac:dyDescent="0.3">
      <c r="A2903" s="12" t="s">
        <v>13538</v>
      </c>
      <c r="B2903" s="12" t="s">
        <v>3537</v>
      </c>
      <c r="C2903" s="36">
        <v>46050</v>
      </c>
      <c r="D2903" s="39">
        <v>1250.1400000000001</v>
      </c>
      <c r="E2903" s="12">
        <v>99</v>
      </c>
    </row>
    <row r="2904" spans="1:5" x14ac:dyDescent="0.3">
      <c r="A2904" s="12" t="s">
        <v>13539</v>
      </c>
      <c r="B2904" s="12" t="s">
        <v>3693</v>
      </c>
      <c r="C2904" s="36">
        <v>46052</v>
      </c>
      <c r="D2904" s="39">
        <v>2202.9</v>
      </c>
      <c r="E2904" s="12">
        <v>117</v>
      </c>
    </row>
    <row r="2905" spans="1:5" x14ac:dyDescent="0.3">
      <c r="A2905" s="12" t="s">
        <v>13540</v>
      </c>
      <c r="B2905" s="12" t="s">
        <v>4138</v>
      </c>
      <c r="C2905" s="36">
        <v>46050</v>
      </c>
      <c r="D2905" s="39">
        <v>452.76</v>
      </c>
      <c r="E2905" s="12">
        <v>236</v>
      </c>
    </row>
    <row r="2906" spans="1:5" x14ac:dyDescent="0.3">
      <c r="A2906" s="12" t="s">
        <v>13541</v>
      </c>
      <c r="B2906" s="12" t="s">
        <v>3699</v>
      </c>
      <c r="C2906" s="36">
        <v>46042</v>
      </c>
      <c r="D2906" s="39">
        <v>931.7</v>
      </c>
      <c r="E2906" s="12">
        <v>253</v>
      </c>
    </row>
    <row r="2907" spans="1:5" x14ac:dyDescent="0.3">
      <c r="A2907" s="12" t="s">
        <v>13542</v>
      </c>
      <c r="B2907" s="12" t="s">
        <v>3420</v>
      </c>
      <c r="C2907" s="36">
        <v>46040</v>
      </c>
      <c r="D2907" s="39">
        <v>1303.79</v>
      </c>
      <c r="E2907" s="12">
        <v>199</v>
      </c>
    </row>
    <row r="2908" spans="1:5" x14ac:dyDescent="0.3">
      <c r="A2908" s="12" t="s">
        <v>13543</v>
      </c>
      <c r="B2908" s="12" t="s">
        <v>2235</v>
      </c>
      <c r="C2908" s="36">
        <v>46051</v>
      </c>
      <c r="D2908" s="39">
        <v>453.18</v>
      </c>
      <c r="E2908" s="12">
        <v>140</v>
      </c>
    </row>
    <row r="2909" spans="1:5" x14ac:dyDescent="0.3">
      <c r="A2909" s="12" t="s">
        <v>13544</v>
      </c>
      <c r="B2909" s="12" t="s">
        <v>2349</v>
      </c>
      <c r="C2909" s="36">
        <v>46046</v>
      </c>
      <c r="D2909" s="39">
        <v>2087.29</v>
      </c>
      <c r="E2909" s="12">
        <v>124</v>
      </c>
    </row>
    <row r="2910" spans="1:5" x14ac:dyDescent="0.3">
      <c r="A2910" s="12" t="s">
        <v>13545</v>
      </c>
      <c r="B2910" s="12" t="s">
        <v>2605</v>
      </c>
      <c r="C2910" s="36">
        <v>46027</v>
      </c>
      <c r="D2910" s="39">
        <v>955.84</v>
      </c>
      <c r="E2910" s="12">
        <v>251</v>
      </c>
    </row>
    <row r="2911" spans="1:5" x14ac:dyDescent="0.3">
      <c r="A2911" s="12" t="s">
        <v>13546</v>
      </c>
      <c r="B2911" s="12" t="s">
        <v>989</v>
      </c>
      <c r="C2911" s="36">
        <v>46041</v>
      </c>
      <c r="D2911" s="39">
        <v>1065.97</v>
      </c>
      <c r="E2911" s="12">
        <v>163</v>
      </c>
    </row>
    <row r="2912" spans="1:5" x14ac:dyDescent="0.3">
      <c r="A2912" s="12" t="s">
        <v>13547</v>
      </c>
      <c r="B2912" s="12" t="s">
        <v>969</v>
      </c>
      <c r="C2912" s="36">
        <v>46044</v>
      </c>
      <c r="D2912" s="39">
        <v>348.41</v>
      </c>
      <c r="E2912" s="12">
        <v>12</v>
      </c>
    </row>
    <row r="2913" spans="1:5" x14ac:dyDescent="0.3">
      <c r="A2913" s="12" t="s">
        <v>13548</v>
      </c>
      <c r="B2913" s="12" t="s">
        <v>3950</v>
      </c>
      <c r="C2913" s="36">
        <v>46027</v>
      </c>
      <c r="D2913" s="39">
        <v>2478.23</v>
      </c>
      <c r="E2913" s="12">
        <v>11</v>
      </c>
    </row>
    <row r="2914" spans="1:5" x14ac:dyDescent="0.3">
      <c r="A2914" s="12" t="s">
        <v>13549</v>
      </c>
      <c r="B2914" s="12" t="s">
        <v>3038</v>
      </c>
      <c r="C2914" s="36">
        <v>46033</v>
      </c>
      <c r="D2914" s="39">
        <v>2075.9699999999998</v>
      </c>
      <c r="E2914" s="12">
        <v>131</v>
      </c>
    </row>
    <row r="2915" spans="1:5" x14ac:dyDescent="0.3">
      <c r="A2915" s="12" t="s">
        <v>13550</v>
      </c>
      <c r="B2915" s="12" t="s">
        <v>3995</v>
      </c>
      <c r="C2915" s="36">
        <v>46052</v>
      </c>
      <c r="D2915" s="39">
        <v>1378.97</v>
      </c>
      <c r="E2915" s="12">
        <v>149</v>
      </c>
    </row>
    <row r="2916" spans="1:5" x14ac:dyDescent="0.3">
      <c r="A2916" s="12" t="s">
        <v>13551</v>
      </c>
      <c r="B2916" s="12" t="s">
        <v>1730</v>
      </c>
      <c r="C2916" s="36">
        <v>46026</v>
      </c>
      <c r="D2916" s="39">
        <v>778.61</v>
      </c>
      <c r="E2916" s="12">
        <v>130</v>
      </c>
    </row>
    <row r="2917" spans="1:5" x14ac:dyDescent="0.3">
      <c r="A2917" s="12" t="s">
        <v>13552</v>
      </c>
      <c r="B2917" s="12" t="s">
        <v>3611</v>
      </c>
      <c r="C2917" s="36">
        <v>46048</v>
      </c>
      <c r="D2917" s="39">
        <v>493.6</v>
      </c>
      <c r="E2917" s="12">
        <v>53</v>
      </c>
    </row>
    <row r="2918" spans="1:5" x14ac:dyDescent="0.3">
      <c r="A2918" s="12" t="s">
        <v>13553</v>
      </c>
      <c r="B2918" s="12" t="s">
        <v>878</v>
      </c>
      <c r="C2918" s="36">
        <v>46029</v>
      </c>
      <c r="D2918" s="39">
        <v>2449.62</v>
      </c>
      <c r="E2918" s="12">
        <v>283</v>
      </c>
    </row>
    <row r="2919" spans="1:5" x14ac:dyDescent="0.3">
      <c r="A2919" s="12" t="s">
        <v>13554</v>
      </c>
      <c r="B2919" s="12" t="s">
        <v>2671</v>
      </c>
      <c r="C2919" s="36">
        <v>46038</v>
      </c>
      <c r="D2919" s="39">
        <v>1599.82</v>
      </c>
      <c r="E2919" s="12">
        <v>25</v>
      </c>
    </row>
    <row r="2920" spans="1:5" x14ac:dyDescent="0.3">
      <c r="A2920" s="12" t="s">
        <v>13555</v>
      </c>
      <c r="B2920" s="12" t="s">
        <v>1933</v>
      </c>
      <c r="C2920" s="36">
        <v>46030</v>
      </c>
      <c r="D2920" s="39">
        <v>1205.81</v>
      </c>
      <c r="E2920" s="12">
        <v>44</v>
      </c>
    </row>
    <row r="2921" spans="1:5" x14ac:dyDescent="0.3">
      <c r="A2921" s="12" t="s">
        <v>13556</v>
      </c>
      <c r="B2921" s="12" t="s">
        <v>611</v>
      </c>
      <c r="C2921" s="36">
        <v>46047</v>
      </c>
      <c r="D2921" s="39">
        <v>1385.25</v>
      </c>
      <c r="E2921" s="12">
        <v>9</v>
      </c>
    </row>
    <row r="2922" spans="1:5" x14ac:dyDescent="0.3">
      <c r="A2922" s="12" t="s">
        <v>13557</v>
      </c>
      <c r="B2922" s="12" t="s">
        <v>1682</v>
      </c>
      <c r="C2922" s="36">
        <v>46052</v>
      </c>
      <c r="D2922" s="39">
        <v>2175.88</v>
      </c>
      <c r="E2922" s="12">
        <v>292</v>
      </c>
    </row>
    <row r="2923" spans="1:5" x14ac:dyDescent="0.3">
      <c r="A2923" s="12" t="s">
        <v>13558</v>
      </c>
      <c r="B2923" s="12" t="s">
        <v>3326</v>
      </c>
      <c r="C2923" s="36">
        <v>46040</v>
      </c>
      <c r="D2923" s="39">
        <v>1227.4100000000001</v>
      </c>
      <c r="E2923" s="12">
        <v>184</v>
      </c>
    </row>
    <row r="2924" spans="1:5" x14ac:dyDescent="0.3">
      <c r="A2924" s="12" t="s">
        <v>13559</v>
      </c>
      <c r="B2924" s="12" t="s">
        <v>4267</v>
      </c>
      <c r="C2924" s="36">
        <v>46038</v>
      </c>
      <c r="D2924" s="39">
        <v>550.85</v>
      </c>
      <c r="E2924" s="12">
        <v>300</v>
      </c>
    </row>
    <row r="2925" spans="1:5" x14ac:dyDescent="0.3">
      <c r="A2925" s="12" t="s">
        <v>13560</v>
      </c>
      <c r="B2925" s="12" t="s">
        <v>2174</v>
      </c>
      <c r="C2925" s="36">
        <v>46042</v>
      </c>
      <c r="D2925" s="39">
        <v>1243.73</v>
      </c>
      <c r="E2925" s="12">
        <v>296</v>
      </c>
    </row>
    <row r="2926" spans="1:5" x14ac:dyDescent="0.3">
      <c r="A2926" s="12" t="s">
        <v>13561</v>
      </c>
      <c r="B2926" s="12" t="s">
        <v>4230</v>
      </c>
      <c r="C2926" s="36">
        <v>46024</v>
      </c>
      <c r="D2926" s="39">
        <v>483.85</v>
      </c>
      <c r="E2926" s="12">
        <v>300</v>
      </c>
    </row>
    <row r="2927" spans="1:5" x14ac:dyDescent="0.3">
      <c r="A2927" s="12" t="s">
        <v>13562</v>
      </c>
      <c r="B2927" s="12" t="s">
        <v>1959</v>
      </c>
      <c r="C2927" s="36">
        <v>46046</v>
      </c>
      <c r="D2927" s="39">
        <v>2307.0100000000002</v>
      </c>
      <c r="E2927" s="12">
        <v>137</v>
      </c>
    </row>
    <row r="2928" spans="1:5" x14ac:dyDescent="0.3">
      <c r="A2928" s="12" t="s">
        <v>13563</v>
      </c>
      <c r="B2928" s="12" t="s">
        <v>2655</v>
      </c>
      <c r="C2928" s="36">
        <v>46026</v>
      </c>
      <c r="D2928" s="39">
        <v>1923.18</v>
      </c>
      <c r="E2928" s="12">
        <v>146</v>
      </c>
    </row>
    <row r="2929" spans="1:5" x14ac:dyDescent="0.3">
      <c r="A2929" s="12" t="s">
        <v>13564</v>
      </c>
      <c r="B2929" s="12" t="s">
        <v>3673</v>
      </c>
      <c r="C2929" s="36">
        <v>46037</v>
      </c>
      <c r="D2929" s="39">
        <v>1480.71</v>
      </c>
      <c r="E2929" s="12">
        <v>184</v>
      </c>
    </row>
    <row r="2930" spans="1:5" x14ac:dyDescent="0.3">
      <c r="A2930" s="12" t="s">
        <v>13565</v>
      </c>
      <c r="B2930" s="12" t="s">
        <v>1261</v>
      </c>
      <c r="C2930" s="36">
        <v>46027</v>
      </c>
      <c r="D2930" s="39">
        <v>701.19</v>
      </c>
      <c r="E2930" s="12">
        <v>12</v>
      </c>
    </row>
    <row r="2931" spans="1:5" x14ac:dyDescent="0.3">
      <c r="A2931" s="12" t="s">
        <v>13566</v>
      </c>
      <c r="B2931" s="12" t="s">
        <v>3116</v>
      </c>
      <c r="C2931" s="36">
        <v>46038</v>
      </c>
      <c r="D2931" s="39">
        <v>2365.62</v>
      </c>
      <c r="E2931" s="12">
        <v>160</v>
      </c>
    </row>
    <row r="2932" spans="1:5" x14ac:dyDescent="0.3">
      <c r="A2932" s="12" t="s">
        <v>13567</v>
      </c>
      <c r="B2932" s="12" t="s">
        <v>2863</v>
      </c>
      <c r="C2932" s="36">
        <v>46040</v>
      </c>
      <c r="D2932" s="39">
        <v>221.86</v>
      </c>
      <c r="E2932" s="12">
        <v>241</v>
      </c>
    </row>
    <row r="2933" spans="1:5" x14ac:dyDescent="0.3">
      <c r="A2933" s="12" t="s">
        <v>13568</v>
      </c>
      <c r="B2933" s="12" t="s">
        <v>1917</v>
      </c>
      <c r="C2933" s="36">
        <v>46053</v>
      </c>
      <c r="D2933" s="39">
        <v>302.2</v>
      </c>
      <c r="E2933" s="12">
        <v>286</v>
      </c>
    </row>
    <row r="2934" spans="1:5" x14ac:dyDescent="0.3">
      <c r="A2934" s="12" t="s">
        <v>13569</v>
      </c>
      <c r="B2934" s="12" t="s">
        <v>2843</v>
      </c>
      <c r="C2934" s="36">
        <v>46043</v>
      </c>
      <c r="D2934" s="39">
        <v>370.84</v>
      </c>
      <c r="E2934" s="12">
        <v>107</v>
      </c>
    </row>
    <row r="2935" spans="1:5" x14ac:dyDescent="0.3">
      <c r="A2935" s="12" t="s">
        <v>13570</v>
      </c>
      <c r="B2935" s="12" t="s">
        <v>4260</v>
      </c>
      <c r="C2935" s="36">
        <v>46038</v>
      </c>
      <c r="D2935" s="39">
        <v>905.32</v>
      </c>
      <c r="E2935" s="12">
        <v>264</v>
      </c>
    </row>
    <row r="2936" spans="1:5" x14ac:dyDescent="0.3">
      <c r="A2936" s="12" t="s">
        <v>13571</v>
      </c>
      <c r="B2936" s="12" t="s">
        <v>4132</v>
      </c>
      <c r="C2936" s="36">
        <v>46046</v>
      </c>
      <c r="D2936" s="39">
        <v>770.14</v>
      </c>
      <c r="E2936" s="12">
        <v>285</v>
      </c>
    </row>
    <row r="2937" spans="1:5" x14ac:dyDescent="0.3">
      <c r="A2937" s="12" t="s">
        <v>13572</v>
      </c>
      <c r="B2937" s="12" t="s">
        <v>1706</v>
      </c>
      <c r="C2937" s="36">
        <v>46053</v>
      </c>
      <c r="D2937" s="39">
        <v>830.86</v>
      </c>
      <c r="E2937" s="12">
        <v>224</v>
      </c>
    </row>
    <row r="2938" spans="1:5" x14ac:dyDescent="0.3">
      <c r="A2938" s="12" t="s">
        <v>13573</v>
      </c>
      <c r="B2938" s="12" t="s">
        <v>1726</v>
      </c>
      <c r="C2938" s="36">
        <v>46039</v>
      </c>
      <c r="D2938" s="39">
        <v>267.19</v>
      </c>
      <c r="E2938" s="12">
        <v>266</v>
      </c>
    </row>
    <row r="2939" spans="1:5" x14ac:dyDescent="0.3">
      <c r="A2939" s="12" t="s">
        <v>13574</v>
      </c>
      <c r="B2939" s="12" t="s">
        <v>3952</v>
      </c>
      <c r="C2939" s="36">
        <v>46043</v>
      </c>
      <c r="D2939" s="39">
        <v>2023.56</v>
      </c>
      <c r="E2939" s="12">
        <v>195</v>
      </c>
    </row>
    <row r="2940" spans="1:5" x14ac:dyDescent="0.3">
      <c r="A2940" s="12" t="s">
        <v>13575</v>
      </c>
      <c r="B2940" s="12" t="s">
        <v>3766</v>
      </c>
      <c r="C2940" s="36">
        <v>46032</v>
      </c>
      <c r="D2940" s="39">
        <v>928.94</v>
      </c>
      <c r="E2940" s="12">
        <v>300</v>
      </c>
    </row>
    <row r="2941" spans="1:5" x14ac:dyDescent="0.3">
      <c r="A2941" s="12" t="s">
        <v>13576</v>
      </c>
      <c r="B2941" s="12" t="s">
        <v>3888</v>
      </c>
      <c r="C2941" s="36">
        <v>46030</v>
      </c>
      <c r="D2941" s="39">
        <v>2303.9499999999998</v>
      </c>
      <c r="E2941" s="12">
        <v>287</v>
      </c>
    </row>
    <row r="2942" spans="1:5" x14ac:dyDescent="0.3">
      <c r="A2942" s="12" t="s">
        <v>13577</v>
      </c>
      <c r="B2942" s="12" t="s">
        <v>4477</v>
      </c>
      <c r="C2942" s="36">
        <v>46035</v>
      </c>
      <c r="D2942" s="39">
        <v>866.04</v>
      </c>
      <c r="E2942" s="12">
        <v>258</v>
      </c>
    </row>
    <row r="2943" spans="1:5" x14ac:dyDescent="0.3">
      <c r="A2943" s="12" t="s">
        <v>13578</v>
      </c>
      <c r="B2943" s="12" t="s">
        <v>3531</v>
      </c>
      <c r="C2943" s="36">
        <v>46030</v>
      </c>
      <c r="D2943" s="39">
        <v>1171.4100000000001</v>
      </c>
      <c r="E2943" s="12">
        <v>206</v>
      </c>
    </row>
    <row r="2944" spans="1:5" x14ac:dyDescent="0.3">
      <c r="A2944" s="12" t="s">
        <v>13579</v>
      </c>
      <c r="B2944" s="12" t="s">
        <v>3555</v>
      </c>
      <c r="C2944" s="36">
        <v>46025</v>
      </c>
      <c r="D2944" s="39">
        <v>2040.32</v>
      </c>
      <c r="E2944" s="12">
        <v>124</v>
      </c>
    </row>
    <row r="2945" spans="1:5" x14ac:dyDescent="0.3">
      <c r="A2945" s="12" t="s">
        <v>13580</v>
      </c>
      <c r="B2945" s="12" t="s">
        <v>4084</v>
      </c>
      <c r="C2945" s="36">
        <v>46023</v>
      </c>
      <c r="D2945" s="39">
        <v>1785.64</v>
      </c>
      <c r="E2945" s="12">
        <v>67</v>
      </c>
    </row>
    <row r="2946" spans="1:5" x14ac:dyDescent="0.3">
      <c r="A2946" s="12" t="s">
        <v>13581</v>
      </c>
      <c r="B2946" s="12" t="s">
        <v>2909</v>
      </c>
      <c r="C2946" s="36">
        <v>46026</v>
      </c>
      <c r="D2946" s="39">
        <v>2418.96</v>
      </c>
      <c r="E2946" s="12">
        <v>19</v>
      </c>
    </row>
    <row r="2947" spans="1:5" x14ac:dyDescent="0.3">
      <c r="A2947" s="12" t="s">
        <v>13582</v>
      </c>
      <c r="B2947" s="12" t="s">
        <v>936</v>
      </c>
      <c r="C2947" s="36">
        <v>46053</v>
      </c>
      <c r="D2947" s="39">
        <v>1059.5999999999999</v>
      </c>
      <c r="E2947" s="12">
        <v>241</v>
      </c>
    </row>
    <row r="2948" spans="1:5" x14ac:dyDescent="0.3">
      <c r="A2948" s="12" t="s">
        <v>13583</v>
      </c>
      <c r="B2948" s="12" t="s">
        <v>703</v>
      </c>
      <c r="C2948" s="36">
        <v>46025</v>
      </c>
      <c r="D2948" s="39">
        <v>2499.37</v>
      </c>
      <c r="E2948" s="12">
        <v>30</v>
      </c>
    </row>
    <row r="2949" spans="1:5" x14ac:dyDescent="0.3">
      <c r="A2949" s="12" t="s">
        <v>13584</v>
      </c>
      <c r="B2949" s="12" t="s">
        <v>4066</v>
      </c>
      <c r="C2949" s="36">
        <v>46035</v>
      </c>
      <c r="D2949" s="39">
        <v>2192.0300000000002</v>
      </c>
      <c r="E2949" s="12">
        <v>290</v>
      </c>
    </row>
    <row r="2950" spans="1:5" x14ac:dyDescent="0.3">
      <c r="A2950" s="12" t="s">
        <v>13585</v>
      </c>
      <c r="B2950" s="12" t="s">
        <v>3449</v>
      </c>
      <c r="C2950" s="36">
        <v>46046</v>
      </c>
      <c r="D2950" s="39">
        <v>408.93</v>
      </c>
      <c r="E2950" s="12">
        <v>217</v>
      </c>
    </row>
    <row r="2951" spans="1:5" x14ac:dyDescent="0.3">
      <c r="A2951" s="12" t="s">
        <v>13586</v>
      </c>
      <c r="B2951" s="12" t="s">
        <v>4338</v>
      </c>
      <c r="C2951" s="36">
        <v>46025</v>
      </c>
      <c r="D2951" s="39">
        <v>1175.98</v>
      </c>
      <c r="E2951" s="12">
        <v>148</v>
      </c>
    </row>
    <row r="2952" spans="1:5" x14ac:dyDescent="0.3">
      <c r="A2952" s="12" t="s">
        <v>13587</v>
      </c>
      <c r="B2952" s="12" t="s">
        <v>1626</v>
      </c>
      <c r="C2952" s="36">
        <v>46025</v>
      </c>
      <c r="D2952" s="39">
        <v>922.34</v>
      </c>
      <c r="E2952" s="12">
        <v>99</v>
      </c>
    </row>
    <row r="2953" spans="1:5" x14ac:dyDescent="0.3">
      <c r="A2953" s="12" t="s">
        <v>13588</v>
      </c>
      <c r="B2953" s="12" t="s">
        <v>2467</v>
      </c>
      <c r="C2953" s="36">
        <v>46050</v>
      </c>
      <c r="D2953" s="39">
        <v>386.24</v>
      </c>
      <c r="E2953" s="12">
        <v>239</v>
      </c>
    </row>
    <row r="2954" spans="1:5" x14ac:dyDescent="0.3">
      <c r="A2954" s="12" t="s">
        <v>13589</v>
      </c>
      <c r="B2954" s="12" t="s">
        <v>2995</v>
      </c>
      <c r="C2954" s="36">
        <v>46040</v>
      </c>
      <c r="D2954" s="39">
        <v>1026.5</v>
      </c>
      <c r="E2954" s="12">
        <v>46</v>
      </c>
    </row>
    <row r="2955" spans="1:5" x14ac:dyDescent="0.3">
      <c r="A2955" s="12" t="s">
        <v>13590</v>
      </c>
      <c r="B2955" s="12" t="s">
        <v>4046</v>
      </c>
      <c r="C2955" s="36">
        <v>46023</v>
      </c>
      <c r="D2955" s="39">
        <v>1218.04</v>
      </c>
      <c r="E2955" s="12">
        <v>146</v>
      </c>
    </row>
    <row r="2956" spans="1:5" x14ac:dyDescent="0.3">
      <c r="A2956" s="12" t="s">
        <v>13591</v>
      </c>
      <c r="B2956" s="12" t="s">
        <v>2955</v>
      </c>
      <c r="C2956" s="36">
        <v>46031</v>
      </c>
      <c r="D2956" s="39">
        <v>2289.15</v>
      </c>
      <c r="E2956" s="12">
        <v>298</v>
      </c>
    </row>
    <row r="2957" spans="1:5" x14ac:dyDescent="0.3">
      <c r="A2957" s="12" t="s">
        <v>13592</v>
      </c>
      <c r="B2957" s="12" t="s">
        <v>623</v>
      </c>
      <c r="C2957" s="36">
        <v>46035</v>
      </c>
      <c r="D2957" s="39">
        <v>858.08</v>
      </c>
      <c r="E2957" s="12">
        <v>288</v>
      </c>
    </row>
    <row r="2958" spans="1:5" x14ac:dyDescent="0.3">
      <c r="A2958" s="12" t="s">
        <v>13593</v>
      </c>
      <c r="B2958" s="12" t="s">
        <v>870</v>
      </c>
      <c r="C2958" s="36">
        <v>46042</v>
      </c>
      <c r="D2958" s="39">
        <v>1920.83</v>
      </c>
      <c r="E2958" s="12">
        <v>176</v>
      </c>
    </row>
    <row r="2959" spans="1:5" x14ac:dyDescent="0.3">
      <c r="A2959" s="12" t="s">
        <v>13594</v>
      </c>
      <c r="B2959" s="12" t="s">
        <v>1712</v>
      </c>
      <c r="C2959" s="36">
        <v>46033</v>
      </c>
      <c r="D2959" s="39">
        <v>2256.8000000000002</v>
      </c>
      <c r="E2959" s="12">
        <v>170</v>
      </c>
    </row>
    <row r="2960" spans="1:5" x14ac:dyDescent="0.3">
      <c r="A2960" s="12" t="s">
        <v>13595</v>
      </c>
      <c r="B2960" s="12" t="s">
        <v>3110</v>
      </c>
      <c r="C2960" s="36">
        <v>46041</v>
      </c>
      <c r="D2960" s="39">
        <v>1658.38</v>
      </c>
      <c r="E2960" s="12">
        <v>39</v>
      </c>
    </row>
    <row r="2961" spans="1:5" x14ac:dyDescent="0.3">
      <c r="A2961" s="12" t="s">
        <v>13596</v>
      </c>
      <c r="B2961" s="12" t="s">
        <v>870</v>
      </c>
      <c r="C2961" s="36">
        <v>46025</v>
      </c>
      <c r="D2961" s="39">
        <v>756.66</v>
      </c>
      <c r="E2961" s="12">
        <v>31</v>
      </c>
    </row>
    <row r="2962" spans="1:5" x14ac:dyDescent="0.3">
      <c r="A2962" s="12" t="s">
        <v>13597</v>
      </c>
      <c r="B2962" s="12" t="s">
        <v>1269</v>
      </c>
      <c r="C2962" s="36">
        <v>46025</v>
      </c>
      <c r="D2962" s="39">
        <v>397.69</v>
      </c>
      <c r="E2962" s="12">
        <v>290</v>
      </c>
    </row>
    <row r="2963" spans="1:5" x14ac:dyDescent="0.3">
      <c r="A2963" s="12" t="s">
        <v>13598</v>
      </c>
      <c r="B2963" s="12" t="s">
        <v>1983</v>
      </c>
      <c r="C2963" s="36">
        <v>46048</v>
      </c>
      <c r="D2963" s="39">
        <v>1994.08</v>
      </c>
      <c r="E2963" s="12">
        <v>139</v>
      </c>
    </row>
    <row r="2964" spans="1:5" x14ac:dyDescent="0.3">
      <c r="A2964" s="12" t="s">
        <v>13599</v>
      </c>
      <c r="B2964" s="12" t="s">
        <v>3748</v>
      </c>
      <c r="C2964" s="36">
        <v>46043</v>
      </c>
      <c r="D2964" s="39">
        <v>1907.47</v>
      </c>
      <c r="E2964" s="12">
        <v>273</v>
      </c>
    </row>
    <row r="2965" spans="1:5" x14ac:dyDescent="0.3">
      <c r="A2965" s="12" t="s">
        <v>13600</v>
      </c>
      <c r="B2965" s="12" t="s">
        <v>3661</v>
      </c>
      <c r="C2965" s="36">
        <v>46032</v>
      </c>
      <c r="D2965" s="39">
        <v>1905.84</v>
      </c>
      <c r="E2965" s="12">
        <v>264</v>
      </c>
    </row>
    <row r="2966" spans="1:5" x14ac:dyDescent="0.3">
      <c r="A2966" s="12" t="s">
        <v>13601</v>
      </c>
      <c r="B2966" s="12" t="s">
        <v>3392</v>
      </c>
      <c r="C2966" s="36">
        <v>46043</v>
      </c>
      <c r="D2966" s="39">
        <v>2401.6</v>
      </c>
      <c r="E2966" s="12">
        <v>47</v>
      </c>
    </row>
    <row r="2967" spans="1:5" x14ac:dyDescent="0.3">
      <c r="A2967" s="12" t="s">
        <v>13602</v>
      </c>
      <c r="B2967" s="12" t="s">
        <v>703</v>
      </c>
      <c r="C2967" s="36">
        <v>46025</v>
      </c>
      <c r="D2967" s="39">
        <v>1249.17</v>
      </c>
      <c r="E2967" s="12">
        <v>244</v>
      </c>
    </row>
    <row r="2968" spans="1:5" x14ac:dyDescent="0.3">
      <c r="A2968" s="12" t="s">
        <v>13603</v>
      </c>
      <c r="B2968" s="12" t="s">
        <v>2361</v>
      </c>
      <c r="C2968" s="36">
        <v>46040</v>
      </c>
      <c r="D2968" s="39">
        <v>1991.07</v>
      </c>
      <c r="E2968" s="12">
        <v>159</v>
      </c>
    </row>
    <row r="2969" spans="1:5" x14ac:dyDescent="0.3">
      <c r="A2969" s="12" t="s">
        <v>13604</v>
      </c>
      <c r="B2969" s="12" t="s">
        <v>3527</v>
      </c>
      <c r="C2969" s="36">
        <v>46042</v>
      </c>
      <c r="D2969" s="39">
        <v>186.9</v>
      </c>
      <c r="E2969" s="12">
        <v>240</v>
      </c>
    </row>
    <row r="2970" spans="1:5" x14ac:dyDescent="0.3">
      <c r="A2970" s="12" t="s">
        <v>13605</v>
      </c>
      <c r="B2970" s="12" t="s">
        <v>3511</v>
      </c>
      <c r="C2970" s="36">
        <v>46031</v>
      </c>
      <c r="D2970" s="39">
        <v>2195.5300000000002</v>
      </c>
      <c r="E2970" s="12">
        <v>143</v>
      </c>
    </row>
    <row r="2971" spans="1:5" x14ac:dyDescent="0.3">
      <c r="A2971" s="12" t="s">
        <v>13606</v>
      </c>
      <c r="B2971" s="12" t="s">
        <v>1640</v>
      </c>
      <c r="C2971" s="36">
        <v>46040</v>
      </c>
      <c r="D2971" s="39">
        <v>871.64</v>
      </c>
      <c r="E2971" s="12">
        <v>182</v>
      </c>
    </row>
    <row r="2972" spans="1:5" x14ac:dyDescent="0.3">
      <c r="A2972" s="12" t="s">
        <v>13607</v>
      </c>
      <c r="B2972" s="12" t="s">
        <v>3970</v>
      </c>
      <c r="C2972" s="36">
        <v>46031</v>
      </c>
      <c r="D2972" s="39">
        <v>200.65</v>
      </c>
      <c r="E2972" s="12">
        <v>31</v>
      </c>
    </row>
    <row r="2973" spans="1:5" x14ac:dyDescent="0.3">
      <c r="A2973" s="12" t="s">
        <v>13608</v>
      </c>
      <c r="B2973" s="12" t="s">
        <v>776</v>
      </c>
      <c r="C2973" s="36">
        <v>46048</v>
      </c>
      <c r="D2973" s="39">
        <v>2335.84</v>
      </c>
      <c r="E2973" s="12">
        <v>195</v>
      </c>
    </row>
    <row r="2974" spans="1:5" x14ac:dyDescent="0.3">
      <c r="A2974" s="12" t="s">
        <v>13609</v>
      </c>
      <c r="B2974" s="12" t="s">
        <v>3108</v>
      </c>
      <c r="C2974" s="36">
        <v>46024</v>
      </c>
      <c r="D2974" s="39">
        <v>2142.09</v>
      </c>
      <c r="E2974" s="12">
        <v>19</v>
      </c>
    </row>
    <row r="2975" spans="1:5" x14ac:dyDescent="0.3">
      <c r="A2975" s="12" t="s">
        <v>13610</v>
      </c>
      <c r="B2975" s="12" t="s">
        <v>3849</v>
      </c>
      <c r="C2975" s="36">
        <v>46034</v>
      </c>
      <c r="D2975" s="39">
        <v>1159.81</v>
      </c>
      <c r="E2975" s="12">
        <v>85</v>
      </c>
    </row>
    <row r="2976" spans="1:5" x14ac:dyDescent="0.3">
      <c r="A2976" s="12" t="s">
        <v>13611</v>
      </c>
      <c r="B2976" s="12" t="s">
        <v>3858</v>
      </c>
      <c r="C2976" s="36">
        <v>46037</v>
      </c>
      <c r="D2976" s="39">
        <v>1496.99</v>
      </c>
      <c r="E2976" s="12">
        <v>23</v>
      </c>
    </row>
    <row r="2977" spans="1:5" x14ac:dyDescent="0.3">
      <c r="A2977" s="12" t="s">
        <v>13612</v>
      </c>
      <c r="B2977" s="12" t="s">
        <v>2639</v>
      </c>
      <c r="C2977" s="36">
        <v>46046</v>
      </c>
      <c r="D2977" s="39">
        <v>1012.03</v>
      </c>
      <c r="E2977" s="12">
        <v>109</v>
      </c>
    </row>
    <row r="2978" spans="1:5" x14ac:dyDescent="0.3">
      <c r="A2978" s="12" t="s">
        <v>13613</v>
      </c>
      <c r="B2978" s="12" t="s">
        <v>1616</v>
      </c>
      <c r="C2978" s="36">
        <v>46044</v>
      </c>
      <c r="D2978" s="39">
        <v>444.06</v>
      </c>
      <c r="E2978" s="12">
        <v>16</v>
      </c>
    </row>
    <row r="2979" spans="1:5" x14ac:dyDescent="0.3">
      <c r="A2979" s="12" t="s">
        <v>13614</v>
      </c>
      <c r="B2979" s="12" t="s">
        <v>582</v>
      </c>
      <c r="C2979" s="36">
        <v>46045</v>
      </c>
      <c r="D2979" s="39">
        <v>2002.25</v>
      </c>
      <c r="E2979" s="12">
        <v>128</v>
      </c>
    </row>
    <row r="2980" spans="1:5" x14ac:dyDescent="0.3">
      <c r="A2980" s="12" t="s">
        <v>13615</v>
      </c>
      <c r="B2980" s="12" t="s">
        <v>2819</v>
      </c>
      <c r="C2980" s="36">
        <v>46034</v>
      </c>
      <c r="D2980" s="39">
        <v>1471.8</v>
      </c>
      <c r="E2980" s="12">
        <v>190</v>
      </c>
    </row>
    <row r="2981" spans="1:5" x14ac:dyDescent="0.3">
      <c r="A2981" s="12" t="s">
        <v>13616</v>
      </c>
      <c r="B2981" s="12" t="s">
        <v>2753</v>
      </c>
      <c r="C2981" s="36">
        <v>46034</v>
      </c>
      <c r="D2981" s="39">
        <v>2384.3000000000002</v>
      </c>
      <c r="E2981" s="12">
        <v>258</v>
      </c>
    </row>
    <row r="2982" spans="1:5" x14ac:dyDescent="0.3">
      <c r="A2982" s="12" t="s">
        <v>13617</v>
      </c>
      <c r="B2982" s="12" t="s">
        <v>3018</v>
      </c>
      <c r="C2982" s="36">
        <v>46038</v>
      </c>
      <c r="D2982" s="39">
        <v>2230.83</v>
      </c>
      <c r="E2982" s="12">
        <v>66</v>
      </c>
    </row>
    <row r="2983" spans="1:5" x14ac:dyDescent="0.3">
      <c r="A2983" s="12" t="s">
        <v>13618</v>
      </c>
      <c r="B2983" s="12" t="s">
        <v>2945</v>
      </c>
      <c r="C2983" s="36">
        <v>46025</v>
      </c>
      <c r="D2983" s="39">
        <v>881.46</v>
      </c>
      <c r="E2983" s="12">
        <v>6</v>
      </c>
    </row>
    <row r="2984" spans="1:5" x14ac:dyDescent="0.3">
      <c r="A2984" s="12" t="s">
        <v>13619</v>
      </c>
      <c r="B2984" s="12" t="s">
        <v>1131</v>
      </c>
      <c r="C2984" s="36">
        <v>46051</v>
      </c>
      <c r="D2984" s="39">
        <v>137.5</v>
      </c>
      <c r="E2984" s="12">
        <v>280</v>
      </c>
    </row>
    <row r="2985" spans="1:5" x14ac:dyDescent="0.3">
      <c r="A2985" s="12" t="s">
        <v>13620</v>
      </c>
      <c r="B2985" s="12" t="s">
        <v>3633</v>
      </c>
      <c r="C2985" s="36">
        <v>46049</v>
      </c>
      <c r="D2985" s="39">
        <v>105.53</v>
      </c>
      <c r="E2985" s="12">
        <v>23</v>
      </c>
    </row>
    <row r="2986" spans="1:5" x14ac:dyDescent="0.3">
      <c r="A2986" s="12" t="s">
        <v>13621</v>
      </c>
      <c r="B2986" s="12" t="s">
        <v>3092</v>
      </c>
      <c r="C2986" s="36">
        <v>46040</v>
      </c>
      <c r="D2986" s="39">
        <v>2298.33</v>
      </c>
      <c r="E2986" s="12">
        <v>100</v>
      </c>
    </row>
    <row r="2987" spans="1:5" x14ac:dyDescent="0.3">
      <c r="A2987" s="12" t="s">
        <v>13622</v>
      </c>
      <c r="B2987" s="12" t="s">
        <v>2949</v>
      </c>
      <c r="C2987" s="36">
        <v>46053</v>
      </c>
      <c r="D2987" s="39">
        <v>2401.88</v>
      </c>
      <c r="E2987" s="12">
        <v>55</v>
      </c>
    </row>
    <row r="2988" spans="1:5" x14ac:dyDescent="0.3">
      <c r="A2988" s="12" t="s">
        <v>13623</v>
      </c>
      <c r="B2988" s="12" t="s">
        <v>1648</v>
      </c>
      <c r="C2988" s="36">
        <v>46053</v>
      </c>
      <c r="D2988" s="39">
        <v>757.57</v>
      </c>
      <c r="E2988" s="12">
        <v>176</v>
      </c>
    </row>
    <row r="2989" spans="1:5" x14ac:dyDescent="0.3">
      <c r="A2989" s="12" t="s">
        <v>13624</v>
      </c>
      <c r="B2989" s="12" t="s">
        <v>637</v>
      </c>
      <c r="C2989" s="36">
        <v>46036</v>
      </c>
      <c r="D2989" s="39">
        <v>1501.85</v>
      </c>
      <c r="E2989" s="12">
        <v>84</v>
      </c>
    </row>
    <row r="2990" spans="1:5" x14ac:dyDescent="0.3">
      <c r="A2990" s="12" t="s">
        <v>13625</v>
      </c>
      <c r="B2990" s="12" t="s">
        <v>1245</v>
      </c>
      <c r="C2990" s="36">
        <v>46042</v>
      </c>
      <c r="D2990" s="39">
        <v>1269.75</v>
      </c>
      <c r="E2990" s="12">
        <v>144</v>
      </c>
    </row>
    <row r="2991" spans="1:5" x14ac:dyDescent="0.3">
      <c r="A2991" s="12" t="s">
        <v>13626</v>
      </c>
      <c r="B2991" s="12" t="s">
        <v>3376</v>
      </c>
      <c r="C2991" s="36">
        <v>46030</v>
      </c>
      <c r="D2991" s="39">
        <v>1745.3</v>
      </c>
      <c r="E2991" s="12">
        <v>133</v>
      </c>
    </row>
    <row r="2992" spans="1:5" x14ac:dyDescent="0.3">
      <c r="A2992" s="12" t="s">
        <v>13627</v>
      </c>
      <c r="B2992" s="12" t="s">
        <v>2661</v>
      </c>
      <c r="C2992" s="36">
        <v>46040</v>
      </c>
      <c r="D2992" s="39">
        <v>1606.58</v>
      </c>
      <c r="E2992" s="12">
        <v>219</v>
      </c>
    </row>
    <row r="2993" spans="1:5" x14ac:dyDescent="0.3">
      <c r="A2993" s="12" t="s">
        <v>13628</v>
      </c>
      <c r="B2993" s="12" t="s">
        <v>2749</v>
      </c>
      <c r="C2993" s="36">
        <v>46025</v>
      </c>
      <c r="D2993" s="39">
        <v>2249.88</v>
      </c>
      <c r="E2993" s="12">
        <v>212</v>
      </c>
    </row>
    <row r="2994" spans="1:5" x14ac:dyDescent="0.3">
      <c r="A2994" s="12" t="s">
        <v>13629</v>
      </c>
      <c r="B2994" s="12" t="s">
        <v>4158</v>
      </c>
      <c r="C2994" s="36">
        <v>46045</v>
      </c>
      <c r="D2994" s="39">
        <v>344.62</v>
      </c>
      <c r="E2994" s="12">
        <v>269</v>
      </c>
    </row>
    <row r="2995" spans="1:5" x14ac:dyDescent="0.3">
      <c r="A2995" s="12" t="s">
        <v>13630</v>
      </c>
      <c r="B2995" s="12" t="s">
        <v>1136</v>
      </c>
      <c r="C2995" s="36">
        <v>46047</v>
      </c>
      <c r="D2995" s="39">
        <v>274.97000000000003</v>
      </c>
      <c r="E2995" s="12">
        <v>14</v>
      </c>
    </row>
    <row r="2996" spans="1:5" x14ac:dyDescent="0.3">
      <c r="A2996" s="12" t="s">
        <v>13631</v>
      </c>
      <c r="B2996" s="12" t="s">
        <v>3220</v>
      </c>
      <c r="C2996" s="36">
        <v>46037</v>
      </c>
      <c r="D2996" s="39">
        <v>1996.78</v>
      </c>
      <c r="E2996" s="12">
        <v>147</v>
      </c>
    </row>
    <row r="2997" spans="1:5" x14ac:dyDescent="0.3">
      <c r="A2997" s="12" t="s">
        <v>13632</v>
      </c>
      <c r="B2997" s="12" t="s">
        <v>3679</v>
      </c>
      <c r="C2997" s="36">
        <v>46047</v>
      </c>
      <c r="D2997" s="39">
        <v>222.84</v>
      </c>
      <c r="E2997" s="12">
        <v>276</v>
      </c>
    </row>
    <row r="2998" spans="1:5" x14ac:dyDescent="0.3">
      <c r="A2998" s="12" t="s">
        <v>13633</v>
      </c>
      <c r="B2998" s="12" t="s">
        <v>1328</v>
      </c>
      <c r="C2998" s="36">
        <v>46033</v>
      </c>
      <c r="D2998" s="39">
        <v>2454.13</v>
      </c>
      <c r="E2998" s="12">
        <v>243</v>
      </c>
    </row>
    <row r="2999" spans="1:5" x14ac:dyDescent="0.3">
      <c r="A2999" s="12" t="s">
        <v>13634</v>
      </c>
      <c r="B2999" s="12" t="s">
        <v>3997</v>
      </c>
      <c r="C2999" s="36">
        <v>46025</v>
      </c>
      <c r="D2999" s="39">
        <v>399.79</v>
      </c>
      <c r="E2999" s="12">
        <v>269</v>
      </c>
    </row>
    <row r="3000" spans="1:5" x14ac:dyDescent="0.3">
      <c r="A3000" s="12" t="s">
        <v>13635</v>
      </c>
      <c r="B3000" s="12" t="s">
        <v>1973</v>
      </c>
      <c r="C3000" s="36">
        <v>46039</v>
      </c>
      <c r="D3000" s="39">
        <v>1775.68</v>
      </c>
      <c r="E3000" s="12">
        <v>184</v>
      </c>
    </row>
    <row r="3001" spans="1:5" x14ac:dyDescent="0.3">
      <c r="A3001" s="12" t="s">
        <v>13636</v>
      </c>
      <c r="B3001" s="12" t="s">
        <v>2695</v>
      </c>
      <c r="C3001" s="36">
        <v>46041</v>
      </c>
      <c r="D3001" s="39">
        <v>313.51</v>
      </c>
      <c r="E3001" s="12">
        <v>166</v>
      </c>
    </row>
    <row r="3002" spans="1:5" x14ac:dyDescent="0.3">
      <c r="A3002" s="12" t="s">
        <v>13637</v>
      </c>
      <c r="B3002" s="12" t="s">
        <v>3124</v>
      </c>
      <c r="C3002" s="36">
        <v>46048</v>
      </c>
      <c r="D3002" s="39">
        <v>60.87</v>
      </c>
      <c r="E3002" s="12">
        <v>202</v>
      </c>
    </row>
    <row r="3003" spans="1:5" x14ac:dyDescent="0.3">
      <c r="A3003" s="12" t="s">
        <v>13638</v>
      </c>
      <c r="B3003" s="12" t="s">
        <v>2565</v>
      </c>
      <c r="C3003" s="36">
        <v>46048</v>
      </c>
      <c r="D3003" s="39">
        <v>1345.68</v>
      </c>
      <c r="E3003" s="12">
        <v>95</v>
      </c>
    </row>
    <row r="3004" spans="1:5" x14ac:dyDescent="0.3">
      <c r="A3004" s="12" t="s">
        <v>13639</v>
      </c>
      <c r="B3004" s="12" t="s">
        <v>4238</v>
      </c>
      <c r="C3004" s="36">
        <v>46030</v>
      </c>
      <c r="D3004" s="39">
        <v>2384.5</v>
      </c>
      <c r="E3004" s="12">
        <v>171</v>
      </c>
    </row>
    <row r="3005" spans="1:5" x14ac:dyDescent="0.3">
      <c r="A3005" s="12" t="s">
        <v>13640</v>
      </c>
      <c r="B3005" s="12" t="s">
        <v>2503</v>
      </c>
      <c r="C3005" s="36">
        <v>46041</v>
      </c>
      <c r="D3005" s="39">
        <v>1453.5</v>
      </c>
      <c r="E3005" s="12">
        <v>269</v>
      </c>
    </row>
    <row r="3006" spans="1:5" x14ac:dyDescent="0.3">
      <c r="A3006" s="12" t="s">
        <v>13641</v>
      </c>
      <c r="B3006" s="12" t="s">
        <v>3477</v>
      </c>
      <c r="C3006" s="36">
        <v>46037</v>
      </c>
      <c r="D3006" s="39">
        <v>2211.36</v>
      </c>
      <c r="E3006" s="12">
        <v>170</v>
      </c>
    </row>
    <row r="3007" spans="1:5" x14ac:dyDescent="0.3">
      <c r="A3007" s="12" t="s">
        <v>13642</v>
      </c>
      <c r="B3007" s="12" t="s">
        <v>1588</v>
      </c>
      <c r="C3007" s="36">
        <v>46024</v>
      </c>
      <c r="D3007" s="39">
        <v>1936.06</v>
      </c>
      <c r="E3007" s="12">
        <v>15</v>
      </c>
    </row>
    <row r="3008" spans="1:5" x14ac:dyDescent="0.3">
      <c r="A3008" s="12" t="s">
        <v>13643</v>
      </c>
      <c r="B3008" s="12" t="s">
        <v>1324</v>
      </c>
      <c r="C3008" s="36">
        <v>46036</v>
      </c>
      <c r="D3008" s="39">
        <v>1583.06</v>
      </c>
      <c r="E3008" s="12">
        <v>53</v>
      </c>
    </row>
    <row r="3009" spans="1:5" x14ac:dyDescent="0.3">
      <c r="A3009" s="12" t="s">
        <v>13644</v>
      </c>
      <c r="B3009" s="12" t="s">
        <v>2921</v>
      </c>
      <c r="C3009" s="36">
        <v>46035</v>
      </c>
      <c r="D3009" s="39">
        <v>1859.96</v>
      </c>
      <c r="E3009" s="12">
        <v>268</v>
      </c>
    </row>
    <row r="3010" spans="1:5" x14ac:dyDescent="0.3">
      <c r="A3010" s="12" t="s">
        <v>13645</v>
      </c>
      <c r="B3010" s="12" t="s">
        <v>1194</v>
      </c>
      <c r="C3010" s="36">
        <v>46026</v>
      </c>
      <c r="D3010" s="39">
        <v>1084.1500000000001</v>
      </c>
      <c r="E3010" s="12">
        <v>190</v>
      </c>
    </row>
    <row r="3011" spans="1:5" x14ac:dyDescent="0.3">
      <c r="A3011" s="12" t="s">
        <v>13646</v>
      </c>
      <c r="B3011" s="12" t="s">
        <v>1163</v>
      </c>
      <c r="C3011" s="36">
        <v>46050</v>
      </c>
      <c r="D3011" s="39">
        <v>431.99</v>
      </c>
      <c r="E3011" s="12">
        <v>11</v>
      </c>
    </row>
    <row r="3012" spans="1:5" x14ac:dyDescent="0.3">
      <c r="A3012" s="12" t="s">
        <v>13647</v>
      </c>
      <c r="B3012" s="12" t="s">
        <v>4214</v>
      </c>
      <c r="C3012" s="36">
        <v>46045</v>
      </c>
      <c r="D3012" s="39">
        <v>1885.41</v>
      </c>
      <c r="E3012" s="12">
        <v>240</v>
      </c>
    </row>
    <row r="3013" spans="1:5" x14ac:dyDescent="0.3">
      <c r="A3013" s="12" t="s">
        <v>13648</v>
      </c>
      <c r="B3013" s="12" t="s">
        <v>2311</v>
      </c>
      <c r="C3013" s="36">
        <v>46023</v>
      </c>
      <c r="D3013" s="39">
        <v>2171.15</v>
      </c>
      <c r="E3013" s="12">
        <v>150</v>
      </c>
    </row>
    <row r="3014" spans="1:5" x14ac:dyDescent="0.3">
      <c r="A3014" s="12" t="s">
        <v>13649</v>
      </c>
      <c r="B3014" s="12" t="s">
        <v>4445</v>
      </c>
      <c r="C3014" s="36">
        <v>46047</v>
      </c>
      <c r="D3014" s="39">
        <v>1573.85</v>
      </c>
      <c r="E3014" s="12">
        <v>157</v>
      </c>
    </row>
    <row r="3015" spans="1:5" x14ac:dyDescent="0.3">
      <c r="A3015" s="12" t="s">
        <v>13650</v>
      </c>
      <c r="B3015" s="12" t="s">
        <v>1812</v>
      </c>
      <c r="C3015" s="36">
        <v>46049</v>
      </c>
      <c r="D3015" s="39">
        <v>750.91</v>
      </c>
      <c r="E3015" s="12">
        <v>299</v>
      </c>
    </row>
    <row r="3016" spans="1:5" x14ac:dyDescent="0.3">
      <c r="A3016" s="12" t="s">
        <v>13651</v>
      </c>
      <c r="B3016" s="12" t="s">
        <v>4376</v>
      </c>
      <c r="C3016" s="36">
        <v>46035</v>
      </c>
      <c r="D3016" s="39">
        <v>2067.0300000000002</v>
      </c>
      <c r="E3016" s="12">
        <v>179</v>
      </c>
    </row>
    <row r="3017" spans="1:5" x14ac:dyDescent="0.3">
      <c r="A3017" s="12" t="s">
        <v>13652</v>
      </c>
      <c r="B3017" s="12" t="s">
        <v>526</v>
      </c>
      <c r="C3017" s="36">
        <v>46031</v>
      </c>
      <c r="D3017" s="39">
        <v>1094.95</v>
      </c>
      <c r="E3017" s="12">
        <v>218</v>
      </c>
    </row>
    <row r="3018" spans="1:5" x14ac:dyDescent="0.3">
      <c r="A3018" s="12" t="s">
        <v>13653</v>
      </c>
      <c r="B3018" s="12" t="s">
        <v>3999</v>
      </c>
      <c r="C3018" s="36">
        <v>46032</v>
      </c>
      <c r="D3018" s="39">
        <v>1036.6199999999999</v>
      </c>
      <c r="E3018" s="12">
        <v>205</v>
      </c>
    </row>
    <row r="3019" spans="1:5" x14ac:dyDescent="0.3">
      <c r="A3019" s="12" t="s">
        <v>13654</v>
      </c>
      <c r="B3019" s="12" t="s">
        <v>2849</v>
      </c>
      <c r="C3019" s="36">
        <v>46041</v>
      </c>
      <c r="D3019" s="39">
        <v>1633.43</v>
      </c>
      <c r="E3019" s="12">
        <v>224</v>
      </c>
    </row>
    <row r="3020" spans="1:5" x14ac:dyDescent="0.3">
      <c r="A3020" s="12" t="s">
        <v>13655</v>
      </c>
      <c r="B3020" s="12" t="s">
        <v>2291</v>
      </c>
      <c r="C3020" s="36">
        <v>46045</v>
      </c>
      <c r="D3020" s="39">
        <v>1044.79</v>
      </c>
      <c r="E3020" s="12">
        <v>243</v>
      </c>
    </row>
    <row r="3021" spans="1:5" x14ac:dyDescent="0.3">
      <c r="A3021" s="12" t="s">
        <v>13656</v>
      </c>
      <c r="B3021" s="12" t="s">
        <v>4271</v>
      </c>
      <c r="C3021" s="36">
        <v>46043</v>
      </c>
      <c r="D3021" s="39">
        <v>2236.86</v>
      </c>
      <c r="E3021" s="12">
        <v>16</v>
      </c>
    </row>
    <row r="3022" spans="1:5" x14ac:dyDescent="0.3">
      <c r="A3022" s="12" t="s">
        <v>13657</v>
      </c>
      <c r="B3022" s="12" t="s">
        <v>623</v>
      </c>
      <c r="C3022" s="36">
        <v>46028</v>
      </c>
      <c r="D3022" s="39">
        <v>236.71</v>
      </c>
      <c r="E3022" s="12">
        <v>93</v>
      </c>
    </row>
    <row r="3023" spans="1:5" x14ac:dyDescent="0.3">
      <c r="A3023" s="12" t="s">
        <v>13658</v>
      </c>
      <c r="B3023" s="12" t="s">
        <v>3559</v>
      </c>
      <c r="C3023" s="36">
        <v>46042</v>
      </c>
      <c r="D3023" s="39">
        <v>1476.45</v>
      </c>
      <c r="E3023" s="12">
        <v>118</v>
      </c>
    </row>
    <row r="3024" spans="1:5" x14ac:dyDescent="0.3">
      <c r="A3024" s="12" t="s">
        <v>13659</v>
      </c>
      <c r="B3024" s="12" t="s">
        <v>2263</v>
      </c>
      <c r="C3024" s="36">
        <v>46033</v>
      </c>
      <c r="D3024" s="39">
        <v>2065.86</v>
      </c>
      <c r="E3024" s="12">
        <v>48</v>
      </c>
    </row>
    <row r="3025" spans="1:5" x14ac:dyDescent="0.3">
      <c r="A3025" s="12" t="s">
        <v>13660</v>
      </c>
      <c r="B3025" s="12" t="s">
        <v>1887</v>
      </c>
      <c r="C3025" s="36">
        <v>46033</v>
      </c>
      <c r="D3025" s="39">
        <v>267.81</v>
      </c>
      <c r="E3025" s="12">
        <v>250</v>
      </c>
    </row>
    <row r="3026" spans="1:5" x14ac:dyDescent="0.3">
      <c r="A3026" s="12" t="s">
        <v>13661</v>
      </c>
      <c r="B3026" s="12" t="s">
        <v>1496</v>
      </c>
      <c r="C3026" s="36">
        <v>46037</v>
      </c>
      <c r="D3026" s="39">
        <v>269.17</v>
      </c>
      <c r="E3026" s="12">
        <v>214</v>
      </c>
    </row>
    <row r="3027" spans="1:5" x14ac:dyDescent="0.3">
      <c r="A3027" s="12" t="s">
        <v>13662</v>
      </c>
      <c r="B3027" s="12" t="s">
        <v>1931</v>
      </c>
      <c r="C3027" s="36">
        <v>46025</v>
      </c>
      <c r="D3027" s="39">
        <v>263.74</v>
      </c>
      <c r="E3027" s="12">
        <v>121</v>
      </c>
    </row>
    <row r="3028" spans="1:5" x14ac:dyDescent="0.3">
      <c r="A3028" s="12" t="s">
        <v>13663</v>
      </c>
      <c r="B3028" s="12" t="s">
        <v>3410</v>
      </c>
      <c r="C3028" s="36">
        <v>46030</v>
      </c>
      <c r="D3028" s="39">
        <v>1141.43</v>
      </c>
      <c r="E3028" s="12">
        <v>123</v>
      </c>
    </row>
    <row r="3029" spans="1:5" x14ac:dyDescent="0.3">
      <c r="A3029" s="12" t="s">
        <v>13664</v>
      </c>
      <c r="B3029" s="12" t="s">
        <v>3972</v>
      </c>
      <c r="C3029" s="36">
        <v>46047</v>
      </c>
      <c r="D3029" s="39">
        <v>2075.0100000000002</v>
      </c>
      <c r="E3029" s="12">
        <v>287</v>
      </c>
    </row>
    <row r="3030" spans="1:5" x14ac:dyDescent="0.3">
      <c r="A3030" s="12" t="s">
        <v>13665</v>
      </c>
      <c r="B3030" s="12" t="s">
        <v>577</v>
      </c>
      <c r="C3030" s="36">
        <v>46050</v>
      </c>
      <c r="D3030" s="39">
        <v>2232.98</v>
      </c>
      <c r="E3030" s="12">
        <v>230</v>
      </c>
    </row>
    <row r="3031" spans="1:5" x14ac:dyDescent="0.3">
      <c r="A3031" s="12" t="s">
        <v>13666</v>
      </c>
      <c r="B3031" s="12" t="s">
        <v>1748</v>
      </c>
      <c r="C3031" s="36">
        <v>46024</v>
      </c>
      <c r="D3031" s="39">
        <v>2328.63</v>
      </c>
      <c r="E3031" s="12">
        <v>265</v>
      </c>
    </row>
    <row r="3032" spans="1:5" x14ac:dyDescent="0.3">
      <c r="A3032" s="12" t="s">
        <v>13667</v>
      </c>
      <c r="B3032" s="12" t="s">
        <v>3589</v>
      </c>
      <c r="C3032" s="36">
        <v>46041</v>
      </c>
      <c r="D3032" s="39">
        <v>425.46</v>
      </c>
      <c r="E3032" s="12">
        <v>289</v>
      </c>
    </row>
    <row r="3033" spans="1:5" x14ac:dyDescent="0.3">
      <c r="A3033" s="12" t="s">
        <v>13668</v>
      </c>
      <c r="B3033" s="12" t="s">
        <v>3599</v>
      </c>
      <c r="C3033" s="36">
        <v>46049</v>
      </c>
      <c r="D3033" s="39">
        <v>552.38</v>
      </c>
      <c r="E3033" s="12">
        <v>226</v>
      </c>
    </row>
    <row r="3034" spans="1:5" x14ac:dyDescent="0.3">
      <c r="A3034" s="12" t="s">
        <v>13669</v>
      </c>
      <c r="B3034" s="12" t="s">
        <v>3987</v>
      </c>
      <c r="C3034" s="36">
        <v>46025</v>
      </c>
      <c r="D3034" s="39">
        <v>2079.83</v>
      </c>
      <c r="E3034" s="12">
        <v>62</v>
      </c>
    </row>
    <row r="3035" spans="1:5" x14ac:dyDescent="0.3">
      <c r="A3035" s="12" t="s">
        <v>13670</v>
      </c>
      <c r="B3035" s="12" t="s">
        <v>1891</v>
      </c>
      <c r="C3035" s="36">
        <v>46026</v>
      </c>
      <c r="D3035" s="39">
        <v>1355.46</v>
      </c>
      <c r="E3035" s="12">
        <v>293</v>
      </c>
    </row>
    <row r="3036" spans="1:5" x14ac:dyDescent="0.3">
      <c r="A3036" s="12" t="s">
        <v>13671</v>
      </c>
      <c r="B3036" s="12" t="s">
        <v>2465</v>
      </c>
      <c r="C3036" s="36">
        <v>46039</v>
      </c>
      <c r="D3036" s="39">
        <v>872.52</v>
      </c>
      <c r="E3036" s="12">
        <v>249</v>
      </c>
    </row>
    <row r="3037" spans="1:5" x14ac:dyDescent="0.3">
      <c r="A3037" s="12" t="s">
        <v>13672</v>
      </c>
      <c r="B3037" s="12" t="s">
        <v>2657</v>
      </c>
      <c r="C3037" s="36">
        <v>46048</v>
      </c>
      <c r="D3037" s="39">
        <v>82.39</v>
      </c>
      <c r="E3037" s="12">
        <v>91</v>
      </c>
    </row>
    <row r="3038" spans="1:5" x14ac:dyDescent="0.3">
      <c r="A3038" s="12" t="s">
        <v>13673</v>
      </c>
      <c r="B3038" s="12" t="s">
        <v>3014</v>
      </c>
      <c r="C3038" s="36">
        <v>46026</v>
      </c>
      <c r="D3038" s="39">
        <v>1753.08</v>
      </c>
      <c r="E3038" s="12">
        <v>77</v>
      </c>
    </row>
    <row r="3039" spans="1:5" x14ac:dyDescent="0.3">
      <c r="A3039" s="12" t="s">
        <v>13674</v>
      </c>
      <c r="B3039" s="12" t="s">
        <v>3557</v>
      </c>
      <c r="C3039" s="36">
        <v>46034</v>
      </c>
      <c r="D3039" s="39">
        <v>293.32</v>
      </c>
      <c r="E3039" s="12">
        <v>215</v>
      </c>
    </row>
    <row r="3040" spans="1:5" x14ac:dyDescent="0.3">
      <c r="A3040" s="12" t="s">
        <v>13675</v>
      </c>
      <c r="B3040" s="12" t="s">
        <v>1401</v>
      </c>
      <c r="C3040" s="36">
        <v>46027</v>
      </c>
      <c r="D3040" s="39">
        <v>2313.58</v>
      </c>
      <c r="E3040" s="12">
        <v>167</v>
      </c>
    </row>
    <row r="3041" spans="1:5" x14ac:dyDescent="0.3">
      <c r="A3041" s="12" t="s">
        <v>13676</v>
      </c>
      <c r="B3041" s="12" t="s">
        <v>3380</v>
      </c>
      <c r="C3041" s="36">
        <v>46027</v>
      </c>
      <c r="D3041" s="39">
        <v>801.56</v>
      </c>
      <c r="E3041" s="12">
        <v>41</v>
      </c>
    </row>
    <row r="3042" spans="1:5" x14ac:dyDescent="0.3">
      <c r="A3042" s="12" t="s">
        <v>13677</v>
      </c>
      <c r="B3042" s="12" t="s">
        <v>2403</v>
      </c>
      <c r="C3042" s="36">
        <v>46035</v>
      </c>
      <c r="D3042" s="39">
        <v>1990.82</v>
      </c>
      <c r="E3042" s="12">
        <v>293</v>
      </c>
    </row>
    <row r="3043" spans="1:5" x14ac:dyDescent="0.3">
      <c r="A3043" s="12" t="s">
        <v>13678</v>
      </c>
      <c r="B3043" s="12" t="s">
        <v>2479</v>
      </c>
      <c r="C3043" s="36">
        <v>46043</v>
      </c>
      <c r="D3043" s="39">
        <v>1349.28</v>
      </c>
      <c r="E3043" s="12">
        <v>197</v>
      </c>
    </row>
    <row r="3044" spans="1:5" x14ac:dyDescent="0.3">
      <c r="A3044" s="12" t="s">
        <v>13679</v>
      </c>
      <c r="B3044" s="12" t="s">
        <v>4265</v>
      </c>
      <c r="C3044" s="36">
        <v>46052</v>
      </c>
      <c r="D3044" s="39">
        <v>226.64</v>
      </c>
      <c r="E3044" s="12">
        <v>5</v>
      </c>
    </row>
    <row r="3045" spans="1:5" x14ac:dyDescent="0.3">
      <c r="A3045" s="12" t="s">
        <v>13680</v>
      </c>
      <c r="B3045" s="12" t="s">
        <v>2089</v>
      </c>
      <c r="C3045" s="36">
        <v>46029</v>
      </c>
      <c r="D3045" s="39">
        <v>830.61</v>
      </c>
      <c r="E3045" s="12">
        <v>31</v>
      </c>
    </row>
    <row r="3046" spans="1:5" x14ac:dyDescent="0.3">
      <c r="A3046" s="12" t="s">
        <v>13681</v>
      </c>
      <c r="B3046" s="12" t="s">
        <v>1289</v>
      </c>
      <c r="C3046" s="36">
        <v>46032</v>
      </c>
      <c r="D3046" s="39">
        <v>1790.84</v>
      </c>
      <c r="E3046" s="12">
        <v>148</v>
      </c>
    </row>
    <row r="3047" spans="1:5" x14ac:dyDescent="0.3">
      <c r="A3047" s="12" t="s">
        <v>13682</v>
      </c>
      <c r="B3047" s="12" t="s">
        <v>1831</v>
      </c>
      <c r="C3047" s="36">
        <v>46048</v>
      </c>
      <c r="D3047" s="39">
        <v>2239.34</v>
      </c>
      <c r="E3047" s="12">
        <v>31</v>
      </c>
    </row>
    <row r="3048" spans="1:5" x14ac:dyDescent="0.3">
      <c r="A3048" s="12" t="s">
        <v>13683</v>
      </c>
      <c r="B3048" s="12" t="s">
        <v>2219</v>
      </c>
      <c r="C3048" s="36">
        <v>46035</v>
      </c>
      <c r="D3048" s="39">
        <v>76.349999999999994</v>
      </c>
      <c r="E3048" s="12">
        <v>166</v>
      </c>
    </row>
    <row r="3049" spans="1:5" x14ac:dyDescent="0.3">
      <c r="A3049" s="12" t="s">
        <v>13684</v>
      </c>
      <c r="B3049" s="12" t="s">
        <v>4439</v>
      </c>
      <c r="C3049" s="36">
        <v>46037</v>
      </c>
      <c r="D3049" s="39">
        <v>174.18</v>
      </c>
      <c r="E3049" s="12">
        <v>30</v>
      </c>
    </row>
    <row r="3050" spans="1:5" x14ac:dyDescent="0.3">
      <c r="A3050" s="12" t="s">
        <v>13685</v>
      </c>
      <c r="B3050" s="12" t="s">
        <v>923</v>
      </c>
      <c r="C3050" s="36">
        <v>46044</v>
      </c>
      <c r="D3050" s="39">
        <v>436.01</v>
      </c>
      <c r="E3050" s="12">
        <v>62</v>
      </c>
    </row>
    <row r="3051" spans="1:5" x14ac:dyDescent="0.3">
      <c r="A3051" s="12" t="s">
        <v>13686</v>
      </c>
      <c r="B3051" s="12" t="s">
        <v>1046</v>
      </c>
      <c r="C3051" s="36">
        <v>46036</v>
      </c>
      <c r="D3051" s="39">
        <v>1977.31</v>
      </c>
      <c r="E3051" s="12">
        <v>45</v>
      </c>
    </row>
    <row r="3052" spans="1:5" x14ac:dyDescent="0.3">
      <c r="A3052" s="12" t="s">
        <v>13687</v>
      </c>
      <c r="B3052" s="12" t="s">
        <v>3086</v>
      </c>
      <c r="C3052" s="36">
        <v>46041</v>
      </c>
      <c r="D3052" s="39">
        <v>2111.83</v>
      </c>
      <c r="E3052" s="12">
        <v>43</v>
      </c>
    </row>
    <row r="3053" spans="1:5" x14ac:dyDescent="0.3">
      <c r="A3053" s="12" t="s">
        <v>13688</v>
      </c>
      <c r="B3053" s="12" t="s">
        <v>2081</v>
      </c>
      <c r="C3053" s="36">
        <v>46029</v>
      </c>
      <c r="D3053" s="39">
        <v>1606.67</v>
      </c>
      <c r="E3053" s="12">
        <v>246</v>
      </c>
    </row>
    <row r="3054" spans="1:5" x14ac:dyDescent="0.3">
      <c r="A3054" s="12" t="s">
        <v>13689</v>
      </c>
      <c r="B3054" s="12" t="s">
        <v>3780</v>
      </c>
      <c r="C3054" s="36">
        <v>46047</v>
      </c>
      <c r="D3054" s="39">
        <v>416.25</v>
      </c>
      <c r="E3054" s="12">
        <v>88</v>
      </c>
    </row>
    <row r="3055" spans="1:5" x14ac:dyDescent="0.3">
      <c r="A3055" s="12" t="s">
        <v>13690</v>
      </c>
      <c r="B3055" s="12" t="s">
        <v>4507</v>
      </c>
      <c r="C3055" s="36">
        <v>46047</v>
      </c>
      <c r="D3055" s="39">
        <v>798.35</v>
      </c>
      <c r="E3055" s="12">
        <v>153</v>
      </c>
    </row>
    <row r="3056" spans="1:5" x14ac:dyDescent="0.3">
      <c r="A3056" s="12" t="s">
        <v>13691</v>
      </c>
      <c r="B3056" s="12" t="s">
        <v>1188</v>
      </c>
      <c r="C3056" s="36">
        <v>46036</v>
      </c>
      <c r="D3056" s="39">
        <v>2039.93</v>
      </c>
      <c r="E3056" s="12">
        <v>170</v>
      </c>
    </row>
    <row r="3057" spans="1:5" x14ac:dyDescent="0.3">
      <c r="A3057" s="12" t="s">
        <v>13692</v>
      </c>
      <c r="B3057" s="12" t="s">
        <v>2087</v>
      </c>
      <c r="C3057" s="36">
        <v>46044</v>
      </c>
      <c r="D3057" s="39">
        <v>627.91</v>
      </c>
      <c r="E3057" s="12">
        <v>228</v>
      </c>
    </row>
    <row r="3058" spans="1:5" x14ac:dyDescent="0.3">
      <c r="A3058" s="12" t="s">
        <v>13693</v>
      </c>
      <c r="B3058" s="12" t="s">
        <v>2725</v>
      </c>
      <c r="C3058" s="36">
        <v>46024</v>
      </c>
      <c r="D3058" s="39">
        <v>2270.19</v>
      </c>
      <c r="E3058" s="12">
        <v>158</v>
      </c>
    </row>
    <row r="3059" spans="1:5" x14ac:dyDescent="0.3">
      <c r="A3059" s="12" t="s">
        <v>13694</v>
      </c>
      <c r="B3059" s="12" t="s">
        <v>2273</v>
      </c>
      <c r="C3059" s="36">
        <v>46048</v>
      </c>
      <c r="D3059" s="39">
        <v>212.8</v>
      </c>
      <c r="E3059" s="12">
        <v>253</v>
      </c>
    </row>
    <row r="3060" spans="1:5" x14ac:dyDescent="0.3">
      <c r="A3060" s="12" t="s">
        <v>13695</v>
      </c>
      <c r="B3060" s="12" t="s">
        <v>2303</v>
      </c>
      <c r="C3060" s="36">
        <v>46037</v>
      </c>
      <c r="D3060" s="39">
        <v>984.13</v>
      </c>
      <c r="E3060" s="12">
        <v>206</v>
      </c>
    </row>
    <row r="3061" spans="1:5" x14ac:dyDescent="0.3">
      <c r="A3061" s="12" t="s">
        <v>13696</v>
      </c>
      <c r="B3061" s="12" t="s">
        <v>4583</v>
      </c>
      <c r="C3061" s="36">
        <v>46038</v>
      </c>
      <c r="D3061" s="39">
        <v>1616.84</v>
      </c>
      <c r="E3061" s="12">
        <v>271</v>
      </c>
    </row>
    <row r="3062" spans="1:5" x14ac:dyDescent="0.3">
      <c r="A3062" s="12" t="s">
        <v>13697</v>
      </c>
      <c r="B3062" s="12" t="s">
        <v>3416</v>
      </c>
      <c r="C3062" s="36">
        <v>46043</v>
      </c>
      <c r="D3062" s="39">
        <v>1930.44</v>
      </c>
      <c r="E3062" s="12">
        <v>98</v>
      </c>
    </row>
    <row r="3063" spans="1:5" x14ac:dyDescent="0.3">
      <c r="A3063" s="12" t="s">
        <v>13698</v>
      </c>
      <c r="B3063" s="12" t="s">
        <v>2619</v>
      </c>
      <c r="C3063" s="36">
        <v>46026</v>
      </c>
      <c r="D3063" s="39">
        <v>1268.8900000000001</v>
      </c>
      <c r="E3063" s="12">
        <v>35</v>
      </c>
    </row>
    <row r="3064" spans="1:5" x14ac:dyDescent="0.3">
      <c r="A3064" s="12" t="s">
        <v>13699</v>
      </c>
      <c r="B3064" s="12" t="s">
        <v>3715</v>
      </c>
      <c r="C3064" s="36">
        <v>46047</v>
      </c>
      <c r="D3064" s="39">
        <v>2333.2199999999998</v>
      </c>
      <c r="E3064" s="12">
        <v>156</v>
      </c>
    </row>
    <row r="3065" spans="1:5" x14ac:dyDescent="0.3">
      <c r="A3065" s="12" t="s">
        <v>13700</v>
      </c>
      <c r="B3065" s="12" t="s">
        <v>2371</v>
      </c>
      <c r="C3065" s="36">
        <v>46047</v>
      </c>
      <c r="D3065" s="39">
        <v>1997.69</v>
      </c>
      <c r="E3065" s="12">
        <v>9</v>
      </c>
    </row>
    <row r="3066" spans="1:5" x14ac:dyDescent="0.3">
      <c r="A3066" s="12" t="s">
        <v>13701</v>
      </c>
      <c r="B3066" s="12" t="s">
        <v>973</v>
      </c>
      <c r="C3066" s="36">
        <v>46050</v>
      </c>
      <c r="D3066" s="39">
        <v>269.07</v>
      </c>
      <c r="E3066" s="12">
        <v>285</v>
      </c>
    </row>
    <row r="3067" spans="1:5" x14ac:dyDescent="0.3">
      <c r="A3067" s="12" t="s">
        <v>13702</v>
      </c>
      <c r="B3067" s="12" t="s">
        <v>1915</v>
      </c>
      <c r="C3067" s="36">
        <v>46024</v>
      </c>
      <c r="D3067" s="39">
        <v>1456.48</v>
      </c>
      <c r="E3067" s="12">
        <v>206</v>
      </c>
    </row>
    <row r="3068" spans="1:5" x14ac:dyDescent="0.3">
      <c r="A3068" s="12" t="s">
        <v>13703</v>
      </c>
      <c r="B3068" s="12" t="s">
        <v>1233</v>
      </c>
      <c r="C3068" s="36">
        <v>46044</v>
      </c>
      <c r="D3068" s="39">
        <v>483.69</v>
      </c>
      <c r="E3068" s="12">
        <v>52</v>
      </c>
    </row>
    <row r="3069" spans="1:5" x14ac:dyDescent="0.3">
      <c r="A3069" s="12" t="s">
        <v>13704</v>
      </c>
      <c r="B3069" s="12" t="s">
        <v>2293</v>
      </c>
      <c r="C3069" s="36">
        <v>46042</v>
      </c>
      <c r="D3069" s="39">
        <v>2309.62</v>
      </c>
      <c r="E3069" s="12">
        <v>68</v>
      </c>
    </row>
    <row r="3070" spans="1:5" x14ac:dyDescent="0.3">
      <c r="A3070" s="12" t="s">
        <v>13705</v>
      </c>
      <c r="B3070" s="12" t="s">
        <v>3894</v>
      </c>
      <c r="C3070" s="36">
        <v>46052</v>
      </c>
      <c r="D3070" s="39">
        <v>920.73</v>
      </c>
      <c r="E3070" s="12">
        <v>15</v>
      </c>
    </row>
    <row r="3071" spans="1:5" x14ac:dyDescent="0.3">
      <c r="A3071" s="12" t="s">
        <v>13706</v>
      </c>
      <c r="B3071" s="12" t="s">
        <v>1919</v>
      </c>
      <c r="C3071" s="36">
        <v>46041</v>
      </c>
      <c r="D3071" s="39">
        <v>556.85</v>
      </c>
      <c r="E3071" s="12">
        <v>212</v>
      </c>
    </row>
    <row r="3072" spans="1:5" x14ac:dyDescent="0.3">
      <c r="A3072" s="12" t="s">
        <v>13707</v>
      </c>
      <c r="B3072" s="12" t="s">
        <v>1909</v>
      </c>
      <c r="C3072" s="36">
        <v>46043</v>
      </c>
      <c r="D3072" s="39">
        <v>859.07</v>
      </c>
      <c r="E3072" s="12">
        <v>281</v>
      </c>
    </row>
    <row r="3073" spans="1:5" x14ac:dyDescent="0.3">
      <c r="A3073" s="12" t="s">
        <v>13708</v>
      </c>
      <c r="B3073" s="12" t="s">
        <v>3424</v>
      </c>
      <c r="C3073" s="36">
        <v>46038</v>
      </c>
      <c r="D3073" s="39">
        <v>904.55</v>
      </c>
      <c r="E3073" s="12">
        <v>262</v>
      </c>
    </row>
    <row r="3074" spans="1:5" x14ac:dyDescent="0.3">
      <c r="A3074" s="12" t="s">
        <v>13709</v>
      </c>
      <c r="B3074" s="12" t="s">
        <v>4585</v>
      </c>
      <c r="C3074" s="36">
        <v>46042</v>
      </c>
      <c r="D3074" s="39">
        <v>2301.79</v>
      </c>
      <c r="E3074" s="12">
        <v>110</v>
      </c>
    </row>
    <row r="3075" spans="1:5" x14ac:dyDescent="0.3">
      <c r="A3075" s="12" t="s">
        <v>13710</v>
      </c>
      <c r="B3075" s="12" t="s">
        <v>883</v>
      </c>
      <c r="C3075" s="36">
        <v>46053</v>
      </c>
      <c r="D3075" s="39">
        <v>2440.35</v>
      </c>
      <c r="E3075" s="12">
        <v>167</v>
      </c>
    </row>
    <row r="3076" spans="1:5" x14ac:dyDescent="0.3">
      <c r="A3076" s="12" t="s">
        <v>13711</v>
      </c>
      <c r="B3076" s="12" t="s">
        <v>2947</v>
      </c>
      <c r="C3076" s="36">
        <v>46028</v>
      </c>
      <c r="D3076" s="39">
        <v>1688.06</v>
      </c>
      <c r="E3076" s="12">
        <v>293</v>
      </c>
    </row>
    <row r="3077" spans="1:5" x14ac:dyDescent="0.3">
      <c r="A3077" s="12" t="s">
        <v>13712</v>
      </c>
      <c r="B3077" s="12" t="s">
        <v>4509</v>
      </c>
      <c r="C3077" s="36">
        <v>46051</v>
      </c>
      <c r="D3077" s="39">
        <v>1932.18</v>
      </c>
      <c r="E3077" s="12">
        <v>188</v>
      </c>
    </row>
    <row r="3078" spans="1:5" x14ac:dyDescent="0.3">
      <c r="A3078" s="12" t="s">
        <v>13713</v>
      </c>
      <c r="B3078" s="12" t="s">
        <v>3487</v>
      </c>
      <c r="C3078" s="36">
        <v>46033</v>
      </c>
      <c r="D3078" s="39">
        <v>1215.68</v>
      </c>
      <c r="E3078" s="12">
        <v>290</v>
      </c>
    </row>
    <row r="3079" spans="1:5" x14ac:dyDescent="0.3">
      <c r="A3079" s="12" t="s">
        <v>13714</v>
      </c>
      <c r="B3079" s="12" t="s">
        <v>1979</v>
      </c>
      <c r="C3079" s="36">
        <v>46043</v>
      </c>
      <c r="D3079" s="39">
        <v>176.23</v>
      </c>
      <c r="E3079" s="12">
        <v>112</v>
      </c>
    </row>
    <row r="3080" spans="1:5" x14ac:dyDescent="0.3">
      <c r="A3080" s="12" t="s">
        <v>13715</v>
      </c>
      <c r="B3080" s="12" t="s">
        <v>989</v>
      </c>
      <c r="C3080" s="36">
        <v>46046</v>
      </c>
      <c r="D3080" s="39">
        <v>1200.45</v>
      </c>
      <c r="E3080" s="12">
        <v>83</v>
      </c>
    </row>
    <row r="3081" spans="1:5" x14ac:dyDescent="0.3">
      <c r="A3081" s="12" t="s">
        <v>13716</v>
      </c>
      <c r="B3081" s="12" t="s">
        <v>1808</v>
      </c>
      <c r="C3081" s="36">
        <v>46031</v>
      </c>
      <c r="D3081" s="39">
        <v>2392.31</v>
      </c>
      <c r="E3081" s="12">
        <v>145</v>
      </c>
    </row>
    <row r="3082" spans="1:5" x14ac:dyDescent="0.3">
      <c r="A3082" s="12" t="s">
        <v>13717</v>
      </c>
      <c r="B3082" s="12" t="s">
        <v>2427</v>
      </c>
      <c r="C3082" s="36">
        <v>46034</v>
      </c>
      <c r="D3082" s="39">
        <v>1943.57</v>
      </c>
      <c r="E3082" s="12">
        <v>79</v>
      </c>
    </row>
    <row r="3083" spans="1:5" x14ac:dyDescent="0.3">
      <c r="A3083" s="12" t="s">
        <v>13718</v>
      </c>
      <c r="B3083" s="12" t="s">
        <v>2183</v>
      </c>
      <c r="C3083" s="36">
        <v>46040</v>
      </c>
      <c r="D3083" s="39">
        <v>1750.8</v>
      </c>
      <c r="E3083" s="12">
        <v>266</v>
      </c>
    </row>
    <row r="3084" spans="1:5" x14ac:dyDescent="0.3">
      <c r="A3084" s="12" t="s">
        <v>13719</v>
      </c>
      <c r="B3084" s="12" t="s">
        <v>634</v>
      </c>
      <c r="C3084" s="36">
        <v>46041</v>
      </c>
      <c r="D3084" s="39">
        <v>67.349999999999994</v>
      </c>
      <c r="E3084" s="12">
        <v>210</v>
      </c>
    </row>
    <row r="3085" spans="1:5" x14ac:dyDescent="0.3">
      <c r="A3085" s="12" t="s">
        <v>13720</v>
      </c>
      <c r="B3085" s="12" t="s">
        <v>1381</v>
      </c>
      <c r="C3085" s="36">
        <v>46027</v>
      </c>
      <c r="D3085" s="39">
        <v>53.06</v>
      </c>
      <c r="E3085" s="12">
        <v>178</v>
      </c>
    </row>
    <row r="3086" spans="1:5" x14ac:dyDescent="0.3">
      <c r="A3086" s="12" t="s">
        <v>13721</v>
      </c>
      <c r="B3086" s="12" t="s">
        <v>2132</v>
      </c>
      <c r="C3086" s="36">
        <v>46024</v>
      </c>
      <c r="D3086" s="39">
        <v>2013.98</v>
      </c>
      <c r="E3086" s="12">
        <v>230</v>
      </c>
    </row>
    <row r="3087" spans="1:5" x14ac:dyDescent="0.3">
      <c r="A3087" s="12" t="s">
        <v>13722</v>
      </c>
      <c r="B3087" s="12" t="s">
        <v>2509</v>
      </c>
      <c r="C3087" s="36">
        <v>46043</v>
      </c>
      <c r="D3087" s="39">
        <v>272.62</v>
      </c>
      <c r="E3087" s="12">
        <v>164</v>
      </c>
    </row>
    <row r="3088" spans="1:5" x14ac:dyDescent="0.3">
      <c r="A3088" s="12" t="s">
        <v>13723</v>
      </c>
      <c r="B3088" s="12" t="s">
        <v>1845</v>
      </c>
      <c r="C3088" s="36">
        <v>46034</v>
      </c>
      <c r="D3088" s="39">
        <v>2098.0100000000002</v>
      </c>
      <c r="E3088" s="12">
        <v>289</v>
      </c>
    </row>
    <row r="3089" spans="1:5" x14ac:dyDescent="0.3">
      <c r="A3089" s="12" t="s">
        <v>13724</v>
      </c>
      <c r="B3089" s="12" t="s">
        <v>2885</v>
      </c>
      <c r="C3089" s="36">
        <v>46051</v>
      </c>
      <c r="D3089" s="39">
        <v>2436.7800000000002</v>
      </c>
      <c r="E3089" s="12">
        <v>211</v>
      </c>
    </row>
    <row r="3090" spans="1:5" x14ac:dyDescent="0.3">
      <c r="A3090" s="12" t="s">
        <v>13725</v>
      </c>
      <c r="B3090" s="12" t="s">
        <v>4124</v>
      </c>
      <c r="C3090" s="36">
        <v>46024</v>
      </c>
      <c r="D3090" s="39">
        <v>2180.7399999999998</v>
      </c>
      <c r="E3090" s="12">
        <v>220</v>
      </c>
    </row>
    <row r="3091" spans="1:5" x14ac:dyDescent="0.3">
      <c r="A3091" s="12" t="s">
        <v>13726</v>
      </c>
      <c r="B3091" s="12" t="s">
        <v>1702</v>
      </c>
      <c r="C3091" s="36">
        <v>46048</v>
      </c>
      <c r="D3091" s="39">
        <v>1248.55</v>
      </c>
      <c r="E3091" s="12">
        <v>108</v>
      </c>
    </row>
    <row r="3092" spans="1:5" x14ac:dyDescent="0.3">
      <c r="A3092" s="12" t="s">
        <v>13727</v>
      </c>
      <c r="B3092" s="12" t="s">
        <v>1824</v>
      </c>
      <c r="C3092" s="36">
        <v>46029</v>
      </c>
      <c r="D3092" s="39">
        <v>1897.62</v>
      </c>
      <c r="E3092" s="12">
        <v>74</v>
      </c>
    </row>
    <row r="3093" spans="1:5" x14ac:dyDescent="0.3">
      <c r="A3093" s="12" t="s">
        <v>13728</v>
      </c>
      <c r="B3093" s="12" t="s">
        <v>526</v>
      </c>
      <c r="C3093" s="36">
        <v>46034</v>
      </c>
      <c r="D3093" s="39">
        <v>812.02</v>
      </c>
      <c r="E3093" s="12">
        <v>24</v>
      </c>
    </row>
    <row r="3094" spans="1:5" x14ac:dyDescent="0.3">
      <c r="A3094" s="12" t="s">
        <v>13729</v>
      </c>
      <c r="B3094" s="12" t="s">
        <v>3120</v>
      </c>
      <c r="C3094" s="36">
        <v>46050</v>
      </c>
      <c r="D3094" s="39">
        <v>1175.26</v>
      </c>
      <c r="E3094" s="12">
        <v>103</v>
      </c>
    </row>
    <row r="3095" spans="1:5" x14ac:dyDescent="0.3">
      <c r="A3095" s="12" t="s">
        <v>13730</v>
      </c>
      <c r="B3095" s="12" t="s">
        <v>557</v>
      </c>
      <c r="C3095" s="36">
        <v>46041</v>
      </c>
      <c r="D3095" s="39">
        <v>1939.62</v>
      </c>
      <c r="E3095" s="12">
        <v>162</v>
      </c>
    </row>
    <row r="3096" spans="1:5" x14ac:dyDescent="0.3">
      <c r="A3096" s="12" t="s">
        <v>13731</v>
      </c>
      <c r="B3096" s="12" t="s">
        <v>1221</v>
      </c>
      <c r="C3096" s="36">
        <v>46049</v>
      </c>
      <c r="D3096" s="39">
        <v>1794.69</v>
      </c>
      <c r="E3096" s="12">
        <v>286</v>
      </c>
    </row>
    <row r="3097" spans="1:5" x14ac:dyDescent="0.3">
      <c r="A3097" s="12" t="s">
        <v>13732</v>
      </c>
      <c r="B3097" s="12" t="s">
        <v>3120</v>
      </c>
      <c r="C3097" s="36">
        <v>46052</v>
      </c>
      <c r="D3097" s="39">
        <v>2290.77</v>
      </c>
      <c r="E3097" s="12">
        <v>144</v>
      </c>
    </row>
    <row r="3098" spans="1:5" x14ac:dyDescent="0.3">
      <c r="A3098" s="12" t="s">
        <v>13733</v>
      </c>
      <c r="B3098" s="12" t="s">
        <v>2863</v>
      </c>
      <c r="C3098" s="36">
        <v>46023</v>
      </c>
      <c r="D3098" s="39">
        <v>1876.27</v>
      </c>
      <c r="E3098" s="12">
        <v>23</v>
      </c>
    </row>
    <row r="3099" spans="1:5" x14ac:dyDescent="0.3">
      <c r="A3099" s="12" t="s">
        <v>13734</v>
      </c>
      <c r="B3099" s="12" t="s">
        <v>1190</v>
      </c>
      <c r="C3099" s="36">
        <v>46028</v>
      </c>
      <c r="D3099" s="39">
        <v>303.86</v>
      </c>
      <c r="E3099" s="12">
        <v>175</v>
      </c>
    </row>
    <row r="3100" spans="1:5" x14ac:dyDescent="0.3">
      <c r="A3100" s="12" t="s">
        <v>13735</v>
      </c>
      <c r="B3100" s="12" t="s">
        <v>1764</v>
      </c>
      <c r="C3100" s="36">
        <v>46029</v>
      </c>
      <c r="D3100" s="39">
        <v>1904.97</v>
      </c>
      <c r="E3100" s="12">
        <v>222</v>
      </c>
    </row>
    <row r="3101" spans="1:5" x14ac:dyDescent="0.3">
      <c r="A3101" s="12" t="s">
        <v>13736</v>
      </c>
      <c r="B3101" s="12" t="s">
        <v>3793</v>
      </c>
      <c r="C3101" s="36">
        <v>46046</v>
      </c>
      <c r="D3101" s="39">
        <v>2430.5500000000002</v>
      </c>
      <c r="E3101" s="12">
        <v>222</v>
      </c>
    </row>
    <row r="3102" spans="1:5" x14ac:dyDescent="0.3">
      <c r="A3102" s="12" t="s">
        <v>13737</v>
      </c>
      <c r="B3102" s="12" t="s">
        <v>2134</v>
      </c>
      <c r="C3102" s="36">
        <v>46047</v>
      </c>
      <c r="D3102" s="39">
        <v>2024.08</v>
      </c>
      <c r="E3102" s="12">
        <v>272</v>
      </c>
    </row>
    <row r="3103" spans="1:5" x14ac:dyDescent="0.3">
      <c r="A3103" s="12" t="s">
        <v>13738</v>
      </c>
      <c r="B3103" s="12" t="s">
        <v>1780</v>
      </c>
      <c r="C3103" s="36">
        <v>46027</v>
      </c>
      <c r="D3103" s="39">
        <v>286.70999999999998</v>
      </c>
      <c r="E3103" s="12">
        <v>143</v>
      </c>
    </row>
    <row r="3104" spans="1:5" x14ac:dyDescent="0.3">
      <c r="A3104" s="12" t="s">
        <v>13739</v>
      </c>
      <c r="B3104" s="12" t="s">
        <v>2741</v>
      </c>
      <c r="C3104" s="36">
        <v>46038</v>
      </c>
      <c r="D3104" s="39">
        <v>2345.35</v>
      </c>
      <c r="E3104" s="12">
        <v>112</v>
      </c>
    </row>
    <row r="3105" spans="1:5" x14ac:dyDescent="0.3">
      <c r="A3105" s="12" t="s">
        <v>13740</v>
      </c>
      <c r="B3105" s="12" t="s">
        <v>771</v>
      </c>
      <c r="C3105" s="36">
        <v>46036</v>
      </c>
      <c r="D3105" s="39">
        <v>1797.69</v>
      </c>
      <c r="E3105" s="12">
        <v>241</v>
      </c>
    </row>
    <row r="3106" spans="1:5" x14ac:dyDescent="0.3">
      <c r="A3106" s="12" t="s">
        <v>13741</v>
      </c>
      <c r="B3106" s="12" t="s">
        <v>3699</v>
      </c>
      <c r="C3106" s="36">
        <v>46047</v>
      </c>
      <c r="D3106" s="39">
        <v>774.13</v>
      </c>
      <c r="E3106" s="12">
        <v>136</v>
      </c>
    </row>
    <row r="3107" spans="1:5" x14ac:dyDescent="0.3">
      <c r="A3107" s="12" t="s">
        <v>13742</v>
      </c>
      <c r="B3107" s="12" t="s">
        <v>2883</v>
      </c>
      <c r="C3107" s="36">
        <v>46049</v>
      </c>
      <c r="D3107" s="39">
        <v>46.23</v>
      </c>
      <c r="E3107" s="12">
        <v>75</v>
      </c>
    </row>
    <row r="3108" spans="1:5" x14ac:dyDescent="0.3">
      <c r="A3108" s="12" t="s">
        <v>13743</v>
      </c>
      <c r="B3108" s="12" t="s">
        <v>1560</v>
      </c>
      <c r="C3108" s="36">
        <v>46033</v>
      </c>
      <c r="D3108" s="39">
        <v>2272.0500000000002</v>
      </c>
      <c r="E3108" s="12">
        <v>17</v>
      </c>
    </row>
    <row r="3109" spans="1:5" x14ac:dyDescent="0.3">
      <c r="A3109" s="12" t="s">
        <v>13744</v>
      </c>
      <c r="B3109" s="12" t="s">
        <v>2485</v>
      </c>
      <c r="C3109" s="36">
        <v>46050</v>
      </c>
      <c r="D3109" s="39">
        <v>1282.54</v>
      </c>
      <c r="E3109" s="12">
        <v>116</v>
      </c>
    </row>
    <row r="3110" spans="1:5" x14ac:dyDescent="0.3">
      <c r="A3110" s="12" t="s">
        <v>13745</v>
      </c>
      <c r="B3110" s="12" t="s">
        <v>2637</v>
      </c>
      <c r="C3110" s="36">
        <v>46034</v>
      </c>
      <c r="D3110" s="39">
        <v>594.59</v>
      </c>
      <c r="E3110" s="12">
        <v>241</v>
      </c>
    </row>
    <row r="3111" spans="1:5" x14ac:dyDescent="0.3">
      <c r="A3111" s="12" t="s">
        <v>13746</v>
      </c>
      <c r="B3111" s="12" t="s">
        <v>2585</v>
      </c>
      <c r="C3111" s="36">
        <v>46035</v>
      </c>
      <c r="D3111" s="39">
        <v>854.97</v>
      </c>
      <c r="E3111" s="12">
        <v>90</v>
      </c>
    </row>
    <row r="3112" spans="1:5" x14ac:dyDescent="0.3">
      <c r="A3112" s="12" t="s">
        <v>13747</v>
      </c>
      <c r="B3112" s="12" t="s">
        <v>3942</v>
      </c>
      <c r="C3112" s="36">
        <v>46049</v>
      </c>
      <c r="D3112" s="39">
        <v>506.22</v>
      </c>
      <c r="E3112" s="12">
        <v>140</v>
      </c>
    </row>
    <row r="3113" spans="1:5" x14ac:dyDescent="0.3">
      <c r="A3113" s="12" t="s">
        <v>13748</v>
      </c>
      <c r="B3113" s="12" t="s">
        <v>1546</v>
      </c>
      <c r="C3113" s="36">
        <v>46043</v>
      </c>
      <c r="D3113" s="39">
        <v>586.29</v>
      </c>
      <c r="E3113" s="12">
        <v>16</v>
      </c>
    </row>
    <row r="3114" spans="1:5" x14ac:dyDescent="0.3">
      <c r="A3114" s="12" t="s">
        <v>13749</v>
      </c>
      <c r="B3114" s="12" t="s">
        <v>2043</v>
      </c>
      <c r="C3114" s="36">
        <v>46039</v>
      </c>
      <c r="D3114" s="39">
        <v>758.05</v>
      </c>
      <c r="E3114" s="12">
        <v>250</v>
      </c>
    </row>
    <row r="3115" spans="1:5" x14ac:dyDescent="0.3">
      <c r="A3115" s="12" t="s">
        <v>13750</v>
      </c>
      <c r="B3115" s="12" t="s">
        <v>923</v>
      </c>
      <c r="C3115" s="36">
        <v>46043</v>
      </c>
      <c r="D3115" s="39">
        <v>1957.14</v>
      </c>
      <c r="E3115" s="12">
        <v>108</v>
      </c>
    </row>
    <row r="3116" spans="1:5" x14ac:dyDescent="0.3">
      <c r="A3116" s="12" t="s">
        <v>13751</v>
      </c>
      <c r="B3116" s="12" t="s">
        <v>3408</v>
      </c>
      <c r="C3116" s="36">
        <v>46051</v>
      </c>
      <c r="D3116" s="39">
        <v>65.44</v>
      </c>
      <c r="E3116" s="12">
        <v>98</v>
      </c>
    </row>
    <row r="3117" spans="1:5" x14ac:dyDescent="0.3">
      <c r="A3117" s="12" t="s">
        <v>13752</v>
      </c>
      <c r="B3117" s="12" t="s">
        <v>4001</v>
      </c>
      <c r="C3117" s="36">
        <v>46050</v>
      </c>
      <c r="D3117" s="39">
        <v>641.87</v>
      </c>
      <c r="E3117" s="12">
        <v>287</v>
      </c>
    </row>
    <row r="3118" spans="1:5" x14ac:dyDescent="0.3">
      <c r="A3118" s="12" t="s">
        <v>13753</v>
      </c>
      <c r="B3118" s="12" t="s">
        <v>764</v>
      </c>
      <c r="C3118" s="36">
        <v>46045</v>
      </c>
      <c r="D3118" s="39">
        <v>1353.59</v>
      </c>
      <c r="E3118" s="12">
        <v>83</v>
      </c>
    </row>
    <row r="3119" spans="1:5" x14ac:dyDescent="0.3">
      <c r="A3119" s="12" t="s">
        <v>13754</v>
      </c>
      <c r="B3119" s="12" t="s">
        <v>4050</v>
      </c>
      <c r="C3119" s="36">
        <v>46033</v>
      </c>
      <c r="D3119" s="39">
        <v>2305.2800000000002</v>
      </c>
      <c r="E3119" s="12">
        <v>37</v>
      </c>
    </row>
    <row r="3120" spans="1:5" x14ac:dyDescent="0.3">
      <c r="A3120" s="12" t="s">
        <v>13755</v>
      </c>
      <c r="B3120" s="12" t="s">
        <v>3910</v>
      </c>
      <c r="C3120" s="36">
        <v>46046</v>
      </c>
      <c r="D3120" s="39">
        <v>731.12</v>
      </c>
      <c r="E3120" s="12">
        <v>199</v>
      </c>
    </row>
    <row r="3121" spans="1:5" x14ac:dyDescent="0.3">
      <c r="A3121" s="12" t="s">
        <v>13756</v>
      </c>
      <c r="B3121" s="12" t="s">
        <v>2309</v>
      </c>
      <c r="C3121" s="36">
        <v>46026</v>
      </c>
      <c r="D3121" s="39">
        <v>582.46</v>
      </c>
      <c r="E3121" s="12">
        <v>70</v>
      </c>
    </row>
    <row r="3122" spans="1:5" x14ac:dyDescent="0.3">
      <c r="A3122" s="12" t="s">
        <v>13757</v>
      </c>
      <c r="B3122" s="12" t="s">
        <v>1642</v>
      </c>
      <c r="C3122" s="36">
        <v>46044</v>
      </c>
      <c r="D3122" s="39">
        <v>1264.94</v>
      </c>
      <c r="E3122" s="12">
        <v>176</v>
      </c>
    </row>
    <row r="3123" spans="1:5" x14ac:dyDescent="0.3">
      <c r="A3123" s="12" t="s">
        <v>13758</v>
      </c>
      <c r="B3123" s="12" t="s">
        <v>2557</v>
      </c>
      <c r="C3123" s="36">
        <v>46048</v>
      </c>
      <c r="D3123" s="39">
        <v>432.1</v>
      </c>
      <c r="E3123" s="12">
        <v>202</v>
      </c>
    </row>
    <row r="3124" spans="1:5" x14ac:dyDescent="0.3">
      <c r="A3124" s="12" t="s">
        <v>13759</v>
      </c>
      <c r="B3124" s="12" t="s">
        <v>3782</v>
      </c>
      <c r="C3124" s="36">
        <v>46036</v>
      </c>
      <c r="D3124" s="39">
        <v>834.87</v>
      </c>
      <c r="E3124" s="12">
        <v>261</v>
      </c>
    </row>
    <row r="3125" spans="1:5" x14ac:dyDescent="0.3">
      <c r="A3125" s="12" t="s">
        <v>13760</v>
      </c>
      <c r="B3125" s="12" t="s">
        <v>953</v>
      </c>
      <c r="C3125" s="36">
        <v>46042</v>
      </c>
      <c r="D3125" s="39">
        <v>2469.52</v>
      </c>
      <c r="E3125" s="12">
        <v>24</v>
      </c>
    </row>
    <row r="3126" spans="1:5" x14ac:dyDescent="0.3">
      <c r="A3126" s="12" t="s">
        <v>13761</v>
      </c>
      <c r="B3126" s="12" t="s">
        <v>1231</v>
      </c>
      <c r="C3126" s="36">
        <v>46025</v>
      </c>
      <c r="D3126" s="39">
        <v>2035.97</v>
      </c>
      <c r="E3126" s="12">
        <v>291</v>
      </c>
    </row>
    <row r="3127" spans="1:5" x14ac:dyDescent="0.3">
      <c r="A3127" s="12" t="s">
        <v>13762</v>
      </c>
      <c r="B3127" s="12" t="s">
        <v>3764</v>
      </c>
      <c r="C3127" s="36">
        <v>46037</v>
      </c>
      <c r="D3127" s="39">
        <v>1862.3</v>
      </c>
      <c r="E3127" s="12">
        <v>275</v>
      </c>
    </row>
    <row r="3128" spans="1:5" x14ac:dyDescent="0.3">
      <c r="A3128" s="12" t="s">
        <v>13763</v>
      </c>
      <c r="B3128" s="12" t="s">
        <v>1831</v>
      </c>
      <c r="C3128" s="36">
        <v>46040</v>
      </c>
      <c r="D3128" s="39">
        <v>435.33</v>
      </c>
      <c r="E3128" s="12">
        <v>114</v>
      </c>
    </row>
    <row r="3129" spans="1:5" x14ac:dyDescent="0.3">
      <c r="A3129" s="12" t="s">
        <v>13764</v>
      </c>
      <c r="B3129" s="12" t="s">
        <v>4228</v>
      </c>
      <c r="C3129" s="36">
        <v>46040</v>
      </c>
      <c r="D3129" s="39">
        <v>860.87</v>
      </c>
      <c r="E3129" s="12">
        <v>172</v>
      </c>
    </row>
    <row r="3130" spans="1:5" x14ac:dyDescent="0.3">
      <c r="A3130" s="12" t="s">
        <v>13765</v>
      </c>
      <c r="B3130" s="12" t="s">
        <v>4015</v>
      </c>
      <c r="C3130" s="36">
        <v>46052</v>
      </c>
      <c r="D3130" s="39">
        <v>1363.74</v>
      </c>
      <c r="E3130" s="12">
        <v>207</v>
      </c>
    </row>
    <row r="3131" spans="1:5" x14ac:dyDescent="0.3">
      <c r="A3131" s="12" t="s">
        <v>13766</v>
      </c>
      <c r="B3131" s="12" t="s">
        <v>4250</v>
      </c>
      <c r="C3131" s="36">
        <v>46037</v>
      </c>
      <c r="D3131" s="39">
        <v>2354.4299999999998</v>
      </c>
      <c r="E3131" s="12">
        <v>280</v>
      </c>
    </row>
    <row r="3132" spans="1:5" x14ac:dyDescent="0.3">
      <c r="A3132" s="12" t="s">
        <v>13767</v>
      </c>
      <c r="B3132" s="12" t="s">
        <v>3264</v>
      </c>
      <c r="C3132" s="36">
        <v>46051</v>
      </c>
      <c r="D3132" s="39">
        <v>209.42</v>
      </c>
      <c r="E3132" s="12">
        <v>221</v>
      </c>
    </row>
    <row r="3133" spans="1:5" x14ac:dyDescent="0.3">
      <c r="A3133" s="12" t="s">
        <v>13768</v>
      </c>
      <c r="B3133" s="12" t="s">
        <v>1420</v>
      </c>
      <c r="C3133" s="36">
        <v>46047</v>
      </c>
      <c r="D3133" s="39">
        <v>229.13</v>
      </c>
      <c r="E3133" s="12">
        <v>275</v>
      </c>
    </row>
    <row r="3134" spans="1:5" x14ac:dyDescent="0.3">
      <c r="A3134" s="12" t="s">
        <v>13769</v>
      </c>
      <c r="B3134" s="12" t="s">
        <v>2675</v>
      </c>
      <c r="C3134" s="36">
        <v>46032</v>
      </c>
      <c r="D3134" s="39">
        <v>2047.73</v>
      </c>
      <c r="E3134" s="12">
        <v>265</v>
      </c>
    </row>
    <row r="3135" spans="1:5" x14ac:dyDescent="0.3">
      <c r="A3135" s="12" t="s">
        <v>13770</v>
      </c>
      <c r="B3135" s="12" t="s">
        <v>3744</v>
      </c>
      <c r="C3135" s="36">
        <v>46037</v>
      </c>
      <c r="D3135" s="39">
        <v>827.73</v>
      </c>
      <c r="E3135" s="12">
        <v>268</v>
      </c>
    </row>
    <row r="3136" spans="1:5" x14ac:dyDescent="0.3">
      <c r="A3136" s="12" t="s">
        <v>13771</v>
      </c>
      <c r="B3136" s="12" t="s">
        <v>3980</v>
      </c>
      <c r="C3136" s="36">
        <v>46024</v>
      </c>
      <c r="D3136" s="39">
        <v>1716.78</v>
      </c>
      <c r="E3136" s="12">
        <v>119</v>
      </c>
    </row>
    <row r="3137" spans="1:5" x14ac:dyDescent="0.3">
      <c r="A3137" s="12" t="s">
        <v>13772</v>
      </c>
      <c r="B3137" s="12" t="s">
        <v>3623</v>
      </c>
      <c r="C3137" s="36">
        <v>46028</v>
      </c>
      <c r="D3137" s="39">
        <v>1541.86</v>
      </c>
      <c r="E3137" s="12">
        <v>289</v>
      </c>
    </row>
    <row r="3138" spans="1:5" x14ac:dyDescent="0.3">
      <c r="A3138" s="12" t="s">
        <v>13773</v>
      </c>
      <c r="B3138" s="12" t="s">
        <v>3150</v>
      </c>
      <c r="C3138" s="36">
        <v>46034</v>
      </c>
      <c r="D3138" s="39">
        <v>1788.71</v>
      </c>
      <c r="E3138" s="12">
        <v>104</v>
      </c>
    </row>
    <row r="3139" spans="1:5" x14ac:dyDescent="0.3">
      <c r="A3139" s="12" t="s">
        <v>13774</v>
      </c>
      <c r="B3139" s="12" t="s">
        <v>1584</v>
      </c>
      <c r="C3139" s="36">
        <v>46028</v>
      </c>
      <c r="D3139" s="39">
        <v>1832.39</v>
      </c>
      <c r="E3139" s="12">
        <v>265</v>
      </c>
    </row>
    <row r="3140" spans="1:5" x14ac:dyDescent="0.3">
      <c r="A3140" s="12" t="s">
        <v>13775</v>
      </c>
      <c r="B3140" s="12" t="s">
        <v>4569</v>
      </c>
      <c r="C3140" s="36">
        <v>46053</v>
      </c>
      <c r="D3140" s="39">
        <v>475.17</v>
      </c>
      <c r="E3140" s="12">
        <v>280</v>
      </c>
    </row>
    <row r="3141" spans="1:5" x14ac:dyDescent="0.3">
      <c r="A3141" s="12" t="s">
        <v>13776</v>
      </c>
      <c r="B3141" s="12" t="s">
        <v>536</v>
      </c>
      <c r="C3141" s="36">
        <v>46032</v>
      </c>
      <c r="D3141" s="39">
        <v>1516.73</v>
      </c>
      <c r="E3141" s="12">
        <v>226</v>
      </c>
    </row>
    <row r="3142" spans="1:5" x14ac:dyDescent="0.3">
      <c r="A3142" s="12" t="s">
        <v>13777</v>
      </c>
      <c r="B3142" s="12" t="s">
        <v>2259</v>
      </c>
      <c r="C3142" s="36">
        <v>46044</v>
      </c>
      <c r="D3142" s="39">
        <v>2270.86</v>
      </c>
      <c r="E3142" s="12">
        <v>52</v>
      </c>
    </row>
    <row r="3143" spans="1:5" x14ac:dyDescent="0.3">
      <c r="A3143" s="12" t="s">
        <v>13778</v>
      </c>
      <c r="B3143" s="12" t="s">
        <v>1961</v>
      </c>
      <c r="C3143" s="36">
        <v>46048</v>
      </c>
      <c r="D3143" s="39">
        <v>318.72000000000003</v>
      </c>
      <c r="E3143" s="12">
        <v>143</v>
      </c>
    </row>
    <row r="3144" spans="1:5" x14ac:dyDescent="0.3">
      <c r="A3144" s="12" t="s">
        <v>13779</v>
      </c>
      <c r="B3144" s="12" t="s">
        <v>4499</v>
      </c>
      <c r="C3144" s="36">
        <v>46034</v>
      </c>
      <c r="D3144" s="39">
        <v>180.68</v>
      </c>
      <c r="E3144" s="12">
        <v>243</v>
      </c>
    </row>
    <row r="3145" spans="1:5" x14ac:dyDescent="0.3">
      <c r="A3145" s="12" t="s">
        <v>13780</v>
      </c>
      <c r="B3145" s="12" t="s">
        <v>3958</v>
      </c>
      <c r="C3145" s="36">
        <v>46040</v>
      </c>
      <c r="D3145" s="39">
        <v>1265.4100000000001</v>
      </c>
      <c r="E3145" s="12">
        <v>157</v>
      </c>
    </row>
    <row r="3146" spans="1:5" x14ac:dyDescent="0.3">
      <c r="A3146" s="12" t="s">
        <v>13781</v>
      </c>
      <c r="B3146" s="12" t="s">
        <v>4039</v>
      </c>
      <c r="C3146" s="36">
        <v>46036</v>
      </c>
      <c r="D3146" s="39">
        <v>495.74</v>
      </c>
      <c r="E3146" s="12">
        <v>264</v>
      </c>
    </row>
    <row r="3147" spans="1:5" x14ac:dyDescent="0.3">
      <c r="A3147" s="12" t="s">
        <v>13782</v>
      </c>
      <c r="B3147" s="12" t="s">
        <v>3740</v>
      </c>
      <c r="C3147" s="36">
        <v>46031</v>
      </c>
      <c r="D3147" s="39">
        <v>617.86</v>
      </c>
      <c r="E3147" s="12">
        <v>259</v>
      </c>
    </row>
    <row r="3148" spans="1:5" x14ac:dyDescent="0.3">
      <c r="A3148" s="12" t="s">
        <v>13783</v>
      </c>
      <c r="B3148" s="12" t="s">
        <v>759</v>
      </c>
      <c r="C3148" s="36">
        <v>46030</v>
      </c>
      <c r="D3148" s="39">
        <v>1806.25</v>
      </c>
      <c r="E3148" s="12">
        <v>150</v>
      </c>
    </row>
    <row r="3149" spans="1:5" x14ac:dyDescent="0.3">
      <c r="A3149" s="12" t="s">
        <v>13784</v>
      </c>
      <c r="B3149" s="12" t="s">
        <v>1411</v>
      </c>
      <c r="C3149" s="36">
        <v>46033</v>
      </c>
      <c r="D3149" s="39">
        <v>521.48</v>
      </c>
      <c r="E3149" s="12">
        <v>51</v>
      </c>
    </row>
    <row r="3150" spans="1:5" x14ac:dyDescent="0.3">
      <c r="A3150" s="12" t="s">
        <v>13785</v>
      </c>
      <c r="B3150" s="12" t="s">
        <v>3491</v>
      </c>
      <c r="C3150" s="36">
        <v>46053</v>
      </c>
      <c r="D3150" s="39">
        <v>219.75</v>
      </c>
      <c r="E3150" s="12">
        <v>13</v>
      </c>
    </row>
    <row r="3151" spans="1:5" x14ac:dyDescent="0.3">
      <c r="A3151" s="12" t="s">
        <v>13786</v>
      </c>
      <c r="B3151" s="12" t="s">
        <v>4575</v>
      </c>
      <c r="C3151" s="36">
        <v>46023</v>
      </c>
      <c r="D3151" s="39">
        <v>1152.03</v>
      </c>
      <c r="E3151" s="12">
        <v>188</v>
      </c>
    </row>
    <row r="3152" spans="1:5" x14ac:dyDescent="0.3">
      <c r="A3152" s="12" t="s">
        <v>13787</v>
      </c>
      <c r="B3152" s="12" t="s">
        <v>1151</v>
      </c>
      <c r="C3152" s="36">
        <v>46024</v>
      </c>
      <c r="D3152" s="39">
        <v>2098.48</v>
      </c>
      <c r="E3152" s="12">
        <v>89</v>
      </c>
    </row>
    <row r="3153" spans="1:5" x14ac:dyDescent="0.3">
      <c r="A3153" s="12" t="s">
        <v>13788</v>
      </c>
      <c r="B3153" s="12" t="s">
        <v>2521</v>
      </c>
      <c r="C3153" s="36">
        <v>46050</v>
      </c>
      <c r="D3153" s="39">
        <v>1352.46</v>
      </c>
      <c r="E3153" s="12">
        <v>142</v>
      </c>
    </row>
    <row r="3154" spans="1:5" x14ac:dyDescent="0.3">
      <c r="A3154" s="12" t="s">
        <v>13789</v>
      </c>
      <c r="B3154" s="12" t="s">
        <v>2083</v>
      </c>
      <c r="C3154" s="36">
        <v>46038</v>
      </c>
      <c r="D3154" s="39">
        <v>2181.09</v>
      </c>
      <c r="E3154" s="12">
        <v>177</v>
      </c>
    </row>
    <row r="3155" spans="1:5" x14ac:dyDescent="0.3">
      <c r="A3155" s="12" t="s">
        <v>13790</v>
      </c>
      <c r="B3155" s="12" t="s">
        <v>858</v>
      </c>
      <c r="C3155" s="36">
        <v>46030</v>
      </c>
      <c r="D3155" s="39">
        <v>933.91</v>
      </c>
      <c r="E3155" s="12">
        <v>94</v>
      </c>
    </row>
    <row r="3156" spans="1:5" x14ac:dyDescent="0.3">
      <c r="A3156" s="12" t="s">
        <v>13791</v>
      </c>
      <c r="B3156" s="12" t="s">
        <v>3384</v>
      </c>
      <c r="C3156" s="36">
        <v>46046</v>
      </c>
      <c r="D3156" s="39">
        <v>716.5</v>
      </c>
      <c r="E3156" s="12">
        <v>161</v>
      </c>
    </row>
    <row r="3157" spans="1:5" x14ac:dyDescent="0.3">
      <c r="A3157" s="12" t="s">
        <v>13792</v>
      </c>
      <c r="B3157" s="12" t="s">
        <v>4366</v>
      </c>
      <c r="C3157" s="36">
        <v>46053</v>
      </c>
      <c r="D3157" s="39">
        <v>2090.2800000000002</v>
      </c>
      <c r="E3157" s="12">
        <v>296</v>
      </c>
    </row>
    <row r="3158" spans="1:5" x14ac:dyDescent="0.3">
      <c r="A3158" s="12" t="s">
        <v>13793</v>
      </c>
      <c r="B3158" s="12" t="s">
        <v>1060</v>
      </c>
      <c r="C3158" s="36">
        <v>46030</v>
      </c>
      <c r="D3158" s="39">
        <v>2146.7800000000002</v>
      </c>
      <c r="E3158" s="12">
        <v>266</v>
      </c>
    </row>
    <row r="3159" spans="1:5" x14ac:dyDescent="0.3">
      <c r="A3159" s="12" t="s">
        <v>13794</v>
      </c>
      <c r="B3159" s="12" t="s">
        <v>3878</v>
      </c>
      <c r="C3159" s="36">
        <v>46048</v>
      </c>
      <c r="D3159" s="39">
        <v>2408.33</v>
      </c>
      <c r="E3159" s="12">
        <v>160</v>
      </c>
    </row>
    <row r="3160" spans="1:5" x14ac:dyDescent="0.3">
      <c r="A3160" s="12" t="s">
        <v>13795</v>
      </c>
      <c r="B3160" s="12" t="s">
        <v>1829</v>
      </c>
      <c r="C3160" s="36">
        <v>46024</v>
      </c>
      <c r="D3160" s="39">
        <v>1080.5999999999999</v>
      </c>
      <c r="E3160" s="12">
        <v>251</v>
      </c>
    </row>
    <row r="3161" spans="1:5" x14ac:dyDescent="0.3">
      <c r="A3161" s="12" t="s">
        <v>13796</v>
      </c>
      <c r="B3161" s="12" t="s">
        <v>3118</v>
      </c>
      <c r="C3161" s="36">
        <v>46036</v>
      </c>
      <c r="D3161" s="39">
        <v>1974.81</v>
      </c>
      <c r="E3161" s="12">
        <v>217</v>
      </c>
    </row>
    <row r="3162" spans="1:5" x14ac:dyDescent="0.3">
      <c r="A3162" s="12" t="s">
        <v>13797</v>
      </c>
      <c r="B3162" s="12" t="s">
        <v>2957</v>
      </c>
      <c r="C3162" s="36">
        <v>46033</v>
      </c>
      <c r="D3162" s="39">
        <v>774.4</v>
      </c>
      <c r="E3162" s="12">
        <v>280</v>
      </c>
    </row>
    <row r="3163" spans="1:5" x14ac:dyDescent="0.3">
      <c r="A3163" s="12" t="s">
        <v>13798</v>
      </c>
      <c r="B3163" s="12" t="s">
        <v>658</v>
      </c>
      <c r="C3163" s="36">
        <v>46027</v>
      </c>
      <c r="D3163" s="39">
        <v>1065.69</v>
      </c>
      <c r="E3163" s="12">
        <v>104</v>
      </c>
    </row>
    <row r="3164" spans="1:5" x14ac:dyDescent="0.3">
      <c r="A3164" s="12" t="s">
        <v>13799</v>
      </c>
      <c r="B3164" s="12" t="s">
        <v>3693</v>
      </c>
      <c r="C3164" s="36">
        <v>46040</v>
      </c>
      <c r="D3164" s="39">
        <v>1770.44</v>
      </c>
      <c r="E3164" s="12">
        <v>282</v>
      </c>
    </row>
    <row r="3165" spans="1:5" x14ac:dyDescent="0.3">
      <c r="A3165" s="12" t="s">
        <v>13800</v>
      </c>
      <c r="B3165" s="12" t="s">
        <v>2106</v>
      </c>
      <c r="C3165" s="36">
        <v>46029</v>
      </c>
      <c r="D3165" s="39">
        <v>294.11</v>
      </c>
      <c r="E3165" s="12">
        <v>61</v>
      </c>
    </row>
    <row r="3166" spans="1:5" x14ac:dyDescent="0.3">
      <c r="A3166" s="12" t="s">
        <v>13801</v>
      </c>
      <c r="B3166" s="12" t="s">
        <v>1095</v>
      </c>
      <c r="C3166" s="36">
        <v>46027</v>
      </c>
      <c r="D3166" s="39">
        <v>203.21</v>
      </c>
      <c r="E3166" s="12">
        <v>14</v>
      </c>
    </row>
    <row r="3167" spans="1:5" x14ac:dyDescent="0.3">
      <c r="A3167" s="12" t="s">
        <v>13802</v>
      </c>
      <c r="B3167" s="12" t="s">
        <v>3192</v>
      </c>
      <c r="C3167" s="36">
        <v>46032</v>
      </c>
      <c r="D3167" s="39">
        <v>1732.04</v>
      </c>
      <c r="E3167" s="12">
        <v>115</v>
      </c>
    </row>
    <row r="3168" spans="1:5" x14ac:dyDescent="0.3">
      <c r="A3168" s="12" t="s">
        <v>13803</v>
      </c>
      <c r="B3168" s="12" t="s">
        <v>1123</v>
      </c>
      <c r="C3168" s="36">
        <v>46031</v>
      </c>
      <c r="D3168" s="39">
        <v>1026.55</v>
      </c>
      <c r="E3168" s="12">
        <v>296</v>
      </c>
    </row>
    <row r="3169" spans="1:5" x14ac:dyDescent="0.3">
      <c r="A3169" s="12" t="s">
        <v>13804</v>
      </c>
      <c r="B3169" s="12" t="s">
        <v>4050</v>
      </c>
      <c r="C3169" s="36">
        <v>46025</v>
      </c>
      <c r="D3169" s="39">
        <v>2286.02</v>
      </c>
      <c r="E3169" s="12">
        <v>190</v>
      </c>
    </row>
    <row r="3170" spans="1:5" x14ac:dyDescent="0.3">
      <c r="A3170" s="12" t="s">
        <v>13805</v>
      </c>
      <c r="B3170" s="12" t="s">
        <v>1470</v>
      </c>
      <c r="C3170" s="36">
        <v>46031</v>
      </c>
      <c r="D3170" s="39">
        <v>54.22</v>
      </c>
      <c r="E3170" s="12">
        <v>42</v>
      </c>
    </row>
    <row r="3171" spans="1:5" x14ac:dyDescent="0.3">
      <c r="A3171" s="12" t="s">
        <v>13806</v>
      </c>
      <c r="B3171" s="12" t="s">
        <v>1326</v>
      </c>
      <c r="C3171" s="36">
        <v>46049</v>
      </c>
      <c r="D3171" s="39">
        <v>2184.7399999999998</v>
      </c>
      <c r="E3171" s="12">
        <v>133</v>
      </c>
    </row>
    <row r="3172" spans="1:5" x14ac:dyDescent="0.3">
      <c r="A3172" s="12" t="s">
        <v>13807</v>
      </c>
      <c r="B3172" s="12" t="s">
        <v>3605</v>
      </c>
      <c r="C3172" s="36">
        <v>46032</v>
      </c>
      <c r="D3172" s="39">
        <v>1495.38</v>
      </c>
      <c r="E3172" s="12">
        <v>134</v>
      </c>
    </row>
    <row r="3173" spans="1:5" x14ac:dyDescent="0.3">
      <c r="A3173" s="12" t="s">
        <v>13808</v>
      </c>
      <c r="B3173" s="12" t="s">
        <v>730</v>
      </c>
      <c r="C3173" s="36">
        <v>46038</v>
      </c>
      <c r="D3173" s="39">
        <v>528.13</v>
      </c>
      <c r="E3173" s="12">
        <v>55</v>
      </c>
    </row>
    <row r="3174" spans="1:5" x14ac:dyDescent="0.3">
      <c r="A3174" s="12" t="s">
        <v>13809</v>
      </c>
      <c r="B3174" s="12" t="s">
        <v>4585</v>
      </c>
      <c r="C3174" s="36">
        <v>46023</v>
      </c>
      <c r="D3174" s="39">
        <v>545.63</v>
      </c>
      <c r="E3174" s="12">
        <v>156</v>
      </c>
    </row>
    <row r="3175" spans="1:5" x14ac:dyDescent="0.3">
      <c r="A3175" s="12" t="s">
        <v>13810</v>
      </c>
      <c r="B3175" s="12" t="s">
        <v>2053</v>
      </c>
      <c r="C3175" s="36">
        <v>46044</v>
      </c>
      <c r="D3175" s="39">
        <v>1759.14</v>
      </c>
      <c r="E3175" s="12">
        <v>229</v>
      </c>
    </row>
    <row r="3176" spans="1:5" x14ac:dyDescent="0.3">
      <c r="A3176" s="12" t="s">
        <v>13811</v>
      </c>
      <c r="B3176" s="12" t="s">
        <v>3764</v>
      </c>
      <c r="C3176" s="36">
        <v>46041</v>
      </c>
      <c r="D3176" s="39">
        <v>2312.88</v>
      </c>
      <c r="E3176" s="12">
        <v>297</v>
      </c>
    </row>
    <row r="3177" spans="1:5" x14ac:dyDescent="0.3">
      <c r="A3177" s="12" t="s">
        <v>13812</v>
      </c>
      <c r="B3177" s="12" t="s">
        <v>1078</v>
      </c>
      <c r="C3177" s="36">
        <v>46049</v>
      </c>
      <c r="D3177" s="39">
        <v>898.1</v>
      </c>
      <c r="E3177" s="12">
        <v>53</v>
      </c>
    </row>
    <row r="3178" spans="1:5" x14ac:dyDescent="0.3">
      <c r="A3178" s="12" t="s">
        <v>13813</v>
      </c>
      <c r="B3178" s="12" t="s">
        <v>1664</v>
      </c>
      <c r="C3178" s="36">
        <v>46028</v>
      </c>
      <c r="D3178" s="39">
        <v>1358.34</v>
      </c>
      <c r="E3178" s="12">
        <v>225</v>
      </c>
    </row>
    <row r="3179" spans="1:5" x14ac:dyDescent="0.3">
      <c r="A3179" s="12" t="s">
        <v>13814</v>
      </c>
      <c r="B3179" s="12" t="s">
        <v>4025</v>
      </c>
      <c r="C3179" s="36">
        <v>46037</v>
      </c>
      <c r="D3179" s="39">
        <v>44.9</v>
      </c>
      <c r="E3179" s="12">
        <v>43</v>
      </c>
    </row>
    <row r="3180" spans="1:5" x14ac:dyDescent="0.3">
      <c r="A3180" s="12" t="s">
        <v>13815</v>
      </c>
      <c r="B3180" s="12" t="s">
        <v>1296</v>
      </c>
      <c r="C3180" s="36">
        <v>46036</v>
      </c>
      <c r="D3180" s="39">
        <v>1021.46</v>
      </c>
      <c r="E3180" s="12">
        <v>271</v>
      </c>
    </row>
    <row r="3181" spans="1:5" x14ac:dyDescent="0.3">
      <c r="A3181" s="12" t="s">
        <v>13816</v>
      </c>
      <c r="B3181" s="12" t="s">
        <v>2933</v>
      </c>
      <c r="C3181" s="36">
        <v>46040</v>
      </c>
      <c r="D3181" s="39">
        <v>2285.64</v>
      </c>
      <c r="E3181" s="12">
        <v>165</v>
      </c>
    </row>
    <row r="3182" spans="1:5" x14ac:dyDescent="0.3">
      <c r="A3182" s="12" t="s">
        <v>13817</v>
      </c>
      <c r="B3182" s="12" t="s">
        <v>2515</v>
      </c>
      <c r="C3182" s="36">
        <v>46042</v>
      </c>
      <c r="D3182" s="39">
        <v>749.27</v>
      </c>
      <c r="E3182" s="12">
        <v>288</v>
      </c>
    </row>
    <row r="3183" spans="1:5" x14ac:dyDescent="0.3">
      <c r="A3183" s="12" t="s">
        <v>13818</v>
      </c>
      <c r="B3183" s="12" t="s">
        <v>4567</v>
      </c>
      <c r="C3183" s="36">
        <v>46049</v>
      </c>
      <c r="D3183" s="39">
        <v>2049.6799999999998</v>
      </c>
      <c r="E3183" s="12">
        <v>55</v>
      </c>
    </row>
    <row r="3184" spans="1:5" x14ac:dyDescent="0.3">
      <c r="A3184" s="12" t="s">
        <v>13819</v>
      </c>
      <c r="B3184" s="12" t="s">
        <v>1909</v>
      </c>
      <c r="C3184" s="36">
        <v>46030</v>
      </c>
      <c r="D3184" s="39">
        <v>2034.29</v>
      </c>
      <c r="E3184" s="12">
        <v>29</v>
      </c>
    </row>
    <row r="3185" spans="1:5" x14ac:dyDescent="0.3">
      <c r="A3185" s="12" t="s">
        <v>13820</v>
      </c>
      <c r="B3185" s="12" t="s">
        <v>3983</v>
      </c>
      <c r="C3185" s="36">
        <v>46034</v>
      </c>
      <c r="D3185" s="39">
        <v>923.15</v>
      </c>
      <c r="E3185" s="12">
        <v>50</v>
      </c>
    </row>
    <row r="3186" spans="1:5" x14ac:dyDescent="0.3">
      <c r="A3186" s="12" t="s">
        <v>13821</v>
      </c>
      <c r="B3186" s="12" t="s">
        <v>3593</v>
      </c>
      <c r="C3186" s="36">
        <v>46041</v>
      </c>
      <c r="D3186" s="39">
        <v>2032.19</v>
      </c>
      <c r="E3186" s="12">
        <v>11</v>
      </c>
    </row>
    <row r="3187" spans="1:5" x14ac:dyDescent="0.3">
      <c r="A3187" s="12" t="s">
        <v>13822</v>
      </c>
      <c r="B3187" s="12" t="s">
        <v>1618</v>
      </c>
      <c r="C3187" s="36">
        <v>46045</v>
      </c>
      <c r="D3187" s="39">
        <v>659.71</v>
      </c>
      <c r="E3187" s="12">
        <v>145</v>
      </c>
    </row>
    <row r="3188" spans="1:5" x14ac:dyDescent="0.3">
      <c r="A3188" s="12" t="s">
        <v>13823</v>
      </c>
      <c r="B3188" s="12" t="s">
        <v>3304</v>
      </c>
      <c r="C3188" s="36">
        <v>46027</v>
      </c>
      <c r="D3188" s="39">
        <v>438.88</v>
      </c>
      <c r="E3188" s="12">
        <v>181</v>
      </c>
    </row>
    <row r="3189" spans="1:5" x14ac:dyDescent="0.3">
      <c r="A3189" s="12" t="s">
        <v>13824</v>
      </c>
      <c r="B3189" s="12" t="s">
        <v>2873</v>
      </c>
      <c r="C3189" s="36">
        <v>46041</v>
      </c>
      <c r="D3189" s="39">
        <v>1028.5999999999999</v>
      </c>
      <c r="E3189" s="12">
        <v>142</v>
      </c>
    </row>
    <row r="3190" spans="1:5" x14ac:dyDescent="0.3">
      <c r="A3190" s="12" t="s">
        <v>13825</v>
      </c>
      <c r="B3190" s="12" t="s">
        <v>2096</v>
      </c>
      <c r="C3190" s="36">
        <v>46040</v>
      </c>
      <c r="D3190" s="39">
        <v>2128.96</v>
      </c>
      <c r="E3190" s="12">
        <v>21</v>
      </c>
    </row>
    <row r="3191" spans="1:5" x14ac:dyDescent="0.3">
      <c r="A3191" s="12" t="s">
        <v>13826</v>
      </c>
      <c r="B3191" s="12" t="s">
        <v>2587</v>
      </c>
      <c r="C3191" s="36">
        <v>46023</v>
      </c>
      <c r="D3191" s="39">
        <v>2466.4699999999998</v>
      </c>
      <c r="E3191" s="12">
        <v>218</v>
      </c>
    </row>
    <row r="3192" spans="1:5" x14ac:dyDescent="0.3">
      <c r="A3192" s="12" t="s">
        <v>13827</v>
      </c>
      <c r="B3192" s="12" t="s">
        <v>4058</v>
      </c>
      <c r="C3192" s="36">
        <v>46044</v>
      </c>
      <c r="D3192" s="39">
        <v>641.72</v>
      </c>
      <c r="E3192" s="12">
        <v>152</v>
      </c>
    </row>
    <row r="3193" spans="1:5" x14ac:dyDescent="0.3">
      <c r="A3193" s="12" t="s">
        <v>13828</v>
      </c>
      <c r="B3193" s="12" t="s">
        <v>4398</v>
      </c>
      <c r="C3193" s="36">
        <v>46037</v>
      </c>
      <c r="D3193" s="39">
        <v>1916.39</v>
      </c>
      <c r="E3193" s="12">
        <v>245</v>
      </c>
    </row>
    <row r="3194" spans="1:5" x14ac:dyDescent="0.3">
      <c r="A3194" s="12" t="s">
        <v>13829</v>
      </c>
      <c r="B3194" s="12" t="s">
        <v>1826</v>
      </c>
      <c r="C3194" s="36">
        <v>46028</v>
      </c>
      <c r="D3194" s="39">
        <v>1237.19</v>
      </c>
      <c r="E3194" s="12">
        <v>150</v>
      </c>
    </row>
    <row r="3195" spans="1:5" x14ac:dyDescent="0.3">
      <c r="A3195" s="12" t="s">
        <v>13830</v>
      </c>
      <c r="B3195" s="12" t="s">
        <v>2851</v>
      </c>
      <c r="C3195" s="36">
        <v>46027</v>
      </c>
      <c r="D3195" s="39">
        <v>296.69</v>
      </c>
      <c r="E3195" s="12">
        <v>239</v>
      </c>
    </row>
    <row r="3196" spans="1:5" x14ac:dyDescent="0.3">
      <c r="A3196" s="12" t="s">
        <v>13831</v>
      </c>
      <c r="B3196" s="12" t="s">
        <v>926</v>
      </c>
      <c r="C3196" s="36">
        <v>46050</v>
      </c>
      <c r="D3196" s="39">
        <v>1264.51</v>
      </c>
      <c r="E3196" s="12">
        <v>39</v>
      </c>
    </row>
    <row r="3197" spans="1:5" x14ac:dyDescent="0.3">
      <c r="A3197" s="12" t="s">
        <v>13832</v>
      </c>
      <c r="B3197" s="12" t="s">
        <v>2961</v>
      </c>
      <c r="C3197" s="36">
        <v>46029</v>
      </c>
      <c r="D3197" s="39">
        <v>1673.44</v>
      </c>
      <c r="E3197" s="12">
        <v>90</v>
      </c>
    </row>
    <row r="3198" spans="1:5" x14ac:dyDescent="0.3">
      <c r="A3198" s="12" t="s">
        <v>13833</v>
      </c>
      <c r="B3198" s="12" t="s">
        <v>3902</v>
      </c>
      <c r="C3198" s="36">
        <v>46040</v>
      </c>
      <c r="D3198" s="39">
        <v>589.15</v>
      </c>
      <c r="E3198" s="12">
        <v>229</v>
      </c>
    </row>
    <row r="3199" spans="1:5" x14ac:dyDescent="0.3">
      <c r="A3199" s="12" t="s">
        <v>13834</v>
      </c>
      <c r="B3199" s="12" t="s">
        <v>554</v>
      </c>
      <c r="C3199" s="36">
        <v>46050</v>
      </c>
      <c r="D3199" s="39">
        <v>2440.7800000000002</v>
      </c>
      <c r="E3199" s="12">
        <v>208</v>
      </c>
    </row>
    <row r="3200" spans="1:5" x14ac:dyDescent="0.3">
      <c r="A3200" s="12" t="s">
        <v>13835</v>
      </c>
      <c r="B3200" s="12" t="s">
        <v>3736</v>
      </c>
      <c r="C3200" s="36">
        <v>46032</v>
      </c>
      <c r="D3200" s="39">
        <v>357.3</v>
      </c>
      <c r="E3200" s="12">
        <v>163</v>
      </c>
    </row>
    <row r="3201" spans="1:5" x14ac:dyDescent="0.3">
      <c r="A3201" s="12" t="s">
        <v>13836</v>
      </c>
      <c r="B3201" s="12" t="s">
        <v>2827</v>
      </c>
      <c r="C3201" s="36">
        <v>46031</v>
      </c>
      <c r="D3201" s="39">
        <v>72.41</v>
      </c>
      <c r="E3201" s="12">
        <v>164</v>
      </c>
    </row>
    <row r="3202" spans="1:5" x14ac:dyDescent="0.3">
      <c r="A3202" s="12" t="s">
        <v>13837</v>
      </c>
      <c r="B3202" s="12" t="s">
        <v>4417</v>
      </c>
      <c r="C3202" s="36">
        <v>46037</v>
      </c>
      <c r="D3202" s="39">
        <v>106.65</v>
      </c>
      <c r="E3202" s="12">
        <v>150</v>
      </c>
    </row>
    <row r="3203" spans="1:5" x14ac:dyDescent="0.3">
      <c r="A3203" s="12" t="s">
        <v>13838</v>
      </c>
      <c r="B3203" s="12" t="s">
        <v>4236</v>
      </c>
      <c r="C3203" s="36">
        <v>46041</v>
      </c>
      <c r="D3203" s="39">
        <v>572.80999999999995</v>
      </c>
      <c r="E3203" s="12">
        <v>112</v>
      </c>
    </row>
    <row r="3204" spans="1:5" x14ac:dyDescent="0.3">
      <c r="A3204" s="12" t="s">
        <v>13839</v>
      </c>
      <c r="B3204" s="12" t="s">
        <v>2907</v>
      </c>
      <c r="C3204" s="36">
        <v>46032</v>
      </c>
      <c r="D3204" s="39">
        <v>1216.3</v>
      </c>
      <c r="E3204" s="12">
        <v>218</v>
      </c>
    </row>
    <row r="3205" spans="1:5" x14ac:dyDescent="0.3">
      <c r="A3205" s="12" t="s">
        <v>13840</v>
      </c>
      <c r="B3205" s="12" t="s">
        <v>1498</v>
      </c>
      <c r="C3205" s="36">
        <v>46026</v>
      </c>
      <c r="D3205" s="39">
        <v>2141.19</v>
      </c>
      <c r="E3205" s="12">
        <v>45</v>
      </c>
    </row>
    <row r="3206" spans="1:5" x14ac:dyDescent="0.3">
      <c r="A3206" s="12" t="s">
        <v>13841</v>
      </c>
      <c r="B3206" s="12" t="s">
        <v>3244</v>
      </c>
      <c r="C3206" s="36">
        <v>46038</v>
      </c>
      <c r="D3206" s="39">
        <v>539.86</v>
      </c>
      <c r="E3206" s="12">
        <v>254</v>
      </c>
    </row>
    <row r="3207" spans="1:5" x14ac:dyDescent="0.3">
      <c r="A3207" s="12" t="s">
        <v>13842</v>
      </c>
      <c r="B3207" s="12" t="s">
        <v>989</v>
      </c>
      <c r="C3207" s="36">
        <v>46053</v>
      </c>
      <c r="D3207" s="39">
        <v>1385.98</v>
      </c>
      <c r="E3207" s="12">
        <v>19</v>
      </c>
    </row>
    <row r="3208" spans="1:5" x14ac:dyDescent="0.3">
      <c r="A3208" s="12" t="s">
        <v>13843</v>
      </c>
      <c r="B3208" s="12" t="s">
        <v>3442</v>
      </c>
      <c r="C3208" s="36">
        <v>46032</v>
      </c>
      <c r="D3208" s="39">
        <v>1584.91</v>
      </c>
      <c r="E3208" s="12">
        <v>59</v>
      </c>
    </row>
    <row r="3209" spans="1:5" x14ac:dyDescent="0.3">
      <c r="A3209" s="12" t="s">
        <v>13844</v>
      </c>
      <c r="B3209" s="12" t="s">
        <v>4088</v>
      </c>
      <c r="C3209" s="36">
        <v>46031</v>
      </c>
      <c r="D3209" s="39">
        <v>463.83</v>
      </c>
      <c r="E3209" s="12">
        <v>299</v>
      </c>
    </row>
    <row r="3210" spans="1:5" x14ac:dyDescent="0.3">
      <c r="A3210" s="12" t="s">
        <v>13845</v>
      </c>
      <c r="B3210" s="12" t="s">
        <v>3643</v>
      </c>
      <c r="C3210" s="36">
        <v>46051</v>
      </c>
      <c r="D3210" s="39">
        <v>1647.04</v>
      </c>
      <c r="E3210" s="12">
        <v>44</v>
      </c>
    </row>
    <row r="3211" spans="1:5" x14ac:dyDescent="0.3">
      <c r="A3211" s="12" t="s">
        <v>13846</v>
      </c>
      <c r="B3211" s="12" t="s">
        <v>2168</v>
      </c>
      <c r="C3211" s="36">
        <v>46049</v>
      </c>
      <c r="D3211" s="39">
        <v>590.59</v>
      </c>
      <c r="E3211" s="12">
        <v>17</v>
      </c>
    </row>
    <row r="3212" spans="1:5" x14ac:dyDescent="0.3">
      <c r="A3212" s="12" t="s">
        <v>13847</v>
      </c>
      <c r="B3212" s="12" t="s">
        <v>3669</v>
      </c>
      <c r="C3212" s="36">
        <v>46030</v>
      </c>
      <c r="D3212" s="39">
        <v>306.72000000000003</v>
      </c>
      <c r="E3212" s="12">
        <v>21</v>
      </c>
    </row>
    <row r="3213" spans="1:5" x14ac:dyDescent="0.3">
      <c r="A3213" s="12" t="s">
        <v>13848</v>
      </c>
      <c r="B3213" s="12" t="s">
        <v>3481</v>
      </c>
      <c r="C3213" s="36">
        <v>46030</v>
      </c>
      <c r="D3213" s="39">
        <v>660.82</v>
      </c>
      <c r="E3213" s="12">
        <v>223</v>
      </c>
    </row>
    <row r="3214" spans="1:5" x14ac:dyDescent="0.3">
      <c r="A3214" s="12" t="s">
        <v>13849</v>
      </c>
      <c r="B3214" s="12" t="s">
        <v>3050</v>
      </c>
      <c r="C3214" s="36">
        <v>46047</v>
      </c>
      <c r="D3214" s="39">
        <v>1185.44</v>
      </c>
      <c r="E3214" s="12">
        <v>138</v>
      </c>
    </row>
    <row r="3215" spans="1:5" x14ac:dyDescent="0.3">
      <c r="A3215" s="12" t="s">
        <v>13850</v>
      </c>
      <c r="B3215" s="12" t="s">
        <v>3442</v>
      </c>
      <c r="C3215" s="36">
        <v>46053</v>
      </c>
      <c r="D3215" s="39">
        <v>1246.72</v>
      </c>
      <c r="E3215" s="12">
        <v>184</v>
      </c>
    </row>
    <row r="3216" spans="1:5" x14ac:dyDescent="0.3">
      <c r="A3216" s="12" t="s">
        <v>13851</v>
      </c>
      <c r="B3216" s="12" t="s">
        <v>597</v>
      </c>
      <c r="C3216" s="36">
        <v>46031</v>
      </c>
      <c r="D3216" s="39">
        <v>1219.68</v>
      </c>
      <c r="E3216" s="12">
        <v>262</v>
      </c>
    </row>
    <row r="3217" spans="1:5" x14ac:dyDescent="0.3">
      <c r="A3217" s="12" t="s">
        <v>13852</v>
      </c>
      <c r="B3217" s="12" t="s">
        <v>1302</v>
      </c>
      <c r="C3217" s="36">
        <v>46037</v>
      </c>
      <c r="D3217" s="39">
        <v>2286.0300000000002</v>
      </c>
      <c r="E3217" s="12">
        <v>294</v>
      </c>
    </row>
    <row r="3218" spans="1:5" x14ac:dyDescent="0.3">
      <c r="A3218" s="12" t="s">
        <v>13853</v>
      </c>
      <c r="B3218" s="12" t="s">
        <v>1294</v>
      </c>
      <c r="C3218" s="36">
        <v>46028</v>
      </c>
      <c r="D3218" s="39">
        <v>538.80999999999995</v>
      </c>
      <c r="E3218" s="12">
        <v>58</v>
      </c>
    </row>
    <row r="3219" spans="1:5" x14ac:dyDescent="0.3">
      <c r="A3219" s="12" t="s">
        <v>13854</v>
      </c>
      <c r="B3219" s="12" t="s">
        <v>2491</v>
      </c>
      <c r="C3219" s="36">
        <v>46047</v>
      </c>
      <c r="D3219" s="39">
        <v>1147.5999999999999</v>
      </c>
      <c r="E3219" s="12">
        <v>84</v>
      </c>
    </row>
    <row r="3220" spans="1:5" x14ac:dyDescent="0.3">
      <c r="A3220" s="12" t="s">
        <v>13855</v>
      </c>
      <c r="B3220" s="12" t="s">
        <v>4126</v>
      </c>
      <c r="C3220" s="36">
        <v>46024</v>
      </c>
      <c r="D3220" s="39">
        <v>419.33</v>
      </c>
      <c r="E3220" s="12">
        <v>10</v>
      </c>
    </row>
    <row r="3221" spans="1:5" x14ac:dyDescent="0.3">
      <c r="A3221" s="12" t="s">
        <v>13856</v>
      </c>
      <c r="B3221" s="12" t="s">
        <v>1614</v>
      </c>
      <c r="C3221" s="36">
        <v>46037</v>
      </c>
      <c r="D3221" s="39">
        <v>45.25</v>
      </c>
      <c r="E3221" s="12">
        <v>179</v>
      </c>
    </row>
    <row r="3222" spans="1:5" x14ac:dyDescent="0.3">
      <c r="A3222" s="12" t="s">
        <v>13857</v>
      </c>
      <c r="B3222" s="12" t="s">
        <v>1879</v>
      </c>
      <c r="C3222" s="36">
        <v>46024</v>
      </c>
      <c r="D3222" s="39">
        <v>1448.77</v>
      </c>
      <c r="E3222" s="12">
        <v>247</v>
      </c>
    </row>
    <row r="3223" spans="1:5" x14ac:dyDescent="0.3">
      <c r="A3223" s="12" t="s">
        <v>13858</v>
      </c>
      <c r="B3223" s="12" t="s">
        <v>3286</v>
      </c>
      <c r="C3223" s="36">
        <v>46043</v>
      </c>
      <c r="D3223" s="39">
        <v>1233.53</v>
      </c>
      <c r="E3223" s="12">
        <v>116</v>
      </c>
    </row>
    <row r="3224" spans="1:5" x14ac:dyDescent="0.3">
      <c r="A3224" s="12" t="s">
        <v>13859</v>
      </c>
      <c r="B3224" s="12" t="s">
        <v>2187</v>
      </c>
      <c r="C3224" s="36">
        <v>46044</v>
      </c>
      <c r="D3224" s="39">
        <v>1798.07</v>
      </c>
      <c r="E3224" s="12">
        <v>192</v>
      </c>
    </row>
    <row r="3225" spans="1:5" x14ac:dyDescent="0.3">
      <c r="A3225" s="12" t="s">
        <v>13860</v>
      </c>
      <c r="B3225" s="12" t="s">
        <v>4386</v>
      </c>
      <c r="C3225" s="36">
        <v>46043</v>
      </c>
      <c r="D3225" s="39">
        <v>877.8</v>
      </c>
      <c r="E3225" s="12">
        <v>53</v>
      </c>
    </row>
    <row r="3226" spans="1:5" x14ac:dyDescent="0.3">
      <c r="A3226" s="12" t="s">
        <v>13861</v>
      </c>
      <c r="B3226" s="12" t="s">
        <v>1267</v>
      </c>
      <c r="C3226" s="36">
        <v>46047</v>
      </c>
      <c r="D3226" s="39">
        <v>2132.79</v>
      </c>
      <c r="E3226" s="12">
        <v>31</v>
      </c>
    </row>
    <row r="3227" spans="1:5" x14ac:dyDescent="0.3">
      <c r="A3227" s="12" t="s">
        <v>13862</v>
      </c>
      <c r="B3227" s="12" t="s">
        <v>2917</v>
      </c>
      <c r="C3227" s="36">
        <v>46050</v>
      </c>
      <c r="D3227" s="39">
        <v>559.11</v>
      </c>
      <c r="E3227" s="12">
        <v>241</v>
      </c>
    </row>
    <row r="3228" spans="1:5" x14ac:dyDescent="0.3">
      <c r="A3228" s="12" t="s">
        <v>13863</v>
      </c>
      <c r="B3228" s="12" t="s">
        <v>1027</v>
      </c>
      <c r="C3228" s="36">
        <v>46035</v>
      </c>
      <c r="D3228" s="39">
        <v>1907.31</v>
      </c>
      <c r="E3228" s="12">
        <v>206</v>
      </c>
    </row>
    <row r="3229" spans="1:5" x14ac:dyDescent="0.3">
      <c r="A3229" s="12" t="s">
        <v>13864</v>
      </c>
      <c r="B3229" s="12" t="s">
        <v>3673</v>
      </c>
      <c r="C3229" s="36">
        <v>46029</v>
      </c>
      <c r="D3229" s="39">
        <v>1234.72</v>
      </c>
      <c r="E3229" s="12">
        <v>183</v>
      </c>
    </row>
    <row r="3230" spans="1:5" x14ac:dyDescent="0.3">
      <c r="A3230" s="12" t="s">
        <v>13865</v>
      </c>
      <c r="B3230" s="12" t="s">
        <v>1865</v>
      </c>
      <c r="C3230" s="36">
        <v>46043</v>
      </c>
      <c r="D3230" s="39">
        <v>873.49</v>
      </c>
      <c r="E3230" s="12">
        <v>262</v>
      </c>
    </row>
    <row r="3231" spans="1:5" x14ac:dyDescent="0.3">
      <c r="A3231" s="12" t="s">
        <v>13866</v>
      </c>
      <c r="B3231" s="12" t="s">
        <v>3736</v>
      </c>
      <c r="C3231" s="36">
        <v>46044</v>
      </c>
      <c r="D3231" s="39">
        <v>1909.83</v>
      </c>
      <c r="E3231" s="12">
        <v>26</v>
      </c>
    </row>
    <row r="3232" spans="1:5" x14ac:dyDescent="0.3">
      <c r="A3232" s="12" t="s">
        <v>13867</v>
      </c>
      <c r="B3232" s="12" t="s">
        <v>3058</v>
      </c>
      <c r="C3232" s="36">
        <v>46037</v>
      </c>
      <c r="D3232" s="39">
        <v>1346.43</v>
      </c>
      <c r="E3232" s="12">
        <v>213</v>
      </c>
    </row>
    <row r="3233" spans="1:5" x14ac:dyDescent="0.3">
      <c r="A3233" s="12" t="s">
        <v>13868</v>
      </c>
      <c r="B3233" s="12" t="s">
        <v>4503</v>
      </c>
      <c r="C3233" s="36">
        <v>46040</v>
      </c>
      <c r="D3233" s="39">
        <v>40.700000000000003</v>
      </c>
      <c r="E3233" s="12">
        <v>85</v>
      </c>
    </row>
    <row r="3234" spans="1:5" x14ac:dyDescent="0.3">
      <c r="A3234" s="12" t="s">
        <v>13869</v>
      </c>
      <c r="B3234" s="12" t="s">
        <v>1223</v>
      </c>
      <c r="C3234" s="36">
        <v>46026</v>
      </c>
      <c r="D3234" s="39">
        <v>1920.14</v>
      </c>
      <c r="E3234" s="12">
        <v>229</v>
      </c>
    </row>
    <row r="3235" spans="1:5" x14ac:dyDescent="0.3">
      <c r="A3235" s="12" t="s">
        <v>13870</v>
      </c>
      <c r="B3235" s="12" t="s">
        <v>961</v>
      </c>
      <c r="C3235" s="36">
        <v>46023</v>
      </c>
      <c r="D3235" s="39">
        <v>1090.01</v>
      </c>
      <c r="E3235" s="12">
        <v>58</v>
      </c>
    </row>
    <row r="3236" spans="1:5" x14ac:dyDescent="0.3">
      <c r="A3236" s="12" t="s">
        <v>13871</v>
      </c>
      <c r="B3236" s="12" t="s">
        <v>1417</v>
      </c>
      <c r="C3236" s="36">
        <v>46047</v>
      </c>
      <c r="D3236" s="39">
        <v>2446.96</v>
      </c>
      <c r="E3236" s="12">
        <v>62</v>
      </c>
    </row>
    <row r="3237" spans="1:5" x14ac:dyDescent="0.3">
      <c r="A3237" s="12" t="s">
        <v>13872</v>
      </c>
      <c r="B3237" s="12" t="s">
        <v>804</v>
      </c>
      <c r="C3237" s="36">
        <v>46033</v>
      </c>
      <c r="D3237" s="39">
        <v>1323.35</v>
      </c>
      <c r="E3237" s="12">
        <v>77</v>
      </c>
    </row>
    <row r="3238" spans="1:5" x14ac:dyDescent="0.3">
      <c r="A3238" s="12" t="s">
        <v>13873</v>
      </c>
      <c r="B3238" s="12" t="s">
        <v>1772</v>
      </c>
      <c r="C3238" s="36">
        <v>46026</v>
      </c>
      <c r="D3238" s="39">
        <v>980.07</v>
      </c>
      <c r="E3238" s="12">
        <v>255</v>
      </c>
    </row>
    <row r="3239" spans="1:5" x14ac:dyDescent="0.3">
      <c r="A3239" s="12" t="s">
        <v>13874</v>
      </c>
      <c r="B3239" s="12" t="s">
        <v>1748</v>
      </c>
      <c r="C3239" s="36">
        <v>46045</v>
      </c>
      <c r="D3239" s="39">
        <v>1307.99</v>
      </c>
      <c r="E3239" s="12">
        <v>66</v>
      </c>
    </row>
    <row r="3240" spans="1:5" x14ac:dyDescent="0.3">
      <c r="A3240" s="12" t="s">
        <v>13875</v>
      </c>
      <c r="B3240" s="12" t="s">
        <v>3384</v>
      </c>
      <c r="C3240" s="36">
        <v>46052</v>
      </c>
      <c r="D3240" s="39">
        <v>1958.67</v>
      </c>
      <c r="E3240" s="12">
        <v>277</v>
      </c>
    </row>
    <row r="3241" spans="1:5" x14ac:dyDescent="0.3">
      <c r="A3241" s="12" t="s">
        <v>13876</v>
      </c>
      <c r="B3241" s="12" t="s">
        <v>2635</v>
      </c>
      <c r="C3241" s="36">
        <v>46031</v>
      </c>
      <c r="D3241" s="39">
        <v>1934.59</v>
      </c>
      <c r="E3241" s="12">
        <v>244</v>
      </c>
    </row>
    <row r="3242" spans="1:5" x14ac:dyDescent="0.3">
      <c r="A3242" s="12" t="s">
        <v>13877</v>
      </c>
      <c r="B3242" s="12" t="s">
        <v>4124</v>
      </c>
      <c r="C3242" s="36">
        <v>46037</v>
      </c>
      <c r="D3242" s="39">
        <v>539.28</v>
      </c>
      <c r="E3242" s="12">
        <v>208</v>
      </c>
    </row>
    <row r="3243" spans="1:5" x14ac:dyDescent="0.3">
      <c r="A3243" s="12" t="s">
        <v>13878</v>
      </c>
      <c r="B3243" s="12" t="s">
        <v>1578</v>
      </c>
      <c r="C3243" s="36">
        <v>46029</v>
      </c>
      <c r="D3243" s="39">
        <v>1108.21</v>
      </c>
      <c r="E3243" s="12">
        <v>129</v>
      </c>
    </row>
    <row r="3244" spans="1:5" x14ac:dyDescent="0.3">
      <c r="A3244" s="12" t="s">
        <v>13879</v>
      </c>
      <c r="B3244" s="12" t="s">
        <v>2039</v>
      </c>
      <c r="C3244" s="36">
        <v>46047</v>
      </c>
      <c r="D3244" s="39">
        <v>1002.24</v>
      </c>
      <c r="E3244" s="12">
        <v>84</v>
      </c>
    </row>
    <row r="3245" spans="1:5" x14ac:dyDescent="0.3">
      <c r="A3245" s="12" t="s">
        <v>13880</v>
      </c>
      <c r="B3245" s="12" t="s">
        <v>4467</v>
      </c>
      <c r="C3245" s="36">
        <v>46048</v>
      </c>
      <c r="D3245" s="39">
        <v>1245.56</v>
      </c>
      <c r="E3245" s="12">
        <v>36</v>
      </c>
    </row>
    <row r="3246" spans="1:5" x14ac:dyDescent="0.3">
      <c r="A3246" s="12" t="s">
        <v>13881</v>
      </c>
      <c r="B3246" s="12" t="s">
        <v>1060</v>
      </c>
      <c r="C3246" s="36">
        <v>46033</v>
      </c>
      <c r="D3246" s="39">
        <v>669.65</v>
      </c>
      <c r="E3246" s="12">
        <v>267</v>
      </c>
    </row>
    <row r="3247" spans="1:5" x14ac:dyDescent="0.3">
      <c r="A3247" s="12" t="s">
        <v>13882</v>
      </c>
      <c r="B3247" s="12" t="s">
        <v>1808</v>
      </c>
      <c r="C3247" s="36">
        <v>46025</v>
      </c>
      <c r="D3247" s="39">
        <v>530.55999999999995</v>
      </c>
      <c r="E3247" s="12">
        <v>30</v>
      </c>
    </row>
    <row r="3248" spans="1:5" x14ac:dyDescent="0.3">
      <c r="A3248" s="12" t="s">
        <v>13883</v>
      </c>
      <c r="B3248" s="12" t="s">
        <v>3966</v>
      </c>
      <c r="C3248" s="36">
        <v>46043</v>
      </c>
      <c r="D3248" s="39">
        <v>730.74</v>
      </c>
      <c r="E3248" s="12">
        <v>55</v>
      </c>
    </row>
    <row r="3249" spans="1:5" x14ac:dyDescent="0.3">
      <c r="A3249" s="12" t="s">
        <v>13884</v>
      </c>
      <c r="B3249" s="12" t="s">
        <v>1636</v>
      </c>
      <c r="C3249" s="36">
        <v>46041</v>
      </c>
      <c r="D3249" s="39">
        <v>669.01</v>
      </c>
      <c r="E3249" s="12">
        <v>205</v>
      </c>
    </row>
    <row r="3250" spans="1:5" x14ac:dyDescent="0.3">
      <c r="A3250" s="12" t="s">
        <v>13885</v>
      </c>
      <c r="B3250" s="12" t="s">
        <v>3738</v>
      </c>
      <c r="C3250" s="36">
        <v>46045</v>
      </c>
      <c r="D3250" s="39">
        <v>2215.5</v>
      </c>
      <c r="E3250" s="12">
        <v>54</v>
      </c>
    </row>
    <row r="3251" spans="1:5" x14ac:dyDescent="0.3">
      <c r="A3251" s="12" t="s">
        <v>13886</v>
      </c>
      <c r="B3251" s="12" t="s">
        <v>4350</v>
      </c>
      <c r="C3251" s="36">
        <v>46051</v>
      </c>
      <c r="D3251" s="39">
        <v>582.82000000000005</v>
      </c>
      <c r="E3251" s="12">
        <v>11</v>
      </c>
    </row>
    <row r="3252" spans="1:5" x14ac:dyDescent="0.3">
      <c r="A3252" s="12" t="s">
        <v>13887</v>
      </c>
      <c r="B3252" s="12" t="s">
        <v>1859</v>
      </c>
      <c r="C3252" s="36">
        <v>46027</v>
      </c>
      <c r="D3252" s="39">
        <v>1621.1</v>
      </c>
      <c r="E3252" s="12">
        <v>84</v>
      </c>
    </row>
    <row r="3253" spans="1:5" x14ac:dyDescent="0.3">
      <c r="A3253" s="12" t="s">
        <v>13888</v>
      </c>
      <c r="B3253" s="12" t="s">
        <v>2487</v>
      </c>
      <c r="C3253" s="36">
        <v>46038</v>
      </c>
      <c r="D3253" s="39">
        <v>2344.88</v>
      </c>
      <c r="E3253" s="12">
        <v>84</v>
      </c>
    </row>
    <row r="3254" spans="1:5" x14ac:dyDescent="0.3">
      <c r="A3254" s="12" t="s">
        <v>13889</v>
      </c>
      <c r="B3254" s="12" t="s">
        <v>4096</v>
      </c>
      <c r="C3254" s="36">
        <v>46028</v>
      </c>
      <c r="D3254" s="39">
        <v>1503.33</v>
      </c>
      <c r="E3254" s="12">
        <v>103</v>
      </c>
    </row>
    <row r="3255" spans="1:5" x14ac:dyDescent="0.3">
      <c r="A3255" s="12" t="s">
        <v>13890</v>
      </c>
      <c r="B3255" s="12" t="s">
        <v>3908</v>
      </c>
      <c r="C3255" s="36">
        <v>46023</v>
      </c>
      <c r="D3255" s="39">
        <v>457.11</v>
      </c>
      <c r="E3255" s="12">
        <v>240</v>
      </c>
    </row>
    <row r="3256" spans="1:5" x14ac:dyDescent="0.3">
      <c r="A3256" s="12" t="s">
        <v>13891</v>
      </c>
      <c r="B3256" s="12" t="s">
        <v>2707</v>
      </c>
      <c r="C3256" s="36">
        <v>46038</v>
      </c>
      <c r="D3256" s="39">
        <v>2315.37</v>
      </c>
      <c r="E3256" s="12">
        <v>237</v>
      </c>
    </row>
    <row r="3257" spans="1:5" x14ac:dyDescent="0.3">
      <c r="A3257" s="12" t="s">
        <v>13892</v>
      </c>
      <c r="B3257" s="12" t="s">
        <v>3621</v>
      </c>
      <c r="C3257" s="36">
        <v>46023</v>
      </c>
      <c r="D3257" s="39">
        <v>2257.31</v>
      </c>
      <c r="E3257" s="12">
        <v>218</v>
      </c>
    </row>
    <row r="3258" spans="1:5" x14ac:dyDescent="0.3">
      <c r="A3258" s="12" t="s">
        <v>13893</v>
      </c>
      <c r="B3258" s="12" t="s">
        <v>4575</v>
      </c>
      <c r="C3258" s="36">
        <v>46046</v>
      </c>
      <c r="D3258" s="39">
        <v>1930.04</v>
      </c>
      <c r="E3258" s="12">
        <v>179</v>
      </c>
    </row>
    <row r="3259" spans="1:5" x14ac:dyDescent="0.3">
      <c r="A3259" s="12" t="s">
        <v>13894</v>
      </c>
      <c r="B3259" s="12" t="s">
        <v>3072</v>
      </c>
      <c r="C3259" s="36">
        <v>46043</v>
      </c>
      <c r="D3259" s="39">
        <v>1637.53</v>
      </c>
      <c r="E3259" s="12">
        <v>165</v>
      </c>
    </row>
    <row r="3260" spans="1:5" x14ac:dyDescent="0.3">
      <c r="A3260" s="12" t="s">
        <v>13895</v>
      </c>
      <c r="B3260" s="12" t="s">
        <v>1810</v>
      </c>
      <c r="C3260" s="36">
        <v>46030</v>
      </c>
      <c r="D3260" s="39">
        <v>1950.46</v>
      </c>
      <c r="E3260" s="12">
        <v>216</v>
      </c>
    </row>
    <row r="3261" spans="1:5" x14ac:dyDescent="0.3">
      <c r="A3261" s="12" t="s">
        <v>13896</v>
      </c>
      <c r="B3261" s="12" t="s">
        <v>4300</v>
      </c>
      <c r="C3261" s="36">
        <v>46032</v>
      </c>
      <c r="D3261" s="39">
        <v>289.45999999999998</v>
      </c>
      <c r="E3261" s="12">
        <v>283</v>
      </c>
    </row>
    <row r="3262" spans="1:5" x14ac:dyDescent="0.3">
      <c r="A3262" s="12" t="s">
        <v>13897</v>
      </c>
      <c r="B3262" s="12" t="s">
        <v>2213</v>
      </c>
      <c r="C3262" s="36">
        <v>46043</v>
      </c>
      <c r="D3262" s="39">
        <v>2404.5500000000002</v>
      </c>
      <c r="E3262" s="12">
        <v>227</v>
      </c>
    </row>
    <row r="3263" spans="1:5" x14ac:dyDescent="0.3">
      <c r="A3263" s="12" t="s">
        <v>13898</v>
      </c>
      <c r="B3263" s="12" t="s">
        <v>3721</v>
      </c>
      <c r="C3263" s="36">
        <v>46036</v>
      </c>
      <c r="D3263" s="39">
        <v>2055.92</v>
      </c>
      <c r="E3263" s="12">
        <v>71</v>
      </c>
    </row>
    <row r="3264" spans="1:5" x14ac:dyDescent="0.3">
      <c r="A3264" s="12" t="s">
        <v>13899</v>
      </c>
      <c r="B3264" s="12" t="s">
        <v>651</v>
      </c>
      <c r="C3264" s="36">
        <v>46035</v>
      </c>
      <c r="D3264" s="39">
        <v>2113.11</v>
      </c>
      <c r="E3264" s="12">
        <v>167</v>
      </c>
    </row>
    <row r="3265" spans="1:5" x14ac:dyDescent="0.3">
      <c r="A3265" s="12" t="s">
        <v>13900</v>
      </c>
      <c r="B3265" s="12" t="s">
        <v>1989</v>
      </c>
      <c r="C3265" s="36">
        <v>46031</v>
      </c>
      <c r="D3265" s="39">
        <v>2482.29</v>
      </c>
      <c r="E3265" s="12">
        <v>247</v>
      </c>
    </row>
    <row r="3266" spans="1:5" x14ac:dyDescent="0.3">
      <c r="A3266" s="12" t="s">
        <v>13901</v>
      </c>
      <c r="B3266" s="12" t="s">
        <v>3308</v>
      </c>
      <c r="C3266" s="36">
        <v>46029</v>
      </c>
      <c r="D3266" s="39">
        <v>1435.46</v>
      </c>
      <c r="E3266" s="12">
        <v>208</v>
      </c>
    </row>
    <row r="3267" spans="1:5" x14ac:dyDescent="0.3">
      <c r="A3267" s="12" t="s">
        <v>13902</v>
      </c>
      <c r="B3267" s="12" t="s">
        <v>4358</v>
      </c>
      <c r="C3267" s="36">
        <v>46049</v>
      </c>
      <c r="D3267" s="39">
        <v>760.61</v>
      </c>
      <c r="E3267" s="12">
        <v>247</v>
      </c>
    </row>
    <row r="3268" spans="1:5" x14ac:dyDescent="0.3">
      <c r="A3268" s="12" t="s">
        <v>13903</v>
      </c>
      <c r="B3268" s="12" t="s">
        <v>4154</v>
      </c>
      <c r="C3268" s="36">
        <v>46034</v>
      </c>
      <c r="D3268" s="39">
        <v>1596</v>
      </c>
      <c r="E3268" s="12">
        <v>236</v>
      </c>
    </row>
    <row r="3269" spans="1:5" x14ac:dyDescent="0.3">
      <c r="A3269" s="12" t="s">
        <v>13904</v>
      </c>
      <c r="B3269" s="12" t="s">
        <v>2395</v>
      </c>
      <c r="C3269" s="36">
        <v>46028</v>
      </c>
      <c r="D3269" s="39">
        <v>265.98</v>
      </c>
      <c r="E3269" s="12">
        <v>55</v>
      </c>
    </row>
    <row r="3270" spans="1:5" x14ac:dyDescent="0.3">
      <c r="A3270" s="12" t="s">
        <v>13905</v>
      </c>
      <c r="B3270" s="12" t="s">
        <v>3208</v>
      </c>
      <c r="C3270" s="36">
        <v>46035</v>
      </c>
      <c r="D3270" s="39">
        <v>1921.25</v>
      </c>
      <c r="E3270" s="12">
        <v>254</v>
      </c>
    </row>
    <row r="3271" spans="1:5" x14ac:dyDescent="0.3">
      <c r="A3271" s="12" t="s">
        <v>13906</v>
      </c>
      <c r="B3271" s="12" t="s">
        <v>934</v>
      </c>
      <c r="C3271" s="36">
        <v>46025</v>
      </c>
      <c r="D3271" s="39">
        <v>53.93</v>
      </c>
      <c r="E3271" s="12">
        <v>167</v>
      </c>
    </row>
    <row r="3272" spans="1:5" x14ac:dyDescent="0.3">
      <c r="A3272" s="12" t="s">
        <v>13907</v>
      </c>
      <c r="B3272" s="12" t="s">
        <v>784</v>
      </c>
      <c r="C3272" s="36">
        <v>46037</v>
      </c>
      <c r="D3272" s="39">
        <v>1027.9000000000001</v>
      </c>
      <c r="E3272" s="12">
        <v>62</v>
      </c>
    </row>
    <row r="3273" spans="1:5" x14ac:dyDescent="0.3">
      <c r="A3273" s="12" t="s">
        <v>13908</v>
      </c>
      <c r="B3273" s="12" t="s">
        <v>2355</v>
      </c>
      <c r="C3273" s="36">
        <v>46031</v>
      </c>
      <c r="D3273" s="39">
        <v>1120.6500000000001</v>
      </c>
      <c r="E3273" s="12">
        <v>264</v>
      </c>
    </row>
    <row r="3274" spans="1:5" x14ac:dyDescent="0.3">
      <c r="A3274" s="12" t="s">
        <v>13909</v>
      </c>
      <c r="B3274" s="12" t="s">
        <v>3258</v>
      </c>
      <c r="C3274" s="36">
        <v>46032</v>
      </c>
      <c r="D3274" s="39">
        <v>2419.4</v>
      </c>
      <c r="E3274" s="12">
        <v>33</v>
      </c>
    </row>
    <row r="3275" spans="1:5" x14ac:dyDescent="0.3">
      <c r="A3275" s="12" t="s">
        <v>13910</v>
      </c>
      <c r="B3275" s="12" t="s">
        <v>3816</v>
      </c>
      <c r="C3275" s="36">
        <v>46043</v>
      </c>
      <c r="D3275" s="39">
        <v>1397.32</v>
      </c>
      <c r="E3275" s="12">
        <v>55</v>
      </c>
    </row>
    <row r="3276" spans="1:5" x14ac:dyDescent="0.3">
      <c r="A3276" s="12" t="s">
        <v>13911</v>
      </c>
      <c r="B3276" s="12" t="s">
        <v>697</v>
      </c>
      <c r="C3276" s="36">
        <v>46032</v>
      </c>
      <c r="D3276" s="39">
        <v>2200.5300000000002</v>
      </c>
      <c r="E3276" s="12">
        <v>56</v>
      </c>
    </row>
    <row r="3277" spans="1:5" x14ac:dyDescent="0.3">
      <c r="A3277" s="12" t="s">
        <v>13912</v>
      </c>
      <c r="B3277" s="12" t="s">
        <v>3657</v>
      </c>
      <c r="C3277" s="36">
        <v>46053</v>
      </c>
      <c r="D3277" s="39">
        <v>1491.9</v>
      </c>
      <c r="E3277" s="12">
        <v>68</v>
      </c>
    </row>
    <row r="3278" spans="1:5" x14ac:dyDescent="0.3">
      <c r="A3278" s="12" t="s">
        <v>13913</v>
      </c>
      <c r="B3278" s="12" t="s">
        <v>2463</v>
      </c>
      <c r="C3278" s="36">
        <v>46052</v>
      </c>
      <c r="D3278" s="39">
        <v>636.47</v>
      </c>
      <c r="E3278" s="12">
        <v>30</v>
      </c>
    </row>
    <row r="3279" spans="1:5" x14ac:dyDescent="0.3">
      <c r="A3279" s="12" t="s">
        <v>13914</v>
      </c>
      <c r="B3279" s="12" t="s">
        <v>1083</v>
      </c>
      <c r="C3279" s="36">
        <v>46041</v>
      </c>
      <c r="D3279" s="39">
        <v>642.96</v>
      </c>
      <c r="E3279" s="12">
        <v>12</v>
      </c>
    </row>
    <row r="3280" spans="1:5" x14ac:dyDescent="0.3">
      <c r="A3280" s="12" t="s">
        <v>13915</v>
      </c>
      <c r="B3280" s="12" t="s">
        <v>3074</v>
      </c>
      <c r="C3280" s="36">
        <v>46035</v>
      </c>
      <c r="D3280" s="39">
        <v>1930.72</v>
      </c>
      <c r="E3280" s="12">
        <v>161</v>
      </c>
    </row>
    <row r="3281" spans="1:5" x14ac:dyDescent="0.3">
      <c r="A3281" s="12" t="s">
        <v>13916</v>
      </c>
      <c r="B3281" s="12" t="s">
        <v>1610</v>
      </c>
      <c r="C3281" s="36">
        <v>46052</v>
      </c>
      <c r="D3281" s="39">
        <v>175.07</v>
      </c>
      <c r="E3281" s="12">
        <v>41</v>
      </c>
    </row>
    <row r="3282" spans="1:5" x14ac:dyDescent="0.3">
      <c r="A3282" s="12" t="s">
        <v>13917</v>
      </c>
      <c r="B3282" s="12" t="s">
        <v>2148</v>
      </c>
      <c r="C3282" s="36">
        <v>46046</v>
      </c>
      <c r="D3282" s="39">
        <v>1331.5</v>
      </c>
      <c r="E3282" s="12">
        <v>127</v>
      </c>
    </row>
    <row r="3283" spans="1:5" x14ac:dyDescent="0.3">
      <c r="A3283" s="12" t="s">
        <v>13918</v>
      </c>
      <c r="B3283" s="12" t="s">
        <v>4068</v>
      </c>
      <c r="C3283" s="36">
        <v>46024</v>
      </c>
      <c r="D3283" s="39">
        <v>1397.64</v>
      </c>
      <c r="E3283" s="12">
        <v>242</v>
      </c>
    </row>
    <row r="3284" spans="1:5" x14ac:dyDescent="0.3">
      <c r="A3284" s="12" t="s">
        <v>13919</v>
      </c>
      <c r="B3284" s="12" t="s">
        <v>4050</v>
      </c>
      <c r="C3284" s="36">
        <v>46043</v>
      </c>
      <c r="D3284" s="39">
        <v>155.65</v>
      </c>
      <c r="E3284" s="12">
        <v>114</v>
      </c>
    </row>
    <row r="3285" spans="1:5" x14ac:dyDescent="0.3">
      <c r="A3285" s="12" t="s">
        <v>13920</v>
      </c>
      <c r="B3285" s="12" t="s">
        <v>969</v>
      </c>
      <c r="C3285" s="36">
        <v>46042</v>
      </c>
      <c r="D3285" s="39">
        <v>1727.76</v>
      </c>
      <c r="E3285" s="12">
        <v>207</v>
      </c>
    </row>
    <row r="3286" spans="1:5" x14ac:dyDescent="0.3">
      <c r="A3286" s="12" t="s">
        <v>13921</v>
      </c>
      <c r="B3286" s="12" t="s">
        <v>3589</v>
      </c>
      <c r="C3286" s="36">
        <v>46049</v>
      </c>
      <c r="D3286" s="39">
        <v>15.51</v>
      </c>
      <c r="E3286" s="12">
        <v>40</v>
      </c>
    </row>
    <row r="3287" spans="1:5" x14ac:dyDescent="0.3">
      <c r="A3287" s="12" t="s">
        <v>13922</v>
      </c>
      <c r="B3287" s="12" t="s">
        <v>1294</v>
      </c>
      <c r="C3287" s="36">
        <v>46037</v>
      </c>
      <c r="D3287" s="39">
        <v>2161.0700000000002</v>
      </c>
      <c r="E3287" s="12">
        <v>243</v>
      </c>
    </row>
    <row r="3288" spans="1:5" x14ac:dyDescent="0.3">
      <c r="A3288" s="12" t="s">
        <v>13923</v>
      </c>
      <c r="B3288" s="12" t="s">
        <v>2023</v>
      </c>
      <c r="C3288" s="36">
        <v>46027</v>
      </c>
      <c r="D3288" s="39">
        <v>338.57</v>
      </c>
      <c r="E3288" s="12">
        <v>154</v>
      </c>
    </row>
    <row r="3289" spans="1:5" x14ac:dyDescent="0.3">
      <c r="A3289" s="12" t="s">
        <v>13924</v>
      </c>
      <c r="B3289" s="12" t="s">
        <v>1372</v>
      </c>
      <c r="C3289" s="36">
        <v>46031</v>
      </c>
      <c r="D3289" s="39">
        <v>138.37</v>
      </c>
      <c r="E3289" s="12">
        <v>32</v>
      </c>
    </row>
    <row r="3290" spans="1:5" x14ac:dyDescent="0.3">
      <c r="A3290" s="12" t="s">
        <v>13925</v>
      </c>
      <c r="B3290" s="12" t="s">
        <v>2971</v>
      </c>
      <c r="C3290" s="36">
        <v>46024</v>
      </c>
      <c r="D3290" s="39">
        <v>994.05</v>
      </c>
      <c r="E3290" s="12">
        <v>265</v>
      </c>
    </row>
    <row r="3291" spans="1:5" x14ac:dyDescent="0.3">
      <c r="A3291" s="12" t="s">
        <v>13926</v>
      </c>
      <c r="B3291" s="12" t="s">
        <v>3689</v>
      </c>
      <c r="C3291" s="36">
        <v>46035</v>
      </c>
      <c r="D3291" s="39">
        <v>1488.33</v>
      </c>
      <c r="E3291" s="12">
        <v>71</v>
      </c>
    </row>
    <row r="3292" spans="1:5" x14ac:dyDescent="0.3">
      <c r="A3292" s="12" t="s">
        <v>13927</v>
      </c>
      <c r="B3292" s="12" t="s">
        <v>928</v>
      </c>
      <c r="C3292" s="36">
        <v>46028</v>
      </c>
      <c r="D3292" s="39">
        <v>1244.92</v>
      </c>
      <c r="E3292" s="12">
        <v>193</v>
      </c>
    </row>
    <row r="3293" spans="1:5" x14ac:dyDescent="0.3">
      <c r="A3293" s="12" t="s">
        <v>13928</v>
      </c>
      <c r="B3293" s="12" t="s">
        <v>3242</v>
      </c>
      <c r="C3293" s="36">
        <v>46046</v>
      </c>
      <c r="D3293" s="39">
        <v>1123.3800000000001</v>
      </c>
      <c r="E3293" s="12">
        <v>33</v>
      </c>
    </row>
    <row r="3294" spans="1:5" x14ac:dyDescent="0.3">
      <c r="A3294" s="12" t="s">
        <v>13929</v>
      </c>
      <c r="B3294" s="12" t="s">
        <v>536</v>
      </c>
      <c r="C3294" s="36">
        <v>46033</v>
      </c>
      <c r="D3294" s="39">
        <v>217.64</v>
      </c>
      <c r="E3294" s="12">
        <v>222</v>
      </c>
    </row>
    <row r="3295" spans="1:5" x14ac:dyDescent="0.3">
      <c r="A3295" s="12" t="s">
        <v>13930</v>
      </c>
      <c r="B3295" s="12" t="s">
        <v>2345</v>
      </c>
      <c r="C3295" s="36">
        <v>46048</v>
      </c>
      <c r="D3295" s="39">
        <v>182.83</v>
      </c>
      <c r="E3295" s="12">
        <v>262</v>
      </c>
    </row>
    <row r="3296" spans="1:5" x14ac:dyDescent="0.3">
      <c r="A3296" s="12" t="s">
        <v>13931</v>
      </c>
      <c r="B3296" s="12" t="s">
        <v>3845</v>
      </c>
      <c r="C3296" s="36">
        <v>46030</v>
      </c>
      <c r="D3296" s="39">
        <v>1211.49</v>
      </c>
      <c r="E3296" s="12">
        <v>174</v>
      </c>
    </row>
    <row r="3297" spans="1:5" x14ac:dyDescent="0.3">
      <c r="A3297" s="12" t="s">
        <v>13932</v>
      </c>
      <c r="B3297" s="12" t="s">
        <v>1419</v>
      </c>
      <c r="C3297" s="36">
        <v>46034</v>
      </c>
      <c r="D3297" s="39">
        <v>885.34</v>
      </c>
      <c r="E3297" s="12">
        <v>256</v>
      </c>
    </row>
    <row r="3298" spans="1:5" x14ac:dyDescent="0.3">
      <c r="A3298" s="12" t="s">
        <v>13933</v>
      </c>
      <c r="B3298" s="12" t="s">
        <v>2813</v>
      </c>
      <c r="C3298" s="36">
        <v>46042</v>
      </c>
      <c r="D3298" s="39">
        <v>1340.81</v>
      </c>
      <c r="E3298" s="12">
        <v>27</v>
      </c>
    </row>
    <row r="3299" spans="1:5" x14ac:dyDescent="0.3">
      <c r="A3299" s="12" t="s">
        <v>13934</v>
      </c>
      <c r="B3299" s="12" t="s">
        <v>1393</v>
      </c>
      <c r="C3299" s="36">
        <v>46034</v>
      </c>
      <c r="D3299" s="39">
        <v>2255.86</v>
      </c>
      <c r="E3299" s="12">
        <v>76</v>
      </c>
    </row>
    <row r="3300" spans="1:5" x14ac:dyDescent="0.3">
      <c r="A3300" s="12" t="s">
        <v>13935</v>
      </c>
      <c r="B3300" s="12" t="s">
        <v>2162</v>
      </c>
      <c r="C3300" s="36">
        <v>46032</v>
      </c>
      <c r="D3300" s="39">
        <v>2045.09</v>
      </c>
      <c r="E3300" s="12">
        <v>140</v>
      </c>
    </row>
    <row r="3301" spans="1:5" x14ac:dyDescent="0.3">
      <c r="A3301" s="12" t="s">
        <v>13936</v>
      </c>
      <c r="B3301" s="12" t="s">
        <v>3505</v>
      </c>
      <c r="C3301" s="36">
        <v>46049</v>
      </c>
      <c r="D3301" s="39">
        <v>831.94</v>
      </c>
      <c r="E3301" s="12">
        <v>92</v>
      </c>
    </row>
    <row r="3302" spans="1:5" x14ac:dyDescent="0.3">
      <c r="A3302" s="12" t="s">
        <v>13937</v>
      </c>
      <c r="B3302" s="12" t="s">
        <v>3022</v>
      </c>
      <c r="C3302" s="36">
        <v>46031</v>
      </c>
      <c r="D3302" s="39">
        <v>1246.1500000000001</v>
      </c>
      <c r="E3302" s="12">
        <v>151</v>
      </c>
    </row>
    <row r="3303" spans="1:5" x14ac:dyDescent="0.3">
      <c r="A3303" s="12" t="s">
        <v>13938</v>
      </c>
      <c r="B3303" s="12" t="s">
        <v>4390</v>
      </c>
      <c r="C3303" s="36">
        <v>46031</v>
      </c>
      <c r="D3303" s="39">
        <v>917.84</v>
      </c>
      <c r="E3303" s="12">
        <v>188</v>
      </c>
    </row>
    <row r="3304" spans="1:5" x14ac:dyDescent="0.3">
      <c r="A3304" s="12" t="s">
        <v>13939</v>
      </c>
      <c r="B3304" s="12" t="s">
        <v>1401</v>
      </c>
      <c r="C3304" s="36">
        <v>46043</v>
      </c>
      <c r="D3304" s="39">
        <v>1976.59</v>
      </c>
      <c r="E3304" s="12">
        <v>35</v>
      </c>
    </row>
    <row r="3305" spans="1:5" x14ac:dyDescent="0.3">
      <c r="A3305" s="12" t="s">
        <v>13940</v>
      </c>
      <c r="B3305" s="12" t="s">
        <v>2231</v>
      </c>
      <c r="C3305" s="36">
        <v>46044</v>
      </c>
      <c r="D3305" s="39">
        <v>1351.51</v>
      </c>
      <c r="E3305" s="12">
        <v>219</v>
      </c>
    </row>
    <row r="3306" spans="1:5" x14ac:dyDescent="0.3">
      <c r="A3306" s="12" t="s">
        <v>13941</v>
      </c>
      <c r="B3306" s="12" t="s">
        <v>2067</v>
      </c>
      <c r="C3306" s="36">
        <v>46046</v>
      </c>
      <c r="D3306" s="39">
        <v>1270.95</v>
      </c>
      <c r="E3306" s="12">
        <v>86</v>
      </c>
    </row>
    <row r="3307" spans="1:5" x14ac:dyDescent="0.3">
      <c r="A3307" s="12" t="s">
        <v>13942</v>
      </c>
      <c r="B3307" s="12" t="s">
        <v>3738</v>
      </c>
      <c r="C3307" s="36">
        <v>46039</v>
      </c>
      <c r="D3307" s="39">
        <v>878.97</v>
      </c>
      <c r="E3307" s="12">
        <v>226</v>
      </c>
    </row>
    <row r="3308" spans="1:5" x14ac:dyDescent="0.3">
      <c r="A3308" s="12" t="s">
        <v>13943</v>
      </c>
      <c r="B3308" s="12" t="s">
        <v>1017</v>
      </c>
      <c r="C3308" s="36">
        <v>46026</v>
      </c>
      <c r="D3308" s="39">
        <v>1996.47</v>
      </c>
      <c r="E3308" s="12">
        <v>67</v>
      </c>
    </row>
    <row r="3309" spans="1:5" x14ac:dyDescent="0.3">
      <c r="A3309" s="12" t="s">
        <v>13944</v>
      </c>
      <c r="B3309" s="12" t="s">
        <v>1638</v>
      </c>
      <c r="C3309" s="36">
        <v>46035</v>
      </c>
      <c r="D3309" s="39">
        <v>977.95</v>
      </c>
      <c r="E3309" s="12">
        <v>71</v>
      </c>
    </row>
    <row r="3310" spans="1:5" x14ac:dyDescent="0.3">
      <c r="A3310" s="12" t="s">
        <v>13945</v>
      </c>
      <c r="B3310" s="12" t="s">
        <v>4567</v>
      </c>
      <c r="C3310" s="36">
        <v>46042</v>
      </c>
      <c r="D3310" s="39">
        <v>141.46</v>
      </c>
      <c r="E3310" s="12">
        <v>248</v>
      </c>
    </row>
    <row r="3311" spans="1:5" x14ac:dyDescent="0.3">
      <c r="A3311" s="12" t="s">
        <v>13946</v>
      </c>
      <c r="B3311" s="12" t="s">
        <v>1616</v>
      </c>
      <c r="C3311" s="36">
        <v>46050</v>
      </c>
      <c r="D3311" s="39">
        <v>1254.99</v>
      </c>
      <c r="E3311" s="12">
        <v>237</v>
      </c>
    </row>
    <row r="3312" spans="1:5" x14ac:dyDescent="0.3">
      <c r="A3312" s="12" t="s">
        <v>13947</v>
      </c>
      <c r="B3312" s="12" t="s">
        <v>3812</v>
      </c>
      <c r="C3312" s="36">
        <v>46050</v>
      </c>
      <c r="D3312" s="39">
        <v>1772.97</v>
      </c>
      <c r="E3312" s="12">
        <v>68</v>
      </c>
    </row>
    <row r="3313" spans="1:5" x14ac:dyDescent="0.3">
      <c r="A3313" s="12" t="s">
        <v>13948</v>
      </c>
      <c r="B3313" s="12" t="s">
        <v>1476</v>
      </c>
      <c r="C3313" s="36">
        <v>46035</v>
      </c>
      <c r="D3313" s="39">
        <v>540.70000000000005</v>
      </c>
      <c r="E3313" s="12">
        <v>71</v>
      </c>
    </row>
    <row r="3314" spans="1:5" x14ac:dyDescent="0.3">
      <c r="A3314" s="12" t="s">
        <v>13949</v>
      </c>
      <c r="B3314" s="12" t="s">
        <v>2755</v>
      </c>
      <c r="C3314" s="36">
        <v>46035</v>
      </c>
      <c r="D3314" s="39">
        <v>2076.88</v>
      </c>
      <c r="E3314" s="12">
        <v>40</v>
      </c>
    </row>
    <row r="3315" spans="1:5" x14ac:dyDescent="0.3">
      <c r="A3315" s="12" t="s">
        <v>13950</v>
      </c>
      <c r="B3315" s="12" t="s">
        <v>1949</v>
      </c>
      <c r="C3315" s="36">
        <v>46041</v>
      </c>
      <c r="D3315" s="39">
        <v>1811.98</v>
      </c>
      <c r="E3315" s="12">
        <v>26</v>
      </c>
    </row>
    <row r="3316" spans="1:5" x14ac:dyDescent="0.3">
      <c r="A3316" s="12" t="s">
        <v>13951</v>
      </c>
      <c r="B3316" s="12" t="s">
        <v>3824</v>
      </c>
      <c r="C3316" s="36">
        <v>46039</v>
      </c>
      <c r="D3316" s="39">
        <v>619.95000000000005</v>
      </c>
      <c r="E3316" s="12">
        <v>20</v>
      </c>
    </row>
    <row r="3317" spans="1:5" x14ac:dyDescent="0.3">
      <c r="A3317" s="12" t="s">
        <v>13952</v>
      </c>
      <c r="B3317" s="12" t="s">
        <v>853</v>
      </c>
      <c r="C3317" s="36">
        <v>46026</v>
      </c>
      <c r="D3317" s="39">
        <v>393.21</v>
      </c>
      <c r="E3317" s="12">
        <v>77</v>
      </c>
    </row>
    <row r="3318" spans="1:5" x14ac:dyDescent="0.3">
      <c r="A3318" s="12" t="s">
        <v>13953</v>
      </c>
      <c r="B3318" s="12" t="s">
        <v>4068</v>
      </c>
      <c r="C3318" s="36">
        <v>46040</v>
      </c>
      <c r="D3318" s="39">
        <v>771.11</v>
      </c>
      <c r="E3318" s="12">
        <v>37</v>
      </c>
    </row>
    <row r="3319" spans="1:5" x14ac:dyDescent="0.3">
      <c r="A3319" s="12" t="s">
        <v>13954</v>
      </c>
      <c r="B3319" s="12" t="s">
        <v>3294</v>
      </c>
      <c r="C3319" s="36">
        <v>46037</v>
      </c>
      <c r="D3319" s="39">
        <v>2354</v>
      </c>
      <c r="E3319" s="12">
        <v>52</v>
      </c>
    </row>
    <row r="3320" spans="1:5" x14ac:dyDescent="0.3">
      <c r="A3320" s="12" t="s">
        <v>13955</v>
      </c>
      <c r="B3320" s="12" t="s">
        <v>3140</v>
      </c>
      <c r="C3320" s="36">
        <v>46035</v>
      </c>
      <c r="D3320" s="39">
        <v>1031.1099999999999</v>
      </c>
      <c r="E3320" s="12">
        <v>130</v>
      </c>
    </row>
    <row r="3321" spans="1:5" x14ac:dyDescent="0.3">
      <c r="A3321" s="12" t="s">
        <v>13956</v>
      </c>
      <c r="B3321" s="12" t="s">
        <v>3987</v>
      </c>
      <c r="C3321" s="36">
        <v>46037</v>
      </c>
      <c r="D3321" s="39">
        <v>508.53</v>
      </c>
      <c r="E3321" s="12">
        <v>114</v>
      </c>
    </row>
    <row r="3322" spans="1:5" x14ac:dyDescent="0.3">
      <c r="A3322" s="12" t="s">
        <v>13957</v>
      </c>
      <c r="B3322" s="12" t="s">
        <v>2625</v>
      </c>
      <c r="C3322" s="36">
        <v>46027</v>
      </c>
      <c r="D3322" s="39">
        <v>1970.53</v>
      </c>
      <c r="E3322" s="12">
        <v>79</v>
      </c>
    </row>
    <row r="3323" spans="1:5" x14ac:dyDescent="0.3">
      <c r="A3323" s="12" t="s">
        <v>13958</v>
      </c>
      <c r="B3323" s="12" t="s">
        <v>4300</v>
      </c>
      <c r="C3323" s="36">
        <v>46033</v>
      </c>
      <c r="D3323" s="39">
        <v>1134.68</v>
      </c>
      <c r="E3323" s="12">
        <v>79</v>
      </c>
    </row>
    <row r="3324" spans="1:5" x14ac:dyDescent="0.3">
      <c r="A3324" s="12" t="s">
        <v>13959</v>
      </c>
      <c r="B3324" s="12" t="s">
        <v>2689</v>
      </c>
      <c r="C3324" s="36">
        <v>46040</v>
      </c>
      <c r="D3324" s="39">
        <v>1497.55</v>
      </c>
      <c r="E3324" s="12">
        <v>273</v>
      </c>
    </row>
    <row r="3325" spans="1:5" x14ac:dyDescent="0.3">
      <c r="A3325" s="12" t="s">
        <v>13960</v>
      </c>
      <c r="B3325" s="12" t="s">
        <v>2843</v>
      </c>
      <c r="C3325" s="36">
        <v>46034</v>
      </c>
      <c r="D3325" s="39">
        <v>2463.35</v>
      </c>
      <c r="E3325" s="12">
        <v>183</v>
      </c>
    </row>
    <row r="3326" spans="1:5" x14ac:dyDescent="0.3">
      <c r="A3326" s="12" t="s">
        <v>13961</v>
      </c>
      <c r="B3326" s="12" t="s">
        <v>738</v>
      </c>
      <c r="C3326" s="36">
        <v>46036</v>
      </c>
      <c r="D3326" s="39">
        <v>1029.76</v>
      </c>
      <c r="E3326" s="12">
        <v>157</v>
      </c>
    </row>
    <row r="3327" spans="1:5" x14ac:dyDescent="0.3">
      <c r="A3327" s="12" t="s">
        <v>13962</v>
      </c>
      <c r="B3327" s="12" t="s">
        <v>1271</v>
      </c>
      <c r="C3327" s="36">
        <v>46042</v>
      </c>
      <c r="D3327" s="39">
        <v>734.65</v>
      </c>
      <c r="E3327" s="12">
        <v>114</v>
      </c>
    </row>
    <row r="3328" spans="1:5" x14ac:dyDescent="0.3">
      <c r="A3328" s="12" t="s">
        <v>13963</v>
      </c>
      <c r="B3328" s="12" t="s">
        <v>2805</v>
      </c>
      <c r="C3328" s="36">
        <v>46052</v>
      </c>
      <c r="D3328" s="39">
        <v>2334.17</v>
      </c>
      <c r="E3328" s="12">
        <v>31</v>
      </c>
    </row>
    <row r="3329" spans="1:5" x14ac:dyDescent="0.3">
      <c r="A3329" s="12" t="s">
        <v>13964</v>
      </c>
      <c r="B3329" s="12" t="s">
        <v>2029</v>
      </c>
      <c r="C3329" s="36">
        <v>46032</v>
      </c>
      <c r="D3329" s="39">
        <v>582.29</v>
      </c>
      <c r="E3329" s="12">
        <v>202</v>
      </c>
    </row>
    <row r="3330" spans="1:5" x14ac:dyDescent="0.3">
      <c r="A3330" s="12" t="s">
        <v>13965</v>
      </c>
      <c r="B3330" s="12" t="s">
        <v>814</v>
      </c>
      <c r="C3330" s="36">
        <v>46046</v>
      </c>
      <c r="D3330" s="39">
        <v>91.29</v>
      </c>
      <c r="E3330" s="12">
        <v>209</v>
      </c>
    </row>
    <row r="3331" spans="1:5" x14ac:dyDescent="0.3">
      <c r="A3331" s="12" t="s">
        <v>13966</v>
      </c>
      <c r="B3331" s="12" t="s">
        <v>1612</v>
      </c>
      <c r="C3331" s="36">
        <v>46030</v>
      </c>
      <c r="D3331" s="39">
        <v>1630.73</v>
      </c>
      <c r="E3331" s="12">
        <v>95</v>
      </c>
    </row>
    <row r="3332" spans="1:5" x14ac:dyDescent="0.3">
      <c r="A3332" s="12" t="s">
        <v>13967</v>
      </c>
      <c r="B3332" s="12" t="s">
        <v>983</v>
      </c>
      <c r="C3332" s="36">
        <v>46041</v>
      </c>
      <c r="D3332" s="39">
        <v>1620.72</v>
      </c>
      <c r="E3332" s="12">
        <v>217</v>
      </c>
    </row>
    <row r="3333" spans="1:5" x14ac:dyDescent="0.3">
      <c r="A3333" s="12" t="s">
        <v>13968</v>
      </c>
      <c r="B3333" s="12" t="s">
        <v>983</v>
      </c>
      <c r="C3333" s="36">
        <v>46039</v>
      </c>
      <c r="D3333" s="39">
        <v>2168.44</v>
      </c>
      <c r="E3333" s="12">
        <v>224</v>
      </c>
    </row>
    <row r="3334" spans="1:5" x14ac:dyDescent="0.3">
      <c r="A3334" s="12" t="s">
        <v>13969</v>
      </c>
      <c r="B3334" s="12" t="s">
        <v>2813</v>
      </c>
      <c r="C3334" s="36">
        <v>46053</v>
      </c>
      <c r="D3334" s="39">
        <v>2300.48</v>
      </c>
      <c r="E3334" s="12">
        <v>206</v>
      </c>
    </row>
    <row r="3335" spans="1:5" x14ac:dyDescent="0.3">
      <c r="A3335" s="12" t="s">
        <v>13970</v>
      </c>
      <c r="B3335" s="12" t="s">
        <v>2211</v>
      </c>
      <c r="C3335" s="36">
        <v>46029</v>
      </c>
      <c r="D3335" s="39">
        <v>894.23</v>
      </c>
      <c r="E3335" s="12">
        <v>193</v>
      </c>
    </row>
    <row r="3336" spans="1:5" x14ac:dyDescent="0.3">
      <c r="A3336" s="12" t="s">
        <v>13971</v>
      </c>
      <c r="B3336" s="12" t="s">
        <v>973</v>
      </c>
      <c r="C3336" s="36">
        <v>46028</v>
      </c>
      <c r="D3336" s="39">
        <v>1027.8599999999999</v>
      </c>
      <c r="E3336" s="12">
        <v>278</v>
      </c>
    </row>
    <row r="3337" spans="1:5" x14ac:dyDescent="0.3">
      <c r="A3337" s="12" t="s">
        <v>13972</v>
      </c>
      <c r="B3337" s="12" t="s">
        <v>2695</v>
      </c>
      <c r="C3337" s="36">
        <v>46032</v>
      </c>
      <c r="D3337" s="39">
        <v>2199.44</v>
      </c>
      <c r="E3337" s="12">
        <v>86</v>
      </c>
    </row>
    <row r="3338" spans="1:5" x14ac:dyDescent="0.3">
      <c r="A3338" s="12" t="s">
        <v>13973</v>
      </c>
      <c r="B3338" s="12" t="s">
        <v>1261</v>
      </c>
      <c r="C3338" s="36">
        <v>46040</v>
      </c>
      <c r="D3338" s="39">
        <v>87.86</v>
      </c>
      <c r="E3338" s="12">
        <v>30</v>
      </c>
    </row>
    <row r="3339" spans="1:5" x14ac:dyDescent="0.3">
      <c r="A3339" s="12" t="s">
        <v>13974</v>
      </c>
      <c r="B3339" s="12" t="s">
        <v>3928</v>
      </c>
      <c r="C3339" s="36">
        <v>46037</v>
      </c>
      <c r="D3339" s="39">
        <v>1611.29</v>
      </c>
      <c r="E3339" s="12">
        <v>26</v>
      </c>
    </row>
    <row r="3340" spans="1:5" x14ac:dyDescent="0.3">
      <c r="A3340" s="12" t="s">
        <v>13975</v>
      </c>
      <c r="B3340" s="12" t="s">
        <v>651</v>
      </c>
      <c r="C3340" s="36">
        <v>46027</v>
      </c>
      <c r="D3340" s="39">
        <v>1444.12</v>
      </c>
      <c r="E3340" s="12">
        <v>273</v>
      </c>
    </row>
    <row r="3341" spans="1:5" x14ac:dyDescent="0.3">
      <c r="A3341" s="12" t="s">
        <v>13976</v>
      </c>
      <c r="B3341" s="12" t="s">
        <v>2949</v>
      </c>
      <c r="C3341" s="36">
        <v>46034</v>
      </c>
      <c r="D3341" s="39">
        <v>106.67</v>
      </c>
      <c r="E3341" s="12">
        <v>213</v>
      </c>
    </row>
    <row r="3342" spans="1:5" x14ac:dyDescent="0.3">
      <c r="A3342" s="12" t="s">
        <v>13977</v>
      </c>
      <c r="B3342" s="12" t="s">
        <v>1847</v>
      </c>
      <c r="C3342" s="36">
        <v>46032</v>
      </c>
      <c r="D3342" s="39">
        <v>265.94</v>
      </c>
      <c r="E3342" s="12">
        <v>175</v>
      </c>
    </row>
    <row r="3343" spans="1:5" x14ac:dyDescent="0.3">
      <c r="A3343" s="12" t="s">
        <v>13978</v>
      </c>
      <c r="B3343" s="12" t="s">
        <v>585</v>
      </c>
      <c r="C3343" s="36">
        <v>46028</v>
      </c>
      <c r="D3343" s="39">
        <v>72.45</v>
      </c>
      <c r="E3343" s="12">
        <v>138</v>
      </c>
    </row>
    <row r="3344" spans="1:5" x14ac:dyDescent="0.3">
      <c r="A3344" s="12" t="s">
        <v>13979</v>
      </c>
      <c r="B3344" s="12" t="s">
        <v>2132</v>
      </c>
      <c r="C3344" s="36">
        <v>46046</v>
      </c>
      <c r="D3344" s="39">
        <v>1110.3499999999999</v>
      </c>
      <c r="E3344" s="12">
        <v>40</v>
      </c>
    </row>
    <row r="3345" spans="1:5" x14ac:dyDescent="0.3">
      <c r="A3345" s="12" t="s">
        <v>13980</v>
      </c>
      <c r="B3345" s="12" t="s">
        <v>1812</v>
      </c>
      <c r="C3345" s="36">
        <v>46036</v>
      </c>
      <c r="D3345" s="39">
        <v>1588.94</v>
      </c>
      <c r="E3345" s="12">
        <v>135</v>
      </c>
    </row>
    <row r="3346" spans="1:5" x14ac:dyDescent="0.3">
      <c r="A3346" s="12" t="s">
        <v>13981</v>
      </c>
      <c r="B3346" s="12" t="s">
        <v>3812</v>
      </c>
      <c r="C3346" s="36">
        <v>46049</v>
      </c>
      <c r="D3346" s="39">
        <v>473.87</v>
      </c>
      <c r="E3346" s="12">
        <v>55</v>
      </c>
    </row>
    <row r="3347" spans="1:5" x14ac:dyDescent="0.3">
      <c r="A3347" s="12" t="s">
        <v>13982</v>
      </c>
      <c r="B3347" s="12" t="s">
        <v>4545</v>
      </c>
      <c r="C3347" s="36">
        <v>46030</v>
      </c>
      <c r="D3347" s="39">
        <v>2076.23</v>
      </c>
      <c r="E3347" s="12">
        <v>8</v>
      </c>
    </row>
    <row r="3348" spans="1:5" x14ac:dyDescent="0.3">
      <c r="A3348" s="12" t="s">
        <v>13983</v>
      </c>
      <c r="B3348" s="12" t="s">
        <v>1221</v>
      </c>
      <c r="C3348" s="36">
        <v>46045</v>
      </c>
      <c r="D3348" s="39">
        <v>153.29</v>
      </c>
      <c r="E3348" s="12">
        <v>31</v>
      </c>
    </row>
    <row r="3349" spans="1:5" x14ac:dyDescent="0.3">
      <c r="A3349" s="12" t="s">
        <v>13984</v>
      </c>
      <c r="B3349" s="12" t="s">
        <v>1518</v>
      </c>
      <c r="C3349" s="36">
        <v>46036</v>
      </c>
      <c r="D3349" s="39">
        <v>2011.89</v>
      </c>
      <c r="E3349" s="12">
        <v>179</v>
      </c>
    </row>
    <row r="3350" spans="1:5" x14ac:dyDescent="0.3">
      <c r="A3350" s="12" t="s">
        <v>13985</v>
      </c>
      <c r="B3350" s="12" t="s">
        <v>1415</v>
      </c>
      <c r="C3350" s="36">
        <v>46027</v>
      </c>
      <c r="D3350" s="39">
        <v>1341.44</v>
      </c>
      <c r="E3350" s="12">
        <v>264</v>
      </c>
    </row>
    <row r="3351" spans="1:5" x14ac:dyDescent="0.3">
      <c r="A3351" s="12" t="s">
        <v>13986</v>
      </c>
      <c r="B3351" s="12" t="s">
        <v>3006</v>
      </c>
      <c r="C3351" s="36">
        <v>46052</v>
      </c>
      <c r="D3351" s="39">
        <v>293.11</v>
      </c>
      <c r="E3351" s="12">
        <v>123</v>
      </c>
    </row>
    <row r="3352" spans="1:5" x14ac:dyDescent="0.3">
      <c r="A3352" s="12" t="s">
        <v>13987</v>
      </c>
      <c r="B3352" s="12" t="s">
        <v>3693</v>
      </c>
      <c r="C3352" s="36">
        <v>46051</v>
      </c>
      <c r="D3352" s="39">
        <v>2296.0700000000002</v>
      </c>
      <c r="E3352" s="12">
        <v>148</v>
      </c>
    </row>
    <row r="3353" spans="1:5" x14ac:dyDescent="0.3">
      <c r="A3353" s="12" t="s">
        <v>13988</v>
      </c>
      <c r="B3353" s="12" t="s">
        <v>1953</v>
      </c>
      <c r="C3353" s="36">
        <v>46034</v>
      </c>
      <c r="D3353" s="39">
        <v>752.47</v>
      </c>
      <c r="E3353" s="12">
        <v>100</v>
      </c>
    </row>
    <row r="3354" spans="1:5" x14ac:dyDescent="0.3">
      <c r="A3354" s="12" t="s">
        <v>13989</v>
      </c>
      <c r="B3354" s="12" t="s">
        <v>1829</v>
      </c>
      <c r="C3354" s="36">
        <v>46029</v>
      </c>
      <c r="D3354" s="39">
        <v>2312.1999999999998</v>
      </c>
      <c r="E3354" s="12">
        <v>17</v>
      </c>
    </row>
    <row r="3355" spans="1:5" x14ac:dyDescent="0.3">
      <c r="A3355" s="12" t="s">
        <v>13990</v>
      </c>
      <c r="B3355" s="12" t="s">
        <v>1480</v>
      </c>
      <c r="C3355" s="36">
        <v>46047</v>
      </c>
      <c r="D3355" s="39">
        <v>970.84</v>
      </c>
      <c r="E3355" s="12">
        <v>46</v>
      </c>
    </row>
    <row r="3356" spans="1:5" x14ac:dyDescent="0.3">
      <c r="A3356" s="12" t="s">
        <v>13991</v>
      </c>
      <c r="B3356" s="12" t="s">
        <v>3262</v>
      </c>
      <c r="C3356" s="36">
        <v>46043</v>
      </c>
      <c r="D3356" s="39">
        <v>1125.68</v>
      </c>
      <c r="E3356" s="12">
        <v>213</v>
      </c>
    </row>
    <row r="3357" spans="1:5" x14ac:dyDescent="0.3">
      <c r="A3357" s="12" t="s">
        <v>13992</v>
      </c>
      <c r="B3357" s="12" t="s">
        <v>1428</v>
      </c>
      <c r="C3357" s="36">
        <v>46027</v>
      </c>
      <c r="D3357" s="39">
        <v>1831.44</v>
      </c>
      <c r="E3357" s="12">
        <v>168</v>
      </c>
    </row>
    <row r="3358" spans="1:5" x14ac:dyDescent="0.3">
      <c r="A3358" s="12" t="s">
        <v>13993</v>
      </c>
      <c r="B3358" s="12" t="s">
        <v>3864</v>
      </c>
      <c r="C3358" s="36">
        <v>46025</v>
      </c>
      <c r="D3358" s="39">
        <v>2355.6</v>
      </c>
      <c r="E3358" s="12">
        <v>232</v>
      </c>
    </row>
    <row r="3359" spans="1:5" x14ac:dyDescent="0.3">
      <c r="A3359" s="12" t="s">
        <v>13994</v>
      </c>
      <c r="B3359" s="12" t="s">
        <v>759</v>
      </c>
      <c r="C3359" s="36">
        <v>46029</v>
      </c>
      <c r="D3359" s="39">
        <v>2096.85</v>
      </c>
      <c r="E3359" s="12">
        <v>51</v>
      </c>
    </row>
    <row r="3360" spans="1:5" x14ac:dyDescent="0.3">
      <c r="A3360" s="12" t="s">
        <v>13995</v>
      </c>
      <c r="B3360" s="12" t="s">
        <v>3968</v>
      </c>
      <c r="C3360" s="36">
        <v>46046</v>
      </c>
      <c r="D3360" s="39">
        <v>181.5</v>
      </c>
      <c r="E3360" s="12">
        <v>137</v>
      </c>
    </row>
    <row r="3361" spans="1:5" x14ac:dyDescent="0.3">
      <c r="A3361" s="12" t="s">
        <v>13996</v>
      </c>
      <c r="B3361" s="12" t="s">
        <v>1833</v>
      </c>
      <c r="C3361" s="36">
        <v>46044</v>
      </c>
      <c r="D3361" s="39">
        <v>1441.51</v>
      </c>
      <c r="E3361" s="12">
        <v>143</v>
      </c>
    </row>
    <row r="3362" spans="1:5" x14ac:dyDescent="0.3">
      <c r="A3362" s="12" t="s">
        <v>13997</v>
      </c>
      <c r="B3362" s="12" t="s">
        <v>3850</v>
      </c>
      <c r="C3362" s="36">
        <v>46032</v>
      </c>
      <c r="D3362" s="39">
        <v>1560.2</v>
      </c>
      <c r="E3362" s="12">
        <v>36</v>
      </c>
    </row>
    <row r="3363" spans="1:5" x14ac:dyDescent="0.3">
      <c r="A3363" s="12" t="s">
        <v>13998</v>
      </c>
      <c r="B3363" s="12" t="s">
        <v>3890</v>
      </c>
      <c r="C3363" s="36">
        <v>46048</v>
      </c>
      <c r="D3363" s="39">
        <v>1210.98</v>
      </c>
      <c r="E3363" s="12">
        <v>139</v>
      </c>
    </row>
    <row r="3364" spans="1:5" x14ac:dyDescent="0.3">
      <c r="A3364" s="12" t="s">
        <v>13999</v>
      </c>
      <c r="B3364" s="12" t="s">
        <v>3922</v>
      </c>
      <c r="C3364" s="36">
        <v>46044</v>
      </c>
      <c r="D3364" s="39">
        <v>2259.11</v>
      </c>
      <c r="E3364" s="12">
        <v>8</v>
      </c>
    </row>
    <row r="3365" spans="1:5" x14ac:dyDescent="0.3">
      <c r="A3365" s="12" t="s">
        <v>14000</v>
      </c>
      <c r="B3365" s="12" t="s">
        <v>3950</v>
      </c>
      <c r="C3365" s="36">
        <v>46042</v>
      </c>
      <c r="D3365" s="39">
        <v>1473.7</v>
      </c>
      <c r="E3365" s="12">
        <v>72</v>
      </c>
    </row>
    <row r="3366" spans="1:5" x14ac:dyDescent="0.3">
      <c r="A3366" s="12" t="s">
        <v>14001</v>
      </c>
      <c r="B3366" s="12" t="s">
        <v>3561</v>
      </c>
      <c r="C3366" s="36">
        <v>46025</v>
      </c>
      <c r="D3366" s="39">
        <v>2423.8200000000002</v>
      </c>
      <c r="E3366" s="12">
        <v>219</v>
      </c>
    </row>
    <row r="3367" spans="1:5" x14ac:dyDescent="0.3">
      <c r="A3367" s="12" t="s">
        <v>14002</v>
      </c>
      <c r="B3367" s="12" t="s">
        <v>2043</v>
      </c>
      <c r="C3367" s="36">
        <v>46031</v>
      </c>
      <c r="D3367" s="39">
        <v>979.59</v>
      </c>
      <c r="E3367" s="12">
        <v>138</v>
      </c>
    </row>
    <row r="3368" spans="1:5" x14ac:dyDescent="0.3">
      <c r="A3368" s="12" t="s">
        <v>14003</v>
      </c>
      <c r="B3368" s="12" t="s">
        <v>3862</v>
      </c>
      <c r="C3368" s="36">
        <v>46038</v>
      </c>
      <c r="D3368" s="39">
        <v>1452.09</v>
      </c>
      <c r="E3368" s="12">
        <v>226</v>
      </c>
    </row>
    <row r="3369" spans="1:5" x14ac:dyDescent="0.3">
      <c r="A3369" s="12" t="s">
        <v>14004</v>
      </c>
      <c r="B3369" s="12" t="s">
        <v>1588</v>
      </c>
      <c r="C3369" s="36">
        <v>46037</v>
      </c>
      <c r="D3369" s="39">
        <v>2039.81</v>
      </c>
      <c r="E3369" s="12">
        <v>204</v>
      </c>
    </row>
    <row r="3370" spans="1:5" x14ac:dyDescent="0.3">
      <c r="A3370" s="12" t="s">
        <v>14005</v>
      </c>
      <c r="B3370" s="12" t="s">
        <v>710</v>
      </c>
      <c r="C3370" s="36">
        <v>46046</v>
      </c>
      <c r="D3370" s="39">
        <v>1041.6300000000001</v>
      </c>
      <c r="E3370" s="12">
        <v>85</v>
      </c>
    </row>
    <row r="3371" spans="1:5" x14ac:dyDescent="0.3">
      <c r="A3371" s="12" t="s">
        <v>14006</v>
      </c>
      <c r="B3371" s="12" t="s">
        <v>3729</v>
      </c>
      <c r="C3371" s="36">
        <v>46028</v>
      </c>
      <c r="D3371" s="39">
        <v>654.12</v>
      </c>
      <c r="E3371" s="12">
        <v>151</v>
      </c>
    </row>
    <row r="3372" spans="1:5" x14ac:dyDescent="0.3">
      <c r="A3372" s="12" t="s">
        <v>14007</v>
      </c>
      <c r="B3372" s="12" t="s">
        <v>3028</v>
      </c>
      <c r="C3372" s="36">
        <v>46030</v>
      </c>
      <c r="D3372" s="39">
        <v>32.68</v>
      </c>
      <c r="E3372" s="12">
        <v>169</v>
      </c>
    </row>
    <row r="3373" spans="1:5" x14ac:dyDescent="0.3">
      <c r="A3373" s="12" t="s">
        <v>14008</v>
      </c>
      <c r="B3373" s="12" t="s">
        <v>3362</v>
      </c>
      <c r="C3373" s="36">
        <v>46042</v>
      </c>
      <c r="D3373" s="39">
        <v>20.76</v>
      </c>
      <c r="E3373" s="12">
        <v>125</v>
      </c>
    </row>
    <row r="3374" spans="1:5" x14ac:dyDescent="0.3">
      <c r="A3374" s="12" t="s">
        <v>14009</v>
      </c>
      <c r="B3374" s="12" t="s">
        <v>2349</v>
      </c>
      <c r="C3374" s="36">
        <v>46045</v>
      </c>
      <c r="D3374" s="39">
        <v>2116.06</v>
      </c>
      <c r="E3374" s="12">
        <v>185</v>
      </c>
    </row>
    <row r="3375" spans="1:5" x14ac:dyDescent="0.3">
      <c r="A3375" s="12" t="s">
        <v>14010</v>
      </c>
      <c r="B3375" s="12" t="s">
        <v>3873</v>
      </c>
      <c r="C3375" s="36">
        <v>46027</v>
      </c>
      <c r="D3375" s="39">
        <v>638.39</v>
      </c>
      <c r="E3375" s="12">
        <v>153</v>
      </c>
    </row>
    <row r="3376" spans="1:5" x14ac:dyDescent="0.3">
      <c r="A3376" s="12" t="s">
        <v>14011</v>
      </c>
      <c r="B3376" s="12" t="s">
        <v>1818</v>
      </c>
      <c r="C3376" s="36">
        <v>46035</v>
      </c>
      <c r="D3376" s="39">
        <v>1440.7</v>
      </c>
      <c r="E3376" s="12">
        <v>138</v>
      </c>
    </row>
    <row r="3377" spans="1:5" x14ac:dyDescent="0.3">
      <c r="A3377" s="12" t="s">
        <v>14012</v>
      </c>
      <c r="B3377" s="12" t="s">
        <v>2379</v>
      </c>
      <c r="C3377" s="36">
        <v>46048</v>
      </c>
      <c r="D3377" s="39">
        <v>1251.08</v>
      </c>
      <c r="E3377" s="12">
        <v>109</v>
      </c>
    </row>
    <row r="3378" spans="1:5" x14ac:dyDescent="0.3">
      <c r="A3378" s="12" t="s">
        <v>14013</v>
      </c>
      <c r="B3378" s="12" t="s">
        <v>4465</v>
      </c>
      <c r="C3378" s="36">
        <v>46032</v>
      </c>
      <c r="D3378" s="39">
        <v>1377.26</v>
      </c>
      <c r="E3378" s="12">
        <v>244</v>
      </c>
    </row>
    <row r="3379" spans="1:5" x14ac:dyDescent="0.3">
      <c r="A3379" s="12" t="s">
        <v>14014</v>
      </c>
      <c r="B3379" s="12" t="s">
        <v>2621</v>
      </c>
      <c r="C3379" s="36">
        <v>46051</v>
      </c>
      <c r="D3379" s="39">
        <v>130.01</v>
      </c>
      <c r="E3379" s="12">
        <v>82</v>
      </c>
    </row>
    <row r="3380" spans="1:5" x14ac:dyDescent="0.3">
      <c r="A3380" s="12" t="s">
        <v>14015</v>
      </c>
      <c r="B3380" s="12" t="s">
        <v>3270</v>
      </c>
      <c r="C3380" s="36">
        <v>46029</v>
      </c>
      <c r="D3380" s="39">
        <v>1370.49</v>
      </c>
      <c r="E3380" s="12">
        <v>226</v>
      </c>
    </row>
    <row r="3381" spans="1:5" x14ac:dyDescent="0.3">
      <c r="A3381" s="12" t="s">
        <v>14016</v>
      </c>
      <c r="B3381" s="12" t="s">
        <v>1684</v>
      </c>
      <c r="C3381" s="36">
        <v>46028</v>
      </c>
      <c r="D3381" s="39">
        <v>1401</v>
      </c>
      <c r="E3381" s="12">
        <v>287</v>
      </c>
    </row>
    <row r="3382" spans="1:5" x14ac:dyDescent="0.3">
      <c r="A3382" s="12" t="s">
        <v>14017</v>
      </c>
      <c r="B3382" s="12" t="s">
        <v>2261</v>
      </c>
      <c r="C3382" s="36">
        <v>46048</v>
      </c>
      <c r="D3382" s="39">
        <v>1384.3</v>
      </c>
      <c r="E3382" s="12">
        <v>143</v>
      </c>
    </row>
    <row r="3383" spans="1:5" x14ac:dyDescent="0.3">
      <c r="A3383" s="12" t="s">
        <v>14018</v>
      </c>
      <c r="B3383" s="12" t="s">
        <v>1692</v>
      </c>
      <c r="C3383" s="36">
        <v>46037</v>
      </c>
      <c r="D3383" s="39">
        <v>2106.5</v>
      </c>
      <c r="E3383" s="12">
        <v>256</v>
      </c>
    </row>
    <row r="3384" spans="1:5" x14ac:dyDescent="0.3">
      <c r="A3384" s="12" t="s">
        <v>14019</v>
      </c>
      <c r="B3384" s="12" t="s">
        <v>2172</v>
      </c>
      <c r="C3384" s="36">
        <v>46024</v>
      </c>
      <c r="D3384" s="39">
        <v>43.93</v>
      </c>
      <c r="E3384" s="12">
        <v>223</v>
      </c>
    </row>
    <row r="3385" spans="1:5" x14ac:dyDescent="0.3">
      <c r="A3385" s="12" t="s">
        <v>14020</v>
      </c>
      <c r="B3385" s="12" t="s">
        <v>1722</v>
      </c>
      <c r="C3385" s="36">
        <v>46048</v>
      </c>
      <c r="D3385" s="39">
        <v>1882.07</v>
      </c>
      <c r="E3385" s="12">
        <v>16</v>
      </c>
    </row>
    <row r="3386" spans="1:5" x14ac:dyDescent="0.3">
      <c r="A3386" s="12" t="s">
        <v>14021</v>
      </c>
      <c r="B3386" s="12" t="s">
        <v>4025</v>
      </c>
      <c r="C3386" s="36">
        <v>46052</v>
      </c>
      <c r="D3386" s="39">
        <v>1313.57</v>
      </c>
      <c r="E3386" s="12">
        <v>98</v>
      </c>
    </row>
    <row r="3387" spans="1:5" x14ac:dyDescent="0.3">
      <c r="A3387" s="12" t="s">
        <v>14022</v>
      </c>
      <c r="B3387" s="12" t="s">
        <v>718</v>
      </c>
      <c r="C3387" s="36">
        <v>46025</v>
      </c>
      <c r="D3387" s="39">
        <v>1515.91</v>
      </c>
      <c r="E3387" s="12">
        <v>282</v>
      </c>
    </row>
    <row r="3388" spans="1:5" x14ac:dyDescent="0.3">
      <c r="A3388" s="12" t="s">
        <v>14023</v>
      </c>
      <c r="B3388" s="12" t="s">
        <v>1963</v>
      </c>
      <c r="C3388" s="36">
        <v>46049</v>
      </c>
      <c r="D3388" s="39">
        <v>1254.0999999999999</v>
      </c>
      <c r="E3388" s="12">
        <v>134</v>
      </c>
    </row>
    <row r="3389" spans="1:5" x14ac:dyDescent="0.3">
      <c r="A3389" s="12" t="s">
        <v>14024</v>
      </c>
      <c r="B3389" s="12" t="s">
        <v>1245</v>
      </c>
      <c r="C3389" s="36">
        <v>46052</v>
      </c>
      <c r="D3389" s="39">
        <v>1510.55</v>
      </c>
      <c r="E3389" s="12">
        <v>62</v>
      </c>
    </row>
    <row r="3390" spans="1:5" x14ac:dyDescent="0.3">
      <c r="A3390" s="12" t="s">
        <v>14025</v>
      </c>
      <c r="B3390" s="12" t="s">
        <v>4563</v>
      </c>
      <c r="C3390" s="36">
        <v>46028</v>
      </c>
      <c r="D3390" s="39">
        <v>1887.78</v>
      </c>
      <c r="E3390" s="12">
        <v>128</v>
      </c>
    </row>
    <row r="3391" spans="1:5" x14ac:dyDescent="0.3">
      <c r="A3391" s="12" t="s">
        <v>14026</v>
      </c>
      <c r="B3391" s="12" t="s">
        <v>2098</v>
      </c>
      <c r="C3391" s="36">
        <v>46037</v>
      </c>
      <c r="D3391" s="39">
        <v>27.12</v>
      </c>
      <c r="E3391" s="12">
        <v>46</v>
      </c>
    </row>
    <row r="3392" spans="1:5" x14ac:dyDescent="0.3">
      <c r="A3392" s="12" t="s">
        <v>14027</v>
      </c>
      <c r="B3392" s="12" t="s">
        <v>3862</v>
      </c>
      <c r="C3392" s="36">
        <v>46050</v>
      </c>
      <c r="D3392" s="39">
        <v>508.06</v>
      </c>
      <c r="E3392" s="12">
        <v>144</v>
      </c>
    </row>
    <row r="3393" spans="1:5" x14ac:dyDescent="0.3">
      <c r="A3393" s="12" t="s">
        <v>14028</v>
      </c>
      <c r="B3393" s="12" t="s">
        <v>1726</v>
      </c>
      <c r="C3393" s="36">
        <v>46024</v>
      </c>
      <c r="D3393" s="39">
        <v>222.25</v>
      </c>
      <c r="E3393" s="12">
        <v>91</v>
      </c>
    </row>
    <row r="3394" spans="1:5" x14ac:dyDescent="0.3">
      <c r="A3394" s="12" t="s">
        <v>14029</v>
      </c>
      <c r="B3394" s="12" t="s">
        <v>3908</v>
      </c>
      <c r="C3394" s="36">
        <v>46033</v>
      </c>
      <c r="D3394" s="39">
        <v>2292.2800000000002</v>
      </c>
      <c r="E3394" s="12">
        <v>8</v>
      </c>
    </row>
    <row r="3395" spans="1:5" x14ac:dyDescent="0.3">
      <c r="A3395" s="12" t="s">
        <v>14030</v>
      </c>
      <c r="B3395" s="12" t="s">
        <v>2673</v>
      </c>
      <c r="C3395" s="36">
        <v>46043</v>
      </c>
      <c r="D3395" s="39">
        <v>805.82</v>
      </c>
      <c r="E3395" s="12">
        <v>279</v>
      </c>
    </row>
    <row r="3396" spans="1:5" x14ac:dyDescent="0.3">
      <c r="A3396" s="12" t="s">
        <v>14031</v>
      </c>
      <c r="B3396" s="12" t="s">
        <v>2645</v>
      </c>
      <c r="C3396" s="36">
        <v>46031</v>
      </c>
      <c r="D3396" s="39">
        <v>912.47</v>
      </c>
      <c r="E3396" s="12">
        <v>45</v>
      </c>
    </row>
    <row r="3397" spans="1:5" x14ac:dyDescent="0.3">
      <c r="A3397" s="12" t="s">
        <v>14032</v>
      </c>
      <c r="B3397" s="12" t="s">
        <v>1624</v>
      </c>
      <c r="C3397" s="36">
        <v>46023</v>
      </c>
      <c r="D3397" s="39">
        <v>1889.96</v>
      </c>
      <c r="E3397" s="12">
        <v>85</v>
      </c>
    </row>
    <row r="3398" spans="1:5" x14ac:dyDescent="0.3">
      <c r="A3398" s="12" t="s">
        <v>14033</v>
      </c>
      <c r="B3398" s="12" t="s">
        <v>838</v>
      </c>
      <c r="C3398" s="36">
        <v>46047</v>
      </c>
      <c r="D3398" s="39">
        <v>2240.5</v>
      </c>
      <c r="E3398" s="12">
        <v>170</v>
      </c>
    </row>
    <row r="3399" spans="1:5" x14ac:dyDescent="0.3">
      <c r="A3399" s="12" t="s">
        <v>14034</v>
      </c>
      <c r="B3399" s="12" t="s">
        <v>4449</v>
      </c>
      <c r="C3399" s="36">
        <v>46032</v>
      </c>
      <c r="D3399" s="39">
        <v>2164.9</v>
      </c>
      <c r="E3399" s="12">
        <v>27</v>
      </c>
    </row>
    <row r="3400" spans="1:5" x14ac:dyDescent="0.3">
      <c r="A3400" s="12" t="s">
        <v>14035</v>
      </c>
      <c r="B3400" s="12" t="s">
        <v>1541</v>
      </c>
      <c r="C3400" s="36">
        <v>46028</v>
      </c>
      <c r="D3400" s="39">
        <v>1697.46</v>
      </c>
      <c r="E3400" s="12">
        <v>290</v>
      </c>
    </row>
    <row r="3401" spans="1:5" x14ac:dyDescent="0.3">
      <c r="A3401" s="12" t="s">
        <v>14036</v>
      </c>
      <c r="B3401" s="12" t="s">
        <v>2263</v>
      </c>
      <c r="C3401" s="36">
        <v>46029</v>
      </c>
      <c r="D3401" s="39">
        <v>2291.83</v>
      </c>
      <c r="E3401" s="12">
        <v>257</v>
      </c>
    </row>
    <row r="3402" spans="1:5" x14ac:dyDescent="0.3">
      <c r="A3402" s="12" t="s">
        <v>14037</v>
      </c>
      <c r="B3402" s="12" t="s">
        <v>1374</v>
      </c>
      <c r="C3402" s="36">
        <v>46048</v>
      </c>
      <c r="D3402" s="39">
        <v>513.91999999999996</v>
      </c>
      <c r="E3402" s="12">
        <v>30</v>
      </c>
    </row>
    <row r="3403" spans="1:5" x14ac:dyDescent="0.3">
      <c r="A3403" s="12" t="s">
        <v>14038</v>
      </c>
      <c r="B3403" s="12" t="s">
        <v>4242</v>
      </c>
      <c r="C3403" s="36">
        <v>46039</v>
      </c>
      <c r="D3403" s="39">
        <v>972.04</v>
      </c>
      <c r="E3403" s="12">
        <v>211</v>
      </c>
    </row>
    <row r="3404" spans="1:5" x14ac:dyDescent="0.3">
      <c r="A3404" s="12" t="s">
        <v>14039</v>
      </c>
      <c r="B3404" s="12" t="s">
        <v>1644</v>
      </c>
      <c r="C3404" s="36">
        <v>46026</v>
      </c>
      <c r="D3404" s="39">
        <v>1710.51</v>
      </c>
      <c r="E3404" s="12">
        <v>13</v>
      </c>
    </row>
    <row r="3405" spans="1:5" x14ac:dyDescent="0.3">
      <c r="A3405" s="12" t="s">
        <v>14040</v>
      </c>
      <c r="B3405" s="12" t="s">
        <v>1917</v>
      </c>
      <c r="C3405" s="36">
        <v>46035</v>
      </c>
      <c r="D3405" s="39">
        <v>755.98</v>
      </c>
      <c r="E3405" s="12">
        <v>174</v>
      </c>
    </row>
    <row r="3406" spans="1:5" x14ac:dyDescent="0.3">
      <c r="A3406" s="12" t="s">
        <v>14041</v>
      </c>
      <c r="B3406" s="12" t="s">
        <v>3134</v>
      </c>
      <c r="C3406" s="36">
        <v>46035</v>
      </c>
      <c r="D3406" s="39">
        <v>584.86</v>
      </c>
      <c r="E3406" s="12">
        <v>179</v>
      </c>
    </row>
    <row r="3407" spans="1:5" x14ac:dyDescent="0.3">
      <c r="A3407" s="12" t="s">
        <v>14042</v>
      </c>
      <c r="B3407" s="12" t="s">
        <v>3322</v>
      </c>
      <c r="C3407" s="36">
        <v>46047</v>
      </c>
      <c r="D3407" s="39">
        <v>734.44</v>
      </c>
      <c r="E3407" s="12">
        <v>104</v>
      </c>
    </row>
    <row r="3408" spans="1:5" x14ac:dyDescent="0.3">
      <c r="A3408" s="12" t="s">
        <v>14043</v>
      </c>
      <c r="B3408" s="12" t="s">
        <v>1068</v>
      </c>
      <c r="C3408" s="36">
        <v>46037</v>
      </c>
      <c r="D3408" s="39">
        <v>822.58</v>
      </c>
      <c r="E3408" s="12">
        <v>232</v>
      </c>
    </row>
    <row r="3409" spans="1:5" x14ac:dyDescent="0.3">
      <c r="A3409" s="12" t="s">
        <v>14044</v>
      </c>
      <c r="B3409" s="12" t="s">
        <v>1636</v>
      </c>
      <c r="C3409" s="36">
        <v>46027</v>
      </c>
      <c r="D3409" s="39">
        <v>2453.52</v>
      </c>
      <c r="E3409" s="12">
        <v>191</v>
      </c>
    </row>
    <row r="3410" spans="1:5" x14ac:dyDescent="0.3">
      <c r="A3410" s="12" t="s">
        <v>14045</v>
      </c>
      <c r="B3410" s="12" t="s">
        <v>3374</v>
      </c>
      <c r="C3410" s="36">
        <v>46044</v>
      </c>
      <c r="D3410" s="39">
        <v>2336.1999999999998</v>
      </c>
      <c r="E3410" s="12">
        <v>40</v>
      </c>
    </row>
    <row r="3411" spans="1:5" x14ac:dyDescent="0.3">
      <c r="A3411" s="12" t="s">
        <v>14046</v>
      </c>
      <c r="B3411" s="12" t="s">
        <v>1316</v>
      </c>
      <c r="C3411" s="36">
        <v>46025</v>
      </c>
      <c r="D3411" s="39">
        <v>2458.96</v>
      </c>
      <c r="E3411" s="12">
        <v>283</v>
      </c>
    </row>
    <row r="3412" spans="1:5" x14ac:dyDescent="0.3">
      <c r="A3412" s="12" t="s">
        <v>14047</v>
      </c>
      <c r="B3412" s="12" t="s">
        <v>3236</v>
      </c>
      <c r="C3412" s="36">
        <v>46040</v>
      </c>
      <c r="D3412" s="39">
        <v>1907.68</v>
      </c>
      <c r="E3412" s="12">
        <v>88</v>
      </c>
    </row>
    <row r="3413" spans="1:5" x14ac:dyDescent="0.3">
      <c r="A3413" s="12" t="s">
        <v>14048</v>
      </c>
      <c r="B3413" s="12" t="s">
        <v>3999</v>
      </c>
      <c r="C3413" s="36">
        <v>46050</v>
      </c>
      <c r="D3413" s="39">
        <v>155.80000000000001</v>
      </c>
      <c r="E3413" s="12">
        <v>28</v>
      </c>
    </row>
    <row r="3414" spans="1:5" x14ac:dyDescent="0.3">
      <c r="A3414" s="12" t="s">
        <v>14049</v>
      </c>
      <c r="B3414" s="12" t="s">
        <v>2643</v>
      </c>
      <c r="C3414" s="36">
        <v>46047</v>
      </c>
      <c r="D3414" s="39">
        <v>1522.3</v>
      </c>
      <c r="E3414" s="12">
        <v>22</v>
      </c>
    </row>
    <row r="3415" spans="1:5" x14ac:dyDescent="0.3">
      <c r="A3415" s="12" t="s">
        <v>14050</v>
      </c>
      <c r="B3415" s="12" t="s">
        <v>1068</v>
      </c>
      <c r="C3415" s="36">
        <v>46037</v>
      </c>
      <c r="D3415" s="39">
        <v>2364.6</v>
      </c>
      <c r="E3415" s="12">
        <v>205</v>
      </c>
    </row>
    <row r="3416" spans="1:5" x14ac:dyDescent="0.3">
      <c r="A3416" s="12" t="s">
        <v>14051</v>
      </c>
      <c r="B3416" s="12" t="s">
        <v>4180</v>
      </c>
      <c r="C3416" s="36">
        <v>46032</v>
      </c>
      <c r="D3416" s="39">
        <v>139.4</v>
      </c>
      <c r="E3416" s="12">
        <v>88</v>
      </c>
    </row>
    <row r="3417" spans="1:5" x14ac:dyDescent="0.3">
      <c r="A3417" s="12" t="s">
        <v>14052</v>
      </c>
      <c r="B3417" s="12" t="s">
        <v>4240</v>
      </c>
      <c r="C3417" s="36">
        <v>46031</v>
      </c>
      <c r="D3417" s="39">
        <v>1478.88</v>
      </c>
      <c r="E3417" s="12">
        <v>261</v>
      </c>
    </row>
    <row r="3418" spans="1:5" x14ac:dyDescent="0.3">
      <c r="A3418" s="12" t="s">
        <v>14053</v>
      </c>
      <c r="B3418" s="12" t="s">
        <v>2745</v>
      </c>
      <c r="C3418" s="36">
        <v>46041</v>
      </c>
      <c r="D3418" s="39">
        <v>2385.9499999999998</v>
      </c>
      <c r="E3418" s="12">
        <v>135</v>
      </c>
    </row>
    <row r="3419" spans="1:5" x14ac:dyDescent="0.3">
      <c r="A3419" s="12" t="s">
        <v>14054</v>
      </c>
      <c r="B3419" s="12" t="s">
        <v>4066</v>
      </c>
      <c r="C3419" s="36">
        <v>46034</v>
      </c>
      <c r="D3419" s="39">
        <v>311.02</v>
      </c>
      <c r="E3419" s="12">
        <v>223</v>
      </c>
    </row>
    <row r="3420" spans="1:5" x14ac:dyDescent="0.3">
      <c r="A3420" s="12" t="s">
        <v>14055</v>
      </c>
      <c r="B3420" s="12" t="s">
        <v>4392</v>
      </c>
      <c r="C3420" s="36">
        <v>46033</v>
      </c>
      <c r="D3420" s="39">
        <v>383.82</v>
      </c>
      <c r="E3420" s="12">
        <v>299</v>
      </c>
    </row>
    <row r="3421" spans="1:5" x14ac:dyDescent="0.3">
      <c r="A3421" s="12" t="s">
        <v>14056</v>
      </c>
      <c r="B3421" s="12" t="s">
        <v>4561</v>
      </c>
      <c r="C3421" s="36">
        <v>46051</v>
      </c>
      <c r="D3421" s="39">
        <v>738.98</v>
      </c>
      <c r="E3421" s="12">
        <v>46</v>
      </c>
    </row>
    <row r="3422" spans="1:5" x14ac:dyDescent="0.3">
      <c r="A3422" s="12" t="s">
        <v>14057</v>
      </c>
      <c r="B3422" s="12" t="s">
        <v>1229</v>
      </c>
      <c r="C3422" s="36">
        <v>46043</v>
      </c>
      <c r="D3422" s="39">
        <v>1795.94</v>
      </c>
      <c r="E3422" s="12">
        <v>199</v>
      </c>
    </row>
    <row r="3423" spans="1:5" x14ac:dyDescent="0.3">
      <c r="A3423" s="12" t="s">
        <v>14058</v>
      </c>
      <c r="B3423" s="12" t="s">
        <v>631</v>
      </c>
      <c r="C3423" s="36">
        <v>46030</v>
      </c>
      <c r="D3423" s="39">
        <v>59.35</v>
      </c>
      <c r="E3423" s="12">
        <v>205</v>
      </c>
    </row>
    <row r="3424" spans="1:5" x14ac:dyDescent="0.3">
      <c r="A3424" s="12" t="s">
        <v>14059</v>
      </c>
      <c r="B3424" s="12" t="s">
        <v>2073</v>
      </c>
      <c r="C3424" s="36">
        <v>46042</v>
      </c>
      <c r="D3424" s="39">
        <v>259.93</v>
      </c>
      <c r="E3424" s="12">
        <v>264</v>
      </c>
    </row>
    <row r="3425" spans="1:5" x14ac:dyDescent="0.3">
      <c r="A3425" s="12" t="s">
        <v>14060</v>
      </c>
      <c r="B3425" s="12" t="s">
        <v>3924</v>
      </c>
      <c r="C3425" s="36">
        <v>46049</v>
      </c>
      <c r="D3425" s="39">
        <v>144.86000000000001</v>
      </c>
      <c r="E3425" s="12">
        <v>286</v>
      </c>
    </row>
    <row r="3426" spans="1:5" x14ac:dyDescent="0.3">
      <c r="A3426" s="12" t="s">
        <v>14061</v>
      </c>
      <c r="B3426" s="12" t="s">
        <v>3370</v>
      </c>
      <c r="C3426" s="36">
        <v>46053</v>
      </c>
      <c r="D3426" s="39">
        <v>1932.5</v>
      </c>
      <c r="E3426" s="12">
        <v>251</v>
      </c>
    </row>
    <row r="3427" spans="1:5" x14ac:dyDescent="0.3">
      <c r="A3427" s="12" t="s">
        <v>14062</v>
      </c>
      <c r="B3427" s="12" t="s">
        <v>2203</v>
      </c>
      <c r="C3427" s="36">
        <v>46043</v>
      </c>
      <c r="D3427" s="39">
        <v>2390.11</v>
      </c>
      <c r="E3427" s="12">
        <v>35</v>
      </c>
    </row>
    <row r="3428" spans="1:5" x14ac:dyDescent="0.3">
      <c r="A3428" s="12" t="s">
        <v>14063</v>
      </c>
      <c r="B3428" s="12" t="s">
        <v>2089</v>
      </c>
      <c r="C3428" s="36">
        <v>46034</v>
      </c>
      <c r="D3428" s="39">
        <v>1203.19</v>
      </c>
      <c r="E3428" s="12">
        <v>260</v>
      </c>
    </row>
    <row r="3429" spans="1:5" x14ac:dyDescent="0.3">
      <c r="A3429" s="12" t="s">
        <v>14064</v>
      </c>
      <c r="B3429" s="12" t="s">
        <v>4306</v>
      </c>
      <c r="C3429" s="36">
        <v>46030</v>
      </c>
      <c r="D3429" s="39">
        <v>1943.75</v>
      </c>
      <c r="E3429" s="12">
        <v>24</v>
      </c>
    </row>
    <row r="3430" spans="1:5" x14ac:dyDescent="0.3">
      <c r="A3430" s="12" t="s">
        <v>14065</v>
      </c>
      <c r="B3430" s="12" t="s">
        <v>3727</v>
      </c>
      <c r="C3430" s="36">
        <v>46041</v>
      </c>
      <c r="D3430" s="39">
        <v>828.31</v>
      </c>
      <c r="E3430" s="12">
        <v>106</v>
      </c>
    </row>
    <row r="3431" spans="1:5" x14ac:dyDescent="0.3">
      <c r="A3431" s="12" t="s">
        <v>14066</v>
      </c>
      <c r="B3431" s="12" t="s">
        <v>3974</v>
      </c>
      <c r="C3431" s="36">
        <v>46038</v>
      </c>
      <c r="D3431" s="39">
        <v>94.69</v>
      </c>
      <c r="E3431" s="12">
        <v>195</v>
      </c>
    </row>
    <row r="3432" spans="1:5" x14ac:dyDescent="0.3">
      <c r="A3432" s="12" t="s">
        <v>14067</v>
      </c>
      <c r="B3432" s="12" t="s">
        <v>1568</v>
      </c>
      <c r="C3432" s="36">
        <v>46049</v>
      </c>
      <c r="D3432" s="39">
        <v>1791.72</v>
      </c>
      <c r="E3432" s="12">
        <v>255</v>
      </c>
    </row>
    <row r="3433" spans="1:5" x14ac:dyDescent="0.3">
      <c r="A3433" s="12" t="s">
        <v>14068</v>
      </c>
      <c r="B3433" s="12" t="s">
        <v>3168</v>
      </c>
      <c r="C3433" s="36">
        <v>46052</v>
      </c>
      <c r="D3433" s="39">
        <v>1651.23</v>
      </c>
      <c r="E3433" s="12">
        <v>144</v>
      </c>
    </row>
    <row r="3434" spans="1:5" x14ac:dyDescent="0.3">
      <c r="A3434" s="12" t="s">
        <v>14069</v>
      </c>
      <c r="B3434" s="12" t="s">
        <v>1863</v>
      </c>
      <c r="C3434" s="36">
        <v>46049</v>
      </c>
      <c r="D3434" s="39">
        <v>372.26</v>
      </c>
      <c r="E3434" s="12">
        <v>102</v>
      </c>
    </row>
    <row r="3435" spans="1:5" x14ac:dyDescent="0.3">
      <c r="A3435" s="12" t="s">
        <v>14070</v>
      </c>
      <c r="B3435" s="12" t="s">
        <v>1113</v>
      </c>
      <c r="C3435" s="36">
        <v>46043</v>
      </c>
      <c r="D3435" s="39">
        <v>2069.0300000000002</v>
      </c>
      <c r="E3435" s="12">
        <v>115</v>
      </c>
    </row>
    <row r="3436" spans="1:5" x14ac:dyDescent="0.3">
      <c r="A3436" s="12" t="s">
        <v>14071</v>
      </c>
      <c r="B3436" s="12" t="s">
        <v>1584</v>
      </c>
      <c r="C3436" s="36">
        <v>46053</v>
      </c>
      <c r="D3436" s="39">
        <v>826.73</v>
      </c>
      <c r="E3436" s="12">
        <v>75</v>
      </c>
    </row>
    <row r="3437" spans="1:5" x14ac:dyDescent="0.3">
      <c r="A3437" s="12" t="s">
        <v>14072</v>
      </c>
      <c r="B3437" s="12" t="s">
        <v>3613</v>
      </c>
      <c r="C3437" s="36">
        <v>46024</v>
      </c>
      <c r="D3437" s="39">
        <v>1188.31</v>
      </c>
      <c r="E3437" s="12">
        <v>113</v>
      </c>
    </row>
    <row r="3438" spans="1:5" x14ac:dyDescent="0.3">
      <c r="A3438" s="12" t="s">
        <v>14073</v>
      </c>
      <c r="B3438" s="12" t="s">
        <v>1502</v>
      </c>
      <c r="C3438" s="36">
        <v>46039</v>
      </c>
      <c r="D3438" s="39">
        <v>1502.85</v>
      </c>
      <c r="E3438" s="12">
        <v>201</v>
      </c>
    </row>
    <row r="3439" spans="1:5" x14ac:dyDescent="0.3">
      <c r="A3439" s="12" t="s">
        <v>14074</v>
      </c>
      <c r="B3439" s="12" t="s">
        <v>768</v>
      </c>
      <c r="C3439" s="36">
        <v>46035</v>
      </c>
      <c r="D3439" s="39">
        <v>678.91</v>
      </c>
      <c r="E3439" s="12">
        <v>56</v>
      </c>
    </row>
    <row r="3440" spans="1:5" x14ac:dyDescent="0.3">
      <c r="A3440" s="12" t="s">
        <v>14075</v>
      </c>
      <c r="B3440" s="12" t="s">
        <v>1267</v>
      </c>
      <c r="C3440" s="36">
        <v>46041</v>
      </c>
      <c r="D3440" s="39">
        <v>2014.55</v>
      </c>
      <c r="E3440" s="12">
        <v>226</v>
      </c>
    </row>
    <row r="3441" spans="1:5" x14ac:dyDescent="0.3">
      <c r="A3441" s="12" t="s">
        <v>14076</v>
      </c>
      <c r="B3441" s="12" t="s">
        <v>3669</v>
      </c>
      <c r="C3441" s="36">
        <v>46036</v>
      </c>
      <c r="D3441" s="39">
        <v>1905.45</v>
      </c>
      <c r="E3441" s="12">
        <v>292</v>
      </c>
    </row>
    <row r="3442" spans="1:5" x14ac:dyDescent="0.3">
      <c r="A3442" s="12" t="s">
        <v>14077</v>
      </c>
      <c r="B3442" s="12" t="s">
        <v>1370</v>
      </c>
      <c r="C3442" s="36">
        <v>46023</v>
      </c>
      <c r="D3442" s="39">
        <v>1565.88</v>
      </c>
      <c r="E3442" s="12">
        <v>204</v>
      </c>
    </row>
    <row r="3443" spans="1:5" x14ac:dyDescent="0.3">
      <c r="A3443" s="12" t="s">
        <v>14078</v>
      </c>
      <c r="B3443" s="12" t="s">
        <v>2891</v>
      </c>
      <c r="C3443" s="36">
        <v>46027</v>
      </c>
      <c r="D3443" s="39">
        <v>1032.28</v>
      </c>
      <c r="E3443" s="12">
        <v>36</v>
      </c>
    </row>
    <row r="3444" spans="1:5" x14ac:dyDescent="0.3">
      <c r="A3444" s="12" t="s">
        <v>14079</v>
      </c>
      <c r="B3444" s="12" t="s">
        <v>1869</v>
      </c>
      <c r="C3444" s="36">
        <v>46038</v>
      </c>
      <c r="D3444" s="39">
        <v>1647.99</v>
      </c>
      <c r="E3444" s="12">
        <v>216</v>
      </c>
    </row>
    <row r="3445" spans="1:5" x14ac:dyDescent="0.3">
      <c r="A3445" s="12" t="s">
        <v>14080</v>
      </c>
      <c r="B3445" s="12" t="s">
        <v>1393</v>
      </c>
      <c r="C3445" s="36">
        <v>46046</v>
      </c>
      <c r="D3445" s="39">
        <v>194.45</v>
      </c>
      <c r="E3445" s="12">
        <v>100</v>
      </c>
    </row>
    <row r="3446" spans="1:5" x14ac:dyDescent="0.3">
      <c r="A3446" s="12" t="s">
        <v>14081</v>
      </c>
      <c r="B3446" s="12" t="s">
        <v>2417</v>
      </c>
      <c r="C3446" s="36">
        <v>46037</v>
      </c>
      <c r="D3446" s="39">
        <v>2257.16</v>
      </c>
      <c r="E3446" s="12">
        <v>40</v>
      </c>
    </row>
    <row r="3447" spans="1:5" x14ac:dyDescent="0.3">
      <c r="A3447" s="12" t="s">
        <v>14082</v>
      </c>
      <c r="B3447" s="12" t="s">
        <v>2575</v>
      </c>
      <c r="C3447" s="36">
        <v>46040</v>
      </c>
      <c r="D3447" s="39">
        <v>1621.15</v>
      </c>
      <c r="E3447" s="12">
        <v>186</v>
      </c>
    </row>
    <row r="3448" spans="1:5" x14ac:dyDescent="0.3">
      <c r="A3448" s="12" t="s">
        <v>14083</v>
      </c>
      <c r="B3448" s="12" t="s">
        <v>3066</v>
      </c>
      <c r="C3448" s="36">
        <v>46039</v>
      </c>
      <c r="D3448" s="39">
        <v>2115.11</v>
      </c>
      <c r="E3448" s="12">
        <v>243</v>
      </c>
    </row>
    <row r="3449" spans="1:5" x14ac:dyDescent="0.3">
      <c r="A3449" s="12" t="s">
        <v>14084</v>
      </c>
      <c r="B3449" s="12" t="s">
        <v>3394</v>
      </c>
      <c r="C3449" s="36">
        <v>46041</v>
      </c>
      <c r="D3449" s="39">
        <v>638.29</v>
      </c>
      <c r="E3449" s="12">
        <v>290</v>
      </c>
    </row>
    <row r="3450" spans="1:5" x14ac:dyDescent="0.3">
      <c r="A3450" s="12" t="s">
        <v>14085</v>
      </c>
      <c r="B3450" s="12" t="s">
        <v>2227</v>
      </c>
      <c r="C3450" s="36">
        <v>46044</v>
      </c>
      <c r="D3450" s="39">
        <v>1070.23</v>
      </c>
      <c r="E3450" s="12">
        <v>40</v>
      </c>
    </row>
    <row r="3451" spans="1:5" x14ac:dyDescent="0.3">
      <c r="A3451" s="12" t="s">
        <v>14086</v>
      </c>
      <c r="B3451" s="12" t="s">
        <v>2525</v>
      </c>
      <c r="C3451" s="36">
        <v>46027</v>
      </c>
      <c r="D3451" s="39">
        <v>161.58000000000001</v>
      </c>
      <c r="E3451" s="12">
        <v>243</v>
      </c>
    </row>
    <row r="3452" spans="1:5" x14ac:dyDescent="0.3">
      <c r="A3452" s="12" t="s">
        <v>14087</v>
      </c>
      <c r="B3452" s="12" t="s">
        <v>3756</v>
      </c>
      <c r="C3452" s="36">
        <v>46046</v>
      </c>
      <c r="D3452" s="39">
        <v>1230.3800000000001</v>
      </c>
      <c r="E3452" s="12">
        <v>99</v>
      </c>
    </row>
    <row r="3453" spans="1:5" x14ac:dyDescent="0.3">
      <c r="A3453" s="12" t="s">
        <v>14088</v>
      </c>
      <c r="B3453" s="12" t="s">
        <v>2096</v>
      </c>
      <c r="C3453" s="36">
        <v>46035</v>
      </c>
      <c r="D3453" s="39">
        <v>2211.9699999999998</v>
      </c>
      <c r="E3453" s="12">
        <v>17</v>
      </c>
    </row>
    <row r="3454" spans="1:5" x14ac:dyDescent="0.3">
      <c r="A3454" s="12" t="s">
        <v>14089</v>
      </c>
      <c r="B3454" s="12" t="s">
        <v>1977</v>
      </c>
      <c r="C3454" s="36">
        <v>46046</v>
      </c>
      <c r="D3454" s="39">
        <v>1738.97</v>
      </c>
      <c r="E3454" s="12">
        <v>68</v>
      </c>
    </row>
    <row r="3455" spans="1:5" x14ac:dyDescent="0.3">
      <c r="A3455" s="12" t="s">
        <v>14090</v>
      </c>
      <c r="B3455" s="12" t="s">
        <v>2793</v>
      </c>
      <c r="C3455" s="36">
        <v>46032</v>
      </c>
      <c r="D3455" s="39">
        <v>743.67</v>
      </c>
      <c r="E3455" s="12">
        <v>144</v>
      </c>
    </row>
    <row r="3456" spans="1:5" x14ac:dyDescent="0.3">
      <c r="A3456" s="12" t="s">
        <v>14091</v>
      </c>
      <c r="B3456" s="12" t="s">
        <v>3250</v>
      </c>
      <c r="C3456" s="36">
        <v>46027</v>
      </c>
      <c r="D3456" s="39">
        <v>981.46</v>
      </c>
      <c r="E3456" s="12">
        <v>259</v>
      </c>
    </row>
    <row r="3457" spans="1:5" x14ac:dyDescent="0.3">
      <c r="A3457" s="12" t="s">
        <v>14092</v>
      </c>
      <c r="B3457" s="12" t="s">
        <v>3348</v>
      </c>
      <c r="C3457" s="36">
        <v>46037</v>
      </c>
      <c r="D3457" s="39">
        <v>2110.96</v>
      </c>
      <c r="E3457" s="12">
        <v>234</v>
      </c>
    </row>
    <row r="3458" spans="1:5" x14ac:dyDescent="0.3">
      <c r="A3458" s="12" t="s">
        <v>14093</v>
      </c>
      <c r="B3458" s="12" t="s">
        <v>1989</v>
      </c>
      <c r="C3458" s="36">
        <v>46036</v>
      </c>
      <c r="D3458" s="39">
        <v>344.1</v>
      </c>
      <c r="E3458" s="12">
        <v>29</v>
      </c>
    </row>
    <row r="3459" spans="1:5" x14ac:dyDescent="0.3">
      <c r="A3459" s="12" t="s">
        <v>14094</v>
      </c>
      <c r="B3459" s="12" t="s">
        <v>2443</v>
      </c>
      <c r="C3459" s="36">
        <v>46033</v>
      </c>
      <c r="D3459" s="39">
        <v>831.79</v>
      </c>
      <c r="E3459" s="12">
        <v>273</v>
      </c>
    </row>
    <row r="3460" spans="1:5" x14ac:dyDescent="0.3">
      <c r="A3460" s="12" t="s">
        <v>14095</v>
      </c>
      <c r="B3460" s="12" t="s">
        <v>1893</v>
      </c>
      <c r="C3460" s="36">
        <v>46025</v>
      </c>
      <c r="D3460" s="39">
        <v>1435.21</v>
      </c>
      <c r="E3460" s="12">
        <v>84</v>
      </c>
    </row>
    <row r="3461" spans="1:5" x14ac:dyDescent="0.3">
      <c r="A3461" s="12" t="s">
        <v>14096</v>
      </c>
      <c r="B3461" s="12" t="s">
        <v>1129</v>
      </c>
      <c r="C3461" s="36">
        <v>46026</v>
      </c>
      <c r="D3461" s="39">
        <v>642.80999999999995</v>
      </c>
      <c r="E3461" s="12">
        <v>163</v>
      </c>
    </row>
    <row r="3462" spans="1:5" x14ac:dyDescent="0.3">
      <c r="A3462" s="12" t="s">
        <v>14097</v>
      </c>
      <c r="B3462" s="12" t="s">
        <v>3326</v>
      </c>
      <c r="C3462" s="36">
        <v>46039</v>
      </c>
      <c r="D3462" s="39">
        <v>1304.21</v>
      </c>
      <c r="E3462" s="12">
        <v>222</v>
      </c>
    </row>
    <row r="3463" spans="1:5" x14ac:dyDescent="0.3">
      <c r="A3463" s="12" t="s">
        <v>14098</v>
      </c>
      <c r="B3463" s="12" t="s">
        <v>4102</v>
      </c>
      <c r="C3463" s="36">
        <v>46048</v>
      </c>
      <c r="D3463" s="39">
        <v>427.11</v>
      </c>
      <c r="E3463" s="12">
        <v>166</v>
      </c>
    </row>
    <row r="3464" spans="1:5" x14ac:dyDescent="0.3">
      <c r="A3464" s="12" t="s">
        <v>14099</v>
      </c>
      <c r="B3464" s="12" t="s">
        <v>1352</v>
      </c>
      <c r="C3464" s="36">
        <v>46029</v>
      </c>
      <c r="D3464" s="39">
        <v>1812.81</v>
      </c>
      <c r="E3464" s="12">
        <v>26</v>
      </c>
    </row>
    <row r="3465" spans="1:5" x14ac:dyDescent="0.3">
      <c r="A3465" s="12" t="s">
        <v>14100</v>
      </c>
      <c r="B3465" s="12" t="s">
        <v>1368</v>
      </c>
      <c r="C3465" s="36">
        <v>46041</v>
      </c>
      <c r="D3465" s="39">
        <v>129.19999999999999</v>
      </c>
      <c r="E3465" s="12">
        <v>85</v>
      </c>
    </row>
    <row r="3466" spans="1:5" x14ac:dyDescent="0.3">
      <c r="A3466" s="12" t="s">
        <v>14101</v>
      </c>
      <c r="B3466" s="12" t="s">
        <v>2839</v>
      </c>
      <c r="C3466" s="36">
        <v>46044</v>
      </c>
      <c r="D3466" s="39">
        <v>523.75</v>
      </c>
      <c r="E3466" s="12">
        <v>102</v>
      </c>
    </row>
    <row r="3467" spans="1:5" x14ac:dyDescent="0.3">
      <c r="A3467" s="12" t="s">
        <v>14102</v>
      </c>
      <c r="B3467" s="12" t="s">
        <v>3711</v>
      </c>
      <c r="C3467" s="36">
        <v>46033</v>
      </c>
      <c r="D3467" s="39">
        <v>1455.59</v>
      </c>
      <c r="E3467" s="12">
        <v>256</v>
      </c>
    </row>
    <row r="3468" spans="1:5" x14ac:dyDescent="0.3">
      <c r="A3468" s="12" t="s">
        <v>14103</v>
      </c>
      <c r="B3468" s="12" t="s">
        <v>2100</v>
      </c>
      <c r="C3468" s="36">
        <v>46026</v>
      </c>
      <c r="D3468" s="39">
        <v>1664.68</v>
      </c>
      <c r="E3468" s="12">
        <v>217</v>
      </c>
    </row>
    <row r="3469" spans="1:5" x14ac:dyDescent="0.3">
      <c r="A3469" s="12" t="s">
        <v>14104</v>
      </c>
      <c r="B3469" s="12" t="s">
        <v>2323</v>
      </c>
      <c r="C3469" s="36">
        <v>46051</v>
      </c>
      <c r="D3469" s="39">
        <v>1382.07</v>
      </c>
      <c r="E3469" s="12">
        <v>126</v>
      </c>
    </row>
    <row r="3470" spans="1:5" x14ac:dyDescent="0.3">
      <c r="A3470" s="12" t="s">
        <v>14105</v>
      </c>
      <c r="B3470" s="12" t="s">
        <v>2437</v>
      </c>
      <c r="C3470" s="36">
        <v>46027</v>
      </c>
      <c r="D3470" s="39">
        <v>461.71</v>
      </c>
      <c r="E3470" s="12">
        <v>88</v>
      </c>
    </row>
    <row r="3471" spans="1:5" x14ac:dyDescent="0.3">
      <c r="A3471" s="12" t="s">
        <v>14106</v>
      </c>
      <c r="B3471" s="12" t="s">
        <v>2229</v>
      </c>
      <c r="C3471" s="36">
        <v>46029</v>
      </c>
      <c r="D3471" s="39">
        <v>2459.4499999999998</v>
      </c>
      <c r="E3471" s="12">
        <v>55</v>
      </c>
    </row>
    <row r="3472" spans="1:5" x14ac:dyDescent="0.3">
      <c r="A3472" s="12" t="s">
        <v>14107</v>
      </c>
      <c r="B3472" s="12" t="s">
        <v>1987</v>
      </c>
      <c r="C3472" s="36">
        <v>46046</v>
      </c>
      <c r="D3472" s="39">
        <v>380.77</v>
      </c>
      <c r="E3472" s="12">
        <v>68</v>
      </c>
    </row>
    <row r="3473" spans="1:5" x14ac:dyDescent="0.3">
      <c r="A3473" s="12" t="s">
        <v>14108</v>
      </c>
      <c r="B3473" s="12" t="s">
        <v>4529</v>
      </c>
      <c r="C3473" s="36">
        <v>46030</v>
      </c>
      <c r="D3473" s="39">
        <v>624.85</v>
      </c>
      <c r="E3473" s="12">
        <v>245</v>
      </c>
    </row>
    <row r="3474" spans="1:5" x14ac:dyDescent="0.3">
      <c r="A3474" s="12" t="s">
        <v>14109</v>
      </c>
      <c r="B3474" s="12" t="s">
        <v>1209</v>
      </c>
      <c r="C3474" s="36">
        <v>46044</v>
      </c>
      <c r="D3474" s="39">
        <v>1849.44</v>
      </c>
      <c r="E3474" s="12">
        <v>68</v>
      </c>
    </row>
    <row r="3475" spans="1:5" x14ac:dyDescent="0.3">
      <c r="A3475" s="12" t="s">
        <v>14110</v>
      </c>
      <c r="B3475" s="12" t="s">
        <v>3352</v>
      </c>
      <c r="C3475" s="36">
        <v>46047</v>
      </c>
      <c r="D3475" s="39">
        <v>1236.77</v>
      </c>
      <c r="E3475" s="12">
        <v>175</v>
      </c>
    </row>
    <row r="3476" spans="1:5" x14ac:dyDescent="0.3">
      <c r="A3476" s="12" t="s">
        <v>14111</v>
      </c>
      <c r="B3476" s="12" t="s">
        <v>1041</v>
      </c>
      <c r="C3476" s="36">
        <v>46043</v>
      </c>
      <c r="D3476" s="39">
        <v>433.06</v>
      </c>
      <c r="E3476" s="12">
        <v>290</v>
      </c>
    </row>
    <row r="3477" spans="1:5" x14ac:dyDescent="0.3">
      <c r="A3477" s="12" t="s">
        <v>14112</v>
      </c>
      <c r="B3477" s="12" t="s">
        <v>2767</v>
      </c>
      <c r="C3477" s="36">
        <v>46044</v>
      </c>
      <c r="D3477" s="39">
        <v>1722.94</v>
      </c>
      <c r="E3477" s="12">
        <v>216</v>
      </c>
    </row>
    <row r="3478" spans="1:5" x14ac:dyDescent="0.3">
      <c r="A3478" s="12" t="s">
        <v>14113</v>
      </c>
      <c r="B3478" s="12" t="s">
        <v>1562</v>
      </c>
      <c r="C3478" s="36">
        <v>46048</v>
      </c>
      <c r="D3478" s="39">
        <v>708.39</v>
      </c>
      <c r="E3478" s="12">
        <v>117</v>
      </c>
    </row>
    <row r="3479" spans="1:5" x14ac:dyDescent="0.3">
      <c r="A3479" s="12" t="s">
        <v>14114</v>
      </c>
      <c r="B3479" s="12" t="s">
        <v>1925</v>
      </c>
      <c r="C3479" s="36">
        <v>46033</v>
      </c>
      <c r="D3479" s="39">
        <v>421.75</v>
      </c>
      <c r="E3479" s="12">
        <v>44</v>
      </c>
    </row>
    <row r="3480" spans="1:5" x14ac:dyDescent="0.3">
      <c r="A3480" s="12" t="s">
        <v>14115</v>
      </c>
      <c r="B3480" s="12" t="s">
        <v>2763</v>
      </c>
      <c r="C3480" s="36">
        <v>46053</v>
      </c>
      <c r="D3480" s="39">
        <v>1348.88</v>
      </c>
      <c r="E3480" s="12">
        <v>218</v>
      </c>
    </row>
    <row r="3481" spans="1:5" x14ac:dyDescent="0.3">
      <c r="A3481" s="12" t="s">
        <v>14116</v>
      </c>
      <c r="B3481" s="12" t="s">
        <v>4481</v>
      </c>
      <c r="C3481" s="36">
        <v>46051</v>
      </c>
      <c r="D3481" s="39">
        <v>1184.6199999999999</v>
      </c>
      <c r="E3481" s="12">
        <v>259</v>
      </c>
    </row>
    <row r="3482" spans="1:5" x14ac:dyDescent="0.3">
      <c r="A3482" s="12" t="s">
        <v>14117</v>
      </c>
      <c r="B3482" s="12" t="s">
        <v>4060</v>
      </c>
      <c r="C3482" s="36">
        <v>46026</v>
      </c>
      <c r="D3482" s="39">
        <v>1834.75</v>
      </c>
      <c r="E3482" s="12">
        <v>119</v>
      </c>
    </row>
    <row r="3483" spans="1:5" x14ac:dyDescent="0.3">
      <c r="A3483" s="12" t="s">
        <v>14118</v>
      </c>
      <c r="B3483" s="12" t="s">
        <v>3547</v>
      </c>
      <c r="C3483" s="36">
        <v>46028</v>
      </c>
      <c r="D3483" s="39">
        <v>1149.01</v>
      </c>
      <c r="E3483" s="12">
        <v>205</v>
      </c>
    </row>
    <row r="3484" spans="1:5" x14ac:dyDescent="0.3">
      <c r="A3484" s="12" t="s">
        <v>14119</v>
      </c>
      <c r="B3484" s="12" t="s">
        <v>3459</v>
      </c>
      <c r="C3484" s="36">
        <v>46033</v>
      </c>
      <c r="D3484" s="39">
        <v>800.46</v>
      </c>
      <c r="E3484" s="12">
        <v>221</v>
      </c>
    </row>
    <row r="3485" spans="1:5" x14ac:dyDescent="0.3">
      <c r="A3485" s="12" t="s">
        <v>14120</v>
      </c>
      <c r="B3485" s="12" t="s">
        <v>2971</v>
      </c>
      <c r="C3485" s="36">
        <v>46038</v>
      </c>
      <c r="D3485" s="39">
        <v>1909.88</v>
      </c>
      <c r="E3485" s="12">
        <v>116</v>
      </c>
    </row>
    <row r="3486" spans="1:5" x14ac:dyDescent="0.3">
      <c r="A3486" s="12" t="s">
        <v>14121</v>
      </c>
      <c r="B3486" s="12" t="s">
        <v>1877</v>
      </c>
      <c r="C3486" s="36">
        <v>46031</v>
      </c>
      <c r="D3486" s="39">
        <v>60.44</v>
      </c>
      <c r="E3486" s="12">
        <v>36</v>
      </c>
    </row>
    <row r="3487" spans="1:5" x14ac:dyDescent="0.3">
      <c r="A3487" s="12" t="s">
        <v>14122</v>
      </c>
      <c r="B3487" s="12" t="s">
        <v>2695</v>
      </c>
      <c r="C3487" s="36">
        <v>46024</v>
      </c>
      <c r="D3487" s="39">
        <v>1399.87</v>
      </c>
      <c r="E3487" s="12">
        <v>102</v>
      </c>
    </row>
    <row r="3488" spans="1:5" x14ac:dyDescent="0.3">
      <c r="A3488" s="12" t="s">
        <v>14123</v>
      </c>
      <c r="B3488" s="12" t="s">
        <v>2635</v>
      </c>
      <c r="C3488" s="36">
        <v>46024</v>
      </c>
      <c r="D3488" s="39">
        <v>514.41</v>
      </c>
      <c r="E3488" s="12">
        <v>48</v>
      </c>
    </row>
    <row r="3489" spans="1:5" x14ac:dyDescent="0.3">
      <c r="A3489" s="12" t="s">
        <v>14124</v>
      </c>
      <c r="B3489" s="12" t="s">
        <v>4445</v>
      </c>
      <c r="C3489" s="36">
        <v>46049</v>
      </c>
      <c r="D3489" s="39">
        <v>770.92</v>
      </c>
      <c r="E3489" s="12">
        <v>171</v>
      </c>
    </row>
    <row r="3490" spans="1:5" x14ac:dyDescent="0.3">
      <c r="A3490" s="12" t="s">
        <v>14125</v>
      </c>
      <c r="B3490" s="12" t="s">
        <v>1514</v>
      </c>
      <c r="C3490" s="36">
        <v>46023</v>
      </c>
      <c r="D3490" s="39">
        <v>2076.21</v>
      </c>
      <c r="E3490" s="12">
        <v>65</v>
      </c>
    </row>
    <row r="3491" spans="1:5" x14ac:dyDescent="0.3">
      <c r="A3491" s="12" t="s">
        <v>14126</v>
      </c>
      <c r="B3491" s="12" t="s">
        <v>3611</v>
      </c>
      <c r="C3491" s="36">
        <v>46039</v>
      </c>
      <c r="D3491" s="39">
        <v>1543.81</v>
      </c>
      <c r="E3491" s="12">
        <v>137</v>
      </c>
    </row>
    <row r="3492" spans="1:5" x14ac:dyDescent="0.3">
      <c r="A3492" s="12" t="s">
        <v>14127</v>
      </c>
      <c r="B3492" s="12" t="s">
        <v>4042</v>
      </c>
      <c r="C3492" s="36">
        <v>46034</v>
      </c>
      <c r="D3492" s="39">
        <v>625.16</v>
      </c>
      <c r="E3492" s="12">
        <v>146</v>
      </c>
    </row>
    <row r="3493" spans="1:5" x14ac:dyDescent="0.3">
      <c r="A3493" s="12" t="s">
        <v>14128</v>
      </c>
      <c r="B3493" s="12" t="s">
        <v>1566</v>
      </c>
      <c r="C3493" s="36">
        <v>46042</v>
      </c>
      <c r="D3493" s="39">
        <v>664.07</v>
      </c>
      <c r="E3493" s="12">
        <v>202</v>
      </c>
    </row>
    <row r="3494" spans="1:5" x14ac:dyDescent="0.3">
      <c r="A3494" s="12" t="s">
        <v>14129</v>
      </c>
      <c r="B3494" s="12" t="s">
        <v>866</v>
      </c>
      <c r="C3494" s="36">
        <v>46038</v>
      </c>
      <c r="D3494" s="39">
        <v>1171.1199999999999</v>
      </c>
      <c r="E3494" s="12">
        <v>210</v>
      </c>
    </row>
    <row r="3495" spans="1:5" x14ac:dyDescent="0.3">
      <c r="A3495" s="12" t="s">
        <v>14130</v>
      </c>
      <c r="B3495" s="12" t="s">
        <v>3653</v>
      </c>
      <c r="C3495" s="36">
        <v>46038</v>
      </c>
      <c r="D3495" s="39">
        <v>1015.15</v>
      </c>
      <c r="E3495" s="12">
        <v>39</v>
      </c>
    </row>
    <row r="3496" spans="1:5" x14ac:dyDescent="0.3">
      <c r="A3496" s="12" t="s">
        <v>14131</v>
      </c>
      <c r="B3496" s="12" t="s">
        <v>517</v>
      </c>
      <c r="C3496" s="36">
        <v>46052</v>
      </c>
      <c r="D3496" s="39">
        <v>849.32</v>
      </c>
      <c r="E3496" s="12">
        <v>57</v>
      </c>
    </row>
    <row r="3497" spans="1:5" x14ac:dyDescent="0.3">
      <c r="A3497" s="12" t="s">
        <v>14132</v>
      </c>
      <c r="B3497" s="12" t="s">
        <v>3808</v>
      </c>
      <c r="C3497" s="36">
        <v>46044</v>
      </c>
      <c r="D3497" s="39">
        <v>1394.91</v>
      </c>
      <c r="E3497" s="12">
        <v>14</v>
      </c>
    </row>
    <row r="3498" spans="1:5" x14ac:dyDescent="0.3">
      <c r="A3498" s="12" t="s">
        <v>14133</v>
      </c>
      <c r="B3498" s="12" t="s">
        <v>3358</v>
      </c>
      <c r="C3498" s="36">
        <v>46041</v>
      </c>
      <c r="D3498" s="39">
        <v>439.18</v>
      </c>
      <c r="E3498" s="12">
        <v>197</v>
      </c>
    </row>
    <row r="3499" spans="1:5" x14ac:dyDescent="0.3">
      <c r="A3499" s="12" t="s">
        <v>14134</v>
      </c>
      <c r="B3499" s="12" t="s">
        <v>3723</v>
      </c>
      <c r="C3499" s="36">
        <v>46046</v>
      </c>
      <c r="D3499" s="39">
        <v>406.14</v>
      </c>
      <c r="E3499" s="12">
        <v>107</v>
      </c>
    </row>
    <row r="3500" spans="1:5" x14ac:dyDescent="0.3">
      <c r="A3500" s="12" t="s">
        <v>14135</v>
      </c>
      <c r="B3500" s="12" t="s">
        <v>3673</v>
      </c>
      <c r="C3500" s="36">
        <v>46033</v>
      </c>
      <c r="D3500" s="39">
        <v>2113.8000000000002</v>
      </c>
      <c r="E3500" s="12">
        <v>140</v>
      </c>
    </row>
    <row r="3501" spans="1:5" x14ac:dyDescent="0.3">
      <c r="A3501" s="12" t="s">
        <v>14136</v>
      </c>
      <c r="B3501" s="12" t="s">
        <v>3764</v>
      </c>
      <c r="C3501" s="36">
        <v>46023</v>
      </c>
      <c r="D3501" s="39">
        <v>421.55</v>
      </c>
      <c r="E3501" s="12">
        <v>179</v>
      </c>
    </row>
    <row r="3502" spans="1:5" x14ac:dyDescent="0.3">
      <c r="A3502" s="12" t="s">
        <v>14137</v>
      </c>
      <c r="B3502" s="12" t="s">
        <v>2108</v>
      </c>
      <c r="C3502" s="36">
        <v>46040</v>
      </c>
      <c r="D3502" s="39">
        <v>86.97</v>
      </c>
      <c r="E3502" s="12">
        <v>63</v>
      </c>
    </row>
    <row r="3503" spans="1:5" x14ac:dyDescent="0.3">
      <c r="A3503" s="12" t="s">
        <v>14138</v>
      </c>
      <c r="B3503" s="12" t="s">
        <v>1857</v>
      </c>
      <c r="C3503" s="36">
        <v>46050</v>
      </c>
      <c r="D3503" s="39">
        <v>188.53</v>
      </c>
      <c r="E3503" s="12">
        <v>81</v>
      </c>
    </row>
    <row r="3504" spans="1:5" x14ac:dyDescent="0.3">
      <c r="A3504" s="12" t="s">
        <v>14139</v>
      </c>
      <c r="B3504" s="12" t="s">
        <v>3148</v>
      </c>
      <c r="C3504" s="36">
        <v>46024</v>
      </c>
      <c r="D3504" s="39">
        <v>747.86</v>
      </c>
      <c r="E3504" s="12">
        <v>182</v>
      </c>
    </row>
    <row r="3505" spans="1:5" x14ac:dyDescent="0.3">
      <c r="A3505" s="12" t="s">
        <v>14140</v>
      </c>
      <c r="B3505" s="12" t="s">
        <v>3378</v>
      </c>
      <c r="C3505" s="36">
        <v>46029</v>
      </c>
      <c r="D3505" s="39">
        <v>1494.46</v>
      </c>
      <c r="E3505" s="12">
        <v>201</v>
      </c>
    </row>
    <row r="3506" spans="1:5" x14ac:dyDescent="0.3">
      <c r="A3506" s="12" t="s">
        <v>14141</v>
      </c>
      <c r="B3506" s="12" t="s">
        <v>2391</v>
      </c>
      <c r="C3506" s="36">
        <v>46024</v>
      </c>
      <c r="D3506" s="39">
        <v>2161.84</v>
      </c>
      <c r="E3506" s="12">
        <v>131</v>
      </c>
    </row>
    <row r="3507" spans="1:5" x14ac:dyDescent="0.3">
      <c r="A3507" s="12" t="s">
        <v>14142</v>
      </c>
      <c r="B3507" s="12" t="s">
        <v>3501</v>
      </c>
      <c r="C3507" s="36">
        <v>46030</v>
      </c>
      <c r="D3507" s="39">
        <v>120.19</v>
      </c>
      <c r="E3507" s="12">
        <v>88</v>
      </c>
    </row>
    <row r="3508" spans="1:5" x14ac:dyDescent="0.3">
      <c r="A3508" s="12" t="s">
        <v>14143</v>
      </c>
      <c r="B3508" s="12" t="s">
        <v>3569</v>
      </c>
      <c r="C3508" s="36">
        <v>46051</v>
      </c>
      <c r="D3508" s="39">
        <v>1626.19</v>
      </c>
      <c r="E3508" s="12">
        <v>265</v>
      </c>
    </row>
    <row r="3509" spans="1:5" x14ac:dyDescent="0.3">
      <c r="A3509" s="12" t="s">
        <v>14144</v>
      </c>
      <c r="B3509" s="12" t="s">
        <v>1851</v>
      </c>
      <c r="C3509" s="36">
        <v>46025</v>
      </c>
      <c r="D3509" s="39">
        <v>1255.68</v>
      </c>
      <c r="E3509" s="12">
        <v>80</v>
      </c>
    </row>
    <row r="3510" spans="1:5" x14ac:dyDescent="0.3">
      <c r="A3510" s="12" t="s">
        <v>14145</v>
      </c>
      <c r="B3510" s="12" t="s">
        <v>3352</v>
      </c>
      <c r="C3510" s="36">
        <v>46036</v>
      </c>
      <c r="D3510" s="39">
        <v>508.02</v>
      </c>
      <c r="E3510" s="12">
        <v>233</v>
      </c>
    </row>
    <row r="3511" spans="1:5" x14ac:dyDescent="0.3">
      <c r="A3511" s="12" t="s">
        <v>14146</v>
      </c>
      <c r="B3511" s="12" t="s">
        <v>4046</v>
      </c>
      <c r="C3511" s="36">
        <v>46027</v>
      </c>
      <c r="D3511" s="39">
        <v>38.86</v>
      </c>
      <c r="E3511" s="12">
        <v>82</v>
      </c>
    </row>
    <row r="3512" spans="1:5" x14ac:dyDescent="0.3">
      <c r="A3512" s="12" t="s">
        <v>14147</v>
      </c>
      <c r="B3512" s="12" t="s">
        <v>3384</v>
      </c>
      <c r="C3512" s="36">
        <v>46027</v>
      </c>
      <c r="D3512" s="39">
        <v>1416.35</v>
      </c>
      <c r="E3512" s="12">
        <v>253</v>
      </c>
    </row>
    <row r="3513" spans="1:5" x14ac:dyDescent="0.3">
      <c r="A3513" s="12" t="s">
        <v>14148</v>
      </c>
      <c r="B3513" s="12" t="s">
        <v>1352</v>
      </c>
      <c r="C3513" s="36">
        <v>46040</v>
      </c>
      <c r="D3513" s="39">
        <v>1122.92</v>
      </c>
      <c r="E3513" s="12">
        <v>247</v>
      </c>
    </row>
    <row r="3514" spans="1:5" x14ac:dyDescent="0.3">
      <c r="A3514" s="12" t="s">
        <v>14149</v>
      </c>
      <c r="B3514" s="12" t="s">
        <v>4551</v>
      </c>
      <c r="C3514" s="36">
        <v>46024</v>
      </c>
      <c r="D3514" s="39">
        <v>1438.43</v>
      </c>
      <c r="E3514" s="12">
        <v>46</v>
      </c>
    </row>
    <row r="3515" spans="1:5" x14ac:dyDescent="0.3">
      <c r="A3515" s="12" t="s">
        <v>14150</v>
      </c>
      <c r="B3515" s="12" t="s">
        <v>727</v>
      </c>
      <c r="C3515" s="36">
        <v>46041</v>
      </c>
      <c r="D3515" s="39">
        <v>1955.96</v>
      </c>
      <c r="E3515" s="12">
        <v>274</v>
      </c>
    </row>
    <row r="3516" spans="1:5" x14ac:dyDescent="0.3">
      <c r="A3516" s="12" t="s">
        <v>14151</v>
      </c>
      <c r="B3516" s="12" t="s">
        <v>3380</v>
      </c>
      <c r="C3516" s="36">
        <v>46028</v>
      </c>
      <c r="D3516" s="39">
        <v>2125.0300000000002</v>
      </c>
      <c r="E3516" s="12">
        <v>93</v>
      </c>
    </row>
    <row r="3517" spans="1:5" x14ac:dyDescent="0.3">
      <c r="A3517" s="12" t="s">
        <v>14152</v>
      </c>
      <c r="B3517" s="12" t="s">
        <v>4316</v>
      </c>
      <c r="C3517" s="36">
        <v>46048</v>
      </c>
      <c r="D3517" s="39">
        <v>94.93</v>
      </c>
      <c r="E3517" s="12">
        <v>101</v>
      </c>
    </row>
    <row r="3518" spans="1:5" x14ac:dyDescent="0.3">
      <c r="A3518" s="12" t="s">
        <v>14153</v>
      </c>
      <c r="B3518" s="12" t="s">
        <v>1953</v>
      </c>
      <c r="C3518" s="36">
        <v>46036</v>
      </c>
      <c r="D3518" s="39">
        <v>707.35</v>
      </c>
      <c r="E3518" s="12">
        <v>283</v>
      </c>
    </row>
    <row r="3519" spans="1:5" x14ac:dyDescent="0.3">
      <c r="A3519" s="12" t="s">
        <v>14154</v>
      </c>
      <c r="B3519" s="12" t="s">
        <v>3240</v>
      </c>
      <c r="C3519" s="36">
        <v>46043</v>
      </c>
      <c r="D3519" s="39">
        <v>1878.73</v>
      </c>
      <c r="E3519" s="12">
        <v>11</v>
      </c>
    </row>
    <row r="3520" spans="1:5" x14ac:dyDescent="0.3">
      <c r="A3520" s="12" t="s">
        <v>14155</v>
      </c>
      <c r="B3520" s="12" t="s">
        <v>2353</v>
      </c>
      <c r="C3520" s="36">
        <v>46039</v>
      </c>
      <c r="D3520" s="39">
        <v>30.49</v>
      </c>
      <c r="E3520" s="12">
        <v>258</v>
      </c>
    </row>
    <row r="3521" spans="1:5" x14ac:dyDescent="0.3">
      <c r="A3521" s="12" t="s">
        <v>14156</v>
      </c>
      <c r="B3521" s="12" t="s">
        <v>588</v>
      </c>
      <c r="C3521" s="36">
        <v>46035</v>
      </c>
      <c r="D3521" s="39">
        <v>2243.39</v>
      </c>
      <c r="E3521" s="12">
        <v>143</v>
      </c>
    </row>
    <row r="3522" spans="1:5" x14ac:dyDescent="0.3">
      <c r="A3522" s="12" t="s">
        <v>14157</v>
      </c>
      <c r="B3522" s="12" t="s">
        <v>868</v>
      </c>
      <c r="C3522" s="36">
        <v>46029</v>
      </c>
      <c r="D3522" s="39">
        <v>2304.7800000000002</v>
      </c>
      <c r="E3522" s="12">
        <v>270</v>
      </c>
    </row>
    <row r="3523" spans="1:5" x14ac:dyDescent="0.3">
      <c r="A3523" s="12" t="s">
        <v>14158</v>
      </c>
      <c r="B3523" s="12" t="s">
        <v>1401</v>
      </c>
      <c r="C3523" s="36">
        <v>46037</v>
      </c>
      <c r="D3523" s="39">
        <v>1317.82</v>
      </c>
      <c r="E3523" s="12">
        <v>188</v>
      </c>
    </row>
    <row r="3524" spans="1:5" x14ac:dyDescent="0.3">
      <c r="A3524" s="12" t="s">
        <v>14159</v>
      </c>
      <c r="B3524" s="12" t="s">
        <v>2351</v>
      </c>
      <c r="C3524" s="36">
        <v>46033</v>
      </c>
      <c r="D3524" s="39">
        <v>240.62</v>
      </c>
      <c r="E3524" s="12">
        <v>119</v>
      </c>
    </row>
    <row r="3525" spans="1:5" x14ac:dyDescent="0.3">
      <c r="A3525" s="12" t="s">
        <v>14160</v>
      </c>
      <c r="B3525" s="12" t="s">
        <v>1736</v>
      </c>
      <c r="C3525" s="36">
        <v>46036</v>
      </c>
      <c r="D3525" s="39">
        <v>1715.05</v>
      </c>
      <c r="E3525" s="12">
        <v>214</v>
      </c>
    </row>
    <row r="3526" spans="1:5" x14ac:dyDescent="0.3">
      <c r="A3526" s="12" t="s">
        <v>14161</v>
      </c>
      <c r="B3526" s="12" t="s">
        <v>3392</v>
      </c>
      <c r="C3526" s="36">
        <v>46053</v>
      </c>
      <c r="D3526" s="39">
        <v>2189.1999999999998</v>
      </c>
      <c r="E3526" s="12">
        <v>216</v>
      </c>
    </row>
    <row r="3527" spans="1:5" x14ac:dyDescent="0.3">
      <c r="A3527" s="12" t="s">
        <v>14162</v>
      </c>
      <c r="B3527" s="12" t="s">
        <v>2829</v>
      </c>
      <c r="C3527" s="36">
        <v>46053</v>
      </c>
      <c r="D3527" s="39">
        <v>1905.19</v>
      </c>
      <c r="E3527" s="12">
        <v>83</v>
      </c>
    </row>
    <row r="3528" spans="1:5" x14ac:dyDescent="0.3">
      <c r="A3528" s="12" t="s">
        <v>14163</v>
      </c>
      <c r="B3528" s="12" t="s">
        <v>4284</v>
      </c>
      <c r="C3528" s="36">
        <v>46030</v>
      </c>
      <c r="D3528" s="39">
        <v>549.91999999999996</v>
      </c>
      <c r="E3528" s="12">
        <v>147</v>
      </c>
    </row>
    <row r="3529" spans="1:5" x14ac:dyDescent="0.3">
      <c r="A3529" s="12" t="s">
        <v>14164</v>
      </c>
      <c r="B3529" s="12" t="s">
        <v>3987</v>
      </c>
      <c r="C3529" s="36">
        <v>46024</v>
      </c>
      <c r="D3529" s="39">
        <v>1600.94</v>
      </c>
      <c r="E3529" s="12">
        <v>97</v>
      </c>
    </row>
    <row r="3530" spans="1:5" x14ac:dyDescent="0.3">
      <c r="A3530" s="12" t="s">
        <v>14165</v>
      </c>
      <c r="B3530" s="12" t="s">
        <v>2797</v>
      </c>
      <c r="C3530" s="36">
        <v>46030</v>
      </c>
      <c r="D3530" s="39">
        <v>1520.88</v>
      </c>
      <c r="E3530" s="12">
        <v>130</v>
      </c>
    </row>
    <row r="3531" spans="1:5" x14ac:dyDescent="0.3">
      <c r="A3531" s="12" t="s">
        <v>14166</v>
      </c>
      <c r="B3531" s="12" t="s">
        <v>1977</v>
      </c>
      <c r="C3531" s="36">
        <v>46028</v>
      </c>
      <c r="D3531" s="39">
        <v>507.35</v>
      </c>
      <c r="E3531" s="12">
        <v>136</v>
      </c>
    </row>
    <row r="3532" spans="1:5" x14ac:dyDescent="0.3">
      <c r="A3532" s="12" t="s">
        <v>14167</v>
      </c>
      <c r="B3532" s="12" t="s">
        <v>3884</v>
      </c>
      <c r="C3532" s="36">
        <v>46032</v>
      </c>
      <c r="D3532" s="39">
        <v>520.22</v>
      </c>
      <c r="E3532" s="12">
        <v>52</v>
      </c>
    </row>
    <row r="3533" spans="1:5" x14ac:dyDescent="0.3">
      <c r="A3533" s="12" t="s">
        <v>14168</v>
      </c>
      <c r="B3533" s="12" t="s">
        <v>3830</v>
      </c>
      <c r="C3533" s="36">
        <v>46042</v>
      </c>
      <c r="D3533" s="39">
        <v>1039.19</v>
      </c>
      <c r="E3533" s="12">
        <v>101</v>
      </c>
    </row>
    <row r="3534" spans="1:5" x14ac:dyDescent="0.3">
      <c r="A3534" s="12" t="s">
        <v>14169</v>
      </c>
      <c r="B3534" s="12" t="s">
        <v>761</v>
      </c>
      <c r="C3534" s="36">
        <v>46049</v>
      </c>
      <c r="D3534" s="39">
        <v>288.25</v>
      </c>
      <c r="E3534" s="12">
        <v>89</v>
      </c>
    </row>
    <row r="3535" spans="1:5" x14ac:dyDescent="0.3">
      <c r="A3535" s="12" t="s">
        <v>14170</v>
      </c>
      <c r="B3535" s="12" t="s">
        <v>580</v>
      </c>
      <c r="C3535" s="36">
        <v>46035</v>
      </c>
      <c r="D3535" s="39">
        <v>1991.2</v>
      </c>
      <c r="E3535" s="12">
        <v>212</v>
      </c>
    </row>
    <row r="3536" spans="1:5" x14ac:dyDescent="0.3">
      <c r="A3536" s="12" t="s">
        <v>14171</v>
      </c>
      <c r="B3536" s="12" t="s">
        <v>4186</v>
      </c>
      <c r="C3536" s="36">
        <v>46026</v>
      </c>
      <c r="D3536" s="39">
        <v>2047.96</v>
      </c>
      <c r="E3536" s="12">
        <v>40</v>
      </c>
    </row>
    <row r="3537" spans="1:5" x14ac:dyDescent="0.3">
      <c r="A3537" s="12" t="s">
        <v>14172</v>
      </c>
      <c r="B3537" s="12" t="s">
        <v>1072</v>
      </c>
      <c r="C3537" s="36">
        <v>46023</v>
      </c>
      <c r="D3537" s="39">
        <v>1646.67</v>
      </c>
      <c r="E3537" s="12">
        <v>52</v>
      </c>
    </row>
    <row r="3538" spans="1:5" x14ac:dyDescent="0.3">
      <c r="A3538" s="12" t="s">
        <v>14173</v>
      </c>
      <c r="B3538" s="12" t="s">
        <v>1155</v>
      </c>
      <c r="C3538" s="36">
        <v>46042</v>
      </c>
      <c r="D3538" s="39">
        <v>1403.98</v>
      </c>
      <c r="E3538" s="12">
        <v>247</v>
      </c>
    </row>
    <row r="3539" spans="1:5" x14ac:dyDescent="0.3">
      <c r="A3539" s="12" t="s">
        <v>14174</v>
      </c>
      <c r="B3539" s="12" t="s">
        <v>1871</v>
      </c>
      <c r="C3539" s="36">
        <v>46034</v>
      </c>
      <c r="D3539" s="39">
        <v>1352.49</v>
      </c>
      <c r="E3539" s="12">
        <v>290</v>
      </c>
    </row>
    <row r="3540" spans="1:5" x14ac:dyDescent="0.3">
      <c r="A3540" s="12" t="s">
        <v>14175</v>
      </c>
      <c r="B3540" s="12" t="s">
        <v>3766</v>
      </c>
      <c r="C3540" s="36">
        <v>46045</v>
      </c>
      <c r="D3540" s="39">
        <v>1530.28</v>
      </c>
      <c r="E3540" s="12">
        <v>123</v>
      </c>
    </row>
    <row r="3541" spans="1:5" x14ac:dyDescent="0.3">
      <c r="A3541" s="12" t="s">
        <v>14176</v>
      </c>
      <c r="B3541" s="12" t="s">
        <v>4261</v>
      </c>
      <c r="C3541" s="36">
        <v>46031</v>
      </c>
      <c r="D3541" s="39">
        <v>930.41</v>
      </c>
      <c r="E3541" s="12">
        <v>295</v>
      </c>
    </row>
    <row r="3542" spans="1:5" x14ac:dyDescent="0.3">
      <c r="A3542" s="12" t="s">
        <v>14177</v>
      </c>
      <c r="B3542" s="12" t="s">
        <v>4491</v>
      </c>
      <c r="C3542" s="36">
        <v>46031</v>
      </c>
      <c r="D3542" s="39">
        <v>288.35000000000002</v>
      </c>
      <c r="E3542" s="12">
        <v>298</v>
      </c>
    </row>
    <row r="3543" spans="1:5" x14ac:dyDescent="0.3">
      <c r="A3543" s="12" t="s">
        <v>14178</v>
      </c>
      <c r="B3543" s="12" t="s">
        <v>4092</v>
      </c>
      <c r="C3543" s="36">
        <v>46037</v>
      </c>
      <c r="D3543" s="39">
        <v>1826.07</v>
      </c>
      <c r="E3543" s="12">
        <v>281</v>
      </c>
    </row>
    <row r="3544" spans="1:5" x14ac:dyDescent="0.3">
      <c r="A3544" s="12" t="s">
        <v>14179</v>
      </c>
      <c r="B3544" s="12" t="s">
        <v>2805</v>
      </c>
      <c r="C3544" s="36">
        <v>46036</v>
      </c>
      <c r="D3544" s="39">
        <v>1506.08</v>
      </c>
      <c r="E3544" s="12">
        <v>182</v>
      </c>
    </row>
    <row r="3545" spans="1:5" x14ac:dyDescent="0.3">
      <c r="A3545" s="12" t="s">
        <v>14180</v>
      </c>
      <c r="B3545" s="12" t="s">
        <v>3581</v>
      </c>
      <c r="C3545" s="36">
        <v>46045</v>
      </c>
      <c r="D3545" s="39">
        <v>237.88</v>
      </c>
      <c r="E3545" s="12">
        <v>278</v>
      </c>
    </row>
    <row r="3546" spans="1:5" x14ac:dyDescent="0.3">
      <c r="A3546" s="12" t="s">
        <v>14181</v>
      </c>
      <c r="B3546" s="12" t="s">
        <v>4001</v>
      </c>
      <c r="C3546" s="36">
        <v>46046</v>
      </c>
      <c r="D3546" s="39">
        <v>2495.2399999999998</v>
      </c>
      <c r="E3546" s="12">
        <v>78</v>
      </c>
    </row>
    <row r="3547" spans="1:5" x14ac:dyDescent="0.3">
      <c r="A3547" s="12" t="s">
        <v>14182</v>
      </c>
      <c r="B3547" s="12" t="s">
        <v>1213</v>
      </c>
      <c r="C3547" s="36">
        <v>46037</v>
      </c>
      <c r="D3547" s="39">
        <v>2350.1999999999998</v>
      </c>
      <c r="E3547" s="12">
        <v>287</v>
      </c>
    </row>
    <row r="3548" spans="1:5" x14ac:dyDescent="0.3">
      <c r="A3548" s="12" t="s">
        <v>14183</v>
      </c>
      <c r="B3548" s="12" t="s">
        <v>3408</v>
      </c>
      <c r="C3548" s="36">
        <v>46046</v>
      </c>
      <c r="D3548" s="39">
        <v>2012.91</v>
      </c>
      <c r="E3548" s="12">
        <v>92</v>
      </c>
    </row>
    <row r="3549" spans="1:5" x14ac:dyDescent="0.3">
      <c r="A3549" s="12" t="s">
        <v>14184</v>
      </c>
      <c r="B3549" s="12" t="s">
        <v>4411</v>
      </c>
      <c r="C3549" s="36">
        <v>46042</v>
      </c>
      <c r="D3549" s="39">
        <v>2142.1799999999998</v>
      </c>
      <c r="E3549" s="12">
        <v>125</v>
      </c>
    </row>
    <row r="3550" spans="1:5" x14ac:dyDescent="0.3">
      <c r="A3550" s="12" t="s">
        <v>14185</v>
      </c>
      <c r="B3550" s="12" t="s">
        <v>2039</v>
      </c>
      <c r="C3550" s="36">
        <v>46028</v>
      </c>
      <c r="D3550" s="39">
        <v>434.4</v>
      </c>
      <c r="E3550" s="12">
        <v>67</v>
      </c>
    </row>
    <row r="3551" spans="1:5" x14ac:dyDescent="0.3">
      <c r="A3551" s="12" t="s">
        <v>14186</v>
      </c>
      <c r="B3551" s="12" t="s">
        <v>2289</v>
      </c>
      <c r="C3551" s="36">
        <v>46024</v>
      </c>
      <c r="D3551" s="39">
        <v>1345.98</v>
      </c>
      <c r="E3551" s="12">
        <v>168</v>
      </c>
    </row>
    <row r="3552" spans="1:5" x14ac:dyDescent="0.3">
      <c r="A3552" s="12" t="s">
        <v>14187</v>
      </c>
      <c r="B3552" s="12" t="s">
        <v>1070</v>
      </c>
      <c r="C3552" s="36">
        <v>46049</v>
      </c>
      <c r="D3552" s="39">
        <v>1667.37</v>
      </c>
      <c r="E3552" s="12">
        <v>32</v>
      </c>
    </row>
    <row r="3553" spans="1:5" x14ac:dyDescent="0.3">
      <c r="A3553" s="12" t="s">
        <v>14188</v>
      </c>
      <c r="B3553" s="12" t="s">
        <v>1161</v>
      </c>
      <c r="C3553" s="36">
        <v>46039</v>
      </c>
      <c r="D3553" s="39">
        <v>472.82</v>
      </c>
      <c r="E3553" s="12">
        <v>6</v>
      </c>
    </row>
    <row r="3554" spans="1:5" x14ac:dyDescent="0.3">
      <c r="A3554" s="12" t="s">
        <v>14189</v>
      </c>
      <c r="B3554" s="12" t="s">
        <v>2805</v>
      </c>
      <c r="C3554" s="36">
        <v>46041</v>
      </c>
      <c r="D3554" s="39">
        <v>1457.62</v>
      </c>
      <c r="E3554" s="12">
        <v>183</v>
      </c>
    </row>
    <row r="3555" spans="1:5" x14ac:dyDescent="0.3">
      <c r="A3555" s="12" t="s">
        <v>14190</v>
      </c>
      <c r="B3555" s="12" t="s">
        <v>3639</v>
      </c>
      <c r="C3555" s="36">
        <v>46033</v>
      </c>
      <c r="D3555" s="39">
        <v>970.91</v>
      </c>
      <c r="E3555" s="12">
        <v>256</v>
      </c>
    </row>
    <row r="3556" spans="1:5" x14ac:dyDescent="0.3">
      <c r="A3556" s="12" t="s">
        <v>14191</v>
      </c>
      <c r="B3556" s="12" t="s">
        <v>3849</v>
      </c>
      <c r="C3556" s="36">
        <v>46047</v>
      </c>
      <c r="D3556" s="39">
        <v>1729.08</v>
      </c>
      <c r="E3556" s="12">
        <v>215</v>
      </c>
    </row>
    <row r="3557" spans="1:5" x14ac:dyDescent="0.3">
      <c r="A3557" s="12" t="s">
        <v>14192</v>
      </c>
      <c r="B3557" s="12" t="s">
        <v>4302</v>
      </c>
      <c r="C3557" s="36">
        <v>46046</v>
      </c>
      <c r="D3557" s="39">
        <v>1096</v>
      </c>
      <c r="E3557" s="12">
        <v>96</v>
      </c>
    </row>
    <row r="3558" spans="1:5" x14ac:dyDescent="0.3">
      <c r="A3558" s="12" t="s">
        <v>14193</v>
      </c>
      <c r="B3558" s="12" t="s">
        <v>4216</v>
      </c>
      <c r="C3558" s="36">
        <v>46030</v>
      </c>
      <c r="D3558" s="39">
        <v>410.79</v>
      </c>
      <c r="E3558" s="12">
        <v>146</v>
      </c>
    </row>
    <row r="3559" spans="1:5" x14ac:dyDescent="0.3">
      <c r="A3559" s="12" t="s">
        <v>14194</v>
      </c>
      <c r="B3559" s="12" t="s">
        <v>4497</v>
      </c>
      <c r="C3559" s="36">
        <v>46030</v>
      </c>
      <c r="D3559" s="39">
        <v>2498.6999999999998</v>
      </c>
      <c r="E3559" s="12">
        <v>163</v>
      </c>
    </row>
    <row r="3560" spans="1:5" x14ac:dyDescent="0.3">
      <c r="A3560" s="12" t="s">
        <v>14195</v>
      </c>
      <c r="B3560" s="12" t="s">
        <v>3870</v>
      </c>
      <c r="C3560" s="36">
        <v>46053</v>
      </c>
      <c r="D3560" s="39">
        <v>259.83999999999997</v>
      </c>
      <c r="E3560" s="12">
        <v>60</v>
      </c>
    </row>
    <row r="3561" spans="1:5" x14ac:dyDescent="0.3">
      <c r="A3561" s="12" t="s">
        <v>14196</v>
      </c>
      <c r="B3561" s="12" t="s">
        <v>2875</v>
      </c>
      <c r="C3561" s="36">
        <v>46023</v>
      </c>
      <c r="D3561" s="39">
        <v>366.62</v>
      </c>
      <c r="E3561" s="12">
        <v>141</v>
      </c>
    </row>
    <row r="3562" spans="1:5" x14ac:dyDescent="0.3">
      <c r="A3562" s="12" t="s">
        <v>14197</v>
      </c>
      <c r="B3562" s="12" t="s">
        <v>2703</v>
      </c>
      <c r="C3562" s="36">
        <v>46045</v>
      </c>
      <c r="D3562" s="39">
        <v>1251.99</v>
      </c>
      <c r="E3562" s="12">
        <v>222</v>
      </c>
    </row>
    <row r="3563" spans="1:5" x14ac:dyDescent="0.3">
      <c r="A3563" s="12" t="s">
        <v>14198</v>
      </c>
      <c r="B3563" s="12" t="s">
        <v>3374</v>
      </c>
      <c r="C3563" s="36">
        <v>46050</v>
      </c>
      <c r="D3563" s="39">
        <v>1060.03</v>
      </c>
      <c r="E3563" s="12">
        <v>87</v>
      </c>
    </row>
    <row r="3564" spans="1:5" x14ac:dyDescent="0.3">
      <c r="A3564" s="12" t="s">
        <v>14199</v>
      </c>
      <c r="B3564" s="12" t="s">
        <v>934</v>
      </c>
      <c r="C3564" s="36">
        <v>46049</v>
      </c>
      <c r="D3564" s="39">
        <v>259.58</v>
      </c>
      <c r="E3564" s="12">
        <v>245</v>
      </c>
    </row>
    <row r="3565" spans="1:5" x14ac:dyDescent="0.3">
      <c r="A3565" s="12" t="s">
        <v>14200</v>
      </c>
      <c r="B3565" s="12" t="s">
        <v>4192</v>
      </c>
      <c r="C3565" s="36">
        <v>46039</v>
      </c>
      <c r="D3565" s="39">
        <v>2253.5</v>
      </c>
      <c r="E3565" s="12">
        <v>163</v>
      </c>
    </row>
    <row r="3566" spans="1:5" x14ac:dyDescent="0.3">
      <c r="A3566" s="12" t="s">
        <v>14201</v>
      </c>
      <c r="B3566" s="12" t="s">
        <v>2395</v>
      </c>
      <c r="C3566" s="36">
        <v>46047</v>
      </c>
      <c r="D3566" s="39">
        <v>830.58</v>
      </c>
      <c r="E3566" s="12">
        <v>15</v>
      </c>
    </row>
    <row r="3567" spans="1:5" x14ac:dyDescent="0.3">
      <c r="A3567" s="12" t="s">
        <v>14202</v>
      </c>
      <c r="B3567" s="12" t="s">
        <v>753</v>
      </c>
      <c r="C3567" s="36">
        <v>46052</v>
      </c>
      <c r="D3567" s="39">
        <v>1608.23</v>
      </c>
      <c r="E3567" s="12">
        <v>133</v>
      </c>
    </row>
    <row r="3568" spans="1:5" x14ac:dyDescent="0.3">
      <c r="A3568" s="12" t="s">
        <v>14203</v>
      </c>
      <c r="B3568" s="12" t="s">
        <v>3669</v>
      </c>
      <c r="C3568" s="36">
        <v>46039</v>
      </c>
      <c r="D3568" s="39">
        <v>1291.56</v>
      </c>
      <c r="E3568" s="12">
        <v>76</v>
      </c>
    </row>
    <row r="3569" spans="1:5" x14ac:dyDescent="0.3">
      <c r="A3569" s="12" t="s">
        <v>14204</v>
      </c>
      <c r="B3569" s="12" t="s">
        <v>3491</v>
      </c>
      <c r="C3569" s="36">
        <v>46037</v>
      </c>
      <c r="D3569" s="39">
        <v>274.77</v>
      </c>
      <c r="E3569" s="12">
        <v>69</v>
      </c>
    </row>
    <row r="3570" spans="1:5" x14ac:dyDescent="0.3">
      <c r="A3570" s="12" t="s">
        <v>14205</v>
      </c>
      <c r="B3570" s="12" t="s">
        <v>2861</v>
      </c>
      <c r="C3570" s="36">
        <v>46052</v>
      </c>
      <c r="D3570" s="39">
        <v>2495.9899999999998</v>
      </c>
      <c r="E3570" s="12">
        <v>64</v>
      </c>
    </row>
    <row r="3571" spans="1:5" x14ac:dyDescent="0.3">
      <c r="A3571" s="12" t="s">
        <v>14206</v>
      </c>
      <c r="B3571" s="12" t="s">
        <v>2609</v>
      </c>
      <c r="C3571" s="36">
        <v>46044</v>
      </c>
      <c r="D3571" s="39">
        <v>498.92</v>
      </c>
      <c r="E3571" s="12">
        <v>110</v>
      </c>
    </row>
    <row r="3572" spans="1:5" x14ac:dyDescent="0.3">
      <c r="A3572" s="12" t="s">
        <v>14207</v>
      </c>
      <c r="B3572" s="12" t="s">
        <v>1748</v>
      </c>
      <c r="C3572" s="36">
        <v>46033</v>
      </c>
      <c r="D3572" s="39">
        <v>951.42</v>
      </c>
      <c r="E3572" s="12">
        <v>272</v>
      </c>
    </row>
    <row r="3573" spans="1:5" x14ac:dyDescent="0.3">
      <c r="A3573" s="12" t="s">
        <v>14208</v>
      </c>
      <c r="B3573" s="12" t="s">
        <v>2555</v>
      </c>
      <c r="C3573" s="36">
        <v>46045</v>
      </c>
      <c r="D3573" s="39">
        <v>1875.61</v>
      </c>
      <c r="E3573" s="12">
        <v>240</v>
      </c>
    </row>
    <row r="3574" spans="1:5" x14ac:dyDescent="0.3">
      <c r="A3574" s="12" t="s">
        <v>14209</v>
      </c>
      <c r="B3574" s="12" t="s">
        <v>2521</v>
      </c>
      <c r="C3574" s="36">
        <v>46040</v>
      </c>
      <c r="D3574" s="39">
        <v>1065.3</v>
      </c>
      <c r="E3574" s="12">
        <v>16</v>
      </c>
    </row>
    <row r="3575" spans="1:5" x14ac:dyDescent="0.3">
      <c r="A3575" s="12" t="s">
        <v>14210</v>
      </c>
      <c r="B3575" s="12" t="s">
        <v>1614</v>
      </c>
      <c r="C3575" s="36">
        <v>46051</v>
      </c>
      <c r="D3575" s="39">
        <v>772.64</v>
      </c>
      <c r="E3575" s="12">
        <v>131</v>
      </c>
    </row>
    <row r="3576" spans="1:5" x14ac:dyDescent="0.3">
      <c r="A3576" s="12" t="s">
        <v>14211</v>
      </c>
      <c r="B3576" s="12" t="s">
        <v>4007</v>
      </c>
      <c r="C3576" s="36">
        <v>46033</v>
      </c>
      <c r="D3576" s="39">
        <v>526.87</v>
      </c>
      <c r="E3576" s="12">
        <v>165</v>
      </c>
    </row>
    <row r="3577" spans="1:5" x14ac:dyDescent="0.3">
      <c r="A3577" s="12" t="s">
        <v>14212</v>
      </c>
      <c r="B3577" s="12" t="s">
        <v>3076</v>
      </c>
      <c r="C3577" s="36">
        <v>46031</v>
      </c>
      <c r="D3577" s="39">
        <v>2352</v>
      </c>
      <c r="E3577" s="12">
        <v>285</v>
      </c>
    </row>
    <row r="3578" spans="1:5" x14ac:dyDescent="0.3">
      <c r="A3578" s="12" t="s">
        <v>14213</v>
      </c>
      <c r="B3578" s="12" t="s">
        <v>3390</v>
      </c>
      <c r="C3578" s="36">
        <v>46051</v>
      </c>
      <c r="D3578" s="39">
        <v>123.02</v>
      </c>
      <c r="E3578" s="12">
        <v>225</v>
      </c>
    </row>
    <row r="3579" spans="1:5" x14ac:dyDescent="0.3">
      <c r="A3579" s="12" t="s">
        <v>14214</v>
      </c>
      <c r="B3579" s="12" t="s">
        <v>2503</v>
      </c>
      <c r="C3579" s="36">
        <v>46051</v>
      </c>
      <c r="D3579" s="39">
        <v>978.16</v>
      </c>
      <c r="E3579" s="12">
        <v>251</v>
      </c>
    </row>
    <row r="3580" spans="1:5" x14ac:dyDescent="0.3">
      <c r="A3580" s="12" t="s">
        <v>14215</v>
      </c>
      <c r="B3580" s="12" t="s">
        <v>2479</v>
      </c>
      <c r="C3580" s="36">
        <v>46047</v>
      </c>
      <c r="D3580" s="39">
        <v>362.76</v>
      </c>
      <c r="E3580" s="12">
        <v>28</v>
      </c>
    </row>
    <row r="3581" spans="1:5" x14ac:dyDescent="0.3">
      <c r="A3581" s="12" t="s">
        <v>14216</v>
      </c>
      <c r="B3581" s="12" t="s">
        <v>1441</v>
      </c>
      <c r="C3581" s="36">
        <v>46049</v>
      </c>
      <c r="D3581" s="39">
        <v>830.79</v>
      </c>
      <c r="E3581" s="12">
        <v>27</v>
      </c>
    </row>
    <row r="3582" spans="1:5" x14ac:dyDescent="0.3">
      <c r="A3582" s="12" t="s">
        <v>14217</v>
      </c>
      <c r="B3582" s="12" t="s">
        <v>2539</v>
      </c>
      <c r="C3582" s="36">
        <v>46052</v>
      </c>
      <c r="D3582" s="39">
        <v>52.95</v>
      </c>
      <c r="E3582" s="12">
        <v>250</v>
      </c>
    </row>
    <row r="3583" spans="1:5" x14ac:dyDescent="0.3">
      <c r="A3583" s="12" t="s">
        <v>14218</v>
      </c>
      <c r="B3583" s="12" t="s">
        <v>588</v>
      </c>
      <c r="C3583" s="36">
        <v>46044</v>
      </c>
      <c r="D3583" s="39">
        <v>276.49</v>
      </c>
      <c r="E3583" s="12">
        <v>82</v>
      </c>
    </row>
    <row r="3584" spans="1:5" x14ac:dyDescent="0.3">
      <c r="A3584" s="12" t="s">
        <v>14219</v>
      </c>
      <c r="B3584" s="12" t="s">
        <v>4382</v>
      </c>
      <c r="C3584" s="36">
        <v>46051</v>
      </c>
      <c r="D3584" s="39">
        <v>648.38</v>
      </c>
      <c r="E3584" s="12">
        <v>81</v>
      </c>
    </row>
    <row r="3585" spans="1:5" x14ac:dyDescent="0.3">
      <c r="A3585" s="12" t="s">
        <v>14220</v>
      </c>
      <c r="B3585" s="12" t="s">
        <v>1883</v>
      </c>
      <c r="C3585" s="36">
        <v>46029</v>
      </c>
      <c r="D3585" s="39">
        <v>2498.67</v>
      </c>
      <c r="E3585" s="12">
        <v>137</v>
      </c>
    </row>
    <row r="3586" spans="1:5" x14ac:dyDescent="0.3">
      <c r="A3586" s="12" t="s">
        <v>14221</v>
      </c>
      <c r="B3586" s="12" t="s">
        <v>3282</v>
      </c>
      <c r="C3586" s="36">
        <v>46030</v>
      </c>
      <c r="D3586" s="39">
        <v>121.31</v>
      </c>
      <c r="E3586" s="12">
        <v>53</v>
      </c>
    </row>
    <row r="3587" spans="1:5" x14ac:dyDescent="0.3">
      <c r="A3587" s="12" t="s">
        <v>14222</v>
      </c>
      <c r="B3587" s="12" t="s">
        <v>2837</v>
      </c>
      <c r="C3587" s="36">
        <v>46048</v>
      </c>
      <c r="D3587" s="39">
        <v>1968.84</v>
      </c>
      <c r="E3587" s="12">
        <v>145</v>
      </c>
    </row>
    <row r="3588" spans="1:5" x14ac:dyDescent="0.3">
      <c r="A3588" s="12" t="s">
        <v>14223</v>
      </c>
      <c r="B3588" s="12" t="s">
        <v>3738</v>
      </c>
      <c r="C3588" s="36">
        <v>46036</v>
      </c>
      <c r="D3588" s="39">
        <v>820.39</v>
      </c>
      <c r="E3588" s="12">
        <v>239</v>
      </c>
    </row>
    <row r="3589" spans="1:5" x14ac:dyDescent="0.3">
      <c r="A3589" s="12" t="s">
        <v>14224</v>
      </c>
      <c r="B3589" s="12" t="s">
        <v>3086</v>
      </c>
      <c r="C3589" s="36">
        <v>46041</v>
      </c>
      <c r="D3589" s="39">
        <v>640.05999999999995</v>
      </c>
      <c r="E3589" s="12">
        <v>136</v>
      </c>
    </row>
    <row r="3590" spans="1:5" x14ac:dyDescent="0.3">
      <c r="A3590" s="12" t="s">
        <v>14225</v>
      </c>
      <c r="B3590" s="12" t="s">
        <v>4529</v>
      </c>
      <c r="C3590" s="36">
        <v>46024</v>
      </c>
      <c r="D3590" s="39">
        <v>661.42</v>
      </c>
      <c r="E3590" s="12">
        <v>30</v>
      </c>
    </row>
    <row r="3591" spans="1:5" x14ac:dyDescent="0.3">
      <c r="A3591" s="12" t="s">
        <v>14226</v>
      </c>
      <c r="B3591" s="12" t="s">
        <v>2645</v>
      </c>
      <c r="C3591" s="36">
        <v>46024</v>
      </c>
      <c r="D3591" s="39">
        <v>1374.17</v>
      </c>
      <c r="E3591" s="12">
        <v>260</v>
      </c>
    </row>
    <row r="3592" spans="1:5" x14ac:dyDescent="0.3">
      <c r="A3592" s="12" t="s">
        <v>14227</v>
      </c>
      <c r="B3592" s="12" t="s">
        <v>4250</v>
      </c>
      <c r="C3592" s="36">
        <v>46047</v>
      </c>
      <c r="D3592" s="39">
        <v>961.27</v>
      </c>
      <c r="E3592" s="12">
        <v>115</v>
      </c>
    </row>
    <row r="3593" spans="1:5" x14ac:dyDescent="0.3">
      <c r="A3593" s="12" t="s">
        <v>14228</v>
      </c>
      <c r="B3593" s="12" t="s">
        <v>1955</v>
      </c>
      <c r="C3593" s="36">
        <v>46025</v>
      </c>
      <c r="D3593" s="39">
        <v>954.17</v>
      </c>
      <c r="E3593" s="12">
        <v>291</v>
      </c>
    </row>
    <row r="3594" spans="1:5" x14ac:dyDescent="0.3">
      <c r="A3594" s="12" t="s">
        <v>14229</v>
      </c>
      <c r="B3594" s="12" t="s">
        <v>2421</v>
      </c>
      <c r="C3594" s="36">
        <v>46049</v>
      </c>
      <c r="D3594" s="39">
        <v>441.13</v>
      </c>
      <c r="E3594" s="12">
        <v>284</v>
      </c>
    </row>
    <row r="3595" spans="1:5" x14ac:dyDescent="0.3">
      <c r="A3595" s="12" t="s">
        <v>14230</v>
      </c>
      <c r="B3595" s="12" t="s">
        <v>3208</v>
      </c>
      <c r="C3595" s="36">
        <v>46045</v>
      </c>
      <c r="D3595" s="39">
        <v>2192.73</v>
      </c>
      <c r="E3595" s="12">
        <v>244</v>
      </c>
    </row>
    <row r="3596" spans="1:5" x14ac:dyDescent="0.3">
      <c r="A3596" s="12" t="s">
        <v>14231</v>
      </c>
      <c r="B3596" s="12" t="s">
        <v>3873</v>
      </c>
      <c r="C3596" s="36">
        <v>46037</v>
      </c>
      <c r="D3596" s="39">
        <v>774.18</v>
      </c>
      <c r="E3596" s="12">
        <v>247</v>
      </c>
    </row>
    <row r="3597" spans="1:5" x14ac:dyDescent="0.3">
      <c r="A3597" s="12" t="s">
        <v>14232</v>
      </c>
      <c r="B3597" s="12" t="s">
        <v>3228</v>
      </c>
      <c r="C3597" s="36">
        <v>46053</v>
      </c>
      <c r="D3597" s="39">
        <v>1922.73</v>
      </c>
      <c r="E3597" s="12">
        <v>283</v>
      </c>
    </row>
    <row r="3598" spans="1:5" x14ac:dyDescent="0.3">
      <c r="A3598" s="12" t="s">
        <v>14233</v>
      </c>
      <c r="B3598" s="12" t="s">
        <v>2172</v>
      </c>
      <c r="C3598" s="36">
        <v>46040</v>
      </c>
      <c r="D3598" s="39">
        <v>1968.01</v>
      </c>
      <c r="E3598" s="12">
        <v>256</v>
      </c>
    </row>
    <row r="3599" spans="1:5" x14ac:dyDescent="0.3">
      <c r="A3599" s="12" t="s">
        <v>14234</v>
      </c>
      <c r="B3599" s="12" t="s">
        <v>2883</v>
      </c>
      <c r="C3599" s="36">
        <v>46028</v>
      </c>
      <c r="D3599" s="39">
        <v>172.16</v>
      </c>
      <c r="E3599" s="12">
        <v>35</v>
      </c>
    </row>
    <row r="3600" spans="1:5" x14ac:dyDescent="0.3">
      <c r="A3600" s="12" t="s">
        <v>14235</v>
      </c>
      <c r="B3600" s="12" t="s">
        <v>4491</v>
      </c>
      <c r="C3600" s="36">
        <v>46032</v>
      </c>
      <c r="D3600" s="39">
        <v>882.5</v>
      </c>
      <c r="E3600" s="12">
        <v>71</v>
      </c>
    </row>
    <row r="3601" spans="1:5" x14ac:dyDescent="0.3">
      <c r="A3601" s="12" t="s">
        <v>14236</v>
      </c>
      <c r="B3601" s="12" t="s">
        <v>1975</v>
      </c>
      <c r="C3601" s="36">
        <v>46024</v>
      </c>
      <c r="D3601" s="39">
        <v>24.08</v>
      </c>
      <c r="E3601" s="12">
        <v>182</v>
      </c>
    </row>
    <row r="3602" spans="1:5" x14ac:dyDescent="0.3">
      <c r="A3602" s="12" t="s">
        <v>14237</v>
      </c>
      <c r="B3602" s="12" t="s">
        <v>2975</v>
      </c>
      <c r="C3602" s="36">
        <v>46048</v>
      </c>
      <c r="D3602" s="39">
        <v>2089.5500000000002</v>
      </c>
      <c r="E3602" s="12">
        <v>258</v>
      </c>
    </row>
    <row r="3603" spans="1:5" x14ac:dyDescent="0.3">
      <c r="A3603" s="12" t="s">
        <v>14238</v>
      </c>
      <c r="B3603" s="12" t="s">
        <v>3896</v>
      </c>
      <c r="C3603" s="36">
        <v>46039</v>
      </c>
      <c r="D3603" s="39">
        <v>1614.62</v>
      </c>
      <c r="E3603" s="12">
        <v>178</v>
      </c>
    </row>
    <row r="3604" spans="1:5" x14ac:dyDescent="0.3">
      <c r="A3604" s="12" t="s">
        <v>14239</v>
      </c>
      <c r="B3604" s="12" t="s">
        <v>4040</v>
      </c>
      <c r="C3604" s="36">
        <v>46048</v>
      </c>
      <c r="D3604" s="39">
        <v>1092.6600000000001</v>
      </c>
      <c r="E3604" s="12">
        <v>204</v>
      </c>
    </row>
    <row r="3605" spans="1:5" x14ac:dyDescent="0.3">
      <c r="A3605" s="12" t="s">
        <v>14240</v>
      </c>
      <c r="B3605" s="12" t="s">
        <v>2961</v>
      </c>
      <c r="C3605" s="36">
        <v>46026</v>
      </c>
      <c r="D3605" s="39">
        <v>278.11</v>
      </c>
      <c r="E3605" s="12">
        <v>128</v>
      </c>
    </row>
    <row r="3606" spans="1:5" x14ac:dyDescent="0.3">
      <c r="A3606" s="12" t="s">
        <v>14241</v>
      </c>
      <c r="B3606" s="12" t="s">
        <v>3264</v>
      </c>
      <c r="C3606" s="36">
        <v>46047</v>
      </c>
      <c r="D3606" s="39">
        <v>1654.51</v>
      </c>
      <c r="E3606" s="12">
        <v>241</v>
      </c>
    </row>
    <row r="3607" spans="1:5" x14ac:dyDescent="0.3">
      <c r="A3607" s="12" t="s">
        <v>14242</v>
      </c>
      <c r="B3607" s="12" t="s">
        <v>2757</v>
      </c>
      <c r="C3607" s="36">
        <v>46047</v>
      </c>
      <c r="D3607" s="39">
        <v>1048.68</v>
      </c>
      <c r="E3607" s="12">
        <v>16</v>
      </c>
    </row>
    <row r="3608" spans="1:5" x14ac:dyDescent="0.3">
      <c r="A3608" s="12" t="s">
        <v>14243</v>
      </c>
      <c r="B3608" s="12" t="s">
        <v>2112</v>
      </c>
      <c r="C3608" s="36">
        <v>46036</v>
      </c>
      <c r="D3608" s="39">
        <v>1226.1400000000001</v>
      </c>
      <c r="E3608" s="12">
        <v>165</v>
      </c>
    </row>
    <row r="3609" spans="1:5" x14ac:dyDescent="0.3">
      <c r="A3609" s="12" t="s">
        <v>14244</v>
      </c>
      <c r="B3609" s="12" t="s">
        <v>722</v>
      </c>
      <c r="C3609" s="36">
        <v>46052</v>
      </c>
      <c r="D3609" s="39">
        <v>1505.66</v>
      </c>
      <c r="E3609" s="12">
        <v>67</v>
      </c>
    </row>
    <row r="3610" spans="1:5" x14ac:dyDescent="0.3">
      <c r="A3610" s="12" t="s">
        <v>14245</v>
      </c>
      <c r="B3610" s="12" t="s">
        <v>1385</v>
      </c>
      <c r="C3610" s="36">
        <v>46044</v>
      </c>
      <c r="D3610" s="39">
        <v>257.83999999999997</v>
      </c>
      <c r="E3610" s="12">
        <v>182</v>
      </c>
    </row>
    <row r="3611" spans="1:5" x14ac:dyDescent="0.3">
      <c r="A3611" s="12" t="s">
        <v>14246</v>
      </c>
      <c r="B3611" s="12" t="s">
        <v>574</v>
      </c>
      <c r="C3611" s="36">
        <v>46028</v>
      </c>
      <c r="D3611" s="39">
        <v>1891.85</v>
      </c>
      <c r="E3611" s="12">
        <v>197</v>
      </c>
    </row>
    <row r="3612" spans="1:5" x14ac:dyDescent="0.3">
      <c r="A3612" s="12" t="s">
        <v>14247</v>
      </c>
      <c r="B3612" s="12" t="s">
        <v>3866</v>
      </c>
      <c r="C3612" s="36">
        <v>46041</v>
      </c>
      <c r="D3612" s="39">
        <v>2032.95</v>
      </c>
      <c r="E3612" s="12">
        <v>69</v>
      </c>
    </row>
    <row r="3613" spans="1:5" x14ac:dyDescent="0.3">
      <c r="A3613" s="12" t="s">
        <v>14248</v>
      </c>
      <c r="B3613" s="12" t="s">
        <v>3559</v>
      </c>
      <c r="C3613" s="36">
        <v>46034</v>
      </c>
      <c r="D3613" s="39">
        <v>969.09</v>
      </c>
      <c r="E3613" s="12">
        <v>269</v>
      </c>
    </row>
    <row r="3614" spans="1:5" x14ac:dyDescent="0.3">
      <c r="A3614" s="12" t="s">
        <v>14249</v>
      </c>
      <c r="B3614" s="12" t="s">
        <v>4332</v>
      </c>
      <c r="C3614" s="36">
        <v>46046</v>
      </c>
      <c r="D3614" s="39">
        <v>1850.36</v>
      </c>
      <c r="E3614" s="12">
        <v>126</v>
      </c>
    </row>
    <row r="3615" spans="1:5" x14ac:dyDescent="0.3">
      <c r="A3615" s="12" t="s">
        <v>14250</v>
      </c>
      <c r="B3615" s="12" t="s">
        <v>3797</v>
      </c>
      <c r="C3615" s="36">
        <v>46037</v>
      </c>
      <c r="D3615" s="39">
        <v>1628.21</v>
      </c>
      <c r="E3615" s="12">
        <v>159</v>
      </c>
    </row>
    <row r="3616" spans="1:5" x14ac:dyDescent="0.3">
      <c r="A3616" s="12" t="s">
        <v>14251</v>
      </c>
      <c r="B3616" s="12" t="s">
        <v>4437</v>
      </c>
      <c r="C3616" s="36">
        <v>46035</v>
      </c>
      <c r="D3616" s="39">
        <v>1243.47</v>
      </c>
      <c r="E3616" s="12">
        <v>108</v>
      </c>
    </row>
    <row r="3617" spans="1:5" x14ac:dyDescent="0.3">
      <c r="A3617" s="12" t="s">
        <v>14252</v>
      </c>
      <c r="B3617" s="12" t="s">
        <v>3304</v>
      </c>
      <c r="C3617" s="36">
        <v>46038</v>
      </c>
      <c r="D3617" s="39">
        <v>453.33</v>
      </c>
      <c r="E3617" s="12">
        <v>279</v>
      </c>
    </row>
    <row r="3618" spans="1:5" x14ac:dyDescent="0.3">
      <c r="A3618" s="12" t="s">
        <v>14253</v>
      </c>
      <c r="B3618" s="12" t="s">
        <v>2197</v>
      </c>
      <c r="C3618" s="36">
        <v>46037</v>
      </c>
      <c r="D3618" s="39">
        <v>1613.74</v>
      </c>
      <c r="E3618" s="12">
        <v>77</v>
      </c>
    </row>
    <row r="3619" spans="1:5" x14ac:dyDescent="0.3">
      <c r="A3619" s="12" t="s">
        <v>14254</v>
      </c>
      <c r="B3619" s="12" t="s">
        <v>3890</v>
      </c>
      <c r="C3619" s="36">
        <v>46036</v>
      </c>
      <c r="D3619" s="39">
        <v>1234.5</v>
      </c>
      <c r="E3619" s="12">
        <v>188</v>
      </c>
    </row>
    <row r="3620" spans="1:5" x14ac:dyDescent="0.3">
      <c r="A3620" s="12" t="s">
        <v>14255</v>
      </c>
      <c r="B3620" s="12" t="s">
        <v>1350</v>
      </c>
      <c r="C3620" s="36">
        <v>46040</v>
      </c>
      <c r="D3620" s="39">
        <v>973.9</v>
      </c>
      <c r="E3620" s="12">
        <v>190</v>
      </c>
    </row>
    <row r="3621" spans="1:5" x14ac:dyDescent="0.3">
      <c r="A3621" s="12" t="s">
        <v>14256</v>
      </c>
      <c r="B3621" s="12" t="s">
        <v>1093</v>
      </c>
      <c r="C3621" s="36">
        <v>46034</v>
      </c>
      <c r="D3621" s="39">
        <v>901.21</v>
      </c>
      <c r="E3621" s="12">
        <v>195</v>
      </c>
    </row>
    <row r="3622" spans="1:5" x14ac:dyDescent="0.3">
      <c r="A3622" s="12" t="s">
        <v>14257</v>
      </c>
      <c r="B3622" s="12" t="s">
        <v>3204</v>
      </c>
      <c r="C3622" s="36">
        <v>46042</v>
      </c>
      <c r="D3622" s="39">
        <v>761.45</v>
      </c>
      <c r="E3622" s="12">
        <v>79</v>
      </c>
    </row>
    <row r="3623" spans="1:5" x14ac:dyDescent="0.3">
      <c r="A3623" s="12" t="s">
        <v>14258</v>
      </c>
      <c r="B3623" s="12" t="s">
        <v>4033</v>
      </c>
      <c r="C3623" s="36">
        <v>46023</v>
      </c>
      <c r="D3623" s="39">
        <v>1857.52</v>
      </c>
      <c r="E3623" s="12">
        <v>19</v>
      </c>
    </row>
    <row r="3624" spans="1:5" x14ac:dyDescent="0.3">
      <c r="A3624" s="12" t="s">
        <v>14259</v>
      </c>
      <c r="B3624" s="12" t="s">
        <v>4356</v>
      </c>
      <c r="C3624" s="36">
        <v>46036</v>
      </c>
      <c r="D3624" s="39">
        <v>1550.27</v>
      </c>
      <c r="E3624" s="12">
        <v>177</v>
      </c>
    </row>
    <row r="3625" spans="1:5" x14ac:dyDescent="0.3">
      <c r="A3625" s="12" t="s">
        <v>14260</v>
      </c>
      <c r="B3625" s="12" t="s">
        <v>642</v>
      </c>
      <c r="C3625" s="36">
        <v>46029</v>
      </c>
      <c r="D3625" s="39">
        <v>2216.5700000000002</v>
      </c>
      <c r="E3625" s="12">
        <v>126</v>
      </c>
    </row>
    <row r="3626" spans="1:5" x14ac:dyDescent="0.3">
      <c r="A3626" s="12" t="s">
        <v>14261</v>
      </c>
      <c r="B3626" s="12" t="s">
        <v>2063</v>
      </c>
      <c r="C3626" s="36">
        <v>46041</v>
      </c>
      <c r="D3626" s="39">
        <v>1745.93</v>
      </c>
      <c r="E3626" s="12">
        <v>36</v>
      </c>
    </row>
    <row r="3627" spans="1:5" x14ac:dyDescent="0.3">
      <c r="A3627" s="12" t="s">
        <v>14262</v>
      </c>
      <c r="B3627" s="12" t="s">
        <v>2607</v>
      </c>
      <c r="C3627" s="36">
        <v>46053</v>
      </c>
      <c r="D3627" s="39">
        <v>920.77</v>
      </c>
      <c r="E3627" s="12">
        <v>173</v>
      </c>
    </row>
    <row r="3628" spans="1:5" x14ac:dyDescent="0.3">
      <c r="A3628" s="12" t="s">
        <v>14263</v>
      </c>
      <c r="B3628" s="12" t="s">
        <v>2427</v>
      </c>
      <c r="C3628" s="36">
        <v>46028</v>
      </c>
      <c r="D3628" s="39">
        <v>1707.86</v>
      </c>
      <c r="E3628" s="12">
        <v>248</v>
      </c>
    </row>
    <row r="3629" spans="1:5" x14ac:dyDescent="0.3">
      <c r="A3629" s="12" t="s">
        <v>14264</v>
      </c>
      <c r="B3629" s="12" t="s">
        <v>3952</v>
      </c>
      <c r="C3629" s="36">
        <v>46027</v>
      </c>
      <c r="D3629" s="39">
        <v>1990.96</v>
      </c>
      <c r="E3629" s="12">
        <v>142</v>
      </c>
    </row>
    <row r="3630" spans="1:5" x14ac:dyDescent="0.3">
      <c r="A3630" s="12" t="s">
        <v>14265</v>
      </c>
      <c r="B3630" s="12" t="s">
        <v>2389</v>
      </c>
      <c r="C3630" s="36">
        <v>46040</v>
      </c>
      <c r="D3630" s="39">
        <v>2122.75</v>
      </c>
      <c r="E3630" s="12">
        <v>294</v>
      </c>
    </row>
    <row r="3631" spans="1:5" x14ac:dyDescent="0.3">
      <c r="A3631" s="12" t="s">
        <v>14266</v>
      </c>
      <c r="B3631" s="12" t="s">
        <v>4368</v>
      </c>
      <c r="C3631" s="36">
        <v>46035</v>
      </c>
      <c r="D3631" s="39">
        <v>1548.19</v>
      </c>
      <c r="E3631" s="12">
        <v>286</v>
      </c>
    </row>
    <row r="3632" spans="1:5" x14ac:dyDescent="0.3">
      <c r="A3632" s="12" t="s">
        <v>14267</v>
      </c>
      <c r="B3632" s="12" t="s">
        <v>2409</v>
      </c>
      <c r="C3632" s="36">
        <v>46045</v>
      </c>
      <c r="D3632" s="39">
        <v>2421.61</v>
      </c>
      <c r="E3632" s="12">
        <v>15</v>
      </c>
    </row>
    <row r="3633" spans="1:5" x14ac:dyDescent="0.3">
      <c r="A3633" s="12" t="s">
        <v>14268</v>
      </c>
      <c r="B3633" s="12" t="s">
        <v>623</v>
      </c>
      <c r="C3633" s="36">
        <v>46053</v>
      </c>
      <c r="D3633" s="39">
        <v>1118.56</v>
      </c>
      <c r="E3633" s="12">
        <v>21</v>
      </c>
    </row>
    <row r="3634" spans="1:5" x14ac:dyDescent="0.3">
      <c r="A3634" s="12" t="s">
        <v>14269</v>
      </c>
      <c r="B3634" s="12" t="s">
        <v>4370</v>
      </c>
      <c r="C3634" s="36">
        <v>46036</v>
      </c>
      <c r="D3634" s="39">
        <v>849.77</v>
      </c>
      <c r="E3634" s="12">
        <v>29</v>
      </c>
    </row>
    <row r="3635" spans="1:5" x14ac:dyDescent="0.3">
      <c r="A3635" s="12" t="s">
        <v>14270</v>
      </c>
      <c r="B3635" s="12" t="s">
        <v>1302</v>
      </c>
      <c r="C3635" s="36">
        <v>46034</v>
      </c>
      <c r="D3635" s="39">
        <v>1302.25</v>
      </c>
      <c r="E3635" s="12">
        <v>280</v>
      </c>
    </row>
    <row r="3636" spans="1:5" x14ac:dyDescent="0.3">
      <c r="A3636" s="12" t="s">
        <v>14271</v>
      </c>
      <c r="B3636" s="12" t="s">
        <v>3637</v>
      </c>
      <c r="C3636" s="36">
        <v>46047</v>
      </c>
      <c r="D3636" s="39">
        <v>806.51</v>
      </c>
      <c r="E3636" s="12">
        <v>262</v>
      </c>
    </row>
    <row r="3637" spans="1:5" x14ac:dyDescent="0.3">
      <c r="A3637" s="12" t="s">
        <v>14272</v>
      </c>
      <c r="B3637" s="12" t="s">
        <v>1287</v>
      </c>
      <c r="C3637" s="36">
        <v>46029</v>
      </c>
      <c r="D3637" s="39">
        <v>860.05</v>
      </c>
      <c r="E3637" s="12">
        <v>142</v>
      </c>
    </row>
    <row r="3638" spans="1:5" x14ac:dyDescent="0.3">
      <c r="A3638" s="12" t="s">
        <v>14273</v>
      </c>
      <c r="B3638" s="12" t="s">
        <v>4279</v>
      </c>
      <c r="C3638" s="36">
        <v>46036</v>
      </c>
      <c r="D3638" s="39">
        <v>46.56</v>
      </c>
      <c r="E3638" s="12">
        <v>75</v>
      </c>
    </row>
    <row r="3639" spans="1:5" x14ac:dyDescent="0.3">
      <c r="A3639" s="12" t="s">
        <v>14274</v>
      </c>
      <c r="B3639" s="12" t="s">
        <v>2177</v>
      </c>
      <c r="C3639" s="36">
        <v>46030</v>
      </c>
      <c r="D3639" s="39">
        <v>1233.03</v>
      </c>
      <c r="E3639" s="12">
        <v>84</v>
      </c>
    </row>
    <row r="3640" spans="1:5" x14ac:dyDescent="0.3">
      <c r="A3640" s="12" t="s">
        <v>14275</v>
      </c>
      <c r="B3640" s="12" t="s">
        <v>1971</v>
      </c>
      <c r="C3640" s="36">
        <v>46048</v>
      </c>
      <c r="D3640" s="39">
        <v>660.32</v>
      </c>
      <c r="E3640" s="12">
        <v>251</v>
      </c>
    </row>
    <row r="3641" spans="1:5" x14ac:dyDescent="0.3">
      <c r="A3641" s="12" t="s">
        <v>14276</v>
      </c>
      <c r="B3641" s="12" t="s">
        <v>2975</v>
      </c>
      <c r="C3641" s="36">
        <v>46028</v>
      </c>
      <c r="D3641" s="39">
        <v>432.76</v>
      </c>
      <c r="E3641" s="12">
        <v>222</v>
      </c>
    </row>
    <row r="3642" spans="1:5" x14ac:dyDescent="0.3">
      <c r="A3642" s="12" t="s">
        <v>14277</v>
      </c>
      <c r="B3642" s="12" t="s">
        <v>4336</v>
      </c>
      <c r="C3642" s="36">
        <v>46051</v>
      </c>
      <c r="D3642" s="39">
        <v>1248.72</v>
      </c>
      <c r="E3642" s="12">
        <v>119</v>
      </c>
    </row>
    <row r="3643" spans="1:5" x14ac:dyDescent="0.3">
      <c r="A3643" s="12" t="s">
        <v>14278</v>
      </c>
      <c r="B3643" s="12" t="s">
        <v>834</v>
      </c>
      <c r="C3643" s="36">
        <v>46033</v>
      </c>
      <c r="D3643" s="39">
        <v>450.77</v>
      </c>
      <c r="E3643" s="12">
        <v>196</v>
      </c>
    </row>
    <row r="3644" spans="1:5" x14ac:dyDescent="0.3">
      <c r="A3644" s="12" t="s">
        <v>14279</v>
      </c>
      <c r="B3644" s="12" t="s">
        <v>4577</v>
      </c>
      <c r="C3644" s="36">
        <v>46030</v>
      </c>
      <c r="D3644" s="39">
        <v>1667.83</v>
      </c>
      <c r="E3644" s="12">
        <v>73</v>
      </c>
    </row>
    <row r="3645" spans="1:5" x14ac:dyDescent="0.3">
      <c r="A3645" s="12" t="s">
        <v>14280</v>
      </c>
      <c r="B3645" s="12" t="s">
        <v>3689</v>
      </c>
      <c r="C3645" s="36">
        <v>46041</v>
      </c>
      <c r="D3645" s="39">
        <v>533.24</v>
      </c>
      <c r="E3645" s="12">
        <v>74</v>
      </c>
    </row>
    <row r="3646" spans="1:5" x14ac:dyDescent="0.3">
      <c r="A3646" s="12" t="s">
        <v>14281</v>
      </c>
      <c r="B3646" s="12" t="s">
        <v>1772</v>
      </c>
      <c r="C3646" s="36">
        <v>46024</v>
      </c>
      <c r="D3646" s="39">
        <v>195.08</v>
      </c>
      <c r="E3646" s="12">
        <v>61</v>
      </c>
    </row>
    <row r="3647" spans="1:5" x14ac:dyDescent="0.3">
      <c r="A3647" s="12" t="s">
        <v>14282</v>
      </c>
      <c r="B3647" s="12" t="s">
        <v>1052</v>
      </c>
      <c r="C3647" s="36">
        <v>46049</v>
      </c>
      <c r="D3647" s="39">
        <v>1131.08</v>
      </c>
      <c r="E3647" s="12">
        <v>183</v>
      </c>
    </row>
    <row r="3648" spans="1:5" x14ac:dyDescent="0.3">
      <c r="A3648" s="12" t="s">
        <v>14283</v>
      </c>
      <c r="B3648" s="12" t="s">
        <v>4027</v>
      </c>
      <c r="C3648" s="36">
        <v>46032</v>
      </c>
      <c r="D3648" s="39">
        <v>98.67</v>
      </c>
      <c r="E3648" s="12">
        <v>48</v>
      </c>
    </row>
    <row r="3649" spans="1:5" x14ac:dyDescent="0.3">
      <c r="A3649" s="12" t="s">
        <v>14284</v>
      </c>
      <c r="B3649" s="12" t="s">
        <v>3858</v>
      </c>
      <c r="C3649" s="36">
        <v>46045</v>
      </c>
      <c r="D3649" s="39">
        <v>2344.4899999999998</v>
      </c>
      <c r="E3649" s="12">
        <v>81</v>
      </c>
    </row>
    <row r="3650" spans="1:5" x14ac:dyDescent="0.3">
      <c r="A3650" s="12" t="s">
        <v>14285</v>
      </c>
      <c r="B3650" s="12" t="s">
        <v>4555</v>
      </c>
      <c r="C3650" s="36">
        <v>46047</v>
      </c>
      <c r="D3650" s="39">
        <v>844.2</v>
      </c>
      <c r="E3650" s="12">
        <v>161</v>
      </c>
    </row>
    <row r="3651" spans="1:5" x14ac:dyDescent="0.3">
      <c r="A3651" s="12" t="s">
        <v>14286</v>
      </c>
      <c r="B3651" s="12" t="s">
        <v>2753</v>
      </c>
      <c r="C3651" s="36">
        <v>46052</v>
      </c>
      <c r="D3651" s="39">
        <v>1626.38</v>
      </c>
      <c r="E3651" s="12">
        <v>129</v>
      </c>
    </row>
    <row r="3652" spans="1:5" x14ac:dyDescent="0.3">
      <c r="A3652" s="12" t="s">
        <v>14287</v>
      </c>
      <c r="B3652" s="12" t="s">
        <v>2377</v>
      </c>
      <c r="C3652" s="36">
        <v>46034</v>
      </c>
      <c r="D3652" s="39">
        <v>1581.22</v>
      </c>
      <c r="E3652" s="12">
        <v>47</v>
      </c>
    </row>
    <row r="3653" spans="1:5" x14ac:dyDescent="0.3">
      <c r="A3653" s="12" t="s">
        <v>14288</v>
      </c>
      <c r="B3653" s="12" t="s">
        <v>2967</v>
      </c>
      <c r="C3653" s="36">
        <v>46053</v>
      </c>
      <c r="D3653" s="39">
        <v>457.52</v>
      </c>
      <c r="E3653" s="12">
        <v>159</v>
      </c>
    </row>
    <row r="3654" spans="1:5" x14ac:dyDescent="0.3">
      <c r="A3654" s="12" t="s">
        <v>14289</v>
      </c>
      <c r="B3654" s="12" t="s">
        <v>3956</v>
      </c>
      <c r="C3654" s="36">
        <v>46027</v>
      </c>
      <c r="D3654" s="39">
        <v>472.63</v>
      </c>
      <c r="E3654" s="12">
        <v>108</v>
      </c>
    </row>
    <row r="3655" spans="1:5" x14ac:dyDescent="0.3">
      <c r="A3655" s="12" t="s">
        <v>14290</v>
      </c>
      <c r="B3655" s="12" t="s">
        <v>1638</v>
      </c>
      <c r="C3655" s="36">
        <v>46040</v>
      </c>
      <c r="D3655" s="39">
        <v>1855.47</v>
      </c>
      <c r="E3655" s="12">
        <v>180</v>
      </c>
    </row>
    <row r="3656" spans="1:5" x14ac:dyDescent="0.3">
      <c r="A3656" s="12" t="s">
        <v>14291</v>
      </c>
      <c r="B3656" s="12" t="s">
        <v>1235</v>
      </c>
      <c r="C3656" s="36">
        <v>46024</v>
      </c>
      <c r="D3656" s="39">
        <v>2371.02</v>
      </c>
      <c r="E3656" s="12">
        <v>86</v>
      </c>
    </row>
    <row r="3657" spans="1:5" x14ac:dyDescent="0.3">
      <c r="A3657" s="12" t="s">
        <v>14292</v>
      </c>
      <c r="B3657" s="12" t="s">
        <v>1881</v>
      </c>
      <c r="C3657" s="36">
        <v>46028</v>
      </c>
      <c r="D3657" s="39">
        <v>1712.88</v>
      </c>
      <c r="E3657" s="12">
        <v>285</v>
      </c>
    </row>
    <row r="3658" spans="1:5" x14ac:dyDescent="0.3">
      <c r="A3658" s="12" t="s">
        <v>14293</v>
      </c>
      <c r="B3658" s="12" t="s">
        <v>3523</v>
      </c>
      <c r="C3658" s="36">
        <v>46051</v>
      </c>
      <c r="D3658" s="39">
        <v>339.13</v>
      </c>
      <c r="E3658" s="12">
        <v>250</v>
      </c>
    </row>
    <row r="3659" spans="1:5" x14ac:dyDescent="0.3">
      <c r="A3659" s="12" t="s">
        <v>14294</v>
      </c>
      <c r="B3659" s="12" t="s">
        <v>1354</v>
      </c>
      <c r="C3659" s="36">
        <v>46031</v>
      </c>
      <c r="D3659" s="39">
        <v>2366.39</v>
      </c>
      <c r="E3659" s="12">
        <v>225</v>
      </c>
    </row>
    <row r="3660" spans="1:5" x14ac:dyDescent="0.3">
      <c r="A3660" s="12" t="s">
        <v>14295</v>
      </c>
      <c r="B3660" s="12" t="s">
        <v>4382</v>
      </c>
      <c r="C3660" s="36">
        <v>46030</v>
      </c>
      <c r="D3660" s="39">
        <v>1642.36</v>
      </c>
      <c r="E3660" s="12">
        <v>52</v>
      </c>
    </row>
    <row r="3661" spans="1:5" x14ac:dyDescent="0.3">
      <c r="A3661" s="12" t="s">
        <v>14296</v>
      </c>
      <c r="B3661" s="12" t="s">
        <v>4058</v>
      </c>
      <c r="C3661" s="36">
        <v>46043</v>
      </c>
      <c r="D3661" s="39">
        <v>1795.73</v>
      </c>
      <c r="E3661" s="12">
        <v>288</v>
      </c>
    </row>
    <row r="3662" spans="1:5" x14ac:dyDescent="0.3">
      <c r="A3662" s="12" t="s">
        <v>14297</v>
      </c>
      <c r="B3662" s="12" t="s">
        <v>1676</v>
      </c>
      <c r="C3662" s="36">
        <v>46047</v>
      </c>
      <c r="D3662" s="39">
        <v>1247.06</v>
      </c>
      <c r="E3662" s="12">
        <v>74</v>
      </c>
    </row>
    <row r="3663" spans="1:5" x14ac:dyDescent="0.3">
      <c r="A3663" s="12" t="s">
        <v>14298</v>
      </c>
      <c r="B3663" s="12" t="s">
        <v>3649</v>
      </c>
      <c r="C3663" s="36">
        <v>46025</v>
      </c>
      <c r="D3663" s="39">
        <v>1921.03</v>
      </c>
      <c r="E3663" s="12">
        <v>33</v>
      </c>
    </row>
    <row r="3664" spans="1:5" x14ac:dyDescent="0.3">
      <c r="A3664" s="12" t="s">
        <v>14299</v>
      </c>
      <c r="B3664" s="12" t="s">
        <v>4192</v>
      </c>
      <c r="C3664" s="36">
        <v>46052</v>
      </c>
      <c r="D3664" s="39">
        <v>2245.7399999999998</v>
      </c>
      <c r="E3664" s="12">
        <v>34</v>
      </c>
    </row>
    <row r="3665" spans="1:5" x14ac:dyDescent="0.3">
      <c r="A3665" s="12" t="s">
        <v>14300</v>
      </c>
      <c r="B3665" s="12" t="s">
        <v>1318</v>
      </c>
      <c r="C3665" s="36">
        <v>46031</v>
      </c>
      <c r="D3665" s="39">
        <v>647.65</v>
      </c>
      <c r="E3665" s="12">
        <v>166</v>
      </c>
    </row>
    <row r="3666" spans="1:5" x14ac:dyDescent="0.3">
      <c r="A3666" s="12" t="s">
        <v>14301</v>
      </c>
      <c r="B3666" s="12" t="s">
        <v>2951</v>
      </c>
      <c r="C3666" s="36">
        <v>46045</v>
      </c>
      <c r="D3666" s="39">
        <v>2073.39</v>
      </c>
      <c r="E3666" s="12">
        <v>7</v>
      </c>
    </row>
    <row r="3667" spans="1:5" x14ac:dyDescent="0.3">
      <c r="A3667" s="12" t="s">
        <v>14302</v>
      </c>
      <c r="B3667" s="12" t="s">
        <v>1686</v>
      </c>
      <c r="C3667" s="36">
        <v>46044</v>
      </c>
      <c r="D3667" s="39">
        <v>1103.3499999999999</v>
      </c>
      <c r="E3667" s="12">
        <v>119</v>
      </c>
    </row>
    <row r="3668" spans="1:5" x14ac:dyDescent="0.3">
      <c r="A3668" s="12" t="s">
        <v>14303</v>
      </c>
      <c r="B3668" s="12" t="s">
        <v>1054</v>
      </c>
      <c r="C3668" s="36">
        <v>46024</v>
      </c>
      <c r="D3668" s="39">
        <v>1366.82</v>
      </c>
      <c r="E3668" s="12">
        <v>242</v>
      </c>
    </row>
    <row r="3669" spans="1:5" x14ac:dyDescent="0.3">
      <c r="A3669" s="12" t="s">
        <v>14304</v>
      </c>
      <c r="B3669" s="12" t="s">
        <v>501</v>
      </c>
      <c r="C3669" s="36">
        <v>46046</v>
      </c>
      <c r="D3669" s="39">
        <v>922.13</v>
      </c>
      <c r="E3669" s="12">
        <v>292</v>
      </c>
    </row>
    <row r="3670" spans="1:5" x14ac:dyDescent="0.3">
      <c r="A3670" s="12" t="s">
        <v>14305</v>
      </c>
      <c r="B3670" s="12" t="s">
        <v>3208</v>
      </c>
      <c r="C3670" s="36">
        <v>46051</v>
      </c>
      <c r="D3670" s="39">
        <v>10.78</v>
      </c>
      <c r="E3670" s="12">
        <v>210</v>
      </c>
    </row>
    <row r="3671" spans="1:5" x14ac:dyDescent="0.3">
      <c r="A3671" s="12" t="s">
        <v>14306</v>
      </c>
      <c r="B3671" s="12" t="s">
        <v>2027</v>
      </c>
      <c r="C3671" s="36">
        <v>46041</v>
      </c>
      <c r="D3671" s="39">
        <v>2060.7800000000002</v>
      </c>
      <c r="E3671" s="12">
        <v>63</v>
      </c>
    </row>
    <row r="3672" spans="1:5" x14ac:dyDescent="0.3">
      <c r="A3672" s="12" t="s">
        <v>14307</v>
      </c>
      <c r="B3672" s="12" t="s">
        <v>3838</v>
      </c>
      <c r="C3672" s="36">
        <v>46046</v>
      </c>
      <c r="D3672" s="39">
        <v>955</v>
      </c>
      <c r="E3672" s="12">
        <v>38</v>
      </c>
    </row>
    <row r="3673" spans="1:5" x14ac:dyDescent="0.3">
      <c r="A3673" s="12" t="s">
        <v>14308</v>
      </c>
      <c r="B3673" s="12" t="s">
        <v>4465</v>
      </c>
      <c r="C3673" s="36">
        <v>46047</v>
      </c>
      <c r="D3673" s="39">
        <v>1709.55</v>
      </c>
      <c r="E3673" s="12">
        <v>29</v>
      </c>
    </row>
    <row r="3674" spans="1:5" x14ac:dyDescent="0.3">
      <c r="A3674" s="12" t="s">
        <v>14309</v>
      </c>
      <c r="B3674" s="12" t="s">
        <v>3609</v>
      </c>
      <c r="C3674" s="36">
        <v>46034</v>
      </c>
      <c r="D3674" s="39">
        <v>395.99</v>
      </c>
      <c r="E3674" s="12">
        <v>143</v>
      </c>
    </row>
    <row r="3675" spans="1:5" x14ac:dyDescent="0.3">
      <c r="A3675" s="12" t="s">
        <v>14310</v>
      </c>
      <c r="B3675" s="12" t="s">
        <v>4226</v>
      </c>
      <c r="C3675" s="36">
        <v>46039</v>
      </c>
      <c r="D3675" s="39">
        <v>183.08</v>
      </c>
      <c r="E3675" s="12">
        <v>236</v>
      </c>
    </row>
    <row r="3676" spans="1:5" x14ac:dyDescent="0.3">
      <c r="A3676" s="12" t="s">
        <v>14311</v>
      </c>
      <c r="B3676" s="12" t="s">
        <v>1782</v>
      </c>
      <c r="C3676" s="36">
        <v>46052</v>
      </c>
      <c r="D3676" s="39">
        <v>418.6</v>
      </c>
      <c r="E3676" s="12">
        <v>22</v>
      </c>
    </row>
    <row r="3677" spans="1:5" x14ac:dyDescent="0.3">
      <c r="A3677" s="12" t="s">
        <v>14312</v>
      </c>
      <c r="B3677" s="12" t="s">
        <v>2207</v>
      </c>
      <c r="C3677" s="36">
        <v>46034</v>
      </c>
      <c r="D3677" s="39">
        <v>66.75</v>
      </c>
      <c r="E3677" s="12">
        <v>124</v>
      </c>
    </row>
    <row r="3678" spans="1:5" x14ac:dyDescent="0.3">
      <c r="A3678" s="12" t="s">
        <v>14313</v>
      </c>
      <c r="B3678" s="12" t="s">
        <v>2433</v>
      </c>
      <c r="C3678" s="36">
        <v>46027</v>
      </c>
      <c r="D3678" s="39">
        <v>1178.94</v>
      </c>
      <c r="E3678" s="12">
        <v>246</v>
      </c>
    </row>
    <row r="3679" spans="1:5" x14ac:dyDescent="0.3">
      <c r="A3679" s="12" t="s">
        <v>14314</v>
      </c>
      <c r="B3679" s="12" t="s">
        <v>1175</v>
      </c>
      <c r="C3679" s="36">
        <v>46036</v>
      </c>
      <c r="D3679" s="39">
        <v>592.63</v>
      </c>
      <c r="E3679" s="12">
        <v>112</v>
      </c>
    </row>
    <row r="3680" spans="1:5" x14ac:dyDescent="0.3">
      <c r="A3680" s="12" t="s">
        <v>14315</v>
      </c>
      <c r="B3680" s="12" t="s">
        <v>2531</v>
      </c>
      <c r="C3680" s="36">
        <v>46048</v>
      </c>
      <c r="D3680" s="39">
        <v>1488.22</v>
      </c>
      <c r="E3680" s="12">
        <v>110</v>
      </c>
    </row>
    <row r="3681" spans="1:5" x14ac:dyDescent="0.3">
      <c r="A3681" s="12" t="s">
        <v>14316</v>
      </c>
      <c r="B3681" s="12" t="s">
        <v>3807</v>
      </c>
      <c r="C3681" s="36">
        <v>46025</v>
      </c>
      <c r="D3681" s="39">
        <v>243.22</v>
      </c>
      <c r="E3681" s="12">
        <v>98</v>
      </c>
    </row>
    <row r="3682" spans="1:5" x14ac:dyDescent="0.3">
      <c r="A3682" s="12" t="s">
        <v>14317</v>
      </c>
      <c r="B3682" s="12" t="s">
        <v>1101</v>
      </c>
      <c r="C3682" s="36">
        <v>46049</v>
      </c>
      <c r="D3682" s="39">
        <v>1183.76</v>
      </c>
      <c r="E3682" s="12">
        <v>152</v>
      </c>
    </row>
    <row r="3683" spans="1:5" x14ac:dyDescent="0.3">
      <c r="A3683" s="12" t="s">
        <v>14318</v>
      </c>
      <c r="B3683" s="12" t="s">
        <v>3776</v>
      </c>
      <c r="C3683" s="36">
        <v>46023</v>
      </c>
      <c r="D3683" s="39">
        <v>1756.77</v>
      </c>
      <c r="E3683" s="12">
        <v>220</v>
      </c>
    </row>
    <row r="3684" spans="1:5" x14ac:dyDescent="0.3">
      <c r="A3684" s="12" t="s">
        <v>14319</v>
      </c>
      <c r="B3684" s="12" t="s">
        <v>1859</v>
      </c>
      <c r="C3684" s="36">
        <v>46023</v>
      </c>
      <c r="D3684" s="39">
        <v>593.99</v>
      </c>
      <c r="E3684" s="12">
        <v>109</v>
      </c>
    </row>
    <row r="3685" spans="1:5" x14ac:dyDescent="0.3">
      <c r="A3685" s="12" t="s">
        <v>14320</v>
      </c>
      <c r="B3685" s="12" t="s">
        <v>4292</v>
      </c>
      <c r="C3685" s="36">
        <v>46039</v>
      </c>
      <c r="D3685" s="39">
        <v>1606.09</v>
      </c>
      <c r="E3685" s="12">
        <v>243</v>
      </c>
    </row>
    <row r="3686" spans="1:5" x14ac:dyDescent="0.3">
      <c r="A3686" s="12" t="s">
        <v>14321</v>
      </c>
      <c r="B3686" s="12" t="s">
        <v>3336</v>
      </c>
      <c r="C3686" s="36">
        <v>46038</v>
      </c>
      <c r="D3686" s="39">
        <v>1776.11</v>
      </c>
      <c r="E3686" s="12">
        <v>239</v>
      </c>
    </row>
    <row r="3687" spans="1:5" x14ac:dyDescent="0.3">
      <c r="A3687" s="12" t="s">
        <v>14322</v>
      </c>
      <c r="B3687" s="12" t="s">
        <v>2203</v>
      </c>
      <c r="C3687" s="36">
        <v>46053</v>
      </c>
      <c r="D3687" s="39">
        <v>2447.41</v>
      </c>
      <c r="E3687" s="12">
        <v>178</v>
      </c>
    </row>
    <row r="3688" spans="1:5" x14ac:dyDescent="0.3">
      <c r="A3688" s="12" t="s">
        <v>14323</v>
      </c>
      <c r="B3688" s="12" t="s">
        <v>3402</v>
      </c>
      <c r="C3688" s="36">
        <v>46034</v>
      </c>
      <c r="D3688" s="39">
        <v>238.86</v>
      </c>
      <c r="E3688" s="12">
        <v>95</v>
      </c>
    </row>
    <row r="3689" spans="1:5" x14ac:dyDescent="0.3">
      <c r="A3689" s="12" t="s">
        <v>14324</v>
      </c>
      <c r="B3689" s="12" t="s">
        <v>4419</v>
      </c>
      <c r="C3689" s="36">
        <v>46048</v>
      </c>
      <c r="D3689" s="39">
        <v>1920.56</v>
      </c>
      <c r="E3689" s="12">
        <v>182</v>
      </c>
    </row>
    <row r="3690" spans="1:5" x14ac:dyDescent="0.3">
      <c r="A3690" s="12" t="s">
        <v>14325</v>
      </c>
      <c r="B3690" s="12" t="s">
        <v>1951</v>
      </c>
      <c r="C3690" s="36">
        <v>46039</v>
      </c>
      <c r="D3690" s="39">
        <v>2345.3200000000002</v>
      </c>
      <c r="E3690" s="12">
        <v>80</v>
      </c>
    </row>
    <row r="3691" spans="1:5" x14ac:dyDescent="0.3">
      <c r="A3691" s="12" t="s">
        <v>14326</v>
      </c>
      <c r="B3691" s="12" t="s">
        <v>1419</v>
      </c>
      <c r="C3691" s="36">
        <v>46041</v>
      </c>
      <c r="D3691" s="39">
        <v>99.29</v>
      </c>
      <c r="E3691" s="12">
        <v>142</v>
      </c>
    </row>
    <row r="3692" spans="1:5" x14ac:dyDescent="0.3">
      <c r="A3692" s="12" t="s">
        <v>14327</v>
      </c>
      <c r="B3692" s="12" t="s">
        <v>4407</v>
      </c>
      <c r="C3692" s="36">
        <v>46034</v>
      </c>
      <c r="D3692" s="39">
        <v>1244.5</v>
      </c>
      <c r="E3692" s="12">
        <v>175</v>
      </c>
    </row>
    <row r="3693" spans="1:5" x14ac:dyDescent="0.3">
      <c r="A3693" s="12" t="s">
        <v>14328</v>
      </c>
      <c r="B3693" s="12" t="s">
        <v>2485</v>
      </c>
      <c r="C3693" s="36">
        <v>46037</v>
      </c>
      <c r="D3693" s="39">
        <v>549.37</v>
      </c>
      <c r="E3693" s="12">
        <v>176</v>
      </c>
    </row>
    <row r="3694" spans="1:5" x14ac:dyDescent="0.3">
      <c r="A3694" s="12" t="s">
        <v>14329</v>
      </c>
      <c r="B3694" s="12" t="s">
        <v>3430</v>
      </c>
      <c r="C3694" s="36">
        <v>46041</v>
      </c>
      <c r="D3694" s="39">
        <v>151.21</v>
      </c>
      <c r="E3694" s="12">
        <v>123</v>
      </c>
    </row>
    <row r="3695" spans="1:5" x14ac:dyDescent="0.3">
      <c r="A3695" s="12" t="s">
        <v>14330</v>
      </c>
      <c r="B3695" s="12" t="s">
        <v>3784</v>
      </c>
      <c r="C3695" s="36">
        <v>46050</v>
      </c>
      <c r="D3695" s="39">
        <v>103.56</v>
      </c>
      <c r="E3695" s="12">
        <v>142</v>
      </c>
    </row>
    <row r="3696" spans="1:5" x14ac:dyDescent="0.3">
      <c r="A3696" s="12" t="s">
        <v>14331</v>
      </c>
      <c r="B3696" s="12" t="s">
        <v>1518</v>
      </c>
      <c r="C3696" s="36">
        <v>46034</v>
      </c>
      <c r="D3696" s="39">
        <v>606.9</v>
      </c>
      <c r="E3696" s="12">
        <v>143</v>
      </c>
    </row>
    <row r="3697" spans="1:5" x14ac:dyDescent="0.3">
      <c r="A3697" s="12" t="s">
        <v>14332</v>
      </c>
      <c r="B3697" s="12" t="s">
        <v>2607</v>
      </c>
      <c r="C3697" s="36">
        <v>46043</v>
      </c>
      <c r="D3697" s="39">
        <v>15.47</v>
      </c>
      <c r="E3697" s="12">
        <v>273</v>
      </c>
    </row>
    <row r="3698" spans="1:5" x14ac:dyDescent="0.3">
      <c r="A3698" s="12" t="s">
        <v>14333</v>
      </c>
      <c r="B3698" s="12" t="s">
        <v>3523</v>
      </c>
      <c r="C3698" s="36">
        <v>46048</v>
      </c>
      <c r="D3698" s="39">
        <v>148.37</v>
      </c>
      <c r="E3698" s="12">
        <v>271</v>
      </c>
    </row>
    <row r="3699" spans="1:5" x14ac:dyDescent="0.3">
      <c r="A3699" s="12" t="s">
        <v>14334</v>
      </c>
      <c r="B3699" s="12" t="s">
        <v>1306</v>
      </c>
      <c r="C3699" s="36">
        <v>46032</v>
      </c>
      <c r="D3699" s="39">
        <v>237.47</v>
      </c>
      <c r="E3699" s="12">
        <v>279</v>
      </c>
    </row>
    <row r="3700" spans="1:5" x14ac:dyDescent="0.3">
      <c r="A3700" s="12" t="s">
        <v>14335</v>
      </c>
      <c r="B3700" s="12" t="s">
        <v>3154</v>
      </c>
      <c r="C3700" s="36">
        <v>46035</v>
      </c>
      <c r="D3700" s="39">
        <v>666.07</v>
      </c>
      <c r="E3700" s="12">
        <v>48</v>
      </c>
    </row>
    <row r="3701" spans="1:5" x14ac:dyDescent="0.3">
      <c r="A3701" s="12" t="s">
        <v>14336</v>
      </c>
      <c r="B3701" s="12" t="s">
        <v>1300</v>
      </c>
      <c r="C3701" s="36">
        <v>46051</v>
      </c>
      <c r="D3701" s="39">
        <v>564.38</v>
      </c>
      <c r="E3701" s="12">
        <v>212</v>
      </c>
    </row>
    <row r="3702" spans="1:5" x14ac:dyDescent="0.3">
      <c r="A3702" s="12" t="s">
        <v>14337</v>
      </c>
      <c r="B3702" s="12" t="s">
        <v>3326</v>
      </c>
      <c r="C3702" s="36">
        <v>46043</v>
      </c>
      <c r="D3702" s="39">
        <v>1603.84</v>
      </c>
      <c r="E3702" s="12">
        <v>241</v>
      </c>
    </row>
    <row r="3703" spans="1:5" x14ac:dyDescent="0.3">
      <c r="A3703" s="12" t="s">
        <v>14338</v>
      </c>
      <c r="B3703" s="12" t="s">
        <v>4370</v>
      </c>
      <c r="C3703" s="36">
        <v>46045</v>
      </c>
      <c r="D3703" s="39">
        <v>2409.09</v>
      </c>
      <c r="E3703" s="12">
        <v>274</v>
      </c>
    </row>
    <row r="3704" spans="1:5" x14ac:dyDescent="0.3">
      <c r="A3704" s="12" t="s">
        <v>14339</v>
      </c>
      <c r="B3704" s="12" t="s">
        <v>4200</v>
      </c>
      <c r="C3704" s="36">
        <v>46025</v>
      </c>
      <c r="D3704" s="39">
        <v>1600.01</v>
      </c>
      <c r="E3704" s="12">
        <v>40</v>
      </c>
    </row>
    <row r="3705" spans="1:5" x14ac:dyDescent="0.3">
      <c r="A3705" s="12" t="s">
        <v>14340</v>
      </c>
      <c r="B3705" s="12" t="s">
        <v>755</v>
      </c>
      <c r="C3705" s="36">
        <v>46036</v>
      </c>
      <c r="D3705" s="39">
        <v>1410.12</v>
      </c>
      <c r="E3705" s="12">
        <v>161</v>
      </c>
    </row>
    <row r="3706" spans="1:5" x14ac:dyDescent="0.3">
      <c r="A3706" s="12" t="s">
        <v>14341</v>
      </c>
      <c r="B3706" s="12" t="s">
        <v>3461</v>
      </c>
      <c r="C3706" s="36">
        <v>46051</v>
      </c>
      <c r="D3706" s="39">
        <v>588.61</v>
      </c>
      <c r="E3706" s="12">
        <v>260</v>
      </c>
    </row>
    <row r="3707" spans="1:5" x14ac:dyDescent="0.3">
      <c r="A3707" s="12" t="s">
        <v>14342</v>
      </c>
      <c r="B3707" s="12" t="s">
        <v>3782</v>
      </c>
      <c r="C3707" s="36">
        <v>46026</v>
      </c>
      <c r="D3707" s="39">
        <v>1609.06</v>
      </c>
      <c r="E3707" s="12">
        <v>220</v>
      </c>
    </row>
    <row r="3708" spans="1:5" x14ac:dyDescent="0.3">
      <c r="A3708" s="12" t="s">
        <v>14343</v>
      </c>
      <c r="B3708" s="12" t="s">
        <v>2231</v>
      </c>
      <c r="C3708" s="36">
        <v>46037</v>
      </c>
      <c r="D3708" s="39">
        <v>2112.8000000000002</v>
      </c>
      <c r="E3708" s="12">
        <v>293</v>
      </c>
    </row>
    <row r="3709" spans="1:5" x14ac:dyDescent="0.3">
      <c r="A3709" s="12" t="s">
        <v>14344</v>
      </c>
      <c r="B3709" s="12" t="s">
        <v>2987</v>
      </c>
      <c r="C3709" s="36">
        <v>46051</v>
      </c>
      <c r="D3709" s="39">
        <v>1446.13</v>
      </c>
      <c r="E3709" s="12">
        <v>129</v>
      </c>
    </row>
    <row r="3710" spans="1:5" x14ac:dyDescent="0.3">
      <c r="A3710" s="12" t="s">
        <v>14345</v>
      </c>
      <c r="B3710" s="12" t="s">
        <v>2011</v>
      </c>
      <c r="C3710" s="36">
        <v>46024</v>
      </c>
      <c r="D3710" s="39">
        <v>47.33</v>
      </c>
      <c r="E3710" s="12">
        <v>140</v>
      </c>
    </row>
    <row r="3711" spans="1:5" x14ac:dyDescent="0.3">
      <c r="A3711" s="12" t="s">
        <v>14346</v>
      </c>
      <c r="B3711" s="12" t="s">
        <v>4366</v>
      </c>
      <c r="C3711" s="36">
        <v>46033</v>
      </c>
      <c r="D3711" s="39">
        <v>1071.96</v>
      </c>
      <c r="E3711" s="12">
        <v>37</v>
      </c>
    </row>
    <row r="3712" spans="1:5" x14ac:dyDescent="0.3">
      <c r="A3712" s="12" t="s">
        <v>14347</v>
      </c>
      <c r="B3712" s="12" t="s">
        <v>3226</v>
      </c>
      <c r="C3712" s="36">
        <v>46032</v>
      </c>
      <c r="D3712" s="39">
        <v>260.51</v>
      </c>
      <c r="E3712" s="12">
        <v>149</v>
      </c>
    </row>
    <row r="3713" spans="1:5" x14ac:dyDescent="0.3">
      <c r="A3713" s="12" t="s">
        <v>14348</v>
      </c>
      <c r="B3713" s="12" t="s">
        <v>4509</v>
      </c>
      <c r="C3713" s="36">
        <v>46042</v>
      </c>
      <c r="D3713" s="39">
        <v>1351.96</v>
      </c>
      <c r="E3713" s="12">
        <v>102</v>
      </c>
    </row>
    <row r="3714" spans="1:5" x14ac:dyDescent="0.3">
      <c r="A3714" s="12" t="s">
        <v>14349</v>
      </c>
      <c r="B3714" s="12" t="s">
        <v>4296</v>
      </c>
      <c r="C3714" s="36">
        <v>46050</v>
      </c>
      <c r="D3714" s="39">
        <v>277.69</v>
      </c>
      <c r="E3714" s="12">
        <v>180</v>
      </c>
    </row>
    <row r="3715" spans="1:5" x14ac:dyDescent="0.3">
      <c r="A3715" s="12" t="s">
        <v>14350</v>
      </c>
      <c r="B3715" s="12" t="s">
        <v>1182</v>
      </c>
      <c r="C3715" s="36">
        <v>46049</v>
      </c>
      <c r="D3715" s="39">
        <v>261.31</v>
      </c>
      <c r="E3715" s="12">
        <v>46</v>
      </c>
    </row>
    <row r="3716" spans="1:5" x14ac:dyDescent="0.3">
      <c r="A3716" s="12" t="s">
        <v>14351</v>
      </c>
      <c r="B3716" s="12" t="s">
        <v>3635</v>
      </c>
      <c r="C3716" s="36">
        <v>46023</v>
      </c>
      <c r="D3716" s="39">
        <v>942.92</v>
      </c>
      <c r="E3716" s="12">
        <v>260</v>
      </c>
    </row>
    <row r="3717" spans="1:5" x14ac:dyDescent="0.3">
      <c r="A3717" s="12" t="s">
        <v>14352</v>
      </c>
      <c r="B3717" s="12" t="s">
        <v>3412</v>
      </c>
      <c r="C3717" s="36">
        <v>46041</v>
      </c>
      <c r="D3717" s="39">
        <v>1503.46</v>
      </c>
      <c r="E3717" s="12">
        <v>281</v>
      </c>
    </row>
    <row r="3718" spans="1:5" x14ac:dyDescent="0.3">
      <c r="A3718" s="12" t="s">
        <v>14353</v>
      </c>
      <c r="B3718" s="12" t="s">
        <v>1123</v>
      </c>
      <c r="C3718" s="36">
        <v>46024</v>
      </c>
      <c r="D3718" s="39">
        <v>972.9</v>
      </c>
      <c r="E3718" s="12">
        <v>125</v>
      </c>
    </row>
    <row r="3719" spans="1:5" x14ac:dyDescent="0.3">
      <c r="A3719" s="12" t="s">
        <v>14354</v>
      </c>
      <c r="B3719" s="12" t="s">
        <v>3916</v>
      </c>
      <c r="C3719" s="36">
        <v>46033</v>
      </c>
      <c r="D3719" s="39">
        <v>1733.08</v>
      </c>
      <c r="E3719" s="12">
        <v>183</v>
      </c>
    </row>
    <row r="3720" spans="1:5" x14ac:dyDescent="0.3">
      <c r="A3720" s="12" t="s">
        <v>14355</v>
      </c>
      <c r="B3720" s="12" t="s">
        <v>3852</v>
      </c>
      <c r="C3720" s="36">
        <v>46034</v>
      </c>
      <c r="D3720" s="39">
        <v>1902.05</v>
      </c>
      <c r="E3720" s="12">
        <v>68</v>
      </c>
    </row>
    <row r="3721" spans="1:5" x14ac:dyDescent="0.3">
      <c r="A3721" s="12" t="s">
        <v>14356</v>
      </c>
      <c r="B3721" s="12" t="s">
        <v>3685</v>
      </c>
      <c r="C3721" s="36">
        <v>46048</v>
      </c>
      <c r="D3721" s="39">
        <v>1868.17</v>
      </c>
      <c r="E3721" s="12">
        <v>286</v>
      </c>
    </row>
    <row r="3722" spans="1:5" x14ac:dyDescent="0.3">
      <c r="A3722" s="12" t="s">
        <v>14357</v>
      </c>
      <c r="B3722" s="12" t="s">
        <v>2132</v>
      </c>
      <c r="C3722" s="36">
        <v>46030</v>
      </c>
      <c r="D3722" s="39">
        <v>391.16</v>
      </c>
      <c r="E3722" s="12">
        <v>164</v>
      </c>
    </row>
    <row r="3723" spans="1:5" x14ac:dyDescent="0.3">
      <c r="A3723" s="12" t="s">
        <v>14358</v>
      </c>
      <c r="B3723" s="12" t="s">
        <v>4461</v>
      </c>
      <c r="C3723" s="36">
        <v>46038</v>
      </c>
      <c r="D3723" s="39">
        <v>1717.52</v>
      </c>
      <c r="E3723" s="12">
        <v>198</v>
      </c>
    </row>
    <row r="3724" spans="1:5" x14ac:dyDescent="0.3">
      <c r="A3724" s="12" t="s">
        <v>14359</v>
      </c>
      <c r="B3724" s="12" t="s">
        <v>4234</v>
      </c>
      <c r="C3724" s="36">
        <v>46049</v>
      </c>
      <c r="D3724" s="39">
        <v>214.23</v>
      </c>
      <c r="E3724" s="12">
        <v>214</v>
      </c>
    </row>
    <row r="3725" spans="1:5" x14ac:dyDescent="0.3">
      <c r="A3725" s="12" t="s">
        <v>14360</v>
      </c>
      <c r="B3725" s="12" t="s">
        <v>1810</v>
      </c>
      <c r="C3725" s="36">
        <v>46023</v>
      </c>
      <c r="D3725" s="39">
        <v>2453.48</v>
      </c>
      <c r="E3725" s="12">
        <v>173</v>
      </c>
    </row>
    <row r="3726" spans="1:5" x14ac:dyDescent="0.3">
      <c r="A3726" s="12" t="s">
        <v>14361</v>
      </c>
      <c r="B3726" s="12" t="s">
        <v>3418</v>
      </c>
      <c r="C3726" s="36">
        <v>46030</v>
      </c>
      <c r="D3726" s="39">
        <v>1458.89</v>
      </c>
      <c r="E3726" s="12">
        <v>238</v>
      </c>
    </row>
    <row r="3727" spans="1:5" x14ac:dyDescent="0.3">
      <c r="A3727" s="12" t="s">
        <v>14362</v>
      </c>
      <c r="B3727" s="12" t="s">
        <v>2999</v>
      </c>
      <c r="C3727" s="36">
        <v>46029</v>
      </c>
      <c r="D3727" s="39">
        <v>2065.5700000000002</v>
      </c>
      <c r="E3727" s="12">
        <v>18</v>
      </c>
    </row>
    <row r="3728" spans="1:5" x14ac:dyDescent="0.3">
      <c r="A3728" s="12" t="s">
        <v>14363</v>
      </c>
      <c r="B3728" s="12" t="s">
        <v>2779</v>
      </c>
      <c r="C3728" s="36">
        <v>46024</v>
      </c>
      <c r="D3728" s="39">
        <v>1520.04</v>
      </c>
      <c r="E3728" s="12">
        <v>193</v>
      </c>
    </row>
    <row r="3729" spans="1:5" x14ac:dyDescent="0.3">
      <c r="A3729" s="12" t="s">
        <v>14364</v>
      </c>
      <c r="B3729" s="12" t="s">
        <v>1109</v>
      </c>
      <c r="C3729" s="36">
        <v>46042</v>
      </c>
      <c r="D3729" s="39">
        <v>118.98</v>
      </c>
      <c r="E3729" s="12">
        <v>190</v>
      </c>
    </row>
    <row r="3730" spans="1:5" x14ac:dyDescent="0.3">
      <c r="A3730" s="12" t="s">
        <v>14365</v>
      </c>
      <c r="B3730" s="12" t="s">
        <v>4298</v>
      </c>
      <c r="C3730" s="36">
        <v>46043</v>
      </c>
      <c r="D3730" s="39">
        <v>1442.38</v>
      </c>
      <c r="E3730" s="12">
        <v>295</v>
      </c>
    </row>
    <row r="3731" spans="1:5" x14ac:dyDescent="0.3">
      <c r="A3731" s="12" t="s">
        <v>14366</v>
      </c>
      <c r="B3731" s="12" t="s">
        <v>2555</v>
      </c>
      <c r="C3731" s="36">
        <v>46025</v>
      </c>
      <c r="D3731" s="39">
        <v>2399.67</v>
      </c>
      <c r="E3731" s="12">
        <v>237</v>
      </c>
    </row>
    <row r="3732" spans="1:5" x14ac:dyDescent="0.3">
      <c r="A3732" s="12" t="s">
        <v>14367</v>
      </c>
      <c r="B3732" s="12" t="s">
        <v>1409</v>
      </c>
      <c r="C3732" s="36">
        <v>46023</v>
      </c>
      <c r="D3732" s="39">
        <v>146.78</v>
      </c>
      <c r="E3732" s="12">
        <v>168</v>
      </c>
    </row>
    <row r="3733" spans="1:5" x14ac:dyDescent="0.3">
      <c r="A3733" s="12" t="s">
        <v>14368</v>
      </c>
      <c r="B3733" s="12" t="s">
        <v>3972</v>
      </c>
      <c r="C3733" s="36">
        <v>46048</v>
      </c>
      <c r="D3733" s="39">
        <v>127.37</v>
      </c>
      <c r="E3733" s="12">
        <v>260</v>
      </c>
    </row>
    <row r="3734" spans="1:5" x14ac:dyDescent="0.3">
      <c r="A3734" s="12" t="s">
        <v>14369</v>
      </c>
      <c r="B3734" s="12" t="s">
        <v>3342</v>
      </c>
      <c r="C3734" s="36">
        <v>46030</v>
      </c>
      <c r="D3734" s="39">
        <v>167.55</v>
      </c>
      <c r="E3734" s="12">
        <v>110</v>
      </c>
    </row>
    <row r="3735" spans="1:5" x14ac:dyDescent="0.3">
      <c r="A3735" s="12" t="s">
        <v>14370</v>
      </c>
      <c r="B3735" s="12" t="s">
        <v>1644</v>
      </c>
      <c r="C3735" s="36">
        <v>46040</v>
      </c>
      <c r="D3735" s="39">
        <v>1846.77</v>
      </c>
      <c r="E3735" s="12">
        <v>11</v>
      </c>
    </row>
    <row r="3736" spans="1:5" x14ac:dyDescent="0.3">
      <c r="A3736" s="12" t="s">
        <v>14371</v>
      </c>
      <c r="B3736" s="12" t="s">
        <v>720</v>
      </c>
      <c r="C3736" s="36">
        <v>46034</v>
      </c>
      <c r="D3736" s="39">
        <v>1551.55</v>
      </c>
      <c r="E3736" s="12">
        <v>13</v>
      </c>
    </row>
    <row r="3737" spans="1:5" x14ac:dyDescent="0.3">
      <c r="A3737" s="12" t="s">
        <v>14372</v>
      </c>
      <c r="B3737" s="12" t="s">
        <v>3928</v>
      </c>
      <c r="C3737" s="36">
        <v>46043</v>
      </c>
      <c r="D3737" s="39">
        <v>2076.04</v>
      </c>
      <c r="E3737" s="12">
        <v>134</v>
      </c>
    </row>
    <row r="3738" spans="1:5" x14ac:dyDescent="0.3">
      <c r="A3738" s="12" t="s">
        <v>14373</v>
      </c>
      <c r="B3738" s="12" t="s">
        <v>2435</v>
      </c>
      <c r="C3738" s="36">
        <v>46040</v>
      </c>
      <c r="D3738" s="39">
        <v>1141.6600000000001</v>
      </c>
      <c r="E3738" s="12">
        <v>257</v>
      </c>
    </row>
    <row r="3739" spans="1:5" x14ac:dyDescent="0.3">
      <c r="A3739" s="12" t="s">
        <v>14374</v>
      </c>
      <c r="B3739" s="12" t="s">
        <v>2435</v>
      </c>
      <c r="C3739" s="36">
        <v>46048</v>
      </c>
      <c r="D3739" s="39">
        <v>2401.98</v>
      </c>
      <c r="E3739" s="12">
        <v>208</v>
      </c>
    </row>
    <row r="3740" spans="1:5" x14ac:dyDescent="0.3">
      <c r="A3740" s="12" t="s">
        <v>14375</v>
      </c>
      <c r="B3740" s="12" t="s">
        <v>2835</v>
      </c>
      <c r="C3740" s="36">
        <v>46024</v>
      </c>
      <c r="D3740" s="39">
        <v>2363.23</v>
      </c>
      <c r="E3740" s="12">
        <v>256</v>
      </c>
    </row>
    <row r="3741" spans="1:5" x14ac:dyDescent="0.3">
      <c r="A3741" s="12" t="s">
        <v>14376</v>
      </c>
      <c r="B3741" s="12" t="s">
        <v>3583</v>
      </c>
      <c r="C3741" s="36">
        <v>46045</v>
      </c>
      <c r="D3741" s="39">
        <v>1153.8900000000001</v>
      </c>
      <c r="E3741" s="12">
        <v>100</v>
      </c>
    </row>
    <row r="3742" spans="1:5" x14ac:dyDescent="0.3">
      <c r="A3742" s="12" t="s">
        <v>14377</v>
      </c>
      <c r="B3742" s="12" t="s">
        <v>1004</v>
      </c>
      <c r="C3742" s="36">
        <v>46035</v>
      </c>
      <c r="D3742" s="39">
        <v>940.71</v>
      </c>
      <c r="E3742" s="12">
        <v>55</v>
      </c>
    </row>
    <row r="3743" spans="1:5" x14ac:dyDescent="0.3">
      <c r="A3743" s="12" t="s">
        <v>14378</v>
      </c>
      <c r="B3743" s="12" t="s">
        <v>1482</v>
      </c>
      <c r="C3743" s="36">
        <v>46051</v>
      </c>
      <c r="D3743" s="39">
        <v>370.98</v>
      </c>
      <c r="E3743" s="12">
        <v>12</v>
      </c>
    </row>
    <row r="3744" spans="1:5" x14ac:dyDescent="0.3">
      <c r="A3744" s="12" t="s">
        <v>14379</v>
      </c>
      <c r="B3744" s="12" t="s">
        <v>2699</v>
      </c>
      <c r="C3744" s="36">
        <v>46038</v>
      </c>
      <c r="D3744" s="39">
        <v>1050.3399999999999</v>
      </c>
      <c r="E3744" s="12">
        <v>282</v>
      </c>
    </row>
    <row r="3745" spans="1:5" x14ac:dyDescent="0.3">
      <c r="A3745" s="12" t="s">
        <v>14380</v>
      </c>
      <c r="B3745" s="12" t="s">
        <v>2341</v>
      </c>
      <c r="C3745" s="36">
        <v>46047</v>
      </c>
      <c r="D3745" s="39">
        <v>920.48</v>
      </c>
      <c r="E3745" s="12">
        <v>235</v>
      </c>
    </row>
    <row r="3746" spans="1:5" x14ac:dyDescent="0.3">
      <c r="A3746" s="12" t="s">
        <v>14381</v>
      </c>
      <c r="B3746" s="12" t="s">
        <v>4473</v>
      </c>
      <c r="C3746" s="36">
        <v>46050</v>
      </c>
      <c r="D3746" s="39">
        <v>1601.63</v>
      </c>
      <c r="E3746" s="12">
        <v>296</v>
      </c>
    </row>
    <row r="3747" spans="1:5" x14ac:dyDescent="0.3">
      <c r="A3747" s="12" t="s">
        <v>14382</v>
      </c>
      <c r="B3747" s="12" t="s">
        <v>3786</v>
      </c>
      <c r="C3747" s="36">
        <v>46051</v>
      </c>
      <c r="D3747" s="39">
        <v>1502.05</v>
      </c>
      <c r="E3747" s="12">
        <v>23</v>
      </c>
    </row>
    <row r="3748" spans="1:5" x14ac:dyDescent="0.3">
      <c r="A3748" s="12" t="s">
        <v>14383</v>
      </c>
      <c r="B3748" s="12" t="s">
        <v>2519</v>
      </c>
      <c r="C3748" s="36">
        <v>46027</v>
      </c>
      <c r="D3748" s="39">
        <v>2301.9299999999998</v>
      </c>
      <c r="E3748" s="12">
        <v>50</v>
      </c>
    </row>
    <row r="3749" spans="1:5" x14ac:dyDescent="0.3">
      <c r="A3749" s="12" t="s">
        <v>14384</v>
      </c>
      <c r="B3749" s="12" t="s">
        <v>1624</v>
      </c>
      <c r="C3749" s="36">
        <v>46023</v>
      </c>
      <c r="D3749" s="39">
        <v>2328.27</v>
      </c>
      <c r="E3749" s="12">
        <v>284</v>
      </c>
    </row>
    <row r="3750" spans="1:5" x14ac:dyDescent="0.3">
      <c r="A3750" s="12" t="s">
        <v>14385</v>
      </c>
      <c r="B3750" s="12" t="s">
        <v>1782</v>
      </c>
      <c r="C3750" s="36">
        <v>46027</v>
      </c>
      <c r="D3750" s="39">
        <v>2481.5700000000002</v>
      </c>
      <c r="E3750" s="12">
        <v>293</v>
      </c>
    </row>
    <row r="3751" spans="1:5" x14ac:dyDescent="0.3">
      <c r="A3751" s="12" t="s">
        <v>14386</v>
      </c>
      <c r="B3751" s="12" t="s">
        <v>1253</v>
      </c>
      <c r="C3751" s="36">
        <v>46025</v>
      </c>
      <c r="D3751" s="39">
        <v>2446.98</v>
      </c>
      <c r="E3751" s="12">
        <v>97</v>
      </c>
    </row>
    <row r="3752" spans="1:5" x14ac:dyDescent="0.3">
      <c r="A3752" s="12" t="s">
        <v>14387</v>
      </c>
      <c r="B3752" s="12" t="s">
        <v>3822</v>
      </c>
      <c r="C3752" s="36">
        <v>46032</v>
      </c>
      <c r="D3752" s="39">
        <v>931.04</v>
      </c>
      <c r="E3752" s="12">
        <v>22</v>
      </c>
    </row>
    <row r="3753" spans="1:5" x14ac:dyDescent="0.3">
      <c r="A3753" s="12" t="s">
        <v>14388</v>
      </c>
      <c r="B3753" s="12" t="s">
        <v>2443</v>
      </c>
      <c r="C3753" s="36">
        <v>46046</v>
      </c>
      <c r="D3753" s="39">
        <v>2178.7600000000002</v>
      </c>
      <c r="E3753" s="12">
        <v>270</v>
      </c>
    </row>
    <row r="3754" spans="1:5" x14ac:dyDescent="0.3">
      <c r="A3754" s="12" t="s">
        <v>14389</v>
      </c>
      <c r="B3754" s="12" t="s">
        <v>700</v>
      </c>
      <c r="C3754" s="36">
        <v>46029</v>
      </c>
      <c r="D3754" s="39">
        <v>1249.01</v>
      </c>
      <c r="E3754" s="12">
        <v>258</v>
      </c>
    </row>
    <row r="3755" spans="1:5" x14ac:dyDescent="0.3">
      <c r="A3755" s="12" t="s">
        <v>14390</v>
      </c>
      <c r="B3755" s="12" t="s">
        <v>2273</v>
      </c>
      <c r="C3755" s="36">
        <v>46030</v>
      </c>
      <c r="D3755" s="39">
        <v>489.52</v>
      </c>
      <c r="E3755" s="12">
        <v>266</v>
      </c>
    </row>
    <row r="3756" spans="1:5" x14ac:dyDescent="0.3">
      <c r="A3756" s="12" t="s">
        <v>14391</v>
      </c>
      <c r="B3756" s="12" t="s">
        <v>648</v>
      </c>
      <c r="C3756" s="36">
        <v>46049</v>
      </c>
      <c r="D3756" s="39">
        <v>2447.52</v>
      </c>
      <c r="E3756" s="12">
        <v>238</v>
      </c>
    </row>
    <row r="3757" spans="1:5" x14ac:dyDescent="0.3">
      <c r="A3757" s="12" t="s">
        <v>14392</v>
      </c>
      <c r="B3757" s="12" t="s">
        <v>1484</v>
      </c>
      <c r="C3757" s="36">
        <v>46033</v>
      </c>
      <c r="D3757" s="39">
        <v>1742.86</v>
      </c>
      <c r="E3757" s="12">
        <v>239</v>
      </c>
    </row>
    <row r="3758" spans="1:5" x14ac:dyDescent="0.3">
      <c r="A3758" s="12" t="s">
        <v>14393</v>
      </c>
      <c r="B3758" s="12" t="s">
        <v>2417</v>
      </c>
      <c r="C3758" s="36">
        <v>46029</v>
      </c>
      <c r="D3758" s="39">
        <v>1570.25</v>
      </c>
      <c r="E3758" s="12">
        <v>19</v>
      </c>
    </row>
    <row r="3759" spans="1:5" x14ac:dyDescent="0.3">
      <c r="A3759" s="12" t="s">
        <v>14394</v>
      </c>
      <c r="B3759" s="12" t="s">
        <v>2763</v>
      </c>
      <c r="C3759" s="36">
        <v>46028</v>
      </c>
      <c r="D3759" s="39">
        <v>143.18</v>
      </c>
      <c r="E3759" s="12">
        <v>234</v>
      </c>
    </row>
    <row r="3760" spans="1:5" x14ac:dyDescent="0.3">
      <c r="A3760" s="12" t="s">
        <v>14395</v>
      </c>
      <c r="B3760" s="12" t="s">
        <v>2795</v>
      </c>
      <c r="C3760" s="36">
        <v>46037</v>
      </c>
      <c r="D3760" s="39">
        <v>1429.75</v>
      </c>
      <c r="E3760" s="12">
        <v>258</v>
      </c>
    </row>
    <row r="3761" spans="1:5" x14ac:dyDescent="0.3">
      <c r="A3761" s="12" t="s">
        <v>14396</v>
      </c>
      <c r="B3761" s="12" t="s">
        <v>3142</v>
      </c>
      <c r="C3761" s="36">
        <v>46044</v>
      </c>
      <c r="D3761" s="39">
        <v>255.6</v>
      </c>
      <c r="E3761" s="12">
        <v>262</v>
      </c>
    </row>
    <row r="3762" spans="1:5" x14ac:dyDescent="0.3">
      <c r="A3762" s="12" t="s">
        <v>14397</v>
      </c>
      <c r="B3762" s="12" t="s">
        <v>4433</v>
      </c>
      <c r="C3762" s="36">
        <v>46033</v>
      </c>
      <c r="D3762" s="39">
        <v>179.27</v>
      </c>
      <c r="E3762" s="12">
        <v>285</v>
      </c>
    </row>
    <row r="3763" spans="1:5" x14ac:dyDescent="0.3">
      <c r="A3763" s="12" t="s">
        <v>14398</v>
      </c>
      <c r="B3763" s="12" t="s">
        <v>1847</v>
      </c>
      <c r="C3763" s="36">
        <v>46036</v>
      </c>
      <c r="D3763" s="39">
        <v>967.1</v>
      </c>
      <c r="E3763" s="12">
        <v>108</v>
      </c>
    </row>
    <row r="3764" spans="1:5" x14ac:dyDescent="0.3">
      <c r="A3764" s="12" t="s">
        <v>14399</v>
      </c>
      <c r="B3764" s="12" t="s">
        <v>2839</v>
      </c>
      <c r="C3764" s="36">
        <v>46044</v>
      </c>
      <c r="D3764" s="39">
        <v>1894.87</v>
      </c>
      <c r="E3764" s="12">
        <v>7</v>
      </c>
    </row>
    <row r="3765" spans="1:5" x14ac:dyDescent="0.3">
      <c r="A3765" s="12" t="s">
        <v>14400</v>
      </c>
      <c r="B3765" s="12" t="s">
        <v>909</v>
      </c>
      <c r="C3765" s="36">
        <v>46052</v>
      </c>
      <c r="D3765" s="39">
        <v>1651.01</v>
      </c>
      <c r="E3765" s="12">
        <v>27</v>
      </c>
    </row>
    <row r="3766" spans="1:5" x14ac:dyDescent="0.3">
      <c r="A3766" s="12" t="s">
        <v>14401</v>
      </c>
      <c r="B3766" s="12" t="s">
        <v>1726</v>
      </c>
      <c r="C3766" s="36">
        <v>46023</v>
      </c>
      <c r="D3766" s="39">
        <v>315.49</v>
      </c>
      <c r="E3766" s="12">
        <v>229</v>
      </c>
    </row>
    <row r="3767" spans="1:5" x14ac:dyDescent="0.3">
      <c r="A3767" s="12" t="s">
        <v>14402</v>
      </c>
      <c r="B3767" s="12" t="s">
        <v>4565</v>
      </c>
      <c r="C3767" s="36">
        <v>46048</v>
      </c>
      <c r="D3767" s="39">
        <v>2125.33</v>
      </c>
      <c r="E3767" s="12">
        <v>228</v>
      </c>
    </row>
    <row r="3768" spans="1:5" x14ac:dyDescent="0.3">
      <c r="A3768" s="12" t="s">
        <v>14403</v>
      </c>
      <c r="B3768" s="12" t="s">
        <v>4200</v>
      </c>
      <c r="C3768" s="36">
        <v>46046</v>
      </c>
      <c r="D3768" s="39">
        <v>1638.67</v>
      </c>
      <c r="E3768" s="12">
        <v>22</v>
      </c>
    </row>
    <row r="3769" spans="1:5" x14ac:dyDescent="0.3">
      <c r="A3769" s="12" t="s">
        <v>14404</v>
      </c>
      <c r="B3769" s="12" t="s">
        <v>3180</v>
      </c>
      <c r="C3769" s="36">
        <v>46039</v>
      </c>
      <c r="D3769" s="39">
        <v>2138.31</v>
      </c>
      <c r="E3769" s="12">
        <v>10</v>
      </c>
    </row>
    <row r="3770" spans="1:5" x14ac:dyDescent="0.3">
      <c r="A3770" s="12" t="s">
        <v>14405</v>
      </c>
      <c r="B3770" s="12" t="s">
        <v>2547</v>
      </c>
      <c r="C3770" s="36">
        <v>46053</v>
      </c>
      <c r="D3770" s="39">
        <v>1436.19</v>
      </c>
      <c r="E3770" s="12">
        <v>115</v>
      </c>
    </row>
    <row r="3771" spans="1:5" x14ac:dyDescent="0.3">
      <c r="A3771" s="12" t="s">
        <v>14406</v>
      </c>
      <c r="B3771" s="12" t="s">
        <v>1125</v>
      </c>
      <c r="C3771" s="36">
        <v>46023</v>
      </c>
      <c r="D3771" s="39">
        <v>1392.38</v>
      </c>
      <c r="E3771" s="12">
        <v>108</v>
      </c>
    </row>
    <row r="3772" spans="1:5" x14ac:dyDescent="0.3">
      <c r="A3772" s="12" t="s">
        <v>14407</v>
      </c>
      <c r="B3772" s="12" t="s">
        <v>2907</v>
      </c>
      <c r="C3772" s="36">
        <v>46045</v>
      </c>
      <c r="D3772" s="39">
        <v>697.93</v>
      </c>
      <c r="E3772" s="12">
        <v>88</v>
      </c>
    </row>
    <row r="3773" spans="1:5" x14ac:dyDescent="0.3">
      <c r="A3773" s="12" t="s">
        <v>14408</v>
      </c>
      <c r="B3773" s="12" t="s">
        <v>695</v>
      </c>
      <c r="C3773" s="36">
        <v>46043</v>
      </c>
      <c r="D3773" s="39">
        <v>2362.9499999999998</v>
      </c>
      <c r="E3773" s="12">
        <v>241</v>
      </c>
    </row>
    <row r="3774" spans="1:5" x14ac:dyDescent="0.3">
      <c r="A3774" s="12" t="s">
        <v>14409</v>
      </c>
      <c r="B3774" s="12" t="s">
        <v>1000</v>
      </c>
      <c r="C3774" s="36">
        <v>46024</v>
      </c>
      <c r="D3774" s="39">
        <v>2483.0300000000002</v>
      </c>
      <c r="E3774" s="12">
        <v>236</v>
      </c>
    </row>
    <row r="3775" spans="1:5" x14ac:dyDescent="0.3">
      <c r="A3775" s="12" t="s">
        <v>14410</v>
      </c>
      <c r="B3775" s="12" t="s">
        <v>3096</v>
      </c>
      <c r="C3775" s="36">
        <v>46029</v>
      </c>
      <c r="D3775" s="39">
        <v>1616.4</v>
      </c>
      <c r="E3775" s="12">
        <v>250</v>
      </c>
    </row>
    <row r="3776" spans="1:5" x14ac:dyDescent="0.3">
      <c r="A3776" s="12" t="s">
        <v>14411</v>
      </c>
      <c r="B3776" s="12" t="s">
        <v>3208</v>
      </c>
      <c r="C3776" s="36">
        <v>46029</v>
      </c>
      <c r="D3776" s="39">
        <v>1458.6</v>
      </c>
      <c r="E3776" s="12">
        <v>297</v>
      </c>
    </row>
    <row r="3777" spans="1:5" x14ac:dyDescent="0.3">
      <c r="A3777" s="12" t="s">
        <v>14412</v>
      </c>
      <c r="B3777" s="12" t="s">
        <v>1245</v>
      </c>
      <c r="C3777" s="36">
        <v>46033</v>
      </c>
      <c r="D3777" s="39">
        <v>805.26</v>
      </c>
      <c r="E3777" s="12">
        <v>172</v>
      </c>
    </row>
    <row r="3778" spans="1:5" x14ac:dyDescent="0.3">
      <c r="A3778" s="12" t="s">
        <v>14413</v>
      </c>
      <c r="B3778" s="12" t="s">
        <v>4481</v>
      </c>
      <c r="C3778" s="36">
        <v>46030</v>
      </c>
      <c r="D3778" s="39">
        <v>1712.78</v>
      </c>
      <c r="E3778" s="12">
        <v>262</v>
      </c>
    </row>
    <row r="3779" spans="1:5" x14ac:dyDescent="0.3">
      <c r="A3779" s="12" t="s">
        <v>14414</v>
      </c>
      <c r="B3779" s="12" t="s">
        <v>3571</v>
      </c>
      <c r="C3779" s="36">
        <v>46027</v>
      </c>
      <c r="D3779" s="39">
        <v>2466.35</v>
      </c>
      <c r="E3779" s="12">
        <v>14</v>
      </c>
    </row>
    <row r="3780" spans="1:5" x14ac:dyDescent="0.3">
      <c r="A3780" s="12" t="s">
        <v>14415</v>
      </c>
      <c r="B3780" s="12" t="s">
        <v>3058</v>
      </c>
      <c r="C3780" s="36">
        <v>46033</v>
      </c>
      <c r="D3780" s="39">
        <v>652.01</v>
      </c>
      <c r="E3780" s="12">
        <v>20</v>
      </c>
    </row>
    <row r="3781" spans="1:5" x14ac:dyDescent="0.3">
      <c r="A3781" s="12" t="s">
        <v>14416</v>
      </c>
      <c r="B3781" s="12" t="s">
        <v>2525</v>
      </c>
      <c r="C3781" s="36">
        <v>46052</v>
      </c>
      <c r="D3781" s="39">
        <v>1415.07</v>
      </c>
      <c r="E3781" s="12">
        <v>98</v>
      </c>
    </row>
    <row r="3782" spans="1:5" x14ac:dyDescent="0.3">
      <c r="A3782" s="12" t="s">
        <v>14417</v>
      </c>
      <c r="B3782" s="12" t="s">
        <v>787</v>
      </c>
      <c r="C3782" s="36">
        <v>46040</v>
      </c>
      <c r="D3782" s="39">
        <v>2495.2199999999998</v>
      </c>
      <c r="E3782" s="12">
        <v>293</v>
      </c>
    </row>
    <row r="3783" spans="1:5" x14ac:dyDescent="0.3">
      <c r="A3783" s="12" t="s">
        <v>14418</v>
      </c>
      <c r="B3783" s="12" t="s">
        <v>3310</v>
      </c>
      <c r="C3783" s="36">
        <v>46031</v>
      </c>
      <c r="D3783" s="39">
        <v>2371.8200000000002</v>
      </c>
      <c r="E3783" s="12">
        <v>294</v>
      </c>
    </row>
    <row r="3784" spans="1:5" x14ac:dyDescent="0.3">
      <c r="A3784" s="12" t="s">
        <v>14419</v>
      </c>
      <c r="B3784" s="12" t="s">
        <v>2150</v>
      </c>
      <c r="C3784" s="36">
        <v>46034</v>
      </c>
      <c r="D3784" s="39">
        <v>228.88</v>
      </c>
      <c r="E3784" s="12">
        <v>210</v>
      </c>
    </row>
    <row r="3785" spans="1:5" x14ac:dyDescent="0.3">
      <c r="A3785" s="12" t="s">
        <v>14420</v>
      </c>
      <c r="B3785" s="12" t="s">
        <v>4202</v>
      </c>
      <c r="C3785" s="36">
        <v>46026</v>
      </c>
      <c r="D3785" s="39">
        <v>2187.4</v>
      </c>
      <c r="E3785" s="12">
        <v>74</v>
      </c>
    </row>
    <row r="3786" spans="1:5" x14ac:dyDescent="0.3">
      <c r="A3786" s="12" t="s">
        <v>14421</v>
      </c>
      <c r="B3786" s="12" t="s">
        <v>574</v>
      </c>
      <c r="C3786" s="36">
        <v>46049</v>
      </c>
      <c r="D3786" s="39">
        <v>679.83</v>
      </c>
      <c r="E3786" s="12">
        <v>35</v>
      </c>
    </row>
    <row r="3787" spans="1:5" x14ac:dyDescent="0.3">
      <c r="A3787" s="12" t="s">
        <v>14422</v>
      </c>
      <c r="B3787" s="12" t="s">
        <v>608</v>
      </c>
      <c r="C3787" s="36">
        <v>46041</v>
      </c>
      <c r="D3787" s="39">
        <v>347.19</v>
      </c>
      <c r="E3787" s="12">
        <v>231</v>
      </c>
    </row>
    <row r="3788" spans="1:5" x14ac:dyDescent="0.3">
      <c r="A3788" s="12" t="s">
        <v>14423</v>
      </c>
      <c r="B3788" s="12" t="s">
        <v>1002</v>
      </c>
      <c r="C3788" s="36">
        <v>46023</v>
      </c>
      <c r="D3788" s="39">
        <v>2103.16</v>
      </c>
      <c r="E3788" s="12">
        <v>280</v>
      </c>
    </row>
    <row r="3789" spans="1:5" x14ac:dyDescent="0.3">
      <c r="A3789" s="12" t="s">
        <v>14424</v>
      </c>
      <c r="B3789" s="12" t="s">
        <v>725</v>
      </c>
      <c r="C3789" s="36">
        <v>46025</v>
      </c>
      <c r="D3789" s="39">
        <v>148.33000000000001</v>
      </c>
      <c r="E3789" s="12">
        <v>82</v>
      </c>
    </row>
    <row r="3790" spans="1:5" x14ac:dyDescent="0.3">
      <c r="A3790" s="12" t="s">
        <v>14425</v>
      </c>
      <c r="B3790" s="12" t="s">
        <v>2221</v>
      </c>
      <c r="C3790" s="36">
        <v>46028</v>
      </c>
      <c r="D3790" s="39">
        <v>1159.82</v>
      </c>
      <c r="E3790" s="12">
        <v>64</v>
      </c>
    </row>
    <row r="3791" spans="1:5" x14ac:dyDescent="0.3">
      <c r="A3791" s="12" t="s">
        <v>14426</v>
      </c>
      <c r="B3791" s="12" t="s">
        <v>1608</v>
      </c>
      <c r="C3791" s="36">
        <v>46051</v>
      </c>
      <c r="D3791" s="39">
        <v>2393.5</v>
      </c>
      <c r="E3791" s="12">
        <v>93</v>
      </c>
    </row>
    <row r="3792" spans="1:5" x14ac:dyDescent="0.3">
      <c r="A3792" s="12" t="s">
        <v>14427</v>
      </c>
      <c r="B3792" s="12" t="s">
        <v>3533</v>
      </c>
      <c r="C3792" s="36">
        <v>46047</v>
      </c>
      <c r="D3792" s="39">
        <v>743.52</v>
      </c>
      <c r="E3792" s="12">
        <v>208</v>
      </c>
    </row>
    <row r="3793" spans="1:5" x14ac:dyDescent="0.3">
      <c r="A3793" s="12" t="s">
        <v>14428</v>
      </c>
      <c r="B3793" s="12" t="s">
        <v>4445</v>
      </c>
      <c r="C3793" s="36">
        <v>46042</v>
      </c>
      <c r="D3793" s="39">
        <v>1715.8</v>
      </c>
      <c r="E3793" s="12">
        <v>272</v>
      </c>
    </row>
    <row r="3794" spans="1:5" x14ac:dyDescent="0.3">
      <c r="A3794" s="12" t="s">
        <v>14429</v>
      </c>
      <c r="B3794" s="12" t="s">
        <v>2003</v>
      </c>
      <c r="C3794" s="36">
        <v>46036</v>
      </c>
      <c r="D3794" s="39">
        <v>1871.29</v>
      </c>
      <c r="E3794" s="12">
        <v>196</v>
      </c>
    </row>
    <row r="3795" spans="1:5" x14ac:dyDescent="0.3">
      <c r="A3795" s="12" t="s">
        <v>14430</v>
      </c>
      <c r="B3795" s="12" t="s">
        <v>3260</v>
      </c>
      <c r="C3795" s="36">
        <v>46033</v>
      </c>
      <c r="D3795" s="39">
        <v>2268.56</v>
      </c>
      <c r="E3795" s="12">
        <v>270</v>
      </c>
    </row>
    <row r="3796" spans="1:5" x14ac:dyDescent="0.3">
      <c r="A3796" s="12" t="s">
        <v>14431</v>
      </c>
      <c r="B3796" s="12" t="s">
        <v>2144</v>
      </c>
      <c r="C3796" s="36">
        <v>46051</v>
      </c>
      <c r="D3796" s="39">
        <v>2199.2600000000002</v>
      </c>
      <c r="E3796" s="12">
        <v>158</v>
      </c>
    </row>
    <row r="3797" spans="1:5" x14ac:dyDescent="0.3">
      <c r="A3797" s="12" t="s">
        <v>14432</v>
      </c>
      <c r="B3797" s="12" t="s">
        <v>4176</v>
      </c>
      <c r="C3797" s="36">
        <v>46040</v>
      </c>
      <c r="D3797" s="39">
        <v>2152.15</v>
      </c>
      <c r="E3797" s="12">
        <v>41</v>
      </c>
    </row>
    <row r="3798" spans="1:5" x14ac:dyDescent="0.3">
      <c r="A3798" s="12" t="s">
        <v>14433</v>
      </c>
      <c r="B3798" s="12" t="s">
        <v>1041</v>
      </c>
      <c r="C3798" s="36">
        <v>46036</v>
      </c>
      <c r="D3798" s="39">
        <v>2167.81</v>
      </c>
      <c r="E3798" s="12">
        <v>116</v>
      </c>
    </row>
    <row r="3799" spans="1:5" x14ac:dyDescent="0.3">
      <c r="A3799" s="12" t="s">
        <v>14434</v>
      </c>
      <c r="B3799" s="12" t="s">
        <v>1017</v>
      </c>
      <c r="C3799" s="36">
        <v>46034</v>
      </c>
      <c r="D3799" s="39">
        <v>549.29</v>
      </c>
      <c r="E3799" s="12">
        <v>220</v>
      </c>
    </row>
    <row r="3800" spans="1:5" x14ac:dyDescent="0.3">
      <c r="A3800" s="12" t="s">
        <v>14435</v>
      </c>
      <c r="B3800" s="12" t="s">
        <v>3727</v>
      </c>
      <c r="C3800" s="36">
        <v>46031</v>
      </c>
      <c r="D3800" s="39">
        <v>1219.56</v>
      </c>
      <c r="E3800" s="12">
        <v>216</v>
      </c>
    </row>
    <row r="3801" spans="1:5" x14ac:dyDescent="0.3">
      <c r="A3801" s="12" t="s">
        <v>14436</v>
      </c>
      <c r="B3801" s="12" t="s">
        <v>2193</v>
      </c>
      <c r="C3801" s="36">
        <v>46030</v>
      </c>
      <c r="D3801" s="39">
        <v>528.51</v>
      </c>
      <c r="E3801" s="12">
        <v>183</v>
      </c>
    </row>
    <row r="3802" spans="1:5" x14ac:dyDescent="0.3">
      <c r="A3802" s="12" t="s">
        <v>14437</v>
      </c>
      <c r="B3802" s="12" t="s">
        <v>1163</v>
      </c>
      <c r="C3802" s="36">
        <v>46053</v>
      </c>
      <c r="D3802" s="39">
        <v>1056.21</v>
      </c>
      <c r="E3802" s="12">
        <v>46</v>
      </c>
    </row>
    <row r="3803" spans="1:5" x14ac:dyDescent="0.3">
      <c r="A3803" s="12" t="s">
        <v>14438</v>
      </c>
      <c r="B3803" s="12" t="s">
        <v>4190</v>
      </c>
      <c r="C3803" s="36">
        <v>46025</v>
      </c>
      <c r="D3803" s="39">
        <v>1331.85</v>
      </c>
      <c r="E3803" s="12">
        <v>260</v>
      </c>
    </row>
    <row r="3804" spans="1:5" x14ac:dyDescent="0.3">
      <c r="A3804" s="12" t="s">
        <v>14439</v>
      </c>
      <c r="B3804" s="12" t="s">
        <v>1484</v>
      </c>
      <c r="C3804" s="36">
        <v>46046</v>
      </c>
      <c r="D3804" s="39">
        <v>1496.27</v>
      </c>
      <c r="E3804" s="12">
        <v>59</v>
      </c>
    </row>
    <row r="3805" spans="1:5" x14ac:dyDescent="0.3">
      <c r="A3805" s="12" t="s">
        <v>14440</v>
      </c>
      <c r="B3805" s="12" t="s">
        <v>1163</v>
      </c>
      <c r="C3805" s="36">
        <v>46047</v>
      </c>
      <c r="D3805" s="39">
        <v>1063.57</v>
      </c>
      <c r="E3805" s="12">
        <v>234</v>
      </c>
    </row>
    <row r="3806" spans="1:5" x14ac:dyDescent="0.3">
      <c r="A3806" s="12" t="s">
        <v>14441</v>
      </c>
      <c r="B3806" s="12" t="s">
        <v>916</v>
      </c>
      <c r="C3806" s="36">
        <v>46035</v>
      </c>
      <c r="D3806" s="39">
        <v>1779.63</v>
      </c>
      <c r="E3806" s="12">
        <v>146</v>
      </c>
    </row>
    <row r="3807" spans="1:5" x14ac:dyDescent="0.3">
      <c r="A3807" s="12" t="s">
        <v>14442</v>
      </c>
      <c r="B3807" s="12" t="s">
        <v>3068</v>
      </c>
      <c r="C3807" s="36">
        <v>46036</v>
      </c>
      <c r="D3807" s="39">
        <v>849.45</v>
      </c>
      <c r="E3807" s="12">
        <v>115</v>
      </c>
    </row>
    <row r="3808" spans="1:5" x14ac:dyDescent="0.3">
      <c r="A3808" s="12" t="s">
        <v>14443</v>
      </c>
      <c r="B3808" s="12" t="s">
        <v>2733</v>
      </c>
      <c r="C3808" s="36">
        <v>46052</v>
      </c>
      <c r="D3808" s="39">
        <v>1104.53</v>
      </c>
      <c r="E3808" s="12">
        <v>217</v>
      </c>
    </row>
    <row r="3809" spans="1:5" x14ac:dyDescent="0.3">
      <c r="A3809" s="12" t="s">
        <v>14444</v>
      </c>
      <c r="B3809" s="12" t="s">
        <v>2839</v>
      </c>
      <c r="C3809" s="36">
        <v>46031</v>
      </c>
      <c r="D3809" s="39">
        <v>180.2</v>
      </c>
      <c r="E3809" s="12">
        <v>216</v>
      </c>
    </row>
    <row r="3810" spans="1:5" x14ac:dyDescent="0.3">
      <c r="A3810" s="12" t="s">
        <v>14445</v>
      </c>
      <c r="B3810" s="12" t="s">
        <v>1488</v>
      </c>
      <c r="C3810" s="36">
        <v>46039</v>
      </c>
      <c r="D3810" s="39">
        <v>615.91</v>
      </c>
      <c r="E3810" s="12">
        <v>31</v>
      </c>
    </row>
    <row r="3811" spans="1:5" x14ac:dyDescent="0.3">
      <c r="A3811" s="12" t="s">
        <v>14446</v>
      </c>
      <c r="B3811" s="12" t="s">
        <v>2589</v>
      </c>
      <c r="C3811" s="36">
        <v>46024</v>
      </c>
      <c r="D3811" s="39">
        <v>302.12</v>
      </c>
      <c r="E3811" s="12">
        <v>167</v>
      </c>
    </row>
    <row r="3812" spans="1:5" x14ac:dyDescent="0.3">
      <c r="A3812" s="12" t="s">
        <v>14447</v>
      </c>
      <c r="B3812" s="12" t="s">
        <v>4585</v>
      </c>
      <c r="C3812" s="36">
        <v>46023</v>
      </c>
      <c r="D3812" s="39">
        <v>1527.47</v>
      </c>
      <c r="E3812" s="12">
        <v>25</v>
      </c>
    </row>
    <row r="3813" spans="1:5" x14ac:dyDescent="0.3">
      <c r="A3813" s="12" t="s">
        <v>14448</v>
      </c>
      <c r="B3813" s="12" t="s">
        <v>1484</v>
      </c>
      <c r="C3813" s="36">
        <v>46036</v>
      </c>
      <c r="D3813" s="39">
        <v>2130.5300000000002</v>
      </c>
      <c r="E3813" s="12">
        <v>188</v>
      </c>
    </row>
    <row r="3814" spans="1:5" x14ac:dyDescent="0.3">
      <c r="A3814" s="12" t="s">
        <v>14449</v>
      </c>
      <c r="B3814" s="12" t="s">
        <v>3220</v>
      </c>
      <c r="C3814" s="36">
        <v>46026</v>
      </c>
      <c r="D3814" s="39">
        <v>808.77</v>
      </c>
      <c r="E3814" s="12">
        <v>124</v>
      </c>
    </row>
    <row r="3815" spans="1:5" x14ac:dyDescent="0.3">
      <c r="A3815" s="12" t="s">
        <v>14450</v>
      </c>
      <c r="B3815" s="12" t="s">
        <v>3888</v>
      </c>
      <c r="C3815" s="36">
        <v>46051</v>
      </c>
      <c r="D3815" s="39">
        <v>2467.09</v>
      </c>
      <c r="E3815" s="12">
        <v>148</v>
      </c>
    </row>
    <row r="3816" spans="1:5" x14ac:dyDescent="0.3">
      <c r="A3816" s="12" t="s">
        <v>14451</v>
      </c>
      <c r="B3816" s="12" t="s">
        <v>826</v>
      </c>
      <c r="C3816" s="36">
        <v>46033</v>
      </c>
      <c r="D3816" s="39">
        <v>174.02</v>
      </c>
      <c r="E3816" s="12">
        <v>257</v>
      </c>
    </row>
    <row r="3817" spans="1:5" x14ac:dyDescent="0.3">
      <c r="A3817" s="12" t="s">
        <v>14452</v>
      </c>
      <c r="B3817" s="12" t="s">
        <v>2707</v>
      </c>
      <c r="C3817" s="36">
        <v>46032</v>
      </c>
      <c r="D3817" s="39">
        <v>196.19</v>
      </c>
      <c r="E3817" s="12">
        <v>277</v>
      </c>
    </row>
    <row r="3818" spans="1:5" x14ac:dyDescent="0.3">
      <c r="A3818" s="12" t="s">
        <v>14453</v>
      </c>
      <c r="B3818" s="12" t="s">
        <v>2023</v>
      </c>
      <c r="C3818" s="36">
        <v>46043</v>
      </c>
      <c r="D3818" s="39">
        <v>711.83</v>
      </c>
      <c r="E3818" s="12">
        <v>32</v>
      </c>
    </row>
    <row r="3819" spans="1:5" x14ac:dyDescent="0.3">
      <c r="A3819" s="12" t="s">
        <v>14454</v>
      </c>
      <c r="B3819" s="12" t="s">
        <v>1622</v>
      </c>
      <c r="C3819" s="36">
        <v>46023</v>
      </c>
      <c r="D3819" s="39">
        <v>1898.27</v>
      </c>
      <c r="E3819" s="12">
        <v>200</v>
      </c>
    </row>
    <row r="3820" spans="1:5" x14ac:dyDescent="0.3">
      <c r="A3820" s="12" t="s">
        <v>14455</v>
      </c>
      <c r="B3820" s="12" t="s">
        <v>4204</v>
      </c>
      <c r="C3820" s="36">
        <v>46028</v>
      </c>
      <c r="D3820" s="39">
        <v>1719.79</v>
      </c>
      <c r="E3820" s="12">
        <v>119</v>
      </c>
    </row>
    <row r="3821" spans="1:5" x14ac:dyDescent="0.3">
      <c r="A3821" s="12" t="s">
        <v>14456</v>
      </c>
      <c r="B3821" s="12" t="s">
        <v>4206</v>
      </c>
      <c r="C3821" s="36">
        <v>46031</v>
      </c>
      <c r="D3821" s="39">
        <v>2426.9699999999998</v>
      </c>
      <c r="E3821" s="12">
        <v>224</v>
      </c>
    </row>
    <row r="3822" spans="1:5" x14ac:dyDescent="0.3">
      <c r="A3822" s="12" t="s">
        <v>14457</v>
      </c>
      <c r="B3822" s="12" t="s">
        <v>2601</v>
      </c>
      <c r="C3822" s="36">
        <v>46035</v>
      </c>
      <c r="D3822" s="39">
        <v>793.16</v>
      </c>
      <c r="E3822" s="12">
        <v>292</v>
      </c>
    </row>
    <row r="3823" spans="1:5" x14ac:dyDescent="0.3">
      <c r="A3823" s="12" t="s">
        <v>14458</v>
      </c>
      <c r="B3823" s="12" t="s">
        <v>2645</v>
      </c>
      <c r="C3823" s="36">
        <v>46049</v>
      </c>
      <c r="D3823" s="39">
        <v>2364.62</v>
      </c>
      <c r="E3823" s="12">
        <v>121</v>
      </c>
    </row>
    <row r="3824" spans="1:5" x14ac:dyDescent="0.3">
      <c r="A3824" s="12" t="s">
        <v>14459</v>
      </c>
      <c r="B3824" s="12" t="s">
        <v>4356</v>
      </c>
      <c r="C3824" s="36">
        <v>46046</v>
      </c>
      <c r="D3824" s="39">
        <v>259.23</v>
      </c>
      <c r="E3824" s="12">
        <v>209</v>
      </c>
    </row>
    <row r="3825" spans="1:5" x14ac:dyDescent="0.3">
      <c r="A3825" s="12" t="s">
        <v>14460</v>
      </c>
      <c r="B3825" s="12" t="s">
        <v>705</v>
      </c>
      <c r="C3825" s="36">
        <v>46035</v>
      </c>
      <c r="D3825" s="39">
        <v>308.54000000000002</v>
      </c>
      <c r="E3825" s="12">
        <v>278</v>
      </c>
    </row>
    <row r="3826" spans="1:5" x14ac:dyDescent="0.3">
      <c r="A3826" s="12" t="s">
        <v>14461</v>
      </c>
      <c r="B3826" s="12" t="s">
        <v>1459</v>
      </c>
      <c r="C3826" s="36">
        <v>46026</v>
      </c>
      <c r="D3826" s="39">
        <v>1852.85</v>
      </c>
      <c r="E3826" s="12">
        <v>231</v>
      </c>
    </row>
    <row r="3827" spans="1:5" x14ac:dyDescent="0.3">
      <c r="A3827" s="12" t="s">
        <v>14462</v>
      </c>
      <c r="B3827" s="12" t="s">
        <v>4304</v>
      </c>
      <c r="C3827" s="36">
        <v>46031</v>
      </c>
      <c r="D3827" s="39">
        <v>1479.25</v>
      </c>
      <c r="E3827" s="12">
        <v>212</v>
      </c>
    </row>
    <row r="3828" spans="1:5" x14ac:dyDescent="0.3">
      <c r="A3828" s="12" t="s">
        <v>14463</v>
      </c>
      <c r="B3828" s="12" t="s">
        <v>4288</v>
      </c>
      <c r="C3828" s="36">
        <v>46032</v>
      </c>
      <c r="D3828" s="39">
        <v>2215.85</v>
      </c>
      <c r="E3828" s="12">
        <v>213</v>
      </c>
    </row>
    <row r="3829" spans="1:5" x14ac:dyDescent="0.3">
      <c r="A3829" s="12" t="s">
        <v>14464</v>
      </c>
      <c r="B3829" s="12" t="s">
        <v>1935</v>
      </c>
      <c r="C3829" s="36">
        <v>46042</v>
      </c>
      <c r="D3829" s="39">
        <v>218.81</v>
      </c>
      <c r="E3829" s="12">
        <v>43</v>
      </c>
    </row>
    <row r="3830" spans="1:5" x14ac:dyDescent="0.3">
      <c r="A3830" s="12" t="s">
        <v>14465</v>
      </c>
      <c r="B3830" s="12" t="s">
        <v>4485</v>
      </c>
      <c r="C3830" s="36">
        <v>46029</v>
      </c>
      <c r="D3830" s="39">
        <v>1831.89</v>
      </c>
      <c r="E3830" s="12">
        <v>34</v>
      </c>
    </row>
    <row r="3831" spans="1:5" x14ac:dyDescent="0.3">
      <c r="A3831" s="12" t="s">
        <v>14466</v>
      </c>
      <c r="B3831" s="12" t="s">
        <v>3398</v>
      </c>
      <c r="C3831" s="36">
        <v>46037</v>
      </c>
      <c r="D3831" s="39">
        <v>2066.9899999999998</v>
      </c>
      <c r="E3831" s="12">
        <v>251</v>
      </c>
    </row>
    <row r="3832" spans="1:5" x14ac:dyDescent="0.3">
      <c r="A3832" s="12" t="s">
        <v>14467</v>
      </c>
      <c r="B3832" s="12" t="s">
        <v>846</v>
      </c>
      <c r="C3832" s="36">
        <v>46038</v>
      </c>
      <c r="D3832" s="39">
        <v>1757.17</v>
      </c>
      <c r="E3832" s="12">
        <v>24</v>
      </c>
    </row>
    <row r="3833" spans="1:5" x14ac:dyDescent="0.3">
      <c r="A3833" s="12" t="s">
        <v>14468</v>
      </c>
      <c r="B3833" s="12" t="s">
        <v>1648</v>
      </c>
      <c r="C3833" s="36">
        <v>46026</v>
      </c>
      <c r="D3833" s="39">
        <v>916.57</v>
      </c>
      <c r="E3833" s="12">
        <v>186</v>
      </c>
    </row>
    <row r="3834" spans="1:5" x14ac:dyDescent="0.3">
      <c r="A3834" s="12" t="s">
        <v>14469</v>
      </c>
      <c r="B3834" s="12" t="s">
        <v>2581</v>
      </c>
      <c r="C3834" s="36">
        <v>46053</v>
      </c>
      <c r="D3834" s="39">
        <v>2361.7800000000002</v>
      </c>
      <c r="E3834" s="12">
        <v>122</v>
      </c>
    </row>
    <row r="3835" spans="1:5" x14ac:dyDescent="0.3">
      <c r="A3835" s="12" t="s">
        <v>14470</v>
      </c>
      <c r="B3835" s="12" t="s">
        <v>3734</v>
      </c>
      <c r="C3835" s="36">
        <v>46025</v>
      </c>
      <c r="D3835" s="39">
        <v>656.75</v>
      </c>
      <c r="E3835" s="12">
        <v>195</v>
      </c>
    </row>
    <row r="3836" spans="1:5" x14ac:dyDescent="0.3">
      <c r="A3836" s="12" t="s">
        <v>14471</v>
      </c>
      <c r="B3836" s="12" t="s">
        <v>1119</v>
      </c>
      <c r="C3836" s="36">
        <v>46049</v>
      </c>
      <c r="D3836" s="39">
        <v>1901.79</v>
      </c>
      <c r="E3836" s="12">
        <v>254</v>
      </c>
    </row>
    <row r="3837" spans="1:5" x14ac:dyDescent="0.3">
      <c r="A3837" s="12" t="s">
        <v>14472</v>
      </c>
      <c r="B3837" s="12" t="s">
        <v>2213</v>
      </c>
      <c r="C3837" s="36">
        <v>46039</v>
      </c>
      <c r="D3837" s="39">
        <v>1943.07</v>
      </c>
      <c r="E3837" s="12">
        <v>35</v>
      </c>
    </row>
    <row r="3838" spans="1:5" x14ac:dyDescent="0.3">
      <c r="A3838" s="12" t="s">
        <v>14473</v>
      </c>
      <c r="B3838" s="12" t="s">
        <v>1750</v>
      </c>
      <c r="C3838" s="36">
        <v>46028</v>
      </c>
      <c r="D3838" s="39">
        <v>1547.67</v>
      </c>
      <c r="E3838" s="12">
        <v>266</v>
      </c>
    </row>
    <row r="3839" spans="1:5" x14ac:dyDescent="0.3">
      <c r="A3839" s="12" t="s">
        <v>14474</v>
      </c>
      <c r="B3839" s="12" t="s">
        <v>695</v>
      </c>
      <c r="C3839" s="36">
        <v>46038</v>
      </c>
      <c r="D3839" s="39">
        <v>94.09</v>
      </c>
      <c r="E3839" s="12">
        <v>78</v>
      </c>
    </row>
    <row r="3840" spans="1:5" x14ac:dyDescent="0.3">
      <c r="A3840" s="12" t="s">
        <v>14475</v>
      </c>
      <c r="B3840" s="12" t="s">
        <v>1656</v>
      </c>
      <c r="C3840" s="36">
        <v>46038</v>
      </c>
      <c r="D3840" s="39">
        <v>2147.06</v>
      </c>
      <c r="E3840" s="12">
        <v>130</v>
      </c>
    </row>
    <row r="3841" spans="1:5" x14ac:dyDescent="0.3">
      <c r="A3841" s="12" t="s">
        <v>14476</v>
      </c>
      <c r="B3841" s="12" t="s">
        <v>2017</v>
      </c>
      <c r="C3841" s="36">
        <v>46048</v>
      </c>
      <c r="D3841" s="39">
        <v>161.87</v>
      </c>
      <c r="E3841" s="12">
        <v>187</v>
      </c>
    </row>
    <row r="3842" spans="1:5" x14ac:dyDescent="0.3">
      <c r="A3842" s="12" t="s">
        <v>14477</v>
      </c>
      <c r="B3842" s="12" t="s">
        <v>1700</v>
      </c>
      <c r="C3842" s="36">
        <v>46029</v>
      </c>
      <c r="D3842" s="39">
        <v>123.98</v>
      </c>
      <c r="E3842" s="12">
        <v>43</v>
      </c>
    </row>
    <row r="3843" spans="1:5" x14ac:dyDescent="0.3">
      <c r="A3843" s="12" t="s">
        <v>14478</v>
      </c>
      <c r="B3843" s="12" t="s">
        <v>1046</v>
      </c>
      <c r="C3843" s="36">
        <v>46034</v>
      </c>
      <c r="D3843" s="39">
        <v>1228.76</v>
      </c>
      <c r="E3843" s="12">
        <v>92</v>
      </c>
    </row>
    <row r="3844" spans="1:5" x14ac:dyDescent="0.3">
      <c r="A3844" s="12" t="s">
        <v>14479</v>
      </c>
      <c r="B3844" s="12" t="s">
        <v>4072</v>
      </c>
      <c r="C3844" s="36">
        <v>46047</v>
      </c>
      <c r="D3844" s="39">
        <v>877.54</v>
      </c>
      <c r="E3844" s="12">
        <v>294</v>
      </c>
    </row>
    <row r="3845" spans="1:5" x14ac:dyDescent="0.3">
      <c r="A3845" s="12" t="s">
        <v>14480</v>
      </c>
      <c r="B3845" s="12" t="s">
        <v>4228</v>
      </c>
      <c r="C3845" s="36">
        <v>46036</v>
      </c>
      <c r="D3845" s="39">
        <v>1667.34</v>
      </c>
      <c r="E3845" s="12">
        <v>255</v>
      </c>
    </row>
    <row r="3846" spans="1:5" x14ac:dyDescent="0.3">
      <c r="A3846" s="12" t="s">
        <v>14481</v>
      </c>
      <c r="B3846" s="12" t="s">
        <v>2409</v>
      </c>
      <c r="C3846" s="36">
        <v>46040</v>
      </c>
      <c r="D3846" s="39">
        <v>21.83</v>
      </c>
      <c r="E3846" s="12">
        <v>226</v>
      </c>
    </row>
    <row r="3847" spans="1:5" x14ac:dyDescent="0.3">
      <c r="A3847" s="12" t="s">
        <v>14482</v>
      </c>
      <c r="B3847" s="12" t="s">
        <v>1480</v>
      </c>
      <c r="C3847" s="36">
        <v>46028</v>
      </c>
      <c r="D3847" s="39">
        <v>17.82</v>
      </c>
      <c r="E3847" s="12">
        <v>279</v>
      </c>
    </row>
    <row r="3848" spans="1:5" x14ac:dyDescent="0.3">
      <c r="A3848" s="12" t="s">
        <v>14483</v>
      </c>
      <c r="B3848" s="12" t="s">
        <v>2781</v>
      </c>
      <c r="C3848" s="36">
        <v>46034</v>
      </c>
      <c r="D3848" s="39">
        <v>1564.73</v>
      </c>
      <c r="E3848" s="12">
        <v>222</v>
      </c>
    </row>
    <row r="3849" spans="1:5" x14ac:dyDescent="0.3">
      <c r="A3849" s="12" t="s">
        <v>14484</v>
      </c>
      <c r="B3849" s="12" t="s">
        <v>4579</v>
      </c>
      <c r="C3849" s="36">
        <v>46048</v>
      </c>
      <c r="D3849" s="39">
        <v>1897.21</v>
      </c>
      <c r="E3849" s="12">
        <v>169</v>
      </c>
    </row>
    <row r="3850" spans="1:5" x14ac:dyDescent="0.3">
      <c r="A3850" s="12" t="s">
        <v>14485</v>
      </c>
      <c r="B3850" s="12" t="s">
        <v>2951</v>
      </c>
      <c r="C3850" s="36">
        <v>46041</v>
      </c>
      <c r="D3850" s="39">
        <v>241.49</v>
      </c>
      <c r="E3850" s="12">
        <v>144</v>
      </c>
    </row>
    <row r="3851" spans="1:5" x14ac:dyDescent="0.3">
      <c r="A3851" s="12" t="s">
        <v>14486</v>
      </c>
      <c r="B3851" s="12" t="s">
        <v>595</v>
      </c>
      <c r="C3851" s="36">
        <v>46026</v>
      </c>
      <c r="D3851" s="39">
        <v>1816.45</v>
      </c>
      <c r="E3851" s="12">
        <v>173</v>
      </c>
    </row>
    <row r="3852" spans="1:5" x14ac:dyDescent="0.3">
      <c r="A3852" s="12" t="s">
        <v>14487</v>
      </c>
      <c r="B3852" s="12" t="s">
        <v>1308</v>
      </c>
      <c r="C3852" s="36">
        <v>46034</v>
      </c>
      <c r="D3852" s="39">
        <v>1837.9</v>
      </c>
      <c r="E3852" s="12">
        <v>35</v>
      </c>
    </row>
    <row r="3853" spans="1:5" x14ac:dyDescent="0.3">
      <c r="A3853" s="12" t="s">
        <v>14488</v>
      </c>
      <c r="B3853" s="12" t="s">
        <v>554</v>
      </c>
      <c r="C3853" s="36">
        <v>46038</v>
      </c>
      <c r="D3853" s="39">
        <v>1171.8699999999999</v>
      </c>
      <c r="E3853" s="12">
        <v>168</v>
      </c>
    </row>
    <row r="3854" spans="1:5" x14ac:dyDescent="0.3">
      <c r="A3854" s="12" t="s">
        <v>14489</v>
      </c>
      <c r="B3854" s="12" t="s">
        <v>3208</v>
      </c>
      <c r="C3854" s="36">
        <v>46038</v>
      </c>
      <c r="D3854" s="39">
        <v>1821.37</v>
      </c>
      <c r="E3854" s="12">
        <v>185</v>
      </c>
    </row>
    <row r="3855" spans="1:5" x14ac:dyDescent="0.3">
      <c r="A3855" s="12" t="s">
        <v>14490</v>
      </c>
      <c r="B3855" s="12" t="s">
        <v>1095</v>
      </c>
      <c r="C3855" s="36">
        <v>46049</v>
      </c>
      <c r="D3855" s="39">
        <v>205.83</v>
      </c>
      <c r="E3855" s="12">
        <v>293</v>
      </c>
    </row>
    <row r="3856" spans="1:5" x14ac:dyDescent="0.3">
      <c r="A3856" s="12" t="s">
        <v>14491</v>
      </c>
      <c r="B3856" s="12" t="s">
        <v>1123</v>
      </c>
      <c r="C3856" s="36">
        <v>46047</v>
      </c>
      <c r="D3856" s="39">
        <v>1773.27</v>
      </c>
      <c r="E3856" s="12">
        <v>197</v>
      </c>
    </row>
    <row r="3857" spans="1:5" x14ac:dyDescent="0.3">
      <c r="A3857" s="12" t="s">
        <v>14492</v>
      </c>
      <c r="B3857" s="12" t="s">
        <v>4258</v>
      </c>
      <c r="C3857" s="36">
        <v>46050</v>
      </c>
      <c r="D3857" s="39">
        <v>1966.31</v>
      </c>
      <c r="E3857" s="12">
        <v>214</v>
      </c>
    </row>
    <row r="3858" spans="1:5" x14ac:dyDescent="0.3">
      <c r="A3858" s="12" t="s">
        <v>14493</v>
      </c>
      <c r="B3858" s="12" t="s">
        <v>930</v>
      </c>
      <c r="C3858" s="36">
        <v>46053</v>
      </c>
      <c r="D3858" s="39">
        <v>2481</v>
      </c>
      <c r="E3858" s="12">
        <v>29</v>
      </c>
    </row>
    <row r="3859" spans="1:5" x14ac:dyDescent="0.3">
      <c r="A3859" s="12" t="s">
        <v>14494</v>
      </c>
      <c r="B3859" s="12" t="s">
        <v>2989</v>
      </c>
      <c r="C3859" s="36">
        <v>46050</v>
      </c>
      <c r="D3859" s="39">
        <v>1084.3</v>
      </c>
      <c r="E3859" s="12">
        <v>86</v>
      </c>
    </row>
    <row r="3860" spans="1:5" x14ac:dyDescent="0.3">
      <c r="A3860" s="12" t="s">
        <v>14495</v>
      </c>
      <c r="B3860" s="12" t="s">
        <v>3621</v>
      </c>
      <c r="C3860" s="36">
        <v>46026</v>
      </c>
      <c r="D3860" s="39">
        <v>239.43</v>
      </c>
      <c r="E3860" s="12">
        <v>152</v>
      </c>
    </row>
    <row r="3861" spans="1:5" x14ac:dyDescent="0.3">
      <c r="A3861" s="12" t="s">
        <v>14496</v>
      </c>
      <c r="B3861" s="12" t="s">
        <v>1588</v>
      </c>
      <c r="C3861" s="36">
        <v>46045</v>
      </c>
      <c r="D3861" s="39">
        <v>189.41</v>
      </c>
      <c r="E3861" s="12">
        <v>80</v>
      </c>
    </row>
    <row r="3862" spans="1:5" x14ac:dyDescent="0.3">
      <c r="A3862" s="12" t="s">
        <v>14497</v>
      </c>
      <c r="B3862" s="12" t="s">
        <v>2473</v>
      </c>
      <c r="C3862" s="36">
        <v>46032</v>
      </c>
      <c r="D3862" s="39">
        <v>1637.82</v>
      </c>
      <c r="E3862" s="12">
        <v>127</v>
      </c>
    </row>
    <row r="3863" spans="1:5" x14ac:dyDescent="0.3">
      <c r="A3863" s="12" t="s">
        <v>14498</v>
      </c>
      <c r="B3863" s="12" t="s">
        <v>1304</v>
      </c>
      <c r="C3863" s="36">
        <v>46042</v>
      </c>
      <c r="D3863" s="39">
        <v>1284.74</v>
      </c>
      <c r="E3863" s="12">
        <v>188</v>
      </c>
    </row>
    <row r="3864" spans="1:5" x14ac:dyDescent="0.3">
      <c r="A3864" s="12" t="s">
        <v>14499</v>
      </c>
      <c r="B3864" s="12" t="s">
        <v>3200</v>
      </c>
      <c r="C3864" s="36">
        <v>46049</v>
      </c>
      <c r="D3864" s="39">
        <v>1616.69</v>
      </c>
      <c r="E3864" s="12">
        <v>164</v>
      </c>
    </row>
    <row r="3865" spans="1:5" x14ac:dyDescent="0.3">
      <c r="A3865" s="12" t="s">
        <v>14500</v>
      </c>
      <c r="B3865" s="12" t="s">
        <v>4150</v>
      </c>
      <c r="C3865" s="36">
        <v>46027</v>
      </c>
      <c r="D3865" s="39">
        <v>735.5</v>
      </c>
      <c r="E3865" s="12">
        <v>120</v>
      </c>
    </row>
    <row r="3866" spans="1:5" x14ac:dyDescent="0.3">
      <c r="A3866" s="12" t="s">
        <v>14501</v>
      </c>
      <c r="B3866" s="12" t="s">
        <v>3874</v>
      </c>
      <c r="C3866" s="36">
        <v>46038</v>
      </c>
      <c r="D3866" s="39">
        <v>1280.74</v>
      </c>
      <c r="E3866" s="12">
        <v>23</v>
      </c>
    </row>
    <row r="3867" spans="1:5" x14ac:dyDescent="0.3">
      <c r="A3867" s="12" t="s">
        <v>14502</v>
      </c>
      <c r="B3867" s="12" t="s">
        <v>4188</v>
      </c>
      <c r="C3867" s="36">
        <v>46040</v>
      </c>
      <c r="D3867" s="39">
        <v>714.55</v>
      </c>
      <c r="E3867" s="12">
        <v>232</v>
      </c>
    </row>
    <row r="3868" spans="1:5" x14ac:dyDescent="0.3">
      <c r="A3868" s="12" t="s">
        <v>14503</v>
      </c>
      <c r="B3868" s="12" t="s">
        <v>3134</v>
      </c>
      <c r="C3868" s="36">
        <v>46052</v>
      </c>
      <c r="D3868" s="39">
        <v>428.27</v>
      </c>
      <c r="E3868" s="12">
        <v>289</v>
      </c>
    </row>
    <row r="3869" spans="1:5" x14ac:dyDescent="0.3">
      <c r="A3869" s="12" t="s">
        <v>14504</v>
      </c>
      <c r="B3869" s="12" t="s">
        <v>3581</v>
      </c>
      <c r="C3869" s="36">
        <v>46048</v>
      </c>
      <c r="D3869" s="39">
        <v>807.21</v>
      </c>
      <c r="E3869" s="12">
        <v>116</v>
      </c>
    </row>
    <row r="3870" spans="1:5" x14ac:dyDescent="0.3">
      <c r="A3870" s="12" t="s">
        <v>14505</v>
      </c>
      <c r="B3870" s="12" t="s">
        <v>3801</v>
      </c>
      <c r="C3870" s="36">
        <v>46023</v>
      </c>
      <c r="D3870" s="39">
        <v>145.62</v>
      </c>
      <c r="E3870" s="12">
        <v>249</v>
      </c>
    </row>
    <row r="3871" spans="1:5" x14ac:dyDescent="0.3">
      <c r="A3871" s="12" t="s">
        <v>14506</v>
      </c>
      <c r="B3871" s="12" t="s">
        <v>907</v>
      </c>
      <c r="C3871" s="36">
        <v>46049</v>
      </c>
      <c r="D3871" s="39">
        <v>1552.69</v>
      </c>
      <c r="E3871" s="12">
        <v>140</v>
      </c>
    </row>
    <row r="3872" spans="1:5" x14ac:dyDescent="0.3">
      <c r="A3872" s="12" t="s">
        <v>14507</v>
      </c>
      <c r="B3872" s="12" t="s">
        <v>889</v>
      </c>
      <c r="C3872" s="36">
        <v>46036</v>
      </c>
      <c r="D3872" s="39">
        <v>799.86</v>
      </c>
      <c r="E3872" s="12">
        <v>78</v>
      </c>
    </row>
    <row r="3873" spans="1:5" x14ac:dyDescent="0.3">
      <c r="A3873" s="12" t="s">
        <v>14508</v>
      </c>
      <c r="B3873" s="12" t="s">
        <v>3100</v>
      </c>
      <c r="C3873" s="36">
        <v>46052</v>
      </c>
      <c r="D3873" s="39">
        <v>2199.94</v>
      </c>
      <c r="E3873" s="12">
        <v>214</v>
      </c>
    </row>
    <row r="3874" spans="1:5" x14ac:dyDescent="0.3">
      <c r="A3874" s="12" t="s">
        <v>14509</v>
      </c>
      <c r="B3874" s="12" t="s">
        <v>2063</v>
      </c>
      <c r="C3874" s="36">
        <v>46053</v>
      </c>
      <c r="D3874" s="39">
        <v>295.70999999999998</v>
      </c>
      <c r="E3874" s="12">
        <v>103</v>
      </c>
    </row>
    <row r="3875" spans="1:5" x14ac:dyDescent="0.3">
      <c r="A3875" s="12" t="s">
        <v>14510</v>
      </c>
      <c r="B3875" s="12" t="s">
        <v>1308</v>
      </c>
      <c r="C3875" s="36">
        <v>46051</v>
      </c>
      <c r="D3875" s="39">
        <v>1005.8</v>
      </c>
      <c r="E3875" s="12">
        <v>108</v>
      </c>
    </row>
    <row r="3876" spans="1:5" x14ac:dyDescent="0.3">
      <c r="A3876" s="12" t="s">
        <v>14511</v>
      </c>
      <c r="B3876" s="12" t="s">
        <v>3216</v>
      </c>
      <c r="C3876" s="36">
        <v>46025</v>
      </c>
      <c r="D3876" s="39">
        <v>1986.7</v>
      </c>
      <c r="E3876" s="12">
        <v>284</v>
      </c>
    </row>
    <row r="3877" spans="1:5" x14ac:dyDescent="0.3">
      <c r="A3877" s="12" t="s">
        <v>14512</v>
      </c>
      <c r="B3877" s="12" t="s">
        <v>2575</v>
      </c>
      <c r="C3877" s="36">
        <v>46041</v>
      </c>
      <c r="D3877" s="39">
        <v>2329.5100000000002</v>
      </c>
      <c r="E3877" s="12">
        <v>212</v>
      </c>
    </row>
    <row r="3878" spans="1:5" x14ac:dyDescent="0.3">
      <c r="A3878" s="12" t="s">
        <v>14513</v>
      </c>
      <c r="B3878" s="12" t="s">
        <v>3016</v>
      </c>
      <c r="C3878" s="36">
        <v>46023</v>
      </c>
      <c r="D3878" s="39">
        <v>1174.8499999999999</v>
      </c>
      <c r="E3878" s="12">
        <v>241</v>
      </c>
    </row>
    <row r="3879" spans="1:5" x14ac:dyDescent="0.3">
      <c r="A3879" s="12" t="s">
        <v>14514</v>
      </c>
      <c r="B3879" s="12" t="s">
        <v>631</v>
      </c>
      <c r="C3879" s="36">
        <v>46043</v>
      </c>
      <c r="D3879" s="39">
        <v>780.6</v>
      </c>
      <c r="E3879" s="12">
        <v>56</v>
      </c>
    </row>
    <row r="3880" spans="1:5" x14ac:dyDescent="0.3">
      <c r="A3880" s="12" t="s">
        <v>14515</v>
      </c>
      <c r="B3880" s="12" t="s">
        <v>1602</v>
      </c>
      <c r="C3880" s="36">
        <v>46032</v>
      </c>
      <c r="D3880" s="39">
        <v>2140.14</v>
      </c>
      <c r="E3880" s="12">
        <v>277</v>
      </c>
    </row>
    <row r="3881" spans="1:5" x14ac:dyDescent="0.3">
      <c r="A3881" s="12" t="s">
        <v>14516</v>
      </c>
      <c r="B3881" s="12" t="s">
        <v>722</v>
      </c>
      <c r="C3881" s="36">
        <v>46050</v>
      </c>
      <c r="D3881" s="39">
        <v>727.74</v>
      </c>
      <c r="E3881" s="12">
        <v>268</v>
      </c>
    </row>
    <row r="3882" spans="1:5" x14ac:dyDescent="0.3">
      <c r="A3882" s="12" t="s">
        <v>14517</v>
      </c>
      <c r="B3882" s="12" t="s">
        <v>3701</v>
      </c>
      <c r="C3882" s="36">
        <v>46048</v>
      </c>
      <c r="D3882" s="39">
        <v>716.49</v>
      </c>
      <c r="E3882" s="12">
        <v>49</v>
      </c>
    </row>
    <row r="3883" spans="1:5" x14ac:dyDescent="0.3">
      <c r="A3883" s="12" t="s">
        <v>14518</v>
      </c>
      <c r="B3883" s="12" t="s">
        <v>3136</v>
      </c>
      <c r="C3883" s="36">
        <v>46039</v>
      </c>
      <c r="D3883" s="39">
        <v>775.39</v>
      </c>
      <c r="E3883" s="12">
        <v>15</v>
      </c>
    </row>
    <row r="3884" spans="1:5" x14ac:dyDescent="0.3">
      <c r="A3884" s="12" t="s">
        <v>14519</v>
      </c>
      <c r="B3884" s="12" t="s">
        <v>2405</v>
      </c>
      <c r="C3884" s="36">
        <v>46031</v>
      </c>
      <c r="D3884" s="39">
        <v>314.07</v>
      </c>
      <c r="E3884" s="12">
        <v>215</v>
      </c>
    </row>
    <row r="3885" spans="1:5" x14ac:dyDescent="0.3">
      <c r="A3885" s="12" t="s">
        <v>14520</v>
      </c>
      <c r="B3885" s="12" t="s">
        <v>3068</v>
      </c>
      <c r="C3885" s="36">
        <v>46047</v>
      </c>
      <c r="D3885" s="39">
        <v>313.29000000000002</v>
      </c>
      <c r="E3885" s="12">
        <v>293</v>
      </c>
    </row>
    <row r="3886" spans="1:5" x14ac:dyDescent="0.3">
      <c r="A3886" s="12" t="s">
        <v>14521</v>
      </c>
      <c r="B3886" s="12" t="s">
        <v>1614</v>
      </c>
      <c r="C3886" s="36">
        <v>46047</v>
      </c>
      <c r="D3886" s="39">
        <v>2324.25</v>
      </c>
      <c r="E3886" s="12">
        <v>46</v>
      </c>
    </row>
    <row r="3887" spans="1:5" x14ac:dyDescent="0.3">
      <c r="A3887" s="12" t="s">
        <v>14522</v>
      </c>
      <c r="B3887" s="12" t="s">
        <v>2393</v>
      </c>
      <c r="C3887" s="36">
        <v>46027</v>
      </c>
      <c r="D3887" s="39">
        <v>752.67</v>
      </c>
      <c r="E3887" s="12">
        <v>232</v>
      </c>
    </row>
    <row r="3888" spans="1:5" x14ac:dyDescent="0.3">
      <c r="A3888" s="12" t="s">
        <v>14523</v>
      </c>
      <c r="B3888" s="12" t="s">
        <v>3116</v>
      </c>
      <c r="C3888" s="36">
        <v>46047</v>
      </c>
      <c r="D3888" s="39">
        <v>1718.26</v>
      </c>
      <c r="E3888" s="12">
        <v>260</v>
      </c>
    </row>
    <row r="3889" spans="1:5" x14ac:dyDescent="0.3">
      <c r="A3889" s="12" t="s">
        <v>14524</v>
      </c>
      <c r="B3889" s="12" t="s">
        <v>617</v>
      </c>
      <c r="C3889" s="36">
        <v>46034</v>
      </c>
      <c r="D3889" s="39">
        <v>800.1</v>
      </c>
      <c r="E3889" s="12">
        <v>282</v>
      </c>
    </row>
    <row r="3890" spans="1:5" x14ac:dyDescent="0.3">
      <c r="A3890" s="12" t="s">
        <v>14525</v>
      </c>
      <c r="B3890" s="12" t="s">
        <v>3096</v>
      </c>
      <c r="C3890" s="36">
        <v>46039</v>
      </c>
      <c r="D3890" s="39">
        <v>1513.2</v>
      </c>
      <c r="E3890" s="12">
        <v>151</v>
      </c>
    </row>
    <row r="3891" spans="1:5" x14ac:dyDescent="0.3">
      <c r="A3891" s="12" t="s">
        <v>14526</v>
      </c>
      <c r="B3891" s="12" t="s">
        <v>3541</v>
      </c>
      <c r="C3891" s="36">
        <v>46033</v>
      </c>
      <c r="D3891" s="39">
        <v>1780.98</v>
      </c>
      <c r="E3891" s="12">
        <v>77</v>
      </c>
    </row>
    <row r="3892" spans="1:5" x14ac:dyDescent="0.3">
      <c r="A3892" s="12" t="s">
        <v>14527</v>
      </c>
      <c r="B3892" s="12" t="s">
        <v>1383</v>
      </c>
      <c r="C3892" s="36">
        <v>46027</v>
      </c>
      <c r="D3892" s="39">
        <v>115.54</v>
      </c>
      <c r="E3892" s="12">
        <v>204</v>
      </c>
    </row>
    <row r="3893" spans="1:5" x14ac:dyDescent="0.3">
      <c r="A3893" s="12" t="s">
        <v>14528</v>
      </c>
      <c r="B3893" s="12" t="s">
        <v>3110</v>
      </c>
      <c r="C3893" s="36">
        <v>46034</v>
      </c>
      <c r="D3893" s="39">
        <v>930.85</v>
      </c>
      <c r="E3893" s="12">
        <v>106</v>
      </c>
    </row>
    <row r="3894" spans="1:5" x14ac:dyDescent="0.3">
      <c r="A3894" s="12" t="s">
        <v>14529</v>
      </c>
      <c r="B3894" s="12" t="s">
        <v>1514</v>
      </c>
      <c r="C3894" s="36">
        <v>46050</v>
      </c>
      <c r="D3894" s="39">
        <v>2388.81</v>
      </c>
      <c r="E3894" s="12">
        <v>297</v>
      </c>
    </row>
    <row r="3895" spans="1:5" x14ac:dyDescent="0.3">
      <c r="A3895" s="12" t="s">
        <v>14530</v>
      </c>
      <c r="B3895" s="12" t="s">
        <v>2271</v>
      </c>
      <c r="C3895" s="36">
        <v>46025</v>
      </c>
      <c r="D3895" s="39">
        <v>1057.1099999999999</v>
      </c>
      <c r="E3895" s="12">
        <v>181</v>
      </c>
    </row>
    <row r="3896" spans="1:5" x14ac:dyDescent="0.3">
      <c r="A3896" s="12" t="s">
        <v>14531</v>
      </c>
      <c r="B3896" s="12" t="s">
        <v>2138</v>
      </c>
      <c r="C3896" s="36">
        <v>46034</v>
      </c>
      <c r="D3896" s="39">
        <v>1778.51</v>
      </c>
      <c r="E3896" s="12">
        <v>182</v>
      </c>
    </row>
    <row r="3897" spans="1:5" x14ac:dyDescent="0.3">
      <c r="A3897" s="12" t="s">
        <v>14532</v>
      </c>
      <c r="B3897" s="12" t="s">
        <v>2837</v>
      </c>
      <c r="C3897" s="36">
        <v>46044</v>
      </c>
      <c r="D3897" s="39">
        <v>1115.93</v>
      </c>
      <c r="E3897" s="12">
        <v>270</v>
      </c>
    </row>
    <row r="3898" spans="1:5" x14ac:dyDescent="0.3">
      <c r="A3898" s="12" t="s">
        <v>14533</v>
      </c>
      <c r="B3898" s="12" t="s">
        <v>3312</v>
      </c>
      <c r="C3898" s="36">
        <v>46036</v>
      </c>
      <c r="D3898" s="39">
        <v>258.83</v>
      </c>
      <c r="E3898" s="12">
        <v>86</v>
      </c>
    </row>
    <row r="3899" spans="1:5" x14ac:dyDescent="0.3">
      <c r="A3899" s="12" t="s">
        <v>14534</v>
      </c>
      <c r="B3899" s="12" t="s">
        <v>2501</v>
      </c>
      <c r="C3899" s="36">
        <v>46041</v>
      </c>
      <c r="D3899" s="39">
        <v>588.91</v>
      </c>
      <c r="E3899" s="12">
        <v>6</v>
      </c>
    </row>
    <row r="3900" spans="1:5" x14ac:dyDescent="0.3">
      <c r="A3900" s="12" t="s">
        <v>14535</v>
      </c>
      <c r="B3900" s="12" t="s">
        <v>3918</v>
      </c>
      <c r="C3900" s="36">
        <v>46036</v>
      </c>
      <c r="D3900" s="39">
        <v>2033.5</v>
      </c>
      <c r="E3900" s="12">
        <v>97</v>
      </c>
    </row>
    <row r="3901" spans="1:5" x14ac:dyDescent="0.3">
      <c r="A3901" s="12" t="s">
        <v>14536</v>
      </c>
      <c r="B3901" s="12" t="s">
        <v>1291</v>
      </c>
      <c r="C3901" s="36">
        <v>46034</v>
      </c>
      <c r="D3901" s="39">
        <v>1355.88</v>
      </c>
      <c r="E3901" s="12">
        <v>92</v>
      </c>
    </row>
    <row r="3902" spans="1:5" x14ac:dyDescent="0.3">
      <c r="A3902" s="12" t="s">
        <v>14537</v>
      </c>
      <c r="B3902" s="12" t="s">
        <v>4126</v>
      </c>
      <c r="C3902" s="36">
        <v>46037</v>
      </c>
      <c r="D3902" s="39">
        <v>1510.89</v>
      </c>
      <c r="E3902" s="12">
        <v>138</v>
      </c>
    </row>
    <row r="3903" spans="1:5" x14ac:dyDescent="0.3">
      <c r="A3903" s="12" t="s">
        <v>14538</v>
      </c>
      <c r="B3903" s="12" t="s">
        <v>1411</v>
      </c>
      <c r="C3903" s="36">
        <v>46041</v>
      </c>
      <c r="D3903" s="39">
        <v>624.45000000000005</v>
      </c>
      <c r="E3903" s="12">
        <v>85</v>
      </c>
    </row>
    <row r="3904" spans="1:5" x14ac:dyDescent="0.3">
      <c r="A3904" s="12" t="s">
        <v>14539</v>
      </c>
      <c r="B3904" s="12" t="s">
        <v>3014</v>
      </c>
      <c r="C3904" s="36">
        <v>46044</v>
      </c>
      <c r="D3904" s="39">
        <v>1011.05</v>
      </c>
      <c r="E3904" s="12">
        <v>202</v>
      </c>
    </row>
    <row r="3905" spans="1:5" x14ac:dyDescent="0.3">
      <c r="A3905" s="12" t="s">
        <v>14540</v>
      </c>
      <c r="B3905" s="12" t="s">
        <v>1516</v>
      </c>
      <c r="C3905" s="36">
        <v>46039</v>
      </c>
      <c r="D3905" s="39">
        <v>1863.44</v>
      </c>
      <c r="E3905" s="12">
        <v>51</v>
      </c>
    </row>
    <row r="3906" spans="1:5" x14ac:dyDescent="0.3">
      <c r="A3906" s="12" t="s">
        <v>14541</v>
      </c>
      <c r="B3906" s="12" t="s">
        <v>3557</v>
      </c>
      <c r="C3906" s="36">
        <v>46029</v>
      </c>
      <c r="D3906" s="39">
        <v>1979.49</v>
      </c>
      <c r="E3906" s="12">
        <v>256</v>
      </c>
    </row>
    <row r="3907" spans="1:5" x14ac:dyDescent="0.3">
      <c r="A3907" s="12" t="s">
        <v>14542</v>
      </c>
      <c r="B3907" s="12" t="s">
        <v>3414</v>
      </c>
      <c r="C3907" s="36">
        <v>46049</v>
      </c>
      <c r="D3907" s="39">
        <v>462.68</v>
      </c>
      <c r="E3907" s="12">
        <v>288</v>
      </c>
    </row>
    <row r="3908" spans="1:5" x14ac:dyDescent="0.3">
      <c r="A3908" s="12" t="s">
        <v>14543</v>
      </c>
      <c r="B3908" s="12" t="s">
        <v>2493</v>
      </c>
      <c r="C3908" s="36">
        <v>46048</v>
      </c>
      <c r="D3908" s="39">
        <v>2466.96</v>
      </c>
      <c r="E3908" s="12">
        <v>28</v>
      </c>
    </row>
    <row r="3909" spans="1:5" x14ac:dyDescent="0.3">
      <c r="A3909" s="12" t="s">
        <v>14544</v>
      </c>
      <c r="B3909" s="12" t="s">
        <v>3010</v>
      </c>
      <c r="C3909" s="36">
        <v>46028</v>
      </c>
      <c r="D3909" s="39">
        <v>741.64</v>
      </c>
      <c r="E3909" s="12">
        <v>260</v>
      </c>
    </row>
    <row r="3910" spans="1:5" x14ac:dyDescent="0.3">
      <c r="A3910" s="12" t="s">
        <v>14545</v>
      </c>
      <c r="B3910" s="12" t="s">
        <v>2285</v>
      </c>
      <c r="C3910" s="36">
        <v>46028</v>
      </c>
      <c r="D3910" s="39">
        <v>432.7</v>
      </c>
      <c r="E3910" s="12">
        <v>154</v>
      </c>
    </row>
    <row r="3911" spans="1:5" x14ac:dyDescent="0.3">
      <c r="A3911" s="12" t="s">
        <v>14546</v>
      </c>
      <c r="B3911" s="12" t="s">
        <v>1865</v>
      </c>
      <c r="C3911" s="36">
        <v>46033</v>
      </c>
      <c r="D3911" s="39">
        <v>460.68</v>
      </c>
      <c r="E3911" s="12">
        <v>151</v>
      </c>
    </row>
    <row r="3912" spans="1:5" x14ac:dyDescent="0.3">
      <c r="A3912" s="12" t="s">
        <v>14547</v>
      </c>
      <c r="B3912" s="12" t="s">
        <v>2523</v>
      </c>
      <c r="C3912" s="36">
        <v>46049</v>
      </c>
      <c r="D3912" s="39">
        <v>709.26</v>
      </c>
      <c r="E3912" s="12">
        <v>94</v>
      </c>
    </row>
    <row r="3913" spans="1:5" x14ac:dyDescent="0.3">
      <c r="A3913" s="12" t="s">
        <v>14548</v>
      </c>
      <c r="B3913" s="12" t="s">
        <v>1734</v>
      </c>
      <c r="C3913" s="36">
        <v>46034</v>
      </c>
      <c r="D3913" s="39">
        <v>1740.05</v>
      </c>
      <c r="E3913" s="12">
        <v>289</v>
      </c>
    </row>
    <row r="3914" spans="1:5" x14ac:dyDescent="0.3">
      <c r="A3914" s="12" t="s">
        <v>14549</v>
      </c>
      <c r="B3914" s="12" t="s">
        <v>1426</v>
      </c>
      <c r="C3914" s="36">
        <v>46030</v>
      </c>
      <c r="D3914" s="39">
        <v>1414.55</v>
      </c>
      <c r="E3914" s="12">
        <v>257</v>
      </c>
    </row>
    <row r="3915" spans="1:5" x14ac:dyDescent="0.3">
      <c r="A3915" s="12" t="s">
        <v>14550</v>
      </c>
      <c r="B3915" s="12" t="s">
        <v>1478</v>
      </c>
      <c r="C3915" s="36">
        <v>46047</v>
      </c>
      <c r="D3915" s="39">
        <v>1044.71</v>
      </c>
      <c r="E3915" s="12">
        <v>52</v>
      </c>
    </row>
    <row r="3916" spans="1:5" x14ac:dyDescent="0.3">
      <c r="A3916" s="12" t="s">
        <v>14551</v>
      </c>
      <c r="B3916" s="12" t="s">
        <v>1702</v>
      </c>
      <c r="C3916" s="36">
        <v>46053</v>
      </c>
      <c r="D3916" s="39">
        <v>1348.91</v>
      </c>
      <c r="E3916" s="12">
        <v>251</v>
      </c>
    </row>
    <row r="3917" spans="1:5" x14ac:dyDescent="0.3">
      <c r="A3917" s="12" t="s">
        <v>14552</v>
      </c>
      <c r="B3917" s="12" t="s">
        <v>1716</v>
      </c>
      <c r="C3917" s="36">
        <v>46026</v>
      </c>
      <c r="D3917" s="39">
        <v>1837.22</v>
      </c>
      <c r="E3917" s="12">
        <v>232</v>
      </c>
    </row>
    <row r="3918" spans="1:5" x14ac:dyDescent="0.3">
      <c r="A3918" s="12" t="s">
        <v>14553</v>
      </c>
      <c r="B3918" s="12" t="s">
        <v>4405</v>
      </c>
      <c r="C3918" s="36">
        <v>46034</v>
      </c>
      <c r="D3918" s="39">
        <v>821.68</v>
      </c>
      <c r="E3918" s="12">
        <v>106</v>
      </c>
    </row>
    <row r="3919" spans="1:5" x14ac:dyDescent="0.3">
      <c r="A3919" s="12" t="s">
        <v>14554</v>
      </c>
      <c r="B3919" s="12" t="s">
        <v>2803</v>
      </c>
      <c r="C3919" s="36">
        <v>46049</v>
      </c>
      <c r="D3919" s="39">
        <v>1794.72</v>
      </c>
      <c r="E3919" s="12">
        <v>145</v>
      </c>
    </row>
    <row r="3920" spans="1:5" x14ac:dyDescent="0.3">
      <c r="A3920" s="12" t="s">
        <v>14555</v>
      </c>
      <c r="B3920" s="12" t="s">
        <v>1213</v>
      </c>
      <c r="C3920" s="36">
        <v>46027</v>
      </c>
      <c r="D3920" s="39">
        <v>1471.1</v>
      </c>
      <c r="E3920" s="12">
        <v>275</v>
      </c>
    </row>
    <row r="3921" spans="1:5" x14ac:dyDescent="0.3">
      <c r="A3921" s="12" t="s">
        <v>14556</v>
      </c>
      <c r="B3921" s="12" t="s">
        <v>3453</v>
      </c>
      <c r="C3921" s="36">
        <v>46033</v>
      </c>
      <c r="D3921" s="39">
        <v>1773.24</v>
      </c>
      <c r="E3921" s="12">
        <v>163</v>
      </c>
    </row>
    <row r="3922" spans="1:5" x14ac:dyDescent="0.3">
      <c r="A3922" s="12" t="s">
        <v>14557</v>
      </c>
      <c r="B3922" s="12" t="s">
        <v>1560</v>
      </c>
      <c r="C3922" s="36">
        <v>46028</v>
      </c>
      <c r="D3922" s="39">
        <v>2076.35</v>
      </c>
      <c r="E3922" s="12">
        <v>266</v>
      </c>
    </row>
    <row r="3923" spans="1:5" x14ac:dyDescent="0.3">
      <c r="A3923" s="12" t="s">
        <v>14558</v>
      </c>
      <c r="B3923" s="12" t="s">
        <v>1046</v>
      </c>
      <c r="C3923" s="36">
        <v>46053</v>
      </c>
      <c r="D3923" s="39">
        <v>1269.32</v>
      </c>
      <c r="E3923" s="12">
        <v>224</v>
      </c>
    </row>
    <row r="3924" spans="1:5" x14ac:dyDescent="0.3">
      <c r="A3924" s="12" t="s">
        <v>14559</v>
      </c>
      <c r="B3924" s="12" t="s">
        <v>1107</v>
      </c>
      <c r="C3924" s="36">
        <v>46047</v>
      </c>
      <c r="D3924" s="39">
        <v>1817.69</v>
      </c>
      <c r="E3924" s="12">
        <v>140</v>
      </c>
    </row>
    <row r="3925" spans="1:5" x14ac:dyDescent="0.3">
      <c r="A3925" s="12" t="s">
        <v>14560</v>
      </c>
      <c r="B3925" s="12" t="s">
        <v>3962</v>
      </c>
      <c r="C3925" s="36">
        <v>46029</v>
      </c>
      <c r="D3925" s="39">
        <v>242.16</v>
      </c>
      <c r="E3925" s="12">
        <v>72</v>
      </c>
    </row>
    <row r="3926" spans="1:5" x14ac:dyDescent="0.3">
      <c r="A3926" s="12" t="s">
        <v>14561</v>
      </c>
      <c r="B3926" s="12" t="s">
        <v>1977</v>
      </c>
      <c r="C3926" s="36">
        <v>46053</v>
      </c>
      <c r="D3926" s="39">
        <v>2451.6799999999998</v>
      </c>
      <c r="E3926" s="12">
        <v>107</v>
      </c>
    </row>
    <row r="3927" spans="1:5" x14ac:dyDescent="0.3">
      <c r="A3927" s="12" t="s">
        <v>14562</v>
      </c>
      <c r="B3927" s="12" t="s">
        <v>1554</v>
      </c>
      <c r="C3927" s="36">
        <v>46038</v>
      </c>
      <c r="D3927" s="39">
        <v>789.15</v>
      </c>
      <c r="E3927" s="12">
        <v>85</v>
      </c>
    </row>
    <row r="3928" spans="1:5" x14ac:dyDescent="0.3">
      <c r="A3928" s="12" t="s">
        <v>14563</v>
      </c>
      <c r="B3928" s="12" t="s">
        <v>2553</v>
      </c>
      <c r="C3928" s="36">
        <v>46039</v>
      </c>
      <c r="D3928" s="39">
        <v>2189.0100000000002</v>
      </c>
      <c r="E3928" s="12">
        <v>284</v>
      </c>
    </row>
    <row r="3929" spans="1:5" x14ac:dyDescent="0.3">
      <c r="A3929" s="12" t="s">
        <v>14564</v>
      </c>
      <c r="B3929" s="12" t="s">
        <v>1714</v>
      </c>
      <c r="C3929" s="36">
        <v>46041</v>
      </c>
      <c r="D3929" s="39">
        <v>482.97</v>
      </c>
      <c r="E3929" s="12">
        <v>93</v>
      </c>
    </row>
    <row r="3930" spans="1:5" x14ac:dyDescent="0.3">
      <c r="A3930" s="12" t="s">
        <v>14565</v>
      </c>
      <c r="B3930" s="12" t="s">
        <v>3330</v>
      </c>
      <c r="C3930" s="36">
        <v>46049</v>
      </c>
      <c r="D3930" s="39">
        <v>1534.55</v>
      </c>
      <c r="E3930" s="12">
        <v>217</v>
      </c>
    </row>
    <row r="3931" spans="1:5" x14ac:dyDescent="0.3">
      <c r="A3931" s="12" t="s">
        <v>14566</v>
      </c>
      <c r="B3931" s="12" t="s">
        <v>3108</v>
      </c>
      <c r="C3931" s="36">
        <v>46043</v>
      </c>
      <c r="D3931" s="39">
        <v>2132.83</v>
      </c>
      <c r="E3931" s="12">
        <v>5</v>
      </c>
    </row>
    <row r="3932" spans="1:5" x14ac:dyDescent="0.3">
      <c r="A3932" s="12" t="s">
        <v>14567</v>
      </c>
      <c r="B3932" s="12" t="s">
        <v>3527</v>
      </c>
      <c r="C3932" s="36">
        <v>46029</v>
      </c>
      <c r="D3932" s="39">
        <v>2158.86</v>
      </c>
      <c r="E3932" s="12">
        <v>108</v>
      </c>
    </row>
    <row r="3933" spans="1:5" x14ac:dyDescent="0.3">
      <c r="A3933" s="12" t="s">
        <v>14568</v>
      </c>
      <c r="B3933" s="12" t="s">
        <v>759</v>
      </c>
      <c r="C3933" s="36">
        <v>46029</v>
      </c>
      <c r="D3933" s="39">
        <v>1947.72</v>
      </c>
      <c r="E3933" s="12">
        <v>170</v>
      </c>
    </row>
    <row r="3934" spans="1:5" x14ac:dyDescent="0.3">
      <c r="A3934" s="12" t="s">
        <v>14569</v>
      </c>
      <c r="B3934" s="12" t="s">
        <v>3312</v>
      </c>
      <c r="C3934" s="36">
        <v>46037</v>
      </c>
      <c r="D3934" s="39">
        <v>1521.59</v>
      </c>
      <c r="E3934" s="12">
        <v>282</v>
      </c>
    </row>
    <row r="3935" spans="1:5" x14ac:dyDescent="0.3">
      <c r="A3935" s="12" t="s">
        <v>14570</v>
      </c>
      <c r="B3935" s="12" t="s">
        <v>3318</v>
      </c>
      <c r="C3935" s="36">
        <v>46026</v>
      </c>
      <c r="D3935" s="39">
        <v>2111.3000000000002</v>
      </c>
      <c r="E3935" s="12">
        <v>182</v>
      </c>
    </row>
    <row r="3936" spans="1:5" x14ac:dyDescent="0.3">
      <c r="A3936" s="12" t="s">
        <v>14571</v>
      </c>
      <c r="B3936" s="12" t="s">
        <v>4378</v>
      </c>
      <c r="C3936" s="36">
        <v>46047</v>
      </c>
      <c r="D3936" s="39">
        <v>756.82</v>
      </c>
      <c r="E3936" s="12">
        <v>291</v>
      </c>
    </row>
    <row r="3937" spans="1:5" x14ac:dyDescent="0.3">
      <c r="A3937" s="12" t="s">
        <v>14572</v>
      </c>
      <c r="B3937" s="12" t="s">
        <v>3426</v>
      </c>
      <c r="C3937" s="36">
        <v>46036</v>
      </c>
      <c r="D3937" s="39">
        <v>2473.7399999999998</v>
      </c>
      <c r="E3937" s="12">
        <v>56</v>
      </c>
    </row>
    <row r="3938" spans="1:5" x14ac:dyDescent="0.3">
      <c r="A3938" s="12" t="s">
        <v>14573</v>
      </c>
      <c r="B3938" s="12" t="s">
        <v>3044</v>
      </c>
      <c r="C3938" s="36">
        <v>46033</v>
      </c>
      <c r="D3938" s="39">
        <v>629.14</v>
      </c>
      <c r="E3938" s="12">
        <v>157</v>
      </c>
    </row>
    <row r="3939" spans="1:5" x14ac:dyDescent="0.3">
      <c r="A3939" s="12" t="s">
        <v>14574</v>
      </c>
      <c r="B3939" s="12" t="s">
        <v>4483</v>
      </c>
      <c r="C3939" s="36">
        <v>46048</v>
      </c>
      <c r="D3939" s="39">
        <v>1723.46</v>
      </c>
      <c r="E3939" s="12">
        <v>217</v>
      </c>
    </row>
    <row r="3940" spans="1:5" x14ac:dyDescent="0.3">
      <c r="A3940" s="12" t="s">
        <v>14575</v>
      </c>
      <c r="B3940" s="12" t="s">
        <v>1243</v>
      </c>
      <c r="C3940" s="36">
        <v>46029</v>
      </c>
      <c r="D3940" s="39">
        <v>2496.4499999999998</v>
      </c>
      <c r="E3940" s="12">
        <v>119</v>
      </c>
    </row>
    <row r="3941" spans="1:5" x14ac:dyDescent="0.3">
      <c r="A3941" s="12" t="s">
        <v>14576</v>
      </c>
      <c r="B3941" s="12" t="s">
        <v>1000</v>
      </c>
      <c r="C3941" s="36">
        <v>46036</v>
      </c>
      <c r="D3941" s="39">
        <v>599.96</v>
      </c>
      <c r="E3941" s="12">
        <v>293</v>
      </c>
    </row>
    <row r="3942" spans="1:5" x14ac:dyDescent="0.3">
      <c r="A3942" s="12" t="s">
        <v>14577</v>
      </c>
      <c r="B3942" s="12" t="s">
        <v>4415</v>
      </c>
      <c r="C3942" s="36">
        <v>46051</v>
      </c>
      <c r="D3942" s="39">
        <v>517.75</v>
      </c>
      <c r="E3942" s="12">
        <v>183</v>
      </c>
    </row>
    <row r="3943" spans="1:5" x14ac:dyDescent="0.3">
      <c r="A3943" s="12" t="s">
        <v>14578</v>
      </c>
      <c r="B3943" s="12" t="s">
        <v>2473</v>
      </c>
      <c r="C3943" s="36">
        <v>46028</v>
      </c>
      <c r="D3943" s="39">
        <v>306.39</v>
      </c>
      <c r="E3943" s="12">
        <v>286</v>
      </c>
    </row>
    <row r="3944" spans="1:5" x14ac:dyDescent="0.3">
      <c r="A3944" s="12" t="s">
        <v>14579</v>
      </c>
      <c r="B3944" s="12" t="s">
        <v>2319</v>
      </c>
      <c r="C3944" s="36">
        <v>46050</v>
      </c>
      <c r="D3944" s="39">
        <v>2214.79</v>
      </c>
      <c r="E3944" s="12">
        <v>179</v>
      </c>
    </row>
    <row r="3945" spans="1:5" x14ac:dyDescent="0.3">
      <c r="A3945" s="12" t="s">
        <v>14580</v>
      </c>
      <c r="B3945" s="12" t="s">
        <v>1437</v>
      </c>
      <c r="C3945" s="36">
        <v>46052</v>
      </c>
      <c r="D3945" s="39">
        <v>2248.1799999999998</v>
      </c>
      <c r="E3945" s="12">
        <v>163</v>
      </c>
    </row>
    <row r="3946" spans="1:5" x14ac:dyDescent="0.3">
      <c r="A3946" s="12" t="s">
        <v>14581</v>
      </c>
      <c r="B3946" s="12" t="s">
        <v>2150</v>
      </c>
      <c r="C3946" s="36">
        <v>46048</v>
      </c>
      <c r="D3946" s="39">
        <v>669.12</v>
      </c>
      <c r="E3946" s="12">
        <v>115</v>
      </c>
    </row>
    <row r="3947" spans="1:5" x14ac:dyDescent="0.3">
      <c r="A3947" s="12" t="s">
        <v>14582</v>
      </c>
      <c r="B3947" s="12" t="s">
        <v>2491</v>
      </c>
      <c r="C3947" s="36">
        <v>46029</v>
      </c>
      <c r="D3947" s="39">
        <v>2028.32</v>
      </c>
      <c r="E3947" s="12">
        <v>9</v>
      </c>
    </row>
    <row r="3948" spans="1:5" x14ac:dyDescent="0.3">
      <c r="A3948" s="12" t="s">
        <v>14583</v>
      </c>
      <c r="B3948" s="12" t="s">
        <v>2877</v>
      </c>
      <c r="C3948" s="36">
        <v>46036</v>
      </c>
      <c r="D3948" s="39">
        <v>1711.98</v>
      </c>
      <c r="E3948" s="12">
        <v>186</v>
      </c>
    </row>
    <row r="3949" spans="1:5" x14ac:dyDescent="0.3">
      <c r="A3949" s="12" t="s">
        <v>14584</v>
      </c>
      <c r="B3949" s="12" t="s">
        <v>1696</v>
      </c>
      <c r="C3949" s="36">
        <v>46037</v>
      </c>
      <c r="D3949" s="39">
        <v>2239.92</v>
      </c>
      <c r="E3949" s="12">
        <v>216</v>
      </c>
    </row>
    <row r="3950" spans="1:5" x14ac:dyDescent="0.3">
      <c r="A3950" s="12" t="s">
        <v>14585</v>
      </c>
      <c r="B3950" s="12" t="s">
        <v>1356</v>
      </c>
      <c r="C3950" s="36">
        <v>46025</v>
      </c>
      <c r="D3950" s="39">
        <v>1005.34</v>
      </c>
      <c r="E3950" s="12">
        <v>83</v>
      </c>
    </row>
    <row r="3951" spans="1:5" x14ac:dyDescent="0.3">
      <c r="A3951" s="12" t="s">
        <v>14586</v>
      </c>
      <c r="B3951" s="12" t="s">
        <v>1648</v>
      </c>
      <c r="C3951" s="36">
        <v>46042</v>
      </c>
      <c r="D3951" s="39">
        <v>2106.04</v>
      </c>
      <c r="E3951" s="12">
        <v>68</v>
      </c>
    </row>
    <row r="3952" spans="1:5" x14ac:dyDescent="0.3">
      <c r="A3952" s="12" t="s">
        <v>14587</v>
      </c>
      <c r="B3952" s="12" t="s">
        <v>1564</v>
      </c>
      <c r="C3952" s="36">
        <v>46050</v>
      </c>
      <c r="D3952" s="39">
        <v>1572.13</v>
      </c>
      <c r="E3952" s="12">
        <v>41</v>
      </c>
    </row>
    <row r="3953" spans="1:5" x14ac:dyDescent="0.3">
      <c r="A3953" s="12" t="s">
        <v>14588</v>
      </c>
      <c r="B3953" s="12" t="s">
        <v>1732</v>
      </c>
      <c r="C3953" s="36">
        <v>46040</v>
      </c>
      <c r="D3953" s="39">
        <v>1389.28</v>
      </c>
      <c r="E3953" s="12">
        <v>14</v>
      </c>
    </row>
    <row r="3954" spans="1:5" x14ac:dyDescent="0.3">
      <c r="A3954" s="12" t="s">
        <v>14589</v>
      </c>
      <c r="B3954" s="12" t="s">
        <v>2122</v>
      </c>
      <c r="C3954" s="36">
        <v>46024</v>
      </c>
      <c r="D3954" s="39">
        <v>647.26</v>
      </c>
      <c r="E3954" s="12">
        <v>287</v>
      </c>
    </row>
    <row r="3955" spans="1:5" x14ac:dyDescent="0.3">
      <c r="A3955" s="12" t="s">
        <v>14590</v>
      </c>
      <c r="B3955" s="12" t="s">
        <v>1592</v>
      </c>
      <c r="C3955" s="36">
        <v>46029</v>
      </c>
      <c r="D3955" s="39">
        <v>1082.79</v>
      </c>
      <c r="E3955" s="12">
        <v>285</v>
      </c>
    </row>
    <row r="3956" spans="1:5" x14ac:dyDescent="0.3">
      <c r="A3956" s="12" t="s">
        <v>14591</v>
      </c>
      <c r="B3956" s="12" t="s">
        <v>2663</v>
      </c>
      <c r="C3956" s="36">
        <v>46024</v>
      </c>
      <c r="D3956" s="39">
        <v>2084</v>
      </c>
      <c r="E3956" s="12">
        <v>295</v>
      </c>
    </row>
    <row r="3957" spans="1:5" x14ac:dyDescent="0.3">
      <c r="A3957" s="12" t="s">
        <v>14592</v>
      </c>
      <c r="B3957" s="12" t="s">
        <v>4180</v>
      </c>
      <c r="C3957" s="36">
        <v>46036</v>
      </c>
      <c r="D3957" s="39">
        <v>877.93</v>
      </c>
      <c r="E3957" s="12">
        <v>155</v>
      </c>
    </row>
    <row r="3958" spans="1:5" x14ac:dyDescent="0.3">
      <c r="A3958" s="12" t="s">
        <v>14593</v>
      </c>
      <c r="B3958" s="12" t="s">
        <v>1806</v>
      </c>
      <c r="C3958" s="36">
        <v>46047</v>
      </c>
      <c r="D3958" s="39">
        <v>1464.19</v>
      </c>
      <c r="E3958" s="12">
        <v>226</v>
      </c>
    </row>
    <row r="3959" spans="1:5" x14ac:dyDescent="0.3">
      <c r="A3959" s="12" t="s">
        <v>14594</v>
      </c>
      <c r="B3959" s="12" t="s">
        <v>3671</v>
      </c>
      <c r="C3959" s="36">
        <v>46040</v>
      </c>
      <c r="D3959" s="39">
        <v>597.99</v>
      </c>
      <c r="E3959" s="12">
        <v>245</v>
      </c>
    </row>
    <row r="3960" spans="1:5" x14ac:dyDescent="0.3">
      <c r="A3960" s="12" t="s">
        <v>14595</v>
      </c>
      <c r="B3960" s="12" t="s">
        <v>3106</v>
      </c>
      <c r="C3960" s="36">
        <v>46032</v>
      </c>
      <c r="D3960" s="39">
        <v>1870.38</v>
      </c>
      <c r="E3960" s="12">
        <v>129</v>
      </c>
    </row>
    <row r="3961" spans="1:5" x14ac:dyDescent="0.3">
      <c r="A3961" s="12" t="s">
        <v>14596</v>
      </c>
      <c r="B3961" s="12" t="s">
        <v>2579</v>
      </c>
      <c r="C3961" s="36">
        <v>46046</v>
      </c>
      <c r="D3961" s="39">
        <v>527.35</v>
      </c>
      <c r="E3961" s="12">
        <v>117</v>
      </c>
    </row>
    <row r="3962" spans="1:5" x14ac:dyDescent="0.3">
      <c r="A3962" s="12" t="s">
        <v>14597</v>
      </c>
      <c r="B3962" s="12" t="s">
        <v>766</v>
      </c>
      <c r="C3962" s="36">
        <v>46048</v>
      </c>
      <c r="D3962" s="39">
        <v>1381.72</v>
      </c>
      <c r="E3962" s="12">
        <v>136</v>
      </c>
    </row>
    <row r="3963" spans="1:5" x14ac:dyDescent="0.3">
      <c r="A3963" s="12" t="s">
        <v>14598</v>
      </c>
      <c r="B3963" s="12" t="s">
        <v>2789</v>
      </c>
      <c r="C3963" s="36">
        <v>46032</v>
      </c>
      <c r="D3963" s="39">
        <v>2184.69</v>
      </c>
      <c r="E3963" s="12">
        <v>190</v>
      </c>
    </row>
    <row r="3964" spans="1:5" x14ac:dyDescent="0.3">
      <c r="A3964" s="12" t="s">
        <v>14599</v>
      </c>
      <c r="B3964" s="12" t="s">
        <v>4429</v>
      </c>
      <c r="C3964" s="36">
        <v>46050</v>
      </c>
      <c r="D3964" s="39">
        <v>1250.71</v>
      </c>
      <c r="E3964" s="12">
        <v>58</v>
      </c>
    </row>
    <row r="3965" spans="1:5" x14ac:dyDescent="0.3">
      <c r="A3965" s="12" t="s">
        <v>14600</v>
      </c>
      <c r="B3965" s="12" t="s">
        <v>2691</v>
      </c>
      <c r="C3965" s="36">
        <v>46039</v>
      </c>
      <c r="D3965" s="39">
        <v>820.57</v>
      </c>
      <c r="E3965" s="12">
        <v>107</v>
      </c>
    </row>
    <row r="3966" spans="1:5" x14ac:dyDescent="0.3">
      <c r="A3966" s="12" t="s">
        <v>14601</v>
      </c>
      <c r="B3966" s="12" t="s">
        <v>816</v>
      </c>
      <c r="C3966" s="36">
        <v>46027</v>
      </c>
      <c r="D3966" s="39">
        <v>915.76</v>
      </c>
      <c r="E3966" s="12">
        <v>59</v>
      </c>
    </row>
    <row r="3967" spans="1:5" x14ac:dyDescent="0.3">
      <c r="A3967" s="12" t="s">
        <v>14602</v>
      </c>
      <c r="B3967" s="12" t="s">
        <v>863</v>
      </c>
      <c r="C3967" s="36">
        <v>46027</v>
      </c>
      <c r="D3967" s="39">
        <v>2483.65</v>
      </c>
      <c r="E3967" s="12">
        <v>111</v>
      </c>
    </row>
    <row r="3968" spans="1:5" x14ac:dyDescent="0.3">
      <c r="A3968" s="12" t="s">
        <v>14603</v>
      </c>
      <c r="B3968" s="12" t="s">
        <v>2265</v>
      </c>
      <c r="C3968" s="36">
        <v>46030</v>
      </c>
      <c r="D3968" s="39">
        <v>2486.1</v>
      </c>
      <c r="E3968" s="12">
        <v>195</v>
      </c>
    </row>
    <row r="3969" spans="1:5" x14ac:dyDescent="0.3">
      <c r="A3969" s="12" t="s">
        <v>14604</v>
      </c>
      <c r="B3969" s="12" t="s">
        <v>4027</v>
      </c>
      <c r="C3969" s="36">
        <v>46027</v>
      </c>
      <c r="D3969" s="39">
        <v>201.46</v>
      </c>
      <c r="E3969" s="12">
        <v>152</v>
      </c>
    </row>
    <row r="3970" spans="1:5" x14ac:dyDescent="0.3">
      <c r="A3970" s="12" t="s">
        <v>14605</v>
      </c>
      <c r="B3970" s="12" t="s">
        <v>3198</v>
      </c>
      <c r="C3970" s="36">
        <v>46053</v>
      </c>
      <c r="D3970" s="39">
        <v>475.22</v>
      </c>
      <c r="E3970" s="12">
        <v>196</v>
      </c>
    </row>
    <row r="3971" spans="1:5" x14ac:dyDescent="0.3">
      <c r="A3971" s="12" t="s">
        <v>14606</v>
      </c>
      <c r="B3971" s="12" t="s">
        <v>1524</v>
      </c>
      <c r="C3971" s="36">
        <v>46031</v>
      </c>
      <c r="D3971" s="39">
        <v>2090.8000000000002</v>
      </c>
      <c r="E3971" s="12">
        <v>77</v>
      </c>
    </row>
    <row r="3972" spans="1:5" x14ac:dyDescent="0.3">
      <c r="A3972" s="12" t="s">
        <v>14607</v>
      </c>
      <c r="B3972" s="12" t="s">
        <v>4567</v>
      </c>
      <c r="C3972" s="36">
        <v>46035</v>
      </c>
      <c r="D3972" s="39">
        <v>452.88</v>
      </c>
      <c r="E3972" s="12">
        <v>215</v>
      </c>
    </row>
    <row r="3973" spans="1:5" x14ac:dyDescent="0.3">
      <c r="A3973" s="12" t="s">
        <v>14608</v>
      </c>
      <c r="B3973" s="12" t="s">
        <v>2191</v>
      </c>
      <c r="C3973" s="36">
        <v>46047</v>
      </c>
      <c r="D3973" s="39">
        <v>1160.97</v>
      </c>
      <c r="E3973" s="12">
        <v>76</v>
      </c>
    </row>
    <row r="3974" spans="1:5" x14ac:dyDescent="0.3">
      <c r="A3974" s="12" t="s">
        <v>14609</v>
      </c>
      <c r="B3974" s="12" t="s">
        <v>946</v>
      </c>
      <c r="C3974" s="36">
        <v>46027</v>
      </c>
      <c r="D3974" s="39">
        <v>644.71</v>
      </c>
      <c r="E3974" s="12">
        <v>168</v>
      </c>
    </row>
    <row r="3975" spans="1:5" x14ac:dyDescent="0.3">
      <c r="A3975" s="12" t="s">
        <v>14610</v>
      </c>
      <c r="B3975" s="12" t="s">
        <v>2805</v>
      </c>
      <c r="C3975" s="36">
        <v>46034</v>
      </c>
      <c r="D3975" s="39">
        <v>992.79</v>
      </c>
      <c r="E3975" s="12">
        <v>221</v>
      </c>
    </row>
    <row r="3976" spans="1:5" x14ac:dyDescent="0.3">
      <c r="A3976" s="12" t="s">
        <v>14611</v>
      </c>
      <c r="B3976" s="12" t="s">
        <v>1590</v>
      </c>
      <c r="C3976" s="36">
        <v>46043</v>
      </c>
      <c r="D3976" s="39">
        <v>1730.21</v>
      </c>
      <c r="E3976" s="12">
        <v>12</v>
      </c>
    </row>
    <row r="3977" spans="1:5" x14ac:dyDescent="0.3">
      <c r="A3977" s="12" t="s">
        <v>14612</v>
      </c>
      <c r="B3977" s="12" t="s">
        <v>2185</v>
      </c>
      <c r="C3977" s="36">
        <v>46025</v>
      </c>
      <c r="D3977" s="39">
        <v>85.8</v>
      </c>
      <c r="E3977" s="12">
        <v>299</v>
      </c>
    </row>
    <row r="3978" spans="1:5" x14ac:dyDescent="0.3">
      <c r="A3978" s="12" t="s">
        <v>14613</v>
      </c>
      <c r="B3978" s="12" t="s">
        <v>3791</v>
      </c>
      <c r="C3978" s="36">
        <v>46040</v>
      </c>
      <c r="D3978" s="39">
        <v>2165.44</v>
      </c>
      <c r="E3978" s="12">
        <v>82</v>
      </c>
    </row>
    <row r="3979" spans="1:5" x14ac:dyDescent="0.3">
      <c r="A3979" s="12" t="s">
        <v>14614</v>
      </c>
      <c r="B3979" s="12" t="s">
        <v>2553</v>
      </c>
      <c r="C3979" s="36">
        <v>46046</v>
      </c>
      <c r="D3979" s="39">
        <v>998.71</v>
      </c>
      <c r="E3979" s="12">
        <v>174</v>
      </c>
    </row>
    <row r="3980" spans="1:5" x14ac:dyDescent="0.3">
      <c r="A3980" s="12" t="s">
        <v>14615</v>
      </c>
      <c r="B3980" s="12" t="s">
        <v>4128</v>
      </c>
      <c r="C3980" s="36">
        <v>46035</v>
      </c>
      <c r="D3980" s="39">
        <v>1176.2</v>
      </c>
      <c r="E3980" s="12">
        <v>100</v>
      </c>
    </row>
    <row r="3981" spans="1:5" x14ac:dyDescent="0.3">
      <c r="A3981" s="12" t="s">
        <v>14616</v>
      </c>
      <c r="B3981" s="12" t="s">
        <v>1520</v>
      </c>
      <c r="C3981" s="36">
        <v>46042</v>
      </c>
      <c r="D3981" s="39">
        <v>2068.39</v>
      </c>
      <c r="E3981" s="12">
        <v>75</v>
      </c>
    </row>
    <row r="3982" spans="1:5" x14ac:dyDescent="0.3">
      <c r="A3982" s="12" t="s">
        <v>14617</v>
      </c>
      <c r="B3982" s="12" t="s">
        <v>2389</v>
      </c>
      <c r="C3982" s="36">
        <v>46036</v>
      </c>
      <c r="D3982" s="39">
        <v>1590.64</v>
      </c>
      <c r="E3982" s="12">
        <v>87</v>
      </c>
    </row>
    <row r="3983" spans="1:5" x14ac:dyDescent="0.3">
      <c r="A3983" s="12" t="s">
        <v>14618</v>
      </c>
      <c r="B3983" s="12" t="s">
        <v>3795</v>
      </c>
      <c r="C3983" s="36">
        <v>46052</v>
      </c>
      <c r="D3983" s="39">
        <v>1740.41</v>
      </c>
      <c r="E3983" s="12">
        <v>35</v>
      </c>
    </row>
    <row r="3984" spans="1:5" x14ac:dyDescent="0.3">
      <c r="A3984" s="12" t="s">
        <v>14619</v>
      </c>
      <c r="B3984" s="12" t="s">
        <v>2243</v>
      </c>
      <c r="C3984" s="36">
        <v>46033</v>
      </c>
      <c r="D3984" s="39">
        <v>1118.33</v>
      </c>
      <c r="E3984" s="12">
        <v>187</v>
      </c>
    </row>
    <row r="3985" spans="1:5" x14ac:dyDescent="0.3">
      <c r="A3985" s="12" t="s">
        <v>14620</v>
      </c>
      <c r="B3985" s="12" t="s">
        <v>4282</v>
      </c>
      <c r="C3985" s="36">
        <v>46044</v>
      </c>
      <c r="D3985" s="39">
        <v>1959.13</v>
      </c>
      <c r="E3985" s="12">
        <v>260</v>
      </c>
    </row>
    <row r="3986" spans="1:5" x14ac:dyDescent="0.3">
      <c r="A3986" s="12" t="s">
        <v>14621</v>
      </c>
      <c r="B3986" s="12" t="s">
        <v>3533</v>
      </c>
      <c r="C3986" s="36">
        <v>46040</v>
      </c>
      <c r="D3986" s="39">
        <v>1419.63</v>
      </c>
      <c r="E3986" s="12">
        <v>78</v>
      </c>
    </row>
    <row r="3987" spans="1:5" x14ac:dyDescent="0.3">
      <c r="A3987" s="12" t="s">
        <v>14622</v>
      </c>
      <c r="B3987" s="12" t="s">
        <v>1320</v>
      </c>
      <c r="C3987" s="36">
        <v>46030</v>
      </c>
      <c r="D3987" s="39">
        <v>2077.2600000000002</v>
      </c>
      <c r="E3987" s="12">
        <v>53</v>
      </c>
    </row>
    <row r="3988" spans="1:5" x14ac:dyDescent="0.3">
      <c r="A3988" s="12" t="s">
        <v>14623</v>
      </c>
      <c r="B3988" s="12" t="s">
        <v>1646</v>
      </c>
      <c r="C3988" s="36">
        <v>46043</v>
      </c>
      <c r="D3988" s="39">
        <v>1143.47</v>
      </c>
      <c r="E3988" s="12">
        <v>180</v>
      </c>
    </row>
    <row r="3989" spans="1:5" x14ac:dyDescent="0.3">
      <c r="A3989" s="12" t="s">
        <v>14624</v>
      </c>
      <c r="B3989" s="12" t="s">
        <v>4585</v>
      </c>
      <c r="C3989" s="36">
        <v>46034</v>
      </c>
      <c r="D3989" s="39">
        <v>2070.1999999999998</v>
      </c>
      <c r="E3989" s="12">
        <v>255</v>
      </c>
    </row>
    <row r="3990" spans="1:5" x14ac:dyDescent="0.3">
      <c r="A3990" s="12" t="s">
        <v>14625</v>
      </c>
      <c r="B3990" s="12" t="s">
        <v>2739</v>
      </c>
      <c r="C3990" s="36">
        <v>46027</v>
      </c>
      <c r="D3990" s="39">
        <v>1799.46</v>
      </c>
      <c r="E3990" s="12">
        <v>167</v>
      </c>
    </row>
    <row r="3991" spans="1:5" x14ac:dyDescent="0.3">
      <c r="A3991" s="12" t="s">
        <v>14626</v>
      </c>
      <c r="B3991" s="12" t="s">
        <v>3598</v>
      </c>
      <c r="C3991" s="36">
        <v>46050</v>
      </c>
      <c r="D3991" s="39">
        <v>279.29000000000002</v>
      </c>
      <c r="E3991" s="12">
        <v>29</v>
      </c>
    </row>
    <row r="3992" spans="1:5" x14ac:dyDescent="0.3">
      <c r="A3992" s="12" t="s">
        <v>14627</v>
      </c>
      <c r="B3992" s="12" t="s">
        <v>2991</v>
      </c>
      <c r="C3992" s="36">
        <v>46039</v>
      </c>
      <c r="D3992" s="39">
        <v>1113.1199999999999</v>
      </c>
      <c r="E3992" s="12">
        <v>112</v>
      </c>
    </row>
    <row r="3993" spans="1:5" x14ac:dyDescent="0.3">
      <c r="A3993" s="12" t="s">
        <v>14628</v>
      </c>
      <c r="B3993" s="12" t="s">
        <v>4120</v>
      </c>
      <c r="C3993" s="36">
        <v>46041</v>
      </c>
      <c r="D3993" s="39">
        <v>2335.2399999999998</v>
      </c>
      <c r="E3993" s="12">
        <v>246</v>
      </c>
    </row>
    <row r="3994" spans="1:5" x14ac:dyDescent="0.3">
      <c r="A3994" s="12" t="s">
        <v>14629</v>
      </c>
      <c r="B3994" s="12" t="s">
        <v>2543</v>
      </c>
      <c r="C3994" s="36">
        <v>46034</v>
      </c>
      <c r="D3994" s="39">
        <v>1417</v>
      </c>
      <c r="E3994" s="12">
        <v>262</v>
      </c>
    </row>
    <row r="3995" spans="1:5" x14ac:dyDescent="0.3">
      <c r="A3995" s="12" t="s">
        <v>14630</v>
      </c>
      <c r="B3995" s="12" t="s">
        <v>4342</v>
      </c>
      <c r="C3995" s="36">
        <v>46051</v>
      </c>
      <c r="D3995" s="39">
        <v>236.2</v>
      </c>
      <c r="E3995" s="12">
        <v>240</v>
      </c>
    </row>
    <row r="3996" spans="1:5" x14ac:dyDescent="0.3">
      <c r="A3996" s="12" t="s">
        <v>14631</v>
      </c>
      <c r="B3996" s="12" t="s">
        <v>853</v>
      </c>
      <c r="C3996" s="36">
        <v>46037</v>
      </c>
      <c r="D3996" s="39">
        <v>1391.61</v>
      </c>
      <c r="E3996" s="12">
        <v>203</v>
      </c>
    </row>
    <row r="3997" spans="1:5" x14ac:dyDescent="0.3">
      <c r="A3997" s="12" t="s">
        <v>14632</v>
      </c>
      <c r="B3997" s="12" t="s">
        <v>4029</v>
      </c>
      <c r="C3997" s="36">
        <v>46028</v>
      </c>
      <c r="D3997" s="39">
        <v>121.84</v>
      </c>
      <c r="E3997" s="12">
        <v>261</v>
      </c>
    </row>
    <row r="3998" spans="1:5" x14ac:dyDescent="0.3">
      <c r="A3998" s="12" t="s">
        <v>14633</v>
      </c>
      <c r="B3998" s="12" t="s">
        <v>4058</v>
      </c>
      <c r="C3998" s="36">
        <v>46037</v>
      </c>
      <c r="D3998" s="39">
        <v>784.26</v>
      </c>
      <c r="E3998" s="12">
        <v>188</v>
      </c>
    </row>
    <row r="3999" spans="1:5" x14ac:dyDescent="0.3">
      <c r="A3999" s="12" t="s">
        <v>14634</v>
      </c>
      <c r="B3999" s="12" t="s">
        <v>4402</v>
      </c>
      <c r="C3999" s="36">
        <v>46051</v>
      </c>
      <c r="D3999" s="39">
        <v>2210.23</v>
      </c>
      <c r="E3999" s="12">
        <v>88</v>
      </c>
    </row>
    <row r="4000" spans="1:5" x14ac:dyDescent="0.3">
      <c r="A4000" s="12" t="s">
        <v>14635</v>
      </c>
      <c r="B4000" s="12" t="s">
        <v>3116</v>
      </c>
      <c r="C4000" s="36">
        <v>46041</v>
      </c>
      <c r="D4000" s="39">
        <v>2383.7600000000002</v>
      </c>
      <c r="E4000" s="12">
        <v>276</v>
      </c>
    </row>
    <row r="4001" spans="1:5" x14ac:dyDescent="0.3">
      <c r="A4001" s="12" t="s">
        <v>14636</v>
      </c>
      <c r="B4001" s="12" t="s">
        <v>3944</v>
      </c>
      <c r="C4001" s="36">
        <v>46052</v>
      </c>
      <c r="D4001" s="39">
        <v>2095.2399999999998</v>
      </c>
      <c r="E4001" s="12">
        <v>115</v>
      </c>
    </row>
    <row r="4002" spans="1:5" x14ac:dyDescent="0.3">
      <c r="A4002" s="12" t="s">
        <v>14637</v>
      </c>
      <c r="B4002" s="12" t="s">
        <v>3958</v>
      </c>
      <c r="C4002" s="36">
        <v>46048</v>
      </c>
      <c r="D4002" s="39">
        <v>2079.84</v>
      </c>
      <c r="E4002" s="12">
        <v>201</v>
      </c>
    </row>
    <row r="4003" spans="1:5" x14ac:dyDescent="0.3">
      <c r="A4003" s="12" t="s">
        <v>14638</v>
      </c>
      <c r="B4003" s="12" t="s">
        <v>1925</v>
      </c>
      <c r="C4003" s="36">
        <v>46040</v>
      </c>
      <c r="D4003" s="39">
        <v>1029.72</v>
      </c>
      <c r="E4003" s="12">
        <v>146</v>
      </c>
    </row>
    <row r="4004" spans="1:5" x14ac:dyDescent="0.3">
      <c r="A4004" s="12" t="s">
        <v>14639</v>
      </c>
      <c r="B4004" s="12" t="s">
        <v>1044</v>
      </c>
      <c r="C4004" s="36">
        <v>46029</v>
      </c>
      <c r="D4004" s="39">
        <v>2446.33</v>
      </c>
      <c r="E4004" s="12">
        <v>7</v>
      </c>
    </row>
    <row r="4005" spans="1:5" x14ac:dyDescent="0.3">
      <c r="A4005" s="12" t="s">
        <v>14640</v>
      </c>
      <c r="B4005" s="12" t="s">
        <v>2146</v>
      </c>
      <c r="C4005" s="36">
        <v>46037</v>
      </c>
      <c r="D4005" s="39">
        <v>2161.65</v>
      </c>
      <c r="E4005" s="12">
        <v>178</v>
      </c>
    </row>
    <row r="4006" spans="1:5" x14ac:dyDescent="0.3">
      <c r="A4006" s="12" t="s">
        <v>14641</v>
      </c>
      <c r="B4006" s="12" t="s">
        <v>4318</v>
      </c>
      <c r="C4006" s="36">
        <v>46031</v>
      </c>
      <c r="D4006" s="39">
        <v>806</v>
      </c>
      <c r="E4006" s="12">
        <v>151</v>
      </c>
    </row>
    <row r="4007" spans="1:5" x14ac:dyDescent="0.3">
      <c r="A4007" s="12" t="s">
        <v>14642</v>
      </c>
      <c r="B4007" s="12" t="s">
        <v>4443</v>
      </c>
      <c r="C4007" s="36">
        <v>46046</v>
      </c>
      <c r="D4007" s="39">
        <v>1179.3399999999999</v>
      </c>
      <c r="E4007" s="12">
        <v>214</v>
      </c>
    </row>
    <row r="4008" spans="1:5" x14ac:dyDescent="0.3">
      <c r="A4008" s="12" t="s">
        <v>14643</v>
      </c>
      <c r="B4008" s="12" t="s">
        <v>2393</v>
      </c>
      <c r="C4008" s="36">
        <v>46053</v>
      </c>
      <c r="D4008" s="39">
        <v>1407.8</v>
      </c>
      <c r="E4008" s="12">
        <v>226</v>
      </c>
    </row>
    <row r="4009" spans="1:5" x14ac:dyDescent="0.3">
      <c r="A4009" s="12" t="s">
        <v>14644</v>
      </c>
      <c r="B4009" s="12" t="s">
        <v>3756</v>
      </c>
      <c r="C4009" s="36">
        <v>46044</v>
      </c>
      <c r="D4009" s="39">
        <v>473.98</v>
      </c>
      <c r="E4009" s="12">
        <v>75</v>
      </c>
    </row>
    <row r="4010" spans="1:5" x14ac:dyDescent="0.3">
      <c r="A4010" s="12" t="s">
        <v>14645</v>
      </c>
      <c r="B4010" s="12" t="s">
        <v>1277</v>
      </c>
      <c r="C4010" s="36">
        <v>46027</v>
      </c>
      <c r="D4010" s="39">
        <v>768.7</v>
      </c>
      <c r="E4010" s="12">
        <v>225</v>
      </c>
    </row>
    <row r="4011" spans="1:5" x14ac:dyDescent="0.3">
      <c r="A4011" s="12" t="s">
        <v>14646</v>
      </c>
      <c r="B4011" s="12" t="s">
        <v>3280</v>
      </c>
      <c r="C4011" s="36">
        <v>46026</v>
      </c>
      <c r="D4011" s="39">
        <v>841.87</v>
      </c>
      <c r="E4011" s="12">
        <v>58</v>
      </c>
    </row>
    <row r="4012" spans="1:5" x14ac:dyDescent="0.3">
      <c r="A4012" s="12" t="s">
        <v>14647</v>
      </c>
      <c r="B4012" s="12" t="s">
        <v>2323</v>
      </c>
      <c r="C4012" s="36">
        <v>46034</v>
      </c>
      <c r="D4012" s="39">
        <v>1471.23</v>
      </c>
      <c r="E4012" s="12">
        <v>158</v>
      </c>
    </row>
    <row r="4013" spans="1:5" x14ac:dyDescent="0.3">
      <c r="A4013" s="12" t="s">
        <v>14648</v>
      </c>
      <c r="B4013" s="12" t="s">
        <v>3004</v>
      </c>
      <c r="C4013" s="36">
        <v>46029</v>
      </c>
      <c r="D4013" s="39">
        <v>1851.31</v>
      </c>
      <c r="E4013" s="12">
        <v>293</v>
      </c>
    </row>
    <row r="4014" spans="1:5" x14ac:dyDescent="0.3">
      <c r="A4014" s="12" t="s">
        <v>14649</v>
      </c>
      <c r="B4014" s="12" t="s">
        <v>1050</v>
      </c>
      <c r="C4014" s="36">
        <v>46033</v>
      </c>
      <c r="D4014" s="39">
        <v>2041.41</v>
      </c>
      <c r="E4014" s="12">
        <v>170</v>
      </c>
    </row>
    <row r="4015" spans="1:5" x14ac:dyDescent="0.3">
      <c r="A4015" s="12" t="s">
        <v>14650</v>
      </c>
      <c r="B4015" s="12" t="s">
        <v>3645</v>
      </c>
      <c r="C4015" s="36">
        <v>46037</v>
      </c>
      <c r="D4015" s="39">
        <v>2406.27</v>
      </c>
      <c r="E4015" s="12">
        <v>251</v>
      </c>
    </row>
    <row r="4016" spans="1:5" x14ac:dyDescent="0.3">
      <c r="A4016" s="12" t="s">
        <v>14651</v>
      </c>
      <c r="B4016" s="12" t="s">
        <v>885</v>
      </c>
      <c r="C4016" s="36">
        <v>46047</v>
      </c>
      <c r="D4016" s="39">
        <v>1892.02</v>
      </c>
      <c r="E4016" s="12">
        <v>195</v>
      </c>
    </row>
    <row r="4017" spans="1:5" x14ac:dyDescent="0.3">
      <c r="A4017" s="12" t="s">
        <v>14652</v>
      </c>
      <c r="B4017" s="12" t="s">
        <v>1080</v>
      </c>
      <c r="C4017" s="36">
        <v>46039</v>
      </c>
      <c r="D4017" s="39">
        <v>2132.17</v>
      </c>
      <c r="E4017" s="12">
        <v>195</v>
      </c>
    </row>
    <row r="4018" spans="1:5" x14ac:dyDescent="0.3">
      <c r="A4018" s="12" t="s">
        <v>14653</v>
      </c>
      <c r="B4018" s="12" t="s">
        <v>1784</v>
      </c>
      <c r="C4018" s="36">
        <v>46046</v>
      </c>
      <c r="D4018" s="39">
        <v>908.71</v>
      </c>
      <c r="E4018" s="12">
        <v>184</v>
      </c>
    </row>
    <row r="4019" spans="1:5" x14ac:dyDescent="0.3">
      <c r="A4019" s="12" t="s">
        <v>14654</v>
      </c>
      <c r="B4019" s="12" t="s">
        <v>4027</v>
      </c>
      <c r="C4019" s="36">
        <v>46051</v>
      </c>
      <c r="D4019" s="39">
        <v>943.67</v>
      </c>
      <c r="E4019" s="12">
        <v>109</v>
      </c>
    </row>
    <row r="4020" spans="1:5" x14ac:dyDescent="0.3">
      <c r="A4020" s="12" t="s">
        <v>14655</v>
      </c>
      <c r="B4020" s="12" t="s">
        <v>1730</v>
      </c>
      <c r="C4020" s="36">
        <v>46025</v>
      </c>
      <c r="D4020" s="39">
        <v>107.91</v>
      </c>
      <c r="E4020" s="12">
        <v>159</v>
      </c>
    </row>
    <row r="4021" spans="1:5" x14ac:dyDescent="0.3">
      <c r="A4021" s="12" t="s">
        <v>14656</v>
      </c>
      <c r="B4021" s="12" t="s">
        <v>2865</v>
      </c>
      <c r="C4021" s="36">
        <v>46030</v>
      </c>
      <c r="D4021" s="39">
        <v>2250.8000000000002</v>
      </c>
      <c r="E4021" s="12">
        <v>83</v>
      </c>
    </row>
    <row r="4022" spans="1:5" x14ac:dyDescent="0.3">
      <c r="A4022" s="12" t="s">
        <v>14657</v>
      </c>
      <c r="B4022" s="12" t="s">
        <v>2989</v>
      </c>
      <c r="C4022" s="36">
        <v>46030</v>
      </c>
      <c r="D4022" s="39">
        <v>2420.13</v>
      </c>
      <c r="E4022" s="12">
        <v>130</v>
      </c>
    </row>
    <row r="4023" spans="1:5" x14ac:dyDescent="0.3">
      <c r="A4023" s="12" t="s">
        <v>14658</v>
      </c>
      <c r="B4023" s="12" t="s">
        <v>4132</v>
      </c>
      <c r="C4023" s="36">
        <v>46037</v>
      </c>
      <c r="D4023" s="39">
        <v>87.24</v>
      </c>
      <c r="E4023" s="12">
        <v>264</v>
      </c>
    </row>
    <row r="4024" spans="1:5" x14ac:dyDescent="0.3">
      <c r="A4024" s="12" t="s">
        <v>14659</v>
      </c>
      <c r="B4024" s="12" t="s">
        <v>2823</v>
      </c>
      <c r="C4024" s="36">
        <v>46029</v>
      </c>
      <c r="D4024" s="39">
        <v>1255.02</v>
      </c>
      <c r="E4024" s="12">
        <v>34</v>
      </c>
    </row>
    <row r="4025" spans="1:5" x14ac:dyDescent="0.3">
      <c r="A4025" s="12" t="s">
        <v>14660</v>
      </c>
      <c r="B4025" s="12" t="s">
        <v>1706</v>
      </c>
      <c r="C4025" s="36">
        <v>46031</v>
      </c>
      <c r="D4025" s="39">
        <v>1079.76</v>
      </c>
      <c r="E4025" s="12">
        <v>240</v>
      </c>
    </row>
    <row r="4026" spans="1:5" x14ac:dyDescent="0.3">
      <c r="A4026" s="12" t="s">
        <v>14661</v>
      </c>
      <c r="B4026" s="12" t="s">
        <v>679</v>
      </c>
      <c r="C4026" s="36">
        <v>46037</v>
      </c>
      <c r="D4026" s="39">
        <v>1232.81</v>
      </c>
      <c r="E4026" s="12">
        <v>27</v>
      </c>
    </row>
    <row r="4027" spans="1:5" x14ac:dyDescent="0.3">
      <c r="A4027" s="12" t="s">
        <v>14662</v>
      </c>
      <c r="B4027" s="12" t="s">
        <v>2069</v>
      </c>
      <c r="C4027" s="36">
        <v>46024</v>
      </c>
      <c r="D4027" s="39">
        <v>581.15</v>
      </c>
      <c r="E4027" s="12">
        <v>57</v>
      </c>
    </row>
    <row r="4028" spans="1:5" x14ac:dyDescent="0.3">
      <c r="A4028" s="12" t="s">
        <v>14663</v>
      </c>
      <c r="B4028" s="12" t="s">
        <v>1512</v>
      </c>
      <c r="C4028" s="36">
        <v>46028</v>
      </c>
      <c r="D4028" s="39">
        <v>825.76</v>
      </c>
      <c r="E4028" s="12">
        <v>80</v>
      </c>
    </row>
    <row r="4029" spans="1:5" x14ac:dyDescent="0.3">
      <c r="A4029" s="12" t="s">
        <v>14664</v>
      </c>
      <c r="B4029" s="12" t="s">
        <v>955</v>
      </c>
      <c r="C4029" s="36">
        <v>46041</v>
      </c>
      <c r="D4029" s="39">
        <v>1987.7</v>
      </c>
      <c r="E4029" s="12">
        <v>113</v>
      </c>
    </row>
    <row r="4030" spans="1:5" x14ac:dyDescent="0.3">
      <c r="A4030" s="12" t="s">
        <v>14665</v>
      </c>
      <c r="B4030" s="12" t="s">
        <v>4421</v>
      </c>
      <c r="C4030" s="36">
        <v>46031</v>
      </c>
      <c r="D4030" s="39">
        <v>290.64</v>
      </c>
      <c r="E4030" s="12">
        <v>153</v>
      </c>
    </row>
    <row r="4031" spans="1:5" x14ac:dyDescent="0.3">
      <c r="A4031" s="12" t="s">
        <v>14666</v>
      </c>
      <c r="B4031" s="12" t="s">
        <v>4250</v>
      </c>
      <c r="C4031" s="36">
        <v>46024</v>
      </c>
      <c r="D4031" s="39">
        <v>506.27</v>
      </c>
      <c r="E4031" s="12">
        <v>95</v>
      </c>
    </row>
    <row r="4032" spans="1:5" x14ac:dyDescent="0.3">
      <c r="A4032" s="12" t="s">
        <v>14667</v>
      </c>
      <c r="B4032" s="12" t="s">
        <v>1177</v>
      </c>
      <c r="C4032" s="36">
        <v>46042</v>
      </c>
      <c r="D4032" s="39">
        <v>912.26</v>
      </c>
      <c r="E4032" s="12">
        <v>138</v>
      </c>
    </row>
    <row r="4033" spans="1:5" x14ac:dyDescent="0.3">
      <c r="A4033" s="12" t="s">
        <v>14668</v>
      </c>
      <c r="B4033" s="12" t="s">
        <v>1973</v>
      </c>
      <c r="C4033" s="36">
        <v>46049</v>
      </c>
      <c r="D4033" s="39">
        <v>2478.33</v>
      </c>
      <c r="E4033" s="12">
        <v>125</v>
      </c>
    </row>
    <row r="4034" spans="1:5" x14ac:dyDescent="0.3">
      <c r="A4034" s="12" t="s">
        <v>14669</v>
      </c>
      <c r="B4034" s="12" t="s">
        <v>3774</v>
      </c>
      <c r="C4034" s="36">
        <v>46029</v>
      </c>
      <c r="D4034" s="39">
        <v>1906</v>
      </c>
      <c r="E4034" s="12">
        <v>249</v>
      </c>
    </row>
    <row r="4035" spans="1:5" x14ac:dyDescent="0.3">
      <c r="A4035" s="12" t="s">
        <v>14670</v>
      </c>
      <c r="B4035" s="12" t="s">
        <v>3434</v>
      </c>
      <c r="C4035" s="36">
        <v>46046</v>
      </c>
      <c r="D4035" s="39">
        <v>275.81</v>
      </c>
      <c r="E4035" s="12">
        <v>225</v>
      </c>
    </row>
    <row r="4036" spans="1:5" x14ac:dyDescent="0.3">
      <c r="A4036" s="12" t="s">
        <v>14671</v>
      </c>
      <c r="B4036" s="12" t="s">
        <v>1758</v>
      </c>
      <c r="C4036" s="36">
        <v>46023</v>
      </c>
      <c r="D4036" s="39">
        <v>127.42</v>
      </c>
      <c r="E4036" s="12">
        <v>194</v>
      </c>
    </row>
    <row r="4037" spans="1:5" x14ac:dyDescent="0.3">
      <c r="A4037" s="12" t="s">
        <v>14672</v>
      </c>
      <c r="B4037" s="12" t="s">
        <v>1588</v>
      </c>
      <c r="C4037" s="36">
        <v>46052</v>
      </c>
      <c r="D4037" s="39">
        <v>1727.82</v>
      </c>
      <c r="E4037" s="12">
        <v>121</v>
      </c>
    </row>
    <row r="4038" spans="1:5" x14ac:dyDescent="0.3">
      <c r="A4038" s="12" t="s">
        <v>14673</v>
      </c>
      <c r="B4038" s="12" t="s">
        <v>3465</v>
      </c>
      <c r="C4038" s="36">
        <v>46050</v>
      </c>
      <c r="D4038" s="39">
        <v>1063.6199999999999</v>
      </c>
      <c r="E4038" s="12">
        <v>69</v>
      </c>
    </row>
    <row r="4039" spans="1:5" x14ac:dyDescent="0.3">
      <c r="A4039" s="12" t="s">
        <v>14674</v>
      </c>
      <c r="B4039" s="12" t="s">
        <v>2205</v>
      </c>
      <c r="C4039" s="36">
        <v>46044</v>
      </c>
      <c r="D4039" s="39">
        <v>2395.42</v>
      </c>
      <c r="E4039" s="12">
        <v>17</v>
      </c>
    </row>
    <row r="4040" spans="1:5" x14ac:dyDescent="0.3">
      <c r="A4040" s="12" t="s">
        <v>14675</v>
      </c>
      <c r="B4040" s="12" t="s">
        <v>1592</v>
      </c>
      <c r="C4040" s="36">
        <v>46033</v>
      </c>
      <c r="D4040" s="39">
        <v>916.77</v>
      </c>
      <c r="E4040" s="12">
        <v>271</v>
      </c>
    </row>
    <row r="4041" spans="1:5" x14ac:dyDescent="0.3">
      <c r="A4041" s="12" t="s">
        <v>14676</v>
      </c>
      <c r="B4041" s="12" t="s">
        <v>1794</v>
      </c>
      <c r="C4041" s="36">
        <v>46034</v>
      </c>
      <c r="D4041" s="39">
        <v>2397.6</v>
      </c>
      <c r="E4041" s="12">
        <v>238</v>
      </c>
    </row>
    <row r="4042" spans="1:5" x14ac:dyDescent="0.3">
      <c r="A4042" s="12" t="s">
        <v>14677</v>
      </c>
      <c r="B4042" s="12" t="s">
        <v>3160</v>
      </c>
      <c r="C4042" s="36">
        <v>46028</v>
      </c>
      <c r="D4042" s="39">
        <v>89.33</v>
      </c>
      <c r="E4042" s="12">
        <v>270</v>
      </c>
    </row>
    <row r="4043" spans="1:5" x14ac:dyDescent="0.3">
      <c r="A4043" s="12" t="s">
        <v>14678</v>
      </c>
      <c r="B4043" s="12" t="s">
        <v>2799</v>
      </c>
      <c r="C4043" s="36">
        <v>46031</v>
      </c>
      <c r="D4043" s="39">
        <v>1492.23</v>
      </c>
      <c r="E4043" s="12">
        <v>277</v>
      </c>
    </row>
    <row r="4044" spans="1:5" x14ac:dyDescent="0.3">
      <c r="A4044" s="12" t="s">
        <v>14679</v>
      </c>
      <c r="B4044" s="12" t="s">
        <v>2637</v>
      </c>
      <c r="C4044" s="36">
        <v>46032</v>
      </c>
      <c r="D4044" s="39">
        <v>826.79</v>
      </c>
      <c r="E4044" s="12">
        <v>202</v>
      </c>
    </row>
    <row r="4045" spans="1:5" x14ac:dyDescent="0.3">
      <c r="A4045" s="12" t="s">
        <v>14680</v>
      </c>
      <c r="B4045" s="12" t="s">
        <v>1231</v>
      </c>
      <c r="C4045" s="36">
        <v>46037</v>
      </c>
      <c r="D4045" s="39">
        <v>1419.34</v>
      </c>
      <c r="E4045" s="12">
        <v>196</v>
      </c>
    </row>
    <row r="4046" spans="1:5" x14ac:dyDescent="0.3">
      <c r="A4046" s="12" t="s">
        <v>14681</v>
      </c>
      <c r="B4046" s="12" t="s">
        <v>2148</v>
      </c>
      <c r="C4046" s="36">
        <v>46037</v>
      </c>
      <c r="D4046" s="39">
        <v>584.35</v>
      </c>
      <c r="E4046" s="12">
        <v>142</v>
      </c>
    </row>
    <row r="4047" spans="1:5" x14ac:dyDescent="0.3">
      <c r="A4047" s="12" t="s">
        <v>14682</v>
      </c>
      <c r="B4047" s="12" t="s">
        <v>4499</v>
      </c>
      <c r="C4047" s="36">
        <v>46033</v>
      </c>
      <c r="D4047" s="39">
        <v>261.02999999999997</v>
      </c>
      <c r="E4047" s="12">
        <v>154</v>
      </c>
    </row>
    <row r="4048" spans="1:5" x14ac:dyDescent="0.3">
      <c r="A4048" s="12" t="s">
        <v>14683</v>
      </c>
      <c r="B4048" s="12" t="s">
        <v>1233</v>
      </c>
      <c r="C4048" s="36">
        <v>46032</v>
      </c>
      <c r="D4048" s="39">
        <v>1380.04</v>
      </c>
      <c r="E4048" s="12">
        <v>144</v>
      </c>
    </row>
    <row r="4049" spans="1:5" x14ac:dyDescent="0.3">
      <c r="A4049" s="12" t="s">
        <v>14684</v>
      </c>
      <c r="B4049" s="12" t="s">
        <v>1409</v>
      </c>
      <c r="C4049" s="36">
        <v>46041</v>
      </c>
      <c r="D4049" s="39">
        <v>1492.28</v>
      </c>
      <c r="E4049" s="12">
        <v>91</v>
      </c>
    </row>
    <row r="4050" spans="1:5" x14ac:dyDescent="0.3">
      <c r="A4050" s="12" t="s">
        <v>14685</v>
      </c>
      <c r="B4050" s="12" t="s">
        <v>802</v>
      </c>
      <c r="C4050" s="36">
        <v>46035</v>
      </c>
      <c r="D4050" s="39">
        <v>2021.91</v>
      </c>
      <c r="E4050" s="12">
        <v>58</v>
      </c>
    </row>
    <row r="4051" spans="1:5" x14ac:dyDescent="0.3">
      <c r="A4051" s="12" t="s">
        <v>14686</v>
      </c>
      <c r="B4051" s="12" t="s">
        <v>3760</v>
      </c>
      <c r="C4051" s="36">
        <v>46029</v>
      </c>
      <c r="D4051" s="39">
        <v>2040.7</v>
      </c>
      <c r="E4051" s="12">
        <v>30</v>
      </c>
    </row>
    <row r="4052" spans="1:5" x14ac:dyDescent="0.3">
      <c r="A4052" s="12" t="s">
        <v>14687</v>
      </c>
      <c r="B4052" s="12" t="s">
        <v>2138</v>
      </c>
      <c r="C4052" s="36">
        <v>46047</v>
      </c>
      <c r="D4052" s="39">
        <v>2211.65</v>
      </c>
      <c r="E4052" s="12">
        <v>93</v>
      </c>
    </row>
    <row r="4053" spans="1:5" x14ac:dyDescent="0.3">
      <c r="A4053" s="12" t="s">
        <v>14688</v>
      </c>
      <c r="B4053" s="12" t="s">
        <v>2299</v>
      </c>
      <c r="C4053" s="36">
        <v>46038</v>
      </c>
      <c r="D4053" s="39">
        <v>2463.19</v>
      </c>
      <c r="E4053" s="12">
        <v>92</v>
      </c>
    </row>
    <row r="4054" spans="1:5" x14ac:dyDescent="0.3">
      <c r="A4054" s="12" t="s">
        <v>14689</v>
      </c>
      <c r="B4054" s="12" t="s">
        <v>1931</v>
      </c>
      <c r="C4054" s="36">
        <v>46042</v>
      </c>
      <c r="D4054" s="39">
        <v>1164.42</v>
      </c>
      <c r="E4054" s="12">
        <v>241</v>
      </c>
    </row>
    <row r="4055" spans="1:5" x14ac:dyDescent="0.3">
      <c r="A4055" s="12" t="s">
        <v>14690</v>
      </c>
      <c r="B4055" s="12" t="s">
        <v>2013</v>
      </c>
      <c r="C4055" s="36">
        <v>46033</v>
      </c>
      <c r="D4055" s="39">
        <v>117.98</v>
      </c>
      <c r="E4055" s="12">
        <v>9</v>
      </c>
    </row>
    <row r="4056" spans="1:5" x14ac:dyDescent="0.3">
      <c r="A4056" s="12" t="s">
        <v>14691</v>
      </c>
      <c r="B4056" s="12" t="s">
        <v>2049</v>
      </c>
      <c r="C4056" s="36">
        <v>46036</v>
      </c>
      <c r="D4056" s="39">
        <v>735.74</v>
      </c>
      <c r="E4056" s="12">
        <v>70</v>
      </c>
    </row>
    <row r="4057" spans="1:5" x14ac:dyDescent="0.3">
      <c r="A4057" s="12" t="s">
        <v>14692</v>
      </c>
      <c r="B4057" s="12" t="s">
        <v>3762</v>
      </c>
      <c r="C4057" s="36">
        <v>46051</v>
      </c>
      <c r="D4057" s="39">
        <v>782.64</v>
      </c>
      <c r="E4057" s="12">
        <v>37</v>
      </c>
    </row>
    <row r="4058" spans="1:5" x14ac:dyDescent="0.3">
      <c r="A4058" s="12" t="s">
        <v>14693</v>
      </c>
      <c r="B4058" s="12" t="s">
        <v>1678</v>
      </c>
      <c r="C4058" s="36">
        <v>46032</v>
      </c>
      <c r="D4058" s="39">
        <v>1934.85</v>
      </c>
      <c r="E4058" s="12">
        <v>72</v>
      </c>
    </row>
    <row r="4059" spans="1:5" x14ac:dyDescent="0.3">
      <c r="A4059" s="12" t="s">
        <v>14694</v>
      </c>
      <c r="B4059" s="12" t="s">
        <v>2557</v>
      </c>
      <c r="C4059" s="36">
        <v>46051</v>
      </c>
      <c r="D4059" s="39">
        <v>2207.15</v>
      </c>
      <c r="E4059" s="12">
        <v>155</v>
      </c>
    </row>
    <row r="4060" spans="1:5" x14ac:dyDescent="0.3">
      <c r="A4060" s="12" t="s">
        <v>14695</v>
      </c>
      <c r="B4060" s="12" t="s">
        <v>1704</v>
      </c>
      <c r="C4060" s="36">
        <v>46049</v>
      </c>
      <c r="D4060" s="39">
        <v>79.400000000000006</v>
      </c>
      <c r="E4060" s="12">
        <v>248</v>
      </c>
    </row>
    <row r="4061" spans="1:5" x14ac:dyDescent="0.3">
      <c r="A4061" s="12" t="s">
        <v>14696</v>
      </c>
      <c r="B4061" s="12" t="s">
        <v>526</v>
      </c>
      <c r="C4061" s="36">
        <v>46045</v>
      </c>
      <c r="D4061" s="39">
        <v>830.52</v>
      </c>
      <c r="E4061" s="12">
        <v>211</v>
      </c>
    </row>
    <row r="4062" spans="1:5" x14ac:dyDescent="0.3">
      <c r="A4062" s="12" t="s">
        <v>14697</v>
      </c>
      <c r="B4062" s="12" t="s">
        <v>1654</v>
      </c>
      <c r="C4062" s="36">
        <v>46028</v>
      </c>
      <c r="D4062" s="39">
        <v>55.59</v>
      </c>
      <c r="E4062" s="12">
        <v>25</v>
      </c>
    </row>
    <row r="4063" spans="1:5" x14ac:dyDescent="0.3">
      <c r="A4063" s="12" t="s">
        <v>14698</v>
      </c>
      <c r="B4063" s="12" t="s">
        <v>4431</v>
      </c>
      <c r="C4063" s="36">
        <v>46030</v>
      </c>
      <c r="D4063" s="39">
        <v>79.739999999999995</v>
      </c>
      <c r="E4063" s="12">
        <v>51</v>
      </c>
    </row>
    <row r="4064" spans="1:5" x14ac:dyDescent="0.3">
      <c r="A4064" s="12" t="s">
        <v>14699</v>
      </c>
      <c r="B4064" s="12" t="s">
        <v>2152</v>
      </c>
      <c r="C4064" s="36">
        <v>46028</v>
      </c>
      <c r="D4064" s="39">
        <v>1779.47</v>
      </c>
      <c r="E4064" s="12">
        <v>62</v>
      </c>
    </row>
    <row r="4065" spans="1:5" x14ac:dyDescent="0.3">
      <c r="A4065" s="12" t="s">
        <v>14700</v>
      </c>
      <c r="B4065" s="12" t="s">
        <v>1712</v>
      </c>
      <c r="C4065" s="36">
        <v>46043</v>
      </c>
      <c r="D4065" s="39">
        <v>892.3</v>
      </c>
      <c r="E4065" s="12">
        <v>281</v>
      </c>
    </row>
    <row r="4066" spans="1:5" x14ac:dyDescent="0.3">
      <c r="A4066" s="12" t="s">
        <v>14701</v>
      </c>
      <c r="B4066" s="12" t="s">
        <v>1468</v>
      </c>
      <c r="C4066" s="36">
        <v>46049</v>
      </c>
      <c r="D4066" s="39">
        <v>1352.18</v>
      </c>
      <c r="E4066" s="12">
        <v>26</v>
      </c>
    </row>
    <row r="4067" spans="1:5" x14ac:dyDescent="0.3">
      <c r="A4067" s="12" t="s">
        <v>14702</v>
      </c>
      <c r="B4067" s="12" t="s">
        <v>3849</v>
      </c>
      <c r="C4067" s="36">
        <v>46023</v>
      </c>
      <c r="D4067" s="39">
        <v>483.97</v>
      </c>
      <c r="E4067" s="12">
        <v>208</v>
      </c>
    </row>
    <row r="4068" spans="1:5" x14ac:dyDescent="0.3">
      <c r="A4068" s="12" t="s">
        <v>14703</v>
      </c>
      <c r="B4068" s="12" t="s">
        <v>2801</v>
      </c>
      <c r="C4068" s="36">
        <v>46041</v>
      </c>
      <c r="D4068" s="39">
        <v>1663.56</v>
      </c>
      <c r="E4068" s="12">
        <v>61</v>
      </c>
    </row>
    <row r="4069" spans="1:5" x14ac:dyDescent="0.3">
      <c r="A4069" s="12" t="s">
        <v>14704</v>
      </c>
      <c r="B4069" s="12" t="s">
        <v>614</v>
      </c>
      <c r="C4069" s="36">
        <v>46027</v>
      </c>
      <c r="D4069" s="39">
        <v>1692.12</v>
      </c>
      <c r="E4069" s="12">
        <v>35</v>
      </c>
    </row>
    <row r="4070" spans="1:5" x14ac:dyDescent="0.3">
      <c r="A4070" s="12" t="s">
        <v>14705</v>
      </c>
      <c r="B4070" s="12" t="s">
        <v>2569</v>
      </c>
      <c r="C4070" s="36">
        <v>46024</v>
      </c>
      <c r="D4070" s="39">
        <v>472.57</v>
      </c>
      <c r="E4070" s="12">
        <v>68</v>
      </c>
    </row>
    <row r="4071" spans="1:5" x14ac:dyDescent="0.3">
      <c r="A4071" s="12" t="s">
        <v>14706</v>
      </c>
      <c r="B4071" s="12" t="s">
        <v>4477</v>
      </c>
      <c r="C4071" s="36">
        <v>46023</v>
      </c>
      <c r="D4071" s="39">
        <v>1939.6</v>
      </c>
      <c r="E4071" s="12">
        <v>147</v>
      </c>
    </row>
    <row r="4072" spans="1:5" x14ac:dyDescent="0.3">
      <c r="A4072" s="12" t="s">
        <v>14707</v>
      </c>
      <c r="B4072" s="12" t="s">
        <v>1002</v>
      </c>
      <c r="C4072" s="36">
        <v>46033</v>
      </c>
      <c r="D4072" s="39">
        <v>2317.31</v>
      </c>
      <c r="E4072" s="12">
        <v>48</v>
      </c>
    </row>
    <row r="4073" spans="1:5" x14ac:dyDescent="0.3">
      <c r="A4073" s="12" t="s">
        <v>14708</v>
      </c>
      <c r="B4073" s="12" t="s">
        <v>1283</v>
      </c>
      <c r="C4073" s="36">
        <v>46027</v>
      </c>
      <c r="D4073" s="39">
        <v>2480.56</v>
      </c>
      <c r="E4073" s="12">
        <v>283</v>
      </c>
    </row>
    <row r="4074" spans="1:5" x14ac:dyDescent="0.3">
      <c r="A4074" s="12" t="s">
        <v>14709</v>
      </c>
      <c r="B4074" s="12" t="s">
        <v>1883</v>
      </c>
      <c r="C4074" s="36">
        <v>46052</v>
      </c>
      <c r="D4074" s="39">
        <v>983.03</v>
      </c>
      <c r="E4074" s="12">
        <v>299</v>
      </c>
    </row>
    <row r="4075" spans="1:5" x14ac:dyDescent="0.3">
      <c r="A4075" s="12" t="s">
        <v>14710</v>
      </c>
      <c r="B4075" s="12" t="s">
        <v>4407</v>
      </c>
      <c r="C4075" s="36">
        <v>46043</v>
      </c>
      <c r="D4075" s="39">
        <v>1560.46</v>
      </c>
      <c r="E4075" s="12">
        <v>238</v>
      </c>
    </row>
    <row r="4076" spans="1:5" x14ac:dyDescent="0.3">
      <c r="A4076" s="12" t="s">
        <v>14711</v>
      </c>
      <c r="B4076" s="12" t="s">
        <v>3386</v>
      </c>
      <c r="C4076" s="36">
        <v>46026</v>
      </c>
      <c r="D4076" s="39">
        <v>2277.62</v>
      </c>
      <c r="E4076" s="12">
        <v>204</v>
      </c>
    </row>
    <row r="4077" spans="1:5" x14ac:dyDescent="0.3">
      <c r="A4077" s="12" t="s">
        <v>14712</v>
      </c>
      <c r="B4077" s="12" t="s">
        <v>2164</v>
      </c>
      <c r="C4077" s="36">
        <v>46039</v>
      </c>
      <c r="D4077" s="39">
        <v>1282.6300000000001</v>
      </c>
      <c r="E4077" s="12">
        <v>44</v>
      </c>
    </row>
    <row r="4078" spans="1:5" x14ac:dyDescent="0.3">
      <c r="A4078" s="12" t="s">
        <v>14713</v>
      </c>
      <c r="B4078" s="12" t="s">
        <v>3982</v>
      </c>
      <c r="C4078" s="36">
        <v>46034</v>
      </c>
      <c r="D4078" s="39">
        <v>1044</v>
      </c>
      <c r="E4078" s="12">
        <v>114</v>
      </c>
    </row>
    <row r="4079" spans="1:5" x14ac:dyDescent="0.3">
      <c r="A4079" s="12" t="s">
        <v>14714</v>
      </c>
      <c r="B4079" s="12" t="s">
        <v>2239</v>
      </c>
      <c r="C4079" s="36">
        <v>46033</v>
      </c>
      <c r="D4079" s="39">
        <v>2041.2</v>
      </c>
      <c r="E4079" s="12">
        <v>185</v>
      </c>
    </row>
    <row r="4080" spans="1:5" x14ac:dyDescent="0.3">
      <c r="A4080" s="12" t="s">
        <v>14715</v>
      </c>
      <c r="B4080" s="12" t="s">
        <v>582</v>
      </c>
      <c r="C4080" s="36">
        <v>46042</v>
      </c>
      <c r="D4080" s="39">
        <v>1958.77</v>
      </c>
      <c r="E4080" s="12">
        <v>146</v>
      </c>
    </row>
    <row r="4081" spans="1:5" x14ac:dyDescent="0.3">
      <c r="A4081" s="12" t="s">
        <v>14716</v>
      </c>
      <c r="B4081" s="12" t="s">
        <v>4314</v>
      </c>
      <c r="C4081" s="36">
        <v>46039</v>
      </c>
      <c r="D4081" s="39">
        <v>137.65</v>
      </c>
      <c r="E4081" s="12">
        <v>197</v>
      </c>
    </row>
    <row r="4082" spans="1:5" x14ac:dyDescent="0.3">
      <c r="A4082" s="12" t="s">
        <v>14717</v>
      </c>
      <c r="B4082" s="12" t="s">
        <v>3451</v>
      </c>
      <c r="C4082" s="36">
        <v>46035</v>
      </c>
      <c r="D4082" s="39">
        <v>1687.95</v>
      </c>
      <c r="E4082" s="12">
        <v>259</v>
      </c>
    </row>
    <row r="4083" spans="1:5" x14ac:dyDescent="0.3">
      <c r="A4083" s="12" t="s">
        <v>14718</v>
      </c>
      <c r="B4083" s="12" t="s">
        <v>1153</v>
      </c>
      <c r="C4083" s="36">
        <v>46034</v>
      </c>
      <c r="D4083" s="39">
        <v>96.4</v>
      </c>
      <c r="E4083" s="12">
        <v>83</v>
      </c>
    </row>
    <row r="4084" spans="1:5" x14ac:dyDescent="0.3">
      <c r="A4084" s="12" t="s">
        <v>14719</v>
      </c>
      <c r="B4084" s="12" t="s">
        <v>1484</v>
      </c>
      <c r="C4084" s="36">
        <v>46034</v>
      </c>
      <c r="D4084" s="39">
        <v>1190.5999999999999</v>
      </c>
      <c r="E4084" s="12">
        <v>171</v>
      </c>
    </row>
    <row r="4085" spans="1:5" x14ac:dyDescent="0.3">
      <c r="A4085" s="12" t="s">
        <v>14720</v>
      </c>
      <c r="B4085" s="12" t="s">
        <v>2623</v>
      </c>
      <c r="C4085" s="36">
        <v>46050</v>
      </c>
      <c r="D4085" s="39">
        <v>1507.86</v>
      </c>
      <c r="E4085" s="12">
        <v>160</v>
      </c>
    </row>
    <row r="4086" spans="1:5" x14ac:dyDescent="0.3">
      <c r="A4086" s="12" t="s">
        <v>14721</v>
      </c>
      <c r="B4086" s="12" t="s">
        <v>4029</v>
      </c>
      <c r="C4086" s="36">
        <v>46040</v>
      </c>
      <c r="D4086" s="39">
        <v>990.63</v>
      </c>
      <c r="E4086" s="12">
        <v>168</v>
      </c>
    </row>
    <row r="4087" spans="1:5" x14ac:dyDescent="0.3">
      <c r="A4087" s="12" t="s">
        <v>14722</v>
      </c>
      <c r="B4087" s="12" t="s">
        <v>3378</v>
      </c>
      <c r="C4087" s="36">
        <v>46045</v>
      </c>
      <c r="D4087" s="39">
        <v>2457.83</v>
      </c>
      <c r="E4087" s="12">
        <v>36</v>
      </c>
    </row>
    <row r="4088" spans="1:5" x14ac:dyDescent="0.3">
      <c r="A4088" s="12" t="s">
        <v>14723</v>
      </c>
      <c r="B4088" s="12" t="s">
        <v>2903</v>
      </c>
      <c r="C4088" s="36">
        <v>46035</v>
      </c>
      <c r="D4088" s="39">
        <v>2111.6799999999998</v>
      </c>
      <c r="E4088" s="12">
        <v>15</v>
      </c>
    </row>
    <row r="4089" spans="1:5" x14ac:dyDescent="0.3">
      <c r="A4089" s="12" t="s">
        <v>14724</v>
      </c>
      <c r="B4089" s="12" t="s">
        <v>2041</v>
      </c>
      <c r="C4089" s="36">
        <v>46030</v>
      </c>
      <c r="D4089" s="39">
        <v>2129.52</v>
      </c>
      <c r="E4089" s="12">
        <v>53</v>
      </c>
    </row>
    <row r="4090" spans="1:5" x14ac:dyDescent="0.3">
      <c r="A4090" s="12" t="s">
        <v>14725</v>
      </c>
      <c r="B4090" s="12" t="s">
        <v>3569</v>
      </c>
      <c r="C4090" s="36">
        <v>46030</v>
      </c>
      <c r="D4090" s="39">
        <v>1456.29</v>
      </c>
      <c r="E4090" s="12">
        <v>36</v>
      </c>
    </row>
    <row r="4091" spans="1:5" x14ac:dyDescent="0.3">
      <c r="A4091" s="12" t="s">
        <v>14726</v>
      </c>
      <c r="B4091" s="12" t="s">
        <v>3793</v>
      </c>
      <c r="C4091" s="36">
        <v>46046</v>
      </c>
      <c r="D4091" s="39">
        <v>803.52</v>
      </c>
      <c r="E4091" s="12">
        <v>77</v>
      </c>
    </row>
    <row r="4092" spans="1:5" x14ac:dyDescent="0.3">
      <c r="A4092" s="12" t="s">
        <v>14727</v>
      </c>
      <c r="B4092" s="12" t="s">
        <v>2053</v>
      </c>
      <c r="C4092" s="36">
        <v>46051</v>
      </c>
      <c r="D4092" s="39">
        <v>2455.4299999999998</v>
      </c>
      <c r="E4092" s="12">
        <v>241</v>
      </c>
    </row>
    <row r="4093" spans="1:5" x14ac:dyDescent="0.3">
      <c r="A4093" s="12" t="s">
        <v>14728</v>
      </c>
      <c r="B4093" s="12" t="s">
        <v>1917</v>
      </c>
      <c r="C4093" s="36">
        <v>46044</v>
      </c>
      <c r="D4093" s="39">
        <v>1922.9</v>
      </c>
      <c r="E4093" s="12">
        <v>10</v>
      </c>
    </row>
    <row r="4094" spans="1:5" x14ac:dyDescent="0.3">
      <c r="A4094" s="12" t="s">
        <v>14729</v>
      </c>
      <c r="B4094" s="12" t="s">
        <v>2041</v>
      </c>
      <c r="C4094" s="36">
        <v>46031</v>
      </c>
      <c r="D4094" s="39">
        <v>2366.23</v>
      </c>
      <c r="E4094" s="12">
        <v>168</v>
      </c>
    </row>
    <row r="4095" spans="1:5" x14ac:dyDescent="0.3">
      <c r="A4095" s="12" t="s">
        <v>14730</v>
      </c>
      <c r="B4095" s="12" t="s">
        <v>3392</v>
      </c>
      <c r="C4095" s="36">
        <v>46029</v>
      </c>
      <c r="D4095" s="39">
        <v>50.1</v>
      </c>
      <c r="E4095" s="12">
        <v>281</v>
      </c>
    </row>
    <row r="4096" spans="1:5" x14ac:dyDescent="0.3">
      <c r="A4096" s="12" t="s">
        <v>14731</v>
      </c>
      <c r="B4096" s="12" t="s">
        <v>3830</v>
      </c>
      <c r="C4096" s="36">
        <v>46049</v>
      </c>
      <c r="D4096" s="39">
        <v>1500.93</v>
      </c>
      <c r="E4096" s="12">
        <v>169</v>
      </c>
    </row>
    <row r="4097" spans="1:5" x14ac:dyDescent="0.3">
      <c r="A4097" s="12" t="s">
        <v>14732</v>
      </c>
      <c r="B4097" s="12" t="s">
        <v>1025</v>
      </c>
      <c r="C4097" s="36">
        <v>46048</v>
      </c>
      <c r="D4097" s="39">
        <v>521.08000000000004</v>
      </c>
      <c r="E4097" s="12">
        <v>192</v>
      </c>
    </row>
    <row r="4098" spans="1:5" x14ac:dyDescent="0.3">
      <c r="A4098" s="12" t="s">
        <v>14733</v>
      </c>
      <c r="B4098" s="12" t="s">
        <v>2241</v>
      </c>
      <c r="C4098" s="36">
        <v>46046</v>
      </c>
      <c r="D4098" s="39">
        <v>2140.7800000000002</v>
      </c>
      <c r="E4098" s="12">
        <v>234</v>
      </c>
    </row>
    <row r="4099" spans="1:5" x14ac:dyDescent="0.3">
      <c r="A4099" s="12" t="s">
        <v>14734</v>
      </c>
      <c r="B4099" s="12" t="s">
        <v>2112</v>
      </c>
      <c r="C4099" s="36">
        <v>46044</v>
      </c>
      <c r="D4099" s="39">
        <v>1973.54</v>
      </c>
      <c r="E4099" s="12">
        <v>56</v>
      </c>
    </row>
    <row r="4100" spans="1:5" x14ac:dyDescent="0.3">
      <c r="A4100" s="12" t="s">
        <v>14735</v>
      </c>
      <c r="B4100" s="12" t="s">
        <v>1251</v>
      </c>
      <c r="C4100" s="36">
        <v>46047</v>
      </c>
      <c r="D4100" s="39">
        <v>1856.91</v>
      </c>
      <c r="E4100" s="12">
        <v>124</v>
      </c>
    </row>
    <row r="4101" spans="1:5" x14ac:dyDescent="0.3">
      <c r="A4101" s="12" t="s">
        <v>14736</v>
      </c>
      <c r="B4101" s="12" t="s">
        <v>2979</v>
      </c>
      <c r="C4101" s="36">
        <v>46043</v>
      </c>
      <c r="D4101" s="39">
        <v>1091.69</v>
      </c>
      <c r="E4101" s="12">
        <v>175</v>
      </c>
    </row>
    <row r="4102" spans="1:5" x14ac:dyDescent="0.3">
      <c r="A4102" s="12" t="s">
        <v>14737</v>
      </c>
      <c r="B4102" s="12" t="s">
        <v>3451</v>
      </c>
      <c r="C4102" s="36">
        <v>46043</v>
      </c>
      <c r="D4102" s="39">
        <v>2463.5500000000002</v>
      </c>
      <c r="E4102" s="12">
        <v>241</v>
      </c>
    </row>
    <row r="4103" spans="1:5" x14ac:dyDescent="0.3">
      <c r="A4103" s="12" t="s">
        <v>14738</v>
      </c>
      <c r="B4103" s="12" t="s">
        <v>1839</v>
      </c>
      <c r="C4103" s="36">
        <v>46039</v>
      </c>
      <c r="D4103" s="39">
        <v>1061.06</v>
      </c>
      <c r="E4103" s="12">
        <v>64</v>
      </c>
    </row>
    <row r="4104" spans="1:5" x14ac:dyDescent="0.3">
      <c r="A4104" s="12" t="s">
        <v>14739</v>
      </c>
      <c r="B4104" s="12" t="s">
        <v>1788</v>
      </c>
      <c r="C4104" s="36">
        <v>46029</v>
      </c>
      <c r="D4104" s="39">
        <v>44.76</v>
      </c>
      <c r="E4104" s="12">
        <v>87</v>
      </c>
    </row>
    <row r="4105" spans="1:5" x14ac:dyDescent="0.3">
      <c r="A4105" s="12" t="s">
        <v>14740</v>
      </c>
      <c r="B4105" s="12" t="s">
        <v>2639</v>
      </c>
      <c r="C4105" s="36">
        <v>46036</v>
      </c>
      <c r="D4105" s="39">
        <v>2234.0100000000002</v>
      </c>
      <c r="E4105" s="12">
        <v>33</v>
      </c>
    </row>
    <row r="4106" spans="1:5" x14ac:dyDescent="0.3">
      <c r="A4106" s="12" t="s">
        <v>14741</v>
      </c>
      <c r="B4106" s="12" t="s">
        <v>2353</v>
      </c>
      <c r="C4106" s="36">
        <v>46038</v>
      </c>
      <c r="D4106" s="39">
        <v>964.76</v>
      </c>
      <c r="E4106" s="12">
        <v>13</v>
      </c>
    </row>
    <row r="4107" spans="1:5" x14ac:dyDescent="0.3">
      <c r="A4107" s="12" t="s">
        <v>14742</v>
      </c>
      <c r="B4107" s="12" t="s">
        <v>3964</v>
      </c>
      <c r="C4107" s="36">
        <v>46027</v>
      </c>
      <c r="D4107" s="39">
        <v>1959.67</v>
      </c>
      <c r="E4107" s="12">
        <v>204</v>
      </c>
    </row>
    <row r="4108" spans="1:5" x14ac:dyDescent="0.3">
      <c r="A4108" s="12" t="s">
        <v>14743</v>
      </c>
      <c r="B4108" s="12" t="s">
        <v>1175</v>
      </c>
      <c r="C4108" s="36">
        <v>46025</v>
      </c>
      <c r="D4108" s="39">
        <v>2268.58</v>
      </c>
      <c r="E4108" s="12">
        <v>190</v>
      </c>
    </row>
    <row r="4109" spans="1:5" x14ac:dyDescent="0.3">
      <c r="A4109" s="12" t="s">
        <v>14744</v>
      </c>
      <c r="B4109" s="12" t="s">
        <v>3601</v>
      </c>
      <c r="C4109" s="36">
        <v>46029</v>
      </c>
      <c r="D4109" s="39">
        <v>2000.44</v>
      </c>
      <c r="E4109" s="12">
        <v>259</v>
      </c>
    </row>
    <row r="4110" spans="1:5" x14ac:dyDescent="0.3">
      <c r="A4110" s="12" t="s">
        <v>14745</v>
      </c>
      <c r="B4110" s="12" t="s">
        <v>819</v>
      </c>
      <c r="C4110" s="36">
        <v>46040</v>
      </c>
      <c r="D4110" s="39">
        <v>252.07</v>
      </c>
      <c r="E4110" s="12">
        <v>189</v>
      </c>
    </row>
    <row r="4111" spans="1:5" x14ac:dyDescent="0.3">
      <c r="A4111" s="12" t="s">
        <v>14746</v>
      </c>
      <c r="B4111" s="12" t="s">
        <v>1342</v>
      </c>
      <c r="C4111" s="36">
        <v>46032</v>
      </c>
      <c r="D4111" s="39">
        <v>1354.42</v>
      </c>
      <c r="E4111" s="12">
        <v>25</v>
      </c>
    </row>
    <row r="4112" spans="1:5" x14ac:dyDescent="0.3">
      <c r="A4112" s="12" t="s">
        <v>14747</v>
      </c>
      <c r="B4112" s="12" t="s">
        <v>2967</v>
      </c>
      <c r="C4112" s="36">
        <v>46034</v>
      </c>
      <c r="D4112" s="39">
        <v>2126.67</v>
      </c>
      <c r="E4112" s="12">
        <v>190</v>
      </c>
    </row>
    <row r="4113" spans="1:5" x14ac:dyDescent="0.3">
      <c r="A4113" s="12" t="s">
        <v>14748</v>
      </c>
      <c r="B4113" s="12" t="s">
        <v>565</v>
      </c>
      <c r="C4113" s="36">
        <v>46031</v>
      </c>
      <c r="D4113" s="39">
        <v>1615.98</v>
      </c>
      <c r="E4113" s="12">
        <v>199</v>
      </c>
    </row>
    <row r="4114" spans="1:5" x14ac:dyDescent="0.3">
      <c r="A4114" s="12" t="s">
        <v>14749</v>
      </c>
      <c r="B4114" s="12" t="s">
        <v>3954</v>
      </c>
      <c r="C4114" s="36">
        <v>46035</v>
      </c>
      <c r="D4114" s="39">
        <v>974.92</v>
      </c>
      <c r="E4114" s="12">
        <v>76</v>
      </c>
    </row>
    <row r="4115" spans="1:5" x14ac:dyDescent="0.3">
      <c r="A4115" s="12" t="s">
        <v>14750</v>
      </c>
      <c r="B4115" s="12" t="s">
        <v>2829</v>
      </c>
      <c r="C4115" s="36">
        <v>46040</v>
      </c>
      <c r="D4115" s="39">
        <v>534.01</v>
      </c>
      <c r="E4115" s="12">
        <v>267</v>
      </c>
    </row>
    <row r="4116" spans="1:5" x14ac:dyDescent="0.3">
      <c r="A4116" s="12" t="s">
        <v>14751</v>
      </c>
      <c r="B4116" s="12" t="s">
        <v>720</v>
      </c>
      <c r="C4116" s="36">
        <v>46030</v>
      </c>
      <c r="D4116" s="39">
        <v>719.81</v>
      </c>
      <c r="E4116" s="12">
        <v>13</v>
      </c>
    </row>
    <row r="4117" spans="1:5" x14ac:dyDescent="0.3">
      <c r="A4117" s="12" t="s">
        <v>14752</v>
      </c>
      <c r="B4117" s="12" t="s">
        <v>4318</v>
      </c>
      <c r="C4117" s="36">
        <v>46036</v>
      </c>
      <c r="D4117" s="39">
        <v>1390.83</v>
      </c>
      <c r="E4117" s="12">
        <v>174</v>
      </c>
    </row>
    <row r="4118" spans="1:5" x14ac:dyDescent="0.3">
      <c r="A4118" s="12" t="s">
        <v>14753</v>
      </c>
      <c r="B4118" s="12" t="s">
        <v>3697</v>
      </c>
      <c r="C4118" s="36">
        <v>46050</v>
      </c>
      <c r="D4118" s="39">
        <v>679.9</v>
      </c>
      <c r="E4118" s="12">
        <v>275</v>
      </c>
    </row>
    <row r="4119" spans="1:5" x14ac:dyDescent="0.3">
      <c r="A4119" s="12" t="s">
        <v>14754</v>
      </c>
      <c r="B4119" s="12" t="s">
        <v>4364</v>
      </c>
      <c r="C4119" s="36">
        <v>46044</v>
      </c>
      <c r="D4119" s="39">
        <v>1295.48</v>
      </c>
      <c r="E4119" s="12">
        <v>84</v>
      </c>
    </row>
    <row r="4120" spans="1:5" x14ac:dyDescent="0.3">
      <c r="A4120" s="12" t="s">
        <v>14755</v>
      </c>
      <c r="B4120" s="12" t="s">
        <v>2025</v>
      </c>
      <c r="C4120" s="36">
        <v>46035</v>
      </c>
      <c r="D4120" s="39">
        <v>2021.12</v>
      </c>
      <c r="E4120" s="12">
        <v>24</v>
      </c>
    </row>
    <row r="4121" spans="1:5" x14ac:dyDescent="0.3">
      <c r="A4121" s="12" t="s">
        <v>14756</v>
      </c>
      <c r="B4121" s="12" t="s">
        <v>4102</v>
      </c>
      <c r="C4121" s="36">
        <v>46050</v>
      </c>
      <c r="D4121" s="39">
        <v>1908.82</v>
      </c>
      <c r="E4121" s="12">
        <v>114</v>
      </c>
    </row>
    <row r="4122" spans="1:5" x14ac:dyDescent="0.3">
      <c r="A4122" s="12" t="s">
        <v>14757</v>
      </c>
      <c r="B4122" s="12" t="s">
        <v>759</v>
      </c>
      <c r="C4122" s="36">
        <v>46038</v>
      </c>
      <c r="D4122" s="39">
        <v>1408.91</v>
      </c>
      <c r="E4122" s="12">
        <v>182</v>
      </c>
    </row>
    <row r="4123" spans="1:5" x14ac:dyDescent="0.3">
      <c r="A4123" s="12" t="s">
        <v>14758</v>
      </c>
      <c r="B4123" s="12" t="s">
        <v>3621</v>
      </c>
      <c r="C4123" s="36">
        <v>46050</v>
      </c>
      <c r="D4123" s="39">
        <v>1983.19</v>
      </c>
      <c r="E4123" s="12">
        <v>73</v>
      </c>
    </row>
    <row r="4124" spans="1:5" x14ac:dyDescent="0.3">
      <c r="A4124" s="12" t="s">
        <v>14759</v>
      </c>
      <c r="B4124" s="12" t="s">
        <v>4525</v>
      </c>
      <c r="C4124" s="36">
        <v>46045</v>
      </c>
      <c r="D4124" s="39">
        <v>2121.66</v>
      </c>
      <c r="E4124" s="12">
        <v>85</v>
      </c>
    </row>
    <row r="4125" spans="1:5" x14ac:dyDescent="0.3">
      <c r="A4125" s="12" t="s">
        <v>14760</v>
      </c>
      <c r="B4125" s="12" t="s">
        <v>3284</v>
      </c>
      <c r="C4125" s="36">
        <v>46023</v>
      </c>
      <c r="D4125" s="39">
        <v>1273.81</v>
      </c>
      <c r="E4125" s="12">
        <v>179</v>
      </c>
    </row>
    <row r="4126" spans="1:5" x14ac:dyDescent="0.3">
      <c r="A4126" s="12" t="s">
        <v>14761</v>
      </c>
      <c r="B4126" s="12" t="s">
        <v>836</v>
      </c>
      <c r="C4126" s="36">
        <v>46043</v>
      </c>
      <c r="D4126" s="39">
        <v>283.75</v>
      </c>
      <c r="E4126" s="12">
        <v>146</v>
      </c>
    </row>
    <row r="4127" spans="1:5" x14ac:dyDescent="0.3">
      <c r="A4127" s="12" t="s">
        <v>14762</v>
      </c>
      <c r="B4127" s="12" t="s">
        <v>3178</v>
      </c>
      <c r="C4127" s="36">
        <v>46049</v>
      </c>
      <c r="D4127" s="39">
        <v>407.13</v>
      </c>
      <c r="E4127" s="12">
        <v>133</v>
      </c>
    </row>
    <row r="4128" spans="1:5" x14ac:dyDescent="0.3">
      <c r="A4128" s="12" t="s">
        <v>14763</v>
      </c>
      <c r="B4128" s="12" t="s">
        <v>2937</v>
      </c>
      <c r="C4128" s="36">
        <v>46051</v>
      </c>
      <c r="D4128" s="39">
        <v>1732.73</v>
      </c>
      <c r="E4128" s="12">
        <v>297</v>
      </c>
    </row>
    <row r="4129" spans="1:5" x14ac:dyDescent="0.3">
      <c r="A4129" s="12" t="s">
        <v>14764</v>
      </c>
      <c r="B4129" s="12" t="s">
        <v>2547</v>
      </c>
      <c r="C4129" s="36">
        <v>46023</v>
      </c>
      <c r="D4129" s="39">
        <v>1521.12</v>
      </c>
      <c r="E4129" s="12">
        <v>197</v>
      </c>
    </row>
    <row r="4130" spans="1:5" x14ac:dyDescent="0.3">
      <c r="A4130" s="12" t="s">
        <v>14765</v>
      </c>
      <c r="B4130" s="12" t="s">
        <v>1590</v>
      </c>
      <c r="C4130" s="36">
        <v>46044</v>
      </c>
      <c r="D4130" s="39">
        <v>1851.48</v>
      </c>
      <c r="E4130" s="12">
        <v>160</v>
      </c>
    </row>
    <row r="4131" spans="1:5" x14ac:dyDescent="0.3">
      <c r="A4131" s="12" t="s">
        <v>14766</v>
      </c>
      <c r="B4131" s="12" t="s">
        <v>3599</v>
      </c>
      <c r="C4131" s="36">
        <v>46028</v>
      </c>
      <c r="D4131" s="39">
        <v>1348.8</v>
      </c>
      <c r="E4131" s="12">
        <v>16</v>
      </c>
    </row>
    <row r="4132" spans="1:5" x14ac:dyDescent="0.3">
      <c r="A4132" s="12" t="s">
        <v>14767</v>
      </c>
      <c r="B4132" s="12" t="s">
        <v>4563</v>
      </c>
      <c r="C4132" s="36">
        <v>46027</v>
      </c>
      <c r="D4132" s="39">
        <v>11.33</v>
      </c>
      <c r="E4132" s="12">
        <v>78</v>
      </c>
    </row>
    <row r="4133" spans="1:5" x14ac:dyDescent="0.3">
      <c r="A4133" s="12" t="s">
        <v>14768</v>
      </c>
      <c r="B4133" s="12" t="s">
        <v>902</v>
      </c>
      <c r="C4133" s="36">
        <v>46025</v>
      </c>
      <c r="D4133" s="39">
        <v>127.93</v>
      </c>
      <c r="E4133" s="12">
        <v>31</v>
      </c>
    </row>
    <row r="4134" spans="1:5" x14ac:dyDescent="0.3">
      <c r="A4134" s="12" t="s">
        <v>14769</v>
      </c>
      <c r="B4134" s="12" t="s">
        <v>1788</v>
      </c>
      <c r="C4134" s="36">
        <v>46051</v>
      </c>
      <c r="D4134" s="39">
        <v>90.6</v>
      </c>
      <c r="E4134" s="12">
        <v>12</v>
      </c>
    </row>
    <row r="4135" spans="1:5" x14ac:dyDescent="0.3">
      <c r="A4135" s="12" t="s">
        <v>14770</v>
      </c>
      <c r="B4135" s="12" t="s">
        <v>3529</v>
      </c>
      <c r="C4135" s="36">
        <v>46049</v>
      </c>
      <c r="D4135" s="39">
        <v>1376.93</v>
      </c>
      <c r="E4135" s="12">
        <v>25</v>
      </c>
    </row>
    <row r="4136" spans="1:5" x14ac:dyDescent="0.3">
      <c r="A4136" s="12" t="s">
        <v>14771</v>
      </c>
      <c r="B4136" s="12" t="s">
        <v>3862</v>
      </c>
      <c r="C4136" s="36">
        <v>46043</v>
      </c>
      <c r="D4136" s="39">
        <v>2203.15</v>
      </c>
      <c r="E4136" s="12">
        <v>97</v>
      </c>
    </row>
    <row r="4137" spans="1:5" x14ac:dyDescent="0.3">
      <c r="A4137" s="12" t="s">
        <v>14772</v>
      </c>
      <c r="B4137" s="12" t="s">
        <v>3609</v>
      </c>
      <c r="C4137" s="36">
        <v>46034</v>
      </c>
      <c r="D4137" s="39">
        <v>2263.94</v>
      </c>
      <c r="E4137" s="12">
        <v>47</v>
      </c>
    </row>
    <row r="4138" spans="1:5" x14ac:dyDescent="0.3">
      <c r="A4138" s="12" t="s">
        <v>14773</v>
      </c>
      <c r="B4138" s="12" t="s">
        <v>3545</v>
      </c>
      <c r="C4138" s="36">
        <v>46050</v>
      </c>
      <c r="D4138" s="39">
        <v>818.2</v>
      </c>
      <c r="E4138" s="12">
        <v>163</v>
      </c>
    </row>
    <row r="4139" spans="1:5" x14ac:dyDescent="0.3">
      <c r="A4139" s="12" t="s">
        <v>14774</v>
      </c>
      <c r="B4139" s="12" t="s">
        <v>1688</v>
      </c>
      <c r="C4139" s="36">
        <v>46024</v>
      </c>
      <c r="D4139" s="39">
        <v>1088.08</v>
      </c>
      <c r="E4139" s="12">
        <v>37</v>
      </c>
    </row>
    <row r="4140" spans="1:5" x14ac:dyDescent="0.3">
      <c r="A4140" s="12" t="s">
        <v>14775</v>
      </c>
      <c r="B4140" s="12" t="s">
        <v>2205</v>
      </c>
      <c r="C4140" s="36">
        <v>46043</v>
      </c>
      <c r="D4140" s="39">
        <v>1590.69</v>
      </c>
      <c r="E4140" s="12">
        <v>140</v>
      </c>
    </row>
    <row r="4141" spans="1:5" x14ac:dyDescent="0.3">
      <c r="A4141" s="12" t="s">
        <v>14776</v>
      </c>
      <c r="B4141" s="12" t="s">
        <v>2457</v>
      </c>
      <c r="C4141" s="36">
        <v>46027</v>
      </c>
      <c r="D4141" s="39">
        <v>114.7</v>
      </c>
      <c r="E4141" s="12">
        <v>205</v>
      </c>
    </row>
    <row r="4142" spans="1:5" x14ac:dyDescent="0.3">
      <c r="A4142" s="12" t="s">
        <v>14777</v>
      </c>
      <c r="B4142" s="12" t="s">
        <v>1947</v>
      </c>
      <c r="C4142" s="36">
        <v>46034</v>
      </c>
      <c r="D4142" s="39">
        <v>696.7</v>
      </c>
      <c r="E4142" s="12">
        <v>110</v>
      </c>
    </row>
    <row r="4143" spans="1:5" x14ac:dyDescent="0.3">
      <c r="A4143" s="12" t="s">
        <v>14778</v>
      </c>
      <c r="B4143" s="12" t="s">
        <v>3549</v>
      </c>
      <c r="C4143" s="36">
        <v>46033</v>
      </c>
      <c r="D4143" s="39">
        <v>1697.87</v>
      </c>
      <c r="E4143" s="12">
        <v>251</v>
      </c>
    </row>
    <row r="4144" spans="1:5" x14ac:dyDescent="0.3">
      <c r="A4144" s="12" t="s">
        <v>14779</v>
      </c>
      <c r="B4144" s="12" t="s">
        <v>1664</v>
      </c>
      <c r="C4144" s="36">
        <v>46029</v>
      </c>
      <c r="D4144" s="39">
        <v>1896.54</v>
      </c>
      <c r="E4144" s="12">
        <v>300</v>
      </c>
    </row>
    <row r="4145" spans="1:5" x14ac:dyDescent="0.3">
      <c r="A4145" s="12" t="s">
        <v>14780</v>
      </c>
      <c r="B4145" s="12" t="s">
        <v>2249</v>
      </c>
      <c r="C4145" s="36">
        <v>46024</v>
      </c>
      <c r="D4145" s="39">
        <v>847.47</v>
      </c>
      <c r="E4145" s="12">
        <v>20</v>
      </c>
    </row>
    <row r="4146" spans="1:5" x14ac:dyDescent="0.3">
      <c r="A4146" s="12" t="s">
        <v>14781</v>
      </c>
      <c r="B4146" s="12" t="s">
        <v>2423</v>
      </c>
      <c r="C4146" s="36">
        <v>46042</v>
      </c>
      <c r="D4146" s="39">
        <v>1866.27</v>
      </c>
      <c r="E4146" s="12">
        <v>43</v>
      </c>
    </row>
    <row r="4147" spans="1:5" x14ac:dyDescent="0.3">
      <c r="A4147" s="12" t="s">
        <v>14782</v>
      </c>
      <c r="B4147" s="12" t="s">
        <v>842</v>
      </c>
      <c r="C4147" s="36">
        <v>46049</v>
      </c>
      <c r="D4147" s="39">
        <v>240.07</v>
      </c>
      <c r="E4147" s="12">
        <v>198</v>
      </c>
    </row>
    <row r="4148" spans="1:5" x14ac:dyDescent="0.3">
      <c r="A4148" s="12" t="s">
        <v>14783</v>
      </c>
      <c r="B4148" s="12" t="s">
        <v>3621</v>
      </c>
      <c r="C4148" s="36">
        <v>46049</v>
      </c>
      <c r="D4148" s="39">
        <v>1454.09</v>
      </c>
      <c r="E4148" s="12">
        <v>116</v>
      </c>
    </row>
    <row r="4149" spans="1:5" x14ac:dyDescent="0.3">
      <c r="A4149" s="12" t="s">
        <v>14784</v>
      </c>
      <c r="B4149" s="12" t="s">
        <v>3276</v>
      </c>
      <c r="C4149" s="36">
        <v>46023</v>
      </c>
      <c r="D4149" s="39">
        <v>523.67999999999995</v>
      </c>
      <c r="E4149" s="12">
        <v>137</v>
      </c>
    </row>
    <row r="4150" spans="1:5" x14ac:dyDescent="0.3">
      <c r="A4150" s="12" t="s">
        <v>14785</v>
      </c>
      <c r="B4150" s="12" t="s">
        <v>1614</v>
      </c>
      <c r="C4150" s="36">
        <v>46033</v>
      </c>
      <c r="D4150" s="39">
        <v>1517.49</v>
      </c>
      <c r="E4150" s="12">
        <v>269</v>
      </c>
    </row>
    <row r="4151" spans="1:5" x14ac:dyDescent="0.3">
      <c r="A4151" s="12" t="s">
        <v>14786</v>
      </c>
      <c r="B4151" s="12" t="s">
        <v>720</v>
      </c>
      <c r="C4151" s="36">
        <v>46040</v>
      </c>
      <c r="D4151" s="39">
        <v>2243.2199999999998</v>
      </c>
      <c r="E4151" s="12">
        <v>298</v>
      </c>
    </row>
    <row r="4152" spans="1:5" x14ac:dyDescent="0.3">
      <c r="A4152" s="12" t="s">
        <v>14787</v>
      </c>
      <c r="B4152" s="12" t="s">
        <v>3264</v>
      </c>
      <c r="C4152" s="36">
        <v>46042</v>
      </c>
      <c r="D4152" s="39">
        <v>2300.2199999999998</v>
      </c>
      <c r="E4152" s="12">
        <v>65</v>
      </c>
    </row>
    <row r="4153" spans="1:5" x14ac:dyDescent="0.3">
      <c r="A4153" s="12" t="s">
        <v>14788</v>
      </c>
      <c r="B4153" s="12" t="s">
        <v>4048</v>
      </c>
      <c r="C4153" s="36">
        <v>46039</v>
      </c>
      <c r="D4153" s="39">
        <v>1317.99</v>
      </c>
      <c r="E4153" s="12">
        <v>215</v>
      </c>
    </row>
    <row r="4154" spans="1:5" x14ac:dyDescent="0.3">
      <c r="A4154" s="12" t="s">
        <v>14789</v>
      </c>
      <c r="B4154" s="12" t="s">
        <v>656</v>
      </c>
      <c r="C4154" s="36">
        <v>46047</v>
      </c>
      <c r="D4154" s="39">
        <v>793.82</v>
      </c>
      <c r="E4154" s="12">
        <v>129</v>
      </c>
    </row>
    <row r="4155" spans="1:5" x14ac:dyDescent="0.3">
      <c r="A4155" s="12" t="s">
        <v>14790</v>
      </c>
      <c r="B4155" s="12" t="s">
        <v>3114</v>
      </c>
      <c r="C4155" s="36">
        <v>46052</v>
      </c>
      <c r="D4155" s="39">
        <v>770.24</v>
      </c>
      <c r="E4155" s="12">
        <v>252</v>
      </c>
    </row>
    <row r="4156" spans="1:5" x14ac:dyDescent="0.3">
      <c r="A4156" s="12" t="s">
        <v>14791</v>
      </c>
      <c r="B4156" s="12" t="s">
        <v>2235</v>
      </c>
      <c r="C4156" s="36">
        <v>46051</v>
      </c>
      <c r="D4156" s="39">
        <v>1347.3</v>
      </c>
      <c r="E4156" s="12">
        <v>173</v>
      </c>
    </row>
    <row r="4157" spans="1:5" x14ac:dyDescent="0.3">
      <c r="A4157" s="12" t="s">
        <v>14792</v>
      </c>
      <c r="B4157" s="12" t="s">
        <v>2757</v>
      </c>
      <c r="C4157" s="36">
        <v>46028</v>
      </c>
      <c r="D4157" s="39">
        <v>822.28</v>
      </c>
      <c r="E4157" s="12">
        <v>246</v>
      </c>
    </row>
    <row r="4158" spans="1:5" x14ac:dyDescent="0.3">
      <c r="A4158" s="12" t="s">
        <v>14793</v>
      </c>
      <c r="B4158" s="12" t="s">
        <v>1756</v>
      </c>
      <c r="C4158" s="36">
        <v>46044</v>
      </c>
      <c r="D4158" s="39">
        <v>2440.09</v>
      </c>
      <c r="E4158" s="12">
        <v>34</v>
      </c>
    </row>
    <row r="4159" spans="1:5" x14ac:dyDescent="0.3">
      <c r="A4159" s="12" t="s">
        <v>14794</v>
      </c>
      <c r="B4159" s="12" t="s">
        <v>1449</v>
      </c>
      <c r="C4159" s="36">
        <v>46031</v>
      </c>
      <c r="D4159" s="39">
        <v>990.67</v>
      </c>
      <c r="E4159" s="12">
        <v>159</v>
      </c>
    </row>
    <row r="4160" spans="1:5" x14ac:dyDescent="0.3">
      <c r="A4160" s="12" t="s">
        <v>14795</v>
      </c>
      <c r="B4160" s="12" t="s">
        <v>1474</v>
      </c>
      <c r="C4160" s="36">
        <v>46051</v>
      </c>
      <c r="D4160" s="39">
        <v>283.92</v>
      </c>
      <c r="E4160" s="12">
        <v>5</v>
      </c>
    </row>
    <row r="4161" spans="1:5" x14ac:dyDescent="0.3">
      <c r="A4161" s="12" t="s">
        <v>14796</v>
      </c>
      <c r="B4161" s="12" t="s">
        <v>2013</v>
      </c>
      <c r="C4161" s="36">
        <v>46053</v>
      </c>
      <c r="D4161" s="39">
        <v>717.48</v>
      </c>
      <c r="E4161" s="12">
        <v>259</v>
      </c>
    </row>
    <row r="4162" spans="1:5" x14ac:dyDescent="0.3">
      <c r="A4162" s="12" t="s">
        <v>14797</v>
      </c>
      <c r="B4162" s="12" t="s">
        <v>2711</v>
      </c>
      <c r="C4162" s="36">
        <v>46032</v>
      </c>
      <c r="D4162" s="39">
        <v>1083.45</v>
      </c>
      <c r="E4162" s="12">
        <v>69</v>
      </c>
    </row>
    <row r="4163" spans="1:5" x14ac:dyDescent="0.3">
      <c r="A4163" s="12" t="s">
        <v>14798</v>
      </c>
      <c r="B4163" s="12" t="s">
        <v>3772</v>
      </c>
      <c r="C4163" s="36">
        <v>46031</v>
      </c>
      <c r="D4163" s="39">
        <v>1437.11</v>
      </c>
      <c r="E4163" s="12">
        <v>176</v>
      </c>
    </row>
    <row r="4164" spans="1:5" x14ac:dyDescent="0.3">
      <c r="A4164" s="12" t="s">
        <v>14799</v>
      </c>
      <c r="B4164" s="12" t="s">
        <v>1093</v>
      </c>
      <c r="C4164" s="36">
        <v>46044</v>
      </c>
      <c r="D4164" s="39">
        <v>1720.35</v>
      </c>
      <c r="E4164" s="12">
        <v>231</v>
      </c>
    </row>
    <row r="4165" spans="1:5" x14ac:dyDescent="0.3">
      <c r="A4165" s="12" t="s">
        <v>14800</v>
      </c>
      <c r="B4165" s="12" t="s">
        <v>3080</v>
      </c>
      <c r="C4165" s="36">
        <v>46041</v>
      </c>
      <c r="D4165" s="39">
        <v>1674.7</v>
      </c>
      <c r="E4165" s="12">
        <v>247</v>
      </c>
    </row>
    <row r="4166" spans="1:5" x14ac:dyDescent="0.3">
      <c r="A4166" s="12" t="s">
        <v>14801</v>
      </c>
      <c r="B4166" s="12" t="s">
        <v>1221</v>
      </c>
      <c r="C4166" s="36">
        <v>46034</v>
      </c>
      <c r="D4166" s="39">
        <v>402.13</v>
      </c>
      <c r="E4166" s="12">
        <v>125</v>
      </c>
    </row>
    <row r="4167" spans="1:5" x14ac:dyDescent="0.3">
      <c r="A4167" s="12" t="s">
        <v>14802</v>
      </c>
      <c r="B4167" s="12" t="s">
        <v>1066</v>
      </c>
      <c r="C4167" s="36">
        <v>46026</v>
      </c>
      <c r="D4167" s="39">
        <v>866.7</v>
      </c>
      <c r="E4167" s="12">
        <v>15</v>
      </c>
    </row>
    <row r="4168" spans="1:5" x14ac:dyDescent="0.3">
      <c r="A4168" s="12" t="s">
        <v>14803</v>
      </c>
      <c r="B4168" s="12" t="s">
        <v>2811</v>
      </c>
      <c r="C4168" s="36">
        <v>46037</v>
      </c>
      <c r="D4168" s="39">
        <v>542.9</v>
      </c>
      <c r="E4168" s="12">
        <v>259</v>
      </c>
    </row>
    <row r="4169" spans="1:5" x14ac:dyDescent="0.3">
      <c r="A4169" s="12" t="s">
        <v>14804</v>
      </c>
      <c r="B4169" s="12" t="s">
        <v>1716</v>
      </c>
      <c r="C4169" s="36">
        <v>46037</v>
      </c>
      <c r="D4169" s="39">
        <v>2398.29</v>
      </c>
      <c r="E4169" s="12">
        <v>223</v>
      </c>
    </row>
    <row r="4170" spans="1:5" x14ac:dyDescent="0.3">
      <c r="A4170" s="12" t="s">
        <v>14805</v>
      </c>
      <c r="B4170" s="12" t="s">
        <v>2971</v>
      </c>
      <c r="C4170" s="36">
        <v>46040</v>
      </c>
      <c r="D4170" s="39">
        <v>630.42999999999995</v>
      </c>
      <c r="E4170" s="12">
        <v>43</v>
      </c>
    </row>
    <row r="4171" spans="1:5" x14ac:dyDescent="0.3">
      <c r="A4171" s="12" t="s">
        <v>14806</v>
      </c>
      <c r="B4171" s="12" t="s">
        <v>923</v>
      </c>
      <c r="C4171" s="36">
        <v>46042</v>
      </c>
      <c r="D4171" s="39">
        <v>155.93</v>
      </c>
      <c r="E4171" s="12">
        <v>275</v>
      </c>
    </row>
    <row r="4172" spans="1:5" x14ac:dyDescent="0.3">
      <c r="A4172" s="12" t="s">
        <v>14807</v>
      </c>
      <c r="B4172" s="12" t="s">
        <v>3288</v>
      </c>
      <c r="C4172" s="36">
        <v>46039</v>
      </c>
      <c r="D4172" s="39">
        <v>820.84</v>
      </c>
      <c r="E4172" s="12">
        <v>210</v>
      </c>
    </row>
    <row r="4173" spans="1:5" x14ac:dyDescent="0.3">
      <c r="A4173" s="12" t="s">
        <v>14808</v>
      </c>
      <c r="B4173" s="12" t="s">
        <v>1554</v>
      </c>
      <c r="C4173" s="36">
        <v>46053</v>
      </c>
      <c r="D4173" s="39">
        <v>506.02</v>
      </c>
      <c r="E4173" s="12">
        <v>7</v>
      </c>
    </row>
    <row r="4174" spans="1:5" x14ac:dyDescent="0.3">
      <c r="A4174" s="12" t="s">
        <v>14809</v>
      </c>
      <c r="B4174" s="12" t="s">
        <v>3645</v>
      </c>
      <c r="C4174" s="36">
        <v>46027</v>
      </c>
      <c r="D4174" s="39">
        <v>719.83</v>
      </c>
      <c r="E4174" s="12">
        <v>288</v>
      </c>
    </row>
    <row r="4175" spans="1:5" x14ac:dyDescent="0.3">
      <c r="A4175" s="12" t="s">
        <v>14810</v>
      </c>
      <c r="B4175" s="12" t="s">
        <v>1279</v>
      </c>
      <c r="C4175" s="36">
        <v>46048</v>
      </c>
      <c r="D4175" s="39">
        <v>1224.8800000000001</v>
      </c>
      <c r="E4175" s="12">
        <v>119</v>
      </c>
    </row>
    <row r="4176" spans="1:5" x14ac:dyDescent="0.3">
      <c r="A4176" s="12" t="s">
        <v>14811</v>
      </c>
      <c r="B4176" s="12" t="s">
        <v>2965</v>
      </c>
      <c r="C4176" s="36">
        <v>46040</v>
      </c>
      <c r="D4176" s="39">
        <v>2251.15</v>
      </c>
      <c r="E4176" s="12">
        <v>49</v>
      </c>
    </row>
    <row r="4177" spans="1:5" x14ac:dyDescent="0.3">
      <c r="A4177" s="12" t="s">
        <v>14812</v>
      </c>
      <c r="B4177" s="12" t="s">
        <v>2191</v>
      </c>
      <c r="C4177" s="36">
        <v>46047</v>
      </c>
      <c r="D4177" s="39">
        <v>1279.56</v>
      </c>
      <c r="E4177" s="12">
        <v>170</v>
      </c>
    </row>
    <row r="4178" spans="1:5" x14ac:dyDescent="0.3">
      <c r="A4178" s="12" t="s">
        <v>14813</v>
      </c>
      <c r="B4178" s="12" t="s">
        <v>4445</v>
      </c>
      <c r="C4178" s="36">
        <v>46033</v>
      </c>
      <c r="D4178" s="39">
        <v>103.46</v>
      </c>
      <c r="E4178" s="12">
        <v>82</v>
      </c>
    </row>
    <row r="4179" spans="1:5" x14ac:dyDescent="0.3">
      <c r="A4179" s="12" t="s">
        <v>14814</v>
      </c>
      <c r="B4179" s="12" t="s">
        <v>2527</v>
      </c>
      <c r="C4179" s="36">
        <v>46024</v>
      </c>
      <c r="D4179" s="39">
        <v>1696.83</v>
      </c>
      <c r="E4179" s="12">
        <v>172</v>
      </c>
    </row>
    <row r="4180" spans="1:5" x14ac:dyDescent="0.3">
      <c r="A4180" s="12" t="s">
        <v>14815</v>
      </c>
      <c r="B4180" s="12" t="s">
        <v>2253</v>
      </c>
      <c r="C4180" s="36">
        <v>46034</v>
      </c>
      <c r="D4180" s="39">
        <v>486.96</v>
      </c>
      <c r="E4180" s="12">
        <v>112</v>
      </c>
    </row>
    <row r="4181" spans="1:5" x14ac:dyDescent="0.3">
      <c r="A4181" s="12" t="s">
        <v>14816</v>
      </c>
      <c r="B4181" s="12" t="s">
        <v>2087</v>
      </c>
      <c r="C4181" s="36">
        <v>46041</v>
      </c>
      <c r="D4181" s="39">
        <v>137.02000000000001</v>
      </c>
      <c r="E4181" s="12">
        <v>295</v>
      </c>
    </row>
    <row r="4182" spans="1:5" x14ac:dyDescent="0.3">
      <c r="A4182" s="12" t="s">
        <v>14817</v>
      </c>
      <c r="B4182" s="12" t="s">
        <v>2955</v>
      </c>
      <c r="C4182" s="36">
        <v>46036</v>
      </c>
      <c r="D4182" s="39">
        <v>341.53</v>
      </c>
      <c r="E4182" s="12">
        <v>279</v>
      </c>
    </row>
    <row r="4183" spans="1:5" x14ac:dyDescent="0.3">
      <c r="A4183" s="12" t="s">
        <v>14818</v>
      </c>
      <c r="B4183" s="12" t="s">
        <v>2535</v>
      </c>
      <c r="C4183" s="36">
        <v>46027</v>
      </c>
      <c r="D4183" s="39">
        <v>1910.65</v>
      </c>
      <c r="E4183" s="12">
        <v>241</v>
      </c>
    </row>
    <row r="4184" spans="1:5" x14ac:dyDescent="0.3">
      <c r="A4184" s="12" t="s">
        <v>14819</v>
      </c>
      <c r="B4184" s="12" t="s">
        <v>1831</v>
      </c>
      <c r="C4184" s="36">
        <v>46051</v>
      </c>
      <c r="D4184" s="39">
        <v>1638.74</v>
      </c>
      <c r="E4184" s="12">
        <v>127</v>
      </c>
    </row>
    <row r="4185" spans="1:5" x14ac:dyDescent="0.3">
      <c r="A4185" s="12" t="s">
        <v>14820</v>
      </c>
      <c r="B4185" s="12" t="s">
        <v>1652</v>
      </c>
      <c r="C4185" s="36">
        <v>46050</v>
      </c>
      <c r="D4185" s="39">
        <v>2356.5100000000002</v>
      </c>
      <c r="E4185" s="12">
        <v>8</v>
      </c>
    </row>
    <row r="4186" spans="1:5" x14ac:dyDescent="0.3">
      <c r="A4186" s="12" t="s">
        <v>14821</v>
      </c>
      <c r="B4186" s="12" t="s">
        <v>4489</v>
      </c>
      <c r="C4186" s="36">
        <v>46030</v>
      </c>
      <c r="D4186" s="39">
        <v>2043.47</v>
      </c>
      <c r="E4186" s="12">
        <v>141</v>
      </c>
    </row>
    <row r="4187" spans="1:5" x14ac:dyDescent="0.3">
      <c r="A4187" s="12" t="s">
        <v>14822</v>
      </c>
      <c r="B4187" s="12" t="s">
        <v>1083</v>
      </c>
      <c r="C4187" s="36">
        <v>46028</v>
      </c>
      <c r="D4187" s="39">
        <v>228.67</v>
      </c>
      <c r="E4187" s="12">
        <v>215</v>
      </c>
    </row>
    <row r="4188" spans="1:5" x14ac:dyDescent="0.3">
      <c r="A4188" s="12" t="s">
        <v>14823</v>
      </c>
      <c r="B4188" s="12" t="s">
        <v>3878</v>
      </c>
      <c r="C4188" s="36">
        <v>46053</v>
      </c>
      <c r="D4188" s="39">
        <v>622.38</v>
      </c>
      <c r="E4188" s="12">
        <v>229</v>
      </c>
    </row>
    <row r="4189" spans="1:5" x14ac:dyDescent="0.3">
      <c r="A4189" s="12" t="s">
        <v>14824</v>
      </c>
      <c r="B4189" s="12" t="s">
        <v>1772</v>
      </c>
      <c r="C4189" s="36">
        <v>46038</v>
      </c>
      <c r="D4189" s="39">
        <v>1647.66</v>
      </c>
      <c r="E4189" s="12">
        <v>141</v>
      </c>
    </row>
    <row r="4190" spans="1:5" x14ac:dyDescent="0.3">
      <c r="A4190" s="12" t="s">
        <v>14825</v>
      </c>
      <c r="B4190" s="12" t="s">
        <v>885</v>
      </c>
      <c r="C4190" s="36">
        <v>46027</v>
      </c>
      <c r="D4190" s="39">
        <v>160.35</v>
      </c>
      <c r="E4190" s="12">
        <v>35</v>
      </c>
    </row>
    <row r="4191" spans="1:5" x14ac:dyDescent="0.3">
      <c r="A4191" s="12" t="s">
        <v>14826</v>
      </c>
      <c r="B4191" s="12" t="s">
        <v>1419</v>
      </c>
      <c r="C4191" s="36">
        <v>46053</v>
      </c>
      <c r="D4191" s="39">
        <v>1267.97</v>
      </c>
      <c r="E4191" s="12">
        <v>169</v>
      </c>
    </row>
    <row r="4192" spans="1:5" x14ac:dyDescent="0.3">
      <c r="A4192" s="12" t="s">
        <v>14827</v>
      </c>
      <c r="B4192" s="12" t="s">
        <v>3036</v>
      </c>
      <c r="C4192" s="36">
        <v>46036</v>
      </c>
      <c r="D4192" s="39">
        <v>1568.04</v>
      </c>
      <c r="E4192" s="12">
        <v>78</v>
      </c>
    </row>
    <row r="4193" spans="1:5" x14ac:dyDescent="0.3">
      <c r="A4193" s="12" t="s">
        <v>14828</v>
      </c>
      <c r="B4193" s="12" t="s">
        <v>4102</v>
      </c>
      <c r="C4193" s="36">
        <v>46049</v>
      </c>
      <c r="D4193" s="39">
        <v>1487.3</v>
      </c>
      <c r="E4193" s="12">
        <v>88</v>
      </c>
    </row>
    <row r="4194" spans="1:5" x14ac:dyDescent="0.3">
      <c r="A4194" s="12" t="s">
        <v>14829</v>
      </c>
      <c r="B4194" s="12" t="s">
        <v>4150</v>
      </c>
      <c r="C4194" s="36">
        <v>46041</v>
      </c>
      <c r="D4194" s="39">
        <v>914.59</v>
      </c>
      <c r="E4194" s="12">
        <v>294</v>
      </c>
    </row>
    <row r="4195" spans="1:5" x14ac:dyDescent="0.3">
      <c r="A4195" s="12" t="s">
        <v>14830</v>
      </c>
      <c r="B4195" s="12" t="s">
        <v>3874</v>
      </c>
      <c r="C4195" s="36">
        <v>46033</v>
      </c>
      <c r="D4195" s="39">
        <v>142.88</v>
      </c>
      <c r="E4195" s="12">
        <v>283</v>
      </c>
    </row>
    <row r="4196" spans="1:5" x14ac:dyDescent="0.3">
      <c r="A4196" s="12" t="s">
        <v>14831</v>
      </c>
      <c r="B4196" s="12" t="s">
        <v>3060</v>
      </c>
      <c r="C4196" s="36">
        <v>46028</v>
      </c>
      <c r="D4196" s="39">
        <v>1761.57</v>
      </c>
      <c r="E4196" s="12">
        <v>151</v>
      </c>
    </row>
    <row r="4197" spans="1:5" x14ac:dyDescent="0.3">
      <c r="A4197" s="12" t="s">
        <v>14832</v>
      </c>
      <c r="B4197" s="12" t="s">
        <v>2649</v>
      </c>
      <c r="C4197" s="36">
        <v>46034</v>
      </c>
      <c r="D4197" s="39">
        <v>2123.27</v>
      </c>
      <c r="E4197" s="12">
        <v>298</v>
      </c>
    </row>
    <row r="4198" spans="1:5" x14ac:dyDescent="0.3">
      <c r="A4198" s="12" t="s">
        <v>14833</v>
      </c>
      <c r="B4198" s="12" t="s">
        <v>3392</v>
      </c>
      <c r="C4198" s="36">
        <v>46044</v>
      </c>
      <c r="D4198" s="39">
        <v>152.63999999999999</v>
      </c>
      <c r="E4198" s="12">
        <v>98</v>
      </c>
    </row>
    <row r="4199" spans="1:5" x14ac:dyDescent="0.3">
      <c r="A4199" s="12" t="s">
        <v>14834</v>
      </c>
      <c r="B4199" s="12" t="s">
        <v>946</v>
      </c>
      <c r="C4199" s="36">
        <v>46027</v>
      </c>
      <c r="D4199" s="39">
        <v>1849.44</v>
      </c>
      <c r="E4199" s="12">
        <v>229</v>
      </c>
    </row>
    <row r="4200" spans="1:5" x14ac:dyDescent="0.3">
      <c r="A4200" s="12" t="s">
        <v>14835</v>
      </c>
      <c r="B4200" s="12" t="s">
        <v>830</v>
      </c>
      <c r="C4200" s="36">
        <v>46051</v>
      </c>
      <c r="D4200" s="39">
        <v>510.59</v>
      </c>
      <c r="E4200" s="12">
        <v>277</v>
      </c>
    </row>
    <row r="4201" spans="1:5" x14ac:dyDescent="0.3">
      <c r="A4201" s="12" t="s">
        <v>14836</v>
      </c>
      <c r="B4201" s="12" t="s">
        <v>2911</v>
      </c>
      <c r="C4201" s="36">
        <v>46038</v>
      </c>
      <c r="D4201" s="39">
        <v>86.87</v>
      </c>
      <c r="E4201" s="12">
        <v>7</v>
      </c>
    </row>
    <row r="4202" spans="1:5" x14ac:dyDescent="0.3">
      <c r="A4202" s="12" t="s">
        <v>14837</v>
      </c>
      <c r="B4202" s="12" t="s">
        <v>2429</v>
      </c>
      <c r="C4202" s="36">
        <v>46035</v>
      </c>
      <c r="D4202" s="39">
        <v>63.65</v>
      </c>
      <c r="E4202" s="12">
        <v>67</v>
      </c>
    </row>
    <row r="4203" spans="1:5" x14ac:dyDescent="0.3">
      <c r="A4203" s="12" t="s">
        <v>14838</v>
      </c>
      <c r="B4203" s="12" t="s">
        <v>1820</v>
      </c>
      <c r="C4203" s="36">
        <v>46044</v>
      </c>
      <c r="D4203" s="39">
        <v>2008.03</v>
      </c>
      <c r="E4203" s="12">
        <v>150</v>
      </c>
    </row>
    <row r="4204" spans="1:5" x14ac:dyDescent="0.3">
      <c r="A4204" s="12" t="s">
        <v>14839</v>
      </c>
      <c r="B4204" s="12" t="s">
        <v>3605</v>
      </c>
      <c r="C4204" s="36">
        <v>46041</v>
      </c>
      <c r="D4204" s="39">
        <v>904.8</v>
      </c>
      <c r="E4204" s="12">
        <v>279</v>
      </c>
    </row>
    <row r="4205" spans="1:5" x14ac:dyDescent="0.3">
      <c r="A4205" s="12" t="s">
        <v>14840</v>
      </c>
      <c r="B4205" s="12" t="s">
        <v>3523</v>
      </c>
      <c r="C4205" s="36">
        <v>46051</v>
      </c>
      <c r="D4205" s="39">
        <v>2436.65</v>
      </c>
      <c r="E4205" s="12">
        <v>74</v>
      </c>
    </row>
    <row r="4206" spans="1:5" x14ac:dyDescent="0.3">
      <c r="A4206" s="12" t="s">
        <v>14841</v>
      </c>
      <c r="B4206" s="12" t="s">
        <v>712</v>
      </c>
      <c r="C4206" s="36">
        <v>46052</v>
      </c>
      <c r="D4206" s="39">
        <v>648.77</v>
      </c>
      <c r="E4206" s="12">
        <v>222</v>
      </c>
    </row>
    <row r="4207" spans="1:5" x14ac:dyDescent="0.3">
      <c r="A4207" s="12" t="s">
        <v>14842</v>
      </c>
      <c r="B4207" s="12" t="s">
        <v>3752</v>
      </c>
      <c r="C4207" s="36">
        <v>46034</v>
      </c>
      <c r="D4207" s="39">
        <v>1008.82</v>
      </c>
      <c r="E4207" s="12">
        <v>247</v>
      </c>
    </row>
    <row r="4208" spans="1:5" x14ac:dyDescent="0.3">
      <c r="A4208" s="12" t="s">
        <v>14843</v>
      </c>
      <c r="B4208" s="12" t="s">
        <v>4214</v>
      </c>
      <c r="C4208" s="36">
        <v>46034</v>
      </c>
      <c r="D4208" s="39">
        <v>354.22</v>
      </c>
      <c r="E4208" s="12">
        <v>236</v>
      </c>
    </row>
    <row r="4209" spans="1:5" x14ac:dyDescent="0.3">
      <c r="A4209" s="12" t="s">
        <v>14844</v>
      </c>
      <c r="B4209" s="12" t="s">
        <v>1358</v>
      </c>
      <c r="C4209" s="36">
        <v>46046</v>
      </c>
      <c r="D4209" s="39">
        <v>325.10000000000002</v>
      </c>
      <c r="E4209" s="12">
        <v>155</v>
      </c>
    </row>
    <row r="4210" spans="1:5" x14ac:dyDescent="0.3">
      <c r="A4210" s="12" t="s">
        <v>14845</v>
      </c>
      <c r="B4210" s="12" t="s">
        <v>1420</v>
      </c>
      <c r="C4210" s="36">
        <v>46044</v>
      </c>
      <c r="D4210" s="39">
        <v>1291.22</v>
      </c>
      <c r="E4210" s="12">
        <v>67</v>
      </c>
    </row>
    <row r="4211" spans="1:5" x14ac:dyDescent="0.3">
      <c r="A4211" s="12" t="s">
        <v>14846</v>
      </c>
      <c r="B4211" s="12" t="s">
        <v>1457</v>
      </c>
      <c r="C4211" s="36">
        <v>46035</v>
      </c>
      <c r="D4211" s="39">
        <v>1415.67</v>
      </c>
      <c r="E4211" s="12">
        <v>236</v>
      </c>
    </row>
    <row r="4212" spans="1:5" x14ac:dyDescent="0.3">
      <c r="A4212" s="12" t="s">
        <v>14847</v>
      </c>
      <c r="B4212" s="12" t="s">
        <v>3643</v>
      </c>
      <c r="C4212" s="36">
        <v>46027</v>
      </c>
      <c r="D4212" s="39">
        <v>1155.69</v>
      </c>
      <c r="E4212" s="12">
        <v>219</v>
      </c>
    </row>
    <row r="4213" spans="1:5" x14ac:dyDescent="0.3">
      <c r="A4213" s="12" t="s">
        <v>14848</v>
      </c>
      <c r="B4213" s="12" t="s">
        <v>2587</v>
      </c>
      <c r="C4213" s="36">
        <v>46035</v>
      </c>
      <c r="D4213" s="39">
        <v>1924.83</v>
      </c>
      <c r="E4213" s="12">
        <v>120</v>
      </c>
    </row>
    <row r="4214" spans="1:5" x14ac:dyDescent="0.3">
      <c r="A4214" s="12" t="s">
        <v>14849</v>
      </c>
      <c r="B4214" s="12" t="s">
        <v>2515</v>
      </c>
      <c r="C4214" s="36">
        <v>46038</v>
      </c>
      <c r="D4214" s="39">
        <v>21.32</v>
      </c>
      <c r="E4214" s="12">
        <v>207</v>
      </c>
    </row>
    <row r="4215" spans="1:5" x14ac:dyDescent="0.3">
      <c r="A4215" s="12" t="s">
        <v>14850</v>
      </c>
      <c r="B4215" s="12" t="s">
        <v>4477</v>
      </c>
      <c r="C4215" s="36">
        <v>46039</v>
      </c>
      <c r="D4215" s="39">
        <v>1814.66</v>
      </c>
      <c r="E4215" s="12">
        <v>224</v>
      </c>
    </row>
    <row r="4216" spans="1:5" x14ac:dyDescent="0.3">
      <c r="A4216" s="12" t="s">
        <v>14851</v>
      </c>
      <c r="B4216" s="12" t="s">
        <v>4384</v>
      </c>
      <c r="C4216" s="36">
        <v>46037</v>
      </c>
      <c r="D4216" s="39">
        <v>871.44</v>
      </c>
      <c r="E4216" s="12">
        <v>31</v>
      </c>
    </row>
    <row r="4217" spans="1:5" x14ac:dyDescent="0.3">
      <c r="A4217" s="12" t="s">
        <v>14852</v>
      </c>
      <c r="B4217" s="12" t="s">
        <v>1364</v>
      </c>
      <c r="C4217" s="36">
        <v>46032</v>
      </c>
      <c r="D4217" s="39">
        <v>1133.08</v>
      </c>
      <c r="E4217" s="12">
        <v>229</v>
      </c>
    </row>
    <row r="4218" spans="1:5" x14ac:dyDescent="0.3">
      <c r="A4218" s="12" t="s">
        <v>14853</v>
      </c>
      <c r="B4218" s="12" t="s">
        <v>3254</v>
      </c>
      <c r="C4218" s="36">
        <v>46050</v>
      </c>
      <c r="D4218" s="39">
        <v>850.09</v>
      </c>
      <c r="E4218" s="12">
        <v>141</v>
      </c>
    </row>
    <row r="4219" spans="1:5" x14ac:dyDescent="0.3">
      <c r="A4219" s="12" t="s">
        <v>14854</v>
      </c>
      <c r="B4219" s="12" t="s">
        <v>1360</v>
      </c>
      <c r="C4219" s="36">
        <v>46027</v>
      </c>
      <c r="D4219" s="39">
        <v>1540.64</v>
      </c>
      <c r="E4219" s="12">
        <v>32</v>
      </c>
    </row>
    <row r="4220" spans="1:5" x14ac:dyDescent="0.3">
      <c r="A4220" s="12" t="s">
        <v>14855</v>
      </c>
      <c r="B4220" s="12" t="s">
        <v>1044</v>
      </c>
      <c r="C4220" s="36">
        <v>46038</v>
      </c>
      <c r="D4220" s="39">
        <v>1688.2</v>
      </c>
      <c r="E4220" s="12">
        <v>164</v>
      </c>
    </row>
    <row r="4221" spans="1:5" x14ac:dyDescent="0.3">
      <c r="A4221" s="12" t="s">
        <v>14856</v>
      </c>
      <c r="B4221" s="12" t="s">
        <v>3725</v>
      </c>
      <c r="C4221" s="36">
        <v>46029</v>
      </c>
      <c r="D4221" s="39">
        <v>1020.07</v>
      </c>
      <c r="E4221" s="12">
        <v>16</v>
      </c>
    </row>
    <row r="4222" spans="1:5" x14ac:dyDescent="0.3">
      <c r="A4222" s="12" t="s">
        <v>14857</v>
      </c>
      <c r="B4222" s="12" t="s">
        <v>4122</v>
      </c>
      <c r="C4222" s="36">
        <v>46035</v>
      </c>
      <c r="D4222" s="39">
        <v>1985.68</v>
      </c>
      <c r="E4222" s="12">
        <v>265</v>
      </c>
    </row>
    <row r="4223" spans="1:5" x14ac:dyDescent="0.3">
      <c r="A4223" s="12" t="s">
        <v>14858</v>
      </c>
      <c r="B4223" s="12" t="s">
        <v>3609</v>
      </c>
      <c r="C4223" s="36">
        <v>46035</v>
      </c>
      <c r="D4223" s="39">
        <v>371.57</v>
      </c>
      <c r="E4223" s="12">
        <v>116</v>
      </c>
    </row>
    <row r="4224" spans="1:5" x14ac:dyDescent="0.3">
      <c r="A4224" s="12" t="s">
        <v>14859</v>
      </c>
      <c r="B4224" s="12" t="s">
        <v>3092</v>
      </c>
      <c r="C4224" s="36">
        <v>46040</v>
      </c>
      <c r="D4224" s="39">
        <v>2468.1799999999998</v>
      </c>
      <c r="E4224" s="12">
        <v>160</v>
      </c>
    </row>
    <row r="4225" spans="1:5" x14ac:dyDescent="0.3">
      <c r="A4225" s="12" t="s">
        <v>14860</v>
      </c>
      <c r="B4225" s="12" t="s">
        <v>2271</v>
      </c>
      <c r="C4225" s="36">
        <v>46046</v>
      </c>
      <c r="D4225" s="39">
        <v>510.17</v>
      </c>
      <c r="E4225" s="12">
        <v>23</v>
      </c>
    </row>
    <row r="4226" spans="1:5" x14ac:dyDescent="0.3">
      <c r="A4226" s="12" t="s">
        <v>14861</v>
      </c>
      <c r="B4226" s="12" t="s">
        <v>1083</v>
      </c>
      <c r="C4226" s="36">
        <v>46030</v>
      </c>
      <c r="D4226" s="39">
        <v>1756.3</v>
      </c>
      <c r="E4226" s="12">
        <v>131</v>
      </c>
    </row>
    <row r="4227" spans="1:5" x14ac:dyDescent="0.3">
      <c r="A4227" s="12" t="s">
        <v>14862</v>
      </c>
      <c r="B4227" s="12" t="s">
        <v>1891</v>
      </c>
      <c r="C4227" s="36">
        <v>46040</v>
      </c>
      <c r="D4227" s="39">
        <v>1519.86</v>
      </c>
      <c r="E4227" s="12">
        <v>119</v>
      </c>
    </row>
    <row r="4228" spans="1:5" x14ac:dyDescent="0.3">
      <c r="A4228" s="12" t="s">
        <v>14863</v>
      </c>
      <c r="B4228" s="12" t="s">
        <v>1690</v>
      </c>
      <c r="C4228" s="36">
        <v>46033</v>
      </c>
      <c r="D4228" s="39">
        <v>73.599999999999994</v>
      </c>
      <c r="E4228" s="12">
        <v>89</v>
      </c>
    </row>
    <row r="4229" spans="1:5" x14ac:dyDescent="0.3">
      <c r="A4229" s="12" t="s">
        <v>14864</v>
      </c>
      <c r="B4229" s="12" t="s">
        <v>4362</v>
      </c>
      <c r="C4229" s="36">
        <v>46031</v>
      </c>
      <c r="D4229" s="39">
        <v>604.55999999999995</v>
      </c>
      <c r="E4229" s="12">
        <v>87</v>
      </c>
    </row>
    <row r="4230" spans="1:5" x14ac:dyDescent="0.3">
      <c r="A4230" s="12" t="s">
        <v>14865</v>
      </c>
      <c r="B4230" s="12" t="s">
        <v>2871</v>
      </c>
      <c r="C4230" s="36">
        <v>46031</v>
      </c>
      <c r="D4230" s="39">
        <v>213.55</v>
      </c>
      <c r="E4230" s="12">
        <v>56</v>
      </c>
    </row>
    <row r="4231" spans="1:5" x14ac:dyDescent="0.3">
      <c r="A4231" s="12" t="s">
        <v>14866</v>
      </c>
      <c r="B4231" s="12" t="s">
        <v>832</v>
      </c>
      <c r="C4231" s="36">
        <v>46045</v>
      </c>
      <c r="D4231" s="39">
        <v>1763.28</v>
      </c>
      <c r="E4231" s="12">
        <v>161</v>
      </c>
    </row>
    <row r="4232" spans="1:5" x14ac:dyDescent="0.3">
      <c r="A4232" s="12" t="s">
        <v>14867</v>
      </c>
      <c r="B4232" s="12" t="s">
        <v>2187</v>
      </c>
      <c r="C4232" s="36">
        <v>46049</v>
      </c>
      <c r="D4232" s="39">
        <v>174.38</v>
      </c>
      <c r="E4232" s="12">
        <v>196</v>
      </c>
    </row>
    <row r="4233" spans="1:5" x14ac:dyDescent="0.3">
      <c r="A4233" s="12" t="s">
        <v>14868</v>
      </c>
      <c r="B4233" s="12" t="s">
        <v>2387</v>
      </c>
      <c r="C4233" s="36">
        <v>46053</v>
      </c>
      <c r="D4233" s="39">
        <v>1077.1600000000001</v>
      </c>
      <c r="E4233" s="12">
        <v>27</v>
      </c>
    </row>
    <row r="4234" spans="1:5" x14ac:dyDescent="0.3">
      <c r="A4234" s="12" t="s">
        <v>14869</v>
      </c>
      <c r="B4234" s="12" t="s">
        <v>4080</v>
      </c>
      <c r="C4234" s="36">
        <v>46050</v>
      </c>
      <c r="D4234" s="39">
        <v>2098.98</v>
      </c>
      <c r="E4234" s="12">
        <v>223</v>
      </c>
    </row>
    <row r="4235" spans="1:5" x14ac:dyDescent="0.3">
      <c r="A4235" s="12" t="s">
        <v>14870</v>
      </c>
      <c r="B4235" s="12" t="s">
        <v>703</v>
      </c>
      <c r="C4235" s="36">
        <v>46037</v>
      </c>
      <c r="D4235" s="39">
        <v>1811.22</v>
      </c>
      <c r="E4235" s="12">
        <v>293</v>
      </c>
    </row>
    <row r="4236" spans="1:5" x14ac:dyDescent="0.3">
      <c r="A4236" s="12" t="s">
        <v>14871</v>
      </c>
      <c r="B4236" s="12" t="s">
        <v>2094</v>
      </c>
      <c r="C4236" s="36">
        <v>46027</v>
      </c>
      <c r="D4236" s="39">
        <v>558.91</v>
      </c>
      <c r="E4236" s="12">
        <v>218</v>
      </c>
    </row>
    <row r="4237" spans="1:5" x14ac:dyDescent="0.3">
      <c r="A4237" s="12" t="s">
        <v>14872</v>
      </c>
      <c r="B4237" s="12" t="s">
        <v>2273</v>
      </c>
      <c r="C4237" s="36">
        <v>46048</v>
      </c>
      <c r="D4237" s="39">
        <v>1255.26</v>
      </c>
      <c r="E4237" s="12">
        <v>206</v>
      </c>
    </row>
    <row r="4238" spans="1:5" x14ac:dyDescent="0.3">
      <c r="A4238" s="12" t="s">
        <v>14873</v>
      </c>
      <c r="B4238" s="12" t="s">
        <v>2841</v>
      </c>
      <c r="C4238" s="36">
        <v>46030</v>
      </c>
      <c r="D4238" s="39">
        <v>2243.79</v>
      </c>
      <c r="E4238" s="12">
        <v>197</v>
      </c>
    </row>
    <row r="4239" spans="1:5" x14ac:dyDescent="0.3">
      <c r="A4239" s="12" t="s">
        <v>14874</v>
      </c>
      <c r="B4239" s="12" t="s">
        <v>2453</v>
      </c>
      <c r="C4239" s="36">
        <v>46026</v>
      </c>
      <c r="D4239" s="39">
        <v>1034.1600000000001</v>
      </c>
      <c r="E4239" s="12">
        <v>36</v>
      </c>
    </row>
    <row r="4240" spans="1:5" x14ac:dyDescent="0.3">
      <c r="A4240" s="12" t="s">
        <v>14875</v>
      </c>
      <c r="B4240" s="12" t="s">
        <v>3216</v>
      </c>
      <c r="C4240" s="36">
        <v>46052</v>
      </c>
      <c r="D4240" s="39">
        <v>1650.87</v>
      </c>
      <c r="E4240" s="12">
        <v>144</v>
      </c>
    </row>
    <row r="4241" spans="1:5" x14ac:dyDescent="0.3">
      <c r="A4241" s="12" t="s">
        <v>14876</v>
      </c>
      <c r="B4241" s="12" t="s">
        <v>2317</v>
      </c>
      <c r="C4241" s="36">
        <v>46044</v>
      </c>
      <c r="D4241" s="39">
        <v>1094.07</v>
      </c>
      <c r="E4241" s="12">
        <v>50</v>
      </c>
    </row>
    <row r="4242" spans="1:5" x14ac:dyDescent="0.3">
      <c r="A4242" s="12" t="s">
        <v>14877</v>
      </c>
      <c r="B4242" s="12" t="s">
        <v>2689</v>
      </c>
      <c r="C4242" s="36">
        <v>46027</v>
      </c>
      <c r="D4242" s="39">
        <v>1060.77</v>
      </c>
      <c r="E4242" s="12">
        <v>188</v>
      </c>
    </row>
    <row r="4243" spans="1:5" x14ac:dyDescent="0.3">
      <c r="A4243" s="12" t="s">
        <v>14878</v>
      </c>
      <c r="B4243" s="12" t="s">
        <v>3577</v>
      </c>
      <c r="C4243" s="36">
        <v>46047</v>
      </c>
      <c r="D4243" s="39">
        <v>1909.67</v>
      </c>
      <c r="E4243" s="12">
        <v>200</v>
      </c>
    </row>
    <row r="4244" spans="1:5" x14ac:dyDescent="0.3">
      <c r="A4244" s="12" t="s">
        <v>14879</v>
      </c>
      <c r="B4244" s="12" t="s">
        <v>3647</v>
      </c>
      <c r="C4244" s="36">
        <v>46043</v>
      </c>
      <c r="D4244" s="39">
        <v>443.14</v>
      </c>
      <c r="E4244" s="12">
        <v>99</v>
      </c>
    </row>
    <row r="4245" spans="1:5" x14ac:dyDescent="0.3">
      <c r="A4245" s="12" t="s">
        <v>14880</v>
      </c>
      <c r="B4245" s="12" t="s">
        <v>3024</v>
      </c>
      <c r="C4245" s="36">
        <v>46035</v>
      </c>
      <c r="D4245" s="39">
        <v>71.989999999999995</v>
      </c>
      <c r="E4245" s="12">
        <v>78</v>
      </c>
    </row>
    <row r="4246" spans="1:5" x14ac:dyDescent="0.3">
      <c r="A4246" s="12" t="s">
        <v>14881</v>
      </c>
      <c r="B4246" s="12" t="s">
        <v>1756</v>
      </c>
      <c r="C4246" s="36">
        <v>46037</v>
      </c>
      <c r="D4246" s="39">
        <v>1521.4</v>
      </c>
      <c r="E4246" s="12">
        <v>71</v>
      </c>
    </row>
    <row r="4247" spans="1:5" x14ac:dyDescent="0.3">
      <c r="A4247" s="12" t="s">
        <v>14882</v>
      </c>
      <c r="B4247" s="12" t="s">
        <v>2715</v>
      </c>
      <c r="C4247" s="36">
        <v>46028</v>
      </c>
      <c r="D4247" s="39">
        <v>1702.62</v>
      </c>
      <c r="E4247" s="12">
        <v>208</v>
      </c>
    </row>
    <row r="4248" spans="1:5" x14ac:dyDescent="0.3">
      <c r="A4248" s="12" t="s">
        <v>14883</v>
      </c>
      <c r="B4248" s="12" t="s">
        <v>2601</v>
      </c>
      <c r="C4248" s="36">
        <v>46030</v>
      </c>
      <c r="D4248" s="39">
        <v>214.09</v>
      </c>
      <c r="E4248" s="12">
        <v>41</v>
      </c>
    </row>
    <row r="4249" spans="1:5" x14ac:dyDescent="0.3">
      <c r="A4249" s="12" t="s">
        <v>14884</v>
      </c>
      <c r="B4249" s="12" t="s">
        <v>1750</v>
      </c>
      <c r="C4249" s="36">
        <v>46043</v>
      </c>
      <c r="D4249" s="39">
        <v>1392.64</v>
      </c>
      <c r="E4249" s="12">
        <v>216</v>
      </c>
    </row>
    <row r="4250" spans="1:5" x14ac:dyDescent="0.3">
      <c r="A4250" s="12" t="s">
        <v>14885</v>
      </c>
      <c r="B4250" s="12" t="s">
        <v>4380</v>
      </c>
      <c r="C4250" s="36">
        <v>46039</v>
      </c>
      <c r="D4250" s="39">
        <v>330.43</v>
      </c>
      <c r="E4250" s="12">
        <v>37</v>
      </c>
    </row>
    <row r="4251" spans="1:5" x14ac:dyDescent="0.3">
      <c r="A4251" s="12" t="s">
        <v>14886</v>
      </c>
      <c r="B4251" s="12" t="s">
        <v>4092</v>
      </c>
      <c r="C4251" s="36">
        <v>46038</v>
      </c>
      <c r="D4251" s="39">
        <v>1788.02</v>
      </c>
      <c r="E4251" s="12">
        <v>287</v>
      </c>
    </row>
    <row r="4252" spans="1:5" x14ac:dyDescent="0.3">
      <c r="A4252" s="12" t="s">
        <v>14887</v>
      </c>
      <c r="B4252" s="12" t="s">
        <v>4539</v>
      </c>
      <c r="C4252" s="36">
        <v>46024</v>
      </c>
      <c r="D4252" s="39">
        <v>1693.32</v>
      </c>
      <c r="E4252" s="12">
        <v>124</v>
      </c>
    </row>
    <row r="4253" spans="1:5" x14ac:dyDescent="0.3">
      <c r="A4253" s="12" t="s">
        <v>14888</v>
      </c>
      <c r="B4253" s="12" t="s">
        <v>2122</v>
      </c>
      <c r="C4253" s="36">
        <v>46038</v>
      </c>
      <c r="D4253" s="39">
        <v>1815.35</v>
      </c>
      <c r="E4253" s="12">
        <v>231</v>
      </c>
    </row>
    <row r="4254" spans="1:5" x14ac:dyDescent="0.3">
      <c r="A4254" s="12" t="s">
        <v>14889</v>
      </c>
      <c r="B4254" s="12" t="s">
        <v>4170</v>
      </c>
      <c r="C4254" s="36">
        <v>46024</v>
      </c>
      <c r="D4254" s="39">
        <v>1730.09</v>
      </c>
      <c r="E4254" s="12">
        <v>137</v>
      </c>
    </row>
    <row r="4255" spans="1:5" x14ac:dyDescent="0.3">
      <c r="A4255" s="12" t="s">
        <v>14890</v>
      </c>
      <c r="B4255" s="12" t="s">
        <v>2767</v>
      </c>
      <c r="C4255" s="36">
        <v>46031</v>
      </c>
      <c r="D4255" s="39">
        <v>559.16</v>
      </c>
      <c r="E4255" s="12">
        <v>148</v>
      </c>
    </row>
    <row r="4256" spans="1:5" x14ac:dyDescent="0.3">
      <c r="A4256" s="12" t="s">
        <v>14891</v>
      </c>
      <c r="B4256" s="12" t="s">
        <v>3687</v>
      </c>
      <c r="C4256" s="36">
        <v>46027</v>
      </c>
      <c r="D4256" s="39">
        <v>1879.37</v>
      </c>
      <c r="E4256" s="12">
        <v>132</v>
      </c>
    </row>
    <row r="4257" spans="1:5" x14ac:dyDescent="0.3">
      <c r="A4257" s="12" t="s">
        <v>14892</v>
      </c>
      <c r="B4257" s="12" t="s">
        <v>1770</v>
      </c>
      <c r="C4257" s="36">
        <v>46050</v>
      </c>
      <c r="D4257" s="39">
        <v>269.32</v>
      </c>
      <c r="E4257" s="12">
        <v>8</v>
      </c>
    </row>
    <row r="4258" spans="1:5" x14ac:dyDescent="0.3">
      <c r="A4258" s="12" t="s">
        <v>14893</v>
      </c>
      <c r="B4258" s="12" t="s">
        <v>1184</v>
      </c>
      <c r="C4258" s="36">
        <v>46029</v>
      </c>
      <c r="D4258" s="39">
        <v>1901.35</v>
      </c>
      <c r="E4258" s="12">
        <v>250</v>
      </c>
    </row>
    <row r="4259" spans="1:5" x14ac:dyDescent="0.3">
      <c r="A4259" s="12" t="s">
        <v>14894</v>
      </c>
      <c r="B4259" s="12" t="s">
        <v>3200</v>
      </c>
      <c r="C4259" s="36">
        <v>46027</v>
      </c>
      <c r="D4259" s="39">
        <v>705.29</v>
      </c>
      <c r="E4259" s="12">
        <v>170</v>
      </c>
    </row>
    <row r="4260" spans="1:5" x14ac:dyDescent="0.3">
      <c r="A4260" s="12" t="s">
        <v>14895</v>
      </c>
      <c r="B4260" s="12" t="s">
        <v>4378</v>
      </c>
      <c r="C4260" s="36">
        <v>46047</v>
      </c>
      <c r="D4260" s="39">
        <v>1349.97</v>
      </c>
      <c r="E4260" s="12">
        <v>264</v>
      </c>
    </row>
    <row r="4261" spans="1:5" x14ac:dyDescent="0.3">
      <c r="A4261" s="12" t="s">
        <v>14896</v>
      </c>
      <c r="B4261" s="12" t="s">
        <v>2431</v>
      </c>
      <c r="C4261" s="36">
        <v>46025</v>
      </c>
      <c r="D4261" s="39">
        <v>1670.1</v>
      </c>
      <c r="E4261" s="12">
        <v>19</v>
      </c>
    </row>
    <row r="4262" spans="1:5" x14ac:dyDescent="0.3">
      <c r="A4262" s="12" t="s">
        <v>14897</v>
      </c>
      <c r="B4262" s="12" t="s">
        <v>700</v>
      </c>
      <c r="C4262" s="36">
        <v>46034</v>
      </c>
      <c r="D4262" s="39">
        <v>1470.89</v>
      </c>
      <c r="E4262" s="12">
        <v>127</v>
      </c>
    </row>
    <row r="4263" spans="1:5" x14ac:dyDescent="0.3">
      <c r="A4263" s="12" t="s">
        <v>14898</v>
      </c>
      <c r="B4263" s="12" t="s">
        <v>4116</v>
      </c>
      <c r="C4263" s="36">
        <v>46031</v>
      </c>
      <c r="D4263" s="39">
        <v>743.22</v>
      </c>
      <c r="E4263" s="12">
        <v>192</v>
      </c>
    </row>
    <row r="4264" spans="1:5" x14ac:dyDescent="0.3">
      <c r="A4264" s="12" t="s">
        <v>14899</v>
      </c>
      <c r="B4264" s="12" t="s">
        <v>3972</v>
      </c>
      <c r="C4264" s="36">
        <v>46040</v>
      </c>
      <c r="D4264" s="39">
        <v>296.35000000000002</v>
      </c>
      <c r="E4264" s="12">
        <v>140</v>
      </c>
    </row>
    <row r="4265" spans="1:5" x14ac:dyDescent="0.3">
      <c r="A4265" s="12" t="s">
        <v>14900</v>
      </c>
      <c r="B4265" s="12" t="s">
        <v>1835</v>
      </c>
      <c r="C4265" s="36">
        <v>46048</v>
      </c>
      <c r="D4265" s="39">
        <v>1573.38</v>
      </c>
      <c r="E4265" s="12">
        <v>168</v>
      </c>
    </row>
    <row r="4266" spans="1:5" x14ac:dyDescent="0.3">
      <c r="A4266" s="12" t="s">
        <v>14901</v>
      </c>
      <c r="B4266" s="12" t="s">
        <v>2025</v>
      </c>
      <c r="C4266" s="36">
        <v>46049</v>
      </c>
      <c r="D4266" s="39">
        <v>587.69000000000005</v>
      </c>
      <c r="E4266" s="12">
        <v>159</v>
      </c>
    </row>
    <row r="4267" spans="1:5" x14ac:dyDescent="0.3">
      <c r="A4267" s="12" t="s">
        <v>14902</v>
      </c>
      <c r="B4267" s="12" t="s">
        <v>1590</v>
      </c>
      <c r="C4267" s="36">
        <v>46023</v>
      </c>
      <c r="D4267" s="39">
        <v>2261.58</v>
      </c>
      <c r="E4267" s="12">
        <v>143</v>
      </c>
    </row>
    <row r="4268" spans="1:5" x14ac:dyDescent="0.3">
      <c r="A4268" s="12" t="s">
        <v>14903</v>
      </c>
      <c r="B4268" s="12" t="s">
        <v>942</v>
      </c>
      <c r="C4268" s="36">
        <v>46026</v>
      </c>
      <c r="D4268" s="39">
        <v>1084.04</v>
      </c>
      <c r="E4268" s="12">
        <v>106</v>
      </c>
    </row>
    <row r="4269" spans="1:5" x14ac:dyDescent="0.3">
      <c r="A4269" s="12" t="s">
        <v>14904</v>
      </c>
      <c r="B4269" s="12" t="s">
        <v>1831</v>
      </c>
      <c r="C4269" s="36">
        <v>46029</v>
      </c>
      <c r="D4269" s="39">
        <v>322.89</v>
      </c>
      <c r="E4269" s="12">
        <v>5</v>
      </c>
    </row>
    <row r="4270" spans="1:5" x14ac:dyDescent="0.3">
      <c r="A4270" s="12" t="s">
        <v>14905</v>
      </c>
      <c r="B4270" s="12" t="s">
        <v>1993</v>
      </c>
      <c r="C4270" s="36">
        <v>46038</v>
      </c>
      <c r="D4270" s="39">
        <v>1447.42</v>
      </c>
      <c r="E4270" s="12">
        <v>243</v>
      </c>
    </row>
    <row r="4271" spans="1:5" x14ac:dyDescent="0.3">
      <c r="A4271" s="12" t="s">
        <v>14906</v>
      </c>
      <c r="B4271" s="12" t="s">
        <v>1419</v>
      </c>
      <c r="C4271" s="36">
        <v>46030</v>
      </c>
      <c r="D4271" s="39">
        <v>1627.54</v>
      </c>
      <c r="E4271" s="12">
        <v>109</v>
      </c>
    </row>
    <row r="4272" spans="1:5" x14ac:dyDescent="0.3">
      <c r="A4272" s="12" t="s">
        <v>14907</v>
      </c>
      <c r="B4272" s="12" t="s">
        <v>2837</v>
      </c>
      <c r="C4272" s="36">
        <v>46051</v>
      </c>
      <c r="D4272" s="39">
        <v>1036.6600000000001</v>
      </c>
      <c r="E4272" s="12">
        <v>223</v>
      </c>
    </row>
    <row r="4273" spans="1:5" x14ac:dyDescent="0.3">
      <c r="A4273" s="12" t="s">
        <v>14908</v>
      </c>
      <c r="B4273" s="12" t="s">
        <v>2227</v>
      </c>
      <c r="C4273" s="36">
        <v>46040</v>
      </c>
      <c r="D4273" s="39">
        <v>1845.68</v>
      </c>
      <c r="E4273" s="12">
        <v>63</v>
      </c>
    </row>
    <row r="4274" spans="1:5" x14ac:dyDescent="0.3">
      <c r="A4274" s="12" t="s">
        <v>14909</v>
      </c>
      <c r="B4274" s="12" t="s">
        <v>1696</v>
      </c>
      <c r="C4274" s="36">
        <v>46038</v>
      </c>
      <c r="D4274" s="39">
        <v>621.72</v>
      </c>
      <c r="E4274" s="12">
        <v>250</v>
      </c>
    </row>
    <row r="4275" spans="1:5" x14ac:dyDescent="0.3">
      <c r="A4275" s="12" t="s">
        <v>14910</v>
      </c>
      <c r="B4275" s="12" t="s">
        <v>3100</v>
      </c>
      <c r="C4275" s="36">
        <v>46035</v>
      </c>
      <c r="D4275" s="39">
        <v>2475.81</v>
      </c>
      <c r="E4275" s="12">
        <v>218</v>
      </c>
    </row>
    <row r="4276" spans="1:5" x14ac:dyDescent="0.3">
      <c r="A4276" s="12" t="s">
        <v>14911</v>
      </c>
      <c r="B4276" s="12" t="s">
        <v>1526</v>
      </c>
      <c r="C4276" s="36">
        <v>46029</v>
      </c>
      <c r="D4276" s="39">
        <v>331.89</v>
      </c>
      <c r="E4276" s="12">
        <v>288</v>
      </c>
    </row>
    <row r="4277" spans="1:5" x14ac:dyDescent="0.3">
      <c r="A4277" s="12" t="s">
        <v>14912</v>
      </c>
      <c r="B4277" s="12" t="s">
        <v>2387</v>
      </c>
      <c r="C4277" s="36">
        <v>46039</v>
      </c>
      <c r="D4277" s="39">
        <v>1205.1400000000001</v>
      </c>
      <c r="E4277" s="12">
        <v>58</v>
      </c>
    </row>
    <row r="4278" spans="1:5" x14ac:dyDescent="0.3">
      <c r="A4278" s="12" t="s">
        <v>14913</v>
      </c>
      <c r="B4278" s="12" t="s">
        <v>2154</v>
      </c>
      <c r="C4278" s="36">
        <v>46036</v>
      </c>
      <c r="D4278" s="39">
        <v>2089.66</v>
      </c>
      <c r="E4278" s="12">
        <v>50</v>
      </c>
    </row>
    <row r="4279" spans="1:5" x14ac:dyDescent="0.3">
      <c r="A4279" s="12" t="s">
        <v>14914</v>
      </c>
      <c r="B4279" s="12" t="s">
        <v>2903</v>
      </c>
      <c r="C4279" s="36">
        <v>46047</v>
      </c>
      <c r="D4279" s="39">
        <v>2365.17</v>
      </c>
      <c r="E4279" s="12">
        <v>51</v>
      </c>
    </row>
    <row r="4280" spans="1:5" x14ac:dyDescent="0.3">
      <c r="A4280" s="12" t="s">
        <v>14915</v>
      </c>
      <c r="B4280" s="12" t="s">
        <v>4114</v>
      </c>
      <c r="C4280" s="36">
        <v>46049</v>
      </c>
      <c r="D4280" s="39">
        <v>318.41000000000003</v>
      </c>
      <c r="E4280" s="12">
        <v>53</v>
      </c>
    </row>
    <row r="4281" spans="1:5" x14ac:dyDescent="0.3">
      <c r="A4281" s="12" t="s">
        <v>14916</v>
      </c>
      <c r="B4281" s="12" t="s">
        <v>2469</v>
      </c>
      <c r="C4281" s="36">
        <v>46043</v>
      </c>
      <c r="D4281" s="39">
        <v>1390.36</v>
      </c>
      <c r="E4281" s="12">
        <v>154</v>
      </c>
    </row>
    <row r="4282" spans="1:5" x14ac:dyDescent="0.3">
      <c r="A4282" s="12" t="s">
        <v>14917</v>
      </c>
      <c r="B4282" s="12" t="s">
        <v>2615</v>
      </c>
      <c r="C4282" s="36">
        <v>46023</v>
      </c>
      <c r="D4282" s="39">
        <v>2435.4299999999998</v>
      </c>
      <c r="E4282" s="12">
        <v>296</v>
      </c>
    </row>
    <row r="4283" spans="1:5" x14ac:dyDescent="0.3">
      <c r="A4283" s="12" t="s">
        <v>14918</v>
      </c>
      <c r="B4283" s="12" t="s">
        <v>1873</v>
      </c>
      <c r="C4283" s="36">
        <v>46033</v>
      </c>
      <c r="D4283" s="39">
        <v>344.11</v>
      </c>
      <c r="E4283" s="12">
        <v>136</v>
      </c>
    </row>
    <row r="4284" spans="1:5" x14ac:dyDescent="0.3">
      <c r="A4284" s="12" t="s">
        <v>14919</v>
      </c>
      <c r="B4284" s="12" t="s">
        <v>1430</v>
      </c>
      <c r="C4284" s="36">
        <v>46044</v>
      </c>
      <c r="D4284" s="39">
        <v>1765.14</v>
      </c>
      <c r="E4284" s="12">
        <v>131</v>
      </c>
    </row>
    <row r="4285" spans="1:5" x14ac:dyDescent="0.3">
      <c r="A4285" s="12" t="s">
        <v>14920</v>
      </c>
      <c r="B4285" s="12" t="s">
        <v>3742</v>
      </c>
      <c r="C4285" s="36">
        <v>46048</v>
      </c>
      <c r="D4285" s="39">
        <v>1730.63</v>
      </c>
      <c r="E4285" s="12">
        <v>104</v>
      </c>
    </row>
    <row r="4286" spans="1:5" x14ac:dyDescent="0.3">
      <c r="A4286" s="12" t="s">
        <v>14921</v>
      </c>
      <c r="B4286" s="12" t="s">
        <v>4384</v>
      </c>
      <c r="C4286" s="36">
        <v>46040</v>
      </c>
      <c r="D4286" s="39">
        <v>2237</v>
      </c>
      <c r="E4286" s="12">
        <v>69</v>
      </c>
    </row>
    <row r="4287" spans="1:5" x14ac:dyDescent="0.3">
      <c r="A4287" s="12" t="s">
        <v>14922</v>
      </c>
      <c r="B4287" s="12" t="s">
        <v>4212</v>
      </c>
      <c r="C4287" s="36">
        <v>46052</v>
      </c>
      <c r="D4287" s="39">
        <v>1575.52</v>
      </c>
      <c r="E4287" s="12">
        <v>196</v>
      </c>
    </row>
    <row r="4288" spans="1:5" x14ac:dyDescent="0.3">
      <c r="A4288" s="12" t="s">
        <v>14923</v>
      </c>
      <c r="B4288" s="12" t="s">
        <v>3306</v>
      </c>
      <c r="C4288" s="36">
        <v>46038</v>
      </c>
      <c r="D4288" s="39">
        <v>803.83</v>
      </c>
      <c r="E4288" s="12">
        <v>125</v>
      </c>
    </row>
    <row r="4289" spans="1:5" x14ac:dyDescent="0.3">
      <c r="A4289" s="12" t="s">
        <v>14924</v>
      </c>
      <c r="B4289" s="12" t="s">
        <v>3683</v>
      </c>
      <c r="C4289" s="36">
        <v>46049</v>
      </c>
      <c r="D4289" s="39">
        <v>2028.82</v>
      </c>
      <c r="E4289" s="12">
        <v>78</v>
      </c>
    </row>
    <row r="4290" spans="1:5" x14ac:dyDescent="0.3">
      <c r="A4290" s="12" t="s">
        <v>14925</v>
      </c>
      <c r="B4290" s="12" t="s">
        <v>2851</v>
      </c>
      <c r="C4290" s="36">
        <v>46026</v>
      </c>
      <c r="D4290" s="39">
        <v>1779.03</v>
      </c>
      <c r="E4290" s="12">
        <v>5</v>
      </c>
    </row>
    <row r="4291" spans="1:5" x14ac:dyDescent="0.3">
      <c r="A4291" s="12" t="s">
        <v>14926</v>
      </c>
      <c r="B4291" s="12" t="s">
        <v>3810</v>
      </c>
      <c r="C4291" s="36">
        <v>46039</v>
      </c>
      <c r="D4291" s="39">
        <v>530.66</v>
      </c>
      <c r="E4291" s="12">
        <v>220</v>
      </c>
    </row>
    <row r="4292" spans="1:5" x14ac:dyDescent="0.3">
      <c r="A4292" s="12" t="s">
        <v>14927</v>
      </c>
      <c r="B4292" s="12" t="s">
        <v>3736</v>
      </c>
      <c r="C4292" s="36">
        <v>46042</v>
      </c>
      <c r="D4292" s="39">
        <v>568.02</v>
      </c>
      <c r="E4292" s="12">
        <v>122</v>
      </c>
    </row>
    <row r="4293" spans="1:5" x14ac:dyDescent="0.3">
      <c r="A4293" s="12" t="s">
        <v>14928</v>
      </c>
      <c r="B4293" s="12" t="s">
        <v>1377</v>
      </c>
      <c r="C4293" s="36">
        <v>46049</v>
      </c>
      <c r="D4293" s="39">
        <v>1538.37</v>
      </c>
      <c r="E4293" s="12">
        <v>164</v>
      </c>
    </row>
    <row r="4294" spans="1:5" x14ac:dyDescent="0.3">
      <c r="A4294" s="12" t="s">
        <v>14929</v>
      </c>
      <c r="B4294" s="12" t="s">
        <v>1435</v>
      </c>
      <c r="C4294" s="36">
        <v>46034</v>
      </c>
      <c r="D4294" s="39">
        <v>1430.23</v>
      </c>
      <c r="E4294" s="12">
        <v>258</v>
      </c>
    </row>
    <row r="4295" spans="1:5" x14ac:dyDescent="0.3">
      <c r="A4295" s="12" t="s">
        <v>14930</v>
      </c>
      <c r="B4295" s="12" t="s">
        <v>2407</v>
      </c>
      <c r="C4295" s="36">
        <v>46051</v>
      </c>
      <c r="D4295" s="39">
        <v>585.11</v>
      </c>
      <c r="E4295" s="12">
        <v>12</v>
      </c>
    </row>
    <row r="4296" spans="1:5" x14ac:dyDescent="0.3">
      <c r="A4296" s="12" t="s">
        <v>14931</v>
      </c>
      <c r="B4296" s="12" t="s">
        <v>1017</v>
      </c>
      <c r="C4296" s="36">
        <v>46052</v>
      </c>
      <c r="D4296" s="39">
        <v>1885.31</v>
      </c>
      <c r="E4296" s="12">
        <v>90</v>
      </c>
    </row>
    <row r="4297" spans="1:5" x14ac:dyDescent="0.3">
      <c r="A4297" s="12" t="s">
        <v>14932</v>
      </c>
      <c r="B4297" s="12" t="s">
        <v>1298</v>
      </c>
      <c r="C4297" s="36">
        <v>46032</v>
      </c>
      <c r="D4297" s="39">
        <v>218.44</v>
      </c>
      <c r="E4297" s="12">
        <v>90</v>
      </c>
    </row>
    <row r="4298" spans="1:5" x14ac:dyDescent="0.3">
      <c r="A4298" s="12" t="s">
        <v>14933</v>
      </c>
      <c r="B4298" s="12" t="s">
        <v>4419</v>
      </c>
      <c r="C4298" s="36">
        <v>46042</v>
      </c>
      <c r="D4298" s="39">
        <v>2071.36</v>
      </c>
      <c r="E4298" s="12">
        <v>85</v>
      </c>
    </row>
    <row r="4299" spans="1:5" x14ac:dyDescent="0.3">
      <c r="A4299" s="12" t="s">
        <v>14934</v>
      </c>
      <c r="B4299" s="12" t="s">
        <v>3966</v>
      </c>
      <c r="C4299" s="36">
        <v>46043</v>
      </c>
      <c r="D4299" s="39">
        <v>2176.61</v>
      </c>
      <c r="E4299" s="12">
        <v>223</v>
      </c>
    </row>
    <row r="4300" spans="1:5" x14ac:dyDescent="0.3">
      <c r="A4300" s="12" t="s">
        <v>14935</v>
      </c>
      <c r="B4300" s="12" t="s">
        <v>1326</v>
      </c>
      <c r="C4300" s="36">
        <v>46025</v>
      </c>
      <c r="D4300" s="39">
        <v>1003.64</v>
      </c>
      <c r="E4300" s="12">
        <v>287</v>
      </c>
    </row>
    <row r="4301" spans="1:5" x14ac:dyDescent="0.3">
      <c r="A4301" s="12" t="s">
        <v>14936</v>
      </c>
      <c r="B4301" s="12" t="s">
        <v>1708</v>
      </c>
      <c r="C4301" s="36">
        <v>46032</v>
      </c>
      <c r="D4301" s="39">
        <v>2032.09</v>
      </c>
      <c r="E4301" s="12">
        <v>64</v>
      </c>
    </row>
    <row r="4302" spans="1:5" x14ac:dyDescent="0.3">
      <c r="A4302" s="12" t="s">
        <v>14937</v>
      </c>
      <c r="B4302" s="12" t="s">
        <v>682</v>
      </c>
      <c r="C4302" s="36">
        <v>46026</v>
      </c>
      <c r="D4302" s="39">
        <v>114.72</v>
      </c>
      <c r="E4302" s="12">
        <v>243</v>
      </c>
    </row>
    <row r="4303" spans="1:5" x14ac:dyDescent="0.3">
      <c r="A4303" s="12" t="s">
        <v>14938</v>
      </c>
      <c r="B4303" s="12" t="s">
        <v>1796</v>
      </c>
      <c r="C4303" s="36">
        <v>46047</v>
      </c>
      <c r="D4303" s="39">
        <v>479.4</v>
      </c>
      <c r="E4303" s="12">
        <v>265</v>
      </c>
    </row>
    <row r="4304" spans="1:5" x14ac:dyDescent="0.3">
      <c r="A4304" s="12" t="s">
        <v>14939</v>
      </c>
      <c r="B4304" s="12" t="s">
        <v>2075</v>
      </c>
      <c r="C4304" s="36">
        <v>46045</v>
      </c>
      <c r="D4304" s="39">
        <v>505.88</v>
      </c>
      <c r="E4304" s="12">
        <v>262</v>
      </c>
    </row>
    <row r="4305" spans="1:5" x14ac:dyDescent="0.3">
      <c r="A4305" s="12" t="s">
        <v>14940</v>
      </c>
      <c r="B4305" s="12" t="s">
        <v>3786</v>
      </c>
      <c r="C4305" s="36">
        <v>46025</v>
      </c>
      <c r="D4305" s="39">
        <v>1850.02</v>
      </c>
      <c r="E4305" s="12">
        <v>18</v>
      </c>
    </row>
    <row r="4306" spans="1:5" x14ac:dyDescent="0.3">
      <c r="A4306" s="12" t="s">
        <v>14941</v>
      </c>
      <c r="B4306" s="12" t="s">
        <v>2195</v>
      </c>
      <c r="C4306" s="36">
        <v>46053</v>
      </c>
      <c r="D4306" s="39">
        <v>1012.75</v>
      </c>
      <c r="E4306" s="12">
        <v>46</v>
      </c>
    </row>
    <row r="4307" spans="1:5" x14ac:dyDescent="0.3">
      <c r="A4307" s="12" t="s">
        <v>14942</v>
      </c>
      <c r="B4307" s="12" t="s">
        <v>1054</v>
      </c>
      <c r="C4307" s="36">
        <v>46050</v>
      </c>
      <c r="D4307" s="39">
        <v>2121.79</v>
      </c>
      <c r="E4307" s="12">
        <v>70</v>
      </c>
    </row>
    <row r="4308" spans="1:5" x14ac:dyDescent="0.3">
      <c r="A4308" s="12" t="s">
        <v>14943</v>
      </c>
      <c r="B4308" s="12" t="s">
        <v>3754</v>
      </c>
      <c r="C4308" s="36">
        <v>46053</v>
      </c>
      <c r="D4308" s="39">
        <v>1159.5899999999999</v>
      </c>
      <c r="E4308" s="12">
        <v>166</v>
      </c>
    </row>
    <row r="4309" spans="1:5" x14ac:dyDescent="0.3">
      <c r="A4309" s="12" t="s">
        <v>14944</v>
      </c>
      <c r="B4309" s="12" t="s">
        <v>4184</v>
      </c>
      <c r="C4309" s="36">
        <v>46051</v>
      </c>
      <c r="D4309" s="39">
        <v>1096.44</v>
      </c>
      <c r="E4309" s="12">
        <v>185</v>
      </c>
    </row>
    <row r="4310" spans="1:5" x14ac:dyDescent="0.3">
      <c r="A4310" s="12" t="s">
        <v>14945</v>
      </c>
      <c r="B4310" s="12" t="s">
        <v>3124</v>
      </c>
      <c r="C4310" s="36">
        <v>46039</v>
      </c>
      <c r="D4310" s="39">
        <v>507.11</v>
      </c>
      <c r="E4310" s="12">
        <v>92</v>
      </c>
    </row>
    <row r="4311" spans="1:5" x14ac:dyDescent="0.3">
      <c r="A4311" s="12" t="s">
        <v>14946</v>
      </c>
      <c r="B4311" s="12" t="s">
        <v>2112</v>
      </c>
      <c r="C4311" s="36">
        <v>46052</v>
      </c>
      <c r="D4311" s="39">
        <v>400.68</v>
      </c>
      <c r="E4311" s="12">
        <v>294</v>
      </c>
    </row>
    <row r="4312" spans="1:5" x14ac:dyDescent="0.3">
      <c r="A4312" s="12" t="s">
        <v>14947</v>
      </c>
      <c r="B4312" s="12" t="s">
        <v>2059</v>
      </c>
      <c r="C4312" s="36">
        <v>46052</v>
      </c>
      <c r="D4312" s="39">
        <v>130.13</v>
      </c>
      <c r="E4312" s="12">
        <v>109</v>
      </c>
    </row>
    <row r="4313" spans="1:5" x14ac:dyDescent="0.3">
      <c r="A4313" s="12" t="s">
        <v>14948</v>
      </c>
      <c r="B4313" s="12" t="s">
        <v>1971</v>
      </c>
      <c r="C4313" s="36">
        <v>46031</v>
      </c>
      <c r="D4313" s="39">
        <v>1945.25</v>
      </c>
      <c r="E4313" s="12">
        <v>279</v>
      </c>
    </row>
    <row r="4314" spans="1:5" x14ac:dyDescent="0.3">
      <c r="A4314" s="12" t="s">
        <v>14949</v>
      </c>
      <c r="B4314" s="12" t="s">
        <v>971</v>
      </c>
      <c r="C4314" s="36">
        <v>46024</v>
      </c>
      <c r="D4314" s="39">
        <v>314.56</v>
      </c>
      <c r="E4314" s="12">
        <v>31</v>
      </c>
    </row>
    <row r="4315" spans="1:5" x14ac:dyDescent="0.3">
      <c r="A4315" s="12" t="s">
        <v>14950</v>
      </c>
      <c r="B4315" s="12" t="s">
        <v>4011</v>
      </c>
      <c r="C4315" s="36">
        <v>46038</v>
      </c>
      <c r="D4315" s="39">
        <v>1937.32</v>
      </c>
      <c r="E4315" s="12">
        <v>60</v>
      </c>
    </row>
    <row r="4316" spans="1:5" x14ac:dyDescent="0.3">
      <c r="A4316" s="12" t="s">
        <v>14951</v>
      </c>
      <c r="B4316" s="12" t="s">
        <v>3479</v>
      </c>
      <c r="C4316" s="36">
        <v>46030</v>
      </c>
      <c r="D4316" s="39">
        <v>1837.29</v>
      </c>
      <c r="E4316" s="12">
        <v>212</v>
      </c>
    </row>
    <row r="4317" spans="1:5" x14ac:dyDescent="0.3">
      <c r="A4317" s="12" t="s">
        <v>14952</v>
      </c>
      <c r="B4317" s="12" t="s">
        <v>1548</v>
      </c>
      <c r="C4317" s="36">
        <v>46026</v>
      </c>
      <c r="D4317" s="39">
        <v>1377.79</v>
      </c>
      <c r="E4317" s="12">
        <v>177</v>
      </c>
    </row>
    <row r="4318" spans="1:5" x14ac:dyDescent="0.3">
      <c r="A4318" s="12" t="s">
        <v>14953</v>
      </c>
      <c r="B4318" s="12" t="s">
        <v>3691</v>
      </c>
      <c r="C4318" s="36">
        <v>46027</v>
      </c>
      <c r="D4318" s="39">
        <v>1039.04</v>
      </c>
      <c r="E4318" s="12">
        <v>108</v>
      </c>
    </row>
    <row r="4319" spans="1:5" x14ac:dyDescent="0.3">
      <c r="A4319" s="12" t="s">
        <v>14954</v>
      </c>
      <c r="B4319" s="12" t="s">
        <v>614</v>
      </c>
      <c r="C4319" s="36">
        <v>46050</v>
      </c>
      <c r="D4319" s="39">
        <v>335.12</v>
      </c>
      <c r="E4319" s="12">
        <v>244</v>
      </c>
    </row>
    <row r="4320" spans="1:5" x14ac:dyDescent="0.3">
      <c r="A4320" s="12" t="s">
        <v>14955</v>
      </c>
      <c r="B4320" s="12" t="s">
        <v>517</v>
      </c>
      <c r="C4320" s="36">
        <v>46041</v>
      </c>
      <c r="D4320" s="39">
        <v>2474.3200000000002</v>
      </c>
      <c r="E4320" s="12">
        <v>132</v>
      </c>
    </row>
    <row r="4321" spans="1:5" x14ac:dyDescent="0.3">
      <c r="A4321" s="12" t="s">
        <v>14956</v>
      </c>
      <c r="B4321" s="12" t="s">
        <v>2757</v>
      </c>
      <c r="C4321" s="36">
        <v>46042</v>
      </c>
      <c r="D4321" s="39">
        <v>188.54</v>
      </c>
      <c r="E4321" s="12">
        <v>107</v>
      </c>
    </row>
    <row r="4322" spans="1:5" x14ac:dyDescent="0.3">
      <c r="A4322" s="12" t="s">
        <v>14957</v>
      </c>
      <c r="B4322" s="12" t="s">
        <v>2865</v>
      </c>
      <c r="C4322" s="36">
        <v>46046</v>
      </c>
      <c r="D4322" s="39">
        <v>1930.92</v>
      </c>
      <c r="E4322" s="12">
        <v>49</v>
      </c>
    </row>
    <row r="4323" spans="1:5" x14ac:dyDescent="0.3">
      <c r="A4323" s="12" t="s">
        <v>14958</v>
      </c>
      <c r="B4323" s="12" t="s">
        <v>3625</v>
      </c>
      <c r="C4323" s="36">
        <v>46039</v>
      </c>
      <c r="D4323" s="39">
        <v>908.18</v>
      </c>
      <c r="E4323" s="12">
        <v>127</v>
      </c>
    </row>
    <row r="4324" spans="1:5" x14ac:dyDescent="0.3">
      <c r="A4324" s="12" t="s">
        <v>14959</v>
      </c>
      <c r="B4324" s="12" t="s">
        <v>3090</v>
      </c>
      <c r="C4324" s="36">
        <v>46036</v>
      </c>
      <c r="D4324" s="39">
        <v>1677.71</v>
      </c>
      <c r="E4324" s="12">
        <v>43</v>
      </c>
    </row>
    <row r="4325" spans="1:5" x14ac:dyDescent="0.3">
      <c r="A4325" s="12" t="s">
        <v>14960</v>
      </c>
      <c r="B4325" s="12" t="s">
        <v>1796</v>
      </c>
      <c r="C4325" s="36">
        <v>46037</v>
      </c>
      <c r="D4325" s="39">
        <v>700.72</v>
      </c>
      <c r="E4325" s="12">
        <v>14</v>
      </c>
    </row>
    <row r="4326" spans="1:5" x14ac:dyDescent="0.3">
      <c r="A4326" s="12" t="s">
        <v>14961</v>
      </c>
      <c r="B4326" s="12" t="s">
        <v>4398</v>
      </c>
      <c r="C4326" s="36">
        <v>46031</v>
      </c>
      <c r="D4326" s="39">
        <v>1493.13</v>
      </c>
      <c r="E4326" s="12">
        <v>45</v>
      </c>
    </row>
    <row r="4327" spans="1:5" x14ac:dyDescent="0.3">
      <c r="A4327" s="12" t="s">
        <v>14962</v>
      </c>
      <c r="B4327" s="12" t="s">
        <v>2181</v>
      </c>
      <c r="C4327" s="36">
        <v>46045</v>
      </c>
      <c r="D4327" s="39">
        <v>2403.75</v>
      </c>
      <c r="E4327" s="12">
        <v>17</v>
      </c>
    </row>
    <row r="4328" spans="1:5" x14ac:dyDescent="0.3">
      <c r="A4328" s="12" t="s">
        <v>14963</v>
      </c>
      <c r="B4328" s="12" t="s">
        <v>949</v>
      </c>
      <c r="C4328" s="36">
        <v>46036</v>
      </c>
      <c r="D4328" s="39">
        <v>358.92</v>
      </c>
      <c r="E4328" s="12">
        <v>204</v>
      </c>
    </row>
    <row r="4329" spans="1:5" x14ac:dyDescent="0.3">
      <c r="A4329" s="12" t="s">
        <v>14964</v>
      </c>
      <c r="B4329" s="12" t="s">
        <v>3683</v>
      </c>
      <c r="C4329" s="36">
        <v>46042</v>
      </c>
      <c r="D4329" s="39">
        <v>994.57</v>
      </c>
      <c r="E4329" s="12">
        <v>48</v>
      </c>
    </row>
    <row r="4330" spans="1:5" x14ac:dyDescent="0.3">
      <c r="A4330" s="12" t="s">
        <v>14965</v>
      </c>
      <c r="B4330" s="12" t="s">
        <v>4306</v>
      </c>
      <c r="C4330" s="36">
        <v>46043</v>
      </c>
      <c r="D4330" s="39">
        <v>1721.75</v>
      </c>
      <c r="E4330" s="12">
        <v>287</v>
      </c>
    </row>
    <row r="4331" spans="1:5" x14ac:dyDescent="0.3">
      <c r="A4331" s="12" t="s">
        <v>14966</v>
      </c>
      <c r="B4331" s="12" t="s">
        <v>2461</v>
      </c>
      <c r="C4331" s="36">
        <v>46052</v>
      </c>
      <c r="D4331" s="39">
        <v>1066.1400000000001</v>
      </c>
      <c r="E4331" s="12">
        <v>5</v>
      </c>
    </row>
    <row r="4332" spans="1:5" x14ac:dyDescent="0.3">
      <c r="A4332" s="12" t="s">
        <v>14967</v>
      </c>
      <c r="B4332" s="12" t="s">
        <v>1255</v>
      </c>
      <c r="C4332" s="36">
        <v>46036</v>
      </c>
      <c r="D4332" s="39">
        <v>715.08</v>
      </c>
      <c r="E4332" s="12">
        <v>139</v>
      </c>
    </row>
    <row r="4333" spans="1:5" x14ac:dyDescent="0.3">
      <c r="A4333" s="12" t="s">
        <v>14968</v>
      </c>
      <c r="B4333" s="12" t="s">
        <v>2793</v>
      </c>
      <c r="C4333" s="36">
        <v>46033</v>
      </c>
      <c r="D4333" s="39">
        <v>48.93</v>
      </c>
      <c r="E4333" s="12">
        <v>42</v>
      </c>
    </row>
    <row r="4334" spans="1:5" x14ac:dyDescent="0.3">
      <c r="A4334" s="12" t="s">
        <v>14969</v>
      </c>
      <c r="B4334" s="12" t="s">
        <v>2116</v>
      </c>
      <c r="C4334" s="36">
        <v>46032</v>
      </c>
      <c r="D4334" s="39">
        <v>605.79999999999995</v>
      </c>
      <c r="E4334" s="12">
        <v>187</v>
      </c>
    </row>
    <row r="4335" spans="1:5" x14ac:dyDescent="0.3">
      <c r="A4335" s="12" t="s">
        <v>14970</v>
      </c>
      <c r="B4335" s="12" t="s">
        <v>3721</v>
      </c>
      <c r="C4335" s="36">
        <v>46046</v>
      </c>
      <c r="D4335" s="39">
        <v>1909.55</v>
      </c>
      <c r="E4335" s="12">
        <v>273</v>
      </c>
    </row>
    <row r="4336" spans="1:5" x14ac:dyDescent="0.3">
      <c r="A4336" s="12" t="s">
        <v>14971</v>
      </c>
      <c r="B4336" s="12" t="s">
        <v>1304</v>
      </c>
      <c r="C4336" s="36">
        <v>46024</v>
      </c>
      <c r="D4336" s="39">
        <v>2075</v>
      </c>
      <c r="E4336" s="12">
        <v>31</v>
      </c>
    </row>
    <row r="4337" spans="1:5" x14ac:dyDescent="0.3">
      <c r="A4337" s="12" t="s">
        <v>14972</v>
      </c>
      <c r="B4337" s="12" t="s">
        <v>1508</v>
      </c>
      <c r="C4337" s="36">
        <v>46040</v>
      </c>
      <c r="D4337" s="39">
        <v>1347.71</v>
      </c>
      <c r="E4337" s="12">
        <v>208</v>
      </c>
    </row>
    <row r="4338" spans="1:5" x14ac:dyDescent="0.3">
      <c r="A4338" s="12" t="s">
        <v>14973</v>
      </c>
      <c r="B4338" s="12" t="s">
        <v>2351</v>
      </c>
      <c r="C4338" s="36">
        <v>46040</v>
      </c>
      <c r="D4338" s="39">
        <v>1983.37</v>
      </c>
      <c r="E4338" s="12">
        <v>149</v>
      </c>
    </row>
    <row r="4339" spans="1:5" x14ac:dyDescent="0.3">
      <c r="A4339" s="12" t="s">
        <v>14974</v>
      </c>
      <c r="B4339" s="12" t="s">
        <v>2891</v>
      </c>
      <c r="C4339" s="36">
        <v>46042</v>
      </c>
      <c r="D4339" s="39">
        <v>1400.21</v>
      </c>
      <c r="E4339" s="12">
        <v>85</v>
      </c>
    </row>
    <row r="4340" spans="1:5" x14ac:dyDescent="0.3">
      <c r="A4340" s="12" t="s">
        <v>14975</v>
      </c>
      <c r="B4340" s="12" t="s">
        <v>3803</v>
      </c>
      <c r="C4340" s="36">
        <v>46024</v>
      </c>
      <c r="D4340" s="39">
        <v>2279.54</v>
      </c>
      <c r="E4340" s="12">
        <v>187</v>
      </c>
    </row>
    <row r="4341" spans="1:5" x14ac:dyDescent="0.3">
      <c r="A4341" s="12" t="s">
        <v>14976</v>
      </c>
      <c r="B4341" s="12" t="s">
        <v>1702</v>
      </c>
      <c r="C4341" s="36">
        <v>46040</v>
      </c>
      <c r="D4341" s="39">
        <v>2337.0500000000002</v>
      </c>
      <c r="E4341" s="12">
        <v>250</v>
      </c>
    </row>
    <row r="4342" spans="1:5" x14ac:dyDescent="0.3">
      <c r="A4342" s="12" t="s">
        <v>14977</v>
      </c>
      <c r="B4342" s="12" t="s">
        <v>3346</v>
      </c>
      <c r="C4342" s="36">
        <v>46041</v>
      </c>
      <c r="D4342" s="39">
        <v>800.6</v>
      </c>
      <c r="E4342" s="12">
        <v>123</v>
      </c>
    </row>
    <row r="4343" spans="1:5" x14ac:dyDescent="0.3">
      <c r="A4343" s="12" t="s">
        <v>14978</v>
      </c>
      <c r="B4343" s="12" t="s">
        <v>1072</v>
      </c>
      <c r="C4343" s="36">
        <v>46026</v>
      </c>
      <c r="D4343" s="39">
        <v>1909.49</v>
      </c>
      <c r="E4343" s="12">
        <v>45</v>
      </c>
    </row>
    <row r="4344" spans="1:5" x14ac:dyDescent="0.3">
      <c r="A4344" s="12" t="s">
        <v>14979</v>
      </c>
      <c r="B4344" s="12" t="s">
        <v>4581</v>
      </c>
      <c r="C4344" s="36">
        <v>46047</v>
      </c>
      <c r="D4344" s="39">
        <v>1127.92</v>
      </c>
      <c r="E4344" s="12">
        <v>300</v>
      </c>
    </row>
    <row r="4345" spans="1:5" x14ac:dyDescent="0.3">
      <c r="A4345" s="12" t="s">
        <v>14980</v>
      </c>
      <c r="B4345" s="12" t="s">
        <v>3495</v>
      </c>
      <c r="C4345" s="36">
        <v>46051</v>
      </c>
      <c r="D4345" s="39">
        <v>1552.42</v>
      </c>
      <c r="E4345" s="12">
        <v>215</v>
      </c>
    </row>
    <row r="4346" spans="1:5" x14ac:dyDescent="0.3">
      <c r="A4346" s="12" t="s">
        <v>14981</v>
      </c>
      <c r="B4346" s="12" t="s">
        <v>3086</v>
      </c>
      <c r="C4346" s="36">
        <v>46042</v>
      </c>
      <c r="D4346" s="39">
        <v>1280.0999999999999</v>
      </c>
      <c r="E4346" s="12">
        <v>270</v>
      </c>
    </row>
    <row r="4347" spans="1:5" x14ac:dyDescent="0.3">
      <c r="A4347" s="12" t="s">
        <v>14982</v>
      </c>
      <c r="B4347" s="12" t="s">
        <v>4513</v>
      </c>
      <c r="C4347" s="36">
        <v>46042</v>
      </c>
      <c r="D4347" s="39">
        <v>530.66</v>
      </c>
      <c r="E4347" s="12">
        <v>293</v>
      </c>
    </row>
    <row r="4348" spans="1:5" x14ac:dyDescent="0.3">
      <c r="A4348" s="12" t="s">
        <v>14983</v>
      </c>
      <c r="B4348" s="12" t="s">
        <v>3742</v>
      </c>
      <c r="C4348" s="36">
        <v>46025</v>
      </c>
      <c r="D4348" s="39">
        <v>1579.14</v>
      </c>
      <c r="E4348" s="12">
        <v>5</v>
      </c>
    </row>
    <row r="4349" spans="1:5" x14ac:dyDescent="0.3">
      <c r="A4349" s="12" t="s">
        <v>14984</v>
      </c>
      <c r="B4349" s="12" t="s">
        <v>3557</v>
      </c>
      <c r="C4349" s="36">
        <v>46040</v>
      </c>
      <c r="D4349" s="39">
        <v>984.6</v>
      </c>
      <c r="E4349" s="12">
        <v>47</v>
      </c>
    </row>
    <row r="4350" spans="1:5" x14ac:dyDescent="0.3">
      <c r="A4350" s="12" t="s">
        <v>14985</v>
      </c>
      <c r="B4350" s="12" t="s">
        <v>2387</v>
      </c>
      <c r="C4350" s="36">
        <v>46029</v>
      </c>
      <c r="D4350" s="39">
        <v>2353.5100000000002</v>
      </c>
      <c r="E4350" s="12">
        <v>195</v>
      </c>
    </row>
    <row r="4351" spans="1:5" x14ac:dyDescent="0.3">
      <c r="A4351" s="12" t="s">
        <v>14986</v>
      </c>
      <c r="B4351" s="12" t="s">
        <v>2573</v>
      </c>
      <c r="C4351" s="36">
        <v>46043</v>
      </c>
      <c r="D4351" s="39">
        <v>1080.25</v>
      </c>
      <c r="E4351" s="12">
        <v>46</v>
      </c>
    </row>
    <row r="4352" spans="1:5" x14ac:dyDescent="0.3">
      <c r="A4352" s="12" t="s">
        <v>14987</v>
      </c>
      <c r="B4352" s="12" t="s">
        <v>1447</v>
      </c>
      <c r="C4352" s="36">
        <v>46029</v>
      </c>
      <c r="D4352" s="39">
        <v>1722.01</v>
      </c>
      <c r="E4352" s="12">
        <v>57</v>
      </c>
    </row>
    <row r="4353" spans="1:5" x14ac:dyDescent="0.3">
      <c r="A4353" s="12" t="s">
        <v>14988</v>
      </c>
      <c r="B4353" s="12" t="s">
        <v>2247</v>
      </c>
      <c r="C4353" s="36">
        <v>46048</v>
      </c>
      <c r="D4353" s="39">
        <v>531.69000000000005</v>
      </c>
      <c r="E4353" s="12">
        <v>24</v>
      </c>
    </row>
    <row r="4354" spans="1:5" x14ac:dyDescent="0.3">
      <c r="A4354" s="12" t="s">
        <v>14989</v>
      </c>
      <c r="B4354" s="12" t="s">
        <v>1302</v>
      </c>
      <c r="C4354" s="36">
        <v>46036</v>
      </c>
      <c r="D4354" s="39">
        <v>70.92</v>
      </c>
      <c r="E4354" s="12">
        <v>241</v>
      </c>
    </row>
    <row r="4355" spans="1:5" x14ac:dyDescent="0.3">
      <c r="A4355" s="12" t="s">
        <v>14990</v>
      </c>
      <c r="B4355" s="12" t="s">
        <v>2653</v>
      </c>
      <c r="C4355" s="36">
        <v>46048</v>
      </c>
      <c r="D4355" s="39">
        <v>2443.8200000000002</v>
      </c>
      <c r="E4355" s="12">
        <v>162</v>
      </c>
    </row>
    <row r="4356" spans="1:5" x14ac:dyDescent="0.3">
      <c r="A4356" s="12" t="s">
        <v>14991</v>
      </c>
      <c r="B4356" s="12" t="s">
        <v>1995</v>
      </c>
      <c r="C4356" s="36">
        <v>46047</v>
      </c>
      <c r="D4356" s="39">
        <v>633.44000000000005</v>
      </c>
      <c r="E4356" s="12">
        <v>62</v>
      </c>
    </row>
    <row r="4357" spans="1:5" x14ac:dyDescent="0.3">
      <c r="A4357" s="12" t="s">
        <v>14992</v>
      </c>
      <c r="B4357" s="12" t="s">
        <v>3699</v>
      </c>
      <c r="C4357" s="36">
        <v>46046</v>
      </c>
      <c r="D4357" s="39">
        <v>372.97</v>
      </c>
      <c r="E4357" s="12">
        <v>61</v>
      </c>
    </row>
    <row r="4358" spans="1:5" x14ac:dyDescent="0.3">
      <c r="A4358" s="12" t="s">
        <v>14993</v>
      </c>
      <c r="B4358" s="12" t="s">
        <v>4402</v>
      </c>
      <c r="C4358" s="36">
        <v>46044</v>
      </c>
      <c r="D4358" s="39">
        <v>1344.62</v>
      </c>
      <c r="E4358" s="12">
        <v>38</v>
      </c>
    </row>
    <row r="4359" spans="1:5" x14ac:dyDescent="0.3">
      <c r="A4359" s="12" t="s">
        <v>14994</v>
      </c>
      <c r="B4359" s="12" t="s">
        <v>3346</v>
      </c>
      <c r="C4359" s="36">
        <v>46036</v>
      </c>
      <c r="D4359" s="39">
        <v>1484.75</v>
      </c>
      <c r="E4359" s="12">
        <v>218</v>
      </c>
    </row>
    <row r="4360" spans="1:5" x14ac:dyDescent="0.3">
      <c r="A4360" s="12" t="s">
        <v>14995</v>
      </c>
      <c r="B4360" s="12" t="s">
        <v>3308</v>
      </c>
      <c r="C4360" s="36">
        <v>46046</v>
      </c>
      <c r="D4360" s="39">
        <v>1774.81</v>
      </c>
      <c r="E4360" s="12">
        <v>187</v>
      </c>
    </row>
    <row r="4361" spans="1:5" x14ac:dyDescent="0.3">
      <c r="A4361" s="12" t="s">
        <v>14996</v>
      </c>
      <c r="B4361" s="12" t="s">
        <v>1818</v>
      </c>
      <c r="C4361" s="36">
        <v>46038</v>
      </c>
      <c r="D4361" s="39">
        <v>1415.76</v>
      </c>
      <c r="E4361" s="12">
        <v>153</v>
      </c>
    </row>
    <row r="4362" spans="1:5" x14ac:dyDescent="0.3">
      <c r="A4362" s="12" t="s">
        <v>14997</v>
      </c>
      <c r="B4362" s="12" t="s">
        <v>2711</v>
      </c>
      <c r="C4362" s="36">
        <v>46025</v>
      </c>
      <c r="D4362" s="39">
        <v>1145.3900000000001</v>
      </c>
      <c r="E4362" s="12">
        <v>288</v>
      </c>
    </row>
    <row r="4363" spans="1:5" x14ac:dyDescent="0.3">
      <c r="A4363" s="12" t="s">
        <v>14998</v>
      </c>
      <c r="B4363" s="12" t="s">
        <v>2377</v>
      </c>
      <c r="C4363" s="36">
        <v>46034</v>
      </c>
      <c r="D4363" s="39">
        <v>101.34</v>
      </c>
      <c r="E4363" s="12">
        <v>259</v>
      </c>
    </row>
    <row r="4364" spans="1:5" x14ac:dyDescent="0.3">
      <c r="A4364" s="12" t="s">
        <v>14999</v>
      </c>
      <c r="B4364" s="12" t="s">
        <v>4481</v>
      </c>
      <c r="C4364" s="36">
        <v>46047</v>
      </c>
      <c r="D4364" s="39">
        <v>825.51</v>
      </c>
      <c r="E4364" s="12">
        <v>213</v>
      </c>
    </row>
    <row r="4365" spans="1:5" x14ac:dyDescent="0.3">
      <c r="A4365" s="12" t="s">
        <v>15000</v>
      </c>
      <c r="B4365" s="12" t="s">
        <v>3240</v>
      </c>
      <c r="C4365" s="36">
        <v>46043</v>
      </c>
      <c r="D4365" s="39">
        <v>1784.15</v>
      </c>
      <c r="E4365" s="12">
        <v>190</v>
      </c>
    </row>
    <row r="4366" spans="1:5" x14ac:dyDescent="0.3">
      <c r="A4366" s="12" t="s">
        <v>15001</v>
      </c>
      <c r="B4366" s="12" t="s">
        <v>2509</v>
      </c>
      <c r="C4366" s="36">
        <v>46034</v>
      </c>
      <c r="D4366" s="39">
        <v>1382.74</v>
      </c>
      <c r="E4366" s="12">
        <v>133</v>
      </c>
    </row>
    <row r="4367" spans="1:5" x14ac:dyDescent="0.3">
      <c r="A4367" s="12" t="s">
        <v>15002</v>
      </c>
      <c r="B4367" s="12" t="s">
        <v>1564</v>
      </c>
      <c r="C4367" s="36">
        <v>46039</v>
      </c>
      <c r="D4367" s="39">
        <v>95.88</v>
      </c>
      <c r="E4367" s="12">
        <v>112</v>
      </c>
    </row>
    <row r="4368" spans="1:5" x14ac:dyDescent="0.3">
      <c r="A4368" s="12" t="s">
        <v>15003</v>
      </c>
      <c r="B4368" s="12" t="s">
        <v>2733</v>
      </c>
      <c r="C4368" s="36">
        <v>46031</v>
      </c>
      <c r="D4368" s="39">
        <v>2315.54</v>
      </c>
      <c r="E4368" s="12">
        <v>204</v>
      </c>
    </row>
    <row r="4369" spans="1:5" x14ac:dyDescent="0.3">
      <c r="A4369" s="12" t="s">
        <v>15004</v>
      </c>
      <c r="B4369" s="12" t="s">
        <v>3068</v>
      </c>
      <c r="C4369" s="36">
        <v>46038</v>
      </c>
      <c r="D4369" s="39">
        <v>1097.06</v>
      </c>
      <c r="E4369" s="12">
        <v>162</v>
      </c>
    </row>
    <row r="4370" spans="1:5" x14ac:dyDescent="0.3">
      <c r="A4370" s="12" t="s">
        <v>15005</v>
      </c>
      <c r="B4370" s="12" t="s">
        <v>1800</v>
      </c>
      <c r="C4370" s="36">
        <v>46035</v>
      </c>
      <c r="D4370" s="39">
        <v>1572.95</v>
      </c>
      <c r="E4370" s="12">
        <v>132</v>
      </c>
    </row>
    <row r="4371" spans="1:5" x14ac:dyDescent="0.3">
      <c r="A4371" s="12" t="s">
        <v>15006</v>
      </c>
      <c r="B4371" s="12" t="s">
        <v>2927</v>
      </c>
      <c r="C4371" s="36">
        <v>46030</v>
      </c>
      <c r="D4371" s="39">
        <v>1233.6099999999999</v>
      </c>
      <c r="E4371" s="12">
        <v>79</v>
      </c>
    </row>
    <row r="4372" spans="1:5" x14ac:dyDescent="0.3">
      <c r="A4372" s="12" t="s">
        <v>15007</v>
      </c>
      <c r="B4372" s="12" t="s">
        <v>2065</v>
      </c>
      <c r="C4372" s="36">
        <v>46038</v>
      </c>
      <c r="D4372" s="39">
        <v>1044.3900000000001</v>
      </c>
      <c r="E4372" s="12">
        <v>122</v>
      </c>
    </row>
    <row r="4373" spans="1:5" x14ac:dyDescent="0.3">
      <c r="A4373" s="12" t="s">
        <v>15008</v>
      </c>
      <c r="B4373" s="12" t="s">
        <v>2279</v>
      </c>
      <c r="C4373" s="36">
        <v>46035</v>
      </c>
      <c r="D4373" s="39">
        <v>1537.45</v>
      </c>
      <c r="E4373" s="12">
        <v>239</v>
      </c>
    </row>
    <row r="4374" spans="1:5" x14ac:dyDescent="0.3">
      <c r="A4374" s="12" t="s">
        <v>15009</v>
      </c>
      <c r="B4374" s="12" t="s">
        <v>2733</v>
      </c>
      <c r="C4374" s="36">
        <v>46023</v>
      </c>
      <c r="D4374" s="39">
        <v>718.48</v>
      </c>
      <c r="E4374" s="12">
        <v>67</v>
      </c>
    </row>
    <row r="4375" spans="1:5" x14ac:dyDescent="0.3">
      <c r="A4375" s="12" t="s">
        <v>15010</v>
      </c>
      <c r="B4375" s="12" t="s">
        <v>3294</v>
      </c>
      <c r="C4375" s="36">
        <v>46031</v>
      </c>
      <c r="D4375" s="39">
        <v>1619.97</v>
      </c>
      <c r="E4375" s="12">
        <v>254</v>
      </c>
    </row>
    <row r="4376" spans="1:5" x14ac:dyDescent="0.3">
      <c r="A4376" s="12" t="s">
        <v>15011</v>
      </c>
      <c r="B4376" s="12" t="s">
        <v>3164</v>
      </c>
      <c r="C4376" s="36">
        <v>46046</v>
      </c>
      <c r="D4376" s="39">
        <v>50.97</v>
      </c>
      <c r="E4376" s="12">
        <v>190</v>
      </c>
    </row>
    <row r="4377" spans="1:5" x14ac:dyDescent="0.3">
      <c r="A4377" s="12" t="s">
        <v>15012</v>
      </c>
      <c r="B4377" s="12" t="s">
        <v>2725</v>
      </c>
      <c r="C4377" s="36">
        <v>46043</v>
      </c>
      <c r="D4377" s="39">
        <v>1379.34</v>
      </c>
      <c r="E4377" s="12">
        <v>173</v>
      </c>
    </row>
    <row r="4378" spans="1:5" x14ac:dyDescent="0.3">
      <c r="A4378" s="12" t="s">
        <v>15013</v>
      </c>
      <c r="B4378" s="12" t="s">
        <v>1582</v>
      </c>
      <c r="C4378" s="36">
        <v>46053</v>
      </c>
      <c r="D4378" s="39">
        <v>1940.63</v>
      </c>
      <c r="E4378" s="12">
        <v>168</v>
      </c>
    </row>
    <row r="4379" spans="1:5" x14ac:dyDescent="0.3">
      <c r="A4379" s="12" t="s">
        <v>15014</v>
      </c>
      <c r="B4379" s="12" t="s">
        <v>3188</v>
      </c>
      <c r="C4379" s="36">
        <v>46024</v>
      </c>
      <c r="D4379" s="39">
        <v>1499.03</v>
      </c>
      <c r="E4379" s="12">
        <v>33</v>
      </c>
    </row>
    <row r="4380" spans="1:5" x14ac:dyDescent="0.3">
      <c r="A4380" s="12" t="s">
        <v>15015</v>
      </c>
      <c r="B4380" s="12" t="s">
        <v>2995</v>
      </c>
      <c r="C4380" s="36">
        <v>46035</v>
      </c>
      <c r="D4380" s="39">
        <v>1000.25</v>
      </c>
      <c r="E4380" s="12">
        <v>158</v>
      </c>
    </row>
    <row r="4381" spans="1:5" x14ac:dyDescent="0.3">
      <c r="A4381" s="12" t="s">
        <v>15016</v>
      </c>
      <c r="B4381" s="12" t="s">
        <v>2061</v>
      </c>
      <c r="C4381" s="36">
        <v>46033</v>
      </c>
      <c r="D4381" s="39">
        <v>194.3</v>
      </c>
      <c r="E4381" s="12">
        <v>56</v>
      </c>
    </row>
    <row r="4382" spans="1:5" x14ac:dyDescent="0.3">
      <c r="A4382" s="12" t="s">
        <v>15017</v>
      </c>
      <c r="B4382" s="12" t="s">
        <v>2063</v>
      </c>
      <c r="C4382" s="36">
        <v>46045</v>
      </c>
      <c r="D4382" s="39">
        <v>2340.84</v>
      </c>
      <c r="E4382" s="12">
        <v>41</v>
      </c>
    </row>
    <row r="4383" spans="1:5" x14ac:dyDescent="0.3">
      <c r="A4383" s="12" t="s">
        <v>15018</v>
      </c>
      <c r="B4383" s="12" t="s">
        <v>648</v>
      </c>
      <c r="C4383" s="36">
        <v>46038</v>
      </c>
      <c r="D4383" s="39">
        <v>1126.07</v>
      </c>
      <c r="E4383" s="12">
        <v>266</v>
      </c>
    </row>
    <row r="4384" spans="1:5" x14ac:dyDescent="0.3">
      <c r="A4384" s="12" t="s">
        <v>15019</v>
      </c>
      <c r="B4384" s="12" t="s">
        <v>2745</v>
      </c>
      <c r="C4384" s="36">
        <v>46027</v>
      </c>
      <c r="D4384" s="39">
        <v>367.52</v>
      </c>
      <c r="E4384" s="12">
        <v>13</v>
      </c>
    </row>
    <row r="4385" spans="1:5" x14ac:dyDescent="0.3">
      <c r="A4385" s="12" t="s">
        <v>15020</v>
      </c>
      <c r="B4385" s="12" t="s">
        <v>3414</v>
      </c>
      <c r="C4385" s="36">
        <v>46049</v>
      </c>
      <c r="D4385" s="39">
        <v>2201.96</v>
      </c>
      <c r="E4385" s="12">
        <v>179</v>
      </c>
    </row>
    <row r="4386" spans="1:5" x14ac:dyDescent="0.3">
      <c r="A4386" s="12" t="s">
        <v>15021</v>
      </c>
      <c r="B4386" s="12" t="s">
        <v>3995</v>
      </c>
      <c r="C4386" s="36">
        <v>46029</v>
      </c>
      <c r="D4386" s="39">
        <v>1999.16</v>
      </c>
      <c r="E4386" s="12">
        <v>79</v>
      </c>
    </row>
    <row r="4387" spans="1:5" x14ac:dyDescent="0.3">
      <c r="A4387" s="12" t="s">
        <v>15022</v>
      </c>
      <c r="B4387" s="12" t="s">
        <v>1969</v>
      </c>
      <c r="C4387" s="36">
        <v>46047</v>
      </c>
      <c r="D4387" s="39">
        <v>2100.98</v>
      </c>
      <c r="E4387" s="12">
        <v>268</v>
      </c>
    </row>
    <row r="4388" spans="1:5" x14ac:dyDescent="0.3">
      <c r="A4388" s="12" t="s">
        <v>15023</v>
      </c>
      <c r="B4388" s="12" t="s">
        <v>4403</v>
      </c>
      <c r="C4388" s="36">
        <v>46039</v>
      </c>
      <c r="D4388" s="39">
        <v>1624.45</v>
      </c>
      <c r="E4388" s="12">
        <v>167</v>
      </c>
    </row>
    <row r="4389" spans="1:5" x14ac:dyDescent="0.3">
      <c r="A4389" s="12" t="s">
        <v>15024</v>
      </c>
      <c r="B4389" s="12" t="s">
        <v>2251</v>
      </c>
      <c r="C4389" s="36">
        <v>46024</v>
      </c>
      <c r="D4389" s="39">
        <v>337.29</v>
      </c>
      <c r="E4389" s="12">
        <v>65</v>
      </c>
    </row>
    <row r="4390" spans="1:5" x14ac:dyDescent="0.3">
      <c r="A4390" s="12" t="s">
        <v>15025</v>
      </c>
      <c r="B4390" s="12" t="s">
        <v>3854</v>
      </c>
      <c r="C4390" s="36">
        <v>46034</v>
      </c>
      <c r="D4390" s="39">
        <v>493.23</v>
      </c>
      <c r="E4390" s="12">
        <v>160</v>
      </c>
    </row>
    <row r="4391" spans="1:5" x14ac:dyDescent="0.3">
      <c r="A4391" s="12" t="s">
        <v>15026</v>
      </c>
      <c r="B4391" s="12" t="s">
        <v>2249</v>
      </c>
      <c r="C4391" s="36">
        <v>46035</v>
      </c>
      <c r="D4391" s="39">
        <v>961.3</v>
      </c>
      <c r="E4391" s="12">
        <v>285</v>
      </c>
    </row>
    <row r="4392" spans="1:5" x14ac:dyDescent="0.3">
      <c r="A4392" s="12" t="s">
        <v>15027</v>
      </c>
      <c r="B4392" s="12" t="s">
        <v>2297</v>
      </c>
      <c r="C4392" s="36">
        <v>46045</v>
      </c>
      <c r="D4392" s="39">
        <v>1819</v>
      </c>
      <c r="E4392" s="12">
        <v>11</v>
      </c>
    </row>
    <row r="4393" spans="1:5" x14ac:dyDescent="0.3">
      <c r="A4393" s="12" t="s">
        <v>15028</v>
      </c>
      <c r="B4393" s="12" t="s">
        <v>2595</v>
      </c>
      <c r="C4393" s="36">
        <v>46049</v>
      </c>
      <c r="D4393" s="39">
        <v>2130.17</v>
      </c>
      <c r="E4393" s="12">
        <v>30</v>
      </c>
    </row>
    <row r="4394" spans="1:5" x14ac:dyDescent="0.3">
      <c r="A4394" s="12" t="s">
        <v>15029</v>
      </c>
      <c r="B4394" s="12" t="s">
        <v>2337</v>
      </c>
      <c r="C4394" s="36">
        <v>46028</v>
      </c>
      <c r="D4394" s="39">
        <v>1692.57</v>
      </c>
      <c r="E4394" s="12">
        <v>109</v>
      </c>
    </row>
    <row r="4395" spans="1:5" x14ac:dyDescent="0.3">
      <c r="A4395" s="12" t="s">
        <v>15030</v>
      </c>
      <c r="B4395" s="12" t="s">
        <v>3884</v>
      </c>
      <c r="C4395" s="36">
        <v>46035</v>
      </c>
      <c r="D4395" s="39">
        <v>1648.29</v>
      </c>
      <c r="E4395" s="12">
        <v>166</v>
      </c>
    </row>
    <row r="4396" spans="1:5" x14ac:dyDescent="0.3">
      <c r="A4396" s="12" t="s">
        <v>15031</v>
      </c>
      <c r="B4396" s="12" t="s">
        <v>2723</v>
      </c>
      <c r="C4396" s="36">
        <v>46046</v>
      </c>
      <c r="D4396" s="39">
        <v>1221.29</v>
      </c>
      <c r="E4396" s="12">
        <v>48</v>
      </c>
    </row>
    <row r="4397" spans="1:5" x14ac:dyDescent="0.3">
      <c r="A4397" s="12" t="s">
        <v>15032</v>
      </c>
      <c r="B4397" s="12" t="s">
        <v>582</v>
      </c>
      <c r="C4397" s="36">
        <v>46029</v>
      </c>
      <c r="D4397" s="39">
        <v>124.5</v>
      </c>
      <c r="E4397" s="12">
        <v>104</v>
      </c>
    </row>
    <row r="4398" spans="1:5" x14ac:dyDescent="0.3">
      <c r="A4398" s="12" t="s">
        <v>15033</v>
      </c>
      <c r="B4398" s="12" t="s">
        <v>3372</v>
      </c>
      <c r="C4398" s="36">
        <v>46028</v>
      </c>
      <c r="D4398" s="39">
        <v>2138.0100000000002</v>
      </c>
      <c r="E4398" s="12">
        <v>42</v>
      </c>
    </row>
    <row r="4399" spans="1:5" x14ac:dyDescent="0.3">
      <c r="A4399" s="12" t="s">
        <v>15034</v>
      </c>
      <c r="B4399" s="12" t="s">
        <v>3002</v>
      </c>
      <c r="C4399" s="36">
        <v>46027</v>
      </c>
      <c r="D4399" s="39">
        <v>1179.77</v>
      </c>
      <c r="E4399" s="12">
        <v>52</v>
      </c>
    </row>
    <row r="4400" spans="1:5" x14ac:dyDescent="0.3">
      <c r="A4400" s="12" t="s">
        <v>15035</v>
      </c>
      <c r="B4400" s="12" t="s">
        <v>944</v>
      </c>
      <c r="C4400" s="36">
        <v>46037</v>
      </c>
      <c r="D4400" s="39">
        <v>698.73</v>
      </c>
      <c r="E4400" s="12">
        <v>186</v>
      </c>
    </row>
    <row r="4401" spans="1:5" x14ac:dyDescent="0.3">
      <c r="A4401" s="12" t="s">
        <v>15036</v>
      </c>
      <c r="B4401" s="12" t="s">
        <v>3090</v>
      </c>
      <c r="C4401" s="36">
        <v>46041</v>
      </c>
      <c r="D4401" s="39">
        <v>1481.59</v>
      </c>
      <c r="E4401" s="12">
        <v>46</v>
      </c>
    </row>
    <row r="4402" spans="1:5" x14ac:dyDescent="0.3">
      <c r="A4402" s="12" t="s">
        <v>15037</v>
      </c>
      <c r="B4402" s="12" t="s">
        <v>1316</v>
      </c>
      <c r="C4402" s="36">
        <v>46049</v>
      </c>
      <c r="D4402" s="39">
        <v>1918.4</v>
      </c>
      <c r="E4402" s="12">
        <v>195</v>
      </c>
    </row>
    <row r="4403" spans="1:5" x14ac:dyDescent="0.3">
      <c r="A4403" s="12" t="s">
        <v>15038</v>
      </c>
      <c r="B4403" s="12" t="s">
        <v>4380</v>
      </c>
      <c r="C4403" s="36">
        <v>46053</v>
      </c>
      <c r="D4403" s="39">
        <v>1422.71</v>
      </c>
      <c r="E4403" s="12">
        <v>30</v>
      </c>
    </row>
    <row r="4404" spans="1:5" x14ac:dyDescent="0.3">
      <c r="A4404" s="12" t="s">
        <v>15039</v>
      </c>
      <c r="B4404" s="12" t="s">
        <v>2773</v>
      </c>
      <c r="C4404" s="36">
        <v>46032</v>
      </c>
      <c r="D4404" s="39">
        <v>762.46</v>
      </c>
      <c r="E4404" s="12">
        <v>265</v>
      </c>
    </row>
    <row r="4405" spans="1:5" x14ac:dyDescent="0.3">
      <c r="A4405" s="12" t="s">
        <v>15040</v>
      </c>
      <c r="B4405" s="12" t="s">
        <v>4581</v>
      </c>
      <c r="C4405" s="36">
        <v>46050</v>
      </c>
      <c r="D4405" s="39">
        <v>860.68</v>
      </c>
      <c r="E4405" s="12">
        <v>129</v>
      </c>
    </row>
    <row r="4406" spans="1:5" x14ac:dyDescent="0.3">
      <c r="A4406" s="12" t="s">
        <v>15041</v>
      </c>
      <c r="B4406" s="12" t="s">
        <v>2029</v>
      </c>
      <c r="C4406" s="36">
        <v>46043</v>
      </c>
      <c r="D4406" s="39">
        <v>1982.75</v>
      </c>
      <c r="E4406" s="12">
        <v>188</v>
      </c>
    </row>
    <row r="4407" spans="1:5" x14ac:dyDescent="0.3">
      <c r="A4407" s="12" t="s">
        <v>15042</v>
      </c>
      <c r="B4407" s="12" t="s">
        <v>2419</v>
      </c>
      <c r="C4407" s="36">
        <v>46024</v>
      </c>
      <c r="D4407" s="39">
        <v>932.43</v>
      </c>
      <c r="E4407" s="12">
        <v>267</v>
      </c>
    </row>
    <row r="4408" spans="1:5" x14ac:dyDescent="0.3">
      <c r="A4408" s="12" t="s">
        <v>15043</v>
      </c>
      <c r="B4408" s="12" t="s">
        <v>2271</v>
      </c>
      <c r="C4408" s="36">
        <v>46052</v>
      </c>
      <c r="D4408" s="39">
        <v>1376.17</v>
      </c>
      <c r="E4408" s="12">
        <v>69</v>
      </c>
    </row>
    <row r="4409" spans="1:5" x14ac:dyDescent="0.3">
      <c r="A4409" s="12" t="s">
        <v>15044</v>
      </c>
      <c r="B4409" s="12" t="s">
        <v>2154</v>
      </c>
      <c r="C4409" s="36">
        <v>46039</v>
      </c>
      <c r="D4409" s="39">
        <v>1238.6300000000001</v>
      </c>
      <c r="E4409" s="12">
        <v>192</v>
      </c>
    </row>
    <row r="4410" spans="1:5" x14ac:dyDescent="0.3">
      <c r="A4410" s="12" t="s">
        <v>15045</v>
      </c>
      <c r="B4410" s="12" t="s">
        <v>1352</v>
      </c>
      <c r="C4410" s="36">
        <v>46025</v>
      </c>
      <c r="D4410" s="39">
        <v>418.48</v>
      </c>
      <c r="E4410" s="12">
        <v>236</v>
      </c>
    </row>
    <row r="4411" spans="1:5" x14ac:dyDescent="0.3">
      <c r="A4411" s="12" t="s">
        <v>15046</v>
      </c>
      <c r="B4411" s="12" t="s">
        <v>4078</v>
      </c>
      <c r="C4411" s="36">
        <v>46048</v>
      </c>
      <c r="D4411" s="39">
        <v>1731.13</v>
      </c>
      <c r="E4411" s="12">
        <v>57</v>
      </c>
    </row>
    <row r="4412" spans="1:5" x14ac:dyDescent="0.3">
      <c r="A4412" s="12" t="s">
        <v>15047</v>
      </c>
      <c r="B4412" s="12" t="s">
        <v>2201</v>
      </c>
      <c r="C4412" s="36">
        <v>46023</v>
      </c>
      <c r="D4412" s="39">
        <v>469.64</v>
      </c>
      <c r="E4412" s="12">
        <v>111</v>
      </c>
    </row>
    <row r="4413" spans="1:5" x14ac:dyDescent="0.3">
      <c r="A4413" s="12" t="s">
        <v>15048</v>
      </c>
      <c r="B4413" s="12" t="s">
        <v>4110</v>
      </c>
      <c r="C4413" s="36">
        <v>46025</v>
      </c>
      <c r="D4413" s="39">
        <v>1067.03</v>
      </c>
      <c r="E4413" s="12">
        <v>74</v>
      </c>
    </row>
    <row r="4414" spans="1:5" x14ac:dyDescent="0.3">
      <c r="A4414" s="12" t="s">
        <v>15049</v>
      </c>
      <c r="B4414" s="12" t="s">
        <v>885</v>
      </c>
      <c r="C4414" s="36">
        <v>46036</v>
      </c>
      <c r="D4414" s="39">
        <v>124.77</v>
      </c>
      <c r="E4414" s="12">
        <v>173</v>
      </c>
    </row>
    <row r="4415" spans="1:5" x14ac:dyDescent="0.3">
      <c r="A4415" s="12" t="s">
        <v>15050</v>
      </c>
      <c r="B4415" s="12" t="s">
        <v>3402</v>
      </c>
      <c r="C4415" s="36">
        <v>46041</v>
      </c>
      <c r="D4415" s="39">
        <v>1389</v>
      </c>
      <c r="E4415" s="12">
        <v>21</v>
      </c>
    </row>
    <row r="4416" spans="1:5" x14ac:dyDescent="0.3">
      <c r="A4416" s="12" t="s">
        <v>15051</v>
      </c>
      <c r="B4416" s="12" t="s">
        <v>2907</v>
      </c>
      <c r="C4416" s="36">
        <v>46046</v>
      </c>
      <c r="D4416" s="39">
        <v>550.14</v>
      </c>
      <c r="E4416" s="12">
        <v>54</v>
      </c>
    </row>
    <row r="4417" spans="1:5" x14ac:dyDescent="0.3">
      <c r="A4417" s="12" t="s">
        <v>15052</v>
      </c>
      <c r="B4417" s="12" t="s">
        <v>1658</v>
      </c>
      <c r="C4417" s="36">
        <v>46034</v>
      </c>
      <c r="D4417" s="39">
        <v>679.93</v>
      </c>
      <c r="E4417" s="12">
        <v>46</v>
      </c>
    </row>
    <row r="4418" spans="1:5" x14ac:dyDescent="0.3">
      <c r="A4418" s="12" t="s">
        <v>15053</v>
      </c>
      <c r="B4418" s="12" t="s">
        <v>4581</v>
      </c>
      <c r="C4418" s="36">
        <v>46030</v>
      </c>
      <c r="D4418" s="39">
        <v>938.86</v>
      </c>
      <c r="E4418" s="12">
        <v>34</v>
      </c>
    </row>
    <row r="4419" spans="1:5" x14ac:dyDescent="0.3">
      <c r="A4419" s="12" t="s">
        <v>15054</v>
      </c>
      <c r="B4419" s="12" t="s">
        <v>2635</v>
      </c>
      <c r="C4419" s="36">
        <v>46043</v>
      </c>
      <c r="D4419" s="39">
        <v>84.51</v>
      </c>
      <c r="E4419" s="12">
        <v>16</v>
      </c>
    </row>
    <row r="4420" spans="1:5" x14ac:dyDescent="0.3">
      <c r="A4420" s="12" t="s">
        <v>15055</v>
      </c>
      <c r="B4420" s="12" t="s">
        <v>1668</v>
      </c>
      <c r="C4420" s="36">
        <v>46044</v>
      </c>
      <c r="D4420" s="39">
        <v>1685.52</v>
      </c>
      <c r="E4420" s="12">
        <v>98</v>
      </c>
    </row>
    <row r="4421" spans="1:5" x14ac:dyDescent="0.3">
      <c r="A4421" s="12" t="s">
        <v>15056</v>
      </c>
      <c r="B4421" s="12" t="s">
        <v>1291</v>
      </c>
      <c r="C4421" s="36">
        <v>46050</v>
      </c>
      <c r="D4421" s="39">
        <v>1220.6199999999999</v>
      </c>
      <c r="E4421" s="12">
        <v>240</v>
      </c>
    </row>
    <row r="4422" spans="1:5" x14ac:dyDescent="0.3">
      <c r="A4422" s="12" t="s">
        <v>15057</v>
      </c>
      <c r="B4422" s="12" t="s">
        <v>2261</v>
      </c>
      <c r="C4422" s="36">
        <v>46052</v>
      </c>
      <c r="D4422" s="39">
        <v>26</v>
      </c>
      <c r="E4422" s="12">
        <v>275</v>
      </c>
    </row>
    <row r="4423" spans="1:5" x14ac:dyDescent="0.3">
      <c r="A4423" s="12" t="s">
        <v>15058</v>
      </c>
      <c r="B4423" s="12" t="s">
        <v>4386</v>
      </c>
      <c r="C4423" s="36">
        <v>46032</v>
      </c>
      <c r="D4423" s="39">
        <v>2062.08</v>
      </c>
      <c r="E4423" s="12">
        <v>300</v>
      </c>
    </row>
    <row r="4424" spans="1:5" x14ac:dyDescent="0.3">
      <c r="A4424" s="12" t="s">
        <v>15059</v>
      </c>
      <c r="B4424" s="12" t="s">
        <v>914</v>
      </c>
      <c r="C4424" s="36">
        <v>46025</v>
      </c>
      <c r="D4424" s="39">
        <v>103.98</v>
      </c>
      <c r="E4424" s="12">
        <v>228</v>
      </c>
    </row>
    <row r="4425" spans="1:5" x14ac:dyDescent="0.3">
      <c r="A4425" s="12" t="s">
        <v>15060</v>
      </c>
      <c r="B4425" s="12" t="s">
        <v>1027</v>
      </c>
      <c r="C4425" s="36">
        <v>46027</v>
      </c>
      <c r="D4425" s="39">
        <v>802.1</v>
      </c>
      <c r="E4425" s="12">
        <v>238</v>
      </c>
    </row>
    <row r="4426" spans="1:5" x14ac:dyDescent="0.3">
      <c r="A4426" s="12" t="s">
        <v>15061</v>
      </c>
      <c r="B4426" s="12" t="s">
        <v>614</v>
      </c>
      <c r="C4426" s="36">
        <v>46036</v>
      </c>
      <c r="D4426" s="39">
        <v>1188.0999999999999</v>
      </c>
      <c r="E4426" s="12">
        <v>129</v>
      </c>
    </row>
    <row r="4427" spans="1:5" x14ac:dyDescent="0.3">
      <c r="A4427" s="12" t="s">
        <v>15062</v>
      </c>
      <c r="B4427" s="12" t="s">
        <v>2405</v>
      </c>
      <c r="C4427" s="36">
        <v>46040</v>
      </c>
      <c r="D4427" s="39">
        <v>903.23</v>
      </c>
      <c r="E4427" s="12">
        <v>41</v>
      </c>
    </row>
    <row r="4428" spans="1:5" x14ac:dyDescent="0.3">
      <c r="A4428" s="12" t="s">
        <v>15063</v>
      </c>
      <c r="B4428" s="12" t="s">
        <v>639</v>
      </c>
      <c r="C4428" s="36">
        <v>46038</v>
      </c>
      <c r="D4428" s="39">
        <v>1806.54</v>
      </c>
      <c r="E4428" s="12">
        <v>226</v>
      </c>
    </row>
    <row r="4429" spans="1:5" x14ac:dyDescent="0.3">
      <c r="A4429" s="12" t="s">
        <v>15064</v>
      </c>
      <c r="B4429" s="12" t="s">
        <v>996</v>
      </c>
      <c r="C4429" s="36">
        <v>46052</v>
      </c>
      <c r="D4429" s="39">
        <v>2209.0300000000002</v>
      </c>
      <c r="E4429" s="12">
        <v>15</v>
      </c>
    </row>
    <row r="4430" spans="1:5" x14ac:dyDescent="0.3">
      <c r="A4430" s="12" t="s">
        <v>15065</v>
      </c>
      <c r="B4430" s="12" t="s">
        <v>2901</v>
      </c>
      <c r="C4430" s="36">
        <v>46051</v>
      </c>
      <c r="D4430" s="39">
        <v>2146.65</v>
      </c>
      <c r="E4430" s="12">
        <v>280</v>
      </c>
    </row>
    <row r="4431" spans="1:5" x14ac:dyDescent="0.3">
      <c r="A4431" s="12" t="s">
        <v>15066</v>
      </c>
      <c r="B4431" s="12" t="s">
        <v>1975</v>
      </c>
      <c r="C4431" s="36">
        <v>46036</v>
      </c>
      <c r="D4431" s="39">
        <v>741.56</v>
      </c>
      <c r="E4431" s="12">
        <v>109</v>
      </c>
    </row>
    <row r="4432" spans="1:5" x14ac:dyDescent="0.3">
      <c r="A4432" s="12" t="s">
        <v>15067</v>
      </c>
      <c r="B4432" s="12" t="s">
        <v>4100</v>
      </c>
      <c r="C4432" s="36">
        <v>46053</v>
      </c>
      <c r="D4432" s="39">
        <v>1467.9</v>
      </c>
      <c r="E4432" s="12">
        <v>27</v>
      </c>
    </row>
    <row r="4433" spans="1:5" x14ac:dyDescent="0.3">
      <c r="A4433" s="12" t="s">
        <v>15068</v>
      </c>
      <c r="B4433" s="12" t="s">
        <v>971</v>
      </c>
      <c r="C4433" s="36">
        <v>46036</v>
      </c>
      <c r="D4433" s="39">
        <v>1863.63</v>
      </c>
      <c r="E4433" s="12">
        <v>236</v>
      </c>
    </row>
    <row r="4434" spans="1:5" x14ac:dyDescent="0.3">
      <c r="A4434" s="12" t="s">
        <v>15069</v>
      </c>
      <c r="B4434" s="12" t="s">
        <v>3282</v>
      </c>
      <c r="C4434" s="36">
        <v>46037</v>
      </c>
      <c r="D4434" s="39">
        <v>2223.8000000000002</v>
      </c>
      <c r="E4434" s="12">
        <v>78</v>
      </c>
    </row>
    <row r="4435" spans="1:5" x14ac:dyDescent="0.3">
      <c r="A4435" s="12" t="s">
        <v>15070</v>
      </c>
      <c r="B4435" s="12" t="s">
        <v>1145</v>
      </c>
      <c r="C4435" s="36">
        <v>46046</v>
      </c>
      <c r="D4435" s="39">
        <v>149.16999999999999</v>
      </c>
      <c r="E4435" s="12">
        <v>163</v>
      </c>
    </row>
    <row r="4436" spans="1:5" x14ac:dyDescent="0.3">
      <c r="A4436" s="12" t="s">
        <v>15071</v>
      </c>
      <c r="B4436" s="12" t="s">
        <v>703</v>
      </c>
      <c r="C4436" s="36">
        <v>46025</v>
      </c>
      <c r="D4436" s="39">
        <v>934.04</v>
      </c>
      <c r="E4436" s="12">
        <v>146</v>
      </c>
    </row>
    <row r="4437" spans="1:5" x14ac:dyDescent="0.3">
      <c r="A4437" s="12" t="s">
        <v>15072</v>
      </c>
      <c r="B4437" s="12" t="s">
        <v>3348</v>
      </c>
      <c r="C4437" s="36">
        <v>46046</v>
      </c>
      <c r="D4437" s="39">
        <v>1362.62</v>
      </c>
      <c r="E4437" s="12">
        <v>88</v>
      </c>
    </row>
    <row r="4438" spans="1:5" x14ac:dyDescent="0.3">
      <c r="A4438" s="12" t="s">
        <v>15073</v>
      </c>
      <c r="B4438" s="12" t="s">
        <v>2217</v>
      </c>
      <c r="C4438" s="36">
        <v>46040</v>
      </c>
      <c r="D4438" s="39">
        <v>225.68</v>
      </c>
      <c r="E4438" s="12">
        <v>20</v>
      </c>
    </row>
    <row r="4439" spans="1:5" x14ac:dyDescent="0.3">
      <c r="A4439" s="12" t="s">
        <v>15074</v>
      </c>
      <c r="B4439" s="12" t="s">
        <v>691</v>
      </c>
      <c r="C4439" s="36">
        <v>46048</v>
      </c>
      <c r="D4439" s="39">
        <v>714.11</v>
      </c>
      <c r="E4439" s="12">
        <v>208</v>
      </c>
    </row>
    <row r="4440" spans="1:5" x14ac:dyDescent="0.3">
      <c r="A4440" s="12" t="s">
        <v>15075</v>
      </c>
      <c r="B4440" s="12" t="s">
        <v>3784</v>
      </c>
      <c r="C4440" s="36">
        <v>46045</v>
      </c>
      <c r="D4440" s="39">
        <v>690.1</v>
      </c>
      <c r="E4440" s="12">
        <v>7</v>
      </c>
    </row>
    <row r="4441" spans="1:5" x14ac:dyDescent="0.3">
      <c r="A4441" s="12" t="s">
        <v>15076</v>
      </c>
      <c r="B4441" s="12" t="s">
        <v>4180</v>
      </c>
      <c r="C4441" s="36">
        <v>46047</v>
      </c>
      <c r="D4441" s="39">
        <v>424.78</v>
      </c>
      <c r="E4441" s="12">
        <v>252</v>
      </c>
    </row>
    <row r="4442" spans="1:5" x14ac:dyDescent="0.3">
      <c r="A4442" s="12" t="s">
        <v>15077</v>
      </c>
      <c r="B4442" s="12" t="s">
        <v>3727</v>
      </c>
      <c r="C4442" s="36">
        <v>46024</v>
      </c>
      <c r="D4442" s="39">
        <v>1301.93</v>
      </c>
      <c r="E4442" s="12">
        <v>145</v>
      </c>
    </row>
    <row r="4443" spans="1:5" x14ac:dyDescent="0.3">
      <c r="A4443" s="12" t="s">
        <v>15078</v>
      </c>
      <c r="B4443" s="12" t="s">
        <v>743</v>
      </c>
      <c r="C4443" s="36">
        <v>46049</v>
      </c>
      <c r="D4443" s="39">
        <v>760.86</v>
      </c>
      <c r="E4443" s="12">
        <v>272</v>
      </c>
    </row>
    <row r="4444" spans="1:5" x14ac:dyDescent="0.3">
      <c r="A4444" s="12" t="s">
        <v>15079</v>
      </c>
      <c r="B4444" s="12" t="s">
        <v>695</v>
      </c>
      <c r="C4444" s="36">
        <v>46025</v>
      </c>
      <c r="D4444" s="39">
        <v>734.57</v>
      </c>
      <c r="E4444" s="12">
        <v>92</v>
      </c>
    </row>
    <row r="4445" spans="1:5" x14ac:dyDescent="0.3">
      <c r="A4445" s="12" t="s">
        <v>15080</v>
      </c>
      <c r="B4445" s="12" t="s">
        <v>1405</v>
      </c>
      <c r="C4445" s="36">
        <v>46047</v>
      </c>
      <c r="D4445" s="39">
        <v>1944.38</v>
      </c>
      <c r="E4445" s="12">
        <v>245</v>
      </c>
    </row>
    <row r="4446" spans="1:5" x14ac:dyDescent="0.3">
      <c r="A4446" s="12" t="s">
        <v>15081</v>
      </c>
      <c r="B4446" s="12" t="s">
        <v>2883</v>
      </c>
      <c r="C4446" s="36">
        <v>46048</v>
      </c>
      <c r="D4446" s="39">
        <v>567.69000000000005</v>
      </c>
      <c r="E4446" s="12">
        <v>53</v>
      </c>
    </row>
    <row r="4447" spans="1:5" x14ac:dyDescent="0.3">
      <c r="A4447" s="12" t="s">
        <v>15082</v>
      </c>
      <c r="B4447" s="12" t="s">
        <v>3032</v>
      </c>
      <c r="C4447" s="36">
        <v>46046</v>
      </c>
      <c r="D4447" s="39">
        <v>1700.04</v>
      </c>
      <c r="E4447" s="12">
        <v>216</v>
      </c>
    </row>
    <row r="4448" spans="1:5" x14ac:dyDescent="0.3">
      <c r="A4448" s="12" t="s">
        <v>15083</v>
      </c>
      <c r="B4448" s="12" t="s">
        <v>2997</v>
      </c>
      <c r="C4448" s="36">
        <v>46038</v>
      </c>
      <c r="D4448" s="39">
        <v>1249.8800000000001</v>
      </c>
      <c r="E4448" s="12">
        <v>135</v>
      </c>
    </row>
    <row r="4449" spans="1:5" x14ac:dyDescent="0.3">
      <c r="A4449" s="12" t="s">
        <v>15084</v>
      </c>
      <c r="B4449" s="12" t="s">
        <v>1816</v>
      </c>
      <c r="C4449" s="36">
        <v>46053</v>
      </c>
      <c r="D4449" s="39">
        <v>846.62</v>
      </c>
      <c r="E4449" s="12">
        <v>134</v>
      </c>
    </row>
    <row r="4450" spans="1:5" x14ac:dyDescent="0.3">
      <c r="A4450" s="12" t="s">
        <v>15085</v>
      </c>
      <c r="B4450" s="12" t="s">
        <v>1750</v>
      </c>
      <c r="C4450" s="36">
        <v>46030</v>
      </c>
      <c r="D4450" s="39">
        <v>1511.17</v>
      </c>
      <c r="E4450" s="12">
        <v>113</v>
      </c>
    </row>
    <row r="4451" spans="1:5" x14ac:dyDescent="0.3">
      <c r="A4451" s="12" t="s">
        <v>15086</v>
      </c>
      <c r="B4451" s="12" t="s">
        <v>1213</v>
      </c>
      <c r="C4451" s="36">
        <v>46023</v>
      </c>
      <c r="D4451" s="39">
        <v>2214.4699999999998</v>
      </c>
      <c r="E4451" s="12">
        <v>63</v>
      </c>
    </row>
    <row r="4452" spans="1:5" x14ac:dyDescent="0.3">
      <c r="A4452" s="12" t="s">
        <v>15087</v>
      </c>
      <c r="B4452" s="12" t="s">
        <v>3336</v>
      </c>
      <c r="C4452" s="36">
        <v>46045</v>
      </c>
      <c r="D4452" s="39">
        <v>281.20999999999998</v>
      </c>
      <c r="E4452" s="12">
        <v>194</v>
      </c>
    </row>
    <row r="4453" spans="1:5" x14ac:dyDescent="0.3">
      <c r="A4453" s="12" t="s">
        <v>15088</v>
      </c>
      <c r="B4453" s="12" t="s">
        <v>3316</v>
      </c>
      <c r="C4453" s="36">
        <v>46031</v>
      </c>
      <c r="D4453" s="39">
        <v>1071.3399999999999</v>
      </c>
      <c r="E4453" s="12">
        <v>227</v>
      </c>
    </row>
    <row r="4454" spans="1:5" x14ac:dyDescent="0.3">
      <c r="A4454" s="12" t="s">
        <v>15089</v>
      </c>
      <c r="B4454" s="12" t="s">
        <v>3160</v>
      </c>
      <c r="C4454" s="36">
        <v>46026</v>
      </c>
      <c r="D4454" s="39">
        <v>111</v>
      </c>
      <c r="E4454" s="12">
        <v>214</v>
      </c>
    </row>
    <row r="4455" spans="1:5" x14ac:dyDescent="0.3">
      <c r="A4455" s="12" t="s">
        <v>15090</v>
      </c>
      <c r="B4455" s="12" t="s">
        <v>2449</v>
      </c>
      <c r="C4455" s="36">
        <v>46036</v>
      </c>
      <c r="D4455" s="39">
        <v>1120.46</v>
      </c>
      <c r="E4455" s="12">
        <v>133</v>
      </c>
    </row>
    <row r="4456" spans="1:5" x14ac:dyDescent="0.3">
      <c r="A4456" s="12" t="s">
        <v>15091</v>
      </c>
      <c r="B4456" s="12" t="s">
        <v>2649</v>
      </c>
      <c r="C4456" s="36">
        <v>46036</v>
      </c>
      <c r="D4456" s="39">
        <v>1964.86</v>
      </c>
      <c r="E4456" s="12">
        <v>40</v>
      </c>
    </row>
    <row r="4457" spans="1:5" x14ac:dyDescent="0.3">
      <c r="A4457" s="12" t="s">
        <v>15092</v>
      </c>
      <c r="B4457" s="12" t="s">
        <v>2497</v>
      </c>
      <c r="C4457" s="36">
        <v>46033</v>
      </c>
      <c r="D4457" s="39">
        <v>920.04</v>
      </c>
      <c r="E4457" s="12">
        <v>238</v>
      </c>
    </row>
    <row r="4458" spans="1:5" x14ac:dyDescent="0.3">
      <c r="A4458" s="12" t="s">
        <v>15093</v>
      </c>
      <c r="B4458" s="12" t="s">
        <v>4453</v>
      </c>
      <c r="C4458" s="36">
        <v>46044</v>
      </c>
      <c r="D4458" s="39">
        <v>1732.02</v>
      </c>
      <c r="E4458" s="12">
        <v>227</v>
      </c>
    </row>
    <row r="4459" spans="1:5" x14ac:dyDescent="0.3">
      <c r="A4459" s="12" t="s">
        <v>15094</v>
      </c>
      <c r="B4459" s="12" t="s">
        <v>2899</v>
      </c>
      <c r="C4459" s="36">
        <v>46028</v>
      </c>
      <c r="D4459" s="39">
        <v>1233.83</v>
      </c>
      <c r="E4459" s="12">
        <v>273</v>
      </c>
    </row>
    <row r="4460" spans="1:5" x14ac:dyDescent="0.3">
      <c r="A4460" s="12" t="s">
        <v>15095</v>
      </c>
      <c r="B4460" s="12" t="s">
        <v>2859</v>
      </c>
      <c r="C4460" s="36">
        <v>46053</v>
      </c>
      <c r="D4460" s="39">
        <v>96.4</v>
      </c>
      <c r="E4460" s="12">
        <v>80</v>
      </c>
    </row>
    <row r="4461" spans="1:5" x14ac:dyDescent="0.3">
      <c r="A4461" s="12" t="s">
        <v>15096</v>
      </c>
      <c r="B4461" s="12" t="s">
        <v>2911</v>
      </c>
      <c r="C4461" s="36">
        <v>46028</v>
      </c>
      <c r="D4461" s="39">
        <v>136.35</v>
      </c>
      <c r="E4461" s="12">
        <v>277</v>
      </c>
    </row>
    <row r="4462" spans="1:5" x14ac:dyDescent="0.3">
      <c r="A4462" s="12" t="s">
        <v>15097</v>
      </c>
      <c r="B4462" s="12" t="s">
        <v>1764</v>
      </c>
      <c r="C4462" s="36">
        <v>46036</v>
      </c>
      <c r="D4462" s="39">
        <v>564.05999999999995</v>
      </c>
      <c r="E4462" s="12">
        <v>57</v>
      </c>
    </row>
    <row r="4463" spans="1:5" x14ac:dyDescent="0.3">
      <c r="A4463" s="12" t="s">
        <v>15098</v>
      </c>
      <c r="B4463" s="12" t="s">
        <v>4206</v>
      </c>
      <c r="C4463" s="36">
        <v>46051</v>
      </c>
      <c r="D4463" s="39">
        <v>1714.86</v>
      </c>
      <c r="E4463" s="12">
        <v>193</v>
      </c>
    </row>
    <row r="4464" spans="1:5" x14ac:dyDescent="0.3">
      <c r="A4464" s="12" t="s">
        <v>15099</v>
      </c>
      <c r="B4464" s="12" t="s">
        <v>1566</v>
      </c>
      <c r="C4464" s="36">
        <v>46033</v>
      </c>
      <c r="D4464" s="39">
        <v>1908.32</v>
      </c>
      <c r="E4464" s="12">
        <v>267</v>
      </c>
    </row>
    <row r="4465" spans="1:5" x14ac:dyDescent="0.3">
      <c r="A4465" s="12" t="s">
        <v>15100</v>
      </c>
      <c r="B4465" s="12" t="s">
        <v>3250</v>
      </c>
      <c r="C4465" s="36">
        <v>46043</v>
      </c>
      <c r="D4465" s="39">
        <v>1667.26</v>
      </c>
      <c r="E4465" s="12">
        <v>164</v>
      </c>
    </row>
    <row r="4466" spans="1:5" x14ac:dyDescent="0.3">
      <c r="A4466" s="12" t="s">
        <v>15101</v>
      </c>
      <c r="B4466" s="12" t="s">
        <v>4092</v>
      </c>
      <c r="C4466" s="36">
        <v>46026</v>
      </c>
      <c r="D4466" s="39">
        <v>460.47</v>
      </c>
      <c r="E4466" s="12">
        <v>207</v>
      </c>
    </row>
    <row r="4467" spans="1:5" x14ac:dyDescent="0.3">
      <c r="A4467" s="12" t="s">
        <v>15102</v>
      </c>
      <c r="B4467" s="12" t="s">
        <v>3814</v>
      </c>
      <c r="C4467" s="36">
        <v>46039</v>
      </c>
      <c r="D4467" s="39">
        <v>172.99</v>
      </c>
      <c r="E4467" s="12">
        <v>234</v>
      </c>
    </row>
    <row r="4468" spans="1:5" x14ac:dyDescent="0.3">
      <c r="A4468" s="12" t="s">
        <v>15103</v>
      </c>
      <c r="B4468" s="12" t="s">
        <v>530</v>
      </c>
      <c r="C4468" s="36">
        <v>46053</v>
      </c>
      <c r="D4468" s="39">
        <v>849.94</v>
      </c>
      <c r="E4468" s="12">
        <v>37</v>
      </c>
    </row>
    <row r="4469" spans="1:5" x14ac:dyDescent="0.3">
      <c r="A4469" s="12" t="s">
        <v>15104</v>
      </c>
      <c r="B4469" s="12" t="s">
        <v>4501</v>
      </c>
      <c r="C4469" s="36">
        <v>46024</v>
      </c>
      <c r="D4469" s="39">
        <v>1561.06</v>
      </c>
      <c r="E4469" s="12">
        <v>32</v>
      </c>
    </row>
    <row r="4470" spans="1:5" x14ac:dyDescent="0.3">
      <c r="A4470" s="12" t="s">
        <v>15105</v>
      </c>
      <c r="B4470" s="12" t="s">
        <v>1031</v>
      </c>
      <c r="C4470" s="36">
        <v>46047</v>
      </c>
      <c r="D4470" s="39">
        <v>2418.9899999999998</v>
      </c>
      <c r="E4470" s="12">
        <v>223</v>
      </c>
    </row>
    <row r="4471" spans="1:5" x14ac:dyDescent="0.3">
      <c r="A4471" s="12" t="s">
        <v>15106</v>
      </c>
      <c r="B4471" s="12" t="s">
        <v>2957</v>
      </c>
      <c r="C4471" s="36">
        <v>46052</v>
      </c>
      <c r="D4471" s="39">
        <v>107.04</v>
      </c>
      <c r="E4471" s="12">
        <v>41</v>
      </c>
    </row>
    <row r="4472" spans="1:5" x14ac:dyDescent="0.3">
      <c r="A4472" s="12" t="s">
        <v>15107</v>
      </c>
      <c r="B4472" s="12" t="s">
        <v>2495</v>
      </c>
      <c r="C4472" s="36">
        <v>46036</v>
      </c>
      <c r="D4472" s="39">
        <v>1161.31</v>
      </c>
      <c r="E4472" s="12">
        <v>102</v>
      </c>
    </row>
    <row r="4473" spans="1:5" x14ac:dyDescent="0.3">
      <c r="A4473" s="12" t="s">
        <v>15108</v>
      </c>
      <c r="B4473" s="12" t="s">
        <v>810</v>
      </c>
      <c r="C4473" s="36">
        <v>46034</v>
      </c>
      <c r="D4473" s="39">
        <v>596.42999999999995</v>
      </c>
      <c r="E4473" s="12">
        <v>25</v>
      </c>
    </row>
    <row r="4474" spans="1:5" x14ac:dyDescent="0.3">
      <c r="A4474" s="12" t="s">
        <v>15109</v>
      </c>
      <c r="B4474" s="12" t="s">
        <v>4332</v>
      </c>
      <c r="C4474" s="36">
        <v>46053</v>
      </c>
      <c r="D4474" s="39">
        <v>1192.52</v>
      </c>
      <c r="E4474" s="12">
        <v>196</v>
      </c>
    </row>
    <row r="4475" spans="1:5" x14ac:dyDescent="0.3">
      <c r="A4475" s="12" t="s">
        <v>15110</v>
      </c>
      <c r="B4475" s="12" t="s">
        <v>3519</v>
      </c>
      <c r="C4475" s="36">
        <v>46048</v>
      </c>
      <c r="D4475" s="39">
        <v>814.57</v>
      </c>
      <c r="E4475" s="12">
        <v>66</v>
      </c>
    </row>
    <row r="4476" spans="1:5" x14ac:dyDescent="0.3">
      <c r="A4476" s="12" t="s">
        <v>15111</v>
      </c>
      <c r="B4476" s="12" t="s">
        <v>3557</v>
      </c>
      <c r="C4476" s="36">
        <v>46033</v>
      </c>
      <c r="D4476" s="39">
        <v>527.9</v>
      </c>
      <c r="E4476" s="12">
        <v>110</v>
      </c>
    </row>
    <row r="4477" spans="1:5" x14ac:dyDescent="0.3">
      <c r="A4477" s="12" t="s">
        <v>15112</v>
      </c>
      <c r="B4477" s="12" t="s">
        <v>1636</v>
      </c>
      <c r="C4477" s="36">
        <v>46052</v>
      </c>
      <c r="D4477" s="39">
        <v>1050.6600000000001</v>
      </c>
      <c r="E4477" s="12">
        <v>246</v>
      </c>
    </row>
    <row r="4478" spans="1:5" x14ac:dyDescent="0.3">
      <c r="A4478" s="12" t="s">
        <v>15113</v>
      </c>
      <c r="B4478" s="12" t="s">
        <v>4210</v>
      </c>
      <c r="C4478" s="36">
        <v>46041</v>
      </c>
      <c r="D4478" s="39">
        <v>2122.75</v>
      </c>
      <c r="E4478" s="12">
        <v>38</v>
      </c>
    </row>
    <row r="4479" spans="1:5" x14ac:dyDescent="0.3">
      <c r="A4479" s="12" t="s">
        <v>15114</v>
      </c>
      <c r="B4479" s="12" t="s">
        <v>2179</v>
      </c>
      <c r="C4479" s="36">
        <v>46045</v>
      </c>
      <c r="D4479" s="39">
        <v>35.700000000000003</v>
      </c>
      <c r="E4479" s="12">
        <v>273</v>
      </c>
    </row>
    <row r="4480" spans="1:5" x14ac:dyDescent="0.3">
      <c r="A4480" s="12" t="s">
        <v>15115</v>
      </c>
      <c r="B4480" s="12" t="s">
        <v>1664</v>
      </c>
      <c r="C4480" s="36">
        <v>46039</v>
      </c>
      <c r="D4480" s="39">
        <v>1456.29</v>
      </c>
      <c r="E4480" s="12">
        <v>290</v>
      </c>
    </row>
    <row r="4481" spans="1:5" x14ac:dyDescent="0.3">
      <c r="A4481" s="12" t="s">
        <v>15116</v>
      </c>
      <c r="B4481" s="12" t="s">
        <v>2839</v>
      </c>
      <c r="C4481" s="36">
        <v>46029</v>
      </c>
      <c r="D4481" s="39">
        <v>783.26</v>
      </c>
      <c r="E4481" s="12">
        <v>41</v>
      </c>
    </row>
    <row r="4482" spans="1:5" x14ac:dyDescent="0.3">
      <c r="A4482" s="12" t="s">
        <v>15117</v>
      </c>
      <c r="B4482" s="12" t="s">
        <v>3126</v>
      </c>
      <c r="C4482" s="36">
        <v>46033</v>
      </c>
      <c r="D4482" s="39">
        <v>2259.34</v>
      </c>
      <c r="E4482" s="12">
        <v>244</v>
      </c>
    </row>
    <row r="4483" spans="1:5" x14ac:dyDescent="0.3">
      <c r="A4483" s="12" t="s">
        <v>15118</v>
      </c>
      <c r="B4483" s="12" t="s">
        <v>4463</v>
      </c>
      <c r="C4483" s="36">
        <v>46048</v>
      </c>
      <c r="D4483" s="39">
        <v>310.11</v>
      </c>
      <c r="E4483" s="12">
        <v>75</v>
      </c>
    </row>
    <row r="4484" spans="1:5" x14ac:dyDescent="0.3">
      <c r="A4484" s="12" t="s">
        <v>15119</v>
      </c>
      <c r="B4484" s="12" t="s">
        <v>4384</v>
      </c>
      <c r="C4484" s="36">
        <v>46051</v>
      </c>
      <c r="D4484" s="39">
        <v>2218.2600000000002</v>
      </c>
      <c r="E4484" s="12">
        <v>119</v>
      </c>
    </row>
    <row r="4485" spans="1:5" x14ac:dyDescent="0.3">
      <c r="A4485" s="12" t="s">
        <v>15120</v>
      </c>
      <c r="B4485" s="12" t="s">
        <v>4298</v>
      </c>
      <c r="C4485" s="36">
        <v>46042</v>
      </c>
      <c r="D4485" s="39">
        <v>2459.62</v>
      </c>
      <c r="E4485" s="12">
        <v>230</v>
      </c>
    </row>
    <row r="4486" spans="1:5" x14ac:dyDescent="0.3">
      <c r="A4486" s="12" t="s">
        <v>15121</v>
      </c>
      <c r="B4486" s="12" t="s">
        <v>679</v>
      </c>
      <c r="C4486" s="36">
        <v>46042</v>
      </c>
      <c r="D4486" s="39">
        <v>2358.83</v>
      </c>
      <c r="E4486" s="12">
        <v>216</v>
      </c>
    </row>
    <row r="4487" spans="1:5" x14ac:dyDescent="0.3">
      <c r="A4487" s="12" t="s">
        <v>15122</v>
      </c>
      <c r="B4487" s="12" t="s">
        <v>2537</v>
      </c>
      <c r="C4487" s="36">
        <v>46027</v>
      </c>
      <c r="D4487" s="39">
        <v>644.36</v>
      </c>
      <c r="E4487" s="12">
        <v>257</v>
      </c>
    </row>
    <row r="4488" spans="1:5" x14ac:dyDescent="0.3">
      <c r="A4488" s="12" t="s">
        <v>15123</v>
      </c>
      <c r="B4488" s="12" t="s">
        <v>1161</v>
      </c>
      <c r="C4488" s="36">
        <v>46039</v>
      </c>
      <c r="D4488" s="39">
        <v>1782.13</v>
      </c>
      <c r="E4488" s="12">
        <v>51</v>
      </c>
    </row>
    <row r="4489" spans="1:5" x14ac:dyDescent="0.3">
      <c r="A4489" s="12" t="s">
        <v>15124</v>
      </c>
      <c r="B4489" s="12" t="s">
        <v>551</v>
      </c>
      <c r="C4489" s="36">
        <v>46027</v>
      </c>
      <c r="D4489" s="39">
        <v>1366.54</v>
      </c>
      <c r="E4489" s="12">
        <v>79</v>
      </c>
    </row>
    <row r="4490" spans="1:5" x14ac:dyDescent="0.3">
      <c r="A4490" s="12" t="s">
        <v>15125</v>
      </c>
      <c r="B4490" s="12" t="s">
        <v>4362</v>
      </c>
      <c r="C4490" s="36">
        <v>46033</v>
      </c>
      <c r="D4490" s="39">
        <v>754.72</v>
      </c>
      <c r="E4490" s="12">
        <v>234</v>
      </c>
    </row>
    <row r="4491" spans="1:5" x14ac:dyDescent="0.3">
      <c r="A4491" s="12" t="s">
        <v>15126</v>
      </c>
      <c r="B4491" s="12" t="s">
        <v>2997</v>
      </c>
      <c r="C4491" s="36">
        <v>46031</v>
      </c>
      <c r="D4491" s="39">
        <v>1323.64</v>
      </c>
      <c r="E4491" s="12">
        <v>59</v>
      </c>
    </row>
    <row r="4492" spans="1:5" x14ac:dyDescent="0.3">
      <c r="A4492" s="12" t="s">
        <v>15127</v>
      </c>
      <c r="B4492" s="12" t="s">
        <v>1845</v>
      </c>
      <c r="C4492" s="36">
        <v>46050</v>
      </c>
      <c r="D4492" s="39">
        <v>1201.75</v>
      </c>
      <c r="E4492" s="12">
        <v>77</v>
      </c>
    </row>
    <row r="4493" spans="1:5" x14ac:dyDescent="0.3">
      <c r="A4493" s="12" t="s">
        <v>15128</v>
      </c>
      <c r="B4493" s="12" t="s">
        <v>2975</v>
      </c>
      <c r="C4493" s="36">
        <v>46049</v>
      </c>
      <c r="D4493" s="39">
        <v>362.21</v>
      </c>
      <c r="E4493" s="12">
        <v>225</v>
      </c>
    </row>
    <row r="4494" spans="1:5" x14ac:dyDescent="0.3">
      <c r="A4494" s="12" t="s">
        <v>15129</v>
      </c>
      <c r="B4494" s="12" t="s">
        <v>2285</v>
      </c>
      <c r="C4494" s="36">
        <v>46044</v>
      </c>
      <c r="D4494" s="39">
        <v>1644.56</v>
      </c>
      <c r="E4494" s="12">
        <v>153</v>
      </c>
    </row>
    <row r="4495" spans="1:5" x14ac:dyDescent="0.3">
      <c r="A4495" s="12" t="s">
        <v>15130</v>
      </c>
      <c r="B4495" s="12" t="s">
        <v>2217</v>
      </c>
      <c r="C4495" s="36">
        <v>46025</v>
      </c>
      <c r="D4495" s="39">
        <v>718.8</v>
      </c>
      <c r="E4495" s="12">
        <v>11</v>
      </c>
    </row>
    <row r="4496" spans="1:5" x14ac:dyDescent="0.3">
      <c r="A4496" s="12" t="s">
        <v>15131</v>
      </c>
      <c r="B4496" s="12" t="s">
        <v>3569</v>
      </c>
      <c r="C4496" s="36">
        <v>46049</v>
      </c>
      <c r="D4496" s="39">
        <v>1070.97</v>
      </c>
      <c r="E4496" s="12">
        <v>19</v>
      </c>
    </row>
    <row r="4497" spans="1:5" x14ac:dyDescent="0.3">
      <c r="A4497" s="12" t="s">
        <v>15132</v>
      </c>
      <c r="B4497" s="12" t="s">
        <v>707</v>
      </c>
      <c r="C4497" s="36">
        <v>46049</v>
      </c>
      <c r="D4497" s="39">
        <v>1556.92</v>
      </c>
      <c r="E4497" s="12">
        <v>133</v>
      </c>
    </row>
    <row r="4498" spans="1:5" x14ac:dyDescent="0.3">
      <c r="A4498" s="12" t="s">
        <v>15133</v>
      </c>
      <c r="B4498" s="12" t="s">
        <v>1447</v>
      </c>
      <c r="C4498" s="36">
        <v>46028</v>
      </c>
      <c r="D4498" s="39">
        <v>1329.67</v>
      </c>
      <c r="E4498" s="12">
        <v>52</v>
      </c>
    </row>
    <row r="4499" spans="1:5" x14ac:dyDescent="0.3">
      <c r="A4499" s="12" t="s">
        <v>15134</v>
      </c>
      <c r="B4499" s="12" t="s">
        <v>2661</v>
      </c>
      <c r="C4499" s="36">
        <v>46046</v>
      </c>
      <c r="D4499" s="39">
        <v>207.61</v>
      </c>
      <c r="E4499" s="12">
        <v>127</v>
      </c>
    </row>
    <row r="4500" spans="1:5" x14ac:dyDescent="0.3">
      <c r="A4500" s="12" t="s">
        <v>15135</v>
      </c>
      <c r="B4500" s="12" t="s">
        <v>3040</v>
      </c>
      <c r="C4500" s="36">
        <v>46038</v>
      </c>
      <c r="D4500" s="39">
        <v>1139.6600000000001</v>
      </c>
      <c r="E4500" s="12">
        <v>111</v>
      </c>
    </row>
    <row r="4501" spans="1:5" x14ac:dyDescent="0.3">
      <c r="A4501" s="12" t="s">
        <v>15136</v>
      </c>
      <c r="B4501" s="12" t="s">
        <v>2769</v>
      </c>
      <c r="C4501" s="36">
        <v>46034</v>
      </c>
      <c r="D4501" s="39">
        <v>1485.52</v>
      </c>
      <c r="E4501" s="12">
        <v>279</v>
      </c>
    </row>
    <row r="4502" spans="1:5" x14ac:dyDescent="0.3">
      <c r="A4502" s="12" t="s">
        <v>15137</v>
      </c>
      <c r="B4502" s="12" t="s">
        <v>1263</v>
      </c>
      <c r="C4502" s="36">
        <v>46034</v>
      </c>
      <c r="D4502" s="39">
        <v>778.46</v>
      </c>
      <c r="E4502" s="12">
        <v>21</v>
      </c>
    </row>
    <row r="4503" spans="1:5" x14ac:dyDescent="0.3">
      <c r="A4503" s="12" t="s">
        <v>15138</v>
      </c>
      <c r="B4503" s="12" t="s">
        <v>4537</v>
      </c>
      <c r="C4503" s="36">
        <v>46045</v>
      </c>
      <c r="D4503" s="39">
        <v>302.5</v>
      </c>
      <c r="E4503" s="12">
        <v>133</v>
      </c>
    </row>
    <row r="4504" spans="1:5" x14ac:dyDescent="0.3">
      <c r="A4504" s="12" t="s">
        <v>15139</v>
      </c>
      <c r="B4504" s="12" t="s">
        <v>1233</v>
      </c>
      <c r="C4504" s="36">
        <v>46027</v>
      </c>
      <c r="D4504" s="39">
        <v>1808.03</v>
      </c>
      <c r="E4504" s="12">
        <v>23</v>
      </c>
    </row>
    <row r="4505" spans="1:5" x14ac:dyDescent="0.3">
      <c r="A4505" s="12" t="s">
        <v>15140</v>
      </c>
      <c r="B4505" s="12" t="s">
        <v>2503</v>
      </c>
      <c r="C4505" s="36">
        <v>46023</v>
      </c>
      <c r="D4505" s="39">
        <v>2200.61</v>
      </c>
      <c r="E4505" s="12">
        <v>33</v>
      </c>
    </row>
    <row r="4506" spans="1:5" x14ac:dyDescent="0.3">
      <c r="A4506" s="12" t="s">
        <v>15141</v>
      </c>
      <c r="B4506" s="12" t="s">
        <v>4186</v>
      </c>
      <c r="C4506" s="36">
        <v>46029</v>
      </c>
      <c r="D4506" s="39">
        <v>253.36</v>
      </c>
      <c r="E4506" s="12">
        <v>81</v>
      </c>
    </row>
    <row r="4507" spans="1:5" x14ac:dyDescent="0.3">
      <c r="A4507" s="12" t="s">
        <v>15142</v>
      </c>
      <c r="B4507" s="12" t="s">
        <v>3908</v>
      </c>
      <c r="C4507" s="36">
        <v>46048</v>
      </c>
      <c r="D4507" s="39">
        <v>1554.82</v>
      </c>
      <c r="E4507" s="12">
        <v>173</v>
      </c>
    </row>
    <row r="4508" spans="1:5" x14ac:dyDescent="0.3">
      <c r="A4508" s="12" t="s">
        <v>15143</v>
      </c>
      <c r="B4508" s="12" t="s">
        <v>4425</v>
      </c>
      <c r="C4508" s="36">
        <v>46047</v>
      </c>
      <c r="D4508" s="39">
        <v>1505.8</v>
      </c>
      <c r="E4508" s="12">
        <v>122</v>
      </c>
    </row>
    <row r="4509" spans="1:5" x14ac:dyDescent="0.3">
      <c r="A4509" s="12" t="s">
        <v>15144</v>
      </c>
      <c r="B4509" s="12" t="s">
        <v>3976</v>
      </c>
      <c r="C4509" s="36">
        <v>46040</v>
      </c>
      <c r="D4509" s="39">
        <v>2358.88</v>
      </c>
      <c r="E4509" s="12">
        <v>145</v>
      </c>
    </row>
    <row r="4510" spans="1:5" x14ac:dyDescent="0.3">
      <c r="A4510" s="12" t="s">
        <v>15145</v>
      </c>
      <c r="B4510" s="12" t="s">
        <v>2607</v>
      </c>
      <c r="C4510" s="36">
        <v>46051</v>
      </c>
      <c r="D4510" s="39">
        <v>2305.85</v>
      </c>
      <c r="E4510" s="12">
        <v>166</v>
      </c>
    </row>
    <row r="4511" spans="1:5" x14ac:dyDescent="0.3">
      <c r="A4511" s="12" t="s">
        <v>15146</v>
      </c>
      <c r="B4511" s="12" t="s">
        <v>3820</v>
      </c>
      <c r="C4511" s="36">
        <v>46034</v>
      </c>
      <c r="D4511" s="39">
        <v>939.2</v>
      </c>
      <c r="E4511" s="12">
        <v>100</v>
      </c>
    </row>
    <row r="4512" spans="1:5" x14ac:dyDescent="0.3">
      <c r="A4512" s="12" t="s">
        <v>15147</v>
      </c>
      <c r="B4512" s="12" t="s">
        <v>971</v>
      </c>
      <c r="C4512" s="36">
        <v>46046</v>
      </c>
      <c r="D4512" s="39">
        <v>1889.71</v>
      </c>
      <c r="E4512" s="12">
        <v>16</v>
      </c>
    </row>
    <row r="4513" spans="1:5" x14ac:dyDescent="0.3">
      <c r="A4513" s="12" t="s">
        <v>15148</v>
      </c>
      <c r="B4513" s="12" t="s">
        <v>3511</v>
      </c>
      <c r="C4513" s="36">
        <v>46038</v>
      </c>
      <c r="D4513" s="39">
        <v>797.65</v>
      </c>
      <c r="E4513" s="12">
        <v>175</v>
      </c>
    </row>
    <row r="4514" spans="1:5" x14ac:dyDescent="0.3">
      <c r="A4514" s="12" t="s">
        <v>15149</v>
      </c>
      <c r="B4514" s="12" t="s">
        <v>1056</v>
      </c>
      <c r="C4514" s="36">
        <v>46040</v>
      </c>
      <c r="D4514" s="39">
        <v>189.67</v>
      </c>
      <c r="E4514" s="12">
        <v>251</v>
      </c>
    </row>
    <row r="4515" spans="1:5" x14ac:dyDescent="0.3">
      <c r="A4515" s="12" t="s">
        <v>15150</v>
      </c>
      <c r="B4515" s="12" t="s">
        <v>1889</v>
      </c>
      <c r="C4515" s="36">
        <v>46042</v>
      </c>
      <c r="D4515" s="39">
        <v>2041.29</v>
      </c>
      <c r="E4515" s="12">
        <v>122</v>
      </c>
    </row>
    <row r="4516" spans="1:5" x14ac:dyDescent="0.3">
      <c r="A4516" s="12" t="s">
        <v>15151</v>
      </c>
      <c r="B4516" s="12" t="s">
        <v>4013</v>
      </c>
      <c r="C4516" s="36">
        <v>46050</v>
      </c>
      <c r="D4516" s="39">
        <v>655.57</v>
      </c>
      <c r="E4516" s="12">
        <v>250</v>
      </c>
    </row>
    <row r="4517" spans="1:5" x14ac:dyDescent="0.3">
      <c r="A4517" s="12" t="s">
        <v>15152</v>
      </c>
      <c r="B4517" s="12" t="s">
        <v>1620</v>
      </c>
      <c r="C4517" s="36">
        <v>46033</v>
      </c>
      <c r="D4517" s="39">
        <v>2244.7800000000002</v>
      </c>
      <c r="E4517" s="12">
        <v>153</v>
      </c>
    </row>
    <row r="4518" spans="1:5" x14ac:dyDescent="0.3">
      <c r="A4518" s="12" t="s">
        <v>15153</v>
      </c>
      <c r="B4518" s="12" t="s">
        <v>1929</v>
      </c>
      <c r="C4518" s="36">
        <v>46050</v>
      </c>
      <c r="D4518" s="39">
        <v>274.3</v>
      </c>
      <c r="E4518" s="12">
        <v>61</v>
      </c>
    </row>
    <row r="4519" spans="1:5" x14ac:dyDescent="0.3">
      <c r="A4519" s="12" t="s">
        <v>15154</v>
      </c>
      <c r="B4519" s="12" t="s">
        <v>2279</v>
      </c>
      <c r="C4519" s="36">
        <v>46045</v>
      </c>
      <c r="D4519" s="39">
        <v>686.39</v>
      </c>
      <c r="E4519" s="12">
        <v>133</v>
      </c>
    </row>
    <row r="4520" spans="1:5" x14ac:dyDescent="0.3">
      <c r="A4520" s="12" t="s">
        <v>15155</v>
      </c>
      <c r="B4520" s="12" t="s">
        <v>2355</v>
      </c>
      <c r="C4520" s="36">
        <v>46046</v>
      </c>
      <c r="D4520" s="39">
        <v>2036.14</v>
      </c>
      <c r="E4520" s="12">
        <v>135</v>
      </c>
    </row>
    <row r="4521" spans="1:5" x14ac:dyDescent="0.3">
      <c r="A4521" s="12" t="s">
        <v>15156</v>
      </c>
      <c r="B4521" s="12" t="s">
        <v>2859</v>
      </c>
      <c r="C4521" s="36">
        <v>46025</v>
      </c>
      <c r="D4521" s="39">
        <v>1703.12</v>
      </c>
      <c r="E4521" s="12">
        <v>125</v>
      </c>
    </row>
    <row r="4522" spans="1:5" x14ac:dyDescent="0.3">
      <c r="A4522" s="12" t="s">
        <v>15157</v>
      </c>
      <c r="B4522" s="12" t="s">
        <v>4084</v>
      </c>
      <c r="C4522" s="36">
        <v>46033</v>
      </c>
      <c r="D4522" s="39">
        <v>2212.0300000000002</v>
      </c>
      <c r="E4522" s="12">
        <v>48</v>
      </c>
    </row>
    <row r="4523" spans="1:5" x14ac:dyDescent="0.3">
      <c r="A4523" s="12" t="s">
        <v>15158</v>
      </c>
      <c r="B4523" s="12" t="s">
        <v>2369</v>
      </c>
      <c r="C4523" s="36">
        <v>46045</v>
      </c>
      <c r="D4523" s="39">
        <v>280.58</v>
      </c>
      <c r="E4523" s="12">
        <v>243</v>
      </c>
    </row>
    <row r="4524" spans="1:5" x14ac:dyDescent="0.3">
      <c r="A4524" s="12" t="s">
        <v>15159</v>
      </c>
      <c r="B4524" s="12" t="s">
        <v>1668</v>
      </c>
      <c r="C4524" s="36">
        <v>46035</v>
      </c>
      <c r="D4524" s="39">
        <v>727.7</v>
      </c>
      <c r="E4524" s="12">
        <v>127</v>
      </c>
    </row>
    <row r="4525" spans="1:5" x14ac:dyDescent="0.3">
      <c r="A4525" s="12" t="s">
        <v>15160</v>
      </c>
      <c r="B4525" s="12" t="s">
        <v>1056</v>
      </c>
      <c r="C4525" s="36">
        <v>46026</v>
      </c>
      <c r="D4525" s="39">
        <v>26.76</v>
      </c>
      <c r="E4525" s="12">
        <v>294</v>
      </c>
    </row>
    <row r="4526" spans="1:5" x14ac:dyDescent="0.3">
      <c r="A4526" s="12" t="s">
        <v>15161</v>
      </c>
      <c r="B4526" s="12" t="s">
        <v>1123</v>
      </c>
      <c r="C4526" s="36">
        <v>46028</v>
      </c>
      <c r="D4526" s="39">
        <v>1215.9000000000001</v>
      </c>
      <c r="E4526" s="12">
        <v>194</v>
      </c>
    </row>
    <row r="4527" spans="1:5" x14ac:dyDescent="0.3">
      <c r="A4527" s="12" t="s">
        <v>15162</v>
      </c>
      <c r="B4527" s="12" t="s">
        <v>2419</v>
      </c>
      <c r="C4527" s="36">
        <v>46053</v>
      </c>
      <c r="D4527" s="39">
        <v>657.67</v>
      </c>
      <c r="E4527" s="12">
        <v>27</v>
      </c>
    </row>
    <row r="4528" spans="1:5" x14ac:dyDescent="0.3">
      <c r="A4528" s="12" t="s">
        <v>15163</v>
      </c>
      <c r="B4528" s="12" t="s">
        <v>3124</v>
      </c>
      <c r="C4528" s="36">
        <v>46030</v>
      </c>
      <c r="D4528" s="39">
        <v>1056.18</v>
      </c>
      <c r="E4528" s="12">
        <v>261</v>
      </c>
    </row>
    <row r="4529" spans="1:5" x14ac:dyDescent="0.3">
      <c r="A4529" s="12" t="s">
        <v>15164</v>
      </c>
      <c r="B4529" s="12" t="s">
        <v>1712</v>
      </c>
      <c r="C4529" s="36">
        <v>46044</v>
      </c>
      <c r="D4529" s="39">
        <v>1879.68</v>
      </c>
      <c r="E4529" s="12">
        <v>226</v>
      </c>
    </row>
    <row r="4530" spans="1:5" x14ac:dyDescent="0.3">
      <c r="A4530" s="12" t="s">
        <v>15165</v>
      </c>
      <c r="B4530" s="12" t="s">
        <v>4429</v>
      </c>
      <c r="C4530" s="36">
        <v>46034</v>
      </c>
      <c r="D4530" s="39">
        <v>750.21</v>
      </c>
      <c r="E4530" s="12">
        <v>211</v>
      </c>
    </row>
    <row r="4531" spans="1:5" x14ac:dyDescent="0.3">
      <c r="A4531" s="12" t="s">
        <v>15166</v>
      </c>
      <c r="B4531" s="12" t="s">
        <v>1881</v>
      </c>
      <c r="C4531" s="36">
        <v>46043</v>
      </c>
      <c r="D4531" s="39">
        <v>210.25</v>
      </c>
      <c r="E4531" s="12">
        <v>230</v>
      </c>
    </row>
    <row r="4532" spans="1:5" x14ac:dyDescent="0.3">
      <c r="A4532" s="12" t="s">
        <v>15167</v>
      </c>
      <c r="B4532" s="12" t="s">
        <v>2545</v>
      </c>
      <c r="C4532" s="36">
        <v>46052</v>
      </c>
      <c r="D4532" s="39">
        <v>1656.73</v>
      </c>
      <c r="E4532" s="12">
        <v>256</v>
      </c>
    </row>
    <row r="4533" spans="1:5" x14ac:dyDescent="0.3">
      <c r="A4533" s="12" t="s">
        <v>15168</v>
      </c>
      <c r="B4533" s="12" t="s">
        <v>3190</v>
      </c>
      <c r="C4533" s="36">
        <v>46053</v>
      </c>
      <c r="D4533" s="39">
        <v>1312.08</v>
      </c>
      <c r="E4533" s="12">
        <v>133</v>
      </c>
    </row>
    <row r="4534" spans="1:5" x14ac:dyDescent="0.3">
      <c r="A4534" s="12" t="s">
        <v>15169</v>
      </c>
      <c r="B4534" s="12" t="s">
        <v>1686</v>
      </c>
      <c r="C4534" s="36">
        <v>46031</v>
      </c>
      <c r="D4534" s="39">
        <v>146.61000000000001</v>
      </c>
      <c r="E4534" s="12">
        <v>85</v>
      </c>
    </row>
    <row r="4535" spans="1:5" x14ac:dyDescent="0.3">
      <c r="A4535" s="12" t="s">
        <v>15170</v>
      </c>
      <c r="B4535" s="12" t="s">
        <v>1338</v>
      </c>
      <c r="C4535" s="36">
        <v>46039</v>
      </c>
      <c r="D4535" s="39">
        <v>664.96</v>
      </c>
      <c r="E4535" s="12">
        <v>173</v>
      </c>
    </row>
    <row r="4536" spans="1:5" x14ac:dyDescent="0.3">
      <c r="A4536" s="12" t="s">
        <v>15171</v>
      </c>
      <c r="B4536" s="12" t="s">
        <v>794</v>
      </c>
      <c r="C4536" s="36">
        <v>46024</v>
      </c>
      <c r="D4536" s="39">
        <v>1845.41</v>
      </c>
      <c r="E4536" s="12">
        <v>75</v>
      </c>
    </row>
    <row r="4537" spans="1:5" x14ac:dyDescent="0.3">
      <c r="A4537" s="12" t="s">
        <v>15172</v>
      </c>
      <c r="B4537" s="12" t="s">
        <v>3581</v>
      </c>
      <c r="C4537" s="36">
        <v>46034</v>
      </c>
      <c r="D4537" s="39">
        <v>1889.5</v>
      </c>
      <c r="E4537" s="12">
        <v>254</v>
      </c>
    </row>
    <row r="4538" spans="1:5" x14ac:dyDescent="0.3">
      <c r="A4538" s="12" t="s">
        <v>15173</v>
      </c>
      <c r="B4538" s="12" t="s">
        <v>2727</v>
      </c>
      <c r="C4538" s="36">
        <v>46034</v>
      </c>
      <c r="D4538" s="39">
        <v>326.02999999999997</v>
      </c>
      <c r="E4538" s="12">
        <v>6</v>
      </c>
    </row>
    <row r="4539" spans="1:5" x14ac:dyDescent="0.3">
      <c r="A4539" s="12" t="s">
        <v>15174</v>
      </c>
      <c r="B4539" s="12" t="s">
        <v>545</v>
      </c>
      <c r="C4539" s="36">
        <v>46028</v>
      </c>
      <c r="D4539" s="39">
        <v>2000.49</v>
      </c>
      <c r="E4539" s="12">
        <v>154</v>
      </c>
    </row>
    <row r="4540" spans="1:5" x14ac:dyDescent="0.3">
      <c r="A4540" s="12" t="s">
        <v>15175</v>
      </c>
      <c r="B4540" s="12" t="s">
        <v>3567</v>
      </c>
      <c r="C4540" s="36">
        <v>46032</v>
      </c>
      <c r="D4540" s="39">
        <v>179.64</v>
      </c>
      <c r="E4540" s="12">
        <v>78</v>
      </c>
    </row>
    <row r="4541" spans="1:5" x14ac:dyDescent="0.3">
      <c r="A4541" s="12" t="s">
        <v>15176</v>
      </c>
      <c r="B4541" s="12" t="s">
        <v>3218</v>
      </c>
      <c r="C4541" s="36">
        <v>46046</v>
      </c>
      <c r="D4541" s="39">
        <v>927.8</v>
      </c>
      <c r="E4541" s="12">
        <v>204</v>
      </c>
    </row>
    <row r="4542" spans="1:5" x14ac:dyDescent="0.3">
      <c r="A4542" s="12" t="s">
        <v>15177</v>
      </c>
      <c r="B4542" s="12" t="s">
        <v>3920</v>
      </c>
      <c r="C4542" s="36">
        <v>46023</v>
      </c>
      <c r="D4542" s="39">
        <v>1319.42</v>
      </c>
      <c r="E4542" s="12">
        <v>20</v>
      </c>
    </row>
    <row r="4543" spans="1:5" x14ac:dyDescent="0.3">
      <c r="A4543" s="12" t="s">
        <v>15178</v>
      </c>
      <c r="B4543" s="12" t="s">
        <v>2176</v>
      </c>
      <c r="C4543" s="36">
        <v>46023</v>
      </c>
      <c r="D4543" s="39">
        <v>56.79</v>
      </c>
      <c r="E4543" s="12">
        <v>244</v>
      </c>
    </row>
    <row r="4544" spans="1:5" x14ac:dyDescent="0.3">
      <c r="A4544" s="12" t="s">
        <v>15179</v>
      </c>
      <c r="B4544" s="12" t="s">
        <v>1149</v>
      </c>
      <c r="C4544" s="36">
        <v>46045</v>
      </c>
      <c r="D4544" s="39">
        <v>1658.21</v>
      </c>
      <c r="E4544" s="12">
        <v>187</v>
      </c>
    </row>
    <row r="4545" spans="1:5" x14ac:dyDescent="0.3">
      <c r="A4545" s="12" t="s">
        <v>15180</v>
      </c>
      <c r="B4545" s="12" t="s">
        <v>3523</v>
      </c>
      <c r="C4545" s="36">
        <v>46026</v>
      </c>
      <c r="D4545" s="39">
        <v>1232.27</v>
      </c>
      <c r="E4545" s="12">
        <v>75</v>
      </c>
    </row>
    <row r="4546" spans="1:5" x14ac:dyDescent="0.3">
      <c r="A4546" s="12" t="s">
        <v>15181</v>
      </c>
      <c r="B4546" s="12" t="s">
        <v>3999</v>
      </c>
      <c r="C4546" s="36">
        <v>46039</v>
      </c>
      <c r="D4546" s="39">
        <v>140.35</v>
      </c>
      <c r="E4546" s="12">
        <v>66</v>
      </c>
    </row>
    <row r="4547" spans="1:5" x14ac:dyDescent="0.3">
      <c r="A4547" s="12" t="s">
        <v>15182</v>
      </c>
      <c r="B4547" s="12" t="s">
        <v>2965</v>
      </c>
      <c r="C4547" s="36">
        <v>46043</v>
      </c>
      <c r="D4547" s="39">
        <v>2247.8200000000002</v>
      </c>
      <c r="E4547" s="12">
        <v>59</v>
      </c>
    </row>
    <row r="4548" spans="1:5" x14ac:dyDescent="0.3">
      <c r="A4548" s="12" t="s">
        <v>15183</v>
      </c>
      <c r="B4548" s="12" t="s">
        <v>3352</v>
      </c>
      <c r="C4548" s="36">
        <v>46032</v>
      </c>
      <c r="D4548" s="39">
        <v>1066.49</v>
      </c>
      <c r="E4548" s="12">
        <v>65</v>
      </c>
    </row>
    <row r="4549" spans="1:5" x14ac:dyDescent="0.3">
      <c r="A4549" s="12" t="s">
        <v>15184</v>
      </c>
      <c r="B4549" s="12" t="s">
        <v>2869</v>
      </c>
      <c r="C4549" s="36">
        <v>46042</v>
      </c>
      <c r="D4549" s="39">
        <v>1447.64</v>
      </c>
      <c r="E4549" s="12">
        <v>160</v>
      </c>
    </row>
    <row r="4550" spans="1:5" x14ac:dyDescent="0.3">
      <c r="A4550" s="12" t="s">
        <v>15185</v>
      </c>
      <c r="B4550" s="12" t="s">
        <v>2949</v>
      </c>
      <c r="C4550" s="36">
        <v>46030</v>
      </c>
      <c r="D4550" s="39">
        <v>2423.62</v>
      </c>
      <c r="E4550" s="12">
        <v>224</v>
      </c>
    </row>
    <row r="4551" spans="1:5" x14ac:dyDescent="0.3">
      <c r="A4551" s="12" t="s">
        <v>15186</v>
      </c>
      <c r="B4551" s="12" t="s">
        <v>1981</v>
      </c>
      <c r="C4551" s="36">
        <v>46042</v>
      </c>
      <c r="D4551" s="39">
        <v>1524.51</v>
      </c>
      <c r="E4551" s="12">
        <v>85</v>
      </c>
    </row>
    <row r="4552" spans="1:5" x14ac:dyDescent="0.3">
      <c r="A4552" s="12" t="s">
        <v>15187</v>
      </c>
      <c r="B4552" s="12" t="s">
        <v>2299</v>
      </c>
      <c r="C4552" s="36">
        <v>46053</v>
      </c>
      <c r="D4552" s="39">
        <v>1224.71</v>
      </c>
      <c r="E4552" s="12">
        <v>263</v>
      </c>
    </row>
    <row r="4553" spans="1:5" x14ac:dyDescent="0.3">
      <c r="A4553" s="12" t="s">
        <v>15188</v>
      </c>
      <c r="B4553" s="12" t="s">
        <v>878</v>
      </c>
      <c r="C4553" s="36">
        <v>46043</v>
      </c>
      <c r="D4553" s="39">
        <v>2397.44</v>
      </c>
      <c r="E4553" s="12">
        <v>232</v>
      </c>
    </row>
    <row r="4554" spans="1:5" x14ac:dyDescent="0.3">
      <c r="A4554" s="12" t="s">
        <v>15189</v>
      </c>
      <c r="B4554" s="12" t="s">
        <v>1520</v>
      </c>
      <c r="C4554" s="36">
        <v>46025</v>
      </c>
      <c r="D4554" s="39">
        <v>545.66999999999996</v>
      </c>
      <c r="E4554" s="12">
        <v>161</v>
      </c>
    </row>
    <row r="4555" spans="1:5" x14ac:dyDescent="0.3">
      <c r="A4555" s="12" t="s">
        <v>15190</v>
      </c>
      <c r="B4555" s="12" t="s">
        <v>1247</v>
      </c>
      <c r="C4555" s="36">
        <v>46048</v>
      </c>
      <c r="D4555" s="39">
        <v>145.94</v>
      </c>
      <c r="E4555" s="12">
        <v>40</v>
      </c>
    </row>
    <row r="4556" spans="1:5" x14ac:dyDescent="0.3">
      <c r="A4556" s="12" t="s">
        <v>15191</v>
      </c>
      <c r="B4556" s="12" t="s">
        <v>4021</v>
      </c>
      <c r="C4556" s="36">
        <v>46040</v>
      </c>
      <c r="D4556" s="39">
        <v>178</v>
      </c>
      <c r="E4556" s="12">
        <v>139</v>
      </c>
    </row>
    <row r="4557" spans="1:5" x14ac:dyDescent="0.3">
      <c r="A4557" s="12" t="s">
        <v>15192</v>
      </c>
      <c r="B4557" s="12" t="s">
        <v>3392</v>
      </c>
      <c r="C4557" s="36">
        <v>46036</v>
      </c>
      <c r="D4557" s="39">
        <v>1467.35</v>
      </c>
      <c r="E4557" s="12">
        <v>142</v>
      </c>
    </row>
    <row r="4558" spans="1:5" x14ac:dyDescent="0.3">
      <c r="A4558" s="12" t="s">
        <v>15193</v>
      </c>
      <c r="B4558" s="12" t="s">
        <v>828</v>
      </c>
      <c r="C4558" s="36">
        <v>46038</v>
      </c>
      <c r="D4558" s="39">
        <v>2186.52</v>
      </c>
      <c r="E4558" s="12">
        <v>21</v>
      </c>
    </row>
    <row r="4559" spans="1:5" x14ac:dyDescent="0.3">
      <c r="A4559" s="12" t="s">
        <v>15194</v>
      </c>
      <c r="B4559" s="12" t="s">
        <v>1969</v>
      </c>
      <c r="C4559" s="36">
        <v>46045</v>
      </c>
      <c r="D4559" s="39">
        <v>651.88</v>
      </c>
      <c r="E4559" s="12">
        <v>7</v>
      </c>
    </row>
    <row r="4560" spans="1:5" x14ac:dyDescent="0.3">
      <c r="A4560" s="12" t="s">
        <v>15195</v>
      </c>
      <c r="B4560" s="12" t="s">
        <v>2223</v>
      </c>
      <c r="C4560" s="36">
        <v>46027</v>
      </c>
      <c r="D4560" s="39">
        <v>2176.98</v>
      </c>
      <c r="E4560" s="12">
        <v>263</v>
      </c>
    </row>
    <row r="4561" spans="1:5" x14ac:dyDescent="0.3">
      <c r="A4561" s="12" t="s">
        <v>15196</v>
      </c>
      <c r="B4561" s="12" t="s">
        <v>1668</v>
      </c>
      <c r="C4561" s="36">
        <v>46032</v>
      </c>
      <c r="D4561" s="39">
        <v>618.75</v>
      </c>
      <c r="E4561" s="12">
        <v>5</v>
      </c>
    </row>
    <row r="4562" spans="1:5" x14ac:dyDescent="0.3">
      <c r="A4562" s="12" t="s">
        <v>15197</v>
      </c>
      <c r="B4562" s="12" t="s">
        <v>3752</v>
      </c>
      <c r="C4562" s="36">
        <v>46048</v>
      </c>
      <c r="D4562" s="39">
        <v>786.78</v>
      </c>
      <c r="E4562" s="12">
        <v>109</v>
      </c>
    </row>
    <row r="4563" spans="1:5" x14ac:dyDescent="0.3">
      <c r="A4563" s="12" t="s">
        <v>15198</v>
      </c>
      <c r="B4563" s="12" t="s">
        <v>1169</v>
      </c>
      <c r="C4563" s="36">
        <v>46045</v>
      </c>
      <c r="D4563" s="39">
        <v>2321.58</v>
      </c>
      <c r="E4563" s="12">
        <v>154</v>
      </c>
    </row>
    <row r="4564" spans="1:5" x14ac:dyDescent="0.3">
      <c r="A4564" s="12" t="s">
        <v>15199</v>
      </c>
      <c r="B4564" s="12" t="s">
        <v>3248</v>
      </c>
      <c r="C4564" s="36">
        <v>46048</v>
      </c>
      <c r="D4564" s="39">
        <v>1965.91</v>
      </c>
      <c r="E4564" s="12">
        <v>236</v>
      </c>
    </row>
    <row r="4565" spans="1:5" x14ac:dyDescent="0.3">
      <c r="A4565" s="12" t="s">
        <v>15200</v>
      </c>
      <c r="B4565" s="12" t="s">
        <v>1054</v>
      </c>
      <c r="C4565" s="36">
        <v>46033</v>
      </c>
      <c r="D4565" s="39">
        <v>2314.4299999999998</v>
      </c>
      <c r="E4565" s="12">
        <v>25</v>
      </c>
    </row>
    <row r="4566" spans="1:5" x14ac:dyDescent="0.3">
      <c r="A4566" s="12" t="s">
        <v>15201</v>
      </c>
      <c r="B4566" s="12" t="s">
        <v>2087</v>
      </c>
      <c r="C4566" s="36">
        <v>46039</v>
      </c>
      <c r="D4566" s="39">
        <v>873.84</v>
      </c>
      <c r="E4566" s="12">
        <v>131</v>
      </c>
    </row>
    <row r="4567" spans="1:5" x14ac:dyDescent="0.3">
      <c r="A4567" s="12" t="s">
        <v>15202</v>
      </c>
      <c r="B4567" s="12" t="s">
        <v>4433</v>
      </c>
      <c r="C4567" s="36">
        <v>46030</v>
      </c>
      <c r="D4567" s="39">
        <v>443.76</v>
      </c>
      <c r="E4567" s="12">
        <v>91</v>
      </c>
    </row>
    <row r="4568" spans="1:5" x14ac:dyDescent="0.3">
      <c r="A4568" s="12" t="s">
        <v>15203</v>
      </c>
      <c r="B4568" s="12" t="s">
        <v>4421</v>
      </c>
      <c r="C4568" s="36">
        <v>46034</v>
      </c>
      <c r="D4568" s="39">
        <v>2165.11</v>
      </c>
      <c r="E4568" s="12">
        <v>267</v>
      </c>
    </row>
    <row r="4569" spans="1:5" x14ac:dyDescent="0.3">
      <c r="A4569" s="12" t="s">
        <v>15204</v>
      </c>
      <c r="B4569" s="12" t="s">
        <v>912</v>
      </c>
      <c r="C4569" s="36">
        <v>46050</v>
      </c>
      <c r="D4569" s="39">
        <v>1932.22</v>
      </c>
      <c r="E4569" s="12">
        <v>199</v>
      </c>
    </row>
    <row r="4570" spans="1:5" x14ac:dyDescent="0.3">
      <c r="A4570" s="12" t="s">
        <v>15205</v>
      </c>
      <c r="B4570" s="12" t="s">
        <v>2505</v>
      </c>
      <c r="C4570" s="36">
        <v>46035</v>
      </c>
      <c r="D4570" s="39">
        <v>1380.11</v>
      </c>
      <c r="E4570" s="12">
        <v>155</v>
      </c>
    </row>
    <row r="4571" spans="1:5" x14ac:dyDescent="0.3">
      <c r="A4571" s="12" t="s">
        <v>15206</v>
      </c>
      <c r="B4571" s="12" t="s">
        <v>1153</v>
      </c>
      <c r="C4571" s="36">
        <v>46052</v>
      </c>
      <c r="D4571" s="39">
        <v>1781.45</v>
      </c>
      <c r="E4571" s="12">
        <v>232</v>
      </c>
    </row>
    <row r="4572" spans="1:5" x14ac:dyDescent="0.3">
      <c r="A4572" s="12" t="s">
        <v>15207</v>
      </c>
      <c r="B4572" s="12" t="s">
        <v>2347</v>
      </c>
      <c r="C4572" s="36">
        <v>46037</v>
      </c>
      <c r="D4572" s="39">
        <v>88.17</v>
      </c>
      <c r="E4572" s="12">
        <v>18</v>
      </c>
    </row>
    <row r="4573" spans="1:5" x14ac:dyDescent="0.3">
      <c r="A4573" s="12" t="s">
        <v>15208</v>
      </c>
      <c r="B4573" s="12" t="s">
        <v>1332</v>
      </c>
      <c r="C4573" s="36">
        <v>46028</v>
      </c>
      <c r="D4573" s="39">
        <v>1784.02</v>
      </c>
      <c r="E4573" s="12">
        <v>197</v>
      </c>
    </row>
    <row r="4574" spans="1:5" x14ac:dyDescent="0.3">
      <c r="A4574" s="12" t="s">
        <v>15209</v>
      </c>
      <c r="B4574" s="12" t="s">
        <v>2263</v>
      </c>
      <c r="C4574" s="36">
        <v>46027</v>
      </c>
      <c r="D4574" s="39">
        <v>1324.61</v>
      </c>
      <c r="E4574" s="12">
        <v>173</v>
      </c>
    </row>
    <row r="4575" spans="1:5" x14ac:dyDescent="0.3">
      <c r="A4575" s="12" t="s">
        <v>15210</v>
      </c>
      <c r="B4575" s="12" t="s">
        <v>4052</v>
      </c>
      <c r="C4575" s="36">
        <v>46036</v>
      </c>
      <c r="D4575" s="39">
        <v>1517.9</v>
      </c>
      <c r="E4575" s="12">
        <v>140</v>
      </c>
    </row>
    <row r="4576" spans="1:5" x14ac:dyDescent="0.3">
      <c r="A4576" s="12" t="s">
        <v>15211</v>
      </c>
      <c r="B4576" s="12" t="s">
        <v>1461</v>
      </c>
      <c r="C4576" s="36">
        <v>46025</v>
      </c>
      <c r="D4576" s="39">
        <v>1107.81</v>
      </c>
      <c r="E4576" s="12">
        <v>282</v>
      </c>
    </row>
    <row r="4577" spans="1:5" x14ac:dyDescent="0.3">
      <c r="A4577" s="12" t="s">
        <v>15212</v>
      </c>
      <c r="B4577" s="12" t="s">
        <v>1979</v>
      </c>
      <c r="C4577" s="36">
        <v>46027</v>
      </c>
      <c r="D4577" s="39">
        <v>2068.4499999999998</v>
      </c>
      <c r="E4577" s="12">
        <v>197</v>
      </c>
    </row>
    <row r="4578" spans="1:5" x14ac:dyDescent="0.3">
      <c r="A4578" s="12" t="s">
        <v>15213</v>
      </c>
      <c r="B4578" s="12" t="s">
        <v>2421</v>
      </c>
      <c r="C4578" s="36">
        <v>46041</v>
      </c>
      <c r="D4578" s="39">
        <v>183.59</v>
      </c>
      <c r="E4578" s="12">
        <v>48</v>
      </c>
    </row>
    <row r="4579" spans="1:5" x14ac:dyDescent="0.3">
      <c r="A4579" s="12" t="s">
        <v>15214</v>
      </c>
      <c r="B4579" s="12" t="s">
        <v>2547</v>
      </c>
      <c r="C4579" s="36">
        <v>46048</v>
      </c>
      <c r="D4579" s="39">
        <v>2350.5700000000002</v>
      </c>
      <c r="E4579" s="12">
        <v>255</v>
      </c>
    </row>
    <row r="4580" spans="1:5" x14ac:dyDescent="0.3">
      <c r="A4580" s="12" t="s">
        <v>15215</v>
      </c>
      <c r="B4580" s="12" t="s">
        <v>2793</v>
      </c>
      <c r="C4580" s="36">
        <v>46050</v>
      </c>
      <c r="D4580" s="39">
        <v>39.44</v>
      </c>
      <c r="E4580" s="12">
        <v>208</v>
      </c>
    </row>
    <row r="4581" spans="1:5" x14ac:dyDescent="0.3">
      <c r="A4581" s="12" t="s">
        <v>15216</v>
      </c>
      <c r="B4581" s="12" t="s">
        <v>934</v>
      </c>
      <c r="C4581" s="36">
        <v>46028</v>
      </c>
      <c r="D4581" s="39">
        <v>1662.52</v>
      </c>
      <c r="E4581" s="12">
        <v>224</v>
      </c>
    </row>
    <row r="4582" spans="1:5" x14ac:dyDescent="0.3">
      <c r="A4582" s="12" t="s">
        <v>15217</v>
      </c>
      <c r="B4582" s="12" t="s">
        <v>1217</v>
      </c>
      <c r="C4582" s="36">
        <v>46047</v>
      </c>
      <c r="D4582" s="39">
        <v>1682.42</v>
      </c>
      <c r="E4582" s="12">
        <v>265</v>
      </c>
    </row>
    <row r="4583" spans="1:5" x14ac:dyDescent="0.3">
      <c r="A4583" s="12" t="s">
        <v>15218</v>
      </c>
      <c r="B4583" s="12" t="s">
        <v>902</v>
      </c>
      <c r="C4583" s="36">
        <v>46041</v>
      </c>
      <c r="D4583" s="39">
        <v>977.7</v>
      </c>
      <c r="E4583" s="12">
        <v>34</v>
      </c>
    </row>
    <row r="4584" spans="1:5" x14ac:dyDescent="0.3">
      <c r="A4584" s="12" t="s">
        <v>15219</v>
      </c>
      <c r="B4584" s="12" t="s">
        <v>1780</v>
      </c>
      <c r="C4584" s="36">
        <v>46030</v>
      </c>
      <c r="D4584" s="39">
        <v>1518.71</v>
      </c>
      <c r="E4584" s="12">
        <v>38</v>
      </c>
    </row>
    <row r="4585" spans="1:5" x14ac:dyDescent="0.3">
      <c r="A4585" s="12" t="s">
        <v>15220</v>
      </c>
      <c r="B4585" s="12" t="s">
        <v>2795</v>
      </c>
      <c r="C4585" s="36">
        <v>46026</v>
      </c>
      <c r="D4585" s="39">
        <v>77.34</v>
      </c>
      <c r="E4585" s="12">
        <v>129</v>
      </c>
    </row>
    <row r="4586" spans="1:5" x14ac:dyDescent="0.3">
      <c r="A4586" s="12" t="s">
        <v>15221</v>
      </c>
      <c r="B4586" s="12" t="s">
        <v>1889</v>
      </c>
      <c r="C4586" s="36">
        <v>46050</v>
      </c>
      <c r="D4586" s="39">
        <v>2451.61</v>
      </c>
      <c r="E4586" s="12">
        <v>235</v>
      </c>
    </row>
    <row r="4587" spans="1:5" x14ac:dyDescent="0.3">
      <c r="A4587" s="12" t="s">
        <v>15222</v>
      </c>
      <c r="B4587" s="12" t="s">
        <v>3683</v>
      </c>
      <c r="C4587" s="36">
        <v>46023</v>
      </c>
      <c r="D4587" s="39">
        <v>2214.1</v>
      </c>
      <c r="E4587" s="12">
        <v>145</v>
      </c>
    </row>
    <row r="4588" spans="1:5" x14ac:dyDescent="0.3">
      <c r="A4588" s="12" t="s">
        <v>15223</v>
      </c>
      <c r="B4588" s="12" t="s">
        <v>1666</v>
      </c>
      <c r="C4588" s="36">
        <v>46025</v>
      </c>
      <c r="D4588" s="39">
        <v>1777.42</v>
      </c>
      <c r="E4588" s="12">
        <v>176</v>
      </c>
    </row>
    <row r="4589" spans="1:5" x14ac:dyDescent="0.3">
      <c r="A4589" s="12" t="s">
        <v>15224</v>
      </c>
      <c r="B4589" s="12" t="s">
        <v>858</v>
      </c>
      <c r="C4589" s="36">
        <v>46052</v>
      </c>
      <c r="D4589" s="39">
        <v>1747.88</v>
      </c>
      <c r="E4589" s="12">
        <v>202</v>
      </c>
    </row>
    <row r="4590" spans="1:5" x14ac:dyDescent="0.3">
      <c r="A4590" s="12" t="s">
        <v>15225</v>
      </c>
      <c r="B4590" s="12" t="s">
        <v>3625</v>
      </c>
      <c r="C4590" s="36">
        <v>46037</v>
      </c>
      <c r="D4590" s="39">
        <v>1820.19</v>
      </c>
      <c r="E4590" s="12">
        <v>292</v>
      </c>
    </row>
    <row r="4591" spans="1:5" x14ac:dyDescent="0.3">
      <c r="A4591" s="12" t="s">
        <v>15226</v>
      </c>
      <c r="B4591" s="12" t="s">
        <v>1883</v>
      </c>
      <c r="C4591" s="36">
        <v>46045</v>
      </c>
      <c r="D4591" s="39">
        <v>1783.6</v>
      </c>
      <c r="E4591" s="12">
        <v>126</v>
      </c>
    </row>
    <row r="4592" spans="1:5" x14ac:dyDescent="0.3">
      <c r="A4592" s="12" t="s">
        <v>15227</v>
      </c>
      <c r="B4592" s="12" t="s">
        <v>2019</v>
      </c>
      <c r="C4592" s="36">
        <v>46024</v>
      </c>
      <c r="D4592" s="39">
        <v>145.07</v>
      </c>
      <c r="E4592" s="12">
        <v>189</v>
      </c>
    </row>
    <row r="4593" spans="1:5" x14ac:dyDescent="0.3">
      <c r="A4593" s="12" t="s">
        <v>15228</v>
      </c>
      <c r="B4593" s="12" t="s">
        <v>3046</v>
      </c>
      <c r="C4593" s="36">
        <v>46036</v>
      </c>
      <c r="D4593" s="39">
        <v>328.94</v>
      </c>
      <c r="E4593" s="12">
        <v>91</v>
      </c>
    </row>
    <row r="4594" spans="1:5" x14ac:dyDescent="0.3">
      <c r="A4594" s="12" t="s">
        <v>15229</v>
      </c>
      <c r="B4594" s="12" t="s">
        <v>1463</v>
      </c>
      <c r="C4594" s="36">
        <v>46024</v>
      </c>
      <c r="D4594" s="39">
        <v>328.34</v>
      </c>
      <c r="E4594" s="12">
        <v>214</v>
      </c>
    </row>
    <row r="4595" spans="1:5" x14ac:dyDescent="0.3">
      <c r="A4595" s="12" t="s">
        <v>15230</v>
      </c>
      <c r="B4595" s="12" t="s">
        <v>3946</v>
      </c>
      <c r="C4595" s="36">
        <v>46042</v>
      </c>
      <c r="D4595" s="39">
        <v>597.54999999999995</v>
      </c>
      <c r="E4595" s="12">
        <v>178</v>
      </c>
    </row>
    <row r="4596" spans="1:5" x14ac:dyDescent="0.3">
      <c r="A4596" s="12" t="s">
        <v>15231</v>
      </c>
      <c r="B4596" s="12" t="s">
        <v>3898</v>
      </c>
      <c r="C4596" s="36">
        <v>46045</v>
      </c>
      <c r="D4596" s="39">
        <v>1807.71</v>
      </c>
      <c r="E4596" s="12">
        <v>105</v>
      </c>
    </row>
    <row r="4597" spans="1:5" x14ac:dyDescent="0.3">
      <c r="A4597" s="12" t="s">
        <v>15232</v>
      </c>
      <c r="B4597" s="12" t="s">
        <v>4561</v>
      </c>
      <c r="C4597" s="36">
        <v>46029</v>
      </c>
      <c r="D4597" s="39">
        <v>2370.9699999999998</v>
      </c>
      <c r="E4597" s="12">
        <v>153</v>
      </c>
    </row>
    <row r="4598" spans="1:5" x14ac:dyDescent="0.3">
      <c r="A4598" s="12" t="s">
        <v>15233</v>
      </c>
      <c r="B4598" s="12" t="s">
        <v>3479</v>
      </c>
      <c r="C4598" s="36">
        <v>46050</v>
      </c>
      <c r="D4598" s="39">
        <v>260.48</v>
      </c>
      <c r="E4598" s="12">
        <v>292</v>
      </c>
    </row>
    <row r="4599" spans="1:5" x14ac:dyDescent="0.3">
      <c r="A4599" s="12" t="s">
        <v>15234</v>
      </c>
      <c r="B4599" s="12" t="s">
        <v>2315</v>
      </c>
      <c r="C4599" s="36">
        <v>46046</v>
      </c>
      <c r="D4599" s="39">
        <v>1278.8499999999999</v>
      </c>
      <c r="E4599" s="12">
        <v>41</v>
      </c>
    </row>
    <row r="4600" spans="1:5" x14ac:dyDescent="0.3">
      <c r="A4600" s="12" t="s">
        <v>15235</v>
      </c>
      <c r="B4600" s="12" t="s">
        <v>1356</v>
      </c>
      <c r="C4600" s="36">
        <v>46024</v>
      </c>
      <c r="D4600" s="39">
        <v>2376.36</v>
      </c>
      <c r="E4600" s="12">
        <v>35</v>
      </c>
    </row>
    <row r="4601" spans="1:5" x14ac:dyDescent="0.3">
      <c r="A4601" s="12" t="s">
        <v>15236</v>
      </c>
      <c r="B4601" s="12" t="s">
        <v>4182</v>
      </c>
      <c r="C4601" s="36">
        <v>46026</v>
      </c>
      <c r="D4601" s="39">
        <v>208.9</v>
      </c>
      <c r="E4601" s="12">
        <v>274</v>
      </c>
    </row>
    <row r="4602" spans="1:5" x14ac:dyDescent="0.3">
      <c r="A4602" s="12" t="s">
        <v>15237</v>
      </c>
      <c r="B4602" s="12" t="s">
        <v>975</v>
      </c>
      <c r="C4602" s="36">
        <v>46030</v>
      </c>
      <c r="D4602" s="39">
        <v>1453.38</v>
      </c>
      <c r="E4602" s="12">
        <v>156</v>
      </c>
    </row>
    <row r="4603" spans="1:5" x14ac:dyDescent="0.3">
      <c r="A4603" s="12" t="s">
        <v>15238</v>
      </c>
      <c r="B4603" s="12" t="s">
        <v>4263</v>
      </c>
      <c r="C4603" s="36">
        <v>46032</v>
      </c>
      <c r="D4603" s="39">
        <v>2094.0100000000002</v>
      </c>
      <c r="E4603" s="12">
        <v>297</v>
      </c>
    </row>
    <row r="4604" spans="1:5" x14ac:dyDescent="0.3">
      <c r="A4604" s="12" t="s">
        <v>15239</v>
      </c>
      <c r="B4604" s="12" t="s">
        <v>3731</v>
      </c>
      <c r="C4604" s="36">
        <v>46037</v>
      </c>
      <c r="D4604" s="39">
        <v>1973.64</v>
      </c>
      <c r="E4604" s="12">
        <v>39</v>
      </c>
    </row>
    <row r="4605" spans="1:5" x14ac:dyDescent="0.3">
      <c r="A4605" s="12" t="s">
        <v>15240</v>
      </c>
      <c r="B4605" s="12" t="s">
        <v>1048</v>
      </c>
      <c r="C4605" s="36">
        <v>46028</v>
      </c>
      <c r="D4605" s="39">
        <v>1291.3699999999999</v>
      </c>
      <c r="E4605" s="12">
        <v>72</v>
      </c>
    </row>
    <row r="4606" spans="1:5" x14ac:dyDescent="0.3">
      <c r="A4606" s="12" t="s">
        <v>15241</v>
      </c>
      <c r="B4606" s="12" t="s">
        <v>3434</v>
      </c>
      <c r="C4606" s="36">
        <v>46049</v>
      </c>
      <c r="D4606" s="39">
        <v>1909.44</v>
      </c>
      <c r="E4606" s="12">
        <v>299</v>
      </c>
    </row>
    <row r="4607" spans="1:5" x14ac:dyDescent="0.3">
      <c r="A4607" s="12" t="s">
        <v>15242</v>
      </c>
      <c r="B4607" s="12" t="s">
        <v>773</v>
      </c>
      <c r="C4607" s="36">
        <v>46048</v>
      </c>
      <c r="D4607" s="39">
        <v>2280.7800000000002</v>
      </c>
      <c r="E4607" s="12">
        <v>115</v>
      </c>
    </row>
    <row r="4608" spans="1:5" x14ac:dyDescent="0.3">
      <c r="A4608" s="12" t="s">
        <v>15243</v>
      </c>
      <c r="B4608" s="12" t="s">
        <v>4019</v>
      </c>
      <c r="C4608" s="36">
        <v>46052</v>
      </c>
      <c r="D4608" s="39">
        <v>1163.76</v>
      </c>
      <c r="E4608" s="12">
        <v>122</v>
      </c>
    </row>
    <row r="4609" spans="1:5" x14ac:dyDescent="0.3">
      <c r="A4609" s="12" t="s">
        <v>15244</v>
      </c>
      <c r="B4609" s="12" t="s">
        <v>1161</v>
      </c>
      <c r="C4609" s="36">
        <v>46044</v>
      </c>
      <c r="D4609" s="39">
        <v>2364.09</v>
      </c>
      <c r="E4609" s="12">
        <v>143</v>
      </c>
    </row>
    <row r="4610" spans="1:5" x14ac:dyDescent="0.3">
      <c r="A4610" s="12" t="s">
        <v>15245</v>
      </c>
      <c r="B4610" s="12" t="s">
        <v>1510</v>
      </c>
      <c r="C4610" s="36">
        <v>46030</v>
      </c>
      <c r="D4610" s="39">
        <v>2337.5700000000002</v>
      </c>
      <c r="E4610" s="12">
        <v>193</v>
      </c>
    </row>
    <row r="4611" spans="1:5" x14ac:dyDescent="0.3">
      <c r="A4611" s="12" t="s">
        <v>15246</v>
      </c>
      <c r="B4611" s="12" t="s">
        <v>1640</v>
      </c>
      <c r="C4611" s="36">
        <v>46033</v>
      </c>
      <c r="D4611" s="39">
        <v>818.89</v>
      </c>
      <c r="E4611" s="12">
        <v>300</v>
      </c>
    </row>
    <row r="4612" spans="1:5" x14ac:dyDescent="0.3">
      <c r="A4612" s="12" t="s">
        <v>15247</v>
      </c>
      <c r="B4612" s="12" t="s">
        <v>3084</v>
      </c>
      <c r="C4612" s="36">
        <v>46048</v>
      </c>
      <c r="D4612" s="39">
        <v>1719.47</v>
      </c>
      <c r="E4612" s="12">
        <v>75</v>
      </c>
    </row>
    <row r="4613" spans="1:5" x14ac:dyDescent="0.3">
      <c r="A4613" s="12" t="s">
        <v>15248</v>
      </c>
      <c r="B4613" s="12" t="s">
        <v>2177</v>
      </c>
      <c r="C4613" s="36">
        <v>46053</v>
      </c>
      <c r="D4613" s="39">
        <v>1951.33</v>
      </c>
      <c r="E4613" s="12">
        <v>204</v>
      </c>
    </row>
    <row r="4614" spans="1:5" x14ac:dyDescent="0.3">
      <c r="A4614" s="12" t="s">
        <v>15249</v>
      </c>
      <c r="B4614" s="12" t="s">
        <v>3553</v>
      </c>
      <c r="C4614" s="36">
        <v>46040</v>
      </c>
      <c r="D4614" s="39">
        <v>1272.26</v>
      </c>
      <c r="E4614" s="12">
        <v>115</v>
      </c>
    </row>
    <row r="4615" spans="1:5" x14ac:dyDescent="0.3">
      <c r="A4615" s="12" t="s">
        <v>15250</v>
      </c>
      <c r="B4615" s="12" t="s">
        <v>4447</v>
      </c>
      <c r="C4615" s="36">
        <v>46031</v>
      </c>
      <c r="D4615" s="39">
        <v>1690.05</v>
      </c>
      <c r="E4615" s="12">
        <v>44</v>
      </c>
    </row>
    <row r="4616" spans="1:5" x14ac:dyDescent="0.3">
      <c r="A4616" s="12" t="s">
        <v>15251</v>
      </c>
      <c r="B4616" s="12" t="s">
        <v>1971</v>
      </c>
      <c r="C4616" s="36">
        <v>46042</v>
      </c>
      <c r="D4616" s="39">
        <v>2157.4699999999998</v>
      </c>
      <c r="E4616" s="12">
        <v>287</v>
      </c>
    </row>
    <row r="4617" spans="1:5" x14ac:dyDescent="0.3">
      <c r="A4617" s="12" t="s">
        <v>15252</v>
      </c>
      <c r="B4617" s="12" t="s">
        <v>4132</v>
      </c>
      <c r="C4617" s="36">
        <v>46024</v>
      </c>
      <c r="D4617" s="39">
        <v>946.13</v>
      </c>
      <c r="E4617" s="12">
        <v>270</v>
      </c>
    </row>
    <row r="4618" spans="1:5" x14ac:dyDescent="0.3">
      <c r="A4618" s="12" t="s">
        <v>15253</v>
      </c>
      <c r="B4618" s="12" t="s">
        <v>2148</v>
      </c>
      <c r="C4618" s="36">
        <v>46041</v>
      </c>
      <c r="D4618" s="39">
        <v>1452.12</v>
      </c>
      <c r="E4618" s="12">
        <v>270</v>
      </c>
    </row>
    <row r="4619" spans="1:5" x14ac:dyDescent="0.3">
      <c r="A4619" s="12" t="s">
        <v>15254</v>
      </c>
      <c r="B4619" s="12" t="s">
        <v>3870</v>
      </c>
      <c r="C4619" s="36">
        <v>46050</v>
      </c>
      <c r="D4619" s="39">
        <v>2200.3000000000002</v>
      </c>
      <c r="E4619" s="12">
        <v>240</v>
      </c>
    </row>
    <row r="4620" spans="1:5" x14ac:dyDescent="0.3">
      <c r="A4620" s="12" t="s">
        <v>15255</v>
      </c>
      <c r="B4620" s="12" t="s">
        <v>4380</v>
      </c>
      <c r="C4620" s="36">
        <v>46047</v>
      </c>
      <c r="D4620" s="39">
        <v>105.12</v>
      </c>
      <c r="E4620" s="12">
        <v>282</v>
      </c>
    </row>
    <row r="4621" spans="1:5" x14ac:dyDescent="0.3">
      <c r="A4621" s="12" t="s">
        <v>15256</v>
      </c>
      <c r="B4621" s="12" t="s">
        <v>4545</v>
      </c>
      <c r="C4621" s="36">
        <v>46040</v>
      </c>
      <c r="D4621" s="39">
        <v>875.4</v>
      </c>
      <c r="E4621" s="12">
        <v>280</v>
      </c>
    </row>
    <row r="4622" spans="1:5" x14ac:dyDescent="0.3">
      <c r="A4622" s="12" t="s">
        <v>15257</v>
      </c>
      <c r="B4622" s="12" t="s">
        <v>3090</v>
      </c>
      <c r="C4622" s="36">
        <v>46026</v>
      </c>
      <c r="D4622" s="39">
        <v>2127.31</v>
      </c>
      <c r="E4622" s="12">
        <v>168</v>
      </c>
    </row>
    <row r="4623" spans="1:5" x14ac:dyDescent="0.3">
      <c r="A4623" s="12" t="s">
        <v>15258</v>
      </c>
      <c r="B4623" s="12" t="s">
        <v>1967</v>
      </c>
      <c r="C4623" s="36">
        <v>46053</v>
      </c>
      <c r="D4623" s="39">
        <v>514.21</v>
      </c>
      <c r="E4623" s="12">
        <v>76</v>
      </c>
    </row>
    <row r="4624" spans="1:5" x14ac:dyDescent="0.3">
      <c r="A4624" s="12" t="s">
        <v>15259</v>
      </c>
      <c r="B4624" s="12" t="s">
        <v>4252</v>
      </c>
      <c r="C4624" s="36">
        <v>46034</v>
      </c>
      <c r="D4624" s="39">
        <v>906.92</v>
      </c>
      <c r="E4624" s="12">
        <v>34</v>
      </c>
    </row>
    <row r="4625" spans="1:5" x14ac:dyDescent="0.3">
      <c r="A4625" s="12" t="s">
        <v>15260</v>
      </c>
      <c r="B4625" s="12" t="s">
        <v>4039</v>
      </c>
      <c r="C4625" s="36">
        <v>46033</v>
      </c>
      <c r="D4625" s="39">
        <v>346.21</v>
      </c>
      <c r="E4625" s="12">
        <v>288</v>
      </c>
    </row>
    <row r="4626" spans="1:5" x14ac:dyDescent="0.3">
      <c r="A4626" s="12" t="s">
        <v>15261</v>
      </c>
      <c r="B4626" s="12" t="s">
        <v>1512</v>
      </c>
      <c r="C4626" s="36">
        <v>46049</v>
      </c>
      <c r="D4626" s="39">
        <v>28.38</v>
      </c>
      <c r="E4626" s="12">
        <v>7</v>
      </c>
    </row>
    <row r="4627" spans="1:5" x14ac:dyDescent="0.3">
      <c r="A4627" s="12" t="s">
        <v>15262</v>
      </c>
      <c r="B4627" s="12" t="s">
        <v>1865</v>
      </c>
      <c r="C4627" s="36">
        <v>46040</v>
      </c>
      <c r="D4627" s="39">
        <v>908.15</v>
      </c>
      <c r="E4627" s="12">
        <v>54</v>
      </c>
    </row>
    <row r="4628" spans="1:5" x14ac:dyDescent="0.3">
      <c r="A4628" s="12" t="s">
        <v>15263</v>
      </c>
      <c r="B4628" s="12" t="s">
        <v>2565</v>
      </c>
      <c r="C4628" s="36">
        <v>46032</v>
      </c>
      <c r="D4628" s="39">
        <v>43.37</v>
      </c>
      <c r="E4628" s="12">
        <v>91</v>
      </c>
    </row>
    <row r="4629" spans="1:5" x14ac:dyDescent="0.3">
      <c r="A4629" s="12" t="s">
        <v>15264</v>
      </c>
      <c r="B4629" s="12" t="s">
        <v>2917</v>
      </c>
      <c r="C4629" s="36">
        <v>46026</v>
      </c>
      <c r="D4629" s="39">
        <v>1571.35</v>
      </c>
      <c r="E4629" s="12">
        <v>289</v>
      </c>
    </row>
    <row r="4630" spans="1:5" x14ac:dyDescent="0.3">
      <c r="A4630" s="12" t="s">
        <v>15265</v>
      </c>
      <c r="B4630" s="12" t="s">
        <v>1913</v>
      </c>
      <c r="C4630" s="36">
        <v>46026</v>
      </c>
      <c r="D4630" s="39">
        <v>2417.5700000000002</v>
      </c>
      <c r="E4630" s="12">
        <v>232</v>
      </c>
    </row>
    <row r="4631" spans="1:5" x14ac:dyDescent="0.3">
      <c r="A4631" s="12" t="s">
        <v>15266</v>
      </c>
      <c r="B4631" s="12" t="s">
        <v>3068</v>
      </c>
      <c r="C4631" s="36">
        <v>46042</v>
      </c>
      <c r="D4631" s="39">
        <v>1677.41</v>
      </c>
      <c r="E4631" s="12">
        <v>88</v>
      </c>
    </row>
    <row r="4632" spans="1:5" x14ac:dyDescent="0.3">
      <c r="A4632" s="12" t="s">
        <v>15267</v>
      </c>
      <c r="B4632" s="12" t="s">
        <v>1973</v>
      </c>
      <c r="C4632" s="36">
        <v>46023</v>
      </c>
      <c r="D4632" s="39">
        <v>838.25</v>
      </c>
      <c r="E4632" s="12">
        <v>102</v>
      </c>
    </row>
    <row r="4633" spans="1:5" x14ac:dyDescent="0.3">
      <c r="A4633" s="12" t="s">
        <v>15268</v>
      </c>
      <c r="B4633" s="12" t="s">
        <v>2805</v>
      </c>
      <c r="C4633" s="36">
        <v>46052</v>
      </c>
      <c r="D4633" s="39">
        <v>1508.96</v>
      </c>
      <c r="E4633" s="12">
        <v>54</v>
      </c>
    </row>
    <row r="4634" spans="1:5" x14ac:dyDescent="0.3">
      <c r="A4634" s="12" t="s">
        <v>15269</v>
      </c>
      <c r="B4634" s="12" t="s">
        <v>597</v>
      </c>
      <c r="C4634" s="36">
        <v>46047</v>
      </c>
      <c r="D4634" s="39">
        <v>798.14</v>
      </c>
      <c r="E4634" s="12">
        <v>73</v>
      </c>
    </row>
    <row r="4635" spans="1:5" x14ac:dyDescent="0.3">
      <c r="A4635" s="12" t="s">
        <v>15270</v>
      </c>
      <c r="B4635" s="12" t="s">
        <v>2741</v>
      </c>
      <c r="C4635" s="36">
        <v>46047</v>
      </c>
      <c r="D4635" s="39">
        <v>533.69000000000005</v>
      </c>
      <c r="E4635" s="12">
        <v>148</v>
      </c>
    </row>
    <row r="4636" spans="1:5" x14ac:dyDescent="0.3">
      <c r="A4636" s="12" t="s">
        <v>15271</v>
      </c>
      <c r="B4636" s="12" t="s">
        <v>1354</v>
      </c>
      <c r="C4636" s="36">
        <v>46027</v>
      </c>
      <c r="D4636" s="39">
        <v>2382.1</v>
      </c>
      <c r="E4636" s="12">
        <v>161</v>
      </c>
    </row>
    <row r="4637" spans="1:5" x14ac:dyDescent="0.3">
      <c r="A4637" s="12" t="s">
        <v>15272</v>
      </c>
      <c r="B4637" s="12" t="s">
        <v>2815</v>
      </c>
      <c r="C4637" s="36">
        <v>46026</v>
      </c>
      <c r="D4637" s="39">
        <v>2178.71</v>
      </c>
      <c r="E4637" s="12">
        <v>73</v>
      </c>
    </row>
    <row r="4638" spans="1:5" x14ac:dyDescent="0.3">
      <c r="A4638" s="12" t="s">
        <v>15273</v>
      </c>
      <c r="B4638" s="12" t="s">
        <v>3521</v>
      </c>
      <c r="C4638" s="36">
        <v>46038</v>
      </c>
      <c r="D4638" s="39">
        <v>2127.6999999999998</v>
      </c>
      <c r="E4638" s="12">
        <v>34</v>
      </c>
    </row>
    <row r="4639" spans="1:5" x14ac:dyDescent="0.3">
      <c r="A4639" s="12" t="s">
        <v>15274</v>
      </c>
      <c r="B4639" s="12" t="s">
        <v>782</v>
      </c>
      <c r="C4639" s="36">
        <v>46031</v>
      </c>
      <c r="D4639" s="39">
        <v>2081.91</v>
      </c>
      <c r="E4639" s="12">
        <v>53</v>
      </c>
    </row>
    <row r="4640" spans="1:5" x14ac:dyDescent="0.3">
      <c r="A4640" s="12" t="s">
        <v>15275</v>
      </c>
      <c r="B4640" s="12" t="s">
        <v>2657</v>
      </c>
      <c r="C4640" s="36">
        <v>46024</v>
      </c>
      <c r="D4640" s="39">
        <v>1582.2</v>
      </c>
      <c r="E4640" s="12">
        <v>275</v>
      </c>
    </row>
    <row r="4641" spans="1:5" x14ac:dyDescent="0.3">
      <c r="A4641" s="12" t="s">
        <v>15276</v>
      </c>
      <c r="B4641" s="12" t="s">
        <v>1911</v>
      </c>
      <c r="C4641" s="36">
        <v>46040</v>
      </c>
      <c r="D4641" s="39">
        <v>1824.79</v>
      </c>
      <c r="E4641" s="12">
        <v>103</v>
      </c>
    </row>
    <row r="4642" spans="1:5" x14ac:dyDescent="0.3">
      <c r="A4642" s="12" t="s">
        <v>15277</v>
      </c>
      <c r="B4642" s="12" t="s">
        <v>1668</v>
      </c>
      <c r="C4642" s="36">
        <v>46035</v>
      </c>
      <c r="D4642" s="39">
        <v>698.64</v>
      </c>
      <c r="E4642" s="12">
        <v>139</v>
      </c>
    </row>
    <row r="4643" spans="1:5" x14ac:dyDescent="0.3">
      <c r="A4643" s="12" t="s">
        <v>15278</v>
      </c>
      <c r="B4643" s="12" t="s">
        <v>2799</v>
      </c>
      <c r="C4643" s="36">
        <v>46049</v>
      </c>
      <c r="D4643" s="39">
        <v>1795.15</v>
      </c>
      <c r="E4643" s="12">
        <v>90</v>
      </c>
    </row>
    <row r="4644" spans="1:5" x14ac:dyDescent="0.3">
      <c r="A4644" s="12" t="s">
        <v>15279</v>
      </c>
      <c r="B4644" s="12" t="s">
        <v>3842</v>
      </c>
      <c r="C4644" s="36">
        <v>46040</v>
      </c>
      <c r="D4644" s="39">
        <v>2214.64</v>
      </c>
      <c r="E4644" s="12">
        <v>249</v>
      </c>
    </row>
    <row r="4645" spans="1:5" x14ac:dyDescent="0.3">
      <c r="A4645" s="12" t="s">
        <v>15280</v>
      </c>
      <c r="B4645" s="12" t="s">
        <v>2085</v>
      </c>
      <c r="C4645" s="36">
        <v>46043</v>
      </c>
      <c r="D4645" s="39">
        <v>1130.98</v>
      </c>
      <c r="E4645" s="12">
        <v>32</v>
      </c>
    </row>
    <row r="4646" spans="1:5" x14ac:dyDescent="0.3">
      <c r="A4646" s="12" t="s">
        <v>15281</v>
      </c>
      <c r="B4646" s="12" t="s">
        <v>2225</v>
      </c>
      <c r="C4646" s="36">
        <v>46031</v>
      </c>
      <c r="D4646" s="39">
        <v>1885.71</v>
      </c>
      <c r="E4646" s="12">
        <v>217</v>
      </c>
    </row>
    <row r="4647" spans="1:5" x14ac:dyDescent="0.3">
      <c r="A4647" s="12" t="s">
        <v>15282</v>
      </c>
      <c r="B4647" s="12" t="s">
        <v>1121</v>
      </c>
      <c r="C4647" s="36">
        <v>46040</v>
      </c>
      <c r="D4647" s="39">
        <v>2386.9499999999998</v>
      </c>
      <c r="E4647" s="12">
        <v>105</v>
      </c>
    </row>
    <row r="4648" spans="1:5" x14ac:dyDescent="0.3">
      <c r="A4648" s="12" t="s">
        <v>15283</v>
      </c>
      <c r="B4648" s="12" t="s">
        <v>1447</v>
      </c>
      <c r="C4648" s="36">
        <v>46036</v>
      </c>
      <c r="D4648" s="39">
        <v>2402.65</v>
      </c>
      <c r="E4648" s="12">
        <v>230</v>
      </c>
    </row>
    <row r="4649" spans="1:5" x14ac:dyDescent="0.3">
      <c r="A4649" s="12" t="s">
        <v>15284</v>
      </c>
      <c r="B4649" s="12" t="s">
        <v>2653</v>
      </c>
      <c r="C4649" s="36">
        <v>46023</v>
      </c>
      <c r="D4649" s="39">
        <v>1944.74</v>
      </c>
      <c r="E4649" s="12">
        <v>57</v>
      </c>
    </row>
    <row r="4650" spans="1:5" x14ac:dyDescent="0.3">
      <c r="A4650" s="12" t="s">
        <v>15285</v>
      </c>
      <c r="B4650" s="12" t="s">
        <v>4491</v>
      </c>
      <c r="C4650" s="36">
        <v>46039</v>
      </c>
      <c r="D4650" s="39">
        <v>2427.94</v>
      </c>
      <c r="E4650" s="12">
        <v>287</v>
      </c>
    </row>
    <row r="4651" spans="1:5" x14ac:dyDescent="0.3">
      <c r="A4651" s="12" t="s">
        <v>15286</v>
      </c>
      <c r="B4651" s="12" t="s">
        <v>571</v>
      </c>
      <c r="C4651" s="36">
        <v>46040</v>
      </c>
      <c r="D4651" s="39">
        <v>1973.55</v>
      </c>
      <c r="E4651" s="12">
        <v>206</v>
      </c>
    </row>
    <row r="4652" spans="1:5" x14ac:dyDescent="0.3">
      <c r="A4652" s="12" t="s">
        <v>15287</v>
      </c>
      <c r="B4652" s="12" t="s">
        <v>4142</v>
      </c>
      <c r="C4652" s="36">
        <v>46042</v>
      </c>
      <c r="D4652" s="39">
        <v>955.73</v>
      </c>
      <c r="E4652" s="12">
        <v>172</v>
      </c>
    </row>
    <row r="4653" spans="1:5" x14ac:dyDescent="0.3">
      <c r="A4653" s="12" t="s">
        <v>15288</v>
      </c>
      <c r="B4653" s="12" t="s">
        <v>2689</v>
      </c>
      <c r="C4653" s="36">
        <v>46045</v>
      </c>
      <c r="D4653" s="39">
        <v>801.77</v>
      </c>
      <c r="E4653" s="12">
        <v>188</v>
      </c>
    </row>
    <row r="4654" spans="1:5" x14ac:dyDescent="0.3">
      <c r="A4654" s="12" t="s">
        <v>15289</v>
      </c>
      <c r="B4654" s="12" t="s">
        <v>634</v>
      </c>
      <c r="C4654" s="36">
        <v>46040</v>
      </c>
      <c r="D4654" s="39">
        <v>1749.45</v>
      </c>
      <c r="E4654" s="12">
        <v>261</v>
      </c>
    </row>
    <row r="4655" spans="1:5" x14ac:dyDescent="0.3">
      <c r="A4655" s="12" t="s">
        <v>15290</v>
      </c>
      <c r="B4655" s="12" t="s">
        <v>3972</v>
      </c>
      <c r="C4655" s="36">
        <v>46052</v>
      </c>
      <c r="D4655" s="39">
        <v>1921.78</v>
      </c>
      <c r="E4655" s="12">
        <v>200</v>
      </c>
    </row>
    <row r="4656" spans="1:5" x14ac:dyDescent="0.3">
      <c r="A4656" s="12" t="s">
        <v>15291</v>
      </c>
      <c r="B4656" s="12" t="s">
        <v>2114</v>
      </c>
      <c r="C4656" s="36">
        <v>46032</v>
      </c>
      <c r="D4656" s="39">
        <v>1472.86</v>
      </c>
      <c r="E4656" s="12">
        <v>95</v>
      </c>
    </row>
    <row r="4657" spans="1:5" x14ac:dyDescent="0.3">
      <c r="A4657" s="12" t="s">
        <v>15292</v>
      </c>
      <c r="B4657" s="12" t="s">
        <v>2989</v>
      </c>
      <c r="C4657" s="36">
        <v>46049</v>
      </c>
      <c r="D4657" s="39">
        <v>847.48</v>
      </c>
      <c r="E4657" s="12">
        <v>43</v>
      </c>
    </row>
    <row r="4658" spans="1:5" x14ac:dyDescent="0.3">
      <c r="A4658" s="12" t="s">
        <v>15293</v>
      </c>
      <c r="B4658" s="12" t="s">
        <v>1445</v>
      </c>
      <c r="C4658" s="36">
        <v>46043</v>
      </c>
      <c r="D4658" s="39">
        <v>2271.27</v>
      </c>
      <c r="E4658" s="12">
        <v>279</v>
      </c>
    </row>
    <row r="4659" spans="1:5" x14ac:dyDescent="0.3">
      <c r="A4659" s="12" t="s">
        <v>15294</v>
      </c>
      <c r="B4659" s="12" t="s">
        <v>2737</v>
      </c>
      <c r="C4659" s="36">
        <v>46023</v>
      </c>
      <c r="D4659" s="39">
        <v>598.29999999999995</v>
      </c>
      <c r="E4659" s="12">
        <v>172</v>
      </c>
    </row>
    <row r="4660" spans="1:5" x14ac:dyDescent="0.3">
      <c r="A4660" s="12" t="s">
        <v>15295</v>
      </c>
      <c r="B4660" s="12" t="s">
        <v>914</v>
      </c>
      <c r="C4660" s="36">
        <v>46023</v>
      </c>
      <c r="D4660" s="39">
        <v>222.99</v>
      </c>
      <c r="E4660" s="12">
        <v>8</v>
      </c>
    </row>
    <row r="4661" spans="1:5" x14ac:dyDescent="0.3">
      <c r="A4661" s="12" t="s">
        <v>15296</v>
      </c>
      <c r="B4661" s="12" t="s">
        <v>2110</v>
      </c>
      <c r="C4661" s="36">
        <v>46043</v>
      </c>
      <c r="D4661" s="39">
        <v>1433.19</v>
      </c>
      <c r="E4661" s="12">
        <v>298</v>
      </c>
    </row>
    <row r="4662" spans="1:5" x14ac:dyDescent="0.3">
      <c r="A4662" s="12" t="s">
        <v>15297</v>
      </c>
      <c r="B4662" s="12" t="s">
        <v>4194</v>
      </c>
      <c r="C4662" s="36">
        <v>46042</v>
      </c>
      <c r="D4662" s="39">
        <v>361.79</v>
      </c>
      <c r="E4662" s="12">
        <v>151</v>
      </c>
    </row>
    <row r="4663" spans="1:5" x14ac:dyDescent="0.3">
      <c r="A4663" s="12" t="s">
        <v>15298</v>
      </c>
      <c r="B4663" s="12" t="s">
        <v>2309</v>
      </c>
      <c r="C4663" s="36">
        <v>46024</v>
      </c>
      <c r="D4663" s="39">
        <v>1977.26</v>
      </c>
      <c r="E4663" s="12">
        <v>290</v>
      </c>
    </row>
    <row r="4664" spans="1:5" x14ac:dyDescent="0.3">
      <c r="A4664" s="12" t="s">
        <v>15299</v>
      </c>
      <c r="B4664" s="12" t="s">
        <v>2128</v>
      </c>
      <c r="C4664" s="36">
        <v>46028</v>
      </c>
      <c r="D4664" s="39">
        <v>574.63</v>
      </c>
      <c r="E4664" s="12">
        <v>11</v>
      </c>
    </row>
    <row r="4665" spans="1:5" x14ac:dyDescent="0.3">
      <c r="A4665" s="12" t="s">
        <v>15300</v>
      </c>
      <c r="B4665" s="12" t="s">
        <v>1877</v>
      </c>
      <c r="C4665" s="36">
        <v>46037</v>
      </c>
      <c r="D4665" s="39">
        <v>952.55</v>
      </c>
      <c r="E4665" s="12">
        <v>236</v>
      </c>
    </row>
    <row r="4666" spans="1:5" x14ac:dyDescent="0.3">
      <c r="A4666" s="12" t="s">
        <v>15301</v>
      </c>
      <c r="B4666" s="12" t="s">
        <v>4487</v>
      </c>
      <c r="C4666" s="36">
        <v>46051</v>
      </c>
      <c r="D4666" s="39">
        <v>105.76</v>
      </c>
      <c r="E4666" s="12">
        <v>230</v>
      </c>
    </row>
    <row r="4667" spans="1:5" x14ac:dyDescent="0.3">
      <c r="A4667" s="12" t="s">
        <v>15302</v>
      </c>
      <c r="B4667" s="12" t="s">
        <v>4029</v>
      </c>
      <c r="C4667" s="36">
        <v>46025</v>
      </c>
      <c r="D4667" s="39">
        <v>2306.9499999999998</v>
      </c>
      <c r="E4667" s="12">
        <v>18</v>
      </c>
    </row>
    <row r="4668" spans="1:5" x14ac:dyDescent="0.3">
      <c r="A4668" s="12" t="s">
        <v>15303</v>
      </c>
      <c r="B4668" s="12" t="s">
        <v>2207</v>
      </c>
      <c r="C4668" s="36">
        <v>46047</v>
      </c>
      <c r="D4668" s="39">
        <v>873.66</v>
      </c>
      <c r="E4668" s="12">
        <v>13</v>
      </c>
    </row>
    <row r="4669" spans="1:5" x14ac:dyDescent="0.3">
      <c r="A4669" s="12" t="s">
        <v>15304</v>
      </c>
      <c r="B4669" s="12" t="s">
        <v>868</v>
      </c>
      <c r="C4669" s="36">
        <v>46048</v>
      </c>
      <c r="D4669" s="39">
        <v>1607.5</v>
      </c>
      <c r="E4669" s="12">
        <v>118</v>
      </c>
    </row>
    <row r="4670" spans="1:5" x14ac:dyDescent="0.3">
      <c r="A4670" s="12" t="s">
        <v>15305</v>
      </c>
      <c r="B4670" s="12" t="s">
        <v>4076</v>
      </c>
      <c r="C4670" s="36">
        <v>46040</v>
      </c>
      <c r="D4670" s="39">
        <v>2333.3200000000002</v>
      </c>
      <c r="E4670" s="12">
        <v>109</v>
      </c>
    </row>
    <row r="4671" spans="1:5" x14ac:dyDescent="0.3">
      <c r="A4671" s="12" t="s">
        <v>15306</v>
      </c>
      <c r="B4671" s="12" t="s">
        <v>2065</v>
      </c>
      <c r="C4671" s="36">
        <v>46034</v>
      </c>
      <c r="D4671" s="39">
        <v>1044.79</v>
      </c>
      <c r="E4671" s="12">
        <v>149</v>
      </c>
    </row>
    <row r="4672" spans="1:5" x14ac:dyDescent="0.3">
      <c r="A4672" s="12" t="s">
        <v>15307</v>
      </c>
      <c r="B4672" s="12" t="s">
        <v>4046</v>
      </c>
      <c r="C4672" s="36">
        <v>46024</v>
      </c>
      <c r="D4672" s="39">
        <v>2402.94</v>
      </c>
      <c r="E4672" s="12">
        <v>123</v>
      </c>
    </row>
    <row r="4673" spans="1:5" x14ac:dyDescent="0.3">
      <c r="A4673" s="12" t="s">
        <v>15308</v>
      </c>
      <c r="B4673" s="12" t="s">
        <v>3028</v>
      </c>
      <c r="C4673" s="36">
        <v>46030</v>
      </c>
      <c r="D4673" s="39">
        <v>120.17</v>
      </c>
      <c r="E4673" s="12">
        <v>222</v>
      </c>
    </row>
    <row r="4674" spans="1:5" x14ac:dyDescent="0.3">
      <c r="A4674" s="12" t="s">
        <v>15309</v>
      </c>
      <c r="B4674" s="12" t="s">
        <v>3130</v>
      </c>
      <c r="C4674" s="36">
        <v>46023</v>
      </c>
      <c r="D4674" s="39">
        <v>1534.1</v>
      </c>
      <c r="E4674" s="12">
        <v>111</v>
      </c>
    </row>
    <row r="4675" spans="1:5" x14ac:dyDescent="0.3">
      <c r="A4675" s="12" t="s">
        <v>15310</v>
      </c>
      <c r="B4675" s="12" t="s">
        <v>2156</v>
      </c>
      <c r="C4675" s="36">
        <v>46049</v>
      </c>
      <c r="D4675" s="39">
        <v>1275.21</v>
      </c>
      <c r="E4675" s="12">
        <v>245</v>
      </c>
    </row>
    <row r="4676" spans="1:5" x14ac:dyDescent="0.3">
      <c r="A4676" s="12" t="s">
        <v>15311</v>
      </c>
      <c r="B4676" s="12" t="s">
        <v>3296</v>
      </c>
      <c r="C4676" s="36">
        <v>46034</v>
      </c>
      <c r="D4676" s="39">
        <v>1136.18</v>
      </c>
      <c r="E4676" s="12">
        <v>142</v>
      </c>
    </row>
    <row r="4677" spans="1:5" x14ac:dyDescent="0.3">
      <c r="A4677" s="12" t="s">
        <v>15312</v>
      </c>
      <c r="B4677" s="12" t="s">
        <v>2813</v>
      </c>
      <c r="C4677" s="36">
        <v>46023</v>
      </c>
      <c r="D4677" s="39">
        <v>2451.44</v>
      </c>
      <c r="E4677" s="12">
        <v>199</v>
      </c>
    </row>
    <row r="4678" spans="1:5" x14ac:dyDescent="0.3">
      <c r="A4678" s="12" t="s">
        <v>15313</v>
      </c>
      <c r="B4678" s="12" t="s">
        <v>4340</v>
      </c>
      <c r="C4678" s="36">
        <v>46042</v>
      </c>
      <c r="D4678" s="39">
        <v>1000.08</v>
      </c>
      <c r="E4678" s="12">
        <v>261</v>
      </c>
    </row>
    <row r="4679" spans="1:5" x14ac:dyDescent="0.3">
      <c r="A4679" s="12" t="s">
        <v>15314</v>
      </c>
      <c r="B4679" s="12" t="s">
        <v>3226</v>
      </c>
      <c r="C4679" s="36">
        <v>46050</v>
      </c>
      <c r="D4679" s="39">
        <v>277.77999999999997</v>
      </c>
      <c r="E4679" s="12">
        <v>247</v>
      </c>
    </row>
    <row r="4680" spans="1:5" x14ac:dyDescent="0.3">
      <c r="A4680" s="12" t="s">
        <v>15315</v>
      </c>
      <c r="B4680" s="12" t="s">
        <v>1420</v>
      </c>
      <c r="C4680" s="36">
        <v>46032</v>
      </c>
      <c r="D4680" s="39">
        <v>2366.77</v>
      </c>
      <c r="E4680" s="12">
        <v>59</v>
      </c>
    </row>
    <row r="4681" spans="1:5" x14ac:dyDescent="0.3">
      <c r="A4681" s="12" t="s">
        <v>15316</v>
      </c>
      <c r="B4681" s="12" t="s">
        <v>776</v>
      </c>
      <c r="C4681" s="36">
        <v>46044</v>
      </c>
      <c r="D4681" s="39">
        <v>2317.31</v>
      </c>
      <c r="E4681" s="12">
        <v>214</v>
      </c>
    </row>
    <row r="4682" spans="1:5" x14ac:dyDescent="0.3">
      <c r="A4682" s="12" t="s">
        <v>15317</v>
      </c>
      <c r="B4682" s="12" t="s">
        <v>4338</v>
      </c>
      <c r="C4682" s="36">
        <v>46038</v>
      </c>
      <c r="D4682" s="39">
        <v>980.55</v>
      </c>
      <c r="E4682" s="12">
        <v>227</v>
      </c>
    </row>
    <row r="4683" spans="1:5" x14ac:dyDescent="0.3">
      <c r="A4683" s="12" t="s">
        <v>15318</v>
      </c>
      <c r="B4683" s="12" t="s">
        <v>1684</v>
      </c>
      <c r="C4683" s="36">
        <v>46038</v>
      </c>
      <c r="D4683" s="39">
        <v>379.13</v>
      </c>
      <c r="E4683" s="12">
        <v>133</v>
      </c>
    </row>
    <row r="4684" spans="1:5" x14ac:dyDescent="0.3">
      <c r="A4684" s="12" t="s">
        <v>15319</v>
      </c>
      <c r="B4684" s="12" t="s">
        <v>3188</v>
      </c>
      <c r="C4684" s="36">
        <v>46032</v>
      </c>
      <c r="D4684" s="39">
        <v>2098.88</v>
      </c>
      <c r="E4684" s="12">
        <v>132</v>
      </c>
    </row>
    <row r="4685" spans="1:5" x14ac:dyDescent="0.3">
      <c r="A4685" s="12" t="s">
        <v>15320</v>
      </c>
      <c r="B4685" s="12" t="s">
        <v>1198</v>
      </c>
      <c r="C4685" s="36">
        <v>46035</v>
      </c>
      <c r="D4685" s="39">
        <v>520.39</v>
      </c>
      <c r="E4685" s="12">
        <v>141</v>
      </c>
    </row>
    <row r="4686" spans="1:5" x14ac:dyDescent="0.3">
      <c r="A4686" s="12" t="s">
        <v>15321</v>
      </c>
      <c r="B4686" s="12" t="s">
        <v>4294</v>
      </c>
      <c r="C4686" s="36">
        <v>46026</v>
      </c>
      <c r="D4686" s="39">
        <v>1565.49</v>
      </c>
      <c r="E4686" s="12">
        <v>222</v>
      </c>
    </row>
    <row r="4687" spans="1:5" x14ac:dyDescent="0.3">
      <c r="A4687" s="12" t="s">
        <v>15322</v>
      </c>
      <c r="B4687" s="12" t="s">
        <v>3224</v>
      </c>
      <c r="C4687" s="36">
        <v>46048</v>
      </c>
      <c r="D4687" s="39">
        <v>1394.94</v>
      </c>
      <c r="E4687" s="12">
        <v>294</v>
      </c>
    </row>
    <row r="4688" spans="1:5" x14ac:dyDescent="0.3">
      <c r="A4688" s="12" t="s">
        <v>15323</v>
      </c>
      <c r="B4688" s="12" t="s">
        <v>2673</v>
      </c>
      <c r="C4688" s="36">
        <v>46023</v>
      </c>
      <c r="D4688" s="39">
        <v>1558.12</v>
      </c>
      <c r="E4688" s="12">
        <v>133</v>
      </c>
    </row>
    <row r="4689" spans="1:5" x14ac:dyDescent="0.3">
      <c r="A4689" s="12" t="s">
        <v>15324</v>
      </c>
      <c r="B4689" s="12" t="s">
        <v>2185</v>
      </c>
      <c r="C4689" s="36">
        <v>46024</v>
      </c>
      <c r="D4689" s="39">
        <v>2172.9</v>
      </c>
      <c r="E4689" s="12">
        <v>116</v>
      </c>
    </row>
    <row r="4690" spans="1:5" x14ac:dyDescent="0.3">
      <c r="A4690" s="12" t="s">
        <v>15325</v>
      </c>
      <c r="B4690" s="12" t="s">
        <v>1506</v>
      </c>
      <c r="C4690" s="36">
        <v>46027</v>
      </c>
      <c r="D4690" s="39">
        <v>2095.06</v>
      </c>
      <c r="E4690" s="12">
        <v>62</v>
      </c>
    </row>
    <row r="4691" spans="1:5" x14ac:dyDescent="0.3">
      <c r="A4691" s="12" t="s">
        <v>15326</v>
      </c>
      <c r="B4691" s="12" t="s">
        <v>580</v>
      </c>
      <c r="C4691" s="36">
        <v>46027</v>
      </c>
      <c r="D4691" s="39">
        <v>760.19</v>
      </c>
      <c r="E4691" s="12">
        <v>103</v>
      </c>
    </row>
    <row r="4692" spans="1:5" x14ac:dyDescent="0.3">
      <c r="A4692" s="12" t="s">
        <v>15327</v>
      </c>
      <c r="B4692" s="12" t="s">
        <v>2279</v>
      </c>
      <c r="C4692" s="36">
        <v>46030</v>
      </c>
      <c r="D4692" s="39">
        <v>2065.52</v>
      </c>
      <c r="E4692" s="12">
        <v>17</v>
      </c>
    </row>
    <row r="4693" spans="1:5" x14ac:dyDescent="0.3">
      <c r="A4693" s="12" t="s">
        <v>15328</v>
      </c>
      <c r="B4693" s="12" t="s">
        <v>4106</v>
      </c>
      <c r="C4693" s="36">
        <v>46045</v>
      </c>
      <c r="D4693" s="39">
        <v>2451.77</v>
      </c>
      <c r="E4693" s="12">
        <v>127</v>
      </c>
    </row>
    <row r="4694" spans="1:5" x14ac:dyDescent="0.3">
      <c r="A4694" s="12" t="s">
        <v>15329</v>
      </c>
      <c r="B4694" s="12" t="s">
        <v>4261</v>
      </c>
      <c r="C4694" s="36">
        <v>46023</v>
      </c>
      <c r="D4694" s="39">
        <v>2380.44</v>
      </c>
      <c r="E4694" s="12">
        <v>268</v>
      </c>
    </row>
    <row r="4695" spans="1:5" x14ac:dyDescent="0.3">
      <c r="A4695" s="12" t="s">
        <v>15330</v>
      </c>
      <c r="B4695" s="12" t="s">
        <v>2735</v>
      </c>
      <c r="C4695" s="36">
        <v>46047</v>
      </c>
      <c r="D4695" s="39">
        <v>989.44</v>
      </c>
      <c r="E4695" s="12">
        <v>51</v>
      </c>
    </row>
    <row r="4696" spans="1:5" x14ac:dyDescent="0.3">
      <c r="A4696" s="12" t="s">
        <v>15331</v>
      </c>
      <c r="B4696" s="12" t="s">
        <v>2489</v>
      </c>
      <c r="C4696" s="36">
        <v>46035</v>
      </c>
      <c r="D4696" s="39">
        <v>2217.63</v>
      </c>
      <c r="E4696" s="12">
        <v>261</v>
      </c>
    </row>
    <row r="4697" spans="1:5" x14ac:dyDescent="0.3">
      <c r="A4697" s="12" t="s">
        <v>15332</v>
      </c>
      <c r="B4697" s="12" t="s">
        <v>4447</v>
      </c>
      <c r="C4697" s="36">
        <v>46046</v>
      </c>
      <c r="D4697" s="39">
        <v>507.22</v>
      </c>
      <c r="E4697" s="12">
        <v>187</v>
      </c>
    </row>
    <row r="4698" spans="1:5" x14ac:dyDescent="0.3">
      <c r="A4698" s="12" t="s">
        <v>15333</v>
      </c>
      <c r="B4698" s="12" t="s">
        <v>1550</v>
      </c>
      <c r="C4698" s="36">
        <v>46049</v>
      </c>
      <c r="D4698" s="39">
        <v>1230.29</v>
      </c>
      <c r="E4698" s="12">
        <v>208</v>
      </c>
    </row>
    <row r="4699" spans="1:5" x14ac:dyDescent="0.3">
      <c r="A4699" s="12" t="s">
        <v>15334</v>
      </c>
      <c r="B4699" s="12" t="s">
        <v>944</v>
      </c>
      <c r="C4699" s="36">
        <v>46037</v>
      </c>
      <c r="D4699" s="39">
        <v>101.05</v>
      </c>
      <c r="E4699" s="12">
        <v>207</v>
      </c>
    </row>
    <row r="4700" spans="1:5" x14ac:dyDescent="0.3">
      <c r="A4700" s="12" t="s">
        <v>15335</v>
      </c>
      <c r="B4700" s="12" t="s">
        <v>2015</v>
      </c>
      <c r="C4700" s="36">
        <v>46052</v>
      </c>
      <c r="D4700" s="39">
        <v>2172.54</v>
      </c>
      <c r="E4700" s="12">
        <v>300</v>
      </c>
    </row>
    <row r="4701" spans="1:5" x14ac:dyDescent="0.3">
      <c r="A4701" s="12" t="s">
        <v>15336</v>
      </c>
      <c r="B4701" s="12" t="s">
        <v>2373</v>
      </c>
      <c r="C4701" s="36">
        <v>46036</v>
      </c>
      <c r="D4701" s="39">
        <v>634.41</v>
      </c>
      <c r="E4701" s="12">
        <v>70</v>
      </c>
    </row>
    <row r="4702" spans="1:5" x14ac:dyDescent="0.3">
      <c r="A4702" s="12" t="s">
        <v>15337</v>
      </c>
      <c r="B4702" s="12" t="s">
        <v>1308</v>
      </c>
      <c r="C4702" s="36">
        <v>46044</v>
      </c>
      <c r="D4702" s="39">
        <v>1930.35</v>
      </c>
      <c r="E4702" s="12">
        <v>28</v>
      </c>
    </row>
    <row r="4703" spans="1:5" x14ac:dyDescent="0.3">
      <c r="A4703" s="12" t="s">
        <v>15338</v>
      </c>
      <c r="B4703" s="12" t="s">
        <v>2877</v>
      </c>
      <c r="C4703" s="36">
        <v>46048</v>
      </c>
      <c r="D4703" s="39">
        <v>1056.8599999999999</v>
      </c>
      <c r="E4703" s="12">
        <v>187</v>
      </c>
    </row>
    <row r="4704" spans="1:5" x14ac:dyDescent="0.3">
      <c r="A4704" s="12" t="s">
        <v>15339</v>
      </c>
      <c r="B4704" s="12" t="s">
        <v>4400</v>
      </c>
      <c r="C4704" s="36">
        <v>46031</v>
      </c>
      <c r="D4704" s="39">
        <v>736.59</v>
      </c>
      <c r="E4704" s="12">
        <v>159</v>
      </c>
    </row>
    <row r="4705" spans="1:5" x14ac:dyDescent="0.3">
      <c r="A4705" s="12" t="s">
        <v>15340</v>
      </c>
      <c r="B4705" s="12" t="s">
        <v>1829</v>
      </c>
      <c r="C4705" s="36">
        <v>46040</v>
      </c>
      <c r="D4705" s="39">
        <v>1635.48</v>
      </c>
      <c r="E4705" s="12">
        <v>278</v>
      </c>
    </row>
    <row r="4706" spans="1:5" x14ac:dyDescent="0.3">
      <c r="A4706" s="12" t="s">
        <v>15341</v>
      </c>
      <c r="B4706" s="12" t="s">
        <v>3459</v>
      </c>
      <c r="C4706" s="36">
        <v>46047</v>
      </c>
      <c r="D4706" s="39">
        <v>1074.1500000000001</v>
      </c>
      <c r="E4706" s="12">
        <v>285</v>
      </c>
    </row>
    <row r="4707" spans="1:5" x14ac:dyDescent="0.3">
      <c r="A4707" s="12" t="s">
        <v>15342</v>
      </c>
      <c r="B4707" s="12" t="s">
        <v>2919</v>
      </c>
      <c r="C4707" s="36">
        <v>46050</v>
      </c>
      <c r="D4707" s="39">
        <v>1664.48</v>
      </c>
      <c r="E4707" s="12">
        <v>94</v>
      </c>
    </row>
    <row r="4708" spans="1:5" x14ac:dyDescent="0.3">
      <c r="A4708" s="12" t="s">
        <v>15343</v>
      </c>
      <c r="B4708" s="12" t="s">
        <v>1379</v>
      </c>
      <c r="C4708" s="36">
        <v>46053</v>
      </c>
      <c r="D4708" s="39">
        <v>1651.21</v>
      </c>
      <c r="E4708" s="12">
        <v>124</v>
      </c>
    </row>
    <row r="4709" spans="1:5" x14ac:dyDescent="0.3">
      <c r="A4709" s="12" t="s">
        <v>15344</v>
      </c>
      <c r="B4709" s="12" t="s">
        <v>2227</v>
      </c>
      <c r="C4709" s="36">
        <v>46044</v>
      </c>
      <c r="D4709" s="39">
        <v>745.54</v>
      </c>
      <c r="E4709" s="12">
        <v>170</v>
      </c>
    </row>
    <row r="4710" spans="1:5" x14ac:dyDescent="0.3">
      <c r="A4710" s="12" t="s">
        <v>15345</v>
      </c>
      <c r="B4710" s="12" t="s">
        <v>2148</v>
      </c>
      <c r="C4710" s="36">
        <v>46039</v>
      </c>
      <c r="D4710" s="39">
        <v>1770.41</v>
      </c>
      <c r="E4710" s="12">
        <v>126</v>
      </c>
    </row>
    <row r="4711" spans="1:5" x14ac:dyDescent="0.3">
      <c r="A4711" s="12" t="s">
        <v>15346</v>
      </c>
      <c r="B4711" s="12" t="s">
        <v>4583</v>
      </c>
      <c r="C4711" s="36">
        <v>46050</v>
      </c>
      <c r="D4711" s="39">
        <v>1387.23</v>
      </c>
      <c r="E4711" s="12">
        <v>158</v>
      </c>
    </row>
    <row r="4712" spans="1:5" x14ac:dyDescent="0.3">
      <c r="A4712" s="12" t="s">
        <v>15347</v>
      </c>
      <c r="B4712" s="12" t="s">
        <v>3042</v>
      </c>
      <c r="C4712" s="36">
        <v>46023</v>
      </c>
      <c r="D4712" s="39">
        <v>662.88</v>
      </c>
      <c r="E4712" s="12">
        <v>12</v>
      </c>
    </row>
    <row r="4713" spans="1:5" x14ac:dyDescent="0.3">
      <c r="A4713" s="12" t="s">
        <v>15348</v>
      </c>
      <c r="B4713" s="12" t="s">
        <v>1806</v>
      </c>
      <c r="C4713" s="36">
        <v>46029</v>
      </c>
      <c r="D4713" s="39">
        <v>2190.25</v>
      </c>
      <c r="E4713" s="12">
        <v>186</v>
      </c>
    </row>
    <row r="4714" spans="1:5" x14ac:dyDescent="0.3">
      <c r="A4714" s="12" t="s">
        <v>15349</v>
      </c>
      <c r="B4714" s="12" t="s">
        <v>2747</v>
      </c>
      <c r="C4714" s="36">
        <v>46053</v>
      </c>
      <c r="D4714" s="39">
        <v>1207.58</v>
      </c>
      <c r="E4714" s="12">
        <v>210</v>
      </c>
    </row>
    <row r="4715" spans="1:5" x14ac:dyDescent="0.3">
      <c r="A4715" s="12" t="s">
        <v>15350</v>
      </c>
      <c r="B4715" s="12" t="s">
        <v>3593</v>
      </c>
      <c r="C4715" s="36">
        <v>46026</v>
      </c>
      <c r="D4715" s="39">
        <v>2211.9</v>
      </c>
      <c r="E4715" s="12">
        <v>57</v>
      </c>
    </row>
    <row r="4716" spans="1:5" x14ac:dyDescent="0.3">
      <c r="A4716" s="12" t="s">
        <v>15351</v>
      </c>
      <c r="B4716" s="12" t="s">
        <v>2691</v>
      </c>
      <c r="C4716" s="36">
        <v>46049</v>
      </c>
      <c r="D4716" s="39">
        <v>321.89999999999998</v>
      </c>
      <c r="E4716" s="12">
        <v>295</v>
      </c>
    </row>
    <row r="4717" spans="1:5" x14ac:dyDescent="0.3">
      <c r="A4717" s="12" t="s">
        <v>15352</v>
      </c>
      <c r="B4717" s="12" t="s">
        <v>2993</v>
      </c>
      <c r="C4717" s="36">
        <v>46038</v>
      </c>
      <c r="D4717" s="39">
        <v>2092.7199999999998</v>
      </c>
      <c r="E4717" s="12">
        <v>169</v>
      </c>
    </row>
    <row r="4718" spans="1:5" x14ac:dyDescent="0.3">
      <c r="A4718" s="12" t="s">
        <v>15353</v>
      </c>
      <c r="B4718" s="12" t="s">
        <v>1915</v>
      </c>
      <c r="C4718" s="36">
        <v>46038</v>
      </c>
      <c r="D4718" s="39">
        <v>1157.8699999999999</v>
      </c>
      <c r="E4718" s="12">
        <v>291</v>
      </c>
    </row>
    <row r="4719" spans="1:5" x14ac:dyDescent="0.3">
      <c r="A4719" s="12" t="s">
        <v>15354</v>
      </c>
      <c r="B4719" s="12" t="s">
        <v>3993</v>
      </c>
      <c r="C4719" s="36">
        <v>46036</v>
      </c>
      <c r="D4719" s="39">
        <v>1000.03</v>
      </c>
      <c r="E4719" s="12">
        <v>180</v>
      </c>
    </row>
    <row r="4720" spans="1:5" x14ac:dyDescent="0.3">
      <c r="A4720" s="12" t="s">
        <v>15355</v>
      </c>
      <c r="B4720" s="12" t="s">
        <v>1927</v>
      </c>
      <c r="C4720" s="36">
        <v>46024</v>
      </c>
      <c r="D4720" s="39">
        <v>943.11</v>
      </c>
      <c r="E4720" s="12">
        <v>20</v>
      </c>
    </row>
    <row r="4721" spans="1:5" x14ac:dyDescent="0.3">
      <c r="A4721" s="12" t="s">
        <v>15356</v>
      </c>
      <c r="B4721" s="12" t="s">
        <v>1111</v>
      </c>
      <c r="C4721" s="36">
        <v>46028</v>
      </c>
      <c r="D4721" s="39">
        <v>1145.69</v>
      </c>
      <c r="E4721" s="12">
        <v>187</v>
      </c>
    </row>
    <row r="4722" spans="1:5" x14ac:dyDescent="0.3">
      <c r="A4722" s="12" t="s">
        <v>15357</v>
      </c>
      <c r="B4722" s="12" t="s">
        <v>797</v>
      </c>
      <c r="C4722" s="36">
        <v>46049</v>
      </c>
      <c r="D4722" s="39">
        <v>991.56</v>
      </c>
      <c r="E4722" s="12">
        <v>281</v>
      </c>
    </row>
    <row r="4723" spans="1:5" x14ac:dyDescent="0.3">
      <c r="A4723" s="12" t="s">
        <v>15358</v>
      </c>
      <c r="B4723" s="12" t="s">
        <v>753</v>
      </c>
      <c r="C4723" s="36">
        <v>46026</v>
      </c>
      <c r="D4723" s="39">
        <v>1627.98</v>
      </c>
      <c r="E4723" s="12">
        <v>269</v>
      </c>
    </row>
    <row r="4724" spans="1:5" x14ac:dyDescent="0.3">
      <c r="A4724" s="12" t="s">
        <v>15359</v>
      </c>
      <c r="B4724" s="12" t="s">
        <v>2581</v>
      </c>
      <c r="C4724" s="36">
        <v>46032</v>
      </c>
      <c r="D4724" s="39">
        <v>1666.79</v>
      </c>
      <c r="E4724" s="12">
        <v>273</v>
      </c>
    </row>
    <row r="4725" spans="1:5" x14ac:dyDescent="0.3">
      <c r="A4725" s="12" t="s">
        <v>15360</v>
      </c>
      <c r="B4725" s="12" t="s">
        <v>4443</v>
      </c>
      <c r="C4725" s="36">
        <v>46037</v>
      </c>
      <c r="D4725" s="39">
        <v>2279.35</v>
      </c>
      <c r="E4725" s="12">
        <v>292</v>
      </c>
    </row>
    <row r="4726" spans="1:5" x14ac:dyDescent="0.3">
      <c r="A4726" s="12" t="s">
        <v>15361</v>
      </c>
      <c r="B4726" s="12" t="s">
        <v>1117</v>
      </c>
      <c r="C4726" s="36">
        <v>46044</v>
      </c>
      <c r="D4726" s="39">
        <v>785.75</v>
      </c>
      <c r="E4726" s="12">
        <v>83</v>
      </c>
    </row>
    <row r="4727" spans="1:5" x14ac:dyDescent="0.3">
      <c r="A4727" s="12" t="s">
        <v>15362</v>
      </c>
      <c r="B4727" s="12" t="s">
        <v>1004</v>
      </c>
      <c r="C4727" s="36">
        <v>46037</v>
      </c>
      <c r="D4727" s="39">
        <v>2045.17</v>
      </c>
      <c r="E4727" s="12">
        <v>292</v>
      </c>
    </row>
    <row r="4728" spans="1:5" x14ac:dyDescent="0.3">
      <c r="A4728" s="12" t="s">
        <v>15363</v>
      </c>
      <c r="B4728" s="12" t="s">
        <v>2154</v>
      </c>
      <c r="C4728" s="36">
        <v>46053</v>
      </c>
      <c r="D4728" s="39">
        <v>2484.2600000000002</v>
      </c>
      <c r="E4728" s="12">
        <v>276</v>
      </c>
    </row>
    <row r="4729" spans="1:5" x14ac:dyDescent="0.3">
      <c r="A4729" s="12" t="s">
        <v>15364</v>
      </c>
      <c r="B4729" s="12" t="s">
        <v>1502</v>
      </c>
      <c r="C4729" s="36">
        <v>46031</v>
      </c>
      <c r="D4729" s="39">
        <v>1449.7</v>
      </c>
      <c r="E4729" s="12">
        <v>227</v>
      </c>
    </row>
    <row r="4730" spans="1:5" x14ac:dyDescent="0.3">
      <c r="A4730" s="12" t="s">
        <v>15365</v>
      </c>
      <c r="B4730" s="12" t="s">
        <v>3780</v>
      </c>
      <c r="C4730" s="36">
        <v>46034</v>
      </c>
      <c r="D4730" s="39">
        <v>1579.41</v>
      </c>
      <c r="E4730" s="12">
        <v>197</v>
      </c>
    </row>
    <row r="4731" spans="1:5" x14ac:dyDescent="0.3">
      <c r="A4731" s="12" t="s">
        <v>15366</v>
      </c>
      <c r="B4731" s="12" t="s">
        <v>1921</v>
      </c>
      <c r="C4731" s="36">
        <v>46026</v>
      </c>
      <c r="D4731" s="39">
        <v>2102.4899999999998</v>
      </c>
      <c r="E4731" s="12">
        <v>6</v>
      </c>
    </row>
    <row r="4732" spans="1:5" x14ac:dyDescent="0.3">
      <c r="A4732" s="12" t="s">
        <v>15367</v>
      </c>
      <c r="B4732" s="12" t="s">
        <v>2217</v>
      </c>
      <c r="C4732" s="36">
        <v>46045</v>
      </c>
      <c r="D4732" s="39">
        <v>2265.91</v>
      </c>
      <c r="E4732" s="12">
        <v>13</v>
      </c>
    </row>
    <row r="4733" spans="1:5" x14ac:dyDescent="0.3">
      <c r="A4733" s="12" t="s">
        <v>15368</v>
      </c>
      <c r="B4733" s="12" t="s">
        <v>2815</v>
      </c>
      <c r="C4733" s="36">
        <v>46035</v>
      </c>
      <c r="D4733" s="39">
        <v>573.96</v>
      </c>
      <c r="E4733" s="12">
        <v>291</v>
      </c>
    </row>
    <row r="4734" spans="1:5" x14ac:dyDescent="0.3">
      <c r="A4734" s="12" t="s">
        <v>15369</v>
      </c>
      <c r="B4734" s="12" t="s">
        <v>3489</v>
      </c>
      <c r="C4734" s="36">
        <v>46026</v>
      </c>
      <c r="D4734" s="39">
        <v>785.18</v>
      </c>
      <c r="E4734" s="12">
        <v>144</v>
      </c>
    </row>
    <row r="4735" spans="1:5" x14ac:dyDescent="0.3">
      <c r="A4735" s="12" t="s">
        <v>15370</v>
      </c>
      <c r="B4735" s="12" t="s">
        <v>4126</v>
      </c>
      <c r="C4735" s="36">
        <v>46044</v>
      </c>
      <c r="D4735" s="39">
        <v>1437.21</v>
      </c>
      <c r="E4735" s="12">
        <v>245</v>
      </c>
    </row>
    <row r="4736" spans="1:5" x14ac:dyDescent="0.3">
      <c r="A4736" s="12" t="s">
        <v>15371</v>
      </c>
      <c r="B4736" s="12" t="s">
        <v>3366</v>
      </c>
      <c r="C4736" s="36">
        <v>46042</v>
      </c>
      <c r="D4736" s="39">
        <v>1533.52</v>
      </c>
      <c r="E4736" s="12">
        <v>216</v>
      </c>
    </row>
    <row r="4737" spans="1:5" x14ac:dyDescent="0.3">
      <c r="A4737" s="12" t="s">
        <v>15372</v>
      </c>
      <c r="B4737" s="12" t="s">
        <v>1638</v>
      </c>
      <c r="C4737" s="36">
        <v>46046</v>
      </c>
      <c r="D4737" s="39">
        <v>2126.0300000000002</v>
      </c>
      <c r="E4737" s="12">
        <v>186</v>
      </c>
    </row>
    <row r="4738" spans="1:5" x14ac:dyDescent="0.3">
      <c r="A4738" s="12" t="s">
        <v>15373</v>
      </c>
      <c r="B4738" s="12" t="s">
        <v>1225</v>
      </c>
      <c r="C4738" s="36">
        <v>46039</v>
      </c>
      <c r="D4738" s="39">
        <v>1835.05</v>
      </c>
      <c r="E4738" s="12">
        <v>143</v>
      </c>
    </row>
    <row r="4739" spans="1:5" x14ac:dyDescent="0.3">
      <c r="A4739" s="12" t="s">
        <v>15374</v>
      </c>
      <c r="B4739" s="12" t="s">
        <v>1816</v>
      </c>
      <c r="C4739" s="36">
        <v>46023</v>
      </c>
      <c r="D4739" s="39">
        <v>2137.42</v>
      </c>
      <c r="E4739" s="12">
        <v>160</v>
      </c>
    </row>
    <row r="4740" spans="1:5" x14ac:dyDescent="0.3">
      <c r="A4740" s="12" t="s">
        <v>15375</v>
      </c>
      <c r="B4740" s="12" t="s">
        <v>2158</v>
      </c>
      <c r="C4740" s="36">
        <v>46034</v>
      </c>
      <c r="D4740" s="39">
        <v>2261.64</v>
      </c>
      <c r="E4740" s="12">
        <v>6</v>
      </c>
    </row>
    <row r="4741" spans="1:5" x14ac:dyDescent="0.3">
      <c r="A4741" s="12" t="s">
        <v>15376</v>
      </c>
      <c r="B4741" s="12" t="s">
        <v>2575</v>
      </c>
      <c r="C4741" s="36">
        <v>46048</v>
      </c>
      <c r="D4741" s="39">
        <v>1716.1</v>
      </c>
      <c r="E4741" s="12">
        <v>131</v>
      </c>
    </row>
    <row r="4742" spans="1:5" x14ac:dyDescent="0.3">
      <c r="A4742" s="12" t="s">
        <v>15377</v>
      </c>
      <c r="B4742" s="12" t="s">
        <v>1163</v>
      </c>
      <c r="C4742" s="36">
        <v>46038</v>
      </c>
      <c r="D4742" s="39">
        <v>1271.81</v>
      </c>
      <c r="E4742" s="12">
        <v>45</v>
      </c>
    </row>
    <row r="4743" spans="1:5" x14ac:dyDescent="0.3">
      <c r="A4743" s="12" t="s">
        <v>15378</v>
      </c>
      <c r="B4743" s="12" t="s">
        <v>4202</v>
      </c>
      <c r="C4743" s="36">
        <v>46042</v>
      </c>
      <c r="D4743" s="39">
        <v>1911.17</v>
      </c>
      <c r="E4743" s="12">
        <v>16</v>
      </c>
    </row>
    <row r="4744" spans="1:5" x14ac:dyDescent="0.3">
      <c r="A4744" s="12" t="s">
        <v>15379</v>
      </c>
      <c r="B4744" s="12" t="s">
        <v>2707</v>
      </c>
      <c r="C4744" s="36">
        <v>46044</v>
      </c>
      <c r="D4744" s="39">
        <v>2011.27</v>
      </c>
      <c r="E4744" s="12">
        <v>242</v>
      </c>
    </row>
    <row r="4745" spans="1:5" x14ac:dyDescent="0.3">
      <c r="A4745" s="12" t="s">
        <v>15380</v>
      </c>
      <c r="B4745" s="12" t="s">
        <v>4202</v>
      </c>
      <c r="C4745" s="36">
        <v>46035</v>
      </c>
      <c r="D4745" s="39">
        <v>435.48</v>
      </c>
      <c r="E4745" s="12">
        <v>98</v>
      </c>
    </row>
    <row r="4746" spans="1:5" x14ac:dyDescent="0.3">
      <c r="A4746" s="12" t="s">
        <v>15381</v>
      </c>
      <c r="B4746" s="12" t="s">
        <v>599</v>
      </c>
      <c r="C4746" s="36">
        <v>46034</v>
      </c>
      <c r="D4746" s="39">
        <v>2466.16</v>
      </c>
      <c r="E4746" s="12">
        <v>80</v>
      </c>
    </row>
    <row r="4747" spans="1:5" x14ac:dyDescent="0.3">
      <c r="A4747" s="12" t="s">
        <v>15382</v>
      </c>
      <c r="B4747" s="12" t="s">
        <v>4485</v>
      </c>
      <c r="C4747" s="36">
        <v>46050</v>
      </c>
      <c r="D4747" s="39">
        <v>2258.56</v>
      </c>
      <c r="E4747" s="12">
        <v>153</v>
      </c>
    </row>
    <row r="4748" spans="1:5" x14ac:dyDescent="0.3">
      <c r="A4748" s="12" t="s">
        <v>15383</v>
      </c>
      <c r="B4748" s="12" t="s">
        <v>1445</v>
      </c>
      <c r="C4748" s="36">
        <v>46029</v>
      </c>
      <c r="D4748" s="39">
        <v>492.91</v>
      </c>
      <c r="E4748" s="12">
        <v>190</v>
      </c>
    </row>
    <row r="4749" spans="1:5" x14ac:dyDescent="0.3">
      <c r="A4749" s="12" t="s">
        <v>15384</v>
      </c>
      <c r="B4749" s="12" t="s">
        <v>1273</v>
      </c>
      <c r="C4749" s="36">
        <v>46029</v>
      </c>
      <c r="D4749" s="39">
        <v>1039.7</v>
      </c>
      <c r="E4749" s="12">
        <v>152</v>
      </c>
    </row>
    <row r="4750" spans="1:5" x14ac:dyDescent="0.3">
      <c r="A4750" s="12" t="s">
        <v>15385</v>
      </c>
      <c r="B4750" s="12" t="s">
        <v>3473</v>
      </c>
      <c r="C4750" s="36">
        <v>46036</v>
      </c>
      <c r="D4750" s="39">
        <v>1306.03</v>
      </c>
      <c r="E4750" s="12">
        <v>123</v>
      </c>
    </row>
    <row r="4751" spans="1:5" x14ac:dyDescent="0.3">
      <c r="A4751" s="12" t="s">
        <v>15386</v>
      </c>
      <c r="B4751" s="12" t="s">
        <v>840</v>
      </c>
      <c r="C4751" s="36">
        <v>46031</v>
      </c>
      <c r="D4751" s="39">
        <v>356.76</v>
      </c>
      <c r="E4751" s="12">
        <v>211</v>
      </c>
    </row>
    <row r="4752" spans="1:5" x14ac:dyDescent="0.3">
      <c r="A4752" s="12" t="s">
        <v>15387</v>
      </c>
      <c r="B4752" s="12" t="s">
        <v>1368</v>
      </c>
      <c r="C4752" s="36">
        <v>46027</v>
      </c>
      <c r="D4752" s="39">
        <v>2316.85</v>
      </c>
      <c r="E4752" s="12">
        <v>257</v>
      </c>
    </row>
    <row r="4753" spans="1:5" x14ac:dyDescent="0.3">
      <c r="A4753" s="12" t="s">
        <v>15388</v>
      </c>
      <c r="B4753" s="12" t="s">
        <v>1732</v>
      </c>
      <c r="C4753" s="36">
        <v>46032</v>
      </c>
      <c r="D4753" s="39">
        <v>571.45000000000005</v>
      </c>
      <c r="E4753" s="12">
        <v>58</v>
      </c>
    </row>
    <row r="4754" spans="1:5" x14ac:dyDescent="0.3">
      <c r="A4754" s="12" t="s">
        <v>15389</v>
      </c>
      <c r="B4754" s="12" t="s">
        <v>3240</v>
      </c>
      <c r="C4754" s="36">
        <v>46037</v>
      </c>
      <c r="D4754" s="39">
        <v>1913.51</v>
      </c>
      <c r="E4754" s="12">
        <v>255</v>
      </c>
    </row>
    <row r="4755" spans="1:5" x14ac:dyDescent="0.3">
      <c r="A4755" s="12" t="s">
        <v>15390</v>
      </c>
      <c r="B4755" s="12" t="s">
        <v>3054</v>
      </c>
      <c r="C4755" s="36">
        <v>46028</v>
      </c>
      <c r="D4755" s="39">
        <v>1419</v>
      </c>
      <c r="E4755" s="12">
        <v>69</v>
      </c>
    </row>
    <row r="4756" spans="1:5" x14ac:dyDescent="0.3">
      <c r="A4756" s="12" t="s">
        <v>15391</v>
      </c>
      <c r="B4756" s="12" t="s">
        <v>4244</v>
      </c>
      <c r="C4756" s="36">
        <v>46027</v>
      </c>
      <c r="D4756" s="39">
        <v>38.200000000000003</v>
      </c>
      <c r="E4756" s="12">
        <v>6</v>
      </c>
    </row>
    <row r="4757" spans="1:5" x14ac:dyDescent="0.3">
      <c r="A4757" s="12" t="s">
        <v>15392</v>
      </c>
      <c r="B4757" s="12" t="s">
        <v>4240</v>
      </c>
      <c r="C4757" s="36">
        <v>46035</v>
      </c>
      <c r="D4757" s="39">
        <v>2328.0100000000002</v>
      </c>
      <c r="E4757" s="12">
        <v>166</v>
      </c>
    </row>
    <row r="4758" spans="1:5" x14ac:dyDescent="0.3">
      <c r="A4758" s="12" t="s">
        <v>15393</v>
      </c>
      <c r="B4758" s="12" t="s">
        <v>2715</v>
      </c>
      <c r="C4758" s="36">
        <v>46036</v>
      </c>
      <c r="D4758" s="39">
        <v>2476.5100000000002</v>
      </c>
      <c r="E4758" s="12">
        <v>143</v>
      </c>
    </row>
    <row r="4759" spans="1:5" x14ac:dyDescent="0.3">
      <c r="A4759" s="12" t="s">
        <v>15394</v>
      </c>
      <c r="B4759" s="12" t="s">
        <v>3284</v>
      </c>
      <c r="C4759" s="36">
        <v>46036</v>
      </c>
      <c r="D4759" s="39">
        <v>1296.73</v>
      </c>
      <c r="E4759" s="12">
        <v>175</v>
      </c>
    </row>
    <row r="4760" spans="1:5" x14ac:dyDescent="0.3">
      <c r="A4760" s="12" t="s">
        <v>15395</v>
      </c>
      <c r="B4760" s="12" t="s">
        <v>4216</v>
      </c>
      <c r="C4760" s="36">
        <v>46046</v>
      </c>
      <c r="D4760" s="39">
        <v>875.2</v>
      </c>
      <c r="E4760" s="12">
        <v>273</v>
      </c>
    </row>
    <row r="4761" spans="1:5" x14ac:dyDescent="0.3">
      <c r="A4761" s="12" t="s">
        <v>15396</v>
      </c>
      <c r="B4761" s="12" t="s">
        <v>4553</v>
      </c>
      <c r="C4761" s="36">
        <v>46032</v>
      </c>
      <c r="D4761" s="39">
        <v>2032.86</v>
      </c>
      <c r="E4761" s="12">
        <v>271</v>
      </c>
    </row>
    <row r="4762" spans="1:5" x14ac:dyDescent="0.3">
      <c r="A4762" s="12" t="s">
        <v>15397</v>
      </c>
      <c r="B4762" s="12" t="s">
        <v>3432</v>
      </c>
      <c r="C4762" s="36">
        <v>46052</v>
      </c>
      <c r="D4762" s="39">
        <v>1300.05</v>
      </c>
      <c r="E4762" s="12">
        <v>84</v>
      </c>
    </row>
    <row r="4763" spans="1:5" x14ac:dyDescent="0.3">
      <c r="A4763" s="12" t="s">
        <v>15398</v>
      </c>
      <c r="B4763" s="12" t="s">
        <v>863</v>
      </c>
      <c r="C4763" s="36">
        <v>46030</v>
      </c>
      <c r="D4763" s="39">
        <v>1147.98</v>
      </c>
      <c r="E4763" s="12">
        <v>164</v>
      </c>
    </row>
    <row r="4764" spans="1:5" x14ac:dyDescent="0.3">
      <c r="A4764" s="12" t="s">
        <v>15399</v>
      </c>
      <c r="B4764" s="12" t="s">
        <v>2771</v>
      </c>
      <c r="C4764" s="36">
        <v>46053</v>
      </c>
      <c r="D4764" s="39">
        <v>2363.23</v>
      </c>
      <c r="E4764" s="12">
        <v>15</v>
      </c>
    </row>
    <row r="4765" spans="1:5" x14ac:dyDescent="0.3">
      <c r="A4765" s="12" t="s">
        <v>15400</v>
      </c>
      <c r="B4765" s="12" t="s">
        <v>3090</v>
      </c>
      <c r="C4765" s="36">
        <v>46042</v>
      </c>
      <c r="D4765" s="39">
        <v>43.07</v>
      </c>
      <c r="E4765" s="12">
        <v>31</v>
      </c>
    </row>
    <row r="4766" spans="1:5" x14ac:dyDescent="0.3">
      <c r="A4766" s="12" t="s">
        <v>15401</v>
      </c>
      <c r="B4766" s="12" t="s">
        <v>1035</v>
      </c>
      <c r="C4766" s="36">
        <v>46029</v>
      </c>
      <c r="D4766" s="39">
        <v>1053.31</v>
      </c>
      <c r="E4766" s="12">
        <v>171</v>
      </c>
    </row>
    <row r="4767" spans="1:5" x14ac:dyDescent="0.3">
      <c r="A4767" s="12" t="s">
        <v>15402</v>
      </c>
      <c r="B4767" s="12" t="s">
        <v>4407</v>
      </c>
      <c r="C4767" s="36">
        <v>46053</v>
      </c>
      <c r="D4767" s="39">
        <v>964.63</v>
      </c>
      <c r="E4767" s="12">
        <v>129</v>
      </c>
    </row>
    <row r="4768" spans="1:5" x14ac:dyDescent="0.3">
      <c r="A4768" s="12" t="s">
        <v>15403</v>
      </c>
      <c r="B4768" s="12" t="s">
        <v>1859</v>
      </c>
      <c r="C4768" s="36">
        <v>46039</v>
      </c>
      <c r="D4768" s="39">
        <v>2485</v>
      </c>
      <c r="E4768" s="12">
        <v>235</v>
      </c>
    </row>
    <row r="4769" spans="1:5" x14ac:dyDescent="0.3">
      <c r="A4769" s="12" t="s">
        <v>15404</v>
      </c>
      <c r="B4769" s="12" t="s">
        <v>4192</v>
      </c>
      <c r="C4769" s="36">
        <v>46023</v>
      </c>
      <c r="D4769" s="39">
        <v>2363.1</v>
      </c>
      <c r="E4769" s="12">
        <v>11</v>
      </c>
    </row>
    <row r="4770" spans="1:5" x14ac:dyDescent="0.3">
      <c r="A4770" s="12" t="s">
        <v>15405</v>
      </c>
      <c r="B4770" s="12" t="s">
        <v>2043</v>
      </c>
      <c r="C4770" s="36">
        <v>46036</v>
      </c>
      <c r="D4770" s="39">
        <v>1125.8699999999999</v>
      </c>
      <c r="E4770" s="12">
        <v>5</v>
      </c>
    </row>
    <row r="4771" spans="1:5" x14ac:dyDescent="0.3">
      <c r="A4771" s="12" t="s">
        <v>15406</v>
      </c>
      <c r="B4771" s="12" t="s">
        <v>1584</v>
      </c>
      <c r="C4771" s="36">
        <v>46045</v>
      </c>
      <c r="D4771" s="39">
        <v>206.78</v>
      </c>
      <c r="E4771" s="12">
        <v>107</v>
      </c>
    </row>
    <row r="4772" spans="1:5" x14ac:dyDescent="0.3">
      <c r="A4772" s="12" t="s">
        <v>15407</v>
      </c>
      <c r="B4772" s="12" t="s">
        <v>4228</v>
      </c>
      <c r="C4772" s="36">
        <v>46029</v>
      </c>
      <c r="D4772" s="39">
        <v>1290.1300000000001</v>
      </c>
      <c r="E4772" s="12">
        <v>75</v>
      </c>
    </row>
    <row r="4773" spans="1:5" x14ac:dyDescent="0.3">
      <c r="A4773" s="12" t="s">
        <v>15408</v>
      </c>
      <c r="B4773" s="12" t="s">
        <v>868</v>
      </c>
      <c r="C4773" s="36">
        <v>46025</v>
      </c>
      <c r="D4773" s="39">
        <v>1936.07</v>
      </c>
      <c r="E4773" s="12">
        <v>191</v>
      </c>
    </row>
    <row r="4774" spans="1:5" x14ac:dyDescent="0.3">
      <c r="A4774" s="12" t="s">
        <v>15409</v>
      </c>
      <c r="B4774" s="12" t="s">
        <v>3762</v>
      </c>
      <c r="C4774" s="36">
        <v>46039</v>
      </c>
      <c r="D4774" s="39">
        <v>131.82</v>
      </c>
      <c r="E4774" s="12">
        <v>226</v>
      </c>
    </row>
    <row r="4775" spans="1:5" x14ac:dyDescent="0.3">
      <c r="A4775" s="12" t="s">
        <v>15410</v>
      </c>
      <c r="B4775" s="12" t="s">
        <v>686</v>
      </c>
      <c r="C4775" s="36">
        <v>46048</v>
      </c>
      <c r="D4775" s="39">
        <v>1111.32</v>
      </c>
      <c r="E4775" s="12">
        <v>9</v>
      </c>
    </row>
    <row r="4776" spans="1:5" x14ac:dyDescent="0.3">
      <c r="A4776" s="12" t="s">
        <v>15411</v>
      </c>
      <c r="B4776" s="12" t="s">
        <v>1070</v>
      </c>
      <c r="C4776" s="36">
        <v>46044</v>
      </c>
      <c r="D4776" s="39">
        <v>129.41</v>
      </c>
      <c r="E4776" s="12">
        <v>110</v>
      </c>
    </row>
    <row r="4777" spans="1:5" x14ac:dyDescent="0.3">
      <c r="A4777" s="12" t="s">
        <v>15412</v>
      </c>
      <c r="B4777" s="12" t="s">
        <v>4050</v>
      </c>
      <c r="C4777" s="36">
        <v>46038</v>
      </c>
      <c r="D4777" s="39">
        <v>579.46</v>
      </c>
      <c r="E4777" s="12">
        <v>117</v>
      </c>
    </row>
    <row r="4778" spans="1:5" x14ac:dyDescent="0.3">
      <c r="A4778" s="12" t="s">
        <v>15413</v>
      </c>
      <c r="B4778" s="12" t="s">
        <v>3342</v>
      </c>
      <c r="C4778" s="36">
        <v>46052</v>
      </c>
      <c r="D4778" s="39">
        <v>782.27</v>
      </c>
      <c r="E4778" s="12">
        <v>191</v>
      </c>
    </row>
    <row r="4779" spans="1:5" x14ac:dyDescent="0.3">
      <c r="A4779" s="12" t="s">
        <v>15414</v>
      </c>
      <c r="B4779" s="12" t="s">
        <v>1510</v>
      </c>
      <c r="C4779" s="36">
        <v>46031</v>
      </c>
      <c r="D4779" s="39">
        <v>99.36</v>
      </c>
      <c r="E4779" s="12">
        <v>44</v>
      </c>
    </row>
    <row r="4780" spans="1:5" x14ac:dyDescent="0.3">
      <c r="A4780" s="12" t="s">
        <v>15415</v>
      </c>
      <c r="B4780" s="12" t="s">
        <v>1927</v>
      </c>
      <c r="C4780" s="36">
        <v>46024</v>
      </c>
      <c r="D4780" s="39">
        <v>415.29</v>
      </c>
      <c r="E4780" s="12">
        <v>139</v>
      </c>
    </row>
    <row r="4781" spans="1:5" x14ac:dyDescent="0.3">
      <c r="A4781" s="12" t="s">
        <v>15416</v>
      </c>
      <c r="B4781" s="12" t="s">
        <v>741</v>
      </c>
      <c r="C4781" s="36">
        <v>46027</v>
      </c>
      <c r="D4781" s="39">
        <v>1704.75</v>
      </c>
      <c r="E4781" s="12">
        <v>259</v>
      </c>
    </row>
    <row r="4782" spans="1:5" x14ac:dyDescent="0.3">
      <c r="A4782" s="12" t="s">
        <v>15417</v>
      </c>
      <c r="B4782" s="12" t="s">
        <v>2791</v>
      </c>
      <c r="C4782" s="36">
        <v>46043</v>
      </c>
      <c r="D4782" s="39">
        <v>874.24</v>
      </c>
      <c r="E4782" s="12">
        <v>142</v>
      </c>
    </row>
    <row r="4783" spans="1:5" x14ac:dyDescent="0.3">
      <c r="A4783" s="12" t="s">
        <v>15418</v>
      </c>
      <c r="B4783" s="12" t="s">
        <v>2301</v>
      </c>
      <c r="C4783" s="36">
        <v>46038</v>
      </c>
      <c r="D4783" s="39">
        <v>1944.64</v>
      </c>
      <c r="E4783" s="12">
        <v>162</v>
      </c>
    </row>
    <row r="4784" spans="1:5" x14ac:dyDescent="0.3">
      <c r="A4784" s="12" t="s">
        <v>15419</v>
      </c>
      <c r="B4784" s="12" t="s">
        <v>1186</v>
      </c>
      <c r="C4784" s="36">
        <v>46025</v>
      </c>
      <c r="D4784" s="39">
        <v>1338.69</v>
      </c>
      <c r="E4784" s="12">
        <v>11</v>
      </c>
    </row>
    <row r="4785" spans="1:5" x14ac:dyDescent="0.3">
      <c r="A4785" s="12" t="s">
        <v>15420</v>
      </c>
      <c r="B4785" s="12" t="s">
        <v>2041</v>
      </c>
      <c r="C4785" s="36">
        <v>46037</v>
      </c>
      <c r="D4785" s="39">
        <v>1989.53</v>
      </c>
      <c r="E4785" s="12">
        <v>154</v>
      </c>
    </row>
    <row r="4786" spans="1:5" x14ac:dyDescent="0.3">
      <c r="A4786" s="12" t="s">
        <v>15421</v>
      </c>
      <c r="B4786" s="12" t="s">
        <v>2429</v>
      </c>
      <c r="C4786" s="36">
        <v>46027</v>
      </c>
      <c r="D4786" s="39">
        <v>1070.0999999999999</v>
      </c>
      <c r="E4786" s="12">
        <v>74</v>
      </c>
    </row>
    <row r="4787" spans="1:5" x14ac:dyDescent="0.3">
      <c r="A4787" s="12" t="s">
        <v>15422</v>
      </c>
      <c r="B4787" s="12" t="s">
        <v>4120</v>
      </c>
      <c r="C4787" s="36">
        <v>46028</v>
      </c>
      <c r="D4787" s="39">
        <v>2293.02</v>
      </c>
      <c r="E4787" s="12">
        <v>208</v>
      </c>
    </row>
    <row r="4788" spans="1:5" x14ac:dyDescent="0.3">
      <c r="A4788" s="12" t="s">
        <v>15423</v>
      </c>
      <c r="B4788" s="12" t="s">
        <v>1348</v>
      </c>
      <c r="C4788" s="36">
        <v>46043</v>
      </c>
      <c r="D4788" s="39">
        <v>1638.14</v>
      </c>
      <c r="E4788" s="12">
        <v>127</v>
      </c>
    </row>
    <row r="4789" spans="1:5" x14ac:dyDescent="0.3">
      <c r="A4789" s="12" t="s">
        <v>15424</v>
      </c>
      <c r="B4789" s="12" t="s">
        <v>2521</v>
      </c>
      <c r="C4789" s="36">
        <v>46029</v>
      </c>
      <c r="D4789" s="39">
        <v>513.72</v>
      </c>
      <c r="E4789" s="12">
        <v>28</v>
      </c>
    </row>
    <row r="4790" spans="1:5" x14ac:dyDescent="0.3">
      <c r="A4790" s="12" t="s">
        <v>15425</v>
      </c>
      <c r="B4790" s="12" t="s">
        <v>1542</v>
      </c>
      <c r="C4790" s="36">
        <v>46048</v>
      </c>
      <c r="D4790" s="39">
        <v>574.39</v>
      </c>
      <c r="E4790" s="12">
        <v>7</v>
      </c>
    </row>
    <row r="4791" spans="1:5" x14ac:dyDescent="0.3">
      <c r="A4791" s="12" t="s">
        <v>15426</v>
      </c>
      <c r="B4791" s="12" t="s">
        <v>3076</v>
      </c>
      <c r="C4791" s="36">
        <v>46031</v>
      </c>
      <c r="D4791" s="39">
        <v>1509.58</v>
      </c>
      <c r="E4791" s="12">
        <v>161</v>
      </c>
    </row>
    <row r="4792" spans="1:5" x14ac:dyDescent="0.3">
      <c r="A4792" s="12" t="s">
        <v>15427</v>
      </c>
      <c r="B4792" s="12" t="s">
        <v>2299</v>
      </c>
      <c r="C4792" s="36">
        <v>46043</v>
      </c>
      <c r="D4792" s="39">
        <v>2143.65</v>
      </c>
      <c r="E4792" s="12">
        <v>100</v>
      </c>
    </row>
    <row r="4793" spans="1:5" x14ac:dyDescent="0.3">
      <c r="A4793" s="12" t="s">
        <v>15428</v>
      </c>
      <c r="B4793" s="12" t="s">
        <v>3928</v>
      </c>
      <c r="C4793" s="36">
        <v>46038</v>
      </c>
      <c r="D4793" s="39">
        <v>2175.4899999999998</v>
      </c>
      <c r="E4793" s="12">
        <v>37</v>
      </c>
    </row>
    <row r="4794" spans="1:5" x14ac:dyDescent="0.3">
      <c r="A4794" s="12" t="s">
        <v>15429</v>
      </c>
      <c r="B4794" s="12" t="s">
        <v>3916</v>
      </c>
      <c r="C4794" s="36">
        <v>46035</v>
      </c>
      <c r="D4794" s="39">
        <v>1488.52</v>
      </c>
      <c r="E4794" s="12">
        <v>71</v>
      </c>
    </row>
    <row r="4795" spans="1:5" x14ac:dyDescent="0.3">
      <c r="A4795" s="12" t="s">
        <v>15430</v>
      </c>
      <c r="B4795" s="12" t="s">
        <v>1594</v>
      </c>
      <c r="C4795" s="36">
        <v>46039</v>
      </c>
      <c r="D4795" s="39">
        <v>693.77</v>
      </c>
      <c r="E4795" s="12">
        <v>248</v>
      </c>
    </row>
    <row r="4796" spans="1:5" x14ac:dyDescent="0.3">
      <c r="A4796" s="12" t="s">
        <v>15431</v>
      </c>
      <c r="B4796" s="12" t="s">
        <v>3286</v>
      </c>
      <c r="C4796" s="36">
        <v>46024</v>
      </c>
      <c r="D4796" s="39">
        <v>1056.28</v>
      </c>
      <c r="E4796" s="12">
        <v>159</v>
      </c>
    </row>
    <row r="4797" spans="1:5" x14ac:dyDescent="0.3">
      <c r="A4797" s="12" t="s">
        <v>15432</v>
      </c>
      <c r="B4797" s="12" t="s">
        <v>1824</v>
      </c>
      <c r="C4797" s="36">
        <v>46025</v>
      </c>
      <c r="D4797" s="39">
        <v>422.45</v>
      </c>
      <c r="E4797" s="12">
        <v>62</v>
      </c>
    </row>
    <row r="4798" spans="1:5" x14ac:dyDescent="0.3">
      <c r="A4798" s="12" t="s">
        <v>15433</v>
      </c>
      <c r="B4798" s="12" t="s">
        <v>2519</v>
      </c>
      <c r="C4798" s="36">
        <v>46030</v>
      </c>
      <c r="D4798" s="39">
        <v>121.7</v>
      </c>
      <c r="E4798" s="12">
        <v>39</v>
      </c>
    </row>
    <row r="4799" spans="1:5" x14ac:dyDescent="0.3">
      <c r="A4799" s="12" t="s">
        <v>15434</v>
      </c>
      <c r="B4799" s="12" t="s">
        <v>536</v>
      </c>
      <c r="C4799" s="36">
        <v>46034</v>
      </c>
      <c r="D4799" s="39">
        <v>1480.03</v>
      </c>
      <c r="E4799" s="12">
        <v>149</v>
      </c>
    </row>
    <row r="4800" spans="1:5" x14ac:dyDescent="0.3">
      <c r="A4800" s="12" t="s">
        <v>15435</v>
      </c>
      <c r="B4800" s="12" t="s">
        <v>593</v>
      </c>
      <c r="C4800" s="36">
        <v>46053</v>
      </c>
      <c r="D4800" s="39">
        <v>1574</v>
      </c>
      <c r="E4800" s="12">
        <v>295</v>
      </c>
    </row>
    <row r="4801" spans="1:5" x14ac:dyDescent="0.3">
      <c r="A4801" s="12" t="s">
        <v>15436</v>
      </c>
      <c r="B4801" s="12" t="s">
        <v>1592</v>
      </c>
      <c r="C4801" s="36">
        <v>46042</v>
      </c>
      <c r="D4801" s="39">
        <v>476.15</v>
      </c>
      <c r="E4801" s="12">
        <v>112</v>
      </c>
    </row>
    <row r="4802" spans="1:5" x14ac:dyDescent="0.3">
      <c r="A4802" s="12" t="s">
        <v>15437</v>
      </c>
      <c r="B4802" s="12" t="s">
        <v>1129</v>
      </c>
      <c r="C4802" s="36">
        <v>46034</v>
      </c>
      <c r="D4802" s="39">
        <v>959.69</v>
      </c>
      <c r="E4802" s="12">
        <v>243</v>
      </c>
    </row>
    <row r="4803" spans="1:5" x14ac:dyDescent="0.3">
      <c r="A4803" s="12" t="s">
        <v>15438</v>
      </c>
      <c r="B4803" s="12" t="s">
        <v>780</v>
      </c>
      <c r="C4803" s="36">
        <v>46025</v>
      </c>
      <c r="D4803" s="39">
        <v>79.63</v>
      </c>
      <c r="E4803" s="12">
        <v>154</v>
      </c>
    </row>
    <row r="4804" spans="1:5" x14ac:dyDescent="0.3">
      <c r="A4804" s="12" t="s">
        <v>15439</v>
      </c>
      <c r="B4804" s="12" t="s">
        <v>3740</v>
      </c>
      <c r="C4804" s="36">
        <v>46029</v>
      </c>
      <c r="D4804" s="39">
        <v>52.62</v>
      </c>
      <c r="E4804" s="12">
        <v>87</v>
      </c>
    </row>
    <row r="4805" spans="1:5" x14ac:dyDescent="0.3">
      <c r="A4805" s="12" t="s">
        <v>15440</v>
      </c>
      <c r="B4805" s="12" t="s">
        <v>3667</v>
      </c>
      <c r="C4805" s="36">
        <v>46045</v>
      </c>
      <c r="D4805" s="39">
        <v>2446.2199999999998</v>
      </c>
      <c r="E4805" s="12">
        <v>170</v>
      </c>
    </row>
    <row r="4806" spans="1:5" x14ac:dyDescent="0.3">
      <c r="A4806" s="12" t="s">
        <v>15441</v>
      </c>
      <c r="B4806" s="12" t="s">
        <v>2355</v>
      </c>
      <c r="C4806" s="36">
        <v>46046</v>
      </c>
      <c r="D4806" s="39">
        <v>1010.94</v>
      </c>
      <c r="E4806" s="12">
        <v>15</v>
      </c>
    </row>
    <row r="4807" spans="1:5" x14ac:dyDescent="0.3">
      <c r="A4807" s="12" t="s">
        <v>15442</v>
      </c>
      <c r="B4807" s="12" t="s">
        <v>1750</v>
      </c>
      <c r="C4807" s="36">
        <v>46025</v>
      </c>
      <c r="D4807" s="39">
        <v>1037.79</v>
      </c>
      <c r="E4807" s="12">
        <v>91</v>
      </c>
    </row>
    <row r="4808" spans="1:5" x14ac:dyDescent="0.3">
      <c r="A4808" s="12" t="s">
        <v>15443</v>
      </c>
      <c r="B4808" s="12" t="s">
        <v>3991</v>
      </c>
      <c r="C4808" s="36">
        <v>46044</v>
      </c>
      <c r="D4808" s="39">
        <v>1565.31</v>
      </c>
      <c r="E4808" s="12">
        <v>24</v>
      </c>
    </row>
    <row r="4809" spans="1:5" x14ac:dyDescent="0.3">
      <c r="A4809" s="12" t="s">
        <v>15444</v>
      </c>
      <c r="B4809" s="12" t="s">
        <v>1582</v>
      </c>
      <c r="C4809" s="36">
        <v>46040</v>
      </c>
      <c r="D4809" s="39">
        <v>2264.52</v>
      </c>
      <c r="E4809" s="12">
        <v>219</v>
      </c>
    </row>
    <row r="4810" spans="1:5" x14ac:dyDescent="0.3">
      <c r="A4810" s="12" t="s">
        <v>15445</v>
      </c>
      <c r="B4810" s="12" t="s">
        <v>3240</v>
      </c>
      <c r="C4810" s="36">
        <v>46038</v>
      </c>
      <c r="D4810" s="39">
        <v>1555.85</v>
      </c>
      <c r="E4810" s="12">
        <v>58</v>
      </c>
    </row>
    <row r="4811" spans="1:5" x14ac:dyDescent="0.3">
      <c r="A4811" s="12" t="s">
        <v>15446</v>
      </c>
      <c r="B4811" s="12" t="s">
        <v>3194</v>
      </c>
      <c r="C4811" s="36">
        <v>46036</v>
      </c>
      <c r="D4811" s="39">
        <v>1282.48</v>
      </c>
      <c r="E4811" s="12">
        <v>42</v>
      </c>
    </row>
    <row r="4812" spans="1:5" x14ac:dyDescent="0.3">
      <c r="A4812" s="12" t="s">
        <v>15447</v>
      </c>
      <c r="B4812" s="12" t="s">
        <v>3721</v>
      </c>
      <c r="C4812" s="36">
        <v>46050</v>
      </c>
      <c r="D4812" s="39">
        <v>461.43</v>
      </c>
      <c r="E4812" s="12">
        <v>143</v>
      </c>
    </row>
    <row r="4813" spans="1:5" x14ac:dyDescent="0.3">
      <c r="A4813" s="12" t="s">
        <v>15448</v>
      </c>
      <c r="B4813" s="12" t="s">
        <v>1231</v>
      </c>
      <c r="C4813" s="36">
        <v>46031</v>
      </c>
      <c r="D4813" s="39">
        <v>1060.82</v>
      </c>
      <c r="E4813" s="12">
        <v>64</v>
      </c>
    </row>
    <row r="4814" spans="1:5" x14ac:dyDescent="0.3">
      <c r="A4814" s="12" t="s">
        <v>15449</v>
      </c>
      <c r="B4814" s="12" t="s">
        <v>697</v>
      </c>
      <c r="C4814" s="36">
        <v>46028</v>
      </c>
      <c r="D4814" s="39">
        <v>464.58</v>
      </c>
      <c r="E4814" s="12">
        <v>119</v>
      </c>
    </row>
    <row r="4815" spans="1:5" x14ac:dyDescent="0.3">
      <c r="A4815" s="12" t="s">
        <v>15450</v>
      </c>
      <c r="B4815" s="12" t="s">
        <v>4382</v>
      </c>
      <c r="C4815" s="36">
        <v>46044</v>
      </c>
      <c r="D4815" s="39">
        <v>1917.44</v>
      </c>
      <c r="E4815" s="12">
        <v>221</v>
      </c>
    </row>
    <row r="4816" spans="1:5" x14ac:dyDescent="0.3">
      <c r="A4816" s="12" t="s">
        <v>15451</v>
      </c>
      <c r="B4816" s="12" t="s">
        <v>2661</v>
      </c>
      <c r="C4816" s="36">
        <v>46036</v>
      </c>
      <c r="D4816" s="39">
        <v>111.27</v>
      </c>
      <c r="E4816" s="12">
        <v>79</v>
      </c>
    </row>
    <row r="4817" spans="1:5" x14ac:dyDescent="0.3">
      <c r="A4817" s="12" t="s">
        <v>15452</v>
      </c>
      <c r="B4817" s="12" t="s">
        <v>2883</v>
      </c>
      <c r="C4817" s="36">
        <v>46047</v>
      </c>
      <c r="D4817" s="39">
        <v>2152.41</v>
      </c>
      <c r="E4817" s="12">
        <v>182</v>
      </c>
    </row>
    <row r="4818" spans="1:5" x14ac:dyDescent="0.3">
      <c r="A4818" s="12" t="s">
        <v>15453</v>
      </c>
      <c r="B4818" s="12" t="s">
        <v>2089</v>
      </c>
      <c r="C4818" s="36">
        <v>46044</v>
      </c>
      <c r="D4818" s="39">
        <v>862.66</v>
      </c>
      <c r="E4818" s="12">
        <v>47</v>
      </c>
    </row>
    <row r="4819" spans="1:5" x14ac:dyDescent="0.3">
      <c r="A4819" s="12" t="s">
        <v>15454</v>
      </c>
      <c r="B4819" s="12" t="s">
        <v>1379</v>
      </c>
      <c r="C4819" s="36">
        <v>46032</v>
      </c>
      <c r="D4819" s="39">
        <v>1997.95</v>
      </c>
      <c r="E4819" s="12">
        <v>108</v>
      </c>
    </row>
    <row r="4820" spans="1:5" x14ac:dyDescent="0.3">
      <c r="A4820" s="12" t="s">
        <v>15455</v>
      </c>
      <c r="B4820" s="12" t="s">
        <v>1289</v>
      </c>
      <c r="C4820" s="36">
        <v>46028</v>
      </c>
      <c r="D4820" s="39">
        <v>467.78</v>
      </c>
      <c r="E4820" s="12">
        <v>23</v>
      </c>
    </row>
    <row r="4821" spans="1:5" x14ac:dyDescent="0.3">
      <c r="A4821" s="12" t="s">
        <v>15456</v>
      </c>
      <c r="B4821" s="12" t="s">
        <v>4312</v>
      </c>
      <c r="C4821" s="36">
        <v>46032</v>
      </c>
      <c r="D4821" s="39">
        <v>2221.54</v>
      </c>
      <c r="E4821" s="12">
        <v>174</v>
      </c>
    </row>
    <row r="4822" spans="1:5" x14ac:dyDescent="0.3">
      <c r="A4822" s="12" t="s">
        <v>15457</v>
      </c>
      <c r="B4822" s="12" t="s">
        <v>4212</v>
      </c>
      <c r="C4822" s="36">
        <v>46053</v>
      </c>
      <c r="D4822" s="39">
        <v>164.1</v>
      </c>
      <c r="E4822" s="12">
        <v>298</v>
      </c>
    </row>
    <row r="4823" spans="1:5" x14ac:dyDescent="0.3">
      <c r="A4823" s="12" t="s">
        <v>15458</v>
      </c>
      <c r="B4823" s="12" t="s">
        <v>1027</v>
      </c>
      <c r="C4823" s="36">
        <v>46026</v>
      </c>
      <c r="D4823" s="39">
        <v>1128.78</v>
      </c>
      <c r="E4823" s="12">
        <v>43</v>
      </c>
    </row>
    <row r="4824" spans="1:5" x14ac:dyDescent="0.3">
      <c r="A4824" s="12" t="s">
        <v>15459</v>
      </c>
      <c r="B4824" s="12" t="s">
        <v>1682</v>
      </c>
      <c r="C4824" s="36">
        <v>46051</v>
      </c>
      <c r="D4824" s="39">
        <v>1851</v>
      </c>
      <c r="E4824" s="12">
        <v>241</v>
      </c>
    </row>
    <row r="4825" spans="1:5" x14ac:dyDescent="0.3">
      <c r="A4825" s="12" t="s">
        <v>15460</v>
      </c>
      <c r="B4825" s="12" t="s">
        <v>4583</v>
      </c>
      <c r="C4825" s="36">
        <v>46050</v>
      </c>
      <c r="D4825" s="39">
        <v>426.76</v>
      </c>
      <c r="E4825" s="12">
        <v>58</v>
      </c>
    </row>
    <row r="4826" spans="1:5" x14ac:dyDescent="0.3">
      <c r="A4826" s="12" t="s">
        <v>15461</v>
      </c>
      <c r="B4826" s="12" t="s">
        <v>2631</v>
      </c>
      <c r="C4826" s="36">
        <v>46045</v>
      </c>
      <c r="D4826" s="39">
        <v>1302.02</v>
      </c>
      <c r="E4826" s="12">
        <v>234</v>
      </c>
    </row>
    <row r="4827" spans="1:5" x14ac:dyDescent="0.3">
      <c r="A4827" s="12" t="s">
        <v>15462</v>
      </c>
      <c r="B4827" s="12" t="s">
        <v>1221</v>
      </c>
      <c r="C4827" s="36">
        <v>46047</v>
      </c>
      <c r="D4827" s="39">
        <v>475.64</v>
      </c>
      <c r="E4827" s="12">
        <v>213</v>
      </c>
    </row>
    <row r="4828" spans="1:5" x14ac:dyDescent="0.3">
      <c r="A4828" s="12" t="s">
        <v>15463</v>
      </c>
      <c r="B4828" s="12" t="s">
        <v>2170</v>
      </c>
      <c r="C4828" s="36">
        <v>46035</v>
      </c>
      <c r="D4828" s="39">
        <v>1684.14</v>
      </c>
      <c r="E4828" s="12">
        <v>98</v>
      </c>
    </row>
    <row r="4829" spans="1:5" x14ac:dyDescent="0.3">
      <c r="A4829" s="12" t="s">
        <v>15464</v>
      </c>
      <c r="B4829" s="12" t="s">
        <v>2079</v>
      </c>
      <c r="C4829" s="36">
        <v>46053</v>
      </c>
      <c r="D4829" s="39">
        <v>1876.25</v>
      </c>
      <c r="E4829" s="12">
        <v>163</v>
      </c>
    </row>
    <row r="4830" spans="1:5" x14ac:dyDescent="0.3">
      <c r="A4830" s="12" t="s">
        <v>15465</v>
      </c>
      <c r="B4830" s="12" t="s">
        <v>3717</v>
      </c>
      <c r="C4830" s="36">
        <v>46039</v>
      </c>
      <c r="D4830" s="39">
        <v>1102.01</v>
      </c>
      <c r="E4830" s="12">
        <v>102</v>
      </c>
    </row>
    <row r="4831" spans="1:5" x14ac:dyDescent="0.3">
      <c r="A4831" s="12" t="s">
        <v>15466</v>
      </c>
      <c r="B4831" s="12" t="s">
        <v>3649</v>
      </c>
      <c r="C4831" s="36">
        <v>46044</v>
      </c>
      <c r="D4831" s="39">
        <v>310.26</v>
      </c>
      <c r="E4831" s="12">
        <v>76</v>
      </c>
    </row>
    <row r="4832" spans="1:5" x14ac:dyDescent="0.3">
      <c r="A4832" s="12" t="s">
        <v>15467</v>
      </c>
      <c r="B4832" s="12" t="s">
        <v>3511</v>
      </c>
      <c r="C4832" s="36">
        <v>46042</v>
      </c>
      <c r="D4832" s="39">
        <v>740.88</v>
      </c>
      <c r="E4832" s="12">
        <v>14</v>
      </c>
    </row>
    <row r="4833" spans="1:5" x14ac:dyDescent="0.3">
      <c r="A4833" s="12" t="s">
        <v>15468</v>
      </c>
      <c r="B4833" s="12" t="s">
        <v>3358</v>
      </c>
      <c r="C4833" s="36">
        <v>46031</v>
      </c>
      <c r="D4833" s="39">
        <v>2448.9699999999998</v>
      </c>
      <c r="E4833" s="12">
        <v>166</v>
      </c>
    </row>
    <row r="4834" spans="1:5" x14ac:dyDescent="0.3">
      <c r="A4834" s="12" t="s">
        <v>15469</v>
      </c>
      <c r="B4834" s="12" t="s">
        <v>4084</v>
      </c>
      <c r="C4834" s="36">
        <v>46023</v>
      </c>
      <c r="D4834" s="39">
        <v>837.16</v>
      </c>
      <c r="E4834" s="12">
        <v>42</v>
      </c>
    </row>
    <row r="4835" spans="1:5" x14ac:dyDescent="0.3">
      <c r="A4835" s="12" t="s">
        <v>15470</v>
      </c>
      <c r="B4835" s="12" t="s">
        <v>2373</v>
      </c>
      <c r="C4835" s="36">
        <v>46053</v>
      </c>
      <c r="D4835" s="39">
        <v>1907.92</v>
      </c>
      <c r="E4835" s="12">
        <v>164</v>
      </c>
    </row>
    <row r="4836" spans="1:5" x14ac:dyDescent="0.3">
      <c r="A4836" s="12" t="s">
        <v>15471</v>
      </c>
      <c r="B4836" s="12" t="s">
        <v>2715</v>
      </c>
      <c r="C4836" s="36">
        <v>46043</v>
      </c>
      <c r="D4836" s="39">
        <v>1265.56</v>
      </c>
      <c r="E4836" s="12">
        <v>13</v>
      </c>
    </row>
    <row r="4837" spans="1:5" x14ac:dyDescent="0.3">
      <c r="A4837" s="12" t="s">
        <v>15472</v>
      </c>
      <c r="B4837" s="12" t="s">
        <v>539</v>
      </c>
      <c r="C4837" s="36">
        <v>46053</v>
      </c>
      <c r="D4837" s="39">
        <v>695.55</v>
      </c>
      <c r="E4837" s="12">
        <v>143</v>
      </c>
    </row>
    <row r="4838" spans="1:5" x14ac:dyDescent="0.3">
      <c r="A4838" s="12" t="s">
        <v>15473</v>
      </c>
      <c r="B4838" s="12" t="s">
        <v>2521</v>
      </c>
      <c r="C4838" s="36">
        <v>46049</v>
      </c>
      <c r="D4838" s="39">
        <v>563.87</v>
      </c>
      <c r="E4838" s="12">
        <v>159</v>
      </c>
    </row>
    <row r="4839" spans="1:5" x14ac:dyDescent="0.3">
      <c r="A4839" s="12" t="s">
        <v>15474</v>
      </c>
      <c r="B4839" s="12" t="s">
        <v>4001</v>
      </c>
      <c r="C4839" s="36">
        <v>46049</v>
      </c>
      <c r="D4839" s="39">
        <v>1991.3</v>
      </c>
      <c r="E4839" s="12">
        <v>290</v>
      </c>
    </row>
    <row r="4840" spans="1:5" x14ac:dyDescent="0.3">
      <c r="A4840" s="12" t="s">
        <v>15475</v>
      </c>
      <c r="B4840" s="12" t="s">
        <v>3952</v>
      </c>
      <c r="C4840" s="36">
        <v>46048</v>
      </c>
      <c r="D4840" s="39">
        <v>313.10000000000002</v>
      </c>
      <c r="E4840" s="12">
        <v>159</v>
      </c>
    </row>
    <row r="4841" spans="1:5" x14ac:dyDescent="0.3">
      <c r="A4841" s="12" t="s">
        <v>15476</v>
      </c>
      <c r="B4841" s="12" t="s">
        <v>1680</v>
      </c>
      <c r="C4841" s="36">
        <v>46043</v>
      </c>
      <c r="D4841" s="39">
        <v>2200.3200000000002</v>
      </c>
      <c r="E4841" s="12">
        <v>194</v>
      </c>
    </row>
    <row r="4842" spans="1:5" x14ac:dyDescent="0.3">
      <c r="A4842" s="12" t="s">
        <v>15477</v>
      </c>
      <c r="B4842" s="12" t="s">
        <v>2275</v>
      </c>
      <c r="C4842" s="36">
        <v>46040</v>
      </c>
      <c r="D4842" s="39">
        <v>661.56</v>
      </c>
      <c r="E4842" s="12">
        <v>212</v>
      </c>
    </row>
    <row r="4843" spans="1:5" x14ac:dyDescent="0.3">
      <c r="A4843" s="12" t="s">
        <v>15478</v>
      </c>
      <c r="B4843" s="12" t="s">
        <v>2201</v>
      </c>
      <c r="C4843" s="36">
        <v>46047</v>
      </c>
      <c r="D4843" s="39">
        <v>2231.67</v>
      </c>
      <c r="E4843" s="12">
        <v>82</v>
      </c>
    </row>
    <row r="4844" spans="1:5" x14ac:dyDescent="0.3">
      <c r="A4844" s="12" t="s">
        <v>15479</v>
      </c>
      <c r="B4844" s="12" t="s">
        <v>2223</v>
      </c>
      <c r="C4844" s="36">
        <v>46036</v>
      </c>
      <c r="D4844" s="39">
        <v>519.72</v>
      </c>
      <c r="E4844" s="12">
        <v>243</v>
      </c>
    </row>
    <row r="4845" spans="1:5" x14ac:dyDescent="0.3">
      <c r="A4845" s="12" t="s">
        <v>15480</v>
      </c>
      <c r="B4845" s="12" t="s">
        <v>1215</v>
      </c>
      <c r="C4845" s="36">
        <v>46043</v>
      </c>
      <c r="D4845" s="39">
        <v>635.94000000000005</v>
      </c>
      <c r="E4845" s="12">
        <v>36</v>
      </c>
    </row>
    <row r="4846" spans="1:5" x14ac:dyDescent="0.3">
      <c r="A4846" s="12" t="s">
        <v>15481</v>
      </c>
      <c r="B4846" s="12" t="s">
        <v>2945</v>
      </c>
      <c r="C4846" s="36">
        <v>46031</v>
      </c>
      <c r="D4846" s="39">
        <v>1230.94</v>
      </c>
      <c r="E4846" s="12">
        <v>187</v>
      </c>
    </row>
    <row r="4847" spans="1:5" x14ac:dyDescent="0.3">
      <c r="A4847" s="12" t="s">
        <v>15482</v>
      </c>
      <c r="B4847" s="12" t="s">
        <v>994</v>
      </c>
      <c r="C4847" s="36">
        <v>46036</v>
      </c>
      <c r="D4847" s="39">
        <v>1532.19</v>
      </c>
      <c r="E4847" s="12">
        <v>268</v>
      </c>
    </row>
    <row r="4848" spans="1:5" x14ac:dyDescent="0.3">
      <c r="A4848" s="12" t="s">
        <v>15483</v>
      </c>
      <c r="B4848" s="12" t="s">
        <v>2459</v>
      </c>
      <c r="C4848" s="36">
        <v>46038</v>
      </c>
      <c r="D4848" s="39">
        <v>2256.3200000000002</v>
      </c>
      <c r="E4848" s="12">
        <v>117</v>
      </c>
    </row>
    <row r="4849" spans="1:5" x14ac:dyDescent="0.3">
      <c r="A4849" s="12" t="s">
        <v>15484</v>
      </c>
      <c r="B4849" s="12" t="s">
        <v>1556</v>
      </c>
      <c r="C4849" s="36">
        <v>46047</v>
      </c>
      <c r="D4849" s="39">
        <v>1603.21</v>
      </c>
      <c r="E4849" s="12">
        <v>112</v>
      </c>
    </row>
    <row r="4850" spans="1:5" x14ac:dyDescent="0.3">
      <c r="A4850" s="12" t="s">
        <v>15485</v>
      </c>
      <c r="B4850" s="12" t="s">
        <v>2039</v>
      </c>
      <c r="C4850" s="36">
        <v>46042</v>
      </c>
      <c r="D4850" s="39">
        <v>2215.56</v>
      </c>
      <c r="E4850" s="12">
        <v>190</v>
      </c>
    </row>
    <row r="4851" spans="1:5" x14ac:dyDescent="0.3">
      <c r="A4851" s="12" t="s">
        <v>15486</v>
      </c>
      <c r="B4851" s="12" t="s">
        <v>2227</v>
      </c>
      <c r="C4851" s="36">
        <v>46037</v>
      </c>
      <c r="D4851" s="39">
        <v>1002.13</v>
      </c>
      <c r="E4851" s="12">
        <v>75</v>
      </c>
    </row>
    <row r="4852" spans="1:5" x14ac:dyDescent="0.3">
      <c r="A4852" s="12" t="s">
        <v>15487</v>
      </c>
      <c r="B4852" s="12" t="s">
        <v>3585</v>
      </c>
      <c r="C4852" s="36">
        <v>46048</v>
      </c>
      <c r="D4852" s="39">
        <v>47.82</v>
      </c>
      <c r="E4852" s="12">
        <v>90</v>
      </c>
    </row>
    <row r="4853" spans="1:5" x14ac:dyDescent="0.3">
      <c r="A4853" s="12" t="s">
        <v>15488</v>
      </c>
      <c r="B4853" s="12" t="s">
        <v>588</v>
      </c>
      <c r="C4853" s="36">
        <v>46042</v>
      </c>
      <c r="D4853" s="39">
        <v>1133.81</v>
      </c>
      <c r="E4853" s="12">
        <v>69</v>
      </c>
    </row>
    <row r="4854" spans="1:5" x14ac:dyDescent="0.3">
      <c r="A4854" s="12" t="s">
        <v>15489</v>
      </c>
      <c r="B4854" s="12" t="s">
        <v>1670</v>
      </c>
      <c r="C4854" s="36">
        <v>46045</v>
      </c>
      <c r="D4854" s="39">
        <v>1052.54</v>
      </c>
      <c r="E4854" s="12">
        <v>29</v>
      </c>
    </row>
    <row r="4855" spans="1:5" x14ac:dyDescent="0.3">
      <c r="A4855" s="12" t="s">
        <v>15490</v>
      </c>
      <c r="B4855" s="12" t="s">
        <v>3515</v>
      </c>
      <c r="C4855" s="36">
        <v>46035</v>
      </c>
      <c r="D4855" s="39">
        <v>683.03</v>
      </c>
      <c r="E4855" s="12">
        <v>188</v>
      </c>
    </row>
    <row r="4856" spans="1:5" x14ac:dyDescent="0.3">
      <c r="A4856" s="12" t="s">
        <v>15491</v>
      </c>
      <c r="B4856" s="12" t="s">
        <v>1131</v>
      </c>
      <c r="C4856" s="36">
        <v>46047</v>
      </c>
      <c r="D4856" s="39">
        <v>238.36</v>
      </c>
      <c r="E4856" s="12">
        <v>69</v>
      </c>
    </row>
    <row r="4857" spans="1:5" x14ac:dyDescent="0.3">
      <c r="A4857" s="12" t="s">
        <v>15492</v>
      </c>
      <c r="B4857" s="12" t="s">
        <v>2075</v>
      </c>
      <c r="C4857" s="36">
        <v>46023</v>
      </c>
      <c r="D4857" s="39">
        <v>507.89</v>
      </c>
      <c r="E4857" s="12">
        <v>141</v>
      </c>
    </row>
    <row r="4858" spans="1:5" x14ac:dyDescent="0.3">
      <c r="A4858" s="12" t="s">
        <v>15493</v>
      </c>
      <c r="B4858" s="12" t="s">
        <v>1374</v>
      </c>
      <c r="C4858" s="36">
        <v>46029</v>
      </c>
      <c r="D4858" s="39">
        <v>1942.41</v>
      </c>
      <c r="E4858" s="12">
        <v>113</v>
      </c>
    </row>
    <row r="4859" spans="1:5" x14ac:dyDescent="0.3">
      <c r="A4859" s="12" t="s">
        <v>15494</v>
      </c>
      <c r="B4859" s="12" t="s">
        <v>1965</v>
      </c>
      <c r="C4859" s="36">
        <v>46032</v>
      </c>
      <c r="D4859" s="39">
        <v>545.71</v>
      </c>
      <c r="E4859" s="12">
        <v>279</v>
      </c>
    </row>
    <row r="4860" spans="1:5" x14ac:dyDescent="0.3">
      <c r="A4860" s="12" t="s">
        <v>15495</v>
      </c>
      <c r="B4860" s="12" t="s">
        <v>1680</v>
      </c>
      <c r="C4860" s="36">
        <v>46031</v>
      </c>
      <c r="D4860" s="39">
        <v>1964.19</v>
      </c>
      <c r="E4860" s="12">
        <v>56</v>
      </c>
    </row>
    <row r="4861" spans="1:5" x14ac:dyDescent="0.3">
      <c r="A4861" s="12" t="s">
        <v>15496</v>
      </c>
      <c r="B4861" s="12" t="s">
        <v>936</v>
      </c>
      <c r="C4861" s="36">
        <v>46041</v>
      </c>
      <c r="D4861" s="39">
        <v>295.70999999999998</v>
      </c>
      <c r="E4861" s="12">
        <v>176</v>
      </c>
    </row>
    <row r="4862" spans="1:5" x14ac:dyDescent="0.3">
      <c r="A4862" s="12" t="s">
        <v>15497</v>
      </c>
      <c r="B4862" s="12" t="s">
        <v>2493</v>
      </c>
      <c r="C4862" s="36">
        <v>46039</v>
      </c>
      <c r="D4862" s="39">
        <v>505.16</v>
      </c>
      <c r="E4862" s="12">
        <v>171</v>
      </c>
    </row>
    <row r="4863" spans="1:5" x14ac:dyDescent="0.3">
      <c r="A4863" s="12" t="s">
        <v>15498</v>
      </c>
      <c r="B4863" s="12" t="s">
        <v>2471</v>
      </c>
      <c r="C4863" s="36">
        <v>46047</v>
      </c>
      <c r="D4863" s="39">
        <v>431.04</v>
      </c>
      <c r="E4863" s="12">
        <v>50</v>
      </c>
    </row>
    <row r="4864" spans="1:5" x14ac:dyDescent="0.3">
      <c r="A4864" s="12" t="s">
        <v>15499</v>
      </c>
      <c r="B4864" s="12" t="s">
        <v>3048</v>
      </c>
      <c r="C4864" s="36">
        <v>46040</v>
      </c>
      <c r="D4864" s="39">
        <v>1497.66</v>
      </c>
      <c r="E4864" s="12">
        <v>245</v>
      </c>
    </row>
    <row r="4865" spans="1:5" x14ac:dyDescent="0.3">
      <c r="A4865" s="12" t="s">
        <v>15500</v>
      </c>
      <c r="B4865" s="12" t="s">
        <v>1917</v>
      </c>
      <c r="C4865" s="36">
        <v>46037</v>
      </c>
      <c r="D4865" s="39">
        <v>1776.33</v>
      </c>
      <c r="E4865" s="12">
        <v>69</v>
      </c>
    </row>
    <row r="4866" spans="1:5" x14ac:dyDescent="0.3">
      <c r="A4866" s="12" t="s">
        <v>15501</v>
      </c>
      <c r="B4866" s="12" t="s">
        <v>1062</v>
      </c>
      <c r="C4866" s="36">
        <v>46037</v>
      </c>
      <c r="D4866" s="39">
        <v>1531.05</v>
      </c>
      <c r="E4866" s="12">
        <v>23</v>
      </c>
    </row>
    <row r="4867" spans="1:5" x14ac:dyDescent="0.3">
      <c r="A4867" s="12" t="s">
        <v>15502</v>
      </c>
      <c r="B4867" s="12" t="s">
        <v>3174</v>
      </c>
      <c r="C4867" s="36">
        <v>46051</v>
      </c>
      <c r="D4867" s="39">
        <v>540.04</v>
      </c>
      <c r="E4867" s="12">
        <v>293</v>
      </c>
    </row>
    <row r="4868" spans="1:5" x14ac:dyDescent="0.3">
      <c r="A4868" s="12" t="s">
        <v>15503</v>
      </c>
      <c r="B4868" s="12" t="s">
        <v>1810</v>
      </c>
      <c r="C4868" s="36">
        <v>46052</v>
      </c>
      <c r="D4868" s="39">
        <v>447.61</v>
      </c>
      <c r="E4868" s="12">
        <v>272</v>
      </c>
    </row>
    <row r="4869" spans="1:5" x14ac:dyDescent="0.3">
      <c r="A4869" s="12" t="s">
        <v>15504</v>
      </c>
      <c r="B4869" s="12" t="s">
        <v>1552</v>
      </c>
      <c r="C4869" s="36">
        <v>46036</v>
      </c>
      <c r="D4869" s="39">
        <v>2282.04</v>
      </c>
      <c r="E4869" s="12">
        <v>280</v>
      </c>
    </row>
    <row r="4870" spans="1:5" x14ac:dyDescent="0.3">
      <c r="A4870" s="12" t="s">
        <v>15505</v>
      </c>
      <c r="B4870" s="12" t="s">
        <v>3888</v>
      </c>
      <c r="C4870" s="36">
        <v>46029</v>
      </c>
      <c r="D4870" s="39">
        <v>1291.7</v>
      </c>
      <c r="E4870" s="12">
        <v>160</v>
      </c>
    </row>
    <row r="4871" spans="1:5" x14ac:dyDescent="0.3">
      <c r="A4871" s="12" t="s">
        <v>15506</v>
      </c>
      <c r="B4871" s="12" t="s">
        <v>3392</v>
      </c>
      <c r="C4871" s="36">
        <v>46037</v>
      </c>
      <c r="D4871" s="39">
        <v>2391.86</v>
      </c>
      <c r="E4871" s="12">
        <v>141</v>
      </c>
    </row>
    <row r="4872" spans="1:5" x14ac:dyDescent="0.3">
      <c r="A4872" s="12" t="s">
        <v>15507</v>
      </c>
      <c r="B4872" s="12" t="s">
        <v>2615</v>
      </c>
      <c r="C4872" s="36">
        <v>46023</v>
      </c>
      <c r="D4872" s="39">
        <v>157.99</v>
      </c>
      <c r="E4872" s="12">
        <v>48</v>
      </c>
    </row>
    <row r="4873" spans="1:5" x14ac:dyDescent="0.3">
      <c r="A4873" s="12" t="s">
        <v>15508</v>
      </c>
      <c r="B4873" s="12" t="s">
        <v>3154</v>
      </c>
      <c r="C4873" s="36">
        <v>46038</v>
      </c>
      <c r="D4873" s="39">
        <v>649.80999999999995</v>
      </c>
      <c r="E4873" s="12">
        <v>227</v>
      </c>
    </row>
    <row r="4874" spans="1:5" x14ac:dyDescent="0.3">
      <c r="A4874" s="12" t="s">
        <v>15509</v>
      </c>
      <c r="B4874" s="12" t="s">
        <v>3723</v>
      </c>
      <c r="C4874" s="36">
        <v>46026</v>
      </c>
      <c r="D4874" s="39">
        <v>2085.29</v>
      </c>
      <c r="E4874" s="12">
        <v>136</v>
      </c>
    </row>
    <row r="4875" spans="1:5" x14ac:dyDescent="0.3">
      <c r="A4875" s="12" t="s">
        <v>15510</v>
      </c>
      <c r="B4875" s="12" t="s">
        <v>3908</v>
      </c>
      <c r="C4875" s="36">
        <v>46051</v>
      </c>
      <c r="D4875" s="39">
        <v>1678.37</v>
      </c>
      <c r="E4875" s="12">
        <v>183</v>
      </c>
    </row>
    <row r="4876" spans="1:5" x14ac:dyDescent="0.3">
      <c r="A4876" s="12" t="s">
        <v>15511</v>
      </c>
      <c r="B4876" s="12" t="s">
        <v>3124</v>
      </c>
      <c r="C4876" s="36">
        <v>46038</v>
      </c>
      <c r="D4876" s="39">
        <v>378.08</v>
      </c>
      <c r="E4876" s="12">
        <v>243</v>
      </c>
    </row>
    <row r="4877" spans="1:5" x14ac:dyDescent="0.3">
      <c r="A4877" s="12" t="s">
        <v>15512</v>
      </c>
      <c r="B4877" s="12" t="s">
        <v>1656</v>
      </c>
      <c r="C4877" s="36">
        <v>46033</v>
      </c>
      <c r="D4877" s="39">
        <v>1873.02</v>
      </c>
      <c r="E4877" s="12">
        <v>148</v>
      </c>
    </row>
    <row r="4878" spans="1:5" x14ac:dyDescent="0.3">
      <c r="A4878" s="12" t="s">
        <v>15513</v>
      </c>
      <c r="B4878" s="12" t="s">
        <v>3473</v>
      </c>
      <c r="C4878" s="36">
        <v>46042</v>
      </c>
      <c r="D4878" s="39">
        <v>1698.53</v>
      </c>
      <c r="E4878" s="12">
        <v>10</v>
      </c>
    </row>
    <row r="4879" spans="1:5" x14ac:dyDescent="0.3">
      <c r="A4879" s="12" t="s">
        <v>15514</v>
      </c>
      <c r="B4879" s="12" t="s">
        <v>1336</v>
      </c>
      <c r="C4879" s="36">
        <v>46024</v>
      </c>
      <c r="D4879" s="39">
        <v>271.54000000000002</v>
      </c>
      <c r="E4879" s="12">
        <v>47</v>
      </c>
    </row>
    <row r="4880" spans="1:5" x14ac:dyDescent="0.3">
      <c r="A4880" s="12" t="s">
        <v>15515</v>
      </c>
      <c r="B4880" s="12" t="s">
        <v>3040</v>
      </c>
      <c r="C4880" s="36">
        <v>46027</v>
      </c>
      <c r="D4880" s="39">
        <v>1134.5899999999999</v>
      </c>
      <c r="E4880" s="12">
        <v>16</v>
      </c>
    </row>
    <row r="4881" spans="1:5" x14ac:dyDescent="0.3">
      <c r="A4881" s="12" t="s">
        <v>15516</v>
      </c>
      <c r="B4881" s="12" t="s">
        <v>4314</v>
      </c>
      <c r="C4881" s="36">
        <v>46048</v>
      </c>
      <c r="D4881" s="39">
        <v>661.43</v>
      </c>
      <c r="E4881" s="12">
        <v>70</v>
      </c>
    </row>
    <row r="4882" spans="1:5" x14ac:dyDescent="0.3">
      <c r="A4882" s="12" t="s">
        <v>15517</v>
      </c>
      <c r="B4882" s="12" t="s">
        <v>1506</v>
      </c>
      <c r="C4882" s="36">
        <v>46024</v>
      </c>
      <c r="D4882" s="39">
        <v>617.41999999999996</v>
      </c>
      <c r="E4882" s="12">
        <v>76</v>
      </c>
    </row>
    <row r="4883" spans="1:5" x14ac:dyDescent="0.3">
      <c r="A4883" s="12" t="s">
        <v>15518</v>
      </c>
      <c r="B4883" s="12" t="s">
        <v>4455</v>
      </c>
      <c r="C4883" s="36">
        <v>46043</v>
      </c>
      <c r="D4883" s="39">
        <v>544.67999999999995</v>
      </c>
      <c r="E4883" s="12">
        <v>102</v>
      </c>
    </row>
    <row r="4884" spans="1:5" x14ac:dyDescent="0.3">
      <c r="A4884" s="12" t="s">
        <v>15519</v>
      </c>
      <c r="B4884" s="12" t="s">
        <v>4561</v>
      </c>
      <c r="C4884" s="36">
        <v>46039</v>
      </c>
      <c r="D4884" s="39">
        <v>2464.77</v>
      </c>
      <c r="E4884" s="12">
        <v>186</v>
      </c>
    </row>
    <row r="4885" spans="1:5" x14ac:dyDescent="0.3">
      <c r="A4885" s="12" t="s">
        <v>15520</v>
      </c>
      <c r="B4885" s="12" t="s">
        <v>3993</v>
      </c>
      <c r="C4885" s="36">
        <v>46025</v>
      </c>
      <c r="D4885" s="39">
        <v>1151.6300000000001</v>
      </c>
      <c r="E4885" s="12">
        <v>76</v>
      </c>
    </row>
    <row r="4886" spans="1:5" x14ac:dyDescent="0.3">
      <c r="A4886" s="12" t="s">
        <v>15521</v>
      </c>
      <c r="B4886" s="12" t="s">
        <v>3774</v>
      </c>
      <c r="C4886" s="36">
        <v>46052</v>
      </c>
      <c r="D4886" s="39">
        <v>1433.61</v>
      </c>
      <c r="E4886" s="12">
        <v>104</v>
      </c>
    </row>
    <row r="4887" spans="1:5" x14ac:dyDescent="0.3">
      <c r="A4887" s="12" t="s">
        <v>15522</v>
      </c>
      <c r="B4887" s="12" t="s">
        <v>1231</v>
      </c>
      <c r="C4887" s="36">
        <v>46040</v>
      </c>
      <c r="D4887" s="39">
        <v>1119.72</v>
      </c>
      <c r="E4887" s="12">
        <v>9</v>
      </c>
    </row>
    <row r="4888" spans="1:5" x14ac:dyDescent="0.3">
      <c r="A4888" s="12" t="s">
        <v>15523</v>
      </c>
      <c r="B4888" s="12" t="s">
        <v>4094</v>
      </c>
      <c r="C4888" s="36">
        <v>46031</v>
      </c>
      <c r="D4888" s="39">
        <v>1949.6</v>
      </c>
      <c r="E4888" s="12">
        <v>150</v>
      </c>
    </row>
    <row r="4889" spans="1:5" x14ac:dyDescent="0.3">
      <c r="A4889" s="12" t="s">
        <v>15524</v>
      </c>
      <c r="B4889" s="12" t="s">
        <v>2183</v>
      </c>
      <c r="C4889" s="36">
        <v>46045</v>
      </c>
      <c r="D4889" s="39">
        <v>1600.73</v>
      </c>
      <c r="E4889" s="12">
        <v>260</v>
      </c>
    </row>
    <row r="4890" spans="1:5" x14ac:dyDescent="0.3">
      <c r="A4890" s="12" t="s">
        <v>15525</v>
      </c>
      <c r="B4890" s="12" t="s">
        <v>4269</v>
      </c>
      <c r="C4890" s="36">
        <v>46046</v>
      </c>
      <c r="D4890" s="39">
        <v>1254.82</v>
      </c>
      <c r="E4890" s="12">
        <v>105</v>
      </c>
    </row>
    <row r="4891" spans="1:5" x14ac:dyDescent="0.3">
      <c r="A4891" s="12" t="s">
        <v>15526</v>
      </c>
      <c r="B4891" s="12" t="s">
        <v>2451</v>
      </c>
      <c r="C4891" s="36">
        <v>46035</v>
      </c>
      <c r="D4891" s="39">
        <v>33.47</v>
      </c>
      <c r="E4891" s="12">
        <v>250</v>
      </c>
    </row>
    <row r="4892" spans="1:5" x14ac:dyDescent="0.3">
      <c r="A4892" s="12" t="s">
        <v>15527</v>
      </c>
      <c r="B4892" s="12" t="s">
        <v>3665</v>
      </c>
      <c r="C4892" s="36">
        <v>46040</v>
      </c>
      <c r="D4892" s="39">
        <v>527.55999999999995</v>
      </c>
      <c r="E4892" s="12">
        <v>109</v>
      </c>
    </row>
    <row r="4893" spans="1:5" x14ac:dyDescent="0.3">
      <c r="A4893" s="12" t="s">
        <v>15528</v>
      </c>
      <c r="B4893" s="12" t="s">
        <v>2150</v>
      </c>
      <c r="C4893" s="36">
        <v>46029</v>
      </c>
      <c r="D4893" s="39">
        <v>1806.39</v>
      </c>
      <c r="E4893" s="12">
        <v>100</v>
      </c>
    </row>
    <row r="4894" spans="1:5" x14ac:dyDescent="0.3">
      <c r="A4894" s="12" t="s">
        <v>15529</v>
      </c>
      <c r="B4894" s="12" t="s">
        <v>3653</v>
      </c>
      <c r="C4894" s="36">
        <v>46026</v>
      </c>
      <c r="D4894" s="39">
        <v>173.5</v>
      </c>
      <c r="E4894" s="12">
        <v>213</v>
      </c>
    </row>
    <row r="4895" spans="1:5" x14ac:dyDescent="0.3">
      <c r="A4895" s="12" t="s">
        <v>15530</v>
      </c>
      <c r="B4895" s="12" t="s">
        <v>2495</v>
      </c>
      <c r="C4895" s="36">
        <v>46042</v>
      </c>
      <c r="D4895" s="39">
        <v>504.59</v>
      </c>
      <c r="E4895" s="12">
        <v>123</v>
      </c>
    </row>
    <row r="4896" spans="1:5" x14ac:dyDescent="0.3">
      <c r="A4896" s="12" t="s">
        <v>15531</v>
      </c>
      <c r="B4896" s="12" t="s">
        <v>4027</v>
      </c>
      <c r="C4896" s="36">
        <v>46028</v>
      </c>
      <c r="D4896" s="39">
        <v>1523.15</v>
      </c>
      <c r="E4896" s="12">
        <v>173</v>
      </c>
    </row>
    <row r="4897" spans="1:5" x14ac:dyDescent="0.3">
      <c r="A4897" s="12" t="s">
        <v>15532</v>
      </c>
      <c r="B4897" s="12" t="s">
        <v>3240</v>
      </c>
      <c r="C4897" s="36">
        <v>46034</v>
      </c>
      <c r="D4897" s="39">
        <v>59.22</v>
      </c>
      <c r="E4897" s="12">
        <v>269</v>
      </c>
    </row>
    <row r="4898" spans="1:5" x14ac:dyDescent="0.3">
      <c r="A4898" s="12" t="s">
        <v>15533</v>
      </c>
      <c r="B4898" s="12" t="s">
        <v>3505</v>
      </c>
      <c r="C4898" s="36">
        <v>46049</v>
      </c>
      <c r="D4898" s="39">
        <v>1588.93</v>
      </c>
      <c r="E4898" s="12">
        <v>253</v>
      </c>
    </row>
    <row r="4899" spans="1:5" x14ac:dyDescent="0.3">
      <c r="A4899" s="12" t="s">
        <v>15534</v>
      </c>
      <c r="B4899" s="12" t="s">
        <v>2267</v>
      </c>
      <c r="C4899" s="36">
        <v>46045</v>
      </c>
      <c r="D4899" s="39">
        <v>2113.81</v>
      </c>
      <c r="E4899" s="12">
        <v>162</v>
      </c>
    </row>
    <row r="4900" spans="1:5" x14ac:dyDescent="0.3">
      <c r="A4900" s="12" t="s">
        <v>15535</v>
      </c>
      <c r="B4900" s="12" t="s">
        <v>3328</v>
      </c>
      <c r="C4900" s="36">
        <v>46025</v>
      </c>
      <c r="D4900" s="39">
        <v>1855.6</v>
      </c>
      <c r="E4900" s="12">
        <v>198</v>
      </c>
    </row>
    <row r="4901" spans="1:5" x14ac:dyDescent="0.3">
      <c r="A4901" s="12" t="s">
        <v>15536</v>
      </c>
      <c r="B4901" s="12" t="s">
        <v>3864</v>
      </c>
      <c r="C4901" s="36">
        <v>46035</v>
      </c>
      <c r="D4901" s="39">
        <v>377.22</v>
      </c>
      <c r="E4901" s="12">
        <v>209</v>
      </c>
    </row>
    <row r="4902" spans="1:5" x14ac:dyDescent="0.3">
      <c r="A4902" s="12" t="s">
        <v>15537</v>
      </c>
      <c r="B4902" s="12" t="s">
        <v>1348</v>
      </c>
      <c r="C4902" s="36">
        <v>46035</v>
      </c>
      <c r="D4902" s="39">
        <v>2029.64</v>
      </c>
      <c r="E4902" s="12">
        <v>173</v>
      </c>
    </row>
    <row r="4903" spans="1:5" x14ac:dyDescent="0.3">
      <c r="A4903" s="12" t="s">
        <v>15538</v>
      </c>
      <c r="B4903" s="12" t="s">
        <v>1981</v>
      </c>
      <c r="C4903" s="36">
        <v>46046</v>
      </c>
      <c r="D4903" s="39">
        <v>2497.0500000000002</v>
      </c>
      <c r="E4903" s="12">
        <v>214</v>
      </c>
    </row>
    <row r="4904" spans="1:5" x14ac:dyDescent="0.3">
      <c r="A4904" s="12" t="s">
        <v>15539</v>
      </c>
      <c r="B4904" s="12" t="s">
        <v>4082</v>
      </c>
      <c r="C4904" s="36">
        <v>46040</v>
      </c>
      <c r="D4904" s="39">
        <v>1042.8599999999999</v>
      </c>
      <c r="E4904" s="12">
        <v>175</v>
      </c>
    </row>
    <row r="4905" spans="1:5" x14ac:dyDescent="0.3">
      <c r="A4905" s="12" t="s">
        <v>15540</v>
      </c>
      <c r="B4905" s="12" t="s">
        <v>3308</v>
      </c>
      <c r="C4905" s="36">
        <v>46030</v>
      </c>
      <c r="D4905" s="39">
        <v>1175.4100000000001</v>
      </c>
      <c r="E4905" s="12">
        <v>80</v>
      </c>
    </row>
    <row r="4906" spans="1:5" x14ac:dyDescent="0.3">
      <c r="A4906" s="12" t="s">
        <v>15541</v>
      </c>
      <c r="B4906" s="12" t="s">
        <v>3972</v>
      </c>
      <c r="C4906" s="36">
        <v>46025</v>
      </c>
      <c r="D4906" s="39">
        <v>457.9</v>
      </c>
      <c r="E4906" s="12">
        <v>183</v>
      </c>
    </row>
    <row r="4907" spans="1:5" x14ac:dyDescent="0.3">
      <c r="A4907" s="12" t="s">
        <v>15542</v>
      </c>
      <c r="B4907" s="12" t="s">
        <v>3567</v>
      </c>
      <c r="C4907" s="36">
        <v>46052</v>
      </c>
      <c r="D4907" s="39">
        <v>2235.62</v>
      </c>
      <c r="E4907" s="12">
        <v>225</v>
      </c>
    </row>
    <row r="4908" spans="1:5" x14ac:dyDescent="0.3">
      <c r="A4908" s="12" t="s">
        <v>15543</v>
      </c>
      <c r="B4908" s="12" t="s">
        <v>3445</v>
      </c>
      <c r="C4908" s="36">
        <v>46036</v>
      </c>
      <c r="D4908" s="39">
        <v>2333.91</v>
      </c>
      <c r="E4908" s="12">
        <v>291</v>
      </c>
    </row>
    <row r="4909" spans="1:5" x14ac:dyDescent="0.3">
      <c r="A4909" s="12" t="s">
        <v>15544</v>
      </c>
      <c r="B4909" s="12" t="s">
        <v>3591</v>
      </c>
      <c r="C4909" s="36">
        <v>46023</v>
      </c>
      <c r="D4909" s="39">
        <v>1135.9100000000001</v>
      </c>
      <c r="E4909" s="12">
        <v>249</v>
      </c>
    </row>
    <row r="4910" spans="1:5" x14ac:dyDescent="0.3">
      <c r="A4910" s="12" t="s">
        <v>15545</v>
      </c>
      <c r="B4910" s="12" t="s">
        <v>4130</v>
      </c>
      <c r="C4910" s="36">
        <v>46044</v>
      </c>
      <c r="D4910" s="39">
        <v>2484.69</v>
      </c>
      <c r="E4910" s="12">
        <v>94</v>
      </c>
    </row>
    <row r="4911" spans="1:5" x14ac:dyDescent="0.3">
      <c r="A4911" s="12" t="s">
        <v>15546</v>
      </c>
      <c r="B4911" s="12" t="s">
        <v>2719</v>
      </c>
      <c r="C4911" s="36">
        <v>46053</v>
      </c>
      <c r="D4911" s="39">
        <v>1465.11</v>
      </c>
      <c r="E4911" s="12">
        <v>32</v>
      </c>
    </row>
    <row r="4912" spans="1:5" x14ac:dyDescent="0.3">
      <c r="A4912" s="12" t="s">
        <v>15547</v>
      </c>
      <c r="B4912" s="12" t="s">
        <v>2195</v>
      </c>
      <c r="C4912" s="36">
        <v>46036</v>
      </c>
      <c r="D4912" s="39">
        <v>1305</v>
      </c>
      <c r="E4912" s="12">
        <v>149</v>
      </c>
    </row>
    <row r="4913" spans="1:5" x14ac:dyDescent="0.3">
      <c r="A4913" s="12" t="s">
        <v>15548</v>
      </c>
      <c r="B4913" s="12" t="s">
        <v>2791</v>
      </c>
      <c r="C4913" s="36">
        <v>46035</v>
      </c>
      <c r="D4913" s="39">
        <v>2281.3000000000002</v>
      </c>
      <c r="E4913" s="12">
        <v>7</v>
      </c>
    </row>
    <row r="4914" spans="1:5" x14ac:dyDescent="0.3">
      <c r="A4914" s="12" t="s">
        <v>15549</v>
      </c>
      <c r="B4914" s="12" t="s">
        <v>2845</v>
      </c>
      <c r="C4914" s="36">
        <v>46032</v>
      </c>
      <c r="D4914" s="39">
        <v>1349.33</v>
      </c>
      <c r="E4914" s="12">
        <v>149</v>
      </c>
    </row>
    <row r="4915" spans="1:5" x14ac:dyDescent="0.3">
      <c r="A4915" s="12" t="s">
        <v>15550</v>
      </c>
      <c r="B4915" s="12" t="s">
        <v>1859</v>
      </c>
      <c r="C4915" s="36">
        <v>46026</v>
      </c>
      <c r="D4915" s="39">
        <v>1574.9</v>
      </c>
      <c r="E4915" s="12">
        <v>32</v>
      </c>
    </row>
    <row r="4916" spans="1:5" x14ac:dyDescent="0.3">
      <c r="A4916" s="12" t="s">
        <v>15551</v>
      </c>
      <c r="B4916" s="12" t="s">
        <v>3084</v>
      </c>
      <c r="C4916" s="36">
        <v>46048</v>
      </c>
      <c r="D4916" s="39">
        <v>1884.71</v>
      </c>
      <c r="E4916" s="12">
        <v>146</v>
      </c>
    </row>
    <row r="4917" spans="1:5" x14ac:dyDescent="0.3">
      <c r="A4917" s="12" t="s">
        <v>15552</v>
      </c>
      <c r="B4917" s="12" t="s">
        <v>846</v>
      </c>
      <c r="C4917" s="36">
        <v>46028</v>
      </c>
      <c r="D4917" s="39">
        <v>184.58</v>
      </c>
      <c r="E4917" s="12">
        <v>46</v>
      </c>
    </row>
    <row r="4918" spans="1:5" x14ac:dyDescent="0.3">
      <c r="A4918" s="12" t="s">
        <v>15553</v>
      </c>
      <c r="B4918" s="12" t="s">
        <v>2503</v>
      </c>
      <c r="C4918" s="36">
        <v>46027</v>
      </c>
      <c r="D4918" s="39">
        <v>552.85</v>
      </c>
      <c r="E4918" s="12">
        <v>43</v>
      </c>
    </row>
    <row r="4919" spans="1:5" x14ac:dyDescent="0.3">
      <c r="A4919" s="12" t="s">
        <v>15554</v>
      </c>
      <c r="B4919" s="12" t="s">
        <v>3852</v>
      </c>
      <c r="C4919" s="36">
        <v>46035</v>
      </c>
      <c r="D4919" s="39">
        <v>641.24</v>
      </c>
      <c r="E4919" s="12">
        <v>62</v>
      </c>
    </row>
    <row r="4920" spans="1:5" x14ac:dyDescent="0.3">
      <c r="A4920" s="12" t="s">
        <v>15555</v>
      </c>
      <c r="B4920" s="12" t="s">
        <v>2148</v>
      </c>
      <c r="C4920" s="36">
        <v>46029</v>
      </c>
      <c r="D4920" s="39">
        <v>1464.16</v>
      </c>
      <c r="E4920" s="12">
        <v>197</v>
      </c>
    </row>
    <row r="4921" spans="1:5" x14ac:dyDescent="0.3">
      <c r="A4921" s="12" t="s">
        <v>15556</v>
      </c>
      <c r="B4921" s="12" t="s">
        <v>2377</v>
      </c>
      <c r="C4921" s="36">
        <v>46033</v>
      </c>
      <c r="D4921" s="39">
        <v>1673.31</v>
      </c>
      <c r="E4921" s="12">
        <v>128</v>
      </c>
    </row>
    <row r="4922" spans="1:5" x14ac:dyDescent="0.3">
      <c r="A4922" s="12" t="s">
        <v>15557</v>
      </c>
      <c r="B4922" s="12" t="s">
        <v>3274</v>
      </c>
      <c r="C4922" s="36">
        <v>46031</v>
      </c>
      <c r="D4922" s="39">
        <v>1432.81</v>
      </c>
      <c r="E4922" s="12">
        <v>246</v>
      </c>
    </row>
    <row r="4923" spans="1:5" x14ac:dyDescent="0.3">
      <c r="A4923" s="12" t="s">
        <v>15558</v>
      </c>
      <c r="B4923" s="12" t="s">
        <v>3122</v>
      </c>
      <c r="C4923" s="36">
        <v>46049</v>
      </c>
      <c r="D4923" s="39">
        <v>2220.1</v>
      </c>
      <c r="E4923" s="12">
        <v>50</v>
      </c>
    </row>
    <row r="4924" spans="1:5" x14ac:dyDescent="0.3">
      <c r="A4924" s="12" t="s">
        <v>15559</v>
      </c>
      <c r="B4924" s="12" t="s">
        <v>4549</v>
      </c>
      <c r="C4924" s="36">
        <v>46040</v>
      </c>
      <c r="D4924" s="39">
        <v>964.48</v>
      </c>
      <c r="E4924" s="12">
        <v>38</v>
      </c>
    </row>
    <row r="4925" spans="1:5" x14ac:dyDescent="0.3">
      <c r="A4925" s="12" t="s">
        <v>15560</v>
      </c>
      <c r="B4925" s="12" t="s">
        <v>1873</v>
      </c>
      <c r="C4925" s="36">
        <v>46027</v>
      </c>
      <c r="D4925" s="39">
        <v>1713.75</v>
      </c>
      <c r="E4925" s="12">
        <v>130</v>
      </c>
    </row>
    <row r="4926" spans="1:5" x14ac:dyDescent="0.3">
      <c r="A4926" s="12" t="s">
        <v>15561</v>
      </c>
      <c r="B4926" s="12" t="s">
        <v>4116</v>
      </c>
      <c r="C4926" s="36">
        <v>46046</v>
      </c>
      <c r="D4926" s="39">
        <v>1630.83</v>
      </c>
      <c r="E4926" s="12">
        <v>181</v>
      </c>
    </row>
    <row r="4927" spans="1:5" x14ac:dyDescent="0.3">
      <c r="A4927" s="12" t="s">
        <v>15562</v>
      </c>
      <c r="B4927" s="12" t="s">
        <v>506</v>
      </c>
      <c r="C4927" s="36">
        <v>46032</v>
      </c>
      <c r="D4927" s="39">
        <v>814.87</v>
      </c>
      <c r="E4927" s="12">
        <v>271</v>
      </c>
    </row>
    <row r="4928" spans="1:5" x14ac:dyDescent="0.3">
      <c r="A4928" s="12" t="s">
        <v>15563</v>
      </c>
      <c r="B4928" s="12" t="s">
        <v>2793</v>
      </c>
      <c r="C4928" s="36">
        <v>46035</v>
      </c>
      <c r="D4928" s="39">
        <v>1835.03</v>
      </c>
      <c r="E4928" s="12">
        <v>237</v>
      </c>
    </row>
    <row r="4929" spans="1:5" x14ac:dyDescent="0.3">
      <c r="A4929" s="12" t="s">
        <v>15564</v>
      </c>
      <c r="B4929" s="12" t="s">
        <v>2011</v>
      </c>
      <c r="C4929" s="36">
        <v>46050</v>
      </c>
      <c r="D4929" s="39">
        <v>1534.19</v>
      </c>
      <c r="E4929" s="12">
        <v>232</v>
      </c>
    </row>
    <row r="4930" spans="1:5" x14ac:dyDescent="0.3">
      <c r="A4930" s="12" t="s">
        <v>15565</v>
      </c>
      <c r="B4930" s="12" t="s">
        <v>4208</v>
      </c>
      <c r="C4930" s="36">
        <v>46051</v>
      </c>
      <c r="D4930" s="39">
        <v>1585.21</v>
      </c>
      <c r="E4930" s="12">
        <v>113</v>
      </c>
    </row>
    <row r="4931" spans="1:5" x14ac:dyDescent="0.3">
      <c r="A4931" s="12" t="s">
        <v>15566</v>
      </c>
      <c r="B4931" s="12" t="s">
        <v>3567</v>
      </c>
      <c r="C4931" s="36">
        <v>46029</v>
      </c>
      <c r="D4931" s="39">
        <v>1687.6</v>
      </c>
      <c r="E4931" s="12">
        <v>206</v>
      </c>
    </row>
    <row r="4932" spans="1:5" x14ac:dyDescent="0.3">
      <c r="A4932" s="12" t="s">
        <v>15567</v>
      </c>
      <c r="B4932" s="12" t="s">
        <v>4453</v>
      </c>
      <c r="C4932" s="36">
        <v>46023</v>
      </c>
      <c r="D4932" s="39">
        <v>456.06</v>
      </c>
      <c r="E4932" s="12">
        <v>98</v>
      </c>
    </row>
    <row r="4933" spans="1:5" x14ac:dyDescent="0.3">
      <c r="A4933" s="12" t="s">
        <v>15568</v>
      </c>
      <c r="B4933" s="12" t="s">
        <v>2391</v>
      </c>
      <c r="C4933" s="36">
        <v>46053</v>
      </c>
      <c r="D4933" s="39">
        <v>2295.42</v>
      </c>
      <c r="E4933" s="12">
        <v>148</v>
      </c>
    </row>
    <row r="4934" spans="1:5" x14ac:dyDescent="0.3">
      <c r="A4934" s="12" t="s">
        <v>15569</v>
      </c>
      <c r="B4934" s="12" t="s">
        <v>4261</v>
      </c>
      <c r="C4934" s="36">
        <v>46041</v>
      </c>
      <c r="D4934" s="39">
        <v>562.34</v>
      </c>
      <c r="E4934" s="12">
        <v>298</v>
      </c>
    </row>
    <row r="4935" spans="1:5" x14ac:dyDescent="0.3">
      <c r="A4935" s="12" t="s">
        <v>15570</v>
      </c>
      <c r="B4935" s="12" t="s">
        <v>4531</v>
      </c>
      <c r="C4935" s="36">
        <v>46032</v>
      </c>
      <c r="D4935" s="39">
        <v>1752.61</v>
      </c>
      <c r="E4935" s="12">
        <v>276</v>
      </c>
    </row>
    <row r="4936" spans="1:5" x14ac:dyDescent="0.3">
      <c r="A4936" s="12" t="s">
        <v>15571</v>
      </c>
      <c r="B4936" s="12" t="s">
        <v>741</v>
      </c>
      <c r="C4936" s="36">
        <v>46046</v>
      </c>
      <c r="D4936" s="39">
        <v>1040.71</v>
      </c>
      <c r="E4936" s="12">
        <v>154</v>
      </c>
    </row>
    <row r="4937" spans="1:5" x14ac:dyDescent="0.3">
      <c r="A4937" s="12" t="s">
        <v>15572</v>
      </c>
      <c r="B4937" s="12" t="s">
        <v>4112</v>
      </c>
      <c r="C4937" s="36">
        <v>46037</v>
      </c>
      <c r="D4937" s="39">
        <v>923.64</v>
      </c>
      <c r="E4937" s="12">
        <v>114</v>
      </c>
    </row>
    <row r="4938" spans="1:5" x14ac:dyDescent="0.3">
      <c r="A4938" s="12" t="s">
        <v>15573</v>
      </c>
      <c r="B4938" s="12" t="s">
        <v>1387</v>
      </c>
      <c r="C4938" s="36">
        <v>46037</v>
      </c>
      <c r="D4938" s="39">
        <v>1683.92</v>
      </c>
      <c r="E4938" s="12">
        <v>137</v>
      </c>
    </row>
    <row r="4939" spans="1:5" x14ac:dyDescent="0.3">
      <c r="A4939" s="12" t="s">
        <v>15574</v>
      </c>
      <c r="B4939" s="12" t="s">
        <v>814</v>
      </c>
      <c r="C4939" s="36">
        <v>46051</v>
      </c>
      <c r="D4939" s="39">
        <v>2289.0300000000002</v>
      </c>
      <c r="E4939" s="12">
        <v>47</v>
      </c>
    </row>
    <row r="4940" spans="1:5" x14ac:dyDescent="0.3">
      <c r="A4940" s="12" t="s">
        <v>15575</v>
      </c>
      <c r="B4940" s="12" t="s">
        <v>3036</v>
      </c>
      <c r="C4940" s="36">
        <v>46035</v>
      </c>
      <c r="D4940" s="39">
        <v>1337.59</v>
      </c>
      <c r="E4940" s="12">
        <v>243</v>
      </c>
    </row>
    <row r="4941" spans="1:5" x14ac:dyDescent="0.3">
      <c r="A4941" s="12" t="s">
        <v>15576</v>
      </c>
      <c r="B4941" s="12" t="s">
        <v>4178</v>
      </c>
      <c r="C4941" s="36">
        <v>46039</v>
      </c>
      <c r="D4941" s="39">
        <v>685.31</v>
      </c>
      <c r="E4941" s="12">
        <v>39</v>
      </c>
    </row>
    <row r="4942" spans="1:5" x14ac:dyDescent="0.3">
      <c r="A4942" s="12" t="s">
        <v>15577</v>
      </c>
      <c r="B4942" s="12" t="s">
        <v>1091</v>
      </c>
      <c r="C4942" s="36">
        <v>46037</v>
      </c>
      <c r="D4942" s="39">
        <v>1517.23</v>
      </c>
      <c r="E4942" s="12">
        <v>93</v>
      </c>
    </row>
    <row r="4943" spans="1:5" x14ac:dyDescent="0.3">
      <c r="A4943" s="12" t="s">
        <v>15578</v>
      </c>
      <c r="B4943" s="12" t="s">
        <v>2005</v>
      </c>
      <c r="C4943" s="36">
        <v>46033</v>
      </c>
      <c r="D4943" s="39">
        <v>977.65</v>
      </c>
      <c r="E4943" s="12">
        <v>199</v>
      </c>
    </row>
    <row r="4944" spans="1:5" x14ac:dyDescent="0.3">
      <c r="A4944" s="12" t="s">
        <v>15579</v>
      </c>
      <c r="B4944" s="12" t="s">
        <v>2473</v>
      </c>
      <c r="C4944" s="36">
        <v>46033</v>
      </c>
      <c r="D4944" s="39">
        <v>116</v>
      </c>
      <c r="E4944" s="12">
        <v>104</v>
      </c>
    </row>
    <row r="4945" spans="1:5" x14ac:dyDescent="0.3">
      <c r="A4945" s="12" t="s">
        <v>15580</v>
      </c>
      <c r="B4945" s="12" t="s">
        <v>1921</v>
      </c>
      <c r="C4945" s="36">
        <v>46052</v>
      </c>
      <c r="D4945" s="39">
        <v>1199</v>
      </c>
      <c r="E4945" s="12">
        <v>238</v>
      </c>
    </row>
    <row r="4946" spans="1:5" x14ac:dyDescent="0.3">
      <c r="A4946" s="12" t="s">
        <v>15581</v>
      </c>
      <c r="B4946" s="12" t="s">
        <v>1430</v>
      </c>
      <c r="C4946" s="36">
        <v>46051</v>
      </c>
      <c r="D4946" s="39">
        <v>2012.42</v>
      </c>
      <c r="E4946" s="12">
        <v>21</v>
      </c>
    </row>
    <row r="4947" spans="1:5" x14ac:dyDescent="0.3">
      <c r="A4947" s="12" t="s">
        <v>15582</v>
      </c>
      <c r="B4947" s="12" t="s">
        <v>2661</v>
      </c>
      <c r="C4947" s="36">
        <v>46045</v>
      </c>
      <c r="D4947" s="39">
        <v>1234.26</v>
      </c>
      <c r="E4947" s="12">
        <v>265</v>
      </c>
    </row>
    <row r="4948" spans="1:5" x14ac:dyDescent="0.3">
      <c r="A4948" s="12" t="s">
        <v>15583</v>
      </c>
      <c r="B4948" s="12" t="s">
        <v>2855</v>
      </c>
      <c r="C4948" s="36">
        <v>46052</v>
      </c>
      <c r="D4948" s="39">
        <v>1238.1199999999999</v>
      </c>
      <c r="E4948" s="12">
        <v>72</v>
      </c>
    </row>
    <row r="4949" spans="1:5" x14ac:dyDescent="0.3">
      <c r="A4949" s="12" t="s">
        <v>15584</v>
      </c>
      <c r="B4949" s="12" t="s">
        <v>606</v>
      </c>
      <c r="C4949" s="36">
        <v>46053</v>
      </c>
      <c r="D4949" s="39">
        <v>1580.1</v>
      </c>
      <c r="E4949" s="12">
        <v>41</v>
      </c>
    </row>
    <row r="4950" spans="1:5" x14ac:dyDescent="0.3">
      <c r="A4950" s="12" t="s">
        <v>15585</v>
      </c>
      <c r="B4950" s="12" t="s">
        <v>4288</v>
      </c>
      <c r="C4950" s="36">
        <v>46025</v>
      </c>
      <c r="D4950" s="39">
        <v>204.17</v>
      </c>
      <c r="E4950" s="12">
        <v>114</v>
      </c>
    </row>
    <row r="4951" spans="1:5" x14ac:dyDescent="0.3">
      <c r="A4951" s="12" t="s">
        <v>15586</v>
      </c>
      <c r="B4951" s="12" t="s">
        <v>3274</v>
      </c>
      <c r="C4951" s="36">
        <v>46027</v>
      </c>
      <c r="D4951" s="39">
        <v>526.12</v>
      </c>
      <c r="E4951" s="12">
        <v>262</v>
      </c>
    </row>
    <row r="4952" spans="1:5" x14ac:dyDescent="0.3">
      <c r="A4952" s="12" t="s">
        <v>15587</v>
      </c>
      <c r="B4952" s="12" t="s">
        <v>2335</v>
      </c>
      <c r="C4952" s="36">
        <v>46034</v>
      </c>
      <c r="D4952" s="39">
        <v>1718.08</v>
      </c>
      <c r="E4952" s="12">
        <v>214</v>
      </c>
    </row>
    <row r="4953" spans="1:5" x14ac:dyDescent="0.3">
      <c r="A4953" s="12" t="s">
        <v>15588</v>
      </c>
      <c r="B4953" s="12" t="s">
        <v>979</v>
      </c>
      <c r="C4953" s="36">
        <v>46049</v>
      </c>
      <c r="D4953" s="39">
        <v>1922.07</v>
      </c>
      <c r="E4953" s="12">
        <v>289</v>
      </c>
    </row>
    <row r="4954" spans="1:5" x14ac:dyDescent="0.3">
      <c r="A4954" s="12" t="s">
        <v>15589</v>
      </c>
      <c r="B4954" s="12" t="s">
        <v>4212</v>
      </c>
      <c r="C4954" s="36">
        <v>46031</v>
      </c>
      <c r="D4954" s="39">
        <v>1867.03</v>
      </c>
      <c r="E4954" s="12">
        <v>281</v>
      </c>
    </row>
    <row r="4955" spans="1:5" x14ac:dyDescent="0.3">
      <c r="A4955" s="12" t="s">
        <v>15590</v>
      </c>
      <c r="B4955" s="12" t="s">
        <v>4033</v>
      </c>
      <c r="C4955" s="36">
        <v>46053</v>
      </c>
      <c r="D4955" s="39">
        <v>787.52</v>
      </c>
      <c r="E4955" s="12">
        <v>189</v>
      </c>
    </row>
    <row r="4956" spans="1:5" x14ac:dyDescent="0.3">
      <c r="A4956" s="12" t="s">
        <v>15591</v>
      </c>
      <c r="B4956" s="12" t="s">
        <v>2867</v>
      </c>
      <c r="C4956" s="36">
        <v>46037</v>
      </c>
      <c r="D4956" s="39">
        <v>1575.55</v>
      </c>
      <c r="E4956" s="12">
        <v>213</v>
      </c>
    </row>
    <row r="4957" spans="1:5" x14ac:dyDescent="0.3">
      <c r="A4957" s="12" t="s">
        <v>15592</v>
      </c>
      <c r="B4957" s="12" t="s">
        <v>964</v>
      </c>
      <c r="C4957" s="36">
        <v>46041</v>
      </c>
      <c r="D4957" s="39">
        <v>1880.87</v>
      </c>
      <c r="E4957" s="12">
        <v>223</v>
      </c>
    </row>
    <row r="4958" spans="1:5" x14ac:dyDescent="0.3">
      <c r="A4958" s="12" t="s">
        <v>15593</v>
      </c>
      <c r="B4958" s="12" t="s">
        <v>3014</v>
      </c>
      <c r="C4958" s="36">
        <v>46035</v>
      </c>
      <c r="D4958" s="39">
        <v>1765.18</v>
      </c>
      <c r="E4958" s="12">
        <v>40</v>
      </c>
    </row>
    <row r="4959" spans="1:5" x14ac:dyDescent="0.3">
      <c r="A4959" s="12" t="s">
        <v>15594</v>
      </c>
      <c r="B4959" s="12" t="s">
        <v>684</v>
      </c>
      <c r="C4959" s="36">
        <v>46039</v>
      </c>
      <c r="D4959" s="39">
        <v>1211.0999999999999</v>
      </c>
      <c r="E4959" s="12">
        <v>97</v>
      </c>
    </row>
    <row r="4960" spans="1:5" x14ac:dyDescent="0.3">
      <c r="A4960" s="12" t="s">
        <v>15595</v>
      </c>
      <c r="B4960" s="12" t="s">
        <v>1496</v>
      </c>
      <c r="C4960" s="36">
        <v>46053</v>
      </c>
      <c r="D4960" s="39">
        <v>1972.61</v>
      </c>
      <c r="E4960" s="12">
        <v>55</v>
      </c>
    </row>
    <row r="4961" spans="1:5" x14ac:dyDescent="0.3">
      <c r="A4961" s="12" t="s">
        <v>15596</v>
      </c>
      <c r="B4961" s="12" t="s">
        <v>3621</v>
      </c>
      <c r="C4961" s="36">
        <v>46047</v>
      </c>
      <c r="D4961" s="39">
        <v>511.3</v>
      </c>
      <c r="E4961" s="12">
        <v>257</v>
      </c>
    </row>
    <row r="4962" spans="1:5" x14ac:dyDescent="0.3">
      <c r="A4962" s="12" t="s">
        <v>15597</v>
      </c>
      <c r="B4962" s="12" t="s">
        <v>4108</v>
      </c>
      <c r="C4962" s="36">
        <v>46050</v>
      </c>
      <c r="D4962" s="39">
        <v>2312.2399999999998</v>
      </c>
      <c r="E4962" s="12">
        <v>290</v>
      </c>
    </row>
    <row r="4963" spans="1:5" x14ac:dyDescent="0.3">
      <c r="A4963" s="12" t="s">
        <v>15598</v>
      </c>
      <c r="B4963" s="12" t="s">
        <v>1520</v>
      </c>
      <c r="C4963" s="36">
        <v>46034</v>
      </c>
      <c r="D4963" s="39">
        <v>2289.71</v>
      </c>
      <c r="E4963" s="12">
        <v>51</v>
      </c>
    </row>
    <row r="4964" spans="1:5" x14ac:dyDescent="0.3">
      <c r="A4964" s="12" t="s">
        <v>15599</v>
      </c>
      <c r="B4964" s="12" t="s">
        <v>3864</v>
      </c>
      <c r="C4964" s="36">
        <v>46049</v>
      </c>
      <c r="D4964" s="39">
        <v>492.86</v>
      </c>
      <c r="E4964" s="12">
        <v>59</v>
      </c>
    </row>
    <row r="4965" spans="1:5" x14ac:dyDescent="0.3">
      <c r="A4965" s="12" t="s">
        <v>15600</v>
      </c>
      <c r="B4965" s="12" t="s">
        <v>2553</v>
      </c>
      <c r="C4965" s="36">
        <v>46045</v>
      </c>
      <c r="D4965" s="39">
        <v>1132.6500000000001</v>
      </c>
      <c r="E4965" s="12">
        <v>137</v>
      </c>
    </row>
    <row r="4966" spans="1:5" x14ac:dyDescent="0.3">
      <c r="A4966" s="12" t="s">
        <v>15601</v>
      </c>
      <c r="B4966" s="12" t="s">
        <v>4017</v>
      </c>
      <c r="C4966" s="36">
        <v>46047</v>
      </c>
      <c r="D4966" s="39">
        <v>2203.0700000000002</v>
      </c>
      <c r="E4966" s="12">
        <v>228</v>
      </c>
    </row>
    <row r="4967" spans="1:5" x14ac:dyDescent="0.3">
      <c r="A4967" s="12" t="s">
        <v>15602</v>
      </c>
      <c r="B4967" s="12" t="s">
        <v>2517</v>
      </c>
      <c r="C4967" s="36">
        <v>46030</v>
      </c>
      <c r="D4967" s="39">
        <v>933.67</v>
      </c>
      <c r="E4967" s="12">
        <v>281</v>
      </c>
    </row>
    <row r="4968" spans="1:5" x14ac:dyDescent="0.3">
      <c r="A4968" s="12" t="s">
        <v>15603</v>
      </c>
      <c r="B4968" s="12" t="s">
        <v>4284</v>
      </c>
      <c r="C4968" s="36">
        <v>46039</v>
      </c>
      <c r="D4968" s="39">
        <v>2475.54</v>
      </c>
      <c r="E4968" s="12">
        <v>240</v>
      </c>
    </row>
    <row r="4969" spans="1:5" x14ac:dyDescent="0.3">
      <c r="A4969" s="12" t="s">
        <v>15604</v>
      </c>
      <c r="B4969" s="12" t="s">
        <v>3068</v>
      </c>
      <c r="C4969" s="36">
        <v>46023</v>
      </c>
      <c r="D4969" s="39">
        <v>822.33</v>
      </c>
      <c r="E4969" s="12">
        <v>191</v>
      </c>
    </row>
    <row r="4970" spans="1:5" x14ac:dyDescent="0.3">
      <c r="A4970" s="12" t="s">
        <v>15605</v>
      </c>
      <c r="B4970" s="12" t="s">
        <v>4296</v>
      </c>
      <c r="C4970" s="36">
        <v>46044</v>
      </c>
      <c r="D4970" s="39">
        <v>1912.17</v>
      </c>
      <c r="E4970" s="12">
        <v>218</v>
      </c>
    </row>
    <row r="4971" spans="1:5" x14ac:dyDescent="0.3">
      <c r="A4971" s="12" t="s">
        <v>15606</v>
      </c>
      <c r="B4971" s="12" t="s">
        <v>1879</v>
      </c>
      <c r="C4971" s="36">
        <v>46028</v>
      </c>
      <c r="D4971" s="39">
        <v>1051.18</v>
      </c>
      <c r="E4971" s="12">
        <v>110</v>
      </c>
    </row>
    <row r="4972" spans="1:5" x14ac:dyDescent="0.3">
      <c r="A4972" s="12" t="s">
        <v>15607</v>
      </c>
      <c r="B4972" s="12" t="s">
        <v>1070</v>
      </c>
      <c r="C4972" s="36">
        <v>46028</v>
      </c>
      <c r="D4972" s="39">
        <v>1597.96</v>
      </c>
      <c r="E4972" s="12">
        <v>95</v>
      </c>
    </row>
    <row r="4973" spans="1:5" x14ac:dyDescent="0.3">
      <c r="A4973" s="12" t="s">
        <v>15608</v>
      </c>
      <c r="B4973" s="12" t="s">
        <v>1091</v>
      </c>
      <c r="C4973" s="36">
        <v>46046</v>
      </c>
      <c r="D4973" s="39">
        <v>1103.17</v>
      </c>
      <c r="E4973" s="12">
        <v>143</v>
      </c>
    </row>
    <row r="4974" spans="1:5" x14ac:dyDescent="0.3">
      <c r="A4974" s="12" t="s">
        <v>15609</v>
      </c>
      <c r="B4974" s="12" t="s">
        <v>2091</v>
      </c>
      <c r="C4974" s="36">
        <v>46023</v>
      </c>
      <c r="D4974" s="39">
        <v>2251.7600000000002</v>
      </c>
      <c r="E4974" s="12">
        <v>159</v>
      </c>
    </row>
    <row r="4975" spans="1:5" x14ac:dyDescent="0.3">
      <c r="A4975" s="12" t="s">
        <v>15610</v>
      </c>
      <c r="B4975" s="12" t="s">
        <v>4220</v>
      </c>
      <c r="C4975" s="36">
        <v>46035</v>
      </c>
      <c r="D4975" s="39">
        <v>1802.9</v>
      </c>
      <c r="E4975" s="12">
        <v>30</v>
      </c>
    </row>
    <row r="4976" spans="1:5" x14ac:dyDescent="0.3">
      <c r="A4976" s="12" t="s">
        <v>15611</v>
      </c>
      <c r="B4976" s="12" t="s">
        <v>3709</v>
      </c>
      <c r="C4976" s="36">
        <v>46037</v>
      </c>
      <c r="D4976" s="39">
        <v>41.2</v>
      </c>
      <c r="E4976" s="12">
        <v>180</v>
      </c>
    </row>
    <row r="4977" spans="1:5" x14ac:dyDescent="0.3">
      <c r="A4977" s="12" t="s">
        <v>15612</v>
      </c>
      <c r="B4977" s="12" t="s">
        <v>4511</v>
      </c>
      <c r="C4977" s="36">
        <v>46045</v>
      </c>
      <c r="D4977" s="39">
        <v>1544.31</v>
      </c>
      <c r="E4977" s="12">
        <v>157</v>
      </c>
    </row>
    <row r="4978" spans="1:5" x14ac:dyDescent="0.3">
      <c r="A4978" s="12" t="s">
        <v>15613</v>
      </c>
      <c r="B4978" s="12" t="s">
        <v>1203</v>
      </c>
      <c r="C4978" s="36">
        <v>46038</v>
      </c>
      <c r="D4978" s="39">
        <v>1394.02</v>
      </c>
      <c r="E4978" s="12">
        <v>126</v>
      </c>
    </row>
    <row r="4979" spans="1:5" x14ac:dyDescent="0.3">
      <c r="A4979" s="12" t="s">
        <v>15614</v>
      </c>
      <c r="B4979" s="12" t="s">
        <v>1048</v>
      </c>
      <c r="C4979" s="36">
        <v>46031</v>
      </c>
      <c r="D4979" s="39">
        <v>1845.35</v>
      </c>
      <c r="E4979" s="12">
        <v>37</v>
      </c>
    </row>
    <row r="4980" spans="1:5" x14ac:dyDescent="0.3">
      <c r="A4980" s="12" t="s">
        <v>15615</v>
      </c>
      <c r="B4980" s="12" t="s">
        <v>1847</v>
      </c>
      <c r="C4980" s="36">
        <v>46024</v>
      </c>
      <c r="D4980" s="39">
        <v>1633.77</v>
      </c>
      <c r="E4980" s="12">
        <v>233</v>
      </c>
    </row>
    <row r="4981" spans="1:5" x14ac:dyDescent="0.3">
      <c r="A4981" s="12" t="s">
        <v>15616</v>
      </c>
      <c r="B4981" s="12" t="s">
        <v>676</v>
      </c>
      <c r="C4981" s="36">
        <v>46030</v>
      </c>
      <c r="D4981" s="39">
        <v>2053.4299999999998</v>
      </c>
      <c r="E4981" s="12">
        <v>109</v>
      </c>
    </row>
    <row r="4982" spans="1:5" x14ac:dyDescent="0.3">
      <c r="A4982" s="12" t="s">
        <v>15617</v>
      </c>
      <c r="B4982" s="12" t="s">
        <v>3497</v>
      </c>
      <c r="C4982" s="36">
        <v>46029</v>
      </c>
      <c r="D4982" s="39">
        <v>1539.45</v>
      </c>
      <c r="E4982" s="12">
        <v>15</v>
      </c>
    </row>
    <row r="4983" spans="1:5" x14ac:dyDescent="0.3">
      <c r="A4983" s="12" t="s">
        <v>15618</v>
      </c>
      <c r="B4983" s="12" t="s">
        <v>1136</v>
      </c>
      <c r="C4983" s="36">
        <v>46044</v>
      </c>
      <c r="D4983" s="39">
        <v>1621.55</v>
      </c>
      <c r="E4983" s="12">
        <v>31</v>
      </c>
    </row>
    <row r="4984" spans="1:5" x14ac:dyDescent="0.3">
      <c r="A4984" s="12" t="s">
        <v>15619</v>
      </c>
      <c r="B4984" s="12" t="s">
        <v>2106</v>
      </c>
      <c r="C4984" s="36">
        <v>46025</v>
      </c>
      <c r="D4984" s="39">
        <v>709.98</v>
      </c>
      <c r="E4984" s="12">
        <v>65</v>
      </c>
    </row>
    <row r="4985" spans="1:5" x14ac:dyDescent="0.3">
      <c r="A4985" s="12" t="s">
        <v>15620</v>
      </c>
      <c r="B4985" s="12" t="s">
        <v>514</v>
      </c>
      <c r="C4985" s="36">
        <v>46042</v>
      </c>
      <c r="D4985" s="39">
        <v>1806.47</v>
      </c>
      <c r="E4985" s="12">
        <v>22</v>
      </c>
    </row>
    <row r="4986" spans="1:5" x14ac:dyDescent="0.3">
      <c r="A4986" s="12" t="s">
        <v>15621</v>
      </c>
      <c r="B4986" s="12" t="s">
        <v>2783</v>
      </c>
      <c r="C4986" s="36">
        <v>46029</v>
      </c>
      <c r="D4986" s="39">
        <v>229.23</v>
      </c>
      <c r="E4986" s="12">
        <v>135</v>
      </c>
    </row>
    <row r="4987" spans="1:5" x14ac:dyDescent="0.3">
      <c r="A4987" s="12" t="s">
        <v>15622</v>
      </c>
      <c r="B4987" s="12" t="s">
        <v>1943</v>
      </c>
      <c r="C4987" s="36">
        <v>46029</v>
      </c>
      <c r="D4987" s="39">
        <v>1500.03</v>
      </c>
      <c r="E4987" s="12">
        <v>167</v>
      </c>
    </row>
    <row r="4988" spans="1:5" x14ac:dyDescent="0.3">
      <c r="A4988" s="12" t="s">
        <v>15623</v>
      </c>
      <c r="B4988" s="12" t="s">
        <v>2164</v>
      </c>
      <c r="C4988" s="36">
        <v>46032</v>
      </c>
      <c r="D4988" s="39">
        <v>1005.43</v>
      </c>
      <c r="E4988" s="12">
        <v>202</v>
      </c>
    </row>
    <row r="4989" spans="1:5" x14ac:dyDescent="0.3">
      <c r="A4989" s="12" t="s">
        <v>15624</v>
      </c>
      <c r="B4989" s="12" t="s">
        <v>2641</v>
      </c>
      <c r="C4989" s="36">
        <v>46025</v>
      </c>
      <c r="D4989" s="39">
        <v>197.14</v>
      </c>
      <c r="E4989" s="12">
        <v>54</v>
      </c>
    </row>
    <row r="4990" spans="1:5" x14ac:dyDescent="0.3">
      <c r="A4990" s="12" t="s">
        <v>15625</v>
      </c>
      <c r="B4990" s="12" t="s">
        <v>2657</v>
      </c>
      <c r="C4990" s="36">
        <v>46042</v>
      </c>
      <c r="D4990" s="39">
        <v>369.96</v>
      </c>
      <c r="E4990" s="12">
        <v>116</v>
      </c>
    </row>
    <row r="4991" spans="1:5" x14ac:dyDescent="0.3">
      <c r="A4991" s="12" t="s">
        <v>15626</v>
      </c>
      <c r="B4991" s="12" t="s">
        <v>4066</v>
      </c>
      <c r="C4991" s="36">
        <v>46048</v>
      </c>
      <c r="D4991" s="39">
        <v>2364.21</v>
      </c>
      <c r="E4991" s="12">
        <v>175</v>
      </c>
    </row>
    <row r="4992" spans="1:5" x14ac:dyDescent="0.3">
      <c r="A4992" s="12" t="s">
        <v>15627</v>
      </c>
      <c r="B4992" s="12" t="s">
        <v>3928</v>
      </c>
      <c r="C4992" s="36">
        <v>46033</v>
      </c>
      <c r="D4992" s="39">
        <v>1847.96</v>
      </c>
      <c r="E4992" s="12">
        <v>182</v>
      </c>
    </row>
    <row r="4993" spans="1:5" x14ac:dyDescent="0.3">
      <c r="A4993" s="12" t="s">
        <v>15628</v>
      </c>
      <c r="B4993" s="12" t="s">
        <v>4238</v>
      </c>
      <c r="C4993" s="36">
        <v>46033</v>
      </c>
      <c r="D4993" s="39">
        <v>1218.06</v>
      </c>
      <c r="E4993" s="12">
        <v>194</v>
      </c>
    </row>
    <row r="4994" spans="1:5" x14ac:dyDescent="0.3">
      <c r="A4994" s="12" t="s">
        <v>15629</v>
      </c>
      <c r="B4994" s="12" t="s">
        <v>1658</v>
      </c>
      <c r="C4994" s="36">
        <v>46026</v>
      </c>
      <c r="D4994" s="39">
        <v>837.58</v>
      </c>
      <c r="E4994" s="12">
        <v>260</v>
      </c>
    </row>
    <row r="4995" spans="1:5" x14ac:dyDescent="0.3">
      <c r="A4995" s="12" t="s">
        <v>15630</v>
      </c>
      <c r="B4995" s="12" t="s">
        <v>2241</v>
      </c>
      <c r="C4995" s="36">
        <v>46046</v>
      </c>
      <c r="D4995" s="39">
        <v>42.88</v>
      </c>
      <c r="E4995" s="12">
        <v>149</v>
      </c>
    </row>
    <row r="4996" spans="1:5" x14ac:dyDescent="0.3">
      <c r="A4996" s="12" t="s">
        <v>15631</v>
      </c>
      <c r="B4996" s="12" t="s">
        <v>3074</v>
      </c>
      <c r="C4996" s="36">
        <v>46042</v>
      </c>
      <c r="D4996" s="39">
        <v>434.41</v>
      </c>
      <c r="E4996" s="12">
        <v>164</v>
      </c>
    </row>
    <row r="4997" spans="1:5" x14ac:dyDescent="0.3">
      <c r="A4997" s="12" t="s">
        <v>15632</v>
      </c>
      <c r="B4997" s="12" t="s">
        <v>2349</v>
      </c>
      <c r="C4997" s="36">
        <v>46041</v>
      </c>
      <c r="D4997" s="39">
        <v>2289.04</v>
      </c>
      <c r="E4997" s="12">
        <v>24</v>
      </c>
    </row>
    <row r="4998" spans="1:5" x14ac:dyDescent="0.3">
      <c r="A4998" s="12" t="s">
        <v>15633</v>
      </c>
      <c r="B4998" s="12" t="s">
        <v>4521</v>
      </c>
      <c r="C4998" s="36">
        <v>46041</v>
      </c>
      <c r="D4998" s="39">
        <v>287.31</v>
      </c>
      <c r="E4998" s="12">
        <v>141</v>
      </c>
    </row>
    <row r="4999" spans="1:5" x14ac:dyDescent="0.3">
      <c r="A4999" s="12" t="s">
        <v>15634</v>
      </c>
      <c r="B4999" s="12" t="s">
        <v>2535</v>
      </c>
      <c r="C4999" s="36">
        <v>46043</v>
      </c>
      <c r="D4999" s="39">
        <v>1195.3599999999999</v>
      </c>
      <c r="E4999" s="12">
        <v>47</v>
      </c>
    </row>
    <row r="5000" spans="1:5" x14ac:dyDescent="0.3">
      <c r="A5000" s="12" t="s">
        <v>15635</v>
      </c>
      <c r="B5000" s="12" t="s">
        <v>1963</v>
      </c>
      <c r="C5000" s="36">
        <v>46036</v>
      </c>
      <c r="D5000" s="39">
        <v>942.29</v>
      </c>
      <c r="E5000" s="12">
        <v>138</v>
      </c>
    </row>
    <row r="5001" spans="1:5" x14ac:dyDescent="0.3">
      <c r="A5001" s="12" t="s">
        <v>15636</v>
      </c>
      <c r="B5001" s="12" t="s">
        <v>2285</v>
      </c>
      <c r="C5001" s="36">
        <v>46047</v>
      </c>
      <c r="D5001" s="39">
        <v>2256.4299999999998</v>
      </c>
      <c r="E5001" s="12">
        <v>119</v>
      </c>
    </row>
  </sheetData>
  <autoFilter ref="A1:E500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7" customWidth="1"/>
    <col min="3" max="3" width="20" customWidth="1"/>
    <col min="4" max="4" width="23" customWidth="1"/>
    <col min="5" max="6" width="15" customWidth="1"/>
    <col min="8" max="8" width="60" customWidth="1"/>
  </cols>
  <sheetData>
    <row r="1" spans="1:8" x14ac:dyDescent="0.3">
      <c r="A1" s="17" t="s">
        <v>15637</v>
      </c>
      <c r="B1" s="17" t="s">
        <v>492</v>
      </c>
      <c r="C1" s="17" t="s">
        <v>15638</v>
      </c>
      <c r="D1" s="17" t="s">
        <v>15639</v>
      </c>
      <c r="E1" s="17" t="s">
        <v>15640</v>
      </c>
      <c r="F1" s="17" t="s">
        <v>15641</v>
      </c>
      <c r="H1" s="18" t="s">
        <v>500</v>
      </c>
    </row>
    <row r="2" spans="1:8" x14ac:dyDescent="0.3">
      <c r="A2" s="12" t="s">
        <v>15642</v>
      </c>
      <c r="B2" s="12" t="s">
        <v>3671</v>
      </c>
      <c r="C2" s="12">
        <v>9993474137</v>
      </c>
      <c r="D2" s="12">
        <v>3358</v>
      </c>
      <c r="E2" s="82">
        <v>46050.42396990741</v>
      </c>
      <c r="F2" s="12" t="s">
        <v>15643</v>
      </c>
      <c r="H2" s="2" t="s">
        <v>15644</v>
      </c>
    </row>
    <row r="3" spans="1:8" x14ac:dyDescent="0.3">
      <c r="A3" s="12" t="s">
        <v>15645</v>
      </c>
      <c r="B3" s="12" t="s">
        <v>1808</v>
      </c>
      <c r="C3" s="12">
        <v>9876410442</v>
      </c>
      <c r="D3" s="12">
        <v>307</v>
      </c>
      <c r="E3" s="82">
        <v>46019.417719907397</v>
      </c>
      <c r="F3" s="12" t="s">
        <v>15643</v>
      </c>
    </row>
    <row r="4" spans="1:8" x14ac:dyDescent="0.3">
      <c r="A4" s="12" t="s">
        <v>15646</v>
      </c>
      <c r="B4" s="12" t="s">
        <v>1953</v>
      </c>
      <c r="C4" s="12">
        <v>8830881720</v>
      </c>
      <c r="D4" s="12">
        <v>105</v>
      </c>
      <c r="E4" s="82">
        <v>46042.480914351851</v>
      </c>
      <c r="F4" s="12" t="s">
        <v>15647</v>
      </c>
    </row>
    <row r="5" spans="1:8" x14ac:dyDescent="0.3">
      <c r="A5" s="12" t="s">
        <v>15648</v>
      </c>
      <c r="B5" s="12" t="s">
        <v>1802</v>
      </c>
      <c r="C5" s="12">
        <v>6348515917</v>
      </c>
      <c r="D5" s="12">
        <v>3226</v>
      </c>
      <c r="E5" s="82">
        <v>46036.062164351853</v>
      </c>
      <c r="F5" s="12" t="s">
        <v>15649</v>
      </c>
    </row>
    <row r="6" spans="1:8" x14ac:dyDescent="0.3">
      <c r="A6" s="12" t="s">
        <v>15650</v>
      </c>
      <c r="B6" s="12" t="s">
        <v>4585</v>
      </c>
      <c r="C6" s="12">
        <v>8850679054</v>
      </c>
      <c r="D6" s="12">
        <v>414</v>
      </c>
      <c r="E6" s="82">
        <v>46051.018414351849</v>
      </c>
      <c r="F6" s="12" t="s">
        <v>15647</v>
      </c>
    </row>
    <row r="7" spans="1:8" x14ac:dyDescent="0.3">
      <c r="A7" s="12" t="s">
        <v>15651</v>
      </c>
      <c r="B7" s="12" t="s">
        <v>1201</v>
      </c>
      <c r="C7" s="12">
        <v>8896864847</v>
      </c>
      <c r="D7" s="12">
        <v>1852</v>
      </c>
      <c r="E7" s="82">
        <v>46041.68855324074</v>
      </c>
      <c r="F7" s="12" t="s">
        <v>15647</v>
      </c>
    </row>
    <row r="8" spans="1:8" x14ac:dyDescent="0.3">
      <c r="A8" s="12" t="s">
        <v>15652</v>
      </c>
      <c r="B8" s="12" t="s">
        <v>1002</v>
      </c>
      <c r="C8" s="12">
        <v>8897084353</v>
      </c>
      <c r="D8" s="12">
        <v>2142</v>
      </c>
      <c r="E8" s="82">
        <v>46045.262164351851</v>
      </c>
      <c r="F8" s="12" t="s">
        <v>15647</v>
      </c>
    </row>
    <row r="9" spans="1:8" x14ac:dyDescent="0.3">
      <c r="A9" s="12" t="s">
        <v>15653</v>
      </c>
      <c r="B9" s="12" t="s">
        <v>2705</v>
      </c>
      <c r="C9" s="12">
        <v>9859546031</v>
      </c>
      <c r="D9" s="12">
        <v>3325</v>
      </c>
      <c r="E9" s="82">
        <v>46048.00105324074</v>
      </c>
      <c r="F9" s="12" t="s">
        <v>15647</v>
      </c>
    </row>
    <row r="10" spans="1:8" x14ac:dyDescent="0.3">
      <c r="A10" s="12" t="s">
        <v>15654</v>
      </c>
      <c r="B10" s="12" t="s">
        <v>3248</v>
      </c>
      <c r="C10" s="12">
        <v>9922509865</v>
      </c>
      <c r="D10" s="12">
        <v>601</v>
      </c>
      <c r="E10" s="82">
        <v>46027.943414351852</v>
      </c>
      <c r="F10" s="12" t="s">
        <v>15649</v>
      </c>
    </row>
    <row r="11" spans="1:8" x14ac:dyDescent="0.3">
      <c r="A11" s="12" t="s">
        <v>15655</v>
      </c>
      <c r="B11" s="12" t="s">
        <v>4168</v>
      </c>
      <c r="C11" s="12">
        <v>8871196826</v>
      </c>
      <c r="D11" s="12">
        <v>1287</v>
      </c>
      <c r="E11" s="82">
        <v>46019.57744212963</v>
      </c>
      <c r="F11" s="12" t="s">
        <v>15649</v>
      </c>
    </row>
    <row r="12" spans="1:8" x14ac:dyDescent="0.3">
      <c r="A12" s="12" t="s">
        <v>15656</v>
      </c>
      <c r="B12" s="12" t="s">
        <v>3180</v>
      </c>
      <c r="C12" s="12">
        <v>9873892456</v>
      </c>
      <c r="D12" s="12">
        <v>1922</v>
      </c>
      <c r="E12" s="82">
        <v>46047.924664351849</v>
      </c>
      <c r="F12" s="12" t="s">
        <v>15643</v>
      </c>
    </row>
    <row r="13" spans="1:8" x14ac:dyDescent="0.3">
      <c r="A13" s="12" t="s">
        <v>15657</v>
      </c>
      <c r="B13" s="12" t="s">
        <v>3256</v>
      </c>
      <c r="C13" s="12">
        <v>7030677825</v>
      </c>
      <c r="D13" s="12">
        <v>2592</v>
      </c>
      <c r="E13" s="82">
        <v>46051.970497685194</v>
      </c>
      <c r="F13" s="12" t="s">
        <v>15649</v>
      </c>
    </row>
    <row r="14" spans="1:8" x14ac:dyDescent="0.3">
      <c r="A14" s="12" t="s">
        <v>15658</v>
      </c>
      <c r="B14" s="12" t="s">
        <v>3693</v>
      </c>
      <c r="C14" s="12">
        <v>6391794049</v>
      </c>
      <c r="D14" s="12">
        <v>1710</v>
      </c>
      <c r="E14" s="82">
        <v>46030.894803240742</v>
      </c>
      <c r="F14" s="12" t="s">
        <v>15643</v>
      </c>
    </row>
    <row r="15" spans="1:8" x14ac:dyDescent="0.3">
      <c r="A15" s="12" t="s">
        <v>15659</v>
      </c>
      <c r="B15" s="12" t="s">
        <v>1913</v>
      </c>
      <c r="C15" s="12">
        <v>6393686822</v>
      </c>
      <c r="D15" s="12">
        <v>1650</v>
      </c>
      <c r="E15" s="82">
        <v>46038.237858796303</v>
      </c>
      <c r="F15" s="12" t="s">
        <v>15649</v>
      </c>
    </row>
    <row r="16" spans="1:8" x14ac:dyDescent="0.3">
      <c r="A16" s="12" t="s">
        <v>15660</v>
      </c>
      <c r="B16" s="12" t="s">
        <v>2795</v>
      </c>
      <c r="C16" s="12">
        <v>9813051927</v>
      </c>
      <c r="D16" s="12">
        <v>583</v>
      </c>
      <c r="E16" s="82">
        <v>46026.910081018519</v>
      </c>
      <c r="F16" s="12" t="s">
        <v>15647</v>
      </c>
    </row>
    <row r="17" spans="1:6" x14ac:dyDescent="0.3">
      <c r="A17" s="12" t="s">
        <v>15661</v>
      </c>
      <c r="B17" s="12" t="s">
        <v>3547</v>
      </c>
      <c r="C17" s="12">
        <v>9918809753</v>
      </c>
      <c r="D17" s="12">
        <v>3244</v>
      </c>
      <c r="E17" s="82">
        <v>46049.139247685183</v>
      </c>
      <c r="F17" s="12" t="s">
        <v>15643</v>
      </c>
    </row>
    <row r="18" spans="1:6" x14ac:dyDescent="0.3">
      <c r="A18" s="12" t="s">
        <v>15662</v>
      </c>
      <c r="B18" s="12" t="s">
        <v>3250</v>
      </c>
      <c r="C18" s="12">
        <v>6384192563</v>
      </c>
      <c r="D18" s="12">
        <v>667</v>
      </c>
      <c r="E18" s="82">
        <v>46031.26494212963</v>
      </c>
      <c r="F18" s="12" t="s">
        <v>15643</v>
      </c>
    </row>
    <row r="19" spans="1:6" x14ac:dyDescent="0.3">
      <c r="A19" s="12" t="s">
        <v>15663</v>
      </c>
      <c r="B19" s="12" t="s">
        <v>914</v>
      </c>
      <c r="C19" s="12">
        <v>9882047956</v>
      </c>
      <c r="D19" s="12">
        <v>2436</v>
      </c>
      <c r="E19" s="82">
        <v>46027.29896990741</v>
      </c>
      <c r="F19" s="12" t="s">
        <v>15649</v>
      </c>
    </row>
    <row r="20" spans="1:6" x14ac:dyDescent="0.3">
      <c r="A20" s="12" t="s">
        <v>15664</v>
      </c>
      <c r="B20" s="12" t="s">
        <v>3252</v>
      </c>
      <c r="C20" s="12">
        <v>7068296846</v>
      </c>
      <c r="D20" s="12">
        <v>253</v>
      </c>
      <c r="E20" s="82">
        <v>46053.473275462973</v>
      </c>
      <c r="F20" s="12" t="s">
        <v>15643</v>
      </c>
    </row>
    <row r="21" spans="1:6" x14ac:dyDescent="0.3">
      <c r="A21" s="12" t="s">
        <v>15665</v>
      </c>
      <c r="B21" s="12" t="s">
        <v>1225</v>
      </c>
      <c r="C21" s="12">
        <v>8881755901</v>
      </c>
      <c r="D21" s="12">
        <v>2464</v>
      </c>
      <c r="E21" s="82">
        <v>46020.605914351851</v>
      </c>
      <c r="F21" s="12" t="s">
        <v>15647</v>
      </c>
    </row>
    <row r="22" spans="1:6" x14ac:dyDescent="0.3">
      <c r="A22" s="12" t="s">
        <v>15666</v>
      </c>
      <c r="B22" s="12" t="s">
        <v>2901</v>
      </c>
      <c r="C22" s="12">
        <v>7076328169</v>
      </c>
      <c r="D22" s="12">
        <v>143</v>
      </c>
      <c r="E22" s="82">
        <v>46026.333692129629</v>
      </c>
      <c r="F22" s="12" t="s">
        <v>15647</v>
      </c>
    </row>
    <row r="23" spans="1:6" x14ac:dyDescent="0.3">
      <c r="A23" s="12" t="s">
        <v>15667</v>
      </c>
      <c r="B23" s="12" t="s">
        <v>2557</v>
      </c>
      <c r="C23" s="12">
        <v>7065273935</v>
      </c>
      <c r="D23" s="12">
        <v>3379</v>
      </c>
      <c r="E23" s="82">
        <v>46022.96702546296</v>
      </c>
      <c r="F23" s="12" t="s">
        <v>15643</v>
      </c>
    </row>
    <row r="24" spans="1:6" x14ac:dyDescent="0.3">
      <c r="A24" s="12" t="s">
        <v>15668</v>
      </c>
      <c r="B24" s="12" t="s">
        <v>4156</v>
      </c>
      <c r="C24" s="12">
        <v>9949878956</v>
      </c>
      <c r="D24" s="12">
        <v>1559</v>
      </c>
      <c r="E24" s="82">
        <v>46044.418414351851</v>
      </c>
      <c r="F24" s="12" t="s">
        <v>15647</v>
      </c>
    </row>
    <row r="25" spans="1:6" x14ac:dyDescent="0.3">
      <c r="A25" s="12" t="s">
        <v>15669</v>
      </c>
      <c r="B25" s="12" t="s">
        <v>3220</v>
      </c>
      <c r="C25" s="12">
        <v>7042694762</v>
      </c>
      <c r="D25" s="12">
        <v>343</v>
      </c>
      <c r="E25" s="82">
        <v>46031.535775462973</v>
      </c>
      <c r="F25" s="12" t="s">
        <v>15643</v>
      </c>
    </row>
    <row r="26" spans="1:6" x14ac:dyDescent="0.3">
      <c r="A26" s="12" t="s">
        <v>15670</v>
      </c>
      <c r="B26" s="12" t="s">
        <v>2475</v>
      </c>
      <c r="C26" s="12">
        <v>8865182317</v>
      </c>
      <c r="D26" s="12">
        <v>1769</v>
      </c>
      <c r="E26" s="82">
        <v>46036.166331018518</v>
      </c>
      <c r="F26" s="12" t="s">
        <v>15649</v>
      </c>
    </row>
    <row r="27" spans="1:6" x14ac:dyDescent="0.3">
      <c r="A27" s="12" t="s">
        <v>15671</v>
      </c>
      <c r="B27" s="12" t="s">
        <v>1582</v>
      </c>
      <c r="C27" s="12">
        <v>9849275142</v>
      </c>
      <c r="D27" s="12">
        <v>1855</v>
      </c>
      <c r="E27" s="82">
        <v>46026.005219907413</v>
      </c>
      <c r="F27" s="12" t="s">
        <v>15643</v>
      </c>
    </row>
    <row r="28" spans="1:6" x14ac:dyDescent="0.3">
      <c r="A28" s="12" t="s">
        <v>15672</v>
      </c>
      <c r="B28" s="12" t="s">
        <v>3070</v>
      </c>
      <c r="C28" s="12">
        <v>8899984059</v>
      </c>
      <c r="D28" s="12">
        <v>3217</v>
      </c>
      <c r="E28" s="82">
        <v>46028.646192129629</v>
      </c>
      <c r="F28" s="12" t="s">
        <v>15643</v>
      </c>
    </row>
    <row r="29" spans="1:6" x14ac:dyDescent="0.3">
      <c r="A29" s="12" t="s">
        <v>15673</v>
      </c>
      <c r="B29" s="12" t="s">
        <v>3152</v>
      </c>
      <c r="C29" s="12">
        <v>6311508135</v>
      </c>
      <c r="D29" s="12">
        <v>338</v>
      </c>
      <c r="E29" s="82">
        <v>46050.762858796297</v>
      </c>
      <c r="F29" s="12" t="s">
        <v>15643</v>
      </c>
    </row>
    <row r="30" spans="1:6" x14ac:dyDescent="0.3">
      <c r="A30" s="12" t="s">
        <v>15674</v>
      </c>
      <c r="B30" s="12" t="s">
        <v>4290</v>
      </c>
      <c r="C30" s="12">
        <v>9991042563</v>
      </c>
      <c r="D30" s="12">
        <v>1698</v>
      </c>
      <c r="E30" s="82">
        <v>46047.306608796287</v>
      </c>
      <c r="F30" s="12" t="s">
        <v>15643</v>
      </c>
    </row>
    <row r="31" spans="1:6" x14ac:dyDescent="0.3">
      <c r="A31" s="12" t="s">
        <v>15675</v>
      </c>
      <c r="B31" s="12" t="s">
        <v>4421</v>
      </c>
      <c r="C31" s="12">
        <v>8829192534</v>
      </c>
      <c r="D31" s="12">
        <v>2073</v>
      </c>
      <c r="E31" s="82">
        <v>46037.340636574067</v>
      </c>
      <c r="F31" s="12" t="s">
        <v>15643</v>
      </c>
    </row>
    <row r="32" spans="1:6" x14ac:dyDescent="0.3">
      <c r="A32" s="12" t="s">
        <v>15676</v>
      </c>
      <c r="B32" s="12" t="s">
        <v>1237</v>
      </c>
      <c r="C32" s="12">
        <v>6316678532</v>
      </c>
      <c r="D32" s="12">
        <v>262</v>
      </c>
      <c r="E32" s="82">
        <v>46038.786469907413</v>
      </c>
      <c r="F32" s="12" t="s">
        <v>15643</v>
      </c>
    </row>
    <row r="33" spans="1:6" x14ac:dyDescent="0.3">
      <c r="A33" s="12" t="s">
        <v>15677</v>
      </c>
      <c r="B33" s="12" t="s">
        <v>919</v>
      </c>
      <c r="C33" s="12">
        <v>8899849087</v>
      </c>
      <c r="D33" s="12">
        <v>2279</v>
      </c>
      <c r="E33" s="82">
        <v>46047.398969907408</v>
      </c>
      <c r="F33" s="12" t="s">
        <v>15649</v>
      </c>
    </row>
    <row r="34" spans="1:6" x14ac:dyDescent="0.3">
      <c r="A34" s="12" t="s">
        <v>15678</v>
      </c>
      <c r="B34" s="12" t="s">
        <v>2849</v>
      </c>
      <c r="C34" s="12">
        <v>9819313514</v>
      </c>
      <c r="D34" s="12">
        <v>2849</v>
      </c>
      <c r="E34" s="82">
        <v>46049.043414351851</v>
      </c>
      <c r="F34" s="12" t="s">
        <v>15649</v>
      </c>
    </row>
    <row r="35" spans="1:6" x14ac:dyDescent="0.3">
      <c r="A35" s="12" t="s">
        <v>15679</v>
      </c>
      <c r="B35" s="12" t="s">
        <v>1383</v>
      </c>
      <c r="C35" s="12">
        <v>9885597669</v>
      </c>
      <c r="D35" s="12">
        <v>3116</v>
      </c>
      <c r="E35" s="82">
        <v>46036.994803240741</v>
      </c>
      <c r="F35" s="12" t="s">
        <v>15647</v>
      </c>
    </row>
    <row r="36" spans="1:6" x14ac:dyDescent="0.3">
      <c r="A36" s="12" t="s">
        <v>15680</v>
      </c>
      <c r="B36" s="12" t="s">
        <v>2623</v>
      </c>
      <c r="C36" s="12">
        <v>7066073933</v>
      </c>
      <c r="D36" s="12">
        <v>1599</v>
      </c>
      <c r="E36" s="82">
        <v>46038.88994212963</v>
      </c>
      <c r="F36" s="12" t="s">
        <v>15647</v>
      </c>
    </row>
    <row r="37" spans="1:6" x14ac:dyDescent="0.3">
      <c r="A37" s="12" t="s">
        <v>15681</v>
      </c>
      <c r="B37" s="12" t="s">
        <v>1080</v>
      </c>
      <c r="C37" s="12">
        <v>6369375962</v>
      </c>
      <c r="D37" s="12">
        <v>2749</v>
      </c>
      <c r="E37" s="82">
        <v>46041.667719907397</v>
      </c>
      <c r="F37" s="12" t="s">
        <v>15647</v>
      </c>
    </row>
    <row r="38" spans="1:6" x14ac:dyDescent="0.3">
      <c r="A38" s="12" t="s">
        <v>15682</v>
      </c>
      <c r="B38" s="12" t="s">
        <v>964</v>
      </c>
      <c r="C38" s="12">
        <v>9934699715</v>
      </c>
      <c r="D38" s="12">
        <v>1644</v>
      </c>
      <c r="E38" s="82">
        <v>46019.703136574077</v>
      </c>
      <c r="F38" s="12" t="s">
        <v>15649</v>
      </c>
    </row>
    <row r="39" spans="1:6" x14ac:dyDescent="0.3">
      <c r="A39" s="12" t="s">
        <v>15683</v>
      </c>
      <c r="B39" s="12" t="s">
        <v>3402</v>
      </c>
      <c r="C39" s="12">
        <v>9922052498</v>
      </c>
      <c r="D39" s="12">
        <v>1408</v>
      </c>
      <c r="E39" s="82">
        <v>46051.796886574077</v>
      </c>
      <c r="F39" s="12" t="s">
        <v>15647</v>
      </c>
    </row>
    <row r="40" spans="1:6" x14ac:dyDescent="0.3">
      <c r="A40" s="12" t="s">
        <v>15684</v>
      </c>
      <c r="B40" s="12" t="s">
        <v>3444</v>
      </c>
      <c r="C40" s="12">
        <v>9925755905</v>
      </c>
      <c r="D40" s="12">
        <v>2896</v>
      </c>
      <c r="E40" s="82">
        <v>46023.217719907407</v>
      </c>
      <c r="F40" s="12" t="s">
        <v>15643</v>
      </c>
    </row>
    <row r="41" spans="1:6" x14ac:dyDescent="0.3">
      <c r="A41" s="12" t="s">
        <v>15685</v>
      </c>
      <c r="B41" s="12" t="s">
        <v>3136</v>
      </c>
      <c r="C41" s="12">
        <v>9981315403</v>
      </c>
      <c r="D41" s="12">
        <v>531</v>
      </c>
      <c r="E41" s="82">
        <v>46020.596192129633</v>
      </c>
      <c r="F41" s="12" t="s">
        <v>15647</v>
      </c>
    </row>
    <row r="42" spans="1:6" x14ac:dyDescent="0.3">
      <c r="A42" s="12" t="s">
        <v>15686</v>
      </c>
      <c r="B42" s="12" t="s">
        <v>1979</v>
      </c>
      <c r="C42" s="12">
        <v>6349557317</v>
      </c>
      <c r="D42" s="12">
        <v>2223</v>
      </c>
      <c r="E42" s="82">
        <v>46044.84480324074</v>
      </c>
      <c r="F42" s="12" t="s">
        <v>15643</v>
      </c>
    </row>
    <row r="43" spans="1:6" x14ac:dyDescent="0.3">
      <c r="A43" s="12" t="s">
        <v>15687</v>
      </c>
      <c r="B43" s="12" t="s">
        <v>4419</v>
      </c>
      <c r="C43" s="12">
        <v>8867576242</v>
      </c>
      <c r="D43" s="12">
        <v>2624</v>
      </c>
      <c r="E43" s="82">
        <v>46033.857303240737</v>
      </c>
      <c r="F43" s="12" t="s">
        <v>15649</v>
      </c>
    </row>
    <row r="44" spans="1:6" x14ac:dyDescent="0.3">
      <c r="A44" s="12" t="s">
        <v>15688</v>
      </c>
      <c r="B44" s="12" t="s">
        <v>4338</v>
      </c>
      <c r="C44" s="12">
        <v>7015775629</v>
      </c>
      <c r="D44" s="12">
        <v>2638</v>
      </c>
      <c r="E44" s="82">
        <v>46036.707303240742</v>
      </c>
      <c r="F44" s="12" t="s">
        <v>15649</v>
      </c>
    </row>
    <row r="45" spans="1:6" x14ac:dyDescent="0.3">
      <c r="A45" s="12" t="s">
        <v>15689</v>
      </c>
      <c r="B45" s="12" t="s">
        <v>3364</v>
      </c>
      <c r="C45" s="12">
        <v>8812945293</v>
      </c>
      <c r="D45" s="12">
        <v>2707</v>
      </c>
      <c r="E45" s="82">
        <v>46022.959386574083</v>
      </c>
      <c r="F45" s="12" t="s">
        <v>15649</v>
      </c>
    </row>
    <row r="46" spans="1:6" x14ac:dyDescent="0.3">
      <c r="A46" s="12" t="s">
        <v>15690</v>
      </c>
      <c r="B46" s="12" t="s">
        <v>4126</v>
      </c>
      <c r="C46" s="12">
        <v>9894085032</v>
      </c>
      <c r="D46" s="12">
        <v>1325</v>
      </c>
      <c r="E46" s="82">
        <v>46036.925358796303</v>
      </c>
      <c r="F46" s="12" t="s">
        <v>15643</v>
      </c>
    </row>
    <row r="47" spans="1:6" x14ac:dyDescent="0.3">
      <c r="A47" s="12" t="s">
        <v>15691</v>
      </c>
      <c r="B47" s="12" t="s">
        <v>3200</v>
      </c>
      <c r="C47" s="12">
        <v>6383031839</v>
      </c>
      <c r="D47" s="12">
        <v>15</v>
      </c>
      <c r="E47" s="82">
        <v>46024.692025462973</v>
      </c>
      <c r="F47" s="12" t="s">
        <v>15643</v>
      </c>
    </row>
    <row r="48" spans="1:6" x14ac:dyDescent="0.3">
      <c r="A48" s="12" t="s">
        <v>15692</v>
      </c>
      <c r="B48" s="12" t="s">
        <v>1712</v>
      </c>
      <c r="C48" s="12">
        <v>9920577306</v>
      </c>
      <c r="D48" s="12">
        <v>1768</v>
      </c>
      <c r="E48" s="82">
        <v>46044.204525462963</v>
      </c>
      <c r="F48" s="12" t="s">
        <v>15647</v>
      </c>
    </row>
    <row r="49" spans="1:6" x14ac:dyDescent="0.3">
      <c r="A49" s="12" t="s">
        <v>15693</v>
      </c>
      <c r="B49" s="12" t="s">
        <v>3316</v>
      </c>
      <c r="C49" s="12">
        <v>9824096919</v>
      </c>
      <c r="D49" s="12">
        <v>387</v>
      </c>
      <c r="E49" s="82">
        <v>46019.981608796297</v>
      </c>
      <c r="F49" s="12" t="s">
        <v>15643</v>
      </c>
    </row>
    <row r="50" spans="1:6" x14ac:dyDescent="0.3">
      <c r="A50" s="12" t="s">
        <v>15694</v>
      </c>
      <c r="B50" s="12" t="s">
        <v>3778</v>
      </c>
      <c r="C50" s="12">
        <v>9872402502</v>
      </c>
      <c r="D50" s="12">
        <v>2948</v>
      </c>
      <c r="E50" s="82">
        <v>46035.973275462973</v>
      </c>
      <c r="F50" s="12" t="s">
        <v>15647</v>
      </c>
    </row>
    <row r="51" spans="1:6" x14ac:dyDescent="0.3">
      <c r="A51" s="12" t="s">
        <v>15695</v>
      </c>
      <c r="B51" s="12" t="s">
        <v>2525</v>
      </c>
      <c r="C51" s="12">
        <v>8894308308</v>
      </c>
      <c r="D51" s="12">
        <v>604</v>
      </c>
      <c r="E51" s="82">
        <v>46024.944803240738</v>
      </c>
      <c r="F51" s="12" t="s">
        <v>15649</v>
      </c>
    </row>
    <row r="52" spans="1:6" x14ac:dyDescent="0.3">
      <c r="A52" s="12" t="s">
        <v>15696</v>
      </c>
      <c r="B52" s="12" t="s">
        <v>1628</v>
      </c>
      <c r="C52" s="12">
        <v>9864728543</v>
      </c>
      <c r="D52" s="12">
        <v>1303</v>
      </c>
      <c r="E52" s="82">
        <v>46034.915636574071</v>
      </c>
      <c r="F52" s="12" t="s">
        <v>15649</v>
      </c>
    </row>
    <row r="53" spans="1:6" x14ac:dyDescent="0.3">
      <c r="A53" s="12" t="s">
        <v>15697</v>
      </c>
      <c r="B53" s="12" t="s">
        <v>3894</v>
      </c>
      <c r="C53" s="12">
        <v>9833784762</v>
      </c>
      <c r="D53" s="12">
        <v>693</v>
      </c>
      <c r="E53" s="82">
        <v>46051.252442129633</v>
      </c>
      <c r="F53" s="12" t="s">
        <v>15649</v>
      </c>
    </row>
    <row r="54" spans="1:6" x14ac:dyDescent="0.3">
      <c r="A54" s="12" t="s">
        <v>15698</v>
      </c>
      <c r="B54" s="12" t="s">
        <v>1233</v>
      </c>
      <c r="C54" s="12">
        <v>9992210199</v>
      </c>
      <c r="D54" s="12">
        <v>1089</v>
      </c>
      <c r="E54" s="82">
        <v>46029.148275462961</v>
      </c>
      <c r="F54" s="12" t="s">
        <v>15647</v>
      </c>
    </row>
    <row r="55" spans="1:6" x14ac:dyDescent="0.3">
      <c r="A55" s="12" t="s">
        <v>15699</v>
      </c>
      <c r="B55" s="12" t="s">
        <v>3732</v>
      </c>
      <c r="C55" s="12">
        <v>8899246875</v>
      </c>
      <c r="D55" s="12">
        <v>934</v>
      </c>
      <c r="E55" s="82">
        <v>46036.410081018519</v>
      </c>
      <c r="F55" s="12" t="s">
        <v>15643</v>
      </c>
    </row>
    <row r="56" spans="1:6" x14ac:dyDescent="0.3">
      <c r="A56" s="12" t="s">
        <v>15700</v>
      </c>
      <c r="B56" s="12" t="s">
        <v>608</v>
      </c>
      <c r="C56" s="12">
        <v>7072990407</v>
      </c>
      <c r="D56" s="12">
        <v>3490</v>
      </c>
      <c r="E56" s="82">
        <v>46021.960775462961</v>
      </c>
      <c r="F56" s="12" t="s">
        <v>15647</v>
      </c>
    </row>
    <row r="57" spans="1:6" x14ac:dyDescent="0.3">
      <c r="A57" s="12" t="s">
        <v>15701</v>
      </c>
      <c r="B57" s="12" t="s">
        <v>1223</v>
      </c>
      <c r="C57" s="12">
        <v>9876807604</v>
      </c>
      <c r="D57" s="12">
        <v>2403</v>
      </c>
      <c r="E57" s="82">
        <v>46037.449664351851</v>
      </c>
      <c r="F57" s="12" t="s">
        <v>15649</v>
      </c>
    </row>
    <row r="58" spans="1:6" x14ac:dyDescent="0.3">
      <c r="A58" s="12" t="s">
        <v>15702</v>
      </c>
      <c r="B58" s="12" t="s">
        <v>4106</v>
      </c>
      <c r="C58" s="12">
        <v>8869087142</v>
      </c>
      <c r="D58" s="12">
        <v>1963</v>
      </c>
      <c r="E58" s="82">
        <v>46029.826747685183</v>
      </c>
      <c r="F58" s="12" t="s">
        <v>15643</v>
      </c>
    </row>
    <row r="59" spans="1:6" x14ac:dyDescent="0.3">
      <c r="A59" s="12" t="s">
        <v>15703</v>
      </c>
      <c r="B59" s="12" t="s">
        <v>1945</v>
      </c>
      <c r="C59" s="12">
        <v>8876309139</v>
      </c>
      <c r="D59" s="12">
        <v>2413</v>
      </c>
      <c r="E59" s="82">
        <v>46048.243414351848</v>
      </c>
      <c r="F59" s="12" t="s">
        <v>15647</v>
      </c>
    </row>
    <row r="60" spans="1:6" x14ac:dyDescent="0.3">
      <c r="A60" s="12" t="s">
        <v>15704</v>
      </c>
      <c r="B60" s="12" t="s">
        <v>1350</v>
      </c>
      <c r="C60" s="12">
        <v>8829148242</v>
      </c>
      <c r="D60" s="12">
        <v>651</v>
      </c>
      <c r="E60" s="82">
        <v>46048.178831018522</v>
      </c>
      <c r="F60" s="12" t="s">
        <v>15643</v>
      </c>
    </row>
    <row r="61" spans="1:6" x14ac:dyDescent="0.3">
      <c r="A61" s="12" t="s">
        <v>15705</v>
      </c>
      <c r="B61" s="12" t="s">
        <v>1316</v>
      </c>
      <c r="C61" s="12">
        <v>8865895700</v>
      </c>
      <c r="D61" s="12">
        <v>102</v>
      </c>
      <c r="E61" s="82">
        <v>46048.969108796293</v>
      </c>
      <c r="F61" s="12" t="s">
        <v>15649</v>
      </c>
    </row>
    <row r="62" spans="1:6" x14ac:dyDescent="0.3">
      <c r="A62" s="12" t="s">
        <v>15706</v>
      </c>
      <c r="B62" s="12" t="s">
        <v>2027</v>
      </c>
      <c r="C62" s="12">
        <v>8894616809</v>
      </c>
      <c r="D62" s="12">
        <v>234</v>
      </c>
      <c r="E62" s="82">
        <v>46053.607997685183</v>
      </c>
      <c r="F62" s="12" t="s">
        <v>15649</v>
      </c>
    </row>
    <row r="63" spans="1:6" x14ac:dyDescent="0.3">
      <c r="A63" s="12" t="s">
        <v>15707</v>
      </c>
      <c r="B63" s="12" t="s">
        <v>3090</v>
      </c>
      <c r="C63" s="12">
        <v>8872854570</v>
      </c>
      <c r="D63" s="12">
        <v>487</v>
      </c>
      <c r="E63" s="82">
        <v>46048.213553240741</v>
      </c>
      <c r="F63" s="12" t="s">
        <v>15647</v>
      </c>
    </row>
    <row r="64" spans="1:6" x14ac:dyDescent="0.3">
      <c r="A64" s="12" t="s">
        <v>15708</v>
      </c>
      <c r="B64" s="12" t="s">
        <v>3463</v>
      </c>
      <c r="C64" s="12">
        <v>9995822737</v>
      </c>
      <c r="D64" s="12">
        <v>576</v>
      </c>
      <c r="E64" s="82">
        <v>46031.633692129632</v>
      </c>
      <c r="F64" s="12" t="s">
        <v>15649</v>
      </c>
    </row>
    <row r="65" spans="1:6" x14ac:dyDescent="0.3">
      <c r="A65" s="12" t="s">
        <v>15709</v>
      </c>
      <c r="B65" s="12" t="s">
        <v>4370</v>
      </c>
      <c r="C65" s="12">
        <v>9876055306</v>
      </c>
      <c r="D65" s="12">
        <v>1262</v>
      </c>
      <c r="E65" s="82">
        <v>46041.941331018519</v>
      </c>
      <c r="F65" s="12" t="s">
        <v>15643</v>
      </c>
    </row>
    <row r="66" spans="1:6" x14ac:dyDescent="0.3">
      <c r="A66" s="12" t="s">
        <v>15710</v>
      </c>
      <c r="B66" s="12" t="s">
        <v>3689</v>
      </c>
      <c r="C66" s="12">
        <v>9971510679</v>
      </c>
      <c r="D66" s="12">
        <v>3533</v>
      </c>
      <c r="E66" s="82">
        <v>46036.323969907397</v>
      </c>
      <c r="F66" s="12" t="s">
        <v>15647</v>
      </c>
    </row>
    <row r="67" spans="1:6" x14ac:dyDescent="0.3">
      <c r="A67" s="12" t="s">
        <v>15711</v>
      </c>
      <c r="B67" s="12" t="s">
        <v>2687</v>
      </c>
      <c r="C67" s="12">
        <v>7040625488</v>
      </c>
      <c r="D67" s="12">
        <v>864</v>
      </c>
      <c r="E67" s="82">
        <v>46025.419108796297</v>
      </c>
      <c r="F67" s="12" t="s">
        <v>15643</v>
      </c>
    </row>
    <row r="68" spans="1:6" x14ac:dyDescent="0.3">
      <c r="A68" s="12" t="s">
        <v>15712</v>
      </c>
      <c r="B68" s="12" t="s">
        <v>2189</v>
      </c>
      <c r="C68" s="12">
        <v>6318871302</v>
      </c>
      <c r="D68" s="12">
        <v>3138</v>
      </c>
      <c r="E68" s="82">
        <v>46048.448969907397</v>
      </c>
      <c r="F68" s="12" t="s">
        <v>15649</v>
      </c>
    </row>
    <row r="69" spans="1:6" x14ac:dyDescent="0.3">
      <c r="A69" s="12" t="s">
        <v>15713</v>
      </c>
      <c r="B69" s="12" t="s">
        <v>4084</v>
      </c>
      <c r="C69" s="12">
        <v>9863195736</v>
      </c>
      <c r="D69" s="12">
        <v>1584</v>
      </c>
      <c r="E69" s="82">
        <v>46032.93577546296</v>
      </c>
      <c r="F69" s="12" t="s">
        <v>15649</v>
      </c>
    </row>
    <row r="70" spans="1:6" x14ac:dyDescent="0.3">
      <c r="A70" s="12" t="s">
        <v>15714</v>
      </c>
      <c r="B70" s="12" t="s">
        <v>2108</v>
      </c>
      <c r="C70" s="12">
        <v>7075201092</v>
      </c>
      <c r="D70" s="12">
        <v>1863</v>
      </c>
      <c r="E70" s="82">
        <v>46038.318414351852</v>
      </c>
      <c r="F70" s="12" t="s">
        <v>15643</v>
      </c>
    </row>
    <row r="71" spans="1:6" x14ac:dyDescent="0.3">
      <c r="A71" s="12" t="s">
        <v>15715</v>
      </c>
      <c r="B71" s="12" t="s">
        <v>4256</v>
      </c>
      <c r="C71" s="12">
        <v>6339607117</v>
      </c>
      <c r="D71" s="12">
        <v>2740</v>
      </c>
      <c r="E71" s="82">
        <v>46044.758692129632</v>
      </c>
      <c r="F71" s="12" t="s">
        <v>15643</v>
      </c>
    </row>
    <row r="72" spans="1:6" x14ac:dyDescent="0.3">
      <c r="A72" s="12" t="s">
        <v>15716</v>
      </c>
      <c r="B72" s="12" t="s">
        <v>3432</v>
      </c>
      <c r="C72" s="12">
        <v>7044568950</v>
      </c>
      <c r="D72" s="12">
        <v>408</v>
      </c>
      <c r="E72" s="82">
        <v>46027.028136574067</v>
      </c>
      <c r="F72" s="12" t="s">
        <v>15643</v>
      </c>
    </row>
    <row r="73" spans="1:6" x14ac:dyDescent="0.3">
      <c r="A73" s="12" t="s">
        <v>15717</v>
      </c>
      <c r="B73" s="12" t="s">
        <v>4066</v>
      </c>
      <c r="C73" s="12">
        <v>9845407234</v>
      </c>
      <c r="D73" s="12">
        <v>2102</v>
      </c>
      <c r="E73" s="82">
        <v>46041.339247685188</v>
      </c>
      <c r="F73" s="12" t="s">
        <v>15649</v>
      </c>
    </row>
    <row r="74" spans="1:6" x14ac:dyDescent="0.3">
      <c r="A74" s="12" t="s">
        <v>15718</v>
      </c>
      <c r="B74" s="12" t="s">
        <v>4039</v>
      </c>
      <c r="C74" s="12">
        <v>8818985459</v>
      </c>
      <c r="D74" s="12">
        <v>3377</v>
      </c>
      <c r="E74" s="82">
        <v>46043.571192129632</v>
      </c>
      <c r="F74" s="12" t="s">
        <v>15647</v>
      </c>
    </row>
    <row r="75" spans="1:6" x14ac:dyDescent="0.3">
      <c r="A75" s="12" t="s">
        <v>15719</v>
      </c>
      <c r="B75" s="12" t="s">
        <v>2593</v>
      </c>
      <c r="C75" s="12">
        <v>7053905063</v>
      </c>
      <c r="D75" s="12">
        <v>3232</v>
      </c>
      <c r="E75" s="82">
        <v>46026.494108796287</v>
      </c>
      <c r="F75" s="12" t="s">
        <v>15649</v>
      </c>
    </row>
    <row r="76" spans="1:6" x14ac:dyDescent="0.3">
      <c r="A76" s="12" t="s">
        <v>15720</v>
      </c>
      <c r="B76" s="12" t="s">
        <v>1678</v>
      </c>
      <c r="C76" s="12">
        <v>9837182028</v>
      </c>
      <c r="D76" s="12">
        <v>3511</v>
      </c>
      <c r="E76" s="82">
        <v>46038.737858796303</v>
      </c>
      <c r="F76" s="12" t="s">
        <v>15649</v>
      </c>
    </row>
    <row r="77" spans="1:6" x14ac:dyDescent="0.3">
      <c r="A77" s="12" t="s">
        <v>15721</v>
      </c>
      <c r="B77" s="12" t="s">
        <v>1531</v>
      </c>
      <c r="C77" s="12">
        <v>7027099485</v>
      </c>
      <c r="D77" s="12">
        <v>3279</v>
      </c>
      <c r="E77" s="82">
        <v>46034.912164351852</v>
      </c>
      <c r="F77" s="12" t="s">
        <v>15647</v>
      </c>
    </row>
    <row r="78" spans="1:6" x14ac:dyDescent="0.3">
      <c r="A78" s="12" t="s">
        <v>15722</v>
      </c>
      <c r="B78" s="12" t="s">
        <v>1147</v>
      </c>
      <c r="C78" s="12">
        <v>9844242814</v>
      </c>
      <c r="D78" s="12">
        <v>2215</v>
      </c>
      <c r="E78" s="82">
        <v>46021.908692129633</v>
      </c>
      <c r="F78" s="12" t="s">
        <v>15643</v>
      </c>
    </row>
    <row r="79" spans="1:6" x14ac:dyDescent="0.3">
      <c r="A79" s="12" t="s">
        <v>15723</v>
      </c>
      <c r="B79" s="12" t="s">
        <v>3631</v>
      </c>
      <c r="C79" s="12">
        <v>7019345980</v>
      </c>
      <c r="D79" s="12">
        <v>347</v>
      </c>
      <c r="E79" s="82">
        <v>46037.520497685182</v>
      </c>
      <c r="F79" s="12" t="s">
        <v>15649</v>
      </c>
    </row>
    <row r="80" spans="1:6" x14ac:dyDescent="0.3">
      <c r="A80" s="12" t="s">
        <v>15724</v>
      </c>
      <c r="B80" s="12" t="s">
        <v>787</v>
      </c>
      <c r="C80" s="12">
        <v>7098032693</v>
      </c>
      <c r="D80" s="12">
        <v>343</v>
      </c>
      <c r="E80" s="82">
        <v>46053.511469907397</v>
      </c>
      <c r="F80" s="12" t="s">
        <v>15647</v>
      </c>
    </row>
    <row r="81" spans="1:6" x14ac:dyDescent="0.3">
      <c r="A81" s="12" t="s">
        <v>15725</v>
      </c>
      <c r="B81" s="12" t="s">
        <v>3150</v>
      </c>
      <c r="C81" s="12">
        <v>8838773716</v>
      </c>
      <c r="D81" s="12">
        <v>2702</v>
      </c>
      <c r="E81" s="82">
        <v>46026.585081018522</v>
      </c>
      <c r="F81" s="12" t="s">
        <v>15643</v>
      </c>
    </row>
    <row r="82" spans="1:6" x14ac:dyDescent="0.3">
      <c r="A82" s="12" t="s">
        <v>15726</v>
      </c>
      <c r="B82" s="12" t="s">
        <v>3146</v>
      </c>
      <c r="C82" s="12">
        <v>7012056755</v>
      </c>
      <c r="D82" s="12">
        <v>679</v>
      </c>
      <c r="E82" s="82">
        <v>46049.906608796293</v>
      </c>
      <c r="F82" s="12" t="s">
        <v>15649</v>
      </c>
    </row>
    <row r="83" spans="1:6" x14ac:dyDescent="0.3">
      <c r="A83" s="12" t="s">
        <v>15727</v>
      </c>
      <c r="B83" s="12" t="s">
        <v>3150</v>
      </c>
      <c r="C83" s="12">
        <v>6347254519</v>
      </c>
      <c r="D83" s="12">
        <v>2872</v>
      </c>
      <c r="E83" s="82">
        <v>46043.587858796287</v>
      </c>
      <c r="F83" s="12" t="s">
        <v>15647</v>
      </c>
    </row>
    <row r="84" spans="1:6" x14ac:dyDescent="0.3">
      <c r="A84" s="12" t="s">
        <v>15728</v>
      </c>
      <c r="B84" s="12" t="s">
        <v>2059</v>
      </c>
      <c r="C84" s="12">
        <v>9894343268</v>
      </c>
      <c r="D84" s="12">
        <v>2627</v>
      </c>
      <c r="E84" s="82">
        <v>46040.34202546296</v>
      </c>
      <c r="F84" s="12" t="s">
        <v>15643</v>
      </c>
    </row>
    <row r="85" spans="1:6" x14ac:dyDescent="0.3">
      <c r="A85" s="12" t="s">
        <v>15729</v>
      </c>
      <c r="B85" s="12" t="s">
        <v>2737</v>
      </c>
      <c r="C85" s="12">
        <v>6376205020</v>
      </c>
      <c r="D85" s="12">
        <v>456</v>
      </c>
      <c r="E85" s="82">
        <v>46022.672581018523</v>
      </c>
      <c r="F85" s="12" t="s">
        <v>15643</v>
      </c>
    </row>
    <row r="86" spans="1:6" x14ac:dyDescent="0.3">
      <c r="A86" s="12" t="s">
        <v>15730</v>
      </c>
      <c r="B86" s="12" t="s">
        <v>2051</v>
      </c>
      <c r="C86" s="12">
        <v>7053136771</v>
      </c>
      <c r="D86" s="12">
        <v>3529</v>
      </c>
      <c r="E86" s="82">
        <v>46046.778831018521</v>
      </c>
      <c r="F86" s="12" t="s">
        <v>15649</v>
      </c>
    </row>
    <row r="87" spans="1:6" x14ac:dyDescent="0.3">
      <c r="A87" s="12" t="s">
        <v>15731</v>
      </c>
      <c r="B87" s="12" t="s">
        <v>3248</v>
      </c>
      <c r="C87" s="12">
        <v>9914289575</v>
      </c>
      <c r="D87" s="12">
        <v>3150</v>
      </c>
      <c r="E87" s="82">
        <v>46050.930914351848</v>
      </c>
      <c r="F87" s="12" t="s">
        <v>15643</v>
      </c>
    </row>
    <row r="88" spans="1:6" x14ac:dyDescent="0.3">
      <c r="A88" s="12" t="s">
        <v>15732</v>
      </c>
      <c r="B88" s="12" t="s">
        <v>973</v>
      </c>
      <c r="C88" s="12">
        <v>9951480982</v>
      </c>
      <c r="D88" s="12">
        <v>2793</v>
      </c>
      <c r="E88" s="82">
        <v>46040.228831018518</v>
      </c>
      <c r="F88" s="12" t="s">
        <v>15649</v>
      </c>
    </row>
    <row r="89" spans="1:6" x14ac:dyDescent="0.3">
      <c r="A89" s="12" t="s">
        <v>15733</v>
      </c>
      <c r="B89" s="12" t="s">
        <v>1941</v>
      </c>
      <c r="C89" s="12">
        <v>9921779962</v>
      </c>
      <c r="D89" s="12">
        <v>1835</v>
      </c>
      <c r="E89" s="82">
        <v>46022.473969907413</v>
      </c>
      <c r="F89" s="12" t="s">
        <v>15649</v>
      </c>
    </row>
    <row r="90" spans="1:6" x14ac:dyDescent="0.3">
      <c r="A90" s="12" t="s">
        <v>15734</v>
      </c>
      <c r="B90" s="12" t="s">
        <v>4110</v>
      </c>
      <c r="C90" s="12">
        <v>9873179548</v>
      </c>
      <c r="D90" s="12">
        <v>195</v>
      </c>
      <c r="E90" s="82">
        <v>46026.371192129627</v>
      </c>
      <c r="F90" s="12" t="s">
        <v>15649</v>
      </c>
    </row>
    <row r="91" spans="1:6" x14ac:dyDescent="0.3">
      <c r="A91" s="12" t="s">
        <v>15735</v>
      </c>
      <c r="B91" s="12" t="s">
        <v>4547</v>
      </c>
      <c r="C91" s="12">
        <v>7060935099</v>
      </c>
      <c r="D91" s="12">
        <v>676</v>
      </c>
      <c r="E91" s="82">
        <v>46047.08021990741</v>
      </c>
      <c r="F91" s="12" t="s">
        <v>15647</v>
      </c>
    </row>
    <row r="92" spans="1:6" x14ac:dyDescent="0.3">
      <c r="A92" s="12" t="s">
        <v>15736</v>
      </c>
      <c r="B92" s="12" t="s">
        <v>1261</v>
      </c>
      <c r="C92" s="12">
        <v>7077286801</v>
      </c>
      <c r="D92" s="12">
        <v>392</v>
      </c>
      <c r="E92" s="82">
        <v>46038.521886574083</v>
      </c>
      <c r="F92" s="12" t="s">
        <v>15649</v>
      </c>
    </row>
    <row r="93" spans="1:6" x14ac:dyDescent="0.3">
      <c r="A93" s="12" t="s">
        <v>15737</v>
      </c>
      <c r="B93" s="12" t="s">
        <v>3402</v>
      </c>
      <c r="C93" s="12">
        <v>6329306705</v>
      </c>
      <c r="D93" s="12">
        <v>2811</v>
      </c>
      <c r="E93" s="82">
        <v>46052.582997685182</v>
      </c>
      <c r="F93" s="12" t="s">
        <v>15649</v>
      </c>
    </row>
    <row r="94" spans="1:6" x14ac:dyDescent="0.3">
      <c r="A94" s="12" t="s">
        <v>15738</v>
      </c>
      <c r="B94" s="12" t="s">
        <v>3599</v>
      </c>
      <c r="C94" s="12">
        <v>9970864883</v>
      </c>
      <c r="D94" s="12">
        <v>430</v>
      </c>
      <c r="E94" s="82">
        <v>46032.378136574072</v>
      </c>
      <c r="F94" s="12" t="s">
        <v>15649</v>
      </c>
    </row>
    <row r="95" spans="1:6" x14ac:dyDescent="0.3">
      <c r="A95" s="12" t="s">
        <v>15739</v>
      </c>
      <c r="B95" s="12" t="s">
        <v>1198</v>
      </c>
      <c r="C95" s="12">
        <v>6340016844</v>
      </c>
      <c r="D95" s="12">
        <v>2045</v>
      </c>
      <c r="E95" s="82">
        <v>46048.789247685178</v>
      </c>
      <c r="F95" s="12" t="s">
        <v>15643</v>
      </c>
    </row>
    <row r="96" spans="1:6" x14ac:dyDescent="0.3">
      <c r="A96" s="12" t="s">
        <v>15740</v>
      </c>
      <c r="B96" s="12" t="s">
        <v>1833</v>
      </c>
      <c r="C96" s="12">
        <v>7083980519</v>
      </c>
      <c r="D96" s="12">
        <v>2473</v>
      </c>
      <c r="E96" s="82">
        <v>46025.260081018518</v>
      </c>
      <c r="F96" s="12" t="s">
        <v>15643</v>
      </c>
    </row>
    <row r="97" spans="1:6" x14ac:dyDescent="0.3">
      <c r="A97" s="12" t="s">
        <v>15741</v>
      </c>
      <c r="B97" s="12" t="s">
        <v>3372</v>
      </c>
      <c r="C97" s="12">
        <v>7095157202</v>
      </c>
      <c r="D97" s="12">
        <v>352</v>
      </c>
      <c r="E97" s="82">
        <v>46025.522581018522</v>
      </c>
      <c r="F97" s="12" t="s">
        <v>15647</v>
      </c>
    </row>
    <row r="98" spans="1:6" x14ac:dyDescent="0.3">
      <c r="A98" s="12" t="s">
        <v>15742</v>
      </c>
      <c r="B98" s="12" t="s">
        <v>766</v>
      </c>
      <c r="C98" s="12">
        <v>7085655869</v>
      </c>
      <c r="D98" s="12">
        <v>2010</v>
      </c>
      <c r="E98" s="82">
        <v>46028.864247685182</v>
      </c>
      <c r="F98" s="12" t="s">
        <v>15647</v>
      </c>
    </row>
    <row r="99" spans="1:6" x14ac:dyDescent="0.3">
      <c r="A99" s="12" t="s">
        <v>15743</v>
      </c>
      <c r="B99" s="12" t="s">
        <v>1360</v>
      </c>
      <c r="C99" s="12">
        <v>8880266236</v>
      </c>
      <c r="D99" s="12">
        <v>817</v>
      </c>
      <c r="E99" s="82">
        <v>46053.705914351849</v>
      </c>
      <c r="F99" s="12" t="s">
        <v>15647</v>
      </c>
    </row>
    <row r="100" spans="1:6" x14ac:dyDescent="0.3">
      <c r="A100" s="12" t="s">
        <v>15744</v>
      </c>
      <c r="B100" s="12" t="s">
        <v>2983</v>
      </c>
      <c r="C100" s="12">
        <v>7062183761</v>
      </c>
      <c r="D100" s="12">
        <v>2282</v>
      </c>
      <c r="E100" s="82">
        <v>46029.93855324074</v>
      </c>
      <c r="F100" s="12" t="s">
        <v>15647</v>
      </c>
    </row>
    <row r="101" spans="1:6" x14ac:dyDescent="0.3">
      <c r="A101" s="12" t="s">
        <v>15745</v>
      </c>
      <c r="B101" s="12" t="s">
        <v>2363</v>
      </c>
      <c r="C101" s="12">
        <v>9955150481</v>
      </c>
      <c r="D101" s="12">
        <v>2777</v>
      </c>
      <c r="E101" s="82">
        <v>46040.380219907413</v>
      </c>
      <c r="F101" s="12" t="s">
        <v>15643</v>
      </c>
    </row>
    <row r="102" spans="1:6" x14ac:dyDescent="0.3">
      <c r="A102" s="12" t="s">
        <v>15746</v>
      </c>
      <c r="B102" s="12" t="s">
        <v>707</v>
      </c>
      <c r="C102" s="12">
        <v>9949871539</v>
      </c>
      <c r="D102" s="12">
        <v>2201</v>
      </c>
      <c r="E102" s="82">
        <v>46045.944108796299</v>
      </c>
      <c r="F102" s="12" t="s">
        <v>15647</v>
      </c>
    </row>
    <row r="103" spans="1:6" x14ac:dyDescent="0.3">
      <c r="A103" s="12" t="s">
        <v>15747</v>
      </c>
      <c r="B103" s="12" t="s">
        <v>3920</v>
      </c>
      <c r="C103" s="12">
        <v>6313851220</v>
      </c>
      <c r="D103" s="12">
        <v>2657</v>
      </c>
      <c r="E103" s="82">
        <v>46043.518414351849</v>
      </c>
      <c r="F103" s="12" t="s">
        <v>15647</v>
      </c>
    </row>
    <row r="104" spans="1:6" x14ac:dyDescent="0.3">
      <c r="A104" s="12" t="s">
        <v>15748</v>
      </c>
      <c r="B104" s="12" t="s">
        <v>3469</v>
      </c>
      <c r="C104" s="12">
        <v>9916633681</v>
      </c>
      <c r="D104" s="12">
        <v>2898</v>
      </c>
      <c r="E104" s="82">
        <v>46042.399664351848</v>
      </c>
      <c r="F104" s="12" t="s">
        <v>15643</v>
      </c>
    </row>
    <row r="105" spans="1:6" x14ac:dyDescent="0.3">
      <c r="A105" s="12" t="s">
        <v>15749</v>
      </c>
      <c r="B105" s="12" t="s">
        <v>1249</v>
      </c>
      <c r="C105" s="12">
        <v>7071245193</v>
      </c>
      <c r="D105" s="12">
        <v>3078</v>
      </c>
      <c r="E105" s="82">
        <v>46042.579525462963</v>
      </c>
      <c r="F105" s="12" t="s">
        <v>15643</v>
      </c>
    </row>
    <row r="106" spans="1:6" x14ac:dyDescent="0.3">
      <c r="A106" s="12" t="s">
        <v>15750</v>
      </c>
      <c r="B106" s="12" t="s">
        <v>3780</v>
      </c>
      <c r="C106" s="12">
        <v>7052409006</v>
      </c>
      <c r="D106" s="12">
        <v>1172</v>
      </c>
      <c r="E106" s="82">
        <v>46036.707303240742</v>
      </c>
      <c r="F106" s="12" t="s">
        <v>15647</v>
      </c>
    </row>
    <row r="107" spans="1:6" x14ac:dyDescent="0.3">
      <c r="A107" s="12" t="s">
        <v>15751</v>
      </c>
      <c r="B107" s="12" t="s">
        <v>1207</v>
      </c>
      <c r="C107" s="12">
        <v>9889103139</v>
      </c>
      <c r="D107" s="12">
        <v>709</v>
      </c>
      <c r="E107" s="82">
        <v>46046.98646990741</v>
      </c>
      <c r="F107" s="12" t="s">
        <v>15647</v>
      </c>
    </row>
    <row r="108" spans="1:6" x14ac:dyDescent="0.3">
      <c r="A108" s="12" t="s">
        <v>15752</v>
      </c>
      <c r="B108" s="12" t="s">
        <v>3908</v>
      </c>
      <c r="C108" s="12">
        <v>8899663856</v>
      </c>
      <c r="D108" s="12">
        <v>1444</v>
      </c>
      <c r="E108" s="82">
        <v>46053.511469907397</v>
      </c>
      <c r="F108" s="12" t="s">
        <v>15649</v>
      </c>
    </row>
    <row r="109" spans="1:6" x14ac:dyDescent="0.3">
      <c r="A109" s="12" t="s">
        <v>15753</v>
      </c>
      <c r="B109" s="12" t="s">
        <v>3152</v>
      </c>
      <c r="C109" s="12">
        <v>9912747640</v>
      </c>
      <c r="D109" s="12">
        <v>3210</v>
      </c>
      <c r="E109" s="82">
        <v>46046.796886574077</v>
      </c>
      <c r="F109" s="12" t="s">
        <v>15647</v>
      </c>
    </row>
    <row r="110" spans="1:6" x14ac:dyDescent="0.3">
      <c r="A110" s="12" t="s">
        <v>15754</v>
      </c>
      <c r="B110" s="12" t="s">
        <v>703</v>
      </c>
      <c r="C110" s="12">
        <v>7075899253</v>
      </c>
      <c r="D110" s="12">
        <v>1835</v>
      </c>
      <c r="E110" s="82">
        <v>46030.001747685194</v>
      </c>
      <c r="F110" s="12" t="s">
        <v>15647</v>
      </c>
    </row>
    <row r="111" spans="1:6" x14ac:dyDescent="0.3">
      <c r="A111" s="12" t="s">
        <v>15755</v>
      </c>
      <c r="B111" s="12" t="s">
        <v>3134</v>
      </c>
      <c r="C111" s="12">
        <v>8879010802</v>
      </c>
      <c r="D111" s="12">
        <v>2916</v>
      </c>
      <c r="E111" s="82">
        <v>46046.740636574083</v>
      </c>
      <c r="F111" s="12" t="s">
        <v>15647</v>
      </c>
    </row>
    <row r="112" spans="1:6" x14ac:dyDescent="0.3">
      <c r="A112" s="12" t="s">
        <v>15756</v>
      </c>
      <c r="B112" s="12" t="s">
        <v>2371</v>
      </c>
      <c r="C112" s="12">
        <v>7088435471</v>
      </c>
      <c r="D112" s="12">
        <v>1786</v>
      </c>
      <c r="E112" s="82">
        <v>46046.728831018518</v>
      </c>
      <c r="F112" s="12" t="s">
        <v>15647</v>
      </c>
    </row>
    <row r="113" spans="1:6" x14ac:dyDescent="0.3">
      <c r="A113" s="12" t="s">
        <v>15757</v>
      </c>
      <c r="B113" s="12" t="s">
        <v>1746</v>
      </c>
      <c r="C113" s="12">
        <v>8850903977</v>
      </c>
      <c r="D113" s="12">
        <v>2943</v>
      </c>
      <c r="E113" s="82">
        <v>46041.772581018522</v>
      </c>
      <c r="F113" s="12" t="s">
        <v>15649</v>
      </c>
    </row>
    <row r="114" spans="1:6" x14ac:dyDescent="0.3">
      <c r="A114" s="12" t="s">
        <v>15758</v>
      </c>
      <c r="B114" s="12" t="s">
        <v>834</v>
      </c>
      <c r="C114" s="12">
        <v>7044296406</v>
      </c>
      <c r="D114" s="12">
        <v>1794</v>
      </c>
      <c r="E114" s="82">
        <v>46044.429525462961</v>
      </c>
      <c r="F114" s="12" t="s">
        <v>15643</v>
      </c>
    </row>
    <row r="115" spans="1:6" x14ac:dyDescent="0.3">
      <c r="A115" s="12" t="s">
        <v>15759</v>
      </c>
      <c r="B115" s="12" t="s">
        <v>2723</v>
      </c>
      <c r="C115" s="12">
        <v>8878754605</v>
      </c>
      <c r="D115" s="12">
        <v>2471</v>
      </c>
      <c r="E115" s="82">
        <v>46040.132997685178</v>
      </c>
      <c r="F115" s="12" t="s">
        <v>15647</v>
      </c>
    </row>
    <row r="116" spans="1:6" x14ac:dyDescent="0.3">
      <c r="A116" s="12" t="s">
        <v>15760</v>
      </c>
      <c r="B116" s="12" t="s">
        <v>3729</v>
      </c>
      <c r="C116" s="12">
        <v>8837873720</v>
      </c>
      <c r="D116" s="12">
        <v>2686</v>
      </c>
      <c r="E116" s="82">
        <v>46047.945497685178</v>
      </c>
      <c r="F116" s="12" t="s">
        <v>15647</v>
      </c>
    </row>
    <row r="117" spans="1:6" x14ac:dyDescent="0.3">
      <c r="A117" s="12" t="s">
        <v>15761</v>
      </c>
      <c r="B117" s="12" t="s">
        <v>844</v>
      </c>
      <c r="C117" s="12">
        <v>7073945165</v>
      </c>
      <c r="D117" s="12">
        <v>835</v>
      </c>
      <c r="E117" s="82">
        <v>46025.030914351853</v>
      </c>
      <c r="F117" s="12" t="s">
        <v>15647</v>
      </c>
    </row>
    <row r="118" spans="1:6" x14ac:dyDescent="0.3">
      <c r="A118" s="12" t="s">
        <v>15762</v>
      </c>
      <c r="B118" s="12" t="s">
        <v>2841</v>
      </c>
      <c r="C118" s="12">
        <v>7031343424</v>
      </c>
      <c r="D118" s="12">
        <v>3373</v>
      </c>
      <c r="E118" s="82">
        <v>46046.57744212963</v>
      </c>
      <c r="F118" s="12" t="s">
        <v>15647</v>
      </c>
    </row>
    <row r="119" spans="1:6" x14ac:dyDescent="0.3">
      <c r="A119" s="12" t="s">
        <v>15763</v>
      </c>
      <c r="B119" s="12" t="s">
        <v>3633</v>
      </c>
      <c r="C119" s="12">
        <v>8866516553</v>
      </c>
      <c r="D119" s="12">
        <v>1108</v>
      </c>
      <c r="E119" s="82">
        <v>46042.501747685194</v>
      </c>
      <c r="F119" s="12" t="s">
        <v>15649</v>
      </c>
    </row>
    <row r="120" spans="1:6" x14ac:dyDescent="0.3">
      <c r="A120" s="12" t="s">
        <v>15764</v>
      </c>
      <c r="B120" s="12" t="s">
        <v>2281</v>
      </c>
      <c r="C120" s="12">
        <v>9964978007</v>
      </c>
      <c r="D120" s="12">
        <v>1038</v>
      </c>
      <c r="E120" s="82">
        <v>46031.229525462957</v>
      </c>
      <c r="F120" s="12" t="s">
        <v>15647</v>
      </c>
    </row>
    <row r="121" spans="1:6" x14ac:dyDescent="0.3">
      <c r="A121" s="12" t="s">
        <v>15765</v>
      </c>
      <c r="B121" s="12" t="s">
        <v>1931</v>
      </c>
      <c r="C121" s="12">
        <v>9942043703</v>
      </c>
      <c r="D121" s="12">
        <v>561</v>
      </c>
      <c r="E121" s="82">
        <v>46047.26771990741</v>
      </c>
      <c r="F121" s="12" t="s">
        <v>15647</v>
      </c>
    </row>
    <row r="122" spans="1:6" x14ac:dyDescent="0.3">
      <c r="A122" s="12" t="s">
        <v>15766</v>
      </c>
      <c r="B122" s="12" t="s">
        <v>2931</v>
      </c>
      <c r="C122" s="12">
        <v>8822413765</v>
      </c>
      <c r="D122" s="12">
        <v>890</v>
      </c>
      <c r="E122" s="82">
        <v>46032.375358796293</v>
      </c>
      <c r="F122" s="12" t="s">
        <v>15643</v>
      </c>
    </row>
    <row r="123" spans="1:6" x14ac:dyDescent="0.3">
      <c r="A123" s="12" t="s">
        <v>15767</v>
      </c>
      <c r="B123" s="12" t="s">
        <v>686</v>
      </c>
      <c r="C123" s="12">
        <v>8858866001</v>
      </c>
      <c r="D123" s="12">
        <v>781</v>
      </c>
      <c r="E123" s="82">
        <v>46043.052442129629</v>
      </c>
      <c r="F123" s="12" t="s">
        <v>15647</v>
      </c>
    </row>
    <row r="124" spans="1:6" x14ac:dyDescent="0.3">
      <c r="A124" s="12" t="s">
        <v>15768</v>
      </c>
      <c r="B124" s="12" t="s">
        <v>1314</v>
      </c>
      <c r="C124" s="12">
        <v>7038885507</v>
      </c>
      <c r="D124" s="12">
        <v>1209</v>
      </c>
      <c r="E124" s="82">
        <v>46035.604525462957</v>
      </c>
      <c r="F124" s="12" t="s">
        <v>15649</v>
      </c>
    </row>
    <row r="125" spans="1:6" x14ac:dyDescent="0.3">
      <c r="A125" s="12" t="s">
        <v>15769</v>
      </c>
      <c r="B125" s="12" t="s">
        <v>2961</v>
      </c>
      <c r="C125" s="12">
        <v>9888875285</v>
      </c>
      <c r="D125" s="12">
        <v>423</v>
      </c>
      <c r="E125" s="82">
        <v>46031.800358796303</v>
      </c>
      <c r="F125" s="12" t="s">
        <v>15649</v>
      </c>
    </row>
    <row r="126" spans="1:6" x14ac:dyDescent="0.3">
      <c r="A126" s="12" t="s">
        <v>15770</v>
      </c>
      <c r="B126" s="12" t="s">
        <v>2499</v>
      </c>
      <c r="C126" s="12">
        <v>7084883730</v>
      </c>
      <c r="D126" s="12">
        <v>1459</v>
      </c>
      <c r="E126" s="82">
        <v>46029.769803240742</v>
      </c>
      <c r="F126" s="12" t="s">
        <v>15649</v>
      </c>
    </row>
    <row r="127" spans="1:6" x14ac:dyDescent="0.3">
      <c r="A127" s="12" t="s">
        <v>15771</v>
      </c>
      <c r="B127" s="12" t="s">
        <v>4290</v>
      </c>
      <c r="C127" s="12">
        <v>9896653405</v>
      </c>
      <c r="D127" s="12">
        <v>358</v>
      </c>
      <c r="E127" s="82">
        <v>46049.994108796287</v>
      </c>
      <c r="F127" s="12" t="s">
        <v>15649</v>
      </c>
    </row>
    <row r="128" spans="1:6" x14ac:dyDescent="0.3">
      <c r="A128" s="12" t="s">
        <v>15772</v>
      </c>
      <c r="B128" s="12" t="s">
        <v>4346</v>
      </c>
      <c r="C128" s="12">
        <v>9948830731</v>
      </c>
      <c r="D128" s="12">
        <v>1091</v>
      </c>
      <c r="E128" s="82">
        <v>46024.230914351851</v>
      </c>
      <c r="F128" s="12" t="s">
        <v>15643</v>
      </c>
    </row>
    <row r="129" spans="1:6" x14ac:dyDescent="0.3">
      <c r="A129" s="12" t="s">
        <v>15773</v>
      </c>
      <c r="B129" s="12" t="s">
        <v>4557</v>
      </c>
      <c r="C129" s="12">
        <v>8836221957</v>
      </c>
      <c r="D129" s="12">
        <v>3191</v>
      </c>
      <c r="E129" s="82">
        <v>46029.776747685188</v>
      </c>
      <c r="F129" s="12" t="s">
        <v>15647</v>
      </c>
    </row>
    <row r="130" spans="1:6" x14ac:dyDescent="0.3">
      <c r="A130" s="12" t="s">
        <v>15774</v>
      </c>
      <c r="B130" s="12" t="s">
        <v>824</v>
      </c>
      <c r="C130" s="12">
        <v>6360503896</v>
      </c>
      <c r="D130" s="12">
        <v>1143</v>
      </c>
      <c r="E130" s="82">
        <v>46030.73646990741</v>
      </c>
      <c r="F130" s="12" t="s">
        <v>15649</v>
      </c>
    </row>
    <row r="131" spans="1:6" x14ac:dyDescent="0.3">
      <c r="A131" s="12" t="s">
        <v>15775</v>
      </c>
      <c r="B131" s="12" t="s">
        <v>2249</v>
      </c>
      <c r="C131" s="12">
        <v>9951120329</v>
      </c>
      <c r="D131" s="12">
        <v>407</v>
      </c>
      <c r="E131" s="82">
        <v>46019.343414351853</v>
      </c>
      <c r="F131" s="12" t="s">
        <v>15643</v>
      </c>
    </row>
    <row r="132" spans="1:6" x14ac:dyDescent="0.3">
      <c r="A132" s="12" t="s">
        <v>15776</v>
      </c>
      <c r="B132" s="12" t="s">
        <v>2183</v>
      </c>
      <c r="C132" s="12">
        <v>7047507537</v>
      </c>
      <c r="D132" s="12">
        <v>3082</v>
      </c>
      <c r="E132" s="82">
        <v>46042.907997685194</v>
      </c>
      <c r="F132" s="12" t="s">
        <v>15649</v>
      </c>
    </row>
    <row r="133" spans="1:6" x14ac:dyDescent="0.3">
      <c r="A133" s="12" t="s">
        <v>15777</v>
      </c>
      <c r="B133" s="12" t="s">
        <v>4427</v>
      </c>
      <c r="C133" s="12">
        <v>9876115656</v>
      </c>
      <c r="D133" s="12">
        <v>2100</v>
      </c>
      <c r="E133" s="82">
        <v>46049.860081018523</v>
      </c>
      <c r="F133" s="12" t="s">
        <v>15643</v>
      </c>
    </row>
    <row r="134" spans="1:6" x14ac:dyDescent="0.3">
      <c r="A134" s="12" t="s">
        <v>15778</v>
      </c>
      <c r="B134" s="12" t="s">
        <v>3950</v>
      </c>
      <c r="C134" s="12">
        <v>9887990581</v>
      </c>
      <c r="D134" s="12">
        <v>958</v>
      </c>
      <c r="E134" s="82">
        <v>46022.662858796299</v>
      </c>
      <c r="F134" s="12" t="s">
        <v>15647</v>
      </c>
    </row>
    <row r="135" spans="1:6" x14ac:dyDescent="0.3">
      <c r="A135" s="12" t="s">
        <v>15779</v>
      </c>
      <c r="B135" s="12" t="s">
        <v>3948</v>
      </c>
      <c r="C135" s="12">
        <v>9969688268</v>
      </c>
      <c r="D135" s="12">
        <v>804</v>
      </c>
      <c r="E135" s="82">
        <v>46025.29619212963</v>
      </c>
      <c r="F135" s="12" t="s">
        <v>15647</v>
      </c>
    </row>
    <row r="136" spans="1:6" x14ac:dyDescent="0.3">
      <c r="A136" s="12" t="s">
        <v>15780</v>
      </c>
      <c r="B136" s="12" t="s">
        <v>2975</v>
      </c>
      <c r="C136" s="12">
        <v>9966396259</v>
      </c>
      <c r="D136" s="12">
        <v>1981</v>
      </c>
      <c r="E136" s="82">
        <v>46053.473969907413</v>
      </c>
      <c r="F136" s="12" t="s">
        <v>15643</v>
      </c>
    </row>
    <row r="137" spans="1:6" x14ac:dyDescent="0.3">
      <c r="A137" s="12" t="s">
        <v>15781</v>
      </c>
      <c r="B137" s="12" t="s">
        <v>4539</v>
      </c>
      <c r="C137" s="12">
        <v>7074250686</v>
      </c>
      <c r="D137" s="12">
        <v>1174</v>
      </c>
      <c r="E137" s="82">
        <v>46022.949664351851</v>
      </c>
      <c r="F137" s="12" t="s">
        <v>15649</v>
      </c>
    </row>
    <row r="138" spans="1:6" x14ac:dyDescent="0.3">
      <c r="A138" s="12" t="s">
        <v>15782</v>
      </c>
      <c r="B138" s="12" t="s">
        <v>2601</v>
      </c>
      <c r="C138" s="12">
        <v>8818218879</v>
      </c>
      <c r="D138" s="12">
        <v>2052</v>
      </c>
      <c r="E138" s="82">
        <v>46041.687858796293</v>
      </c>
      <c r="F138" s="12" t="s">
        <v>15649</v>
      </c>
    </row>
    <row r="139" spans="1:6" x14ac:dyDescent="0.3">
      <c r="A139" s="12" t="s">
        <v>15783</v>
      </c>
      <c r="B139" s="12" t="s">
        <v>1750</v>
      </c>
      <c r="C139" s="12">
        <v>7067127093</v>
      </c>
      <c r="D139" s="12">
        <v>2137</v>
      </c>
      <c r="E139" s="82">
        <v>46026.974664351852</v>
      </c>
      <c r="F139" s="12" t="s">
        <v>15649</v>
      </c>
    </row>
    <row r="140" spans="1:6" x14ac:dyDescent="0.3">
      <c r="A140" s="12" t="s">
        <v>15784</v>
      </c>
      <c r="B140" s="12" t="s">
        <v>4505</v>
      </c>
      <c r="C140" s="12">
        <v>7073377291</v>
      </c>
      <c r="D140" s="12">
        <v>3121</v>
      </c>
      <c r="E140" s="82">
        <v>46049.606608796297</v>
      </c>
      <c r="F140" s="12" t="s">
        <v>15643</v>
      </c>
    </row>
    <row r="141" spans="1:6" x14ac:dyDescent="0.3">
      <c r="A141" s="12" t="s">
        <v>15785</v>
      </c>
      <c r="B141" s="12" t="s">
        <v>3916</v>
      </c>
      <c r="C141" s="12">
        <v>8838039834</v>
      </c>
      <c r="D141" s="12">
        <v>1978</v>
      </c>
      <c r="E141" s="82">
        <v>46020.049664351849</v>
      </c>
      <c r="F141" s="12" t="s">
        <v>15643</v>
      </c>
    </row>
    <row r="142" spans="1:6" x14ac:dyDescent="0.3">
      <c r="A142" s="12" t="s">
        <v>15786</v>
      </c>
      <c r="B142" s="12" t="s">
        <v>957</v>
      </c>
      <c r="C142" s="12">
        <v>8885272606</v>
      </c>
      <c r="D142" s="12">
        <v>2077</v>
      </c>
      <c r="E142" s="82">
        <v>46050.795497685183</v>
      </c>
      <c r="F142" s="12" t="s">
        <v>15643</v>
      </c>
    </row>
    <row r="143" spans="1:6" x14ac:dyDescent="0.3">
      <c r="A143" s="12" t="s">
        <v>15787</v>
      </c>
      <c r="B143" s="12" t="s">
        <v>3066</v>
      </c>
      <c r="C143" s="12">
        <v>6362892995</v>
      </c>
      <c r="D143" s="12">
        <v>2348</v>
      </c>
      <c r="E143" s="82">
        <v>46049.957303240742</v>
      </c>
      <c r="F143" s="12" t="s">
        <v>15647</v>
      </c>
    </row>
    <row r="144" spans="1:6" x14ac:dyDescent="0.3">
      <c r="A144" s="12" t="s">
        <v>15788</v>
      </c>
      <c r="B144" s="12" t="s">
        <v>3960</v>
      </c>
      <c r="C144" s="12">
        <v>6345257367</v>
      </c>
      <c r="D144" s="12">
        <v>3544</v>
      </c>
      <c r="E144" s="82">
        <v>46033.707997685182</v>
      </c>
      <c r="F144" s="12" t="s">
        <v>15649</v>
      </c>
    </row>
    <row r="145" spans="1:6" x14ac:dyDescent="0.3">
      <c r="A145" s="12" t="s">
        <v>15789</v>
      </c>
      <c r="B145" s="12" t="s">
        <v>2303</v>
      </c>
      <c r="C145" s="12">
        <v>9980918635</v>
      </c>
      <c r="D145" s="12">
        <v>3218</v>
      </c>
      <c r="E145" s="82">
        <v>46050.181608796287</v>
      </c>
      <c r="F145" s="12" t="s">
        <v>15647</v>
      </c>
    </row>
    <row r="146" spans="1:6" x14ac:dyDescent="0.3">
      <c r="A146" s="12" t="s">
        <v>15790</v>
      </c>
      <c r="B146" s="12" t="s">
        <v>3050</v>
      </c>
      <c r="C146" s="12">
        <v>8812294588</v>
      </c>
      <c r="D146" s="12">
        <v>2625</v>
      </c>
      <c r="E146" s="82">
        <v>46031.210081018522</v>
      </c>
      <c r="F146" s="12" t="s">
        <v>15649</v>
      </c>
    </row>
    <row r="147" spans="1:6" x14ac:dyDescent="0.3">
      <c r="A147" s="12" t="s">
        <v>15791</v>
      </c>
      <c r="B147" s="12" t="s">
        <v>2957</v>
      </c>
      <c r="C147" s="12">
        <v>9983385937</v>
      </c>
      <c r="D147" s="12">
        <v>2451</v>
      </c>
      <c r="E147" s="82">
        <v>46031.892025462963</v>
      </c>
      <c r="F147" s="12" t="s">
        <v>15649</v>
      </c>
    </row>
    <row r="148" spans="1:6" x14ac:dyDescent="0.3">
      <c r="A148" s="12" t="s">
        <v>15792</v>
      </c>
      <c r="B148" s="12" t="s">
        <v>1730</v>
      </c>
      <c r="C148" s="12">
        <v>9996435001</v>
      </c>
      <c r="D148" s="12">
        <v>1136</v>
      </c>
      <c r="E148" s="82">
        <v>46040.722581018519</v>
      </c>
      <c r="F148" s="12" t="s">
        <v>15649</v>
      </c>
    </row>
    <row r="149" spans="1:6" x14ac:dyDescent="0.3">
      <c r="A149" s="12" t="s">
        <v>15793</v>
      </c>
      <c r="B149" s="12" t="s">
        <v>3056</v>
      </c>
      <c r="C149" s="12">
        <v>9914692111</v>
      </c>
      <c r="D149" s="12">
        <v>651</v>
      </c>
      <c r="E149" s="82">
        <v>46048.758692129632</v>
      </c>
      <c r="F149" s="12" t="s">
        <v>15647</v>
      </c>
    </row>
    <row r="150" spans="1:6" x14ac:dyDescent="0.3">
      <c r="A150" s="12" t="s">
        <v>15794</v>
      </c>
      <c r="B150" s="12" t="s">
        <v>4537</v>
      </c>
      <c r="C150" s="12">
        <v>8842154795</v>
      </c>
      <c r="D150" s="12">
        <v>2757</v>
      </c>
      <c r="E150" s="82">
        <v>46044.632997685178</v>
      </c>
      <c r="F150" s="12" t="s">
        <v>15647</v>
      </c>
    </row>
    <row r="151" spans="1:6" x14ac:dyDescent="0.3">
      <c r="A151" s="12" t="s">
        <v>15795</v>
      </c>
      <c r="B151" s="12" t="s">
        <v>4200</v>
      </c>
      <c r="C151" s="12">
        <v>9818590680</v>
      </c>
      <c r="D151" s="12">
        <v>2500</v>
      </c>
      <c r="E151" s="82">
        <v>46049.535081018519</v>
      </c>
      <c r="F151" s="12" t="s">
        <v>15643</v>
      </c>
    </row>
    <row r="152" spans="1:6" x14ac:dyDescent="0.3">
      <c r="A152" s="12" t="s">
        <v>15796</v>
      </c>
      <c r="B152" s="12" t="s">
        <v>1449</v>
      </c>
      <c r="C152" s="12">
        <v>9913853682</v>
      </c>
      <c r="D152" s="12">
        <v>1983</v>
      </c>
      <c r="E152" s="82">
        <v>46049.828136574077</v>
      </c>
      <c r="F152" s="12" t="s">
        <v>15643</v>
      </c>
    </row>
    <row r="153" spans="1:6" x14ac:dyDescent="0.3">
      <c r="A153" s="12" t="s">
        <v>15797</v>
      </c>
      <c r="B153" s="12" t="s">
        <v>994</v>
      </c>
      <c r="C153" s="12">
        <v>9965459483</v>
      </c>
      <c r="D153" s="12">
        <v>1664</v>
      </c>
      <c r="E153" s="82">
        <v>46020.67119212963</v>
      </c>
      <c r="F153" s="12" t="s">
        <v>15649</v>
      </c>
    </row>
    <row r="154" spans="1:6" x14ac:dyDescent="0.3">
      <c r="A154" s="12" t="s">
        <v>15798</v>
      </c>
      <c r="B154" s="12" t="s">
        <v>3916</v>
      </c>
      <c r="C154" s="12">
        <v>9919252562</v>
      </c>
      <c r="D154" s="12">
        <v>2160</v>
      </c>
      <c r="E154" s="82">
        <v>46036.008692129632</v>
      </c>
      <c r="F154" s="12" t="s">
        <v>15649</v>
      </c>
    </row>
    <row r="155" spans="1:6" x14ac:dyDescent="0.3">
      <c r="A155" s="12" t="s">
        <v>15799</v>
      </c>
      <c r="B155" s="12" t="s">
        <v>2745</v>
      </c>
      <c r="C155" s="12">
        <v>8863414581</v>
      </c>
      <c r="D155" s="12">
        <v>1533</v>
      </c>
      <c r="E155" s="82">
        <v>46036.333692129629</v>
      </c>
      <c r="F155" s="12" t="s">
        <v>15647</v>
      </c>
    </row>
    <row r="156" spans="1:6" x14ac:dyDescent="0.3">
      <c r="A156" s="12" t="s">
        <v>15800</v>
      </c>
      <c r="B156" s="12" t="s">
        <v>748</v>
      </c>
      <c r="C156" s="12">
        <v>9934452601</v>
      </c>
      <c r="D156" s="12">
        <v>2388</v>
      </c>
      <c r="E156" s="82">
        <v>46024.082997685182</v>
      </c>
      <c r="F156" s="12" t="s">
        <v>15643</v>
      </c>
    </row>
    <row r="157" spans="1:6" x14ac:dyDescent="0.3">
      <c r="A157" s="12" t="s">
        <v>15801</v>
      </c>
      <c r="B157" s="12" t="s">
        <v>1642</v>
      </c>
      <c r="C157" s="12">
        <v>9811590875</v>
      </c>
      <c r="D157" s="12">
        <v>2966</v>
      </c>
      <c r="E157" s="82">
        <v>46034.133692129632</v>
      </c>
      <c r="F157" s="12" t="s">
        <v>15643</v>
      </c>
    </row>
    <row r="158" spans="1:6" x14ac:dyDescent="0.3">
      <c r="A158" s="12" t="s">
        <v>15802</v>
      </c>
      <c r="B158" s="12" t="s">
        <v>565</v>
      </c>
      <c r="C158" s="12">
        <v>6322467278</v>
      </c>
      <c r="D158" s="12">
        <v>328</v>
      </c>
      <c r="E158" s="82">
        <v>46042.63994212963</v>
      </c>
      <c r="F158" s="12" t="s">
        <v>15649</v>
      </c>
    </row>
    <row r="159" spans="1:6" x14ac:dyDescent="0.3">
      <c r="A159" s="12" t="s">
        <v>15803</v>
      </c>
      <c r="B159" s="12" t="s">
        <v>1531</v>
      </c>
      <c r="C159" s="12">
        <v>8830158583</v>
      </c>
      <c r="D159" s="12">
        <v>1849</v>
      </c>
      <c r="E159" s="82">
        <v>46031.132997685178</v>
      </c>
      <c r="F159" s="12" t="s">
        <v>15647</v>
      </c>
    </row>
    <row r="160" spans="1:6" x14ac:dyDescent="0.3">
      <c r="A160" s="12" t="s">
        <v>15804</v>
      </c>
      <c r="B160" s="12" t="s">
        <v>2655</v>
      </c>
      <c r="C160" s="12">
        <v>9933942112</v>
      </c>
      <c r="D160" s="12">
        <v>922</v>
      </c>
      <c r="E160" s="82">
        <v>46045.444803240738</v>
      </c>
      <c r="F160" s="12" t="s">
        <v>15647</v>
      </c>
    </row>
    <row r="161" spans="1:6" x14ac:dyDescent="0.3">
      <c r="A161" s="12" t="s">
        <v>15805</v>
      </c>
      <c r="B161" s="12" t="s">
        <v>2353</v>
      </c>
      <c r="C161" s="12">
        <v>6347182595</v>
      </c>
      <c r="D161" s="12">
        <v>2805</v>
      </c>
      <c r="E161" s="82">
        <v>46040.843414351853</v>
      </c>
      <c r="F161" s="12" t="s">
        <v>15643</v>
      </c>
    </row>
    <row r="162" spans="1:6" x14ac:dyDescent="0.3">
      <c r="A162" s="12" t="s">
        <v>15806</v>
      </c>
      <c r="B162" s="12" t="s">
        <v>1139</v>
      </c>
      <c r="C162" s="12">
        <v>7080093582</v>
      </c>
      <c r="D162" s="12">
        <v>47</v>
      </c>
      <c r="E162" s="82">
        <v>46052.730914351851</v>
      </c>
      <c r="F162" s="12" t="s">
        <v>15647</v>
      </c>
    </row>
    <row r="163" spans="1:6" x14ac:dyDescent="0.3">
      <c r="A163" s="12" t="s">
        <v>15807</v>
      </c>
      <c r="B163" s="12" t="s">
        <v>3667</v>
      </c>
      <c r="C163" s="12">
        <v>8856793178</v>
      </c>
      <c r="D163" s="12">
        <v>2044</v>
      </c>
      <c r="E163" s="82">
        <v>46020.076053240737</v>
      </c>
      <c r="F163" s="12" t="s">
        <v>15649</v>
      </c>
    </row>
    <row r="164" spans="1:6" x14ac:dyDescent="0.3">
      <c r="A164" s="12" t="s">
        <v>15808</v>
      </c>
      <c r="B164" s="12" t="s">
        <v>3625</v>
      </c>
      <c r="C164" s="12">
        <v>8844029271</v>
      </c>
      <c r="D164" s="12">
        <v>1396</v>
      </c>
      <c r="E164" s="82">
        <v>46039.528136574067</v>
      </c>
      <c r="F164" s="12" t="s">
        <v>15647</v>
      </c>
    </row>
    <row r="165" spans="1:6" x14ac:dyDescent="0.3">
      <c r="A165" s="12" t="s">
        <v>15809</v>
      </c>
      <c r="B165" s="12" t="s">
        <v>3849</v>
      </c>
      <c r="C165" s="12">
        <v>9961865632</v>
      </c>
      <c r="D165" s="12">
        <v>2572</v>
      </c>
      <c r="E165" s="82">
        <v>46041.454525462963</v>
      </c>
      <c r="F165" s="12" t="s">
        <v>15649</v>
      </c>
    </row>
    <row r="166" spans="1:6" x14ac:dyDescent="0.3">
      <c r="A166" s="12" t="s">
        <v>15810</v>
      </c>
      <c r="B166" s="12" t="s">
        <v>3709</v>
      </c>
      <c r="C166" s="12">
        <v>9890067637</v>
      </c>
      <c r="D166" s="12">
        <v>1094</v>
      </c>
      <c r="E166" s="82">
        <v>46038.692719907413</v>
      </c>
      <c r="F166" s="12" t="s">
        <v>15647</v>
      </c>
    </row>
    <row r="167" spans="1:6" x14ac:dyDescent="0.3">
      <c r="A167" s="12" t="s">
        <v>15811</v>
      </c>
      <c r="B167" s="12" t="s">
        <v>3001</v>
      </c>
      <c r="C167" s="12">
        <v>7083079847</v>
      </c>
      <c r="D167" s="12">
        <v>2310</v>
      </c>
      <c r="E167" s="82">
        <v>46042.12327546296</v>
      </c>
      <c r="F167" s="12" t="s">
        <v>15647</v>
      </c>
    </row>
    <row r="168" spans="1:6" x14ac:dyDescent="0.3">
      <c r="A168" s="12" t="s">
        <v>15812</v>
      </c>
      <c r="B168" s="12" t="s">
        <v>4120</v>
      </c>
      <c r="C168" s="12">
        <v>9958268360</v>
      </c>
      <c r="D168" s="12">
        <v>1041</v>
      </c>
      <c r="E168" s="82">
        <v>46049.21702546296</v>
      </c>
      <c r="F168" s="12" t="s">
        <v>15647</v>
      </c>
    </row>
    <row r="169" spans="1:6" x14ac:dyDescent="0.3">
      <c r="A169" s="12" t="s">
        <v>15813</v>
      </c>
      <c r="B169" s="12" t="s">
        <v>1700</v>
      </c>
      <c r="C169" s="12">
        <v>8857044278</v>
      </c>
      <c r="D169" s="12">
        <v>138</v>
      </c>
      <c r="E169" s="82">
        <v>46035.180219907408</v>
      </c>
      <c r="F169" s="12" t="s">
        <v>15643</v>
      </c>
    </row>
    <row r="170" spans="1:6" x14ac:dyDescent="0.3">
      <c r="A170" s="12" t="s">
        <v>15814</v>
      </c>
      <c r="B170" s="12" t="s">
        <v>1921</v>
      </c>
      <c r="C170" s="12">
        <v>9963091266</v>
      </c>
      <c r="D170" s="12">
        <v>563</v>
      </c>
      <c r="E170" s="82">
        <v>46027.367025462961</v>
      </c>
      <c r="F170" s="12" t="s">
        <v>15649</v>
      </c>
    </row>
    <row r="171" spans="1:6" x14ac:dyDescent="0.3">
      <c r="A171" s="12" t="s">
        <v>15815</v>
      </c>
      <c r="B171" s="12" t="s">
        <v>981</v>
      </c>
      <c r="C171" s="12">
        <v>9927195431</v>
      </c>
      <c r="D171" s="12">
        <v>139</v>
      </c>
      <c r="E171" s="82">
        <v>46038.155914351853</v>
      </c>
      <c r="F171" s="12" t="s">
        <v>15649</v>
      </c>
    </row>
    <row r="172" spans="1:6" x14ac:dyDescent="0.3">
      <c r="A172" s="12" t="s">
        <v>15816</v>
      </c>
      <c r="B172" s="12" t="s">
        <v>912</v>
      </c>
      <c r="C172" s="12">
        <v>7072335934</v>
      </c>
      <c r="D172" s="12">
        <v>129</v>
      </c>
      <c r="E172" s="82">
        <v>46022.885775462957</v>
      </c>
      <c r="F172" s="12" t="s">
        <v>15649</v>
      </c>
    </row>
    <row r="173" spans="1:6" x14ac:dyDescent="0.3">
      <c r="A173" s="12" t="s">
        <v>15817</v>
      </c>
      <c r="B173" s="12" t="s">
        <v>3868</v>
      </c>
      <c r="C173" s="12">
        <v>6331222265</v>
      </c>
      <c r="D173" s="12">
        <v>3045</v>
      </c>
      <c r="E173" s="82">
        <v>46041.807997685188</v>
      </c>
      <c r="F173" s="12" t="s">
        <v>15649</v>
      </c>
    </row>
    <row r="174" spans="1:6" x14ac:dyDescent="0.3">
      <c r="A174" s="12" t="s">
        <v>15818</v>
      </c>
      <c r="B174" s="12" t="s">
        <v>989</v>
      </c>
      <c r="C174" s="12">
        <v>6322924741</v>
      </c>
      <c r="D174" s="12">
        <v>1046</v>
      </c>
      <c r="E174" s="82">
        <v>46039.956608796303</v>
      </c>
      <c r="F174" s="12" t="s">
        <v>15649</v>
      </c>
    </row>
    <row r="175" spans="1:6" x14ac:dyDescent="0.3">
      <c r="A175" s="12" t="s">
        <v>15819</v>
      </c>
      <c r="B175" s="12" t="s">
        <v>2122</v>
      </c>
      <c r="C175" s="12">
        <v>6362293219</v>
      </c>
      <c r="D175" s="12">
        <v>1273</v>
      </c>
      <c r="E175" s="82">
        <v>46029.713553240741</v>
      </c>
      <c r="F175" s="12" t="s">
        <v>15643</v>
      </c>
    </row>
    <row r="176" spans="1:6" x14ac:dyDescent="0.3">
      <c r="A176" s="12" t="s">
        <v>15820</v>
      </c>
      <c r="B176" s="12" t="s">
        <v>1023</v>
      </c>
      <c r="C176" s="12">
        <v>7053879056</v>
      </c>
      <c r="D176" s="12">
        <v>3558</v>
      </c>
      <c r="E176" s="82">
        <v>46032.518414351849</v>
      </c>
      <c r="F176" s="12" t="s">
        <v>15647</v>
      </c>
    </row>
    <row r="177" spans="1:6" x14ac:dyDescent="0.3">
      <c r="A177" s="12" t="s">
        <v>15821</v>
      </c>
      <c r="B177" s="12" t="s">
        <v>4382</v>
      </c>
      <c r="C177" s="12">
        <v>9897797278</v>
      </c>
      <c r="D177" s="12">
        <v>1695</v>
      </c>
      <c r="E177" s="82">
        <v>46052.910775462973</v>
      </c>
      <c r="F177" s="12" t="s">
        <v>15647</v>
      </c>
    </row>
    <row r="178" spans="1:6" x14ac:dyDescent="0.3">
      <c r="A178" s="12" t="s">
        <v>15822</v>
      </c>
      <c r="B178" s="12" t="s">
        <v>1413</v>
      </c>
      <c r="C178" s="12">
        <v>9973132076</v>
      </c>
      <c r="D178" s="12">
        <v>1390</v>
      </c>
      <c r="E178" s="82">
        <v>46048.958692129629</v>
      </c>
      <c r="F178" s="12" t="s">
        <v>15649</v>
      </c>
    </row>
    <row r="179" spans="1:6" x14ac:dyDescent="0.3">
      <c r="A179" s="12" t="s">
        <v>15823</v>
      </c>
      <c r="B179" s="12" t="s">
        <v>4190</v>
      </c>
      <c r="C179" s="12">
        <v>7037823553</v>
      </c>
      <c r="D179" s="12">
        <v>3414</v>
      </c>
      <c r="E179" s="82">
        <v>46022.315636574072</v>
      </c>
      <c r="F179" s="12" t="s">
        <v>15649</v>
      </c>
    </row>
    <row r="180" spans="1:6" x14ac:dyDescent="0.3">
      <c r="A180" s="12" t="s">
        <v>15824</v>
      </c>
      <c r="B180" s="12" t="s">
        <v>4409</v>
      </c>
      <c r="C180" s="12">
        <v>6318993347</v>
      </c>
      <c r="D180" s="12">
        <v>940</v>
      </c>
      <c r="E180" s="82">
        <v>46038.201747685183</v>
      </c>
      <c r="F180" s="12" t="s">
        <v>15647</v>
      </c>
    </row>
    <row r="181" spans="1:6" x14ac:dyDescent="0.3">
      <c r="A181" s="12" t="s">
        <v>15825</v>
      </c>
      <c r="B181" s="12" t="s">
        <v>2687</v>
      </c>
      <c r="C181" s="12">
        <v>6317854051</v>
      </c>
      <c r="D181" s="12">
        <v>1925</v>
      </c>
      <c r="E181" s="82">
        <v>46032.163553240738</v>
      </c>
      <c r="F181" s="12" t="s">
        <v>15649</v>
      </c>
    </row>
    <row r="182" spans="1:6" x14ac:dyDescent="0.3">
      <c r="A182" s="12" t="s">
        <v>15826</v>
      </c>
      <c r="B182" s="12" t="s">
        <v>3729</v>
      </c>
      <c r="C182" s="12">
        <v>9941745395</v>
      </c>
      <c r="D182" s="12">
        <v>3401</v>
      </c>
      <c r="E182" s="82">
        <v>46053.722581018519</v>
      </c>
      <c r="F182" s="12" t="s">
        <v>15643</v>
      </c>
    </row>
    <row r="183" spans="1:6" x14ac:dyDescent="0.3">
      <c r="A183" s="12" t="s">
        <v>15827</v>
      </c>
      <c r="B183" s="12" t="s">
        <v>1662</v>
      </c>
      <c r="C183" s="12">
        <v>9966454125</v>
      </c>
      <c r="D183" s="12">
        <v>1446</v>
      </c>
      <c r="E183" s="82">
        <v>46026.439942129633</v>
      </c>
      <c r="F183" s="12" t="s">
        <v>15649</v>
      </c>
    </row>
    <row r="184" spans="1:6" x14ac:dyDescent="0.3">
      <c r="A184" s="12" t="s">
        <v>15828</v>
      </c>
      <c r="B184" s="12" t="s">
        <v>2279</v>
      </c>
      <c r="C184" s="12">
        <v>9874297879</v>
      </c>
      <c r="D184" s="12">
        <v>1295</v>
      </c>
      <c r="E184" s="82">
        <v>46049.98646990741</v>
      </c>
      <c r="F184" s="12" t="s">
        <v>15643</v>
      </c>
    </row>
    <row r="185" spans="1:6" x14ac:dyDescent="0.3">
      <c r="A185" s="12" t="s">
        <v>15829</v>
      </c>
      <c r="B185" s="12" t="s">
        <v>3932</v>
      </c>
      <c r="C185" s="12">
        <v>9838683890</v>
      </c>
      <c r="D185" s="12">
        <v>2896</v>
      </c>
      <c r="E185" s="82">
        <v>46031.651053240741</v>
      </c>
      <c r="F185" s="12" t="s">
        <v>15643</v>
      </c>
    </row>
    <row r="186" spans="1:6" x14ac:dyDescent="0.3">
      <c r="A186" s="12" t="s">
        <v>15830</v>
      </c>
      <c r="B186" s="12" t="s">
        <v>1580</v>
      </c>
      <c r="C186" s="12">
        <v>6376239213</v>
      </c>
      <c r="D186" s="12">
        <v>2902</v>
      </c>
      <c r="E186" s="82">
        <v>46031.635081018518</v>
      </c>
      <c r="F186" s="12" t="s">
        <v>15647</v>
      </c>
    </row>
    <row r="187" spans="1:6" x14ac:dyDescent="0.3">
      <c r="A187" s="12" t="s">
        <v>15831</v>
      </c>
      <c r="B187" s="12" t="s">
        <v>1816</v>
      </c>
      <c r="C187" s="12">
        <v>9826973589</v>
      </c>
      <c r="D187" s="12">
        <v>938</v>
      </c>
      <c r="E187" s="82">
        <v>46042.86146990741</v>
      </c>
      <c r="F187" s="12" t="s">
        <v>15649</v>
      </c>
    </row>
    <row r="188" spans="1:6" x14ac:dyDescent="0.3">
      <c r="A188" s="12" t="s">
        <v>15832</v>
      </c>
      <c r="B188" s="12" t="s">
        <v>1117</v>
      </c>
      <c r="C188" s="12">
        <v>6363039032</v>
      </c>
      <c r="D188" s="12">
        <v>31</v>
      </c>
      <c r="E188" s="82">
        <v>46030.548275462963</v>
      </c>
      <c r="F188" s="12" t="s">
        <v>15643</v>
      </c>
    </row>
    <row r="189" spans="1:6" x14ac:dyDescent="0.3">
      <c r="A189" s="12" t="s">
        <v>15833</v>
      </c>
      <c r="B189" s="12" t="s">
        <v>4146</v>
      </c>
      <c r="C189" s="12">
        <v>7044205690</v>
      </c>
      <c r="D189" s="12">
        <v>1008</v>
      </c>
      <c r="E189" s="82">
        <v>46048.373969907407</v>
      </c>
      <c r="F189" s="12" t="s">
        <v>15649</v>
      </c>
    </row>
    <row r="190" spans="1:6" x14ac:dyDescent="0.3">
      <c r="A190" s="12" t="s">
        <v>15834</v>
      </c>
      <c r="B190" s="12" t="s">
        <v>4322</v>
      </c>
      <c r="C190" s="12">
        <v>6345229083</v>
      </c>
      <c r="D190" s="12">
        <v>224</v>
      </c>
      <c r="E190" s="82">
        <v>46030.920497685183</v>
      </c>
      <c r="F190" s="12" t="s">
        <v>15647</v>
      </c>
    </row>
    <row r="191" spans="1:6" x14ac:dyDescent="0.3">
      <c r="A191" s="12" t="s">
        <v>15835</v>
      </c>
      <c r="B191" s="12" t="s">
        <v>4545</v>
      </c>
      <c r="C191" s="12">
        <v>6380830543</v>
      </c>
      <c r="D191" s="12">
        <v>3128</v>
      </c>
      <c r="E191" s="82">
        <v>46027.706608796303</v>
      </c>
      <c r="F191" s="12" t="s">
        <v>15649</v>
      </c>
    </row>
    <row r="192" spans="1:6" x14ac:dyDescent="0.3">
      <c r="A192" s="12" t="s">
        <v>15836</v>
      </c>
      <c r="B192" s="12" t="s">
        <v>964</v>
      </c>
      <c r="C192" s="12">
        <v>9873345280</v>
      </c>
      <c r="D192" s="12">
        <v>435</v>
      </c>
      <c r="E192" s="82">
        <v>46044.984386574077</v>
      </c>
      <c r="F192" s="12" t="s">
        <v>15649</v>
      </c>
    </row>
    <row r="193" spans="1:6" x14ac:dyDescent="0.3">
      <c r="A193" s="12" t="s">
        <v>15837</v>
      </c>
      <c r="B193" s="12" t="s">
        <v>1136</v>
      </c>
      <c r="C193" s="12">
        <v>8838266333</v>
      </c>
      <c r="D193" s="12">
        <v>3030</v>
      </c>
      <c r="E193" s="82">
        <v>46051.995497685188</v>
      </c>
      <c r="F193" s="12" t="s">
        <v>15643</v>
      </c>
    </row>
    <row r="194" spans="1:6" x14ac:dyDescent="0.3">
      <c r="A194" s="12" t="s">
        <v>15838</v>
      </c>
      <c r="B194" s="12" t="s">
        <v>3244</v>
      </c>
      <c r="C194" s="12">
        <v>6328415265</v>
      </c>
      <c r="D194" s="12">
        <v>2069</v>
      </c>
      <c r="E194" s="82">
        <v>46021.137858796297</v>
      </c>
      <c r="F194" s="12" t="s">
        <v>15649</v>
      </c>
    </row>
    <row r="195" spans="1:6" x14ac:dyDescent="0.3">
      <c r="A195" s="12" t="s">
        <v>15839</v>
      </c>
      <c r="B195" s="12" t="s">
        <v>1824</v>
      </c>
      <c r="C195" s="12">
        <v>9981076792</v>
      </c>
      <c r="D195" s="12">
        <v>3538</v>
      </c>
      <c r="E195" s="82">
        <v>46023.694803240738</v>
      </c>
      <c r="F195" s="12" t="s">
        <v>15649</v>
      </c>
    </row>
    <row r="196" spans="1:6" x14ac:dyDescent="0.3">
      <c r="A196" s="12" t="s">
        <v>15840</v>
      </c>
      <c r="B196" s="12" t="s">
        <v>2183</v>
      </c>
      <c r="C196" s="12">
        <v>7061098327</v>
      </c>
      <c r="D196" s="12">
        <v>1376</v>
      </c>
      <c r="E196" s="82">
        <v>46021.673275462963</v>
      </c>
      <c r="F196" s="12" t="s">
        <v>15647</v>
      </c>
    </row>
    <row r="197" spans="1:6" x14ac:dyDescent="0.3">
      <c r="A197" s="12" t="s">
        <v>15841</v>
      </c>
      <c r="B197" s="12" t="s">
        <v>3587</v>
      </c>
      <c r="C197" s="12">
        <v>9949925176</v>
      </c>
      <c r="D197" s="12">
        <v>1677</v>
      </c>
      <c r="E197" s="82">
        <v>46033.653831018521</v>
      </c>
      <c r="F197" s="12" t="s">
        <v>15649</v>
      </c>
    </row>
    <row r="198" spans="1:6" x14ac:dyDescent="0.3">
      <c r="A198" s="12" t="s">
        <v>15842</v>
      </c>
      <c r="B198" s="12" t="s">
        <v>2217</v>
      </c>
      <c r="C198" s="12">
        <v>9994096875</v>
      </c>
      <c r="D198" s="12">
        <v>525</v>
      </c>
      <c r="E198" s="82">
        <v>46028.007997685178</v>
      </c>
      <c r="F198" s="12" t="s">
        <v>15649</v>
      </c>
    </row>
    <row r="199" spans="1:6" x14ac:dyDescent="0.3">
      <c r="A199" s="12" t="s">
        <v>15843</v>
      </c>
      <c r="B199" s="12" t="s">
        <v>2993</v>
      </c>
      <c r="C199" s="12">
        <v>9898484860</v>
      </c>
      <c r="D199" s="12">
        <v>1021</v>
      </c>
      <c r="E199" s="82">
        <v>46029.246886574067</v>
      </c>
      <c r="F199" s="12" t="s">
        <v>15647</v>
      </c>
    </row>
    <row r="200" spans="1:6" x14ac:dyDescent="0.3">
      <c r="A200" s="12" t="s">
        <v>15844</v>
      </c>
      <c r="B200" s="12" t="s">
        <v>1139</v>
      </c>
      <c r="C200" s="12">
        <v>9816773633</v>
      </c>
      <c r="D200" s="12">
        <v>3494</v>
      </c>
      <c r="E200" s="82">
        <v>46036.273275462961</v>
      </c>
      <c r="F200" s="12" t="s">
        <v>15643</v>
      </c>
    </row>
    <row r="201" spans="1:6" x14ac:dyDescent="0.3">
      <c r="A201" s="12" t="s">
        <v>15845</v>
      </c>
      <c r="B201" s="12" t="s">
        <v>3784</v>
      </c>
      <c r="C201" s="12">
        <v>6323429876</v>
      </c>
      <c r="D201" s="12">
        <v>1973</v>
      </c>
      <c r="E201" s="82">
        <v>46023.653831018521</v>
      </c>
      <c r="F201" s="12" t="s">
        <v>15643</v>
      </c>
    </row>
    <row r="202" spans="1:6" x14ac:dyDescent="0.3">
      <c r="A202" s="12" t="s">
        <v>15846</v>
      </c>
      <c r="B202" s="12" t="s">
        <v>944</v>
      </c>
      <c r="C202" s="12">
        <v>6352987440</v>
      </c>
      <c r="D202" s="12">
        <v>1570</v>
      </c>
      <c r="E202" s="82">
        <v>46039.871886574067</v>
      </c>
      <c r="F202" s="12" t="s">
        <v>15649</v>
      </c>
    </row>
    <row r="203" spans="1:6" x14ac:dyDescent="0.3">
      <c r="A203" s="12" t="s">
        <v>15847</v>
      </c>
      <c r="B203" s="12" t="s">
        <v>4281</v>
      </c>
      <c r="C203" s="12">
        <v>7032433958</v>
      </c>
      <c r="D203" s="12">
        <v>3153</v>
      </c>
      <c r="E203" s="82">
        <v>46042.738553240742</v>
      </c>
      <c r="F203" s="12" t="s">
        <v>15643</v>
      </c>
    </row>
    <row r="204" spans="1:6" x14ac:dyDescent="0.3">
      <c r="A204" s="12" t="s">
        <v>15848</v>
      </c>
      <c r="B204" s="12" t="s">
        <v>3424</v>
      </c>
      <c r="C204" s="12">
        <v>8869589453</v>
      </c>
      <c r="D204" s="12">
        <v>2499</v>
      </c>
      <c r="E204" s="82">
        <v>46053.082303240742</v>
      </c>
      <c r="F204" s="12" t="s">
        <v>15649</v>
      </c>
    </row>
    <row r="205" spans="1:6" x14ac:dyDescent="0.3">
      <c r="A205" s="12" t="s">
        <v>15849</v>
      </c>
      <c r="B205" s="12" t="s">
        <v>3553</v>
      </c>
      <c r="C205" s="12">
        <v>6372873128</v>
      </c>
      <c r="D205" s="12">
        <v>2545</v>
      </c>
      <c r="E205" s="82">
        <v>46039.787164351852</v>
      </c>
      <c r="F205" s="12" t="s">
        <v>15647</v>
      </c>
    </row>
    <row r="206" spans="1:6" x14ac:dyDescent="0.3">
      <c r="A206" s="12" t="s">
        <v>15850</v>
      </c>
      <c r="B206" s="12" t="s">
        <v>2645</v>
      </c>
      <c r="C206" s="12">
        <v>9967251967</v>
      </c>
      <c r="D206" s="12">
        <v>2670</v>
      </c>
      <c r="E206" s="82">
        <v>46050.603136574071</v>
      </c>
      <c r="F206" s="12" t="s">
        <v>15647</v>
      </c>
    </row>
    <row r="207" spans="1:6" x14ac:dyDescent="0.3">
      <c r="A207" s="12" t="s">
        <v>15851</v>
      </c>
      <c r="B207" s="12" t="s">
        <v>1201</v>
      </c>
      <c r="C207" s="12">
        <v>8811249752</v>
      </c>
      <c r="D207" s="12">
        <v>1175</v>
      </c>
      <c r="E207" s="82">
        <v>46042.144108796303</v>
      </c>
      <c r="F207" s="12" t="s">
        <v>15649</v>
      </c>
    </row>
    <row r="208" spans="1:6" x14ac:dyDescent="0.3">
      <c r="A208" s="12" t="s">
        <v>15852</v>
      </c>
      <c r="B208" s="12" t="s">
        <v>1354</v>
      </c>
      <c r="C208" s="12">
        <v>8831603864</v>
      </c>
      <c r="D208" s="12">
        <v>77</v>
      </c>
      <c r="E208" s="82">
        <v>46031.800358796303</v>
      </c>
      <c r="F208" s="12" t="s">
        <v>15647</v>
      </c>
    </row>
    <row r="209" spans="1:6" x14ac:dyDescent="0.3">
      <c r="A209" s="12" t="s">
        <v>15853</v>
      </c>
      <c r="B209" s="12" t="s">
        <v>2381</v>
      </c>
      <c r="C209" s="12">
        <v>9978275254</v>
      </c>
      <c r="D209" s="12">
        <v>1945</v>
      </c>
      <c r="E209" s="82">
        <v>46044.43855324074</v>
      </c>
      <c r="F209" s="12" t="s">
        <v>15647</v>
      </c>
    </row>
    <row r="210" spans="1:6" x14ac:dyDescent="0.3">
      <c r="A210" s="12" t="s">
        <v>15854</v>
      </c>
      <c r="B210" s="12" t="s">
        <v>1969</v>
      </c>
      <c r="C210" s="12">
        <v>9873815662</v>
      </c>
      <c r="D210" s="12">
        <v>1652</v>
      </c>
      <c r="E210" s="82">
        <v>46035.04619212963</v>
      </c>
      <c r="F210" s="12" t="s">
        <v>15647</v>
      </c>
    </row>
    <row r="211" spans="1:6" x14ac:dyDescent="0.3">
      <c r="A211" s="12" t="s">
        <v>15855</v>
      </c>
      <c r="B211" s="12" t="s">
        <v>4208</v>
      </c>
      <c r="C211" s="12">
        <v>8853708531</v>
      </c>
      <c r="D211" s="12">
        <v>171</v>
      </c>
      <c r="E211" s="82">
        <v>46043.377442129633</v>
      </c>
      <c r="F211" s="12" t="s">
        <v>15643</v>
      </c>
    </row>
    <row r="212" spans="1:6" x14ac:dyDescent="0.3">
      <c r="A212" s="12" t="s">
        <v>15856</v>
      </c>
      <c r="B212" s="12" t="s">
        <v>1165</v>
      </c>
      <c r="C212" s="12">
        <v>8892376889</v>
      </c>
      <c r="D212" s="12">
        <v>1249</v>
      </c>
      <c r="E212" s="82">
        <v>46025.21702546296</v>
      </c>
      <c r="F212" s="12" t="s">
        <v>15647</v>
      </c>
    </row>
    <row r="213" spans="1:6" x14ac:dyDescent="0.3">
      <c r="A213" s="12" t="s">
        <v>15857</v>
      </c>
      <c r="B213" s="12" t="s">
        <v>2329</v>
      </c>
      <c r="C213" s="12">
        <v>7056863678</v>
      </c>
      <c r="D213" s="12">
        <v>946</v>
      </c>
      <c r="E213" s="82">
        <v>46043.019108796303</v>
      </c>
      <c r="F213" s="12" t="s">
        <v>15647</v>
      </c>
    </row>
    <row r="214" spans="1:6" x14ac:dyDescent="0.3">
      <c r="A214" s="12" t="s">
        <v>15858</v>
      </c>
      <c r="B214" s="12" t="s">
        <v>1420</v>
      </c>
      <c r="C214" s="12">
        <v>8884028544</v>
      </c>
      <c r="D214" s="12">
        <v>2787</v>
      </c>
      <c r="E214" s="82">
        <v>46041.155219907407</v>
      </c>
      <c r="F214" s="12" t="s">
        <v>15647</v>
      </c>
    </row>
    <row r="215" spans="1:6" x14ac:dyDescent="0.3">
      <c r="A215" s="12" t="s">
        <v>15859</v>
      </c>
      <c r="B215" s="12" t="s">
        <v>2283</v>
      </c>
      <c r="C215" s="12">
        <v>8891214204</v>
      </c>
      <c r="D215" s="12">
        <v>2429</v>
      </c>
      <c r="E215" s="82">
        <v>46020.772581018522</v>
      </c>
      <c r="F215" s="12" t="s">
        <v>15643</v>
      </c>
    </row>
    <row r="216" spans="1:6" x14ac:dyDescent="0.3">
      <c r="A216" s="12" t="s">
        <v>15860</v>
      </c>
      <c r="B216" s="12" t="s">
        <v>3671</v>
      </c>
      <c r="C216" s="12">
        <v>8894819594</v>
      </c>
      <c r="D216" s="12">
        <v>3503</v>
      </c>
      <c r="E216" s="82">
        <v>46037.560081018521</v>
      </c>
      <c r="F216" s="12" t="s">
        <v>15647</v>
      </c>
    </row>
    <row r="217" spans="1:6" x14ac:dyDescent="0.3">
      <c r="A217" s="12" t="s">
        <v>15861</v>
      </c>
      <c r="B217" s="12" t="s">
        <v>2767</v>
      </c>
      <c r="C217" s="12">
        <v>7052167140</v>
      </c>
      <c r="D217" s="12">
        <v>2082</v>
      </c>
      <c r="E217" s="82">
        <v>46046.595497685194</v>
      </c>
      <c r="F217" s="12" t="s">
        <v>15647</v>
      </c>
    </row>
    <row r="218" spans="1:6" x14ac:dyDescent="0.3">
      <c r="A218" s="12" t="s">
        <v>15862</v>
      </c>
      <c r="B218" s="12" t="s">
        <v>2825</v>
      </c>
      <c r="C218" s="12">
        <v>7022526902</v>
      </c>
      <c r="D218" s="12">
        <v>2328</v>
      </c>
      <c r="E218" s="82">
        <v>46048.660775462973</v>
      </c>
      <c r="F218" s="12" t="s">
        <v>15647</v>
      </c>
    </row>
    <row r="219" spans="1:6" x14ac:dyDescent="0.3">
      <c r="A219" s="12" t="s">
        <v>15863</v>
      </c>
      <c r="B219" s="12" t="s">
        <v>1424</v>
      </c>
      <c r="C219" s="12">
        <v>9945491319</v>
      </c>
      <c r="D219" s="12">
        <v>1395</v>
      </c>
      <c r="E219" s="82">
        <v>46030.208692129629</v>
      </c>
      <c r="F219" s="12" t="s">
        <v>15647</v>
      </c>
    </row>
    <row r="220" spans="1:6" x14ac:dyDescent="0.3">
      <c r="A220" s="12" t="s">
        <v>15864</v>
      </c>
      <c r="B220" s="12" t="s">
        <v>1546</v>
      </c>
      <c r="C220" s="12">
        <v>9982478676</v>
      </c>
      <c r="D220" s="12">
        <v>1838</v>
      </c>
      <c r="E220" s="82">
        <v>46029.889247685183</v>
      </c>
      <c r="F220" s="12" t="s">
        <v>15643</v>
      </c>
    </row>
    <row r="221" spans="1:6" x14ac:dyDescent="0.3">
      <c r="A221" s="12" t="s">
        <v>15865</v>
      </c>
      <c r="B221" s="12" t="s">
        <v>4310</v>
      </c>
      <c r="C221" s="12">
        <v>9847954429</v>
      </c>
      <c r="D221" s="12">
        <v>1068</v>
      </c>
      <c r="E221" s="82">
        <v>46033.775358796287</v>
      </c>
      <c r="F221" s="12" t="s">
        <v>15647</v>
      </c>
    </row>
    <row r="222" spans="1:6" x14ac:dyDescent="0.3">
      <c r="A222" s="12" t="s">
        <v>15866</v>
      </c>
      <c r="B222" s="12" t="s">
        <v>1953</v>
      </c>
      <c r="C222" s="12">
        <v>9973711140</v>
      </c>
      <c r="D222" s="12">
        <v>602</v>
      </c>
      <c r="E222" s="82">
        <v>46035.525358796287</v>
      </c>
      <c r="F222" s="12" t="s">
        <v>15643</v>
      </c>
    </row>
    <row r="223" spans="1:6" x14ac:dyDescent="0.3">
      <c r="A223" s="12" t="s">
        <v>15867</v>
      </c>
      <c r="B223" s="12" t="s">
        <v>3968</v>
      </c>
      <c r="C223" s="12">
        <v>9928199140</v>
      </c>
      <c r="D223" s="12">
        <v>234</v>
      </c>
      <c r="E223" s="82">
        <v>46021.078136574077</v>
      </c>
      <c r="F223" s="12" t="s">
        <v>15647</v>
      </c>
    </row>
    <row r="224" spans="1:6" x14ac:dyDescent="0.3">
      <c r="A224" s="12" t="s">
        <v>15868</v>
      </c>
      <c r="B224" s="12" t="s">
        <v>2183</v>
      </c>
      <c r="C224" s="12">
        <v>9853113885</v>
      </c>
      <c r="D224" s="12">
        <v>351</v>
      </c>
      <c r="E224" s="82">
        <v>46040.766331018523</v>
      </c>
      <c r="F224" s="12" t="s">
        <v>15647</v>
      </c>
    </row>
    <row r="225" spans="1:6" x14ac:dyDescent="0.3">
      <c r="A225" s="12" t="s">
        <v>15869</v>
      </c>
      <c r="B225" s="12" t="s">
        <v>902</v>
      </c>
      <c r="C225" s="12">
        <v>9811392140</v>
      </c>
      <c r="D225" s="12">
        <v>229</v>
      </c>
      <c r="E225" s="82">
        <v>46023.522581018522</v>
      </c>
      <c r="F225" s="12" t="s">
        <v>15647</v>
      </c>
    </row>
    <row r="226" spans="1:6" x14ac:dyDescent="0.3">
      <c r="A226" s="12" t="s">
        <v>15870</v>
      </c>
      <c r="B226" s="12" t="s">
        <v>3296</v>
      </c>
      <c r="C226" s="12">
        <v>7025359589</v>
      </c>
      <c r="D226" s="12">
        <v>2580</v>
      </c>
      <c r="E226" s="82">
        <v>46036.782997685194</v>
      </c>
      <c r="F226" s="12" t="s">
        <v>15647</v>
      </c>
    </row>
    <row r="227" spans="1:6" x14ac:dyDescent="0.3">
      <c r="A227" s="12" t="s">
        <v>15871</v>
      </c>
      <c r="B227" s="12" t="s">
        <v>4282</v>
      </c>
      <c r="C227" s="12">
        <v>7044676045</v>
      </c>
      <c r="D227" s="12">
        <v>1021</v>
      </c>
      <c r="E227" s="82">
        <v>46034.265636574077</v>
      </c>
      <c r="F227" s="12" t="s">
        <v>15643</v>
      </c>
    </row>
    <row r="228" spans="1:6" x14ac:dyDescent="0.3">
      <c r="A228" s="12" t="s">
        <v>15872</v>
      </c>
      <c r="B228" s="12" t="s">
        <v>4388</v>
      </c>
      <c r="C228" s="12">
        <v>9884470932</v>
      </c>
      <c r="D228" s="12">
        <v>1558</v>
      </c>
      <c r="E228" s="82">
        <v>46020.240636574083</v>
      </c>
      <c r="F228" s="12" t="s">
        <v>15649</v>
      </c>
    </row>
    <row r="229" spans="1:6" x14ac:dyDescent="0.3">
      <c r="A229" s="12" t="s">
        <v>15873</v>
      </c>
      <c r="B229" s="12" t="s">
        <v>4202</v>
      </c>
      <c r="C229" s="12">
        <v>9816242762</v>
      </c>
      <c r="D229" s="12">
        <v>621</v>
      </c>
      <c r="E229" s="82">
        <v>46036.829525462963</v>
      </c>
      <c r="F229" s="12" t="s">
        <v>15643</v>
      </c>
    </row>
    <row r="230" spans="1:6" x14ac:dyDescent="0.3">
      <c r="A230" s="12" t="s">
        <v>15874</v>
      </c>
      <c r="B230" s="12" t="s">
        <v>2409</v>
      </c>
      <c r="C230" s="12">
        <v>9877348383</v>
      </c>
      <c r="D230" s="12">
        <v>1570</v>
      </c>
      <c r="E230" s="82">
        <v>46030.534386574072</v>
      </c>
      <c r="F230" s="12" t="s">
        <v>15647</v>
      </c>
    </row>
    <row r="231" spans="1:6" x14ac:dyDescent="0.3">
      <c r="A231" s="12" t="s">
        <v>15875</v>
      </c>
      <c r="B231" s="12" t="s">
        <v>2144</v>
      </c>
      <c r="C231" s="12">
        <v>9878035936</v>
      </c>
      <c r="D231" s="12">
        <v>357</v>
      </c>
      <c r="E231" s="82">
        <v>46043.714942129627</v>
      </c>
      <c r="F231" s="12" t="s">
        <v>15647</v>
      </c>
    </row>
    <row r="232" spans="1:6" x14ac:dyDescent="0.3">
      <c r="A232" s="12" t="s">
        <v>15876</v>
      </c>
      <c r="B232" s="12" t="s">
        <v>1873</v>
      </c>
      <c r="C232" s="12">
        <v>7010783217</v>
      </c>
      <c r="D232" s="12">
        <v>1022</v>
      </c>
      <c r="E232" s="82">
        <v>46045.937858796293</v>
      </c>
      <c r="F232" s="12" t="s">
        <v>15649</v>
      </c>
    </row>
    <row r="233" spans="1:6" x14ac:dyDescent="0.3">
      <c r="A233" s="12" t="s">
        <v>15877</v>
      </c>
      <c r="B233" s="12" t="s">
        <v>1818</v>
      </c>
      <c r="C233" s="12">
        <v>6385598953</v>
      </c>
      <c r="D233" s="12">
        <v>223</v>
      </c>
      <c r="E233" s="82">
        <v>46037.505914351852</v>
      </c>
      <c r="F233" s="12" t="s">
        <v>15643</v>
      </c>
    </row>
    <row r="234" spans="1:6" x14ac:dyDescent="0.3">
      <c r="A234" s="12" t="s">
        <v>15878</v>
      </c>
      <c r="B234" s="12" t="s">
        <v>3114</v>
      </c>
      <c r="C234" s="12">
        <v>9810081060</v>
      </c>
      <c r="D234" s="12">
        <v>3200</v>
      </c>
      <c r="E234" s="82">
        <v>46019.754525462973</v>
      </c>
      <c r="F234" s="12" t="s">
        <v>15643</v>
      </c>
    </row>
    <row r="235" spans="1:6" x14ac:dyDescent="0.3">
      <c r="A235" s="12" t="s">
        <v>15879</v>
      </c>
      <c r="B235" s="12" t="s">
        <v>979</v>
      </c>
      <c r="C235" s="12">
        <v>8897581439</v>
      </c>
      <c r="D235" s="12">
        <v>1203</v>
      </c>
      <c r="E235" s="82">
        <v>46031.746886574067</v>
      </c>
      <c r="F235" s="12" t="s">
        <v>15643</v>
      </c>
    </row>
    <row r="236" spans="1:6" x14ac:dyDescent="0.3">
      <c r="A236" s="12" t="s">
        <v>15880</v>
      </c>
      <c r="B236" s="12" t="s">
        <v>2227</v>
      </c>
      <c r="C236" s="12">
        <v>7038355355</v>
      </c>
      <c r="D236" s="12">
        <v>613</v>
      </c>
      <c r="E236" s="82">
        <v>46036.650358796287</v>
      </c>
      <c r="F236" s="12" t="s">
        <v>15647</v>
      </c>
    </row>
    <row r="237" spans="1:6" x14ac:dyDescent="0.3">
      <c r="A237" s="12" t="s">
        <v>15881</v>
      </c>
      <c r="B237" s="12" t="s">
        <v>3052</v>
      </c>
      <c r="C237" s="12">
        <v>9970808660</v>
      </c>
      <c r="D237" s="12">
        <v>2997</v>
      </c>
      <c r="E237" s="82">
        <v>46041.245497685188</v>
      </c>
      <c r="F237" s="12" t="s">
        <v>15643</v>
      </c>
    </row>
    <row r="238" spans="1:6" x14ac:dyDescent="0.3">
      <c r="A238" s="12" t="s">
        <v>15882</v>
      </c>
      <c r="B238" s="12" t="s">
        <v>1798</v>
      </c>
      <c r="C238" s="12">
        <v>9914851533</v>
      </c>
      <c r="D238" s="12">
        <v>52</v>
      </c>
      <c r="E238" s="82">
        <v>46042.047581018523</v>
      </c>
      <c r="F238" s="12" t="s">
        <v>15649</v>
      </c>
    </row>
    <row r="239" spans="1:6" x14ac:dyDescent="0.3">
      <c r="A239" s="12" t="s">
        <v>15883</v>
      </c>
      <c r="B239" s="12" t="s">
        <v>2075</v>
      </c>
      <c r="C239" s="12">
        <v>9954755843</v>
      </c>
      <c r="D239" s="12">
        <v>1217</v>
      </c>
      <c r="E239" s="82">
        <v>46029.228831018518</v>
      </c>
      <c r="F239" s="12" t="s">
        <v>15643</v>
      </c>
    </row>
    <row r="240" spans="1:6" x14ac:dyDescent="0.3">
      <c r="A240" s="12" t="s">
        <v>15884</v>
      </c>
      <c r="B240" s="12" t="s">
        <v>3673</v>
      </c>
      <c r="C240" s="12">
        <v>8849119329</v>
      </c>
      <c r="D240" s="12">
        <v>42</v>
      </c>
      <c r="E240" s="82">
        <v>46039.707303240742</v>
      </c>
      <c r="F240" s="12" t="s">
        <v>15647</v>
      </c>
    </row>
    <row r="241" spans="1:6" x14ac:dyDescent="0.3">
      <c r="A241" s="12" t="s">
        <v>15885</v>
      </c>
      <c r="B241" s="12" t="s">
        <v>2787</v>
      </c>
      <c r="C241" s="12">
        <v>7017199153</v>
      </c>
      <c r="D241" s="12">
        <v>2810</v>
      </c>
      <c r="E241" s="82">
        <v>46049.417719907397</v>
      </c>
      <c r="F241" s="12" t="s">
        <v>15647</v>
      </c>
    </row>
    <row r="242" spans="1:6" x14ac:dyDescent="0.3">
      <c r="A242" s="12" t="s">
        <v>15886</v>
      </c>
      <c r="B242" s="12" t="s">
        <v>667</v>
      </c>
      <c r="C242" s="12">
        <v>6399150326</v>
      </c>
      <c r="D242" s="12">
        <v>1548</v>
      </c>
      <c r="E242" s="82">
        <v>46037.725358796299</v>
      </c>
      <c r="F242" s="12" t="s">
        <v>15647</v>
      </c>
    </row>
    <row r="243" spans="1:6" x14ac:dyDescent="0.3">
      <c r="A243" s="12" t="s">
        <v>15887</v>
      </c>
      <c r="B243" s="12" t="s">
        <v>2617</v>
      </c>
      <c r="C243" s="12">
        <v>9970773674</v>
      </c>
      <c r="D243" s="12">
        <v>1065</v>
      </c>
      <c r="E243" s="82">
        <v>46025.488553240742</v>
      </c>
      <c r="F243" s="12" t="s">
        <v>15643</v>
      </c>
    </row>
    <row r="244" spans="1:6" x14ac:dyDescent="0.3">
      <c r="A244" s="12" t="s">
        <v>15888</v>
      </c>
      <c r="B244" s="12" t="s">
        <v>4269</v>
      </c>
      <c r="C244" s="12">
        <v>6343810460</v>
      </c>
      <c r="D244" s="12">
        <v>1584</v>
      </c>
      <c r="E244" s="82">
        <v>46023.70244212963</v>
      </c>
      <c r="F244" s="12" t="s">
        <v>15649</v>
      </c>
    </row>
    <row r="245" spans="1:6" x14ac:dyDescent="0.3">
      <c r="A245" s="12" t="s">
        <v>15889</v>
      </c>
      <c r="B245" s="12" t="s">
        <v>1951</v>
      </c>
      <c r="C245" s="12">
        <v>9966459737</v>
      </c>
      <c r="D245" s="12">
        <v>3484</v>
      </c>
      <c r="E245" s="82">
        <v>46029.432997685188</v>
      </c>
      <c r="F245" s="12" t="s">
        <v>15649</v>
      </c>
    </row>
    <row r="246" spans="1:6" x14ac:dyDescent="0.3">
      <c r="A246" s="12" t="s">
        <v>15890</v>
      </c>
      <c r="B246" s="12" t="s">
        <v>2243</v>
      </c>
      <c r="C246" s="12">
        <v>6330604659</v>
      </c>
      <c r="D246" s="12">
        <v>1109</v>
      </c>
      <c r="E246" s="82">
        <v>46039.156608796293</v>
      </c>
      <c r="F246" s="12" t="s">
        <v>15647</v>
      </c>
    </row>
    <row r="247" spans="1:6" x14ac:dyDescent="0.3">
      <c r="A247" s="12" t="s">
        <v>15891</v>
      </c>
      <c r="B247" s="12" t="s">
        <v>1424</v>
      </c>
      <c r="C247" s="12">
        <v>7074527517</v>
      </c>
      <c r="D247" s="12">
        <v>2208</v>
      </c>
      <c r="E247" s="82">
        <v>46025.958692129629</v>
      </c>
      <c r="F247" s="12" t="s">
        <v>15647</v>
      </c>
    </row>
    <row r="248" spans="1:6" x14ac:dyDescent="0.3">
      <c r="A248" s="12" t="s">
        <v>15892</v>
      </c>
      <c r="B248" s="12" t="s">
        <v>4435</v>
      </c>
      <c r="C248" s="12">
        <v>7049533948</v>
      </c>
      <c r="D248" s="12">
        <v>1845</v>
      </c>
      <c r="E248" s="82">
        <v>46037.462858796287</v>
      </c>
      <c r="F248" s="12" t="s">
        <v>15649</v>
      </c>
    </row>
    <row r="249" spans="1:6" x14ac:dyDescent="0.3">
      <c r="A249" s="12" t="s">
        <v>15893</v>
      </c>
      <c r="B249" s="12" t="s">
        <v>1965</v>
      </c>
      <c r="C249" s="12">
        <v>8888694722</v>
      </c>
      <c r="D249" s="12">
        <v>280</v>
      </c>
      <c r="E249" s="82">
        <v>46047.847581018519</v>
      </c>
      <c r="F249" s="12" t="s">
        <v>15643</v>
      </c>
    </row>
    <row r="250" spans="1:6" x14ac:dyDescent="0.3">
      <c r="A250" s="12" t="s">
        <v>15894</v>
      </c>
      <c r="B250" s="12" t="s">
        <v>2639</v>
      </c>
      <c r="C250" s="12">
        <v>9855415356</v>
      </c>
      <c r="D250" s="12">
        <v>2720</v>
      </c>
      <c r="E250" s="82">
        <v>46050.012164351851</v>
      </c>
      <c r="F250" s="12" t="s">
        <v>15643</v>
      </c>
    </row>
    <row r="251" spans="1:6" x14ac:dyDescent="0.3">
      <c r="A251" s="12" t="s">
        <v>15895</v>
      </c>
      <c r="B251" s="12" t="s">
        <v>4533</v>
      </c>
      <c r="C251" s="12">
        <v>7092157149</v>
      </c>
      <c r="D251" s="12">
        <v>177</v>
      </c>
      <c r="E251" s="82">
        <v>46053.051747685182</v>
      </c>
      <c r="F251" s="12" t="s">
        <v>15647</v>
      </c>
    </row>
    <row r="252" spans="1:6" x14ac:dyDescent="0.3">
      <c r="A252" s="12" t="s">
        <v>15896</v>
      </c>
      <c r="B252" s="12" t="s">
        <v>1800</v>
      </c>
      <c r="C252" s="12">
        <v>8871517300</v>
      </c>
      <c r="D252" s="12">
        <v>548</v>
      </c>
      <c r="E252" s="82">
        <v>46048.28230324074</v>
      </c>
      <c r="F252" s="12" t="s">
        <v>15647</v>
      </c>
    </row>
    <row r="253" spans="1:6" x14ac:dyDescent="0.3">
      <c r="A253" s="12" t="s">
        <v>15897</v>
      </c>
      <c r="B253" s="12" t="s">
        <v>2069</v>
      </c>
      <c r="C253" s="12">
        <v>6339506076</v>
      </c>
      <c r="D253" s="12">
        <v>493</v>
      </c>
      <c r="E253" s="82">
        <v>46041.950358796297</v>
      </c>
      <c r="F253" s="12" t="s">
        <v>15649</v>
      </c>
    </row>
    <row r="254" spans="1:6" x14ac:dyDescent="0.3">
      <c r="A254" s="12" t="s">
        <v>15898</v>
      </c>
      <c r="B254" s="12" t="s">
        <v>2041</v>
      </c>
      <c r="C254" s="12">
        <v>9974301137</v>
      </c>
      <c r="D254" s="12">
        <v>272</v>
      </c>
      <c r="E254" s="82">
        <v>46049.341331018521</v>
      </c>
      <c r="F254" s="12" t="s">
        <v>15649</v>
      </c>
    </row>
    <row r="255" spans="1:6" x14ac:dyDescent="0.3">
      <c r="A255" s="12" t="s">
        <v>15899</v>
      </c>
      <c r="B255" s="12" t="s">
        <v>2785</v>
      </c>
      <c r="C255" s="12">
        <v>6373772248</v>
      </c>
      <c r="D255" s="12">
        <v>3276</v>
      </c>
      <c r="E255" s="82">
        <v>46046.037858796299</v>
      </c>
      <c r="F255" s="12" t="s">
        <v>15643</v>
      </c>
    </row>
    <row r="256" spans="1:6" x14ac:dyDescent="0.3">
      <c r="A256" s="12" t="s">
        <v>15900</v>
      </c>
      <c r="B256" s="12" t="s">
        <v>3529</v>
      </c>
      <c r="C256" s="12">
        <v>6388990536</v>
      </c>
      <c r="D256" s="12">
        <v>2561</v>
      </c>
      <c r="E256" s="82">
        <v>46031.042719907397</v>
      </c>
      <c r="F256" s="12" t="s">
        <v>15649</v>
      </c>
    </row>
    <row r="257" spans="1:6" x14ac:dyDescent="0.3">
      <c r="A257" s="12" t="s">
        <v>15901</v>
      </c>
      <c r="B257" s="12" t="s">
        <v>1588</v>
      </c>
      <c r="C257" s="12">
        <v>9856215550</v>
      </c>
      <c r="D257" s="12">
        <v>2596</v>
      </c>
      <c r="E257" s="82">
        <v>46040.769803240742</v>
      </c>
      <c r="F257" s="12" t="s">
        <v>15643</v>
      </c>
    </row>
    <row r="258" spans="1:6" x14ac:dyDescent="0.3">
      <c r="A258" s="12" t="s">
        <v>15902</v>
      </c>
      <c r="B258" s="12" t="s">
        <v>2361</v>
      </c>
      <c r="C258" s="12">
        <v>9850430189</v>
      </c>
      <c r="D258" s="12">
        <v>2435</v>
      </c>
      <c r="E258" s="82">
        <v>46042.257303240738</v>
      </c>
      <c r="F258" s="12" t="s">
        <v>15649</v>
      </c>
    </row>
    <row r="259" spans="1:6" x14ac:dyDescent="0.3">
      <c r="A259" s="12" t="s">
        <v>15903</v>
      </c>
      <c r="B259" s="12" t="s">
        <v>3348</v>
      </c>
      <c r="C259" s="12">
        <v>8845567124</v>
      </c>
      <c r="D259" s="12">
        <v>3160</v>
      </c>
      <c r="E259" s="82">
        <v>46052.746886574067</v>
      </c>
      <c r="F259" s="12" t="s">
        <v>15649</v>
      </c>
    </row>
    <row r="260" spans="1:6" x14ac:dyDescent="0.3">
      <c r="A260" s="12" t="s">
        <v>15904</v>
      </c>
      <c r="B260" s="12" t="s">
        <v>996</v>
      </c>
      <c r="C260" s="12">
        <v>9883189028</v>
      </c>
      <c r="D260" s="12">
        <v>3484</v>
      </c>
      <c r="E260" s="82">
        <v>46024.991331018522</v>
      </c>
      <c r="F260" s="12" t="s">
        <v>15643</v>
      </c>
    </row>
    <row r="261" spans="1:6" x14ac:dyDescent="0.3">
      <c r="A261" s="12" t="s">
        <v>15905</v>
      </c>
      <c r="B261" s="12" t="s">
        <v>3525</v>
      </c>
      <c r="C261" s="12">
        <v>7012726701</v>
      </c>
      <c r="D261" s="12">
        <v>404</v>
      </c>
      <c r="E261" s="82">
        <v>46040.457303240742</v>
      </c>
      <c r="F261" s="12" t="s">
        <v>15647</v>
      </c>
    </row>
    <row r="262" spans="1:6" x14ac:dyDescent="0.3">
      <c r="A262" s="12" t="s">
        <v>15906</v>
      </c>
      <c r="B262" s="12" t="s">
        <v>4441</v>
      </c>
      <c r="C262" s="12">
        <v>6351033311</v>
      </c>
      <c r="D262" s="12">
        <v>2748</v>
      </c>
      <c r="E262" s="82">
        <v>46024.179525462961</v>
      </c>
      <c r="F262" s="12" t="s">
        <v>15643</v>
      </c>
    </row>
    <row r="263" spans="1:6" x14ac:dyDescent="0.3">
      <c r="A263" s="12" t="s">
        <v>15907</v>
      </c>
      <c r="B263" s="12" t="s">
        <v>3026</v>
      </c>
      <c r="C263" s="12">
        <v>9863058189</v>
      </c>
      <c r="D263" s="12">
        <v>1523</v>
      </c>
      <c r="E263" s="82">
        <v>46044.537858796299</v>
      </c>
      <c r="F263" s="12" t="s">
        <v>15649</v>
      </c>
    </row>
    <row r="264" spans="1:6" x14ac:dyDescent="0.3">
      <c r="A264" s="12" t="s">
        <v>15908</v>
      </c>
      <c r="B264" s="12" t="s">
        <v>4265</v>
      </c>
      <c r="C264" s="12">
        <v>9997558125</v>
      </c>
      <c r="D264" s="12">
        <v>2681</v>
      </c>
      <c r="E264" s="82">
        <v>46045.747581018521</v>
      </c>
      <c r="F264" s="12" t="s">
        <v>15647</v>
      </c>
    </row>
    <row r="265" spans="1:6" x14ac:dyDescent="0.3">
      <c r="A265" s="12" t="s">
        <v>15909</v>
      </c>
      <c r="B265" s="12" t="s">
        <v>2983</v>
      </c>
      <c r="C265" s="12">
        <v>7059944750</v>
      </c>
      <c r="D265" s="12">
        <v>3143</v>
      </c>
      <c r="E265" s="82">
        <v>46049.640636574077</v>
      </c>
      <c r="F265" s="12" t="s">
        <v>15643</v>
      </c>
    </row>
    <row r="266" spans="1:6" x14ac:dyDescent="0.3">
      <c r="A266" s="12" t="s">
        <v>15910</v>
      </c>
      <c r="B266" s="12" t="s">
        <v>1300</v>
      </c>
      <c r="C266" s="12">
        <v>6352103670</v>
      </c>
      <c r="D266" s="12">
        <v>97</v>
      </c>
      <c r="E266" s="82">
        <v>46038.471886574072</v>
      </c>
      <c r="F266" s="12" t="s">
        <v>15647</v>
      </c>
    </row>
    <row r="267" spans="1:6" x14ac:dyDescent="0.3">
      <c r="A267" s="12" t="s">
        <v>15911</v>
      </c>
      <c r="B267" s="12" t="s">
        <v>3886</v>
      </c>
      <c r="C267" s="12">
        <v>9954691010</v>
      </c>
      <c r="D267" s="12">
        <v>3078</v>
      </c>
      <c r="E267" s="82">
        <v>46034.833692129629</v>
      </c>
      <c r="F267" s="12" t="s">
        <v>15647</v>
      </c>
    </row>
    <row r="268" spans="1:6" x14ac:dyDescent="0.3">
      <c r="A268" s="12" t="s">
        <v>15912</v>
      </c>
      <c r="B268" s="12" t="s">
        <v>2819</v>
      </c>
      <c r="C268" s="12">
        <v>7056426685</v>
      </c>
      <c r="D268" s="12">
        <v>2306</v>
      </c>
      <c r="E268" s="82">
        <v>46040.887164351851</v>
      </c>
      <c r="F268" s="12" t="s">
        <v>15649</v>
      </c>
    </row>
    <row r="269" spans="1:6" x14ac:dyDescent="0.3">
      <c r="A269" s="12" t="s">
        <v>15913</v>
      </c>
      <c r="B269" s="12" t="s">
        <v>2128</v>
      </c>
      <c r="C269" s="12">
        <v>7086927822</v>
      </c>
      <c r="D269" s="12">
        <v>1936</v>
      </c>
      <c r="E269" s="82">
        <v>46052.710775462961</v>
      </c>
      <c r="F269" s="12" t="s">
        <v>15649</v>
      </c>
    </row>
    <row r="270" spans="1:6" x14ac:dyDescent="0.3">
      <c r="A270" s="12" t="s">
        <v>15914</v>
      </c>
      <c r="B270" s="12" t="s">
        <v>3874</v>
      </c>
      <c r="C270" s="12">
        <v>9858069193</v>
      </c>
      <c r="D270" s="12">
        <v>2020</v>
      </c>
      <c r="E270" s="82">
        <v>46052.325358796297</v>
      </c>
      <c r="F270" s="12" t="s">
        <v>15647</v>
      </c>
    </row>
    <row r="271" spans="1:6" x14ac:dyDescent="0.3">
      <c r="A271" s="12" t="s">
        <v>15915</v>
      </c>
      <c r="B271" s="12" t="s">
        <v>3340</v>
      </c>
      <c r="C271" s="12">
        <v>7084816088</v>
      </c>
      <c r="D271" s="12">
        <v>60</v>
      </c>
      <c r="E271" s="82">
        <v>46029.558692129627</v>
      </c>
      <c r="F271" s="12" t="s">
        <v>15649</v>
      </c>
    </row>
    <row r="272" spans="1:6" x14ac:dyDescent="0.3">
      <c r="A272" s="12" t="s">
        <v>15916</v>
      </c>
      <c r="B272" s="12" t="s">
        <v>1424</v>
      </c>
      <c r="C272" s="12">
        <v>6375009216</v>
      </c>
      <c r="D272" s="12">
        <v>3428</v>
      </c>
      <c r="E272" s="82">
        <v>46032.709386574083</v>
      </c>
      <c r="F272" s="12" t="s">
        <v>15649</v>
      </c>
    </row>
    <row r="273" spans="1:6" x14ac:dyDescent="0.3">
      <c r="A273" s="12" t="s">
        <v>15917</v>
      </c>
      <c r="B273" s="12" t="s">
        <v>1289</v>
      </c>
      <c r="C273" s="12">
        <v>9861735098</v>
      </c>
      <c r="D273" s="12">
        <v>746</v>
      </c>
      <c r="E273" s="82">
        <v>46028.784386574072</v>
      </c>
      <c r="F273" s="12" t="s">
        <v>15643</v>
      </c>
    </row>
    <row r="274" spans="1:6" x14ac:dyDescent="0.3">
      <c r="A274" s="12" t="s">
        <v>15918</v>
      </c>
      <c r="B274" s="12" t="s">
        <v>2679</v>
      </c>
      <c r="C274" s="12">
        <v>9885860486</v>
      </c>
      <c r="D274" s="12">
        <v>2369</v>
      </c>
      <c r="E274" s="82">
        <v>46036.713553240741</v>
      </c>
      <c r="F274" s="12" t="s">
        <v>15647</v>
      </c>
    </row>
    <row r="275" spans="1:6" x14ac:dyDescent="0.3">
      <c r="A275" s="12" t="s">
        <v>15919</v>
      </c>
      <c r="B275" s="12" t="s">
        <v>2565</v>
      </c>
      <c r="C275" s="12">
        <v>8821845388</v>
      </c>
      <c r="D275" s="12">
        <v>1406</v>
      </c>
      <c r="E275" s="82">
        <v>46049.978136574071</v>
      </c>
      <c r="F275" s="12" t="s">
        <v>15643</v>
      </c>
    </row>
    <row r="276" spans="1:6" x14ac:dyDescent="0.3">
      <c r="A276" s="12" t="s">
        <v>15920</v>
      </c>
      <c r="B276" s="12" t="s">
        <v>656</v>
      </c>
      <c r="C276" s="12">
        <v>6350246634</v>
      </c>
      <c r="D276" s="12">
        <v>1357</v>
      </c>
      <c r="E276" s="82">
        <v>46052.156608796293</v>
      </c>
      <c r="F276" s="12" t="s">
        <v>15643</v>
      </c>
    </row>
    <row r="277" spans="1:6" x14ac:dyDescent="0.3">
      <c r="A277" s="12" t="s">
        <v>15921</v>
      </c>
      <c r="B277" s="12" t="s">
        <v>2911</v>
      </c>
      <c r="C277" s="12">
        <v>6317005686</v>
      </c>
      <c r="D277" s="12">
        <v>1747</v>
      </c>
      <c r="E277" s="82">
        <v>46032.942719907413</v>
      </c>
      <c r="F277" s="12" t="s">
        <v>15643</v>
      </c>
    </row>
    <row r="278" spans="1:6" x14ac:dyDescent="0.3">
      <c r="A278" s="12" t="s">
        <v>15922</v>
      </c>
      <c r="B278" s="12" t="s">
        <v>3956</v>
      </c>
      <c r="C278" s="12">
        <v>9897070599</v>
      </c>
      <c r="D278" s="12">
        <v>2636</v>
      </c>
      <c r="E278" s="82">
        <v>46024.32744212963</v>
      </c>
      <c r="F278" s="12" t="s">
        <v>15649</v>
      </c>
    </row>
    <row r="279" spans="1:6" x14ac:dyDescent="0.3">
      <c r="A279" s="12" t="s">
        <v>15923</v>
      </c>
      <c r="B279" s="12" t="s">
        <v>3774</v>
      </c>
      <c r="C279" s="12">
        <v>9968460495</v>
      </c>
      <c r="D279" s="12">
        <v>314</v>
      </c>
      <c r="E279" s="82">
        <v>46023.302442129629</v>
      </c>
      <c r="F279" s="12" t="s">
        <v>15647</v>
      </c>
    </row>
    <row r="280" spans="1:6" x14ac:dyDescent="0.3">
      <c r="A280" s="12" t="s">
        <v>15924</v>
      </c>
      <c r="B280" s="12" t="s">
        <v>4290</v>
      </c>
      <c r="C280" s="12">
        <v>9933822472</v>
      </c>
      <c r="D280" s="12">
        <v>946</v>
      </c>
      <c r="E280" s="82">
        <v>46040.573275462957</v>
      </c>
      <c r="F280" s="12" t="s">
        <v>15649</v>
      </c>
    </row>
    <row r="281" spans="1:6" x14ac:dyDescent="0.3">
      <c r="A281" s="12" t="s">
        <v>15925</v>
      </c>
      <c r="B281" s="12" t="s">
        <v>3368</v>
      </c>
      <c r="C281" s="12">
        <v>6313187807</v>
      </c>
      <c r="D281" s="12">
        <v>2826</v>
      </c>
      <c r="E281" s="82">
        <v>46022.637164351851</v>
      </c>
      <c r="F281" s="12" t="s">
        <v>15643</v>
      </c>
    </row>
    <row r="282" spans="1:6" x14ac:dyDescent="0.3">
      <c r="A282" s="12" t="s">
        <v>15926</v>
      </c>
      <c r="B282" s="12" t="s">
        <v>3380</v>
      </c>
      <c r="C282" s="12">
        <v>8855246483</v>
      </c>
      <c r="D282" s="12">
        <v>1498</v>
      </c>
      <c r="E282" s="82">
        <v>46034.95244212963</v>
      </c>
      <c r="F282" s="12" t="s">
        <v>15643</v>
      </c>
    </row>
    <row r="283" spans="1:6" x14ac:dyDescent="0.3">
      <c r="A283" s="12" t="s">
        <v>15927</v>
      </c>
      <c r="B283" s="12" t="s">
        <v>4358</v>
      </c>
      <c r="C283" s="12">
        <v>6347004902</v>
      </c>
      <c r="D283" s="12">
        <v>611</v>
      </c>
      <c r="E283" s="82">
        <v>46053.521192129629</v>
      </c>
      <c r="F283" s="12" t="s">
        <v>15643</v>
      </c>
    </row>
    <row r="284" spans="1:6" x14ac:dyDescent="0.3">
      <c r="A284" s="12" t="s">
        <v>15928</v>
      </c>
      <c r="B284" s="12" t="s">
        <v>4483</v>
      </c>
      <c r="C284" s="12">
        <v>8843063331</v>
      </c>
      <c r="D284" s="12">
        <v>1564</v>
      </c>
      <c r="E284" s="82">
        <v>46043.15730324074</v>
      </c>
      <c r="F284" s="12" t="s">
        <v>15643</v>
      </c>
    </row>
    <row r="285" spans="1:6" x14ac:dyDescent="0.3">
      <c r="A285" s="12" t="s">
        <v>15929</v>
      </c>
      <c r="B285" s="12" t="s">
        <v>1070</v>
      </c>
      <c r="C285" s="12">
        <v>9814083822</v>
      </c>
      <c r="D285" s="12">
        <v>213</v>
      </c>
      <c r="E285" s="82">
        <v>46034.098275462973</v>
      </c>
      <c r="F285" s="12" t="s">
        <v>15643</v>
      </c>
    </row>
    <row r="286" spans="1:6" x14ac:dyDescent="0.3">
      <c r="A286" s="12" t="s">
        <v>15930</v>
      </c>
      <c r="B286" s="12" t="s">
        <v>2985</v>
      </c>
      <c r="C286" s="12">
        <v>7098591730</v>
      </c>
      <c r="D286" s="12">
        <v>3282</v>
      </c>
      <c r="E286" s="82">
        <v>46040.249664351853</v>
      </c>
      <c r="F286" s="12" t="s">
        <v>15649</v>
      </c>
    </row>
    <row r="287" spans="1:6" x14ac:dyDescent="0.3">
      <c r="A287" s="12" t="s">
        <v>15931</v>
      </c>
      <c r="B287" s="12" t="s">
        <v>2243</v>
      </c>
      <c r="C287" s="12">
        <v>7066702233</v>
      </c>
      <c r="D287" s="12">
        <v>1792</v>
      </c>
      <c r="E287" s="82">
        <v>46050.478136574071</v>
      </c>
      <c r="F287" s="12" t="s">
        <v>15649</v>
      </c>
    </row>
    <row r="288" spans="1:6" x14ac:dyDescent="0.3">
      <c r="A288" s="12" t="s">
        <v>15932</v>
      </c>
      <c r="B288" s="12" t="s">
        <v>750</v>
      </c>
      <c r="C288" s="12">
        <v>9836524926</v>
      </c>
      <c r="D288" s="12">
        <v>57</v>
      </c>
      <c r="E288" s="82">
        <v>46039.708692129629</v>
      </c>
      <c r="F288" s="12" t="s">
        <v>15649</v>
      </c>
    </row>
    <row r="289" spans="1:6" x14ac:dyDescent="0.3">
      <c r="A289" s="12" t="s">
        <v>15933</v>
      </c>
      <c r="B289" s="12" t="s">
        <v>2213</v>
      </c>
      <c r="C289" s="12">
        <v>6383961692</v>
      </c>
      <c r="D289" s="12">
        <v>1373</v>
      </c>
      <c r="E289" s="82">
        <v>46031.18577546296</v>
      </c>
      <c r="F289" s="12" t="s">
        <v>15643</v>
      </c>
    </row>
    <row r="290" spans="1:6" x14ac:dyDescent="0.3">
      <c r="A290" s="12" t="s">
        <v>15934</v>
      </c>
      <c r="B290" s="12" t="s">
        <v>3290</v>
      </c>
      <c r="C290" s="12">
        <v>7024314261</v>
      </c>
      <c r="D290" s="12">
        <v>3466</v>
      </c>
      <c r="E290" s="82">
        <v>46028.065636574072</v>
      </c>
      <c r="F290" s="12" t="s">
        <v>15649</v>
      </c>
    </row>
    <row r="291" spans="1:6" x14ac:dyDescent="0.3">
      <c r="A291" s="12" t="s">
        <v>15935</v>
      </c>
      <c r="B291" s="12" t="s">
        <v>2707</v>
      </c>
      <c r="C291" s="12">
        <v>8832412706</v>
      </c>
      <c r="D291" s="12">
        <v>2262</v>
      </c>
      <c r="E291" s="82">
        <v>46023.130219907413</v>
      </c>
      <c r="F291" s="12" t="s">
        <v>15643</v>
      </c>
    </row>
    <row r="292" spans="1:6" x14ac:dyDescent="0.3">
      <c r="A292" s="12" t="s">
        <v>15936</v>
      </c>
      <c r="B292" s="12" t="s">
        <v>4447</v>
      </c>
      <c r="C292" s="12">
        <v>8886182063</v>
      </c>
      <c r="D292" s="12">
        <v>3256</v>
      </c>
      <c r="E292" s="82">
        <v>46045.147581018522</v>
      </c>
      <c r="F292" s="12" t="s">
        <v>15643</v>
      </c>
    </row>
    <row r="293" spans="1:6" x14ac:dyDescent="0.3">
      <c r="A293" s="12" t="s">
        <v>15937</v>
      </c>
      <c r="B293" s="12" t="s">
        <v>961</v>
      </c>
      <c r="C293" s="12">
        <v>6356964378</v>
      </c>
      <c r="D293" s="12">
        <v>311</v>
      </c>
      <c r="E293" s="82">
        <v>46050.440636574072</v>
      </c>
      <c r="F293" s="12" t="s">
        <v>15643</v>
      </c>
    </row>
    <row r="294" spans="1:6" x14ac:dyDescent="0.3">
      <c r="A294" s="12" t="s">
        <v>15938</v>
      </c>
      <c r="B294" s="12" t="s">
        <v>2875</v>
      </c>
      <c r="C294" s="12">
        <v>9858558127</v>
      </c>
      <c r="D294" s="12">
        <v>186</v>
      </c>
      <c r="E294" s="82">
        <v>46046.291331018518</v>
      </c>
      <c r="F294" s="12" t="s">
        <v>15643</v>
      </c>
    </row>
    <row r="295" spans="1:6" x14ac:dyDescent="0.3">
      <c r="A295" s="12" t="s">
        <v>15939</v>
      </c>
      <c r="B295" s="12" t="s">
        <v>1698</v>
      </c>
      <c r="C295" s="12">
        <v>7033321603</v>
      </c>
      <c r="D295" s="12">
        <v>2840</v>
      </c>
      <c r="E295" s="82">
        <v>46019.682997685188</v>
      </c>
      <c r="F295" s="12" t="s">
        <v>15647</v>
      </c>
    </row>
    <row r="296" spans="1:6" x14ac:dyDescent="0.3">
      <c r="A296" s="12" t="s">
        <v>15940</v>
      </c>
      <c r="B296" s="12" t="s">
        <v>2699</v>
      </c>
      <c r="C296" s="12">
        <v>8813594843</v>
      </c>
      <c r="D296" s="12">
        <v>228</v>
      </c>
      <c r="E296" s="82">
        <v>46033.427442129629</v>
      </c>
      <c r="F296" s="12" t="s">
        <v>15643</v>
      </c>
    </row>
    <row r="297" spans="1:6" x14ac:dyDescent="0.3">
      <c r="A297" s="12" t="s">
        <v>15941</v>
      </c>
      <c r="B297" s="12" t="s">
        <v>656</v>
      </c>
      <c r="C297" s="12">
        <v>9899852805</v>
      </c>
      <c r="D297" s="12">
        <v>2458</v>
      </c>
      <c r="E297" s="82">
        <v>46023.557997685188</v>
      </c>
      <c r="F297" s="12" t="s">
        <v>15647</v>
      </c>
    </row>
    <row r="298" spans="1:6" x14ac:dyDescent="0.3">
      <c r="A298" s="12" t="s">
        <v>15942</v>
      </c>
      <c r="B298" s="12" t="s">
        <v>3284</v>
      </c>
      <c r="C298" s="12">
        <v>9986884972</v>
      </c>
      <c r="D298" s="12">
        <v>2101</v>
      </c>
      <c r="E298" s="82">
        <v>46039.294108796297</v>
      </c>
      <c r="F298" s="12" t="s">
        <v>15649</v>
      </c>
    </row>
    <row r="299" spans="1:6" x14ac:dyDescent="0.3">
      <c r="A299" s="12" t="s">
        <v>15943</v>
      </c>
      <c r="B299" s="12" t="s">
        <v>3531</v>
      </c>
      <c r="C299" s="12">
        <v>9923116141</v>
      </c>
      <c r="D299" s="12">
        <v>2113</v>
      </c>
      <c r="E299" s="82">
        <v>46051.553831018522</v>
      </c>
      <c r="F299" s="12" t="s">
        <v>15647</v>
      </c>
    </row>
    <row r="300" spans="1:6" x14ac:dyDescent="0.3">
      <c r="A300" s="12" t="s">
        <v>15944</v>
      </c>
      <c r="B300" s="12" t="s">
        <v>2417</v>
      </c>
      <c r="C300" s="12">
        <v>6369556113</v>
      </c>
      <c r="D300" s="12">
        <v>1509</v>
      </c>
      <c r="E300" s="82">
        <v>46032.469108796293</v>
      </c>
      <c r="F300" s="12" t="s">
        <v>15647</v>
      </c>
    </row>
    <row r="301" spans="1:6" x14ac:dyDescent="0.3">
      <c r="A301" s="12" t="s">
        <v>15945</v>
      </c>
      <c r="B301" s="12" t="s">
        <v>1975</v>
      </c>
      <c r="C301" s="12">
        <v>6364538024</v>
      </c>
      <c r="D301" s="12">
        <v>3214</v>
      </c>
      <c r="E301" s="82">
        <v>46051.537858796299</v>
      </c>
      <c r="F301" s="12" t="s">
        <v>15643</v>
      </c>
    </row>
    <row r="302" spans="1:6" x14ac:dyDescent="0.3">
      <c r="A302" s="12" t="s">
        <v>15946</v>
      </c>
      <c r="B302" s="12" t="s">
        <v>1186</v>
      </c>
      <c r="C302" s="12">
        <v>9887853379</v>
      </c>
      <c r="D302" s="12">
        <v>2343</v>
      </c>
      <c r="E302" s="82">
        <v>46038.243414351848</v>
      </c>
      <c r="F302" s="12" t="s">
        <v>15643</v>
      </c>
    </row>
    <row r="303" spans="1:6" x14ac:dyDescent="0.3">
      <c r="A303" s="12" t="s">
        <v>15947</v>
      </c>
      <c r="B303" s="12" t="s">
        <v>3543</v>
      </c>
      <c r="C303" s="12">
        <v>7041498667</v>
      </c>
      <c r="D303" s="12">
        <v>1030</v>
      </c>
      <c r="E303" s="82">
        <v>46048.83021990741</v>
      </c>
      <c r="F303" s="12" t="s">
        <v>15649</v>
      </c>
    </row>
    <row r="304" spans="1:6" x14ac:dyDescent="0.3">
      <c r="A304" s="12" t="s">
        <v>15948</v>
      </c>
      <c r="B304" s="12" t="s">
        <v>3601</v>
      </c>
      <c r="C304" s="12">
        <v>9859525047</v>
      </c>
      <c r="D304" s="12">
        <v>3097</v>
      </c>
      <c r="E304" s="82">
        <v>46044.77952546296</v>
      </c>
      <c r="F304" s="12" t="s">
        <v>15649</v>
      </c>
    </row>
    <row r="305" spans="1:6" x14ac:dyDescent="0.3">
      <c r="A305" s="12" t="s">
        <v>15949</v>
      </c>
      <c r="B305" s="12" t="s">
        <v>2201</v>
      </c>
      <c r="C305" s="12">
        <v>8895650796</v>
      </c>
      <c r="D305" s="12">
        <v>1510</v>
      </c>
      <c r="E305" s="82">
        <v>46028.151747685188</v>
      </c>
      <c r="F305" s="12" t="s">
        <v>15649</v>
      </c>
    </row>
    <row r="306" spans="1:6" x14ac:dyDescent="0.3">
      <c r="A306" s="12" t="s">
        <v>15950</v>
      </c>
      <c r="B306" s="12" t="s">
        <v>761</v>
      </c>
      <c r="C306" s="12">
        <v>7054287931</v>
      </c>
      <c r="D306" s="12">
        <v>2199</v>
      </c>
      <c r="E306" s="82">
        <v>46041.682303240741</v>
      </c>
      <c r="F306" s="12" t="s">
        <v>15649</v>
      </c>
    </row>
    <row r="307" spans="1:6" x14ac:dyDescent="0.3">
      <c r="A307" s="12" t="s">
        <v>15951</v>
      </c>
      <c r="B307" s="12" t="s">
        <v>2947</v>
      </c>
      <c r="C307" s="12">
        <v>9840527173</v>
      </c>
      <c r="D307" s="12">
        <v>2587</v>
      </c>
      <c r="E307" s="82">
        <v>46031.766331018523</v>
      </c>
      <c r="F307" s="12" t="s">
        <v>15643</v>
      </c>
    </row>
    <row r="308" spans="1:6" x14ac:dyDescent="0.3">
      <c r="A308" s="12" t="s">
        <v>15952</v>
      </c>
      <c r="B308" s="12" t="s">
        <v>3344</v>
      </c>
      <c r="C308" s="12">
        <v>9826370446</v>
      </c>
      <c r="D308" s="12">
        <v>3280</v>
      </c>
      <c r="E308" s="82">
        <v>46039.416331018518</v>
      </c>
      <c r="F308" s="12" t="s">
        <v>15643</v>
      </c>
    </row>
    <row r="309" spans="1:6" x14ac:dyDescent="0.3">
      <c r="A309" s="12" t="s">
        <v>15953</v>
      </c>
      <c r="B309" s="12" t="s">
        <v>2085</v>
      </c>
      <c r="C309" s="12">
        <v>6334497246</v>
      </c>
      <c r="D309" s="12">
        <v>2699</v>
      </c>
      <c r="E309" s="82">
        <v>46041.317719907413</v>
      </c>
      <c r="F309" s="12" t="s">
        <v>15643</v>
      </c>
    </row>
    <row r="310" spans="1:6" x14ac:dyDescent="0.3">
      <c r="A310" s="12" t="s">
        <v>15954</v>
      </c>
      <c r="B310" s="12" t="s">
        <v>517</v>
      </c>
      <c r="C310" s="12">
        <v>6364181510</v>
      </c>
      <c r="D310" s="12">
        <v>1090</v>
      </c>
      <c r="E310" s="82">
        <v>46038.413553240738</v>
      </c>
      <c r="F310" s="12" t="s">
        <v>15647</v>
      </c>
    </row>
    <row r="311" spans="1:6" x14ac:dyDescent="0.3">
      <c r="A311" s="12" t="s">
        <v>15955</v>
      </c>
      <c r="B311" s="12" t="s">
        <v>2077</v>
      </c>
      <c r="C311" s="12">
        <v>9933795326</v>
      </c>
      <c r="D311" s="12">
        <v>1144</v>
      </c>
      <c r="E311" s="82">
        <v>46035.462164351848</v>
      </c>
      <c r="F311" s="12" t="s">
        <v>15649</v>
      </c>
    </row>
    <row r="312" spans="1:6" x14ac:dyDescent="0.3">
      <c r="A312" s="12" t="s">
        <v>15956</v>
      </c>
      <c r="B312" s="12" t="s">
        <v>4236</v>
      </c>
      <c r="C312" s="12">
        <v>6378695987</v>
      </c>
      <c r="D312" s="12">
        <v>1470</v>
      </c>
      <c r="E312" s="82">
        <v>46024.391331018523</v>
      </c>
      <c r="F312" s="12" t="s">
        <v>15643</v>
      </c>
    </row>
    <row r="313" spans="1:6" x14ac:dyDescent="0.3">
      <c r="A313" s="12" t="s">
        <v>15957</v>
      </c>
      <c r="B313" s="12" t="s">
        <v>1011</v>
      </c>
      <c r="C313" s="12">
        <v>9931843065</v>
      </c>
      <c r="D313" s="12">
        <v>1274</v>
      </c>
      <c r="E313" s="82">
        <v>46045.919108796297</v>
      </c>
      <c r="F313" s="12" t="s">
        <v>15649</v>
      </c>
    </row>
    <row r="314" spans="1:6" x14ac:dyDescent="0.3">
      <c r="A314" s="12" t="s">
        <v>15958</v>
      </c>
      <c r="B314" s="12" t="s">
        <v>2705</v>
      </c>
      <c r="C314" s="12">
        <v>9883945445</v>
      </c>
      <c r="D314" s="12">
        <v>1148</v>
      </c>
      <c r="E314" s="82">
        <v>46022.160081018519</v>
      </c>
      <c r="F314" s="12" t="s">
        <v>15643</v>
      </c>
    </row>
    <row r="315" spans="1:6" x14ac:dyDescent="0.3">
      <c r="A315" s="12" t="s">
        <v>15959</v>
      </c>
      <c r="B315" s="12" t="s">
        <v>2001</v>
      </c>
      <c r="C315" s="12">
        <v>6313970274</v>
      </c>
      <c r="D315" s="12">
        <v>176</v>
      </c>
      <c r="E315" s="82">
        <v>46027.944108796299</v>
      </c>
      <c r="F315" s="12" t="s">
        <v>15643</v>
      </c>
    </row>
    <row r="316" spans="1:6" x14ac:dyDescent="0.3">
      <c r="A316" s="12" t="s">
        <v>15960</v>
      </c>
      <c r="B316" s="12" t="s">
        <v>3473</v>
      </c>
      <c r="C316" s="12">
        <v>7051839852</v>
      </c>
      <c r="D316" s="12">
        <v>932</v>
      </c>
      <c r="E316" s="82">
        <v>46038.463553240741</v>
      </c>
      <c r="F316" s="12" t="s">
        <v>15643</v>
      </c>
    </row>
    <row r="317" spans="1:6" x14ac:dyDescent="0.3">
      <c r="A317" s="12" t="s">
        <v>15961</v>
      </c>
      <c r="B317" s="12" t="s">
        <v>3505</v>
      </c>
      <c r="C317" s="12">
        <v>9972718867</v>
      </c>
      <c r="D317" s="12">
        <v>1709</v>
      </c>
      <c r="E317" s="82">
        <v>46036.174664351849</v>
      </c>
      <c r="F317" s="12" t="s">
        <v>15643</v>
      </c>
    </row>
    <row r="318" spans="1:6" x14ac:dyDescent="0.3">
      <c r="A318" s="12" t="s">
        <v>15962</v>
      </c>
      <c r="B318" s="12" t="s">
        <v>3850</v>
      </c>
      <c r="C318" s="12">
        <v>6349166066</v>
      </c>
      <c r="D318" s="12">
        <v>1965</v>
      </c>
      <c r="E318" s="82">
        <v>46029.017025462963</v>
      </c>
      <c r="F318" s="12" t="s">
        <v>15647</v>
      </c>
    </row>
    <row r="319" spans="1:6" x14ac:dyDescent="0.3">
      <c r="A319" s="12" t="s">
        <v>15963</v>
      </c>
      <c r="B319" s="12" t="s">
        <v>3605</v>
      </c>
      <c r="C319" s="12">
        <v>7069973284</v>
      </c>
      <c r="D319" s="12">
        <v>1987</v>
      </c>
      <c r="E319" s="82">
        <v>46045.443414351852</v>
      </c>
      <c r="F319" s="12" t="s">
        <v>15647</v>
      </c>
    </row>
    <row r="320" spans="1:6" x14ac:dyDescent="0.3">
      <c r="A320" s="12" t="s">
        <v>15964</v>
      </c>
      <c r="B320" s="12" t="s">
        <v>3364</v>
      </c>
      <c r="C320" s="12">
        <v>9812109831</v>
      </c>
      <c r="D320" s="12">
        <v>2067</v>
      </c>
      <c r="E320" s="82">
        <v>46034.337164351848</v>
      </c>
      <c r="F320" s="12" t="s">
        <v>15649</v>
      </c>
    </row>
    <row r="321" spans="1:6" x14ac:dyDescent="0.3">
      <c r="A321" s="12" t="s">
        <v>15965</v>
      </c>
      <c r="B321" s="12" t="s">
        <v>2913</v>
      </c>
      <c r="C321" s="12">
        <v>8885229979</v>
      </c>
      <c r="D321" s="12">
        <v>2211</v>
      </c>
      <c r="E321" s="82">
        <v>46026.537164351852</v>
      </c>
      <c r="F321" s="12" t="s">
        <v>15647</v>
      </c>
    </row>
    <row r="322" spans="1:6" x14ac:dyDescent="0.3">
      <c r="A322" s="12" t="s">
        <v>15966</v>
      </c>
      <c r="B322" s="12" t="s">
        <v>593</v>
      </c>
      <c r="C322" s="12">
        <v>6324045939</v>
      </c>
      <c r="D322" s="12">
        <v>1290</v>
      </c>
      <c r="E322" s="82">
        <v>46019.346886574072</v>
      </c>
      <c r="F322" s="12" t="s">
        <v>15643</v>
      </c>
    </row>
    <row r="323" spans="1:6" x14ac:dyDescent="0.3">
      <c r="A323" s="12" t="s">
        <v>15967</v>
      </c>
      <c r="B323" s="12" t="s">
        <v>1546</v>
      </c>
      <c r="C323" s="12">
        <v>8841310712</v>
      </c>
      <c r="D323" s="12">
        <v>653</v>
      </c>
      <c r="E323" s="82">
        <v>46047.919803240737</v>
      </c>
      <c r="F323" s="12" t="s">
        <v>15643</v>
      </c>
    </row>
    <row r="324" spans="1:6" x14ac:dyDescent="0.3">
      <c r="A324" s="12" t="s">
        <v>15968</v>
      </c>
      <c r="B324" s="12" t="s">
        <v>2721</v>
      </c>
      <c r="C324" s="12">
        <v>8889091740</v>
      </c>
      <c r="D324" s="12">
        <v>57</v>
      </c>
      <c r="E324" s="82">
        <v>46022.525358796287</v>
      </c>
      <c r="F324" s="12" t="s">
        <v>15649</v>
      </c>
    </row>
    <row r="325" spans="1:6" x14ac:dyDescent="0.3">
      <c r="A325" s="12" t="s">
        <v>15969</v>
      </c>
      <c r="B325" s="12" t="s">
        <v>2371</v>
      </c>
      <c r="C325" s="12">
        <v>9878390508</v>
      </c>
      <c r="D325" s="12">
        <v>1442</v>
      </c>
      <c r="E325" s="82">
        <v>46052.557997685188</v>
      </c>
      <c r="F325" s="12" t="s">
        <v>15649</v>
      </c>
    </row>
    <row r="326" spans="1:6" x14ac:dyDescent="0.3">
      <c r="A326" s="12" t="s">
        <v>15970</v>
      </c>
      <c r="B326" s="12" t="s">
        <v>1796</v>
      </c>
      <c r="C326" s="12">
        <v>6375257857</v>
      </c>
      <c r="D326" s="12">
        <v>185</v>
      </c>
      <c r="E326" s="82">
        <v>46022.276053240741</v>
      </c>
      <c r="F326" s="12" t="s">
        <v>15649</v>
      </c>
    </row>
    <row r="327" spans="1:6" x14ac:dyDescent="0.3">
      <c r="A327" s="12" t="s">
        <v>15971</v>
      </c>
      <c r="B327" s="12" t="s">
        <v>1011</v>
      </c>
      <c r="C327" s="12">
        <v>9863444205</v>
      </c>
      <c r="D327" s="12">
        <v>3259</v>
      </c>
      <c r="E327" s="82">
        <v>46037.964942129627</v>
      </c>
      <c r="F327" s="12" t="s">
        <v>15649</v>
      </c>
    </row>
    <row r="328" spans="1:6" x14ac:dyDescent="0.3">
      <c r="A328" s="12" t="s">
        <v>15972</v>
      </c>
      <c r="B328" s="12" t="s">
        <v>1861</v>
      </c>
      <c r="C328" s="12">
        <v>9994251014</v>
      </c>
      <c r="D328" s="12">
        <v>3022</v>
      </c>
      <c r="E328" s="82">
        <v>46039.010775462957</v>
      </c>
      <c r="F328" s="12" t="s">
        <v>15649</v>
      </c>
    </row>
    <row r="329" spans="1:6" x14ac:dyDescent="0.3">
      <c r="A329" s="12" t="s">
        <v>15973</v>
      </c>
      <c r="B329" s="12" t="s">
        <v>2751</v>
      </c>
      <c r="C329" s="12">
        <v>9858420993</v>
      </c>
      <c r="D329" s="12">
        <v>2603</v>
      </c>
      <c r="E329" s="82">
        <v>46047.921886574077</v>
      </c>
      <c r="F329" s="12" t="s">
        <v>15643</v>
      </c>
    </row>
    <row r="330" spans="1:6" x14ac:dyDescent="0.3">
      <c r="A330" s="12" t="s">
        <v>15974</v>
      </c>
      <c r="B330" s="12" t="s">
        <v>1728</v>
      </c>
      <c r="C330" s="12">
        <v>9878096476</v>
      </c>
      <c r="D330" s="12">
        <v>871</v>
      </c>
      <c r="E330" s="82">
        <v>46049.375358796293</v>
      </c>
      <c r="F330" s="12" t="s">
        <v>15647</v>
      </c>
    </row>
    <row r="331" spans="1:6" x14ac:dyDescent="0.3">
      <c r="A331" s="12" t="s">
        <v>15975</v>
      </c>
      <c r="B331" s="12" t="s">
        <v>2345</v>
      </c>
      <c r="C331" s="12">
        <v>8839901858</v>
      </c>
      <c r="D331" s="12">
        <v>2207</v>
      </c>
      <c r="E331" s="82">
        <v>46022.33021990741</v>
      </c>
      <c r="F331" s="12" t="s">
        <v>15647</v>
      </c>
    </row>
    <row r="332" spans="1:6" x14ac:dyDescent="0.3">
      <c r="A332" s="12" t="s">
        <v>15976</v>
      </c>
      <c r="B332" s="12" t="s">
        <v>3242</v>
      </c>
      <c r="C332" s="12">
        <v>6378139513</v>
      </c>
      <c r="D332" s="12">
        <v>1337</v>
      </c>
      <c r="E332" s="82">
        <v>46019.987164351849</v>
      </c>
      <c r="F332" s="12" t="s">
        <v>15643</v>
      </c>
    </row>
    <row r="333" spans="1:6" x14ac:dyDescent="0.3">
      <c r="A333" s="12" t="s">
        <v>15977</v>
      </c>
      <c r="B333" s="12" t="s">
        <v>2162</v>
      </c>
      <c r="C333" s="12">
        <v>9835424351</v>
      </c>
      <c r="D333" s="12">
        <v>179</v>
      </c>
      <c r="E333" s="82">
        <v>46031.616331018522</v>
      </c>
      <c r="F333" s="12" t="s">
        <v>15647</v>
      </c>
    </row>
    <row r="334" spans="1:6" x14ac:dyDescent="0.3">
      <c r="A334" s="12" t="s">
        <v>15978</v>
      </c>
      <c r="B334" s="12" t="s">
        <v>2581</v>
      </c>
      <c r="C334" s="12">
        <v>6317885750</v>
      </c>
      <c r="D334" s="12">
        <v>2324</v>
      </c>
      <c r="E334" s="82">
        <v>46047.337858796287</v>
      </c>
      <c r="F334" s="12" t="s">
        <v>15649</v>
      </c>
    </row>
    <row r="335" spans="1:6" x14ac:dyDescent="0.3">
      <c r="A335" s="12" t="s">
        <v>15979</v>
      </c>
      <c r="B335" s="12" t="s">
        <v>4529</v>
      </c>
      <c r="C335" s="12">
        <v>8843036259</v>
      </c>
      <c r="D335" s="12">
        <v>331</v>
      </c>
      <c r="E335" s="82">
        <v>46028.765636574077</v>
      </c>
      <c r="F335" s="12" t="s">
        <v>15643</v>
      </c>
    </row>
    <row r="336" spans="1:6" x14ac:dyDescent="0.3">
      <c r="A336" s="12" t="s">
        <v>15980</v>
      </c>
      <c r="B336" s="12" t="s">
        <v>2653</v>
      </c>
      <c r="C336" s="12">
        <v>8829144216</v>
      </c>
      <c r="D336" s="12">
        <v>355</v>
      </c>
      <c r="E336" s="82">
        <v>46019.76771990741</v>
      </c>
      <c r="F336" s="12" t="s">
        <v>15643</v>
      </c>
    </row>
    <row r="337" spans="1:6" x14ac:dyDescent="0.3">
      <c r="A337" s="12" t="s">
        <v>15981</v>
      </c>
      <c r="B337" s="12" t="s">
        <v>2577</v>
      </c>
      <c r="C337" s="12">
        <v>8811914628</v>
      </c>
      <c r="D337" s="12">
        <v>2234</v>
      </c>
      <c r="E337" s="82">
        <v>46046.742719907408</v>
      </c>
      <c r="F337" s="12" t="s">
        <v>15643</v>
      </c>
    </row>
    <row r="338" spans="1:6" x14ac:dyDescent="0.3">
      <c r="A338" s="12" t="s">
        <v>15982</v>
      </c>
      <c r="B338" s="12" t="s">
        <v>2201</v>
      </c>
      <c r="C338" s="12">
        <v>6340602979</v>
      </c>
      <c r="D338" s="12">
        <v>694</v>
      </c>
      <c r="E338" s="82">
        <v>46033.344108796293</v>
      </c>
      <c r="F338" s="12" t="s">
        <v>15643</v>
      </c>
    </row>
    <row r="339" spans="1:6" x14ac:dyDescent="0.3">
      <c r="A339" s="12" t="s">
        <v>15983</v>
      </c>
      <c r="B339" s="12" t="s">
        <v>2335</v>
      </c>
      <c r="C339" s="12">
        <v>8824360241</v>
      </c>
      <c r="D339" s="12">
        <v>3501</v>
      </c>
      <c r="E339" s="82">
        <v>46019.382997685178</v>
      </c>
      <c r="F339" s="12" t="s">
        <v>15649</v>
      </c>
    </row>
    <row r="340" spans="1:6" x14ac:dyDescent="0.3">
      <c r="A340" s="12" t="s">
        <v>15984</v>
      </c>
      <c r="B340" s="12" t="s">
        <v>1814</v>
      </c>
      <c r="C340" s="12">
        <v>7036108817</v>
      </c>
      <c r="D340" s="12">
        <v>831</v>
      </c>
      <c r="E340" s="82">
        <v>46037.937858796293</v>
      </c>
      <c r="F340" s="12" t="s">
        <v>15649</v>
      </c>
    </row>
    <row r="341" spans="1:6" x14ac:dyDescent="0.3">
      <c r="A341" s="12" t="s">
        <v>15985</v>
      </c>
      <c r="B341" s="12" t="s">
        <v>3340</v>
      </c>
      <c r="C341" s="12">
        <v>9837883339</v>
      </c>
      <c r="D341" s="12">
        <v>2436</v>
      </c>
      <c r="E341" s="82">
        <v>46046.209386574083</v>
      </c>
      <c r="F341" s="12" t="s">
        <v>15649</v>
      </c>
    </row>
    <row r="342" spans="1:6" x14ac:dyDescent="0.3">
      <c r="A342" s="12" t="s">
        <v>15986</v>
      </c>
      <c r="B342" s="12" t="s">
        <v>4224</v>
      </c>
      <c r="C342" s="12">
        <v>7087387934</v>
      </c>
      <c r="D342" s="12">
        <v>85</v>
      </c>
      <c r="E342" s="82">
        <v>46028.194108796299</v>
      </c>
      <c r="F342" s="12" t="s">
        <v>15643</v>
      </c>
    </row>
    <row r="343" spans="1:6" x14ac:dyDescent="0.3">
      <c r="A343" s="12" t="s">
        <v>15987</v>
      </c>
      <c r="B343" s="12" t="s">
        <v>4318</v>
      </c>
      <c r="C343" s="12">
        <v>7029822883</v>
      </c>
      <c r="D343" s="12">
        <v>1312</v>
      </c>
      <c r="E343" s="82">
        <v>46041.027442129627</v>
      </c>
      <c r="F343" s="12" t="s">
        <v>15647</v>
      </c>
    </row>
    <row r="344" spans="1:6" x14ac:dyDescent="0.3">
      <c r="A344" s="12" t="s">
        <v>15988</v>
      </c>
      <c r="B344" s="12" t="s">
        <v>2797</v>
      </c>
      <c r="C344" s="12">
        <v>6314055278</v>
      </c>
      <c r="D344" s="12">
        <v>221</v>
      </c>
      <c r="E344" s="82">
        <v>46035.460775462961</v>
      </c>
      <c r="F344" s="12" t="s">
        <v>15643</v>
      </c>
    </row>
    <row r="345" spans="1:6" x14ac:dyDescent="0.3">
      <c r="A345" s="12" t="s">
        <v>15989</v>
      </c>
      <c r="B345" s="12" t="s">
        <v>3451</v>
      </c>
      <c r="C345" s="12">
        <v>7088575911</v>
      </c>
      <c r="D345" s="12">
        <v>1736</v>
      </c>
      <c r="E345" s="82">
        <v>46022.537164351852</v>
      </c>
      <c r="F345" s="12" t="s">
        <v>15643</v>
      </c>
    </row>
    <row r="346" spans="1:6" x14ac:dyDescent="0.3">
      <c r="A346" s="12" t="s">
        <v>15990</v>
      </c>
      <c r="B346" s="12" t="s">
        <v>4469</v>
      </c>
      <c r="C346" s="12">
        <v>6342992601</v>
      </c>
      <c r="D346" s="12">
        <v>291</v>
      </c>
      <c r="E346" s="82">
        <v>46025.064247685194</v>
      </c>
      <c r="F346" s="12" t="s">
        <v>15649</v>
      </c>
    </row>
    <row r="347" spans="1:6" x14ac:dyDescent="0.3">
      <c r="A347" s="12" t="s">
        <v>15991</v>
      </c>
      <c r="B347" s="12" t="s">
        <v>4027</v>
      </c>
      <c r="C347" s="12">
        <v>8868035848</v>
      </c>
      <c r="D347" s="12">
        <v>3332</v>
      </c>
      <c r="E347" s="82">
        <v>46051.307303240741</v>
      </c>
      <c r="F347" s="12" t="s">
        <v>15643</v>
      </c>
    </row>
    <row r="348" spans="1:6" x14ac:dyDescent="0.3">
      <c r="A348" s="12" t="s">
        <v>15992</v>
      </c>
      <c r="B348" s="12" t="s">
        <v>4044</v>
      </c>
      <c r="C348" s="12">
        <v>6375329546</v>
      </c>
      <c r="D348" s="12">
        <v>984</v>
      </c>
      <c r="E348" s="82">
        <v>46028.559386574067</v>
      </c>
      <c r="F348" s="12" t="s">
        <v>15643</v>
      </c>
    </row>
    <row r="349" spans="1:6" x14ac:dyDescent="0.3">
      <c r="A349" s="12" t="s">
        <v>15993</v>
      </c>
      <c r="B349" s="12" t="s">
        <v>2939</v>
      </c>
      <c r="C349" s="12">
        <v>8825407948</v>
      </c>
      <c r="D349" s="12">
        <v>1426</v>
      </c>
      <c r="E349" s="82">
        <v>46053.387858796297</v>
      </c>
      <c r="F349" s="12" t="s">
        <v>15647</v>
      </c>
    </row>
    <row r="350" spans="1:6" x14ac:dyDescent="0.3">
      <c r="A350" s="12" t="s">
        <v>15994</v>
      </c>
      <c r="B350" s="12" t="s">
        <v>4096</v>
      </c>
      <c r="C350" s="12">
        <v>7023058421</v>
      </c>
      <c r="D350" s="12">
        <v>2125</v>
      </c>
      <c r="E350" s="82">
        <v>46034.905219907407</v>
      </c>
      <c r="F350" s="12" t="s">
        <v>15649</v>
      </c>
    </row>
    <row r="351" spans="1:6" x14ac:dyDescent="0.3">
      <c r="A351" s="12" t="s">
        <v>15995</v>
      </c>
      <c r="B351" s="12" t="s">
        <v>4364</v>
      </c>
      <c r="C351" s="12">
        <v>9854666691</v>
      </c>
      <c r="D351" s="12">
        <v>1856</v>
      </c>
      <c r="E351" s="82">
        <v>46042.494108796287</v>
      </c>
      <c r="F351" s="12" t="s">
        <v>15649</v>
      </c>
    </row>
    <row r="352" spans="1:6" x14ac:dyDescent="0.3">
      <c r="A352" s="12" t="s">
        <v>15996</v>
      </c>
      <c r="B352" s="12" t="s">
        <v>2957</v>
      </c>
      <c r="C352" s="12">
        <v>6376864524</v>
      </c>
      <c r="D352" s="12">
        <v>3520</v>
      </c>
      <c r="E352" s="82">
        <v>46032.135081018518</v>
      </c>
      <c r="F352" s="12" t="s">
        <v>15643</v>
      </c>
    </row>
    <row r="353" spans="1:6" x14ac:dyDescent="0.3">
      <c r="A353" s="12" t="s">
        <v>15997</v>
      </c>
      <c r="B353" s="12" t="s">
        <v>3734</v>
      </c>
      <c r="C353" s="12">
        <v>6312799973</v>
      </c>
      <c r="D353" s="12">
        <v>756</v>
      </c>
      <c r="E353" s="82">
        <v>46050.590636574067</v>
      </c>
      <c r="F353" s="12" t="s">
        <v>15649</v>
      </c>
    </row>
    <row r="354" spans="1:6" x14ac:dyDescent="0.3">
      <c r="A354" s="12" t="s">
        <v>15998</v>
      </c>
      <c r="B354" s="12" t="s">
        <v>2215</v>
      </c>
      <c r="C354" s="12">
        <v>7087006557</v>
      </c>
      <c r="D354" s="12">
        <v>131</v>
      </c>
      <c r="E354" s="82">
        <v>46031.977442129632</v>
      </c>
      <c r="F354" s="12" t="s">
        <v>15649</v>
      </c>
    </row>
    <row r="355" spans="1:6" x14ac:dyDescent="0.3">
      <c r="A355" s="12" t="s">
        <v>15999</v>
      </c>
      <c r="B355" s="12" t="s">
        <v>2987</v>
      </c>
      <c r="C355" s="12">
        <v>9823390087</v>
      </c>
      <c r="D355" s="12">
        <v>699</v>
      </c>
      <c r="E355" s="82">
        <v>46052.000358796293</v>
      </c>
      <c r="F355" s="12" t="s">
        <v>15647</v>
      </c>
    </row>
    <row r="356" spans="1:6" x14ac:dyDescent="0.3">
      <c r="A356" s="12" t="s">
        <v>16000</v>
      </c>
      <c r="B356" s="12" t="s">
        <v>3164</v>
      </c>
      <c r="C356" s="12">
        <v>6372023719</v>
      </c>
      <c r="D356" s="12">
        <v>1303</v>
      </c>
      <c r="E356" s="82">
        <v>46038.942719907413</v>
      </c>
      <c r="F356" s="12" t="s">
        <v>15643</v>
      </c>
    </row>
    <row r="357" spans="1:6" x14ac:dyDescent="0.3">
      <c r="A357" s="12" t="s">
        <v>16001</v>
      </c>
      <c r="B357" s="12" t="s">
        <v>3623</v>
      </c>
      <c r="C357" s="12">
        <v>7011996937</v>
      </c>
      <c r="D357" s="12">
        <v>3441</v>
      </c>
      <c r="E357" s="82">
        <v>46037.040636574071</v>
      </c>
      <c r="F357" s="12" t="s">
        <v>15649</v>
      </c>
    </row>
    <row r="358" spans="1:6" x14ac:dyDescent="0.3">
      <c r="A358" s="12" t="s">
        <v>16002</v>
      </c>
      <c r="B358" s="12" t="s">
        <v>3513</v>
      </c>
      <c r="C358" s="12">
        <v>9888256595</v>
      </c>
      <c r="D358" s="12">
        <v>2480</v>
      </c>
      <c r="E358" s="82">
        <v>46048.860081018523</v>
      </c>
      <c r="F358" s="12" t="s">
        <v>15643</v>
      </c>
    </row>
    <row r="359" spans="1:6" x14ac:dyDescent="0.3">
      <c r="A359" s="12" t="s">
        <v>16003</v>
      </c>
      <c r="B359" s="12" t="s">
        <v>1099</v>
      </c>
      <c r="C359" s="12">
        <v>9813267877</v>
      </c>
      <c r="D359" s="12">
        <v>3589</v>
      </c>
      <c r="E359" s="82">
        <v>46029.413553240738</v>
      </c>
      <c r="F359" s="12" t="s">
        <v>15643</v>
      </c>
    </row>
    <row r="360" spans="1:6" x14ac:dyDescent="0.3">
      <c r="A360" s="12" t="s">
        <v>16004</v>
      </c>
      <c r="B360" s="12" t="s">
        <v>4275</v>
      </c>
      <c r="C360" s="12">
        <v>9995686444</v>
      </c>
      <c r="D360" s="12">
        <v>713</v>
      </c>
      <c r="E360" s="82">
        <v>46025.767025462963</v>
      </c>
      <c r="F360" s="12" t="s">
        <v>15647</v>
      </c>
    </row>
    <row r="361" spans="1:6" x14ac:dyDescent="0.3">
      <c r="A361" s="12" t="s">
        <v>16005</v>
      </c>
      <c r="B361" s="12" t="s">
        <v>2517</v>
      </c>
      <c r="C361" s="12">
        <v>9974189927</v>
      </c>
      <c r="D361" s="12">
        <v>1382</v>
      </c>
      <c r="E361" s="82">
        <v>46020.426747685182</v>
      </c>
      <c r="F361" s="12" t="s">
        <v>15649</v>
      </c>
    </row>
    <row r="362" spans="1:6" x14ac:dyDescent="0.3">
      <c r="A362" s="12" t="s">
        <v>16006</v>
      </c>
      <c r="B362" s="12" t="s">
        <v>1125</v>
      </c>
      <c r="C362" s="12">
        <v>7017917326</v>
      </c>
      <c r="D362" s="12">
        <v>643</v>
      </c>
      <c r="E362" s="82">
        <v>46049.021192129629</v>
      </c>
      <c r="F362" s="12" t="s">
        <v>15647</v>
      </c>
    </row>
    <row r="363" spans="1:6" x14ac:dyDescent="0.3">
      <c r="A363" s="12" t="s">
        <v>16007</v>
      </c>
      <c r="B363" s="12" t="s">
        <v>3012</v>
      </c>
      <c r="C363" s="12">
        <v>9894111018</v>
      </c>
      <c r="D363" s="12">
        <v>2040</v>
      </c>
      <c r="E363" s="82">
        <v>46028.422581018523</v>
      </c>
      <c r="F363" s="12" t="s">
        <v>15649</v>
      </c>
    </row>
    <row r="364" spans="1:6" x14ac:dyDescent="0.3">
      <c r="A364" s="12" t="s">
        <v>16008</v>
      </c>
      <c r="B364" s="12" t="s">
        <v>2471</v>
      </c>
      <c r="C364" s="12">
        <v>6384865295</v>
      </c>
      <c r="D364" s="12">
        <v>3308</v>
      </c>
      <c r="E364" s="82">
        <v>46046.680219907408</v>
      </c>
      <c r="F364" s="12" t="s">
        <v>15643</v>
      </c>
    </row>
    <row r="365" spans="1:6" x14ac:dyDescent="0.3">
      <c r="A365" s="12" t="s">
        <v>16009</v>
      </c>
      <c r="B365" s="12" t="s">
        <v>3304</v>
      </c>
      <c r="C365" s="12">
        <v>6326342589</v>
      </c>
      <c r="D365" s="12">
        <v>2494</v>
      </c>
      <c r="E365" s="82">
        <v>46051.665636574071</v>
      </c>
      <c r="F365" s="12" t="s">
        <v>15647</v>
      </c>
    </row>
    <row r="366" spans="1:6" x14ac:dyDescent="0.3">
      <c r="A366" s="12" t="s">
        <v>16010</v>
      </c>
      <c r="B366" s="12" t="s">
        <v>2927</v>
      </c>
      <c r="C366" s="12">
        <v>8859031722</v>
      </c>
      <c r="D366" s="12">
        <v>2706</v>
      </c>
      <c r="E366" s="82">
        <v>46019.632997685178</v>
      </c>
      <c r="F366" s="12" t="s">
        <v>15649</v>
      </c>
    </row>
    <row r="367" spans="1:6" x14ac:dyDescent="0.3">
      <c r="A367" s="12" t="s">
        <v>16011</v>
      </c>
      <c r="B367" s="12" t="s">
        <v>2621</v>
      </c>
      <c r="C367" s="12">
        <v>6335789713</v>
      </c>
      <c r="D367" s="12">
        <v>903</v>
      </c>
      <c r="E367" s="82">
        <v>46043.226747685178</v>
      </c>
      <c r="F367" s="12" t="s">
        <v>15649</v>
      </c>
    </row>
    <row r="368" spans="1:6" x14ac:dyDescent="0.3">
      <c r="A368" s="12" t="s">
        <v>16012</v>
      </c>
      <c r="B368" s="12" t="s">
        <v>2269</v>
      </c>
      <c r="C368" s="12">
        <v>8881105124</v>
      </c>
      <c r="D368" s="12">
        <v>2950</v>
      </c>
      <c r="E368" s="82">
        <v>46043.262164351851</v>
      </c>
      <c r="F368" s="12" t="s">
        <v>15647</v>
      </c>
    </row>
    <row r="369" spans="1:6" x14ac:dyDescent="0.3">
      <c r="A369" s="12" t="s">
        <v>16013</v>
      </c>
      <c r="B369" s="12" t="s">
        <v>1644</v>
      </c>
      <c r="C369" s="12">
        <v>7026650642</v>
      </c>
      <c r="D369" s="12">
        <v>3029</v>
      </c>
      <c r="E369" s="82">
        <v>46043.503136574072</v>
      </c>
      <c r="F369" s="12" t="s">
        <v>15647</v>
      </c>
    </row>
    <row r="370" spans="1:6" x14ac:dyDescent="0.3">
      <c r="A370" s="12" t="s">
        <v>16014</v>
      </c>
      <c r="B370" s="12" t="s">
        <v>2607</v>
      </c>
      <c r="C370" s="12">
        <v>8883255241</v>
      </c>
      <c r="D370" s="12">
        <v>3483</v>
      </c>
      <c r="E370" s="82">
        <v>46039.90730324074</v>
      </c>
      <c r="F370" s="12" t="s">
        <v>15643</v>
      </c>
    </row>
    <row r="371" spans="1:6" x14ac:dyDescent="0.3">
      <c r="A371" s="12" t="s">
        <v>16015</v>
      </c>
      <c r="B371" s="12" t="s">
        <v>2723</v>
      </c>
      <c r="C371" s="12">
        <v>6312363003</v>
      </c>
      <c r="D371" s="12">
        <v>613</v>
      </c>
      <c r="E371" s="82">
        <v>46047.249664351853</v>
      </c>
      <c r="F371" s="12" t="s">
        <v>15647</v>
      </c>
    </row>
    <row r="372" spans="1:6" x14ac:dyDescent="0.3">
      <c r="A372" s="12" t="s">
        <v>16016</v>
      </c>
      <c r="B372" s="12" t="s">
        <v>2176</v>
      </c>
      <c r="C372" s="12">
        <v>9929103894</v>
      </c>
      <c r="D372" s="12">
        <v>3276</v>
      </c>
      <c r="E372" s="82">
        <v>46034.237858796303</v>
      </c>
      <c r="F372" s="12" t="s">
        <v>15643</v>
      </c>
    </row>
    <row r="373" spans="1:6" x14ac:dyDescent="0.3">
      <c r="A373" s="12" t="s">
        <v>16017</v>
      </c>
      <c r="B373" s="12" t="s">
        <v>3499</v>
      </c>
      <c r="C373" s="12">
        <v>9995454507</v>
      </c>
      <c r="D373" s="12">
        <v>1385</v>
      </c>
      <c r="E373" s="82">
        <v>46052.067025462973</v>
      </c>
      <c r="F373" s="12" t="s">
        <v>15649</v>
      </c>
    </row>
    <row r="374" spans="1:6" x14ac:dyDescent="0.3">
      <c r="A374" s="12" t="s">
        <v>16018</v>
      </c>
      <c r="B374" s="12" t="s">
        <v>3563</v>
      </c>
      <c r="C374" s="12">
        <v>9841085203</v>
      </c>
      <c r="D374" s="12">
        <v>776</v>
      </c>
      <c r="E374" s="82">
        <v>46049.453831018523</v>
      </c>
      <c r="F374" s="12" t="s">
        <v>15643</v>
      </c>
    </row>
    <row r="375" spans="1:6" x14ac:dyDescent="0.3">
      <c r="A375" s="12" t="s">
        <v>16019</v>
      </c>
      <c r="B375" s="12" t="s">
        <v>2094</v>
      </c>
      <c r="C375" s="12">
        <v>8830586512</v>
      </c>
      <c r="D375" s="12">
        <v>3421</v>
      </c>
      <c r="E375" s="82">
        <v>46022.038553240738</v>
      </c>
      <c r="F375" s="12" t="s">
        <v>15643</v>
      </c>
    </row>
    <row r="376" spans="1:6" x14ac:dyDescent="0.3">
      <c r="A376" s="12" t="s">
        <v>16020</v>
      </c>
      <c r="B376" s="12" t="s">
        <v>1925</v>
      </c>
      <c r="C376" s="12">
        <v>9843432286</v>
      </c>
      <c r="D376" s="12">
        <v>3141</v>
      </c>
      <c r="E376" s="82">
        <v>46034.110081018523</v>
      </c>
      <c r="F376" s="12" t="s">
        <v>15643</v>
      </c>
    </row>
    <row r="377" spans="1:6" x14ac:dyDescent="0.3">
      <c r="A377" s="12" t="s">
        <v>16021</v>
      </c>
      <c r="B377" s="12" t="s">
        <v>3764</v>
      </c>
      <c r="C377" s="12">
        <v>6331212798</v>
      </c>
      <c r="D377" s="12">
        <v>2948</v>
      </c>
      <c r="E377" s="82">
        <v>46023.752442129633</v>
      </c>
      <c r="F377" s="12" t="s">
        <v>15649</v>
      </c>
    </row>
    <row r="378" spans="1:6" x14ac:dyDescent="0.3">
      <c r="A378" s="12" t="s">
        <v>16022</v>
      </c>
      <c r="B378" s="12" t="s">
        <v>3455</v>
      </c>
      <c r="C378" s="12">
        <v>6357310344</v>
      </c>
      <c r="D378" s="12">
        <v>215</v>
      </c>
      <c r="E378" s="82">
        <v>46025.692025462973</v>
      </c>
      <c r="F378" s="12" t="s">
        <v>15649</v>
      </c>
    </row>
    <row r="379" spans="1:6" x14ac:dyDescent="0.3">
      <c r="A379" s="12" t="s">
        <v>16023</v>
      </c>
      <c r="B379" s="12" t="s">
        <v>4469</v>
      </c>
      <c r="C379" s="12">
        <v>7034098260</v>
      </c>
      <c r="D379" s="12">
        <v>2692</v>
      </c>
      <c r="E379" s="82">
        <v>46019.873969907407</v>
      </c>
      <c r="F379" s="12" t="s">
        <v>15643</v>
      </c>
    </row>
    <row r="380" spans="1:6" x14ac:dyDescent="0.3">
      <c r="A380" s="12" t="s">
        <v>16024</v>
      </c>
      <c r="B380" s="12" t="s">
        <v>3096</v>
      </c>
      <c r="C380" s="12">
        <v>8892671315</v>
      </c>
      <c r="D380" s="12">
        <v>37</v>
      </c>
      <c r="E380" s="82">
        <v>46047.825358796297</v>
      </c>
      <c r="F380" s="12" t="s">
        <v>15647</v>
      </c>
    </row>
    <row r="381" spans="1:6" x14ac:dyDescent="0.3">
      <c r="A381" s="12" t="s">
        <v>16025</v>
      </c>
      <c r="B381" s="12" t="s">
        <v>1921</v>
      </c>
      <c r="C381" s="12">
        <v>6361010876</v>
      </c>
      <c r="D381" s="12">
        <v>1276</v>
      </c>
      <c r="E381" s="82">
        <v>46042.203831018523</v>
      </c>
      <c r="F381" s="12" t="s">
        <v>15649</v>
      </c>
    </row>
    <row r="382" spans="1:6" x14ac:dyDescent="0.3">
      <c r="A382" s="12" t="s">
        <v>16026</v>
      </c>
      <c r="B382" s="12" t="s">
        <v>3479</v>
      </c>
      <c r="C382" s="12">
        <v>9888826169</v>
      </c>
      <c r="D382" s="12">
        <v>1036</v>
      </c>
      <c r="E382" s="82">
        <v>46032.068414351852</v>
      </c>
      <c r="F382" s="12" t="s">
        <v>15647</v>
      </c>
    </row>
    <row r="383" spans="1:6" x14ac:dyDescent="0.3">
      <c r="A383" s="12" t="s">
        <v>16027</v>
      </c>
      <c r="B383" s="12" t="s">
        <v>4400</v>
      </c>
      <c r="C383" s="12">
        <v>6390365864</v>
      </c>
      <c r="D383" s="12">
        <v>34</v>
      </c>
      <c r="E383" s="82">
        <v>46047.184386574067</v>
      </c>
      <c r="F383" s="12" t="s">
        <v>15643</v>
      </c>
    </row>
    <row r="384" spans="1:6" x14ac:dyDescent="0.3">
      <c r="A384" s="12" t="s">
        <v>16028</v>
      </c>
      <c r="B384" s="12" t="s">
        <v>2725</v>
      </c>
      <c r="C384" s="12">
        <v>6378702896</v>
      </c>
      <c r="D384" s="12">
        <v>128</v>
      </c>
      <c r="E384" s="82">
        <v>46024.948275462957</v>
      </c>
      <c r="F384" s="12" t="s">
        <v>15647</v>
      </c>
    </row>
    <row r="385" spans="1:6" x14ac:dyDescent="0.3">
      <c r="A385" s="12" t="s">
        <v>16029</v>
      </c>
      <c r="B385" s="12" t="s">
        <v>4585</v>
      </c>
      <c r="C385" s="12">
        <v>8827948721</v>
      </c>
      <c r="D385" s="12">
        <v>2085</v>
      </c>
      <c r="E385" s="82">
        <v>46030.089942129627</v>
      </c>
      <c r="F385" s="12" t="s">
        <v>15643</v>
      </c>
    </row>
    <row r="386" spans="1:6" x14ac:dyDescent="0.3">
      <c r="A386" s="12" t="s">
        <v>16030</v>
      </c>
      <c r="B386" s="12" t="s">
        <v>1326</v>
      </c>
      <c r="C386" s="12">
        <v>8810682557</v>
      </c>
      <c r="D386" s="12">
        <v>3416</v>
      </c>
      <c r="E386" s="82">
        <v>46036.334386574083</v>
      </c>
      <c r="F386" s="12" t="s">
        <v>15649</v>
      </c>
    </row>
    <row r="387" spans="1:6" x14ac:dyDescent="0.3">
      <c r="A387" s="12" t="s">
        <v>16031</v>
      </c>
      <c r="B387" s="12" t="s">
        <v>2445</v>
      </c>
      <c r="C387" s="12">
        <v>6345415032</v>
      </c>
      <c r="D387" s="12">
        <v>2656</v>
      </c>
      <c r="E387" s="82">
        <v>46019.90730324074</v>
      </c>
      <c r="F387" s="12" t="s">
        <v>15643</v>
      </c>
    </row>
    <row r="388" spans="1:6" x14ac:dyDescent="0.3">
      <c r="A388" s="12" t="s">
        <v>16032</v>
      </c>
      <c r="B388" s="12" t="s">
        <v>2235</v>
      </c>
      <c r="C388" s="12">
        <v>7022879444</v>
      </c>
      <c r="D388" s="12">
        <v>1978</v>
      </c>
      <c r="E388" s="82">
        <v>46038.491331018522</v>
      </c>
      <c r="F388" s="12" t="s">
        <v>15647</v>
      </c>
    </row>
    <row r="389" spans="1:6" x14ac:dyDescent="0.3">
      <c r="A389" s="12" t="s">
        <v>16033</v>
      </c>
      <c r="B389" s="12" t="s">
        <v>4517</v>
      </c>
      <c r="C389" s="12">
        <v>7028031566</v>
      </c>
      <c r="D389" s="12">
        <v>1291</v>
      </c>
      <c r="E389" s="82">
        <v>46027.526747685188</v>
      </c>
      <c r="F389" s="12" t="s">
        <v>15647</v>
      </c>
    </row>
    <row r="390" spans="1:6" x14ac:dyDescent="0.3">
      <c r="A390" s="12" t="s">
        <v>16034</v>
      </c>
      <c r="B390" s="12" t="s">
        <v>3493</v>
      </c>
      <c r="C390" s="12">
        <v>9836228853</v>
      </c>
      <c r="D390" s="12">
        <v>345</v>
      </c>
      <c r="E390" s="82">
        <v>46028.198275462957</v>
      </c>
      <c r="F390" s="12" t="s">
        <v>15649</v>
      </c>
    </row>
    <row r="391" spans="1:6" x14ac:dyDescent="0.3">
      <c r="A391" s="12" t="s">
        <v>16035</v>
      </c>
      <c r="B391" s="12" t="s">
        <v>2029</v>
      </c>
      <c r="C391" s="12">
        <v>9824862948</v>
      </c>
      <c r="D391" s="12">
        <v>662</v>
      </c>
      <c r="E391" s="82">
        <v>46053.812858796293</v>
      </c>
      <c r="F391" s="12" t="s">
        <v>15643</v>
      </c>
    </row>
    <row r="392" spans="1:6" x14ac:dyDescent="0.3">
      <c r="A392" s="12" t="s">
        <v>16036</v>
      </c>
      <c r="B392" s="12" t="s">
        <v>1506</v>
      </c>
      <c r="C392" s="12">
        <v>9941073505</v>
      </c>
      <c r="D392" s="12">
        <v>1184</v>
      </c>
      <c r="E392" s="82">
        <v>46047.200358796297</v>
      </c>
      <c r="F392" s="12" t="s">
        <v>15649</v>
      </c>
    </row>
    <row r="393" spans="1:6" x14ac:dyDescent="0.3">
      <c r="A393" s="12" t="s">
        <v>16037</v>
      </c>
      <c r="B393" s="12" t="s">
        <v>1941</v>
      </c>
      <c r="C393" s="12">
        <v>9936365058</v>
      </c>
      <c r="D393" s="12">
        <v>470</v>
      </c>
      <c r="E393" s="82">
        <v>46026.556608796287</v>
      </c>
      <c r="F393" s="12" t="s">
        <v>15643</v>
      </c>
    </row>
    <row r="394" spans="1:6" x14ac:dyDescent="0.3">
      <c r="A394" s="12" t="s">
        <v>16038</v>
      </c>
      <c r="B394" s="12" t="s">
        <v>2777</v>
      </c>
      <c r="C394" s="12">
        <v>8865780570</v>
      </c>
      <c r="D394" s="12">
        <v>643</v>
      </c>
      <c r="E394" s="82">
        <v>46038.417025462957</v>
      </c>
      <c r="F394" s="12" t="s">
        <v>15647</v>
      </c>
    </row>
    <row r="395" spans="1:6" x14ac:dyDescent="0.3">
      <c r="A395" s="12" t="s">
        <v>16039</v>
      </c>
      <c r="B395" s="12" t="s">
        <v>3084</v>
      </c>
      <c r="C395" s="12">
        <v>6337560990</v>
      </c>
      <c r="D395" s="12">
        <v>1683</v>
      </c>
      <c r="E395" s="82">
        <v>46022.869803240741</v>
      </c>
      <c r="F395" s="12" t="s">
        <v>15649</v>
      </c>
    </row>
    <row r="396" spans="1:6" x14ac:dyDescent="0.3">
      <c r="A396" s="12" t="s">
        <v>16040</v>
      </c>
      <c r="B396" s="12" t="s">
        <v>2399</v>
      </c>
      <c r="C396" s="12">
        <v>9917254613</v>
      </c>
      <c r="D396" s="12">
        <v>831</v>
      </c>
      <c r="E396" s="82">
        <v>46042.61146990741</v>
      </c>
      <c r="F396" s="12" t="s">
        <v>15649</v>
      </c>
    </row>
    <row r="397" spans="1:6" x14ac:dyDescent="0.3">
      <c r="A397" s="12" t="s">
        <v>16041</v>
      </c>
      <c r="B397" s="12" t="s">
        <v>3256</v>
      </c>
      <c r="C397" s="12">
        <v>9969443453</v>
      </c>
      <c r="D397" s="12">
        <v>182</v>
      </c>
      <c r="E397" s="82">
        <v>46029.497581018521</v>
      </c>
      <c r="F397" s="12" t="s">
        <v>15643</v>
      </c>
    </row>
    <row r="398" spans="1:6" x14ac:dyDescent="0.3">
      <c r="A398" s="12" t="s">
        <v>16042</v>
      </c>
      <c r="B398" s="12" t="s">
        <v>4050</v>
      </c>
      <c r="C398" s="12">
        <v>9865794170</v>
      </c>
      <c r="D398" s="12">
        <v>3322</v>
      </c>
      <c r="E398" s="82">
        <v>46026.485081018523</v>
      </c>
      <c r="F398" s="12" t="s">
        <v>15649</v>
      </c>
    </row>
    <row r="399" spans="1:6" x14ac:dyDescent="0.3">
      <c r="A399" s="12" t="s">
        <v>16043</v>
      </c>
      <c r="B399" s="12" t="s">
        <v>2499</v>
      </c>
      <c r="C399" s="12">
        <v>8819312179</v>
      </c>
      <c r="D399" s="12">
        <v>2414</v>
      </c>
      <c r="E399" s="82">
        <v>46038.970497685194</v>
      </c>
      <c r="F399" s="12" t="s">
        <v>15643</v>
      </c>
    </row>
    <row r="400" spans="1:6" x14ac:dyDescent="0.3">
      <c r="A400" s="12" t="s">
        <v>16044</v>
      </c>
      <c r="B400" s="12" t="s">
        <v>2439</v>
      </c>
      <c r="C400" s="12">
        <v>7015440284</v>
      </c>
      <c r="D400" s="12">
        <v>2412</v>
      </c>
      <c r="E400" s="82">
        <v>46051.865636574083</v>
      </c>
      <c r="F400" s="12" t="s">
        <v>15647</v>
      </c>
    </row>
    <row r="401" spans="1:6" x14ac:dyDescent="0.3">
      <c r="A401" s="12" t="s">
        <v>16045</v>
      </c>
      <c r="B401" s="12" t="s">
        <v>2177</v>
      </c>
      <c r="C401" s="12">
        <v>9936513579</v>
      </c>
      <c r="D401" s="12">
        <v>764</v>
      </c>
      <c r="E401" s="82">
        <v>46047.694803240738</v>
      </c>
      <c r="F401" s="12" t="s">
        <v>15649</v>
      </c>
    </row>
    <row r="402" spans="1:6" x14ac:dyDescent="0.3">
      <c r="A402" s="12" t="s">
        <v>16046</v>
      </c>
      <c r="B402" s="12" t="s">
        <v>2205</v>
      </c>
      <c r="C402" s="12">
        <v>9979880390</v>
      </c>
      <c r="D402" s="12">
        <v>3419</v>
      </c>
      <c r="E402" s="82">
        <v>46052.567719907413</v>
      </c>
      <c r="F402" s="12" t="s">
        <v>15649</v>
      </c>
    </row>
    <row r="403" spans="1:6" x14ac:dyDescent="0.3">
      <c r="A403" s="12" t="s">
        <v>16047</v>
      </c>
      <c r="B403" s="12" t="s">
        <v>1046</v>
      </c>
      <c r="C403" s="12">
        <v>8842207603</v>
      </c>
      <c r="D403" s="12">
        <v>572</v>
      </c>
      <c r="E403" s="82">
        <v>46022.428136574083</v>
      </c>
      <c r="F403" s="12" t="s">
        <v>15649</v>
      </c>
    </row>
    <row r="404" spans="1:6" x14ac:dyDescent="0.3">
      <c r="A404" s="12" t="s">
        <v>16048</v>
      </c>
      <c r="B404" s="12" t="s">
        <v>2511</v>
      </c>
      <c r="C404" s="12">
        <v>6323668224</v>
      </c>
      <c r="D404" s="12">
        <v>3387</v>
      </c>
      <c r="E404" s="82">
        <v>46026.100358796299</v>
      </c>
      <c r="F404" s="12" t="s">
        <v>15649</v>
      </c>
    </row>
    <row r="405" spans="1:6" x14ac:dyDescent="0.3">
      <c r="A405" s="12" t="s">
        <v>16049</v>
      </c>
      <c r="B405" s="12" t="s">
        <v>3310</v>
      </c>
      <c r="C405" s="12">
        <v>7080766663</v>
      </c>
      <c r="D405" s="12">
        <v>2986</v>
      </c>
      <c r="E405" s="82">
        <v>46022.601053240738</v>
      </c>
      <c r="F405" s="12" t="s">
        <v>15647</v>
      </c>
    </row>
    <row r="406" spans="1:6" x14ac:dyDescent="0.3">
      <c r="A406" s="12" t="s">
        <v>16050</v>
      </c>
      <c r="B406" s="12" t="s">
        <v>3366</v>
      </c>
      <c r="C406" s="12">
        <v>9935201878</v>
      </c>
      <c r="D406" s="12">
        <v>2440</v>
      </c>
      <c r="E406" s="82">
        <v>46031.778831018521</v>
      </c>
      <c r="F406" s="12" t="s">
        <v>15643</v>
      </c>
    </row>
    <row r="407" spans="1:6" x14ac:dyDescent="0.3">
      <c r="A407" s="12" t="s">
        <v>16051</v>
      </c>
      <c r="B407" s="12" t="s">
        <v>4533</v>
      </c>
      <c r="C407" s="12">
        <v>9881559546</v>
      </c>
      <c r="D407" s="12">
        <v>3569</v>
      </c>
      <c r="E407" s="82">
        <v>46049.309386574067</v>
      </c>
      <c r="F407" s="12" t="s">
        <v>15649</v>
      </c>
    </row>
    <row r="408" spans="1:6" x14ac:dyDescent="0.3">
      <c r="A408" s="12" t="s">
        <v>16052</v>
      </c>
      <c r="B408" s="12" t="s">
        <v>3485</v>
      </c>
      <c r="C408" s="12">
        <v>6382630663</v>
      </c>
      <c r="D408" s="12">
        <v>801</v>
      </c>
      <c r="E408" s="82">
        <v>46043.951747685183</v>
      </c>
      <c r="F408" s="12" t="s">
        <v>15647</v>
      </c>
    </row>
    <row r="409" spans="1:6" x14ac:dyDescent="0.3">
      <c r="A409" s="12" t="s">
        <v>16053</v>
      </c>
      <c r="B409" s="12" t="s">
        <v>3840</v>
      </c>
      <c r="C409" s="12">
        <v>6360331083</v>
      </c>
      <c r="D409" s="12">
        <v>119</v>
      </c>
      <c r="E409" s="82">
        <v>46053.880219907413</v>
      </c>
      <c r="F409" s="12" t="s">
        <v>15647</v>
      </c>
    </row>
    <row r="410" spans="1:6" x14ac:dyDescent="0.3">
      <c r="A410" s="12" t="s">
        <v>16054</v>
      </c>
      <c r="B410" s="12" t="s">
        <v>1612</v>
      </c>
      <c r="C410" s="12">
        <v>7052882049</v>
      </c>
      <c r="D410" s="12">
        <v>2684</v>
      </c>
      <c r="E410" s="82">
        <v>46033.841331018521</v>
      </c>
      <c r="F410" s="12" t="s">
        <v>15649</v>
      </c>
    </row>
    <row r="411" spans="1:6" x14ac:dyDescent="0.3">
      <c r="A411" s="12" t="s">
        <v>16055</v>
      </c>
      <c r="B411" s="12" t="s">
        <v>2731</v>
      </c>
      <c r="C411" s="12">
        <v>9880045862</v>
      </c>
      <c r="D411" s="12">
        <v>421</v>
      </c>
      <c r="E411" s="82">
        <v>46029.321886574071</v>
      </c>
      <c r="F411" s="12" t="s">
        <v>15643</v>
      </c>
    </row>
    <row r="412" spans="1:6" x14ac:dyDescent="0.3">
      <c r="A412" s="12" t="s">
        <v>16056</v>
      </c>
      <c r="B412" s="12" t="s">
        <v>2383</v>
      </c>
      <c r="C412" s="12">
        <v>7061660463</v>
      </c>
      <c r="D412" s="12">
        <v>2408</v>
      </c>
      <c r="E412" s="82">
        <v>46039.54619212963</v>
      </c>
      <c r="F412" s="12" t="s">
        <v>15647</v>
      </c>
    </row>
    <row r="413" spans="1:6" x14ac:dyDescent="0.3">
      <c r="A413" s="12" t="s">
        <v>16057</v>
      </c>
      <c r="B413" s="12" t="s">
        <v>1080</v>
      </c>
      <c r="C413" s="12">
        <v>7026107633</v>
      </c>
      <c r="D413" s="12">
        <v>650</v>
      </c>
      <c r="E413" s="82">
        <v>46023.692719907413</v>
      </c>
      <c r="F413" s="12" t="s">
        <v>15649</v>
      </c>
    </row>
    <row r="414" spans="1:6" x14ac:dyDescent="0.3">
      <c r="A414" s="12" t="s">
        <v>16058</v>
      </c>
      <c r="B414" s="12" t="s">
        <v>3732</v>
      </c>
      <c r="C414" s="12">
        <v>8857083450</v>
      </c>
      <c r="D414" s="12">
        <v>2135</v>
      </c>
      <c r="E414" s="82">
        <v>46032.987164351849</v>
      </c>
      <c r="F414" s="12" t="s">
        <v>15647</v>
      </c>
    </row>
    <row r="415" spans="1:6" x14ac:dyDescent="0.3">
      <c r="A415" s="12" t="s">
        <v>16059</v>
      </c>
      <c r="B415" s="12" t="s">
        <v>3134</v>
      </c>
      <c r="C415" s="12">
        <v>6372873018</v>
      </c>
      <c r="D415" s="12">
        <v>998</v>
      </c>
      <c r="E415" s="82">
        <v>46045.564247685194</v>
      </c>
      <c r="F415" s="12" t="s">
        <v>15649</v>
      </c>
    </row>
    <row r="416" spans="1:6" x14ac:dyDescent="0.3">
      <c r="A416" s="12" t="s">
        <v>16060</v>
      </c>
      <c r="B416" s="12" t="s">
        <v>3633</v>
      </c>
      <c r="C416" s="12">
        <v>8835668284</v>
      </c>
      <c r="D416" s="12">
        <v>2450</v>
      </c>
      <c r="E416" s="82">
        <v>46036.557303240741</v>
      </c>
      <c r="F416" s="12" t="s">
        <v>15649</v>
      </c>
    </row>
    <row r="417" spans="1:6" x14ac:dyDescent="0.3">
      <c r="A417" s="12" t="s">
        <v>16061</v>
      </c>
      <c r="B417" s="12" t="s">
        <v>1638</v>
      </c>
      <c r="C417" s="12">
        <v>6321469063</v>
      </c>
      <c r="D417" s="12">
        <v>1299</v>
      </c>
      <c r="E417" s="82">
        <v>46041.887858796297</v>
      </c>
      <c r="F417" s="12" t="s">
        <v>15647</v>
      </c>
    </row>
    <row r="418" spans="1:6" x14ac:dyDescent="0.3">
      <c r="A418" s="12" t="s">
        <v>16062</v>
      </c>
      <c r="B418" s="12" t="s">
        <v>4182</v>
      </c>
      <c r="C418" s="12">
        <v>8842867507</v>
      </c>
      <c r="D418" s="12">
        <v>3447</v>
      </c>
      <c r="E418" s="82">
        <v>46043.697581018518</v>
      </c>
      <c r="F418" s="12" t="s">
        <v>15649</v>
      </c>
    </row>
    <row r="419" spans="1:6" x14ac:dyDescent="0.3">
      <c r="A419" s="12" t="s">
        <v>16063</v>
      </c>
      <c r="B419" s="12" t="s">
        <v>1722</v>
      </c>
      <c r="C419" s="12">
        <v>8879470517</v>
      </c>
      <c r="D419" s="12">
        <v>2251</v>
      </c>
      <c r="E419" s="82">
        <v>46024.070497685178</v>
      </c>
      <c r="F419" s="12" t="s">
        <v>15647</v>
      </c>
    </row>
    <row r="420" spans="1:6" x14ac:dyDescent="0.3">
      <c r="A420" s="12" t="s">
        <v>16064</v>
      </c>
      <c r="B420" s="12" t="s">
        <v>2231</v>
      </c>
      <c r="C420" s="12">
        <v>6378329135</v>
      </c>
      <c r="D420" s="12">
        <v>2180</v>
      </c>
      <c r="E420" s="82">
        <v>46026.895497685182</v>
      </c>
      <c r="F420" s="12" t="s">
        <v>15647</v>
      </c>
    </row>
    <row r="421" spans="1:6" x14ac:dyDescent="0.3">
      <c r="A421" s="12" t="s">
        <v>16065</v>
      </c>
      <c r="B421" s="12" t="s">
        <v>2391</v>
      </c>
      <c r="C421" s="12">
        <v>8851881426</v>
      </c>
      <c r="D421" s="12">
        <v>2825</v>
      </c>
      <c r="E421" s="82">
        <v>46053.667719907397</v>
      </c>
      <c r="F421" s="12" t="s">
        <v>15649</v>
      </c>
    </row>
    <row r="422" spans="1:6" x14ac:dyDescent="0.3">
      <c r="A422" s="12" t="s">
        <v>16066</v>
      </c>
      <c r="B422" s="12" t="s">
        <v>1937</v>
      </c>
      <c r="C422" s="12">
        <v>9969256739</v>
      </c>
      <c r="D422" s="12">
        <v>2097</v>
      </c>
      <c r="E422" s="82">
        <v>46031.140636574077</v>
      </c>
      <c r="F422" s="12" t="s">
        <v>15643</v>
      </c>
    </row>
    <row r="423" spans="1:6" x14ac:dyDescent="0.3">
      <c r="A423" s="12" t="s">
        <v>16067</v>
      </c>
      <c r="B423" s="12" t="s">
        <v>700</v>
      </c>
      <c r="C423" s="12">
        <v>7028161094</v>
      </c>
      <c r="D423" s="12">
        <v>2835</v>
      </c>
      <c r="E423" s="82">
        <v>46028.526053240741</v>
      </c>
      <c r="F423" s="12" t="s">
        <v>15643</v>
      </c>
    </row>
    <row r="424" spans="1:6" x14ac:dyDescent="0.3">
      <c r="A424" s="12" t="s">
        <v>16068</v>
      </c>
      <c r="B424" s="12" t="s">
        <v>3469</v>
      </c>
      <c r="C424" s="12">
        <v>8895866368</v>
      </c>
      <c r="D424" s="12">
        <v>3466</v>
      </c>
      <c r="E424" s="82">
        <v>46040.974664351852</v>
      </c>
      <c r="F424" s="12" t="s">
        <v>15649</v>
      </c>
    </row>
    <row r="425" spans="1:6" x14ac:dyDescent="0.3">
      <c r="A425" s="12" t="s">
        <v>16069</v>
      </c>
      <c r="B425" s="12" t="s">
        <v>2383</v>
      </c>
      <c r="C425" s="12">
        <v>6316953392</v>
      </c>
      <c r="D425" s="12">
        <v>670</v>
      </c>
      <c r="E425" s="82">
        <v>46022.842719907407</v>
      </c>
      <c r="F425" s="12" t="s">
        <v>15649</v>
      </c>
    </row>
    <row r="426" spans="1:6" x14ac:dyDescent="0.3">
      <c r="A426" s="12" t="s">
        <v>16070</v>
      </c>
      <c r="B426" s="12" t="s">
        <v>2393</v>
      </c>
      <c r="C426" s="12">
        <v>7037018963</v>
      </c>
      <c r="D426" s="12">
        <v>2467</v>
      </c>
      <c r="E426" s="82">
        <v>46028.022581018522</v>
      </c>
      <c r="F426" s="12" t="s">
        <v>15649</v>
      </c>
    </row>
    <row r="427" spans="1:6" x14ac:dyDescent="0.3">
      <c r="A427" s="12" t="s">
        <v>16071</v>
      </c>
      <c r="B427" s="12" t="s">
        <v>2785</v>
      </c>
      <c r="C427" s="12">
        <v>8826664905</v>
      </c>
      <c r="D427" s="12">
        <v>3396</v>
      </c>
      <c r="E427" s="82">
        <v>46048.81077546296</v>
      </c>
      <c r="F427" s="12" t="s">
        <v>15647</v>
      </c>
    </row>
    <row r="428" spans="1:6" x14ac:dyDescent="0.3">
      <c r="A428" s="12" t="s">
        <v>16072</v>
      </c>
      <c r="B428" s="12" t="s">
        <v>1119</v>
      </c>
      <c r="C428" s="12">
        <v>9910739483</v>
      </c>
      <c r="D428" s="12">
        <v>984</v>
      </c>
      <c r="E428" s="82">
        <v>46027.760775462957</v>
      </c>
      <c r="F428" s="12" t="s">
        <v>15649</v>
      </c>
    </row>
    <row r="429" spans="1:6" x14ac:dyDescent="0.3">
      <c r="A429" s="12" t="s">
        <v>16073</v>
      </c>
      <c r="B429" s="12" t="s">
        <v>2491</v>
      </c>
      <c r="C429" s="12">
        <v>9945511850</v>
      </c>
      <c r="D429" s="12">
        <v>2515</v>
      </c>
      <c r="E429" s="82">
        <v>46036.310081018521</v>
      </c>
      <c r="F429" s="12" t="s">
        <v>15647</v>
      </c>
    </row>
    <row r="430" spans="1:6" x14ac:dyDescent="0.3">
      <c r="A430" s="12" t="s">
        <v>16074</v>
      </c>
      <c r="B430" s="12" t="s">
        <v>3004</v>
      </c>
      <c r="C430" s="12">
        <v>8870650270</v>
      </c>
      <c r="D430" s="12">
        <v>693</v>
      </c>
      <c r="E430" s="82">
        <v>46053.053136574083</v>
      </c>
      <c r="F430" s="12" t="s">
        <v>15647</v>
      </c>
    </row>
    <row r="431" spans="1:6" x14ac:dyDescent="0.3">
      <c r="A431" s="12" t="s">
        <v>16075</v>
      </c>
      <c r="B431" s="12" t="s">
        <v>3689</v>
      </c>
      <c r="C431" s="12">
        <v>9877478916</v>
      </c>
      <c r="D431" s="12">
        <v>381</v>
      </c>
      <c r="E431" s="82">
        <v>46026.468414351853</v>
      </c>
      <c r="F431" s="12" t="s">
        <v>15647</v>
      </c>
    </row>
    <row r="432" spans="1:6" x14ac:dyDescent="0.3">
      <c r="A432" s="12" t="s">
        <v>16076</v>
      </c>
      <c r="B432" s="12" t="s">
        <v>3214</v>
      </c>
      <c r="C432" s="12">
        <v>7052245357</v>
      </c>
      <c r="D432" s="12">
        <v>2276</v>
      </c>
      <c r="E432" s="82">
        <v>46020.90452546296</v>
      </c>
      <c r="F432" s="12" t="s">
        <v>15649</v>
      </c>
    </row>
    <row r="433" spans="1:6" x14ac:dyDescent="0.3">
      <c r="A433" s="12" t="s">
        <v>16077</v>
      </c>
      <c r="B433" s="12" t="s">
        <v>1072</v>
      </c>
      <c r="C433" s="12">
        <v>8839861262</v>
      </c>
      <c r="D433" s="12">
        <v>1666</v>
      </c>
      <c r="E433" s="82">
        <v>46028.663553240738</v>
      </c>
      <c r="F433" s="12" t="s">
        <v>15647</v>
      </c>
    </row>
    <row r="434" spans="1:6" x14ac:dyDescent="0.3">
      <c r="A434" s="12" t="s">
        <v>16078</v>
      </c>
      <c r="B434" s="12" t="s">
        <v>1674</v>
      </c>
      <c r="C434" s="12">
        <v>8877483752</v>
      </c>
      <c r="D434" s="12">
        <v>1766</v>
      </c>
      <c r="E434" s="82">
        <v>46047.828136574077</v>
      </c>
      <c r="F434" s="12" t="s">
        <v>15649</v>
      </c>
    </row>
    <row r="435" spans="1:6" x14ac:dyDescent="0.3">
      <c r="A435" s="12" t="s">
        <v>16079</v>
      </c>
      <c r="B435" s="12" t="s">
        <v>1070</v>
      </c>
      <c r="C435" s="12">
        <v>7084707450</v>
      </c>
      <c r="D435" s="12">
        <v>1980</v>
      </c>
      <c r="E435" s="82">
        <v>46034.301053240742</v>
      </c>
      <c r="F435" s="12" t="s">
        <v>15649</v>
      </c>
    </row>
    <row r="436" spans="1:6" x14ac:dyDescent="0.3">
      <c r="A436" s="12" t="s">
        <v>16080</v>
      </c>
      <c r="B436" s="12" t="s">
        <v>1522</v>
      </c>
      <c r="C436" s="12">
        <v>7098962251</v>
      </c>
      <c r="D436" s="12">
        <v>2025</v>
      </c>
      <c r="E436" s="82">
        <v>46026.589247685188</v>
      </c>
      <c r="F436" s="12" t="s">
        <v>15643</v>
      </c>
    </row>
    <row r="437" spans="1:6" x14ac:dyDescent="0.3">
      <c r="A437" s="12" t="s">
        <v>16081</v>
      </c>
      <c r="B437" s="12" t="s">
        <v>2941</v>
      </c>
      <c r="C437" s="12">
        <v>6348576142</v>
      </c>
      <c r="D437" s="12">
        <v>1255</v>
      </c>
      <c r="E437" s="82">
        <v>46021.584386574083</v>
      </c>
      <c r="F437" s="12" t="s">
        <v>15649</v>
      </c>
    </row>
    <row r="438" spans="1:6" x14ac:dyDescent="0.3">
      <c r="A438" s="12" t="s">
        <v>16082</v>
      </c>
      <c r="B438" s="12" t="s">
        <v>1482</v>
      </c>
      <c r="C438" s="12">
        <v>9856240390</v>
      </c>
      <c r="D438" s="12">
        <v>1842</v>
      </c>
      <c r="E438" s="82">
        <v>46044.163553240738</v>
      </c>
      <c r="F438" s="12" t="s">
        <v>15643</v>
      </c>
    </row>
    <row r="439" spans="1:6" x14ac:dyDescent="0.3">
      <c r="A439" s="12" t="s">
        <v>16083</v>
      </c>
      <c r="B439" s="12" t="s">
        <v>1203</v>
      </c>
      <c r="C439" s="12">
        <v>9919805393</v>
      </c>
      <c r="D439" s="12">
        <v>2759</v>
      </c>
      <c r="E439" s="82">
        <v>46045.372581018521</v>
      </c>
      <c r="F439" s="12" t="s">
        <v>15649</v>
      </c>
    </row>
    <row r="440" spans="1:6" x14ac:dyDescent="0.3">
      <c r="A440" s="12" t="s">
        <v>16084</v>
      </c>
      <c r="B440" s="12" t="s">
        <v>3946</v>
      </c>
      <c r="C440" s="12">
        <v>6366612503</v>
      </c>
      <c r="D440" s="12">
        <v>896</v>
      </c>
      <c r="E440" s="82">
        <v>46044.425358796303</v>
      </c>
      <c r="F440" s="12" t="s">
        <v>15643</v>
      </c>
    </row>
    <row r="441" spans="1:6" x14ac:dyDescent="0.3">
      <c r="A441" s="12" t="s">
        <v>16085</v>
      </c>
      <c r="B441" s="12" t="s">
        <v>4116</v>
      </c>
      <c r="C441" s="12">
        <v>9932481412</v>
      </c>
      <c r="D441" s="12">
        <v>2826</v>
      </c>
      <c r="E441" s="82">
        <v>46046.343414351853</v>
      </c>
      <c r="F441" s="12" t="s">
        <v>15643</v>
      </c>
    </row>
    <row r="442" spans="1:6" x14ac:dyDescent="0.3">
      <c r="A442" s="12" t="s">
        <v>16086</v>
      </c>
      <c r="B442" s="12" t="s">
        <v>3322</v>
      </c>
      <c r="C442" s="12">
        <v>6350968117</v>
      </c>
      <c r="D442" s="12">
        <v>2864</v>
      </c>
      <c r="E442" s="82">
        <v>46039.392025462963</v>
      </c>
      <c r="F442" s="12" t="s">
        <v>15649</v>
      </c>
    </row>
    <row r="443" spans="1:6" x14ac:dyDescent="0.3">
      <c r="A443" s="12" t="s">
        <v>16087</v>
      </c>
      <c r="B443" s="12" t="s">
        <v>810</v>
      </c>
      <c r="C443" s="12">
        <v>9860615799</v>
      </c>
      <c r="D443" s="12">
        <v>3262</v>
      </c>
      <c r="E443" s="82">
        <v>46035.685081018521</v>
      </c>
      <c r="F443" s="12" t="s">
        <v>15643</v>
      </c>
    </row>
    <row r="444" spans="1:6" x14ac:dyDescent="0.3">
      <c r="A444" s="12" t="s">
        <v>16088</v>
      </c>
      <c r="B444" s="12" t="s">
        <v>3096</v>
      </c>
      <c r="C444" s="12">
        <v>9982750173</v>
      </c>
      <c r="D444" s="12">
        <v>1740</v>
      </c>
      <c r="E444" s="82">
        <v>46029.81355324074</v>
      </c>
      <c r="F444" s="12" t="s">
        <v>15649</v>
      </c>
    </row>
    <row r="445" spans="1:6" x14ac:dyDescent="0.3">
      <c r="A445" s="12" t="s">
        <v>16089</v>
      </c>
      <c r="B445" s="12" t="s">
        <v>2265</v>
      </c>
      <c r="C445" s="12">
        <v>9856787259</v>
      </c>
      <c r="D445" s="12">
        <v>2783</v>
      </c>
      <c r="E445" s="82">
        <v>46031.244108796287</v>
      </c>
      <c r="F445" s="12" t="s">
        <v>15649</v>
      </c>
    </row>
    <row r="446" spans="1:6" x14ac:dyDescent="0.3">
      <c r="A446" s="12" t="s">
        <v>16090</v>
      </c>
      <c r="B446" s="12" t="s">
        <v>1068</v>
      </c>
      <c r="C446" s="12">
        <v>7050953567</v>
      </c>
      <c r="D446" s="12">
        <v>537</v>
      </c>
      <c r="E446" s="82">
        <v>46019.769803240742</v>
      </c>
      <c r="F446" s="12" t="s">
        <v>15649</v>
      </c>
    </row>
    <row r="447" spans="1:6" x14ac:dyDescent="0.3">
      <c r="A447" s="12" t="s">
        <v>16091</v>
      </c>
      <c r="B447" s="12" t="s">
        <v>2877</v>
      </c>
      <c r="C447" s="12">
        <v>8810839644</v>
      </c>
      <c r="D447" s="12">
        <v>315</v>
      </c>
      <c r="E447" s="82">
        <v>46037.432303240741</v>
      </c>
      <c r="F447" s="12" t="s">
        <v>15647</v>
      </c>
    </row>
    <row r="448" spans="1:6" x14ac:dyDescent="0.3">
      <c r="A448" s="12" t="s">
        <v>16092</v>
      </c>
      <c r="B448" s="12" t="s">
        <v>1712</v>
      </c>
      <c r="C448" s="12">
        <v>9835797550</v>
      </c>
      <c r="D448" s="12">
        <v>3331</v>
      </c>
      <c r="E448" s="82">
        <v>46037.323275462957</v>
      </c>
      <c r="F448" s="12" t="s">
        <v>15647</v>
      </c>
    </row>
    <row r="449" spans="1:6" x14ac:dyDescent="0.3">
      <c r="A449" s="12" t="s">
        <v>16093</v>
      </c>
      <c r="B449" s="12" t="s">
        <v>3070</v>
      </c>
      <c r="C449" s="12">
        <v>8890037922</v>
      </c>
      <c r="D449" s="12">
        <v>363</v>
      </c>
      <c r="E449" s="82">
        <v>46045.816331018519</v>
      </c>
      <c r="F449" s="12" t="s">
        <v>15649</v>
      </c>
    </row>
    <row r="450" spans="1:6" x14ac:dyDescent="0.3">
      <c r="A450" s="12" t="s">
        <v>16094</v>
      </c>
      <c r="B450" s="12" t="s">
        <v>1586</v>
      </c>
      <c r="C450" s="12">
        <v>8890644661</v>
      </c>
      <c r="D450" s="12">
        <v>345</v>
      </c>
      <c r="E450" s="82">
        <v>46025.957303240742</v>
      </c>
      <c r="F450" s="12" t="s">
        <v>15649</v>
      </c>
    </row>
    <row r="451" spans="1:6" x14ac:dyDescent="0.3">
      <c r="A451" s="12" t="s">
        <v>16095</v>
      </c>
      <c r="B451" s="12" t="s">
        <v>1157</v>
      </c>
      <c r="C451" s="12">
        <v>9959460355</v>
      </c>
      <c r="D451" s="12">
        <v>677</v>
      </c>
      <c r="E451" s="82">
        <v>46029.916331018518</v>
      </c>
      <c r="F451" s="12" t="s">
        <v>15643</v>
      </c>
    </row>
    <row r="452" spans="1:6" x14ac:dyDescent="0.3">
      <c r="A452" s="12" t="s">
        <v>16096</v>
      </c>
      <c r="B452" s="12" t="s">
        <v>3679</v>
      </c>
      <c r="C452" s="12">
        <v>9956007510</v>
      </c>
      <c r="D452" s="12">
        <v>1574</v>
      </c>
      <c r="E452" s="82">
        <v>46045.559386574067</v>
      </c>
      <c r="F452" s="12" t="s">
        <v>15647</v>
      </c>
    </row>
    <row r="453" spans="1:6" x14ac:dyDescent="0.3">
      <c r="A453" s="12" t="s">
        <v>16097</v>
      </c>
      <c r="B453" s="12" t="s">
        <v>3066</v>
      </c>
      <c r="C453" s="12">
        <v>9850311674</v>
      </c>
      <c r="D453" s="12">
        <v>1824</v>
      </c>
      <c r="E453" s="82">
        <v>46051.441331018519</v>
      </c>
      <c r="F453" s="12" t="s">
        <v>15649</v>
      </c>
    </row>
    <row r="454" spans="1:6" x14ac:dyDescent="0.3">
      <c r="A454" s="12" t="s">
        <v>16098</v>
      </c>
      <c r="B454" s="12" t="s">
        <v>695</v>
      </c>
      <c r="C454" s="12">
        <v>7098222446</v>
      </c>
      <c r="D454" s="12">
        <v>400</v>
      </c>
      <c r="E454" s="82">
        <v>46025.61146990741</v>
      </c>
      <c r="F454" s="12" t="s">
        <v>15649</v>
      </c>
    </row>
    <row r="455" spans="1:6" x14ac:dyDescent="0.3">
      <c r="A455" s="12" t="s">
        <v>16099</v>
      </c>
      <c r="B455" s="12" t="s">
        <v>1466</v>
      </c>
      <c r="C455" s="12">
        <v>9858700802</v>
      </c>
      <c r="D455" s="12">
        <v>824</v>
      </c>
      <c r="E455" s="82">
        <v>46049.980219907397</v>
      </c>
      <c r="F455" s="12" t="s">
        <v>15643</v>
      </c>
    </row>
    <row r="456" spans="1:6" x14ac:dyDescent="0.3">
      <c r="A456" s="12" t="s">
        <v>16100</v>
      </c>
      <c r="B456" s="12" t="s">
        <v>1310</v>
      </c>
      <c r="C456" s="12">
        <v>9819935053</v>
      </c>
      <c r="D456" s="12">
        <v>2349</v>
      </c>
      <c r="E456" s="82">
        <v>46034.215636574067</v>
      </c>
      <c r="F456" s="12" t="s">
        <v>15649</v>
      </c>
    </row>
    <row r="457" spans="1:6" x14ac:dyDescent="0.3">
      <c r="A457" s="12" t="s">
        <v>16101</v>
      </c>
      <c r="B457" s="12" t="s">
        <v>3645</v>
      </c>
      <c r="C457" s="12">
        <v>6339932125</v>
      </c>
      <c r="D457" s="12">
        <v>2015</v>
      </c>
      <c r="E457" s="82">
        <v>46029.348275462973</v>
      </c>
      <c r="F457" s="12" t="s">
        <v>15649</v>
      </c>
    </row>
    <row r="458" spans="1:6" x14ac:dyDescent="0.3">
      <c r="A458" s="12" t="s">
        <v>16102</v>
      </c>
      <c r="B458" s="12" t="s">
        <v>3272</v>
      </c>
      <c r="C458" s="12">
        <v>9955279888</v>
      </c>
      <c r="D458" s="12">
        <v>3379</v>
      </c>
      <c r="E458" s="82">
        <v>46024.054525462961</v>
      </c>
      <c r="F458" s="12" t="s">
        <v>15647</v>
      </c>
    </row>
    <row r="459" spans="1:6" x14ac:dyDescent="0.3">
      <c r="A459" s="12" t="s">
        <v>16103</v>
      </c>
      <c r="B459" s="12" t="s">
        <v>3074</v>
      </c>
      <c r="C459" s="12">
        <v>6331587070</v>
      </c>
      <c r="D459" s="12">
        <v>2581</v>
      </c>
      <c r="E459" s="82">
        <v>46046.612858796303</v>
      </c>
      <c r="F459" s="12" t="s">
        <v>15649</v>
      </c>
    </row>
    <row r="460" spans="1:6" x14ac:dyDescent="0.3">
      <c r="A460" s="12" t="s">
        <v>16104</v>
      </c>
      <c r="B460" s="12" t="s">
        <v>533</v>
      </c>
      <c r="C460" s="12">
        <v>8878252712</v>
      </c>
      <c r="D460" s="12">
        <v>1162</v>
      </c>
      <c r="E460" s="82">
        <v>46040.379525462973</v>
      </c>
      <c r="F460" s="12" t="s">
        <v>15647</v>
      </c>
    </row>
    <row r="461" spans="1:6" x14ac:dyDescent="0.3">
      <c r="A461" s="12" t="s">
        <v>16105</v>
      </c>
      <c r="B461" s="12" t="s">
        <v>582</v>
      </c>
      <c r="C461" s="12">
        <v>7085999343</v>
      </c>
      <c r="D461" s="12">
        <v>1402</v>
      </c>
      <c r="E461" s="82">
        <v>46022.069108796299</v>
      </c>
      <c r="F461" s="12" t="s">
        <v>15643</v>
      </c>
    </row>
    <row r="462" spans="1:6" x14ac:dyDescent="0.3">
      <c r="A462" s="12" t="s">
        <v>16106</v>
      </c>
      <c r="B462" s="12" t="s">
        <v>3461</v>
      </c>
      <c r="C462" s="12">
        <v>7055098676</v>
      </c>
      <c r="D462" s="12">
        <v>2607</v>
      </c>
      <c r="E462" s="82">
        <v>46019.911469907413</v>
      </c>
      <c r="F462" s="12" t="s">
        <v>15647</v>
      </c>
    </row>
    <row r="463" spans="1:6" x14ac:dyDescent="0.3">
      <c r="A463" s="12" t="s">
        <v>16107</v>
      </c>
      <c r="B463" s="12" t="s">
        <v>1752</v>
      </c>
      <c r="C463" s="12">
        <v>6395553986</v>
      </c>
      <c r="D463" s="12">
        <v>164</v>
      </c>
      <c r="E463" s="82">
        <v>46031.980914351851</v>
      </c>
      <c r="F463" s="12" t="s">
        <v>15647</v>
      </c>
    </row>
    <row r="464" spans="1:6" x14ac:dyDescent="0.3">
      <c r="A464" s="12" t="s">
        <v>16108</v>
      </c>
      <c r="B464" s="12" t="s">
        <v>1342</v>
      </c>
      <c r="C464" s="12">
        <v>9828405258</v>
      </c>
      <c r="D464" s="12">
        <v>2649</v>
      </c>
      <c r="E464" s="82">
        <v>46032.753831018519</v>
      </c>
      <c r="F464" s="12" t="s">
        <v>15649</v>
      </c>
    </row>
    <row r="465" spans="1:6" x14ac:dyDescent="0.3">
      <c r="A465" s="12" t="s">
        <v>16109</v>
      </c>
      <c r="B465" s="12" t="s">
        <v>1911</v>
      </c>
      <c r="C465" s="12">
        <v>9977922913</v>
      </c>
      <c r="D465" s="12">
        <v>3040</v>
      </c>
      <c r="E465" s="82">
        <v>46046.749664351853</v>
      </c>
      <c r="F465" s="12" t="s">
        <v>15649</v>
      </c>
    </row>
    <row r="466" spans="1:6" x14ac:dyDescent="0.3">
      <c r="A466" s="12" t="s">
        <v>16110</v>
      </c>
      <c r="B466" s="12" t="s">
        <v>2177</v>
      </c>
      <c r="C466" s="12">
        <v>9939687606</v>
      </c>
      <c r="D466" s="12">
        <v>2693</v>
      </c>
      <c r="E466" s="82">
        <v>46028.335775462961</v>
      </c>
      <c r="F466" s="12" t="s">
        <v>15647</v>
      </c>
    </row>
    <row r="467" spans="1:6" x14ac:dyDescent="0.3">
      <c r="A467" s="12" t="s">
        <v>16111</v>
      </c>
      <c r="B467" s="12" t="s">
        <v>907</v>
      </c>
      <c r="C467" s="12">
        <v>6374306815</v>
      </c>
      <c r="D467" s="12">
        <v>1381</v>
      </c>
      <c r="E467" s="82">
        <v>46019.726747685178</v>
      </c>
      <c r="F467" s="12" t="s">
        <v>15647</v>
      </c>
    </row>
    <row r="468" spans="1:6" x14ac:dyDescent="0.3">
      <c r="A468" s="12" t="s">
        <v>16112</v>
      </c>
      <c r="B468" s="12" t="s">
        <v>1650</v>
      </c>
      <c r="C468" s="12">
        <v>6352898072</v>
      </c>
      <c r="D468" s="12">
        <v>2873</v>
      </c>
      <c r="E468" s="82">
        <v>46033.673275462963</v>
      </c>
      <c r="F468" s="12" t="s">
        <v>15647</v>
      </c>
    </row>
    <row r="469" spans="1:6" x14ac:dyDescent="0.3">
      <c r="A469" s="12" t="s">
        <v>16113</v>
      </c>
      <c r="B469" s="12" t="s">
        <v>4455</v>
      </c>
      <c r="C469" s="12">
        <v>6322289185</v>
      </c>
      <c r="D469" s="12">
        <v>1274</v>
      </c>
      <c r="E469" s="82">
        <v>46040.90452546296</v>
      </c>
      <c r="F469" s="12" t="s">
        <v>15643</v>
      </c>
    </row>
    <row r="470" spans="1:6" x14ac:dyDescent="0.3">
      <c r="A470" s="12" t="s">
        <v>16114</v>
      </c>
      <c r="B470" s="12" t="s">
        <v>2041</v>
      </c>
      <c r="C470" s="12">
        <v>9925129105</v>
      </c>
      <c r="D470" s="12">
        <v>1346</v>
      </c>
      <c r="E470" s="82">
        <v>46030.885081018518</v>
      </c>
      <c r="F470" s="12" t="s">
        <v>15643</v>
      </c>
    </row>
    <row r="471" spans="1:6" x14ac:dyDescent="0.3">
      <c r="A471" s="12" t="s">
        <v>16115</v>
      </c>
      <c r="B471" s="12" t="s">
        <v>2501</v>
      </c>
      <c r="C471" s="12">
        <v>9926679425</v>
      </c>
      <c r="D471" s="12">
        <v>1707</v>
      </c>
      <c r="E471" s="82">
        <v>46043.416331018518</v>
      </c>
      <c r="F471" s="12" t="s">
        <v>15649</v>
      </c>
    </row>
    <row r="472" spans="1:6" x14ac:dyDescent="0.3">
      <c r="A472" s="12" t="s">
        <v>16116</v>
      </c>
      <c r="B472" s="12" t="s">
        <v>4078</v>
      </c>
      <c r="C472" s="12">
        <v>9935829859</v>
      </c>
      <c r="D472" s="12">
        <v>3523</v>
      </c>
      <c r="E472" s="82">
        <v>46050.353831018518</v>
      </c>
      <c r="F472" s="12" t="s">
        <v>15643</v>
      </c>
    </row>
    <row r="473" spans="1:6" x14ac:dyDescent="0.3">
      <c r="A473" s="12" t="s">
        <v>16117</v>
      </c>
      <c r="B473" s="12" t="s">
        <v>1035</v>
      </c>
      <c r="C473" s="12">
        <v>9835397996</v>
      </c>
      <c r="D473" s="12">
        <v>98</v>
      </c>
      <c r="E473" s="82">
        <v>46049.255914351852</v>
      </c>
      <c r="F473" s="12" t="s">
        <v>15643</v>
      </c>
    </row>
    <row r="474" spans="1:6" x14ac:dyDescent="0.3">
      <c r="A474" s="12" t="s">
        <v>16118</v>
      </c>
      <c r="B474" s="12" t="s">
        <v>4396</v>
      </c>
      <c r="C474" s="12">
        <v>9846173323</v>
      </c>
      <c r="D474" s="12">
        <v>504</v>
      </c>
      <c r="E474" s="82">
        <v>46042.65452546296</v>
      </c>
      <c r="F474" s="12" t="s">
        <v>15647</v>
      </c>
    </row>
    <row r="475" spans="1:6" x14ac:dyDescent="0.3">
      <c r="A475" s="12" t="s">
        <v>16119</v>
      </c>
      <c r="B475" s="12" t="s">
        <v>4184</v>
      </c>
      <c r="C475" s="12">
        <v>7031010517</v>
      </c>
      <c r="D475" s="12">
        <v>3418</v>
      </c>
      <c r="E475" s="82">
        <v>46028.626747685194</v>
      </c>
      <c r="F475" s="12" t="s">
        <v>15647</v>
      </c>
    </row>
    <row r="476" spans="1:6" x14ac:dyDescent="0.3">
      <c r="A476" s="12" t="s">
        <v>16120</v>
      </c>
      <c r="B476" s="12" t="s">
        <v>981</v>
      </c>
      <c r="C476" s="12">
        <v>9825758425</v>
      </c>
      <c r="D476" s="12">
        <v>1211</v>
      </c>
      <c r="E476" s="82">
        <v>46028.446192129632</v>
      </c>
      <c r="F476" s="12" t="s">
        <v>15649</v>
      </c>
    </row>
    <row r="477" spans="1:6" x14ac:dyDescent="0.3">
      <c r="A477" s="12" t="s">
        <v>16121</v>
      </c>
      <c r="B477" s="12" t="s">
        <v>870</v>
      </c>
      <c r="C477" s="12">
        <v>6321635059</v>
      </c>
      <c r="D477" s="12">
        <v>3508</v>
      </c>
      <c r="E477" s="82">
        <v>46036.466331018521</v>
      </c>
      <c r="F477" s="12" t="s">
        <v>15647</v>
      </c>
    </row>
    <row r="478" spans="1:6" x14ac:dyDescent="0.3">
      <c r="A478" s="12" t="s">
        <v>16122</v>
      </c>
      <c r="B478" s="12" t="s">
        <v>3501</v>
      </c>
      <c r="C478" s="12">
        <v>8866924692</v>
      </c>
      <c r="D478" s="12">
        <v>3386</v>
      </c>
      <c r="E478" s="82">
        <v>46036.539942129632</v>
      </c>
      <c r="F478" s="12" t="s">
        <v>15649</v>
      </c>
    </row>
    <row r="479" spans="1:6" x14ac:dyDescent="0.3">
      <c r="A479" s="12" t="s">
        <v>16123</v>
      </c>
      <c r="B479" s="12" t="s">
        <v>2319</v>
      </c>
      <c r="C479" s="12">
        <v>6352654983</v>
      </c>
      <c r="D479" s="12">
        <v>1677</v>
      </c>
      <c r="E479" s="82">
        <v>46027.643414351849</v>
      </c>
      <c r="F479" s="12" t="s">
        <v>15647</v>
      </c>
    </row>
    <row r="480" spans="1:6" x14ac:dyDescent="0.3">
      <c r="A480" s="12" t="s">
        <v>16124</v>
      </c>
      <c r="B480" s="12" t="s">
        <v>3256</v>
      </c>
      <c r="C480" s="12">
        <v>7038320110</v>
      </c>
      <c r="D480" s="12">
        <v>396</v>
      </c>
      <c r="E480" s="82">
        <v>46022.824664351851</v>
      </c>
      <c r="F480" s="12" t="s">
        <v>15643</v>
      </c>
    </row>
    <row r="481" spans="1:6" x14ac:dyDescent="0.3">
      <c r="A481" s="12" t="s">
        <v>16125</v>
      </c>
      <c r="B481" s="12" t="s">
        <v>3639</v>
      </c>
      <c r="C481" s="12">
        <v>6345301425</v>
      </c>
      <c r="D481" s="12">
        <v>2297</v>
      </c>
      <c r="E481" s="82">
        <v>46037.255914351852</v>
      </c>
      <c r="F481" s="12" t="s">
        <v>15643</v>
      </c>
    </row>
    <row r="482" spans="1:6" x14ac:dyDescent="0.3">
      <c r="A482" s="12" t="s">
        <v>16126</v>
      </c>
      <c r="B482" s="12" t="s">
        <v>1134</v>
      </c>
      <c r="C482" s="12">
        <v>8875860819</v>
      </c>
      <c r="D482" s="12">
        <v>1531</v>
      </c>
      <c r="E482" s="82">
        <v>46044.432997685188</v>
      </c>
      <c r="F482" s="12" t="s">
        <v>15647</v>
      </c>
    </row>
    <row r="483" spans="1:6" x14ac:dyDescent="0.3">
      <c r="A483" s="12" t="s">
        <v>16127</v>
      </c>
      <c r="B483" s="12" t="s">
        <v>3596</v>
      </c>
      <c r="C483" s="12">
        <v>7026729382</v>
      </c>
      <c r="D483" s="12">
        <v>3283</v>
      </c>
      <c r="E483" s="82">
        <v>46036.286469907413</v>
      </c>
      <c r="F483" s="12" t="s">
        <v>15647</v>
      </c>
    </row>
    <row r="484" spans="1:6" x14ac:dyDescent="0.3">
      <c r="A484" s="12" t="s">
        <v>16128</v>
      </c>
      <c r="B484" s="12" t="s">
        <v>2397</v>
      </c>
      <c r="C484" s="12">
        <v>8861783378</v>
      </c>
      <c r="D484" s="12">
        <v>785</v>
      </c>
      <c r="E484" s="82">
        <v>46047.568414351852</v>
      </c>
      <c r="F484" s="12" t="s">
        <v>15647</v>
      </c>
    </row>
    <row r="485" spans="1:6" x14ac:dyDescent="0.3">
      <c r="A485" s="12" t="s">
        <v>16129</v>
      </c>
      <c r="B485" s="12" t="s">
        <v>4222</v>
      </c>
      <c r="C485" s="12">
        <v>7048492274</v>
      </c>
      <c r="D485" s="12">
        <v>1577</v>
      </c>
      <c r="E485" s="82">
        <v>46048.719108796293</v>
      </c>
      <c r="F485" s="12" t="s">
        <v>15643</v>
      </c>
    </row>
    <row r="486" spans="1:6" x14ac:dyDescent="0.3">
      <c r="A486" s="12" t="s">
        <v>16130</v>
      </c>
      <c r="B486" s="12" t="s">
        <v>1849</v>
      </c>
      <c r="C486" s="12">
        <v>7021811260</v>
      </c>
      <c r="D486" s="12">
        <v>3393</v>
      </c>
      <c r="E486" s="82">
        <v>46052.673275462963</v>
      </c>
      <c r="F486" s="12" t="s">
        <v>15647</v>
      </c>
    </row>
    <row r="487" spans="1:6" x14ac:dyDescent="0.3">
      <c r="A487" s="12" t="s">
        <v>16131</v>
      </c>
      <c r="B487" s="12" t="s">
        <v>3078</v>
      </c>
      <c r="C487" s="12">
        <v>8822084745</v>
      </c>
      <c r="D487" s="12">
        <v>1304</v>
      </c>
      <c r="E487" s="82">
        <v>46051.535775462973</v>
      </c>
      <c r="F487" s="12" t="s">
        <v>15649</v>
      </c>
    </row>
    <row r="488" spans="1:6" x14ac:dyDescent="0.3">
      <c r="A488" s="12" t="s">
        <v>16132</v>
      </c>
      <c r="B488" s="12" t="s">
        <v>2731</v>
      </c>
      <c r="C488" s="12">
        <v>8827552617</v>
      </c>
      <c r="D488" s="12">
        <v>23</v>
      </c>
      <c r="E488" s="82">
        <v>46044.535775462973</v>
      </c>
      <c r="F488" s="12" t="s">
        <v>15649</v>
      </c>
    </row>
    <row r="489" spans="1:6" x14ac:dyDescent="0.3">
      <c r="A489" s="12" t="s">
        <v>16133</v>
      </c>
      <c r="B489" s="12" t="s">
        <v>2721</v>
      </c>
      <c r="C489" s="12">
        <v>9890547944</v>
      </c>
      <c r="D489" s="12">
        <v>484</v>
      </c>
      <c r="E489" s="82">
        <v>46045.622581018521</v>
      </c>
      <c r="F489" s="12" t="s">
        <v>15643</v>
      </c>
    </row>
    <row r="490" spans="1:6" x14ac:dyDescent="0.3">
      <c r="A490" s="12" t="s">
        <v>16134</v>
      </c>
      <c r="B490" s="12" t="s">
        <v>3539</v>
      </c>
      <c r="C490" s="12">
        <v>7043971777</v>
      </c>
      <c r="D490" s="12">
        <v>157</v>
      </c>
      <c r="E490" s="82">
        <v>46025.79619212963</v>
      </c>
      <c r="F490" s="12" t="s">
        <v>15649</v>
      </c>
    </row>
    <row r="491" spans="1:6" x14ac:dyDescent="0.3">
      <c r="A491" s="12" t="s">
        <v>16135</v>
      </c>
      <c r="B491" s="12" t="s">
        <v>3410</v>
      </c>
      <c r="C491" s="12">
        <v>9970960976</v>
      </c>
      <c r="D491" s="12">
        <v>2804</v>
      </c>
      <c r="E491" s="82">
        <v>46032.294803240737</v>
      </c>
      <c r="F491" s="12" t="s">
        <v>15647</v>
      </c>
    </row>
    <row r="492" spans="1:6" x14ac:dyDescent="0.3">
      <c r="A492" s="12" t="s">
        <v>16136</v>
      </c>
      <c r="B492" s="12" t="s">
        <v>4282</v>
      </c>
      <c r="C492" s="12">
        <v>9829936384</v>
      </c>
      <c r="D492" s="12">
        <v>2800</v>
      </c>
      <c r="E492" s="82">
        <v>46032.143414351849</v>
      </c>
      <c r="F492" s="12" t="s">
        <v>15649</v>
      </c>
    </row>
    <row r="493" spans="1:6" x14ac:dyDescent="0.3">
      <c r="A493" s="12" t="s">
        <v>16137</v>
      </c>
      <c r="B493" s="12" t="s">
        <v>971</v>
      </c>
      <c r="C493" s="12">
        <v>8851243027</v>
      </c>
      <c r="D493" s="12">
        <v>527</v>
      </c>
      <c r="E493" s="82">
        <v>46039.947581018518</v>
      </c>
      <c r="F493" s="12" t="s">
        <v>15643</v>
      </c>
    </row>
    <row r="494" spans="1:6" x14ac:dyDescent="0.3">
      <c r="A494" s="12" t="s">
        <v>16138</v>
      </c>
      <c r="B494" s="12" t="s">
        <v>4164</v>
      </c>
      <c r="C494" s="12">
        <v>9969539492</v>
      </c>
      <c r="D494" s="12">
        <v>497</v>
      </c>
      <c r="E494" s="82">
        <v>46050.480914351851</v>
      </c>
      <c r="F494" s="12" t="s">
        <v>15647</v>
      </c>
    </row>
    <row r="495" spans="1:6" x14ac:dyDescent="0.3">
      <c r="A495" s="12" t="s">
        <v>16139</v>
      </c>
      <c r="B495" s="12" t="s">
        <v>985</v>
      </c>
      <c r="C495" s="12">
        <v>7061879188</v>
      </c>
      <c r="D495" s="12">
        <v>2536</v>
      </c>
      <c r="E495" s="82">
        <v>46026.401053240741</v>
      </c>
      <c r="F495" s="12" t="s">
        <v>15647</v>
      </c>
    </row>
    <row r="496" spans="1:6" x14ac:dyDescent="0.3">
      <c r="A496" s="12" t="s">
        <v>16140</v>
      </c>
      <c r="B496" s="12" t="s">
        <v>1592</v>
      </c>
      <c r="C496" s="12">
        <v>6379605477</v>
      </c>
      <c r="D496" s="12">
        <v>926</v>
      </c>
      <c r="E496" s="82">
        <v>46030.58021990741</v>
      </c>
      <c r="F496" s="12" t="s">
        <v>15643</v>
      </c>
    </row>
    <row r="497" spans="1:6" x14ac:dyDescent="0.3">
      <c r="A497" s="12" t="s">
        <v>16141</v>
      </c>
      <c r="B497" s="12" t="s">
        <v>1008</v>
      </c>
      <c r="C497" s="12">
        <v>9979560980</v>
      </c>
      <c r="D497" s="12">
        <v>237</v>
      </c>
      <c r="E497" s="82">
        <v>46022.317719907413</v>
      </c>
      <c r="F497" s="12" t="s">
        <v>15649</v>
      </c>
    </row>
    <row r="498" spans="1:6" x14ac:dyDescent="0.3">
      <c r="A498" s="12" t="s">
        <v>16142</v>
      </c>
      <c r="B498" s="12" t="s">
        <v>3639</v>
      </c>
      <c r="C498" s="12">
        <v>6349799500</v>
      </c>
      <c r="D498" s="12">
        <v>2282</v>
      </c>
      <c r="E498" s="82">
        <v>46042.569803240738</v>
      </c>
      <c r="F498" s="12" t="s">
        <v>15643</v>
      </c>
    </row>
    <row r="499" spans="1:6" x14ac:dyDescent="0.3">
      <c r="A499" s="12" t="s">
        <v>16143</v>
      </c>
      <c r="B499" s="12" t="s">
        <v>1738</v>
      </c>
      <c r="C499" s="12">
        <v>9829867443</v>
      </c>
      <c r="D499" s="12">
        <v>3250</v>
      </c>
      <c r="E499" s="82">
        <v>46025.342719907407</v>
      </c>
      <c r="F499" s="12" t="s">
        <v>15643</v>
      </c>
    </row>
    <row r="500" spans="1:6" x14ac:dyDescent="0.3">
      <c r="A500" s="12" t="s">
        <v>16144</v>
      </c>
      <c r="B500" s="12" t="s">
        <v>3795</v>
      </c>
      <c r="C500" s="12">
        <v>7099722276</v>
      </c>
      <c r="D500" s="12">
        <v>3249</v>
      </c>
      <c r="E500" s="82">
        <v>46037.214942129627</v>
      </c>
      <c r="F500" s="12" t="s">
        <v>15647</v>
      </c>
    </row>
    <row r="501" spans="1:6" x14ac:dyDescent="0.3">
      <c r="A501" s="12" t="s">
        <v>16145</v>
      </c>
      <c r="B501" s="12" t="s">
        <v>4427</v>
      </c>
      <c r="C501" s="12">
        <v>6322285437</v>
      </c>
      <c r="D501" s="12">
        <v>858</v>
      </c>
      <c r="E501" s="82">
        <v>46029.943414351852</v>
      </c>
      <c r="F501" s="12" t="s">
        <v>15649</v>
      </c>
    </row>
    <row r="502" spans="1:6" x14ac:dyDescent="0.3">
      <c r="A502" s="12" t="s">
        <v>16146</v>
      </c>
      <c r="B502" s="12" t="s">
        <v>4269</v>
      </c>
      <c r="C502" s="12">
        <v>9932173365</v>
      </c>
      <c r="D502" s="12">
        <v>3530</v>
      </c>
      <c r="E502" s="82">
        <v>46027.764247685183</v>
      </c>
      <c r="F502" s="12" t="s">
        <v>15643</v>
      </c>
    </row>
    <row r="503" spans="1:6" x14ac:dyDescent="0.3">
      <c r="A503" s="12" t="s">
        <v>16147</v>
      </c>
      <c r="B503" s="12" t="s">
        <v>4356</v>
      </c>
      <c r="C503" s="12">
        <v>9994504304</v>
      </c>
      <c r="D503" s="12">
        <v>3373</v>
      </c>
      <c r="E503" s="82">
        <v>46043.977442129632</v>
      </c>
      <c r="F503" s="12" t="s">
        <v>15643</v>
      </c>
    </row>
    <row r="504" spans="1:6" x14ac:dyDescent="0.3">
      <c r="A504" s="12" t="s">
        <v>16148</v>
      </c>
      <c r="B504" s="12" t="s">
        <v>2511</v>
      </c>
      <c r="C504" s="12">
        <v>8898845238</v>
      </c>
      <c r="D504" s="12">
        <v>1028</v>
      </c>
      <c r="E504" s="82">
        <v>46019.797581018523</v>
      </c>
      <c r="F504" s="12" t="s">
        <v>15647</v>
      </c>
    </row>
    <row r="505" spans="1:6" x14ac:dyDescent="0.3">
      <c r="A505" s="12" t="s">
        <v>16149</v>
      </c>
      <c r="B505" s="12" t="s">
        <v>2039</v>
      </c>
      <c r="C505" s="12">
        <v>7027203464</v>
      </c>
      <c r="D505" s="12">
        <v>1316</v>
      </c>
      <c r="E505" s="82">
        <v>46037.172581018523</v>
      </c>
      <c r="F505" s="12" t="s">
        <v>15649</v>
      </c>
    </row>
    <row r="506" spans="1:6" x14ac:dyDescent="0.3">
      <c r="A506" s="12" t="s">
        <v>16150</v>
      </c>
      <c r="B506" s="12" t="s">
        <v>2689</v>
      </c>
      <c r="C506" s="12">
        <v>9858999433</v>
      </c>
      <c r="D506" s="12">
        <v>2294</v>
      </c>
      <c r="E506" s="82">
        <v>46047.537858796299</v>
      </c>
      <c r="F506" s="12" t="s">
        <v>15643</v>
      </c>
    </row>
    <row r="507" spans="1:6" x14ac:dyDescent="0.3">
      <c r="A507" s="12" t="s">
        <v>16151</v>
      </c>
      <c r="B507" s="12" t="s">
        <v>2829</v>
      </c>
      <c r="C507" s="12">
        <v>9917529122</v>
      </c>
      <c r="D507" s="12">
        <v>3343</v>
      </c>
      <c r="E507" s="82">
        <v>46036.569108796299</v>
      </c>
      <c r="F507" s="12" t="s">
        <v>15647</v>
      </c>
    </row>
    <row r="508" spans="1:6" x14ac:dyDescent="0.3">
      <c r="A508" s="12" t="s">
        <v>16152</v>
      </c>
      <c r="B508" s="12" t="s">
        <v>3364</v>
      </c>
      <c r="C508" s="12">
        <v>8817156251</v>
      </c>
      <c r="D508" s="12">
        <v>2091</v>
      </c>
      <c r="E508" s="82">
        <v>46039.701747685183</v>
      </c>
      <c r="F508" s="12" t="s">
        <v>15649</v>
      </c>
    </row>
    <row r="509" spans="1:6" x14ac:dyDescent="0.3">
      <c r="A509" s="12" t="s">
        <v>16153</v>
      </c>
      <c r="B509" s="12" t="s">
        <v>3999</v>
      </c>
      <c r="C509" s="12">
        <v>9861050814</v>
      </c>
      <c r="D509" s="12">
        <v>1659</v>
      </c>
      <c r="E509" s="82">
        <v>46042.370497685188</v>
      </c>
      <c r="F509" s="12" t="s">
        <v>15643</v>
      </c>
    </row>
    <row r="510" spans="1:6" x14ac:dyDescent="0.3">
      <c r="A510" s="12" t="s">
        <v>16154</v>
      </c>
      <c r="B510" s="12" t="s">
        <v>3110</v>
      </c>
      <c r="C510" s="12">
        <v>8877696102</v>
      </c>
      <c r="D510" s="12">
        <v>265</v>
      </c>
      <c r="E510" s="82">
        <v>46046.885081018518</v>
      </c>
      <c r="F510" s="12" t="s">
        <v>15643</v>
      </c>
    </row>
    <row r="511" spans="1:6" x14ac:dyDescent="0.3">
      <c r="A511" s="12" t="s">
        <v>16155</v>
      </c>
      <c r="B511" s="12" t="s">
        <v>1877</v>
      </c>
      <c r="C511" s="12">
        <v>6365737590</v>
      </c>
      <c r="D511" s="12">
        <v>1340</v>
      </c>
      <c r="E511" s="82">
        <v>46044.018414351849</v>
      </c>
      <c r="F511" s="12" t="s">
        <v>15647</v>
      </c>
    </row>
    <row r="512" spans="1:6" x14ac:dyDescent="0.3">
      <c r="A512" s="12" t="s">
        <v>16156</v>
      </c>
      <c r="B512" s="12" t="s">
        <v>3338</v>
      </c>
      <c r="C512" s="12">
        <v>7096837895</v>
      </c>
      <c r="D512" s="12">
        <v>2472</v>
      </c>
      <c r="E512" s="82">
        <v>46049.391331018523</v>
      </c>
      <c r="F512" s="12" t="s">
        <v>15643</v>
      </c>
    </row>
    <row r="513" spans="1:6" x14ac:dyDescent="0.3">
      <c r="A513" s="12" t="s">
        <v>16157</v>
      </c>
      <c r="B513" s="12" t="s">
        <v>2191</v>
      </c>
      <c r="C513" s="12">
        <v>6360866610</v>
      </c>
      <c r="D513" s="12">
        <v>3185</v>
      </c>
      <c r="E513" s="82">
        <v>46044.932303240741</v>
      </c>
      <c r="F513" s="12" t="s">
        <v>15649</v>
      </c>
    </row>
    <row r="514" spans="1:6" x14ac:dyDescent="0.3">
      <c r="A514" s="12" t="s">
        <v>16158</v>
      </c>
      <c r="B514" s="12" t="s">
        <v>4491</v>
      </c>
      <c r="C514" s="12">
        <v>8869443975</v>
      </c>
      <c r="D514" s="12">
        <v>2089</v>
      </c>
      <c r="E514" s="82">
        <v>46042.655219907407</v>
      </c>
      <c r="F514" s="12" t="s">
        <v>15643</v>
      </c>
    </row>
    <row r="515" spans="1:6" x14ac:dyDescent="0.3">
      <c r="A515" s="12" t="s">
        <v>16159</v>
      </c>
      <c r="B515" s="12" t="s">
        <v>3422</v>
      </c>
      <c r="C515" s="12">
        <v>8899029439</v>
      </c>
      <c r="D515" s="12">
        <v>3198</v>
      </c>
      <c r="E515" s="82">
        <v>46031.412164351852</v>
      </c>
      <c r="F515" s="12" t="s">
        <v>15649</v>
      </c>
    </row>
    <row r="516" spans="1:6" x14ac:dyDescent="0.3">
      <c r="A516" s="12" t="s">
        <v>16160</v>
      </c>
      <c r="B516" s="12" t="s">
        <v>3036</v>
      </c>
      <c r="C516" s="12">
        <v>8823608791</v>
      </c>
      <c r="D516" s="12">
        <v>259</v>
      </c>
      <c r="E516" s="82">
        <v>46037.485081018523</v>
      </c>
      <c r="F516" s="12" t="s">
        <v>15647</v>
      </c>
    </row>
    <row r="517" spans="1:6" x14ac:dyDescent="0.3">
      <c r="A517" s="12" t="s">
        <v>16161</v>
      </c>
      <c r="B517" s="12" t="s">
        <v>2689</v>
      </c>
      <c r="C517" s="12">
        <v>7052931759</v>
      </c>
      <c r="D517" s="12">
        <v>3225</v>
      </c>
      <c r="E517" s="82">
        <v>46033.715636574067</v>
      </c>
      <c r="F517" s="12" t="s">
        <v>15643</v>
      </c>
    </row>
    <row r="518" spans="1:6" x14ac:dyDescent="0.3">
      <c r="A518" s="12" t="s">
        <v>16162</v>
      </c>
      <c r="B518" s="12" t="s">
        <v>3870</v>
      </c>
      <c r="C518" s="12">
        <v>9814137860</v>
      </c>
      <c r="D518" s="12">
        <v>3375</v>
      </c>
      <c r="E518" s="82">
        <v>46030.744803240741</v>
      </c>
      <c r="F518" s="12" t="s">
        <v>15649</v>
      </c>
    </row>
    <row r="519" spans="1:6" x14ac:dyDescent="0.3">
      <c r="A519" s="12" t="s">
        <v>16163</v>
      </c>
      <c r="B519" s="12" t="s">
        <v>1654</v>
      </c>
      <c r="C519" s="12">
        <v>7020010439</v>
      </c>
      <c r="D519" s="12">
        <v>2312</v>
      </c>
      <c r="E519" s="82">
        <v>46044.215636574067</v>
      </c>
      <c r="F519" s="12" t="s">
        <v>15643</v>
      </c>
    </row>
    <row r="520" spans="1:6" x14ac:dyDescent="0.3">
      <c r="A520" s="12" t="s">
        <v>16164</v>
      </c>
      <c r="B520" s="12" t="s">
        <v>1704</v>
      </c>
      <c r="C520" s="12">
        <v>9840106900</v>
      </c>
      <c r="D520" s="12">
        <v>3555</v>
      </c>
      <c r="E520" s="82">
        <v>46031.234386574077</v>
      </c>
      <c r="F520" s="12" t="s">
        <v>15643</v>
      </c>
    </row>
    <row r="521" spans="1:6" x14ac:dyDescent="0.3">
      <c r="A521" s="12" t="s">
        <v>16165</v>
      </c>
      <c r="B521" s="12" t="s">
        <v>533</v>
      </c>
      <c r="C521" s="12">
        <v>7016676260</v>
      </c>
      <c r="D521" s="12">
        <v>2509</v>
      </c>
      <c r="E521" s="82">
        <v>46046.912164351852</v>
      </c>
      <c r="F521" s="12" t="s">
        <v>15643</v>
      </c>
    </row>
    <row r="522" spans="1:6" x14ac:dyDescent="0.3">
      <c r="A522" s="12" t="s">
        <v>16166</v>
      </c>
      <c r="B522" s="12" t="s">
        <v>2595</v>
      </c>
      <c r="C522" s="12">
        <v>6353510483</v>
      </c>
      <c r="D522" s="12">
        <v>2970</v>
      </c>
      <c r="E522" s="82">
        <v>46049.023969907408</v>
      </c>
      <c r="F522" s="12" t="s">
        <v>15643</v>
      </c>
    </row>
    <row r="523" spans="1:6" x14ac:dyDescent="0.3">
      <c r="A523" s="12" t="s">
        <v>16167</v>
      </c>
      <c r="B523" s="12" t="s">
        <v>2357</v>
      </c>
      <c r="C523" s="12">
        <v>9892443730</v>
      </c>
      <c r="D523" s="12">
        <v>2384</v>
      </c>
      <c r="E523" s="82">
        <v>46046.578136574077</v>
      </c>
      <c r="F523" s="12" t="s">
        <v>15643</v>
      </c>
    </row>
    <row r="524" spans="1:6" x14ac:dyDescent="0.3">
      <c r="A524" s="12" t="s">
        <v>16168</v>
      </c>
      <c r="B524" s="12" t="s">
        <v>2239</v>
      </c>
      <c r="C524" s="12">
        <v>7099312443</v>
      </c>
      <c r="D524" s="12">
        <v>2193</v>
      </c>
      <c r="E524" s="82">
        <v>46049.730219907397</v>
      </c>
      <c r="F524" s="12" t="s">
        <v>15647</v>
      </c>
    </row>
    <row r="525" spans="1:6" x14ac:dyDescent="0.3">
      <c r="A525" s="12" t="s">
        <v>16169</v>
      </c>
      <c r="B525" s="12" t="s">
        <v>1740</v>
      </c>
      <c r="C525" s="12">
        <v>7019531712</v>
      </c>
      <c r="D525" s="12">
        <v>3189</v>
      </c>
      <c r="E525" s="82">
        <v>46024.464247685188</v>
      </c>
      <c r="F525" s="12" t="s">
        <v>15649</v>
      </c>
    </row>
    <row r="526" spans="1:6" x14ac:dyDescent="0.3">
      <c r="A526" s="12" t="s">
        <v>16170</v>
      </c>
      <c r="B526" s="12" t="s">
        <v>684</v>
      </c>
      <c r="C526" s="12">
        <v>7087968748</v>
      </c>
      <c r="D526" s="12">
        <v>1314</v>
      </c>
      <c r="E526" s="82">
        <v>46037.068414351852</v>
      </c>
      <c r="F526" s="12" t="s">
        <v>15643</v>
      </c>
    </row>
    <row r="527" spans="1:6" x14ac:dyDescent="0.3">
      <c r="A527" s="12" t="s">
        <v>16171</v>
      </c>
      <c r="B527" s="12" t="s">
        <v>3358</v>
      </c>
      <c r="C527" s="12">
        <v>9838948612</v>
      </c>
      <c r="D527" s="12">
        <v>1507</v>
      </c>
      <c r="E527" s="82">
        <v>46022.462164351848</v>
      </c>
      <c r="F527" s="12" t="s">
        <v>15649</v>
      </c>
    </row>
    <row r="528" spans="1:6" x14ac:dyDescent="0.3">
      <c r="A528" s="12" t="s">
        <v>16172</v>
      </c>
      <c r="B528" s="12" t="s">
        <v>1835</v>
      </c>
      <c r="C528" s="12">
        <v>9931358659</v>
      </c>
      <c r="D528" s="12">
        <v>1397</v>
      </c>
      <c r="E528" s="82">
        <v>46040.676747685182</v>
      </c>
      <c r="F528" s="12" t="s">
        <v>15647</v>
      </c>
    </row>
    <row r="529" spans="1:6" x14ac:dyDescent="0.3">
      <c r="A529" s="12" t="s">
        <v>16173</v>
      </c>
      <c r="B529" s="12" t="s">
        <v>4324</v>
      </c>
      <c r="C529" s="12">
        <v>7035495881</v>
      </c>
      <c r="D529" s="12">
        <v>646</v>
      </c>
      <c r="E529" s="82">
        <v>46040.268414351849</v>
      </c>
      <c r="F529" s="12" t="s">
        <v>15647</v>
      </c>
    </row>
    <row r="530" spans="1:6" x14ac:dyDescent="0.3">
      <c r="A530" s="12" t="s">
        <v>16174</v>
      </c>
      <c r="B530" s="12" t="s">
        <v>1163</v>
      </c>
      <c r="C530" s="12">
        <v>8879745640</v>
      </c>
      <c r="D530" s="12">
        <v>1881</v>
      </c>
      <c r="E530" s="82">
        <v>46044.318414351852</v>
      </c>
      <c r="F530" s="12" t="s">
        <v>15647</v>
      </c>
    </row>
    <row r="531" spans="1:6" x14ac:dyDescent="0.3">
      <c r="A531" s="12" t="s">
        <v>16175</v>
      </c>
      <c r="B531" s="12" t="s">
        <v>2971</v>
      </c>
      <c r="C531" s="12">
        <v>6333674779</v>
      </c>
      <c r="D531" s="12">
        <v>2720</v>
      </c>
      <c r="E531" s="82">
        <v>46033.629525462973</v>
      </c>
      <c r="F531" s="12" t="s">
        <v>15649</v>
      </c>
    </row>
    <row r="532" spans="1:6" x14ac:dyDescent="0.3">
      <c r="A532" s="12" t="s">
        <v>16176</v>
      </c>
      <c r="B532" s="12" t="s">
        <v>4350</v>
      </c>
      <c r="C532" s="12">
        <v>9883588935</v>
      </c>
      <c r="D532" s="12">
        <v>952</v>
      </c>
      <c r="E532" s="82">
        <v>46050.487164351849</v>
      </c>
      <c r="F532" s="12" t="s">
        <v>15647</v>
      </c>
    </row>
    <row r="533" spans="1:6" x14ac:dyDescent="0.3">
      <c r="A533" s="12" t="s">
        <v>16177</v>
      </c>
      <c r="B533" s="12" t="s">
        <v>3459</v>
      </c>
      <c r="C533" s="12">
        <v>9996622573</v>
      </c>
      <c r="D533" s="12">
        <v>2512</v>
      </c>
      <c r="E533" s="82">
        <v>46045.920497685183</v>
      </c>
      <c r="F533" s="12" t="s">
        <v>15649</v>
      </c>
    </row>
    <row r="534" spans="1:6" x14ac:dyDescent="0.3">
      <c r="A534" s="12" t="s">
        <v>16178</v>
      </c>
      <c r="B534" s="12" t="s">
        <v>2715</v>
      </c>
      <c r="C534" s="12">
        <v>6399459831</v>
      </c>
      <c r="D534" s="12">
        <v>3080</v>
      </c>
      <c r="E534" s="82">
        <v>46020.119108796287</v>
      </c>
      <c r="F534" s="12" t="s">
        <v>15643</v>
      </c>
    </row>
    <row r="535" spans="1:6" x14ac:dyDescent="0.3">
      <c r="A535" s="12" t="s">
        <v>16179</v>
      </c>
      <c r="B535" s="12" t="s">
        <v>3573</v>
      </c>
      <c r="C535" s="12">
        <v>7075432101</v>
      </c>
      <c r="D535" s="12">
        <v>2406</v>
      </c>
      <c r="E535" s="82">
        <v>46033.107303240737</v>
      </c>
      <c r="F535" s="12" t="s">
        <v>15643</v>
      </c>
    </row>
    <row r="536" spans="1:6" x14ac:dyDescent="0.3">
      <c r="A536" s="12" t="s">
        <v>16180</v>
      </c>
      <c r="B536" s="12" t="s">
        <v>1294</v>
      </c>
      <c r="C536" s="12">
        <v>9815666711</v>
      </c>
      <c r="D536" s="12">
        <v>2927</v>
      </c>
      <c r="E536" s="82">
        <v>46036.547581018523</v>
      </c>
      <c r="F536" s="12" t="s">
        <v>15649</v>
      </c>
    </row>
    <row r="537" spans="1:6" x14ac:dyDescent="0.3">
      <c r="A537" s="12" t="s">
        <v>16181</v>
      </c>
      <c r="B537" s="12" t="s">
        <v>1730</v>
      </c>
      <c r="C537" s="12">
        <v>8813535397</v>
      </c>
      <c r="D537" s="12">
        <v>3456</v>
      </c>
      <c r="E537" s="82">
        <v>46051.828136574077</v>
      </c>
      <c r="F537" s="12" t="s">
        <v>15647</v>
      </c>
    </row>
    <row r="538" spans="1:6" x14ac:dyDescent="0.3">
      <c r="A538" s="12" t="s">
        <v>16182</v>
      </c>
      <c r="B538" s="12" t="s">
        <v>3242</v>
      </c>
      <c r="C538" s="12">
        <v>7038636919</v>
      </c>
      <c r="D538" s="12">
        <v>669</v>
      </c>
      <c r="E538" s="82">
        <v>46037.723969907413</v>
      </c>
      <c r="F538" s="12" t="s">
        <v>15649</v>
      </c>
    </row>
    <row r="539" spans="1:6" x14ac:dyDescent="0.3">
      <c r="A539" s="12" t="s">
        <v>16183</v>
      </c>
      <c r="B539" s="12" t="s">
        <v>4477</v>
      </c>
      <c r="C539" s="12">
        <v>9950992434</v>
      </c>
      <c r="D539" s="12">
        <v>1016</v>
      </c>
      <c r="E539" s="82">
        <v>46035.075358796297</v>
      </c>
      <c r="F539" s="12" t="s">
        <v>15643</v>
      </c>
    </row>
    <row r="540" spans="1:6" x14ac:dyDescent="0.3">
      <c r="A540" s="12" t="s">
        <v>16184</v>
      </c>
      <c r="B540" s="12" t="s">
        <v>1029</v>
      </c>
      <c r="C540" s="12">
        <v>7088068489</v>
      </c>
      <c r="D540" s="12">
        <v>3572</v>
      </c>
      <c r="E540" s="82">
        <v>46052.90730324074</v>
      </c>
      <c r="F540" s="12" t="s">
        <v>15649</v>
      </c>
    </row>
    <row r="541" spans="1:6" x14ac:dyDescent="0.3">
      <c r="A541" s="12" t="s">
        <v>16185</v>
      </c>
      <c r="B541" s="12" t="s">
        <v>2695</v>
      </c>
      <c r="C541" s="12">
        <v>7052403128</v>
      </c>
      <c r="D541" s="12">
        <v>1694</v>
      </c>
      <c r="E541" s="82">
        <v>46041.457303240742</v>
      </c>
      <c r="F541" s="12" t="s">
        <v>15649</v>
      </c>
    </row>
    <row r="542" spans="1:6" x14ac:dyDescent="0.3">
      <c r="A542" s="12" t="s">
        <v>16186</v>
      </c>
      <c r="B542" s="12" t="s">
        <v>928</v>
      </c>
      <c r="C542" s="12">
        <v>7061914196</v>
      </c>
      <c r="D542" s="12">
        <v>1846</v>
      </c>
      <c r="E542" s="82">
        <v>46045.339942129627</v>
      </c>
      <c r="F542" s="12" t="s">
        <v>15643</v>
      </c>
    </row>
    <row r="543" spans="1:6" x14ac:dyDescent="0.3">
      <c r="A543" s="12" t="s">
        <v>16187</v>
      </c>
      <c r="B543" s="12" t="s">
        <v>3246</v>
      </c>
      <c r="C543" s="12">
        <v>7034053875</v>
      </c>
      <c r="D543" s="12">
        <v>1927</v>
      </c>
      <c r="E543" s="82">
        <v>46052.38994212963</v>
      </c>
      <c r="F543" s="12" t="s">
        <v>15647</v>
      </c>
    </row>
    <row r="544" spans="1:6" x14ac:dyDescent="0.3">
      <c r="A544" s="12" t="s">
        <v>16188</v>
      </c>
      <c r="B544" s="12" t="s">
        <v>3348</v>
      </c>
      <c r="C544" s="12">
        <v>9872335285</v>
      </c>
      <c r="D544" s="12">
        <v>3539</v>
      </c>
      <c r="E544" s="82">
        <v>46022.348969907413</v>
      </c>
      <c r="F544" s="12" t="s">
        <v>15647</v>
      </c>
    </row>
    <row r="545" spans="1:6" x14ac:dyDescent="0.3">
      <c r="A545" s="12" t="s">
        <v>16189</v>
      </c>
      <c r="B545" s="12" t="s">
        <v>1025</v>
      </c>
      <c r="C545" s="12">
        <v>8877036148</v>
      </c>
      <c r="D545" s="12">
        <v>3019</v>
      </c>
      <c r="E545" s="82">
        <v>46045.429525462961</v>
      </c>
      <c r="F545" s="12" t="s">
        <v>15647</v>
      </c>
    </row>
    <row r="546" spans="1:6" x14ac:dyDescent="0.3">
      <c r="A546" s="12" t="s">
        <v>16190</v>
      </c>
      <c r="B546" s="12" t="s">
        <v>1334</v>
      </c>
      <c r="C546" s="12">
        <v>7079384629</v>
      </c>
      <c r="D546" s="12">
        <v>688</v>
      </c>
      <c r="E546" s="82">
        <v>46038.180219907408</v>
      </c>
      <c r="F546" s="12" t="s">
        <v>15647</v>
      </c>
    </row>
    <row r="547" spans="1:6" x14ac:dyDescent="0.3">
      <c r="A547" s="12" t="s">
        <v>16191</v>
      </c>
      <c r="B547" s="12" t="s">
        <v>1965</v>
      </c>
      <c r="C547" s="12">
        <v>8846219434</v>
      </c>
      <c r="D547" s="12">
        <v>2380</v>
      </c>
      <c r="E547" s="82">
        <v>46050.864942129629</v>
      </c>
      <c r="F547" s="12" t="s">
        <v>15643</v>
      </c>
    </row>
    <row r="548" spans="1:6" x14ac:dyDescent="0.3">
      <c r="A548" s="12" t="s">
        <v>16192</v>
      </c>
      <c r="B548" s="12" t="s">
        <v>1391</v>
      </c>
      <c r="C548" s="12">
        <v>9873356688</v>
      </c>
      <c r="D548" s="12">
        <v>3435</v>
      </c>
      <c r="E548" s="82">
        <v>46032.692025462973</v>
      </c>
      <c r="F548" s="12" t="s">
        <v>15643</v>
      </c>
    </row>
    <row r="549" spans="1:6" x14ac:dyDescent="0.3">
      <c r="A549" s="12" t="s">
        <v>16193</v>
      </c>
      <c r="B549" s="12" t="s">
        <v>1558</v>
      </c>
      <c r="C549" s="12">
        <v>6347123380</v>
      </c>
      <c r="D549" s="12">
        <v>3040</v>
      </c>
      <c r="E549" s="82">
        <v>46041.388553240737</v>
      </c>
      <c r="F549" s="12" t="s">
        <v>15649</v>
      </c>
    </row>
    <row r="550" spans="1:6" x14ac:dyDescent="0.3">
      <c r="A550" s="12" t="s">
        <v>16194</v>
      </c>
      <c r="B550" s="12" t="s">
        <v>2110</v>
      </c>
      <c r="C550" s="12">
        <v>9917008662</v>
      </c>
      <c r="D550" s="12">
        <v>1135</v>
      </c>
      <c r="E550" s="82">
        <v>46050.531608796293</v>
      </c>
      <c r="F550" s="12" t="s">
        <v>15647</v>
      </c>
    </row>
    <row r="551" spans="1:6" x14ac:dyDescent="0.3">
      <c r="A551" s="12" t="s">
        <v>16195</v>
      </c>
      <c r="B551" s="12" t="s">
        <v>3695</v>
      </c>
      <c r="C551" s="12">
        <v>6310026959</v>
      </c>
      <c r="D551" s="12">
        <v>814</v>
      </c>
      <c r="E551" s="82">
        <v>46042.595497685194</v>
      </c>
      <c r="F551" s="12" t="s">
        <v>15649</v>
      </c>
    </row>
    <row r="552" spans="1:6" x14ac:dyDescent="0.3">
      <c r="A552" s="12" t="s">
        <v>16196</v>
      </c>
      <c r="B552" s="12" t="s">
        <v>2263</v>
      </c>
      <c r="C552" s="12">
        <v>9930463355</v>
      </c>
      <c r="D552" s="12">
        <v>1108</v>
      </c>
      <c r="E552" s="82">
        <v>46050.71702546296</v>
      </c>
      <c r="F552" s="12" t="s">
        <v>15647</v>
      </c>
    </row>
    <row r="553" spans="1:6" x14ac:dyDescent="0.3">
      <c r="A553" s="12" t="s">
        <v>16197</v>
      </c>
      <c r="B553" s="12" t="s">
        <v>3549</v>
      </c>
      <c r="C553" s="12">
        <v>9857334965</v>
      </c>
      <c r="D553" s="12">
        <v>2425</v>
      </c>
      <c r="E553" s="82">
        <v>46043.058692129627</v>
      </c>
      <c r="F553" s="12" t="s">
        <v>15643</v>
      </c>
    </row>
    <row r="554" spans="1:6" x14ac:dyDescent="0.3">
      <c r="A554" s="12" t="s">
        <v>16198</v>
      </c>
      <c r="B554" s="12" t="s">
        <v>1576</v>
      </c>
      <c r="C554" s="12">
        <v>7058765027</v>
      </c>
      <c r="D554" s="12">
        <v>512</v>
      </c>
      <c r="E554" s="82">
        <v>46036.614942129629</v>
      </c>
      <c r="F554" s="12" t="s">
        <v>15647</v>
      </c>
    </row>
    <row r="555" spans="1:6" x14ac:dyDescent="0.3">
      <c r="A555" s="12" t="s">
        <v>16199</v>
      </c>
      <c r="B555" s="12" t="s">
        <v>3784</v>
      </c>
      <c r="C555" s="12">
        <v>9913781637</v>
      </c>
      <c r="D555" s="12">
        <v>1869</v>
      </c>
      <c r="E555" s="82">
        <v>46024.957997685182</v>
      </c>
      <c r="F555" s="12" t="s">
        <v>15647</v>
      </c>
    </row>
    <row r="556" spans="1:6" x14ac:dyDescent="0.3">
      <c r="A556" s="12" t="s">
        <v>16200</v>
      </c>
      <c r="B556" s="12" t="s">
        <v>2158</v>
      </c>
      <c r="C556" s="12">
        <v>9973324803</v>
      </c>
      <c r="D556" s="12">
        <v>3124</v>
      </c>
      <c r="E556" s="82">
        <v>46046.868414351848</v>
      </c>
      <c r="F556" s="12" t="s">
        <v>15649</v>
      </c>
    </row>
    <row r="557" spans="1:6" x14ac:dyDescent="0.3">
      <c r="A557" s="12" t="s">
        <v>16201</v>
      </c>
      <c r="B557" s="12" t="s">
        <v>3910</v>
      </c>
      <c r="C557" s="12">
        <v>6334108963</v>
      </c>
      <c r="D557" s="12">
        <v>1857</v>
      </c>
      <c r="E557" s="82">
        <v>46031.456608796303</v>
      </c>
      <c r="F557" s="12" t="s">
        <v>15647</v>
      </c>
    </row>
    <row r="558" spans="1:6" x14ac:dyDescent="0.3">
      <c r="A558" s="12" t="s">
        <v>16202</v>
      </c>
      <c r="B558" s="12" t="s">
        <v>1364</v>
      </c>
      <c r="C558" s="12">
        <v>9953423732</v>
      </c>
      <c r="D558" s="12">
        <v>701</v>
      </c>
      <c r="E558" s="82">
        <v>46045.52952546296</v>
      </c>
      <c r="F558" s="12" t="s">
        <v>15643</v>
      </c>
    </row>
    <row r="559" spans="1:6" x14ac:dyDescent="0.3">
      <c r="A559" s="12" t="s">
        <v>16203</v>
      </c>
      <c r="B559" s="12" t="s">
        <v>3782</v>
      </c>
      <c r="C559" s="12">
        <v>9855651316</v>
      </c>
      <c r="D559" s="12">
        <v>2932</v>
      </c>
      <c r="E559" s="82">
        <v>46022.269108796303</v>
      </c>
      <c r="F559" s="12" t="s">
        <v>15647</v>
      </c>
    </row>
    <row r="560" spans="1:6" x14ac:dyDescent="0.3">
      <c r="A560" s="12" t="s">
        <v>16204</v>
      </c>
      <c r="B560" s="12" t="s">
        <v>2185</v>
      </c>
      <c r="C560" s="12">
        <v>7034565162</v>
      </c>
      <c r="D560" s="12">
        <v>1447</v>
      </c>
      <c r="E560" s="82">
        <v>46030.828831018523</v>
      </c>
      <c r="F560" s="12" t="s">
        <v>15647</v>
      </c>
    </row>
    <row r="561" spans="1:6" x14ac:dyDescent="0.3">
      <c r="A561" s="12" t="s">
        <v>16205</v>
      </c>
      <c r="B561" s="12" t="s">
        <v>3252</v>
      </c>
      <c r="C561" s="12">
        <v>7040049892</v>
      </c>
      <c r="D561" s="12">
        <v>1461</v>
      </c>
      <c r="E561" s="82">
        <v>46051.342719907407</v>
      </c>
      <c r="F561" s="12" t="s">
        <v>15649</v>
      </c>
    </row>
    <row r="562" spans="1:6" x14ac:dyDescent="0.3">
      <c r="A562" s="12" t="s">
        <v>16206</v>
      </c>
      <c r="B562" s="12" t="s">
        <v>1424</v>
      </c>
      <c r="C562" s="12">
        <v>8817511800</v>
      </c>
      <c r="D562" s="12">
        <v>2572</v>
      </c>
      <c r="E562" s="82">
        <v>46029.137164351851</v>
      </c>
      <c r="F562" s="12" t="s">
        <v>15643</v>
      </c>
    </row>
    <row r="563" spans="1:6" x14ac:dyDescent="0.3">
      <c r="A563" s="12" t="s">
        <v>16207</v>
      </c>
      <c r="B563" s="12" t="s">
        <v>1153</v>
      </c>
      <c r="C563" s="12">
        <v>8854849917</v>
      </c>
      <c r="D563" s="12">
        <v>3196</v>
      </c>
      <c r="E563" s="82">
        <v>46028.144108796303</v>
      </c>
      <c r="F563" s="12" t="s">
        <v>15649</v>
      </c>
    </row>
    <row r="564" spans="1:6" x14ac:dyDescent="0.3">
      <c r="A564" s="12" t="s">
        <v>16208</v>
      </c>
      <c r="B564" s="12" t="s">
        <v>3822</v>
      </c>
      <c r="C564" s="12">
        <v>8847719188</v>
      </c>
      <c r="D564" s="12">
        <v>2162</v>
      </c>
      <c r="E564" s="82">
        <v>46047.441331018519</v>
      </c>
      <c r="F564" s="12" t="s">
        <v>15649</v>
      </c>
    </row>
    <row r="565" spans="1:6" x14ac:dyDescent="0.3">
      <c r="A565" s="12" t="s">
        <v>16209</v>
      </c>
      <c r="B565" s="12" t="s">
        <v>1818</v>
      </c>
      <c r="C565" s="12">
        <v>6350634286</v>
      </c>
      <c r="D565" s="12">
        <v>1094</v>
      </c>
      <c r="E565" s="82">
        <v>46032.768414351849</v>
      </c>
      <c r="F565" s="12" t="s">
        <v>15643</v>
      </c>
    </row>
    <row r="566" spans="1:6" x14ac:dyDescent="0.3">
      <c r="A566" s="12" t="s">
        <v>16210</v>
      </c>
      <c r="B566" s="12" t="s">
        <v>2971</v>
      </c>
      <c r="C566" s="12">
        <v>9968091552</v>
      </c>
      <c r="D566" s="12">
        <v>2385</v>
      </c>
      <c r="E566" s="82">
        <v>46021.364942129629</v>
      </c>
      <c r="F566" s="12" t="s">
        <v>15647</v>
      </c>
    </row>
    <row r="567" spans="1:6" x14ac:dyDescent="0.3">
      <c r="A567" s="12" t="s">
        <v>16211</v>
      </c>
      <c r="B567" s="12" t="s">
        <v>1738</v>
      </c>
      <c r="C567" s="12">
        <v>9952917388</v>
      </c>
      <c r="D567" s="12">
        <v>2440</v>
      </c>
      <c r="E567" s="82">
        <v>46026.79619212963</v>
      </c>
      <c r="F567" s="12" t="s">
        <v>15643</v>
      </c>
    </row>
    <row r="568" spans="1:6" x14ac:dyDescent="0.3">
      <c r="A568" s="12" t="s">
        <v>16212</v>
      </c>
      <c r="B568" s="12" t="s">
        <v>2943</v>
      </c>
      <c r="C568" s="12">
        <v>7044616400</v>
      </c>
      <c r="D568" s="12">
        <v>1316</v>
      </c>
      <c r="E568" s="82">
        <v>46036.526053240741</v>
      </c>
      <c r="F568" s="12" t="s">
        <v>15643</v>
      </c>
    </row>
    <row r="569" spans="1:6" x14ac:dyDescent="0.3">
      <c r="A569" s="12" t="s">
        <v>16213</v>
      </c>
      <c r="B569" s="12" t="s">
        <v>4545</v>
      </c>
      <c r="C569" s="12">
        <v>9942254088</v>
      </c>
      <c r="D569" s="12">
        <v>278</v>
      </c>
      <c r="E569" s="82">
        <v>46025.403136574067</v>
      </c>
      <c r="F569" s="12" t="s">
        <v>15647</v>
      </c>
    </row>
    <row r="570" spans="1:6" x14ac:dyDescent="0.3">
      <c r="A570" s="12" t="s">
        <v>16214</v>
      </c>
      <c r="B570" s="12" t="s">
        <v>4370</v>
      </c>
      <c r="C570" s="12">
        <v>7030181885</v>
      </c>
      <c r="D570" s="12">
        <v>621</v>
      </c>
      <c r="E570" s="82">
        <v>46035.84202546296</v>
      </c>
      <c r="F570" s="12" t="s">
        <v>15647</v>
      </c>
    </row>
    <row r="571" spans="1:6" x14ac:dyDescent="0.3">
      <c r="A571" s="12" t="s">
        <v>16215</v>
      </c>
      <c r="B571" s="12" t="s">
        <v>2112</v>
      </c>
      <c r="C571" s="12">
        <v>9956255881</v>
      </c>
      <c r="D571" s="12">
        <v>1488</v>
      </c>
      <c r="E571" s="82">
        <v>46028.162164351852</v>
      </c>
      <c r="F571" s="12" t="s">
        <v>15647</v>
      </c>
    </row>
    <row r="572" spans="1:6" x14ac:dyDescent="0.3">
      <c r="A572" s="12" t="s">
        <v>16216</v>
      </c>
      <c r="B572" s="12" t="s">
        <v>1000</v>
      </c>
      <c r="C572" s="12">
        <v>9970419177</v>
      </c>
      <c r="D572" s="12">
        <v>356</v>
      </c>
      <c r="E572" s="82">
        <v>46032.319108796299</v>
      </c>
      <c r="F572" s="12" t="s">
        <v>15643</v>
      </c>
    </row>
    <row r="573" spans="1:6" x14ac:dyDescent="0.3">
      <c r="A573" s="12" t="s">
        <v>16217</v>
      </c>
      <c r="B573" s="12" t="s">
        <v>4250</v>
      </c>
      <c r="C573" s="12">
        <v>7041091224</v>
      </c>
      <c r="D573" s="12">
        <v>2328</v>
      </c>
      <c r="E573" s="82">
        <v>46043.29896990741</v>
      </c>
      <c r="F573" s="12" t="s">
        <v>15643</v>
      </c>
    </row>
    <row r="574" spans="1:6" x14ac:dyDescent="0.3">
      <c r="A574" s="12" t="s">
        <v>16218</v>
      </c>
      <c r="B574" s="12" t="s">
        <v>691</v>
      </c>
      <c r="C574" s="12">
        <v>9955911631</v>
      </c>
      <c r="D574" s="12">
        <v>1619</v>
      </c>
      <c r="E574" s="82">
        <v>46034.257997685178</v>
      </c>
      <c r="F574" s="12" t="s">
        <v>15649</v>
      </c>
    </row>
    <row r="575" spans="1:6" x14ac:dyDescent="0.3">
      <c r="A575" s="12" t="s">
        <v>16219</v>
      </c>
      <c r="B575" s="12" t="s">
        <v>1490</v>
      </c>
      <c r="C575" s="12">
        <v>6349693136</v>
      </c>
      <c r="D575" s="12">
        <v>783</v>
      </c>
      <c r="E575" s="82">
        <v>46042.721886574072</v>
      </c>
      <c r="F575" s="12" t="s">
        <v>15649</v>
      </c>
    </row>
    <row r="576" spans="1:6" x14ac:dyDescent="0.3">
      <c r="A576" s="12" t="s">
        <v>16220</v>
      </c>
      <c r="B576" s="12" t="s">
        <v>1318</v>
      </c>
      <c r="C576" s="12">
        <v>6324641952</v>
      </c>
      <c r="D576" s="12">
        <v>209</v>
      </c>
      <c r="E576" s="82">
        <v>46040.567719907413</v>
      </c>
      <c r="F576" s="12" t="s">
        <v>15643</v>
      </c>
    </row>
    <row r="577" spans="1:6" x14ac:dyDescent="0.3">
      <c r="A577" s="12" t="s">
        <v>16221</v>
      </c>
      <c r="B577" s="12" t="s">
        <v>4098</v>
      </c>
      <c r="C577" s="12">
        <v>9967187406</v>
      </c>
      <c r="D577" s="12">
        <v>423</v>
      </c>
      <c r="E577" s="82">
        <v>46019.663553240738</v>
      </c>
      <c r="F577" s="12" t="s">
        <v>15649</v>
      </c>
    </row>
    <row r="578" spans="1:6" x14ac:dyDescent="0.3">
      <c r="A578" s="12" t="s">
        <v>16222</v>
      </c>
      <c r="B578" s="12" t="s">
        <v>1066</v>
      </c>
      <c r="C578" s="12">
        <v>8864182569</v>
      </c>
      <c r="D578" s="12">
        <v>1672</v>
      </c>
      <c r="E578" s="82">
        <v>46023.01771990741</v>
      </c>
      <c r="F578" s="12" t="s">
        <v>15649</v>
      </c>
    </row>
    <row r="579" spans="1:6" x14ac:dyDescent="0.3">
      <c r="A579" s="12" t="s">
        <v>16223</v>
      </c>
      <c r="B579" s="12" t="s">
        <v>3776</v>
      </c>
      <c r="C579" s="12">
        <v>9998688510</v>
      </c>
      <c r="D579" s="12">
        <v>1582</v>
      </c>
      <c r="E579" s="82">
        <v>46050.491331018522</v>
      </c>
      <c r="F579" s="12" t="s">
        <v>15643</v>
      </c>
    </row>
    <row r="580" spans="1:6" x14ac:dyDescent="0.3">
      <c r="A580" s="12" t="s">
        <v>16224</v>
      </c>
      <c r="B580" s="12" t="s">
        <v>1352</v>
      </c>
      <c r="C580" s="12">
        <v>9925835508</v>
      </c>
      <c r="D580" s="12">
        <v>2269</v>
      </c>
      <c r="E580" s="82">
        <v>46031.569108796299</v>
      </c>
      <c r="F580" s="12" t="s">
        <v>15643</v>
      </c>
    </row>
    <row r="581" spans="1:6" x14ac:dyDescent="0.3">
      <c r="A581" s="12" t="s">
        <v>16225</v>
      </c>
      <c r="B581" s="12" t="s">
        <v>977</v>
      </c>
      <c r="C581" s="12">
        <v>7013627312</v>
      </c>
      <c r="D581" s="12">
        <v>3578</v>
      </c>
      <c r="E581" s="82">
        <v>46024.818414351852</v>
      </c>
      <c r="F581" s="12" t="s">
        <v>15649</v>
      </c>
    </row>
    <row r="582" spans="1:6" x14ac:dyDescent="0.3">
      <c r="A582" s="12" t="s">
        <v>16226</v>
      </c>
      <c r="B582" s="12" t="s">
        <v>3481</v>
      </c>
      <c r="C582" s="12">
        <v>6329325363</v>
      </c>
      <c r="D582" s="12">
        <v>366</v>
      </c>
      <c r="E582" s="82">
        <v>46025.817719907413</v>
      </c>
      <c r="F582" s="12" t="s">
        <v>15643</v>
      </c>
    </row>
    <row r="583" spans="1:6" x14ac:dyDescent="0.3">
      <c r="A583" s="12" t="s">
        <v>16227</v>
      </c>
      <c r="B583" s="12" t="s">
        <v>2945</v>
      </c>
      <c r="C583" s="12">
        <v>7053262450</v>
      </c>
      <c r="D583" s="12">
        <v>2965</v>
      </c>
      <c r="E583" s="82">
        <v>46032.851747685178</v>
      </c>
      <c r="F583" s="12" t="s">
        <v>15649</v>
      </c>
    </row>
    <row r="584" spans="1:6" x14ac:dyDescent="0.3">
      <c r="A584" s="12" t="s">
        <v>16228</v>
      </c>
      <c r="B584" s="12" t="s">
        <v>4300</v>
      </c>
      <c r="C584" s="12">
        <v>8847056783</v>
      </c>
      <c r="D584" s="12">
        <v>2287</v>
      </c>
      <c r="E584" s="82">
        <v>46050.409386574072</v>
      </c>
      <c r="F584" s="12" t="s">
        <v>15643</v>
      </c>
    </row>
    <row r="585" spans="1:6" x14ac:dyDescent="0.3">
      <c r="A585" s="12" t="s">
        <v>16229</v>
      </c>
      <c r="B585" s="12" t="s">
        <v>3002</v>
      </c>
      <c r="C585" s="12">
        <v>9860691991</v>
      </c>
      <c r="D585" s="12">
        <v>3254</v>
      </c>
      <c r="E585" s="82">
        <v>46049.057997685188</v>
      </c>
      <c r="F585" s="12" t="s">
        <v>15643</v>
      </c>
    </row>
    <row r="586" spans="1:6" x14ac:dyDescent="0.3">
      <c r="A586" s="12" t="s">
        <v>16230</v>
      </c>
      <c r="B586" s="12" t="s">
        <v>2303</v>
      </c>
      <c r="C586" s="12">
        <v>9947323676</v>
      </c>
      <c r="D586" s="12">
        <v>2459</v>
      </c>
      <c r="E586" s="82">
        <v>46028.576053240737</v>
      </c>
      <c r="F586" s="12" t="s">
        <v>15647</v>
      </c>
    </row>
    <row r="587" spans="1:6" x14ac:dyDescent="0.3">
      <c r="A587" s="12" t="s">
        <v>16231</v>
      </c>
      <c r="B587" s="12" t="s">
        <v>4477</v>
      </c>
      <c r="C587" s="12">
        <v>8831224115</v>
      </c>
      <c r="D587" s="12">
        <v>2970</v>
      </c>
      <c r="E587" s="82">
        <v>46027.231608796297</v>
      </c>
      <c r="F587" s="12" t="s">
        <v>15643</v>
      </c>
    </row>
    <row r="588" spans="1:6" x14ac:dyDescent="0.3">
      <c r="A588" s="12" t="s">
        <v>16232</v>
      </c>
      <c r="B588" s="12" t="s">
        <v>4102</v>
      </c>
      <c r="C588" s="12">
        <v>6395288338</v>
      </c>
      <c r="D588" s="12">
        <v>1591</v>
      </c>
      <c r="E588" s="82">
        <v>46034.045497685183</v>
      </c>
      <c r="F588" s="12" t="s">
        <v>15647</v>
      </c>
    </row>
    <row r="589" spans="1:6" x14ac:dyDescent="0.3">
      <c r="A589" s="12" t="s">
        <v>16233</v>
      </c>
      <c r="B589" s="12" t="s">
        <v>1251</v>
      </c>
      <c r="C589" s="12">
        <v>7039365038</v>
      </c>
      <c r="D589" s="12">
        <v>3066</v>
      </c>
      <c r="E589" s="82">
        <v>46033.179525462961</v>
      </c>
      <c r="F589" s="12" t="s">
        <v>15649</v>
      </c>
    </row>
    <row r="590" spans="1:6" x14ac:dyDescent="0.3">
      <c r="A590" s="12" t="s">
        <v>16234</v>
      </c>
      <c r="B590" s="12" t="s">
        <v>3302</v>
      </c>
      <c r="C590" s="12">
        <v>6380210470</v>
      </c>
      <c r="D590" s="12">
        <v>3459</v>
      </c>
      <c r="E590" s="82">
        <v>46025.470497685194</v>
      </c>
      <c r="F590" s="12" t="s">
        <v>15647</v>
      </c>
    </row>
    <row r="591" spans="1:6" x14ac:dyDescent="0.3">
      <c r="A591" s="12" t="s">
        <v>16235</v>
      </c>
      <c r="B591" s="12" t="s">
        <v>1732</v>
      </c>
      <c r="C591" s="12">
        <v>9948329255</v>
      </c>
      <c r="D591" s="12">
        <v>2623</v>
      </c>
      <c r="E591" s="82">
        <v>46022.749664351853</v>
      </c>
      <c r="F591" s="12" t="s">
        <v>15647</v>
      </c>
    </row>
    <row r="592" spans="1:6" x14ac:dyDescent="0.3">
      <c r="A592" s="12" t="s">
        <v>16236</v>
      </c>
      <c r="B592" s="12" t="s">
        <v>2001</v>
      </c>
      <c r="C592" s="12">
        <v>6350684219</v>
      </c>
      <c r="D592" s="12">
        <v>1973</v>
      </c>
      <c r="E592" s="82">
        <v>46053.458692129629</v>
      </c>
      <c r="F592" s="12" t="s">
        <v>15647</v>
      </c>
    </row>
    <row r="593" spans="1:6" x14ac:dyDescent="0.3">
      <c r="A593" s="12" t="s">
        <v>16237</v>
      </c>
      <c r="B593" s="12" t="s">
        <v>4001</v>
      </c>
      <c r="C593" s="12">
        <v>6336277117</v>
      </c>
      <c r="D593" s="12">
        <v>2360</v>
      </c>
      <c r="E593" s="82">
        <v>46020.817719907413</v>
      </c>
      <c r="F593" s="12" t="s">
        <v>15643</v>
      </c>
    </row>
    <row r="594" spans="1:6" x14ac:dyDescent="0.3">
      <c r="A594" s="12" t="s">
        <v>16238</v>
      </c>
      <c r="B594" s="12" t="s">
        <v>1548</v>
      </c>
      <c r="C594" s="12">
        <v>8854904338</v>
      </c>
      <c r="D594" s="12">
        <v>1287</v>
      </c>
      <c r="E594" s="82">
        <v>46034.159386574072</v>
      </c>
      <c r="F594" s="12" t="s">
        <v>15649</v>
      </c>
    </row>
    <row r="595" spans="1:6" x14ac:dyDescent="0.3">
      <c r="A595" s="12" t="s">
        <v>16239</v>
      </c>
      <c r="B595" s="12" t="s">
        <v>4224</v>
      </c>
      <c r="C595" s="12">
        <v>7059476938</v>
      </c>
      <c r="D595" s="12">
        <v>400</v>
      </c>
      <c r="E595" s="82">
        <v>46049.185081018521</v>
      </c>
      <c r="F595" s="12" t="s">
        <v>15647</v>
      </c>
    </row>
    <row r="596" spans="1:6" x14ac:dyDescent="0.3">
      <c r="A596" s="12" t="s">
        <v>16240</v>
      </c>
      <c r="B596" s="12" t="s">
        <v>1215</v>
      </c>
      <c r="C596" s="12">
        <v>6382380030</v>
      </c>
      <c r="D596" s="12">
        <v>736</v>
      </c>
      <c r="E596" s="82">
        <v>46036.262858796297</v>
      </c>
      <c r="F596" s="12" t="s">
        <v>15643</v>
      </c>
    </row>
    <row r="597" spans="1:6" x14ac:dyDescent="0.3">
      <c r="A597" s="12" t="s">
        <v>16241</v>
      </c>
      <c r="B597" s="12" t="s">
        <v>998</v>
      </c>
      <c r="C597" s="12">
        <v>7064584813</v>
      </c>
      <c r="D597" s="12">
        <v>528</v>
      </c>
      <c r="E597" s="82">
        <v>46044.60869212963</v>
      </c>
      <c r="F597" s="12" t="s">
        <v>15643</v>
      </c>
    </row>
    <row r="598" spans="1:6" x14ac:dyDescent="0.3">
      <c r="A598" s="12" t="s">
        <v>16242</v>
      </c>
      <c r="B598" s="12" t="s">
        <v>3886</v>
      </c>
      <c r="C598" s="12">
        <v>6353578715</v>
      </c>
      <c r="D598" s="12">
        <v>3282</v>
      </c>
      <c r="E598" s="82">
        <v>46020.516331018523</v>
      </c>
      <c r="F598" s="12" t="s">
        <v>15647</v>
      </c>
    </row>
    <row r="599" spans="1:6" x14ac:dyDescent="0.3">
      <c r="A599" s="12" t="s">
        <v>16243</v>
      </c>
      <c r="B599" s="12" t="s">
        <v>4130</v>
      </c>
      <c r="C599" s="12">
        <v>7026108579</v>
      </c>
      <c r="D599" s="12">
        <v>1830</v>
      </c>
      <c r="E599" s="82">
        <v>46041.353136574071</v>
      </c>
      <c r="F599" s="12" t="s">
        <v>15647</v>
      </c>
    </row>
    <row r="600" spans="1:6" x14ac:dyDescent="0.3">
      <c r="A600" s="12" t="s">
        <v>16244</v>
      </c>
      <c r="B600" s="12" t="s">
        <v>1835</v>
      </c>
      <c r="C600" s="12">
        <v>9869221407</v>
      </c>
      <c r="D600" s="12">
        <v>970</v>
      </c>
      <c r="E600" s="82">
        <v>46052.320497685178</v>
      </c>
      <c r="F600" s="12" t="s">
        <v>15647</v>
      </c>
    </row>
    <row r="601" spans="1:6" x14ac:dyDescent="0.3">
      <c r="A601" s="12" t="s">
        <v>16245</v>
      </c>
      <c r="B601" s="12" t="s">
        <v>3527</v>
      </c>
      <c r="C601" s="12">
        <v>6382032320</v>
      </c>
      <c r="D601" s="12">
        <v>528</v>
      </c>
      <c r="E601" s="82">
        <v>46038.469108796293</v>
      </c>
      <c r="F601" s="12" t="s">
        <v>15647</v>
      </c>
    </row>
    <row r="602" spans="1:6" x14ac:dyDescent="0.3">
      <c r="A602" s="12" t="s">
        <v>16246</v>
      </c>
      <c r="B602" s="12" t="s">
        <v>1037</v>
      </c>
      <c r="C602" s="12">
        <v>8852681654</v>
      </c>
      <c r="D602" s="12">
        <v>2267</v>
      </c>
      <c r="E602" s="82">
        <v>46052.872581018521</v>
      </c>
      <c r="F602" s="12" t="s">
        <v>15643</v>
      </c>
    </row>
    <row r="603" spans="1:6" x14ac:dyDescent="0.3">
      <c r="A603" s="12" t="s">
        <v>16247</v>
      </c>
      <c r="B603" s="12" t="s">
        <v>3110</v>
      </c>
      <c r="C603" s="12">
        <v>9968994698</v>
      </c>
      <c r="D603" s="12">
        <v>498</v>
      </c>
      <c r="E603" s="82">
        <v>46042.84202546296</v>
      </c>
      <c r="F603" s="12" t="s">
        <v>15643</v>
      </c>
    </row>
    <row r="604" spans="1:6" x14ac:dyDescent="0.3">
      <c r="A604" s="12" t="s">
        <v>16248</v>
      </c>
      <c r="B604" s="12" t="s">
        <v>979</v>
      </c>
      <c r="C604" s="12">
        <v>6358916112</v>
      </c>
      <c r="D604" s="12">
        <v>199</v>
      </c>
      <c r="E604" s="82">
        <v>46053.788553240738</v>
      </c>
      <c r="F604" s="12" t="s">
        <v>15643</v>
      </c>
    </row>
    <row r="605" spans="1:6" x14ac:dyDescent="0.3">
      <c r="A605" s="12" t="s">
        <v>16249</v>
      </c>
      <c r="B605" s="12" t="s">
        <v>623</v>
      </c>
      <c r="C605" s="12">
        <v>9834231323</v>
      </c>
      <c r="D605" s="12">
        <v>1765</v>
      </c>
      <c r="E605" s="82">
        <v>46035.295497685183</v>
      </c>
      <c r="F605" s="12" t="s">
        <v>15649</v>
      </c>
    </row>
    <row r="606" spans="1:6" x14ac:dyDescent="0.3">
      <c r="A606" s="12" t="s">
        <v>16250</v>
      </c>
      <c r="B606" s="12" t="s">
        <v>1215</v>
      </c>
      <c r="C606" s="12">
        <v>8863672954</v>
      </c>
      <c r="D606" s="12">
        <v>2407</v>
      </c>
      <c r="E606" s="82">
        <v>46048.460081018522</v>
      </c>
      <c r="F606" s="12" t="s">
        <v>15643</v>
      </c>
    </row>
    <row r="607" spans="1:6" x14ac:dyDescent="0.3">
      <c r="A607" s="12" t="s">
        <v>16251</v>
      </c>
      <c r="B607" s="12" t="s">
        <v>2369</v>
      </c>
      <c r="C607" s="12">
        <v>9898855377</v>
      </c>
      <c r="D607" s="12">
        <v>1256</v>
      </c>
      <c r="E607" s="82">
        <v>46020.494803240741</v>
      </c>
      <c r="F607" s="12" t="s">
        <v>15643</v>
      </c>
    </row>
    <row r="608" spans="1:6" x14ac:dyDescent="0.3">
      <c r="A608" s="12" t="s">
        <v>16252</v>
      </c>
      <c r="B608" s="12" t="s">
        <v>4172</v>
      </c>
      <c r="C608" s="12">
        <v>6345918397</v>
      </c>
      <c r="D608" s="12">
        <v>587</v>
      </c>
      <c r="E608" s="82">
        <v>46025.426747685182</v>
      </c>
      <c r="F608" s="12" t="s">
        <v>15643</v>
      </c>
    </row>
    <row r="609" spans="1:6" x14ac:dyDescent="0.3">
      <c r="A609" s="12" t="s">
        <v>16253</v>
      </c>
      <c r="B609" s="12" t="s">
        <v>3689</v>
      </c>
      <c r="C609" s="12">
        <v>8818443383</v>
      </c>
      <c r="D609" s="12">
        <v>3567</v>
      </c>
      <c r="E609" s="82">
        <v>46050.757303240738</v>
      </c>
      <c r="F609" s="12" t="s">
        <v>15649</v>
      </c>
    </row>
    <row r="610" spans="1:6" x14ac:dyDescent="0.3">
      <c r="A610" s="12" t="s">
        <v>16254</v>
      </c>
      <c r="B610" s="12" t="s">
        <v>2809</v>
      </c>
      <c r="C610" s="12">
        <v>6322813150</v>
      </c>
      <c r="D610" s="12">
        <v>3184</v>
      </c>
      <c r="E610" s="82">
        <v>46041.880219907413</v>
      </c>
      <c r="F610" s="12" t="s">
        <v>15649</v>
      </c>
    </row>
    <row r="611" spans="1:6" x14ac:dyDescent="0.3">
      <c r="A611" s="12" t="s">
        <v>16255</v>
      </c>
      <c r="B611" s="12" t="s">
        <v>4265</v>
      </c>
      <c r="C611" s="12">
        <v>9886657860</v>
      </c>
      <c r="D611" s="12">
        <v>1406</v>
      </c>
      <c r="E611" s="82">
        <v>46050.29896990741</v>
      </c>
      <c r="F611" s="12" t="s">
        <v>15643</v>
      </c>
    </row>
    <row r="612" spans="1:6" x14ac:dyDescent="0.3">
      <c r="A612" s="12" t="s">
        <v>16256</v>
      </c>
      <c r="B612" s="12" t="s">
        <v>3092</v>
      </c>
      <c r="C612" s="12">
        <v>9874797905</v>
      </c>
      <c r="D612" s="12">
        <v>1923</v>
      </c>
      <c r="E612" s="82">
        <v>46050.305219907408</v>
      </c>
      <c r="F612" s="12" t="s">
        <v>15643</v>
      </c>
    </row>
    <row r="613" spans="1:6" x14ac:dyDescent="0.3">
      <c r="A613" s="12" t="s">
        <v>16257</v>
      </c>
      <c r="B613" s="12" t="s">
        <v>1107</v>
      </c>
      <c r="C613" s="12">
        <v>6395706158</v>
      </c>
      <c r="D613" s="12">
        <v>3506</v>
      </c>
      <c r="E613" s="82">
        <v>46043.919803240737</v>
      </c>
      <c r="F613" s="12" t="s">
        <v>15647</v>
      </c>
    </row>
    <row r="614" spans="1:6" x14ac:dyDescent="0.3">
      <c r="A614" s="12" t="s">
        <v>16258</v>
      </c>
      <c r="B614" s="12" t="s">
        <v>2637</v>
      </c>
      <c r="C614" s="12">
        <v>6320225230</v>
      </c>
      <c r="D614" s="12">
        <v>2577</v>
      </c>
      <c r="E614" s="82">
        <v>46053.890636574077</v>
      </c>
      <c r="F614" s="12" t="s">
        <v>15643</v>
      </c>
    </row>
    <row r="615" spans="1:6" x14ac:dyDescent="0.3">
      <c r="A615" s="12" t="s">
        <v>16259</v>
      </c>
      <c r="B615" s="12" t="s">
        <v>1572</v>
      </c>
      <c r="C615" s="12">
        <v>7060019171</v>
      </c>
      <c r="D615" s="12">
        <v>939</v>
      </c>
      <c r="E615" s="82">
        <v>46032.885081018518</v>
      </c>
      <c r="F615" s="12" t="s">
        <v>15643</v>
      </c>
    </row>
    <row r="616" spans="1:6" x14ac:dyDescent="0.3">
      <c r="A616" s="12" t="s">
        <v>16260</v>
      </c>
      <c r="B616" s="12" t="s">
        <v>1794</v>
      </c>
      <c r="C616" s="12">
        <v>8812588884</v>
      </c>
      <c r="D616" s="12">
        <v>820</v>
      </c>
      <c r="E616" s="82">
        <v>46039.255219907413</v>
      </c>
      <c r="F616" s="12" t="s">
        <v>15643</v>
      </c>
    </row>
    <row r="617" spans="1:6" x14ac:dyDescent="0.3">
      <c r="A617" s="12" t="s">
        <v>16261</v>
      </c>
      <c r="B617" s="12" t="s">
        <v>639</v>
      </c>
      <c r="C617" s="12">
        <v>7069968759</v>
      </c>
      <c r="D617" s="12">
        <v>3355</v>
      </c>
      <c r="E617" s="82">
        <v>46030.825358796297</v>
      </c>
      <c r="F617" s="12" t="s">
        <v>15643</v>
      </c>
    </row>
    <row r="618" spans="1:6" x14ac:dyDescent="0.3">
      <c r="A618" s="12" t="s">
        <v>16262</v>
      </c>
      <c r="B618" s="12" t="s">
        <v>2189</v>
      </c>
      <c r="C618" s="12">
        <v>6389350851</v>
      </c>
      <c r="D618" s="12">
        <v>1264</v>
      </c>
      <c r="E618" s="82">
        <v>46020.760081018518</v>
      </c>
      <c r="F618" s="12" t="s">
        <v>15649</v>
      </c>
    </row>
    <row r="619" spans="1:6" x14ac:dyDescent="0.3">
      <c r="A619" s="12" t="s">
        <v>16263</v>
      </c>
      <c r="B619" s="12" t="s">
        <v>3224</v>
      </c>
      <c r="C619" s="12">
        <v>7048028831</v>
      </c>
      <c r="D619" s="12">
        <v>434</v>
      </c>
      <c r="E619" s="82">
        <v>46025.57744212963</v>
      </c>
      <c r="F619" s="12" t="s">
        <v>15649</v>
      </c>
    </row>
    <row r="620" spans="1:6" x14ac:dyDescent="0.3">
      <c r="A620" s="12" t="s">
        <v>16264</v>
      </c>
      <c r="B620" s="12" t="s">
        <v>4230</v>
      </c>
      <c r="C620" s="12">
        <v>9914102582</v>
      </c>
      <c r="D620" s="12">
        <v>1286</v>
      </c>
      <c r="E620" s="82">
        <v>46039.046886574077</v>
      </c>
      <c r="F620" s="12" t="s">
        <v>15649</v>
      </c>
    </row>
    <row r="621" spans="1:6" x14ac:dyDescent="0.3">
      <c r="A621" s="12" t="s">
        <v>16265</v>
      </c>
      <c r="B621" s="12" t="s">
        <v>3723</v>
      </c>
      <c r="C621" s="12">
        <v>7069474911</v>
      </c>
      <c r="D621" s="12">
        <v>1484</v>
      </c>
      <c r="E621" s="82">
        <v>46032.502442129633</v>
      </c>
      <c r="F621" s="12" t="s">
        <v>15647</v>
      </c>
    </row>
    <row r="622" spans="1:6" x14ac:dyDescent="0.3">
      <c r="A622" s="12" t="s">
        <v>16266</v>
      </c>
      <c r="B622" s="12" t="s">
        <v>1368</v>
      </c>
      <c r="C622" s="12">
        <v>8869408222</v>
      </c>
      <c r="D622" s="12">
        <v>1516</v>
      </c>
      <c r="E622" s="82">
        <v>46034.677442129629</v>
      </c>
      <c r="F622" s="12" t="s">
        <v>15647</v>
      </c>
    </row>
    <row r="623" spans="1:6" x14ac:dyDescent="0.3">
      <c r="A623" s="12" t="s">
        <v>16267</v>
      </c>
      <c r="B623" s="12" t="s">
        <v>3999</v>
      </c>
      <c r="C623" s="12">
        <v>6399713761</v>
      </c>
      <c r="D623" s="12">
        <v>938</v>
      </c>
      <c r="E623" s="82">
        <v>46052.708692129629</v>
      </c>
      <c r="F623" s="12" t="s">
        <v>15649</v>
      </c>
    </row>
    <row r="624" spans="1:6" x14ac:dyDescent="0.3">
      <c r="A624" s="12" t="s">
        <v>16268</v>
      </c>
      <c r="B624" s="12" t="s">
        <v>1658</v>
      </c>
      <c r="C624" s="12">
        <v>9897952812</v>
      </c>
      <c r="D624" s="12">
        <v>2994</v>
      </c>
      <c r="E624" s="82">
        <v>46031.489247685182</v>
      </c>
      <c r="F624" s="12" t="s">
        <v>15649</v>
      </c>
    </row>
    <row r="625" spans="1:6" x14ac:dyDescent="0.3">
      <c r="A625" s="12" t="s">
        <v>16269</v>
      </c>
      <c r="B625" s="12" t="s">
        <v>2801</v>
      </c>
      <c r="C625" s="12">
        <v>6314167336</v>
      </c>
      <c r="D625" s="12">
        <v>542</v>
      </c>
      <c r="E625" s="82">
        <v>46045.169803240737</v>
      </c>
      <c r="F625" s="12" t="s">
        <v>15643</v>
      </c>
    </row>
    <row r="626" spans="1:6" x14ac:dyDescent="0.3">
      <c r="A626" s="12" t="s">
        <v>16270</v>
      </c>
      <c r="B626" s="12" t="s">
        <v>3818</v>
      </c>
      <c r="C626" s="12">
        <v>9884248479</v>
      </c>
      <c r="D626" s="12">
        <v>327</v>
      </c>
      <c r="E626" s="82">
        <v>46040.835081018522</v>
      </c>
      <c r="F626" s="12" t="s">
        <v>15643</v>
      </c>
    </row>
    <row r="627" spans="1:6" x14ac:dyDescent="0.3">
      <c r="A627" s="12" t="s">
        <v>16271</v>
      </c>
      <c r="B627" s="12" t="s">
        <v>942</v>
      </c>
      <c r="C627" s="12">
        <v>8869910949</v>
      </c>
      <c r="D627" s="12">
        <v>3353</v>
      </c>
      <c r="E627" s="82">
        <v>46031.814942129633</v>
      </c>
      <c r="F627" s="12" t="s">
        <v>15643</v>
      </c>
    </row>
    <row r="628" spans="1:6" x14ac:dyDescent="0.3">
      <c r="A628" s="12" t="s">
        <v>16272</v>
      </c>
      <c r="B628" s="12" t="s">
        <v>928</v>
      </c>
      <c r="C628" s="12">
        <v>8880897308</v>
      </c>
      <c r="D628" s="12">
        <v>1821</v>
      </c>
      <c r="E628" s="82">
        <v>46031.281608796293</v>
      </c>
      <c r="F628" s="12" t="s">
        <v>15647</v>
      </c>
    </row>
    <row r="629" spans="1:6" x14ac:dyDescent="0.3">
      <c r="A629" s="12" t="s">
        <v>16273</v>
      </c>
      <c r="B629" s="12" t="s">
        <v>1409</v>
      </c>
      <c r="C629" s="12">
        <v>9853024978</v>
      </c>
      <c r="D629" s="12">
        <v>479</v>
      </c>
      <c r="E629" s="82">
        <v>46020.275358796287</v>
      </c>
      <c r="F629" s="12" t="s">
        <v>15647</v>
      </c>
    </row>
    <row r="630" spans="1:6" x14ac:dyDescent="0.3">
      <c r="A630" s="12" t="s">
        <v>16274</v>
      </c>
      <c r="B630" s="12" t="s">
        <v>1239</v>
      </c>
      <c r="C630" s="12">
        <v>9850078201</v>
      </c>
      <c r="D630" s="12">
        <v>3071</v>
      </c>
      <c r="E630" s="82">
        <v>46043.715636574067</v>
      </c>
      <c r="F630" s="12" t="s">
        <v>15647</v>
      </c>
    </row>
    <row r="631" spans="1:6" x14ac:dyDescent="0.3">
      <c r="A631" s="12" t="s">
        <v>16275</v>
      </c>
      <c r="B631" s="12" t="s">
        <v>971</v>
      </c>
      <c r="C631" s="12">
        <v>7018638989</v>
      </c>
      <c r="D631" s="12">
        <v>1923</v>
      </c>
      <c r="E631" s="82">
        <v>46026.647581018522</v>
      </c>
      <c r="F631" s="12" t="s">
        <v>15647</v>
      </c>
    </row>
    <row r="632" spans="1:6" x14ac:dyDescent="0.3">
      <c r="A632" s="12" t="s">
        <v>16276</v>
      </c>
      <c r="B632" s="12" t="s">
        <v>4545</v>
      </c>
      <c r="C632" s="12">
        <v>7044895749</v>
      </c>
      <c r="D632" s="12">
        <v>3072</v>
      </c>
      <c r="E632" s="82">
        <v>46038.242025462961</v>
      </c>
      <c r="F632" s="12" t="s">
        <v>15649</v>
      </c>
    </row>
    <row r="633" spans="1:6" x14ac:dyDescent="0.3">
      <c r="A633" s="12" t="s">
        <v>16277</v>
      </c>
      <c r="B633" s="12" t="s">
        <v>3108</v>
      </c>
      <c r="C633" s="12">
        <v>8822530745</v>
      </c>
      <c r="D633" s="12">
        <v>392</v>
      </c>
      <c r="E633" s="82">
        <v>46041.047581018523</v>
      </c>
      <c r="F633" s="12" t="s">
        <v>15649</v>
      </c>
    </row>
    <row r="634" spans="1:6" x14ac:dyDescent="0.3">
      <c r="A634" s="12" t="s">
        <v>16278</v>
      </c>
      <c r="B634" s="12" t="s">
        <v>2174</v>
      </c>
      <c r="C634" s="12">
        <v>9962430568</v>
      </c>
      <c r="D634" s="12">
        <v>2444</v>
      </c>
      <c r="E634" s="82">
        <v>46027.144803240742</v>
      </c>
      <c r="F634" s="12" t="s">
        <v>15647</v>
      </c>
    </row>
    <row r="635" spans="1:6" x14ac:dyDescent="0.3">
      <c r="A635" s="12" t="s">
        <v>16279</v>
      </c>
      <c r="B635" s="12" t="s">
        <v>2128</v>
      </c>
      <c r="C635" s="12">
        <v>9895243943</v>
      </c>
      <c r="D635" s="12">
        <v>3560</v>
      </c>
      <c r="E635" s="82">
        <v>46036.173275462963</v>
      </c>
      <c r="F635" s="12" t="s">
        <v>15643</v>
      </c>
    </row>
    <row r="636" spans="1:6" x14ac:dyDescent="0.3">
      <c r="A636" s="12" t="s">
        <v>16280</v>
      </c>
      <c r="B636" s="12" t="s">
        <v>718</v>
      </c>
      <c r="C636" s="12">
        <v>7094937096</v>
      </c>
      <c r="D636" s="12">
        <v>1114</v>
      </c>
      <c r="E636" s="82">
        <v>46051.171886574077</v>
      </c>
      <c r="F636" s="12" t="s">
        <v>15643</v>
      </c>
    </row>
    <row r="637" spans="1:6" x14ac:dyDescent="0.3">
      <c r="A637" s="12" t="s">
        <v>16281</v>
      </c>
      <c r="B637" s="12" t="s">
        <v>3412</v>
      </c>
      <c r="C637" s="12">
        <v>8834795087</v>
      </c>
      <c r="D637" s="12">
        <v>2537</v>
      </c>
      <c r="E637" s="82">
        <v>46026.49827546296</v>
      </c>
      <c r="F637" s="12" t="s">
        <v>15647</v>
      </c>
    </row>
    <row r="638" spans="1:6" x14ac:dyDescent="0.3">
      <c r="A638" s="12" t="s">
        <v>16282</v>
      </c>
      <c r="B638" s="12" t="s">
        <v>2533</v>
      </c>
      <c r="C638" s="12">
        <v>9921972453</v>
      </c>
      <c r="D638" s="12">
        <v>2280</v>
      </c>
      <c r="E638" s="82">
        <v>46040.68855324074</v>
      </c>
      <c r="F638" s="12" t="s">
        <v>15647</v>
      </c>
    </row>
    <row r="639" spans="1:6" x14ac:dyDescent="0.3">
      <c r="A639" s="12" t="s">
        <v>16283</v>
      </c>
      <c r="B639" s="12" t="s">
        <v>3752</v>
      </c>
      <c r="C639" s="12">
        <v>9863432533</v>
      </c>
      <c r="D639" s="12">
        <v>179</v>
      </c>
      <c r="E639" s="82">
        <v>46046.569108796299</v>
      </c>
      <c r="F639" s="12" t="s">
        <v>15647</v>
      </c>
    </row>
    <row r="640" spans="1:6" x14ac:dyDescent="0.3">
      <c r="A640" s="12" t="s">
        <v>16284</v>
      </c>
      <c r="B640" s="12" t="s">
        <v>688</v>
      </c>
      <c r="C640" s="12">
        <v>6329630854</v>
      </c>
      <c r="D640" s="12">
        <v>2653</v>
      </c>
      <c r="E640" s="82">
        <v>46036.732997685183</v>
      </c>
      <c r="F640" s="12" t="s">
        <v>15649</v>
      </c>
    </row>
    <row r="641" spans="1:6" x14ac:dyDescent="0.3">
      <c r="A641" s="12" t="s">
        <v>16285</v>
      </c>
      <c r="B641" s="12" t="s">
        <v>1354</v>
      </c>
      <c r="C641" s="12">
        <v>7044950111</v>
      </c>
      <c r="D641" s="12">
        <v>2151</v>
      </c>
      <c r="E641" s="82">
        <v>46050.450358796297</v>
      </c>
      <c r="F641" s="12" t="s">
        <v>15647</v>
      </c>
    </row>
    <row r="642" spans="1:6" x14ac:dyDescent="0.3">
      <c r="A642" s="12" t="s">
        <v>16286</v>
      </c>
      <c r="B642" s="12" t="s">
        <v>928</v>
      </c>
      <c r="C642" s="12">
        <v>7072158133</v>
      </c>
      <c r="D642" s="12">
        <v>2306</v>
      </c>
      <c r="E642" s="82">
        <v>46034.276747685188</v>
      </c>
      <c r="F642" s="12" t="s">
        <v>15649</v>
      </c>
    </row>
    <row r="643" spans="1:6" x14ac:dyDescent="0.3">
      <c r="A643" s="12" t="s">
        <v>16287</v>
      </c>
      <c r="B643" s="12" t="s">
        <v>707</v>
      </c>
      <c r="C643" s="12">
        <v>9881879525</v>
      </c>
      <c r="D643" s="12">
        <v>2869</v>
      </c>
      <c r="E643" s="82">
        <v>46044.959386574083</v>
      </c>
      <c r="F643" s="12" t="s">
        <v>15649</v>
      </c>
    </row>
    <row r="644" spans="1:6" x14ac:dyDescent="0.3">
      <c r="A644" s="12" t="s">
        <v>16288</v>
      </c>
      <c r="B644" s="12" t="s">
        <v>3342</v>
      </c>
      <c r="C644" s="12">
        <v>8847363581</v>
      </c>
      <c r="D644" s="12">
        <v>1058</v>
      </c>
      <c r="E644" s="82">
        <v>46040.242719907408</v>
      </c>
      <c r="F644" s="12" t="s">
        <v>15643</v>
      </c>
    </row>
    <row r="645" spans="1:6" x14ac:dyDescent="0.3">
      <c r="A645" s="12" t="s">
        <v>16289</v>
      </c>
      <c r="B645" s="12" t="s">
        <v>679</v>
      </c>
      <c r="C645" s="12">
        <v>9947713131</v>
      </c>
      <c r="D645" s="12">
        <v>3485</v>
      </c>
      <c r="E645" s="82">
        <v>46037.638553240737</v>
      </c>
      <c r="F645" s="12" t="s">
        <v>15649</v>
      </c>
    </row>
    <row r="646" spans="1:6" x14ac:dyDescent="0.3">
      <c r="A646" s="12" t="s">
        <v>16290</v>
      </c>
      <c r="B646" s="12" t="s">
        <v>3830</v>
      </c>
      <c r="C646" s="12">
        <v>7022622993</v>
      </c>
      <c r="D646" s="12">
        <v>3090</v>
      </c>
      <c r="E646" s="82">
        <v>46020.311469907407</v>
      </c>
      <c r="F646" s="12" t="s">
        <v>15643</v>
      </c>
    </row>
    <row r="647" spans="1:6" x14ac:dyDescent="0.3">
      <c r="A647" s="12" t="s">
        <v>16291</v>
      </c>
      <c r="B647" s="12" t="s">
        <v>4415</v>
      </c>
      <c r="C647" s="12">
        <v>9928174570</v>
      </c>
      <c r="D647" s="12">
        <v>966</v>
      </c>
      <c r="E647" s="82">
        <v>46049.00105324074</v>
      </c>
      <c r="F647" s="12" t="s">
        <v>15643</v>
      </c>
    </row>
    <row r="648" spans="1:6" x14ac:dyDescent="0.3">
      <c r="A648" s="12" t="s">
        <v>16292</v>
      </c>
      <c r="B648" s="12" t="s">
        <v>3836</v>
      </c>
      <c r="C648" s="12">
        <v>9944156306</v>
      </c>
      <c r="D648" s="12">
        <v>1983</v>
      </c>
      <c r="E648" s="82">
        <v>46036.626747685194</v>
      </c>
      <c r="F648" s="12" t="s">
        <v>15647</v>
      </c>
    </row>
    <row r="649" spans="1:6" x14ac:dyDescent="0.3">
      <c r="A649" s="12" t="s">
        <v>16293</v>
      </c>
      <c r="B649" s="12" t="s">
        <v>2013</v>
      </c>
      <c r="C649" s="12">
        <v>8832605371</v>
      </c>
      <c r="D649" s="12">
        <v>890</v>
      </c>
      <c r="E649" s="82">
        <v>46026.185081018521</v>
      </c>
      <c r="F649" s="12" t="s">
        <v>15643</v>
      </c>
    </row>
    <row r="650" spans="1:6" x14ac:dyDescent="0.3">
      <c r="A650" s="12" t="s">
        <v>16294</v>
      </c>
      <c r="B650" s="12" t="s">
        <v>2773</v>
      </c>
      <c r="C650" s="12">
        <v>9979787500</v>
      </c>
      <c r="D650" s="12">
        <v>3592</v>
      </c>
      <c r="E650" s="82">
        <v>46052.817025462973</v>
      </c>
      <c r="F650" s="12" t="s">
        <v>15643</v>
      </c>
    </row>
    <row r="651" spans="1:6" x14ac:dyDescent="0.3">
      <c r="A651" s="12" t="s">
        <v>16295</v>
      </c>
      <c r="B651" s="12" t="s">
        <v>3527</v>
      </c>
      <c r="C651" s="12">
        <v>7017549189</v>
      </c>
      <c r="D651" s="12">
        <v>3301</v>
      </c>
      <c r="E651" s="82">
        <v>46030.314942129633</v>
      </c>
      <c r="F651" s="12" t="s">
        <v>15647</v>
      </c>
    </row>
    <row r="652" spans="1:6" x14ac:dyDescent="0.3">
      <c r="A652" s="12" t="s">
        <v>16296</v>
      </c>
      <c r="B652" s="12" t="s">
        <v>3090</v>
      </c>
      <c r="C652" s="12">
        <v>9928366838</v>
      </c>
      <c r="D652" s="12">
        <v>2137</v>
      </c>
      <c r="E652" s="82">
        <v>46041.046886574077</v>
      </c>
      <c r="F652" s="12" t="s">
        <v>15643</v>
      </c>
    </row>
    <row r="653" spans="1:6" x14ac:dyDescent="0.3">
      <c r="A653" s="12" t="s">
        <v>16297</v>
      </c>
      <c r="B653" s="12" t="s">
        <v>1346</v>
      </c>
      <c r="C653" s="12">
        <v>7087942719</v>
      </c>
      <c r="D653" s="12">
        <v>560</v>
      </c>
      <c r="E653" s="82">
        <v>46024.67119212963</v>
      </c>
      <c r="F653" s="12" t="s">
        <v>15643</v>
      </c>
    </row>
    <row r="654" spans="1:6" x14ac:dyDescent="0.3">
      <c r="A654" s="12" t="s">
        <v>16298</v>
      </c>
      <c r="B654" s="12" t="s">
        <v>2769</v>
      </c>
      <c r="C654" s="12">
        <v>8879719826</v>
      </c>
      <c r="D654" s="12">
        <v>2319</v>
      </c>
      <c r="E654" s="82">
        <v>46024.345497685194</v>
      </c>
      <c r="F654" s="12" t="s">
        <v>15647</v>
      </c>
    </row>
    <row r="655" spans="1:6" x14ac:dyDescent="0.3">
      <c r="A655" s="12" t="s">
        <v>16299</v>
      </c>
      <c r="B655" s="12" t="s">
        <v>3655</v>
      </c>
      <c r="C655" s="12">
        <v>7053847835</v>
      </c>
      <c r="D655" s="12">
        <v>2885</v>
      </c>
      <c r="E655" s="82">
        <v>46038.511469907397</v>
      </c>
      <c r="F655" s="12" t="s">
        <v>15643</v>
      </c>
    </row>
    <row r="656" spans="1:6" x14ac:dyDescent="0.3">
      <c r="A656" s="12" t="s">
        <v>16300</v>
      </c>
      <c r="B656" s="12" t="s">
        <v>1648</v>
      </c>
      <c r="C656" s="12">
        <v>9920920657</v>
      </c>
      <c r="D656" s="12">
        <v>2106</v>
      </c>
      <c r="E656" s="82">
        <v>46020.116331018522</v>
      </c>
      <c r="F656" s="12" t="s">
        <v>15643</v>
      </c>
    </row>
    <row r="657" spans="1:6" x14ac:dyDescent="0.3">
      <c r="A657" s="12" t="s">
        <v>16301</v>
      </c>
      <c r="B657" s="12" t="s">
        <v>946</v>
      </c>
      <c r="C657" s="12">
        <v>8847456815</v>
      </c>
      <c r="D657" s="12">
        <v>1397</v>
      </c>
      <c r="E657" s="82">
        <v>46049.362164351849</v>
      </c>
      <c r="F657" s="12" t="s">
        <v>15649</v>
      </c>
    </row>
    <row r="658" spans="1:6" x14ac:dyDescent="0.3">
      <c r="A658" s="12" t="s">
        <v>16302</v>
      </c>
      <c r="B658" s="12" t="s">
        <v>2659</v>
      </c>
      <c r="C658" s="12">
        <v>8872824106</v>
      </c>
      <c r="D658" s="12">
        <v>2080</v>
      </c>
      <c r="E658" s="82">
        <v>46041.117719907408</v>
      </c>
      <c r="F658" s="12" t="s">
        <v>15643</v>
      </c>
    </row>
    <row r="659" spans="1:6" x14ac:dyDescent="0.3">
      <c r="A659" s="12" t="s">
        <v>16303</v>
      </c>
      <c r="B659" s="12" t="s">
        <v>1510</v>
      </c>
      <c r="C659" s="12">
        <v>6349533919</v>
      </c>
      <c r="D659" s="12">
        <v>2713</v>
      </c>
      <c r="E659" s="82">
        <v>46022.113553240742</v>
      </c>
      <c r="F659" s="12" t="s">
        <v>15647</v>
      </c>
    </row>
    <row r="660" spans="1:6" x14ac:dyDescent="0.3">
      <c r="A660" s="12" t="s">
        <v>16304</v>
      </c>
      <c r="B660" s="12" t="s">
        <v>4421</v>
      </c>
      <c r="C660" s="12">
        <v>9949393017</v>
      </c>
      <c r="D660" s="12">
        <v>1389</v>
      </c>
      <c r="E660" s="82">
        <v>46022.281608796293</v>
      </c>
      <c r="F660" s="12" t="s">
        <v>15649</v>
      </c>
    </row>
    <row r="661" spans="1:6" x14ac:dyDescent="0.3">
      <c r="A661" s="12" t="s">
        <v>16305</v>
      </c>
      <c r="B661" s="12" t="s">
        <v>3404</v>
      </c>
      <c r="C661" s="12">
        <v>9872004877</v>
      </c>
      <c r="D661" s="12">
        <v>2352</v>
      </c>
      <c r="E661" s="82">
        <v>46038.136469907397</v>
      </c>
      <c r="F661" s="12" t="s">
        <v>15649</v>
      </c>
    </row>
    <row r="662" spans="1:6" x14ac:dyDescent="0.3">
      <c r="A662" s="12" t="s">
        <v>16306</v>
      </c>
      <c r="B662" s="12" t="s">
        <v>4519</v>
      </c>
      <c r="C662" s="12">
        <v>7019205363</v>
      </c>
      <c r="D662" s="12">
        <v>1590</v>
      </c>
      <c r="E662" s="82">
        <v>46042.46702546296</v>
      </c>
      <c r="F662" s="12" t="s">
        <v>15643</v>
      </c>
    </row>
    <row r="663" spans="1:6" x14ac:dyDescent="0.3">
      <c r="A663" s="12" t="s">
        <v>16307</v>
      </c>
      <c r="B663" s="12" t="s">
        <v>3814</v>
      </c>
      <c r="C663" s="12">
        <v>8825043599</v>
      </c>
      <c r="D663" s="12">
        <v>1747</v>
      </c>
      <c r="E663" s="82">
        <v>46034.462164351848</v>
      </c>
      <c r="F663" s="12" t="s">
        <v>15643</v>
      </c>
    </row>
    <row r="664" spans="1:6" x14ac:dyDescent="0.3">
      <c r="A664" s="12" t="s">
        <v>16308</v>
      </c>
      <c r="B664" s="12" t="s">
        <v>1101</v>
      </c>
      <c r="C664" s="12">
        <v>6341563280</v>
      </c>
      <c r="D664" s="12">
        <v>3158</v>
      </c>
      <c r="E664" s="82">
        <v>46042.043414351851</v>
      </c>
      <c r="F664" s="12" t="s">
        <v>15647</v>
      </c>
    </row>
    <row r="665" spans="1:6" x14ac:dyDescent="0.3">
      <c r="A665" s="12" t="s">
        <v>16309</v>
      </c>
      <c r="B665" s="12" t="s">
        <v>3352</v>
      </c>
      <c r="C665" s="12">
        <v>8829444411</v>
      </c>
      <c r="D665" s="12">
        <v>2728</v>
      </c>
      <c r="E665" s="82">
        <v>46026.065636574072</v>
      </c>
      <c r="F665" s="12" t="s">
        <v>15649</v>
      </c>
    </row>
    <row r="666" spans="1:6" x14ac:dyDescent="0.3">
      <c r="A666" s="12" t="s">
        <v>16310</v>
      </c>
      <c r="B666" s="12" t="s">
        <v>4392</v>
      </c>
      <c r="C666" s="12">
        <v>7057742716</v>
      </c>
      <c r="D666" s="12">
        <v>263</v>
      </c>
      <c r="E666" s="82">
        <v>46032.45244212963</v>
      </c>
      <c r="F666" s="12" t="s">
        <v>15649</v>
      </c>
    </row>
    <row r="667" spans="1:6" x14ac:dyDescent="0.3">
      <c r="A667" s="12" t="s">
        <v>16311</v>
      </c>
      <c r="B667" s="12" t="s">
        <v>3166</v>
      </c>
      <c r="C667" s="12">
        <v>9974830555</v>
      </c>
      <c r="D667" s="12">
        <v>1721</v>
      </c>
      <c r="E667" s="82">
        <v>46020.434386574067</v>
      </c>
      <c r="F667" s="12" t="s">
        <v>15649</v>
      </c>
    </row>
    <row r="668" spans="1:6" x14ac:dyDescent="0.3">
      <c r="A668" s="12" t="s">
        <v>16312</v>
      </c>
      <c r="B668" s="12" t="s">
        <v>2821</v>
      </c>
      <c r="C668" s="12">
        <v>7024701211</v>
      </c>
      <c r="D668" s="12">
        <v>2129</v>
      </c>
      <c r="E668" s="82">
        <v>46031.520497685182</v>
      </c>
      <c r="F668" s="12" t="s">
        <v>15643</v>
      </c>
    </row>
    <row r="669" spans="1:6" x14ac:dyDescent="0.3">
      <c r="A669" s="12" t="s">
        <v>16313</v>
      </c>
      <c r="B669" s="12" t="s">
        <v>2385</v>
      </c>
      <c r="C669" s="12">
        <v>8869226546</v>
      </c>
      <c r="D669" s="12">
        <v>258</v>
      </c>
      <c r="E669" s="82">
        <v>46029.747581018521</v>
      </c>
      <c r="F669" s="12" t="s">
        <v>15643</v>
      </c>
    </row>
    <row r="670" spans="1:6" x14ac:dyDescent="0.3">
      <c r="A670" s="12" t="s">
        <v>16314</v>
      </c>
      <c r="B670" s="12" t="s">
        <v>4277</v>
      </c>
      <c r="C670" s="12">
        <v>9949778203</v>
      </c>
      <c r="D670" s="12">
        <v>2898</v>
      </c>
      <c r="E670" s="82">
        <v>46034.855219907397</v>
      </c>
      <c r="F670" s="12" t="s">
        <v>15649</v>
      </c>
    </row>
    <row r="671" spans="1:6" x14ac:dyDescent="0.3">
      <c r="A671" s="12" t="s">
        <v>16315</v>
      </c>
      <c r="B671" s="12" t="s">
        <v>4064</v>
      </c>
      <c r="C671" s="12">
        <v>6337851449</v>
      </c>
      <c r="D671" s="12">
        <v>750</v>
      </c>
      <c r="E671" s="82">
        <v>46040.399664351848</v>
      </c>
      <c r="F671" s="12" t="s">
        <v>15643</v>
      </c>
    </row>
    <row r="672" spans="1:6" x14ac:dyDescent="0.3">
      <c r="A672" s="12" t="s">
        <v>16316</v>
      </c>
      <c r="B672" s="12" t="s">
        <v>3174</v>
      </c>
      <c r="C672" s="12">
        <v>9896070028</v>
      </c>
      <c r="D672" s="12">
        <v>317</v>
      </c>
      <c r="E672" s="82">
        <v>46053.386469907397</v>
      </c>
      <c r="F672" s="12" t="s">
        <v>15643</v>
      </c>
    </row>
    <row r="673" spans="1:6" x14ac:dyDescent="0.3">
      <c r="A673" s="12" t="s">
        <v>16317</v>
      </c>
      <c r="B673" s="12" t="s">
        <v>4398</v>
      </c>
      <c r="C673" s="12">
        <v>7081380775</v>
      </c>
      <c r="D673" s="12">
        <v>3544</v>
      </c>
      <c r="E673" s="82">
        <v>46052.038553240738</v>
      </c>
      <c r="F673" s="12" t="s">
        <v>15649</v>
      </c>
    </row>
    <row r="674" spans="1:6" x14ac:dyDescent="0.3">
      <c r="A674" s="12" t="s">
        <v>16318</v>
      </c>
      <c r="B674" s="12" t="s">
        <v>753</v>
      </c>
      <c r="C674" s="12">
        <v>8830145368</v>
      </c>
      <c r="D674" s="12">
        <v>2917</v>
      </c>
      <c r="E674" s="82">
        <v>46035.030219907407</v>
      </c>
      <c r="F674" s="12" t="s">
        <v>15643</v>
      </c>
    </row>
    <row r="675" spans="1:6" x14ac:dyDescent="0.3">
      <c r="A675" s="12" t="s">
        <v>16319</v>
      </c>
      <c r="B675" s="12" t="s">
        <v>4459</v>
      </c>
      <c r="C675" s="12">
        <v>9977660429</v>
      </c>
      <c r="D675" s="12">
        <v>1069</v>
      </c>
      <c r="E675" s="82">
        <v>46046.365636574083</v>
      </c>
      <c r="F675" s="12" t="s">
        <v>15647</v>
      </c>
    </row>
    <row r="676" spans="1:6" x14ac:dyDescent="0.3">
      <c r="A676" s="12" t="s">
        <v>16320</v>
      </c>
      <c r="B676" s="12" t="s">
        <v>4144</v>
      </c>
      <c r="C676" s="12">
        <v>9826835512</v>
      </c>
      <c r="D676" s="12">
        <v>702</v>
      </c>
      <c r="E676" s="82">
        <v>46040.198275462957</v>
      </c>
      <c r="F676" s="12" t="s">
        <v>15647</v>
      </c>
    </row>
    <row r="677" spans="1:6" x14ac:dyDescent="0.3">
      <c r="A677" s="12" t="s">
        <v>16321</v>
      </c>
      <c r="B677" s="12" t="s">
        <v>2949</v>
      </c>
      <c r="C677" s="12">
        <v>7040898749</v>
      </c>
      <c r="D677" s="12">
        <v>2816</v>
      </c>
      <c r="E677" s="82">
        <v>46048.380914351852</v>
      </c>
      <c r="F677" s="12" t="s">
        <v>15643</v>
      </c>
    </row>
    <row r="678" spans="1:6" x14ac:dyDescent="0.3">
      <c r="A678" s="12" t="s">
        <v>16322</v>
      </c>
      <c r="B678" s="12" t="s">
        <v>4060</v>
      </c>
      <c r="C678" s="12">
        <v>9935238787</v>
      </c>
      <c r="D678" s="12">
        <v>2454</v>
      </c>
      <c r="E678" s="82">
        <v>46042.398969907408</v>
      </c>
      <c r="F678" s="12" t="s">
        <v>15643</v>
      </c>
    </row>
    <row r="679" spans="1:6" x14ac:dyDescent="0.3">
      <c r="A679" s="12" t="s">
        <v>16323</v>
      </c>
      <c r="B679" s="12" t="s">
        <v>2098</v>
      </c>
      <c r="C679" s="12">
        <v>9875453529</v>
      </c>
      <c r="D679" s="12">
        <v>1855</v>
      </c>
      <c r="E679" s="82">
        <v>46030.085081018522</v>
      </c>
      <c r="F679" s="12" t="s">
        <v>15643</v>
      </c>
    </row>
    <row r="680" spans="1:6" x14ac:dyDescent="0.3">
      <c r="A680" s="12" t="s">
        <v>16324</v>
      </c>
      <c r="B680" s="12" t="s">
        <v>928</v>
      </c>
      <c r="C680" s="12">
        <v>8846652704</v>
      </c>
      <c r="D680" s="12">
        <v>1193</v>
      </c>
      <c r="E680" s="82">
        <v>46025.630914351852</v>
      </c>
      <c r="F680" s="12" t="s">
        <v>15647</v>
      </c>
    </row>
    <row r="681" spans="1:6" x14ac:dyDescent="0.3">
      <c r="A681" s="12" t="s">
        <v>16325</v>
      </c>
      <c r="B681" s="12" t="s">
        <v>3374</v>
      </c>
      <c r="C681" s="12">
        <v>9957590036</v>
      </c>
      <c r="D681" s="12">
        <v>1291</v>
      </c>
      <c r="E681" s="82">
        <v>46050.301053240742</v>
      </c>
      <c r="F681" s="12" t="s">
        <v>15643</v>
      </c>
    </row>
    <row r="682" spans="1:6" x14ac:dyDescent="0.3">
      <c r="A682" s="12" t="s">
        <v>16326</v>
      </c>
      <c r="B682" s="12" t="s">
        <v>2919</v>
      </c>
      <c r="C682" s="12">
        <v>7084998245</v>
      </c>
      <c r="D682" s="12">
        <v>2379</v>
      </c>
      <c r="E682" s="82">
        <v>46045.160081018519</v>
      </c>
      <c r="F682" s="12" t="s">
        <v>15643</v>
      </c>
    </row>
    <row r="683" spans="1:6" x14ac:dyDescent="0.3">
      <c r="A683" s="12" t="s">
        <v>16327</v>
      </c>
      <c r="B683" s="12" t="s">
        <v>2249</v>
      </c>
      <c r="C683" s="12">
        <v>6334740279</v>
      </c>
      <c r="D683" s="12">
        <v>3004</v>
      </c>
      <c r="E683" s="82">
        <v>46044.618414351848</v>
      </c>
      <c r="F683" s="12" t="s">
        <v>15649</v>
      </c>
    </row>
    <row r="684" spans="1:6" x14ac:dyDescent="0.3">
      <c r="A684" s="12" t="s">
        <v>16328</v>
      </c>
      <c r="B684" s="12" t="s">
        <v>757</v>
      </c>
      <c r="C684" s="12">
        <v>7091714101</v>
      </c>
      <c r="D684" s="12">
        <v>2650</v>
      </c>
      <c r="E684" s="82">
        <v>46020.730914351851</v>
      </c>
      <c r="F684" s="12" t="s">
        <v>15647</v>
      </c>
    </row>
    <row r="685" spans="1:6" x14ac:dyDescent="0.3">
      <c r="A685" s="12" t="s">
        <v>16329</v>
      </c>
      <c r="B685" s="12" t="s">
        <v>2387</v>
      </c>
      <c r="C685" s="12">
        <v>8840693646</v>
      </c>
      <c r="D685" s="12">
        <v>337</v>
      </c>
      <c r="E685" s="82">
        <v>46019.231608796297</v>
      </c>
      <c r="F685" s="12" t="s">
        <v>15647</v>
      </c>
    </row>
    <row r="686" spans="1:6" x14ac:dyDescent="0.3">
      <c r="A686" s="12" t="s">
        <v>16330</v>
      </c>
      <c r="B686" s="12" t="s">
        <v>3042</v>
      </c>
      <c r="C686" s="12">
        <v>9944607234</v>
      </c>
      <c r="D686" s="12">
        <v>1270</v>
      </c>
      <c r="E686" s="82">
        <v>46050.77952546296</v>
      </c>
      <c r="F686" s="12" t="s">
        <v>15647</v>
      </c>
    </row>
    <row r="687" spans="1:6" x14ac:dyDescent="0.3">
      <c r="A687" s="12" t="s">
        <v>16331</v>
      </c>
      <c r="B687" s="12" t="s">
        <v>3623</v>
      </c>
      <c r="C687" s="12">
        <v>9947934051</v>
      </c>
      <c r="D687" s="12">
        <v>947</v>
      </c>
      <c r="E687" s="82">
        <v>46043.280914351853</v>
      </c>
      <c r="F687" s="12" t="s">
        <v>15649</v>
      </c>
    </row>
    <row r="688" spans="1:6" x14ac:dyDescent="0.3">
      <c r="A688" s="12" t="s">
        <v>16332</v>
      </c>
      <c r="B688" s="12" t="s">
        <v>949</v>
      </c>
      <c r="C688" s="12">
        <v>9888471180</v>
      </c>
      <c r="D688" s="12">
        <v>990</v>
      </c>
      <c r="E688" s="82">
        <v>46043.605914351851</v>
      </c>
      <c r="F688" s="12" t="s">
        <v>15647</v>
      </c>
    </row>
    <row r="689" spans="1:6" x14ac:dyDescent="0.3">
      <c r="A689" s="12" t="s">
        <v>16333</v>
      </c>
      <c r="B689" s="12" t="s">
        <v>2705</v>
      </c>
      <c r="C689" s="12">
        <v>9867482622</v>
      </c>
      <c r="D689" s="12">
        <v>2104</v>
      </c>
      <c r="E689" s="82">
        <v>46041.487858796303</v>
      </c>
      <c r="F689" s="12" t="s">
        <v>15647</v>
      </c>
    </row>
    <row r="690" spans="1:6" x14ac:dyDescent="0.3">
      <c r="A690" s="12" t="s">
        <v>16334</v>
      </c>
      <c r="B690" s="12" t="s">
        <v>2709</v>
      </c>
      <c r="C690" s="12">
        <v>9922835749</v>
      </c>
      <c r="D690" s="12">
        <v>2709</v>
      </c>
      <c r="E690" s="82">
        <v>46038.10869212963</v>
      </c>
      <c r="F690" s="12" t="s">
        <v>15643</v>
      </c>
    </row>
    <row r="691" spans="1:6" x14ac:dyDescent="0.3">
      <c r="A691" s="12" t="s">
        <v>16335</v>
      </c>
      <c r="B691" s="12" t="s">
        <v>4378</v>
      </c>
      <c r="C691" s="12">
        <v>9872813404</v>
      </c>
      <c r="D691" s="12">
        <v>976</v>
      </c>
      <c r="E691" s="82">
        <v>46028.694803240738</v>
      </c>
      <c r="F691" s="12" t="s">
        <v>15649</v>
      </c>
    </row>
    <row r="692" spans="1:6" x14ac:dyDescent="0.3">
      <c r="A692" s="12" t="s">
        <v>16336</v>
      </c>
      <c r="B692" s="12" t="s">
        <v>3132</v>
      </c>
      <c r="C692" s="12">
        <v>9937084680</v>
      </c>
      <c r="D692" s="12">
        <v>1224</v>
      </c>
      <c r="E692" s="82">
        <v>46036.760775462957</v>
      </c>
      <c r="F692" s="12" t="s">
        <v>15647</v>
      </c>
    </row>
    <row r="693" spans="1:6" x14ac:dyDescent="0.3">
      <c r="A693" s="12" t="s">
        <v>16337</v>
      </c>
      <c r="B693" s="12" t="s">
        <v>4559</v>
      </c>
      <c r="C693" s="12">
        <v>6333004037</v>
      </c>
      <c r="D693" s="12">
        <v>2453</v>
      </c>
      <c r="E693" s="82">
        <v>46032.271192129629</v>
      </c>
      <c r="F693" s="12" t="s">
        <v>15647</v>
      </c>
    </row>
    <row r="694" spans="1:6" x14ac:dyDescent="0.3">
      <c r="A694" s="12" t="s">
        <v>16338</v>
      </c>
      <c r="B694" s="12" t="s">
        <v>1080</v>
      </c>
      <c r="C694" s="12">
        <v>7030972927</v>
      </c>
      <c r="D694" s="12">
        <v>2129</v>
      </c>
      <c r="E694" s="82">
        <v>46040.992719907408</v>
      </c>
      <c r="F694" s="12" t="s">
        <v>15647</v>
      </c>
    </row>
    <row r="695" spans="1:6" x14ac:dyDescent="0.3">
      <c r="A695" s="12" t="s">
        <v>16339</v>
      </c>
      <c r="B695" s="12" t="s">
        <v>4312</v>
      </c>
      <c r="C695" s="12">
        <v>9832223817</v>
      </c>
      <c r="D695" s="12">
        <v>716</v>
      </c>
      <c r="E695" s="82">
        <v>46039.255914351852</v>
      </c>
      <c r="F695" s="12" t="s">
        <v>15649</v>
      </c>
    </row>
    <row r="696" spans="1:6" x14ac:dyDescent="0.3">
      <c r="A696" s="12" t="s">
        <v>16340</v>
      </c>
      <c r="B696" s="12" t="s">
        <v>4027</v>
      </c>
      <c r="C696" s="12">
        <v>9935000716</v>
      </c>
      <c r="D696" s="12">
        <v>2567</v>
      </c>
      <c r="E696" s="82">
        <v>46029.494803240741</v>
      </c>
      <c r="F696" s="12" t="s">
        <v>15643</v>
      </c>
    </row>
    <row r="697" spans="1:6" x14ac:dyDescent="0.3">
      <c r="A697" s="12" t="s">
        <v>16341</v>
      </c>
      <c r="B697" s="12" t="s">
        <v>634</v>
      </c>
      <c r="C697" s="12">
        <v>7016325797</v>
      </c>
      <c r="D697" s="12">
        <v>2176</v>
      </c>
      <c r="E697" s="82">
        <v>46043.489247685182</v>
      </c>
      <c r="F697" s="12" t="s">
        <v>15649</v>
      </c>
    </row>
    <row r="698" spans="1:6" x14ac:dyDescent="0.3">
      <c r="A698" s="12" t="s">
        <v>16342</v>
      </c>
      <c r="B698" s="12" t="s">
        <v>3832</v>
      </c>
      <c r="C698" s="12">
        <v>6352390292</v>
      </c>
      <c r="D698" s="12">
        <v>1490</v>
      </c>
      <c r="E698" s="82">
        <v>46024.209386574083</v>
      </c>
      <c r="F698" s="12" t="s">
        <v>15649</v>
      </c>
    </row>
    <row r="699" spans="1:6" x14ac:dyDescent="0.3">
      <c r="A699" s="12" t="s">
        <v>16343</v>
      </c>
      <c r="B699" s="12" t="s">
        <v>4423</v>
      </c>
      <c r="C699" s="12">
        <v>9978979922</v>
      </c>
      <c r="D699" s="12">
        <v>1840</v>
      </c>
      <c r="E699" s="82">
        <v>46047.280914351853</v>
      </c>
      <c r="F699" s="12" t="s">
        <v>15647</v>
      </c>
    </row>
    <row r="700" spans="1:6" x14ac:dyDescent="0.3">
      <c r="A700" s="12" t="s">
        <v>16344</v>
      </c>
      <c r="B700" s="12" t="s">
        <v>891</v>
      </c>
      <c r="C700" s="12">
        <v>7071298775</v>
      </c>
      <c r="D700" s="12">
        <v>477</v>
      </c>
      <c r="E700" s="82">
        <v>46047.255219907413</v>
      </c>
      <c r="F700" s="12" t="s">
        <v>15649</v>
      </c>
    </row>
    <row r="701" spans="1:6" x14ac:dyDescent="0.3">
      <c r="A701" s="12" t="s">
        <v>16345</v>
      </c>
      <c r="B701" s="12" t="s">
        <v>4106</v>
      </c>
      <c r="C701" s="12">
        <v>6375345314</v>
      </c>
      <c r="D701" s="12">
        <v>2797</v>
      </c>
      <c r="E701" s="82">
        <v>46028.221886574072</v>
      </c>
      <c r="F701" s="12" t="s">
        <v>15649</v>
      </c>
    </row>
    <row r="702" spans="1:6" x14ac:dyDescent="0.3">
      <c r="A702" s="12" t="s">
        <v>16346</v>
      </c>
      <c r="B702" s="12" t="s">
        <v>969</v>
      </c>
      <c r="C702" s="12">
        <v>7068582042</v>
      </c>
      <c r="D702" s="12">
        <v>83</v>
      </c>
      <c r="E702" s="82">
        <v>46028.45244212963</v>
      </c>
      <c r="F702" s="12" t="s">
        <v>15643</v>
      </c>
    </row>
    <row r="703" spans="1:6" x14ac:dyDescent="0.3">
      <c r="A703" s="12" t="s">
        <v>16347</v>
      </c>
      <c r="B703" s="12" t="s">
        <v>3322</v>
      </c>
      <c r="C703" s="12">
        <v>6382229525</v>
      </c>
      <c r="D703" s="12">
        <v>3490</v>
      </c>
      <c r="E703" s="82">
        <v>46044.880914351852</v>
      </c>
      <c r="F703" s="12" t="s">
        <v>15643</v>
      </c>
    </row>
    <row r="704" spans="1:6" x14ac:dyDescent="0.3">
      <c r="A704" s="12" t="s">
        <v>16348</v>
      </c>
      <c r="B704" s="12" t="s">
        <v>2569</v>
      </c>
      <c r="C704" s="12">
        <v>9822079140</v>
      </c>
      <c r="D704" s="12">
        <v>1392</v>
      </c>
      <c r="E704" s="82">
        <v>46024.098275462973</v>
      </c>
      <c r="F704" s="12" t="s">
        <v>15643</v>
      </c>
    </row>
    <row r="705" spans="1:6" x14ac:dyDescent="0.3">
      <c r="A705" s="12" t="s">
        <v>16349</v>
      </c>
      <c r="B705" s="12" t="s">
        <v>2371</v>
      </c>
      <c r="C705" s="12">
        <v>9959405857</v>
      </c>
      <c r="D705" s="12">
        <v>831</v>
      </c>
      <c r="E705" s="82">
        <v>46052.991331018522</v>
      </c>
      <c r="F705" s="12" t="s">
        <v>15647</v>
      </c>
    </row>
    <row r="706" spans="1:6" x14ac:dyDescent="0.3">
      <c r="A706" s="12" t="s">
        <v>16350</v>
      </c>
      <c r="B706" s="12" t="s">
        <v>3038</v>
      </c>
      <c r="C706" s="12">
        <v>8865461323</v>
      </c>
      <c r="D706" s="12">
        <v>2479</v>
      </c>
      <c r="E706" s="82">
        <v>46044.418414351851</v>
      </c>
      <c r="F706" s="12" t="s">
        <v>15647</v>
      </c>
    </row>
    <row r="707" spans="1:6" x14ac:dyDescent="0.3">
      <c r="A707" s="12" t="s">
        <v>16351</v>
      </c>
      <c r="B707" s="12" t="s">
        <v>1921</v>
      </c>
      <c r="C707" s="12">
        <v>6391990897</v>
      </c>
      <c r="D707" s="12">
        <v>2440</v>
      </c>
      <c r="E707" s="82">
        <v>46031.282997685194</v>
      </c>
      <c r="F707" s="12" t="s">
        <v>15647</v>
      </c>
    </row>
    <row r="708" spans="1:6" x14ac:dyDescent="0.3">
      <c r="A708" s="12" t="s">
        <v>16352</v>
      </c>
      <c r="B708" s="12" t="s">
        <v>3583</v>
      </c>
      <c r="C708" s="12">
        <v>8869252303</v>
      </c>
      <c r="D708" s="12">
        <v>2853</v>
      </c>
      <c r="E708" s="82">
        <v>46021.398275462961</v>
      </c>
      <c r="F708" s="12" t="s">
        <v>15643</v>
      </c>
    </row>
    <row r="709" spans="1:6" x14ac:dyDescent="0.3">
      <c r="A709" s="12" t="s">
        <v>16353</v>
      </c>
      <c r="B709" s="12" t="s">
        <v>4298</v>
      </c>
      <c r="C709" s="12">
        <v>9923115718</v>
      </c>
      <c r="D709" s="12">
        <v>3431</v>
      </c>
      <c r="E709" s="82">
        <v>46040.835081018522</v>
      </c>
      <c r="F709" s="12" t="s">
        <v>15647</v>
      </c>
    </row>
    <row r="710" spans="1:6" x14ac:dyDescent="0.3">
      <c r="A710" s="12" t="s">
        <v>16354</v>
      </c>
      <c r="B710" s="12" t="s">
        <v>4469</v>
      </c>
      <c r="C710" s="12">
        <v>9950188921</v>
      </c>
      <c r="D710" s="12">
        <v>1800</v>
      </c>
      <c r="E710" s="82">
        <v>46045.430219907408</v>
      </c>
      <c r="F710" s="12" t="s">
        <v>15647</v>
      </c>
    </row>
    <row r="711" spans="1:6" x14ac:dyDescent="0.3">
      <c r="A711" s="12" t="s">
        <v>16355</v>
      </c>
      <c r="B711" s="12" t="s">
        <v>1336</v>
      </c>
      <c r="C711" s="12">
        <v>6352448233</v>
      </c>
      <c r="D711" s="12">
        <v>233</v>
      </c>
      <c r="E711" s="82">
        <v>46034.509386574071</v>
      </c>
      <c r="F711" s="12" t="s">
        <v>15649</v>
      </c>
    </row>
    <row r="712" spans="1:6" x14ac:dyDescent="0.3">
      <c r="A712" s="12" t="s">
        <v>16356</v>
      </c>
      <c r="B712" s="12" t="s">
        <v>4048</v>
      </c>
      <c r="C712" s="12">
        <v>7099063074</v>
      </c>
      <c r="D712" s="12">
        <v>497</v>
      </c>
      <c r="E712" s="82">
        <v>46046.726747685178</v>
      </c>
      <c r="F712" s="12" t="s">
        <v>15647</v>
      </c>
    </row>
    <row r="713" spans="1:6" x14ac:dyDescent="0.3">
      <c r="A713" s="12" t="s">
        <v>16357</v>
      </c>
      <c r="B713" s="12" t="s">
        <v>3738</v>
      </c>
      <c r="C713" s="12">
        <v>9988334547</v>
      </c>
      <c r="D713" s="12">
        <v>2650</v>
      </c>
      <c r="E713" s="82">
        <v>46052.172581018523</v>
      </c>
      <c r="F713" s="12" t="s">
        <v>15643</v>
      </c>
    </row>
    <row r="714" spans="1:6" x14ac:dyDescent="0.3">
      <c r="A714" s="12" t="s">
        <v>16358</v>
      </c>
      <c r="B714" s="12" t="s">
        <v>4396</v>
      </c>
      <c r="C714" s="12">
        <v>9820242994</v>
      </c>
      <c r="D714" s="12">
        <v>3262</v>
      </c>
      <c r="E714" s="82">
        <v>46019.896886574083</v>
      </c>
      <c r="F714" s="12" t="s">
        <v>15647</v>
      </c>
    </row>
    <row r="715" spans="1:6" x14ac:dyDescent="0.3">
      <c r="A715" s="12" t="s">
        <v>16359</v>
      </c>
      <c r="B715" s="12" t="s">
        <v>2427</v>
      </c>
      <c r="C715" s="12">
        <v>7033351257</v>
      </c>
      <c r="D715" s="12">
        <v>1099</v>
      </c>
      <c r="E715" s="82">
        <v>46032.235775462963</v>
      </c>
      <c r="F715" s="12" t="s">
        <v>15643</v>
      </c>
    </row>
    <row r="716" spans="1:6" x14ac:dyDescent="0.3">
      <c r="A716" s="12" t="s">
        <v>16360</v>
      </c>
      <c r="B716" s="12" t="s">
        <v>975</v>
      </c>
      <c r="C716" s="12">
        <v>8893232841</v>
      </c>
      <c r="D716" s="12">
        <v>2474</v>
      </c>
      <c r="E716" s="82">
        <v>46051.944803240738</v>
      </c>
      <c r="F716" s="12" t="s">
        <v>15643</v>
      </c>
    </row>
    <row r="717" spans="1:6" x14ac:dyDescent="0.3">
      <c r="A717" s="12" t="s">
        <v>16361</v>
      </c>
      <c r="B717" s="12" t="s">
        <v>1322</v>
      </c>
      <c r="C717" s="12">
        <v>8894482759</v>
      </c>
      <c r="D717" s="12">
        <v>2706</v>
      </c>
      <c r="E717" s="82">
        <v>46051.297581018523</v>
      </c>
      <c r="F717" s="12" t="s">
        <v>15643</v>
      </c>
    </row>
    <row r="718" spans="1:6" x14ac:dyDescent="0.3">
      <c r="A718" s="12" t="s">
        <v>16362</v>
      </c>
      <c r="B718" s="12" t="s">
        <v>2753</v>
      </c>
      <c r="C718" s="12">
        <v>9822543208</v>
      </c>
      <c r="D718" s="12">
        <v>1644</v>
      </c>
      <c r="E718" s="82">
        <v>46053.357303240737</v>
      </c>
      <c r="F718" s="12" t="s">
        <v>15649</v>
      </c>
    </row>
    <row r="719" spans="1:6" x14ac:dyDescent="0.3">
      <c r="A719" s="12" t="s">
        <v>16363</v>
      </c>
      <c r="B719" s="12" t="s">
        <v>1008</v>
      </c>
      <c r="C719" s="12">
        <v>6355973925</v>
      </c>
      <c r="D719" s="12">
        <v>1596</v>
      </c>
      <c r="E719" s="82">
        <v>46030.798275462963</v>
      </c>
      <c r="F719" s="12" t="s">
        <v>15649</v>
      </c>
    </row>
    <row r="720" spans="1:6" x14ac:dyDescent="0.3">
      <c r="A720" s="12" t="s">
        <v>16364</v>
      </c>
      <c r="B720" s="12" t="s">
        <v>2287</v>
      </c>
      <c r="C720" s="12">
        <v>8870242476</v>
      </c>
      <c r="D720" s="12">
        <v>1374</v>
      </c>
      <c r="E720" s="82">
        <v>46049.041331018518</v>
      </c>
      <c r="F720" s="12" t="s">
        <v>15643</v>
      </c>
    </row>
    <row r="721" spans="1:6" x14ac:dyDescent="0.3">
      <c r="A721" s="12" t="s">
        <v>16365</v>
      </c>
      <c r="B721" s="12" t="s">
        <v>1686</v>
      </c>
      <c r="C721" s="12">
        <v>9969474687</v>
      </c>
      <c r="D721" s="12">
        <v>194</v>
      </c>
      <c r="E721" s="82">
        <v>46019.228136574071</v>
      </c>
      <c r="F721" s="12" t="s">
        <v>15643</v>
      </c>
    </row>
    <row r="722" spans="1:6" x14ac:dyDescent="0.3">
      <c r="A722" s="12" t="s">
        <v>16366</v>
      </c>
      <c r="B722" s="12" t="s">
        <v>2913</v>
      </c>
      <c r="C722" s="12">
        <v>9959523301</v>
      </c>
      <c r="D722" s="12">
        <v>3194</v>
      </c>
      <c r="E722" s="82">
        <v>46019.61146990741</v>
      </c>
      <c r="F722" s="12" t="s">
        <v>15649</v>
      </c>
    </row>
    <row r="723" spans="1:6" x14ac:dyDescent="0.3">
      <c r="A723" s="12" t="s">
        <v>16367</v>
      </c>
      <c r="B723" s="12" t="s">
        <v>3948</v>
      </c>
      <c r="C723" s="12">
        <v>7023353702</v>
      </c>
      <c r="D723" s="12">
        <v>2091</v>
      </c>
      <c r="E723" s="82">
        <v>46029.93577546296</v>
      </c>
      <c r="F723" s="12" t="s">
        <v>15647</v>
      </c>
    </row>
    <row r="724" spans="1:6" x14ac:dyDescent="0.3">
      <c r="A724" s="12" t="s">
        <v>16368</v>
      </c>
      <c r="B724" s="12" t="s">
        <v>1889</v>
      </c>
      <c r="C724" s="12">
        <v>8893370216</v>
      </c>
      <c r="D724" s="12">
        <v>1869</v>
      </c>
      <c r="E724" s="82">
        <v>46045.244108796287</v>
      </c>
      <c r="F724" s="12" t="s">
        <v>15649</v>
      </c>
    </row>
    <row r="725" spans="1:6" x14ac:dyDescent="0.3">
      <c r="A725" s="12" t="s">
        <v>16369</v>
      </c>
      <c r="B725" s="12" t="s">
        <v>4072</v>
      </c>
      <c r="C725" s="12">
        <v>6326016796</v>
      </c>
      <c r="D725" s="12">
        <v>2932</v>
      </c>
      <c r="E725" s="82">
        <v>46052.515636574077</v>
      </c>
      <c r="F725" s="12" t="s">
        <v>15649</v>
      </c>
    </row>
    <row r="726" spans="1:6" x14ac:dyDescent="0.3">
      <c r="A726" s="12" t="s">
        <v>16370</v>
      </c>
      <c r="B726" s="12" t="s">
        <v>2971</v>
      </c>
      <c r="C726" s="12">
        <v>8810992127</v>
      </c>
      <c r="D726" s="12">
        <v>1011</v>
      </c>
      <c r="E726" s="82">
        <v>46050.56077546296</v>
      </c>
      <c r="F726" s="12" t="s">
        <v>15643</v>
      </c>
    </row>
    <row r="727" spans="1:6" x14ac:dyDescent="0.3">
      <c r="A727" s="12" t="s">
        <v>16371</v>
      </c>
      <c r="B727" s="12" t="s">
        <v>2679</v>
      </c>
      <c r="C727" s="12">
        <v>9955668222</v>
      </c>
      <c r="D727" s="12">
        <v>718</v>
      </c>
      <c r="E727" s="82">
        <v>46026.414942129632</v>
      </c>
      <c r="F727" s="12" t="s">
        <v>15647</v>
      </c>
    </row>
    <row r="728" spans="1:6" x14ac:dyDescent="0.3">
      <c r="A728" s="12" t="s">
        <v>16372</v>
      </c>
      <c r="B728" s="12" t="s">
        <v>3416</v>
      </c>
      <c r="C728" s="12">
        <v>6357518010</v>
      </c>
      <c r="D728" s="12">
        <v>653</v>
      </c>
      <c r="E728" s="82">
        <v>46020.851747685178</v>
      </c>
      <c r="F728" s="12" t="s">
        <v>15647</v>
      </c>
    </row>
    <row r="729" spans="1:6" x14ac:dyDescent="0.3">
      <c r="A729" s="12" t="s">
        <v>16373</v>
      </c>
      <c r="B729" s="12" t="s">
        <v>1279</v>
      </c>
      <c r="C729" s="12">
        <v>9999168620</v>
      </c>
      <c r="D729" s="12">
        <v>724</v>
      </c>
      <c r="E729" s="82">
        <v>46023.408692129633</v>
      </c>
      <c r="F729" s="12" t="s">
        <v>15647</v>
      </c>
    </row>
    <row r="730" spans="1:6" x14ac:dyDescent="0.3">
      <c r="A730" s="12" t="s">
        <v>16374</v>
      </c>
      <c r="B730" s="12" t="s">
        <v>3224</v>
      </c>
      <c r="C730" s="12">
        <v>8865805784</v>
      </c>
      <c r="D730" s="12">
        <v>1820</v>
      </c>
      <c r="E730" s="82">
        <v>46020.278136574067</v>
      </c>
      <c r="F730" s="12" t="s">
        <v>15643</v>
      </c>
    </row>
    <row r="731" spans="1:6" x14ac:dyDescent="0.3">
      <c r="A731" s="12" t="s">
        <v>16375</v>
      </c>
      <c r="B731" s="12" t="s">
        <v>2417</v>
      </c>
      <c r="C731" s="12">
        <v>9814225182</v>
      </c>
      <c r="D731" s="12">
        <v>2718</v>
      </c>
      <c r="E731" s="82">
        <v>46049.533692129633</v>
      </c>
      <c r="F731" s="12" t="s">
        <v>15649</v>
      </c>
    </row>
    <row r="732" spans="1:6" x14ac:dyDescent="0.3">
      <c r="A732" s="12" t="s">
        <v>16376</v>
      </c>
      <c r="B732" s="12" t="s">
        <v>1740</v>
      </c>
      <c r="C732" s="12">
        <v>6396263873</v>
      </c>
      <c r="D732" s="12">
        <v>3187</v>
      </c>
      <c r="E732" s="82">
        <v>46036.076747685183</v>
      </c>
      <c r="F732" s="12" t="s">
        <v>15647</v>
      </c>
    </row>
    <row r="733" spans="1:6" x14ac:dyDescent="0.3">
      <c r="A733" s="12" t="s">
        <v>16377</v>
      </c>
      <c r="B733" s="12" t="s">
        <v>2741</v>
      </c>
      <c r="C733" s="12">
        <v>6385278618</v>
      </c>
      <c r="D733" s="12">
        <v>2577</v>
      </c>
      <c r="E733" s="82">
        <v>46025.274664351848</v>
      </c>
      <c r="F733" s="12" t="s">
        <v>15649</v>
      </c>
    </row>
    <row r="734" spans="1:6" x14ac:dyDescent="0.3">
      <c r="A734" s="12" t="s">
        <v>16378</v>
      </c>
      <c r="B734" s="12" t="s">
        <v>1377</v>
      </c>
      <c r="C734" s="12">
        <v>6389758172</v>
      </c>
      <c r="D734" s="12">
        <v>3338</v>
      </c>
      <c r="E734" s="82">
        <v>46022.544108796297</v>
      </c>
      <c r="F734" s="12" t="s">
        <v>15647</v>
      </c>
    </row>
    <row r="735" spans="1:6" x14ac:dyDescent="0.3">
      <c r="A735" s="12" t="s">
        <v>16379</v>
      </c>
      <c r="B735" s="12" t="s">
        <v>4511</v>
      </c>
      <c r="C735" s="12">
        <v>8835520781</v>
      </c>
      <c r="D735" s="12">
        <v>2791</v>
      </c>
      <c r="E735" s="82">
        <v>46021.613553240742</v>
      </c>
      <c r="F735" s="12" t="s">
        <v>15649</v>
      </c>
    </row>
    <row r="736" spans="1:6" x14ac:dyDescent="0.3">
      <c r="A736" s="12" t="s">
        <v>16380</v>
      </c>
      <c r="B736" s="12" t="s">
        <v>1983</v>
      </c>
      <c r="C736" s="12">
        <v>9814901008</v>
      </c>
      <c r="D736" s="12">
        <v>513</v>
      </c>
      <c r="E736" s="82">
        <v>46038.457997685182</v>
      </c>
      <c r="F736" s="12" t="s">
        <v>15649</v>
      </c>
    </row>
    <row r="737" spans="1:6" x14ac:dyDescent="0.3">
      <c r="A737" s="12" t="s">
        <v>16381</v>
      </c>
      <c r="B737" s="12" t="s">
        <v>2431</v>
      </c>
      <c r="C737" s="12">
        <v>9841433785</v>
      </c>
      <c r="D737" s="12">
        <v>1456</v>
      </c>
      <c r="E737" s="82">
        <v>46051.311469907407</v>
      </c>
      <c r="F737" s="12" t="s">
        <v>15649</v>
      </c>
    </row>
    <row r="738" spans="1:6" x14ac:dyDescent="0.3">
      <c r="A738" s="12" t="s">
        <v>16382</v>
      </c>
      <c r="B738" s="12" t="s">
        <v>3412</v>
      </c>
      <c r="C738" s="12">
        <v>7091485564</v>
      </c>
      <c r="D738" s="12">
        <v>3600</v>
      </c>
      <c r="E738" s="82">
        <v>46024.042025462957</v>
      </c>
      <c r="F738" s="12" t="s">
        <v>15643</v>
      </c>
    </row>
    <row r="739" spans="1:6" x14ac:dyDescent="0.3">
      <c r="A739" s="12" t="s">
        <v>16383</v>
      </c>
      <c r="B739" s="12" t="s">
        <v>4497</v>
      </c>
      <c r="C739" s="12">
        <v>9846629249</v>
      </c>
      <c r="D739" s="12">
        <v>777</v>
      </c>
      <c r="E739" s="82">
        <v>46053.782997685194</v>
      </c>
      <c r="F739" s="12" t="s">
        <v>15643</v>
      </c>
    </row>
    <row r="740" spans="1:6" x14ac:dyDescent="0.3">
      <c r="A740" s="12" t="s">
        <v>16384</v>
      </c>
      <c r="B740" s="12" t="s">
        <v>2321</v>
      </c>
      <c r="C740" s="12">
        <v>8897809100</v>
      </c>
      <c r="D740" s="12">
        <v>344</v>
      </c>
      <c r="E740" s="82">
        <v>46023.405914351853</v>
      </c>
      <c r="F740" s="12" t="s">
        <v>15649</v>
      </c>
    </row>
    <row r="741" spans="1:6" x14ac:dyDescent="0.3">
      <c r="A741" s="12" t="s">
        <v>16385</v>
      </c>
      <c r="B741" s="12" t="s">
        <v>3742</v>
      </c>
      <c r="C741" s="12">
        <v>9931003114</v>
      </c>
      <c r="D741" s="12">
        <v>1836</v>
      </c>
      <c r="E741" s="82">
        <v>46042.651053240741</v>
      </c>
      <c r="F741" s="12" t="s">
        <v>15643</v>
      </c>
    </row>
    <row r="742" spans="1:6" x14ac:dyDescent="0.3">
      <c r="A742" s="12" t="s">
        <v>16386</v>
      </c>
      <c r="B742" s="12" t="s">
        <v>2461</v>
      </c>
      <c r="C742" s="12">
        <v>7044634644</v>
      </c>
      <c r="D742" s="12">
        <v>3437</v>
      </c>
      <c r="E742" s="82">
        <v>46033.565636574072</v>
      </c>
      <c r="F742" s="12" t="s">
        <v>15647</v>
      </c>
    </row>
    <row r="743" spans="1:6" x14ac:dyDescent="0.3">
      <c r="A743" s="12" t="s">
        <v>16387</v>
      </c>
      <c r="B743" s="12" t="s">
        <v>2505</v>
      </c>
      <c r="C743" s="12">
        <v>6364938985</v>
      </c>
      <c r="D743" s="12">
        <v>201</v>
      </c>
      <c r="E743" s="82">
        <v>46047.63994212963</v>
      </c>
      <c r="F743" s="12" t="s">
        <v>15649</v>
      </c>
    </row>
    <row r="744" spans="1:6" x14ac:dyDescent="0.3">
      <c r="A744" s="12" t="s">
        <v>16388</v>
      </c>
      <c r="B744" s="12" t="s">
        <v>2629</v>
      </c>
      <c r="C744" s="12">
        <v>9895758109</v>
      </c>
      <c r="D744" s="12">
        <v>2053</v>
      </c>
      <c r="E744" s="82">
        <v>46052.571192129632</v>
      </c>
      <c r="F744" s="12" t="s">
        <v>15649</v>
      </c>
    </row>
    <row r="745" spans="1:6" x14ac:dyDescent="0.3">
      <c r="A745" s="12" t="s">
        <v>16389</v>
      </c>
      <c r="B745" s="12" t="s">
        <v>2303</v>
      </c>
      <c r="C745" s="12">
        <v>7082810929</v>
      </c>
      <c r="D745" s="12">
        <v>1572</v>
      </c>
      <c r="E745" s="82">
        <v>46032.773275462961</v>
      </c>
      <c r="F745" s="12" t="s">
        <v>15649</v>
      </c>
    </row>
    <row r="746" spans="1:6" x14ac:dyDescent="0.3">
      <c r="A746" s="12" t="s">
        <v>16390</v>
      </c>
      <c r="B746" s="12" t="s">
        <v>3740</v>
      </c>
      <c r="C746" s="12">
        <v>8815014020</v>
      </c>
      <c r="D746" s="12">
        <v>2508</v>
      </c>
      <c r="E746" s="82">
        <v>46026.055219907408</v>
      </c>
      <c r="F746" s="12" t="s">
        <v>15643</v>
      </c>
    </row>
    <row r="747" spans="1:6" x14ac:dyDescent="0.3">
      <c r="A747" s="12" t="s">
        <v>16391</v>
      </c>
      <c r="B747" s="12" t="s">
        <v>4068</v>
      </c>
      <c r="C747" s="12">
        <v>9945406632</v>
      </c>
      <c r="D747" s="12">
        <v>2892</v>
      </c>
      <c r="E747" s="82">
        <v>46036.865636574083</v>
      </c>
      <c r="F747" s="12" t="s">
        <v>15649</v>
      </c>
    </row>
    <row r="748" spans="1:6" x14ac:dyDescent="0.3">
      <c r="A748" s="12" t="s">
        <v>16392</v>
      </c>
      <c r="B748" s="12" t="s">
        <v>3156</v>
      </c>
      <c r="C748" s="12">
        <v>9845418696</v>
      </c>
      <c r="D748" s="12">
        <v>3577</v>
      </c>
      <c r="E748" s="82">
        <v>46022.322581018518</v>
      </c>
      <c r="F748" s="12" t="s">
        <v>15649</v>
      </c>
    </row>
    <row r="749" spans="1:6" x14ac:dyDescent="0.3">
      <c r="A749" s="12" t="s">
        <v>16393</v>
      </c>
      <c r="B749" s="12" t="s">
        <v>3918</v>
      </c>
      <c r="C749" s="12">
        <v>6374386729</v>
      </c>
      <c r="D749" s="12">
        <v>914</v>
      </c>
      <c r="E749" s="82">
        <v>46034.613553240742</v>
      </c>
      <c r="F749" s="12" t="s">
        <v>15643</v>
      </c>
    </row>
    <row r="750" spans="1:6" x14ac:dyDescent="0.3">
      <c r="A750" s="12" t="s">
        <v>16394</v>
      </c>
      <c r="B750" s="12" t="s">
        <v>2915</v>
      </c>
      <c r="C750" s="12">
        <v>6371466192</v>
      </c>
      <c r="D750" s="12">
        <v>2661</v>
      </c>
      <c r="E750" s="82">
        <v>46022.439247685194</v>
      </c>
      <c r="F750" s="12" t="s">
        <v>15643</v>
      </c>
    </row>
    <row r="751" spans="1:6" x14ac:dyDescent="0.3">
      <c r="A751" s="12" t="s">
        <v>16395</v>
      </c>
      <c r="B751" s="12" t="s">
        <v>2355</v>
      </c>
      <c r="C751" s="12">
        <v>8811038128</v>
      </c>
      <c r="D751" s="12">
        <v>1149</v>
      </c>
      <c r="E751" s="82">
        <v>46047.792025462957</v>
      </c>
      <c r="F751" s="12" t="s">
        <v>15647</v>
      </c>
    </row>
    <row r="752" spans="1:6" x14ac:dyDescent="0.3">
      <c r="A752" s="12" t="s">
        <v>16396</v>
      </c>
      <c r="B752" s="12" t="s">
        <v>1586</v>
      </c>
      <c r="C752" s="12">
        <v>8877620144</v>
      </c>
      <c r="D752" s="12">
        <v>2046</v>
      </c>
      <c r="E752" s="82">
        <v>46024.283692129633</v>
      </c>
      <c r="F752" s="12" t="s">
        <v>15649</v>
      </c>
    </row>
    <row r="753" spans="1:6" x14ac:dyDescent="0.3">
      <c r="A753" s="12" t="s">
        <v>16397</v>
      </c>
      <c r="B753" s="12" t="s">
        <v>2743</v>
      </c>
      <c r="C753" s="12">
        <v>8888203445</v>
      </c>
      <c r="D753" s="12">
        <v>2431</v>
      </c>
      <c r="E753" s="82">
        <v>46022.134386574071</v>
      </c>
      <c r="F753" s="12" t="s">
        <v>15643</v>
      </c>
    </row>
    <row r="754" spans="1:6" x14ac:dyDescent="0.3">
      <c r="A754" s="12" t="s">
        <v>16398</v>
      </c>
      <c r="B754" s="12" t="s">
        <v>2323</v>
      </c>
      <c r="C754" s="12">
        <v>7081929446</v>
      </c>
      <c r="D754" s="12">
        <v>2157</v>
      </c>
      <c r="E754" s="82">
        <v>46042.423275462963</v>
      </c>
      <c r="F754" s="12" t="s">
        <v>15647</v>
      </c>
    </row>
    <row r="755" spans="1:6" x14ac:dyDescent="0.3">
      <c r="A755" s="12" t="s">
        <v>16399</v>
      </c>
      <c r="B755" s="12" t="s">
        <v>2931</v>
      </c>
      <c r="C755" s="12">
        <v>6375867975</v>
      </c>
      <c r="D755" s="12">
        <v>2833</v>
      </c>
      <c r="E755" s="82">
        <v>46032.747581018521</v>
      </c>
      <c r="F755" s="12" t="s">
        <v>15649</v>
      </c>
    </row>
    <row r="756" spans="1:6" x14ac:dyDescent="0.3">
      <c r="A756" s="12" t="s">
        <v>16400</v>
      </c>
      <c r="B756" s="12" t="s">
        <v>2553</v>
      </c>
      <c r="C756" s="12">
        <v>9964591666</v>
      </c>
      <c r="D756" s="12">
        <v>664</v>
      </c>
      <c r="E756" s="82">
        <v>46024.130219907413</v>
      </c>
      <c r="F756" s="12" t="s">
        <v>15643</v>
      </c>
    </row>
    <row r="757" spans="1:6" x14ac:dyDescent="0.3">
      <c r="A757" s="12" t="s">
        <v>16401</v>
      </c>
      <c r="B757" s="12" t="s">
        <v>4017</v>
      </c>
      <c r="C757" s="12">
        <v>8853178148</v>
      </c>
      <c r="D757" s="12">
        <v>3206</v>
      </c>
      <c r="E757" s="82">
        <v>46024.018414351849</v>
      </c>
      <c r="F757" s="12" t="s">
        <v>15643</v>
      </c>
    </row>
    <row r="758" spans="1:6" x14ac:dyDescent="0.3">
      <c r="A758" s="12" t="s">
        <v>16402</v>
      </c>
      <c r="B758" s="12" t="s">
        <v>1217</v>
      </c>
      <c r="C758" s="12">
        <v>7013561582</v>
      </c>
      <c r="D758" s="12">
        <v>1876</v>
      </c>
      <c r="E758" s="82">
        <v>46021.939942129633</v>
      </c>
      <c r="F758" s="12" t="s">
        <v>15647</v>
      </c>
    </row>
    <row r="759" spans="1:6" x14ac:dyDescent="0.3">
      <c r="A759" s="12" t="s">
        <v>16403</v>
      </c>
      <c r="B759" s="12" t="s">
        <v>1682</v>
      </c>
      <c r="C759" s="12">
        <v>6349315954</v>
      </c>
      <c r="D759" s="12">
        <v>1713</v>
      </c>
      <c r="E759" s="82">
        <v>46034.910775462973</v>
      </c>
      <c r="F759" s="12" t="s">
        <v>15649</v>
      </c>
    </row>
    <row r="760" spans="1:6" x14ac:dyDescent="0.3">
      <c r="A760" s="12" t="s">
        <v>16404</v>
      </c>
      <c r="B760" s="12" t="s">
        <v>1570</v>
      </c>
      <c r="C760" s="12">
        <v>8845561150</v>
      </c>
      <c r="D760" s="12">
        <v>2298</v>
      </c>
      <c r="E760" s="82">
        <v>46047.71702546296</v>
      </c>
      <c r="F760" s="12" t="s">
        <v>15649</v>
      </c>
    </row>
    <row r="761" spans="1:6" x14ac:dyDescent="0.3">
      <c r="A761" s="12" t="s">
        <v>16405</v>
      </c>
      <c r="B761" s="12" t="s">
        <v>3954</v>
      </c>
      <c r="C761" s="12">
        <v>9830039348</v>
      </c>
      <c r="D761" s="12">
        <v>2049</v>
      </c>
      <c r="E761" s="82">
        <v>46027.852442129632</v>
      </c>
      <c r="F761" s="12" t="s">
        <v>15649</v>
      </c>
    </row>
    <row r="762" spans="1:6" x14ac:dyDescent="0.3">
      <c r="A762" s="12" t="s">
        <v>16406</v>
      </c>
      <c r="B762" s="12" t="s">
        <v>3791</v>
      </c>
      <c r="C762" s="12">
        <v>6381450846</v>
      </c>
      <c r="D762" s="12">
        <v>48</v>
      </c>
      <c r="E762" s="82">
        <v>46020.588553240741</v>
      </c>
      <c r="F762" s="12" t="s">
        <v>15649</v>
      </c>
    </row>
    <row r="763" spans="1:6" x14ac:dyDescent="0.3">
      <c r="A763" s="12" t="s">
        <v>16407</v>
      </c>
      <c r="B763" s="12" t="s">
        <v>4234</v>
      </c>
      <c r="C763" s="12">
        <v>6358511526</v>
      </c>
      <c r="D763" s="12">
        <v>2201</v>
      </c>
      <c r="E763" s="82">
        <v>46019.441331018519</v>
      </c>
      <c r="F763" s="12" t="s">
        <v>15643</v>
      </c>
    </row>
    <row r="764" spans="1:6" x14ac:dyDescent="0.3">
      <c r="A764" s="12" t="s">
        <v>16408</v>
      </c>
      <c r="B764" s="12" t="s">
        <v>1847</v>
      </c>
      <c r="C764" s="12">
        <v>8842212190</v>
      </c>
      <c r="D764" s="12">
        <v>2032</v>
      </c>
      <c r="E764" s="82">
        <v>46024.138553240737</v>
      </c>
      <c r="F764" s="12" t="s">
        <v>15649</v>
      </c>
    </row>
    <row r="765" spans="1:6" x14ac:dyDescent="0.3">
      <c r="A765" s="12" t="s">
        <v>16409</v>
      </c>
      <c r="B765" s="12" t="s">
        <v>3838</v>
      </c>
      <c r="C765" s="12">
        <v>7051952887</v>
      </c>
      <c r="D765" s="12">
        <v>393</v>
      </c>
      <c r="E765" s="82">
        <v>46037.155914351853</v>
      </c>
      <c r="F765" s="12" t="s">
        <v>15649</v>
      </c>
    </row>
    <row r="766" spans="1:6" x14ac:dyDescent="0.3">
      <c r="A766" s="12" t="s">
        <v>16410</v>
      </c>
      <c r="B766" s="12" t="s">
        <v>983</v>
      </c>
      <c r="C766" s="12">
        <v>8822358970</v>
      </c>
      <c r="D766" s="12">
        <v>1904</v>
      </c>
      <c r="E766" s="82">
        <v>46040.198969907397</v>
      </c>
      <c r="F766" s="12" t="s">
        <v>15647</v>
      </c>
    </row>
    <row r="767" spans="1:6" x14ac:dyDescent="0.3">
      <c r="A767" s="12" t="s">
        <v>16411</v>
      </c>
      <c r="B767" s="12" t="s">
        <v>2805</v>
      </c>
      <c r="C767" s="12">
        <v>9929789396</v>
      </c>
      <c r="D767" s="12">
        <v>473</v>
      </c>
      <c r="E767" s="82">
        <v>46037.397581018522</v>
      </c>
      <c r="F767" s="12" t="s">
        <v>15643</v>
      </c>
    </row>
    <row r="768" spans="1:6" x14ac:dyDescent="0.3">
      <c r="A768" s="12" t="s">
        <v>16412</v>
      </c>
      <c r="B768" s="12" t="s">
        <v>2177</v>
      </c>
      <c r="C768" s="12">
        <v>7035319655</v>
      </c>
      <c r="D768" s="12">
        <v>3031</v>
      </c>
      <c r="E768" s="82">
        <v>46022.167719907397</v>
      </c>
      <c r="F768" s="12" t="s">
        <v>15647</v>
      </c>
    </row>
    <row r="769" spans="1:6" x14ac:dyDescent="0.3">
      <c r="A769" s="12" t="s">
        <v>16413</v>
      </c>
      <c r="B769" s="12" t="s">
        <v>1006</v>
      </c>
      <c r="C769" s="12">
        <v>8840240926</v>
      </c>
      <c r="D769" s="12">
        <v>3464</v>
      </c>
      <c r="E769" s="82">
        <v>46037.978136574071</v>
      </c>
      <c r="F769" s="12" t="s">
        <v>15647</v>
      </c>
    </row>
    <row r="770" spans="1:6" x14ac:dyDescent="0.3">
      <c r="A770" s="12" t="s">
        <v>16414</v>
      </c>
      <c r="B770" s="12" t="s">
        <v>4517</v>
      </c>
      <c r="C770" s="12">
        <v>6315158607</v>
      </c>
      <c r="D770" s="12">
        <v>294</v>
      </c>
      <c r="E770" s="82">
        <v>46021.706608796303</v>
      </c>
      <c r="F770" s="12" t="s">
        <v>15647</v>
      </c>
    </row>
    <row r="771" spans="1:6" x14ac:dyDescent="0.3">
      <c r="A771" s="12" t="s">
        <v>16415</v>
      </c>
      <c r="B771" s="12" t="s">
        <v>3477</v>
      </c>
      <c r="C771" s="12">
        <v>9838476566</v>
      </c>
      <c r="D771" s="12">
        <v>3591</v>
      </c>
      <c r="E771" s="82">
        <v>46032.664942129632</v>
      </c>
      <c r="F771" s="12" t="s">
        <v>15643</v>
      </c>
    </row>
    <row r="772" spans="1:6" x14ac:dyDescent="0.3">
      <c r="A772" s="12" t="s">
        <v>16416</v>
      </c>
      <c r="B772" s="12" t="s">
        <v>4134</v>
      </c>
      <c r="C772" s="12">
        <v>7025274121</v>
      </c>
      <c r="D772" s="12">
        <v>1794</v>
      </c>
      <c r="E772" s="82">
        <v>46048.078831018523</v>
      </c>
      <c r="F772" s="12" t="s">
        <v>15643</v>
      </c>
    </row>
    <row r="773" spans="1:6" x14ac:dyDescent="0.3">
      <c r="A773" s="12" t="s">
        <v>16417</v>
      </c>
      <c r="B773" s="12" t="s">
        <v>601</v>
      </c>
      <c r="C773" s="12">
        <v>7072557100</v>
      </c>
      <c r="D773" s="12">
        <v>462</v>
      </c>
      <c r="E773" s="82">
        <v>46024.081608796303</v>
      </c>
      <c r="F773" s="12" t="s">
        <v>15647</v>
      </c>
    </row>
    <row r="774" spans="1:6" x14ac:dyDescent="0.3">
      <c r="A774" s="12" t="s">
        <v>16418</v>
      </c>
      <c r="B774" s="12" t="s">
        <v>3338</v>
      </c>
      <c r="C774" s="12">
        <v>8833093420</v>
      </c>
      <c r="D774" s="12">
        <v>472</v>
      </c>
      <c r="E774" s="82">
        <v>46040.713553240741</v>
      </c>
      <c r="F774" s="12" t="s">
        <v>15647</v>
      </c>
    </row>
    <row r="775" spans="1:6" x14ac:dyDescent="0.3">
      <c r="A775" s="12" t="s">
        <v>16419</v>
      </c>
      <c r="B775" s="12" t="s">
        <v>3376</v>
      </c>
      <c r="C775" s="12">
        <v>7063127657</v>
      </c>
      <c r="D775" s="12">
        <v>3042</v>
      </c>
      <c r="E775" s="82">
        <v>46044.490636574083</v>
      </c>
      <c r="F775" s="12" t="s">
        <v>15649</v>
      </c>
    </row>
    <row r="776" spans="1:6" x14ac:dyDescent="0.3">
      <c r="A776" s="12" t="s">
        <v>16420</v>
      </c>
      <c r="B776" s="12" t="s">
        <v>667</v>
      </c>
      <c r="C776" s="12">
        <v>9968385767</v>
      </c>
      <c r="D776" s="12">
        <v>990</v>
      </c>
      <c r="E776" s="82">
        <v>46025.049664351849</v>
      </c>
      <c r="F776" s="12" t="s">
        <v>15643</v>
      </c>
    </row>
    <row r="777" spans="1:6" x14ac:dyDescent="0.3">
      <c r="A777" s="12" t="s">
        <v>16421</v>
      </c>
      <c r="B777" s="12" t="s">
        <v>885</v>
      </c>
      <c r="C777" s="12">
        <v>6393698928</v>
      </c>
      <c r="D777" s="12">
        <v>1806</v>
      </c>
      <c r="E777" s="82">
        <v>46040.826053240737</v>
      </c>
      <c r="F777" s="12" t="s">
        <v>15647</v>
      </c>
    </row>
    <row r="778" spans="1:6" x14ac:dyDescent="0.3">
      <c r="A778" s="12" t="s">
        <v>16422</v>
      </c>
      <c r="B778" s="12" t="s">
        <v>2945</v>
      </c>
      <c r="C778" s="12">
        <v>9873058766</v>
      </c>
      <c r="D778" s="12">
        <v>3206</v>
      </c>
      <c r="E778" s="82">
        <v>46025.951053240737</v>
      </c>
      <c r="F778" s="12" t="s">
        <v>15643</v>
      </c>
    </row>
    <row r="779" spans="1:6" x14ac:dyDescent="0.3">
      <c r="A779" s="12" t="s">
        <v>16423</v>
      </c>
      <c r="B779" s="12" t="s">
        <v>3950</v>
      </c>
      <c r="C779" s="12">
        <v>7081094261</v>
      </c>
      <c r="D779" s="12">
        <v>223</v>
      </c>
      <c r="E779" s="82">
        <v>46033.180219907408</v>
      </c>
      <c r="F779" s="12" t="s">
        <v>15643</v>
      </c>
    </row>
    <row r="780" spans="1:6" x14ac:dyDescent="0.3">
      <c r="A780" s="12" t="s">
        <v>16424</v>
      </c>
      <c r="B780" s="12" t="s">
        <v>1730</v>
      </c>
      <c r="C780" s="12">
        <v>9985033001</v>
      </c>
      <c r="D780" s="12">
        <v>3460</v>
      </c>
      <c r="E780" s="82">
        <v>46031.883692129632</v>
      </c>
      <c r="F780" s="12" t="s">
        <v>15643</v>
      </c>
    </row>
    <row r="781" spans="1:6" x14ac:dyDescent="0.3">
      <c r="A781" s="12" t="s">
        <v>16425</v>
      </c>
      <c r="B781" s="12" t="s">
        <v>1754</v>
      </c>
      <c r="C781" s="12">
        <v>7063987752</v>
      </c>
      <c r="D781" s="12">
        <v>184</v>
      </c>
      <c r="E781" s="82">
        <v>46029.901053240741</v>
      </c>
      <c r="F781" s="12" t="s">
        <v>15649</v>
      </c>
    </row>
    <row r="782" spans="1:6" x14ac:dyDescent="0.3">
      <c r="A782" s="12" t="s">
        <v>16426</v>
      </c>
      <c r="B782" s="12" t="s">
        <v>2164</v>
      </c>
      <c r="C782" s="12">
        <v>8821093235</v>
      </c>
      <c r="D782" s="12">
        <v>2136</v>
      </c>
      <c r="E782" s="82">
        <v>46034.963553240741</v>
      </c>
      <c r="F782" s="12" t="s">
        <v>15647</v>
      </c>
    </row>
    <row r="783" spans="1:6" x14ac:dyDescent="0.3">
      <c r="A783" s="12" t="s">
        <v>16427</v>
      </c>
      <c r="B783" s="12" t="s">
        <v>2879</v>
      </c>
      <c r="C783" s="12">
        <v>9965492505</v>
      </c>
      <c r="D783" s="12">
        <v>679</v>
      </c>
      <c r="E783" s="82">
        <v>46025.604525462957</v>
      </c>
      <c r="F783" s="12" t="s">
        <v>15647</v>
      </c>
    </row>
    <row r="784" spans="1:6" x14ac:dyDescent="0.3">
      <c r="A784" s="12" t="s">
        <v>16428</v>
      </c>
      <c r="B784" s="12" t="s">
        <v>4326</v>
      </c>
      <c r="C784" s="12">
        <v>7025349738</v>
      </c>
      <c r="D784" s="12">
        <v>1664</v>
      </c>
      <c r="E784" s="82">
        <v>46030.112164351849</v>
      </c>
      <c r="F784" s="12" t="s">
        <v>15643</v>
      </c>
    </row>
    <row r="785" spans="1:6" x14ac:dyDescent="0.3">
      <c r="A785" s="12" t="s">
        <v>16429</v>
      </c>
      <c r="B785" s="12" t="s">
        <v>1847</v>
      </c>
      <c r="C785" s="12">
        <v>7028756532</v>
      </c>
      <c r="D785" s="12">
        <v>3145</v>
      </c>
      <c r="E785" s="82">
        <v>46025.521886574083</v>
      </c>
      <c r="F785" s="12" t="s">
        <v>15649</v>
      </c>
    </row>
    <row r="786" spans="1:6" x14ac:dyDescent="0.3">
      <c r="A786" s="12" t="s">
        <v>16430</v>
      </c>
      <c r="B786" s="12" t="s">
        <v>3617</v>
      </c>
      <c r="C786" s="12">
        <v>9915236658</v>
      </c>
      <c r="D786" s="12">
        <v>2846</v>
      </c>
      <c r="E786" s="82">
        <v>46048.223275462973</v>
      </c>
      <c r="F786" s="12" t="s">
        <v>15647</v>
      </c>
    </row>
    <row r="787" spans="1:6" x14ac:dyDescent="0.3">
      <c r="A787" s="12" t="s">
        <v>16431</v>
      </c>
      <c r="B787" s="12" t="s">
        <v>3094</v>
      </c>
      <c r="C787" s="12">
        <v>9914458044</v>
      </c>
      <c r="D787" s="12">
        <v>830</v>
      </c>
      <c r="E787" s="82">
        <v>46048.708692129629</v>
      </c>
      <c r="F787" s="12" t="s">
        <v>15643</v>
      </c>
    </row>
    <row r="788" spans="1:6" x14ac:dyDescent="0.3">
      <c r="A788" s="12" t="s">
        <v>16432</v>
      </c>
      <c r="B788" s="12" t="s">
        <v>2273</v>
      </c>
      <c r="C788" s="12">
        <v>9847533064</v>
      </c>
      <c r="D788" s="12">
        <v>3268</v>
      </c>
      <c r="E788" s="82">
        <v>46019.288553240738</v>
      </c>
      <c r="F788" s="12" t="s">
        <v>15647</v>
      </c>
    </row>
    <row r="789" spans="1:6" x14ac:dyDescent="0.3">
      <c r="A789" s="12" t="s">
        <v>16433</v>
      </c>
      <c r="B789" s="12" t="s">
        <v>1209</v>
      </c>
      <c r="C789" s="12">
        <v>6390404253</v>
      </c>
      <c r="D789" s="12">
        <v>984</v>
      </c>
      <c r="E789" s="82">
        <v>46025.617719907408</v>
      </c>
      <c r="F789" s="12" t="s">
        <v>15647</v>
      </c>
    </row>
    <row r="790" spans="1:6" x14ac:dyDescent="0.3">
      <c r="A790" s="12" t="s">
        <v>16434</v>
      </c>
      <c r="B790" s="12" t="s">
        <v>4487</v>
      </c>
      <c r="C790" s="12">
        <v>9876534010</v>
      </c>
      <c r="D790" s="12">
        <v>1045</v>
      </c>
      <c r="E790" s="82">
        <v>46036.540636574071</v>
      </c>
      <c r="F790" s="12" t="s">
        <v>15643</v>
      </c>
    </row>
    <row r="791" spans="1:6" x14ac:dyDescent="0.3">
      <c r="A791" s="12" t="s">
        <v>16435</v>
      </c>
      <c r="B791" s="12" t="s">
        <v>1308</v>
      </c>
      <c r="C791" s="12">
        <v>7094830160</v>
      </c>
      <c r="D791" s="12">
        <v>1139</v>
      </c>
      <c r="E791" s="82">
        <v>46043.058692129627</v>
      </c>
      <c r="F791" s="12" t="s">
        <v>15649</v>
      </c>
    </row>
    <row r="792" spans="1:6" x14ac:dyDescent="0.3">
      <c r="A792" s="12" t="s">
        <v>16436</v>
      </c>
      <c r="B792" s="12" t="s">
        <v>1945</v>
      </c>
      <c r="C792" s="12">
        <v>9872636340</v>
      </c>
      <c r="D792" s="12">
        <v>418</v>
      </c>
      <c r="E792" s="82">
        <v>46031.03230324074</v>
      </c>
      <c r="F792" s="12" t="s">
        <v>15643</v>
      </c>
    </row>
    <row r="793" spans="1:6" x14ac:dyDescent="0.3">
      <c r="A793" s="12" t="s">
        <v>16437</v>
      </c>
      <c r="B793" s="12" t="s">
        <v>838</v>
      </c>
      <c r="C793" s="12">
        <v>6326745257</v>
      </c>
      <c r="D793" s="12">
        <v>1293</v>
      </c>
      <c r="E793" s="82">
        <v>46035.819803240738</v>
      </c>
      <c r="F793" s="12" t="s">
        <v>15647</v>
      </c>
    </row>
    <row r="794" spans="1:6" x14ac:dyDescent="0.3">
      <c r="A794" s="12" t="s">
        <v>16438</v>
      </c>
      <c r="B794" s="12" t="s">
        <v>1358</v>
      </c>
      <c r="C794" s="12">
        <v>6363604793</v>
      </c>
      <c r="D794" s="12">
        <v>3519</v>
      </c>
      <c r="E794" s="82">
        <v>46028.528136574067</v>
      </c>
      <c r="F794" s="12" t="s">
        <v>15649</v>
      </c>
    </row>
    <row r="795" spans="1:6" x14ac:dyDescent="0.3">
      <c r="A795" s="12" t="s">
        <v>16439</v>
      </c>
      <c r="B795" s="12" t="s">
        <v>2627</v>
      </c>
      <c r="C795" s="12">
        <v>6358161821</v>
      </c>
      <c r="D795" s="12">
        <v>1074</v>
      </c>
      <c r="E795" s="82">
        <v>46043.912858796299</v>
      </c>
      <c r="F795" s="12" t="s">
        <v>15643</v>
      </c>
    </row>
    <row r="796" spans="1:6" x14ac:dyDescent="0.3">
      <c r="A796" s="12" t="s">
        <v>16440</v>
      </c>
      <c r="B796" s="12" t="s">
        <v>2017</v>
      </c>
      <c r="C796" s="12">
        <v>8832688455</v>
      </c>
      <c r="D796" s="12">
        <v>738</v>
      </c>
      <c r="E796" s="82">
        <v>46036.09202546296</v>
      </c>
      <c r="F796" s="12" t="s">
        <v>15649</v>
      </c>
    </row>
    <row r="797" spans="1:6" x14ac:dyDescent="0.3">
      <c r="A797" s="12" t="s">
        <v>16441</v>
      </c>
      <c r="B797" s="12" t="s">
        <v>3983</v>
      </c>
      <c r="C797" s="12">
        <v>9813151912</v>
      </c>
      <c r="D797" s="12">
        <v>2784</v>
      </c>
      <c r="E797" s="82">
        <v>46043.183692129627</v>
      </c>
      <c r="F797" s="12" t="s">
        <v>15643</v>
      </c>
    </row>
    <row r="798" spans="1:6" x14ac:dyDescent="0.3">
      <c r="A798" s="12" t="s">
        <v>16442</v>
      </c>
      <c r="B798" s="12" t="s">
        <v>3944</v>
      </c>
      <c r="C798" s="12">
        <v>6380651260</v>
      </c>
      <c r="D798" s="12">
        <v>1059</v>
      </c>
      <c r="E798" s="82">
        <v>46053.812858796293</v>
      </c>
      <c r="F798" s="12" t="s">
        <v>15647</v>
      </c>
    </row>
    <row r="799" spans="1:6" x14ac:dyDescent="0.3">
      <c r="A799" s="12" t="s">
        <v>16443</v>
      </c>
      <c r="B799" s="12" t="s">
        <v>3306</v>
      </c>
      <c r="C799" s="12">
        <v>8855410170</v>
      </c>
      <c r="D799" s="12">
        <v>3076</v>
      </c>
      <c r="E799" s="82">
        <v>46028.750358796293</v>
      </c>
      <c r="F799" s="12" t="s">
        <v>15643</v>
      </c>
    </row>
    <row r="800" spans="1:6" x14ac:dyDescent="0.3">
      <c r="A800" s="12" t="s">
        <v>16444</v>
      </c>
      <c r="B800" s="12" t="s">
        <v>3204</v>
      </c>
      <c r="C800" s="12">
        <v>7037196844</v>
      </c>
      <c r="D800" s="12">
        <v>2966</v>
      </c>
      <c r="E800" s="82">
        <v>46053.057997685188</v>
      </c>
      <c r="F800" s="12" t="s">
        <v>15647</v>
      </c>
    </row>
    <row r="801" spans="1:6" x14ac:dyDescent="0.3">
      <c r="A801" s="12" t="s">
        <v>16445</v>
      </c>
      <c r="B801" s="12" t="s">
        <v>4310</v>
      </c>
      <c r="C801" s="12">
        <v>7068252514</v>
      </c>
      <c r="D801" s="12">
        <v>3136</v>
      </c>
      <c r="E801" s="82">
        <v>46032.924664351849</v>
      </c>
      <c r="F801" s="12" t="s">
        <v>15649</v>
      </c>
    </row>
    <row r="802" spans="1:6" x14ac:dyDescent="0.3">
      <c r="A802" s="12" t="s">
        <v>16446</v>
      </c>
      <c r="B802" s="12" t="s">
        <v>3651</v>
      </c>
      <c r="C802" s="12">
        <v>9943752467</v>
      </c>
      <c r="D802" s="12">
        <v>1832</v>
      </c>
      <c r="E802" s="82">
        <v>46034.415636574071</v>
      </c>
      <c r="F802" s="12" t="s">
        <v>15643</v>
      </c>
    </row>
    <row r="803" spans="1:6" x14ac:dyDescent="0.3">
      <c r="A803" s="12" t="s">
        <v>16447</v>
      </c>
      <c r="B803" s="12" t="s">
        <v>2863</v>
      </c>
      <c r="C803" s="12">
        <v>9935132959</v>
      </c>
      <c r="D803" s="12">
        <v>723</v>
      </c>
      <c r="E803" s="82">
        <v>46019.637858796297</v>
      </c>
      <c r="F803" s="12" t="s">
        <v>15647</v>
      </c>
    </row>
    <row r="804" spans="1:6" x14ac:dyDescent="0.3">
      <c r="A804" s="12" t="s">
        <v>16448</v>
      </c>
      <c r="B804" s="12" t="s">
        <v>1025</v>
      </c>
      <c r="C804" s="12">
        <v>7057847956</v>
      </c>
      <c r="D804" s="12">
        <v>3034</v>
      </c>
      <c r="E804" s="82">
        <v>46036.121192129627</v>
      </c>
      <c r="F804" s="12" t="s">
        <v>15647</v>
      </c>
    </row>
    <row r="805" spans="1:6" x14ac:dyDescent="0.3">
      <c r="A805" s="12" t="s">
        <v>16449</v>
      </c>
      <c r="B805" s="12" t="s">
        <v>1897</v>
      </c>
      <c r="C805" s="12">
        <v>7032026962</v>
      </c>
      <c r="D805" s="12">
        <v>1936</v>
      </c>
      <c r="E805" s="82">
        <v>46033.75105324074</v>
      </c>
      <c r="F805" s="12" t="s">
        <v>15647</v>
      </c>
    </row>
    <row r="806" spans="1:6" x14ac:dyDescent="0.3">
      <c r="A806" s="12" t="s">
        <v>16450</v>
      </c>
      <c r="B806" s="12" t="s">
        <v>2515</v>
      </c>
      <c r="C806" s="12">
        <v>7079041598</v>
      </c>
      <c r="D806" s="12">
        <v>661</v>
      </c>
      <c r="E806" s="82">
        <v>46052.230219907397</v>
      </c>
      <c r="F806" s="12" t="s">
        <v>15649</v>
      </c>
    </row>
    <row r="807" spans="1:6" x14ac:dyDescent="0.3">
      <c r="A807" s="12" t="s">
        <v>16451</v>
      </c>
      <c r="B807" s="12" t="s">
        <v>2661</v>
      </c>
      <c r="C807" s="12">
        <v>9949142117</v>
      </c>
      <c r="D807" s="12">
        <v>1096</v>
      </c>
      <c r="E807" s="82">
        <v>46040.051747685182</v>
      </c>
      <c r="F807" s="12" t="s">
        <v>15647</v>
      </c>
    </row>
    <row r="808" spans="1:6" x14ac:dyDescent="0.3">
      <c r="A808" s="12" t="s">
        <v>16452</v>
      </c>
      <c r="B808" s="12" t="s">
        <v>1632</v>
      </c>
      <c r="C808" s="12">
        <v>9947937486</v>
      </c>
      <c r="D808" s="12">
        <v>3293</v>
      </c>
      <c r="E808" s="82">
        <v>46024.153136574067</v>
      </c>
      <c r="F808" s="12" t="s">
        <v>15647</v>
      </c>
    </row>
    <row r="809" spans="1:6" x14ac:dyDescent="0.3">
      <c r="A809" s="12" t="s">
        <v>16453</v>
      </c>
      <c r="B809" s="12" t="s">
        <v>4515</v>
      </c>
      <c r="C809" s="12">
        <v>7094152685</v>
      </c>
      <c r="D809" s="12">
        <v>2171</v>
      </c>
      <c r="E809" s="82">
        <v>46036.498969907407</v>
      </c>
      <c r="F809" s="12" t="s">
        <v>15643</v>
      </c>
    </row>
    <row r="810" spans="1:6" x14ac:dyDescent="0.3">
      <c r="A810" s="12" t="s">
        <v>16454</v>
      </c>
      <c r="B810" s="12" t="s">
        <v>2373</v>
      </c>
      <c r="C810" s="12">
        <v>9814522947</v>
      </c>
      <c r="D810" s="12">
        <v>1003</v>
      </c>
      <c r="E810" s="82">
        <v>46048.425358796303</v>
      </c>
      <c r="F810" s="12" t="s">
        <v>15643</v>
      </c>
    </row>
    <row r="811" spans="1:6" x14ac:dyDescent="0.3">
      <c r="A811" s="12" t="s">
        <v>16455</v>
      </c>
      <c r="B811" s="12" t="s">
        <v>4261</v>
      </c>
      <c r="C811" s="12">
        <v>9921932041</v>
      </c>
      <c r="D811" s="12">
        <v>911</v>
      </c>
      <c r="E811" s="82">
        <v>46053.026053240741</v>
      </c>
      <c r="F811" s="12" t="s">
        <v>15649</v>
      </c>
    </row>
    <row r="812" spans="1:6" x14ac:dyDescent="0.3">
      <c r="A812" s="12" t="s">
        <v>16456</v>
      </c>
      <c r="B812" s="12" t="s">
        <v>3561</v>
      </c>
      <c r="C812" s="12">
        <v>6331980042</v>
      </c>
      <c r="D812" s="12">
        <v>3127</v>
      </c>
      <c r="E812" s="82">
        <v>46053.882303240738</v>
      </c>
      <c r="F812" s="12" t="s">
        <v>15643</v>
      </c>
    </row>
    <row r="813" spans="1:6" x14ac:dyDescent="0.3">
      <c r="A813" s="12" t="s">
        <v>16457</v>
      </c>
      <c r="B813" s="12" t="s">
        <v>2049</v>
      </c>
      <c r="C813" s="12">
        <v>9917461125</v>
      </c>
      <c r="D813" s="12">
        <v>1610</v>
      </c>
      <c r="E813" s="82">
        <v>46050.121886574067</v>
      </c>
      <c r="F813" s="12" t="s">
        <v>15649</v>
      </c>
    </row>
    <row r="814" spans="1:6" x14ac:dyDescent="0.3">
      <c r="A814" s="12" t="s">
        <v>16458</v>
      </c>
      <c r="B814" s="12" t="s">
        <v>4261</v>
      </c>
      <c r="C814" s="12">
        <v>7012405377</v>
      </c>
      <c r="D814" s="12">
        <v>584</v>
      </c>
      <c r="E814" s="82">
        <v>46023.088553240741</v>
      </c>
      <c r="F814" s="12" t="s">
        <v>15643</v>
      </c>
    </row>
    <row r="815" spans="1:6" x14ac:dyDescent="0.3">
      <c r="A815" s="12" t="s">
        <v>16459</v>
      </c>
      <c r="B815" s="12" t="s">
        <v>2275</v>
      </c>
      <c r="C815" s="12">
        <v>9880027387</v>
      </c>
      <c r="D815" s="12">
        <v>460</v>
      </c>
      <c r="E815" s="82">
        <v>46028.787164351852</v>
      </c>
      <c r="F815" s="12" t="s">
        <v>15643</v>
      </c>
    </row>
    <row r="816" spans="1:6" x14ac:dyDescent="0.3">
      <c r="A816" s="12" t="s">
        <v>16460</v>
      </c>
      <c r="B816" s="12" t="s">
        <v>1959</v>
      </c>
      <c r="C816" s="12">
        <v>6380198528</v>
      </c>
      <c r="D816" s="12">
        <v>2670</v>
      </c>
      <c r="E816" s="82">
        <v>46042.348969907413</v>
      </c>
      <c r="F816" s="12" t="s">
        <v>15647</v>
      </c>
    </row>
    <row r="817" spans="1:6" x14ac:dyDescent="0.3">
      <c r="A817" s="12" t="s">
        <v>16461</v>
      </c>
      <c r="B817" s="12" t="s">
        <v>3643</v>
      </c>
      <c r="C817" s="12">
        <v>6334859034</v>
      </c>
      <c r="D817" s="12">
        <v>2122</v>
      </c>
      <c r="E817" s="82">
        <v>46024.949664351851</v>
      </c>
      <c r="F817" s="12" t="s">
        <v>15649</v>
      </c>
    </row>
    <row r="818" spans="1:6" x14ac:dyDescent="0.3">
      <c r="A818" s="12" t="s">
        <v>16462</v>
      </c>
      <c r="B818" s="12" t="s">
        <v>1674</v>
      </c>
      <c r="C818" s="12">
        <v>9837159847</v>
      </c>
      <c r="D818" s="12">
        <v>2110</v>
      </c>
      <c r="E818" s="82">
        <v>46032.550358796303</v>
      </c>
      <c r="F818" s="12" t="s">
        <v>15649</v>
      </c>
    </row>
    <row r="819" spans="1:6" x14ac:dyDescent="0.3">
      <c r="A819" s="12" t="s">
        <v>16463</v>
      </c>
      <c r="B819" s="12" t="s">
        <v>898</v>
      </c>
      <c r="C819" s="12">
        <v>9815310722</v>
      </c>
      <c r="D819" s="12">
        <v>560</v>
      </c>
      <c r="E819" s="82">
        <v>46033.561469907407</v>
      </c>
      <c r="F819" s="12" t="s">
        <v>15643</v>
      </c>
    </row>
    <row r="820" spans="1:6" x14ac:dyDescent="0.3">
      <c r="A820" s="12" t="s">
        <v>16464</v>
      </c>
      <c r="B820" s="12" t="s">
        <v>3096</v>
      </c>
      <c r="C820" s="12">
        <v>9834629699</v>
      </c>
      <c r="D820" s="12">
        <v>3230</v>
      </c>
      <c r="E820" s="82">
        <v>46044.99827546296</v>
      </c>
      <c r="F820" s="12" t="s">
        <v>15643</v>
      </c>
    </row>
    <row r="821" spans="1:6" x14ac:dyDescent="0.3">
      <c r="A821" s="12" t="s">
        <v>16465</v>
      </c>
      <c r="B821" s="12" t="s">
        <v>2725</v>
      </c>
      <c r="C821" s="12">
        <v>7028721918</v>
      </c>
      <c r="D821" s="12">
        <v>2563</v>
      </c>
      <c r="E821" s="82">
        <v>46028.824664351851</v>
      </c>
      <c r="F821" s="12" t="s">
        <v>15649</v>
      </c>
    </row>
    <row r="822" spans="1:6" x14ac:dyDescent="0.3">
      <c r="A822" s="12" t="s">
        <v>16466</v>
      </c>
      <c r="B822" s="12" t="s">
        <v>3801</v>
      </c>
      <c r="C822" s="12">
        <v>9947659536</v>
      </c>
      <c r="D822" s="12">
        <v>2654</v>
      </c>
      <c r="E822" s="82">
        <v>46034.044108796297</v>
      </c>
      <c r="F822" s="12" t="s">
        <v>15649</v>
      </c>
    </row>
    <row r="823" spans="1:6" x14ac:dyDescent="0.3">
      <c r="A823" s="12" t="s">
        <v>16467</v>
      </c>
      <c r="B823" s="12" t="s">
        <v>3436</v>
      </c>
      <c r="C823" s="12">
        <v>9850478239</v>
      </c>
      <c r="D823" s="12">
        <v>1756</v>
      </c>
      <c r="E823" s="82">
        <v>46027.340636574067</v>
      </c>
      <c r="F823" s="12" t="s">
        <v>15649</v>
      </c>
    </row>
    <row r="824" spans="1:6" x14ac:dyDescent="0.3">
      <c r="A824" s="12" t="s">
        <v>16468</v>
      </c>
      <c r="B824" s="12" t="s">
        <v>3834</v>
      </c>
      <c r="C824" s="12">
        <v>7063502746</v>
      </c>
      <c r="D824" s="12">
        <v>46</v>
      </c>
      <c r="E824" s="82">
        <v>46043.200358796297</v>
      </c>
      <c r="F824" s="12" t="s">
        <v>15649</v>
      </c>
    </row>
    <row r="825" spans="1:6" x14ac:dyDescent="0.3">
      <c r="A825" s="12" t="s">
        <v>16469</v>
      </c>
      <c r="B825" s="12" t="s">
        <v>1476</v>
      </c>
      <c r="C825" s="12">
        <v>8811953158</v>
      </c>
      <c r="D825" s="12">
        <v>1249</v>
      </c>
      <c r="E825" s="82">
        <v>46035.155219907407</v>
      </c>
      <c r="F825" s="12" t="s">
        <v>15647</v>
      </c>
    </row>
    <row r="826" spans="1:6" x14ac:dyDescent="0.3">
      <c r="A826" s="12" t="s">
        <v>16470</v>
      </c>
      <c r="B826" s="12" t="s">
        <v>1393</v>
      </c>
      <c r="C826" s="12">
        <v>9824959831</v>
      </c>
      <c r="D826" s="12">
        <v>1733</v>
      </c>
      <c r="E826" s="82">
        <v>46042.207303240742</v>
      </c>
      <c r="F826" s="12" t="s">
        <v>15649</v>
      </c>
    </row>
    <row r="827" spans="1:6" x14ac:dyDescent="0.3">
      <c r="A827" s="12" t="s">
        <v>16471</v>
      </c>
      <c r="B827" s="12" t="s">
        <v>2154</v>
      </c>
      <c r="C827" s="12">
        <v>7027016950</v>
      </c>
      <c r="D827" s="12">
        <v>640</v>
      </c>
      <c r="E827" s="82">
        <v>46051.50105324074</v>
      </c>
      <c r="F827" s="12" t="s">
        <v>15643</v>
      </c>
    </row>
    <row r="828" spans="1:6" x14ac:dyDescent="0.3">
      <c r="A828" s="12" t="s">
        <v>16472</v>
      </c>
      <c r="B828" s="12" t="s">
        <v>1915</v>
      </c>
      <c r="C828" s="12">
        <v>9812389986</v>
      </c>
      <c r="D828" s="12">
        <v>1896</v>
      </c>
      <c r="E828" s="82">
        <v>46025.213553240741</v>
      </c>
      <c r="F828" s="12" t="s">
        <v>15647</v>
      </c>
    </row>
    <row r="829" spans="1:6" x14ac:dyDescent="0.3">
      <c r="A829" s="12" t="s">
        <v>16473</v>
      </c>
      <c r="B829" s="12" t="s">
        <v>2927</v>
      </c>
      <c r="C829" s="12">
        <v>6377036253</v>
      </c>
      <c r="D829" s="12">
        <v>917</v>
      </c>
      <c r="E829" s="82">
        <v>46024.533692129633</v>
      </c>
      <c r="F829" s="12" t="s">
        <v>15649</v>
      </c>
    </row>
    <row r="830" spans="1:6" x14ac:dyDescent="0.3">
      <c r="A830" s="12" t="s">
        <v>16474</v>
      </c>
      <c r="B830" s="12" t="s">
        <v>1407</v>
      </c>
      <c r="C830" s="12">
        <v>9939572214</v>
      </c>
      <c r="D830" s="12">
        <v>1555</v>
      </c>
      <c r="E830" s="82">
        <v>46053.37605324074</v>
      </c>
      <c r="F830" s="12" t="s">
        <v>15649</v>
      </c>
    </row>
    <row r="831" spans="1:6" x14ac:dyDescent="0.3">
      <c r="A831" s="12" t="s">
        <v>16475</v>
      </c>
      <c r="B831" s="12" t="s">
        <v>3908</v>
      </c>
      <c r="C831" s="12">
        <v>6336722833</v>
      </c>
      <c r="D831" s="12">
        <v>1329</v>
      </c>
      <c r="E831" s="82">
        <v>46047.380219907413</v>
      </c>
      <c r="F831" s="12" t="s">
        <v>15643</v>
      </c>
    </row>
    <row r="832" spans="1:6" x14ac:dyDescent="0.3">
      <c r="A832" s="12" t="s">
        <v>16476</v>
      </c>
      <c r="B832" s="12" t="s">
        <v>2154</v>
      </c>
      <c r="C832" s="12">
        <v>9825889200</v>
      </c>
      <c r="D832" s="12">
        <v>3540</v>
      </c>
      <c r="E832" s="82">
        <v>46021.487164351849</v>
      </c>
      <c r="F832" s="12" t="s">
        <v>15649</v>
      </c>
    </row>
    <row r="833" spans="1:6" x14ac:dyDescent="0.3">
      <c r="A833" s="12" t="s">
        <v>16477</v>
      </c>
      <c r="B833" s="12" t="s">
        <v>2983</v>
      </c>
      <c r="C833" s="12">
        <v>6341420177</v>
      </c>
      <c r="D833" s="12">
        <v>3149</v>
      </c>
      <c r="E833" s="82">
        <v>46051.535775462973</v>
      </c>
      <c r="F833" s="12" t="s">
        <v>15647</v>
      </c>
    </row>
    <row r="834" spans="1:6" x14ac:dyDescent="0.3">
      <c r="A834" s="12" t="s">
        <v>16478</v>
      </c>
      <c r="B834" s="12" t="s">
        <v>3302</v>
      </c>
      <c r="C834" s="12">
        <v>9961436056</v>
      </c>
      <c r="D834" s="12">
        <v>1452</v>
      </c>
      <c r="E834" s="82">
        <v>46049.364247685182</v>
      </c>
      <c r="F834" s="12" t="s">
        <v>15649</v>
      </c>
    </row>
    <row r="835" spans="1:6" x14ac:dyDescent="0.3">
      <c r="A835" s="12" t="s">
        <v>16479</v>
      </c>
      <c r="B835" s="12" t="s">
        <v>1782</v>
      </c>
      <c r="C835" s="12">
        <v>9868313474</v>
      </c>
      <c r="D835" s="12">
        <v>2837</v>
      </c>
      <c r="E835" s="82">
        <v>46051.214247685188</v>
      </c>
      <c r="F835" s="12" t="s">
        <v>15649</v>
      </c>
    </row>
    <row r="836" spans="1:6" x14ac:dyDescent="0.3">
      <c r="A836" s="12" t="s">
        <v>16480</v>
      </c>
      <c r="B836" s="12" t="s">
        <v>3148</v>
      </c>
      <c r="C836" s="12">
        <v>6398220137</v>
      </c>
      <c r="D836" s="12">
        <v>1545</v>
      </c>
      <c r="E836" s="82">
        <v>46048.624664351853</v>
      </c>
      <c r="F836" s="12" t="s">
        <v>15649</v>
      </c>
    </row>
    <row r="837" spans="1:6" x14ac:dyDescent="0.3">
      <c r="A837" s="12" t="s">
        <v>16481</v>
      </c>
      <c r="B837" s="12" t="s">
        <v>533</v>
      </c>
      <c r="C837" s="12">
        <v>8851573825</v>
      </c>
      <c r="D837" s="12">
        <v>2919</v>
      </c>
      <c r="E837" s="82">
        <v>46025.067025462973</v>
      </c>
      <c r="F837" s="12" t="s">
        <v>15649</v>
      </c>
    </row>
    <row r="838" spans="1:6" x14ac:dyDescent="0.3">
      <c r="A838" s="12" t="s">
        <v>16482</v>
      </c>
      <c r="B838" s="12" t="s">
        <v>2627</v>
      </c>
      <c r="C838" s="12">
        <v>7037096744</v>
      </c>
      <c r="D838" s="12">
        <v>3149</v>
      </c>
      <c r="E838" s="82">
        <v>46042.496192129627</v>
      </c>
      <c r="F838" s="12" t="s">
        <v>15643</v>
      </c>
    </row>
    <row r="839" spans="1:6" x14ac:dyDescent="0.3">
      <c r="A839" s="12" t="s">
        <v>16483</v>
      </c>
      <c r="B839" s="12" t="s">
        <v>3675</v>
      </c>
      <c r="C839" s="12">
        <v>9967939600</v>
      </c>
      <c r="D839" s="12">
        <v>3523</v>
      </c>
      <c r="E839" s="82">
        <v>46051.740636574083</v>
      </c>
      <c r="F839" s="12" t="s">
        <v>15649</v>
      </c>
    </row>
    <row r="840" spans="1:6" x14ac:dyDescent="0.3">
      <c r="A840" s="12" t="s">
        <v>16484</v>
      </c>
      <c r="B840" s="12" t="s">
        <v>1999</v>
      </c>
      <c r="C840" s="12">
        <v>9840974209</v>
      </c>
      <c r="D840" s="12">
        <v>2616</v>
      </c>
      <c r="E840" s="82">
        <v>46026.909386574072</v>
      </c>
      <c r="F840" s="12" t="s">
        <v>15647</v>
      </c>
    </row>
    <row r="841" spans="1:6" x14ac:dyDescent="0.3">
      <c r="A841" s="12" t="s">
        <v>16485</v>
      </c>
      <c r="B841" s="12" t="s">
        <v>3788</v>
      </c>
      <c r="C841" s="12">
        <v>9990081153</v>
      </c>
      <c r="D841" s="12">
        <v>322</v>
      </c>
      <c r="E841" s="82">
        <v>46026.057997685188</v>
      </c>
      <c r="F841" s="12" t="s">
        <v>15649</v>
      </c>
    </row>
    <row r="842" spans="1:6" x14ac:dyDescent="0.3">
      <c r="A842" s="12" t="s">
        <v>16486</v>
      </c>
      <c r="B842" s="12" t="s">
        <v>3629</v>
      </c>
      <c r="C842" s="12">
        <v>8848051677</v>
      </c>
      <c r="D842" s="12">
        <v>3330</v>
      </c>
      <c r="E842" s="82">
        <v>46050.582303240742</v>
      </c>
      <c r="F842" s="12" t="s">
        <v>15649</v>
      </c>
    </row>
    <row r="843" spans="1:6" x14ac:dyDescent="0.3">
      <c r="A843" s="12" t="s">
        <v>16487</v>
      </c>
      <c r="B843" s="12" t="s">
        <v>4362</v>
      </c>
      <c r="C843" s="12">
        <v>9979552787</v>
      </c>
      <c r="D843" s="12">
        <v>833</v>
      </c>
      <c r="E843" s="82">
        <v>46028.494803240741</v>
      </c>
      <c r="F843" s="12" t="s">
        <v>15647</v>
      </c>
    </row>
    <row r="844" spans="1:6" x14ac:dyDescent="0.3">
      <c r="A844" s="12" t="s">
        <v>16488</v>
      </c>
      <c r="B844" s="12" t="s">
        <v>1554</v>
      </c>
      <c r="C844" s="12">
        <v>7086660583</v>
      </c>
      <c r="D844" s="12">
        <v>1313</v>
      </c>
      <c r="E844" s="82">
        <v>46049.57744212963</v>
      </c>
      <c r="F844" s="12" t="s">
        <v>15649</v>
      </c>
    </row>
    <row r="845" spans="1:6" x14ac:dyDescent="0.3">
      <c r="A845" s="12" t="s">
        <v>16489</v>
      </c>
      <c r="B845" s="12" t="s">
        <v>4130</v>
      </c>
      <c r="C845" s="12">
        <v>9976054397</v>
      </c>
      <c r="D845" s="12">
        <v>349</v>
      </c>
      <c r="E845" s="82">
        <v>46045.039247685178</v>
      </c>
      <c r="F845" s="12" t="s">
        <v>15643</v>
      </c>
    </row>
    <row r="846" spans="1:6" x14ac:dyDescent="0.3">
      <c r="A846" s="12" t="s">
        <v>16490</v>
      </c>
      <c r="B846" s="12" t="s">
        <v>4441</v>
      </c>
      <c r="C846" s="12">
        <v>9862487990</v>
      </c>
      <c r="D846" s="12">
        <v>1251</v>
      </c>
      <c r="E846" s="82">
        <v>46021.396886574083</v>
      </c>
      <c r="F846" s="12" t="s">
        <v>15647</v>
      </c>
    </row>
    <row r="847" spans="1:6" x14ac:dyDescent="0.3">
      <c r="A847" s="12" t="s">
        <v>16491</v>
      </c>
      <c r="B847" s="12" t="s">
        <v>4519</v>
      </c>
      <c r="C847" s="12">
        <v>7060004904</v>
      </c>
      <c r="D847" s="12">
        <v>2884</v>
      </c>
      <c r="E847" s="82">
        <v>46034.875358796293</v>
      </c>
      <c r="F847" s="12" t="s">
        <v>15643</v>
      </c>
    </row>
    <row r="848" spans="1:6" x14ac:dyDescent="0.3">
      <c r="A848" s="12" t="s">
        <v>16492</v>
      </c>
      <c r="B848" s="12" t="s">
        <v>3196</v>
      </c>
      <c r="C848" s="12">
        <v>6395850178</v>
      </c>
      <c r="D848" s="12">
        <v>3061</v>
      </c>
      <c r="E848" s="82">
        <v>46024.508692129632</v>
      </c>
      <c r="F848" s="12" t="s">
        <v>15649</v>
      </c>
    </row>
    <row r="849" spans="1:6" x14ac:dyDescent="0.3">
      <c r="A849" s="12" t="s">
        <v>16493</v>
      </c>
      <c r="B849" s="12" t="s">
        <v>601</v>
      </c>
      <c r="C849" s="12">
        <v>7086088650</v>
      </c>
      <c r="D849" s="12">
        <v>2604</v>
      </c>
      <c r="E849" s="82">
        <v>46020.900358796287</v>
      </c>
      <c r="F849" s="12" t="s">
        <v>15643</v>
      </c>
    </row>
    <row r="850" spans="1:6" x14ac:dyDescent="0.3">
      <c r="A850" s="12" t="s">
        <v>16494</v>
      </c>
      <c r="B850" s="12" t="s">
        <v>2255</v>
      </c>
      <c r="C850" s="12">
        <v>7077744957</v>
      </c>
      <c r="D850" s="12">
        <v>3555</v>
      </c>
      <c r="E850" s="82">
        <v>46021.366331018522</v>
      </c>
      <c r="F850" s="12" t="s">
        <v>15649</v>
      </c>
    </row>
    <row r="851" spans="1:6" x14ac:dyDescent="0.3">
      <c r="A851" s="12" t="s">
        <v>16495</v>
      </c>
      <c r="B851" s="12" t="s">
        <v>2377</v>
      </c>
      <c r="C851" s="12">
        <v>6374973407</v>
      </c>
      <c r="D851" s="12">
        <v>1909</v>
      </c>
      <c r="E851" s="82">
        <v>46044.64271990741</v>
      </c>
      <c r="F851" s="12" t="s">
        <v>15643</v>
      </c>
    </row>
    <row r="852" spans="1:6" x14ac:dyDescent="0.3">
      <c r="A852" s="12" t="s">
        <v>16496</v>
      </c>
      <c r="B852" s="12" t="s">
        <v>2795</v>
      </c>
      <c r="C852" s="12">
        <v>6369630721</v>
      </c>
      <c r="D852" s="12">
        <v>966</v>
      </c>
      <c r="E852" s="82">
        <v>46032.743414351848</v>
      </c>
      <c r="F852" s="12" t="s">
        <v>15649</v>
      </c>
    </row>
    <row r="853" spans="1:6" x14ac:dyDescent="0.3">
      <c r="A853" s="12" t="s">
        <v>16497</v>
      </c>
      <c r="B853" s="12" t="s">
        <v>2021</v>
      </c>
      <c r="C853" s="12">
        <v>9996512999</v>
      </c>
      <c r="D853" s="12">
        <v>417</v>
      </c>
      <c r="E853" s="82">
        <v>46036.317719907413</v>
      </c>
      <c r="F853" s="12" t="s">
        <v>15643</v>
      </c>
    </row>
    <row r="854" spans="1:6" x14ac:dyDescent="0.3">
      <c r="A854" s="12" t="s">
        <v>16498</v>
      </c>
      <c r="B854" s="12" t="s">
        <v>1881</v>
      </c>
      <c r="C854" s="12">
        <v>6342304721</v>
      </c>
      <c r="D854" s="12">
        <v>2166</v>
      </c>
      <c r="E854" s="82">
        <v>46049.35869212963</v>
      </c>
      <c r="F854" s="12" t="s">
        <v>15643</v>
      </c>
    </row>
    <row r="855" spans="1:6" x14ac:dyDescent="0.3">
      <c r="A855" s="12" t="s">
        <v>16499</v>
      </c>
      <c r="B855" s="12" t="s">
        <v>2891</v>
      </c>
      <c r="C855" s="12">
        <v>9920579728</v>
      </c>
      <c r="D855" s="12">
        <v>1370</v>
      </c>
      <c r="E855" s="82">
        <v>46047.930219907408</v>
      </c>
      <c r="F855" s="12" t="s">
        <v>15647</v>
      </c>
    </row>
    <row r="856" spans="1:6" x14ac:dyDescent="0.3">
      <c r="A856" s="12" t="s">
        <v>16500</v>
      </c>
      <c r="B856" s="12" t="s">
        <v>3643</v>
      </c>
      <c r="C856" s="12">
        <v>7070671575</v>
      </c>
      <c r="D856" s="12">
        <v>3435</v>
      </c>
      <c r="E856" s="82">
        <v>46042.532997685194</v>
      </c>
      <c r="F856" s="12" t="s">
        <v>15649</v>
      </c>
    </row>
    <row r="857" spans="1:6" x14ac:dyDescent="0.3">
      <c r="A857" s="12" t="s">
        <v>16501</v>
      </c>
      <c r="B857" s="12" t="s">
        <v>4308</v>
      </c>
      <c r="C857" s="12">
        <v>8846587855</v>
      </c>
      <c r="D857" s="12">
        <v>2534</v>
      </c>
      <c r="E857" s="82">
        <v>46035.343414351853</v>
      </c>
      <c r="F857" s="12" t="s">
        <v>15649</v>
      </c>
    </row>
    <row r="858" spans="1:6" x14ac:dyDescent="0.3">
      <c r="A858" s="12" t="s">
        <v>16502</v>
      </c>
      <c r="B858" s="12" t="s">
        <v>3946</v>
      </c>
      <c r="C858" s="12">
        <v>9954904316</v>
      </c>
      <c r="D858" s="12">
        <v>2487</v>
      </c>
      <c r="E858" s="82">
        <v>46035.073275462957</v>
      </c>
      <c r="F858" s="12" t="s">
        <v>15647</v>
      </c>
    </row>
    <row r="859" spans="1:6" x14ac:dyDescent="0.3">
      <c r="A859" s="12" t="s">
        <v>16503</v>
      </c>
      <c r="B859" s="12" t="s">
        <v>855</v>
      </c>
      <c r="C859" s="12">
        <v>7046681752</v>
      </c>
      <c r="D859" s="12">
        <v>1571</v>
      </c>
      <c r="E859" s="82">
        <v>46051.520497685182</v>
      </c>
      <c r="F859" s="12" t="s">
        <v>15647</v>
      </c>
    </row>
    <row r="860" spans="1:6" x14ac:dyDescent="0.3">
      <c r="A860" s="12" t="s">
        <v>16504</v>
      </c>
      <c r="B860" s="12" t="s">
        <v>1466</v>
      </c>
      <c r="C860" s="12">
        <v>9917120956</v>
      </c>
      <c r="D860" s="12">
        <v>3438</v>
      </c>
      <c r="E860" s="82">
        <v>46031.655914351853</v>
      </c>
      <c r="F860" s="12" t="s">
        <v>15647</v>
      </c>
    </row>
    <row r="861" spans="1:6" x14ac:dyDescent="0.3">
      <c r="A861" s="12" t="s">
        <v>16505</v>
      </c>
      <c r="B861" s="12" t="s">
        <v>4046</v>
      </c>
      <c r="C861" s="12">
        <v>9871168173</v>
      </c>
      <c r="D861" s="12">
        <v>2410</v>
      </c>
      <c r="E861" s="82">
        <v>46031.156608796293</v>
      </c>
      <c r="F861" s="12" t="s">
        <v>15649</v>
      </c>
    </row>
    <row r="862" spans="1:6" x14ac:dyDescent="0.3">
      <c r="A862" s="12" t="s">
        <v>16506</v>
      </c>
      <c r="B862" s="12" t="s">
        <v>1041</v>
      </c>
      <c r="C862" s="12">
        <v>9977856392</v>
      </c>
      <c r="D862" s="12">
        <v>3374</v>
      </c>
      <c r="E862" s="82">
        <v>46026.623969907407</v>
      </c>
      <c r="F862" s="12" t="s">
        <v>15647</v>
      </c>
    </row>
    <row r="863" spans="1:6" x14ac:dyDescent="0.3">
      <c r="A863" s="12" t="s">
        <v>16507</v>
      </c>
      <c r="B863" s="12" t="s">
        <v>1602</v>
      </c>
      <c r="C863" s="12">
        <v>9986428532</v>
      </c>
      <c r="D863" s="12">
        <v>12</v>
      </c>
      <c r="E863" s="82">
        <v>46049.980219907397</v>
      </c>
      <c r="F863" s="12" t="s">
        <v>15649</v>
      </c>
    </row>
    <row r="864" spans="1:6" x14ac:dyDescent="0.3">
      <c r="A864" s="12" t="s">
        <v>16508</v>
      </c>
      <c r="B864" s="12" t="s">
        <v>1149</v>
      </c>
      <c r="C864" s="12">
        <v>7017155865</v>
      </c>
      <c r="D864" s="12">
        <v>2407</v>
      </c>
      <c r="E864" s="82">
        <v>46022.623969907407</v>
      </c>
      <c r="F864" s="12" t="s">
        <v>15647</v>
      </c>
    </row>
    <row r="865" spans="1:6" x14ac:dyDescent="0.3">
      <c r="A865" s="12" t="s">
        <v>16509</v>
      </c>
      <c r="B865" s="12" t="s">
        <v>1927</v>
      </c>
      <c r="C865" s="12">
        <v>6361883373</v>
      </c>
      <c r="D865" s="12">
        <v>2446</v>
      </c>
      <c r="E865" s="82">
        <v>46042.829525462963</v>
      </c>
      <c r="F865" s="12" t="s">
        <v>15643</v>
      </c>
    </row>
    <row r="866" spans="1:6" x14ac:dyDescent="0.3">
      <c r="A866" s="12" t="s">
        <v>16510</v>
      </c>
      <c r="B866" s="12" t="s">
        <v>944</v>
      </c>
      <c r="C866" s="12">
        <v>8890459120</v>
      </c>
      <c r="D866" s="12">
        <v>2032</v>
      </c>
      <c r="E866" s="82">
        <v>46028.307997685188</v>
      </c>
      <c r="F866" s="12" t="s">
        <v>15647</v>
      </c>
    </row>
    <row r="867" spans="1:6" x14ac:dyDescent="0.3">
      <c r="A867" s="12" t="s">
        <v>16511</v>
      </c>
      <c r="B867" s="12" t="s">
        <v>2923</v>
      </c>
      <c r="C867" s="12">
        <v>7077575626</v>
      </c>
      <c r="D867" s="12">
        <v>2293</v>
      </c>
      <c r="E867" s="82">
        <v>46031.823969907397</v>
      </c>
      <c r="F867" s="12" t="s">
        <v>15647</v>
      </c>
    </row>
    <row r="868" spans="1:6" x14ac:dyDescent="0.3">
      <c r="A868" s="12" t="s">
        <v>16512</v>
      </c>
      <c r="B868" s="12" t="s">
        <v>1488</v>
      </c>
      <c r="C868" s="12">
        <v>9848755359</v>
      </c>
      <c r="D868" s="12">
        <v>382</v>
      </c>
      <c r="E868" s="82">
        <v>46030.417025462957</v>
      </c>
      <c r="F868" s="12" t="s">
        <v>15649</v>
      </c>
    </row>
    <row r="869" spans="1:6" x14ac:dyDescent="0.3">
      <c r="A869" s="12" t="s">
        <v>16513</v>
      </c>
      <c r="B869" s="12" t="s">
        <v>1149</v>
      </c>
      <c r="C869" s="12">
        <v>8823175949</v>
      </c>
      <c r="D869" s="12">
        <v>3456</v>
      </c>
      <c r="E869" s="82">
        <v>46032.987164351849</v>
      </c>
      <c r="F869" s="12" t="s">
        <v>15649</v>
      </c>
    </row>
    <row r="870" spans="1:6" x14ac:dyDescent="0.3">
      <c r="A870" s="12" t="s">
        <v>16514</v>
      </c>
      <c r="B870" s="12" t="s">
        <v>3886</v>
      </c>
      <c r="C870" s="12">
        <v>8859280798</v>
      </c>
      <c r="D870" s="12">
        <v>2582</v>
      </c>
      <c r="E870" s="82">
        <v>46024.234386574077</v>
      </c>
      <c r="F870" s="12" t="s">
        <v>15649</v>
      </c>
    </row>
    <row r="871" spans="1:6" x14ac:dyDescent="0.3">
      <c r="A871" s="12" t="s">
        <v>16515</v>
      </c>
      <c r="B871" s="12" t="s">
        <v>3505</v>
      </c>
      <c r="C871" s="12">
        <v>8850929608</v>
      </c>
      <c r="D871" s="12">
        <v>1535</v>
      </c>
      <c r="E871" s="82">
        <v>46049.369108796287</v>
      </c>
      <c r="F871" s="12" t="s">
        <v>15647</v>
      </c>
    </row>
    <row r="872" spans="1:6" x14ac:dyDescent="0.3">
      <c r="A872" s="12" t="s">
        <v>16516</v>
      </c>
      <c r="B872" s="12" t="s">
        <v>1190</v>
      </c>
      <c r="C872" s="12">
        <v>9936945832</v>
      </c>
      <c r="D872" s="12">
        <v>1650</v>
      </c>
      <c r="E872" s="82">
        <v>46027.142025462963</v>
      </c>
      <c r="F872" s="12" t="s">
        <v>15649</v>
      </c>
    </row>
    <row r="873" spans="1:6" x14ac:dyDescent="0.3">
      <c r="A873" s="12" t="s">
        <v>16517</v>
      </c>
      <c r="B873" s="12" t="s">
        <v>1231</v>
      </c>
      <c r="C873" s="12">
        <v>9939014177</v>
      </c>
      <c r="D873" s="12">
        <v>1178</v>
      </c>
      <c r="E873" s="82">
        <v>46020.544803240737</v>
      </c>
      <c r="F873" s="12" t="s">
        <v>15647</v>
      </c>
    </row>
    <row r="874" spans="1:6" x14ac:dyDescent="0.3">
      <c r="A874" s="12" t="s">
        <v>16518</v>
      </c>
      <c r="B874" s="12" t="s">
        <v>3082</v>
      </c>
      <c r="C874" s="12">
        <v>8877732241</v>
      </c>
      <c r="D874" s="12">
        <v>773</v>
      </c>
      <c r="E874" s="82">
        <v>46030.457997685182</v>
      </c>
      <c r="F874" s="12" t="s">
        <v>15649</v>
      </c>
    </row>
    <row r="875" spans="1:6" x14ac:dyDescent="0.3">
      <c r="A875" s="12" t="s">
        <v>16519</v>
      </c>
      <c r="B875" s="12" t="s">
        <v>1981</v>
      </c>
      <c r="C875" s="12">
        <v>8898056061</v>
      </c>
      <c r="D875" s="12">
        <v>3196</v>
      </c>
      <c r="E875" s="82">
        <v>46020.522581018522</v>
      </c>
      <c r="F875" s="12" t="s">
        <v>15643</v>
      </c>
    </row>
    <row r="876" spans="1:6" x14ac:dyDescent="0.3">
      <c r="A876" s="12" t="s">
        <v>16520</v>
      </c>
      <c r="B876" s="12" t="s">
        <v>2441</v>
      </c>
      <c r="C876" s="12">
        <v>8888602725</v>
      </c>
      <c r="D876" s="12">
        <v>3110</v>
      </c>
      <c r="E876" s="82">
        <v>46039.899664351848</v>
      </c>
      <c r="F876" s="12" t="s">
        <v>15649</v>
      </c>
    </row>
    <row r="877" spans="1:6" x14ac:dyDescent="0.3">
      <c r="A877" s="12" t="s">
        <v>16521</v>
      </c>
      <c r="B877" s="12" t="s">
        <v>1476</v>
      </c>
      <c r="C877" s="12">
        <v>7028033794</v>
      </c>
      <c r="D877" s="12">
        <v>494</v>
      </c>
      <c r="E877" s="82">
        <v>46049.156608796293</v>
      </c>
      <c r="F877" s="12" t="s">
        <v>15649</v>
      </c>
    </row>
    <row r="878" spans="1:6" x14ac:dyDescent="0.3">
      <c r="A878" s="12" t="s">
        <v>16522</v>
      </c>
      <c r="B878" s="12" t="s">
        <v>2132</v>
      </c>
      <c r="C878" s="12">
        <v>7089490384</v>
      </c>
      <c r="D878" s="12">
        <v>3540</v>
      </c>
      <c r="E878" s="82">
        <v>46045.282997685194</v>
      </c>
      <c r="F878" s="12" t="s">
        <v>15649</v>
      </c>
    </row>
    <row r="879" spans="1:6" x14ac:dyDescent="0.3">
      <c r="A879" s="12" t="s">
        <v>16523</v>
      </c>
      <c r="B879" s="12" t="s">
        <v>1814</v>
      </c>
      <c r="C879" s="12">
        <v>8855321027</v>
      </c>
      <c r="D879" s="12">
        <v>2906</v>
      </c>
      <c r="E879" s="82">
        <v>46035.936469907407</v>
      </c>
      <c r="F879" s="12" t="s">
        <v>15647</v>
      </c>
    </row>
    <row r="880" spans="1:6" x14ac:dyDescent="0.3">
      <c r="A880" s="12" t="s">
        <v>16524</v>
      </c>
      <c r="B880" s="12" t="s">
        <v>3780</v>
      </c>
      <c r="C880" s="12">
        <v>7056185603</v>
      </c>
      <c r="D880" s="12">
        <v>2425</v>
      </c>
      <c r="E880" s="82">
        <v>46049.427442129629</v>
      </c>
      <c r="F880" s="12" t="s">
        <v>15649</v>
      </c>
    </row>
    <row r="881" spans="1:6" x14ac:dyDescent="0.3">
      <c r="A881" s="12" t="s">
        <v>16525</v>
      </c>
      <c r="B881" s="12" t="s">
        <v>3120</v>
      </c>
      <c r="C881" s="12">
        <v>9871794601</v>
      </c>
      <c r="D881" s="12">
        <v>2469</v>
      </c>
      <c r="E881" s="82">
        <v>46050.976053240738</v>
      </c>
      <c r="F881" s="12" t="s">
        <v>15643</v>
      </c>
    </row>
    <row r="882" spans="1:6" x14ac:dyDescent="0.3">
      <c r="A882" s="12" t="s">
        <v>16526</v>
      </c>
      <c r="B882" s="12" t="s">
        <v>1947</v>
      </c>
      <c r="C882" s="12">
        <v>6316290735</v>
      </c>
      <c r="D882" s="12">
        <v>454</v>
      </c>
      <c r="E882" s="82">
        <v>46030.540636574071</v>
      </c>
      <c r="F882" s="12" t="s">
        <v>15647</v>
      </c>
    </row>
    <row r="883" spans="1:6" x14ac:dyDescent="0.3">
      <c r="A883" s="12" t="s">
        <v>16527</v>
      </c>
      <c r="B883" s="12" t="s">
        <v>1806</v>
      </c>
      <c r="C883" s="12">
        <v>6387782092</v>
      </c>
      <c r="D883" s="12">
        <v>382</v>
      </c>
      <c r="E883" s="82">
        <v>46053.802442129629</v>
      </c>
      <c r="F883" s="12" t="s">
        <v>15649</v>
      </c>
    </row>
    <row r="884" spans="1:6" x14ac:dyDescent="0.3">
      <c r="A884" s="12" t="s">
        <v>16528</v>
      </c>
      <c r="B884" s="12" t="s">
        <v>3845</v>
      </c>
      <c r="C884" s="12">
        <v>9863328096</v>
      </c>
      <c r="D884" s="12">
        <v>264</v>
      </c>
      <c r="E884" s="82">
        <v>46036.989247685182</v>
      </c>
      <c r="F884" s="12" t="s">
        <v>15647</v>
      </c>
    </row>
    <row r="885" spans="1:6" x14ac:dyDescent="0.3">
      <c r="A885" s="12" t="s">
        <v>16529</v>
      </c>
      <c r="B885" s="12" t="s">
        <v>1893</v>
      </c>
      <c r="C885" s="12">
        <v>6333125471</v>
      </c>
      <c r="D885" s="12">
        <v>3097</v>
      </c>
      <c r="E885" s="82">
        <v>46032.860081018523</v>
      </c>
      <c r="F885" s="12" t="s">
        <v>15647</v>
      </c>
    </row>
    <row r="886" spans="1:6" x14ac:dyDescent="0.3">
      <c r="A886" s="12" t="s">
        <v>16530</v>
      </c>
      <c r="B886" s="12" t="s">
        <v>4380</v>
      </c>
      <c r="C886" s="12">
        <v>7069999066</v>
      </c>
      <c r="D886" s="12">
        <v>457</v>
      </c>
      <c r="E886" s="82">
        <v>46049.669803240737</v>
      </c>
      <c r="F886" s="12" t="s">
        <v>15649</v>
      </c>
    </row>
    <row r="887" spans="1:6" x14ac:dyDescent="0.3">
      <c r="A887" s="12" t="s">
        <v>16531</v>
      </c>
      <c r="B887" s="12" t="s">
        <v>3681</v>
      </c>
      <c r="C887" s="12">
        <v>9966576248</v>
      </c>
      <c r="D887" s="12">
        <v>1980</v>
      </c>
      <c r="E887" s="82">
        <v>46052.419108796297</v>
      </c>
      <c r="F887" s="12" t="s">
        <v>15649</v>
      </c>
    </row>
    <row r="888" spans="1:6" x14ac:dyDescent="0.3">
      <c r="A888" s="12" t="s">
        <v>16532</v>
      </c>
      <c r="B888" s="12" t="s">
        <v>2108</v>
      </c>
      <c r="C888" s="12">
        <v>8813470649</v>
      </c>
      <c r="D888" s="12">
        <v>1964</v>
      </c>
      <c r="E888" s="82">
        <v>46023.542025462957</v>
      </c>
      <c r="F888" s="12" t="s">
        <v>15649</v>
      </c>
    </row>
    <row r="889" spans="1:6" x14ac:dyDescent="0.3">
      <c r="A889" s="12" t="s">
        <v>16533</v>
      </c>
      <c r="B889" s="12" t="s">
        <v>3782</v>
      </c>
      <c r="C889" s="12">
        <v>7081554806</v>
      </c>
      <c r="D889" s="12">
        <v>2242</v>
      </c>
      <c r="E889" s="82">
        <v>46051.796886574077</v>
      </c>
      <c r="F889" s="12" t="s">
        <v>15643</v>
      </c>
    </row>
    <row r="890" spans="1:6" x14ac:dyDescent="0.3">
      <c r="A890" s="12" t="s">
        <v>16534</v>
      </c>
      <c r="B890" s="12" t="s">
        <v>3410</v>
      </c>
      <c r="C890" s="12">
        <v>8853483736</v>
      </c>
      <c r="D890" s="12">
        <v>1397</v>
      </c>
      <c r="E890" s="82">
        <v>46046.805914351848</v>
      </c>
      <c r="F890" s="12" t="s">
        <v>15643</v>
      </c>
    </row>
    <row r="891" spans="1:6" x14ac:dyDescent="0.3">
      <c r="A891" s="12" t="s">
        <v>16535</v>
      </c>
      <c r="B891" s="12" t="s">
        <v>3445</v>
      </c>
      <c r="C891" s="12">
        <v>7096007459</v>
      </c>
      <c r="D891" s="12">
        <v>3249</v>
      </c>
      <c r="E891" s="82">
        <v>46031.767025462963</v>
      </c>
      <c r="F891" s="12" t="s">
        <v>15647</v>
      </c>
    </row>
    <row r="892" spans="1:6" x14ac:dyDescent="0.3">
      <c r="A892" s="12" t="s">
        <v>16536</v>
      </c>
      <c r="B892" s="12" t="s">
        <v>2995</v>
      </c>
      <c r="C892" s="12">
        <v>6348506615</v>
      </c>
      <c r="D892" s="12">
        <v>1980</v>
      </c>
      <c r="E892" s="82">
        <v>46027.470497685194</v>
      </c>
      <c r="F892" s="12" t="s">
        <v>15649</v>
      </c>
    </row>
    <row r="893" spans="1:6" x14ac:dyDescent="0.3">
      <c r="A893" s="12" t="s">
        <v>16537</v>
      </c>
      <c r="B893" s="12" t="s">
        <v>1435</v>
      </c>
      <c r="C893" s="12">
        <v>6339117232</v>
      </c>
      <c r="D893" s="12">
        <v>2239</v>
      </c>
      <c r="E893" s="82">
        <v>46053.09480324074</v>
      </c>
      <c r="F893" s="12" t="s">
        <v>15647</v>
      </c>
    </row>
    <row r="894" spans="1:6" x14ac:dyDescent="0.3">
      <c r="A894" s="12" t="s">
        <v>16538</v>
      </c>
      <c r="B894" s="12" t="s">
        <v>700</v>
      </c>
      <c r="C894" s="12">
        <v>6336933880</v>
      </c>
      <c r="D894" s="12">
        <v>2364</v>
      </c>
      <c r="E894" s="82">
        <v>46039.934386574067</v>
      </c>
      <c r="F894" s="12" t="s">
        <v>15649</v>
      </c>
    </row>
    <row r="895" spans="1:6" x14ac:dyDescent="0.3">
      <c r="A895" s="12" t="s">
        <v>16539</v>
      </c>
      <c r="B895" s="12" t="s">
        <v>2025</v>
      </c>
      <c r="C895" s="12">
        <v>8815046357</v>
      </c>
      <c r="D895" s="12">
        <v>3310</v>
      </c>
      <c r="E895" s="82">
        <v>46030.583692129629</v>
      </c>
      <c r="F895" s="12" t="s">
        <v>15643</v>
      </c>
    </row>
    <row r="896" spans="1:6" x14ac:dyDescent="0.3">
      <c r="A896" s="12" t="s">
        <v>16540</v>
      </c>
      <c r="B896" s="12" t="s">
        <v>2235</v>
      </c>
      <c r="C896" s="12">
        <v>8845993104</v>
      </c>
      <c r="D896" s="12">
        <v>2772</v>
      </c>
      <c r="E896" s="82">
        <v>46051.81355324074</v>
      </c>
      <c r="F896" s="12" t="s">
        <v>15647</v>
      </c>
    </row>
    <row r="897" spans="1:6" x14ac:dyDescent="0.3">
      <c r="A897" s="12" t="s">
        <v>16541</v>
      </c>
      <c r="B897" s="12" t="s">
        <v>2301</v>
      </c>
      <c r="C897" s="12">
        <v>9997503271</v>
      </c>
      <c r="D897" s="12">
        <v>1112</v>
      </c>
      <c r="E897" s="82">
        <v>46023.67119212963</v>
      </c>
      <c r="F897" s="12" t="s">
        <v>15647</v>
      </c>
    </row>
    <row r="898" spans="1:6" x14ac:dyDescent="0.3">
      <c r="A898" s="12" t="s">
        <v>16542</v>
      </c>
      <c r="B898" s="12" t="s">
        <v>2132</v>
      </c>
      <c r="C898" s="12">
        <v>9956088426</v>
      </c>
      <c r="D898" s="12">
        <v>3192</v>
      </c>
      <c r="E898" s="82">
        <v>46046.679525462961</v>
      </c>
      <c r="F898" s="12" t="s">
        <v>15643</v>
      </c>
    </row>
    <row r="899" spans="1:6" x14ac:dyDescent="0.3">
      <c r="A899" s="12" t="s">
        <v>16543</v>
      </c>
      <c r="B899" s="12" t="s">
        <v>4415</v>
      </c>
      <c r="C899" s="12">
        <v>6393177686</v>
      </c>
      <c r="D899" s="12">
        <v>1647</v>
      </c>
      <c r="E899" s="82">
        <v>46029.555914351848</v>
      </c>
      <c r="F899" s="12" t="s">
        <v>15647</v>
      </c>
    </row>
    <row r="900" spans="1:6" x14ac:dyDescent="0.3">
      <c r="A900" s="12" t="s">
        <v>16544</v>
      </c>
      <c r="B900" s="12" t="s">
        <v>2917</v>
      </c>
      <c r="C900" s="12">
        <v>8879222138</v>
      </c>
      <c r="D900" s="12">
        <v>1778</v>
      </c>
      <c r="E900" s="82">
        <v>46022.732997685183</v>
      </c>
      <c r="F900" s="12" t="s">
        <v>15649</v>
      </c>
    </row>
    <row r="901" spans="1:6" x14ac:dyDescent="0.3">
      <c r="A901" s="12" t="s">
        <v>16545</v>
      </c>
      <c r="B901" s="12" t="s">
        <v>1999</v>
      </c>
      <c r="C901" s="12">
        <v>9856060454</v>
      </c>
      <c r="D901" s="12">
        <v>1717</v>
      </c>
      <c r="E901" s="82">
        <v>46035.130914351852</v>
      </c>
      <c r="F901" s="12" t="s">
        <v>15643</v>
      </c>
    </row>
    <row r="902" spans="1:6" x14ac:dyDescent="0.3">
      <c r="A902" s="12" t="s">
        <v>16546</v>
      </c>
      <c r="B902" s="12" t="s">
        <v>3748</v>
      </c>
      <c r="C902" s="12">
        <v>8822787206</v>
      </c>
      <c r="D902" s="12">
        <v>2244</v>
      </c>
      <c r="E902" s="82">
        <v>46045.292025462957</v>
      </c>
      <c r="F902" s="12" t="s">
        <v>15647</v>
      </c>
    </row>
    <row r="903" spans="1:6" x14ac:dyDescent="0.3">
      <c r="A903" s="12" t="s">
        <v>16547</v>
      </c>
      <c r="B903" s="12" t="s">
        <v>1285</v>
      </c>
      <c r="C903" s="12">
        <v>8835579020</v>
      </c>
      <c r="D903" s="12">
        <v>3372</v>
      </c>
      <c r="E903" s="82">
        <v>46053.668414351851</v>
      </c>
      <c r="F903" s="12" t="s">
        <v>15643</v>
      </c>
    </row>
    <row r="904" spans="1:6" x14ac:dyDescent="0.3">
      <c r="A904" s="12" t="s">
        <v>16548</v>
      </c>
      <c r="B904" s="12" t="s">
        <v>1686</v>
      </c>
      <c r="C904" s="12">
        <v>8894787801</v>
      </c>
      <c r="D904" s="12">
        <v>1032</v>
      </c>
      <c r="E904" s="82">
        <v>46035.494108796287</v>
      </c>
      <c r="F904" s="12" t="s">
        <v>15649</v>
      </c>
    </row>
    <row r="905" spans="1:6" x14ac:dyDescent="0.3">
      <c r="A905" s="12" t="s">
        <v>16549</v>
      </c>
      <c r="B905" s="12" t="s">
        <v>3966</v>
      </c>
      <c r="C905" s="12">
        <v>9999453478</v>
      </c>
      <c r="D905" s="12">
        <v>214</v>
      </c>
      <c r="E905" s="82">
        <v>46026.129525462973</v>
      </c>
      <c r="F905" s="12" t="s">
        <v>15649</v>
      </c>
    </row>
    <row r="906" spans="1:6" x14ac:dyDescent="0.3">
      <c r="A906" s="12" t="s">
        <v>16550</v>
      </c>
      <c r="B906" s="12" t="s">
        <v>2317</v>
      </c>
      <c r="C906" s="12">
        <v>9910892507</v>
      </c>
      <c r="D906" s="12">
        <v>2910</v>
      </c>
      <c r="E906" s="82">
        <v>46040.362858796303</v>
      </c>
      <c r="F906" s="12" t="s">
        <v>15643</v>
      </c>
    </row>
    <row r="907" spans="1:6" x14ac:dyDescent="0.3">
      <c r="A907" s="12" t="s">
        <v>16551</v>
      </c>
      <c r="B907" s="12" t="s">
        <v>3673</v>
      </c>
      <c r="C907" s="12">
        <v>8853770219</v>
      </c>
      <c r="D907" s="12">
        <v>867</v>
      </c>
      <c r="E907" s="82">
        <v>46052.372581018521</v>
      </c>
      <c r="F907" s="12" t="s">
        <v>15649</v>
      </c>
    </row>
    <row r="908" spans="1:6" x14ac:dyDescent="0.3">
      <c r="A908" s="12" t="s">
        <v>16552</v>
      </c>
      <c r="B908" s="12" t="s">
        <v>2353</v>
      </c>
      <c r="C908" s="12">
        <v>9821984968</v>
      </c>
      <c r="D908" s="12">
        <v>1626</v>
      </c>
      <c r="E908" s="82">
        <v>46035.589942129627</v>
      </c>
      <c r="F908" s="12" t="s">
        <v>15649</v>
      </c>
    </row>
    <row r="909" spans="1:6" x14ac:dyDescent="0.3">
      <c r="A909" s="12" t="s">
        <v>16553</v>
      </c>
      <c r="B909" s="12" t="s">
        <v>3972</v>
      </c>
      <c r="C909" s="12">
        <v>9832178152</v>
      </c>
      <c r="D909" s="12">
        <v>1322</v>
      </c>
      <c r="E909" s="82">
        <v>46037.26771990741</v>
      </c>
      <c r="F909" s="12" t="s">
        <v>15647</v>
      </c>
    </row>
    <row r="910" spans="1:6" x14ac:dyDescent="0.3">
      <c r="A910" s="12" t="s">
        <v>16554</v>
      </c>
      <c r="B910" s="12" t="s">
        <v>3210</v>
      </c>
      <c r="C910" s="12">
        <v>9885947982</v>
      </c>
      <c r="D910" s="12">
        <v>1242</v>
      </c>
      <c r="E910" s="82">
        <v>46038.892025462963</v>
      </c>
      <c r="F910" s="12" t="s">
        <v>15643</v>
      </c>
    </row>
    <row r="911" spans="1:6" x14ac:dyDescent="0.3">
      <c r="A911" s="12" t="s">
        <v>16555</v>
      </c>
      <c r="B911" s="12" t="s">
        <v>3633</v>
      </c>
      <c r="C911" s="12">
        <v>9930110836</v>
      </c>
      <c r="D911" s="12">
        <v>1135</v>
      </c>
      <c r="E911" s="82">
        <v>46034.362164351849</v>
      </c>
      <c r="F911" s="12" t="s">
        <v>15649</v>
      </c>
    </row>
    <row r="912" spans="1:6" x14ac:dyDescent="0.3">
      <c r="A912" s="12" t="s">
        <v>16556</v>
      </c>
      <c r="B912" s="12" t="s">
        <v>1618</v>
      </c>
      <c r="C912" s="12">
        <v>6338927648</v>
      </c>
      <c r="D912" s="12">
        <v>1230</v>
      </c>
      <c r="E912" s="82">
        <v>46023.826053240737</v>
      </c>
      <c r="F912" s="12" t="s">
        <v>15643</v>
      </c>
    </row>
    <row r="913" spans="1:6" x14ac:dyDescent="0.3">
      <c r="A913" s="12" t="s">
        <v>16557</v>
      </c>
      <c r="B913" s="12" t="s">
        <v>2087</v>
      </c>
      <c r="C913" s="12">
        <v>7014842449</v>
      </c>
      <c r="D913" s="12">
        <v>2013</v>
      </c>
      <c r="E913" s="82">
        <v>46026.76494212963</v>
      </c>
      <c r="F913" s="12" t="s">
        <v>15643</v>
      </c>
    </row>
    <row r="914" spans="1:6" x14ac:dyDescent="0.3">
      <c r="A914" s="12" t="s">
        <v>16558</v>
      </c>
      <c r="B914" s="12" t="s">
        <v>907</v>
      </c>
      <c r="C914" s="12">
        <v>9929571237</v>
      </c>
      <c r="D914" s="12">
        <v>168</v>
      </c>
      <c r="E914" s="82">
        <v>46024.185081018521</v>
      </c>
      <c r="F914" s="12" t="s">
        <v>15643</v>
      </c>
    </row>
    <row r="915" spans="1:6" x14ac:dyDescent="0.3">
      <c r="A915" s="12" t="s">
        <v>16559</v>
      </c>
      <c r="B915" s="12" t="s">
        <v>2035</v>
      </c>
      <c r="C915" s="12">
        <v>6382199701</v>
      </c>
      <c r="D915" s="12">
        <v>1121</v>
      </c>
      <c r="E915" s="82">
        <v>46019.410775462973</v>
      </c>
      <c r="F915" s="12" t="s">
        <v>15649</v>
      </c>
    </row>
    <row r="916" spans="1:6" x14ac:dyDescent="0.3">
      <c r="A916" s="12" t="s">
        <v>16560</v>
      </c>
      <c r="B916" s="12" t="s">
        <v>4256</v>
      </c>
      <c r="C916" s="12">
        <v>9986446671</v>
      </c>
      <c r="D916" s="12">
        <v>1609</v>
      </c>
      <c r="E916" s="82">
        <v>46025.760775462957</v>
      </c>
      <c r="F916" s="12" t="s">
        <v>15643</v>
      </c>
    </row>
    <row r="917" spans="1:6" x14ac:dyDescent="0.3">
      <c r="A917" s="12" t="s">
        <v>16561</v>
      </c>
      <c r="B917" s="12" t="s">
        <v>1592</v>
      </c>
      <c r="C917" s="12">
        <v>6359400404</v>
      </c>
      <c r="D917" s="12">
        <v>2515</v>
      </c>
      <c r="E917" s="82">
        <v>46033.946886574071</v>
      </c>
      <c r="F917" s="12" t="s">
        <v>15643</v>
      </c>
    </row>
    <row r="918" spans="1:6" x14ac:dyDescent="0.3">
      <c r="A918" s="12" t="s">
        <v>16562</v>
      </c>
      <c r="B918" s="12" t="s">
        <v>2549</v>
      </c>
      <c r="C918" s="12">
        <v>9890514543</v>
      </c>
      <c r="D918" s="12">
        <v>1058</v>
      </c>
      <c r="E918" s="82">
        <v>46040.697581018518</v>
      </c>
      <c r="F918" s="12" t="s">
        <v>15649</v>
      </c>
    </row>
    <row r="919" spans="1:6" x14ac:dyDescent="0.3">
      <c r="A919" s="12" t="s">
        <v>16563</v>
      </c>
      <c r="B919" s="12" t="s">
        <v>4302</v>
      </c>
      <c r="C919" s="12">
        <v>8854826003</v>
      </c>
      <c r="D919" s="12">
        <v>196</v>
      </c>
      <c r="E919" s="82">
        <v>46046.867025462961</v>
      </c>
      <c r="F919" s="12" t="s">
        <v>15643</v>
      </c>
    </row>
    <row r="920" spans="1:6" x14ac:dyDescent="0.3">
      <c r="A920" s="12" t="s">
        <v>16564</v>
      </c>
      <c r="B920" s="12" t="s">
        <v>736</v>
      </c>
      <c r="C920" s="12">
        <v>9845737753</v>
      </c>
      <c r="D920" s="12">
        <v>1634</v>
      </c>
      <c r="E920" s="82">
        <v>46040.648275462961</v>
      </c>
      <c r="F920" s="12" t="s">
        <v>15647</v>
      </c>
    </row>
    <row r="921" spans="1:6" x14ac:dyDescent="0.3">
      <c r="A921" s="12" t="s">
        <v>16565</v>
      </c>
      <c r="B921" s="12" t="s">
        <v>1109</v>
      </c>
      <c r="C921" s="12">
        <v>7059615391</v>
      </c>
      <c r="D921" s="12">
        <v>2820</v>
      </c>
      <c r="E921" s="82">
        <v>46033.591331018521</v>
      </c>
      <c r="F921" s="12" t="s">
        <v>15643</v>
      </c>
    </row>
    <row r="922" spans="1:6" x14ac:dyDescent="0.3">
      <c r="A922" s="12" t="s">
        <v>16566</v>
      </c>
      <c r="B922" s="12" t="s">
        <v>2807</v>
      </c>
      <c r="C922" s="12">
        <v>7086583410</v>
      </c>
      <c r="D922" s="12">
        <v>2852</v>
      </c>
      <c r="E922" s="82">
        <v>46026.470497685194</v>
      </c>
      <c r="F922" s="12" t="s">
        <v>15647</v>
      </c>
    </row>
    <row r="923" spans="1:6" x14ac:dyDescent="0.3">
      <c r="A923" s="12" t="s">
        <v>16567</v>
      </c>
      <c r="B923" s="12" t="s">
        <v>3228</v>
      </c>
      <c r="C923" s="12">
        <v>7029752250</v>
      </c>
      <c r="D923" s="12">
        <v>3156</v>
      </c>
      <c r="E923" s="82">
        <v>46032.169108796297</v>
      </c>
      <c r="F923" s="12" t="s">
        <v>15647</v>
      </c>
    </row>
    <row r="924" spans="1:6" x14ac:dyDescent="0.3">
      <c r="A924" s="12" t="s">
        <v>16568</v>
      </c>
      <c r="B924" s="12" t="s">
        <v>2973</v>
      </c>
      <c r="C924" s="12">
        <v>8883840011</v>
      </c>
      <c r="D924" s="12">
        <v>2210</v>
      </c>
      <c r="E924" s="82">
        <v>46025.586469907408</v>
      </c>
      <c r="F924" s="12" t="s">
        <v>15643</v>
      </c>
    </row>
    <row r="925" spans="1:6" x14ac:dyDescent="0.3">
      <c r="A925" s="12" t="s">
        <v>16569</v>
      </c>
      <c r="B925" s="12" t="s">
        <v>1463</v>
      </c>
      <c r="C925" s="12">
        <v>8844450191</v>
      </c>
      <c r="D925" s="12">
        <v>1803</v>
      </c>
      <c r="E925" s="82">
        <v>46023.851747685178</v>
      </c>
      <c r="F925" s="12" t="s">
        <v>15647</v>
      </c>
    </row>
    <row r="926" spans="1:6" x14ac:dyDescent="0.3">
      <c r="A926" s="12" t="s">
        <v>16570</v>
      </c>
      <c r="B926" s="12" t="s">
        <v>1314</v>
      </c>
      <c r="C926" s="12">
        <v>8883916534</v>
      </c>
      <c r="D926" s="12">
        <v>129</v>
      </c>
      <c r="E926" s="82">
        <v>46052.941331018519</v>
      </c>
      <c r="F926" s="12" t="s">
        <v>15643</v>
      </c>
    </row>
    <row r="927" spans="1:6" x14ac:dyDescent="0.3">
      <c r="A927" s="12" t="s">
        <v>16571</v>
      </c>
      <c r="B927" s="12" t="s">
        <v>3354</v>
      </c>
      <c r="C927" s="12">
        <v>6388846683</v>
      </c>
      <c r="D927" s="12">
        <v>3091</v>
      </c>
      <c r="E927" s="82">
        <v>46023.462858796287</v>
      </c>
      <c r="F927" s="12" t="s">
        <v>15649</v>
      </c>
    </row>
    <row r="928" spans="1:6" x14ac:dyDescent="0.3">
      <c r="A928" s="12" t="s">
        <v>16572</v>
      </c>
      <c r="B928" s="12" t="s">
        <v>1261</v>
      </c>
      <c r="C928" s="12">
        <v>6354561159</v>
      </c>
      <c r="D928" s="12">
        <v>2886</v>
      </c>
      <c r="E928" s="82">
        <v>46021.474664351852</v>
      </c>
      <c r="F928" s="12" t="s">
        <v>15647</v>
      </c>
    </row>
    <row r="929" spans="1:6" x14ac:dyDescent="0.3">
      <c r="A929" s="12" t="s">
        <v>16573</v>
      </c>
      <c r="B929" s="12" t="s">
        <v>4419</v>
      </c>
      <c r="C929" s="12">
        <v>9813235870</v>
      </c>
      <c r="D929" s="12">
        <v>1869</v>
      </c>
      <c r="E929" s="82">
        <v>46039.699664351851</v>
      </c>
      <c r="F929" s="12" t="s">
        <v>15649</v>
      </c>
    </row>
    <row r="930" spans="1:6" x14ac:dyDescent="0.3">
      <c r="A930" s="12" t="s">
        <v>16574</v>
      </c>
      <c r="B930" s="12" t="s">
        <v>1911</v>
      </c>
      <c r="C930" s="12">
        <v>8899283158</v>
      </c>
      <c r="D930" s="12">
        <v>2806</v>
      </c>
      <c r="E930" s="82">
        <v>46030.324664351851</v>
      </c>
      <c r="F930" s="12" t="s">
        <v>15649</v>
      </c>
    </row>
    <row r="931" spans="1:6" x14ac:dyDescent="0.3">
      <c r="A931" s="12" t="s">
        <v>16575</v>
      </c>
      <c r="B931" s="12" t="s">
        <v>1929</v>
      </c>
      <c r="C931" s="12">
        <v>6386984817</v>
      </c>
      <c r="D931" s="12">
        <v>398</v>
      </c>
      <c r="E931" s="82">
        <v>46026.257997685178</v>
      </c>
      <c r="F931" s="12" t="s">
        <v>15649</v>
      </c>
    </row>
    <row r="932" spans="1:6" x14ac:dyDescent="0.3">
      <c r="A932" s="12" t="s">
        <v>16576</v>
      </c>
      <c r="B932" s="12" t="s">
        <v>4220</v>
      </c>
      <c r="C932" s="12">
        <v>6379139096</v>
      </c>
      <c r="D932" s="12">
        <v>836</v>
      </c>
      <c r="E932" s="82">
        <v>46023.195497685178</v>
      </c>
      <c r="F932" s="12" t="s">
        <v>15643</v>
      </c>
    </row>
    <row r="933" spans="1:6" x14ac:dyDescent="0.3">
      <c r="A933" s="12" t="s">
        <v>16577</v>
      </c>
      <c r="B933" s="12" t="s">
        <v>2375</v>
      </c>
      <c r="C933" s="12">
        <v>9930694371</v>
      </c>
      <c r="D933" s="12">
        <v>100</v>
      </c>
      <c r="E933" s="82">
        <v>46036.734386574077</v>
      </c>
      <c r="F933" s="12" t="s">
        <v>15647</v>
      </c>
    </row>
    <row r="934" spans="1:6" x14ac:dyDescent="0.3">
      <c r="A934" s="12" t="s">
        <v>16578</v>
      </c>
      <c r="B934" s="12" t="s">
        <v>3030</v>
      </c>
      <c r="C934" s="12">
        <v>6332075178</v>
      </c>
      <c r="D934" s="12">
        <v>468</v>
      </c>
      <c r="E934" s="82">
        <v>46027.978136574071</v>
      </c>
      <c r="F934" s="12" t="s">
        <v>15643</v>
      </c>
    </row>
    <row r="935" spans="1:6" x14ac:dyDescent="0.3">
      <c r="A935" s="12" t="s">
        <v>16579</v>
      </c>
      <c r="B935" s="12" t="s">
        <v>3290</v>
      </c>
      <c r="C935" s="12">
        <v>6327376416</v>
      </c>
      <c r="D935" s="12">
        <v>1348</v>
      </c>
      <c r="E935" s="82">
        <v>46039.578831018523</v>
      </c>
      <c r="F935" s="12" t="s">
        <v>15643</v>
      </c>
    </row>
    <row r="936" spans="1:6" x14ac:dyDescent="0.3">
      <c r="A936" s="12" t="s">
        <v>16580</v>
      </c>
      <c r="B936" s="12" t="s">
        <v>1021</v>
      </c>
      <c r="C936" s="12">
        <v>6398338428</v>
      </c>
      <c r="D936" s="12">
        <v>1132</v>
      </c>
      <c r="E936" s="82">
        <v>46036.899664351848</v>
      </c>
      <c r="F936" s="12" t="s">
        <v>15647</v>
      </c>
    </row>
    <row r="937" spans="1:6" x14ac:dyDescent="0.3">
      <c r="A937" s="12" t="s">
        <v>16581</v>
      </c>
      <c r="B937" s="12" t="s">
        <v>3118</v>
      </c>
      <c r="C937" s="12">
        <v>7013761232</v>
      </c>
      <c r="D937" s="12">
        <v>2579</v>
      </c>
      <c r="E937" s="82">
        <v>46052.989247685182</v>
      </c>
      <c r="F937" s="12" t="s">
        <v>15649</v>
      </c>
    </row>
    <row r="938" spans="1:6" x14ac:dyDescent="0.3">
      <c r="A938" s="12" t="s">
        <v>16582</v>
      </c>
      <c r="B938" s="12" t="s">
        <v>853</v>
      </c>
      <c r="C938" s="12">
        <v>7088904694</v>
      </c>
      <c r="D938" s="12">
        <v>362</v>
      </c>
      <c r="E938" s="82">
        <v>46022.716331018521</v>
      </c>
      <c r="F938" s="12" t="s">
        <v>15649</v>
      </c>
    </row>
    <row r="939" spans="1:6" x14ac:dyDescent="0.3">
      <c r="A939" s="12" t="s">
        <v>16583</v>
      </c>
      <c r="B939" s="12" t="s">
        <v>2885</v>
      </c>
      <c r="C939" s="12">
        <v>9945132373</v>
      </c>
      <c r="D939" s="12">
        <v>2522</v>
      </c>
      <c r="E939" s="82">
        <v>46024.194803240738</v>
      </c>
      <c r="F939" s="12" t="s">
        <v>15647</v>
      </c>
    </row>
    <row r="940" spans="1:6" x14ac:dyDescent="0.3">
      <c r="A940" s="12" t="s">
        <v>16584</v>
      </c>
      <c r="B940" s="12" t="s">
        <v>3350</v>
      </c>
      <c r="C940" s="12">
        <v>8826109643</v>
      </c>
      <c r="D940" s="12">
        <v>1560</v>
      </c>
      <c r="E940" s="82">
        <v>46027.255219907413</v>
      </c>
      <c r="F940" s="12" t="s">
        <v>15649</v>
      </c>
    </row>
    <row r="941" spans="1:6" x14ac:dyDescent="0.3">
      <c r="A941" s="12" t="s">
        <v>16585</v>
      </c>
      <c r="B941" s="12" t="s">
        <v>1590</v>
      </c>
      <c r="C941" s="12">
        <v>9919021396</v>
      </c>
      <c r="D941" s="12">
        <v>3077</v>
      </c>
      <c r="E941" s="82">
        <v>46022.729525462957</v>
      </c>
      <c r="F941" s="12" t="s">
        <v>15643</v>
      </c>
    </row>
    <row r="942" spans="1:6" x14ac:dyDescent="0.3">
      <c r="A942" s="12" t="s">
        <v>16586</v>
      </c>
      <c r="B942" s="12" t="s">
        <v>4308</v>
      </c>
      <c r="C942" s="12">
        <v>7041515566</v>
      </c>
      <c r="D942" s="12">
        <v>3366</v>
      </c>
      <c r="E942" s="82">
        <v>46020.085775462961</v>
      </c>
      <c r="F942" s="12" t="s">
        <v>15647</v>
      </c>
    </row>
    <row r="943" spans="1:6" x14ac:dyDescent="0.3">
      <c r="A943" s="12" t="s">
        <v>16587</v>
      </c>
      <c r="B943" s="12" t="s">
        <v>4505</v>
      </c>
      <c r="C943" s="12">
        <v>9920752391</v>
      </c>
      <c r="D943" s="12">
        <v>3217</v>
      </c>
      <c r="E943" s="82">
        <v>46036.564247685194</v>
      </c>
      <c r="F943" s="12" t="s">
        <v>15647</v>
      </c>
    </row>
    <row r="944" spans="1:6" x14ac:dyDescent="0.3">
      <c r="A944" s="12" t="s">
        <v>16588</v>
      </c>
      <c r="B944" s="12" t="s">
        <v>1885</v>
      </c>
      <c r="C944" s="12">
        <v>8834445356</v>
      </c>
      <c r="D944" s="12">
        <v>2646</v>
      </c>
      <c r="E944" s="82">
        <v>46023.398275462961</v>
      </c>
      <c r="F944" s="12" t="s">
        <v>15643</v>
      </c>
    </row>
    <row r="945" spans="1:6" x14ac:dyDescent="0.3">
      <c r="A945" s="12" t="s">
        <v>16589</v>
      </c>
      <c r="B945" s="12" t="s">
        <v>1933</v>
      </c>
      <c r="C945" s="12">
        <v>6369755383</v>
      </c>
      <c r="D945" s="12">
        <v>1815</v>
      </c>
      <c r="E945" s="82">
        <v>46046.778136574067</v>
      </c>
      <c r="F945" s="12" t="s">
        <v>15649</v>
      </c>
    </row>
    <row r="946" spans="1:6" x14ac:dyDescent="0.3">
      <c r="A946" s="12" t="s">
        <v>16590</v>
      </c>
      <c r="B946" s="12" t="s">
        <v>3742</v>
      </c>
      <c r="C946" s="12">
        <v>9956328993</v>
      </c>
      <c r="D946" s="12">
        <v>1348</v>
      </c>
      <c r="E946" s="82">
        <v>46030.300358796303</v>
      </c>
      <c r="F946" s="12" t="s">
        <v>15643</v>
      </c>
    </row>
    <row r="947" spans="1:6" x14ac:dyDescent="0.3">
      <c r="A947" s="12" t="s">
        <v>16591</v>
      </c>
      <c r="B947" s="12" t="s">
        <v>2425</v>
      </c>
      <c r="C947" s="12">
        <v>7086322032</v>
      </c>
      <c r="D947" s="12">
        <v>2095</v>
      </c>
      <c r="E947" s="82">
        <v>46049.073969907397</v>
      </c>
      <c r="F947" s="12" t="s">
        <v>15649</v>
      </c>
    </row>
    <row r="948" spans="1:6" x14ac:dyDescent="0.3">
      <c r="A948" s="12" t="s">
        <v>16592</v>
      </c>
      <c r="B948" s="12" t="s">
        <v>2793</v>
      </c>
      <c r="C948" s="12">
        <v>7041587373</v>
      </c>
      <c r="D948" s="12">
        <v>1381</v>
      </c>
      <c r="E948" s="82">
        <v>46032.478136574071</v>
      </c>
      <c r="F948" s="12" t="s">
        <v>15643</v>
      </c>
    </row>
    <row r="949" spans="1:6" x14ac:dyDescent="0.3">
      <c r="A949" s="12" t="s">
        <v>16593</v>
      </c>
      <c r="B949" s="12" t="s">
        <v>4413</v>
      </c>
      <c r="C949" s="12">
        <v>8875363146</v>
      </c>
      <c r="D949" s="12">
        <v>986</v>
      </c>
      <c r="E949" s="82">
        <v>46019.77952546296</v>
      </c>
      <c r="F949" s="12" t="s">
        <v>15649</v>
      </c>
    </row>
    <row r="950" spans="1:6" x14ac:dyDescent="0.3">
      <c r="A950" s="12" t="s">
        <v>16594</v>
      </c>
      <c r="B950" s="12" t="s">
        <v>3144</v>
      </c>
      <c r="C950" s="12">
        <v>7063166552</v>
      </c>
      <c r="D950" s="12">
        <v>1689</v>
      </c>
      <c r="E950" s="82">
        <v>46019.92396990741</v>
      </c>
      <c r="F950" s="12" t="s">
        <v>15643</v>
      </c>
    </row>
    <row r="951" spans="1:6" x14ac:dyDescent="0.3">
      <c r="A951" s="12" t="s">
        <v>16595</v>
      </c>
      <c r="B951" s="12" t="s">
        <v>2495</v>
      </c>
      <c r="C951" s="12">
        <v>9861032021</v>
      </c>
      <c r="D951" s="12">
        <v>3295</v>
      </c>
      <c r="E951" s="82">
        <v>46037.726053240738</v>
      </c>
      <c r="F951" s="12" t="s">
        <v>15643</v>
      </c>
    </row>
    <row r="952" spans="1:6" x14ac:dyDescent="0.3">
      <c r="A952" s="12" t="s">
        <v>16596</v>
      </c>
      <c r="B952" s="12" t="s">
        <v>1377</v>
      </c>
      <c r="C952" s="12">
        <v>6333274387</v>
      </c>
      <c r="D952" s="12">
        <v>2253</v>
      </c>
      <c r="E952" s="82">
        <v>46038.09202546296</v>
      </c>
      <c r="F952" s="12" t="s">
        <v>15647</v>
      </c>
    </row>
    <row r="953" spans="1:6" x14ac:dyDescent="0.3">
      <c r="A953" s="12" t="s">
        <v>16597</v>
      </c>
      <c r="B953" s="12" t="s">
        <v>4515</v>
      </c>
      <c r="C953" s="12">
        <v>9955697313</v>
      </c>
      <c r="D953" s="12">
        <v>1260</v>
      </c>
      <c r="E953" s="82">
        <v>46032.104525462957</v>
      </c>
      <c r="F953" s="12" t="s">
        <v>15643</v>
      </c>
    </row>
    <row r="954" spans="1:6" x14ac:dyDescent="0.3">
      <c r="A954" s="12" t="s">
        <v>16598</v>
      </c>
      <c r="B954" s="12" t="s">
        <v>936</v>
      </c>
      <c r="C954" s="12">
        <v>9853516265</v>
      </c>
      <c r="D954" s="12">
        <v>2209</v>
      </c>
      <c r="E954" s="82">
        <v>46021.916331018518</v>
      </c>
      <c r="F954" s="12" t="s">
        <v>15647</v>
      </c>
    </row>
    <row r="955" spans="1:6" x14ac:dyDescent="0.3">
      <c r="A955" s="12" t="s">
        <v>16599</v>
      </c>
      <c r="B955" s="12" t="s">
        <v>1546</v>
      </c>
      <c r="C955" s="12">
        <v>8841001720</v>
      </c>
      <c r="D955" s="12">
        <v>2058</v>
      </c>
      <c r="E955" s="82">
        <v>46022.160081018519</v>
      </c>
      <c r="F955" s="12" t="s">
        <v>15649</v>
      </c>
    </row>
    <row r="956" spans="1:6" x14ac:dyDescent="0.3">
      <c r="A956" s="12" t="s">
        <v>16600</v>
      </c>
      <c r="B956" s="12" t="s">
        <v>2805</v>
      </c>
      <c r="C956" s="12">
        <v>6320081657</v>
      </c>
      <c r="D956" s="12">
        <v>1177</v>
      </c>
      <c r="E956" s="82">
        <v>46037.482303240737</v>
      </c>
      <c r="F956" s="12" t="s">
        <v>15647</v>
      </c>
    </row>
    <row r="957" spans="1:6" x14ac:dyDescent="0.3">
      <c r="A957" s="12" t="s">
        <v>16601</v>
      </c>
      <c r="B957" s="12" t="s">
        <v>3521</v>
      </c>
      <c r="C957" s="12">
        <v>7059111628</v>
      </c>
      <c r="D957" s="12">
        <v>512</v>
      </c>
      <c r="E957" s="82">
        <v>46047.564942129633</v>
      </c>
      <c r="F957" s="12" t="s">
        <v>15649</v>
      </c>
    </row>
    <row r="958" spans="1:6" x14ac:dyDescent="0.3">
      <c r="A958" s="12" t="s">
        <v>16602</v>
      </c>
      <c r="B958" s="12" t="s">
        <v>1957</v>
      </c>
      <c r="C958" s="12">
        <v>8839698390</v>
      </c>
      <c r="D958" s="12">
        <v>1416</v>
      </c>
      <c r="E958" s="82">
        <v>46033.242719907408</v>
      </c>
      <c r="F958" s="12" t="s">
        <v>15647</v>
      </c>
    </row>
    <row r="959" spans="1:6" x14ac:dyDescent="0.3">
      <c r="A959" s="12" t="s">
        <v>16603</v>
      </c>
      <c r="B959" s="12" t="s">
        <v>4062</v>
      </c>
      <c r="C959" s="12">
        <v>7036205285</v>
      </c>
      <c r="D959" s="12">
        <v>2539</v>
      </c>
      <c r="E959" s="82">
        <v>46033.943414351852</v>
      </c>
      <c r="F959" s="12" t="s">
        <v>15647</v>
      </c>
    </row>
    <row r="960" spans="1:6" x14ac:dyDescent="0.3">
      <c r="A960" s="12" t="s">
        <v>16604</v>
      </c>
      <c r="B960" s="12" t="s">
        <v>3663</v>
      </c>
      <c r="C960" s="12">
        <v>8857892764</v>
      </c>
      <c r="D960" s="12">
        <v>2790</v>
      </c>
      <c r="E960" s="82">
        <v>46049.685081018521</v>
      </c>
      <c r="F960" s="12" t="s">
        <v>15643</v>
      </c>
    </row>
    <row r="961" spans="1:6" x14ac:dyDescent="0.3">
      <c r="A961" s="12" t="s">
        <v>16605</v>
      </c>
      <c r="B961" s="12" t="s">
        <v>1939</v>
      </c>
      <c r="C961" s="12">
        <v>7039745443</v>
      </c>
      <c r="D961" s="12">
        <v>3378</v>
      </c>
      <c r="E961" s="82">
        <v>46035.451053240737</v>
      </c>
      <c r="F961" s="12" t="s">
        <v>15647</v>
      </c>
    </row>
    <row r="962" spans="1:6" x14ac:dyDescent="0.3">
      <c r="A962" s="12" t="s">
        <v>16606</v>
      </c>
      <c r="B962" s="12" t="s">
        <v>1383</v>
      </c>
      <c r="C962" s="12">
        <v>8867540598</v>
      </c>
      <c r="D962" s="12">
        <v>2371</v>
      </c>
      <c r="E962" s="82">
        <v>46041.910775462973</v>
      </c>
      <c r="F962" s="12" t="s">
        <v>15643</v>
      </c>
    </row>
    <row r="963" spans="1:6" x14ac:dyDescent="0.3">
      <c r="A963" s="12" t="s">
        <v>16607</v>
      </c>
      <c r="B963" s="12" t="s">
        <v>3966</v>
      </c>
      <c r="C963" s="12">
        <v>8888835477</v>
      </c>
      <c r="D963" s="12">
        <v>2274</v>
      </c>
      <c r="E963" s="82">
        <v>46026.567719907413</v>
      </c>
      <c r="F963" s="12" t="s">
        <v>15647</v>
      </c>
    </row>
    <row r="964" spans="1:6" x14ac:dyDescent="0.3">
      <c r="A964" s="12" t="s">
        <v>16608</v>
      </c>
      <c r="B964" s="12" t="s">
        <v>3523</v>
      </c>
      <c r="C964" s="12">
        <v>8878257870</v>
      </c>
      <c r="D964" s="12">
        <v>1331</v>
      </c>
      <c r="E964" s="82">
        <v>46020.362858796303</v>
      </c>
      <c r="F964" s="12" t="s">
        <v>15643</v>
      </c>
    </row>
    <row r="965" spans="1:6" x14ac:dyDescent="0.3">
      <c r="A965" s="12" t="s">
        <v>16609</v>
      </c>
      <c r="B965" s="12" t="s">
        <v>3222</v>
      </c>
      <c r="C965" s="12">
        <v>7075816888</v>
      </c>
      <c r="D965" s="12">
        <v>321</v>
      </c>
      <c r="E965" s="82">
        <v>46021.283692129633</v>
      </c>
      <c r="F965" s="12" t="s">
        <v>15649</v>
      </c>
    </row>
    <row r="966" spans="1:6" x14ac:dyDescent="0.3">
      <c r="A966" s="12" t="s">
        <v>16610</v>
      </c>
      <c r="B966" s="12" t="s">
        <v>1205</v>
      </c>
      <c r="C966" s="12">
        <v>8860306164</v>
      </c>
      <c r="D966" s="12">
        <v>1635</v>
      </c>
      <c r="E966" s="82">
        <v>46022.135775462957</v>
      </c>
      <c r="F966" s="12" t="s">
        <v>15649</v>
      </c>
    </row>
    <row r="967" spans="1:6" x14ac:dyDescent="0.3">
      <c r="A967" s="12" t="s">
        <v>16611</v>
      </c>
      <c r="B967" s="12" t="s">
        <v>1478</v>
      </c>
      <c r="C967" s="12">
        <v>9982178258</v>
      </c>
      <c r="D967" s="12">
        <v>1131</v>
      </c>
      <c r="E967" s="82">
        <v>46025.472581018519</v>
      </c>
      <c r="F967" s="12" t="s">
        <v>15647</v>
      </c>
    </row>
    <row r="968" spans="1:6" x14ac:dyDescent="0.3">
      <c r="A968" s="12" t="s">
        <v>16612</v>
      </c>
      <c r="B968" s="12" t="s">
        <v>2162</v>
      </c>
      <c r="C968" s="12">
        <v>9883538712</v>
      </c>
      <c r="D968" s="12">
        <v>2412</v>
      </c>
      <c r="E968" s="82">
        <v>46022.549664351849</v>
      </c>
      <c r="F968" s="12" t="s">
        <v>15649</v>
      </c>
    </row>
    <row r="969" spans="1:6" x14ac:dyDescent="0.3">
      <c r="A969" s="12" t="s">
        <v>16613</v>
      </c>
      <c r="B969" s="12" t="s">
        <v>3645</v>
      </c>
      <c r="C969" s="12">
        <v>6391523826</v>
      </c>
      <c r="D969" s="12">
        <v>2399</v>
      </c>
      <c r="E969" s="82">
        <v>46024.301747685182</v>
      </c>
      <c r="F969" s="12" t="s">
        <v>15643</v>
      </c>
    </row>
    <row r="970" spans="1:6" x14ac:dyDescent="0.3">
      <c r="A970" s="12" t="s">
        <v>16614</v>
      </c>
      <c r="B970" s="12" t="s">
        <v>776</v>
      </c>
      <c r="C970" s="12">
        <v>9810490405</v>
      </c>
      <c r="D970" s="12">
        <v>1192</v>
      </c>
      <c r="E970" s="82">
        <v>46050.110775462963</v>
      </c>
      <c r="F970" s="12" t="s">
        <v>15643</v>
      </c>
    </row>
    <row r="971" spans="1:6" x14ac:dyDescent="0.3">
      <c r="A971" s="12" t="s">
        <v>16615</v>
      </c>
      <c r="B971" s="12" t="s">
        <v>1722</v>
      </c>
      <c r="C971" s="12">
        <v>7083647424</v>
      </c>
      <c r="D971" s="12">
        <v>839</v>
      </c>
      <c r="E971" s="82">
        <v>46036.882303240738</v>
      </c>
      <c r="F971" s="12" t="s">
        <v>15647</v>
      </c>
    </row>
    <row r="972" spans="1:6" x14ac:dyDescent="0.3">
      <c r="A972" s="12" t="s">
        <v>16616</v>
      </c>
      <c r="B972" s="12" t="s">
        <v>2705</v>
      </c>
      <c r="C972" s="12">
        <v>7042444778</v>
      </c>
      <c r="D972" s="12">
        <v>2665</v>
      </c>
      <c r="E972" s="82">
        <v>46035.589942129627</v>
      </c>
      <c r="F972" s="12" t="s">
        <v>15643</v>
      </c>
    </row>
    <row r="973" spans="1:6" x14ac:dyDescent="0.3">
      <c r="A973" s="12" t="s">
        <v>16617</v>
      </c>
      <c r="B973" s="12" t="s">
        <v>3619</v>
      </c>
      <c r="C973" s="12">
        <v>8869897539</v>
      </c>
      <c r="D973" s="12">
        <v>1691</v>
      </c>
      <c r="E973" s="82">
        <v>46044.487858796303</v>
      </c>
      <c r="F973" s="12" t="s">
        <v>15649</v>
      </c>
    </row>
    <row r="974" spans="1:6" x14ac:dyDescent="0.3">
      <c r="A974" s="12" t="s">
        <v>16618</v>
      </c>
      <c r="B974" s="12" t="s">
        <v>4457</v>
      </c>
      <c r="C974" s="12">
        <v>7060941478</v>
      </c>
      <c r="D974" s="12">
        <v>3460</v>
      </c>
      <c r="E974" s="82">
        <v>46024.052442129629</v>
      </c>
      <c r="F974" s="12" t="s">
        <v>15649</v>
      </c>
    </row>
    <row r="975" spans="1:6" x14ac:dyDescent="0.3">
      <c r="A975" s="12" t="s">
        <v>16619</v>
      </c>
      <c r="B975" s="12" t="s">
        <v>4258</v>
      </c>
      <c r="C975" s="12">
        <v>7048869401</v>
      </c>
      <c r="D975" s="12">
        <v>1956</v>
      </c>
      <c r="E975" s="82">
        <v>46034.125358796293</v>
      </c>
      <c r="F975" s="12" t="s">
        <v>15649</v>
      </c>
    </row>
    <row r="976" spans="1:6" x14ac:dyDescent="0.3">
      <c r="A976" s="12" t="s">
        <v>16620</v>
      </c>
      <c r="B976" s="12" t="s">
        <v>4054</v>
      </c>
      <c r="C976" s="12">
        <v>6317480773</v>
      </c>
      <c r="D976" s="12">
        <v>2604</v>
      </c>
      <c r="E976" s="82">
        <v>46032.680219907408</v>
      </c>
      <c r="F976" s="12" t="s">
        <v>15649</v>
      </c>
    </row>
    <row r="977" spans="1:6" x14ac:dyDescent="0.3">
      <c r="A977" s="12" t="s">
        <v>16621</v>
      </c>
      <c r="B977" s="12" t="s">
        <v>2941</v>
      </c>
      <c r="C977" s="12">
        <v>6334992429</v>
      </c>
      <c r="D977" s="12">
        <v>939</v>
      </c>
      <c r="E977" s="82">
        <v>46038.076053240737</v>
      </c>
      <c r="F977" s="12" t="s">
        <v>15649</v>
      </c>
    </row>
    <row r="978" spans="1:6" x14ac:dyDescent="0.3">
      <c r="A978" s="12" t="s">
        <v>16622</v>
      </c>
      <c r="B978" s="12" t="s">
        <v>2699</v>
      </c>
      <c r="C978" s="12">
        <v>9946494197</v>
      </c>
      <c r="D978" s="12">
        <v>181</v>
      </c>
      <c r="E978" s="82">
        <v>46045.812164351853</v>
      </c>
      <c r="F978" s="12" t="s">
        <v>15643</v>
      </c>
    </row>
    <row r="979" spans="1:6" x14ac:dyDescent="0.3">
      <c r="A979" s="12" t="s">
        <v>16623</v>
      </c>
      <c r="B979" s="12" t="s">
        <v>4290</v>
      </c>
      <c r="C979" s="12">
        <v>8811007226</v>
      </c>
      <c r="D979" s="12">
        <v>3341</v>
      </c>
      <c r="E979" s="82">
        <v>46052.06077546296</v>
      </c>
      <c r="F979" s="12" t="s">
        <v>15647</v>
      </c>
    </row>
    <row r="980" spans="1:6" x14ac:dyDescent="0.3">
      <c r="A980" s="12" t="s">
        <v>16624</v>
      </c>
      <c r="B980" s="12" t="s">
        <v>2081</v>
      </c>
      <c r="C980" s="12">
        <v>8850608677</v>
      </c>
      <c r="D980" s="12">
        <v>29</v>
      </c>
      <c r="E980" s="82">
        <v>46041.818414351852</v>
      </c>
      <c r="F980" s="12" t="s">
        <v>15647</v>
      </c>
    </row>
    <row r="981" spans="1:6" x14ac:dyDescent="0.3">
      <c r="A981" s="12" t="s">
        <v>16625</v>
      </c>
      <c r="B981" s="12" t="s">
        <v>1445</v>
      </c>
      <c r="C981" s="12">
        <v>9824764181</v>
      </c>
      <c r="D981" s="12">
        <v>294</v>
      </c>
      <c r="E981" s="82">
        <v>46030.804525462961</v>
      </c>
      <c r="F981" s="12" t="s">
        <v>15649</v>
      </c>
    </row>
    <row r="982" spans="1:6" x14ac:dyDescent="0.3">
      <c r="A982" s="12" t="s">
        <v>16626</v>
      </c>
      <c r="B982" s="12" t="s">
        <v>608</v>
      </c>
      <c r="C982" s="12">
        <v>7037788964</v>
      </c>
      <c r="D982" s="12">
        <v>518</v>
      </c>
      <c r="E982" s="82">
        <v>46040.367025462961</v>
      </c>
      <c r="F982" s="12" t="s">
        <v>15649</v>
      </c>
    </row>
    <row r="983" spans="1:6" x14ac:dyDescent="0.3">
      <c r="A983" s="12" t="s">
        <v>16627</v>
      </c>
      <c r="B983" s="12" t="s">
        <v>4166</v>
      </c>
      <c r="C983" s="12">
        <v>9814201869</v>
      </c>
      <c r="D983" s="12">
        <v>1509</v>
      </c>
      <c r="E983" s="82">
        <v>46033.319108796299</v>
      </c>
      <c r="F983" s="12" t="s">
        <v>15647</v>
      </c>
    </row>
    <row r="984" spans="1:6" x14ac:dyDescent="0.3">
      <c r="A984" s="12" t="s">
        <v>16628</v>
      </c>
      <c r="B984" s="12" t="s">
        <v>3276</v>
      </c>
      <c r="C984" s="12">
        <v>6375651636</v>
      </c>
      <c r="D984" s="12">
        <v>3316</v>
      </c>
      <c r="E984" s="82">
        <v>46021.151053240741</v>
      </c>
      <c r="F984" s="12" t="s">
        <v>15649</v>
      </c>
    </row>
    <row r="985" spans="1:6" x14ac:dyDescent="0.3">
      <c r="A985" s="12" t="s">
        <v>16629</v>
      </c>
      <c r="B985" s="12" t="s">
        <v>1233</v>
      </c>
      <c r="C985" s="12">
        <v>7081214664</v>
      </c>
      <c r="D985" s="12">
        <v>1803</v>
      </c>
      <c r="E985" s="82">
        <v>46021.026053240741</v>
      </c>
      <c r="F985" s="12" t="s">
        <v>15649</v>
      </c>
    </row>
    <row r="986" spans="1:6" x14ac:dyDescent="0.3">
      <c r="A986" s="12" t="s">
        <v>16630</v>
      </c>
      <c r="B986" s="12" t="s">
        <v>2150</v>
      </c>
      <c r="C986" s="12">
        <v>6351474679</v>
      </c>
      <c r="D986" s="12">
        <v>3475</v>
      </c>
      <c r="E986" s="82">
        <v>46045.356608796297</v>
      </c>
      <c r="F986" s="12" t="s">
        <v>15649</v>
      </c>
    </row>
    <row r="987" spans="1:6" x14ac:dyDescent="0.3">
      <c r="A987" s="12" t="s">
        <v>16631</v>
      </c>
      <c r="B987" s="12" t="s">
        <v>2069</v>
      </c>
      <c r="C987" s="12">
        <v>6351833809</v>
      </c>
      <c r="D987" s="12">
        <v>256</v>
      </c>
      <c r="E987" s="82">
        <v>46035.99827546296</v>
      </c>
      <c r="F987" s="12" t="s">
        <v>15643</v>
      </c>
    </row>
    <row r="988" spans="1:6" x14ac:dyDescent="0.3">
      <c r="A988" s="12" t="s">
        <v>16632</v>
      </c>
      <c r="B988" s="12" t="s">
        <v>1269</v>
      </c>
      <c r="C988" s="12">
        <v>7089385891</v>
      </c>
      <c r="D988" s="12">
        <v>635</v>
      </c>
      <c r="E988" s="82">
        <v>46040.040636574071</v>
      </c>
      <c r="F988" s="12" t="s">
        <v>15649</v>
      </c>
    </row>
    <row r="989" spans="1:6" x14ac:dyDescent="0.3">
      <c r="A989" s="12" t="s">
        <v>16633</v>
      </c>
      <c r="B989" s="12" t="s">
        <v>3493</v>
      </c>
      <c r="C989" s="12">
        <v>6316881708</v>
      </c>
      <c r="D989" s="12">
        <v>2569</v>
      </c>
      <c r="E989" s="82">
        <v>46052.186469907407</v>
      </c>
      <c r="F989" s="12" t="s">
        <v>15647</v>
      </c>
    </row>
    <row r="990" spans="1:6" x14ac:dyDescent="0.3">
      <c r="A990" s="12" t="s">
        <v>16634</v>
      </c>
      <c r="B990" s="12" t="s">
        <v>3629</v>
      </c>
      <c r="C990" s="12">
        <v>9897145975</v>
      </c>
      <c r="D990" s="12">
        <v>2968</v>
      </c>
      <c r="E990" s="82">
        <v>46047.678831018522</v>
      </c>
      <c r="F990" s="12" t="s">
        <v>15647</v>
      </c>
    </row>
    <row r="991" spans="1:6" x14ac:dyDescent="0.3">
      <c r="A991" s="12" t="s">
        <v>16635</v>
      </c>
      <c r="B991" s="12" t="s">
        <v>1550</v>
      </c>
      <c r="C991" s="12">
        <v>9956763743</v>
      </c>
      <c r="D991" s="12">
        <v>2486</v>
      </c>
      <c r="E991" s="82">
        <v>46048.014247685183</v>
      </c>
      <c r="F991" s="12" t="s">
        <v>15649</v>
      </c>
    </row>
    <row r="992" spans="1:6" x14ac:dyDescent="0.3">
      <c r="A992" s="12" t="s">
        <v>16636</v>
      </c>
      <c r="B992" s="12" t="s">
        <v>1989</v>
      </c>
      <c r="C992" s="12">
        <v>8882218234</v>
      </c>
      <c r="D992" s="12">
        <v>2055</v>
      </c>
      <c r="E992" s="82">
        <v>46036.672581018523</v>
      </c>
      <c r="F992" s="12" t="s">
        <v>15649</v>
      </c>
    </row>
    <row r="993" spans="1:6" x14ac:dyDescent="0.3">
      <c r="A993" s="12" t="s">
        <v>16637</v>
      </c>
      <c r="B993" s="12" t="s">
        <v>2241</v>
      </c>
      <c r="C993" s="12">
        <v>9834188573</v>
      </c>
      <c r="D993" s="12">
        <v>3544</v>
      </c>
      <c r="E993" s="82">
        <v>46040.34202546296</v>
      </c>
      <c r="F993" s="12" t="s">
        <v>15647</v>
      </c>
    </row>
    <row r="994" spans="1:6" x14ac:dyDescent="0.3">
      <c r="A994" s="12" t="s">
        <v>16638</v>
      </c>
      <c r="B994" s="12" t="s">
        <v>946</v>
      </c>
      <c r="C994" s="12">
        <v>8842388944</v>
      </c>
      <c r="D994" s="12">
        <v>3573</v>
      </c>
      <c r="E994" s="82">
        <v>46048.776747685188</v>
      </c>
      <c r="F994" s="12" t="s">
        <v>15647</v>
      </c>
    </row>
    <row r="995" spans="1:6" x14ac:dyDescent="0.3">
      <c r="A995" s="12" t="s">
        <v>16639</v>
      </c>
      <c r="B995" s="12" t="s">
        <v>4364</v>
      </c>
      <c r="C995" s="12">
        <v>8818757181</v>
      </c>
      <c r="D995" s="12">
        <v>2604</v>
      </c>
      <c r="E995" s="82">
        <v>46039.730914351851</v>
      </c>
      <c r="F995" s="12" t="s">
        <v>15647</v>
      </c>
    </row>
    <row r="996" spans="1:6" x14ac:dyDescent="0.3">
      <c r="A996" s="12" t="s">
        <v>16640</v>
      </c>
      <c r="B996" s="12" t="s">
        <v>1533</v>
      </c>
      <c r="C996" s="12">
        <v>6342840743</v>
      </c>
      <c r="D996" s="12">
        <v>44</v>
      </c>
      <c r="E996" s="82">
        <v>46026.669108796297</v>
      </c>
      <c r="F996" s="12" t="s">
        <v>15647</v>
      </c>
    </row>
    <row r="997" spans="1:6" x14ac:dyDescent="0.3">
      <c r="A997" s="12" t="s">
        <v>16641</v>
      </c>
      <c r="B997" s="12" t="s">
        <v>2005</v>
      </c>
      <c r="C997" s="12">
        <v>8821018772</v>
      </c>
      <c r="D997" s="12">
        <v>1065</v>
      </c>
      <c r="E997" s="82">
        <v>46041.544108796297</v>
      </c>
      <c r="F997" s="12" t="s">
        <v>15647</v>
      </c>
    </row>
    <row r="998" spans="1:6" x14ac:dyDescent="0.3">
      <c r="A998" s="12" t="s">
        <v>16642</v>
      </c>
      <c r="B998" s="12" t="s">
        <v>4122</v>
      </c>
      <c r="C998" s="12">
        <v>8896710025</v>
      </c>
      <c r="D998" s="12">
        <v>867</v>
      </c>
      <c r="E998" s="82">
        <v>46045.567719907413</v>
      </c>
      <c r="F998" s="12" t="s">
        <v>15643</v>
      </c>
    </row>
    <row r="999" spans="1:6" x14ac:dyDescent="0.3">
      <c r="A999" s="12" t="s">
        <v>16643</v>
      </c>
      <c r="B999" s="12" t="s">
        <v>2102</v>
      </c>
      <c r="C999" s="12">
        <v>9956633611</v>
      </c>
      <c r="D999" s="12">
        <v>576</v>
      </c>
      <c r="E999" s="82">
        <v>46037.819108796299</v>
      </c>
      <c r="F999" s="12" t="s">
        <v>15649</v>
      </c>
    </row>
    <row r="1000" spans="1:6" x14ac:dyDescent="0.3">
      <c r="A1000" s="12" t="s">
        <v>16644</v>
      </c>
      <c r="B1000" s="12" t="s">
        <v>3030</v>
      </c>
      <c r="C1000" s="12">
        <v>9850150397</v>
      </c>
      <c r="D1000" s="12">
        <v>2646</v>
      </c>
      <c r="E1000" s="82">
        <v>46050.878136574072</v>
      </c>
      <c r="F1000" s="12" t="s">
        <v>15643</v>
      </c>
    </row>
    <row r="1001" spans="1:6" x14ac:dyDescent="0.3">
      <c r="A1001" s="12" t="s">
        <v>16645</v>
      </c>
      <c r="B1001" s="12" t="s">
        <v>2049</v>
      </c>
      <c r="C1001" s="12">
        <v>9852808536</v>
      </c>
      <c r="D1001" s="12">
        <v>1451</v>
      </c>
      <c r="E1001" s="82">
        <v>46042.971886574072</v>
      </c>
      <c r="F1001" s="12" t="s">
        <v>15647</v>
      </c>
    </row>
    <row r="1002" spans="1:6" x14ac:dyDescent="0.3">
      <c r="A1002" s="12" t="s">
        <v>16646</v>
      </c>
      <c r="B1002" s="12" t="s">
        <v>1366</v>
      </c>
      <c r="C1002" s="12">
        <v>8877715559</v>
      </c>
      <c r="D1002" s="12">
        <v>3083</v>
      </c>
      <c r="E1002" s="82">
        <v>46049.465636574067</v>
      </c>
      <c r="F1002" s="12" t="s">
        <v>15647</v>
      </c>
    </row>
    <row r="1003" spans="1:6" x14ac:dyDescent="0.3">
      <c r="A1003" s="12" t="s">
        <v>16647</v>
      </c>
      <c r="B1003" s="12" t="s">
        <v>4527</v>
      </c>
      <c r="C1003" s="12">
        <v>7012040999</v>
      </c>
      <c r="D1003" s="12">
        <v>3587</v>
      </c>
      <c r="E1003" s="82">
        <v>46022.564942129633</v>
      </c>
      <c r="F1003" s="12" t="s">
        <v>15643</v>
      </c>
    </row>
    <row r="1004" spans="1:6" x14ac:dyDescent="0.3">
      <c r="A1004" s="12" t="s">
        <v>16648</v>
      </c>
      <c r="B1004" s="12" t="s">
        <v>1822</v>
      </c>
      <c r="C1004" s="12">
        <v>7033756218</v>
      </c>
      <c r="D1004" s="12">
        <v>402</v>
      </c>
      <c r="E1004" s="82">
        <v>46042.547581018523</v>
      </c>
      <c r="F1004" s="12" t="s">
        <v>15649</v>
      </c>
    </row>
    <row r="1005" spans="1:6" x14ac:dyDescent="0.3">
      <c r="A1005" s="12" t="s">
        <v>16649</v>
      </c>
      <c r="B1005" s="12" t="s">
        <v>1985</v>
      </c>
      <c r="C1005" s="12">
        <v>9984892898</v>
      </c>
      <c r="D1005" s="12">
        <v>192</v>
      </c>
      <c r="E1005" s="82">
        <v>46042.34202546296</v>
      </c>
      <c r="F1005" s="12" t="s">
        <v>15643</v>
      </c>
    </row>
    <row r="1006" spans="1:6" x14ac:dyDescent="0.3">
      <c r="A1006" s="12" t="s">
        <v>16650</v>
      </c>
      <c r="B1006" s="12" t="s">
        <v>3140</v>
      </c>
      <c r="C1006" s="12">
        <v>6396119483</v>
      </c>
      <c r="D1006" s="12">
        <v>146</v>
      </c>
      <c r="E1006" s="82">
        <v>46021.042719907397</v>
      </c>
      <c r="F1006" s="12" t="s">
        <v>15647</v>
      </c>
    </row>
    <row r="1007" spans="1:6" x14ac:dyDescent="0.3">
      <c r="A1007" s="12" t="s">
        <v>16651</v>
      </c>
      <c r="B1007" s="12" t="s">
        <v>3904</v>
      </c>
      <c r="C1007" s="12">
        <v>6376971838</v>
      </c>
      <c r="D1007" s="12">
        <v>3115</v>
      </c>
      <c r="E1007" s="82">
        <v>46053.78230324074</v>
      </c>
      <c r="F1007" s="12" t="s">
        <v>15647</v>
      </c>
    </row>
    <row r="1008" spans="1:6" x14ac:dyDescent="0.3">
      <c r="A1008" s="12" t="s">
        <v>16652</v>
      </c>
      <c r="B1008" s="12" t="s">
        <v>3404</v>
      </c>
      <c r="C1008" s="12">
        <v>7073401828</v>
      </c>
      <c r="D1008" s="12">
        <v>576</v>
      </c>
      <c r="E1008" s="82">
        <v>46043.630219907413</v>
      </c>
      <c r="F1008" s="12" t="s">
        <v>15643</v>
      </c>
    </row>
    <row r="1009" spans="1:6" x14ac:dyDescent="0.3">
      <c r="A1009" s="12" t="s">
        <v>16653</v>
      </c>
      <c r="B1009" s="12" t="s">
        <v>4114</v>
      </c>
      <c r="C1009" s="12">
        <v>8897752521</v>
      </c>
      <c r="D1009" s="12">
        <v>65</v>
      </c>
      <c r="E1009" s="82">
        <v>46019.24827546296</v>
      </c>
      <c r="F1009" s="12" t="s">
        <v>15647</v>
      </c>
    </row>
    <row r="1010" spans="1:6" x14ac:dyDescent="0.3">
      <c r="A1010" s="12" t="s">
        <v>16654</v>
      </c>
      <c r="B1010" s="12" t="s">
        <v>4330</v>
      </c>
      <c r="C1010" s="12">
        <v>9892369113</v>
      </c>
      <c r="D1010" s="12">
        <v>1664</v>
      </c>
      <c r="E1010" s="82">
        <v>46041.194108796299</v>
      </c>
      <c r="F1010" s="12" t="s">
        <v>15643</v>
      </c>
    </row>
    <row r="1011" spans="1:6" x14ac:dyDescent="0.3">
      <c r="A1011" s="12" t="s">
        <v>16655</v>
      </c>
      <c r="B1011" s="12" t="s">
        <v>3788</v>
      </c>
      <c r="C1011" s="12">
        <v>7012596817</v>
      </c>
      <c r="D1011" s="12">
        <v>1733</v>
      </c>
      <c r="E1011" s="82">
        <v>46026.616331018522</v>
      </c>
      <c r="F1011" s="12" t="s">
        <v>15647</v>
      </c>
    </row>
    <row r="1012" spans="1:6" x14ac:dyDescent="0.3">
      <c r="A1012" s="12" t="s">
        <v>16656</v>
      </c>
      <c r="B1012" s="12" t="s">
        <v>1426</v>
      </c>
      <c r="C1012" s="12">
        <v>6317223482</v>
      </c>
      <c r="D1012" s="12">
        <v>2402</v>
      </c>
      <c r="E1012" s="82">
        <v>46036.906608796293</v>
      </c>
      <c r="F1012" s="12" t="s">
        <v>15647</v>
      </c>
    </row>
    <row r="1013" spans="1:6" x14ac:dyDescent="0.3">
      <c r="A1013" s="12" t="s">
        <v>16657</v>
      </c>
      <c r="B1013" s="12" t="s">
        <v>3705</v>
      </c>
      <c r="C1013" s="12">
        <v>8819406619</v>
      </c>
      <c r="D1013" s="12">
        <v>1433</v>
      </c>
      <c r="E1013" s="82">
        <v>46027.162858796299</v>
      </c>
      <c r="F1013" s="12" t="s">
        <v>15647</v>
      </c>
    </row>
    <row r="1014" spans="1:6" x14ac:dyDescent="0.3">
      <c r="A1014" s="12" t="s">
        <v>16658</v>
      </c>
      <c r="B1014" s="12" t="s">
        <v>2815</v>
      </c>
      <c r="C1014" s="12">
        <v>8813031323</v>
      </c>
      <c r="D1014" s="12">
        <v>2600</v>
      </c>
      <c r="E1014" s="82">
        <v>46050.056608796287</v>
      </c>
      <c r="F1014" s="12" t="s">
        <v>15647</v>
      </c>
    </row>
    <row r="1015" spans="1:6" x14ac:dyDescent="0.3">
      <c r="A1015" s="12" t="s">
        <v>16659</v>
      </c>
      <c r="B1015" s="12" t="s">
        <v>1167</v>
      </c>
      <c r="C1015" s="12">
        <v>9860263066</v>
      </c>
      <c r="D1015" s="12">
        <v>3215</v>
      </c>
      <c r="E1015" s="82">
        <v>46049.804525462961</v>
      </c>
      <c r="F1015" s="12" t="s">
        <v>15643</v>
      </c>
    </row>
    <row r="1016" spans="1:6" x14ac:dyDescent="0.3">
      <c r="A1016" s="12" t="s">
        <v>16660</v>
      </c>
      <c r="B1016" s="12" t="s">
        <v>574</v>
      </c>
      <c r="C1016" s="12">
        <v>6361548964</v>
      </c>
      <c r="D1016" s="12">
        <v>2990</v>
      </c>
      <c r="E1016" s="82">
        <v>46035.698969907397</v>
      </c>
      <c r="F1016" s="12" t="s">
        <v>15647</v>
      </c>
    </row>
    <row r="1017" spans="1:6" x14ac:dyDescent="0.3">
      <c r="A1017" s="12" t="s">
        <v>16661</v>
      </c>
      <c r="B1017" s="12" t="s">
        <v>4184</v>
      </c>
      <c r="C1017" s="12">
        <v>9948427065</v>
      </c>
      <c r="D1017" s="12">
        <v>2245</v>
      </c>
      <c r="E1017" s="82">
        <v>46027.480914351851</v>
      </c>
      <c r="F1017" s="12" t="s">
        <v>15647</v>
      </c>
    </row>
    <row r="1018" spans="1:6" x14ac:dyDescent="0.3">
      <c r="A1018" s="12" t="s">
        <v>16662</v>
      </c>
      <c r="B1018" s="12" t="s">
        <v>4449</v>
      </c>
      <c r="C1018" s="12">
        <v>9988440463</v>
      </c>
      <c r="D1018" s="12">
        <v>3588</v>
      </c>
      <c r="E1018" s="82">
        <v>46026.420497685183</v>
      </c>
      <c r="F1018" s="12" t="s">
        <v>15649</v>
      </c>
    </row>
    <row r="1019" spans="1:6" x14ac:dyDescent="0.3">
      <c r="A1019" s="12" t="s">
        <v>16663</v>
      </c>
      <c r="B1019" s="12" t="s">
        <v>2887</v>
      </c>
      <c r="C1019" s="12">
        <v>7017150353</v>
      </c>
      <c r="D1019" s="12">
        <v>946</v>
      </c>
      <c r="E1019" s="82">
        <v>46029.251747685194</v>
      </c>
      <c r="F1019" s="12" t="s">
        <v>15643</v>
      </c>
    </row>
    <row r="1020" spans="1:6" x14ac:dyDescent="0.3">
      <c r="A1020" s="12" t="s">
        <v>16664</v>
      </c>
      <c r="B1020" s="12" t="s">
        <v>1095</v>
      </c>
      <c r="C1020" s="12">
        <v>7056460689</v>
      </c>
      <c r="D1020" s="12">
        <v>1579</v>
      </c>
      <c r="E1020" s="82">
        <v>46047.937858796293</v>
      </c>
      <c r="F1020" s="12" t="s">
        <v>15649</v>
      </c>
    </row>
    <row r="1021" spans="1:6" x14ac:dyDescent="0.3">
      <c r="A1021" s="12" t="s">
        <v>16665</v>
      </c>
      <c r="B1021" s="12" t="s">
        <v>1251</v>
      </c>
      <c r="C1021" s="12">
        <v>9896459753</v>
      </c>
      <c r="D1021" s="12">
        <v>1425</v>
      </c>
      <c r="E1021" s="82">
        <v>46037.932997685188</v>
      </c>
      <c r="F1021" s="12" t="s">
        <v>15643</v>
      </c>
    </row>
    <row r="1022" spans="1:6" x14ac:dyDescent="0.3">
      <c r="A1022" s="12" t="s">
        <v>16666</v>
      </c>
      <c r="B1022" s="12" t="s">
        <v>2857</v>
      </c>
      <c r="C1022" s="12">
        <v>9925312909</v>
      </c>
      <c r="D1022" s="12">
        <v>310</v>
      </c>
      <c r="E1022" s="82">
        <v>46026.807997685188</v>
      </c>
      <c r="F1022" s="12" t="s">
        <v>15649</v>
      </c>
    </row>
    <row r="1023" spans="1:6" x14ac:dyDescent="0.3">
      <c r="A1023" s="12" t="s">
        <v>16667</v>
      </c>
      <c r="B1023" s="12" t="s">
        <v>3465</v>
      </c>
      <c r="C1023" s="12">
        <v>8819813695</v>
      </c>
      <c r="D1023" s="12">
        <v>1573</v>
      </c>
      <c r="E1023" s="82">
        <v>46019.25105324074</v>
      </c>
      <c r="F1023" s="12" t="s">
        <v>15649</v>
      </c>
    </row>
    <row r="1024" spans="1:6" x14ac:dyDescent="0.3">
      <c r="A1024" s="12" t="s">
        <v>16668</v>
      </c>
      <c r="B1024" s="12" t="s">
        <v>2681</v>
      </c>
      <c r="C1024" s="12">
        <v>9822127506</v>
      </c>
      <c r="D1024" s="12">
        <v>3479</v>
      </c>
      <c r="E1024" s="82">
        <v>46026.828831018523</v>
      </c>
      <c r="F1024" s="12" t="s">
        <v>15649</v>
      </c>
    </row>
    <row r="1025" spans="1:6" x14ac:dyDescent="0.3">
      <c r="A1025" s="12" t="s">
        <v>16669</v>
      </c>
      <c r="B1025" s="12" t="s">
        <v>2513</v>
      </c>
      <c r="C1025" s="12">
        <v>9863354775</v>
      </c>
      <c r="D1025" s="12">
        <v>2737</v>
      </c>
      <c r="E1025" s="82">
        <v>46048.512858796297</v>
      </c>
      <c r="F1025" s="12" t="s">
        <v>15643</v>
      </c>
    </row>
    <row r="1026" spans="1:6" x14ac:dyDescent="0.3">
      <c r="A1026" s="12" t="s">
        <v>16670</v>
      </c>
      <c r="B1026" s="12" t="s">
        <v>1566</v>
      </c>
      <c r="C1026" s="12">
        <v>9840271604</v>
      </c>
      <c r="D1026" s="12">
        <v>547</v>
      </c>
      <c r="E1026" s="82">
        <v>46032.439942129633</v>
      </c>
      <c r="F1026" s="12" t="s">
        <v>15649</v>
      </c>
    </row>
    <row r="1027" spans="1:6" x14ac:dyDescent="0.3">
      <c r="A1027" s="12" t="s">
        <v>16671</v>
      </c>
      <c r="B1027" s="12" t="s">
        <v>1283</v>
      </c>
      <c r="C1027" s="12">
        <v>9815228498</v>
      </c>
      <c r="D1027" s="12">
        <v>898</v>
      </c>
      <c r="E1027" s="82">
        <v>46050.601053240738</v>
      </c>
      <c r="F1027" s="12" t="s">
        <v>15647</v>
      </c>
    </row>
    <row r="1028" spans="1:6" x14ac:dyDescent="0.3">
      <c r="A1028" s="12" t="s">
        <v>16672</v>
      </c>
      <c r="B1028" s="12" t="s">
        <v>4481</v>
      </c>
      <c r="C1028" s="12">
        <v>7092280139</v>
      </c>
      <c r="D1028" s="12">
        <v>1890</v>
      </c>
      <c r="E1028" s="82">
        <v>46020.886469907397</v>
      </c>
      <c r="F1028" s="12" t="s">
        <v>15649</v>
      </c>
    </row>
    <row r="1029" spans="1:6" x14ac:dyDescent="0.3">
      <c r="A1029" s="12" t="s">
        <v>16673</v>
      </c>
      <c r="B1029" s="12" t="s">
        <v>1670</v>
      </c>
      <c r="C1029" s="12">
        <v>8896815712</v>
      </c>
      <c r="D1029" s="12">
        <v>2159</v>
      </c>
      <c r="E1029" s="82">
        <v>46023.306608796287</v>
      </c>
      <c r="F1029" s="12" t="s">
        <v>15647</v>
      </c>
    </row>
    <row r="1030" spans="1:6" x14ac:dyDescent="0.3">
      <c r="A1030" s="12" t="s">
        <v>16674</v>
      </c>
      <c r="B1030" s="12" t="s">
        <v>3944</v>
      </c>
      <c r="C1030" s="12">
        <v>6337415665</v>
      </c>
      <c r="D1030" s="12">
        <v>2853</v>
      </c>
      <c r="E1030" s="82">
        <v>46020.484386574077</v>
      </c>
      <c r="F1030" s="12" t="s">
        <v>15647</v>
      </c>
    </row>
    <row r="1031" spans="1:6" x14ac:dyDescent="0.3">
      <c r="A1031" s="12" t="s">
        <v>16675</v>
      </c>
      <c r="B1031" s="12" t="s">
        <v>1915</v>
      </c>
      <c r="C1031" s="12">
        <v>9939969126</v>
      </c>
      <c r="D1031" s="12">
        <v>1041</v>
      </c>
      <c r="E1031" s="82">
        <v>46033.097581018519</v>
      </c>
      <c r="F1031" s="12" t="s">
        <v>15643</v>
      </c>
    </row>
    <row r="1032" spans="1:6" x14ac:dyDescent="0.3">
      <c r="A1032" s="12" t="s">
        <v>16676</v>
      </c>
      <c r="B1032" s="12" t="s">
        <v>1031</v>
      </c>
      <c r="C1032" s="12">
        <v>6326867486</v>
      </c>
      <c r="D1032" s="12">
        <v>3210</v>
      </c>
      <c r="E1032" s="82">
        <v>46052.426747685182</v>
      </c>
      <c r="F1032" s="12" t="s">
        <v>15649</v>
      </c>
    </row>
    <row r="1033" spans="1:6" x14ac:dyDescent="0.3">
      <c r="A1033" s="12" t="s">
        <v>16677</v>
      </c>
      <c r="B1033" s="12" t="s">
        <v>1050</v>
      </c>
      <c r="C1033" s="12">
        <v>7051923878</v>
      </c>
      <c r="D1033" s="12">
        <v>51</v>
      </c>
      <c r="E1033" s="82">
        <v>46041.676053240742</v>
      </c>
      <c r="F1033" s="12" t="s">
        <v>15649</v>
      </c>
    </row>
    <row r="1034" spans="1:6" x14ac:dyDescent="0.3">
      <c r="A1034" s="12" t="s">
        <v>16678</v>
      </c>
      <c r="B1034" s="12" t="s">
        <v>4013</v>
      </c>
      <c r="C1034" s="12">
        <v>8840038957</v>
      </c>
      <c r="D1034" s="12">
        <v>654</v>
      </c>
      <c r="E1034" s="82">
        <v>46047.512858796297</v>
      </c>
      <c r="F1034" s="12" t="s">
        <v>15647</v>
      </c>
    </row>
    <row r="1035" spans="1:6" x14ac:dyDescent="0.3">
      <c r="A1035" s="12" t="s">
        <v>16679</v>
      </c>
      <c r="B1035" s="12" t="s">
        <v>1514</v>
      </c>
      <c r="C1035" s="12">
        <v>7062558913</v>
      </c>
      <c r="D1035" s="12">
        <v>3095</v>
      </c>
      <c r="E1035" s="82">
        <v>46031.241331018522</v>
      </c>
      <c r="F1035" s="12" t="s">
        <v>15649</v>
      </c>
    </row>
    <row r="1036" spans="1:6" x14ac:dyDescent="0.3">
      <c r="A1036" s="12" t="s">
        <v>16680</v>
      </c>
      <c r="B1036" s="12" t="s">
        <v>1186</v>
      </c>
      <c r="C1036" s="12">
        <v>8869417690</v>
      </c>
      <c r="D1036" s="12">
        <v>2137</v>
      </c>
      <c r="E1036" s="82">
        <v>46029.024664351848</v>
      </c>
      <c r="F1036" s="12" t="s">
        <v>15649</v>
      </c>
    </row>
    <row r="1037" spans="1:6" x14ac:dyDescent="0.3">
      <c r="A1037" s="12" t="s">
        <v>16681</v>
      </c>
      <c r="B1037" s="12" t="s">
        <v>2779</v>
      </c>
      <c r="C1037" s="12">
        <v>6399385774</v>
      </c>
      <c r="D1037" s="12">
        <v>2233</v>
      </c>
      <c r="E1037" s="82">
        <v>46029.359386574077</v>
      </c>
      <c r="F1037" s="12" t="s">
        <v>15643</v>
      </c>
    </row>
    <row r="1038" spans="1:6" x14ac:dyDescent="0.3">
      <c r="A1038" s="12" t="s">
        <v>16682</v>
      </c>
      <c r="B1038" s="12" t="s">
        <v>824</v>
      </c>
      <c r="C1038" s="12">
        <v>8858185220</v>
      </c>
      <c r="D1038" s="12">
        <v>2111</v>
      </c>
      <c r="E1038" s="82">
        <v>46043.105219907397</v>
      </c>
      <c r="F1038" s="12" t="s">
        <v>15647</v>
      </c>
    </row>
    <row r="1039" spans="1:6" x14ac:dyDescent="0.3">
      <c r="A1039" s="12" t="s">
        <v>16683</v>
      </c>
      <c r="B1039" s="12" t="s">
        <v>1804</v>
      </c>
      <c r="C1039" s="12">
        <v>8812761614</v>
      </c>
      <c r="D1039" s="12">
        <v>382</v>
      </c>
      <c r="E1039" s="82">
        <v>46027.329525462963</v>
      </c>
      <c r="F1039" s="12" t="s">
        <v>15649</v>
      </c>
    </row>
    <row r="1040" spans="1:6" x14ac:dyDescent="0.3">
      <c r="A1040" s="12" t="s">
        <v>16684</v>
      </c>
      <c r="B1040" s="12" t="s">
        <v>2457</v>
      </c>
      <c r="C1040" s="12">
        <v>7055551123</v>
      </c>
      <c r="D1040" s="12">
        <v>1291</v>
      </c>
      <c r="E1040" s="82">
        <v>46053.46702546296</v>
      </c>
      <c r="F1040" s="12" t="s">
        <v>15649</v>
      </c>
    </row>
    <row r="1041" spans="1:6" x14ac:dyDescent="0.3">
      <c r="A1041" s="12" t="s">
        <v>16685</v>
      </c>
      <c r="B1041" s="12" t="s">
        <v>1083</v>
      </c>
      <c r="C1041" s="12">
        <v>7021852534</v>
      </c>
      <c r="D1041" s="12">
        <v>3202</v>
      </c>
      <c r="E1041" s="82">
        <v>46033.065636574072</v>
      </c>
      <c r="F1041" s="12" t="s">
        <v>15643</v>
      </c>
    </row>
    <row r="1042" spans="1:6" x14ac:dyDescent="0.3">
      <c r="A1042" s="12" t="s">
        <v>16686</v>
      </c>
      <c r="B1042" s="12" t="s">
        <v>2417</v>
      </c>
      <c r="C1042" s="12">
        <v>6324139370</v>
      </c>
      <c r="D1042" s="12">
        <v>2547</v>
      </c>
      <c r="E1042" s="82">
        <v>46034.508692129632</v>
      </c>
      <c r="F1042" s="12" t="s">
        <v>15647</v>
      </c>
    </row>
    <row r="1043" spans="1:6" x14ac:dyDescent="0.3">
      <c r="A1043" s="12" t="s">
        <v>16687</v>
      </c>
      <c r="B1043" s="12" t="s">
        <v>4429</v>
      </c>
      <c r="C1043" s="12">
        <v>6396514614</v>
      </c>
      <c r="D1043" s="12">
        <v>2605</v>
      </c>
      <c r="E1043" s="82">
        <v>46044.79619212963</v>
      </c>
      <c r="F1043" s="12" t="s">
        <v>15649</v>
      </c>
    </row>
    <row r="1044" spans="1:6" x14ac:dyDescent="0.3">
      <c r="A1044" s="12" t="s">
        <v>16688</v>
      </c>
      <c r="B1044" s="12" t="s">
        <v>2053</v>
      </c>
      <c r="C1044" s="12">
        <v>6356580008</v>
      </c>
      <c r="D1044" s="12">
        <v>2862</v>
      </c>
      <c r="E1044" s="82">
        <v>46029.15730324074</v>
      </c>
      <c r="F1044" s="12" t="s">
        <v>15649</v>
      </c>
    </row>
    <row r="1045" spans="1:6" x14ac:dyDescent="0.3">
      <c r="A1045" s="12" t="s">
        <v>16689</v>
      </c>
      <c r="B1045" s="12" t="s">
        <v>1596</v>
      </c>
      <c r="C1045" s="12">
        <v>8896379347</v>
      </c>
      <c r="D1045" s="12">
        <v>703</v>
      </c>
      <c r="E1045" s="82">
        <v>46022.997581018521</v>
      </c>
      <c r="F1045" s="12" t="s">
        <v>15643</v>
      </c>
    </row>
    <row r="1046" spans="1:6" x14ac:dyDescent="0.3">
      <c r="A1046" s="12" t="s">
        <v>16690</v>
      </c>
      <c r="B1046" s="12" t="s">
        <v>4208</v>
      </c>
      <c r="C1046" s="12">
        <v>9846078212</v>
      </c>
      <c r="D1046" s="12">
        <v>21</v>
      </c>
      <c r="E1046" s="82">
        <v>46052.04896990741</v>
      </c>
      <c r="F1046" s="12" t="s">
        <v>15643</v>
      </c>
    </row>
    <row r="1047" spans="1:6" x14ac:dyDescent="0.3">
      <c r="A1047" s="12" t="s">
        <v>16691</v>
      </c>
      <c r="B1047" s="12" t="s">
        <v>2327</v>
      </c>
      <c r="C1047" s="12">
        <v>6348353932</v>
      </c>
      <c r="D1047" s="12">
        <v>2465</v>
      </c>
      <c r="E1047" s="82">
        <v>46052.137858796297</v>
      </c>
      <c r="F1047" s="12" t="s">
        <v>15643</v>
      </c>
    </row>
    <row r="1048" spans="1:6" x14ac:dyDescent="0.3">
      <c r="A1048" s="12" t="s">
        <v>16692</v>
      </c>
      <c r="B1048" s="12" t="s">
        <v>4358</v>
      </c>
      <c r="C1048" s="12">
        <v>6311956815</v>
      </c>
      <c r="D1048" s="12">
        <v>2749</v>
      </c>
      <c r="E1048" s="82">
        <v>46021.096192129633</v>
      </c>
      <c r="F1048" s="12" t="s">
        <v>15643</v>
      </c>
    </row>
    <row r="1049" spans="1:6" x14ac:dyDescent="0.3">
      <c r="A1049" s="12" t="s">
        <v>16693</v>
      </c>
      <c r="B1049" s="12" t="s">
        <v>1157</v>
      </c>
      <c r="C1049" s="12">
        <v>9964282441</v>
      </c>
      <c r="D1049" s="12">
        <v>2036</v>
      </c>
      <c r="E1049" s="82">
        <v>46026.853136574071</v>
      </c>
      <c r="F1049" s="12" t="s">
        <v>15647</v>
      </c>
    </row>
    <row r="1050" spans="1:6" x14ac:dyDescent="0.3">
      <c r="A1050" s="12" t="s">
        <v>16694</v>
      </c>
      <c r="B1050" s="12" t="s">
        <v>1253</v>
      </c>
      <c r="C1050" s="12">
        <v>7081718355</v>
      </c>
      <c r="D1050" s="12">
        <v>726</v>
      </c>
      <c r="E1050" s="82">
        <v>46035.816331018519</v>
      </c>
      <c r="F1050" s="12" t="s">
        <v>15647</v>
      </c>
    </row>
    <row r="1051" spans="1:6" x14ac:dyDescent="0.3">
      <c r="A1051" s="12" t="s">
        <v>16695</v>
      </c>
      <c r="B1051" s="12" t="s">
        <v>1802</v>
      </c>
      <c r="C1051" s="12">
        <v>9891304973</v>
      </c>
      <c r="D1051" s="12">
        <v>766</v>
      </c>
      <c r="E1051" s="82">
        <v>46035.757997685178</v>
      </c>
      <c r="F1051" s="12" t="s">
        <v>15643</v>
      </c>
    </row>
    <row r="1052" spans="1:6" x14ac:dyDescent="0.3">
      <c r="A1052" s="12" t="s">
        <v>16696</v>
      </c>
      <c r="B1052" s="12" t="s">
        <v>3529</v>
      </c>
      <c r="C1052" s="12">
        <v>9837493926</v>
      </c>
      <c r="D1052" s="12">
        <v>1203</v>
      </c>
      <c r="E1052" s="82">
        <v>46036.807997685188</v>
      </c>
      <c r="F1052" s="12" t="s">
        <v>15647</v>
      </c>
    </row>
    <row r="1053" spans="1:6" x14ac:dyDescent="0.3">
      <c r="A1053" s="12" t="s">
        <v>16697</v>
      </c>
      <c r="B1053" s="12" t="s">
        <v>2207</v>
      </c>
      <c r="C1053" s="12">
        <v>7021420517</v>
      </c>
      <c r="D1053" s="12">
        <v>2156</v>
      </c>
      <c r="E1053" s="82">
        <v>46050.848275462973</v>
      </c>
      <c r="F1053" s="12" t="s">
        <v>15649</v>
      </c>
    </row>
    <row r="1054" spans="1:6" x14ac:dyDescent="0.3">
      <c r="A1054" s="12" t="s">
        <v>16698</v>
      </c>
      <c r="B1054" s="12" t="s">
        <v>3567</v>
      </c>
      <c r="C1054" s="12">
        <v>7081794248</v>
      </c>
      <c r="D1054" s="12">
        <v>3537</v>
      </c>
      <c r="E1054" s="82">
        <v>46027.95521990741</v>
      </c>
      <c r="F1054" s="12" t="s">
        <v>15647</v>
      </c>
    </row>
    <row r="1055" spans="1:6" x14ac:dyDescent="0.3">
      <c r="A1055" s="12" t="s">
        <v>16699</v>
      </c>
      <c r="B1055" s="12" t="s">
        <v>3619</v>
      </c>
      <c r="C1055" s="12">
        <v>7067118498</v>
      </c>
      <c r="D1055" s="12">
        <v>1484</v>
      </c>
      <c r="E1055" s="82">
        <v>46051.534386574072</v>
      </c>
      <c r="F1055" s="12" t="s">
        <v>15643</v>
      </c>
    </row>
    <row r="1056" spans="1:6" x14ac:dyDescent="0.3">
      <c r="A1056" s="12" t="s">
        <v>16700</v>
      </c>
      <c r="B1056" s="12" t="s">
        <v>2935</v>
      </c>
      <c r="C1056" s="12">
        <v>8840097832</v>
      </c>
      <c r="D1056" s="12">
        <v>1550</v>
      </c>
      <c r="E1056" s="82">
        <v>46047.962858796287</v>
      </c>
      <c r="F1056" s="12" t="s">
        <v>15643</v>
      </c>
    </row>
    <row r="1057" spans="1:6" x14ac:dyDescent="0.3">
      <c r="A1057" s="12" t="s">
        <v>16701</v>
      </c>
      <c r="B1057" s="12" t="s">
        <v>942</v>
      </c>
      <c r="C1057" s="12">
        <v>9834325087</v>
      </c>
      <c r="D1057" s="12">
        <v>137</v>
      </c>
      <c r="E1057" s="82">
        <v>46022.376747685194</v>
      </c>
      <c r="F1057" s="12" t="s">
        <v>15647</v>
      </c>
    </row>
    <row r="1058" spans="1:6" x14ac:dyDescent="0.3">
      <c r="A1058" s="12" t="s">
        <v>16702</v>
      </c>
      <c r="B1058" s="12" t="s">
        <v>2069</v>
      </c>
      <c r="C1058" s="12">
        <v>9993784086</v>
      </c>
      <c r="D1058" s="12">
        <v>3165</v>
      </c>
      <c r="E1058" s="82">
        <v>46037.632303240738</v>
      </c>
      <c r="F1058" s="12" t="s">
        <v>15643</v>
      </c>
    </row>
    <row r="1059" spans="1:6" x14ac:dyDescent="0.3">
      <c r="A1059" s="12" t="s">
        <v>16703</v>
      </c>
      <c r="B1059" s="12" t="s">
        <v>2757</v>
      </c>
      <c r="C1059" s="12">
        <v>9983176790</v>
      </c>
      <c r="D1059" s="12">
        <v>3282</v>
      </c>
      <c r="E1059" s="82">
        <v>46032.469108796293</v>
      </c>
      <c r="F1059" s="12" t="s">
        <v>15643</v>
      </c>
    </row>
    <row r="1060" spans="1:6" x14ac:dyDescent="0.3">
      <c r="A1060" s="12" t="s">
        <v>16704</v>
      </c>
      <c r="B1060" s="12" t="s">
        <v>3254</v>
      </c>
      <c r="C1060" s="12">
        <v>9944196310</v>
      </c>
      <c r="D1060" s="12">
        <v>1945</v>
      </c>
      <c r="E1060" s="82">
        <v>46025.039247685178</v>
      </c>
      <c r="F1060" s="12" t="s">
        <v>15643</v>
      </c>
    </row>
    <row r="1061" spans="1:6" x14ac:dyDescent="0.3">
      <c r="A1061" s="12" t="s">
        <v>16705</v>
      </c>
      <c r="B1061" s="12" t="s">
        <v>1058</v>
      </c>
      <c r="C1061" s="12">
        <v>9972645516</v>
      </c>
      <c r="D1061" s="12">
        <v>3345</v>
      </c>
      <c r="E1061" s="82">
        <v>46039.892025462963</v>
      </c>
      <c r="F1061" s="12" t="s">
        <v>15647</v>
      </c>
    </row>
    <row r="1062" spans="1:6" x14ac:dyDescent="0.3">
      <c r="A1062" s="12" t="s">
        <v>16706</v>
      </c>
      <c r="B1062" s="12" t="s">
        <v>1046</v>
      </c>
      <c r="C1062" s="12">
        <v>9876877879</v>
      </c>
      <c r="D1062" s="12">
        <v>1131</v>
      </c>
      <c r="E1062" s="82">
        <v>46028.680219907408</v>
      </c>
      <c r="F1062" s="12" t="s">
        <v>15649</v>
      </c>
    </row>
    <row r="1063" spans="1:6" x14ac:dyDescent="0.3">
      <c r="A1063" s="12" t="s">
        <v>16707</v>
      </c>
      <c r="B1063" s="12" t="s">
        <v>585</v>
      </c>
      <c r="C1063" s="12">
        <v>6399109398</v>
      </c>
      <c r="D1063" s="12">
        <v>3312</v>
      </c>
      <c r="E1063" s="82">
        <v>46036.122581018521</v>
      </c>
      <c r="F1063" s="12" t="s">
        <v>15647</v>
      </c>
    </row>
    <row r="1064" spans="1:6" x14ac:dyDescent="0.3">
      <c r="A1064" s="12" t="s">
        <v>16708</v>
      </c>
      <c r="B1064" s="12" t="s">
        <v>2567</v>
      </c>
      <c r="C1064" s="12">
        <v>8817727812</v>
      </c>
      <c r="D1064" s="12">
        <v>1253</v>
      </c>
      <c r="E1064" s="82">
        <v>46044.047581018523</v>
      </c>
      <c r="F1064" s="12" t="s">
        <v>15649</v>
      </c>
    </row>
    <row r="1065" spans="1:6" x14ac:dyDescent="0.3">
      <c r="A1065" s="12" t="s">
        <v>16709</v>
      </c>
      <c r="B1065" s="12" t="s">
        <v>4070</v>
      </c>
      <c r="C1065" s="12">
        <v>6380659989</v>
      </c>
      <c r="D1065" s="12">
        <v>432</v>
      </c>
      <c r="E1065" s="82">
        <v>46030.312164351853</v>
      </c>
      <c r="F1065" s="12" t="s">
        <v>15649</v>
      </c>
    </row>
    <row r="1066" spans="1:6" x14ac:dyDescent="0.3">
      <c r="A1066" s="12" t="s">
        <v>16710</v>
      </c>
      <c r="B1066" s="12" t="s">
        <v>3910</v>
      </c>
      <c r="C1066" s="12">
        <v>8858646123</v>
      </c>
      <c r="D1066" s="12">
        <v>737</v>
      </c>
      <c r="E1066" s="82">
        <v>46027.769108796303</v>
      </c>
      <c r="F1066" s="12" t="s">
        <v>15647</v>
      </c>
    </row>
    <row r="1067" spans="1:6" x14ac:dyDescent="0.3">
      <c r="A1067" s="12" t="s">
        <v>16711</v>
      </c>
      <c r="B1067" s="12" t="s">
        <v>3495</v>
      </c>
      <c r="C1067" s="12">
        <v>9974481093</v>
      </c>
      <c r="D1067" s="12">
        <v>1770</v>
      </c>
      <c r="E1067" s="82">
        <v>46040.028831018521</v>
      </c>
      <c r="F1067" s="12" t="s">
        <v>15643</v>
      </c>
    </row>
    <row r="1068" spans="1:6" x14ac:dyDescent="0.3">
      <c r="A1068" s="12" t="s">
        <v>16712</v>
      </c>
      <c r="B1068" s="12" t="s">
        <v>761</v>
      </c>
      <c r="C1068" s="12">
        <v>9887682507</v>
      </c>
      <c r="D1068" s="12">
        <v>3570</v>
      </c>
      <c r="E1068" s="82">
        <v>46038.714942129627</v>
      </c>
      <c r="F1068" s="12" t="s">
        <v>15647</v>
      </c>
    </row>
    <row r="1069" spans="1:6" x14ac:dyDescent="0.3">
      <c r="A1069" s="12" t="s">
        <v>16713</v>
      </c>
      <c r="B1069" s="12" t="s">
        <v>2615</v>
      </c>
      <c r="C1069" s="12">
        <v>7042936367</v>
      </c>
      <c r="D1069" s="12">
        <v>1740</v>
      </c>
      <c r="E1069" s="82">
        <v>46051.709386574083</v>
      </c>
      <c r="F1069" s="12" t="s">
        <v>15647</v>
      </c>
    </row>
    <row r="1070" spans="1:6" x14ac:dyDescent="0.3">
      <c r="A1070" s="12" t="s">
        <v>16714</v>
      </c>
      <c r="B1070" s="12" t="s">
        <v>1808</v>
      </c>
      <c r="C1070" s="12">
        <v>9845785636</v>
      </c>
      <c r="D1070" s="12">
        <v>1103</v>
      </c>
      <c r="E1070" s="82">
        <v>46022.996886574067</v>
      </c>
      <c r="F1070" s="12" t="s">
        <v>15647</v>
      </c>
    </row>
    <row r="1071" spans="1:6" x14ac:dyDescent="0.3">
      <c r="A1071" s="12" t="s">
        <v>16715</v>
      </c>
      <c r="B1071" s="12" t="s">
        <v>3868</v>
      </c>
      <c r="C1071" s="12">
        <v>8837917756</v>
      </c>
      <c r="D1071" s="12">
        <v>3464</v>
      </c>
      <c r="E1071" s="82">
        <v>46027.648275462961</v>
      </c>
      <c r="F1071" s="12" t="s">
        <v>15649</v>
      </c>
    </row>
    <row r="1072" spans="1:6" x14ac:dyDescent="0.3">
      <c r="A1072" s="12" t="s">
        <v>16716</v>
      </c>
      <c r="B1072" s="12" t="s">
        <v>1358</v>
      </c>
      <c r="C1072" s="12">
        <v>7094512261</v>
      </c>
      <c r="D1072" s="12">
        <v>3112</v>
      </c>
      <c r="E1072" s="82">
        <v>46019.95521990741</v>
      </c>
      <c r="F1072" s="12" t="s">
        <v>15647</v>
      </c>
    </row>
    <row r="1073" spans="1:6" x14ac:dyDescent="0.3">
      <c r="A1073" s="12" t="s">
        <v>16717</v>
      </c>
      <c r="B1073" s="12" t="s">
        <v>4447</v>
      </c>
      <c r="C1073" s="12">
        <v>7029076209</v>
      </c>
      <c r="D1073" s="12">
        <v>1734</v>
      </c>
      <c r="E1073" s="82">
        <v>46028.911469907413</v>
      </c>
      <c r="F1073" s="12" t="s">
        <v>15643</v>
      </c>
    </row>
    <row r="1074" spans="1:6" x14ac:dyDescent="0.3">
      <c r="A1074" s="12" t="s">
        <v>16718</v>
      </c>
      <c r="B1074" s="12" t="s">
        <v>1600</v>
      </c>
      <c r="C1074" s="12">
        <v>9875019257</v>
      </c>
      <c r="D1074" s="12">
        <v>2631</v>
      </c>
      <c r="E1074" s="82">
        <v>46044.549664351849</v>
      </c>
      <c r="F1074" s="12" t="s">
        <v>15649</v>
      </c>
    </row>
    <row r="1075" spans="1:6" x14ac:dyDescent="0.3">
      <c r="A1075" s="12" t="s">
        <v>16719</v>
      </c>
      <c r="B1075" s="12" t="s">
        <v>1182</v>
      </c>
      <c r="C1075" s="12">
        <v>9935455933</v>
      </c>
      <c r="D1075" s="12">
        <v>1212</v>
      </c>
      <c r="E1075" s="82">
        <v>46042.239942129629</v>
      </c>
      <c r="F1075" s="12" t="s">
        <v>15643</v>
      </c>
    </row>
    <row r="1076" spans="1:6" x14ac:dyDescent="0.3">
      <c r="A1076" s="12" t="s">
        <v>16720</v>
      </c>
      <c r="B1076" s="12" t="s">
        <v>4429</v>
      </c>
      <c r="C1076" s="12">
        <v>7092023162</v>
      </c>
      <c r="D1076" s="12">
        <v>2487</v>
      </c>
      <c r="E1076" s="82">
        <v>46053.36146990741</v>
      </c>
      <c r="F1076" s="12" t="s">
        <v>15647</v>
      </c>
    </row>
    <row r="1077" spans="1:6" x14ac:dyDescent="0.3">
      <c r="A1077" s="12" t="s">
        <v>16721</v>
      </c>
      <c r="B1077" s="12" t="s">
        <v>4443</v>
      </c>
      <c r="C1077" s="12">
        <v>9879052431</v>
      </c>
      <c r="D1077" s="12">
        <v>3225</v>
      </c>
      <c r="E1077" s="82">
        <v>46036.74827546296</v>
      </c>
      <c r="F1077" s="12" t="s">
        <v>15647</v>
      </c>
    </row>
    <row r="1078" spans="1:6" x14ac:dyDescent="0.3">
      <c r="A1078" s="12" t="s">
        <v>16722</v>
      </c>
      <c r="B1078" s="12" t="s">
        <v>4529</v>
      </c>
      <c r="C1078" s="12">
        <v>8873679405</v>
      </c>
      <c r="D1078" s="12">
        <v>2791</v>
      </c>
      <c r="E1078" s="82">
        <v>46037.850358796299</v>
      </c>
      <c r="F1078" s="12" t="s">
        <v>15649</v>
      </c>
    </row>
    <row r="1079" spans="1:6" x14ac:dyDescent="0.3">
      <c r="A1079" s="12" t="s">
        <v>16723</v>
      </c>
      <c r="B1079" s="12" t="s">
        <v>1048</v>
      </c>
      <c r="C1079" s="12">
        <v>9881051998</v>
      </c>
      <c r="D1079" s="12">
        <v>413</v>
      </c>
      <c r="E1079" s="82">
        <v>46028.489247685182</v>
      </c>
      <c r="F1079" s="12" t="s">
        <v>15647</v>
      </c>
    </row>
    <row r="1080" spans="1:6" x14ac:dyDescent="0.3">
      <c r="A1080" s="12" t="s">
        <v>16724</v>
      </c>
      <c r="B1080" s="12" t="s">
        <v>3238</v>
      </c>
      <c r="C1080" s="12">
        <v>8886635429</v>
      </c>
      <c r="D1080" s="12">
        <v>2227</v>
      </c>
      <c r="E1080" s="82">
        <v>46049.274664351848</v>
      </c>
      <c r="F1080" s="12" t="s">
        <v>15647</v>
      </c>
    </row>
    <row r="1081" spans="1:6" x14ac:dyDescent="0.3">
      <c r="A1081" s="12" t="s">
        <v>16725</v>
      </c>
      <c r="B1081" s="12" t="s">
        <v>3693</v>
      </c>
      <c r="C1081" s="12">
        <v>6361589153</v>
      </c>
      <c r="D1081" s="12">
        <v>873</v>
      </c>
      <c r="E1081" s="82">
        <v>46047.90730324074</v>
      </c>
      <c r="F1081" s="12" t="s">
        <v>15647</v>
      </c>
    </row>
    <row r="1082" spans="1:6" x14ac:dyDescent="0.3">
      <c r="A1082" s="12" t="s">
        <v>16726</v>
      </c>
      <c r="B1082" s="12" t="s">
        <v>3006</v>
      </c>
      <c r="C1082" s="12">
        <v>7034429861</v>
      </c>
      <c r="D1082" s="12">
        <v>211</v>
      </c>
      <c r="E1082" s="82">
        <v>46042.632303240738</v>
      </c>
      <c r="F1082" s="12" t="s">
        <v>15647</v>
      </c>
    </row>
    <row r="1083" spans="1:6" x14ac:dyDescent="0.3">
      <c r="A1083" s="12" t="s">
        <v>16727</v>
      </c>
      <c r="B1083" s="12" t="s">
        <v>2110</v>
      </c>
      <c r="C1083" s="12">
        <v>9855394975</v>
      </c>
      <c r="D1083" s="12">
        <v>2474</v>
      </c>
      <c r="E1083" s="82">
        <v>46036.426053240742</v>
      </c>
      <c r="F1083" s="12" t="s">
        <v>15647</v>
      </c>
    </row>
    <row r="1084" spans="1:6" x14ac:dyDescent="0.3">
      <c r="A1084" s="12" t="s">
        <v>16728</v>
      </c>
      <c r="B1084" s="12" t="s">
        <v>4350</v>
      </c>
      <c r="C1084" s="12">
        <v>7065671564</v>
      </c>
      <c r="D1084" s="12">
        <v>3326</v>
      </c>
      <c r="E1084" s="82">
        <v>46021.847581018519</v>
      </c>
      <c r="F1084" s="12" t="s">
        <v>15649</v>
      </c>
    </row>
    <row r="1085" spans="1:6" x14ac:dyDescent="0.3">
      <c r="A1085" s="12" t="s">
        <v>16729</v>
      </c>
      <c r="B1085" s="12" t="s">
        <v>2695</v>
      </c>
      <c r="C1085" s="12">
        <v>8863884174</v>
      </c>
      <c r="D1085" s="12">
        <v>3111</v>
      </c>
      <c r="E1085" s="82">
        <v>46040.851747685178</v>
      </c>
      <c r="F1085" s="12" t="s">
        <v>15643</v>
      </c>
    </row>
    <row r="1086" spans="1:6" x14ac:dyDescent="0.3">
      <c r="A1086" s="12" t="s">
        <v>16730</v>
      </c>
      <c r="B1086" s="12" t="s">
        <v>1014</v>
      </c>
      <c r="C1086" s="12">
        <v>8812506357</v>
      </c>
      <c r="D1086" s="12">
        <v>2366</v>
      </c>
      <c r="E1086" s="82">
        <v>46042.141331018523</v>
      </c>
      <c r="F1086" s="12" t="s">
        <v>15649</v>
      </c>
    </row>
    <row r="1087" spans="1:6" x14ac:dyDescent="0.3">
      <c r="A1087" s="12" t="s">
        <v>16731</v>
      </c>
      <c r="B1087" s="12" t="s">
        <v>1033</v>
      </c>
      <c r="C1087" s="12">
        <v>9924936460</v>
      </c>
      <c r="D1087" s="12">
        <v>1004</v>
      </c>
      <c r="E1087" s="82">
        <v>46024.238553240742</v>
      </c>
      <c r="F1087" s="12" t="s">
        <v>15647</v>
      </c>
    </row>
    <row r="1088" spans="1:6" x14ac:dyDescent="0.3">
      <c r="A1088" s="12" t="s">
        <v>16732</v>
      </c>
      <c r="B1088" s="12" t="s">
        <v>4080</v>
      </c>
      <c r="C1088" s="12">
        <v>8840637525</v>
      </c>
      <c r="D1088" s="12">
        <v>2878</v>
      </c>
      <c r="E1088" s="82">
        <v>46049.87327546296</v>
      </c>
      <c r="F1088" s="12" t="s">
        <v>15649</v>
      </c>
    </row>
    <row r="1089" spans="1:6" x14ac:dyDescent="0.3">
      <c r="A1089" s="12" t="s">
        <v>16733</v>
      </c>
      <c r="B1089" s="12" t="s">
        <v>3752</v>
      </c>
      <c r="C1089" s="12">
        <v>9974832550</v>
      </c>
      <c r="D1089" s="12">
        <v>2288</v>
      </c>
      <c r="E1089" s="82">
        <v>46033.835081018522</v>
      </c>
      <c r="F1089" s="12" t="s">
        <v>15647</v>
      </c>
    </row>
    <row r="1090" spans="1:6" x14ac:dyDescent="0.3">
      <c r="A1090" s="12" t="s">
        <v>16734</v>
      </c>
      <c r="B1090" s="12" t="s">
        <v>1706</v>
      </c>
      <c r="C1090" s="12">
        <v>7081260355</v>
      </c>
      <c r="D1090" s="12">
        <v>3157</v>
      </c>
      <c r="E1090" s="82">
        <v>46032.817719907413</v>
      </c>
      <c r="F1090" s="12" t="s">
        <v>15643</v>
      </c>
    </row>
    <row r="1091" spans="1:6" x14ac:dyDescent="0.3">
      <c r="A1091" s="12" t="s">
        <v>16735</v>
      </c>
      <c r="B1091" s="12" t="s">
        <v>3854</v>
      </c>
      <c r="C1091" s="12">
        <v>9879161237</v>
      </c>
      <c r="D1091" s="12">
        <v>3398</v>
      </c>
      <c r="E1091" s="82">
        <v>46026.028136574067</v>
      </c>
      <c r="F1091" s="12" t="s">
        <v>15643</v>
      </c>
    </row>
    <row r="1092" spans="1:6" x14ac:dyDescent="0.3">
      <c r="A1092" s="12" t="s">
        <v>16736</v>
      </c>
      <c r="B1092" s="12" t="s">
        <v>1267</v>
      </c>
      <c r="C1092" s="12">
        <v>9966507213</v>
      </c>
      <c r="D1092" s="12">
        <v>455</v>
      </c>
      <c r="E1092" s="82">
        <v>46026.937164351853</v>
      </c>
      <c r="F1092" s="12" t="s">
        <v>15643</v>
      </c>
    </row>
    <row r="1093" spans="1:6" x14ac:dyDescent="0.3">
      <c r="A1093" s="12" t="s">
        <v>16737</v>
      </c>
      <c r="B1093" s="12" t="s">
        <v>3940</v>
      </c>
      <c r="C1093" s="12">
        <v>8897666951</v>
      </c>
      <c r="D1093" s="12">
        <v>2309</v>
      </c>
      <c r="E1093" s="82">
        <v>46053.892025462963</v>
      </c>
      <c r="F1093" s="12" t="s">
        <v>15647</v>
      </c>
    </row>
    <row r="1094" spans="1:6" x14ac:dyDescent="0.3">
      <c r="A1094" s="12" t="s">
        <v>16738</v>
      </c>
      <c r="B1094" s="12" t="s">
        <v>3968</v>
      </c>
      <c r="C1094" s="12">
        <v>8852246091</v>
      </c>
      <c r="D1094" s="12">
        <v>238</v>
      </c>
      <c r="E1094" s="82">
        <v>46044.105219907397</v>
      </c>
      <c r="F1094" s="12" t="s">
        <v>15647</v>
      </c>
    </row>
    <row r="1095" spans="1:6" x14ac:dyDescent="0.3">
      <c r="A1095" s="12" t="s">
        <v>16739</v>
      </c>
      <c r="B1095" s="12" t="s">
        <v>4076</v>
      </c>
      <c r="C1095" s="12">
        <v>6356296854</v>
      </c>
      <c r="D1095" s="12">
        <v>2289</v>
      </c>
      <c r="E1095" s="82">
        <v>46032.544108796297</v>
      </c>
      <c r="F1095" s="12" t="s">
        <v>15649</v>
      </c>
    </row>
    <row r="1096" spans="1:6" x14ac:dyDescent="0.3">
      <c r="A1096" s="12" t="s">
        <v>16740</v>
      </c>
      <c r="B1096" s="12" t="s">
        <v>530</v>
      </c>
      <c r="C1096" s="12">
        <v>8819458989</v>
      </c>
      <c r="D1096" s="12">
        <v>1153</v>
      </c>
      <c r="E1096" s="82">
        <v>46032.719108796293</v>
      </c>
      <c r="F1096" s="12" t="s">
        <v>15649</v>
      </c>
    </row>
    <row r="1097" spans="1:6" x14ac:dyDescent="0.3">
      <c r="A1097" s="12" t="s">
        <v>16741</v>
      </c>
      <c r="B1097" s="12" t="s">
        <v>1742</v>
      </c>
      <c r="C1097" s="12">
        <v>6344918440</v>
      </c>
      <c r="D1097" s="12">
        <v>1788</v>
      </c>
      <c r="E1097" s="82">
        <v>46035.63994212963</v>
      </c>
      <c r="F1097" s="12" t="s">
        <v>15649</v>
      </c>
    </row>
    <row r="1098" spans="1:6" x14ac:dyDescent="0.3">
      <c r="A1098" s="12" t="s">
        <v>16742</v>
      </c>
      <c r="B1098" s="12" t="s">
        <v>1221</v>
      </c>
      <c r="C1098" s="12">
        <v>7037090664</v>
      </c>
      <c r="D1098" s="12">
        <v>2220</v>
      </c>
      <c r="E1098" s="82">
        <v>46047.745497685188</v>
      </c>
      <c r="F1098" s="12" t="s">
        <v>15643</v>
      </c>
    </row>
    <row r="1099" spans="1:6" x14ac:dyDescent="0.3">
      <c r="A1099" s="12" t="s">
        <v>16743</v>
      </c>
      <c r="B1099" s="12" t="s">
        <v>2769</v>
      </c>
      <c r="C1099" s="12">
        <v>6339047948</v>
      </c>
      <c r="D1099" s="12">
        <v>3108</v>
      </c>
      <c r="E1099" s="82">
        <v>46019.973969907413</v>
      </c>
      <c r="F1099" s="12" t="s">
        <v>15649</v>
      </c>
    </row>
    <row r="1100" spans="1:6" x14ac:dyDescent="0.3">
      <c r="A1100" s="12" t="s">
        <v>16744</v>
      </c>
      <c r="B1100" s="12" t="s">
        <v>3400</v>
      </c>
      <c r="C1100" s="12">
        <v>6385710445</v>
      </c>
      <c r="D1100" s="12">
        <v>3266</v>
      </c>
      <c r="E1100" s="82">
        <v>46023.488553240742</v>
      </c>
      <c r="F1100" s="12" t="s">
        <v>15647</v>
      </c>
    </row>
    <row r="1101" spans="1:6" x14ac:dyDescent="0.3">
      <c r="A1101" s="12" t="s">
        <v>16745</v>
      </c>
      <c r="B1101" s="12" t="s">
        <v>1514</v>
      </c>
      <c r="C1101" s="12">
        <v>8840426075</v>
      </c>
      <c r="D1101" s="12">
        <v>193</v>
      </c>
      <c r="E1101" s="82">
        <v>46042.482997685183</v>
      </c>
      <c r="F1101" s="12" t="s">
        <v>15649</v>
      </c>
    </row>
    <row r="1102" spans="1:6" x14ac:dyDescent="0.3">
      <c r="A1102" s="12" t="s">
        <v>16746</v>
      </c>
      <c r="B1102" s="12" t="s">
        <v>4260</v>
      </c>
      <c r="C1102" s="12">
        <v>6349515612</v>
      </c>
      <c r="D1102" s="12">
        <v>2353</v>
      </c>
      <c r="E1102" s="82">
        <v>46051.289942129632</v>
      </c>
      <c r="F1102" s="12" t="s">
        <v>15643</v>
      </c>
    </row>
    <row r="1103" spans="1:6" x14ac:dyDescent="0.3">
      <c r="A1103" s="12" t="s">
        <v>16747</v>
      </c>
      <c r="B1103" s="12" t="s">
        <v>1833</v>
      </c>
      <c r="C1103" s="12">
        <v>7061301996</v>
      </c>
      <c r="D1103" s="12">
        <v>816</v>
      </c>
      <c r="E1103" s="82">
        <v>46023.280914351853</v>
      </c>
      <c r="F1103" s="12" t="s">
        <v>15649</v>
      </c>
    </row>
    <row r="1104" spans="1:6" x14ac:dyDescent="0.3">
      <c r="A1104" s="12" t="s">
        <v>16748</v>
      </c>
      <c r="B1104" s="12" t="s">
        <v>1546</v>
      </c>
      <c r="C1104" s="12">
        <v>9850764673</v>
      </c>
      <c r="D1104" s="12">
        <v>1647</v>
      </c>
      <c r="E1104" s="82">
        <v>46038.179525462961</v>
      </c>
      <c r="F1104" s="12" t="s">
        <v>15649</v>
      </c>
    </row>
    <row r="1105" spans="1:6" x14ac:dyDescent="0.3">
      <c r="A1105" s="12" t="s">
        <v>16749</v>
      </c>
      <c r="B1105" s="12" t="s">
        <v>1676</v>
      </c>
      <c r="C1105" s="12">
        <v>8892281967</v>
      </c>
      <c r="D1105" s="12">
        <v>252</v>
      </c>
      <c r="E1105" s="82">
        <v>46031.078831018523</v>
      </c>
      <c r="F1105" s="12" t="s">
        <v>15649</v>
      </c>
    </row>
    <row r="1106" spans="1:6" x14ac:dyDescent="0.3">
      <c r="A1106" s="12" t="s">
        <v>16750</v>
      </c>
      <c r="B1106" s="12" t="s">
        <v>3860</v>
      </c>
      <c r="C1106" s="12">
        <v>9879104106</v>
      </c>
      <c r="D1106" s="12">
        <v>1012</v>
      </c>
      <c r="E1106" s="82">
        <v>46038.23369212963</v>
      </c>
      <c r="F1106" s="12" t="s">
        <v>15647</v>
      </c>
    </row>
    <row r="1107" spans="1:6" x14ac:dyDescent="0.3">
      <c r="A1107" s="12" t="s">
        <v>16751</v>
      </c>
      <c r="B1107" s="12" t="s">
        <v>1173</v>
      </c>
      <c r="C1107" s="12">
        <v>7040654044</v>
      </c>
      <c r="D1107" s="12">
        <v>772</v>
      </c>
      <c r="E1107" s="82">
        <v>46039.707303240742</v>
      </c>
      <c r="F1107" s="12" t="s">
        <v>15643</v>
      </c>
    </row>
    <row r="1108" spans="1:6" x14ac:dyDescent="0.3">
      <c r="A1108" s="12" t="s">
        <v>16752</v>
      </c>
      <c r="B1108" s="12" t="s">
        <v>3932</v>
      </c>
      <c r="C1108" s="12">
        <v>9851451782</v>
      </c>
      <c r="D1108" s="12">
        <v>2342</v>
      </c>
      <c r="E1108" s="82">
        <v>46031.710081018522</v>
      </c>
      <c r="F1108" s="12" t="s">
        <v>15649</v>
      </c>
    </row>
    <row r="1109" spans="1:6" x14ac:dyDescent="0.3">
      <c r="A1109" s="12" t="s">
        <v>16753</v>
      </c>
      <c r="B1109" s="12" t="s">
        <v>4489</v>
      </c>
      <c r="C1109" s="12">
        <v>8845905174</v>
      </c>
      <c r="D1109" s="12">
        <v>2526</v>
      </c>
      <c r="E1109" s="82">
        <v>46039.419108796297</v>
      </c>
      <c r="F1109" s="12" t="s">
        <v>15643</v>
      </c>
    </row>
    <row r="1110" spans="1:6" x14ac:dyDescent="0.3">
      <c r="A1110" s="12" t="s">
        <v>16754</v>
      </c>
      <c r="B1110" s="12" t="s">
        <v>4037</v>
      </c>
      <c r="C1110" s="12">
        <v>9886392140</v>
      </c>
      <c r="D1110" s="12">
        <v>1243</v>
      </c>
      <c r="E1110" s="82">
        <v>46045.464247685188</v>
      </c>
      <c r="F1110" s="12" t="s">
        <v>15647</v>
      </c>
    </row>
    <row r="1111" spans="1:6" x14ac:dyDescent="0.3">
      <c r="A1111" s="12" t="s">
        <v>16755</v>
      </c>
      <c r="B1111" s="12" t="s">
        <v>2397</v>
      </c>
      <c r="C1111" s="12">
        <v>9876150770</v>
      </c>
      <c r="D1111" s="12">
        <v>2449</v>
      </c>
      <c r="E1111" s="82">
        <v>46022.977442129632</v>
      </c>
      <c r="F1111" s="12" t="s">
        <v>15647</v>
      </c>
    </row>
    <row r="1112" spans="1:6" x14ac:dyDescent="0.3">
      <c r="A1112" s="12" t="s">
        <v>16756</v>
      </c>
      <c r="B1112" s="12" t="s">
        <v>3038</v>
      </c>
      <c r="C1112" s="12">
        <v>6360157410</v>
      </c>
      <c r="D1112" s="12">
        <v>1174</v>
      </c>
      <c r="E1112" s="82">
        <v>46027.413553240738</v>
      </c>
      <c r="F1112" s="12" t="s">
        <v>15647</v>
      </c>
    </row>
    <row r="1113" spans="1:6" x14ac:dyDescent="0.3">
      <c r="A1113" s="12" t="s">
        <v>16757</v>
      </c>
      <c r="B1113" s="12" t="s">
        <v>4376</v>
      </c>
      <c r="C1113" s="12">
        <v>9975619297</v>
      </c>
      <c r="D1113" s="12">
        <v>664</v>
      </c>
      <c r="E1113" s="82">
        <v>46042.040636574071</v>
      </c>
      <c r="F1113" s="12" t="s">
        <v>15647</v>
      </c>
    </row>
    <row r="1114" spans="1:6" x14ac:dyDescent="0.3">
      <c r="A1114" s="12" t="s">
        <v>16758</v>
      </c>
      <c r="B1114" s="12" t="s">
        <v>2857</v>
      </c>
      <c r="C1114" s="12">
        <v>6328326942</v>
      </c>
      <c r="D1114" s="12">
        <v>690</v>
      </c>
      <c r="E1114" s="82">
        <v>46038.891331018523</v>
      </c>
      <c r="F1114" s="12" t="s">
        <v>15643</v>
      </c>
    </row>
    <row r="1115" spans="1:6" x14ac:dyDescent="0.3">
      <c r="A1115" s="12" t="s">
        <v>16759</v>
      </c>
      <c r="B1115" s="12" t="s">
        <v>3212</v>
      </c>
      <c r="C1115" s="12">
        <v>8826012658</v>
      </c>
      <c r="D1115" s="12">
        <v>2317</v>
      </c>
      <c r="E1115" s="82">
        <v>46031.443414351852</v>
      </c>
      <c r="F1115" s="12" t="s">
        <v>15649</v>
      </c>
    </row>
    <row r="1116" spans="1:6" x14ac:dyDescent="0.3">
      <c r="A1116" s="12" t="s">
        <v>16760</v>
      </c>
      <c r="B1116" s="12" t="s">
        <v>1556</v>
      </c>
      <c r="C1116" s="12">
        <v>9826506350</v>
      </c>
      <c r="D1116" s="12">
        <v>145</v>
      </c>
      <c r="E1116" s="82">
        <v>46019.802442129629</v>
      </c>
      <c r="F1116" s="12" t="s">
        <v>15647</v>
      </c>
    </row>
    <row r="1117" spans="1:6" x14ac:dyDescent="0.3">
      <c r="A1117" s="12" t="s">
        <v>16761</v>
      </c>
      <c r="B1117" s="12" t="s">
        <v>1756</v>
      </c>
      <c r="C1117" s="12">
        <v>6381215362</v>
      </c>
      <c r="D1117" s="12">
        <v>1309</v>
      </c>
      <c r="E1117" s="82">
        <v>46036.775358796287</v>
      </c>
      <c r="F1117" s="12" t="s">
        <v>15649</v>
      </c>
    </row>
    <row r="1118" spans="1:6" x14ac:dyDescent="0.3">
      <c r="A1118" s="12" t="s">
        <v>16762</v>
      </c>
      <c r="B1118" s="12" t="s">
        <v>676</v>
      </c>
      <c r="C1118" s="12">
        <v>9825249361</v>
      </c>
      <c r="D1118" s="12">
        <v>1937</v>
      </c>
      <c r="E1118" s="82">
        <v>46019.235775462963</v>
      </c>
      <c r="F1118" s="12" t="s">
        <v>15647</v>
      </c>
    </row>
    <row r="1119" spans="1:6" x14ac:dyDescent="0.3">
      <c r="A1119" s="12" t="s">
        <v>16763</v>
      </c>
      <c r="B1119" s="12" t="s">
        <v>4182</v>
      </c>
      <c r="C1119" s="12">
        <v>7045238852</v>
      </c>
      <c r="D1119" s="12">
        <v>3382</v>
      </c>
      <c r="E1119" s="82">
        <v>46041.790636574071</v>
      </c>
      <c r="F1119" s="12" t="s">
        <v>15649</v>
      </c>
    </row>
    <row r="1120" spans="1:6" x14ac:dyDescent="0.3">
      <c r="A1120" s="12" t="s">
        <v>16764</v>
      </c>
      <c r="B1120" s="12" t="s">
        <v>3918</v>
      </c>
      <c r="C1120" s="12">
        <v>9893296503</v>
      </c>
      <c r="D1120" s="12">
        <v>1972</v>
      </c>
      <c r="E1120" s="82">
        <v>46030.556608796287</v>
      </c>
      <c r="F1120" s="12" t="s">
        <v>15643</v>
      </c>
    </row>
    <row r="1121" spans="1:6" x14ac:dyDescent="0.3">
      <c r="A1121" s="12" t="s">
        <v>16765</v>
      </c>
      <c r="B1121" s="12" t="s">
        <v>1895</v>
      </c>
      <c r="C1121" s="12">
        <v>7049045491</v>
      </c>
      <c r="D1121" s="12">
        <v>3330</v>
      </c>
      <c r="E1121" s="82">
        <v>46043.701747685183</v>
      </c>
      <c r="F1121" s="12" t="s">
        <v>15643</v>
      </c>
    </row>
    <row r="1122" spans="1:6" x14ac:dyDescent="0.3">
      <c r="A1122" s="12" t="s">
        <v>16766</v>
      </c>
      <c r="B1122" s="12" t="s">
        <v>3750</v>
      </c>
      <c r="C1122" s="12">
        <v>9961670354</v>
      </c>
      <c r="D1122" s="12">
        <v>645</v>
      </c>
      <c r="E1122" s="82">
        <v>46038.146192129629</v>
      </c>
      <c r="F1122" s="12" t="s">
        <v>15649</v>
      </c>
    </row>
    <row r="1123" spans="1:6" x14ac:dyDescent="0.3">
      <c r="A1123" s="12" t="s">
        <v>16767</v>
      </c>
      <c r="B1123" s="12" t="s">
        <v>4070</v>
      </c>
      <c r="C1123" s="12">
        <v>9986635512</v>
      </c>
      <c r="D1123" s="12">
        <v>726</v>
      </c>
      <c r="E1123" s="82">
        <v>46020.369803240741</v>
      </c>
      <c r="F1123" s="12" t="s">
        <v>15649</v>
      </c>
    </row>
    <row r="1124" spans="1:6" x14ac:dyDescent="0.3">
      <c r="A1124" s="12" t="s">
        <v>16768</v>
      </c>
      <c r="B1124" s="12" t="s">
        <v>1510</v>
      </c>
      <c r="C1124" s="12">
        <v>7080115248</v>
      </c>
      <c r="D1124" s="12">
        <v>2040</v>
      </c>
      <c r="E1124" s="82">
        <v>46049.43577546296</v>
      </c>
      <c r="F1124" s="12" t="s">
        <v>15649</v>
      </c>
    </row>
    <row r="1125" spans="1:6" x14ac:dyDescent="0.3">
      <c r="A1125" s="12" t="s">
        <v>16769</v>
      </c>
      <c r="B1125" s="12" t="s">
        <v>1736</v>
      </c>
      <c r="C1125" s="12">
        <v>8873332045</v>
      </c>
      <c r="D1125" s="12">
        <v>208</v>
      </c>
      <c r="E1125" s="82">
        <v>46044.398275462961</v>
      </c>
      <c r="F1125" s="12" t="s">
        <v>15649</v>
      </c>
    </row>
    <row r="1126" spans="1:6" x14ac:dyDescent="0.3">
      <c r="A1126" s="12" t="s">
        <v>16770</v>
      </c>
      <c r="B1126" s="12" t="s">
        <v>4505</v>
      </c>
      <c r="C1126" s="12">
        <v>8872582380</v>
      </c>
      <c r="D1126" s="12">
        <v>1699</v>
      </c>
      <c r="E1126" s="82">
        <v>46029.146192129629</v>
      </c>
      <c r="F1126" s="12" t="s">
        <v>15647</v>
      </c>
    </row>
    <row r="1127" spans="1:6" x14ac:dyDescent="0.3">
      <c r="A1127" s="12" t="s">
        <v>16771</v>
      </c>
      <c r="B1127" s="12" t="s">
        <v>3114</v>
      </c>
      <c r="C1127" s="12">
        <v>6373490797</v>
      </c>
      <c r="D1127" s="12">
        <v>1699</v>
      </c>
      <c r="E1127" s="82">
        <v>46023.044803240737</v>
      </c>
      <c r="F1127" s="12" t="s">
        <v>15647</v>
      </c>
    </row>
    <row r="1128" spans="1:6" x14ac:dyDescent="0.3">
      <c r="A1128" s="12" t="s">
        <v>16772</v>
      </c>
      <c r="B1128" s="12" t="s">
        <v>1778</v>
      </c>
      <c r="C1128" s="12">
        <v>9813032698</v>
      </c>
      <c r="D1128" s="12">
        <v>2958</v>
      </c>
      <c r="E1128" s="82">
        <v>46039.190636574072</v>
      </c>
      <c r="F1128" s="12" t="s">
        <v>15649</v>
      </c>
    </row>
    <row r="1129" spans="1:6" x14ac:dyDescent="0.3">
      <c r="A1129" s="12" t="s">
        <v>16773</v>
      </c>
      <c r="B1129" s="12" t="s">
        <v>4196</v>
      </c>
      <c r="C1129" s="12">
        <v>9857842290</v>
      </c>
      <c r="D1129" s="12">
        <v>2643</v>
      </c>
      <c r="E1129" s="82">
        <v>46027.594108796293</v>
      </c>
      <c r="F1129" s="12" t="s">
        <v>15649</v>
      </c>
    </row>
    <row r="1130" spans="1:6" x14ac:dyDescent="0.3">
      <c r="A1130" s="12" t="s">
        <v>16774</v>
      </c>
      <c r="B1130" s="12" t="s">
        <v>1668</v>
      </c>
      <c r="C1130" s="12">
        <v>8861149139</v>
      </c>
      <c r="D1130" s="12">
        <v>2314</v>
      </c>
      <c r="E1130" s="82">
        <v>46024.535081018519</v>
      </c>
      <c r="F1130" s="12" t="s">
        <v>15649</v>
      </c>
    </row>
    <row r="1131" spans="1:6" x14ac:dyDescent="0.3">
      <c r="A1131" s="12" t="s">
        <v>16775</v>
      </c>
      <c r="B1131" s="12" t="s">
        <v>2156</v>
      </c>
      <c r="C1131" s="12">
        <v>9812118376</v>
      </c>
      <c r="D1131" s="12">
        <v>1134</v>
      </c>
      <c r="E1131" s="82">
        <v>46038.310081018521</v>
      </c>
      <c r="F1131" s="12" t="s">
        <v>15649</v>
      </c>
    </row>
    <row r="1132" spans="1:6" x14ac:dyDescent="0.3">
      <c r="A1132" s="12" t="s">
        <v>16776</v>
      </c>
      <c r="B1132" s="12" t="s">
        <v>577</v>
      </c>
      <c r="C1132" s="12">
        <v>6393943951</v>
      </c>
      <c r="D1132" s="12">
        <v>2104</v>
      </c>
      <c r="E1132" s="82">
        <v>46028.612164351849</v>
      </c>
      <c r="F1132" s="12" t="s">
        <v>15649</v>
      </c>
    </row>
    <row r="1133" spans="1:6" x14ac:dyDescent="0.3">
      <c r="A1133" s="12" t="s">
        <v>16777</v>
      </c>
      <c r="B1133" s="12" t="s">
        <v>3144</v>
      </c>
      <c r="C1133" s="12">
        <v>9980010419</v>
      </c>
      <c r="D1133" s="12">
        <v>2281</v>
      </c>
      <c r="E1133" s="82">
        <v>46029.70244212963</v>
      </c>
      <c r="F1133" s="12" t="s">
        <v>15649</v>
      </c>
    </row>
    <row r="1134" spans="1:6" x14ac:dyDescent="0.3">
      <c r="A1134" s="12" t="s">
        <v>16778</v>
      </c>
      <c r="B1134" s="12" t="s">
        <v>1544</v>
      </c>
      <c r="C1134" s="12">
        <v>6355658823</v>
      </c>
      <c r="D1134" s="12">
        <v>2994</v>
      </c>
      <c r="E1134" s="82">
        <v>46035.260775462957</v>
      </c>
      <c r="F1134" s="12" t="s">
        <v>15647</v>
      </c>
    </row>
    <row r="1135" spans="1:6" x14ac:dyDescent="0.3">
      <c r="A1135" s="12" t="s">
        <v>16779</v>
      </c>
      <c r="B1135" s="12" t="s">
        <v>3064</v>
      </c>
      <c r="C1135" s="12">
        <v>6326177652</v>
      </c>
      <c r="D1135" s="12">
        <v>1516</v>
      </c>
      <c r="E1135" s="82">
        <v>46042.834386574083</v>
      </c>
      <c r="F1135" s="12" t="s">
        <v>15649</v>
      </c>
    </row>
    <row r="1136" spans="1:6" x14ac:dyDescent="0.3">
      <c r="A1136" s="12" t="s">
        <v>16780</v>
      </c>
      <c r="B1136" s="12" t="s">
        <v>3106</v>
      </c>
      <c r="C1136" s="12">
        <v>8867911016</v>
      </c>
      <c r="D1136" s="12">
        <v>2872</v>
      </c>
      <c r="E1136" s="82">
        <v>46037.044803240737</v>
      </c>
      <c r="F1136" s="12" t="s">
        <v>15647</v>
      </c>
    </row>
    <row r="1137" spans="1:6" x14ac:dyDescent="0.3">
      <c r="A1137" s="12" t="s">
        <v>16781</v>
      </c>
      <c r="B1137" s="12" t="s">
        <v>2525</v>
      </c>
      <c r="C1137" s="12">
        <v>6385458051</v>
      </c>
      <c r="D1137" s="12">
        <v>482</v>
      </c>
      <c r="E1137" s="82">
        <v>46030.998969907407</v>
      </c>
      <c r="F1137" s="12" t="s">
        <v>15647</v>
      </c>
    </row>
    <row r="1138" spans="1:6" x14ac:dyDescent="0.3">
      <c r="A1138" s="12" t="s">
        <v>16782</v>
      </c>
      <c r="B1138" s="12" t="s">
        <v>2351</v>
      </c>
      <c r="C1138" s="12">
        <v>8822807615</v>
      </c>
      <c r="D1138" s="12">
        <v>877</v>
      </c>
      <c r="E1138" s="82">
        <v>46019.941331018519</v>
      </c>
      <c r="F1138" s="12" t="s">
        <v>15649</v>
      </c>
    </row>
    <row r="1139" spans="1:6" x14ac:dyDescent="0.3">
      <c r="A1139" s="12" t="s">
        <v>16783</v>
      </c>
      <c r="B1139" s="12" t="s">
        <v>4184</v>
      </c>
      <c r="C1139" s="12">
        <v>6361841051</v>
      </c>
      <c r="D1139" s="12">
        <v>505</v>
      </c>
      <c r="E1139" s="82">
        <v>46037.157997685194</v>
      </c>
      <c r="F1139" s="12" t="s">
        <v>15643</v>
      </c>
    </row>
    <row r="1140" spans="1:6" x14ac:dyDescent="0.3">
      <c r="A1140" s="12" t="s">
        <v>16784</v>
      </c>
      <c r="B1140" s="12" t="s">
        <v>1241</v>
      </c>
      <c r="C1140" s="12">
        <v>9865931965</v>
      </c>
      <c r="D1140" s="12">
        <v>3352</v>
      </c>
      <c r="E1140" s="82">
        <v>46049.67119212963</v>
      </c>
      <c r="F1140" s="12" t="s">
        <v>15643</v>
      </c>
    </row>
    <row r="1141" spans="1:6" x14ac:dyDescent="0.3">
      <c r="A1141" s="12" t="s">
        <v>16785</v>
      </c>
      <c r="B1141" s="12" t="s">
        <v>3758</v>
      </c>
      <c r="C1141" s="12">
        <v>6388716480</v>
      </c>
      <c r="D1141" s="12">
        <v>30</v>
      </c>
      <c r="E1141" s="82">
        <v>46033.231608796297</v>
      </c>
      <c r="F1141" s="12" t="s">
        <v>15643</v>
      </c>
    </row>
    <row r="1142" spans="1:6" x14ac:dyDescent="0.3">
      <c r="A1142" s="12" t="s">
        <v>16786</v>
      </c>
      <c r="B1142" s="12" t="s">
        <v>2799</v>
      </c>
      <c r="C1142" s="12">
        <v>8871514915</v>
      </c>
      <c r="D1142" s="12">
        <v>3291</v>
      </c>
      <c r="E1142" s="82">
        <v>46052.293414351851</v>
      </c>
      <c r="F1142" s="12" t="s">
        <v>15643</v>
      </c>
    </row>
    <row r="1143" spans="1:6" x14ac:dyDescent="0.3">
      <c r="A1143" s="12" t="s">
        <v>16787</v>
      </c>
      <c r="B1143" s="12" t="s">
        <v>2549</v>
      </c>
      <c r="C1143" s="12">
        <v>7076919600</v>
      </c>
      <c r="D1143" s="12">
        <v>3302</v>
      </c>
      <c r="E1143" s="82">
        <v>46042.392025462963</v>
      </c>
      <c r="F1143" s="12" t="s">
        <v>15649</v>
      </c>
    </row>
    <row r="1144" spans="1:6" x14ac:dyDescent="0.3">
      <c r="A1144" s="12" t="s">
        <v>16788</v>
      </c>
      <c r="B1144" s="12" t="s">
        <v>3599</v>
      </c>
      <c r="C1144" s="12">
        <v>6344285026</v>
      </c>
      <c r="D1144" s="12">
        <v>3198</v>
      </c>
      <c r="E1144" s="82">
        <v>46027.104525462957</v>
      </c>
      <c r="F1144" s="12" t="s">
        <v>15643</v>
      </c>
    </row>
    <row r="1145" spans="1:6" x14ac:dyDescent="0.3">
      <c r="A1145" s="12" t="s">
        <v>16789</v>
      </c>
      <c r="B1145" s="12" t="s">
        <v>4565</v>
      </c>
      <c r="C1145" s="12">
        <v>8889362355</v>
      </c>
      <c r="D1145" s="12">
        <v>1746</v>
      </c>
      <c r="E1145" s="82">
        <v>46051.269803240742</v>
      </c>
      <c r="F1145" s="12" t="s">
        <v>15647</v>
      </c>
    </row>
    <row r="1146" spans="1:6" x14ac:dyDescent="0.3">
      <c r="A1146" s="12" t="s">
        <v>16790</v>
      </c>
      <c r="B1146" s="12" t="s">
        <v>2785</v>
      </c>
      <c r="C1146" s="12">
        <v>9953405359</v>
      </c>
      <c r="D1146" s="12">
        <v>106</v>
      </c>
      <c r="E1146" s="82">
        <v>46043.344108796293</v>
      </c>
      <c r="F1146" s="12" t="s">
        <v>15643</v>
      </c>
    </row>
    <row r="1147" spans="1:6" x14ac:dyDescent="0.3">
      <c r="A1147" s="12" t="s">
        <v>16791</v>
      </c>
      <c r="B1147" s="12" t="s">
        <v>3734</v>
      </c>
      <c r="C1147" s="12">
        <v>7029067538</v>
      </c>
      <c r="D1147" s="12">
        <v>2808</v>
      </c>
      <c r="E1147" s="82">
        <v>46047.931608796287</v>
      </c>
      <c r="F1147" s="12" t="s">
        <v>15647</v>
      </c>
    </row>
    <row r="1148" spans="1:6" x14ac:dyDescent="0.3">
      <c r="A1148" s="12" t="s">
        <v>16792</v>
      </c>
      <c r="B1148" s="12" t="s">
        <v>3503</v>
      </c>
      <c r="C1148" s="12">
        <v>9823796477</v>
      </c>
      <c r="D1148" s="12">
        <v>800</v>
      </c>
      <c r="E1148" s="82">
        <v>46038.562858796293</v>
      </c>
      <c r="F1148" s="12" t="s">
        <v>15643</v>
      </c>
    </row>
    <row r="1149" spans="1:6" x14ac:dyDescent="0.3">
      <c r="A1149" s="12" t="s">
        <v>16793</v>
      </c>
      <c r="B1149" s="12" t="s">
        <v>3731</v>
      </c>
      <c r="C1149" s="12">
        <v>6316194490</v>
      </c>
      <c r="D1149" s="12">
        <v>2035</v>
      </c>
      <c r="E1149" s="82">
        <v>46035.049664351849</v>
      </c>
      <c r="F1149" s="12" t="s">
        <v>15643</v>
      </c>
    </row>
    <row r="1150" spans="1:6" x14ac:dyDescent="0.3">
      <c r="A1150" s="12" t="s">
        <v>16794</v>
      </c>
      <c r="B1150" s="12" t="s">
        <v>1308</v>
      </c>
      <c r="C1150" s="12">
        <v>6381660095</v>
      </c>
      <c r="D1150" s="12">
        <v>2600</v>
      </c>
      <c r="E1150" s="82">
        <v>46052.714247685188</v>
      </c>
      <c r="F1150" s="12" t="s">
        <v>15649</v>
      </c>
    </row>
    <row r="1151" spans="1:6" x14ac:dyDescent="0.3">
      <c r="A1151" s="12" t="s">
        <v>16795</v>
      </c>
      <c r="B1151" s="12" t="s">
        <v>1883</v>
      </c>
      <c r="C1151" s="12">
        <v>9989759452</v>
      </c>
      <c r="D1151" s="12">
        <v>510</v>
      </c>
      <c r="E1151" s="82">
        <v>46038.178831018522</v>
      </c>
      <c r="F1151" s="12" t="s">
        <v>15647</v>
      </c>
    </row>
    <row r="1152" spans="1:6" x14ac:dyDescent="0.3">
      <c r="A1152" s="12" t="s">
        <v>16796</v>
      </c>
      <c r="B1152" s="12" t="s">
        <v>2903</v>
      </c>
      <c r="C1152" s="12">
        <v>7061655225</v>
      </c>
      <c r="D1152" s="12">
        <v>2816</v>
      </c>
      <c r="E1152" s="82">
        <v>46022.953831018523</v>
      </c>
      <c r="F1152" s="12" t="s">
        <v>15647</v>
      </c>
    </row>
    <row r="1153" spans="1:6" x14ac:dyDescent="0.3">
      <c r="A1153" s="12" t="s">
        <v>16797</v>
      </c>
      <c r="B1153" s="12" t="s">
        <v>1798</v>
      </c>
      <c r="C1153" s="12">
        <v>7041156680</v>
      </c>
      <c r="D1153" s="12">
        <v>2107</v>
      </c>
      <c r="E1153" s="82">
        <v>46034.716331018521</v>
      </c>
      <c r="F1153" s="12" t="s">
        <v>15647</v>
      </c>
    </row>
    <row r="1154" spans="1:6" x14ac:dyDescent="0.3">
      <c r="A1154" s="12" t="s">
        <v>16798</v>
      </c>
      <c r="B1154" s="12" t="s">
        <v>2857</v>
      </c>
      <c r="C1154" s="12">
        <v>9957898327</v>
      </c>
      <c r="D1154" s="12">
        <v>1798</v>
      </c>
      <c r="E1154" s="82">
        <v>46021.043414351851</v>
      </c>
      <c r="F1154" s="12" t="s">
        <v>15647</v>
      </c>
    </row>
    <row r="1155" spans="1:6" x14ac:dyDescent="0.3">
      <c r="A1155" s="12" t="s">
        <v>16799</v>
      </c>
      <c r="B1155" s="12" t="s">
        <v>2249</v>
      </c>
      <c r="C1155" s="12">
        <v>7073326704</v>
      </c>
      <c r="D1155" s="12">
        <v>111</v>
      </c>
      <c r="E1155" s="82">
        <v>46032.876747685194</v>
      </c>
      <c r="F1155" s="12" t="s">
        <v>15649</v>
      </c>
    </row>
    <row r="1156" spans="1:6" x14ac:dyDescent="0.3">
      <c r="A1156" s="12" t="s">
        <v>16800</v>
      </c>
      <c r="B1156" s="12" t="s">
        <v>1941</v>
      </c>
      <c r="C1156" s="12">
        <v>8863306442</v>
      </c>
      <c r="D1156" s="12">
        <v>507</v>
      </c>
      <c r="E1156" s="82">
        <v>46019.535775462973</v>
      </c>
      <c r="F1156" s="12" t="s">
        <v>15647</v>
      </c>
    </row>
    <row r="1157" spans="1:6" x14ac:dyDescent="0.3">
      <c r="A1157" s="12" t="s">
        <v>16801</v>
      </c>
      <c r="B1157" s="12" t="s">
        <v>1149</v>
      </c>
      <c r="C1157" s="12">
        <v>7029966157</v>
      </c>
      <c r="D1157" s="12">
        <v>2629</v>
      </c>
      <c r="E1157" s="82">
        <v>46019.912164351852</v>
      </c>
      <c r="F1157" s="12" t="s">
        <v>15647</v>
      </c>
    </row>
    <row r="1158" spans="1:6" x14ac:dyDescent="0.3">
      <c r="A1158" s="12" t="s">
        <v>16802</v>
      </c>
      <c r="B1158" s="12" t="s">
        <v>3230</v>
      </c>
      <c r="C1158" s="12">
        <v>9875421116</v>
      </c>
      <c r="D1158" s="12">
        <v>316</v>
      </c>
      <c r="E1158" s="82">
        <v>46019.694803240738</v>
      </c>
      <c r="F1158" s="12" t="s">
        <v>15647</v>
      </c>
    </row>
    <row r="1159" spans="1:6" x14ac:dyDescent="0.3">
      <c r="A1159" s="12" t="s">
        <v>16803</v>
      </c>
      <c r="B1159" s="12" t="s">
        <v>4260</v>
      </c>
      <c r="C1159" s="12">
        <v>6325163975</v>
      </c>
      <c r="D1159" s="12">
        <v>541</v>
      </c>
      <c r="E1159" s="82">
        <v>46022.23369212963</v>
      </c>
      <c r="F1159" s="12" t="s">
        <v>15649</v>
      </c>
    </row>
    <row r="1160" spans="1:6" x14ac:dyDescent="0.3">
      <c r="A1160" s="12" t="s">
        <v>16804</v>
      </c>
      <c r="B1160" s="12" t="s">
        <v>3573</v>
      </c>
      <c r="C1160" s="12">
        <v>6380882287</v>
      </c>
      <c r="D1160" s="12">
        <v>2557</v>
      </c>
      <c r="E1160" s="82">
        <v>46046.499664351853</v>
      </c>
      <c r="F1160" s="12" t="s">
        <v>15643</v>
      </c>
    </row>
    <row r="1161" spans="1:6" x14ac:dyDescent="0.3">
      <c r="A1161" s="12" t="s">
        <v>16805</v>
      </c>
      <c r="B1161" s="12" t="s">
        <v>4066</v>
      </c>
      <c r="C1161" s="12">
        <v>8880636047</v>
      </c>
      <c r="D1161" s="12">
        <v>2246</v>
      </c>
      <c r="E1161" s="82">
        <v>46039.20244212963</v>
      </c>
      <c r="F1161" s="12" t="s">
        <v>15643</v>
      </c>
    </row>
    <row r="1162" spans="1:6" x14ac:dyDescent="0.3">
      <c r="A1162" s="12" t="s">
        <v>16806</v>
      </c>
      <c r="B1162" s="12" t="s">
        <v>3120</v>
      </c>
      <c r="C1162" s="12">
        <v>7068465325</v>
      </c>
      <c r="D1162" s="12">
        <v>2859</v>
      </c>
      <c r="E1162" s="82">
        <v>46038.835775462961</v>
      </c>
      <c r="F1162" s="12" t="s">
        <v>15643</v>
      </c>
    </row>
    <row r="1163" spans="1:6" x14ac:dyDescent="0.3">
      <c r="A1163" s="12" t="s">
        <v>16807</v>
      </c>
      <c r="B1163" s="12" t="s">
        <v>1328</v>
      </c>
      <c r="C1163" s="12">
        <v>6382940163</v>
      </c>
      <c r="D1163" s="12">
        <v>3048</v>
      </c>
      <c r="E1163" s="82">
        <v>46024.216331018521</v>
      </c>
      <c r="F1163" s="12" t="s">
        <v>15647</v>
      </c>
    </row>
    <row r="1164" spans="1:6" x14ac:dyDescent="0.3">
      <c r="A1164" s="12" t="s">
        <v>16808</v>
      </c>
      <c r="B1164" s="12" t="s">
        <v>3170</v>
      </c>
      <c r="C1164" s="12">
        <v>7021106706</v>
      </c>
      <c r="D1164" s="12">
        <v>1374</v>
      </c>
      <c r="E1164" s="82">
        <v>46053.244803240741</v>
      </c>
      <c r="F1164" s="12" t="s">
        <v>15647</v>
      </c>
    </row>
    <row r="1165" spans="1:6" x14ac:dyDescent="0.3">
      <c r="A1165" s="12" t="s">
        <v>16809</v>
      </c>
      <c r="B1165" s="12" t="s">
        <v>3376</v>
      </c>
      <c r="C1165" s="12">
        <v>9952716421</v>
      </c>
      <c r="D1165" s="12">
        <v>1253</v>
      </c>
      <c r="E1165" s="82">
        <v>46020.338553240741</v>
      </c>
      <c r="F1165" s="12" t="s">
        <v>15649</v>
      </c>
    </row>
    <row r="1166" spans="1:6" x14ac:dyDescent="0.3">
      <c r="A1166" s="12" t="s">
        <v>16810</v>
      </c>
      <c r="B1166" s="12" t="s">
        <v>4216</v>
      </c>
      <c r="C1166" s="12">
        <v>6363074034</v>
      </c>
      <c r="D1166" s="12">
        <v>794</v>
      </c>
      <c r="E1166" s="82">
        <v>46047.510081018518</v>
      </c>
      <c r="F1166" s="12" t="s">
        <v>15643</v>
      </c>
    </row>
    <row r="1167" spans="1:6" x14ac:dyDescent="0.3">
      <c r="A1167" s="12" t="s">
        <v>16811</v>
      </c>
      <c r="B1167" s="12" t="s">
        <v>3980</v>
      </c>
      <c r="C1167" s="12">
        <v>8874859118</v>
      </c>
      <c r="D1167" s="12">
        <v>626</v>
      </c>
      <c r="E1167" s="82">
        <v>46053.455914351849</v>
      </c>
      <c r="F1167" s="12" t="s">
        <v>15649</v>
      </c>
    </row>
    <row r="1168" spans="1:6" x14ac:dyDescent="0.3">
      <c r="A1168" s="12" t="s">
        <v>16812</v>
      </c>
      <c r="B1168" s="12" t="s">
        <v>3310</v>
      </c>
      <c r="C1168" s="12">
        <v>6324262013</v>
      </c>
      <c r="D1168" s="12">
        <v>1082</v>
      </c>
      <c r="E1168" s="82">
        <v>46043.272581018522</v>
      </c>
      <c r="F1168" s="12" t="s">
        <v>15649</v>
      </c>
    </row>
    <row r="1169" spans="1:6" x14ac:dyDescent="0.3">
      <c r="A1169" s="12" t="s">
        <v>16813</v>
      </c>
      <c r="B1169" s="12" t="s">
        <v>1666</v>
      </c>
      <c r="C1169" s="12">
        <v>8850905047</v>
      </c>
      <c r="D1169" s="12">
        <v>49</v>
      </c>
      <c r="E1169" s="82">
        <v>46045.075358796297</v>
      </c>
      <c r="F1169" s="12" t="s">
        <v>15649</v>
      </c>
    </row>
    <row r="1170" spans="1:6" x14ac:dyDescent="0.3">
      <c r="A1170" s="12" t="s">
        <v>16814</v>
      </c>
      <c r="B1170" s="12" t="s">
        <v>2223</v>
      </c>
      <c r="C1170" s="12">
        <v>8838049871</v>
      </c>
      <c r="D1170" s="12">
        <v>2532</v>
      </c>
      <c r="E1170" s="82">
        <v>46043.46702546296</v>
      </c>
      <c r="F1170" s="12" t="s">
        <v>15647</v>
      </c>
    </row>
    <row r="1171" spans="1:6" x14ac:dyDescent="0.3">
      <c r="A1171" s="12" t="s">
        <v>16815</v>
      </c>
      <c r="B1171" s="12" t="s">
        <v>4261</v>
      </c>
      <c r="C1171" s="12">
        <v>8894690837</v>
      </c>
      <c r="D1171" s="12">
        <v>352</v>
      </c>
      <c r="E1171" s="82">
        <v>46026.722581018519</v>
      </c>
      <c r="F1171" s="12" t="s">
        <v>15649</v>
      </c>
    </row>
    <row r="1172" spans="1:6" x14ac:dyDescent="0.3">
      <c r="A1172" s="12" t="s">
        <v>16816</v>
      </c>
      <c r="B1172" s="12" t="s">
        <v>4044</v>
      </c>
      <c r="C1172" s="12">
        <v>8850342395</v>
      </c>
      <c r="D1172" s="12">
        <v>2440</v>
      </c>
      <c r="E1172" s="82">
        <v>46033.410081018519</v>
      </c>
      <c r="F1172" s="12" t="s">
        <v>15649</v>
      </c>
    </row>
    <row r="1173" spans="1:6" x14ac:dyDescent="0.3">
      <c r="A1173" s="12" t="s">
        <v>16817</v>
      </c>
      <c r="B1173" s="12" t="s">
        <v>4106</v>
      </c>
      <c r="C1173" s="12">
        <v>7032939812</v>
      </c>
      <c r="D1173" s="12">
        <v>599</v>
      </c>
      <c r="E1173" s="82">
        <v>46033.087858796287</v>
      </c>
      <c r="F1173" s="12" t="s">
        <v>15643</v>
      </c>
    </row>
    <row r="1174" spans="1:6" x14ac:dyDescent="0.3">
      <c r="A1174" s="12" t="s">
        <v>16818</v>
      </c>
      <c r="B1174" s="12" t="s">
        <v>946</v>
      </c>
      <c r="C1174" s="12">
        <v>9848187066</v>
      </c>
      <c r="D1174" s="12">
        <v>22</v>
      </c>
      <c r="E1174" s="82">
        <v>46044.097581018519</v>
      </c>
      <c r="F1174" s="12" t="s">
        <v>15649</v>
      </c>
    </row>
    <row r="1175" spans="1:6" x14ac:dyDescent="0.3">
      <c r="A1175" s="12" t="s">
        <v>16819</v>
      </c>
      <c r="B1175" s="12" t="s">
        <v>1014</v>
      </c>
      <c r="C1175" s="12">
        <v>9921901813</v>
      </c>
      <c r="D1175" s="12">
        <v>3533</v>
      </c>
      <c r="E1175" s="82">
        <v>46025.914942129632</v>
      </c>
      <c r="F1175" s="12" t="s">
        <v>15647</v>
      </c>
    </row>
    <row r="1176" spans="1:6" x14ac:dyDescent="0.3">
      <c r="A1176" s="12" t="s">
        <v>16820</v>
      </c>
      <c r="B1176" s="12" t="s">
        <v>4433</v>
      </c>
      <c r="C1176" s="12">
        <v>9834385287</v>
      </c>
      <c r="D1176" s="12">
        <v>1628</v>
      </c>
      <c r="E1176" s="82">
        <v>46053.453831018523</v>
      </c>
      <c r="F1176" s="12" t="s">
        <v>15643</v>
      </c>
    </row>
    <row r="1177" spans="1:6" x14ac:dyDescent="0.3">
      <c r="A1177" s="12" t="s">
        <v>16821</v>
      </c>
      <c r="B1177" s="12" t="s">
        <v>4019</v>
      </c>
      <c r="C1177" s="12">
        <v>6365778007</v>
      </c>
      <c r="D1177" s="12">
        <v>446</v>
      </c>
      <c r="E1177" s="82">
        <v>46048.323275462957</v>
      </c>
      <c r="F1177" s="12" t="s">
        <v>15649</v>
      </c>
    </row>
    <row r="1178" spans="1:6" x14ac:dyDescent="0.3">
      <c r="A1178" s="12" t="s">
        <v>16822</v>
      </c>
      <c r="B1178" s="12" t="s">
        <v>1632</v>
      </c>
      <c r="C1178" s="12">
        <v>6337208874</v>
      </c>
      <c r="D1178" s="12">
        <v>959</v>
      </c>
      <c r="E1178" s="82">
        <v>46051.973275462973</v>
      </c>
      <c r="F1178" s="12" t="s">
        <v>15643</v>
      </c>
    </row>
    <row r="1179" spans="1:6" x14ac:dyDescent="0.3">
      <c r="A1179" s="12" t="s">
        <v>16823</v>
      </c>
      <c r="B1179" s="12" t="s">
        <v>4275</v>
      </c>
      <c r="C1179" s="12">
        <v>7044637014</v>
      </c>
      <c r="D1179" s="12">
        <v>588</v>
      </c>
      <c r="E1179" s="82">
        <v>46031.554525462961</v>
      </c>
      <c r="F1179" s="12" t="s">
        <v>15647</v>
      </c>
    </row>
    <row r="1180" spans="1:6" x14ac:dyDescent="0.3">
      <c r="A1180" s="12" t="s">
        <v>16824</v>
      </c>
      <c r="B1180" s="12" t="s">
        <v>4292</v>
      </c>
      <c r="C1180" s="12">
        <v>9889669526</v>
      </c>
      <c r="D1180" s="12">
        <v>885</v>
      </c>
      <c r="E1180" s="82">
        <v>46029.473275462973</v>
      </c>
      <c r="F1180" s="12" t="s">
        <v>15647</v>
      </c>
    </row>
    <row r="1181" spans="1:6" x14ac:dyDescent="0.3">
      <c r="A1181" s="12" t="s">
        <v>16825</v>
      </c>
      <c r="B1181" s="12" t="s">
        <v>1362</v>
      </c>
      <c r="C1181" s="12">
        <v>9950217125</v>
      </c>
      <c r="D1181" s="12">
        <v>2412</v>
      </c>
      <c r="E1181" s="82">
        <v>46034.846192129633</v>
      </c>
      <c r="F1181" s="12" t="s">
        <v>15643</v>
      </c>
    </row>
    <row r="1182" spans="1:6" x14ac:dyDescent="0.3">
      <c r="A1182" s="12" t="s">
        <v>16826</v>
      </c>
      <c r="B1182" s="12" t="s">
        <v>2051</v>
      </c>
      <c r="C1182" s="12">
        <v>6399353426</v>
      </c>
      <c r="D1182" s="12">
        <v>3444</v>
      </c>
      <c r="E1182" s="82">
        <v>46035.632303240738</v>
      </c>
      <c r="F1182" s="12" t="s">
        <v>15643</v>
      </c>
    </row>
    <row r="1183" spans="1:6" x14ac:dyDescent="0.3">
      <c r="A1183" s="12" t="s">
        <v>16827</v>
      </c>
      <c r="B1183" s="12" t="s">
        <v>2549</v>
      </c>
      <c r="C1183" s="12">
        <v>7047133877</v>
      </c>
      <c r="D1183" s="12">
        <v>2967</v>
      </c>
      <c r="E1183" s="82">
        <v>46051.809386574067</v>
      </c>
      <c r="F1183" s="12" t="s">
        <v>15649</v>
      </c>
    </row>
    <row r="1184" spans="1:6" x14ac:dyDescent="0.3">
      <c r="A1184" s="12" t="s">
        <v>16828</v>
      </c>
      <c r="B1184" s="12" t="s">
        <v>1887</v>
      </c>
      <c r="C1184" s="12">
        <v>8892887163</v>
      </c>
      <c r="D1184" s="12">
        <v>1455</v>
      </c>
      <c r="E1184" s="82">
        <v>46035.224664351852</v>
      </c>
      <c r="F1184" s="12" t="s">
        <v>15647</v>
      </c>
    </row>
    <row r="1185" spans="1:6" x14ac:dyDescent="0.3">
      <c r="A1185" s="12" t="s">
        <v>16829</v>
      </c>
      <c r="B1185" s="12" t="s">
        <v>1417</v>
      </c>
      <c r="C1185" s="12">
        <v>6379868620</v>
      </c>
      <c r="D1185" s="12">
        <v>3497</v>
      </c>
      <c r="E1185" s="82">
        <v>46030.368414351848</v>
      </c>
      <c r="F1185" s="12" t="s">
        <v>15643</v>
      </c>
    </row>
    <row r="1186" spans="1:6" x14ac:dyDescent="0.3">
      <c r="A1186" s="12" t="s">
        <v>16830</v>
      </c>
      <c r="B1186" s="12" t="s">
        <v>2497</v>
      </c>
      <c r="C1186" s="12">
        <v>6392602473</v>
      </c>
      <c r="D1186" s="12">
        <v>2079</v>
      </c>
      <c r="E1186" s="82">
        <v>46034.643414351849</v>
      </c>
      <c r="F1186" s="12" t="s">
        <v>15649</v>
      </c>
    </row>
    <row r="1187" spans="1:6" x14ac:dyDescent="0.3">
      <c r="A1187" s="12" t="s">
        <v>16831</v>
      </c>
      <c r="B1187" s="12" t="s">
        <v>2445</v>
      </c>
      <c r="C1187" s="12">
        <v>6368640792</v>
      </c>
      <c r="D1187" s="12">
        <v>3506</v>
      </c>
      <c r="E1187" s="82">
        <v>46044.068414351852</v>
      </c>
      <c r="F1187" s="12" t="s">
        <v>15647</v>
      </c>
    </row>
    <row r="1188" spans="1:6" x14ac:dyDescent="0.3">
      <c r="A1188" s="12" t="s">
        <v>16832</v>
      </c>
      <c r="B1188" s="12" t="s">
        <v>4437</v>
      </c>
      <c r="C1188" s="12">
        <v>7033063779</v>
      </c>
      <c r="D1188" s="12">
        <v>2814</v>
      </c>
      <c r="E1188" s="82">
        <v>46037.25105324074</v>
      </c>
      <c r="F1188" s="12" t="s">
        <v>15649</v>
      </c>
    </row>
    <row r="1189" spans="1:6" x14ac:dyDescent="0.3">
      <c r="A1189" s="12" t="s">
        <v>16833</v>
      </c>
      <c r="B1189" s="12" t="s">
        <v>4130</v>
      </c>
      <c r="C1189" s="12">
        <v>9813639020</v>
      </c>
      <c r="D1189" s="12">
        <v>3185</v>
      </c>
      <c r="E1189" s="82">
        <v>46037.497581018521</v>
      </c>
      <c r="F1189" s="12" t="s">
        <v>15649</v>
      </c>
    </row>
    <row r="1190" spans="1:6" x14ac:dyDescent="0.3">
      <c r="A1190" s="12" t="s">
        <v>16834</v>
      </c>
      <c r="B1190" s="12" t="s">
        <v>2485</v>
      </c>
      <c r="C1190" s="12">
        <v>6371846741</v>
      </c>
      <c r="D1190" s="12">
        <v>479</v>
      </c>
      <c r="E1190" s="82">
        <v>46030.35869212963</v>
      </c>
      <c r="F1190" s="12" t="s">
        <v>15649</v>
      </c>
    </row>
    <row r="1191" spans="1:6" x14ac:dyDescent="0.3">
      <c r="A1191" s="12" t="s">
        <v>16835</v>
      </c>
      <c r="B1191" s="12" t="s">
        <v>3585</v>
      </c>
      <c r="C1191" s="12">
        <v>8852942175</v>
      </c>
      <c r="D1191" s="12">
        <v>1000</v>
      </c>
      <c r="E1191" s="82">
        <v>46036.760775462957</v>
      </c>
      <c r="F1191" s="12" t="s">
        <v>15643</v>
      </c>
    </row>
    <row r="1192" spans="1:6" x14ac:dyDescent="0.3">
      <c r="A1192" s="12" t="s">
        <v>16836</v>
      </c>
      <c r="B1192" s="12" t="s">
        <v>3701</v>
      </c>
      <c r="C1192" s="12">
        <v>9869571115</v>
      </c>
      <c r="D1192" s="12">
        <v>866</v>
      </c>
      <c r="E1192" s="82">
        <v>46041.644108796303</v>
      </c>
      <c r="F1192" s="12" t="s">
        <v>15643</v>
      </c>
    </row>
    <row r="1193" spans="1:6" x14ac:dyDescent="0.3">
      <c r="A1193" s="12" t="s">
        <v>16837</v>
      </c>
      <c r="B1193" s="12" t="s">
        <v>4162</v>
      </c>
      <c r="C1193" s="12">
        <v>9882443174</v>
      </c>
      <c r="D1193" s="12">
        <v>307</v>
      </c>
      <c r="E1193" s="82">
        <v>46048.957303240742</v>
      </c>
      <c r="F1193" s="12" t="s">
        <v>15649</v>
      </c>
    </row>
    <row r="1194" spans="1:6" x14ac:dyDescent="0.3">
      <c r="A1194" s="12" t="s">
        <v>16838</v>
      </c>
      <c r="B1194" s="12" t="s">
        <v>3132</v>
      </c>
      <c r="C1194" s="12">
        <v>7014127551</v>
      </c>
      <c r="D1194" s="12">
        <v>2819</v>
      </c>
      <c r="E1194" s="82">
        <v>46053.492025462961</v>
      </c>
      <c r="F1194" s="12" t="s">
        <v>15643</v>
      </c>
    </row>
    <row r="1195" spans="1:6" x14ac:dyDescent="0.3">
      <c r="A1195" s="12" t="s">
        <v>16839</v>
      </c>
      <c r="B1195" s="12" t="s">
        <v>4202</v>
      </c>
      <c r="C1195" s="12">
        <v>7013640009</v>
      </c>
      <c r="D1195" s="12">
        <v>2252</v>
      </c>
      <c r="E1195" s="82">
        <v>46032.551053240742</v>
      </c>
      <c r="F1195" s="12" t="s">
        <v>15643</v>
      </c>
    </row>
    <row r="1196" spans="1:6" x14ac:dyDescent="0.3">
      <c r="A1196" s="12" t="s">
        <v>16840</v>
      </c>
      <c r="B1196" s="12" t="s">
        <v>2685</v>
      </c>
      <c r="C1196" s="12">
        <v>7087722259</v>
      </c>
      <c r="D1196" s="12">
        <v>928</v>
      </c>
      <c r="E1196" s="82">
        <v>46027.865636574083</v>
      </c>
      <c r="F1196" s="12" t="s">
        <v>15647</v>
      </c>
    </row>
    <row r="1197" spans="1:6" x14ac:dyDescent="0.3">
      <c r="A1197" s="12" t="s">
        <v>16841</v>
      </c>
      <c r="B1197" s="12" t="s">
        <v>4118</v>
      </c>
      <c r="C1197" s="12">
        <v>8818551067</v>
      </c>
      <c r="D1197" s="12">
        <v>1261</v>
      </c>
      <c r="E1197" s="82">
        <v>46034.070497685178</v>
      </c>
      <c r="F1197" s="12" t="s">
        <v>15647</v>
      </c>
    </row>
    <row r="1198" spans="1:6" x14ac:dyDescent="0.3">
      <c r="A1198" s="12" t="s">
        <v>16842</v>
      </c>
      <c r="B1198" s="12" t="s">
        <v>1798</v>
      </c>
      <c r="C1198" s="12">
        <v>9954332050</v>
      </c>
      <c r="D1198" s="12">
        <v>1700</v>
      </c>
      <c r="E1198" s="82">
        <v>46028.013553240737</v>
      </c>
      <c r="F1198" s="12" t="s">
        <v>15647</v>
      </c>
    </row>
    <row r="1199" spans="1:6" x14ac:dyDescent="0.3">
      <c r="A1199" s="12" t="s">
        <v>16843</v>
      </c>
      <c r="B1199" s="12" t="s">
        <v>1550</v>
      </c>
      <c r="C1199" s="12">
        <v>6375907483</v>
      </c>
      <c r="D1199" s="12">
        <v>1887</v>
      </c>
      <c r="E1199" s="82">
        <v>46047.278831018521</v>
      </c>
      <c r="F1199" s="12" t="s">
        <v>15643</v>
      </c>
    </row>
    <row r="1200" spans="1:6" x14ac:dyDescent="0.3">
      <c r="A1200" s="12" t="s">
        <v>16844</v>
      </c>
      <c r="B1200" s="12" t="s">
        <v>3378</v>
      </c>
      <c r="C1200" s="12">
        <v>7014607743</v>
      </c>
      <c r="D1200" s="12">
        <v>1003</v>
      </c>
      <c r="E1200" s="82">
        <v>46046.851747685178</v>
      </c>
      <c r="F1200" s="12" t="s">
        <v>15649</v>
      </c>
    </row>
    <row r="1201" spans="1:6" x14ac:dyDescent="0.3">
      <c r="A1201" s="12" t="s">
        <v>16845</v>
      </c>
      <c r="B1201" s="12" t="s">
        <v>545</v>
      </c>
      <c r="C1201" s="12">
        <v>8897602985</v>
      </c>
      <c r="D1201" s="12">
        <v>193</v>
      </c>
      <c r="E1201" s="82">
        <v>46047.244108796287</v>
      </c>
      <c r="F1201" s="12" t="s">
        <v>15643</v>
      </c>
    </row>
    <row r="1202" spans="1:6" x14ac:dyDescent="0.3">
      <c r="A1202" s="12" t="s">
        <v>16846</v>
      </c>
      <c r="B1202" s="12" t="s">
        <v>1544</v>
      </c>
      <c r="C1202" s="12">
        <v>8866225033</v>
      </c>
      <c r="D1202" s="12">
        <v>35</v>
      </c>
      <c r="E1202" s="82">
        <v>46049.678136574083</v>
      </c>
      <c r="F1202" s="12" t="s">
        <v>15647</v>
      </c>
    </row>
    <row r="1203" spans="1:6" x14ac:dyDescent="0.3">
      <c r="A1203" s="12" t="s">
        <v>16847</v>
      </c>
      <c r="B1203" s="12" t="s">
        <v>3677</v>
      </c>
      <c r="C1203" s="12">
        <v>7097084161</v>
      </c>
      <c r="D1203" s="12">
        <v>3111</v>
      </c>
      <c r="E1203" s="82">
        <v>46025.27952546296</v>
      </c>
      <c r="F1203" s="12" t="s">
        <v>15643</v>
      </c>
    </row>
    <row r="1204" spans="1:6" x14ac:dyDescent="0.3">
      <c r="A1204" s="12" t="s">
        <v>16848</v>
      </c>
      <c r="B1204" s="12" t="s">
        <v>1788</v>
      </c>
      <c r="C1204" s="12">
        <v>7029100334</v>
      </c>
      <c r="D1204" s="12">
        <v>2026</v>
      </c>
      <c r="E1204" s="82">
        <v>46038.61146990741</v>
      </c>
      <c r="F1204" s="12" t="s">
        <v>15643</v>
      </c>
    </row>
    <row r="1205" spans="1:6" x14ac:dyDescent="0.3">
      <c r="A1205" s="12" t="s">
        <v>16849</v>
      </c>
      <c r="B1205" s="12" t="s">
        <v>3871</v>
      </c>
      <c r="C1205" s="12">
        <v>9991969809</v>
      </c>
      <c r="D1205" s="12">
        <v>3229</v>
      </c>
      <c r="E1205" s="82">
        <v>46047.039247685178</v>
      </c>
      <c r="F1205" s="12" t="s">
        <v>15643</v>
      </c>
    </row>
    <row r="1206" spans="1:6" x14ac:dyDescent="0.3">
      <c r="A1206" s="12" t="s">
        <v>16850</v>
      </c>
      <c r="B1206" s="12" t="s">
        <v>3847</v>
      </c>
      <c r="C1206" s="12">
        <v>9950748179</v>
      </c>
      <c r="D1206" s="12">
        <v>1619</v>
      </c>
      <c r="E1206" s="82">
        <v>46041.413553240738</v>
      </c>
      <c r="F1206" s="12" t="s">
        <v>15643</v>
      </c>
    </row>
    <row r="1207" spans="1:6" x14ac:dyDescent="0.3">
      <c r="A1207" s="12" t="s">
        <v>16851</v>
      </c>
      <c r="B1207" s="12" t="s">
        <v>3942</v>
      </c>
      <c r="C1207" s="12">
        <v>9930186885</v>
      </c>
      <c r="D1207" s="12">
        <v>3211</v>
      </c>
      <c r="E1207" s="82">
        <v>46031.300358796303</v>
      </c>
      <c r="F1207" s="12" t="s">
        <v>15643</v>
      </c>
    </row>
    <row r="1208" spans="1:6" x14ac:dyDescent="0.3">
      <c r="A1208" s="12" t="s">
        <v>16852</v>
      </c>
      <c r="B1208" s="12" t="s">
        <v>2197</v>
      </c>
      <c r="C1208" s="12">
        <v>7069439399</v>
      </c>
      <c r="D1208" s="12">
        <v>866</v>
      </c>
      <c r="E1208" s="82">
        <v>46023.019108796303</v>
      </c>
      <c r="F1208" s="12" t="s">
        <v>15643</v>
      </c>
    </row>
    <row r="1209" spans="1:6" x14ac:dyDescent="0.3">
      <c r="A1209" s="12" t="s">
        <v>16853</v>
      </c>
      <c r="B1209" s="12" t="s">
        <v>4064</v>
      </c>
      <c r="C1209" s="12">
        <v>6361740457</v>
      </c>
      <c r="D1209" s="12">
        <v>3228</v>
      </c>
      <c r="E1209" s="82">
        <v>46050.402442129627</v>
      </c>
      <c r="F1209" s="12" t="s">
        <v>15647</v>
      </c>
    </row>
    <row r="1210" spans="1:6" x14ac:dyDescent="0.3">
      <c r="A1210" s="12" t="s">
        <v>16854</v>
      </c>
      <c r="B1210" s="12" t="s">
        <v>720</v>
      </c>
      <c r="C1210" s="12">
        <v>9862592092</v>
      </c>
      <c r="D1210" s="12">
        <v>3144</v>
      </c>
      <c r="E1210" s="82">
        <v>46028.787858796299</v>
      </c>
      <c r="F1210" s="12" t="s">
        <v>15649</v>
      </c>
    </row>
    <row r="1211" spans="1:6" x14ac:dyDescent="0.3">
      <c r="A1211" s="12" t="s">
        <v>16855</v>
      </c>
      <c r="B1211" s="12" t="s">
        <v>604</v>
      </c>
      <c r="C1211" s="12">
        <v>9862990405</v>
      </c>
      <c r="D1211" s="12">
        <v>3015</v>
      </c>
      <c r="E1211" s="82">
        <v>46037.540636574071</v>
      </c>
      <c r="F1211" s="12" t="s">
        <v>15643</v>
      </c>
    </row>
    <row r="1212" spans="1:6" x14ac:dyDescent="0.3">
      <c r="A1212" s="12" t="s">
        <v>16856</v>
      </c>
      <c r="B1212" s="12" t="s">
        <v>2629</v>
      </c>
      <c r="C1212" s="12">
        <v>6359189959</v>
      </c>
      <c r="D1212" s="12">
        <v>1899</v>
      </c>
      <c r="E1212" s="82">
        <v>46045.53230324074</v>
      </c>
      <c r="F1212" s="12" t="s">
        <v>15643</v>
      </c>
    </row>
    <row r="1213" spans="1:6" x14ac:dyDescent="0.3">
      <c r="A1213" s="12" t="s">
        <v>16857</v>
      </c>
      <c r="B1213" s="12" t="s">
        <v>3056</v>
      </c>
      <c r="C1213" s="12">
        <v>9887666000</v>
      </c>
      <c r="D1213" s="12">
        <v>1153</v>
      </c>
      <c r="E1213" s="82">
        <v>46026.223969907413</v>
      </c>
      <c r="F1213" s="12" t="s">
        <v>15643</v>
      </c>
    </row>
    <row r="1214" spans="1:6" x14ac:dyDescent="0.3">
      <c r="A1214" s="12" t="s">
        <v>16858</v>
      </c>
      <c r="B1214" s="12" t="s">
        <v>3904</v>
      </c>
      <c r="C1214" s="12">
        <v>9944194914</v>
      </c>
      <c r="D1214" s="12">
        <v>2385</v>
      </c>
      <c r="E1214" s="82">
        <v>46048.273275462961</v>
      </c>
      <c r="F1214" s="12" t="s">
        <v>15647</v>
      </c>
    </row>
    <row r="1215" spans="1:6" x14ac:dyDescent="0.3">
      <c r="A1215" s="12" t="s">
        <v>16859</v>
      </c>
      <c r="B1215" s="12" t="s">
        <v>1338</v>
      </c>
      <c r="C1215" s="12">
        <v>6376831852</v>
      </c>
      <c r="D1215" s="12">
        <v>1519</v>
      </c>
      <c r="E1215" s="82">
        <v>46028.811469907407</v>
      </c>
      <c r="F1215" s="12" t="s">
        <v>15647</v>
      </c>
    </row>
    <row r="1216" spans="1:6" x14ac:dyDescent="0.3">
      <c r="A1216" s="12" t="s">
        <v>16860</v>
      </c>
      <c r="B1216" s="12" t="s">
        <v>4372</v>
      </c>
      <c r="C1216" s="12">
        <v>9846630608</v>
      </c>
      <c r="D1216" s="12">
        <v>1741</v>
      </c>
      <c r="E1216" s="82">
        <v>46027.53230324074</v>
      </c>
      <c r="F1216" s="12" t="s">
        <v>15643</v>
      </c>
    </row>
    <row r="1217" spans="1:6" x14ac:dyDescent="0.3">
      <c r="A1217" s="12" t="s">
        <v>16861</v>
      </c>
      <c r="B1217" s="12" t="s">
        <v>2319</v>
      </c>
      <c r="C1217" s="12">
        <v>7063027281</v>
      </c>
      <c r="D1217" s="12">
        <v>1575</v>
      </c>
      <c r="E1217" s="82">
        <v>46036.900358796287</v>
      </c>
      <c r="F1217" s="12" t="s">
        <v>15647</v>
      </c>
    </row>
    <row r="1218" spans="1:6" x14ac:dyDescent="0.3">
      <c r="A1218" s="12" t="s">
        <v>16862</v>
      </c>
      <c r="B1218" s="12" t="s">
        <v>3541</v>
      </c>
      <c r="C1218" s="12">
        <v>7015139600</v>
      </c>
      <c r="D1218" s="12">
        <v>2365</v>
      </c>
      <c r="E1218" s="82">
        <v>46019.718414351853</v>
      </c>
      <c r="F1218" s="12" t="s">
        <v>15647</v>
      </c>
    </row>
    <row r="1219" spans="1:6" x14ac:dyDescent="0.3">
      <c r="A1219" s="12" t="s">
        <v>16863</v>
      </c>
      <c r="B1219" s="12" t="s">
        <v>1989</v>
      </c>
      <c r="C1219" s="12">
        <v>8886014010</v>
      </c>
      <c r="D1219" s="12">
        <v>3011</v>
      </c>
      <c r="E1219" s="82">
        <v>46029.281608796293</v>
      </c>
      <c r="F1219" s="12" t="s">
        <v>15647</v>
      </c>
    </row>
    <row r="1220" spans="1:6" x14ac:dyDescent="0.3">
      <c r="A1220" s="12" t="s">
        <v>16864</v>
      </c>
      <c r="B1220" s="12" t="s">
        <v>3214</v>
      </c>
      <c r="C1220" s="12">
        <v>9857173857</v>
      </c>
      <c r="D1220" s="12">
        <v>2198</v>
      </c>
      <c r="E1220" s="82">
        <v>46039.136469907397</v>
      </c>
      <c r="F1220" s="12" t="s">
        <v>15649</v>
      </c>
    </row>
    <row r="1221" spans="1:6" x14ac:dyDescent="0.3">
      <c r="A1221" s="12" t="s">
        <v>16865</v>
      </c>
      <c r="B1221" s="12" t="s">
        <v>2144</v>
      </c>
      <c r="C1221" s="12">
        <v>6360918315</v>
      </c>
      <c r="D1221" s="12">
        <v>763</v>
      </c>
      <c r="E1221" s="82">
        <v>46034.964247685188</v>
      </c>
      <c r="F1221" s="12" t="s">
        <v>15647</v>
      </c>
    </row>
    <row r="1222" spans="1:6" x14ac:dyDescent="0.3">
      <c r="A1222" s="12" t="s">
        <v>16866</v>
      </c>
      <c r="B1222" s="12" t="s">
        <v>3978</v>
      </c>
      <c r="C1222" s="12">
        <v>7028242092</v>
      </c>
      <c r="D1222" s="12">
        <v>476</v>
      </c>
      <c r="E1222" s="82">
        <v>46027.961469907408</v>
      </c>
      <c r="F1222" s="12" t="s">
        <v>15647</v>
      </c>
    </row>
    <row r="1223" spans="1:6" x14ac:dyDescent="0.3">
      <c r="A1223" s="12" t="s">
        <v>16867</v>
      </c>
      <c r="B1223" s="12" t="s">
        <v>784</v>
      </c>
      <c r="C1223" s="12">
        <v>9917451413</v>
      </c>
      <c r="D1223" s="12">
        <v>3558</v>
      </c>
      <c r="E1223" s="82">
        <v>46048.65730324074</v>
      </c>
      <c r="F1223" s="12" t="s">
        <v>15649</v>
      </c>
    </row>
    <row r="1224" spans="1:6" x14ac:dyDescent="0.3">
      <c r="A1224" s="12" t="s">
        <v>16868</v>
      </c>
      <c r="B1224" s="12" t="s">
        <v>1945</v>
      </c>
      <c r="C1224" s="12">
        <v>8834202496</v>
      </c>
      <c r="D1224" s="12">
        <v>1689</v>
      </c>
      <c r="E1224" s="82">
        <v>46040.064247685194</v>
      </c>
      <c r="F1224" s="12" t="s">
        <v>15649</v>
      </c>
    </row>
    <row r="1225" spans="1:6" x14ac:dyDescent="0.3">
      <c r="A1225" s="12" t="s">
        <v>16869</v>
      </c>
      <c r="B1225" s="12" t="s">
        <v>4152</v>
      </c>
      <c r="C1225" s="12">
        <v>9950457490</v>
      </c>
      <c r="D1225" s="12">
        <v>3281</v>
      </c>
      <c r="E1225" s="82">
        <v>46039.92119212963</v>
      </c>
      <c r="F1225" s="12" t="s">
        <v>15643</v>
      </c>
    </row>
    <row r="1226" spans="1:6" x14ac:dyDescent="0.3">
      <c r="A1226" s="12" t="s">
        <v>16870</v>
      </c>
      <c r="B1226" s="12" t="s">
        <v>768</v>
      </c>
      <c r="C1226" s="12">
        <v>7054997083</v>
      </c>
      <c r="D1226" s="12">
        <v>1035</v>
      </c>
      <c r="E1226" s="82">
        <v>46038.828136574077</v>
      </c>
      <c r="F1226" s="12" t="s">
        <v>15647</v>
      </c>
    </row>
    <row r="1227" spans="1:6" x14ac:dyDescent="0.3">
      <c r="A1227" s="12" t="s">
        <v>16871</v>
      </c>
      <c r="B1227" s="12" t="s">
        <v>3703</v>
      </c>
      <c r="C1227" s="12">
        <v>8890175330</v>
      </c>
      <c r="D1227" s="12">
        <v>615</v>
      </c>
      <c r="E1227" s="82">
        <v>46046.674664351849</v>
      </c>
      <c r="F1227" s="12" t="s">
        <v>15649</v>
      </c>
    </row>
    <row r="1228" spans="1:6" x14ac:dyDescent="0.3">
      <c r="A1228" s="12" t="s">
        <v>16872</v>
      </c>
      <c r="B1228" s="12" t="s">
        <v>1708</v>
      </c>
      <c r="C1228" s="12">
        <v>7050584069</v>
      </c>
      <c r="D1228" s="12">
        <v>2788</v>
      </c>
      <c r="E1228" s="82">
        <v>46042.902442129627</v>
      </c>
      <c r="F1228" s="12" t="s">
        <v>15647</v>
      </c>
    </row>
    <row r="1229" spans="1:6" x14ac:dyDescent="0.3">
      <c r="A1229" s="12" t="s">
        <v>16873</v>
      </c>
      <c r="B1229" s="12" t="s">
        <v>3816</v>
      </c>
      <c r="C1229" s="12">
        <v>9999994978</v>
      </c>
      <c r="D1229" s="12">
        <v>2350</v>
      </c>
      <c r="E1229" s="82">
        <v>46038.323275462957</v>
      </c>
      <c r="F1229" s="12" t="s">
        <v>15647</v>
      </c>
    </row>
    <row r="1230" spans="1:6" x14ac:dyDescent="0.3">
      <c r="A1230" s="12" t="s">
        <v>16874</v>
      </c>
      <c r="B1230" s="12" t="s">
        <v>3042</v>
      </c>
      <c r="C1230" s="12">
        <v>9994616125</v>
      </c>
      <c r="D1230" s="12">
        <v>1888</v>
      </c>
      <c r="E1230" s="82">
        <v>46025.021886574083</v>
      </c>
      <c r="F1230" s="12" t="s">
        <v>15647</v>
      </c>
    </row>
    <row r="1231" spans="1:6" x14ac:dyDescent="0.3">
      <c r="A1231" s="12" t="s">
        <v>16875</v>
      </c>
      <c r="B1231" s="12" t="s">
        <v>3080</v>
      </c>
      <c r="C1231" s="12">
        <v>9827094915</v>
      </c>
      <c r="D1231" s="12">
        <v>2738</v>
      </c>
      <c r="E1231" s="82">
        <v>46019.512858796297</v>
      </c>
      <c r="F1231" s="12" t="s">
        <v>15647</v>
      </c>
    </row>
    <row r="1232" spans="1:6" x14ac:dyDescent="0.3">
      <c r="A1232" s="12" t="s">
        <v>16876</v>
      </c>
      <c r="B1232" s="12" t="s">
        <v>577</v>
      </c>
      <c r="C1232" s="12">
        <v>6366999296</v>
      </c>
      <c r="D1232" s="12">
        <v>3178</v>
      </c>
      <c r="E1232" s="82">
        <v>46047.210081018522</v>
      </c>
      <c r="F1232" s="12" t="s">
        <v>15643</v>
      </c>
    </row>
    <row r="1233" spans="1:6" x14ac:dyDescent="0.3">
      <c r="A1233" s="12" t="s">
        <v>16877</v>
      </c>
      <c r="B1233" s="12" t="s">
        <v>2183</v>
      </c>
      <c r="C1233" s="12">
        <v>8877213764</v>
      </c>
      <c r="D1233" s="12">
        <v>3407</v>
      </c>
      <c r="E1233" s="82">
        <v>46024.595497685194</v>
      </c>
      <c r="F1233" s="12" t="s">
        <v>15649</v>
      </c>
    </row>
    <row r="1234" spans="1:6" x14ac:dyDescent="0.3">
      <c r="A1234" s="12" t="s">
        <v>16878</v>
      </c>
      <c r="B1234" s="12" t="s">
        <v>2367</v>
      </c>
      <c r="C1234" s="12">
        <v>6395607205</v>
      </c>
      <c r="D1234" s="12">
        <v>1121</v>
      </c>
      <c r="E1234" s="82">
        <v>46026.527442129627</v>
      </c>
      <c r="F1234" s="12" t="s">
        <v>15643</v>
      </c>
    </row>
    <row r="1235" spans="1:6" x14ac:dyDescent="0.3">
      <c r="A1235" s="12" t="s">
        <v>16879</v>
      </c>
      <c r="B1235" s="12" t="s">
        <v>858</v>
      </c>
      <c r="C1235" s="12">
        <v>8859754490</v>
      </c>
      <c r="D1235" s="12">
        <v>3099</v>
      </c>
      <c r="E1235" s="82">
        <v>46026.496192129627</v>
      </c>
      <c r="F1235" s="12" t="s">
        <v>15649</v>
      </c>
    </row>
    <row r="1236" spans="1:6" x14ac:dyDescent="0.3">
      <c r="A1236" s="12" t="s">
        <v>16880</v>
      </c>
      <c r="B1236" s="12" t="s">
        <v>2263</v>
      </c>
      <c r="C1236" s="12">
        <v>8839397342</v>
      </c>
      <c r="D1236" s="12">
        <v>372</v>
      </c>
      <c r="E1236" s="82">
        <v>46053.207997685182</v>
      </c>
      <c r="F1236" s="12" t="s">
        <v>15649</v>
      </c>
    </row>
    <row r="1237" spans="1:6" x14ac:dyDescent="0.3">
      <c r="A1237" s="12" t="s">
        <v>16881</v>
      </c>
      <c r="B1237" s="12" t="s">
        <v>2160</v>
      </c>
      <c r="C1237" s="12">
        <v>9934374858</v>
      </c>
      <c r="D1237" s="12">
        <v>3355</v>
      </c>
      <c r="E1237" s="82">
        <v>46034.062858796293</v>
      </c>
      <c r="F1237" s="12" t="s">
        <v>15649</v>
      </c>
    </row>
    <row r="1238" spans="1:6" x14ac:dyDescent="0.3">
      <c r="A1238" s="12" t="s">
        <v>16882</v>
      </c>
      <c r="B1238" s="12" t="s">
        <v>1564</v>
      </c>
      <c r="C1238" s="12">
        <v>6349622196</v>
      </c>
      <c r="D1238" s="12">
        <v>3125</v>
      </c>
      <c r="E1238" s="82">
        <v>46050.391331018523</v>
      </c>
      <c r="F1238" s="12" t="s">
        <v>15643</v>
      </c>
    </row>
    <row r="1239" spans="1:6" x14ac:dyDescent="0.3">
      <c r="A1239" s="12" t="s">
        <v>16883</v>
      </c>
      <c r="B1239" s="12" t="s">
        <v>3266</v>
      </c>
      <c r="C1239" s="12">
        <v>9966465530</v>
      </c>
      <c r="D1239" s="12">
        <v>3000</v>
      </c>
      <c r="E1239" s="82">
        <v>46028.698275462957</v>
      </c>
      <c r="F1239" s="12" t="s">
        <v>15647</v>
      </c>
    </row>
    <row r="1240" spans="1:6" x14ac:dyDescent="0.3">
      <c r="A1240" s="12" t="s">
        <v>16884</v>
      </c>
      <c r="B1240" s="12" t="s">
        <v>2947</v>
      </c>
      <c r="C1240" s="12">
        <v>9930100284</v>
      </c>
      <c r="D1240" s="12">
        <v>596</v>
      </c>
      <c r="E1240" s="82">
        <v>46045.492719907408</v>
      </c>
      <c r="F1240" s="12" t="s">
        <v>15649</v>
      </c>
    </row>
    <row r="1241" spans="1:6" x14ac:dyDescent="0.3">
      <c r="A1241" s="12" t="s">
        <v>16885</v>
      </c>
      <c r="B1241" s="12" t="s">
        <v>2917</v>
      </c>
      <c r="C1241" s="12">
        <v>9965433123</v>
      </c>
      <c r="D1241" s="12">
        <v>2771</v>
      </c>
      <c r="E1241" s="82">
        <v>46037.568414351852</v>
      </c>
      <c r="F1241" s="12" t="s">
        <v>15649</v>
      </c>
    </row>
    <row r="1242" spans="1:6" x14ac:dyDescent="0.3">
      <c r="A1242" s="12" t="s">
        <v>16886</v>
      </c>
      <c r="B1242" s="12" t="s">
        <v>3140</v>
      </c>
      <c r="C1242" s="12">
        <v>9857453011</v>
      </c>
      <c r="D1242" s="12">
        <v>388</v>
      </c>
      <c r="E1242" s="82">
        <v>46036.335775462961</v>
      </c>
      <c r="F1242" s="12" t="s">
        <v>15647</v>
      </c>
    </row>
    <row r="1243" spans="1:6" x14ac:dyDescent="0.3">
      <c r="A1243" s="12" t="s">
        <v>16887</v>
      </c>
      <c r="B1243" s="12" t="s">
        <v>2087</v>
      </c>
      <c r="C1243" s="12">
        <v>8838799845</v>
      </c>
      <c r="D1243" s="12">
        <v>2775</v>
      </c>
      <c r="E1243" s="82">
        <v>46042.682997685188</v>
      </c>
      <c r="F1243" s="12" t="s">
        <v>15647</v>
      </c>
    </row>
    <row r="1244" spans="1:6" x14ac:dyDescent="0.3">
      <c r="A1244" s="12" t="s">
        <v>16888</v>
      </c>
      <c r="B1244" s="12" t="s">
        <v>2823</v>
      </c>
      <c r="C1244" s="12">
        <v>7098603204</v>
      </c>
      <c r="D1244" s="12">
        <v>2963</v>
      </c>
      <c r="E1244" s="82">
        <v>46028.227442129632</v>
      </c>
      <c r="F1244" s="12" t="s">
        <v>15643</v>
      </c>
    </row>
    <row r="1245" spans="1:6" x14ac:dyDescent="0.3">
      <c r="A1245" s="12" t="s">
        <v>16889</v>
      </c>
      <c r="B1245" s="12" t="s">
        <v>4413</v>
      </c>
      <c r="C1245" s="12">
        <v>9856223391</v>
      </c>
      <c r="D1245" s="12">
        <v>108</v>
      </c>
      <c r="E1245" s="82">
        <v>46038.458692129629</v>
      </c>
      <c r="F1245" s="12" t="s">
        <v>15643</v>
      </c>
    </row>
    <row r="1246" spans="1:6" x14ac:dyDescent="0.3">
      <c r="A1246" s="12" t="s">
        <v>16890</v>
      </c>
      <c r="B1246" s="12" t="s">
        <v>2473</v>
      </c>
      <c r="C1246" s="12">
        <v>6387788312</v>
      </c>
      <c r="D1246" s="12">
        <v>2983</v>
      </c>
      <c r="E1246" s="82">
        <v>46038.517025462963</v>
      </c>
      <c r="F1246" s="12" t="s">
        <v>15643</v>
      </c>
    </row>
    <row r="1247" spans="1:6" x14ac:dyDescent="0.3">
      <c r="A1247" s="12" t="s">
        <v>16891</v>
      </c>
      <c r="B1247" s="12" t="s">
        <v>2799</v>
      </c>
      <c r="C1247" s="12">
        <v>9982072144</v>
      </c>
      <c r="D1247" s="12">
        <v>830</v>
      </c>
      <c r="E1247" s="82">
        <v>46020.021886574083</v>
      </c>
      <c r="F1247" s="12" t="s">
        <v>15649</v>
      </c>
    </row>
    <row r="1248" spans="1:6" x14ac:dyDescent="0.3">
      <c r="A1248" s="12" t="s">
        <v>16892</v>
      </c>
      <c r="B1248" s="12" t="s">
        <v>3138</v>
      </c>
      <c r="C1248" s="12">
        <v>7075425172</v>
      </c>
      <c r="D1248" s="12">
        <v>1797</v>
      </c>
      <c r="E1248" s="82">
        <v>46052.321886574071</v>
      </c>
      <c r="F1248" s="12" t="s">
        <v>15649</v>
      </c>
    </row>
    <row r="1249" spans="1:6" x14ac:dyDescent="0.3">
      <c r="A1249" s="12" t="s">
        <v>16893</v>
      </c>
      <c r="B1249" s="12" t="s">
        <v>1835</v>
      </c>
      <c r="C1249" s="12">
        <v>7085112611</v>
      </c>
      <c r="D1249" s="12">
        <v>478</v>
      </c>
      <c r="E1249" s="82">
        <v>46030.732303240737</v>
      </c>
      <c r="F1249" s="12" t="s">
        <v>15649</v>
      </c>
    </row>
    <row r="1250" spans="1:6" x14ac:dyDescent="0.3">
      <c r="A1250" s="12" t="s">
        <v>16894</v>
      </c>
      <c r="B1250" s="12" t="s">
        <v>2659</v>
      </c>
      <c r="C1250" s="12">
        <v>9936605043</v>
      </c>
      <c r="D1250" s="12">
        <v>2608</v>
      </c>
      <c r="E1250" s="82">
        <v>46047.061469907407</v>
      </c>
      <c r="F1250" s="12" t="s">
        <v>15643</v>
      </c>
    </row>
    <row r="1251" spans="1:6" x14ac:dyDescent="0.3">
      <c r="A1251" s="12" t="s">
        <v>16895</v>
      </c>
      <c r="B1251" s="12" t="s">
        <v>2071</v>
      </c>
      <c r="C1251" s="12">
        <v>9969327798</v>
      </c>
      <c r="D1251" s="12">
        <v>3522</v>
      </c>
      <c r="E1251" s="82">
        <v>46046.450358796297</v>
      </c>
      <c r="F1251" s="12" t="s">
        <v>15647</v>
      </c>
    </row>
    <row r="1252" spans="1:6" x14ac:dyDescent="0.3">
      <c r="A1252" s="12" t="s">
        <v>16896</v>
      </c>
      <c r="B1252" s="12" t="s">
        <v>3038</v>
      </c>
      <c r="C1252" s="12">
        <v>9825680196</v>
      </c>
      <c r="D1252" s="12">
        <v>1200</v>
      </c>
      <c r="E1252" s="82">
        <v>46049.275358796287</v>
      </c>
      <c r="F1252" s="12" t="s">
        <v>15643</v>
      </c>
    </row>
    <row r="1253" spans="1:6" x14ac:dyDescent="0.3">
      <c r="A1253" s="12" t="s">
        <v>16897</v>
      </c>
      <c r="B1253" s="12" t="s">
        <v>2579</v>
      </c>
      <c r="C1253" s="12">
        <v>6321545781</v>
      </c>
      <c r="D1253" s="12">
        <v>3113</v>
      </c>
      <c r="E1253" s="82">
        <v>46033.051053240742</v>
      </c>
      <c r="F1253" s="12" t="s">
        <v>15647</v>
      </c>
    </row>
    <row r="1254" spans="1:6" x14ac:dyDescent="0.3">
      <c r="A1254" s="12" t="s">
        <v>16898</v>
      </c>
      <c r="B1254" s="12" t="s">
        <v>2375</v>
      </c>
      <c r="C1254" s="12">
        <v>9982122628</v>
      </c>
      <c r="D1254" s="12">
        <v>2921</v>
      </c>
      <c r="E1254" s="82">
        <v>46032.802442129629</v>
      </c>
      <c r="F1254" s="12" t="s">
        <v>15643</v>
      </c>
    </row>
    <row r="1255" spans="1:6" x14ac:dyDescent="0.3">
      <c r="A1255" s="12" t="s">
        <v>16899</v>
      </c>
      <c r="B1255" s="12" t="s">
        <v>2977</v>
      </c>
      <c r="C1255" s="12">
        <v>8860990726</v>
      </c>
      <c r="D1255" s="12">
        <v>573</v>
      </c>
      <c r="E1255" s="82">
        <v>46050.306608796287</v>
      </c>
      <c r="F1255" s="12" t="s">
        <v>15649</v>
      </c>
    </row>
    <row r="1256" spans="1:6" x14ac:dyDescent="0.3">
      <c r="A1256" s="12" t="s">
        <v>16900</v>
      </c>
      <c r="B1256" s="12" t="s">
        <v>3788</v>
      </c>
      <c r="C1256" s="12">
        <v>8855477013</v>
      </c>
      <c r="D1256" s="12">
        <v>3459</v>
      </c>
      <c r="E1256" s="82">
        <v>46037.939247685194</v>
      </c>
      <c r="F1256" s="12" t="s">
        <v>15649</v>
      </c>
    </row>
    <row r="1257" spans="1:6" x14ac:dyDescent="0.3">
      <c r="A1257" s="12" t="s">
        <v>16901</v>
      </c>
      <c r="B1257" s="12" t="s">
        <v>759</v>
      </c>
      <c r="C1257" s="12">
        <v>9823890394</v>
      </c>
      <c r="D1257" s="12">
        <v>183</v>
      </c>
      <c r="E1257" s="82">
        <v>46033.620497685188</v>
      </c>
      <c r="F1257" s="12" t="s">
        <v>15649</v>
      </c>
    </row>
    <row r="1258" spans="1:6" x14ac:dyDescent="0.3">
      <c r="A1258" s="12" t="s">
        <v>16902</v>
      </c>
      <c r="B1258" s="12" t="s">
        <v>4354</v>
      </c>
      <c r="C1258" s="12">
        <v>9813528907</v>
      </c>
      <c r="D1258" s="12">
        <v>3271</v>
      </c>
      <c r="E1258" s="82">
        <v>46044.144803240742</v>
      </c>
      <c r="F1258" s="12" t="s">
        <v>15647</v>
      </c>
    </row>
    <row r="1259" spans="1:6" x14ac:dyDescent="0.3">
      <c r="A1259" s="12" t="s">
        <v>16903</v>
      </c>
      <c r="B1259" s="12" t="s">
        <v>2665</v>
      </c>
      <c r="C1259" s="12">
        <v>9961948230</v>
      </c>
      <c r="D1259" s="12">
        <v>2620</v>
      </c>
      <c r="E1259" s="82">
        <v>46025.747581018521</v>
      </c>
      <c r="F1259" s="12" t="s">
        <v>15649</v>
      </c>
    </row>
    <row r="1260" spans="1:6" x14ac:dyDescent="0.3">
      <c r="A1260" s="12" t="s">
        <v>16904</v>
      </c>
      <c r="B1260" s="12" t="s">
        <v>2871</v>
      </c>
      <c r="C1260" s="12">
        <v>7059299465</v>
      </c>
      <c r="D1260" s="12">
        <v>1884</v>
      </c>
      <c r="E1260" s="82">
        <v>46021.105219907397</v>
      </c>
      <c r="F1260" s="12" t="s">
        <v>15647</v>
      </c>
    </row>
    <row r="1261" spans="1:6" x14ac:dyDescent="0.3">
      <c r="A1261" s="12" t="s">
        <v>16905</v>
      </c>
      <c r="B1261" s="12" t="s">
        <v>2363</v>
      </c>
      <c r="C1261" s="12">
        <v>8814601261</v>
      </c>
      <c r="D1261" s="12">
        <v>1783</v>
      </c>
      <c r="E1261" s="82">
        <v>46052.065636574072</v>
      </c>
      <c r="F1261" s="12" t="s">
        <v>15647</v>
      </c>
    </row>
    <row r="1262" spans="1:6" x14ac:dyDescent="0.3">
      <c r="A1262" s="12" t="s">
        <v>16906</v>
      </c>
      <c r="B1262" s="12" t="s">
        <v>3066</v>
      </c>
      <c r="C1262" s="12">
        <v>7053877559</v>
      </c>
      <c r="D1262" s="12">
        <v>2574</v>
      </c>
      <c r="E1262" s="82">
        <v>46023.56355324074</v>
      </c>
      <c r="F1262" s="12" t="s">
        <v>15649</v>
      </c>
    </row>
    <row r="1263" spans="1:6" x14ac:dyDescent="0.3">
      <c r="A1263" s="12" t="s">
        <v>16907</v>
      </c>
      <c r="B1263" s="12" t="s">
        <v>2001</v>
      </c>
      <c r="C1263" s="12">
        <v>7024776916</v>
      </c>
      <c r="D1263" s="12">
        <v>514</v>
      </c>
      <c r="E1263" s="82">
        <v>46026.567719907413</v>
      </c>
      <c r="F1263" s="12" t="s">
        <v>15649</v>
      </c>
    </row>
    <row r="1264" spans="1:6" x14ac:dyDescent="0.3">
      <c r="A1264" s="12" t="s">
        <v>16908</v>
      </c>
      <c r="B1264" s="12" t="s">
        <v>3380</v>
      </c>
      <c r="C1264" s="12">
        <v>9838630066</v>
      </c>
      <c r="D1264" s="12">
        <v>2307</v>
      </c>
      <c r="E1264" s="82">
        <v>46052.802442129629</v>
      </c>
      <c r="F1264" s="12" t="s">
        <v>15647</v>
      </c>
    </row>
    <row r="1265" spans="1:6" x14ac:dyDescent="0.3">
      <c r="A1265" s="12" t="s">
        <v>16909</v>
      </c>
      <c r="B1265" s="12" t="s">
        <v>2349</v>
      </c>
      <c r="C1265" s="12">
        <v>9948452481</v>
      </c>
      <c r="D1265" s="12">
        <v>1869</v>
      </c>
      <c r="E1265" s="82">
        <v>46045.430914351848</v>
      </c>
      <c r="F1265" s="12" t="s">
        <v>15647</v>
      </c>
    </row>
    <row r="1266" spans="1:6" x14ac:dyDescent="0.3">
      <c r="A1266" s="12" t="s">
        <v>16910</v>
      </c>
      <c r="B1266" s="12" t="s">
        <v>2759</v>
      </c>
      <c r="C1266" s="12">
        <v>8884244497</v>
      </c>
      <c r="D1266" s="12">
        <v>1367</v>
      </c>
      <c r="E1266" s="82">
        <v>46052.976053240738</v>
      </c>
      <c r="F1266" s="12" t="s">
        <v>15647</v>
      </c>
    </row>
    <row r="1267" spans="1:6" x14ac:dyDescent="0.3">
      <c r="A1267" s="12" t="s">
        <v>16911</v>
      </c>
      <c r="B1267" s="12" t="s">
        <v>1945</v>
      </c>
      <c r="C1267" s="12">
        <v>9832446497</v>
      </c>
      <c r="D1267" s="12">
        <v>3014</v>
      </c>
      <c r="E1267" s="82">
        <v>46028.234386574077</v>
      </c>
      <c r="F1267" s="12" t="s">
        <v>15647</v>
      </c>
    </row>
    <row r="1268" spans="1:6" x14ac:dyDescent="0.3">
      <c r="A1268" s="12" t="s">
        <v>16912</v>
      </c>
      <c r="B1268" s="12" t="s">
        <v>3168</v>
      </c>
      <c r="C1268" s="12">
        <v>8814529116</v>
      </c>
      <c r="D1268" s="12">
        <v>2134</v>
      </c>
      <c r="E1268" s="82">
        <v>46020.469108796293</v>
      </c>
      <c r="F1268" s="12" t="s">
        <v>15649</v>
      </c>
    </row>
    <row r="1269" spans="1:6" x14ac:dyDescent="0.3">
      <c r="A1269" s="12" t="s">
        <v>16913</v>
      </c>
      <c r="B1269" s="12" t="s">
        <v>4421</v>
      </c>
      <c r="C1269" s="12">
        <v>9862326341</v>
      </c>
      <c r="D1269" s="12">
        <v>1483</v>
      </c>
      <c r="E1269" s="82">
        <v>46028.557997685188</v>
      </c>
      <c r="F1269" s="12" t="s">
        <v>15649</v>
      </c>
    </row>
    <row r="1270" spans="1:6" x14ac:dyDescent="0.3">
      <c r="A1270" s="12" t="s">
        <v>16914</v>
      </c>
      <c r="B1270" s="12" t="s">
        <v>3669</v>
      </c>
      <c r="C1270" s="12">
        <v>6351873417</v>
      </c>
      <c r="D1270" s="12">
        <v>1908</v>
      </c>
      <c r="E1270" s="82">
        <v>46038.63994212963</v>
      </c>
      <c r="F1270" s="12" t="s">
        <v>15647</v>
      </c>
    </row>
    <row r="1271" spans="1:6" x14ac:dyDescent="0.3">
      <c r="A1271" s="12" t="s">
        <v>16915</v>
      </c>
      <c r="B1271" s="12" t="s">
        <v>3493</v>
      </c>
      <c r="C1271" s="12">
        <v>9954558780</v>
      </c>
      <c r="D1271" s="12">
        <v>865</v>
      </c>
      <c r="E1271" s="82">
        <v>46023.478831018518</v>
      </c>
      <c r="F1271" s="12" t="s">
        <v>15649</v>
      </c>
    </row>
    <row r="1272" spans="1:6" x14ac:dyDescent="0.3">
      <c r="A1272" s="12" t="s">
        <v>16916</v>
      </c>
      <c r="B1272" s="12" t="s">
        <v>1841</v>
      </c>
      <c r="C1272" s="12">
        <v>8830896862</v>
      </c>
      <c r="D1272" s="12">
        <v>1714</v>
      </c>
      <c r="E1272" s="82">
        <v>46019.756608796299</v>
      </c>
      <c r="F1272" s="12" t="s">
        <v>15649</v>
      </c>
    </row>
    <row r="1273" spans="1:6" x14ac:dyDescent="0.3">
      <c r="A1273" s="12" t="s">
        <v>16917</v>
      </c>
      <c r="B1273" s="12" t="s">
        <v>4136</v>
      </c>
      <c r="C1273" s="12">
        <v>9916841880</v>
      </c>
      <c r="D1273" s="12">
        <v>3344</v>
      </c>
      <c r="E1273" s="82">
        <v>46047.854525462957</v>
      </c>
      <c r="F1273" s="12" t="s">
        <v>15647</v>
      </c>
    </row>
    <row r="1274" spans="1:6" x14ac:dyDescent="0.3">
      <c r="A1274" s="12" t="s">
        <v>16918</v>
      </c>
      <c r="B1274" s="12" t="s">
        <v>4222</v>
      </c>
      <c r="C1274" s="12">
        <v>9865299694</v>
      </c>
      <c r="D1274" s="12">
        <v>294</v>
      </c>
      <c r="E1274" s="82">
        <v>46026.096886574072</v>
      </c>
      <c r="F1274" s="12" t="s">
        <v>15643</v>
      </c>
    </row>
    <row r="1275" spans="1:6" x14ac:dyDescent="0.3">
      <c r="A1275" s="12" t="s">
        <v>16919</v>
      </c>
      <c r="B1275" s="12" t="s">
        <v>3042</v>
      </c>
      <c r="C1275" s="12">
        <v>9874764852</v>
      </c>
      <c r="D1275" s="12">
        <v>2271</v>
      </c>
      <c r="E1275" s="82">
        <v>46031.624664351853</v>
      </c>
      <c r="F1275" s="12" t="s">
        <v>15647</v>
      </c>
    </row>
    <row r="1276" spans="1:6" x14ac:dyDescent="0.3">
      <c r="A1276" s="12" t="s">
        <v>16920</v>
      </c>
      <c r="B1276" s="12" t="s">
        <v>4066</v>
      </c>
      <c r="C1276" s="12">
        <v>9835605373</v>
      </c>
      <c r="D1276" s="12">
        <v>350</v>
      </c>
      <c r="E1276" s="82">
        <v>46038.924664351849</v>
      </c>
      <c r="F1276" s="12" t="s">
        <v>15649</v>
      </c>
    </row>
    <row r="1277" spans="1:6" x14ac:dyDescent="0.3">
      <c r="A1277" s="12" t="s">
        <v>16921</v>
      </c>
      <c r="B1277" s="12" t="s">
        <v>642</v>
      </c>
      <c r="C1277" s="12">
        <v>7082744757</v>
      </c>
      <c r="D1277" s="12">
        <v>695</v>
      </c>
      <c r="E1277" s="82">
        <v>46047.90452546296</v>
      </c>
      <c r="F1277" s="12" t="s">
        <v>15647</v>
      </c>
    </row>
    <row r="1278" spans="1:6" x14ac:dyDescent="0.3">
      <c r="A1278" s="12" t="s">
        <v>16922</v>
      </c>
      <c r="B1278" s="12" t="s">
        <v>4098</v>
      </c>
      <c r="C1278" s="12">
        <v>9924307260</v>
      </c>
      <c r="D1278" s="12">
        <v>3354</v>
      </c>
      <c r="E1278" s="82">
        <v>46046.933692129627</v>
      </c>
      <c r="F1278" s="12" t="s">
        <v>15649</v>
      </c>
    </row>
    <row r="1279" spans="1:6" x14ac:dyDescent="0.3">
      <c r="A1279" s="12" t="s">
        <v>16923</v>
      </c>
      <c r="B1279" s="12" t="s">
        <v>2867</v>
      </c>
      <c r="C1279" s="12">
        <v>9850984476</v>
      </c>
      <c r="D1279" s="12">
        <v>2551</v>
      </c>
      <c r="E1279" s="82">
        <v>46045.43577546296</v>
      </c>
      <c r="F1279" s="12" t="s">
        <v>15643</v>
      </c>
    </row>
    <row r="1280" spans="1:6" x14ac:dyDescent="0.3">
      <c r="A1280" s="12" t="s">
        <v>16924</v>
      </c>
      <c r="B1280" s="12" t="s">
        <v>1714</v>
      </c>
      <c r="C1280" s="12">
        <v>8873313410</v>
      </c>
      <c r="D1280" s="12">
        <v>2933</v>
      </c>
      <c r="E1280" s="82">
        <v>46038.867025462961</v>
      </c>
      <c r="F1280" s="12" t="s">
        <v>15647</v>
      </c>
    </row>
    <row r="1281" spans="1:6" x14ac:dyDescent="0.3">
      <c r="A1281" s="12" t="s">
        <v>16925</v>
      </c>
      <c r="B1281" s="12" t="s">
        <v>2819</v>
      </c>
      <c r="C1281" s="12">
        <v>7012712280</v>
      </c>
      <c r="D1281" s="12">
        <v>2212</v>
      </c>
      <c r="E1281" s="82">
        <v>46033.855914351851</v>
      </c>
      <c r="F1281" s="12" t="s">
        <v>15647</v>
      </c>
    </row>
    <row r="1282" spans="1:6" x14ac:dyDescent="0.3">
      <c r="A1282" s="12" t="s">
        <v>16926</v>
      </c>
      <c r="B1282" s="12" t="s">
        <v>2221</v>
      </c>
      <c r="C1282" s="12">
        <v>9977425378</v>
      </c>
      <c r="D1282" s="12">
        <v>2071</v>
      </c>
      <c r="E1282" s="82">
        <v>46053.010775462957</v>
      </c>
      <c r="F1282" s="12" t="s">
        <v>15647</v>
      </c>
    </row>
    <row r="1283" spans="1:6" x14ac:dyDescent="0.3">
      <c r="A1283" s="12" t="s">
        <v>16927</v>
      </c>
      <c r="B1283" s="12" t="s">
        <v>4533</v>
      </c>
      <c r="C1283" s="12">
        <v>9988991247</v>
      </c>
      <c r="D1283" s="12">
        <v>1553</v>
      </c>
      <c r="E1283" s="82">
        <v>46046.104525462957</v>
      </c>
      <c r="F1283" s="12" t="s">
        <v>15647</v>
      </c>
    </row>
    <row r="1284" spans="1:6" x14ac:dyDescent="0.3">
      <c r="A1284" s="12" t="s">
        <v>16928</v>
      </c>
      <c r="B1284" s="12" t="s">
        <v>2181</v>
      </c>
      <c r="C1284" s="12">
        <v>7034618388</v>
      </c>
      <c r="D1284" s="12">
        <v>3021</v>
      </c>
      <c r="E1284" s="82">
        <v>46037.802442129629</v>
      </c>
      <c r="F1284" s="12" t="s">
        <v>15649</v>
      </c>
    </row>
    <row r="1285" spans="1:6" x14ac:dyDescent="0.3">
      <c r="A1285" s="12" t="s">
        <v>16929</v>
      </c>
      <c r="B1285" s="12" t="s">
        <v>2499</v>
      </c>
      <c r="C1285" s="12">
        <v>7014380352</v>
      </c>
      <c r="D1285" s="12">
        <v>3072</v>
      </c>
      <c r="E1285" s="82">
        <v>46047.784386574072</v>
      </c>
      <c r="F1285" s="12" t="s">
        <v>15647</v>
      </c>
    </row>
    <row r="1286" spans="1:6" x14ac:dyDescent="0.3">
      <c r="A1286" s="12" t="s">
        <v>16930</v>
      </c>
      <c r="B1286" s="12" t="s">
        <v>1459</v>
      </c>
      <c r="C1286" s="12">
        <v>9884567003</v>
      </c>
      <c r="D1286" s="12">
        <v>157</v>
      </c>
      <c r="E1286" s="82">
        <v>46029.741331018522</v>
      </c>
      <c r="F1286" s="12" t="s">
        <v>15647</v>
      </c>
    </row>
    <row r="1287" spans="1:6" x14ac:dyDescent="0.3">
      <c r="A1287" s="12" t="s">
        <v>16931</v>
      </c>
      <c r="B1287" s="12" t="s">
        <v>1682</v>
      </c>
      <c r="C1287" s="12">
        <v>7080298093</v>
      </c>
      <c r="D1287" s="12">
        <v>2566</v>
      </c>
      <c r="E1287" s="82">
        <v>46036.165636574071</v>
      </c>
      <c r="F1287" s="12" t="s">
        <v>15649</v>
      </c>
    </row>
    <row r="1288" spans="1:6" x14ac:dyDescent="0.3">
      <c r="A1288" s="12" t="s">
        <v>16932</v>
      </c>
      <c r="B1288" s="12" t="s">
        <v>4035</v>
      </c>
      <c r="C1288" s="12">
        <v>6380686590</v>
      </c>
      <c r="D1288" s="12">
        <v>570</v>
      </c>
      <c r="E1288" s="82">
        <v>46047.489942129629</v>
      </c>
      <c r="F1288" s="12" t="s">
        <v>15643</v>
      </c>
    </row>
    <row r="1289" spans="1:6" x14ac:dyDescent="0.3">
      <c r="A1289" s="12" t="s">
        <v>16933</v>
      </c>
      <c r="B1289" s="12" t="s">
        <v>2067</v>
      </c>
      <c r="C1289" s="12">
        <v>9911201511</v>
      </c>
      <c r="D1289" s="12">
        <v>1158</v>
      </c>
      <c r="E1289" s="82">
        <v>46033.128831018519</v>
      </c>
      <c r="F1289" s="12" t="s">
        <v>15643</v>
      </c>
    </row>
    <row r="1290" spans="1:6" x14ac:dyDescent="0.3">
      <c r="A1290" s="12" t="s">
        <v>16934</v>
      </c>
      <c r="B1290" s="12" t="s">
        <v>4346</v>
      </c>
      <c r="C1290" s="12">
        <v>6394665541</v>
      </c>
      <c r="D1290" s="12">
        <v>603</v>
      </c>
      <c r="E1290" s="82">
        <v>46047.046886574077</v>
      </c>
      <c r="F1290" s="12" t="s">
        <v>15647</v>
      </c>
    </row>
    <row r="1291" spans="1:6" x14ac:dyDescent="0.3">
      <c r="A1291" s="12" t="s">
        <v>16935</v>
      </c>
      <c r="B1291" s="12" t="s">
        <v>1859</v>
      </c>
      <c r="C1291" s="12">
        <v>6375943375</v>
      </c>
      <c r="D1291" s="12">
        <v>460</v>
      </c>
      <c r="E1291" s="82">
        <v>46025.843414351853</v>
      </c>
      <c r="F1291" s="12" t="s">
        <v>15643</v>
      </c>
    </row>
    <row r="1292" spans="1:6" x14ac:dyDescent="0.3">
      <c r="A1292" s="12" t="s">
        <v>16936</v>
      </c>
      <c r="B1292" s="12" t="s">
        <v>1119</v>
      </c>
      <c r="C1292" s="12">
        <v>6393917730</v>
      </c>
      <c r="D1292" s="12">
        <v>3486</v>
      </c>
      <c r="E1292" s="82">
        <v>46039.244803240741</v>
      </c>
      <c r="F1292" s="12" t="s">
        <v>15649</v>
      </c>
    </row>
    <row r="1293" spans="1:6" x14ac:dyDescent="0.3">
      <c r="A1293" s="12" t="s">
        <v>16937</v>
      </c>
      <c r="B1293" s="12" t="s">
        <v>4112</v>
      </c>
      <c r="C1293" s="12">
        <v>6310993673</v>
      </c>
      <c r="D1293" s="12">
        <v>2697</v>
      </c>
      <c r="E1293" s="82">
        <v>46035.402442129627</v>
      </c>
      <c r="F1293" s="12" t="s">
        <v>15649</v>
      </c>
    </row>
    <row r="1294" spans="1:6" x14ac:dyDescent="0.3">
      <c r="A1294" s="12" t="s">
        <v>16938</v>
      </c>
      <c r="B1294" s="12" t="s">
        <v>1977</v>
      </c>
      <c r="C1294" s="12">
        <v>7021031197</v>
      </c>
      <c r="D1294" s="12">
        <v>1784</v>
      </c>
      <c r="E1294" s="82">
        <v>46046.554525462961</v>
      </c>
      <c r="F1294" s="12" t="s">
        <v>15643</v>
      </c>
    </row>
    <row r="1295" spans="1:6" x14ac:dyDescent="0.3">
      <c r="A1295" s="12" t="s">
        <v>16939</v>
      </c>
      <c r="B1295" s="12" t="s">
        <v>1841</v>
      </c>
      <c r="C1295" s="12">
        <v>9915502145</v>
      </c>
      <c r="D1295" s="12">
        <v>2059</v>
      </c>
      <c r="E1295" s="82">
        <v>46045.231608796297</v>
      </c>
      <c r="F1295" s="12" t="s">
        <v>15649</v>
      </c>
    </row>
    <row r="1296" spans="1:6" x14ac:dyDescent="0.3">
      <c r="A1296" s="12" t="s">
        <v>16940</v>
      </c>
      <c r="B1296" s="12" t="s">
        <v>2407</v>
      </c>
      <c r="C1296" s="12">
        <v>7055389174</v>
      </c>
      <c r="D1296" s="12">
        <v>447</v>
      </c>
      <c r="E1296" s="82">
        <v>46051.540636574071</v>
      </c>
      <c r="F1296" s="12" t="s">
        <v>15647</v>
      </c>
    </row>
    <row r="1297" spans="1:6" x14ac:dyDescent="0.3">
      <c r="A1297" s="12" t="s">
        <v>16941</v>
      </c>
      <c r="B1297" s="12" t="s">
        <v>4485</v>
      </c>
      <c r="C1297" s="12">
        <v>9895847560</v>
      </c>
      <c r="D1297" s="12">
        <v>428</v>
      </c>
      <c r="E1297" s="82">
        <v>46035.760081018518</v>
      </c>
      <c r="F1297" s="12" t="s">
        <v>15643</v>
      </c>
    </row>
    <row r="1298" spans="1:6" x14ac:dyDescent="0.3">
      <c r="A1298" s="12" t="s">
        <v>16942</v>
      </c>
      <c r="B1298" s="12" t="s">
        <v>953</v>
      </c>
      <c r="C1298" s="12">
        <v>7062257949</v>
      </c>
      <c r="D1298" s="12">
        <v>1723</v>
      </c>
      <c r="E1298" s="82">
        <v>46042.082303240742</v>
      </c>
      <c r="F1298" s="12" t="s">
        <v>15649</v>
      </c>
    </row>
    <row r="1299" spans="1:6" x14ac:dyDescent="0.3">
      <c r="A1299" s="12" t="s">
        <v>16943</v>
      </c>
      <c r="B1299" s="12" t="s">
        <v>1688</v>
      </c>
      <c r="C1299" s="12">
        <v>8824487338</v>
      </c>
      <c r="D1299" s="12">
        <v>3438</v>
      </c>
      <c r="E1299" s="82">
        <v>46052.235775462963</v>
      </c>
      <c r="F1299" s="12" t="s">
        <v>15649</v>
      </c>
    </row>
    <row r="1300" spans="1:6" x14ac:dyDescent="0.3">
      <c r="A1300" s="12" t="s">
        <v>16944</v>
      </c>
      <c r="B1300" s="12" t="s">
        <v>3054</v>
      </c>
      <c r="C1300" s="12">
        <v>7017547003</v>
      </c>
      <c r="D1300" s="12">
        <v>2186</v>
      </c>
      <c r="E1300" s="82">
        <v>46035.526053240741</v>
      </c>
      <c r="F1300" s="12" t="s">
        <v>15647</v>
      </c>
    </row>
    <row r="1301" spans="1:6" x14ac:dyDescent="0.3">
      <c r="A1301" s="12" t="s">
        <v>16945</v>
      </c>
      <c r="B1301" s="12" t="s">
        <v>1403</v>
      </c>
      <c r="C1301" s="12">
        <v>9828466395</v>
      </c>
      <c r="D1301" s="12">
        <v>1347</v>
      </c>
      <c r="E1301" s="82">
        <v>46029.530914351853</v>
      </c>
      <c r="F1301" s="12" t="s">
        <v>15643</v>
      </c>
    </row>
    <row r="1302" spans="1:6" x14ac:dyDescent="0.3">
      <c r="A1302" s="12" t="s">
        <v>16946</v>
      </c>
      <c r="B1302" s="12" t="s">
        <v>2601</v>
      </c>
      <c r="C1302" s="12">
        <v>7014150562</v>
      </c>
      <c r="D1302" s="12">
        <v>1312</v>
      </c>
      <c r="E1302" s="82">
        <v>46046.959386574083</v>
      </c>
      <c r="F1302" s="12" t="s">
        <v>15647</v>
      </c>
    </row>
    <row r="1303" spans="1:6" x14ac:dyDescent="0.3">
      <c r="A1303" s="12" t="s">
        <v>16947</v>
      </c>
      <c r="B1303" s="12" t="s">
        <v>4497</v>
      </c>
      <c r="C1303" s="12">
        <v>6343785925</v>
      </c>
      <c r="D1303" s="12">
        <v>554</v>
      </c>
      <c r="E1303" s="82">
        <v>46040.326747685183</v>
      </c>
      <c r="F1303" s="12" t="s">
        <v>15649</v>
      </c>
    </row>
    <row r="1304" spans="1:6" x14ac:dyDescent="0.3">
      <c r="A1304" s="12" t="s">
        <v>16948</v>
      </c>
      <c r="B1304" s="12" t="s">
        <v>3014</v>
      </c>
      <c r="C1304" s="12">
        <v>9938020089</v>
      </c>
      <c r="D1304" s="12">
        <v>199</v>
      </c>
      <c r="E1304" s="82">
        <v>46024.877442129633</v>
      </c>
      <c r="F1304" s="12" t="s">
        <v>15649</v>
      </c>
    </row>
    <row r="1305" spans="1:6" x14ac:dyDescent="0.3">
      <c r="A1305" s="12" t="s">
        <v>16949</v>
      </c>
      <c r="B1305" s="12" t="s">
        <v>1484</v>
      </c>
      <c r="C1305" s="12">
        <v>8857355705</v>
      </c>
      <c r="D1305" s="12">
        <v>2255</v>
      </c>
      <c r="E1305" s="82">
        <v>46042.155914351853</v>
      </c>
      <c r="F1305" s="12" t="s">
        <v>15649</v>
      </c>
    </row>
    <row r="1306" spans="1:6" x14ac:dyDescent="0.3">
      <c r="A1306" s="12" t="s">
        <v>16950</v>
      </c>
      <c r="B1306" s="12" t="s">
        <v>2457</v>
      </c>
      <c r="C1306" s="12">
        <v>7078362003</v>
      </c>
      <c r="D1306" s="12">
        <v>2947</v>
      </c>
      <c r="E1306" s="82">
        <v>46028.190636574072</v>
      </c>
      <c r="F1306" s="12" t="s">
        <v>15649</v>
      </c>
    </row>
    <row r="1307" spans="1:6" x14ac:dyDescent="0.3">
      <c r="A1307" s="12" t="s">
        <v>16951</v>
      </c>
      <c r="B1307" s="12" t="s">
        <v>3601</v>
      </c>
      <c r="C1307" s="12">
        <v>9828022112</v>
      </c>
      <c r="D1307" s="12">
        <v>3242</v>
      </c>
      <c r="E1307" s="82">
        <v>46040.457303240742</v>
      </c>
      <c r="F1307" s="12" t="s">
        <v>15649</v>
      </c>
    </row>
    <row r="1308" spans="1:6" x14ac:dyDescent="0.3">
      <c r="A1308" s="12" t="s">
        <v>16952</v>
      </c>
      <c r="B1308" s="12" t="s">
        <v>653</v>
      </c>
      <c r="C1308" s="12">
        <v>6363158645</v>
      </c>
      <c r="D1308" s="12">
        <v>3423</v>
      </c>
      <c r="E1308" s="82">
        <v>46051.49827546296</v>
      </c>
      <c r="F1308" s="12" t="s">
        <v>15643</v>
      </c>
    </row>
    <row r="1309" spans="1:6" x14ac:dyDescent="0.3">
      <c r="A1309" s="12" t="s">
        <v>16953</v>
      </c>
      <c r="B1309" s="12" t="s">
        <v>1145</v>
      </c>
      <c r="C1309" s="12">
        <v>9968379167</v>
      </c>
      <c r="D1309" s="12">
        <v>1856</v>
      </c>
      <c r="E1309" s="82">
        <v>46031.025358796287</v>
      </c>
      <c r="F1309" s="12" t="s">
        <v>15643</v>
      </c>
    </row>
    <row r="1310" spans="1:6" x14ac:dyDescent="0.3">
      <c r="A1310" s="12" t="s">
        <v>16954</v>
      </c>
      <c r="B1310" s="12" t="s">
        <v>2373</v>
      </c>
      <c r="C1310" s="12">
        <v>6388979264</v>
      </c>
      <c r="D1310" s="12">
        <v>2216</v>
      </c>
      <c r="E1310" s="82">
        <v>46027.887164351851</v>
      </c>
      <c r="F1310" s="12" t="s">
        <v>15647</v>
      </c>
    </row>
    <row r="1311" spans="1:6" x14ac:dyDescent="0.3">
      <c r="A1311" s="12" t="s">
        <v>16955</v>
      </c>
      <c r="B1311" s="12" t="s">
        <v>3076</v>
      </c>
      <c r="C1311" s="12">
        <v>6326138864</v>
      </c>
      <c r="D1311" s="12">
        <v>3418</v>
      </c>
      <c r="E1311" s="82">
        <v>46048.895497685182</v>
      </c>
      <c r="F1311" s="12" t="s">
        <v>15643</v>
      </c>
    </row>
    <row r="1312" spans="1:6" x14ac:dyDescent="0.3">
      <c r="A1312" s="12" t="s">
        <v>16956</v>
      </c>
      <c r="B1312" s="12" t="s">
        <v>3553</v>
      </c>
      <c r="C1312" s="12">
        <v>9995677207</v>
      </c>
      <c r="D1312" s="12">
        <v>727</v>
      </c>
      <c r="E1312" s="82">
        <v>46027.382303240738</v>
      </c>
      <c r="F1312" s="12" t="s">
        <v>15647</v>
      </c>
    </row>
    <row r="1313" spans="1:6" x14ac:dyDescent="0.3">
      <c r="A1313" s="12" t="s">
        <v>16957</v>
      </c>
      <c r="B1313" s="12" t="s">
        <v>3358</v>
      </c>
      <c r="C1313" s="12">
        <v>8862183279</v>
      </c>
      <c r="D1313" s="12">
        <v>843</v>
      </c>
      <c r="E1313" s="82">
        <v>46036.369108796287</v>
      </c>
      <c r="F1313" s="12" t="s">
        <v>15649</v>
      </c>
    </row>
    <row r="1314" spans="1:6" x14ac:dyDescent="0.3">
      <c r="A1314" s="12" t="s">
        <v>16958</v>
      </c>
      <c r="B1314" s="12" t="s">
        <v>3870</v>
      </c>
      <c r="C1314" s="12">
        <v>8892932478</v>
      </c>
      <c r="D1314" s="12">
        <v>1202</v>
      </c>
      <c r="E1314" s="82">
        <v>46046.476053240738</v>
      </c>
      <c r="F1314" s="12" t="s">
        <v>15649</v>
      </c>
    </row>
    <row r="1315" spans="1:6" x14ac:dyDescent="0.3">
      <c r="A1315" s="12" t="s">
        <v>16959</v>
      </c>
      <c r="B1315" s="12" t="s">
        <v>889</v>
      </c>
      <c r="C1315" s="12">
        <v>7036756021</v>
      </c>
      <c r="D1315" s="12">
        <v>3193</v>
      </c>
      <c r="E1315" s="82">
        <v>46040.189942129633</v>
      </c>
      <c r="F1315" s="12" t="s">
        <v>15643</v>
      </c>
    </row>
    <row r="1316" spans="1:6" x14ac:dyDescent="0.3">
      <c r="A1316" s="12" t="s">
        <v>16960</v>
      </c>
      <c r="B1316" s="12" t="s">
        <v>3886</v>
      </c>
      <c r="C1316" s="12">
        <v>9856495534</v>
      </c>
      <c r="D1316" s="12">
        <v>2380</v>
      </c>
      <c r="E1316" s="82">
        <v>46025.610081018523</v>
      </c>
      <c r="F1316" s="12" t="s">
        <v>15643</v>
      </c>
    </row>
    <row r="1317" spans="1:6" x14ac:dyDescent="0.3">
      <c r="A1317" s="12" t="s">
        <v>16961</v>
      </c>
      <c r="B1317" s="12" t="s">
        <v>2140</v>
      </c>
      <c r="C1317" s="12">
        <v>8866393842</v>
      </c>
      <c r="D1317" s="12">
        <v>1976</v>
      </c>
      <c r="E1317" s="82">
        <v>46027.905914351853</v>
      </c>
      <c r="F1317" s="12" t="s">
        <v>15643</v>
      </c>
    </row>
    <row r="1318" spans="1:6" x14ac:dyDescent="0.3">
      <c r="A1318" s="12" t="s">
        <v>16962</v>
      </c>
      <c r="B1318" s="12" t="s">
        <v>3294</v>
      </c>
      <c r="C1318" s="12">
        <v>8857052964</v>
      </c>
      <c r="D1318" s="12">
        <v>22</v>
      </c>
      <c r="E1318" s="82">
        <v>46026.306608796287</v>
      </c>
      <c r="F1318" s="12" t="s">
        <v>15643</v>
      </c>
    </row>
    <row r="1319" spans="1:6" x14ac:dyDescent="0.3">
      <c r="A1319" s="12" t="s">
        <v>16963</v>
      </c>
      <c r="B1319" s="12" t="s">
        <v>1279</v>
      </c>
      <c r="C1319" s="12">
        <v>8810057276</v>
      </c>
      <c r="D1319" s="12">
        <v>281</v>
      </c>
      <c r="E1319" s="82">
        <v>46043.642025462963</v>
      </c>
      <c r="F1319" s="12" t="s">
        <v>15643</v>
      </c>
    </row>
    <row r="1320" spans="1:6" x14ac:dyDescent="0.3">
      <c r="A1320" s="12" t="s">
        <v>16964</v>
      </c>
      <c r="B1320" s="12" t="s">
        <v>2351</v>
      </c>
      <c r="C1320" s="12">
        <v>6371292231</v>
      </c>
      <c r="D1320" s="12">
        <v>1980</v>
      </c>
      <c r="E1320" s="82">
        <v>46040.516331018523</v>
      </c>
      <c r="F1320" s="12" t="s">
        <v>15649</v>
      </c>
    </row>
    <row r="1321" spans="1:6" x14ac:dyDescent="0.3">
      <c r="A1321" s="12" t="s">
        <v>16965</v>
      </c>
      <c r="B1321" s="12" t="s">
        <v>2427</v>
      </c>
      <c r="C1321" s="12">
        <v>6356534330</v>
      </c>
      <c r="D1321" s="12">
        <v>559</v>
      </c>
      <c r="E1321" s="82">
        <v>46047.888553240737</v>
      </c>
      <c r="F1321" s="12" t="s">
        <v>15643</v>
      </c>
    </row>
    <row r="1322" spans="1:6" x14ac:dyDescent="0.3">
      <c r="A1322" s="12" t="s">
        <v>16966</v>
      </c>
      <c r="B1322" s="12" t="s">
        <v>2709</v>
      </c>
      <c r="C1322" s="12">
        <v>6378932050</v>
      </c>
      <c r="D1322" s="12">
        <v>2513</v>
      </c>
      <c r="E1322" s="82">
        <v>46045.328831018523</v>
      </c>
      <c r="F1322" s="12" t="s">
        <v>15649</v>
      </c>
    </row>
    <row r="1323" spans="1:6" x14ac:dyDescent="0.3">
      <c r="A1323" s="12" t="s">
        <v>16967</v>
      </c>
      <c r="B1323" s="12" t="s">
        <v>1891</v>
      </c>
      <c r="C1323" s="12">
        <v>7052848273</v>
      </c>
      <c r="D1323" s="12">
        <v>1009</v>
      </c>
      <c r="E1323" s="82">
        <v>46020.034386574072</v>
      </c>
      <c r="F1323" s="12" t="s">
        <v>15647</v>
      </c>
    </row>
    <row r="1324" spans="1:6" x14ac:dyDescent="0.3">
      <c r="A1324" s="12" t="s">
        <v>16968</v>
      </c>
      <c r="B1324" s="12" t="s">
        <v>4150</v>
      </c>
      <c r="C1324" s="12">
        <v>8827249097</v>
      </c>
      <c r="D1324" s="12">
        <v>2639</v>
      </c>
      <c r="E1324" s="82">
        <v>46028.373969907407</v>
      </c>
      <c r="F1324" s="12" t="s">
        <v>15647</v>
      </c>
    </row>
    <row r="1325" spans="1:6" x14ac:dyDescent="0.3">
      <c r="A1325" s="12" t="s">
        <v>16969</v>
      </c>
      <c r="B1325" s="12" t="s">
        <v>3880</v>
      </c>
      <c r="C1325" s="12">
        <v>9923197976</v>
      </c>
      <c r="D1325" s="12">
        <v>2220</v>
      </c>
      <c r="E1325" s="82">
        <v>46039.198275462957</v>
      </c>
      <c r="F1325" s="12" t="s">
        <v>15649</v>
      </c>
    </row>
    <row r="1326" spans="1:6" x14ac:dyDescent="0.3">
      <c r="A1326" s="12" t="s">
        <v>16970</v>
      </c>
      <c r="B1326" s="12" t="s">
        <v>637</v>
      </c>
      <c r="C1326" s="12">
        <v>7060024735</v>
      </c>
      <c r="D1326" s="12">
        <v>278</v>
      </c>
      <c r="E1326" s="82">
        <v>46042.537164351852</v>
      </c>
      <c r="F1326" s="12" t="s">
        <v>15647</v>
      </c>
    </row>
    <row r="1327" spans="1:6" x14ac:dyDescent="0.3">
      <c r="A1327" s="12" t="s">
        <v>16971</v>
      </c>
      <c r="B1327" s="12" t="s">
        <v>4318</v>
      </c>
      <c r="C1327" s="12">
        <v>8841498610</v>
      </c>
      <c r="D1327" s="12">
        <v>2609</v>
      </c>
      <c r="E1327" s="82">
        <v>46043.439247685194</v>
      </c>
      <c r="F1327" s="12" t="s">
        <v>15647</v>
      </c>
    </row>
    <row r="1328" spans="1:6" x14ac:dyDescent="0.3">
      <c r="A1328" s="12" t="s">
        <v>16972</v>
      </c>
      <c r="B1328" s="12" t="s">
        <v>4244</v>
      </c>
      <c r="C1328" s="12">
        <v>9980841017</v>
      </c>
      <c r="D1328" s="12">
        <v>3482</v>
      </c>
      <c r="E1328" s="82">
        <v>46028.260775462957</v>
      </c>
      <c r="F1328" s="12" t="s">
        <v>15643</v>
      </c>
    </row>
    <row r="1329" spans="1:6" x14ac:dyDescent="0.3">
      <c r="A1329" s="12" t="s">
        <v>16973</v>
      </c>
      <c r="B1329" s="12" t="s">
        <v>874</v>
      </c>
      <c r="C1329" s="12">
        <v>6313105929</v>
      </c>
      <c r="D1329" s="12">
        <v>956</v>
      </c>
      <c r="E1329" s="82">
        <v>46043.43577546296</v>
      </c>
      <c r="F1329" s="12" t="s">
        <v>15649</v>
      </c>
    </row>
    <row r="1330" spans="1:6" x14ac:dyDescent="0.3">
      <c r="A1330" s="12" t="s">
        <v>16974</v>
      </c>
      <c r="B1330" s="12" t="s">
        <v>3384</v>
      </c>
      <c r="C1330" s="12">
        <v>6319902596</v>
      </c>
      <c r="D1330" s="12">
        <v>2617</v>
      </c>
      <c r="E1330" s="82">
        <v>46048.091331018521</v>
      </c>
      <c r="F1330" s="12" t="s">
        <v>15649</v>
      </c>
    </row>
    <row r="1331" spans="1:6" x14ac:dyDescent="0.3">
      <c r="A1331" s="12" t="s">
        <v>16975</v>
      </c>
      <c r="B1331" s="12" t="s">
        <v>2895</v>
      </c>
      <c r="C1331" s="12">
        <v>8874929208</v>
      </c>
      <c r="D1331" s="12">
        <v>3555</v>
      </c>
      <c r="E1331" s="82">
        <v>46029.892025462963</v>
      </c>
      <c r="F1331" s="12" t="s">
        <v>15649</v>
      </c>
    </row>
    <row r="1332" spans="1:6" x14ac:dyDescent="0.3">
      <c r="A1332" s="12" t="s">
        <v>16976</v>
      </c>
      <c r="B1332" s="12" t="s">
        <v>1175</v>
      </c>
      <c r="C1332" s="12">
        <v>7039842371</v>
      </c>
      <c r="D1332" s="12">
        <v>2129</v>
      </c>
      <c r="E1332" s="82">
        <v>46030.433692129627</v>
      </c>
      <c r="F1332" s="12" t="s">
        <v>15649</v>
      </c>
    </row>
    <row r="1333" spans="1:6" x14ac:dyDescent="0.3">
      <c r="A1333" s="12" t="s">
        <v>16977</v>
      </c>
      <c r="B1333" s="12" t="s">
        <v>1080</v>
      </c>
      <c r="C1333" s="12">
        <v>9869569654</v>
      </c>
      <c r="D1333" s="12">
        <v>2742</v>
      </c>
      <c r="E1333" s="82">
        <v>46039.810081018521</v>
      </c>
      <c r="F1333" s="12" t="s">
        <v>15643</v>
      </c>
    </row>
    <row r="1334" spans="1:6" x14ac:dyDescent="0.3">
      <c r="A1334" s="12" t="s">
        <v>16978</v>
      </c>
      <c r="B1334" s="12" t="s">
        <v>959</v>
      </c>
      <c r="C1334" s="12">
        <v>8831231122</v>
      </c>
      <c r="D1334" s="12">
        <v>3576</v>
      </c>
      <c r="E1334" s="82">
        <v>46036.014247685183</v>
      </c>
      <c r="F1334" s="12" t="s">
        <v>15649</v>
      </c>
    </row>
    <row r="1335" spans="1:6" x14ac:dyDescent="0.3">
      <c r="A1335" s="12" t="s">
        <v>16979</v>
      </c>
      <c r="B1335" s="12" t="s">
        <v>611</v>
      </c>
      <c r="C1335" s="12">
        <v>7011085995</v>
      </c>
      <c r="D1335" s="12">
        <v>2575</v>
      </c>
      <c r="E1335" s="82">
        <v>46020.294803240737</v>
      </c>
      <c r="F1335" s="12" t="s">
        <v>15647</v>
      </c>
    </row>
    <row r="1336" spans="1:6" x14ac:dyDescent="0.3">
      <c r="A1336" s="12" t="s">
        <v>16980</v>
      </c>
      <c r="B1336" s="12" t="s">
        <v>1455</v>
      </c>
      <c r="C1336" s="12">
        <v>9829607508</v>
      </c>
      <c r="D1336" s="12">
        <v>3420</v>
      </c>
      <c r="E1336" s="82">
        <v>46046.887858796297</v>
      </c>
      <c r="F1336" s="12" t="s">
        <v>15643</v>
      </c>
    </row>
    <row r="1337" spans="1:6" x14ac:dyDescent="0.3">
      <c r="A1337" s="12" t="s">
        <v>16981</v>
      </c>
      <c r="B1337" s="12" t="s">
        <v>4457</v>
      </c>
      <c r="C1337" s="12">
        <v>9985218009</v>
      </c>
      <c r="D1337" s="12">
        <v>60</v>
      </c>
      <c r="E1337" s="82">
        <v>46046.658692129633</v>
      </c>
      <c r="F1337" s="12" t="s">
        <v>15643</v>
      </c>
    </row>
    <row r="1338" spans="1:6" x14ac:dyDescent="0.3">
      <c r="A1338" s="12" t="s">
        <v>16982</v>
      </c>
      <c r="B1338" s="12" t="s">
        <v>1680</v>
      </c>
      <c r="C1338" s="12">
        <v>9865126439</v>
      </c>
      <c r="D1338" s="12">
        <v>2577</v>
      </c>
      <c r="E1338" s="82">
        <v>46033.701747685183</v>
      </c>
      <c r="F1338" s="12" t="s">
        <v>15649</v>
      </c>
    </row>
    <row r="1339" spans="1:6" x14ac:dyDescent="0.3">
      <c r="A1339" s="12" t="s">
        <v>16983</v>
      </c>
      <c r="B1339" s="12" t="s">
        <v>4162</v>
      </c>
      <c r="C1339" s="12">
        <v>6372002856</v>
      </c>
      <c r="D1339" s="12">
        <v>2578</v>
      </c>
      <c r="E1339" s="82">
        <v>46048.910081018519</v>
      </c>
      <c r="F1339" s="12" t="s">
        <v>15647</v>
      </c>
    </row>
    <row r="1340" spans="1:6" x14ac:dyDescent="0.3">
      <c r="A1340" s="12" t="s">
        <v>16984</v>
      </c>
      <c r="B1340" s="12" t="s">
        <v>4130</v>
      </c>
      <c r="C1340" s="12">
        <v>6393018099</v>
      </c>
      <c r="D1340" s="12">
        <v>2730</v>
      </c>
      <c r="E1340" s="82">
        <v>46048.956608796303</v>
      </c>
      <c r="F1340" s="12" t="s">
        <v>15643</v>
      </c>
    </row>
    <row r="1341" spans="1:6" x14ac:dyDescent="0.3">
      <c r="A1341" s="12" t="s">
        <v>16985</v>
      </c>
      <c r="B1341" s="12" t="s">
        <v>3629</v>
      </c>
      <c r="C1341" s="12">
        <v>9879758648</v>
      </c>
      <c r="D1341" s="12">
        <v>2928</v>
      </c>
      <c r="E1341" s="82">
        <v>46019.620497685188</v>
      </c>
      <c r="F1341" s="12" t="s">
        <v>15649</v>
      </c>
    </row>
    <row r="1342" spans="1:6" x14ac:dyDescent="0.3">
      <c r="A1342" s="12" t="s">
        <v>16986</v>
      </c>
      <c r="B1342" s="12" t="s">
        <v>1393</v>
      </c>
      <c r="C1342" s="12">
        <v>8857243404</v>
      </c>
      <c r="D1342" s="12">
        <v>1279</v>
      </c>
      <c r="E1342" s="82">
        <v>46046.437164351853</v>
      </c>
      <c r="F1342" s="12" t="s">
        <v>15647</v>
      </c>
    </row>
    <row r="1343" spans="1:6" x14ac:dyDescent="0.3">
      <c r="A1343" s="12" t="s">
        <v>16987</v>
      </c>
      <c r="B1343" s="12" t="s">
        <v>1205</v>
      </c>
      <c r="C1343" s="12">
        <v>7050889016</v>
      </c>
      <c r="D1343" s="12">
        <v>1430</v>
      </c>
      <c r="E1343" s="82">
        <v>46030.042025462957</v>
      </c>
      <c r="F1343" s="12" t="s">
        <v>15647</v>
      </c>
    </row>
    <row r="1344" spans="1:6" x14ac:dyDescent="0.3">
      <c r="A1344" s="12" t="s">
        <v>16988</v>
      </c>
      <c r="B1344" s="12" t="s">
        <v>2185</v>
      </c>
      <c r="C1344" s="12">
        <v>9920844916</v>
      </c>
      <c r="D1344" s="12">
        <v>1220</v>
      </c>
      <c r="E1344" s="82">
        <v>46021.787858796299</v>
      </c>
      <c r="F1344" s="12" t="s">
        <v>15643</v>
      </c>
    </row>
    <row r="1345" spans="1:6" x14ac:dyDescent="0.3">
      <c r="A1345" s="12" t="s">
        <v>16989</v>
      </c>
      <c r="B1345" s="12" t="s">
        <v>2931</v>
      </c>
      <c r="C1345" s="12">
        <v>7018604946</v>
      </c>
      <c r="D1345" s="12">
        <v>3078</v>
      </c>
      <c r="E1345" s="82">
        <v>46021.462858796287</v>
      </c>
      <c r="F1345" s="12" t="s">
        <v>15647</v>
      </c>
    </row>
    <row r="1346" spans="1:6" x14ac:dyDescent="0.3">
      <c r="A1346" s="12" t="s">
        <v>16990</v>
      </c>
      <c r="B1346" s="12" t="s">
        <v>3513</v>
      </c>
      <c r="C1346" s="12">
        <v>6337772396</v>
      </c>
      <c r="D1346" s="12">
        <v>3276</v>
      </c>
      <c r="E1346" s="82">
        <v>46034.745497685188</v>
      </c>
      <c r="F1346" s="12" t="s">
        <v>15649</v>
      </c>
    </row>
    <row r="1347" spans="1:6" x14ac:dyDescent="0.3">
      <c r="A1347" s="12" t="s">
        <v>16991</v>
      </c>
      <c r="B1347" s="12" t="s">
        <v>3168</v>
      </c>
      <c r="C1347" s="12">
        <v>9853952640</v>
      </c>
      <c r="D1347" s="12">
        <v>1104</v>
      </c>
      <c r="E1347" s="82">
        <v>46051.851053240738</v>
      </c>
      <c r="F1347" s="12" t="s">
        <v>15647</v>
      </c>
    </row>
    <row r="1348" spans="1:6" x14ac:dyDescent="0.3">
      <c r="A1348" s="12" t="s">
        <v>16992</v>
      </c>
      <c r="B1348" s="12" t="s">
        <v>4565</v>
      </c>
      <c r="C1348" s="12">
        <v>6378654493</v>
      </c>
      <c r="D1348" s="12">
        <v>623</v>
      </c>
      <c r="E1348" s="82">
        <v>46044.836469907408</v>
      </c>
      <c r="F1348" s="12" t="s">
        <v>15649</v>
      </c>
    </row>
    <row r="1349" spans="1:6" x14ac:dyDescent="0.3">
      <c r="A1349" s="12" t="s">
        <v>16993</v>
      </c>
      <c r="B1349" s="12" t="s">
        <v>2489</v>
      </c>
      <c r="C1349" s="12">
        <v>9879781831</v>
      </c>
      <c r="D1349" s="12">
        <v>2092</v>
      </c>
      <c r="E1349" s="82">
        <v>46020.480219907397</v>
      </c>
      <c r="F1349" s="12" t="s">
        <v>15647</v>
      </c>
    </row>
    <row r="1350" spans="1:6" x14ac:dyDescent="0.3">
      <c r="A1350" s="12" t="s">
        <v>16994</v>
      </c>
      <c r="B1350" s="12" t="s">
        <v>2303</v>
      </c>
      <c r="C1350" s="12">
        <v>9819297650</v>
      </c>
      <c r="D1350" s="12">
        <v>2196</v>
      </c>
      <c r="E1350" s="82">
        <v>46043.912164351852</v>
      </c>
      <c r="F1350" s="12" t="s">
        <v>15649</v>
      </c>
    </row>
    <row r="1351" spans="1:6" x14ac:dyDescent="0.3">
      <c r="A1351" s="12" t="s">
        <v>16995</v>
      </c>
      <c r="B1351" s="12" t="s">
        <v>3892</v>
      </c>
      <c r="C1351" s="12">
        <v>7048698397</v>
      </c>
      <c r="D1351" s="12">
        <v>2455</v>
      </c>
      <c r="E1351" s="82">
        <v>46026.579525462963</v>
      </c>
      <c r="F1351" s="12" t="s">
        <v>15649</v>
      </c>
    </row>
    <row r="1352" spans="1:6" x14ac:dyDescent="0.3">
      <c r="A1352" s="12" t="s">
        <v>16996</v>
      </c>
      <c r="B1352" s="12" t="s">
        <v>1184</v>
      </c>
      <c r="C1352" s="12">
        <v>7067043897</v>
      </c>
      <c r="D1352" s="12">
        <v>1462</v>
      </c>
      <c r="E1352" s="82">
        <v>46053.705914351849</v>
      </c>
      <c r="F1352" s="12" t="s">
        <v>15647</v>
      </c>
    </row>
    <row r="1353" spans="1:6" x14ac:dyDescent="0.3">
      <c r="A1353" s="12" t="s">
        <v>16997</v>
      </c>
      <c r="B1353" s="12" t="s">
        <v>2817</v>
      </c>
      <c r="C1353" s="12">
        <v>9865024670</v>
      </c>
      <c r="D1353" s="12">
        <v>2520</v>
      </c>
      <c r="E1353" s="82">
        <v>46033.90730324074</v>
      </c>
      <c r="F1353" s="12" t="s">
        <v>15649</v>
      </c>
    </row>
    <row r="1354" spans="1:6" x14ac:dyDescent="0.3">
      <c r="A1354" s="12" t="s">
        <v>16998</v>
      </c>
      <c r="B1354" s="12" t="s">
        <v>2603</v>
      </c>
      <c r="C1354" s="12">
        <v>6349214385</v>
      </c>
      <c r="D1354" s="12">
        <v>1831</v>
      </c>
      <c r="E1354" s="82">
        <v>46038.803831018522</v>
      </c>
      <c r="F1354" s="12" t="s">
        <v>15649</v>
      </c>
    </row>
    <row r="1355" spans="1:6" x14ac:dyDescent="0.3">
      <c r="A1355" s="12" t="s">
        <v>16999</v>
      </c>
      <c r="B1355" s="12" t="s">
        <v>1566</v>
      </c>
      <c r="C1355" s="12">
        <v>7018638516</v>
      </c>
      <c r="D1355" s="12">
        <v>1841</v>
      </c>
      <c r="E1355" s="82">
        <v>46035.412164351852</v>
      </c>
      <c r="F1355" s="12" t="s">
        <v>15647</v>
      </c>
    </row>
    <row r="1356" spans="1:6" x14ac:dyDescent="0.3">
      <c r="A1356" s="12" t="s">
        <v>17000</v>
      </c>
      <c r="B1356" s="12" t="s">
        <v>951</v>
      </c>
      <c r="C1356" s="12">
        <v>8852056588</v>
      </c>
      <c r="D1356" s="12">
        <v>586</v>
      </c>
      <c r="E1356" s="82">
        <v>46026.014247685183</v>
      </c>
      <c r="F1356" s="12" t="s">
        <v>15649</v>
      </c>
    </row>
    <row r="1357" spans="1:6" x14ac:dyDescent="0.3">
      <c r="A1357" s="12" t="s">
        <v>17001</v>
      </c>
      <c r="B1357" s="12" t="s">
        <v>1350</v>
      </c>
      <c r="C1357" s="12">
        <v>7019388434</v>
      </c>
      <c r="D1357" s="12">
        <v>3179</v>
      </c>
      <c r="E1357" s="82">
        <v>46027.844108796293</v>
      </c>
      <c r="F1357" s="12" t="s">
        <v>15647</v>
      </c>
    </row>
    <row r="1358" spans="1:6" x14ac:dyDescent="0.3">
      <c r="A1358" s="12" t="s">
        <v>17002</v>
      </c>
      <c r="B1358" s="12" t="s">
        <v>3144</v>
      </c>
      <c r="C1358" s="12">
        <v>9938486675</v>
      </c>
      <c r="D1358" s="12">
        <v>1777</v>
      </c>
      <c r="E1358" s="82">
        <v>46043.613553240742</v>
      </c>
      <c r="F1358" s="12" t="s">
        <v>15647</v>
      </c>
    </row>
    <row r="1359" spans="1:6" x14ac:dyDescent="0.3">
      <c r="A1359" s="12" t="s">
        <v>17003</v>
      </c>
      <c r="B1359" s="12" t="s">
        <v>3677</v>
      </c>
      <c r="C1359" s="12">
        <v>6348268891</v>
      </c>
      <c r="D1359" s="12">
        <v>303</v>
      </c>
      <c r="E1359" s="82">
        <v>46031.269803240742</v>
      </c>
      <c r="F1359" s="12" t="s">
        <v>15649</v>
      </c>
    </row>
    <row r="1360" spans="1:6" x14ac:dyDescent="0.3">
      <c r="A1360" s="12" t="s">
        <v>17004</v>
      </c>
      <c r="B1360" s="12" t="s">
        <v>4076</v>
      </c>
      <c r="C1360" s="12">
        <v>7041316262</v>
      </c>
      <c r="D1360" s="12">
        <v>196</v>
      </c>
      <c r="E1360" s="82">
        <v>46036.876747685194</v>
      </c>
      <c r="F1360" s="12" t="s">
        <v>15647</v>
      </c>
    </row>
    <row r="1361" spans="1:6" x14ac:dyDescent="0.3">
      <c r="A1361" s="12" t="s">
        <v>17005</v>
      </c>
      <c r="B1361" s="12" t="s">
        <v>2211</v>
      </c>
      <c r="C1361" s="12">
        <v>9931140194</v>
      </c>
      <c r="D1361" s="12">
        <v>2224</v>
      </c>
      <c r="E1361" s="82">
        <v>46042.950358796297</v>
      </c>
      <c r="F1361" s="12" t="s">
        <v>15647</v>
      </c>
    </row>
    <row r="1362" spans="1:6" x14ac:dyDescent="0.3">
      <c r="A1362" s="12" t="s">
        <v>17006</v>
      </c>
      <c r="B1362" s="12" t="s">
        <v>3438</v>
      </c>
      <c r="C1362" s="12">
        <v>6398260268</v>
      </c>
      <c r="D1362" s="12">
        <v>3012</v>
      </c>
      <c r="E1362" s="82">
        <v>46043.253136574072</v>
      </c>
      <c r="F1362" s="12" t="s">
        <v>15649</v>
      </c>
    </row>
    <row r="1363" spans="1:6" x14ac:dyDescent="0.3">
      <c r="A1363" s="12" t="s">
        <v>17007</v>
      </c>
      <c r="B1363" s="12" t="s">
        <v>1004</v>
      </c>
      <c r="C1363" s="12">
        <v>9967634056</v>
      </c>
      <c r="D1363" s="12">
        <v>2133</v>
      </c>
      <c r="E1363" s="82">
        <v>46034.053831018522</v>
      </c>
      <c r="F1363" s="12" t="s">
        <v>15649</v>
      </c>
    </row>
    <row r="1364" spans="1:6" x14ac:dyDescent="0.3">
      <c r="A1364" s="12" t="s">
        <v>17008</v>
      </c>
      <c r="B1364" s="12" t="s">
        <v>4583</v>
      </c>
      <c r="C1364" s="12">
        <v>9818918374</v>
      </c>
      <c r="D1364" s="12">
        <v>361</v>
      </c>
      <c r="E1364" s="82">
        <v>46053.098275462973</v>
      </c>
      <c r="F1364" s="12" t="s">
        <v>15643</v>
      </c>
    </row>
    <row r="1365" spans="1:6" x14ac:dyDescent="0.3">
      <c r="A1365" s="12" t="s">
        <v>17009</v>
      </c>
      <c r="B1365" s="12" t="s">
        <v>3553</v>
      </c>
      <c r="C1365" s="12">
        <v>9876889528</v>
      </c>
      <c r="D1365" s="12">
        <v>638</v>
      </c>
      <c r="E1365" s="82">
        <v>46049.628136574072</v>
      </c>
      <c r="F1365" s="12" t="s">
        <v>15647</v>
      </c>
    </row>
    <row r="1366" spans="1:6" x14ac:dyDescent="0.3">
      <c r="A1366" s="12" t="s">
        <v>17010</v>
      </c>
      <c r="B1366" s="12" t="s">
        <v>1302</v>
      </c>
      <c r="C1366" s="12">
        <v>8814419693</v>
      </c>
      <c r="D1366" s="12">
        <v>2804</v>
      </c>
      <c r="E1366" s="82">
        <v>46037.73369212963</v>
      </c>
      <c r="F1366" s="12" t="s">
        <v>15643</v>
      </c>
    </row>
    <row r="1367" spans="1:6" x14ac:dyDescent="0.3">
      <c r="A1367" s="12" t="s">
        <v>17011</v>
      </c>
      <c r="B1367" s="12" t="s">
        <v>3723</v>
      </c>
      <c r="C1367" s="12">
        <v>9911179798</v>
      </c>
      <c r="D1367" s="12">
        <v>2979</v>
      </c>
      <c r="E1367" s="82">
        <v>46037.335081018522</v>
      </c>
      <c r="F1367" s="12" t="s">
        <v>15649</v>
      </c>
    </row>
    <row r="1368" spans="1:6" x14ac:dyDescent="0.3">
      <c r="A1368" s="12" t="s">
        <v>17012</v>
      </c>
      <c r="B1368" s="12" t="s">
        <v>1508</v>
      </c>
      <c r="C1368" s="12">
        <v>6348504533</v>
      </c>
      <c r="D1368" s="12">
        <v>2208</v>
      </c>
      <c r="E1368" s="82">
        <v>46031.590636574067</v>
      </c>
      <c r="F1368" s="12" t="s">
        <v>15649</v>
      </c>
    </row>
    <row r="1369" spans="1:6" x14ac:dyDescent="0.3">
      <c r="A1369" s="12" t="s">
        <v>17013</v>
      </c>
      <c r="B1369" s="12" t="s">
        <v>4543</v>
      </c>
      <c r="C1369" s="12">
        <v>7068046258</v>
      </c>
      <c r="D1369" s="12">
        <v>2756</v>
      </c>
      <c r="E1369" s="82">
        <v>46049.81077546296</v>
      </c>
      <c r="F1369" s="12" t="s">
        <v>15643</v>
      </c>
    </row>
    <row r="1370" spans="1:6" x14ac:dyDescent="0.3">
      <c r="A1370" s="12" t="s">
        <v>17014</v>
      </c>
      <c r="B1370" s="12" t="s">
        <v>1249</v>
      </c>
      <c r="C1370" s="12">
        <v>9916059182</v>
      </c>
      <c r="D1370" s="12">
        <v>760</v>
      </c>
      <c r="E1370" s="82">
        <v>46031.410775462973</v>
      </c>
      <c r="F1370" s="12" t="s">
        <v>15647</v>
      </c>
    </row>
    <row r="1371" spans="1:6" x14ac:dyDescent="0.3">
      <c r="A1371" s="12" t="s">
        <v>17015</v>
      </c>
      <c r="B1371" s="12" t="s">
        <v>1718</v>
      </c>
      <c r="C1371" s="12">
        <v>7064510093</v>
      </c>
      <c r="D1371" s="12">
        <v>3018</v>
      </c>
      <c r="E1371" s="82">
        <v>46022.967719907407</v>
      </c>
      <c r="F1371" s="12" t="s">
        <v>15647</v>
      </c>
    </row>
    <row r="1372" spans="1:6" x14ac:dyDescent="0.3">
      <c r="A1372" s="12" t="s">
        <v>17016</v>
      </c>
      <c r="B1372" s="12" t="s">
        <v>3252</v>
      </c>
      <c r="C1372" s="12">
        <v>7060158758</v>
      </c>
      <c r="D1372" s="12">
        <v>332</v>
      </c>
      <c r="E1372" s="82">
        <v>46039.191331018519</v>
      </c>
      <c r="F1372" s="12" t="s">
        <v>15649</v>
      </c>
    </row>
    <row r="1373" spans="1:6" x14ac:dyDescent="0.3">
      <c r="A1373" s="12" t="s">
        <v>17017</v>
      </c>
      <c r="B1373" s="12" t="s">
        <v>3924</v>
      </c>
      <c r="C1373" s="12">
        <v>6387268604</v>
      </c>
      <c r="D1373" s="12">
        <v>650</v>
      </c>
      <c r="E1373" s="82">
        <v>46028.443414351852</v>
      </c>
      <c r="F1373" s="12" t="s">
        <v>15643</v>
      </c>
    </row>
    <row r="1374" spans="1:6" x14ac:dyDescent="0.3">
      <c r="A1374" s="12" t="s">
        <v>17018</v>
      </c>
      <c r="B1374" s="12" t="s">
        <v>1945</v>
      </c>
      <c r="C1374" s="12">
        <v>9989702467</v>
      </c>
      <c r="D1374" s="12">
        <v>2554</v>
      </c>
      <c r="E1374" s="82">
        <v>46048.510775462957</v>
      </c>
      <c r="F1374" s="12" t="s">
        <v>15647</v>
      </c>
    </row>
    <row r="1375" spans="1:6" x14ac:dyDescent="0.3">
      <c r="A1375" s="12" t="s">
        <v>17019</v>
      </c>
      <c r="B1375" s="12" t="s">
        <v>1851</v>
      </c>
      <c r="C1375" s="12">
        <v>9920123936</v>
      </c>
      <c r="D1375" s="12">
        <v>2620</v>
      </c>
      <c r="E1375" s="82">
        <v>46041.750358796293</v>
      </c>
      <c r="F1375" s="12" t="s">
        <v>15647</v>
      </c>
    </row>
    <row r="1376" spans="1:6" x14ac:dyDescent="0.3">
      <c r="A1376" s="12" t="s">
        <v>17020</v>
      </c>
      <c r="B1376" s="12" t="s">
        <v>4279</v>
      </c>
      <c r="C1376" s="12">
        <v>9830902326</v>
      </c>
      <c r="D1376" s="12">
        <v>1733</v>
      </c>
      <c r="E1376" s="82">
        <v>46051.389247685183</v>
      </c>
      <c r="F1376" s="12" t="s">
        <v>15643</v>
      </c>
    </row>
    <row r="1377" spans="1:6" x14ac:dyDescent="0.3">
      <c r="A1377" s="12" t="s">
        <v>17021</v>
      </c>
      <c r="B1377" s="12" t="s">
        <v>797</v>
      </c>
      <c r="C1377" s="12">
        <v>8880474358</v>
      </c>
      <c r="D1377" s="12">
        <v>120</v>
      </c>
      <c r="E1377" s="82">
        <v>46028.909386574072</v>
      </c>
      <c r="F1377" s="12" t="s">
        <v>15647</v>
      </c>
    </row>
    <row r="1378" spans="1:6" x14ac:dyDescent="0.3">
      <c r="A1378" s="12" t="s">
        <v>17022</v>
      </c>
      <c r="B1378" s="12" t="s">
        <v>1564</v>
      </c>
      <c r="C1378" s="12">
        <v>9860987637</v>
      </c>
      <c r="D1378" s="12">
        <v>2791</v>
      </c>
      <c r="E1378" s="82">
        <v>46033.03230324074</v>
      </c>
      <c r="F1378" s="12" t="s">
        <v>15647</v>
      </c>
    </row>
    <row r="1379" spans="1:6" x14ac:dyDescent="0.3">
      <c r="A1379" s="12" t="s">
        <v>17023</v>
      </c>
      <c r="B1379" s="12" t="s">
        <v>3982</v>
      </c>
      <c r="C1379" s="12">
        <v>9950219388</v>
      </c>
      <c r="D1379" s="12">
        <v>1485</v>
      </c>
      <c r="E1379" s="82">
        <v>46023.259386574071</v>
      </c>
      <c r="F1379" s="12" t="s">
        <v>15643</v>
      </c>
    </row>
    <row r="1380" spans="1:6" x14ac:dyDescent="0.3">
      <c r="A1380" s="12" t="s">
        <v>17024</v>
      </c>
      <c r="B1380" s="12" t="s">
        <v>951</v>
      </c>
      <c r="C1380" s="12">
        <v>9847643109</v>
      </c>
      <c r="D1380" s="12">
        <v>3182</v>
      </c>
      <c r="E1380" s="82">
        <v>46028.82744212963</v>
      </c>
      <c r="F1380" s="12" t="s">
        <v>15643</v>
      </c>
    </row>
    <row r="1381" spans="1:6" x14ac:dyDescent="0.3">
      <c r="A1381" s="12" t="s">
        <v>17025</v>
      </c>
      <c r="B1381" s="12" t="s">
        <v>3274</v>
      </c>
      <c r="C1381" s="12">
        <v>9850038811</v>
      </c>
      <c r="D1381" s="12">
        <v>1339</v>
      </c>
      <c r="E1381" s="82">
        <v>46020.324664351851</v>
      </c>
      <c r="F1381" s="12" t="s">
        <v>15643</v>
      </c>
    </row>
    <row r="1382" spans="1:6" x14ac:dyDescent="0.3">
      <c r="A1382" s="12" t="s">
        <v>17026</v>
      </c>
      <c r="B1382" s="12" t="s">
        <v>2465</v>
      </c>
      <c r="C1382" s="12">
        <v>7054766695</v>
      </c>
      <c r="D1382" s="12">
        <v>3450</v>
      </c>
      <c r="E1382" s="82">
        <v>46040.591331018521</v>
      </c>
      <c r="F1382" s="12" t="s">
        <v>15647</v>
      </c>
    </row>
    <row r="1383" spans="1:6" x14ac:dyDescent="0.3">
      <c r="A1383" s="12" t="s">
        <v>17027</v>
      </c>
      <c r="B1383" s="12" t="s">
        <v>4312</v>
      </c>
      <c r="C1383" s="12">
        <v>8860272895</v>
      </c>
      <c r="D1383" s="12">
        <v>333</v>
      </c>
      <c r="E1383" s="82">
        <v>46030.470497685194</v>
      </c>
      <c r="F1383" s="12" t="s">
        <v>15647</v>
      </c>
    </row>
    <row r="1384" spans="1:6" x14ac:dyDescent="0.3">
      <c r="A1384" s="12" t="s">
        <v>17028</v>
      </c>
      <c r="B1384" s="12" t="s">
        <v>3406</v>
      </c>
      <c r="C1384" s="12">
        <v>9970239945</v>
      </c>
      <c r="D1384" s="12">
        <v>1586</v>
      </c>
      <c r="E1384" s="82">
        <v>46051.509386574071</v>
      </c>
      <c r="F1384" s="12" t="s">
        <v>15649</v>
      </c>
    </row>
    <row r="1385" spans="1:6" x14ac:dyDescent="0.3">
      <c r="A1385" s="12" t="s">
        <v>17029</v>
      </c>
      <c r="B1385" s="12" t="s">
        <v>3306</v>
      </c>
      <c r="C1385" s="12">
        <v>8851424161</v>
      </c>
      <c r="D1385" s="12">
        <v>72</v>
      </c>
      <c r="E1385" s="82">
        <v>46036.225358796299</v>
      </c>
      <c r="F1385" s="12" t="s">
        <v>15647</v>
      </c>
    </row>
    <row r="1386" spans="1:6" x14ac:dyDescent="0.3">
      <c r="A1386" s="12" t="s">
        <v>17030</v>
      </c>
      <c r="B1386" s="12" t="s">
        <v>3968</v>
      </c>
      <c r="C1386" s="12">
        <v>7098313097</v>
      </c>
      <c r="D1386" s="12">
        <v>2258</v>
      </c>
      <c r="E1386" s="82">
        <v>46045.680219907408</v>
      </c>
      <c r="F1386" s="12" t="s">
        <v>15643</v>
      </c>
    </row>
    <row r="1387" spans="1:6" x14ac:dyDescent="0.3">
      <c r="A1387" s="12" t="s">
        <v>17031</v>
      </c>
      <c r="B1387" s="12" t="s">
        <v>2373</v>
      </c>
      <c r="C1387" s="12">
        <v>8850775513</v>
      </c>
      <c r="D1387" s="12">
        <v>2061</v>
      </c>
      <c r="E1387" s="82">
        <v>46030.773275462961</v>
      </c>
      <c r="F1387" s="12" t="s">
        <v>15643</v>
      </c>
    </row>
    <row r="1388" spans="1:6" x14ac:dyDescent="0.3">
      <c r="A1388" s="12" t="s">
        <v>17032</v>
      </c>
      <c r="B1388" s="12" t="s">
        <v>1004</v>
      </c>
      <c r="C1388" s="12">
        <v>9874147289</v>
      </c>
      <c r="D1388" s="12">
        <v>712</v>
      </c>
      <c r="E1388" s="82">
        <v>46050.755219907413</v>
      </c>
      <c r="F1388" s="12" t="s">
        <v>15643</v>
      </c>
    </row>
    <row r="1389" spans="1:6" x14ac:dyDescent="0.3">
      <c r="A1389" s="12" t="s">
        <v>17033</v>
      </c>
      <c r="B1389" s="12" t="s">
        <v>4417</v>
      </c>
      <c r="C1389" s="12">
        <v>9852005959</v>
      </c>
      <c r="D1389" s="12">
        <v>969</v>
      </c>
      <c r="E1389" s="82">
        <v>46038.142025462963</v>
      </c>
      <c r="F1389" s="12" t="s">
        <v>15643</v>
      </c>
    </row>
    <row r="1390" spans="1:6" x14ac:dyDescent="0.3">
      <c r="A1390" s="12" t="s">
        <v>17034</v>
      </c>
      <c r="B1390" s="12" t="s">
        <v>2723</v>
      </c>
      <c r="C1390" s="12">
        <v>6377458471</v>
      </c>
      <c r="D1390" s="12">
        <v>3033</v>
      </c>
      <c r="E1390" s="82">
        <v>46050.87327546296</v>
      </c>
      <c r="F1390" s="12" t="s">
        <v>15647</v>
      </c>
    </row>
    <row r="1391" spans="1:6" x14ac:dyDescent="0.3">
      <c r="A1391" s="12" t="s">
        <v>17035</v>
      </c>
      <c r="B1391" s="12" t="s">
        <v>2449</v>
      </c>
      <c r="C1391" s="12">
        <v>7045608336</v>
      </c>
      <c r="D1391" s="12">
        <v>1697</v>
      </c>
      <c r="E1391" s="82">
        <v>46040.468414351853</v>
      </c>
      <c r="F1391" s="12" t="s">
        <v>15643</v>
      </c>
    </row>
    <row r="1392" spans="1:6" x14ac:dyDescent="0.3">
      <c r="A1392" s="12" t="s">
        <v>17036</v>
      </c>
      <c r="B1392" s="12" t="s">
        <v>3358</v>
      </c>
      <c r="C1392" s="12">
        <v>6364900941</v>
      </c>
      <c r="D1392" s="12">
        <v>1377</v>
      </c>
      <c r="E1392" s="82">
        <v>46031.102442129632</v>
      </c>
      <c r="F1392" s="12" t="s">
        <v>15647</v>
      </c>
    </row>
    <row r="1393" spans="1:6" x14ac:dyDescent="0.3">
      <c r="A1393" s="12" t="s">
        <v>17037</v>
      </c>
      <c r="B1393" s="12" t="s">
        <v>3818</v>
      </c>
      <c r="C1393" s="12">
        <v>7065823773</v>
      </c>
      <c r="D1393" s="12">
        <v>3282</v>
      </c>
      <c r="E1393" s="82">
        <v>46035.456608796303</v>
      </c>
      <c r="F1393" s="12" t="s">
        <v>15643</v>
      </c>
    </row>
    <row r="1394" spans="1:6" x14ac:dyDescent="0.3">
      <c r="A1394" s="12" t="s">
        <v>17038</v>
      </c>
      <c r="B1394" s="12" t="s">
        <v>1237</v>
      </c>
      <c r="C1394" s="12">
        <v>6324526525</v>
      </c>
      <c r="D1394" s="12">
        <v>2336</v>
      </c>
      <c r="E1394" s="82">
        <v>46036.769108796303</v>
      </c>
      <c r="F1394" s="12" t="s">
        <v>15649</v>
      </c>
    </row>
    <row r="1395" spans="1:6" x14ac:dyDescent="0.3">
      <c r="A1395" s="12" t="s">
        <v>17039</v>
      </c>
      <c r="B1395" s="12" t="s">
        <v>2091</v>
      </c>
      <c r="C1395" s="12">
        <v>7031044672</v>
      </c>
      <c r="D1395" s="12">
        <v>799</v>
      </c>
      <c r="E1395" s="82">
        <v>46044.398275462961</v>
      </c>
      <c r="F1395" s="12" t="s">
        <v>15649</v>
      </c>
    </row>
    <row r="1396" spans="1:6" x14ac:dyDescent="0.3">
      <c r="A1396" s="12" t="s">
        <v>17040</v>
      </c>
      <c r="B1396" s="12" t="s">
        <v>1283</v>
      </c>
      <c r="C1396" s="12">
        <v>8880870857</v>
      </c>
      <c r="D1396" s="12">
        <v>3408</v>
      </c>
      <c r="E1396" s="82">
        <v>46019.527442129627</v>
      </c>
      <c r="F1396" s="12" t="s">
        <v>15643</v>
      </c>
    </row>
    <row r="1397" spans="1:6" x14ac:dyDescent="0.3">
      <c r="A1397" s="12" t="s">
        <v>17041</v>
      </c>
      <c r="B1397" s="12" t="s">
        <v>2061</v>
      </c>
      <c r="C1397" s="12">
        <v>7096312405</v>
      </c>
      <c r="D1397" s="12">
        <v>3258</v>
      </c>
      <c r="E1397" s="82">
        <v>46045.696886574071</v>
      </c>
      <c r="F1397" s="12" t="s">
        <v>15647</v>
      </c>
    </row>
    <row r="1398" spans="1:6" x14ac:dyDescent="0.3">
      <c r="A1398" s="12" t="s">
        <v>17042</v>
      </c>
      <c r="B1398" s="12" t="s">
        <v>4138</v>
      </c>
      <c r="C1398" s="12">
        <v>9864608518</v>
      </c>
      <c r="D1398" s="12">
        <v>3351</v>
      </c>
      <c r="E1398" s="82">
        <v>46026.821886574071</v>
      </c>
      <c r="F1398" s="12" t="s">
        <v>15643</v>
      </c>
    </row>
    <row r="1399" spans="1:6" x14ac:dyDescent="0.3">
      <c r="A1399" s="12" t="s">
        <v>17043</v>
      </c>
      <c r="B1399" s="12" t="s">
        <v>720</v>
      </c>
      <c r="C1399" s="12">
        <v>9835655441</v>
      </c>
      <c r="D1399" s="12">
        <v>87</v>
      </c>
      <c r="E1399" s="82">
        <v>46050.086469907408</v>
      </c>
      <c r="F1399" s="12" t="s">
        <v>15649</v>
      </c>
    </row>
    <row r="1400" spans="1:6" x14ac:dyDescent="0.3">
      <c r="A1400" s="12" t="s">
        <v>17044</v>
      </c>
      <c r="B1400" s="12" t="s">
        <v>617</v>
      </c>
      <c r="C1400" s="12">
        <v>8838607434</v>
      </c>
      <c r="D1400" s="12">
        <v>2257</v>
      </c>
      <c r="E1400" s="82">
        <v>46051.463553240741</v>
      </c>
      <c r="F1400" s="12" t="s">
        <v>15643</v>
      </c>
    </row>
    <row r="1401" spans="1:6" x14ac:dyDescent="0.3">
      <c r="A1401" s="12" t="s">
        <v>17045</v>
      </c>
      <c r="B1401" s="12" t="s">
        <v>3705</v>
      </c>
      <c r="C1401" s="12">
        <v>9952495172</v>
      </c>
      <c r="D1401" s="12">
        <v>1036</v>
      </c>
      <c r="E1401" s="82">
        <v>46028.25105324074</v>
      </c>
      <c r="F1401" s="12" t="s">
        <v>15643</v>
      </c>
    </row>
    <row r="1402" spans="1:6" x14ac:dyDescent="0.3">
      <c r="A1402" s="12" t="s">
        <v>17046</v>
      </c>
      <c r="B1402" s="12" t="s">
        <v>3314</v>
      </c>
      <c r="C1402" s="12">
        <v>9913186496</v>
      </c>
      <c r="D1402" s="12">
        <v>2559</v>
      </c>
      <c r="E1402" s="82">
        <v>46024.09202546296</v>
      </c>
      <c r="F1402" s="12" t="s">
        <v>15643</v>
      </c>
    </row>
    <row r="1403" spans="1:6" x14ac:dyDescent="0.3">
      <c r="A1403" s="12" t="s">
        <v>17047</v>
      </c>
      <c r="B1403" s="12" t="s">
        <v>3972</v>
      </c>
      <c r="C1403" s="12">
        <v>9837464567</v>
      </c>
      <c r="D1403" s="12">
        <v>299</v>
      </c>
      <c r="E1403" s="82">
        <v>46025.95244212963</v>
      </c>
      <c r="F1403" s="12" t="s">
        <v>15647</v>
      </c>
    </row>
    <row r="1404" spans="1:6" x14ac:dyDescent="0.3">
      <c r="A1404" s="12" t="s">
        <v>17048</v>
      </c>
      <c r="B1404" s="12" t="s">
        <v>855</v>
      </c>
      <c r="C1404" s="12">
        <v>9969806200</v>
      </c>
      <c r="D1404" s="12">
        <v>724</v>
      </c>
      <c r="E1404" s="82">
        <v>46023.493414351848</v>
      </c>
      <c r="F1404" s="12" t="s">
        <v>15647</v>
      </c>
    </row>
    <row r="1405" spans="1:6" x14ac:dyDescent="0.3">
      <c r="A1405" s="12" t="s">
        <v>17049</v>
      </c>
      <c r="B1405" s="12" t="s">
        <v>3561</v>
      </c>
      <c r="C1405" s="12">
        <v>7021276982</v>
      </c>
      <c r="D1405" s="12">
        <v>2354</v>
      </c>
      <c r="E1405" s="82">
        <v>46028.781608796293</v>
      </c>
      <c r="F1405" s="12" t="s">
        <v>15647</v>
      </c>
    </row>
    <row r="1406" spans="1:6" x14ac:dyDescent="0.3">
      <c r="A1406" s="12" t="s">
        <v>17050</v>
      </c>
      <c r="B1406" s="12" t="s">
        <v>1037</v>
      </c>
      <c r="C1406" s="12">
        <v>6352468286</v>
      </c>
      <c r="D1406" s="12">
        <v>3346</v>
      </c>
      <c r="E1406" s="82">
        <v>46052.914942129632</v>
      </c>
      <c r="F1406" s="12" t="s">
        <v>15643</v>
      </c>
    </row>
    <row r="1407" spans="1:6" x14ac:dyDescent="0.3">
      <c r="A1407" s="12" t="s">
        <v>17051</v>
      </c>
      <c r="B1407" s="12" t="s">
        <v>3980</v>
      </c>
      <c r="C1407" s="12">
        <v>9968666023</v>
      </c>
      <c r="D1407" s="12">
        <v>1222</v>
      </c>
      <c r="E1407" s="82">
        <v>46039.381608796299</v>
      </c>
      <c r="F1407" s="12" t="s">
        <v>15647</v>
      </c>
    </row>
    <row r="1408" spans="1:6" x14ac:dyDescent="0.3">
      <c r="A1408" s="12" t="s">
        <v>17052</v>
      </c>
      <c r="B1408" s="12" t="s">
        <v>4453</v>
      </c>
      <c r="C1408" s="12">
        <v>7021804607</v>
      </c>
      <c r="D1408" s="12">
        <v>1675</v>
      </c>
      <c r="E1408" s="82">
        <v>46050.808692129627</v>
      </c>
      <c r="F1408" s="12" t="s">
        <v>15649</v>
      </c>
    </row>
    <row r="1409" spans="1:6" x14ac:dyDescent="0.3">
      <c r="A1409" s="12" t="s">
        <v>17053</v>
      </c>
      <c r="B1409" s="12" t="s">
        <v>4294</v>
      </c>
      <c r="C1409" s="12">
        <v>8834246626</v>
      </c>
      <c r="D1409" s="12">
        <v>259</v>
      </c>
      <c r="E1409" s="82">
        <v>46028.296886574077</v>
      </c>
      <c r="F1409" s="12" t="s">
        <v>15649</v>
      </c>
    </row>
    <row r="1410" spans="1:6" x14ac:dyDescent="0.3">
      <c r="A1410" s="12" t="s">
        <v>17054</v>
      </c>
      <c r="B1410" s="12" t="s">
        <v>1127</v>
      </c>
      <c r="C1410" s="12">
        <v>6380887287</v>
      </c>
      <c r="D1410" s="12">
        <v>2217</v>
      </c>
      <c r="E1410" s="82">
        <v>46034.024664351848</v>
      </c>
      <c r="F1410" s="12" t="s">
        <v>15643</v>
      </c>
    </row>
    <row r="1411" spans="1:6" x14ac:dyDescent="0.3">
      <c r="A1411" s="12" t="s">
        <v>17055</v>
      </c>
      <c r="B1411" s="12" t="s">
        <v>3711</v>
      </c>
      <c r="C1411" s="12">
        <v>9921143149</v>
      </c>
      <c r="D1411" s="12">
        <v>2496</v>
      </c>
      <c r="E1411" s="82">
        <v>46047.350358796299</v>
      </c>
      <c r="F1411" s="12" t="s">
        <v>15643</v>
      </c>
    </row>
    <row r="1412" spans="1:6" x14ac:dyDescent="0.3">
      <c r="A1412" s="12" t="s">
        <v>17056</v>
      </c>
      <c r="B1412" s="12" t="s">
        <v>2353</v>
      </c>
      <c r="C1412" s="12">
        <v>9929563799</v>
      </c>
      <c r="D1412" s="12">
        <v>2342</v>
      </c>
      <c r="E1412" s="82">
        <v>46053.840636574067</v>
      </c>
      <c r="F1412" s="12" t="s">
        <v>15643</v>
      </c>
    </row>
    <row r="1413" spans="1:6" x14ac:dyDescent="0.3">
      <c r="A1413" s="12" t="s">
        <v>17057</v>
      </c>
      <c r="B1413" s="12" t="s">
        <v>955</v>
      </c>
      <c r="C1413" s="12">
        <v>7082588568</v>
      </c>
      <c r="D1413" s="12">
        <v>2322</v>
      </c>
      <c r="E1413" s="82">
        <v>46051.163553240738</v>
      </c>
      <c r="F1413" s="12" t="s">
        <v>15649</v>
      </c>
    </row>
    <row r="1414" spans="1:6" x14ac:dyDescent="0.3">
      <c r="A1414" s="12" t="s">
        <v>17058</v>
      </c>
      <c r="B1414" s="12" t="s">
        <v>994</v>
      </c>
      <c r="C1414" s="12">
        <v>9824922365</v>
      </c>
      <c r="D1414" s="12">
        <v>3186</v>
      </c>
      <c r="E1414" s="82">
        <v>46034.535775462973</v>
      </c>
      <c r="F1414" s="12" t="s">
        <v>15643</v>
      </c>
    </row>
    <row r="1415" spans="1:6" x14ac:dyDescent="0.3">
      <c r="A1415" s="12" t="s">
        <v>17059</v>
      </c>
      <c r="B1415" s="12" t="s">
        <v>1235</v>
      </c>
      <c r="C1415" s="12">
        <v>9879035324</v>
      </c>
      <c r="D1415" s="12">
        <v>3524</v>
      </c>
      <c r="E1415" s="82">
        <v>46053.020497685182</v>
      </c>
      <c r="F1415" s="12" t="s">
        <v>15649</v>
      </c>
    </row>
    <row r="1416" spans="1:6" x14ac:dyDescent="0.3">
      <c r="A1416" s="12" t="s">
        <v>17060</v>
      </c>
      <c r="B1416" s="12" t="s">
        <v>1159</v>
      </c>
      <c r="C1416" s="12">
        <v>9822339708</v>
      </c>
      <c r="D1416" s="12">
        <v>710</v>
      </c>
      <c r="E1416" s="82">
        <v>46027.588553240741</v>
      </c>
      <c r="F1416" s="12" t="s">
        <v>15647</v>
      </c>
    </row>
    <row r="1417" spans="1:6" x14ac:dyDescent="0.3">
      <c r="A1417" s="12" t="s">
        <v>17061</v>
      </c>
      <c r="B1417" s="12" t="s">
        <v>3244</v>
      </c>
      <c r="C1417" s="12">
        <v>7011467324</v>
      </c>
      <c r="D1417" s="12">
        <v>984</v>
      </c>
      <c r="E1417" s="82">
        <v>46049.351747685178</v>
      </c>
      <c r="F1417" s="12" t="s">
        <v>15647</v>
      </c>
    </row>
    <row r="1418" spans="1:6" x14ac:dyDescent="0.3">
      <c r="A1418" s="12" t="s">
        <v>17062</v>
      </c>
      <c r="B1418" s="12" t="s">
        <v>2627</v>
      </c>
      <c r="C1418" s="12">
        <v>9832638406</v>
      </c>
      <c r="D1418" s="12">
        <v>3440</v>
      </c>
      <c r="E1418" s="82">
        <v>46048.37605324074</v>
      </c>
      <c r="F1418" s="12" t="s">
        <v>15647</v>
      </c>
    </row>
    <row r="1419" spans="1:6" x14ac:dyDescent="0.3">
      <c r="A1419" s="12" t="s">
        <v>17063</v>
      </c>
      <c r="B1419" s="12" t="s">
        <v>3858</v>
      </c>
      <c r="C1419" s="12">
        <v>9934723760</v>
      </c>
      <c r="D1419" s="12">
        <v>1184</v>
      </c>
      <c r="E1419" s="82">
        <v>46027.894803240742</v>
      </c>
      <c r="F1419" s="12" t="s">
        <v>15647</v>
      </c>
    </row>
    <row r="1420" spans="1:6" x14ac:dyDescent="0.3">
      <c r="A1420" s="12" t="s">
        <v>17064</v>
      </c>
      <c r="B1420" s="12" t="s">
        <v>2193</v>
      </c>
      <c r="C1420" s="12">
        <v>6342623043</v>
      </c>
      <c r="D1420" s="12">
        <v>735</v>
      </c>
      <c r="E1420" s="82">
        <v>46048.799664351849</v>
      </c>
      <c r="F1420" s="12" t="s">
        <v>15643</v>
      </c>
    </row>
    <row r="1421" spans="1:6" x14ac:dyDescent="0.3">
      <c r="A1421" s="12" t="s">
        <v>17065</v>
      </c>
      <c r="B1421" s="12" t="s">
        <v>2091</v>
      </c>
      <c r="C1421" s="12">
        <v>9947292265</v>
      </c>
      <c r="D1421" s="12">
        <v>541</v>
      </c>
      <c r="E1421" s="82">
        <v>46020.13994212963</v>
      </c>
      <c r="F1421" s="12" t="s">
        <v>15649</v>
      </c>
    </row>
    <row r="1422" spans="1:6" x14ac:dyDescent="0.3">
      <c r="A1422" s="12" t="s">
        <v>17066</v>
      </c>
      <c r="B1422" s="12" t="s">
        <v>3136</v>
      </c>
      <c r="C1422" s="12">
        <v>7086763521</v>
      </c>
      <c r="D1422" s="12">
        <v>2265</v>
      </c>
      <c r="E1422" s="82">
        <v>46027.497581018521</v>
      </c>
      <c r="F1422" s="12" t="s">
        <v>15649</v>
      </c>
    </row>
    <row r="1423" spans="1:6" x14ac:dyDescent="0.3">
      <c r="A1423" s="12" t="s">
        <v>17067</v>
      </c>
      <c r="B1423" s="12" t="s">
        <v>2003</v>
      </c>
      <c r="C1423" s="12">
        <v>9817899945</v>
      </c>
      <c r="D1423" s="12">
        <v>1566</v>
      </c>
      <c r="E1423" s="82">
        <v>46025.432303240741</v>
      </c>
      <c r="F1423" s="12" t="s">
        <v>15649</v>
      </c>
    </row>
    <row r="1424" spans="1:6" x14ac:dyDescent="0.3">
      <c r="A1424" s="12" t="s">
        <v>17068</v>
      </c>
      <c r="B1424" s="12" t="s">
        <v>1535</v>
      </c>
      <c r="C1424" s="12">
        <v>9995930703</v>
      </c>
      <c r="D1424" s="12">
        <v>2155</v>
      </c>
      <c r="E1424" s="82">
        <v>46038.773275462961</v>
      </c>
      <c r="F1424" s="12" t="s">
        <v>15643</v>
      </c>
    </row>
    <row r="1425" spans="1:6" x14ac:dyDescent="0.3">
      <c r="A1425" s="12" t="s">
        <v>17069</v>
      </c>
      <c r="B1425" s="12" t="s">
        <v>1580</v>
      </c>
      <c r="C1425" s="12">
        <v>9914479282</v>
      </c>
      <c r="D1425" s="12">
        <v>339</v>
      </c>
      <c r="E1425" s="82">
        <v>46031.604525462957</v>
      </c>
      <c r="F1425" s="12" t="s">
        <v>15643</v>
      </c>
    </row>
    <row r="1426" spans="1:6" x14ac:dyDescent="0.3">
      <c r="A1426" s="12" t="s">
        <v>17070</v>
      </c>
      <c r="B1426" s="12" t="s">
        <v>2130</v>
      </c>
      <c r="C1426" s="12">
        <v>8875127254</v>
      </c>
      <c r="D1426" s="12">
        <v>903</v>
      </c>
      <c r="E1426" s="82">
        <v>46049.590636574067</v>
      </c>
      <c r="F1426" s="12" t="s">
        <v>15649</v>
      </c>
    </row>
    <row r="1427" spans="1:6" x14ac:dyDescent="0.3">
      <c r="A1427" s="12" t="s">
        <v>17071</v>
      </c>
      <c r="B1427" s="12" t="s">
        <v>571</v>
      </c>
      <c r="C1427" s="12">
        <v>9991306350</v>
      </c>
      <c r="D1427" s="12">
        <v>1808</v>
      </c>
      <c r="E1427" s="82">
        <v>46052.668414351851</v>
      </c>
      <c r="F1427" s="12" t="s">
        <v>15643</v>
      </c>
    </row>
    <row r="1428" spans="1:6" x14ac:dyDescent="0.3">
      <c r="A1428" s="12" t="s">
        <v>17072</v>
      </c>
      <c r="B1428" s="12" t="s">
        <v>1686</v>
      </c>
      <c r="C1428" s="12">
        <v>9865422395</v>
      </c>
      <c r="D1428" s="12">
        <v>1880</v>
      </c>
      <c r="E1428" s="82">
        <v>46040.019803240742</v>
      </c>
      <c r="F1428" s="12" t="s">
        <v>15647</v>
      </c>
    </row>
    <row r="1429" spans="1:6" x14ac:dyDescent="0.3">
      <c r="A1429" s="12" t="s">
        <v>17073</v>
      </c>
      <c r="B1429" s="12" t="s">
        <v>1326</v>
      </c>
      <c r="C1429" s="12">
        <v>9850397643</v>
      </c>
      <c r="D1429" s="12">
        <v>670</v>
      </c>
      <c r="E1429" s="82">
        <v>46039.336469907408</v>
      </c>
      <c r="F1429" s="12" t="s">
        <v>15647</v>
      </c>
    </row>
    <row r="1430" spans="1:6" x14ac:dyDescent="0.3">
      <c r="A1430" s="12" t="s">
        <v>17074</v>
      </c>
      <c r="B1430" s="12" t="s">
        <v>1734</v>
      </c>
      <c r="C1430" s="12">
        <v>9879752429</v>
      </c>
      <c r="D1430" s="12">
        <v>2824</v>
      </c>
      <c r="E1430" s="82">
        <v>46042.405219907407</v>
      </c>
      <c r="F1430" s="12" t="s">
        <v>15647</v>
      </c>
    </row>
    <row r="1431" spans="1:6" x14ac:dyDescent="0.3">
      <c r="A1431" s="12" t="s">
        <v>17075</v>
      </c>
      <c r="B1431" s="12" t="s">
        <v>1312</v>
      </c>
      <c r="C1431" s="12">
        <v>9812454558</v>
      </c>
      <c r="D1431" s="12">
        <v>3362</v>
      </c>
      <c r="E1431" s="82">
        <v>46019.853831018518</v>
      </c>
      <c r="F1431" s="12" t="s">
        <v>15643</v>
      </c>
    </row>
    <row r="1432" spans="1:6" x14ac:dyDescent="0.3">
      <c r="A1432" s="12" t="s">
        <v>17076</v>
      </c>
      <c r="B1432" s="12" t="s">
        <v>4439</v>
      </c>
      <c r="C1432" s="12">
        <v>9930734771</v>
      </c>
      <c r="D1432" s="12">
        <v>3063</v>
      </c>
      <c r="E1432" s="82">
        <v>46033.004525462973</v>
      </c>
      <c r="F1432" s="12" t="s">
        <v>15647</v>
      </c>
    </row>
    <row r="1433" spans="1:6" x14ac:dyDescent="0.3">
      <c r="A1433" s="12" t="s">
        <v>17077</v>
      </c>
      <c r="B1433" s="12" t="s">
        <v>3260</v>
      </c>
      <c r="C1433" s="12">
        <v>9995719492</v>
      </c>
      <c r="D1433" s="12">
        <v>2259</v>
      </c>
      <c r="E1433" s="82">
        <v>46035.971886574072</v>
      </c>
      <c r="F1433" s="12" t="s">
        <v>15643</v>
      </c>
    </row>
    <row r="1434" spans="1:6" x14ac:dyDescent="0.3">
      <c r="A1434" s="12" t="s">
        <v>17078</v>
      </c>
      <c r="B1434" s="12" t="s">
        <v>1835</v>
      </c>
      <c r="C1434" s="12">
        <v>6366725049</v>
      </c>
      <c r="D1434" s="12">
        <v>1392</v>
      </c>
      <c r="E1434" s="82">
        <v>46033.735081018523</v>
      </c>
      <c r="F1434" s="12" t="s">
        <v>15649</v>
      </c>
    </row>
    <row r="1435" spans="1:6" x14ac:dyDescent="0.3">
      <c r="A1435" s="12" t="s">
        <v>17079</v>
      </c>
      <c r="B1435" s="12" t="s">
        <v>4279</v>
      </c>
      <c r="C1435" s="12">
        <v>8833304803</v>
      </c>
      <c r="D1435" s="12">
        <v>1836</v>
      </c>
      <c r="E1435" s="82">
        <v>46051.984386574077</v>
      </c>
      <c r="F1435" s="12" t="s">
        <v>15647</v>
      </c>
    </row>
    <row r="1436" spans="1:6" x14ac:dyDescent="0.3">
      <c r="A1436" s="12" t="s">
        <v>17080</v>
      </c>
      <c r="B1436" s="12" t="s">
        <v>1790</v>
      </c>
      <c r="C1436" s="12">
        <v>9912335435</v>
      </c>
      <c r="D1436" s="12">
        <v>365</v>
      </c>
      <c r="E1436" s="82">
        <v>46039.069108796299</v>
      </c>
      <c r="F1436" s="12" t="s">
        <v>15643</v>
      </c>
    </row>
    <row r="1437" spans="1:6" x14ac:dyDescent="0.3">
      <c r="A1437" s="12" t="s">
        <v>17081</v>
      </c>
      <c r="B1437" s="12" t="s">
        <v>3350</v>
      </c>
      <c r="C1437" s="12">
        <v>9825676492</v>
      </c>
      <c r="D1437" s="12">
        <v>1218</v>
      </c>
      <c r="E1437" s="82">
        <v>46043.601053240738</v>
      </c>
      <c r="F1437" s="12" t="s">
        <v>15647</v>
      </c>
    </row>
    <row r="1438" spans="1:6" x14ac:dyDescent="0.3">
      <c r="A1438" s="12" t="s">
        <v>17082</v>
      </c>
      <c r="B1438" s="12" t="s">
        <v>2921</v>
      </c>
      <c r="C1438" s="12">
        <v>9810168277</v>
      </c>
      <c r="D1438" s="12">
        <v>1115</v>
      </c>
      <c r="E1438" s="82">
        <v>46020.619803240741</v>
      </c>
      <c r="F1438" s="12" t="s">
        <v>15647</v>
      </c>
    </row>
    <row r="1439" spans="1:6" x14ac:dyDescent="0.3">
      <c r="A1439" s="12" t="s">
        <v>17083</v>
      </c>
      <c r="B1439" s="12" t="s">
        <v>4529</v>
      </c>
      <c r="C1439" s="12">
        <v>7090164426</v>
      </c>
      <c r="D1439" s="12">
        <v>1921</v>
      </c>
      <c r="E1439" s="82">
        <v>46040.912164351852</v>
      </c>
      <c r="F1439" s="12" t="s">
        <v>15647</v>
      </c>
    </row>
    <row r="1440" spans="1:6" x14ac:dyDescent="0.3">
      <c r="A1440" s="12" t="s">
        <v>17084</v>
      </c>
      <c r="B1440" s="12" t="s">
        <v>3479</v>
      </c>
      <c r="C1440" s="12">
        <v>9970569390</v>
      </c>
      <c r="D1440" s="12">
        <v>1511</v>
      </c>
      <c r="E1440" s="82">
        <v>46037.132303240738</v>
      </c>
      <c r="F1440" s="12" t="s">
        <v>15647</v>
      </c>
    </row>
    <row r="1441" spans="1:6" x14ac:dyDescent="0.3">
      <c r="A1441" s="12" t="s">
        <v>17085</v>
      </c>
      <c r="B1441" s="12" t="s">
        <v>1277</v>
      </c>
      <c r="C1441" s="12">
        <v>9812200835</v>
      </c>
      <c r="D1441" s="12">
        <v>2056</v>
      </c>
      <c r="E1441" s="82">
        <v>46037.293414351851</v>
      </c>
      <c r="F1441" s="12" t="s">
        <v>15649</v>
      </c>
    </row>
    <row r="1442" spans="1:6" x14ac:dyDescent="0.3">
      <c r="A1442" s="12" t="s">
        <v>17086</v>
      </c>
      <c r="B1442" s="12" t="s">
        <v>2771</v>
      </c>
      <c r="C1442" s="12">
        <v>9914015622</v>
      </c>
      <c r="D1442" s="12">
        <v>39</v>
      </c>
      <c r="E1442" s="82">
        <v>46033.643414351849</v>
      </c>
      <c r="F1442" s="12" t="s">
        <v>15643</v>
      </c>
    </row>
    <row r="1443" spans="1:6" x14ac:dyDescent="0.3">
      <c r="A1443" s="12" t="s">
        <v>17087</v>
      </c>
      <c r="B1443" s="12" t="s">
        <v>2231</v>
      </c>
      <c r="C1443" s="12">
        <v>8891847816</v>
      </c>
      <c r="D1443" s="12">
        <v>555</v>
      </c>
      <c r="E1443" s="82">
        <v>46024.341331018521</v>
      </c>
      <c r="F1443" s="12" t="s">
        <v>15647</v>
      </c>
    </row>
    <row r="1444" spans="1:6" x14ac:dyDescent="0.3">
      <c r="A1444" s="12" t="s">
        <v>17088</v>
      </c>
      <c r="B1444" s="12" t="s">
        <v>2553</v>
      </c>
      <c r="C1444" s="12">
        <v>6333339031</v>
      </c>
      <c r="D1444" s="12">
        <v>2176</v>
      </c>
      <c r="E1444" s="82">
        <v>46037.874664351853</v>
      </c>
      <c r="F1444" s="12" t="s">
        <v>15647</v>
      </c>
    </row>
    <row r="1445" spans="1:6" x14ac:dyDescent="0.3">
      <c r="A1445" s="12" t="s">
        <v>17089</v>
      </c>
      <c r="B1445" s="12" t="s">
        <v>2463</v>
      </c>
      <c r="C1445" s="12">
        <v>8845570639</v>
      </c>
      <c r="D1445" s="12">
        <v>1969</v>
      </c>
      <c r="E1445" s="82">
        <v>46047.847581018519</v>
      </c>
      <c r="F1445" s="12" t="s">
        <v>15649</v>
      </c>
    </row>
    <row r="1446" spans="1:6" x14ac:dyDescent="0.3">
      <c r="A1446" s="12" t="s">
        <v>17090</v>
      </c>
      <c r="B1446" s="12" t="s">
        <v>4260</v>
      </c>
      <c r="C1446" s="12">
        <v>9964544388</v>
      </c>
      <c r="D1446" s="12">
        <v>983</v>
      </c>
      <c r="E1446" s="82">
        <v>46045.714942129627</v>
      </c>
      <c r="F1446" s="12" t="s">
        <v>15649</v>
      </c>
    </row>
    <row r="1447" spans="1:6" x14ac:dyDescent="0.3">
      <c r="A1447" s="12" t="s">
        <v>17091</v>
      </c>
      <c r="B1447" s="12" t="s">
        <v>557</v>
      </c>
      <c r="C1447" s="12">
        <v>8835768693</v>
      </c>
      <c r="D1447" s="12">
        <v>2739</v>
      </c>
      <c r="E1447" s="82">
        <v>46040.030914351853</v>
      </c>
      <c r="F1447" s="12" t="s">
        <v>15647</v>
      </c>
    </row>
    <row r="1448" spans="1:6" x14ac:dyDescent="0.3">
      <c r="A1448" s="12" t="s">
        <v>17092</v>
      </c>
      <c r="B1448" s="12" t="s">
        <v>761</v>
      </c>
      <c r="C1448" s="12">
        <v>7096347289</v>
      </c>
      <c r="D1448" s="12">
        <v>813</v>
      </c>
      <c r="E1448" s="82">
        <v>46028.898275462961</v>
      </c>
      <c r="F1448" s="12" t="s">
        <v>15647</v>
      </c>
    </row>
    <row r="1449" spans="1:6" x14ac:dyDescent="0.3">
      <c r="A1449" s="12" t="s">
        <v>17093</v>
      </c>
      <c r="B1449" s="12" t="s">
        <v>1188</v>
      </c>
      <c r="C1449" s="12">
        <v>8810319779</v>
      </c>
      <c r="D1449" s="12">
        <v>2248</v>
      </c>
      <c r="E1449" s="82">
        <v>46028.547581018523</v>
      </c>
      <c r="F1449" s="12" t="s">
        <v>15649</v>
      </c>
    </row>
    <row r="1450" spans="1:6" x14ac:dyDescent="0.3">
      <c r="A1450" s="12" t="s">
        <v>17094</v>
      </c>
      <c r="B1450" s="12" t="s">
        <v>3561</v>
      </c>
      <c r="C1450" s="12">
        <v>6374503446</v>
      </c>
      <c r="D1450" s="12">
        <v>1001</v>
      </c>
      <c r="E1450" s="82">
        <v>46034.245497685188</v>
      </c>
      <c r="F1450" s="12" t="s">
        <v>15649</v>
      </c>
    </row>
    <row r="1451" spans="1:6" x14ac:dyDescent="0.3">
      <c r="A1451" s="12" t="s">
        <v>17095</v>
      </c>
      <c r="B1451" s="12" t="s">
        <v>2447</v>
      </c>
      <c r="C1451" s="12">
        <v>7027101748</v>
      </c>
      <c r="D1451" s="12">
        <v>2025</v>
      </c>
      <c r="E1451" s="82">
        <v>46031.498969907407</v>
      </c>
      <c r="F1451" s="12" t="s">
        <v>15643</v>
      </c>
    </row>
    <row r="1452" spans="1:6" x14ac:dyDescent="0.3">
      <c r="A1452" s="12" t="s">
        <v>17096</v>
      </c>
      <c r="B1452" s="12" t="s">
        <v>3529</v>
      </c>
      <c r="C1452" s="12">
        <v>7028425039</v>
      </c>
      <c r="D1452" s="12">
        <v>2978</v>
      </c>
      <c r="E1452" s="82">
        <v>46046.596886574072</v>
      </c>
      <c r="F1452" s="12" t="s">
        <v>15643</v>
      </c>
    </row>
    <row r="1453" spans="1:6" x14ac:dyDescent="0.3">
      <c r="A1453" s="12" t="s">
        <v>17097</v>
      </c>
      <c r="B1453" s="12" t="s">
        <v>745</v>
      </c>
      <c r="C1453" s="12">
        <v>9946948258</v>
      </c>
      <c r="D1453" s="12">
        <v>2088</v>
      </c>
      <c r="E1453" s="82">
        <v>46045.735775462963</v>
      </c>
      <c r="F1453" s="12" t="s">
        <v>15643</v>
      </c>
    </row>
    <row r="1454" spans="1:6" x14ac:dyDescent="0.3">
      <c r="A1454" s="12" t="s">
        <v>17098</v>
      </c>
      <c r="B1454" s="12" t="s">
        <v>1630</v>
      </c>
      <c r="C1454" s="12">
        <v>7035539323</v>
      </c>
      <c r="D1454" s="12">
        <v>2274</v>
      </c>
      <c r="E1454" s="82">
        <v>46049.476747685178</v>
      </c>
      <c r="F1454" s="12" t="s">
        <v>15643</v>
      </c>
    </row>
    <row r="1455" spans="1:6" x14ac:dyDescent="0.3">
      <c r="A1455" s="12" t="s">
        <v>17099</v>
      </c>
      <c r="B1455" s="12" t="s">
        <v>4489</v>
      </c>
      <c r="C1455" s="12">
        <v>9982467133</v>
      </c>
      <c r="D1455" s="12">
        <v>708</v>
      </c>
      <c r="E1455" s="82">
        <v>46046.737164351849</v>
      </c>
      <c r="F1455" s="12" t="s">
        <v>15643</v>
      </c>
    </row>
    <row r="1456" spans="1:6" x14ac:dyDescent="0.3">
      <c r="A1456" s="12" t="s">
        <v>17100</v>
      </c>
      <c r="B1456" s="12" t="s">
        <v>2347</v>
      </c>
      <c r="C1456" s="12">
        <v>9924271272</v>
      </c>
      <c r="D1456" s="12">
        <v>2651</v>
      </c>
      <c r="E1456" s="82">
        <v>46041.632997685178</v>
      </c>
      <c r="F1456" s="12" t="s">
        <v>15647</v>
      </c>
    </row>
    <row r="1457" spans="1:6" x14ac:dyDescent="0.3">
      <c r="A1457" s="12" t="s">
        <v>17101</v>
      </c>
      <c r="B1457" s="12" t="s">
        <v>961</v>
      </c>
      <c r="C1457" s="12">
        <v>7089983668</v>
      </c>
      <c r="D1457" s="12">
        <v>933</v>
      </c>
      <c r="E1457" s="82">
        <v>46042.26771990741</v>
      </c>
      <c r="F1457" s="12" t="s">
        <v>15647</v>
      </c>
    </row>
    <row r="1458" spans="1:6" x14ac:dyDescent="0.3">
      <c r="A1458" s="12" t="s">
        <v>17102</v>
      </c>
      <c r="B1458" s="12" t="s">
        <v>1002</v>
      </c>
      <c r="C1458" s="12">
        <v>6334197786</v>
      </c>
      <c r="D1458" s="12">
        <v>1499</v>
      </c>
      <c r="E1458" s="82">
        <v>46021.536469907413</v>
      </c>
      <c r="F1458" s="12" t="s">
        <v>15649</v>
      </c>
    </row>
    <row r="1459" spans="1:6" x14ac:dyDescent="0.3">
      <c r="A1459" s="12" t="s">
        <v>17103</v>
      </c>
      <c r="B1459" s="12" t="s">
        <v>1141</v>
      </c>
      <c r="C1459" s="12">
        <v>7041588595</v>
      </c>
      <c r="D1459" s="12">
        <v>36</v>
      </c>
      <c r="E1459" s="82">
        <v>46038.889247685183</v>
      </c>
      <c r="F1459" s="12" t="s">
        <v>15647</v>
      </c>
    </row>
    <row r="1460" spans="1:6" x14ac:dyDescent="0.3">
      <c r="A1460" s="12" t="s">
        <v>17104</v>
      </c>
      <c r="B1460" s="12" t="s">
        <v>844</v>
      </c>
      <c r="C1460" s="12">
        <v>6321106181</v>
      </c>
      <c r="D1460" s="12">
        <v>1711</v>
      </c>
      <c r="E1460" s="82">
        <v>46035.302442129629</v>
      </c>
      <c r="F1460" s="12" t="s">
        <v>15643</v>
      </c>
    </row>
    <row r="1461" spans="1:6" x14ac:dyDescent="0.3">
      <c r="A1461" s="12" t="s">
        <v>17105</v>
      </c>
      <c r="B1461" s="12" t="s">
        <v>1136</v>
      </c>
      <c r="C1461" s="12">
        <v>8837339046</v>
      </c>
      <c r="D1461" s="12">
        <v>1123</v>
      </c>
      <c r="E1461" s="82">
        <v>46021.435081018521</v>
      </c>
      <c r="F1461" s="12" t="s">
        <v>15643</v>
      </c>
    </row>
    <row r="1462" spans="1:6" x14ac:dyDescent="0.3">
      <c r="A1462" s="12" t="s">
        <v>17106</v>
      </c>
      <c r="B1462" s="12" t="s">
        <v>2795</v>
      </c>
      <c r="C1462" s="12">
        <v>6361685819</v>
      </c>
      <c r="D1462" s="12">
        <v>1122</v>
      </c>
      <c r="E1462" s="82">
        <v>46023.499664351853</v>
      </c>
      <c r="F1462" s="12" t="s">
        <v>15649</v>
      </c>
    </row>
    <row r="1463" spans="1:6" x14ac:dyDescent="0.3">
      <c r="A1463" s="12" t="s">
        <v>17107</v>
      </c>
      <c r="B1463" s="12" t="s">
        <v>3499</v>
      </c>
      <c r="C1463" s="12">
        <v>8883708443</v>
      </c>
      <c r="D1463" s="12">
        <v>2362</v>
      </c>
      <c r="E1463" s="82">
        <v>46033.262164351851</v>
      </c>
      <c r="F1463" s="12" t="s">
        <v>15647</v>
      </c>
    </row>
    <row r="1464" spans="1:6" x14ac:dyDescent="0.3">
      <c r="A1464" s="12" t="s">
        <v>17108</v>
      </c>
      <c r="B1464" s="12" t="s">
        <v>1963</v>
      </c>
      <c r="C1464" s="12">
        <v>7044507368</v>
      </c>
      <c r="D1464" s="12">
        <v>2912</v>
      </c>
      <c r="E1464" s="82">
        <v>46029.384386574071</v>
      </c>
      <c r="F1464" s="12" t="s">
        <v>15647</v>
      </c>
    </row>
    <row r="1465" spans="1:6" x14ac:dyDescent="0.3">
      <c r="A1465" s="12" t="s">
        <v>17109</v>
      </c>
      <c r="B1465" s="12" t="s">
        <v>2279</v>
      </c>
      <c r="C1465" s="12">
        <v>9842909883</v>
      </c>
      <c r="D1465" s="12">
        <v>531</v>
      </c>
      <c r="E1465" s="82">
        <v>46034.299664351849</v>
      </c>
      <c r="F1465" s="12" t="s">
        <v>15643</v>
      </c>
    </row>
    <row r="1466" spans="1:6" x14ac:dyDescent="0.3">
      <c r="A1466" s="12" t="s">
        <v>17110</v>
      </c>
      <c r="B1466" s="12" t="s">
        <v>1987</v>
      </c>
      <c r="C1466" s="12">
        <v>6380329337</v>
      </c>
      <c r="D1466" s="12">
        <v>3408</v>
      </c>
      <c r="E1466" s="82">
        <v>46026.480914351851</v>
      </c>
      <c r="F1466" s="12" t="s">
        <v>15647</v>
      </c>
    </row>
    <row r="1467" spans="1:6" x14ac:dyDescent="0.3">
      <c r="A1467" s="12" t="s">
        <v>17111</v>
      </c>
      <c r="B1467" s="12" t="s">
        <v>2469</v>
      </c>
      <c r="C1467" s="12">
        <v>8888052742</v>
      </c>
      <c r="D1467" s="12">
        <v>1660</v>
      </c>
      <c r="E1467" s="82">
        <v>46029.77952546296</v>
      </c>
      <c r="F1467" s="12" t="s">
        <v>15647</v>
      </c>
    </row>
    <row r="1468" spans="1:6" x14ac:dyDescent="0.3">
      <c r="A1468" s="12" t="s">
        <v>17112</v>
      </c>
      <c r="B1468" s="12" t="s">
        <v>4390</v>
      </c>
      <c r="C1468" s="12">
        <v>8822766773</v>
      </c>
      <c r="D1468" s="12">
        <v>2938</v>
      </c>
      <c r="E1468" s="82">
        <v>46045.278136574067</v>
      </c>
      <c r="F1468" s="12" t="s">
        <v>15647</v>
      </c>
    </row>
    <row r="1469" spans="1:6" x14ac:dyDescent="0.3">
      <c r="A1469" s="12" t="s">
        <v>17113</v>
      </c>
      <c r="B1469" s="12" t="s">
        <v>2140</v>
      </c>
      <c r="C1469" s="12">
        <v>9865258034</v>
      </c>
      <c r="D1469" s="12">
        <v>1884</v>
      </c>
      <c r="E1469" s="82">
        <v>46041.863553240742</v>
      </c>
      <c r="F1469" s="12" t="s">
        <v>15647</v>
      </c>
    </row>
    <row r="1470" spans="1:6" x14ac:dyDescent="0.3">
      <c r="A1470" s="12" t="s">
        <v>17114</v>
      </c>
      <c r="B1470" s="12" t="s">
        <v>3904</v>
      </c>
      <c r="C1470" s="12">
        <v>6329496124</v>
      </c>
      <c r="D1470" s="12">
        <v>414</v>
      </c>
      <c r="E1470" s="82">
        <v>46029.286469907413</v>
      </c>
      <c r="F1470" s="12" t="s">
        <v>15647</v>
      </c>
    </row>
    <row r="1471" spans="1:6" x14ac:dyDescent="0.3">
      <c r="A1471" s="12" t="s">
        <v>17115</v>
      </c>
      <c r="B1471" s="12" t="s">
        <v>648</v>
      </c>
      <c r="C1471" s="12">
        <v>9924126743</v>
      </c>
      <c r="D1471" s="12">
        <v>503</v>
      </c>
      <c r="E1471" s="82">
        <v>46045.412164351852</v>
      </c>
      <c r="F1471" s="12" t="s">
        <v>15647</v>
      </c>
    </row>
    <row r="1472" spans="1:6" x14ac:dyDescent="0.3">
      <c r="A1472" s="12" t="s">
        <v>17116</v>
      </c>
      <c r="B1472" s="12" t="s">
        <v>4152</v>
      </c>
      <c r="C1472" s="12">
        <v>9835918644</v>
      </c>
      <c r="D1472" s="12">
        <v>1972</v>
      </c>
      <c r="E1472" s="82">
        <v>46031.133692129632</v>
      </c>
      <c r="F1472" s="12" t="s">
        <v>15643</v>
      </c>
    </row>
    <row r="1473" spans="1:6" x14ac:dyDescent="0.3">
      <c r="A1473" s="12" t="s">
        <v>17117</v>
      </c>
      <c r="B1473" s="12" t="s">
        <v>2959</v>
      </c>
      <c r="C1473" s="12">
        <v>9874977670</v>
      </c>
      <c r="D1473" s="12">
        <v>494</v>
      </c>
      <c r="E1473" s="82">
        <v>46021.263553240737</v>
      </c>
      <c r="F1473" s="12" t="s">
        <v>15647</v>
      </c>
    </row>
    <row r="1474" spans="1:6" x14ac:dyDescent="0.3">
      <c r="A1474" s="12" t="s">
        <v>17118</v>
      </c>
      <c r="B1474" s="12" t="s">
        <v>2491</v>
      </c>
      <c r="C1474" s="12">
        <v>9915662076</v>
      </c>
      <c r="D1474" s="12">
        <v>780</v>
      </c>
      <c r="E1474" s="82">
        <v>46021.836469907408</v>
      </c>
      <c r="F1474" s="12" t="s">
        <v>15649</v>
      </c>
    </row>
    <row r="1475" spans="1:6" x14ac:dyDescent="0.3">
      <c r="A1475" s="12" t="s">
        <v>17119</v>
      </c>
      <c r="B1475" s="12" t="s">
        <v>1915</v>
      </c>
      <c r="C1475" s="12">
        <v>9886130441</v>
      </c>
      <c r="D1475" s="12">
        <v>2255</v>
      </c>
      <c r="E1475" s="82">
        <v>46048.263553240737</v>
      </c>
      <c r="F1475" s="12" t="s">
        <v>15643</v>
      </c>
    </row>
    <row r="1476" spans="1:6" x14ac:dyDescent="0.3">
      <c r="A1476" s="12" t="s">
        <v>17120</v>
      </c>
      <c r="B1476" s="12" t="s">
        <v>3832</v>
      </c>
      <c r="C1476" s="12">
        <v>9979059656</v>
      </c>
      <c r="D1476" s="12">
        <v>1321</v>
      </c>
      <c r="E1476" s="82">
        <v>46038.871192129627</v>
      </c>
      <c r="F1476" s="12" t="s">
        <v>15649</v>
      </c>
    </row>
    <row r="1477" spans="1:6" x14ac:dyDescent="0.3">
      <c r="A1477" s="12" t="s">
        <v>17121</v>
      </c>
      <c r="B1477" s="12" t="s">
        <v>1999</v>
      </c>
      <c r="C1477" s="12">
        <v>7038833254</v>
      </c>
      <c r="D1477" s="12">
        <v>3057</v>
      </c>
      <c r="E1477" s="82">
        <v>46046.535775462973</v>
      </c>
      <c r="F1477" s="12" t="s">
        <v>15647</v>
      </c>
    </row>
    <row r="1478" spans="1:6" x14ac:dyDescent="0.3">
      <c r="A1478" s="12" t="s">
        <v>17122</v>
      </c>
      <c r="B1478" s="12" t="s">
        <v>2205</v>
      </c>
      <c r="C1478" s="12">
        <v>7075719286</v>
      </c>
      <c r="D1478" s="12">
        <v>3049</v>
      </c>
      <c r="E1478" s="82">
        <v>46024.517025462963</v>
      </c>
      <c r="F1478" s="12" t="s">
        <v>15649</v>
      </c>
    </row>
    <row r="1479" spans="1:6" x14ac:dyDescent="0.3">
      <c r="A1479" s="12" t="s">
        <v>17123</v>
      </c>
      <c r="B1479" s="12" t="s">
        <v>2339</v>
      </c>
      <c r="C1479" s="12">
        <v>6320701428</v>
      </c>
      <c r="D1479" s="12">
        <v>1126</v>
      </c>
      <c r="E1479" s="82">
        <v>46047.726747685178</v>
      </c>
      <c r="F1479" s="12" t="s">
        <v>15643</v>
      </c>
    </row>
    <row r="1480" spans="1:6" x14ac:dyDescent="0.3">
      <c r="A1480" s="12" t="s">
        <v>17124</v>
      </c>
      <c r="B1480" s="12" t="s">
        <v>2521</v>
      </c>
      <c r="C1480" s="12">
        <v>7046838726</v>
      </c>
      <c r="D1480" s="12">
        <v>235</v>
      </c>
      <c r="E1480" s="82">
        <v>46020.865636574083</v>
      </c>
      <c r="F1480" s="12" t="s">
        <v>15643</v>
      </c>
    </row>
    <row r="1481" spans="1:6" x14ac:dyDescent="0.3">
      <c r="A1481" s="12" t="s">
        <v>17125</v>
      </c>
      <c r="B1481" s="12" t="s">
        <v>1510</v>
      </c>
      <c r="C1481" s="12">
        <v>6375015625</v>
      </c>
      <c r="D1481" s="12">
        <v>1311</v>
      </c>
      <c r="E1481" s="82">
        <v>46036.115636574083</v>
      </c>
      <c r="F1481" s="12" t="s">
        <v>15649</v>
      </c>
    </row>
    <row r="1482" spans="1:6" x14ac:dyDescent="0.3">
      <c r="A1482" s="12" t="s">
        <v>17126</v>
      </c>
      <c r="B1482" s="12" t="s">
        <v>3483</v>
      </c>
      <c r="C1482" s="12">
        <v>8814310662</v>
      </c>
      <c r="D1482" s="12">
        <v>3181</v>
      </c>
      <c r="E1482" s="82">
        <v>46034.835081018522</v>
      </c>
      <c r="F1482" s="12" t="s">
        <v>15643</v>
      </c>
    </row>
    <row r="1483" spans="1:6" x14ac:dyDescent="0.3">
      <c r="A1483" s="12" t="s">
        <v>17127</v>
      </c>
      <c r="B1483" s="12" t="s">
        <v>1945</v>
      </c>
      <c r="C1483" s="12">
        <v>8831305373</v>
      </c>
      <c r="D1483" s="12">
        <v>2222</v>
      </c>
      <c r="E1483" s="82">
        <v>46020.735775462963</v>
      </c>
      <c r="F1483" s="12" t="s">
        <v>15647</v>
      </c>
    </row>
    <row r="1484" spans="1:6" x14ac:dyDescent="0.3">
      <c r="A1484" s="12" t="s">
        <v>17128</v>
      </c>
      <c r="B1484" s="12" t="s">
        <v>1004</v>
      </c>
      <c r="C1484" s="12">
        <v>9987374111</v>
      </c>
      <c r="D1484" s="12">
        <v>786</v>
      </c>
      <c r="E1484" s="82">
        <v>46045.769108796303</v>
      </c>
      <c r="F1484" s="12" t="s">
        <v>15647</v>
      </c>
    </row>
    <row r="1485" spans="1:6" x14ac:dyDescent="0.3">
      <c r="A1485" s="12" t="s">
        <v>17129</v>
      </c>
      <c r="B1485" s="12" t="s">
        <v>1459</v>
      </c>
      <c r="C1485" s="12">
        <v>9995711198</v>
      </c>
      <c r="D1485" s="12">
        <v>2582</v>
      </c>
      <c r="E1485" s="82">
        <v>46049.044108796297</v>
      </c>
      <c r="F1485" s="12" t="s">
        <v>15649</v>
      </c>
    </row>
    <row r="1486" spans="1:6" x14ac:dyDescent="0.3">
      <c r="A1486" s="12" t="s">
        <v>17130</v>
      </c>
      <c r="B1486" s="12" t="s">
        <v>4082</v>
      </c>
      <c r="C1486" s="12">
        <v>8835488268</v>
      </c>
      <c r="D1486" s="12">
        <v>1229</v>
      </c>
      <c r="E1486" s="82">
        <v>46043.669803240737</v>
      </c>
      <c r="F1486" s="12" t="s">
        <v>15647</v>
      </c>
    </row>
    <row r="1487" spans="1:6" x14ac:dyDescent="0.3">
      <c r="A1487" s="12" t="s">
        <v>17131</v>
      </c>
      <c r="B1487" s="12" t="s">
        <v>2695</v>
      </c>
      <c r="C1487" s="12">
        <v>8877344878</v>
      </c>
      <c r="D1487" s="12">
        <v>3597</v>
      </c>
      <c r="E1487" s="82">
        <v>46029.540636574071</v>
      </c>
      <c r="F1487" s="12" t="s">
        <v>15643</v>
      </c>
    </row>
    <row r="1488" spans="1:6" x14ac:dyDescent="0.3">
      <c r="A1488" s="12" t="s">
        <v>17132</v>
      </c>
      <c r="B1488" s="12" t="s">
        <v>2855</v>
      </c>
      <c r="C1488" s="12">
        <v>7081936312</v>
      </c>
      <c r="D1488" s="12">
        <v>1333</v>
      </c>
      <c r="E1488" s="82">
        <v>46029.478136574071</v>
      </c>
      <c r="F1488" s="12" t="s">
        <v>15643</v>
      </c>
    </row>
    <row r="1489" spans="1:6" x14ac:dyDescent="0.3">
      <c r="A1489" s="12" t="s">
        <v>17133</v>
      </c>
      <c r="B1489" s="12" t="s">
        <v>4324</v>
      </c>
      <c r="C1489" s="12">
        <v>9874562560</v>
      </c>
      <c r="D1489" s="12">
        <v>1370</v>
      </c>
      <c r="E1489" s="82">
        <v>46023.934386574067</v>
      </c>
      <c r="F1489" s="12" t="s">
        <v>15643</v>
      </c>
    </row>
    <row r="1490" spans="1:6" x14ac:dyDescent="0.3">
      <c r="A1490" s="12" t="s">
        <v>17134</v>
      </c>
      <c r="B1490" s="12" t="s">
        <v>4120</v>
      </c>
      <c r="C1490" s="12">
        <v>9853595520</v>
      </c>
      <c r="D1490" s="12">
        <v>1605</v>
      </c>
      <c r="E1490" s="82">
        <v>46025.820497685178</v>
      </c>
      <c r="F1490" s="12" t="s">
        <v>15647</v>
      </c>
    </row>
    <row r="1491" spans="1:6" x14ac:dyDescent="0.3">
      <c r="A1491" s="12" t="s">
        <v>17135</v>
      </c>
      <c r="B1491" s="12" t="s">
        <v>2337</v>
      </c>
      <c r="C1491" s="12">
        <v>6365602232</v>
      </c>
      <c r="D1491" s="12">
        <v>1530</v>
      </c>
      <c r="E1491" s="82">
        <v>46022.621192129627</v>
      </c>
      <c r="F1491" s="12" t="s">
        <v>15649</v>
      </c>
    </row>
    <row r="1492" spans="1:6" x14ac:dyDescent="0.3">
      <c r="A1492" s="12" t="s">
        <v>17136</v>
      </c>
      <c r="B1492" s="12" t="s">
        <v>3451</v>
      </c>
      <c r="C1492" s="12">
        <v>6337366759</v>
      </c>
      <c r="D1492" s="12">
        <v>2942</v>
      </c>
      <c r="E1492" s="82">
        <v>46037.071886574071</v>
      </c>
      <c r="F1492" s="12" t="s">
        <v>15643</v>
      </c>
    </row>
    <row r="1493" spans="1:6" x14ac:dyDescent="0.3">
      <c r="A1493" s="12" t="s">
        <v>17137</v>
      </c>
      <c r="B1493" s="12" t="s">
        <v>4575</v>
      </c>
      <c r="C1493" s="12">
        <v>6351184104</v>
      </c>
      <c r="D1493" s="12">
        <v>1867</v>
      </c>
      <c r="E1493" s="82">
        <v>46022.615636574083</v>
      </c>
      <c r="F1493" s="12" t="s">
        <v>15643</v>
      </c>
    </row>
    <row r="1494" spans="1:6" x14ac:dyDescent="0.3">
      <c r="A1494" s="12" t="s">
        <v>17138</v>
      </c>
      <c r="B1494" s="12" t="s">
        <v>1688</v>
      </c>
      <c r="C1494" s="12">
        <v>6397926397</v>
      </c>
      <c r="D1494" s="12">
        <v>2345</v>
      </c>
      <c r="E1494" s="82">
        <v>46033.095497685194</v>
      </c>
      <c r="F1494" s="12" t="s">
        <v>15643</v>
      </c>
    </row>
    <row r="1495" spans="1:6" x14ac:dyDescent="0.3">
      <c r="A1495" s="12" t="s">
        <v>17139</v>
      </c>
      <c r="B1495" s="12" t="s">
        <v>1370</v>
      </c>
      <c r="C1495" s="12">
        <v>7087930725</v>
      </c>
      <c r="D1495" s="12">
        <v>1141</v>
      </c>
      <c r="E1495" s="82">
        <v>46031.991331018522</v>
      </c>
      <c r="F1495" s="12" t="s">
        <v>15649</v>
      </c>
    </row>
    <row r="1496" spans="1:6" x14ac:dyDescent="0.3">
      <c r="A1496" s="12" t="s">
        <v>17140</v>
      </c>
      <c r="B1496" s="12" t="s">
        <v>4058</v>
      </c>
      <c r="C1496" s="12">
        <v>8861963222</v>
      </c>
      <c r="D1496" s="12">
        <v>2327</v>
      </c>
      <c r="E1496" s="82">
        <v>46050.422581018523</v>
      </c>
      <c r="F1496" s="12" t="s">
        <v>15643</v>
      </c>
    </row>
    <row r="1497" spans="1:6" x14ac:dyDescent="0.3">
      <c r="A1497" s="12" t="s">
        <v>17141</v>
      </c>
      <c r="B1497" s="12" t="s">
        <v>3256</v>
      </c>
      <c r="C1497" s="12">
        <v>9846487036</v>
      </c>
      <c r="D1497" s="12">
        <v>879</v>
      </c>
      <c r="E1497" s="82">
        <v>46027.763553240737</v>
      </c>
      <c r="F1497" s="12" t="s">
        <v>15647</v>
      </c>
    </row>
    <row r="1498" spans="1:6" x14ac:dyDescent="0.3">
      <c r="A1498" s="12" t="s">
        <v>17142</v>
      </c>
      <c r="B1498" s="12" t="s">
        <v>2227</v>
      </c>
      <c r="C1498" s="12">
        <v>7038932916</v>
      </c>
      <c r="D1498" s="12">
        <v>236</v>
      </c>
      <c r="E1498" s="82">
        <v>46046.994108796287</v>
      </c>
      <c r="F1498" s="12" t="s">
        <v>15647</v>
      </c>
    </row>
    <row r="1499" spans="1:6" x14ac:dyDescent="0.3">
      <c r="A1499" s="12" t="s">
        <v>17143</v>
      </c>
      <c r="B1499" s="12" t="s">
        <v>542</v>
      </c>
      <c r="C1499" s="12">
        <v>7071803778</v>
      </c>
      <c r="D1499" s="12">
        <v>216</v>
      </c>
      <c r="E1499" s="82">
        <v>46033.225358796299</v>
      </c>
      <c r="F1499" s="12" t="s">
        <v>15649</v>
      </c>
    </row>
    <row r="1500" spans="1:6" x14ac:dyDescent="0.3">
      <c r="A1500" s="12" t="s">
        <v>17144</v>
      </c>
      <c r="B1500" s="12" t="s">
        <v>2711</v>
      </c>
      <c r="C1500" s="12">
        <v>9850941753</v>
      </c>
      <c r="D1500" s="12">
        <v>2876</v>
      </c>
      <c r="E1500" s="82">
        <v>46053.521886574083</v>
      </c>
      <c r="F1500" s="12" t="s">
        <v>15647</v>
      </c>
    </row>
    <row r="1501" spans="1:6" x14ac:dyDescent="0.3">
      <c r="A1501" s="12" t="s">
        <v>17145</v>
      </c>
      <c r="B1501" s="12" t="s">
        <v>812</v>
      </c>
      <c r="C1501" s="12">
        <v>8841097828</v>
      </c>
      <c r="D1501" s="12">
        <v>3432</v>
      </c>
      <c r="E1501" s="82">
        <v>46048.087858796287</v>
      </c>
      <c r="F1501" s="12" t="s">
        <v>15643</v>
      </c>
    </row>
    <row r="1502" spans="1:6" x14ac:dyDescent="0.3">
      <c r="A1502" s="12" t="s">
        <v>17146</v>
      </c>
      <c r="B1502" s="12" t="s">
        <v>2277</v>
      </c>
      <c r="C1502" s="12">
        <v>6372796475</v>
      </c>
      <c r="D1502" s="12">
        <v>2712</v>
      </c>
      <c r="E1502" s="82">
        <v>46020.161469907413</v>
      </c>
      <c r="F1502" s="12" t="s">
        <v>15643</v>
      </c>
    </row>
    <row r="1503" spans="1:6" x14ac:dyDescent="0.3">
      <c r="A1503" s="12" t="s">
        <v>17147</v>
      </c>
      <c r="B1503" s="12" t="s">
        <v>1121</v>
      </c>
      <c r="C1503" s="12">
        <v>7095447165</v>
      </c>
      <c r="D1503" s="12">
        <v>3355</v>
      </c>
      <c r="E1503" s="82">
        <v>46034.982997685183</v>
      </c>
      <c r="F1503" s="12" t="s">
        <v>15647</v>
      </c>
    </row>
    <row r="1504" spans="1:6" x14ac:dyDescent="0.3">
      <c r="A1504" s="12" t="s">
        <v>17148</v>
      </c>
      <c r="B1504" s="12" t="s">
        <v>2445</v>
      </c>
      <c r="C1504" s="12">
        <v>9820926923</v>
      </c>
      <c r="D1504" s="12">
        <v>1887</v>
      </c>
      <c r="E1504" s="82">
        <v>46034.964247685188</v>
      </c>
      <c r="F1504" s="12" t="s">
        <v>15649</v>
      </c>
    </row>
    <row r="1505" spans="1:6" x14ac:dyDescent="0.3">
      <c r="A1505" s="12" t="s">
        <v>17149</v>
      </c>
      <c r="B1505" s="12" t="s">
        <v>2739</v>
      </c>
      <c r="C1505" s="12">
        <v>9913941465</v>
      </c>
      <c r="D1505" s="12">
        <v>2406</v>
      </c>
      <c r="E1505" s="82">
        <v>46019.891331018523</v>
      </c>
      <c r="F1505" s="12" t="s">
        <v>15649</v>
      </c>
    </row>
    <row r="1506" spans="1:6" x14ac:dyDescent="0.3">
      <c r="A1506" s="12" t="s">
        <v>17150</v>
      </c>
      <c r="B1506" s="12" t="s">
        <v>2213</v>
      </c>
      <c r="C1506" s="12">
        <v>6388414260</v>
      </c>
      <c r="D1506" s="12">
        <v>2234</v>
      </c>
      <c r="E1506" s="82">
        <v>46051.471886574072</v>
      </c>
      <c r="F1506" s="12" t="s">
        <v>15649</v>
      </c>
    </row>
    <row r="1507" spans="1:6" x14ac:dyDescent="0.3">
      <c r="A1507" s="12" t="s">
        <v>17151</v>
      </c>
      <c r="B1507" s="12" t="s">
        <v>3394</v>
      </c>
      <c r="C1507" s="12">
        <v>9917349187</v>
      </c>
      <c r="D1507" s="12">
        <v>1531</v>
      </c>
      <c r="E1507" s="82">
        <v>46025.79619212963</v>
      </c>
      <c r="F1507" s="12" t="s">
        <v>15647</v>
      </c>
    </row>
    <row r="1508" spans="1:6" x14ac:dyDescent="0.3">
      <c r="A1508" s="12" t="s">
        <v>17152</v>
      </c>
      <c r="B1508" s="12" t="s">
        <v>2587</v>
      </c>
      <c r="C1508" s="12">
        <v>9982354095</v>
      </c>
      <c r="D1508" s="12">
        <v>458</v>
      </c>
      <c r="E1508" s="82">
        <v>46050.374664351853</v>
      </c>
      <c r="F1508" s="12" t="s">
        <v>15649</v>
      </c>
    </row>
    <row r="1509" spans="1:6" x14ac:dyDescent="0.3">
      <c r="A1509" s="12" t="s">
        <v>17153</v>
      </c>
      <c r="B1509" s="12" t="s">
        <v>1109</v>
      </c>
      <c r="C1509" s="12">
        <v>8830163573</v>
      </c>
      <c r="D1509" s="12">
        <v>2887</v>
      </c>
      <c r="E1509" s="82">
        <v>46034.243414351848</v>
      </c>
      <c r="F1509" s="12" t="s">
        <v>15649</v>
      </c>
    </row>
    <row r="1510" spans="1:6" x14ac:dyDescent="0.3">
      <c r="A1510" s="12" t="s">
        <v>17154</v>
      </c>
      <c r="B1510" s="12" t="s">
        <v>4166</v>
      </c>
      <c r="C1510" s="12">
        <v>9921889430</v>
      </c>
      <c r="D1510" s="12">
        <v>1563</v>
      </c>
      <c r="E1510" s="82">
        <v>46026.409386574072</v>
      </c>
      <c r="F1510" s="12" t="s">
        <v>15643</v>
      </c>
    </row>
    <row r="1511" spans="1:6" x14ac:dyDescent="0.3">
      <c r="A1511" s="12" t="s">
        <v>17155</v>
      </c>
      <c r="B1511" s="12" t="s">
        <v>1056</v>
      </c>
      <c r="C1511" s="12">
        <v>7040207142</v>
      </c>
      <c r="D1511" s="12">
        <v>2998</v>
      </c>
      <c r="E1511" s="82">
        <v>46034.051747685182</v>
      </c>
      <c r="F1511" s="12" t="s">
        <v>15643</v>
      </c>
    </row>
    <row r="1512" spans="1:6" x14ac:dyDescent="0.3">
      <c r="A1512" s="12" t="s">
        <v>17156</v>
      </c>
      <c r="B1512" s="12" t="s">
        <v>1550</v>
      </c>
      <c r="C1512" s="12">
        <v>7017636587</v>
      </c>
      <c r="D1512" s="12">
        <v>2436</v>
      </c>
      <c r="E1512" s="82">
        <v>46048.451747685183</v>
      </c>
      <c r="F1512" s="12" t="s">
        <v>15649</v>
      </c>
    </row>
    <row r="1513" spans="1:6" x14ac:dyDescent="0.3">
      <c r="A1513" s="12" t="s">
        <v>17157</v>
      </c>
      <c r="B1513" s="12" t="s">
        <v>1478</v>
      </c>
      <c r="C1513" s="12">
        <v>9969744072</v>
      </c>
      <c r="D1513" s="12">
        <v>2645</v>
      </c>
      <c r="E1513" s="82">
        <v>46047.097581018519</v>
      </c>
      <c r="F1513" s="12" t="s">
        <v>15647</v>
      </c>
    </row>
    <row r="1514" spans="1:6" x14ac:dyDescent="0.3">
      <c r="A1514" s="12" t="s">
        <v>17158</v>
      </c>
      <c r="B1514" s="12" t="s">
        <v>826</v>
      </c>
      <c r="C1514" s="12">
        <v>9838589184</v>
      </c>
      <c r="D1514" s="12">
        <v>889</v>
      </c>
      <c r="E1514" s="82">
        <v>46039.635081018518</v>
      </c>
      <c r="F1514" s="12" t="s">
        <v>15647</v>
      </c>
    </row>
    <row r="1515" spans="1:6" x14ac:dyDescent="0.3">
      <c r="A1515" s="12" t="s">
        <v>17159</v>
      </c>
      <c r="B1515" s="12" t="s">
        <v>2359</v>
      </c>
      <c r="C1515" s="12">
        <v>9952748745</v>
      </c>
      <c r="D1515" s="12">
        <v>2283</v>
      </c>
      <c r="E1515" s="82">
        <v>46037.679525462961</v>
      </c>
      <c r="F1515" s="12" t="s">
        <v>15643</v>
      </c>
    </row>
    <row r="1516" spans="1:6" x14ac:dyDescent="0.3">
      <c r="A1516" s="12" t="s">
        <v>17160</v>
      </c>
      <c r="B1516" s="12" t="s">
        <v>1196</v>
      </c>
      <c r="C1516" s="12">
        <v>7056326417</v>
      </c>
      <c r="D1516" s="12">
        <v>982</v>
      </c>
      <c r="E1516" s="82">
        <v>46032.369108796287</v>
      </c>
      <c r="F1516" s="12" t="s">
        <v>15649</v>
      </c>
    </row>
    <row r="1517" spans="1:6" x14ac:dyDescent="0.3">
      <c r="A1517" s="12" t="s">
        <v>17161</v>
      </c>
      <c r="B1517" s="12" t="s">
        <v>4096</v>
      </c>
      <c r="C1517" s="12">
        <v>9911140892</v>
      </c>
      <c r="D1517" s="12">
        <v>1569</v>
      </c>
      <c r="E1517" s="82">
        <v>46038.510775462957</v>
      </c>
      <c r="F1517" s="12" t="s">
        <v>15649</v>
      </c>
    </row>
    <row r="1518" spans="1:6" x14ac:dyDescent="0.3">
      <c r="A1518" s="12" t="s">
        <v>17162</v>
      </c>
      <c r="B1518" s="12" t="s">
        <v>4090</v>
      </c>
      <c r="C1518" s="12">
        <v>9917242621</v>
      </c>
      <c r="D1518" s="12">
        <v>210</v>
      </c>
      <c r="E1518" s="82">
        <v>46029.533692129633</v>
      </c>
      <c r="F1518" s="12" t="s">
        <v>15649</v>
      </c>
    </row>
    <row r="1519" spans="1:6" x14ac:dyDescent="0.3">
      <c r="A1519" s="12" t="s">
        <v>17163</v>
      </c>
      <c r="B1519" s="12" t="s">
        <v>3362</v>
      </c>
      <c r="C1519" s="12">
        <v>7057219731</v>
      </c>
      <c r="D1519" s="12">
        <v>1951</v>
      </c>
      <c r="E1519" s="82">
        <v>46044.282997685194</v>
      </c>
      <c r="F1519" s="12" t="s">
        <v>15643</v>
      </c>
    </row>
    <row r="1520" spans="1:6" x14ac:dyDescent="0.3">
      <c r="A1520" s="12" t="s">
        <v>17164</v>
      </c>
      <c r="B1520" s="12" t="s">
        <v>1554</v>
      </c>
      <c r="C1520" s="12">
        <v>7036252172</v>
      </c>
      <c r="D1520" s="12">
        <v>1119</v>
      </c>
      <c r="E1520" s="82">
        <v>46043.301747685182</v>
      </c>
      <c r="F1520" s="12" t="s">
        <v>15647</v>
      </c>
    </row>
    <row r="1521" spans="1:6" x14ac:dyDescent="0.3">
      <c r="A1521" s="12" t="s">
        <v>17165</v>
      </c>
      <c r="B1521" s="12" t="s">
        <v>2134</v>
      </c>
      <c r="C1521" s="12">
        <v>6349416452</v>
      </c>
      <c r="D1521" s="12">
        <v>3545</v>
      </c>
      <c r="E1521" s="82">
        <v>46040.897581018522</v>
      </c>
      <c r="F1521" s="12" t="s">
        <v>15643</v>
      </c>
    </row>
    <row r="1522" spans="1:6" x14ac:dyDescent="0.3">
      <c r="A1522" s="12" t="s">
        <v>17166</v>
      </c>
      <c r="B1522" s="12" t="s">
        <v>743</v>
      </c>
      <c r="C1522" s="12">
        <v>6343066782</v>
      </c>
      <c r="D1522" s="12">
        <v>2622</v>
      </c>
      <c r="E1522" s="82">
        <v>46023.682997685188</v>
      </c>
      <c r="F1522" s="12" t="s">
        <v>15643</v>
      </c>
    </row>
    <row r="1523" spans="1:6" x14ac:dyDescent="0.3">
      <c r="A1523" s="12" t="s">
        <v>17167</v>
      </c>
      <c r="B1523" s="12" t="s">
        <v>3140</v>
      </c>
      <c r="C1523" s="12">
        <v>7045232380</v>
      </c>
      <c r="D1523" s="12">
        <v>3442</v>
      </c>
      <c r="E1523" s="82">
        <v>46027.445497685178</v>
      </c>
      <c r="F1523" s="12" t="s">
        <v>15643</v>
      </c>
    </row>
    <row r="1524" spans="1:6" x14ac:dyDescent="0.3">
      <c r="A1524" s="12" t="s">
        <v>17168</v>
      </c>
      <c r="B1524" s="12" t="s">
        <v>2409</v>
      </c>
      <c r="C1524" s="12">
        <v>8848528705</v>
      </c>
      <c r="D1524" s="12">
        <v>2116</v>
      </c>
      <c r="E1524" s="82">
        <v>46052.210081018522</v>
      </c>
      <c r="F1524" s="12" t="s">
        <v>15643</v>
      </c>
    </row>
    <row r="1525" spans="1:6" x14ac:dyDescent="0.3">
      <c r="A1525" s="12" t="s">
        <v>17169</v>
      </c>
      <c r="B1525" s="12" t="s">
        <v>2025</v>
      </c>
      <c r="C1525" s="12">
        <v>7011229930</v>
      </c>
      <c r="D1525" s="12">
        <v>1268</v>
      </c>
      <c r="E1525" s="82">
        <v>46046.73369212963</v>
      </c>
      <c r="F1525" s="12" t="s">
        <v>15647</v>
      </c>
    </row>
    <row r="1526" spans="1:6" x14ac:dyDescent="0.3">
      <c r="A1526" s="12" t="s">
        <v>17170</v>
      </c>
      <c r="B1526" s="12" t="s">
        <v>2315</v>
      </c>
      <c r="C1526" s="12">
        <v>6362546511</v>
      </c>
      <c r="D1526" s="12">
        <v>1169</v>
      </c>
      <c r="E1526" s="82">
        <v>46024.285081018519</v>
      </c>
      <c r="F1526" s="12" t="s">
        <v>15643</v>
      </c>
    </row>
    <row r="1527" spans="1:6" x14ac:dyDescent="0.3">
      <c r="A1527" s="12" t="s">
        <v>17171</v>
      </c>
      <c r="B1527" s="12" t="s">
        <v>1066</v>
      </c>
      <c r="C1527" s="12">
        <v>6328958497</v>
      </c>
      <c r="D1527" s="12">
        <v>174</v>
      </c>
      <c r="E1527" s="82">
        <v>46022.249664351853</v>
      </c>
      <c r="F1527" s="12" t="s">
        <v>15647</v>
      </c>
    </row>
    <row r="1528" spans="1:6" x14ac:dyDescent="0.3">
      <c r="A1528" s="12" t="s">
        <v>17172</v>
      </c>
      <c r="B1528" s="12" t="s">
        <v>3312</v>
      </c>
      <c r="C1528" s="12">
        <v>9831377203</v>
      </c>
      <c r="D1528" s="12">
        <v>3285</v>
      </c>
      <c r="E1528" s="82">
        <v>46021.604525462957</v>
      </c>
      <c r="F1528" s="12" t="s">
        <v>15647</v>
      </c>
    </row>
    <row r="1529" spans="1:6" x14ac:dyDescent="0.3">
      <c r="A1529" s="12" t="s">
        <v>17173</v>
      </c>
      <c r="B1529" s="12" t="s">
        <v>645</v>
      </c>
      <c r="C1529" s="12">
        <v>9988048853</v>
      </c>
      <c r="D1529" s="12">
        <v>993</v>
      </c>
      <c r="E1529" s="82">
        <v>46050.709386574083</v>
      </c>
      <c r="F1529" s="12" t="s">
        <v>15647</v>
      </c>
    </row>
    <row r="1530" spans="1:6" x14ac:dyDescent="0.3">
      <c r="A1530" s="12" t="s">
        <v>17174</v>
      </c>
      <c r="B1530" s="12" t="s">
        <v>4360</v>
      </c>
      <c r="C1530" s="12">
        <v>9897399812</v>
      </c>
      <c r="D1530" s="12">
        <v>902</v>
      </c>
      <c r="E1530" s="82">
        <v>46023.672581018523</v>
      </c>
      <c r="F1530" s="12" t="s">
        <v>15643</v>
      </c>
    </row>
    <row r="1531" spans="1:6" x14ac:dyDescent="0.3">
      <c r="A1531" s="12" t="s">
        <v>17175</v>
      </c>
      <c r="B1531" s="12" t="s">
        <v>1241</v>
      </c>
      <c r="C1531" s="12">
        <v>9855907902</v>
      </c>
      <c r="D1531" s="12">
        <v>2166</v>
      </c>
      <c r="E1531" s="82">
        <v>46025.848969907413</v>
      </c>
      <c r="F1531" s="12" t="s">
        <v>15649</v>
      </c>
    </row>
    <row r="1532" spans="1:6" x14ac:dyDescent="0.3">
      <c r="A1532" s="12" t="s">
        <v>17176</v>
      </c>
      <c r="B1532" s="12" t="s">
        <v>2583</v>
      </c>
      <c r="C1532" s="12">
        <v>8866238995</v>
      </c>
      <c r="D1532" s="12">
        <v>2532</v>
      </c>
      <c r="E1532" s="82">
        <v>46039.12605324074</v>
      </c>
      <c r="F1532" s="12" t="s">
        <v>15649</v>
      </c>
    </row>
    <row r="1533" spans="1:6" x14ac:dyDescent="0.3">
      <c r="A1533" s="12" t="s">
        <v>17177</v>
      </c>
      <c r="B1533" s="12" t="s">
        <v>2859</v>
      </c>
      <c r="C1533" s="12">
        <v>9930094635</v>
      </c>
      <c r="D1533" s="12">
        <v>2319</v>
      </c>
      <c r="E1533" s="82">
        <v>46045.814942129633</v>
      </c>
      <c r="F1533" s="12" t="s">
        <v>15649</v>
      </c>
    </row>
    <row r="1534" spans="1:6" x14ac:dyDescent="0.3">
      <c r="A1534" s="12" t="s">
        <v>17178</v>
      </c>
      <c r="B1534" s="12" t="s">
        <v>2281</v>
      </c>
      <c r="C1534" s="12">
        <v>9968970718</v>
      </c>
      <c r="D1534" s="12">
        <v>3180</v>
      </c>
      <c r="E1534" s="82">
        <v>46041.877442129633</v>
      </c>
      <c r="F1534" s="12" t="s">
        <v>15647</v>
      </c>
    </row>
    <row r="1535" spans="1:6" x14ac:dyDescent="0.3">
      <c r="A1535" s="12" t="s">
        <v>17179</v>
      </c>
      <c r="B1535" s="12" t="s">
        <v>693</v>
      </c>
      <c r="C1535" s="12">
        <v>8827928019</v>
      </c>
      <c r="D1535" s="12">
        <v>1506</v>
      </c>
      <c r="E1535" s="82">
        <v>46050.112164351849</v>
      </c>
      <c r="F1535" s="12" t="s">
        <v>15647</v>
      </c>
    </row>
    <row r="1536" spans="1:6" x14ac:dyDescent="0.3">
      <c r="A1536" s="12" t="s">
        <v>17180</v>
      </c>
      <c r="B1536" s="12" t="s">
        <v>1847</v>
      </c>
      <c r="C1536" s="12">
        <v>8828555777</v>
      </c>
      <c r="D1536" s="12">
        <v>3355</v>
      </c>
      <c r="E1536" s="82">
        <v>46023.273969907408</v>
      </c>
      <c r="F1536" s="12" t="s">
        <v>15649</v>
      </c>
    </row>
    <row r="1537" spans="1:6" x14ac:dyDescent="0.3">
      <c r="A1537" s="12" t="s">
        <v>17181</v>
      </c>
      <c r="B1537" s="12" t="s">
        <v>3068</v>
      </c>
      <c r="C1537" s="12">
        <v>8832036698</v>
      </c>
      <c r="D1537" s="12">
        <v>1176</v>
      </c>
      <c r="E1537" s="82">
        <v>46037.759386574071</v>
      </c>
      <c r="F1537" s="12" t="s">
        <v>15647</v>
      </c>
    </row>
    <row r="1538" spans="1:6" x14ac:dyDescent="0.3">
      <c r="A1538" s="12" t="s">
        <v>17182</v>
      </c>
      <c r="B1538" s="12" t="s">
        <v>2687</v>
      </c>
      <c r="C1538" s="12">
        <v>7015823799</v>
      </c>
      <c r="D1538" s="12">
        <v>601</v>
      </c>
      <c r="E1538" s="82">
        <v>46040.819108796299</v>
      </c>
      <c r="F1538" s="12" t="s">
        <v>15643</v>
      </c>
    </row>
    <row r="1539" spans="1:6" x14ac:dyDescent="0.3">
      <c r="A1539" s="12" t="s">
        <v>17183</v>
      </c>
      <c r="B1539" s="12" t="s">
        <v>4352</v>
      </c>
      <c r="C1539" s="12">
        <v>9946847455</v>
      </c>
      <c r="D1539" s="12">
        <v>893</v>
      </c>
      <c r="E1539" s="82">
        <v>46038.115636574083</v>
      </c>
      <c r="F1539" s="12" t="s">
        <v>15643</v>
      </c>
    </row>
    <row r="1540" spans="1:6" x14ac:dyDescent="0.3">
      <c r="A1540" s="12" t="s">
        <v>17184</v>
      </c>
      <c r="B1540" s="12" t="s">
        <v>1031</v>
      </c>
      <c r="C1540" s="12">
        <v>8810617188</v>
      </c>
      <c r="D1540" s="12">
        <v>2761</v>
      </c>
      <c r="E1540" s="82">
        <v>46027.076053240737</v>
      </c>
      <c r="F1540" s="12" t="s">
        <v>15649</v>
      </c>
    </row>
    <row r="1541" spans="1:6" x14ac:dyDescent="0.3">
      <c r="A1541" s="12" t="s">
        <v>17185</v>
      </c>
      <c r="B1541" s="12" t="s">
        <v>2935</v>
      </c>
      <c r="C1541" s="12">
        <v>8812327080</v>
      </c>
      <c r="D1541" s="12">
        <v>579</v>
      </c>
      <c r="E1541" s="82">
        <v>46030.901053240741</v>
      </c>
      <c r="F1541" s="12" t="s">
        <v>15643</v>
      </c>
    </row>
    <row r="1542" spans="1:6" x14ac:dyDescent="0.3">
      <c r="A1542" s="12" t="s">
        <v>17186</v>
      </c>
      <c r="B1542" s="12" t="s">
        <v>3966</v>
      </c>
      <c r="C1542" s="12">
        <v>9881658384</v>
      </c>
      <c r="D1542" s="12">
        <v>3478</v>
      </c>
      <c r="E1542" s="82">
        <v>46028.403136574067</v>
      </c>
      <c r="F1542" s="12" t="s">
        <v>15643</v>
      </c>
    </row>
    <row r="1543" spans="1:6" x14ac:dyDescent="0.3">
      <c r="A1543" s="12" t="s">
        <v>17187</v>
      </c>
      <c r="B1543" s="12" t="s">
        <v>1895</v>
      </c>
      <c r="C1543" s="12">
        <v>6334738780</v>
      </c>
      <c r="D1543" s="12">
        <v>1944</v>
      </c>
      <c r="E1543" s="82">
        <v>46047.839247685188</v>
      </c>
      <c r="F1543" s="12" t="s">
        <v>15647</v>
      </c>
    </row>
    <row r="1544" spans="1:6" x14ac:dyDescent="0.3">
      <c r="A1544" s="12" t="s">
        <v>17188</v>
      </c>
      <c r="B1544" s="12" t="s">
        <v>4275</v>
      </c>
      <c r="C1544" s="12">
        <v>9954637729</v>
      </c>
      <c r="D1544" s="12">
        <v>2327</v>
      </c>
      <c r="E1544" s="82">
        <v>46024.138553240737</v>
      </c>
      <c r="F1544" s="12" t="s">
        <v>15647</v>
      </c>
    </row>
    <row r="1545" spans="1:6" x14ac:dyDescent="0.3">
      <c r="A1545" s="12" t="s">
        <v>17189</v>
      </c>
      <c r="B1545" s="12" t="s">
        <v>2025</v>
      </c>
      <c r="C1545" s="12">
        <v>7072236744</v>
      </c>
      <c r="D1545" s="12">
        <v>1097</v>
      </c>
      <c r="E1545" s="82">
        <v>46039.254525462973</v>
      </c>
      <c r="F1545" s="12" t="s">
        <v>15643</v>
      </c>
    </row>
    <row r="1546" spans="1:6" x14ac:dyDescent="0.3">
      <c r="A1546" s="12" t="s">
        <v>17190</v>
      </c>
      <c r="B1546" s="12" t="s">
        <v>1306</v>
      </c>
      <c r="C1546" s="12">
        <v>9994451409</v>
      </c>
      <c r="D1546" s="12">
        <v>3432</v>
      </c>
      <c r="E1546" s="82">
        <v>46028.144803240742</v>
      </c>
      <c r="F1546" s="12" t="s">
        <v>15643</v>
      </c>
    </row>
    <row r="1547" spans="1:6" x14ac:dyDescent="0.3">
      <c r="A1547" s="12" t="s">
        <v>17191</v>
      </c>
      <c r="B1547" s="12" t="s">
        <v>3599</v>
      </c>
      <c r="C1547" s="12">
        <v>7074063733</v>
      </c>
      <c r="D1547" s="12">
        <v>472</v>
      </c>
      <c r="E1547" s="82">
        <v>46035.344108796293</v>
      </c>
      <c r="F1547" s="12" t="s">
        <v>15649</v>
      </c>
    </row>
    <row r="1548" spans="1:6" x14ac:dyDescent="0.3">
      <c r="A1548" s="12" t="s">
        <v>17192</v>
      </c>
      <c r="B1548" s="12" t="s">
        <v>658</v>
      </c>
      <c r="C1548" s="12">
        <v>6320627245</v>
      </c>
      <c r="D1548" s="12">
        <v>3350</v>
      </c>
      <c r="E1548" s="82">
        <v>46021.716331018521</v>
      </c>
      <c r="F1548" s="12" t="s">
        <v>15647</v>
      </c>
    </row>
    <row r="1549" spans="1:6" x14ac:dyDescent="0.3">
      <c r="A1549" s="12" t="s">
        <v>17193</v>
      </c>
      <c r="B1549" s="12" t="s">
        <v>2445</v>
      </c>
      <c r="C1549" s="12">
        <v>6394936617</v>
      </c>
      <c r="D1549" s="12">
        <v>464</v>
      </c>
      <c r="E1549" s="82">
        <v>46053.798275462963</v>
      </c>
      <c r="F1549" s="12" t="s">
        <v>15647</v>
      </c>
    </row>
    <row r="1550" spans="1:6" x14ac:dyDescent="0.3">
      <c r="A1550" s="12" t="s">
        <v>17194</v>
      </c>
      <c r="B1550" s="12" t="s">
        <v>1496</v>
      </c>
      <c r="C1550" s="12">
        <v>8860530446</v>
      </c>
      <c r="D1550" s="12">
        <v>2072</v>
      </c>
      <c r="E1550" s="82">
        <v>46023.621886574067</v>
      </c>
      <c r="F1550" s="12" t="s">
        <v>15647</v>
      </c>
    </row>
    <row r="1551" spans="1:6" x14ac:dyDescent="0.3">
      <c r="A1551" s="12" t="s">
        <v>17195</v>
      </c>
      <c r="B1551" s="12" t="s">
        <v>1033</v>
      </c>
      <c r="C1551" s="12">
        <v>8854884640</v>
      </c>
      <c r="D1551" s="12">
        <v>1023</v>
      </c>
      <c r="E1551" s="82">
        <v>46032.599664351852</v>
      </c>
      <c r="F1551" s="12" t="s">
        <v>15643</v>
      </c>
    </row>
    <row r="1552" spans="1:6" x14ac:dyDescent="0.3">
      <c r="A1552" s="12" t="s">
        <v>17196</v>
      </c>
      <c r="B1552" s="12" t="s">
        <v>909</v>
      </c>
      <c r="C1552" s="12">
        <v>9928556961</v>
      </c>
      <c r="D1552" s="12">
        <v>2952</v>
      </c>
      <c r="E1552" s="82">
        <v>46047.128136574072</v>
      </c>
      <c r="F1552" s="12" t="s">
        <v>15643</v>
      </c>
    </row>
    <row r="1553" spans="1:6" x14ac:dyDescent="0.3">
      <c r="A1553" s="12" t="s">
        <v>17197</v>
      </c>
      <c r="B1553" s="12" t="s">
        <v>1756</v>
      </c>
      <c r="C1553" s="12">
        <v>9859098004</v>
      </c>
      <c r="D1553" s="12">
        <v>3249</v>
      </c>
      <c r="E1553" s="82">
        <v>46024.603831018518</v>
      </c>
      <c r="F1553" s="12" t="s">
        <v>15649</v>
      </c>
    </row>
    <row r="1554" spans="1:6" x14ac:dyDescent="0.3">
      <c r="A1554" s="12" t="s">
        <v>17198</v>
      </c>
      <c r="B1554" s="12" t="s">
        <v>3132</v>
      </c>
      <c r="C1554" s="12">
        <v>9853318913</v>
      </c>
      <c r="D1554" s="12">
        <v>1704</v>
      </c>
      <c r="E1554" s="82">
        <v>46034.954525462963</v>
      </c>
      <c r="F1554" s="12" t="s">
        <v>15649</v>
      </c>
    </row>
    <row r="1555" spans="1:6" x14ac:dyDescent="0.3">
      <c r="A1555" s="12" t="s">
        <v>17199</v>
      </c>
      <c r="B1555" s="12" t="s">
        <v>2637</v>
      </c>
      <c r="C1555" s="12">
        <v>9847134111</v>
      </c>
      <c r="D1555" s="12">
        <v>413</v>
      </c>
      <c r="E1555" s="82">
        <v>46046.634386574071</v>
      </c>
      <c r="F1555" s="12" t="s">
        <v>15643</v>
      </c>
    </row>
    <row r="1556" spans="1:6" x14ac:dyDescent="0.3">
      <c r="A1556" s="12" t="s">
        <v>17200</v>
      </c>
      <c r="B1556" s="12" t="s">
        <v>1338</v>
      </c>
      <c r="C1556" s="12">
        <v>6330209200</v>
      </c>
      <c r="D1556" s="12">
        <v>2101</v>
      </c>
      <c r="E1556" s="82">
        <v>46019.510775462957</v>
      </c>
      <c r="F1556" s="12" t="s">
        <v>15643</v>
      </c>
    </row>
    <row r="1557" spans="1:6" x14ac:dyDescent="0.3">
      <c r="A1557" s="12" t="s">
        <v>17201</v>
      </c>
      <c r="B1557" s="12" t="s">
        <v>1987</v>
      </c>
      <c r="C1557" s="12">
        <v>7072305506</v>
      </c>
      <c r="D1557" s="12">
        <v>572</v>
      </c>
      <c r="E1557" s="82">
        <v>46038.038553240738</v>
      </c>
      <c r="F1557" s="12" t="s">
        <v>15643</v>
      </c>
    </row>
    <row r="1558" spans="1:6" x14ac:dyDescent="0.3">
      <c r="A1558" s="12" t="s">
        <v>17202</v>
      </c>
      <c r="B1558" s="12" t="s">
        <v>3946</v>
      </c>
      <c r="C1558" s="12">
        <v>7046466009</v>
      </c>
      <c r="D1558" s="12">
        <v>152</v>
      </c>
      <c r="E1558" s="82">
        <v>46024.683692129627</v>
      </c>
      <c r="F1558" s="12" t="s">
        <v>15643</v>
      </c>
    </row>
    <row r="1559" spans="1:6" x14ac:dyDescent="0.3">
      <c r="A1559" s="12" t="s">
        <v>17203</v>
      </c>
      <c r="B1559" s="12" t="s">
        <v>4066</v>
      </c>
      <c r="C1559" s="12">
        <v>9835884106</v>
      </c>
      <c r="D1559" s="12">
        <v>2072</v>
      </c>
      <c r="E1559" s="82">
        <v>46036.953136574077</v>
      </c>
      <c r="F1559" s="12" t="s">
        <v>15643</v>
      </c>
    </row>
    <row r="1560" spans="1:6" x14ac:dyDescent="0.3">
      <c r="A1560" s="12" t="s">
        <v>17204</v>
      </c>
      <c r="B1560" s="12" t="s">
        <v>1163</v>
      </c>
      <c r="C1560" s="12">
        <v>6365776110</v>
      </c>
      <c r="D1560" s="12">
        <v>874</v>
      </c>
      <c r="E1560" s="82">
        <v>46029.541331018518</v>
      </c>
      <c r="F1560" s="12" t="s">
        <v>15643</v>
      </c>
    </row>
    <row r="1561" spans="1:6" x14ac:dyDescent="0.3">
      <c r="A1561" s="12" t="s">
        <v>17205</v>
      </c>
      <c r="B1561" s="12" t="s">
        <v>1590</v>
      </c>
      <c r="C1561" s="12">
        <v>6344683773</v>
      </c>
      <c r="D1561" s="12">
        <v>295</v>
      </c>
      <c r="E1561" s="82">
        <v>46029.564247685194</v>
      </c>
      <c r="F1561" s="12" t="s">
        <v>15649</v>
      </c>
    </row>
    <row r="1562" spans="1:6" x14ac:dyDescent="0.3">
      <c r="A1562" s="12" t="s">
        <v>17206</v>
      </c>
      <c r="B1562" s="12" t="s">
        <v>611</v>
      </c>
      <c r="C1562" s="12">
        <v>9973066575</v>
      </c>
      <c r="D1562" s="12">
        <v>1548</v>
      </c>
      <c r="E1562" s="82">
        <v>46026.681608796287</v>
      </c>
      <c r="F1562" s="12" t="s">
        <v>15643</v>
      </c>
    </row>
    <row r="1563" spans="1:6" x14ac:dyDescent="0.3">
      <c r="A1563" s="12" t="s">
        <v>17207</v>
      </c>
      <c r="B1563" s="12" t="s">
        <v>2085</v>
      </c>
      <c r="C1563" s="12">
        <v>9854763815</v>
      </c>
      <c r="D1563" s="12">
        <v>1150</v>
      </c>
      <c r="E1563" s="82">
        <v>46052.095497685194</v>
      </c>
      <c r="F1563" s="12" t="s">
        <v>15647</v>
      </c>
    </row>
    <row r="1564" spans="1:6" x14ac:dyDescent="0.3">
      <c r="A1564" s="12" t="s">
        <v>17208</v>
      </c>
      <c r="B1564" s="12" t="s">
        <v>3962</v>
      </c>
      <c r="C1564" s="12">
        <v>6375715942</v>
      </c>
      <c r="D1564" s="12">
        <v>564</v>
      </c>
      <c r="E1564" s="82">
        <v>46041.87327546296</v>
      </c>
      <c r="F1564" s="12" t="s">
        <v>15647</v>
      </c>
    </row>
    <row r="1565" spans="1:6" x14ac:dyDescent="0.3">
      <c r="A1565" s="12" t="s">
        <v>17209</v>
      </c>
      <c r="B1565" s="12" t="s">
        <v>1869</v>
      </c>
      <c r="C1565" s="12">
        <v>6314655876</v>
      </c>
      <c r="D1565" s="12">
        <v>1642</v>
      </c>
      <c r="E1565" s="82">
        <v>46050.40452546296</v>
      </c>
      <c r="F1565" s="12" t="s">
        <v>15647</v>
      </c>
    </row>
    <row r="1566" spans="1:6" x14ac:dyDescent="0.3">
      <c r="A1566" s="12" t="s">
        <v>17210</v>
      </c>
      <c r="B1566" s="12" t="s">
        <v>3876</v>
      </c>
      <c r="C1566" s="12">
        <v>9967907834</v>
      </c>
      <c r="D1566" s="12">
        <v>517</v>
      </c>
      <c r="E1566" s="82">
        <v>46025.697581018518</v>
      </c>
      <c r="F1566" s="12" t="s">
        <v>15647</v>
      </c>
    </row>
    <row r="1567" spans="1:6" x14ac:dyDescent="0.3">
      <c r="A1567" s="12" t="s">
        <v>17211</v>
      </c>
      <c r="B1567" s="12" t="s">
        <v>936</v>
      </c>
      <c r="C1567" s="12">
        <v>8894353899</v>
      </c>
      <c r="D1567" s="12">
        <v>3520</v>
      </c>
      <c r="E1567" s="82">
        <v>46023.223969907413</v>
      </c>
      <c r="F1567" s="12" t="s">
        <v>15643</v>
      </c>
    </row>
    <row r="1568" spans="1:6" x14ac:dyDescent="0.3">
      <c r="A1568" s="12" t="s">
        <v>17212</v>
      </c>
      <c r="B1568" s="12" t="s">
        <v>3192</v>
      </c>
      <c r="C1568" s="12">
        <v>9817962867</v>
      </c>
      <c r="D1568" s="12">
        <v>1916</v>
      </c>
      <c r="E1568" s="82">
        <v>46027.51771990741</v>
      </c>
      <c r="F1568" s="12" t="s">
        <v>15647</v>
      </c>
    </row>
    <row r="1569" spans="1:6" x14ac:dyDescent="0.3">
      <c r="A1569" s="12" t="s">
        <v>17213</v>
      </c>
      <c r="B1569" s="12" t="s">
        <v>2747</v>
      </c>
      <c r="C1569" s="12">
        <v>7071816470</v>
      </c>
      <c r="D1569" s="12">
        <v>2025</v>
      </c>
      <c r="E1569" s="82">
        <v>46040.592719907407</v>
      </c>
      <c r="F1569" s="12" t="s">
        <v>15643</v>
      </c>
    </row>
    <row r="1570" spans="1:6" x14ac:dyDescent="0.3">
      <c r="A1570" s="12" t="s">
        <v>17214</v>
      </c>
      <c r="B1570" s="12" t="s">
        <v>1656</v>
      </c>
      <c r="C1570" s="12">
        <v>9991047938</v>
      </c>
      <c r="D1570" s="12">
        <v>3404</v>
      </c>
      <c r="E1570" s="82">
        <v>46039.661469907413</v>
      </c>
      <c r="F1570" s="12" t="s">
        <v>15647</v>
      </c>
    </row>
    <row r="1571" spans="1:6" x14ac:dyDescent="0.3">
      <c r="A1571" s="12" t="s">
        <v>17215</v>
      </c>
      <c r="B1571" s="12" t="s">
        <v>2505</v>
      </c>
      <c r="C1571" s="12">
        <v>6331092938</v>
      </c>
      <c r="D1571" s="12">
        <v>823</v>
      </c>
      <c r="E1571" s="82">
        <v>46035.039942129632</v>
      </c>
      <c r="F1571" s="12" t="s">
        <v>15649</v>
      </c>
    </row>
    <row r="1572" spans="1:6" x14ac:dyDescent="0.3">
      <c r="A1572" s="12" t="s">
        <v>17216</v>
      </c>
      <c r="B1572" s="12" t="s">
        <v>3180</v>
      </c>
      <c r="C1572" s="12">
        <v>6318919316</v>
      </c>
      <c r="D1572" s="12">
        <v>1986</v>
      </c>
      <c r="E1572" s="82">
        <v>46042.575358796297</v>
      </c>
      <c r="F1572" s="12" t="s">
        <v>15647</v>
      </c>
    </row>
    <row r="1573" spans="1:6" x14ac:dyDescent="0.3">
      <c r="A1573" s="12" t="s">
        <v>17217</v>
      </c>
      <c r="B1573" s="12" t="s">
        <v>985</v>
      </c>
      <c r="C1573" s="12">
        <v>9910071990</v>
      </c>
      <c r="D1573" s="12">
        <v>1985</v>
      </c>
      <c r="E1573" s="82">
        <v>46045.690636574072</v>
      </c>
      <c r="F1573" s="12" t="s">
        <v>15643</v>
      </c>
    </row>
    <row r="1574" spans="1:6" x14ac:dyDescent="0.3">
      <c r="A1574" s="12" t="s">
        <v>17218</v>
      </c>
      <c r="B1574" s="12" t="s">
        <v>1336</v>
      </c>
      <c r="C1574" s="12">
        <v>8898690799</v>
      </c>
      <c r="D1574" s="12">
        <v>1276</v>
      </c>
      <c r="E1574" s="82">
        <v>46043.435081018521</v>
      </c>
      <c r="F1574" s="12" t="s">
        <v>15643</v>
      </c>
    </row>
    <row r="1575" spans="1:6" x14ac:dyDescent="0.3">
      <c r="A1575" s="12" t="s">
        <v>17219</v>
      </c>
      <c r="B1575" s="12" t="s">
        <v>1526</v>
      </c>
      <c r="C1575" s="12">
        <v>9856070382</v>
      </c>
      <c r="D1575" s="12">
        <v>1614</v>
      </c>
      <c r="E1575" s="82">
        <v>46039.987858796303</v>
      </c>
      <c r="F1575" s="12" t="s">
        <v>15647</v>
      </c>
    </row>
    <row r="1576" spans="1:6" x14ac:dyDescent="0.3">
      <c r="A1576" s="12" t="s">
        <v>17220</v>
      </c>
      <c r="B1576" s="12" t="s">
        <v>2667</v>
      </c>
      <c r="C1576" s="12">
        <v>9995744831</v>
      </c>
      <c r="D1576" s="12">
        <v>3041</v>
      </c>
      <c r="E1576" s="82">
        <v>46031.947581018518</v>
      </c>
      <c r="F1576" s="12" t="s">
        <v>15643</v>
      </c>
    </row>
    <row r="1577" spans="1:6" x14ac:dyDescent="0.3">
      <c r="A1577" s="12" t="s">
        <v>17221</v>
      </c>
      <c r="B1577" s="12" t="s">
        <v>1044</v>
      </c>
      <c r="C1577" s="12">
        <v>9945438024</v>
      </c>
      <c r="D1577" s="12">
        <v>328</v>
      </c>
      <c r="E1577" s="82">
        <v>46050.048275462963</v>
      </c>
      <c r="F1577" s="12" t="s">
        <v>15649</v>
      </c>
    </row>
    <row r="1578" spans="1:6" x14ac:dyDescent="0.3">
      <c r="A1578" s="12" t="s">
        <v>17222</v>
      </c>
      <c r="B1578" s="12" t="s">
        <v>2867</v>
      </c>
      <c r="C1578" s="12">
        <v>6363716471</v>
      </c>
      <c r="D1578" s="12">
        <v>231</v>
      </c>
      <c r="E1578" s="82">
        <v>46024.68855324074</v>
      </c>
      <c r="F1578" s="12" t="s">
        <v>15649</v>
      </c>
    </row>
    <row r="1579" spans="1:6" x14ac:dyDescent="0.3">
      <c r="A1579" s="12" t="s">
        <v>17223</v>
      </c>
      <c r="B1579" s="12" t="s">
        <v>1794</v>
      </c>
      <c r="C1579" s="12">
        <v>6369608857</v>
      </c>
      <c r="D1579" s="12">
        <v>2039</v>
      </c>
      <c r="E1579" s="82">
        <v>46023.64271990741</v>
      </c>
      <c r="F1579" s="12" t="s">
        <v>15647</v>
      </c>
    </row>
    <row r="1580" spans="1:6" x14ac:dyDescent="0.3">
      <c r="A1580" s="12" t="s">
        <v>17224</v>
      </c>
      <c r="B1580" s="12" t="s">
        <v>4212</v>
      </c>
      <c r="C1580" s="12">
        <v>7049564908</v>
      </c>
      <c r="D1580" s="12">
        <v>1378</v>
      </c>
      <c r="E1580" s="82">
        <v>46030.190636574072</v>
      </c>
      <c r="F1580" s="12" t="s">
        <v>15647</v>
      </c>
    </row>
    <row r="1581" spans="1:6" x14ac:dyDescent="0.3">
      <c r="A1581" s="12" t="s">
        <v>17225</v>
      </c>
      <c r="B1581" s="12" t="s">
        <v>1064</v>
      </c>
      <c r="C1581" s="12">
        <v>6383597976</v>
      </c>
      <c r="D1581" s="12">
        <v>1304</v>
      </c>
      <c r="E1581" s="82">
        <v>46046.153831018521</v>
      </c>
      <c r="F1581" s="12" t="s">
        <v>15643</v>
      </c>
    </row>
    <row r="1582" spans="1:6" x14ac:dyDescent="0.3">
      <c r="A1582" s="12" t="s">
        <v>17226</v>
      </c>
      <c r="B1582" s="12" t="s">
        <v>3340</v>
      </c>
      <c r="C1582" s="12">
        <v>6358536550</v>
      </c>
      <c r="D1582" s="12">
        <v>3285</v>
      </c>
      <c r="E1582" s="82">
        <v>46036.181608796287</v>
      </c>
      <c r="F1582" s="12" t="s">
        <v>15649</v>
      </c>
    </row>
    <row r="1583" spans="1:6" x14ac:dyDescent="0.3">
      <c r="A1583" s="12" t="s">
        <v>17227</v>
      </c>
      <c r="B1583" s="12" t="s">
        <v>2723</v>
      </c>
      <c r="C1583" s="12">
        <v>9919380487</v>
      </c>
      <c r="D1583" s="12">
        <v>2227</v>
      </c>
      <c r="E1583" s="82">
        <v>46021.689942129633</v>
      </c>
      <c r="F1583" s="12" t="s">
        <v>15649</v>
      </c>
    </row>
    <row r="1584" spans="1:6" x14ac:dyDescent="0.3">
      <c r="A1584" s="12" t="s">
        <v>17228</v>
      </c>
      <c r="B1584" s="12" t="s">
        <v>4509</v>
      </c>
      <c r="C1584" s="12">
        <v>8863913342</v>
      </c>
      <c r="D1584" s="12">
        <v>533</v>
      </c>
      <c r="E1584" s="82">
        <v>46038.382997685178</v>
      </c>
      <c r="F1584" s="12" t="s">
        <v>15649</v>
      </c>
    </row>
    <row r="1585" spans="1:6" x14ac:dyDescent="0.3">
      <c r="A1585" s="12" t="s">
        <v>17229</v>
      </c>
      <c r="B1585" s="12" t="s">
        <v>2905</v>
      </c>
      <c r="C1585" s="12">
        <v>8817641747</v>
      </c>
      <c r="D1585" s="12">
        <v>2865</v>
      </c>
      <c r="E1585" s="82">
        <v>46051.801053240742</v>
      </c>
      <c r="F1585" s="12" t="s">
        <v>15649</v>
      </c>
    </row>
    <row r="1586" spans="1:6" x14ac:dyDescent="0.3">
      <c r="A1586" s="12" t="s">
        <v>17230</v>
      </c>
      <c r="B1586" s="12" t="s">
        <v>2917</v>
      </c>
      <c r="C1586" s="12">
        <v>6310497687</v>
      </c>
      <c r="D1586" s="12">
        <v>781</v>
      </c>
      <c r="E1586" s="82">
        <v>46045.475358796299</v>
      </c>
      <c r="F1586" s="12" t="s">
        <v>15647</v>
      </c>
    </row>
    <row r="1587" spans="1:6" x14ac:dyDescent="0.3">
      <c r="A1587" s="12" t="s">
        <v>17231</v>
      </c>
      <c r="B1587" s="12" t="s">
        <v>1237</v>
      </c>
      <c r="C1587" s="12">
        <v>6328010915</v>
      </c>
      <c r="D1587" s="12">
        <v>2009</v>
      </c>
      <c r="E1587" s="82">
        <v>46034.290636574071</v>
      </c>
      <c r="F1587" s="12" t="s">
        <v>15649</v>
      </c>
    </row>
    <row r="1588" spans="1:6" x14ac:dyDescent="0.3">
      <c r="A1588" s="12" t="s">
        <v>17232</v>
      </c>
      <c r="B1588" s="12" t="s">
        <v>3426</v>
      </c>
      <c r="C1588" s="12">
        <v>7084037420</v>
      </c>
      <c r="D1588" s="12">
        <v>2570</v>
      </c>
      <c r="E1588" s="82">
        <v>46047.982997685183</v>
      </c>
      <c r="F1588" s="12" t="s">
        <v>15643</v>
      </c>
    </row>
    <row r="1589" spans="1:6" x14ac:dyDescent="0.3">
      <c r="A1589" s="12" t="s">
        <v>17233</v>
      </c>
      <c r="B1589" s="12" t="s">
        <v>4403</v>
      </c>
      <c r="C1589" s="12">
        <v>8894284233</v>
      </c>
      <c r="D1589" s="12">
        <v>318</v>
      </c>
      <c r="E1589" s="82">
        <v>46020.298275462963</v>
      </c>
      <c r="F1589" s="12" t="s">
        <v>15647</v>
      </c>
    </row>
    <row r="1590" spans="1:6" x14ac:dyDescent="0.3">
      <c r="A1590" s="12" t="s">
        <v>17234</v>
      </c>
      <c r="B1590" s="12" t="s">
        <v>4302</v>
      </c>
      <c r="C1590" s="12">
        <v>9938994559</v>
      </c>
      <c r="D1590" s="12">
        <v>20</v>
      </c>
      <c r="E1590" s="82">
        <v>46050.407997685194</v>
      </c>
      <c r="F1590" s="12" t="s">
        <v>15649</v>
      </c>
    </row>
    <row r="1591" spans="1:6" x14ac:dyDescent="0.3">
      <c r="A1591" s="12" t="s">
        <v>17235</v>
      </c>
      <c r="B1591" s="12" t="s">
        <v>2485</v>
      </c>
      <c r="C1591" s="12">
        <v>7025258828</v>
      </c>
      <c r="D1591" s="12">
        <v>33</v>
      </c>
      <c r="E1591" s="82">
        <v>46033.269803240742</v>
      </c>
      <c r="F1591" s="12" t="s">
        <v>15643</v>
      </c>
    </row>
    <row r="1592" spans="1:6" x14ac:dyDescent="0.3">
      <c r="A1592" s="12" t="s">
        <v>17236</v>
      </c>
      <c r="B1592" s="12" t="s">
        <v>4040</v>
      </c>
      <c r="C1592" s="12">
        <v>8826215470</v>
      </c>
      <c r="D1592" s="12">
        <v>2836</v>
      </c>
      <c r="E1592" s="82">
        <v>46046.615636574083</v>
      </c>
      <c r="F1592" s="12" t="s">
        <v>15647</v>
      </c>
    </row>
    <row r="1593" spans="1:6" x14ac:dyDescent="0.3">
      <c r="A1593" s="12" t="s">
        <v>17237</v>
      </c>
      <c r="B1593" s="12" t="s">
        <v>3677</v>
      </c>
      <c r="C1593" s="12">
        <v>9820707480</v>
      </c>
      <c r="D1593" s="12">
        <v>3073</v>
      </c>
      <c r="E1593" s="82">
        <v>46050.90730324074</v>
      </c>
      <c r="F1593" s="12" t="s">
        <v>15643</v>
      </c>
    </row>
    <row r="1594" spans="1:6" x14ac:dyDescent="0.3">
      <c r="A1594" s="12" t="s">
        <v>17238</v>
      </c>
      <c r="B1594" s="12" t="s">
        <v>1704</v>
      </c>
      <c r="C1594" s="12">
        <v>8872460736</v>
      </c>
      <c r="D1594" s="12">
        <v>1950</v>
      </c>
      <c r="E1594" s="82">
        <v>46044.425358796303</v>
      </c>
      <c r="F1594" s="12" t="s">
        <v>15647</v>
      </c>
    </row>
    <row r="1595" spans="1:6" x14ac:dyDescent="0.3">
      <c r="A1595" s="12" t="s">
        <v>17239</v>
      </c>
      <c r="B1595" s="12" t="s">
        <v>4286</v>
      </c>
      <c r="C1595" s="12">
        <v>7095091056</v>
      </c>
      <c r="D1595" s="12">
        <v>1828</v>
      </c>
      <c r="E1595" s="82">
        <v>46053.67119212963</v>
      </c>
      <c r="F1595" s="12" t="s">
        <v>15647</v>
      </c>
    </row>
    <row r="1596" spans="1:6" x14ac:dyDescent="0.3">
      <c r="A1596" s="12" t="s">
        <v>17240</v>
      </c>
      <c r="B1596" s="12" t="s">
        <v>4086</v>
      </c>
      <c r="C1596" s="12">
        <v>8838365757</v>
      </c>
      <c r="D1596" s="12">
        <v>1505</v>
      </c>
      <c r="E1596" s="82">
        <v>46019.505219907413</v>
      </c>
      <c r="F1596" s="12" t="s">
        <v>15649</v>
      </c>
    </row>
    <row r="1597" spans="1:6" x14ac:dyDescent="0.3">
      <c r="A1597" s="12" t="s">
        <v>17241</v>
      </c>
      <c r="B1597" s="12" t="s">
        <v>3613</v>
      </c>
      <c r="C1597" s="12">
        <v>6324366694</v>
      </c>
      <c r="D1597" s="12">
        <v>3177</v>
      </c>
      <c r="E1597" s="82">
        <v>46019.443414351852</v>
      </c>
      <c r="F1597" s="12" t="s">
        <v>15649</v>
      </c>
    </row>
    <row r="1598" spans="1:6" x14ac:dyDescent="0.3">
      <c r="A1598" s="12" t="s">
        <v>17242</v>
      </c>
      <c r="B1598" s="12" t="s">
        <v>4208</v>
      </c>
      <c r="C1598" s="12">
        <v>9885285504</v>
      </c>
      <c r="D1598" s="12">
        <v>1138</v>
      </c>
      <c r="E1598" s="82">
        <v>46050.207997685182</v>
      </c>
      <c r="F1598" s="12" t="s">
        <v>15649</v>
      </c>
    </row>
    <row r="1599" spans="1:6" x14ac:dyDescent="0.3">
      <c r="A1599" s="12" t="s">
        <v>17243</v>
      </c>
      <c r="B1599" s="12" t="s">
        <v>3160</v>
      </c>
      <c r="C1599" s="12">
        <v>7070774663</v>
      </c>
      <c r="D1599" s="12">
        <v>1059</v>
      </c>
      <c r="E1599" s="82">
        <v>46049.346886574072</v>
      </c>
      <c r="F1599" s="12" t="s">
        <v>15643</v>
      </c>
    </row>
    <row r="1600" spans="1:6" x14ac:dyDescent="0.3">
      <c r="A1600" s="12" t="s">
        <v>17244</v>
      </c>
      <c r="B1600" s="12" t="s">
        <v>2819</v>
      </c>
      <c r="C1600" s="12">
        <v>9869411126</v>
      </c>
      <c r="D1600" s="12">
        <v>2210</v>
      </c>
      <c r="E1600" s="82">
        <v>46027.582303240742</v>
      </c>
      <c r="F1600" s="12" t="s">
        <v>15649</v>
      </c>
    </row>
    <row r="1601" spans="1:6" x14ac:dyDescent="0.3">
      <c r="A1601" s="12" t="s">
        <v>17245</v>
      </c>
      <c r="B1601" s="12" t="s">
        <v>1095</v>
      </c>
      <c r="C1601" s="12">
        <v>9873145239</v>
      </c>
      <c r="D1601" s="12">
        <v>2461</v>
      </c>
      <c r="E1601" s="82">
        <v>46038.260081018518</v>
      </c>
      <c r="F1601" s="12" t="s">
        <v>15643</v>
      </c>
    </row>
    <row r="1602" spans="1:6" x14ac:dyDescent="0.3">
      <c r="A1602" s="12" t="s">
        <v>17246</v>
      </c>
      <c r="B1602" s="12" t="s">
        <v>2761</v>
      </c>
      <c r="C1602" s="12">
        <v>9834357328</v>
      </c>
      <c r="D1602" s="12">
        <v>1292</v>
      </c>
      <c r="E1602" s="82">
        <v>46044.57744212963</v>
      </c>
      <c r="F1602" s="12" t="s">
        <v>15647</v>
      </c>
    </row>
    <row r="1603" spans="1:6" x14ac:dyDescent="0.3">
      <c r="A1603" s="12" t="s">
        <v>17247</v>
      </c>
      <c r="B1603" s="12" t="s">
        <v>2481</v>
      </c>
      <c r="C1603" s="12">
        <v>9919663746</v>
      </c>
      <c r="D1603" s="12">
        <v>2048</v>
      </c>
      <c r="E1603" s="82">
        <v>46050.124664351853</v>
      </c>
      <c r="F1603" s="12" t="s">
        <v>15643</v>
      </c>
    </row>
    <row r="1604" spans="1:6" x14ac:dyDescent="0.3">
      <c r="A1604" s="12" t="s">
        <v>17248</v>
      </c>
      <c r="B1604" s="12" t="s">
        <v>844</v>
      </c>
      <c r="C1604" s="12">
        <v>9815723686</v>
      </c>
      <c r="D1604" s="12">
        <v>2895</v>
      </c>
      <c r="E1604" s="82">
        <v>46029.682303240741</v>
      </c>
      <c r="F1604" s="12" t="s">
        <v>15647</v>
      </c>
    </row>
    <row r="1605" spans="1:6" x14ac:dyDescent="0.3">
      <c r="A1605" s="12" t="s">
        <v>17249</v>
      </c>
      <c r="B1605" s="12" t="s">
        <v>4465</v>
      </c>
      <c r="C1605" s="12">
        <v>6347023229</v>
      </c>
      <c r="D1605" s="12">
        <v>654</v>
      </c>
      <c r="E1605" s="82">
        <v>46024.371886574067</v>
      </c>
      <c r="F1605" s="12" t="s">
        <v>15649</v>
      </c>
    </row>
    <row r="1606" spans="1:6" x14ac:dyDescent="0.3">
      <c r="A1606" s="12" t="s">
        <v>17250</v>
      </c>
      <c r="B1606" s="12" t="s">
        <v>2213</v>
      </c>
      <c r="C1606" s="12">
        <v>9821292687</v>
      </c>
      <c r="D1606" s="12">
        <v>2071</v>
      </c>
      <c r="E1606" s="82">
        <v>46033.979525462957</v>
      </c>
      <c r="F1606" s="12" t="s">
        <v>15649</v>
      </c>
    </row>
    <row r="1607" spans="1:6" x14ac:dyDescent="0.3">
      <c r="A1607" s="12" t="s">
        <v>17251</v>
      </c>
      <c r="B1607" s="12" t="s">
        <v>3290</v>
      </c>
      <c r="C1607" s="12">
        <v>9825687581</v>
      </c>
      <c r="D1607" s="12">
        <v>967</v>
      </c>
      <c r="E1607" s="82">
        <v>46031.180219907408</v>
      </c>
      <c r="F1607" s="12" t="s">
        <v>15643</v>
      </c>
    </row>
    <row r="1608" spans="1:6" x14ac:dyDescent="0.3">
      <c r="A1608" s="12" t="s">
        <v>17252</v>
      </c>
      <c r="B1608" s="12" t="s">
        <v>3535</v>
      </c>
      <c r="C1608" s="12">
        <v>9975550436</v>
      </c>
      <c r="D1608" s="12">
        <v>2115</v>
      </c>
      <c r="E1608" s="82">
        <v>46041.67119212963</v>
      </c>
      <c r="F1608" s="12" t="s">
        <v>15647</v>
      </c>
    </row>
    <row r="1609" spans="1:6" x14ac:dyDescent="0.3">
      <c r="A1609" s="12" t="s">
        <v>17253</v>
      </c>
      <c r="B1609" s="12" t="s">
        <v>1186</v>
      </c>
      <c r="C1609" s="12">
        <v>6366877930</v>
      </c>
      <c r="D1609" s="12">
        <v>2730</v>
      </c>
      <c r="E1609" s="82">
        <v>46021.150358796287</v>
      </c>
      <c r="F1609" s="12" t="s">
        <v>15647</v>
      </c>
    </row>
    <row r="1610" spans="1:6" x14ac:dyDescent="0.3">
      <c r="A1610" s="12" t="s">
        <v>17254</v>
      </c>
      <c r="B1610" s="12" t="s">
        <v>1979</v>
      </c>
      <c r="C1610" s="12">
        <v>9974741265</v>
      </c>
      <c r="D1610" s="12">
        <v>682</v>
      </c>
      <c r="E1610" s="82">
        <v>46024.937164351853</v>
      </c>
      <c r="F1610" s="12" t="s">
        <v>15647</v>
      </c>
    </row>
    <row r="1611" spans="1:6" x14ac:dyDescent="0.3">
      <c r="A1611" s="12" t="s">
        <v>17255</v>
      </c>
      <c r="B1611" s="12" t="s">
        <v>3563</v>
      </c>
      <c r="C1611" s="12">
        <v>8816120464</v>
      </c>
      <c r="D1611" s="12">
        <v>1818</v>
      </c>
      <c r="E1611" s="82">
        <v>46020.710775462961</v>
      </c>
      <c r="F1611" s="12" t="s">
        <v>15649</v>
      </c>
    </row>
    <row r="1612" spans="1:6" x14ac:dyDescent="0.3">
      <c r="A1612" s="12" t="s">
        <v>17256</v>
      </c>
      <c r="B1612" s="12" t="s">
        <v>4244</v>
      </c>
      <c r="C1612" s="12">
        <v>8892126947</v>
      </c>
      <c r="D1612" s="12">
        <v>46</v>
      </c>
      <c r="E1612" s="82">
        <v>46023.421886574077</v>
      </c>
      <c r="F1612" s="12" t="s">
        <v>15647</v>
      </c>
    </row>
    <row r="1613" spans="1:6" x14ac:dyDescent="0.3">
      <c r="A1613" s="12" t="s">
        <v>17257</v>
      </c>
      <c r="B1613" s="12" t="s">
        <v>2961</v>
      </c>
      <c r="C1613" s="12">
        <v>6371326256</v>
      </c>
      <c r="D1613" s="12">
        <v>2825</v>
      </c>
      <c r="E1613" s="82">
        <v>46031.495497685188</v>
      </c>
      <c r="F1613" s="12" t="s">
        <v>15643</v>
      </c>
    </row>
    <row r="1614" spans="1:6" x14ac:dyDescent="0.3">
      <c r="A1614" s="12" t="s">
        <v>17258</v>
      </c>
      <c r="B1614" s="12" t="s">
        <v>514</v>
      </c>
      <c r="C1614" s="12">
        <v>6343139965</v>
      </c>
      <c r="D1614" s="12">
        <v>406</v>
      </c>
      <c r="E1614" s="82">
        <v>46033.209386574083</v>
      </c>
      <c r="F1614" s="12" t="s">
        <v>15647</v>
      </c>
    </row>
    <row r="1615" spans="1:6" x14ac:dyDescent="0.3">
      <c r="A1615" s="12" t="s">
        <v>17259</v>
      </c>
      <c r="B1615" s="12" t="s">
        <v>2855</v>
      </c>
      <c r="C1615" s="12">
        <v>6346122737</v>
      </c>
      <c r="D1615" s="12">
        <v>532</v>
      </c>
      <c r="E1615" s="82">
        <v>46025.908692129633</v>
      </c>
      <c r="F1615" s="12" t="s">
        <v>15649</v>
      </c>
    </row>
    <row r="1616" spans="1:6" x14ac:dyDescent="0.3">
      <c r="A1616" s="12" t="s">
        <v>17260</v>
      </c>
      <c r="B1616" s="12" t="s">
        <v>3290</v>
      </c>
      <c r="C1616" s="12">
        <v>6379285600</v>
      </c>
      <c r="D1616" s="12">
        <v>125</v>
      </c>
      <c r="E1616" s="82">
        <v>46031.546886574077</v>
      </c>
      <c r="F1616" s="12" t="s">
        <v>15647</v>
      </c>
    </row>
    <row r="1617" spans="1:6" x14ac:dyDescent="0.3">
      <c r="A1617" s="12" t="s">
        <v>17261</v>
      </c>
      <c r="B1617" s="12" t="s">
        <v>3709</v>
      </c>
      <c r="C1617" s="12">
        <v>7027448027</v>
      </c>
      <c r="D1617" s="12">
        <v>1614</v>
      </c>
      <c r="E1617" s="82">
        <v>46032.210081018522</v>
      </c>
      <c r="F1617" s="12" t="s">
        <v>15649</v>
      </c>
    </row>
    <row r="1618" spans="1:6" x14ac:dyDescent="0.3">
      <c r="A1618" s="12" t="s">
        <v>17262</v>
      </c>
      <c r="B1618" s="12" t="s">
        <v>2381</v>
      </c>
      <c r="C1618" s="12">
        <v>7096130116</v>
      </c>
      <c r="D1618" s="12">
        <v>3085</v>
      </c>
      <c r="E1618" s="82">
        <v>46021.96980324074</v>
      </c>
      <c r="F1618" s="12" t="s">
        <v>15647</v>
      </c>
    </row>
    <row r="1619" spans="1:6" x14ac:dyDescent="0.3">
      <c r="A1619" s="12" t="s">
        <v>17263</v>
      </c>
      <c r="B1619" s="12" t="s">
        <v>4088</v>
      </c>
      <c r="C1619" s="12">
        <v>8840420805</v>
      </c>
      <c r="D1619" s="12">
        <v>1668</v>
      </c>
      <c r="E1619" s="82">
        <v>46048.335775462961</v>
      </c>
      <c r="F1619" s="12" t="s">
        <v>15647</v>
      </c>
    </row>
    <row r="1620" spans="1:6" x14ac:dyDescent="0.3">
      <c r="A1620" s="12" t="s">
        <v>17264</v>
      </c>
      <c r="B1620" s="12" t="s">
        <v>4328</v>
      </c>
      <c r="C1620" s="12">
        <v>7095018589</v>
      </c>
      <c r="D1620" s="12">
        <v>902</v>
      </c>
      <c r="E1620" s="82">
        <v>46038.387164351851</v>
      </c>
      <c r="F1620" s="12" t="s">
        <v>15649</v>
      </c>
    </row>
    <row r="1621" spans="1:6" x14ac:dyDescent="0.3">
      <c r="A1621" s="12" t="s">
        <v>17265</v>
      </c>
      <c r="B1621" s="12" t="s">
        <v>940</v>
      </c>
      <c r="C1621" s="12">
        <v>6357773893</v>
      </c>
      <c r="D1621" s="12">
        <v>2063</v>
      </c>
      <c r="E1621" s="82">
        <v>46022.619803240741</v>
      </c>
      <c r="F1621" s="12" t="s">
        <v>15643</v>
      </c>
    </row>
    <row r="1622" spans="1:6" x14ac:dyDescent="0.3">
      <c r="A1622" s="12" t="s">
        <v>17266</v>
      </c>
      <c r="B1622" s="12" t="s">
        <v>2945</v>
      </c>
      <c r="C1622" s="12">
        <v>8812074217</v>
      </c>
      <c r="D1622" s="12">
        <v>3071</v>
      </c>
      <c r="E1622" s="82">
        <v>46036.429525462961</v>
      </c>
      <c r="F1622" s="12" t="s">
        <v>15649</v>
      </c>
    </row>
    <row r="1623" spans="1:6" x14ac:dyDescent="0.3">
      <c r="A1623" s="12" t="s">
        <v>17267</v>
      </c>
      <c r="B1623" s="12" t="s">
        <v>3784</v>
      </c>
      <c r="C1623" s="12">
        <v>6310241291</v>
      </c>
      <c r="D1623" s="12">
        <v>2121</v>
      </c>
      <c r="E1623" s="82">
        <v>46053.869803240741</v>
      </c>
      <c r="F1623" s="12" t="s">
        <v>15649</v>
      </c>
    </row>
    <row r="1624" spans="1:6" x14ac:dyDescent="0.3">
      <c r="A1624" s="12" t="s">
        <v>17268</v>
      </c>
      <c r="B1624" s="12" t="s">
        <v>4198</v>
      </c>
      <c r="C1624" s="12">
        <v>8810457975</v>
      </c>
      <c r="D1624" s="12">
        <v>2642</v>
      </c>
      <c r="E1624" s="82">
        <v>46030.080914351849</v>
      </c>
      <c r="F1624" s="12" t="s">
        <v>15649</v>
      </c>
    </row>
    <row r="1625" spans="1:6" x14ac:dyDescent="0.3">
      <c r="A1625" s="12" t="s">
        <v>17269</v>
      </c>
      <c r="B1625" s="12" t="s">
        <v>3834</v>
      </c>
      <c r="C1625" s="12">
        <v>9952199843</v>
      </c>
      <c r="D1625" s="12">
        <v>396</v>
      </c>
      <c r="E1625" s="82">
        <v>46053.60869212963</v>
      </c>
      <c r="F1625" s="12" t="s">
        <v>15647</v>
      </c>
    </row>
    <row r="1626" spans="1:6" x14ac:dyDescent="0.3">
      <c r="A1626" s="12" t="s">
        <v>17270</v>
      </c>
      <c r="B1626" s="12" t="s">
        <v>3509</v>
      </c>
      <c r="C1626" s="12">
        <v>7073428843</v>
      </c>
      <c r="D1626" s="12">
        <v>3222</v>
      </c>
      <c r="E1626" s="82">
        <v>46050.352442129632</v>
      </c>
      <c r="F1626" s="12" t="s">
        <v>15649</v>
      </c>
    </row>
    <row r="1627" spans="1:6" x14ac:dyDescent="0.3">
      <c r="A1627" s="12" t="s">
        <v>17271</v>
      </c>
      <c r="B1627" s="12" t="s">
        <v>2219</v>
      </c>
      <c r="C1627" s="12">
        <v>9825062763</v>
      </c>
      <c r="D1627" s="12">
        <v>1345</v>
      </c>
      <c r="E1627" s="82">
        <v>46047.791331018518</v>
      </c>
      <c r="F1627" s="12" t="s">
        <v>15649</v>
      </c>
    </row>
    <row r="1628" spans="1:6" x14ac:dyDescent="0.3">
      <c r="A1628" s="12" t="s">
        <v>17272</v>
      </c>
      <c r="B1628" s="12" t="s">
        <v>3473</v>
      </c>
      <c r="C1628" s="12">
        <v>6330965307</v>
      </c>
      <c r="D1628" s="12">
        <v>22</v>
      </c>
      <c r="E1628" s="82">
        <v>46037.000358796293</v>
      </c>
      <c r="F1628" s="12" t="s">
        <v>15647</v>
      </c>
    </row>
    <row r="1629" spans="1:6" x14ac:dyDescent="0.3">
      <c r="A1629" s="12" t="s">
        <v>17273</v>
      </c>
      <c r="B1629" s="12" t="s">
        <v>2701</v>
      </c>
      <c r="C1629" s="12">
        <v>8887469988</v>
      </c>
      <c r="D1629" s="12">
        <v>1886</v>
      </c>
      <c r="E1629" s="82">
        <v>46035.784386574072</v>
      </c>
      <c r="F1629" s="12" t="s">
        <v>15649</v>
      </c>
    </row>
    <row r="1630" spans="1:6" x14ac:dyDescent="0.3">
      <c r="A1630" s="12" t="s">
        <v>17274</v>
      </c>
      <c r="B1630" s="12" t="s">
        <v>4240</v>
      </c>
      <c r="C1630" s="12">
        <v>9953604747</v>
      </c>
      <c r="D1630" s="12">
        <v>3471</v>
      </c>
      <c r="E1630" s="82">
        <v>46042.235775462963</v>
      </c>
      <c r="F1630" s="12" t="s">
        <v>15647</v>
      </c>
    </row>
    <row r="1631" spans="1:6" x14ac:dyDescent="0.3">
      <c r="A1631" s="12" t="s">
        <v>17275</v>
      </c>
      <c r="B1631" s="12" t="s">
        <v>1539</v>
      </c>
      <c r="C1631" s="12">
        <v>9924285509</v>
      </c>
      <c r="D1631" s="12">
        <v>2976</v>
      </c>
      <c r="E1631" s="82">
        <v>46049.405219907407</v>
      </c>
      <c r="F1631" s="12" t="s">
        <v>15647</v>
      </c>
    </row>
    <row r="1632" spans="1:6" x14ac:dyDescent="0.3">
      <c r="A1632" s="12" t="s">
        <v>17276</v>
      </c>
      <c r="B1632" s="12" t="s">
        <v>3376</v>
      </c>
      <c r="C1632" s="12">
        <v>6329080318</v>
      </c>
      <c r="D1632" s="12">
        <v>177</v>
      </c>
      <c r="E1632" s="82">
        <v>46025.930219907408</v>
      </c>
      <c r="F1632" s="12" t="s">
        <v>15649</v>
      </c>
    </row>
    <row r="1633" spans="1:6" x14ac:dyDescent="0.3">
      <c r="A1633" s="12" t="s">
        <v>17277</v>
      </c>
      <c r="B1633" s="12" t="s">
        <v>790</v>
      </c>
      <c r="C1633" s="12">
        <v>9898742553</v>
      </c>
      <c r="D1633" s="12">
        <v>2789</v>
      </c>
      <c r="E1633" s="82">
        <v>46020.71980324074</v>
      </c>
      <c r="F1633" s="12" t="s">
        <v>15649</v>
      </c>
    </row>
    <row r="1634" spans="1:6" x14ac:dyDescent="0.3">
      <c r="A1634" s="12" t="s">
        <v>17278</v>
      </c>
      <c r="B1634" s="12" t="s">
        <v>4232</v>
      </c>
      <c r="C1634" s="12">
        <v>6343182643</v>
      </c>
      <c r="D1634" s="12">
        <v>557</v>
      </c>
      <c r="E1634" s="82">
        <v>46031.973275462973</v>
      </c>
      <c r="F1634" s="12" t="s">
        <v>15647</v>
      </c>
    </row>
    <row r="1635" spans="1:6" x14ac:dyDescent="0.3">
      <c r="A1635" s="12" t="s">
        <v>17279</v>
      </c>
      <c r="B1635" s="12" t="s">
        <v>3100</v>
      </c>
      <c r="C1635" s="12">
        <v>9994109581</v>
      </c>
      <c r="D1635" s="12">
        <v>1376</v>
      </c>
      <c r="E1635" s="82">
        <v>46033.865636574083</v>
      </c>
      <c r="F1635" s="12" t="s">
        <v>15649</v>
      </c>
    </row>
    <row r="1636" spans="1:6" x14ac:dyDescent="0.3">
      <c r="A1636" s="12" t="s">
        <v>17280</v>
      </c>
      <c r="B1636" s="12" t="s">
        <v>2861</v>
      </c>
      <c r="C1636" s="12">
        <v>7088275837</v>
      </c>
      <c r="D1636" s="12">
        <v>820</v>
      </c>
      <c r="E1636" s="82">
        <v>46051.260775462957</v>
      </c>
      <c r="F1636" s="12" t="s">
        <v>15647</v>
      </c>
    </row>
    <row r="1637" spans="1:6" x14ac:dyDescent="0.3">
      <c r="A1637" s="12" t="s">
        <v>17281</v>
      </c>
      <c r="B1637" s="12" t="s">
        <v>2255</v>
      </c>
      <c r="C1637" s="12">
        <v>9823728018</v>
      </c>
      <c r="D1637" s="12">
        <v>3306</v>
      </c>
      <c r="E1637" s="82">
        <v>46026.013553240737</v>
      </c>
      <c r="F1637" s="12" t="s">
        <v>15643</v>
      </c>
    </row>
    <row r="1638" spans="1:6" x14ac:dyDescent="0.3">
      <c r="A1638" s="12" t="s">
        <v>17282</v>
      </c>
      <c r="B1638" s="12" t="s">
        <v>3918</v>
      </c>
      <c r="C1638" s="12">
        <v>8838894821</v>
      </c>
      <c r="D1638" s="12">
        <v>3057</v>
      </c>
      <c r="E1638" s="82">
        <v>46042.151747685188</v>
      </c>
      <c r="F1638" s="12" t="s">
        <v>15643</v>
      </c>
    </row>
    <row r="1639" spans="1:6" x14ac:dyDescent="0.3">
      <c r="A1639" s="12" t="s">
        <v>17283</v>
      </c>
      <c r="B1639" s="12" t="s">
        <v>604</v>
      </c>
      <c r="C1639" s="12">
        <v>9910795975</v>
      </c>
      <c r="D1639" s="12">
        <v>2152</v>
      </c>
      <c r="E1639" s="82">
        <v>46051.660081018519</v>
      </c>
      <c r="F1639" s="12" t="s">
        <v>15647</v>
      </c>
    </row>
    <row r="1640" spans="1:6" x14ac:dyDescent="0.3">
      <c r="A1640" s="12" t="s">
        <v>17284</v>
      </c>
      <c r="B1640" s="12" t="s">
        <v>3904</v>
      </c>
      <c r="C1640" s="12">
        <v>9888784131</v>
      </c>
      <c r="D1640" s="12">
        <v>2024</v>
      </c>
      <c r="E1640" s="82">
        <v>46033.169803240737</v>
      </c>
      <c r="F1640" s="12" t="s">
        <v>15649</v>
      </c>
    </row>
    <row r="1641" spans="1:6" x14ac:dyDescent="0.3">
      <c r="A1641" s="12" t="s">
        <v>17285</v>
      </c>
      <c r="B1641" s="12" t="s">
        <v>4074</v>
      </c>
      <c r="C1641" s="12">
        <v>9986576796</v>
      </c>
      <c r="D1641" s="12">
        <v>2092</v>
      </c>
      <c r="E1641" s="82">
        <v>46028.365636574083</v>
      </c>
      <c r="F1641" s="12" t="s">
        <v>15643</v>
      </c>
    </row>
    <row r="1642" spans="1:6" x14ac:dyDescent="0.3">
      <c r="A1642" s="12" t="s">
        <v>17286</v>
      </c>
      <c r="B1642" s="12" t="s">
        <v>2805</v>
      </c>
      <c r="C1642" s="12">
        <v>6383535915</v>
      </c>
      <c r="D1642" s="12">
        <v>2370</v>
      </c>
      <c r="E1642" s="82">
        <v>46037.946192129632</v>
      </c>
      <c r="F1642" s="12" t="s">
        <v>15649</v>
      </c>
    </row>
    <row r="1643" spans="1:6" x14ac:dyDescent="0.3">
      <c r="A1643" s="12" t="s">
        <v>17287</v>
      </c>
      <c r="B1643" s="12" t="s">
        <v>3012</v>
      </c>
      <c r="C1643" s="12">
        <v>7049768763</v>
      </c>
      <c r="D1643" s="12">
        <v>1890</v>
      </c>
      <c r="E1643" s="82">
        <v>46031.951053240737</v>
      </c>
      <c r="F1643" s="12" t="s">
        <v>15643</v>
      </c>
    </row>
    <row r="1644" spans="1:6" x14ac:dyDescent="0.3">
      <c r="A1644" s="12" t="s">
        <v>17288</v>
      </c>
      <c r="B1644" s="12" t="s">
        <v>4136</v>
      </c>
      <c r="C1644" s="12">
        <v>8880800875</v>
      </c>
      <c r="D1644" s="12">
        <v>957</v>
      </c>
      <c r="E1644" s="82">
        <v>46043.373969907407</v>
      </c>
      <c r="F1644" s="12" t="s">
        <v>15643</v>
      </c>
    </row>
    <row r="1645" spans="1:6" x14ac:dyDescent="0.3">
      <c r="A1645" s="12" t="s">
        <v>17289</v>
      </c>
      <c r="B1645" s="12" t="s">
        <v>4066</v>
      </c>
      <c r="C1645" s="12">
        <v>7057346517</v>
      </c>
      <c r="D1645" s="12">
        <v>749</v>
      </c>
      <c r="E1645" s="82">
        <v>46051.096192129633</v>
      </c>
      <c r="F1645" s="12" t="s">
        <v>15643</v>
      </c>
    </row>
    <row r="1646" spans="1:6" x14ac:dyDescent="0.3">
      <c r="A1646" s="12" t="s">
        <v>17290</v>
      </c>
      <c r="B1646" s="12" t="s">
        <v>3493</v>
      </c>
      <c r="C1646" s="12">
        <v>8872836585</v>
      </c>
      <c r="D1646" s="12">
        <v>2796</v>
      </c>
      <c r="E1646" s="82">
        <v>46047.453831018523</v>
      </c>
      <c r="F1646" s="12" t="s">
        <v>15647</v>
      </c>
    </row>
    <row r="1647" spans="1:6" x14ac:dyDescent="0.3">
      <c r="A1647" s="12" t="s">
        <v>17291</v>
      </c>
      <c r="B1647" s="12" t="s">
        <v>1099</v>
      </c>
      <c r="C1647" s="12">
        <v>7043195084</v>
      </c>
      <c r="D1647" s="12">
        <v>1427</v>
      </c>
      <c r="E1647" s="82">
        <v>46041.638553240737</v>
      </c>
      <c r="F1647" s="12" t="s">
        <v>15649</v>
      </c>
    </row>
    <row r="1648" spans="1:6" x14ac:dyDescent="0.3">
      <c r="A1648" s="12" t="s">
        <v>17292</v>
      </c>
      <c r="B1648" s="12" t="s">
        <v>3376</v>
      </c>
      <c r="C1648" s="12">
        <v>6397791763</v>
      </c>
      <c r="D1648" s="12">
        <v>3396</v>
      </c>
      <c r="E1648" s="82">
        <v>46048.412858796299</v>
      </c>
      <c r="F1648" s="12" t="s">
        <v>15647</v>
      </c>
    </row>
    <row r="1649" spans="1:6" x14ac:dyDescent="0.3">
      <c r="A1649" s="12" t="s">
        <v>17293</v>
      </c>
      <c r="B1649" s="12" t="s">
        <v>2229</v>
      </c>
      <c r="C1649" s="12">
        <v>8860641284</v>
      </c>
      <c r="D1649" s="12">
        <v>1368</v>
      </c>
      <c r="E1649" s="82">
        <v>46028.807997685188</v>
      </c>
      <c r="F1649" s="12" t="s">
        <v>15643</v>
      </c>
    </row>
    <row r="1650" spans="1:6" x14ac:dyDescent="0.3">
      <c r="A1650" s="12" t="s">
        <v>17294</v>
      </c>
      <c r="B1650" s="12" t="s">
        <v>2965</v>
      </c>
      <c r="C1650" s="12">
        <v>9834168183</v>
      </c>
      <c r="D1650" s="12">
        <v>1905</v>
      </c>
      <c r="E1650" s="82">
        <v>46042.393414351849</v>
      </c>
      <c r="F1650" s="12" t="s">
        <v>15643</v>
      </c>
    </row>
    <row r="1651" spans="1:6" x14ac:dyDescent="0.3">
      <c r="A1651" s="12" t="s">
        <v>17295</v>
      </c>
      <c r="B1651" s="12" t="s">
        <v>2177</v>
      </c>
      <c r="C1651" s="12">
        <v>9862350364</v>
      </c>
      <c r="D1651" s="12">
        <v>1304</v>
      </c>
      <c r="E1651" s="82">
        <v>46029.42119212963</v>
      </c>
      <c r="F1651" s="12" t="s">
        <v>15649</v>
      </c>
    </row>
    <row r="1652" spans="1:6" x14ac:dyDescent="0.3">
      <c r="A1652" s="12" t="s">
        <v>17296</v>
      </c>
      <c r="B1652" s="12" t="s">
        <v>3070</v>
      </c>
      <c r="C1652" s="12">
        <v>9877111604</v>
      </c>
      <c r="D1652" s="12">
        <v>858</v>
      </c>
      <c r="E1652" s="82">
        <v>46038.787164351852</v>
      </c>
      <c r="F1652" s="12" t="s">
        <v>15649</v>
      </c>
    </row>
    <row r="1653" spans="1:6" x14ac:dyDescent="0.3">
      <c r="A1653" s="12" t="s">
        <v>17297</v>
      </c>
      <c r="B1653" s="12" t="s">
        <v>3801</v>
      </c>
      <c r="C1653" s="12">
        <v>6373032269</v>
      </c>
      <c r="D1653" s="12">
        <v>476</v>
      </c>
      <c r="E1653" s="82">
        <v>46047.023275462961</v>
      </c>
      <c r="F1653" s="12" t="s">
        <v>15649</v>
      </c>
    </row>
    <row r="1654" spans="1:6" x14ac:dyDescent="0.3">
      <c r="A1654" s="12" t="s">
        <v>17298</v>
      </c>
      <c r="B1654" s="12" t="s">
        <v>1121</v>
      </c>
      <c r="C1654" s="12">
        <v>6325376152</v>
      </c>
      <c r="D1654" s="12">
        <v>598</v>
      </c>
      <c r="E1654" s="82">
        <v>46028.542025462957</v>
      </c>
      <c r="F1654" s="12" t="s">
        <v>15643</v>
      </c>
    </row>
    <row r="1655" spans="1:6" x14ac:dyDescent="0.3">
      <c r="A1655" s="12" t="s">
        <v>17299</v>
      </c>
      <c r="B1655" s="12" t="s">
        <v>664</v>
      </c>
      <c r="C1655" s="12">
        <v>9963192872</v>
      </c>
      <c r="D1655" s="12">
        <v>1735</v>
      </c>
      <c r="E1655" s="82">
        <v>46033.684386574067</v>
      </c>
      <c r="F1655" s="12" t="s">
        <v>15647</v>
      </c>
    </row>
    <row r="1656" spans="1:6" x14ac:dyDescent="0.3">
      <c r="A1656" s="12" t="s">
        <v>17300</v>
      </c>
      <c r="B1656" s="12" t="s">
        <v>1664</v>
      </c>
      <c r="C1656" s="12">
        <v>9849445886</v>
      </c>
      <c r="D1656" s="12">
        <v>825</v>
      </c>
      <c r="E1656" s="82">
        <v>46021.969108796293</v>
      </c>
      <c r="F1656" s="12" t="s">
        <v>15647</v>
      </c>
    </row>
    <row r="1657" spans="1:6" x14ac:dyDescent="0.3">
      <c r="A1657" s="12" t="s">
        <v>17301</v>
      </c>
      <c r="B1657" s="12" t="s">
        <v>4039</v>
      </c>
      <c r="C1657" s="12">
        <v>9934419751</v>
      </c>
      <c r="D1657" s="12">
        <v>2408</v>
      </c>
      <c r="E1657" s="82">
        <v>46028.880219907413</v>
      </c>
      <c r="F1657" s="12" t="s">
        <v>15647</v>
      </c>
    </row>
    <row r="1658" spans="1:6" x14ac:dyDescent="0.3">
      <c r="A1658" s="12" t="s">
        <v>17302</v>
      </c>
      <c r="B1658" s="12" t="s">
        <v>2915</v>
      </c>
      <c r="C1658" s="12">
        <v>6375748690</v>
      </c>
      <c r="D1658" s="12">
        <v>577</v>
      </c>
      <c r="E1658" s="82">
        <v>46030.573969907397</v>
      </c>
      <c r="F1658" s="12" t="s">
        <v>15643</v>
      </c>
    </row>
    <row r="1659" spans="1:6" x14ac:dyDescent="0.3">
      <c r="A1659" s="12" t="s">
        <v>17303</v>
      </c>
      <c r="B1659" s="12" t="s">
        <v>2883</v>
      </c>
      <c r="C1659" s="12">
        <v>9992538186</v>
      </c>
      <c r="D1659" s="12">
        <v>881</v>
      </c>
      <c r="E1659" s="82">
        <v>46048.887858796297</v>
      </c>
      <c r="F1659" s="12" t="s">
        <v>15643</v>
      </c>
    </row>
    <row r="1660" spans="1:6" x14ac:dyDescent="0.3">
      <c r="A1660" s="12" t="s">
        <v>17304</v>
      </c>
      <c r="B1660" s="12" t="s">
        <v>761</v>
      </c>
      <c r="C1660" s="12">
        <v>8851383611</v>
      </c>
      <c r="D1660" s="12">
        <v>3511</v>
      </c>
      <c r="E1660" s="82">
        <v>46037.75105324074</v>
      </c>
      <c r="F1660" s="12" t="s">
        <v>15649</v>
      </c>
    </row>
    <row r="1661" spans="1:6" x14ac:dyDescent="0.3">
      <c r="A1661" s="12" t="s">
        <v>17305</v>
      </c>
      <c r="B1661" s="12" t="s">
        <v>3842</v>
      </c>
      <c r="C1661" s="12">
        <v>6345807231</v>
      </c>
      <c r="D1661" s="12">
        <v>968</v>
      </c>
      <c r="E1661" s="82">
        <v>46044.253831018519</v>
      </c>
      <c r="F1661" s="12" t="s">
        <v>15647</v>
      </c>
    </row>
    <row r="1662" spans="1:6" x14ac:dyDescent="0.3">
      <c r="A1662" s="12" t="s">
        <v>17306</v>
      </c>
      <c r="B1662" s="12" t="s">
        <v>4286</v>
      </c>
      <c r="C1662" s="12">
        <v>7025585531</v>
      </c>
      <c r="D1662" s="12">
        <v>1057</v>
      </c>
      <c r="E1662" s="82">
        <v>46025.462858796287</v>
      </c>
      <c r="F1662" s="12" t="s">
        <v>15643</v>
      </c>
    </row>
    <row r="1663" spans="1:6" x14ac:dyDescent="0.3">
      <c r="A1663" s="12" t="s">
        <v>17307</v>
      </c>
      <c r="B1663" s="12" t="s">
        <v>1198</v>
      </c>
      <c r="C1663" s="12">
        <v>9918780199</v>
      </c>
      <c r="D1663" s="12">
        <v>782</v>
      </c>
      <c r="E1663" s="82">
        <v>46026.930914351848</v>
      </c>
      <c r="F1663" s="12" t="s">
        <v>15647</v>
      </c>
    </row>
    <row r="1664" spans="1:6" x14ac:dyDescent="0.3">
      <c r="A1664" s="12" t="s">
        <v>17308</v>
      </c>
      <c r="B1664" s="12" t="s">
        <v>1913</v>
      </c>
      <c r="C1664" s="12">
        <v>9982283883</v>
      </c>
      <c r="D1664" s="12">
        <v>2892</v>
      </c>
      <c r="E1664" s="82">
        <v>46040.532997685194</v>
      </c>
      <c r="F1664" s="12" t="s">
        <v>15647</v>
      </c>
    </row>
    <row r="1665" spans="1:6" x14ac:dyDescent="0.3">
      <c r="A1665" s="12" t="s">
        <v>17309</v>
      </c>
      <c r="B1665" s="12" t="s">
        <v>2643</v>
      </c>
      <c r="C1665" s="12">
        <v>9886001041</v>
      </c>
      <c r="D1665" s="12">
        <v>2621</v>
      </c>
      <c r="E1665" s="82">
        <v>46043.930914351848</v>
      </c>
      <c r="F1665" s="12" t="s">
        <v>15647</v>
      </c>
    </row>
    <row r="1666" spans="1:6" x14ac:dyDescent="0.3">
      <c r="A1666" s="12" t="s">
        <v>17310</v>
      </c>
      <c r="B1666" s="12" t="s">
        <v>1572</v>
      </c>
      <c r="C1666" s="12">
        <v>9866066725</v>
      </c>
      <c r="D1666" s="12">
        <v>1728</v>
      </c>
      <c r="E1666" s="82">
        <v>46046.817025462973</v>
      </c>
      <c r="F1666" s="12" t="s">
        <v>15643</v>
      </c>
    </row>
    <row r="1667" spans="1:6" x14ac:dyDescent="0.3">
      <c r="A1667" s="12" t="s">
        <v>17311</v>
      </c>
      <c r="B1667" s="12" t="s">
        <v>964</v>
      </c>
      <c r="C1667" s="12">
        <v>9969148187</v>
      </c>
      <c r="D1667" s="12">
        <v>2046</v>
      </c>
      <c r="E1667" s="82">
        <v>46048.968414351853</v>
      </c>
      <c r="F1667" s="12" t="s">
        <v>15647</v>
      </c>
    </row>
    <row r="1668" spans="1:6" x14ac:dyDescent="0.3">
      <c r="A1668" s="12" t="s">
        <v>17312</v>
      </c>
      <c r="B1668" s="12" t="s">
        <v>883</v>
      </c>
      <c r="C1668" s="12">
        <v>6366898954</v>
      </c>
      <c r="D1668" s="12">
        <v>715</v>
      </c>
      <c r="E1668" s="82">
        <v>46053.276053240741</v>
      </c>
      <c r="F1668" s="12" t="s">
        <v>15647</v>
      </c>
    </row>
    <row r="1669" spans="1:6" x14ac:dyDescent="0.3">
      <c r="A1669" s="12" t="s">
        <v>17313</v>
      </c>
      <c r="B1669" s="12" t="s">
        <v>1881</v>
      </c>
      <c r="C1669" s="12">
        <v>9823957896</v>
      </c>
      <c r="D1669" s="12">
        <v>3493</v>
      </c>
      <c r="E1669" s="82">
        <v>46027.017025462963</v>
      </c>
      <c r="F1669" s="12" t="s">
        <v>15643</v>
      </c>
    </row>
    <row r="1670" spans="1:6" x14ac:dyDescent="0.3">
      <c r="A1670" s="12" t="s">
        <v>17314</v>
      </c>
      <c r="B1670" s="12" t="s">
        <v>1903</v>
      </c>
      <c r="C1670" s="12">
        <v>9851126711</v>
      </c>
      <c r="D1670" s="12">
        <v>3531</v>
      </c>
      <c r="E1670" s="82">
        <v>46048.959386574083</v>
      </c>
      <c r="F1670" s="12" t="s">
        <v>15649</v>
      </c>
    </row>
    <row r="1671" spans="1:6" x14ac:dyDescent="0.3">
      <c r="A1671" s="12" t="s">
        <v>17315</v>
      </c>
      <c r="B1671" s="12" t="s">
        <v>973</v>
      </c>
      <c r="C1671" s="12">
        <v>9844062504</v>
      </c>
      <c r="D1671" s="12">
        <v>2612</v>
      </c>
      <c r="E1671" s="82">
        <v>46041.528136574067</v>
      </c>
      <c r="F1671" s="12" t="s">
        <v>15649</v>
      </c>
    </row>
    <row r="1672" spans="1:6" x14ac:dyDescent="0.3">
      <c r="A1672" s="12" t="s">
        <v>17316</v>
      </c>
      <c r="B1672" s="12" t="s">
        <v>526</v>
      </c>
      <c r="C1672" s="12">
        <v>9951057605</v>
      </c>
      <c r="D1672" s="12">
        <v>278</v>
      </c>
      <c r="E1672" s="82">
        <v>46028.776053240741</v>
      </c>
      <c r="F1672" s="12" t="s">
        <v>15649</v>
      </c>
    </row>
    <row r="1673" spans="1:6" x14ac:dyDescent="0.3">
      <c r="A1673" s="12" t="s">
        <v>17317</v>
      </c>
      <c r="B1673" s="12" t="s">
        <v>4429</v>
      </c>
      <c r="C1673" s="12">
        <v>6389319868</v>
      </c>
      <c r="D1673" s="12">
        <v>3487</v>
      </c>
      <c r="E1673" s="82">
        <v>46043.669108796297</v>
      </c>
      <c r="F1673" s="12" t="s">
        <v>15649</v>
      </c>
    </row>
    <row r="1674" spans="1:6" x14ac:dyDescent="0.3">
      <c r="A1674" s="12" t="s">
        <v>17318</v>
      </c>
      <c r="B1674" s="12" t="s">
        <v>651</v>
      </c>
      <c r="C1674" s="12">
        <v>8855899194</v>
      </c>
      <c r="D1674" s="12">
        <v>1411</v>
      </c>
      <c r="E1674" s="82">
        <v>46020.190636574072</v>
      </c>
      <c r="F1674" s="12" t="s">
        <v>15649</v>
      </c>
    </row>
    <row r="1675" spans="1:6" x14ac:dyDescent="0.3">
      <c r="A1675" s="12" t="s">
        <v>17319</v>
      </c>
      <c r="B1675" s="12" t="s">
        <v>1704</v>
      </c>
      <c r="C1675" s="12">
        <v>6392656441</v>
      </c>
      <c r="D1675" s="12">
        <v>2329</v>
      </c>
      <c r="E1675" s="82">
        <v>46047.169803240737</v>
      </c>
      <c r="F1675" s="12" t="s">
        <v>15649</v>
      </c>
    </row>
    <row r="1676" spans="1:6" x14ac:dyDescent="0.3">
      <c r="A1676" s="12" t="s">
        <v>17320</v>
      </c>
      <c r="B1676" s="12" t="s">
        <v>1694</v>
      </c>
      <c r="C1676" s="12">
        <v>9859787913</v>
      </c>
      <c r="D1676" s="12">
        <v>687</v>
      </c>
      <c r="E1676" s="82">
        <v>46032.955914351849</v>
      </c>
      <c r="F1676" s="12" t="s">
        <v>15643</v>
      </c>
    </row>
    <row r="1677" spans="1:6" x14ac:dyDescent="0.3">
      <c r="A1677" s="12" t="s">
        <v>17321</v>
      </c>
      <c r="B1677" s="12" t="s">
        <v>784</v>
      </c>
      <c r="C1677" s="12">
        <v>9921877750</v>
      </c>
      <c r="D1677" s="12">
        <v>2700</v>
      </c>
      <c r="E1677" s="82">
        <v>46023.756608796299</v>
      </c>
      <c r="F1677" s="12" t="s">
        <v>15643</v>
      </c>
    </row>
    <row r="1678" spans="1:6" x14ac:dyDescent="0.3">
      <c r="A1678" s="12" t="s">
        <v>17322</v>
      </c>
      <c r="B1678" s="12" t="s">
        <v>3922</v>
      </c>
      <c r="C1678" s="12">
        <v>8851715736</v>
      </c>
      <c r="D1678" s="12">
        <v>742</v>
      </c>
      <c r="E1678" s="82">
        <v>46046.948275462957</v>
      </c>
      <c r="F1678" s="12" t="s">
        <v>15647</v>
      </c>
    </row>
    <row r="1679" spans="1:6" x14ac:dyDescent="0.3">
      <c r="A1679" s="12" t="s">
        <v>17323</v>
      </c>
      <c r="B1679" s="12" t="s">
        <v>4437</v>
      </c>
      <c r="C1679" s="12">
        <v>8819256330</v>
      </c>
      <c r="D1679" s="12">
        <v>2060</v>
      </c>
      <c r="E1679" s="82">
        <v>46048.798275462963</v>
      </c>
      <c r="F1679" s="12" t="s">
        <v>15643</v>
      </c>
    </row>
    <row r="1680" spans="1:6" x14ac:dyDescent="0.3">
      <c r="A1680" s="12" t="s">
        <v>17324</v>
      </c>
      <c r="B1680" s="12" t="s">
        <v>2174</v>
      </c>
      <c r="C1680" s="12">
        <v>8822936757</v>
      </c>
      <c r="D1680" s="12">
        <v>1193</v>
      </c>
      <c r="E1680" s="82">
        <v>46042.68577546296</v>
      </c>
      <c r="F1680" s="12" t="s">
        <v>15649</v>
      </c>
    </row>
    <row r="1681" spans="1:6" x14ac:dyDescent="0.3">
      <c r="A1681" s="12" t="s">
        <v>17325</v>
      </c>
      <c r="B1681" s="12" t="s">
        <v>1875</v>
      </c>
      <c r="C1681" s="12">
        <v>8882459546</v>
      </c>
      <c r="D1681" s="12">
        <v>94</v>
      </c>
      <c r="E1681" s="82">
        <v>46020.179525462961</v>
      </c>
      <c r="F1681" s="12" t="s">
        <v>15647</v>
      </c>
    </row>
    <row r="1682" spans="1:6" x14ac:dyDescent="0.3">
      <c r="A1682" s="12" t="s">
        <v>17326</v>
      </c>
      <c r="B1682" s="12" t="s">
        <v>2949</v>
      </c>
      <c r="C1682" s="12">
        <v>8834325358</v>
      </c>
      <c r="D1682" s="12">
        <v>2277</v>
      </c>
      <c r="E1682" s="82">
        <v>46032.167025462957</v>
      </c>
      <c r="F1682" s="12" t="s">
        <v>15647</v>
      </c>
    </row>
    <row r="1683" spans="1:6" x14ac:dyDescent="0.3">
      <c r="A1683" s="12" t="s">
        <v>17327</v>
      </c>
      <c r="B1683" s="12" t="s">
        <v>1578</v>
      </c>
      <c r="C1683" s="12">
        <v>7043104646</v>
      </c>
      <c r="D1683" s="12">
        <v>331</v>
      </c>
      <c r="E1683" s="82">
        <v>46038.92119212963</v>
      </c>
      <c r="F1683" s="12" t="s">
        <v>15649</v>
      </c>
    </row>
    <row r="1684" spans="1:6" x14ac:dyDescent="0.3">
      <c r="A1684" s="12" t="s">
        <v>17328</v>
      </c>
      <c r="B1684" s="12" t="s">
        <v>955</v>
      </c>
      <c r="C1684" s="12">
        <v>8843065206</v>
      </c>
      <c r="D1684" s="12">
        <v>960</v>
      </c>
      <c r="E1684" s="82">
        <v>46046.89271990741</v>
      </c>
      <c r="F1684" s="12" t="s">
        <v>15643</v>
      </c>
    </row>
    <row r="1685" spans="1:6" x14ac:dyDescent="0.3">
      <c r="A1685" s="12" t="s">
        <v>17329</v>
      </c>
      <c r="B1685" s="12" t="s">
        <v>1734</v>
      </c>
      <c r="C1685" s="12">
        <v>8874395906</v>
      </c>
      <c r="D1685" s="12">
        <v>1674</v>
      </c>
      <c r="E1685" s="82">
        <v>46052.132997685178</v>
      </c>
      <c r="F1685" s="12" t="s">
        <v>15649</v>
      </c>
    </row>
    <row r="1686" spans="1:6" x14ac:dyDescent="0.3">
      <c r="A1686" s="12" t="s">
        <v>17330</v>
      </c>
      <c r="B1686" s="12" t="s">
        <v>2489</v>
      </c>
      <c r="C1686" s="12">
        <v>7063726566</v>
      </c>
      <c r="D1686" s="12">
        <v>304</v>
      </c>
      <c r="E1686" s="82">
        <v>46028.567719907413</v>
      </c>
      <c r="F1686" s="12" t="s">
        <v>15649</v>
      </c>
    </row>
    <row r="1687" spans="1:6" x14ac:dyDescent="0.3">
      <c r="A1687" s="12" t="s">
        <v>17331</v>
      </c>
      <c r="B1687" s="12" t="s">
        <v>2457</v>
      </c>
      <c r="C1687" s="12">
        <v>6353402805</v>
      </c>
      <c r="D1687" s="12">
        <v>1189</v>
      </c>
      <c r="E1687" s="82">
        <v>46025.348275462973</v>
      </c>
      <c r="F1687" s="12" t="s">
        <v>15649</v>
      </c>
    </row>
    <row r="1688" spans="1:6" x14ac:dyDescent="0.3">
      <c r="A1688" s="12" t="s">
        <v>17332</v>
      </c>
      <c r="B1688" s="12" t="s">
        <v>3807</v>
      </c>
      <c r="C1688" s="12">
        <v>6370520262</v>
      </c>
      <c r="D1688" s="12">
        <v>1190</v>
      </c>
      <c r="E1688" s="82">
        <v>46029.53230324074</v>
      </c>
      <c r="F1688" s="12" t="s">
        <v>15647</v>
      </c>
    </row>
    <row r="1689" spans="1:6" x14ac:dyDescent="0.3">
      <c r="A1689" s="12" t="s">
        <v>17333</v>
      </c>
      <c r="B1689" s="12" t="s">
        <v>4062</v>
      </c>
      <c r="C1689" s="12">
        <v>6333816276</v>
      </c>
      <c r="D1689" s="12">
        <v>2093</v>
      </c>
      <c r="E1689" s="82">
        <v>46019.244803240741</v>
      </c>
      <c r="F1689" s="12" t="s">
        <v>15649</v>
      </c>
    </row>
    <row r="1690" spans="1:6" x14ac:dyDescent="0.3">
      <c r="A1690" s="12" t="s">
        <v>17334</v>
      </c>
      <c r="B1690" s="12" t="s">
        <v>3810</v>
      </c>
      <c r="C1690" s="12">
        <v>8863091413</v>
      </c>
      <c r="D1690" s="12">
        <v>3225</v>
      </c>
      <c r="E1690" s="82">
        <v>46030.246886574067</v>
      </c>
      <c r="F1690" s="12" t="s">
        <v>15649</v>
      </c>
    </row>
    <row r="1691" spans="1:6" x14ac:dyDescent="0.3">
      <c r="A1691" s="12" t="s">
        <v>17335</v>
      </c>
      <c r="B1691" s="12" t="s">
        <v>2389</v>
      </c>
      <c r="C1691" s="12">
        <v>9948256217</v>
      </c>
      <c r="D1691" s="12">
        <v>3231</v>
      </c>
      <c r="E1691" s="82">
        <v>46046.764247685183</v>
      </c>
      <c r="F1691" s="12" t="s">
        <v>15649</v>
      </c>
    </row>
    <row r="1692" spans="1:6" x14ac:dyDescent="0.3">
      <c r="A1692" s="12" t="s">
        <v>17336</v>
      </c>
      <c r="B1692" s="12" t="s">
        <v>2375</v>
      </c>
      <c r="C1692" s="12">
        <v>7029822975</v>
      </c>
      <c r="D1692" s="12">
        <v>1181</v>
      </c>
      <c r="E1692" s="82">
        <v>46048.774664351848</v>
      </c>
      <c r="F1692" s="12" t="s">
        <v>15649</v>
      </c>
    </row>
    <row r="1693" spans="1:6" x14ac:dyDescent="0.3">
      <c r="A1693" s="12" t="s">
        <v>17337</v>
      </c>
      <c r="B1693" s="12" t="s">
        <v>4567</v>
      </c>
      <c r="C1693" s="12">
        <v>6343793106</v>
      </c>
      <c r="D1693" s="12">
        <v>2888</v>
      </c>
      <c r="E1693" s="82">
        <v>46036.193414351852</v>
      </c>
      <c r="F1693" s="12" t="s">
        <v>15643</v>
      </c>
    </row>
    <row r="1694" spans="1:6" x14ac:dyDescent="0.3">
      <c r="A1694" s="12" t="s">
        <v>17338</v>
      </c>
      <c r="B1694" s="12" t="s">
        <v>1624</v>
      </c>
      <c r="C1694" s="12">
        <v>8814176637</v>
      </c>
      <c r="D1694" s="12">
        <v>318</v>
      </c>
      <c r="E1694" s="82">
        <v>46050.06077546296</v>
      </c>
      <c r="F1694" s="12" t="s">
        <v>15643</v>
      </c>
    </row>
    <row r="1695" spans="1:6" x14ac:dyDescent="0.3">
      <c r="A1695" s="12" t="s">
        <v>17339</v>
      </c>
      <c r="B1695" s="12" t="s">
        <v>2094</v>
      </c>
      <c r="C1695" s="12">
        <v>6336319618</v>
      </c>
      <c r="D1695" s="12">
        <v>2511</v>
      </c>
      <c r="E1695" s="82">
        <v>46020.517025462963</v>
      </c>
      <c r="F1695" s="12" t="s">
        <v>15647</v>
      </c>
    </row>
    <row r="1696" spans="1:6" x14ac:dyDescent="0.3">
      <c r="A1696" s="12" t="s">
        <v>17340</v>
      </c>
      <c r="B1696" s="12" t="s">
        <v>2114</v>
      </c>
      <c r="C1696" s="12">
        <v>6317437018</v>
      </c>
      <c r="D1696" s="12">
        <v>1683</v>
      </c>
      <c r="E1696" s="82">
        <v>46042.98646990741</v>
      </c>
      <c r="F1696" s="12" t="s">
        <v>15649</v>
      </c>
    </row>
    <row r="1697" spans="1:6" x14ac:dyDescent="0.3">
      <c r="A1697" s="12" t="s">
        <v>17341</v>
      </c>
      <c r="B1697" s="12" t="s">
        <v>4290</v>
      </c>
      <c r="C1697" s="12">
        <v>9915664636</v>
      </c>
      <c r="D1697" s="12">
        <v>1285</v>
      </c>
      <c r="E1697" s="82">
        <v>46019.831608796303</v>
      </c>
      <c r="F1697" s="12" t="s">
        <v>15649</v>
      </c>
    </row>
    <row r="1698" spans="1:6" x14ac:dyDescent="0.3">
      <c r="A1698" s="12" t="s">
        <v>17342</v>
      </c>
      <c r="B1698" s="12" t="s">
        <v>1358</v>
      </c>
      <c r="C1698" s="12">
        <v>6356940763</v>
      </c>
      <c r="D1698" s="12">
        <v>3232</v>
      </c>
      <c r="E1698" s="82">
        <v>46020.019803240742</v>
      </c>
      <c r="F1698" s="12" t="s">
        <v>15647</v>
      </c>
    </row>
    <row r="1699" spans="1:6" x14ac:dyDescent="0.3">
      <c r="A1699" s="12" t="s">
        <v>17343</v>
      </c>
      <c r="B1699" s="12" t="s">
        <v>1031</v>
      </c>
      <c r="C1699" s="12">
        <v>9949161290</v>
      </c>
      <c r="D1699" s="12">
        <v>2908</v>
      </c>
      <c r="E1699" s="82">
        <v>46019.406608796293</v>
      </c>
      <c r="F1699" s="12" t="s">
        <v>15649</v>
      </c>
    </row>
    <row r="1700" spans="1:6" x14ac:dyDescent="0.3">
      <c r="A1700" s="12" t="s">
        <v>17344</v>
      </c>
      <c r="B1700" s="12" t="s">
        <v>2367</v>
      </c>
      <c r="C1700" s="12">
        <v>9918230909</v>
      </c>
      <c r="D1700" s="12">
        <v>2356</v>
      </c>
      <c r="E1700" s="82">
        <v>46033.336469907408</v>
      </c>
      <c r="F1700" s="12" t="s">
        <v>15649</v>
      </c>
    </row>
    <row r="1701" spans="1:6" x14ac:dyDescent="0.3">
      <c r="A1701" s="12" t="s">
        <v>17345</v>
      </c>
      <c r="B1701" s="12" t="s">
        <v>3062</v>
      </c>
      <c r="C1701" s="12">
        <v>9816803920</v>
      </c>
      <c r="D1701" s="12">
        <v>674</v>
      </c>
      <c r="E1701" s="82">
        <v>46028.314942129633</v>
      </c>
      <c r="F1701" s="12" t="s">
        <v>15643</v>
      </c>
    </row>
    <row r="1702" spans="1:6" x14ac:dyDescent="0.3">
      <c r="A1702" s="12" t="s">
        <v>17346</v>
      </c>
      <c r="B1702" s="12" t="s">
        <v>4567</v>
      </c>
      <c r="C1702" s="12">
        <v>9958960374</v>
      </c>
      <c r="D1702" s="12">
        <v>2780</v>
      </c>
      <c r="E1702" s="82">
        <v>46047.242025462961</v>
      </c>
      <c r="F1702" s="12" t="s">
        <v>15649</v>
      </c>
    </row>
    <row r="1703" spans="1:6" x14ac:dyDescent="0.3">
      <c r="A1703" s="12" t="s">
        <v>17347</v>
      </c>
      <c r="B1703" s="12" t="s">
        <v>2815</v>
      </c>
      <c r="C1703" s="12">
        <v>8844557957</v>
      </c>
      <c r="D1703" s="12">
        <v>3147</v>
      </c>
      <c r="E1703" s="82">
        <v>46033.656608796293</v>
      </c>
      <c r="F1703" s="12" t="s">
        <v>15647</v>
      </c>
    </row>
    <row r="1704" spans="1:6" x14ac:dyDescent="0.3">
      <c r="A1704" s="12" t="s">
        <v>17348</v>
      </c>
      <c r="B1704" s="12" t="s">
        <v>4256</v>
      </c>
      <c r="C1704" s="12">
        <v>7081822891</v>
      </c>
      <c r="D1704" s="12">
        <v>3355</v>
      </c>
      <c r="E1704" s="82">
        <v>46048.771886574083</v>
      </c>
      <c r="F1704" s="12" t="s">
        <v>15647</v>
      </c>
    </row>
    <row r="1705" spans="1:6" x14ac:dyDescent="0.3">
      <c r="A1705" s="12" t="s">
        <v>17349</v>
      </c>
      <c r="B1705" s="12" t="s">
        <v>4290</v>
      </c>
      <c r="C1705" s="12">
        <v>7054219282</v>
      </c>
      <c r="D1705" s="12">
        <v>3330</v>
      </c>
      <c r="E1705" s="82">
        <v>46044.505219907413</v>
      </c>
      <c r="F1705" s="12" t="s">
        <v>15647</v>
      </c>
    </row>
    <row r="1706" spans="1:6" x14ac:dyDescent="0.3">
      <c r="A1706" s="12" t="s">
        <v>17350</v>
      </c>
      <c r="B1706" s="12" t="s">
        <v>2859</v>
      </c>
      <c r="C1706" s="12">
        <v>9979590073</v>
      </c>
      <c r="D1706" s="12">
        <v>1393</v>
      </c>
      <c r="E1706" s="82">
        <v>46019.940636574072</v>
      </c>
      <c r="F1706" s="12" t="s">
        <v>15649</v>
      </c>
    </row>
    <row r="1707" spans="1:6" x14ac:dyDescent="0.3">
      <c r="A1707" s="12" t="s">
        <v>17351</v>
      </c>
      <c r="B1707" s="12" t="s">
        <v>1275</v>
      </c>
      <c r="C1707" s="12">
        <v>9839229143</v>
      </c>
      <c r="D1707" s="12">
        <v>3369</v>
      </c>
      <c r="E1707" s="82">
        <v>46031.541331018518</v>
      </c>
      <c r="F1707" s="12" t="s">
        <v>15647</v>
      </c>
    </row>
    <row r="1708" spans="1:6" x14ac:dyDescent="0.3">
      <c r="A1708" s="12" t="s">
        <v>17352</v>
      </c>
      <c r="B1708" s="12" t="s">
        <v>2917</v>
      </c>
      <c r="C1708" s="12">
        <v>7019637506</v>
      </c>
      <c r="D1708" s="12">
        <v>2390</v>
      </c>
      <c r="E1708" s="82">
        <v>46032.864942129629</v>
      </c>
      <c r="F1708" s="12" t="s">
        <v>15643</v>
      </c>
    </row>
    <row r="1709" spans="1:6" x14ac:dyDescent="0.3">
      <c r="A1709" s="12" t="s">
        <v>17353</v>
      </c>
      <c r="B1709" s="12" t="s">
        <v>3529</v>
      </c>
      <c r="C1709" s="12">
        <v>9918792253</v>
      </c>
      <c r="D1709" s="12">
        <v>2364</v>
      </c>
      <c r="E1709" s="82">
        <v>46052.31355324074</v>
      </c>
      <c r="F1709" s="12" t="s">
        <v>15647</v>
      </c>
    </row>
    <row r="1710" spans="1:6" x14ac:dyDescent="0.3">
      <c r="A1710" s="12" t="s">
        <v>17354</v>
      </c>
      <c r="B1710" s="12" t="s">
        <v>4013</v>
      </c>
      <c r="C1710" s="12">
        <v>7095929897</v>
      </c>
      <c r="D1710" s="12">
        <v>2060</v>
      </c>
      <c r="E1710" s="82">
        <v>46043.538553240738</v>
      </c>
      <c r="F1710" s="12" t="s">
        <v>15643</v>
      </c>
    </row>
    <row r="1711" spans="1:6" x14ac:dyDescent="0.3">
      <c r="A1711" s="12" t="s">
        <v>17355</v>
      </c>
      <c r="B1711" s="12" t="s">
        <v>4467</v>
      </c>
      <c r="C1711" s="12">
        <v>6380949249</v>
      </c>
      <c r="D1711" s="12">
        <v>418</v>
      </c>
      <c r="E1711" s="82">
        <v>46036.907997685194</v>
      </c>
      <c r="F1711" s="12" t="s">
        <v>15649</v>
      </c>
    </row>
    <row r="1712" spans="1:6" x14ac:dyDescent="0.3">
      <c r="A1712" s="12" t="s">
        <v>17356</v>
      </c>
      <c r="B1712" s="12" t="s">
        <v>4318</v>
      </c>
      <c r="C1712" s="12">
        <v>6368627050</v>
      </c>
      <c r="D1712" s="12">
        <v>3389</v>
      </c>
      <c r="E1712" s="82">
        <v>46041.030914351853</v>
      </c>
      <c r="F1712" s="12" t="s">
        <v>15647</v>
      </c>
    </row>
    <row r="1713" spans="1:6" x14ac:dyDescent="0.3">
      <c r="A1713" s="12" t="s">
        <v>17357</v>
      </c>
      <c r="B1713" s="12" t="s">
        <v>1604</v>
      </c>
      <c r="C1713" s="12">
        <v>7050085358</v>
      </c>
      <c r="D1713" s="12">
        <v>1911</v>
      </c>
      <c r="E1713" s="82">
        <v>46020.368414351848</v>
      </c>
      <c r="F1713" s="12" t="s">
        <v>15647</v>
      </c>
    </row>
    <row r="1714" spans="1:6" x14ac:dyDescent="0.3">
      <c r="A1714" s="12" t="s">
        <v>17358</v>
      </c>
      <c r="B1714" s="12" t="s">
        <v>1201</v>
      </c>
      <c r="C1714" s="12">
        <v>7014131487</v>
      </c>
      <c r="D1714" s="12">
        <v>671</v>
      </c>
      <c r="E1714" s="82">
        <v>46026.224664351852</v>
      </c>
      <c r="F1714" s="12" t="s">
        <v>15643</v>
      </c>
    </row>
    <row r="1715" spans="1:6" x14ac:dyDescent="0.3">
      <c r="A1715" s="12" t="s">
        <v>17359</v>
      </c>
      <c r="B1715" s="12" t="s">
        <v>3142</v>
      </c>
      <c r="C1715" s="12">
        <v>9836481660</v>
      </c>
      <c r="D1715" s="12">
        <v>241</v>
      </c>
      <c r="E1715" s="82">
        <v>46026.981608796297</v>
      </c>
      <c r="F1715" s="12" t="s">
        <v>15647</v>
      </c>
    </row>
    <row r="1716" spans="1:6" x14ac:dyDescent="0.3">
      <c r="A1716" s="12" t="s">
        <v>17360</v>
      </c>
      <c r="B1716" s="12" t="s">
        <v>3978</v>
      </c>
      <c r="C1716" s="12">
        <v>7022447107</v>
      </c>
      <c r="D1716" s="12">
        <v>2981</v>
      </c>
      <c r="E1716" s="82">
        <v>46049.626747685194</v>
      </c>
      <c r="F1716" s="12" t="s">
        <v>15643</v>
      </c>
    </row>
    <row r="1717" spans="1:6" x14ac:dyDescent="0.3">
      <c r="A1717" s="12" t="s">
        <v>17361</v>
      </c>
      <c r="B1717" s="12" t="s">
        <v>2183</v>
      </c>
      <c r="C1717" s="12">
        <v>6329913220</v>
      </c>
      <c r="D1717" s="12">
        <v>2011</v>
      </c>
      <c r="E1717" s="82">
        <v>46033.244803240741</v>
      </c>
      <c r="F1717" s="12" t="s">
        <v>15643</v>
      </c>
    </row>
    <row r="1718" spans="1:6" x14ac:dyDescent="0.3">
      <c r="A1718" s="12" t="s">
        <v>17362</v>
      </c>
      <c r="B1718" s="12" t="s">
        <v>2649</v>
      </c>
      <c r="C1718" s="12">
        <v>9823876879</v>
      </c>
      <c r="D1718" s="12">
        <v>2118</v>
      </c>
      <c r="E1718" s="82">
        <v>46031.231608796297</v>
      </c>
      <c r="F1718" s="12" t="s">
        <v>15643</v>
      </c>
    </row>
    <row r="1719" spans="1:6" x14ac:dyDescent="0.3">
      <c r="A1719" s="12" t="s">
        <v>17363</v>
      </c>
      <c r="B1719" s="12" t="s">
        <v>3579</v>
      </c>
      <c r="C1719" s="12">
        <v>6396243577</v>
      </c>
      <c r="D1719" s="12">
        <v>1524</v>
      </c>
      <c r="E1719" s="82">
        <v>46032.269803240742</v>
      </c>
      <c r="F1719" s="12" t="s">
        <v>15647</v>
      </c>
    </row>
    <row r="1720" spans="1:6" x14ac:dyDescent="0.3">
      <c r="A1720" s="12" t="s">
        <v>17364</v>
      </c>
      <c r="B1720" s="12" t="s">
        <v>4376</v>
      </c>
      <c r="C1720" s="12">
        <v>7080299494</v>
      </c>
      <c r="D1720" s="12">
        <v>2383</v>
      </c>
      <c r="E1720" s="82">
        <v>46040.419108796297</v>
      </c>
      <c r="F1720" s="12" t="s">
        <v>15649</v>
      </c>
    </row>
    <row r="1721" spans="1:6" x14ac:dyDescent="0.3">
      <c r="A1721" s="12" t="s">
        <v>17365</v>
      </c>
      <c r="B1721" s="12" t="s">
        <v>3364</v>
      </c>
      <c r="C1721" s="12">
        <v>9821600602</v>
      </c>
      <c r="D1721" s="12">
        <v>3302</v>
      </c>
      <c r="E1721" s="82">
        <v>46053.254525462973</v>
      </c>
      <c r="F1721" s="12" t="s">
        <v>15647</v>
      </c>
    </row>
    <row r="1722" spans="1:6" x14ac:dyDescent="0.3">
      <c r="A1722" s="12" t="s">
        <v>17366</v>
      </c>
      <c r="B1722" s="12" t="s">
        <v>3810</v>
      </c>
      <c r="C1722" s="12">
        <v>8872673555</v>
      </c>
      <c r="D1722" s="12">
        <v>297</v>
      </c>
      <c r="E1722" s="82">
        <v>46030.607303240737</v>
      </c>
      <c r="F1722" s="12" t="s">
        <v>15649</v>
      </c>
    </row>
    <row r="1723" spans="1:6" x14ac:dyDescent="0.3">
      <c r="A1723" s="12" t="s">
        <v>17367</v>
      </c>
      <c r="B1723" s="12" t="s">
        <v>3400</v>
      </c>
      <c r="C1723" s="12">
        <v>8813732272</v>
      </c>
      <c r="D1723" s="12">
        <v>1135</v>
      </c>
      <c r="E1723" s="82">
        <v>46027.655914351853</v>
      </c>
      <c r="F1723" s="12" t="s">
        <v>15647</v>
      </c>
    </row>
    <row r="1724" spans="1:6" x14ac:dyDescent="0.3">
      <c r="A1724" s="12" t="s">
        <v>17368</v>
      </c>
      <c r="B1724" s="12" t="s">
        <v>1905</v>
      </c>
      <c r="C1724" s="12">
        <v>8821884859</v>
      </c>
      <c r="D1724" s="12">
        <v>210</v>
      </c>
      <c r="E1724" s="82">
        <v>46031.289942129632</v>
      </c>
      <c r="F1724" s="12" t="s">
        <v>15647</v>
      </c>
    </row>
    <row r="1725" spans="1:6" x14ac:dyDescent="0.3">
      <c r="A1725" s="12" t="s">
        <v>17369</v>
      </c>
      <c r="B1725" s="12" t="s">
        <v>611</v>
      </c>
      <c r="C1725" s="12">
        <v>6328939298</v>
      </c>
      <c r="D1725" s="12">
        <v>2158</v>
      </c>
      <c r="E1725" s="82">
        <v>46024.883692129632</v>
      </c>
      <c r="F1725" s="12" t="s">
        <v>15647</v>
      </c>
    </row>
    <row r="1726" spans="1:6" x14ac:dyDescent="0.3">
      <c r="A1726" s="12" t="s">
        <v>17370</v>
      </c>
      <c r="B1726" s="12" t="s">
        <v>2185</v>
      </c>
      <c r="C1726" s="12">
        <v>6350902484</v>
      </c>
      <c r="D1726" s="12">
        <v>2600</v>
      </c>
      <c r="E1726" s="82">
        <v>46028.469108796293</v>
      </c>
      <c r="F1726" s="12" t="s">
        <v>15643</v>
      </c>
    </row>
    <row r="1727" spans="1:6" x14ac:dyDescent="0.3">
      <c r="A1727" s="12" t="s">
        <v>17371</v>
      </c>
      <c r="B1727" s="12" t="s">
        <v>4082</v>
      </c>
      <c r="C1727" s="12">
        <v>7090730836</v>
      </c>
      <c r="D1727" s="12">
        <v>2761</v>
      </c>
      <c r="E1727" s="82">
        <v>46024.882997685178</v>
      </c>
      <c r="F1727" s="12" t="s">
        <v>15647</v>
      </c>
    </row>
    <row r="1728" spans="1:6" x14ac:dyDescent="0.3">
      <c r="A1728" s="12" t="s">
        <v>17372</v>
      </c>
      <c r="B1728" s="12" t="s">
        <v>934</v>
      </c>
      <c r="C1728" s="12">
        <v>8845887221</v>
      </c>
      <c r="D1728" s="12">
        <v>2291</v>
      </c>
      <c r="E1728" s="82">
        <v>46027.801747685182</v>
      </c>
      <c r="F1728" s="12" t="s">
        <v>15647</v>
      </c>
    </row>
    <row r="1729" spans="1:6" x14ac:dyDescent="0.3">
      <c r="A1729" s="12" t="s">
        <v>17373</v>
      </c>
      <c r="B1729" s="12" t="s">
        <v>4192</v>
      </c>
      <c r="C1729" s="12">
        <v>7091377376</v>
      </c>
      <c r="D1729" s="12">
        <v>429</v>
      </c>
      <c r="E1729" s="82">
        <v>46043.070497685178</v>
      </c>
      <c r="F1729" s="12" t="s">
        <v>15643</v>
      </c>
    </row>
    <row r="1730" spans="1:6" x14ac:dyDescent="0.3">
      <c r="A1730" s="12" t="s">
        <v>17374</v>
      </c>
      <c r="B1730" s="12" t="s">
        <v>3412</v>
      </c>
      <c r="C1730" s="12">
        <v>9871990060</v>
      </c>
      <c r="D1730" s="12">
        <v>142</v>
      </c>
      <c r="E1730" s="82">
        <v>46030.692719907413</v>
      </c>
      <c r="F1730" s="12" t="s">
        <v>15647</v>
      </c>
    </row>
    <row r="1731" spans="1:6" x14ac:dyDescent="0.3">
      <c r="A1731" s="12" t="s">
        <v>17375</v>
      </c>
      <c r="B1731" s="12" t="s">
        <v>2833</v>
      </c>
      <c r="C1731" s="12">
        <v>6361008221</v>
      </c>
      <c r="D1731" s="12">
        <v>962</v>
      </c>
      <c r="E1731" s="82">
        <v>46042.13994212963</v>
      </c>
      <c r="F1731" s="12" t="s">
        <v>15643</v>
      </c>
    </row>
    <row r="1732" spans="1:6" x14ac:dyDescent="0.3">
      <c r="A1732" s="12" t="s">
        <v>17376</v>
      </c>
      <c r="B1732" s="12" t="s">
        <v>2369</v>
      </c>
      <c r="C1732" s="12">
        <v>9815426975</v>
      </c>
      <c r="D1732" s="12">
        <v>1712</v>
      </c>
      <c r="E1732" s="82">
        <v>46038.377442129633</v>
      </c>
      <c r="F1732" s="12" t="s">
        <v>15643</v>
      </c>
    </row>
    <row r="1733" spans="1:6" x14ac:dyDescent="0.3">
      <c r="A1733" s="12" t="s">
        <v>17377</v>
      </c>
      <c r="B1733" s="12" t="s">
        <v>1393</v>
      </c>
      <c r="C1733" s="12">
        <v>9924257449</v>
      </c>
      <c r="D1733" s="12">
        <v>2479</v>
      </c>
      <c r="E1733" s="82">
        <v>46022.429525462961</v>
      </c>
      <c r="F1733" s="12" t="s">
        <v>15649</v>
      </c>
    </row>
    <row r="1734" spans="1:6" x14ac:dyDescent="0.3">
      <c r="A1734" s="12" t="s">
        <v>17378</v>
      </c>
      <c r="B1734" s="12" t="s">
        <v>3250</v>
      </c>
      <c r="C1734" s="12">
        <v>8853363996</v>
      </c>
      <c r="D1734" s="12">
        <v>898</v>
      </c>
      <c r="E1734" s="82">
        <v>46053.555219907408</v>
      </c>
      <c r="F1734" s="12" t="s">
        <v>15643</v>
      </c>
    </row>
    <row r="1735" spans="1:6" x14ac:dyDescent="0.3">
      <c r="A1735" s="12" t="s">
        <v>17379</v>
      </c>
      <c r="B1735" s="12" t="s">
        <v>2881</v>
      </c>
      <c r="C1735" s="12">
        <v>8820847480</v>
      </c>
      <c r="D1735" s="12">
        <v>1653</v>
      </c>
      <c r="E1735" s="82">
        <v>46023.56077546296</v>
      </c>
      <c r="F1735" s="12" t="s">
        <v>15649</v>
      </c>
    </row>
    <row r="1736" spans="1:6" x14ac:dyDescent="0.3">
      <c r="A1736" s="12" t="s">
        <v>17380</v>
      </c>
      <c r="B1736" s="12" t="s">
        <v>797</v>
      </c>
      <c r="C1736" s="12">
        <v>9948756102</v>
      </c>
      <c r="D1736" s="12">
        <v>1356</v>
      </c>
      <c r="E1736" s="82">
        <v>46044.256608796299</v>
      </c>
      <c r="F1736" s="12" t="s">
        <v>15643</v>
      </c>
    </row>
    <row r="1737" spans="1:6" x14ac:dyDescent="0.3">
      <c r="A1737" s="12" t="s">
        <v>17381</v>
      </c>
      <c r="B1737" s="12" t="s">
        <v>4487</v>
      </c>
      <c r="C1737" s="12">
        <v>6319265797</v>
      </c>
      <c r="D1737" s="12">
        <v>3567</v>
      </c>
      <c r="E1737" s="82">
        <v>46043.444803240738</v>
      </c>
      <c r="F1737" s="12" t="s">
        <v>15643</v>
      </c>
    </row>
    <row r="1738" spans="1:6" x14ac:dyDescent="0.3">
      <c r="A1738" s="12" t="s">
        <v>17382</v>
      </c>
      <c r="B1738" s="12" t="s">
        <v>2049</v>
      </c>
      <c r="C1738" s="12">
        <v>9874807067</v>
      </c>
      <c r="D1738" s="12">
        <v>2357</v>
      </c>
      <c r="E1738" s="82">
        <v>46044.828136574077</v>
      </c>
      <c r="F1738" s="12" t="s">
        <v>15649</v>
      </c>
    </row>
    <row r="1739" spans="1:6" x14ac:dyDescent="0.3">
      <c r="A1739" s="12" t="s">
        <v>17383</v>
      </c>
      <c r="B1739" s="12" t="s">
        <v>3360</v>
      </c>
      <c r="C1739" s="12">
        <v>8854978263</v>
      </c>
      <c r="D1739" s="12">
        <v>1744</v>
      </c>
      <c r="E1739" s="82">
        <v>46036.323969907397</v>
      </c>
      <c r="F1739" s="12" t="s">
        <v>15647</v>
      </c>
    </row>
    <row r="1740" spans="1:6" x14ac:dyDescent="0.3">
      <c r="A1740" s="12" t="s">
        <v>17384</v>
      </c>
      <c r="B1740" s="12" t="s">
        <v>887</v>
      </c>
      <c r="C1740" s="12">
        <v>9966999503</v>
      </c>
      <c r="D1740" s="12">
        <v>339</v>
      </c>
      <c r="E1740" s="82">
        <v>46049.863553240742</v>
      </c>
      <c r="F1740" s="12" t="s">
        <v>15647</v>
      </c>
    </row>
    <row r="1741" spans="1:6" x14ac:dyDescent="0.3">
      <c r="A1741" s="12" t="s">
        <v>17385</v>
      </c>
      <c r="B1741" s="12" t="s">
        <v>637</v>
      </c>
      <c r="C1741" s="12">
        <v>8812641054</v>
      </c>
      <c r="D1741" s="12">
        <v>1466</v>
      </c>
      <c r="E1741" s="82">
        <v>46031.300358796303</v>
      </c>
      <c r="F1741" s="12" t="s">
        <v>15647</v>
      </c>
    </row>
    <row r="1742" spans="1:6" x14ac:dyDescent="0.3">
      <c r="A1742" s="12" t="s">
        <v>17386</v>
      </c>
      <c r="B1742" s="12" t="s">
        <v>4320</v>
      </c>
      <c r="C1742" s="12">
        <v>9923364256</v>
      </c>
      <c r="D1742" s="12">
        <v>1614</v>
      </c>
      <c r="E1742" s="82">
        <v>46047.464247685188</v>
      </c>
      <c r="F1742" s="12" t="s">
        <v>15647</v>
      </c>
    </row>
    <row r="1743" spans="1:6" x14ac:dyDescent="0.3">
      <c r="A1743" s="12" t="s">
        <v>17387</v>
      </c>
      <c r="B1743" s="12" t="s">
        <v>2441</v>
      </c>
      <c r="C1743" s="12">
        <v>7075758875</v>
      </c>
      <c r="D1743" s="12">
        <v>2089</v>
      </c>
      <c r="E1743" s="82">
        <v>46052.357997685183</v>
      </c>
      <c r="F1743" s="12" t="s">
        <v>15649</v>
      </c>
    </row>
    <row r="1744" spans="1:6" x14ac:dyDescent="0.3">
      <c r="A1744" s="12" t="s">
        <v>17388</v>
      </c>
      <c r="B1744" s="12" t="s">
        <v>3938</v>
      </c>
      <c r="C1744" s="12">
        <v>9899520970</v>
      </c>
      <c r="D1744" s="12">
        <v>3577</v>
      </c>
      <c r="E1744" s="82">
        <v>46037.363553240742</v>
      </c>
      <c r="F1744" s="12" t="s">
        <v>15649</v>
      </c>
    </row>
    <row r="1745" spans="1:6" x14ac:dyDescent="0.3">
      <c r="A1745" s="12" t="s">
        <v>17389</v>
      </c>
      <c r="B1745" s="12" t="s">
        <v>4451</v>
      </c>
      <c r="C1745" s="12">
        <v>7040441485</v>
      </c>
      <c r="D1745" s="12">
        <v>3248</v>
      </c>
      <c r="E1745" s="82">
        <v>46045.345497685194</v>
      </c>
      <c r="F1745" s="12" t="s">
        <v>15643</v>
      </c>
    </row>
    <row r="1746" spans="1:6" x14ac:dyDescent="0.3">
      <c r="A1746" s="12" t="s">
        <v>17390</v>
      </c>
      <c r="B1746" s="12" t="s">
        <v>1784</v>
      </c>
      <c r="C1746" s="12">
        <v>7021264706</v>
      </c>
      <c r="D1746" s="12">
        <v>1074</v>
      </c>
      <c r="E1746" s="82">
        <v>46048.580914351849</v>
      </c>
      <c r="F1746" s="12" t="s">
        <v>15647</v>
      </c>
    </row>
    <row r="1747" spans="1:6" x14ac:dyDescent="0.3">
      <c r="A1747" s="12" t="s">
        <v>17391</v>
      </c>
      <c r="B1747" s="12" t="s">
        <v>1074</v>
      </c>
      <c r="C1747" s="12">
        <v>7017636415</v>
      </c>
      <c r="D1747" s="12">
        <v>2646</v>
      </c>
      <c r="E1747" s="82">
        <v>46047.603831018518</v>
      </c>
      <c r="F1747" s="12" t="s">
        <v>15649</v>
      </c>
    </row>
    <row r="1748" spans="1:6" x14ac:dyDescent="0.3">
      <c r="A1748" s="12" t="s">
        <v>17392</v>
      </c>
      <c r="B1748" s="12" t="s">
        <v>4400</v>
      </c>
      <c r="C1748" s="12">
        <v>6381761304</v>
      </c>
      <c r="D1748" s="12">
        <v>1269</v>
      </c>
      <c r="E1748" s="82">
        <v>46037.914942129632</v>
      </c>
      <c r="F1748" s="12" t="s">
        <v>15643</v>
      </c>
    </row>
    <row r="1749" spans="1:6" x14ac:dyDescent="0.3">
      <c r="A1749" s="12" t="s">
        <v>17393</v>
      </c>
      <c r="B1749" s="12" t="s">
        <v>2703</v>
      </c>
      <c r="C1749" s="12">
        <v>8849924827</v>
      </c>
      <c r="D1749" s="12">
        <v>1608</v>
      </c>
      <c r="E1749" s="82">
        <v>46032.541331018518</v>
      </c>
      <c r="F1749" s="12" t="s">
        <v>15649</v>
      </c>
    </row>
    <row r="1750" spans="1:6" x14ac:dyDescent="0.3">
      <c r="A1750" s="12" t="s">
        <v>17394</v>
      </c>
      <c r="B1750" s="12" t="s">
        <v>1885</v>
      </c>
      <c r="C1750" s="12">
        <v>7090274199</v>
      </c>
      <c r="D1750" s="12">
        <v>3257</v>
      </c>
      <c r="E1750" s="82">
        <v>46044.820497685178</v>
      </c>
      <c r="F1750" s="12" t="s">
        <v>15647</v>
      </c>
    </row>
    <row r="1751" spans="1:6" x14ac:dyDescent="0.3">
      <c r="A1751" s="12" t="s">
        <v>17395</v>
      </c>
      <c r="B1751" s="12" t="s">
        <v>1316</v>
      </c>
      <c r="C1751" s="12">
        <v>6356916996</v>
      </c>
      <c r="D1751" s="12">
        <v>1555</v>
      </c>
      <c r="E1751" s="82">
        <v>46038.051053240742</v>
      </c>
      <c r="F1751" s="12" t="s">
        <v>15647</v>
      </c>
    </row>
    <row r="1752" spans="1:6" x14ac:dyDescent="0.3">
      <c r="A1752" s="12" t="s">
        <v>17396</v>
      </c>
      <c r="B1752" s="12" t="s">
        <v>1025</v>
      </c>
      <c r="C1752" s="12">
        <v>7047510175</v>
      </c>
      <c r="D1752" s="12">
        <v>2005</v>
      </c>
      <c r="E1752" s="82">
        <v>46048.886469907397</v>
      </c>
      <c r="F1752" s="12" t="s">
        <v>15643</v>
      </c>
    </row>
    <row r="1753" spans="1:6" x14ac:dyDescent="0.3">
      <c r="A1753" s="12" t="s">
        <v>17397</v>
      </c>
      <c r="B1753" s="12" t="s">
        <v>2651</v>
      </c>
      <c r="C1753" s="12">
        <v>9987452439</v>
      </c>
      <c r="D1753" s="12">
        <v>58</v>
      </c>
      <c r="E1753" s="82">
        <v>46027.364942129629</v>
      </c>
      <c r="F1753" s="12" t="s">
        <v>15647</v>
      </c>
    </row>
    <row r="1754" spans="1:6" x14ac:dyDescent="0.3">
      <c r="A1754" s="12" t="s">
        <v>17398</v>
      </c>
      <c r="B1754" s="12" t="s">
        <v>4001</v>
      </c>
      <c r="C1754" s="12">
        <v>6335544852</v>
      </c>
      <c r="D1754" s="12">
        <v>2547</v>
      </c>
      <c r="E1754" s="82">
        <v>46045.836469907408</v>
      </c>
      <c r="F1754" s="12" t="s">
        <v>15643</v>
      </c>
    </row>
    <row r="1755" spans="1:6" x14ac:dyDescent="0.3">
      <c r="A1755" s="12" t="s">
        <v>17399</v>
      </c>
      <c r="B1755" s="12" t="s">
        <v>2535</v>
      </c>
      <c r="C1755" s="12">
        <v>6322671830</v>
      </c>
      <c r="D1755" s="12">
        <v>3288</v>
      </c>
      <c r="E1755" s="82">
        <v>46020.780219907407</v>
      </c>
      <c r="F1755" s="12" t="s">
        <v>15647</v>
      </c>
    </row>
    <row r="1756" spans="1:6" x14ac:dyDescent="0.3">
      <c r="A1756" s="12" t="s">
        <v>17400</v>
      </c>
      <c r="B1756" s="12" t="s">
        <v>1816</v>
      </c>
      <c r="C1756" s="12">
        <v>9970635906</v>
      </c>
      <c r="D1756" s="12">
        <v>1302</v>
      </c>
      <c r="E1756" s="82">
        <v>46027.559386574067</v>
      </c>
      <c r="F1756" s="12" t="s">
        <v>15643</v>
      </c>
    </row>
    <row r="1757" spans="1:6" x14ac:dyDescent="0.3">
      <c r="A1757" s="12" t="s">
        <v>17401</v>
      </c>
      <c r="B1757" s="12" t="s">
        <v>4260</v>
      </c>
      <c r="C1757" s="12">
        <v>6334258128</v>
      </c>
      <c r="D1757" s="12">
        <v>2060</v>
      </c>
      <c r="E1757" s="82">
        <v>46044.578831018523</v>
      </c>
      <c r="F1757" s="12" t="s">
        <v>15643</v>
      </c>
    </row>
    <row r="1758" spans="1:6" x14ac:dyDescent="0.3">
      <c r="A1758" s="12" t="s">
        <v>17402</v>
      </c>
      <c r="B1758" s="12" t="s">
        <v>3964</v>
      </c>
      <c r="C1758" s="12">
        <v>9830868639</v>
      </c>
      <c r="D1758" s="12">
        <v>1076</v>
      </c>
      <c r="E1758" s="82">
        <v>46033.106608796297</v>
      </c>
      <c r="F1758" s="12" t="s">
        <v>15649</v>
      </c>
    </row>
    <row r="1759" spans="1:6" x14ac:dyDescent="0.3">
      <c r="A1759" s="12" t="s">
        <v>17403</v>
      </c>
      <c r="B1759" s="12" t="s">
        <v>667</v>
      </c>
      <c r="C1759" s="12">
        <v>9870327751</v>
      </c>
      <c r="D1759" s="12">
        <v>782</v>
      </c>
      <c r="E1759" s="82">
        <v>46024.65452546296</v>
      </c>
      <c r="F1759" s="12" t="s">
        <v>15647</v>
      </c>
    </row>
    <row r="1760" spans="1:6" x14ac:dyDescent="0.3">
      <c r="A1760" s="12" t="s">
        <v>17404</v>
      </c>
      <c r="B1760" s="12" t="s">
        <v>2257</v>
      </c>
      <c r="C1760" s="12">
        <v>9946240220</v>
      </c>
      <c r="D1760" s="12">
        <v>2948</v>
      </c>
      <c r="E1760" s="82">
        <v>46029.016331018523</v>
      </c>
      <c r="F1760" s="12" t="s">
        <v>15649</v>
      </c>
    </row>
    <row r="1761" spans="1:6" x14ac:dyDescent="0.3">
      <c r="A1761" s="12" t="s">
        <v>17405</v>
      </c>
      <c r="B1761" s="12" t="s">
        <v>1486</v>
      </c>
      <c r="C1761" s="12">
        <v>9934665929</v>
      </c>
      <c r="D1761" s="12">
        <v>2701</v>
      </c>
      <c r="E1761" s="82">
        <v>46042.086469907408</v>
      </c>
      <c r="F1761" s="12" t="s">
        <v>15643</v>
      </c>
    </row>
    <row r="1762" spans="1:6" x14ac:dyDescent="0.3">
      <c r="A1762" s="12" t="s">
        <v>17406</v>
      </c>
      <c r="B1762" s="12" t="s">
        <v>3731</v>
      </c>
      <c r="C1762" s="12">
        <v>7095455189</v>
      </c>
      <c r="D1762" s="12">
        <v>2750</v>
      </c>
      <c r="E1762" s="82">
        <v>46040.342719907407</v>
      </c>
      <c r="F1762" s="12" t="s">
        <v>15643</v>
      </c>
    </row>
    <row r="1763" spans="1:6" x14ac:dyDescent="0.3">
      <c r="A1763" s="12" t="s">
        <v>17407</v>
      </c>
      <c r="B1763" s="12" t="s">
        <v>1058</v>
      </c>
      <c r="C1763" s="12">
        <v>8887074329</v>
      </c>
      <c r="D1763" s="12">
        <v>2016</v>
      </c>
      <c r="E1763" s="82">
        <v>46049.745497685188</v>
      </c>
      <c r="F1763" s="12" t="s">
        <v>15647</v>
      </c>
    </row>
    <row r="1764" spans="1:6" x14ac:dyDescent="0.3">
      <c r="A1764" s="12" t="s">
        <v>17408</v>
      </c>
      <c r="B1764" s="12" t="s">
        <v>2471</v>
      </c>
      <c r="C1764" s="12">
        <v>6349174889</v>
      </c>
      <c r="D1764" s="12">
        <v>739</v>
      </c>
      <c r="E1764" s="82">
        <v>46040.799664351849</v>
      </c>
      <c r="F1764" s="12" t="s">
        <v>15643</v>
      </c>
    </row>
    <row r="1765" spans="1:6" x14ac:dyDescent="0.3">
      <c r="A1765" s="12" t="s">
        <v>17409</v>
      </c>
      <c r="B1765" s="12" t="s">
        <v>3348</v>
      </c>
      <c r="C1765" s="12">
        <v>9847467552</v>
      </c>
      <c r="D1765" s="12">
        <v>2657</v>
      </c>
      <c r="E1765" s="82">
        <v>46028.613553240742</v>
      </c>
      <c r="F1765" s="12" t="s">
        <v>15649</v>
      </c>
    </row>
    <row r="1766" spans="1:6" x14ac:dyDescent="0.3">
      <c r="A1766" s="12" t="s">
        <v>17410</v>
      </c>
      <c r="B1766" s="12" t="s">
        <v>3770</v>
      </c>
      <c r="C1766" s="12">
        <v>8895046371</v>
      </c>
      <c r="D1766" s="12">
        <v>22</v>
      </c>
      <c r="E1766" s="82">
        <v>46026.270497685182</v>
      </c>
      <c r="F1766" s="12" t="s">
        <v>15643</v>
      </c>
    </row>
    <row r="1767" spans="1:6" x14ac:dyDescent="0.3">
      <c r="A1767" s="12" t="s">
        <v>17411</v>
      </c>
      <c r="B1767" s="12" t="s">
        <v>4210</v>
      </c>
      <c r="C1767" s="12">
        <v>6362870276</v>
      </c>
      <c r="D1767" s="12">
        <v>1123</v>
      </c>
      <c r="E1767" s="82">
        <v>46022.718414351853</v>
      </c>
      <c r="F1767" s="12" t="s">
        <v>15643</v>
      </c>
    </row>
    <row r="1768" spans="1:6" x14ac:dyDescent="0.3">
      <c r="A1768" s="12" t="s">
        <v>17412</v>
      </c>
      <c r="B1768" s="12" t="s">
        <v>1121</v>
      </c>
      <c r="C1768" s="12">
        <v>7030100861</v>
      </c>
      <c r="D1768" s="12">
        <v>1111</v>
      </c>
      <c r="E1768" s="82">
        <v>46023.071886574071</v>
      </c>
      <c r="F1768" s="12" t="s">
        <v>15643</v>
      </c>
    </row>
    <row r="1769" spans="1:6" x14ac:dyDescent="0.3">
      <c r="A1769" s="12" t="s">
        <v>17413</v>
      </c>
      <c r="B1769" s="12" t="s">
        <v>3713</v>
      </c>
      <c r="C1769" s="12">
        <v>9995092296</v>
      </c>
      <c r="D1769" s="12">
        <v>322</v>
      </c>
      <c r="E1769" s="82">
        <v>46029.503136574072</v>
      </c>
      <c r="F1769" s="12" t="s">
        <v>15649</v>
      </c>
    </row>
    <row r="1770" spans="1:6" x14ac:dyDescent="0.3">
      <c r="A1770" s="12" t="s">
        <v>17414</v>
      </c>
      <c r="B1770" s="12" t="s">
        <v>2849</v>
      </c>
      <c r="C1770" s="12">
        <v>6329580879</v>
      </c>
      <c r="D1770" s="12">
        <v>1353</v>
      </c>
      <c r="E1770" s="82">
        <v>46023.364942129629</v>
      </c>
      <c r="F1770" s="12" t="s">
        <v>15649</v>
      </c>
    </row>
    <row r="1771" spans="1:6" x14ac:dyDescent="0.3">
      <c r="A1771" s="12" t="s">
        <v>17415</v>
      </c>
      <c r="B1771" s="12" t="s">
        <v>3338</v>
      </c>
      <c r="C1771" s="12">
        <v>6384813932</v>
      </c>
      <c r="D1771" s="12">
        <v>2093</v>
      </c>
      <c r="E1771" s="82">
        <v>46020.43855324074</v>
      </c>
      <c r="F1771" s="12" t="s">
        <v>15647</v>
      </c>
    </row>
    <row r="1772" spans="1:6" x14ac:dyDescent="0.3">
      <c r="A1772" s="12" t="s">
        <v>17416</v>
      </c>
      <c r="B1772" s="12" t="s">
        <v>593</v>
      </c>
      <c r="C1772" s="12">
        <v>7027885427</v>
      </c>
      <c r="D1772" s="12">
        <v>3059</v>
      </c>
      <c r="E1772" s="82">
        <v>46029.137164351851</v>
      </c>
      <c r="F1772" s="12" t="s">
        <v>15649</v>
      </c>
    </row>
    <row r="1773" spans="1:6" x14ac:dyDescent="0.3">
      <c r="A1773" s="12" t="s">
        <v>17417</v>
      </c>
      <c r="B1773" s="12" t="s">
        <v>2381</v>
      </c>
      <c r="C1773" s="12">
        <v>6399374199</v>
      </c>
      <c r="D1773" s="12">
        <v>2662</v>
      </c>
      <c r="E1773" s="82">
        <v>46042.56077546296</v>
      </c>
      <c r="F1773" s="12" t="s">
        <v>15643</v>
      </c>
    </row>
    <row r="1774" spans="1:6" x14ac:dyDescent="0.3">
      <c r="A1774" s="12" t="s">
        <v>17418</v>
      </c>
      <c r="B1774" s="12" t="s">
        <v>1492</v>
      </c>
      <c r="C1774" s="12">
        <v>6351467914</v>
      </c>
      <c r="D1774" s="12">
        <v>2744</v>
      </c>
      <c r="E1774" s="82">
        <v>46044.896192129629</v>
      </c>
      <c r="F1774" s="12" t="s">
        <v>15643</v>
      </c>
    </row>
    <row r="1775" spans="1:6" x14ac:dyDescent="0.3">
      <c r="A1775" s="12" t="s">
        <v>17419</v>
      </c>
      <c r="B1775" s="12" t="s">
        <v>3416</v>
      </c>
      <c r="C1775" s="12">
        <v>9864240508</v>
      </c>
      <c r="D1775" s="12">
        <v>1809</v>
      </c>
      <c r="E1775" s="82">
        <v>46053.148275462961</v>
      </c>
      <c r="F1775" s="12" t="s">
        <v>15647</v>
      </c>
    </row>
    <row r="1776" spans="1:6" x14ac:dyDescent="0.3">
      <c r="A1776" s="12" t="s">
        <v>17420</v>
      </c>
      <c r="B1776" s="12" t="s">
        <v>4252</v>
      </c>
      <c r="C1776" s="12">
        <v>7045509442</v>
      </c>
      <c r="D1776" s="12">
        <v>1657</v>
      </c>
      <c r="E1776" s="82">
        <v>46025.505219907413</v>
      </c>
      <c r="F1776" s="12" t="s">
        <v>15643</v>
      </c>
    </row>
    <row r="1777" spans="1:6" x14ac:dyDescent="0.3">
      <c r="A1777" s="12" t="s">
        <v>17421</v>
      </c>
      <c r="B1777" s="12" t="s">
        <v>3070</v>
      </c>
      <c r="C1777" s="12">
        <v>7055399070</v>
      </c>
      <c r="D1777" s="12">
        <v>3008</v>
      </c>
      <c r="E1777" s="82">
        <v>46044.150358796287</v>
      </c>
      <c r="F1777" s="12" t="s">
        <v>15649</v>
      </c>
    </row>
    <row r="1778" spans="1:6" x14ac:dyDescent="0.3">
      <c r="A1778" s="12" t="s">
        <v>17422</v>
      </c>
      <c r="B1778" s="12" t="s">
        <v>1778</v>
      </c>
      <c r="C1778" s="12">
        <v>7022625921</v>
      </c>
      <c r="D1778" s="12">
        <v>2169</v>
      </c>
      <c r="E1778" s="82">
        <v>46035.851053240738</v>
      </c>
      <c r="F1778" s="12" t="s">
        <v>15649</v>
      </c>
    </row>
    <row r="1779" spans="1:6" x14ac:dyDescent="0.3">
      <c r="A1779" s="12" t="s">
        <v>17423</v>
      </c>
      <c r="B1779" s="12" t="s">
        <v>3010</v>
      </c>
      <c r="C1779" s="12">
        <v>8814136518</v>
      </c>
      <c r="D1779" s="12">
        <v>2559</v>
      </c>
      <c r="E1779" s="82">
        <v>46053.167719907397</v>
      </c>
      <c r="F1779" s="12" t="s">
        <v>15647</v>
      </c>
    </row>
    <row r="1780" spans="1:6" x14ac:dyDescent="0.3">
      <c r="A1780" s="12" t="s">
        <v>17424</v>
      </c>
      <c r="B1780" s="12" t="s">
        <v>3418</v>
      </c>
      <c r="C1780" s="12">
        <v>9944181492</v>
      </c>
      <c r="D1780" s="12">
        <v>2475</v>
      </c>
      <c r="E1780" s="82">
        <v>46040.752442129633</v>
      </c>
      <c r="F1780" s="12" t="s">
        <v>15643</v>
      </c>
    </row>
    <row r="1781" spans="1:6" x14ac:dyDescent="0.3">
      <c r="A1781" s="12" t="s">
        <v>17425</v>
      </c>
      <c r="B1781" s="12" t="s">
        <v>2763</v>
      </c>
      <c r="C1781" s="12">
        <v>6395797614</v>
      </c>
      <c r="D1781" s="12">
        <v>606</v>
      </c>
      <c r="E1781" s="82">
        <v>46025.37327546296</v>
      </c>
      <c r="F1781" s="12" t="s">
        <v>15649</v>
      </c>
    </row>
    <row r="1782" spans="1:6" x14ac:dyDescent="0.3">
      <c r="A1782" s="12" t="s">
        <v>17426</v>
      </c>
      <c r="B1782" s="12" t="s">
        <v>3426</v>
      </c>
      <c r="C1782" s="12">
        <v>7052712462</v>
      </c>
      <c r="D1782" s="12">
        <v>1069</v>
      </c>
      <c r="E1782" s="82">
        <v>46033.478136574071</v>
      </c>
      <c r="F1782" s="12" t="s">
        <v>15647</v>
      </c>
    </row>
    <row r="1783" spans="1:6" x14ac:dyDescent="0.3">
      <c r="A1783" s="12" t="s">
        <v>17427</v>
      </c>
      <c r="B1783" s="12" t="s">
        <v>1512</v>
      </c>
      <c r="C1783" s="12">
        <v>6390971892</v>
      </c>
      <c r="D1783" s="12">
        <v>516</v>
      </c>
      <c r="E1783" s="82">
        <v>46052.222581018519</v>
      </c>
      <c r="F1783" s="12" t="s">
        <v>15643</v>
      </c>
    </row>
    <row r="1784" spans="1:6" x14ac:dyDescent="0.3">
      <c r="A1784" s="12" t="s">
        <v>17428</v>
      </c>
      <c r="B1784" s="12" t="s">
        <v>3040</v>
      </c>
      <c r="C1784" s="12">
        <v>7058697911</v>
      </c>
      <c r="D1784" s="12">
        <v>246</v>
      </c>
      <c r="E1784" s="82">
        <v>46033.257303240738</v>
      </c>
      <c r="F1784" s="12" t="s">
        <v>15649</v>
      </c>
    </row>
    <row r="1785" spans="1:6" x14ac:dyDescent="0.3">
      <c r="A1785" s="12" t="s">
        <v>17429</v>
      </c>
      <c r="B1785" s="12" t="s">
        <v>4437</v>
      </c>
      <c r="C1785" s="12">
        <v>7091059632</v>
      </c>
      <c r="D1785" s="12">
        <v>1148</v>
      </c>
      <c r="E1785" s="82">
        <v>46035.36146990741</v>
      </c>
      <c r="F1785" s="12" t="s">
        <v>15647</v>
      </c>
    </row>
    <row r="1786" spans="1:6" x14ac:dyDescent="0.3">
      <c r="A1786" s="12" t="s">
        <v>17430</v>
      </c>
      <c r="B1786" s="12" t="s">
        <v>1762</v>
      </c>
      <c r="C1786" s="12">
        <v>6328940953</v>
      </c>
      <c r="D1786" s="12">
        <v>1720</v>
      </c>
      <c r="E1786" s="82">
        <v>46034.328136574077</v>
      </c>
      <c r="F1786" s="12" t="s">
        <v>15643</v>
      </c>
    </row>
    <row r="1787" spans="1:6" x14ac:dyDescent="0.3">
      <c r="A1787" s="12" t="s">
        <v>17431</v>
      </c>
      <c r="B1787" s="12" t="s">
        <v>2451</v>
      </c>
      <c r="C1787" s="12">
        <v>6357740184</v>
      </c>
      <c r="D1787" s="12">
        <v>2555</v>
      </c>
      <c r="E1787" s="82">
        <v>46050.357997685183</v>
      </c>
      <c r="F1787" s="12" t="s">
        <v>15649</v>
      </c>
    </row>
    <row r="1788" spans="1:6" x14ac:dyDescent="0.3">
      <c r="A1788" s="12" t="s">
        <v>17432</v>
      </c>
      <c r="B1788" s="12" t="s">
        <v>794</v>
      </c>
      <c r="C1788" s="12">
        <v>7023340503</v>
      </c>
      <c r="D1788" s="12">
        <v>3442</v>
      </c>
      <c r="E1788" s="82">
        <v>46040.769108796303</v>
      </c>
      <c r="F1788" s="12" t="s">
        <v>15643</v>
      </c>
    </row>
    <row r="1789" spans="1:6" x14ac:dyDescent="0.3">
      <c r="A1789" s="12" t="s">
        <v>17433</v>
      </c>
      <c r="B1789" s="12" t="s">
        <v>4260</v>
      </c>
      <c r="C1789" s="12">
        <v>8890629538</v>
      </c>
      <c r="D1789" s="12">
        <v>2739</v>
      </c>
      <c r="E1789" s="82">
        <v>46040.546886574077</v>
      </c>
      <c r="F1789" s="12" t="s">
        <v>15643</v>
      </c>
    </row>
    <row r="1790" spans="1:6" x14ac:dyDescent="0.3">
      <c r="A1790" s="12" t="s">
        <v>17434</v>
      </c>
      <c r="B1790" s="12" t="s">
        <v>4126</v>
      </c>
      <c r="C1790" s="12">
        <v>9932802553</v>
      </c>
      <c r="D1790" s="12">
        <v>2326</v>
      </c>
      <c r="E1790" s="82">
        <v>46037.792025462957</v>
      </c>
      <c r="F1790" s="12" t="s">
        <v>15647</v>
      </c>
    </row>
    <row r="1791" spans="1:6" x14ac:dyDescent="0.3">
      <c r="A1791" s="12" t="s">
        <v>17435</v>
      </c>
      <c r="B1791" s="12" t="s">
        <v>3691</v>
      </c>
      <c r="C1791" s="12">
        <v>9966655396</v>
      </c>
      <c r="D1791" s="12">
        <v>2903</v>
      </c>
      <c r="E1791" s="82">
        <v>46045.651053240741</v>
      </c>
      <c r="F1791" s="12" t="s">
        <v>15649</v>
      </c>
    </row>
    <row r="1792" spans="1:6" x14ac:dyDescent="0.3">
      <c r="A1792" s="12" t="s">
        <v>17436</v>
      </c>
      <c r="B1792" s="12" t="s">
        <v>2681</v>
      </c>
      <c r="C1792" s="12">
        <v>9914043130</v>
      </c>
      <c r="D1792" s="12">
        <v>2917</v>
      </c>
      <c r="E1792" s="82">
        <v>46048.607997685183</v>
      </c>
      <c r="F1792" s="12" t="s">
        <v>15647</v>
      </c>
    </row>
    <row r="1793" spans="1:6" x14ac:dyDescent="0.3">
      <c r="A1793" s="12" t="s">
        <v>17437</v>
      </c>
      <c r="B1793" s="12" t="s">
        <v>3495</v>
      </c>
      <c r="C1793" s="12">
        <v>6342847863</v>
      </c>
      <c r="D1793" s="12">
        <v>1571</v>
      </c>
      <c r="E1793" s="82">
        <v>46030.370497685188</v>
      </c>
      <c r="F1793" s="12" t="s">
        <v>15647</v>
      </c>
    </row>
    <row r="1794" spans="1:6" x14ac:dyDescent="0.3">
      <c r="A1794" s="12" t="s">
        <v>17438</v>
      </c>
      <c r="B1794" s="12" t="s">
        <v>1518</v>
      </c>
      <c r="C1794" s="12">
        <v>9960394172</v>
      </c>
      <c r="D1794" s="12">
        <v>1797</v>
      </c>
      <c r="E1794" s="82">
        <v>46028.497581018521</v>
      </c>
      <c r="F1794" s="12" t="s">
        <v>15643</v>
      </c>
    </row>
    <row r="1795" spans="1:6" x14ac:dyDescent="0.3">
      <c r="A1795" s="12" t="s">
        <v>17439</v>
      </c>
      <c r="B1795" s="12" t="s">
        <v>3316</v>
      </c>
      <c r="C1795" s="12">
        <v>9824153788</v>
      </c>
      <c r="D1795" s="12">
        <v>3470</v>
      </c>
      <c r="E1795" s="82">
        <v>46028.176053240742</v>
      </c>
      <c r="F1795" s="12" t="s">
        <v>15649</v>
      </c>
    </row>
    <row r="1796" spans="1:6" x14ac:dyDescent="0.3">
      <c r="A1796" s="12" t="s">
        <v>17440</v>
      </c>
      <c r="B1796" s="12" t="s">
        <v>1413</v>
      </c>
      <c r="C1796" s="12">
        <v>6364146431</v>
      </c>
      <c r="D1796" s="12">
        <v>3082</v>
      </c>
      <c r="E1796" s="82">
        <v>46052.405219907407</v>
      </c>
      <c r="F1796" s="12" t="s">
        <v>15647</v>
      </c>
    </row>
    <row r="1797" spans="1:6" x14ac:dyDescent="0.3">
      <c r="A1797" s="12" t="s">
        <v>17441</v>
      </c>
      <c r="B1797" s="12" t="s">
        <v>1664</v>
      </c>
      <c r="C1797" s="12">
        <v>7019458097</v>
      </c>
      <c r="D1797" s="12">
        <v>545</v>
      </c>
      <c r="E1797" s="82">
        <v>46044.006608796299</v>
      </c>
      <c r="F1797" s="12" t="s">
        <v>15643</v>
      </c>
    </row>
    <row r="1798" spans="1:6" x14ac:dyDescent="0.3">
      <c r="A1798" s="12" t="s">
        <v>17442</v>
      </c>
      <c r="B1798" s="12" t="s">
        <v>1724</v>
      </c>
      <c r="C1798" s="12">
        <v>9845012961</v>
      </c>
      <c r="D1798" s="12">
        <v>2418</v>
      </c>
      <c r="E1798" s="82">
        <v>46051.67119212963</v>
      </c>
      <c r="F1798" s="12" t="s">
        <v>15647</v>
      </c>
    </row>
    <row r="1799" spans="1:6" x14ac:dyDescent="0.3">
      <c r="A1799" s="12" t="s">
        <v>17443</v>
      </c>
      <c r="B1799" s="12" t="s">
        <v>3208</v>
      </c>
      <c r="C1799" s="12">
        <v>8895472646</v>
      </c>
      <c r="D1799" s="12">
        <v>100</v>
      </c>
      <c r="E1799" s="82">
        <v>46050.406608796293</v>
      </c>
      <c r="F1799" s="12" t="s">
        <v>15649</v>
      </c>
    </row>
    <row r="1800" spans="1:6" x14ac:dyDescent="0.3">
      <c r="A1800" s="12" t="s">
        <v>17444</v>
      </c>
      <c r="B1800" s="12" t="s">
        <v>1756</v>
      </c>
      <c r="C1800" s="12">
        <v>6340555377</v>
      </c>
      <c r="D1800" s="12">
        <v>2533</v>
      </c>
      <c r="E1800" s="82">
        <v>46052.040636574071</v>
      </c>
      <c r="F1800" s="12" t="s">
        <v>15647</v>
      </c>
    </row>
    <row r="1801" spans="1:6" x14ac:dyDescent="0.3">
      <c r="A1801" s="12" t="s">
        <v>17445</v>
      </c>
      <c r="B1801" s="12" t="s">
        <v>1245</v>
      </c>
      <c r="C1801" s="12">
        <v>6362917683</v>
      </c>
      <c r="D1801" s="12">
        <v>3526</v>
      </c>
      <c r="E1801" s="82">
        <v>46028.758692129632</v>
      </c>
      <c r="F1801" s="12" t="s">
        <v>15649</v>
      </c>
    </row>
    <row r="1802" spans="1:6" x14ac:dyDescent="0.3">
      <c r="A1802" s="12" t="s">
        <v>17446</v>
      </c>
      <c r="B1802" s="12" t="s">
        <v>4029</v>
      </c>
      <c r="C1802" s="12">
        <v>9826940912</v>
      </c>
      <c r="D1802" s="12">
        <v>2259</v>
      </c>
      <c r="E1802" s="82">
        <v>46024.846886574072</v>
      </c>
      <c r="F1802" s="12" t="s">
        <v>15647</v>
      </c>
    </row>
    <row r="1803" spans="1:6" x14ac:dyDescent="0.3">
      <c r="A1803" s="12" t="s">
        <v>17447</v>
      </c>
      <c r="B1803" s="12" t="s">
        <v>2469</v>
      </c>
      <c r="C1803" s="12">
        <v>9876372756</v>
      </c>
      <c r="D1803" s="12">
        <v>2405</v>
      </c>
      <c r="E1803" s="82">
        <v>46039.704525462963</v>
      </c>
      <c r="F1803" s="12" t="s">
        <v>15647</v>
      </c>
    </row>
    <row r="1804" spans="1:6" x14ac:dyDescent="0.3">
      <c r="A1804" s="12" t="s">
        <v>17448</v>
      </c>
      <c r="B1804" s="12" t="s">
        <v>1253</v>
      </c>
      <c r="C1804" s="12">
        <v>6374489672</v>
      </c>
      <c r="D1804" s="12">
        <v>3048</v>
      </c>
      <c r="E1804" s="82">
        <v>46032.168414351851</v>
      </c>
      <c r="F1804" s="12" t="s">
        <v>15643</v>
      </c>
    </row>
    <row r="1805" spans="1:6" x14ac:dyDescent="0.3">
      <c r="A1805" s="12" t="s">
        <v>17449</v>
      </c>
      <c r="B1805" s="12" t="s">
        <v>4483</v>
      </c>
      <c r="C1805" s="12">
        <v>7079191999</v>
      </c>
      <c r="D1805" s="12">
        <v>367</v>
      </c>
      <c r="E1805" s="82">
        <v>46040.418414351851</v>
      </c>
      <c r="F1805" s="12" t="s">
        <v>15649</v>
      </c>
    </row>
    <row r="1806" spans="1:6" x14ac:dyDescent="0.3">
      <c r="A1806" s="12" t="s">
        <v>17450</v>
      </c>
      <c r="B1806" s="12" t="s">
        <v>2745</v>
      </c>
      <c r="C1806" s="12">
        <v>9972743681</v>
      </c>
      <c r="D1806" s="12">
        <v>875</v>
      </c>
      <c r="E1806" s="82">
        <v>46027.376747685194</v>
      </c>
      <c r="F1806" s="12" t="s">
        <v>15643</v>
      </c>
    </row>
    <row r="1807" spans="1:6" x14ac:dyDescent="0.3">
      <c r="A1807" s="12" t="s">
        <v>17451</v>
      </c>
      <c r="B1807" s="12" t="s">
        <v>1219</v>
      </c>
      <c r="C1807" s="12">
        <v>6335523872</v>
      </c>
      <c r="D1807" s="12">
        <v>1194</v>
      </c>
      <c r="E1807" s="82">
        <v>46046.589942129627</v>
      </c>
      <c r="F1807" s="12" t="s">
        <v>15643</v>
      </c>
    </row>
    <row r="1808" spans="1:6" x14ac:dyDescent="0.3">
      <c r="A1808" s="12" t="s">
        <v>17452</v>
      </c>
      <c r="B1808" s="12" t="s">
        <v>3064</v>
      </c>
      <c r="C1808" s="12">
        <v>7060541628</v>
      </c>
      <c r="D1808" s="12">
        <v>1033</v>
      </c>
      <c r="E1808" s="82">
        <v>46048.916331018518</v>
      </c>
      <c r="F1808" s="12" t="s">
        <v>15649</v>
      </c>
    </row>
    <row r="1809" spans="1:6" x14ac:dyDescent="0.3">
      <c r="A1809" s="12" t="s">
        <v>17453</v>
      </c>
      <c r="B1809" s="12" t="s">
        <v>3691</v>
      </c>
      <c r="C1809" s="12">
        <v>9956937450</v>
      </c>
      <c r="D1809" s="12">
        <v>199</v>
      </c>
      <c r="E1809" s="82">
        <v>46026.367719907408</v>
      </c>
      <c r="F1809" s="12" t="s">
        <v>15647</v>
      </c>
    </row>
    <row r="1810" spans="1:6" x14ac:dyDescent="0.3">
      <c r="A1810" s="12" t="s">
        <v>17454</v>
      </c>
      <c r="B1810" s="12" t="s">
        <v>1550</v>
      </c>
      <c r="C1810" s="12">
        <v>8864038699</v>
      </c>
      <c r="D1810" s="12">
        <v>339</v>
      </c>
      <c r="E1810" s="82">
        <v>46039.035775462973</v>
      </c>
      <c r="F1810" s="12" t="s">
        <v>15643</v>
      </c>
    </row>
    <row r="1811" spans="1:6" x14ac:dyDescent="0.3">
      <c r="A1811" s="12" t="s">
        <v>17455</v>
      </c>
      <c r="B1811" s="12" t="s">
        <v>4132</v>
      </c>
      <c r="C1811" s="12">
        <v>8845750366</v>
      </c>
      <c r="D1811" s="12">
        <v>2687</v>
      </c>
      <c r="E1811" s="82">
        <v>46041.07744212963</v>
      </c>
      <c r="F1811" s="12" t="s">
        <v>15643</v>
      </c>
    </row>
    <row r="1812" spans="1:6" x14ac:dyDescent="0.3">
      <c r="A1812" s="12" t="s">
        <v>17456</v>
      </c>
      <c r="B1812" s="12" t="s">
        <v>4040</v>
      </c>
      <c r="C1812" s="12">
        <v>7041486692</v>
      </c>
      <c r="D1812" s="12">
        <v>599</v>
      </c>
      <c r="E1812" s="82">
        <v>46044.497581018521</v>
      </c>
      <c r="F1812" s="12" t="s">
        <v>15649</v>
      </c>
    </row>
    <row r="1813" spans="1:6" x14ac:dyDescent="0.3">
      <c r="A1813" s="12" t="s">
        <v>17457</v>
      </c>
      <c r="B1813" s="12" t="s">
        <v>2867</v>
      </c>
      <c r="C1813" s="12">
        <v>6399207620</v>
      </c>
      <c r="D1813" s="12">
        <v>1676</v>
      </c>
      <c r="E1813" s="82">
        <v>46020.724664351852</v>
      </c>
      <c r="F1813" s="12" t="s">
        <v>15649</v>
      </c>
    </row>
    <row r="1814" spans="1:6" x14ac:dyDescent="0.3">
      <c r="A1814" s="12" t="s">
        <v>17458</v>
      </c>
      <c r="B1814" s="12" t="s">
        <v>1089</v>
      </c>
      <c r="C1814" s="12">
        <v>9927610255</v>
      </c>
      <c r="D1814" s="12">
        <v>1682</v>
      </c>
      <c r="E1814" s="82">
        <v>46051.39271990741</v>
      </c>
      <c r="F1814" s="12" t="s">
        <v>15643</v>
      </c>
    </row>
    <row r="1815" spans="1:6" x14ac:dyDescent="0.3">
      <c r="A1815" s="12" t="s">
        <v>17459</v>
      </c>
      <c r="B1815" s="12" t="s">
        <v>3661</v>
      </c>
      <c r="C1815" s="12">
        <v>6393734061</v>
      </c>
      <c r="D1815" s="12">
        <v>2718</v>
      </c>
      <c r="E1815" s="82">
        <v>46035.931608796287</v>
      </c>
      <c r="F1815" s="12" t="s">
        <v>15649</v>
      </c>
    </row>
    <row r="1816" spans="1:6" x14ac:dyDescent="0.3">
      <c r="A1816" s="12" t="s">
        <v>17460</v>
      </c>
      <c r="B1816" s="12" t="s">
        <v>1474</v>
      </c>
      <c r="C1816" s="12">
        <v>7037697626</v>
      </c>
      <c r="D1816" s="12">
        <v>1371</v>
      </c>
      <c r="E1816" s="82">
        <v>46019.401747685188</v>
      </c>
      <c r="F1816" s="12" t="s">
        <v>15649</v>
      </c>
    </row>
    <row r="1817" spans="1:6" x14ac:dyDescent="0.3">
      <c r="A1817" s="12" t="s">
        <v>17461</v>
      </c>
      <c r="B1817" s="12" t="s">
        <v>1572</v>
      </c>
      <c r="C1817" s="12">
        <v>9814926418</v>
      </c>
      <c r="D1817" s="12">
        <v>971</v>
      </c>
      <c r="E1817" s="82">
        <v>46030.655219907407</v>
      </c>
      <c r="F1817" s="12" t="s">
        <v>15643</v>
      </c>
    </row>
    <row r="1818" spans="1:6" x14ac:dyDescent="0.3">
      <c r="A1818" s="12" t="s">
        <v>17462</v>
      </c>
      <c r="B1818" s="12" t="s">
        <v>3860</v>
      </c>
      <c r="C1818" s="12">
        <v>6384709777</v>
      </c>
      <c r="D1818" s="12">
        <v>737</v>
      </c>
      <c r="E1818" s="82">
        <v>46047.92119212963</v>
      </c>
      <c r="F1818" s="12" t="s">
        <v>15647</v>
      </c>
    </row>
    <row r="1819" spans="1:6" x14ac:dyDescent="0.3">
      <c r="A1819" s="12" t="s">
        <v>17463</v>
      </c>
      <c r="B1819" s="12" t="s">
        <v>3266</v>
      </c>
      <c r="C1819" s="12">
        <v>9899001682</v>
      </c>
      <c r="D1819" s="12">
        <v>973</v>
      </c>
      <c r="E1819" s="82">
        <v>46046.342719907407</v>
      </c>
      <c r="F1819" s="12" t="s">
        <v>15647</v>
      </c>
    </row>
    <row r="1820" spans="1:6" x14ac:dyDescent="0.3">
      <c r="A1820" s="12" t="s">
        <v>17464</v>
      </c>
      <c r="B1820" s="12" t="s">
        <v>2176</v>
      </c>
      <c r="C1820" s="12">
        <v>9916821363</v>
      </c>
      <c r="D1820" s="12">
        <v>2607</v>
      </c>
      <c r="E1820" s="82">
        <v>46035.289942129632</v>
      </c>
      <c r="F1820" s="12" t="s">
        <v>15649</v>
      </c>
    </row>
    <row r="1821" spans="1:6" x14ac:dyDescent="0.3">
      <c r="A1821" s="12" t="s">
        <v>17465</v>
      </c>
      <c r="B1821" s="12" t="s">
        <v>985</v>
      </c>
      <c r="C1821" s="12">
        <v>7041971683</v>
      </c>
      <c r="D1821" s="12">
        <v>128</v>
      </c>
      <c r="E1821" s="82">
        <v>46048.630914351852</v>
      </c>
      <c r="F1821" s="12" t="s">
        <v>15647</v>
      </c>
    </row>
    <row r="1822" spans="1:6" x14ac:dyDescent="0.3">
      <c r="A1822" s="12" t="s">
        <v>17466</v>
      </c>
      <c r="B1822" s="12" t="s">
        <v>2205</v>
      </c>
      <c r="C1822" s="12">
        <v>9857282036</v>
      </c>
      <c r="D1822" s="12">
        <v>2036</v>
      </c>
      <c r="E1822" s="82">
        <v>46040.85869212963</v>
      </c>
      <c r="F1822" s="12" t="s">
        <v>15643</v>
      </c>
    </row>
    <row r="1823" spans="1:6" x14ac:dyDescent="0.3">
      <c r="A1823" s="12" t="s">
        <v>17467</v>
      </c>
      <c r="B1823" s="12" t="s">
        <v>2605</v>
      </c>
      <c r="C1823" s="12">
        <v>9929471071</v>
      </c>
      <c r="D1823" s="12">
        <v>3256</v>
      </c>
      <c r="E1823" s="82">
        <v>46029.73646990741</v>
      </c>
      <c r="F1823" s="12" t="s">
        <v>15647</v>
      </c>
    </row>
    <row r="1824" spans="1:6" x14ac:dyDescent="0.3">
      <c r="A1824" s="12" t="s">
        <v>17468</v>
      </c>
      <c r="B1824" s="12" t="s">
        <v>964</v>
      </c>
      <c r="C1824" s="12">
        <v>9887902133</v>
      </c>
      <c r="D1824" s="12">
        <v>88</v>
      </c>
      <c r="E1824" s="82">
        <v>46030.981608796297</v>
      </c>
      <c r="F1824" s="12" t="s">
        <v>15649</v>
      </c>
    </row>
    <row r="1825" spans="1:6" x14ac:dyDescent="0.3">
      <c r="A1825" s="12" t="s">
        <v>17469</v>
      </c>
      <c r="B1825" s="12" t="s">
        <v>2335</v>
      </c>
      <c r="C1825" s="12">
        <v>9834140402</v>
      </c>
      <c r="D1825" s="12">
        <v>1172</v>
      </c>
      <c r="E1825" s="82">
        <v>46039.021192129629</v>
      </c>
      <c r="F1825" s="12" t="s">
        <v>15649</v>
      </c>
    </row>
    <row r="1826" spans="1:6" x14ac:dyDescent="0.3">
      <c r="A1826" s="12" t="s">
        <v>17470</v>
      </c>
      <c r="B1826" s="12" t="s">
        <v>1746</v>
      </c>
      <c r="C1826" s="12">
        <v>6386246596</v>
      </c>
      <c r="D1826" s="12">
        <v>3466</v>
      </c>
      <c r="E1826" s="82">
        <v>46027.628831018519</v>
      </c>
      <c r="F1826" s="12" t="s">
        <v>15643</v>
      </c>
    </row>
    <row r="1827" spans="1:6" x14ac:dyDescent="0.3">
      <c r="A1827" s="12" t="s">
        <v>17471</v>
      </c>
      <c r="B1827" s="12" t="s">
        <v>4292</v>
      </c>
      <c r="C1827" s="12">
        <v>9948170698</v>
      </c>
      <c r="D1827" s="12">
        <v>1699</v>
      </c>
      <c r="E1827" s="82">
        <v>46049.83021990741</v>
      </c>
      <c r="F1827" s="12" t="s">
        <v>15647</v>
      </c>
    </row>
    <row r="1828" spans="1:6" x14ac:dyDescent="0.3">
      <c r="A1828" s="12" t="s">
        <v>17472</v>
      </c>
      <c r="B1828" s="12" t="s">
        <v>3376</v>
      </c>
      <c r="C1828" s="12">
        <v>7086395385</v>
      </c>
      <c r="D1828" s="12">
        <v>3576</v>
      </c>
      <c r="E1828" s="82">
        <v>46032.612858796303</v>
      </c>
      <c r="F1828" s="12" t="s">
        <v>15643</v>
      </c>
    </row>
    <row r="1829" spans="1:6" x14ac:dyDescent="0.3">
      <c r="A1829" s="12" t="s">
        <v>17473</v>
      </c>
      <c r="B1829" s="12" t="s">
        <v>2299</v>
      </c>
      <c r="C1829" s="12">
        <v>9946197865</v>
      </c>
      <c r="D1829" s="12">
        <v>1423</v>
      </c>
      <c r="E1829" s="82">
        <v>46036.930219907408</v>
      </c>
      <c r="F1829" s="12" t="s">
        <v>15649</v>
      </c>
    </row>
    <row r="1830" spans="1:6" x14ac:dyDescent="0.3">
      <c r="A1830" s="12" t="s">
        <v>17474</v>
      </c>
      <c r="B1830" s="12" t="s">
        <v>1211</v>
      </c>
      <c r="C1830" s="12">
        <v>7056535998</v>
      </c>
      <c r="D1830" s="12">
        <v>1882</v>
      </c>
      <c r="E1830" s="82">
        <v>46029.605219907397</v>
      </c>
      <c r="F1830" s="12" t="s">
        <v>15643</v>
      </c>
    </row>
    <row r="1831" spans="1:6" x14ac:dyDescent="0.3">
      <c r="A1831" s="12" t="s">
        <v>17475</v>
      </c>
      <c r="B1831" s="12" t="s">
        <v>1798</v>
      </c>
      <c r="C1831" s="12">
        <v>7071545505</v>
      </c>
      <c r="D1831" s="12">
        <v>961</v>
      </c>
      <c r="E1831" s="82">
        <v>46020.961469907408</v>
      </c>
      <c r="F1831" s="12" t="s">
        <v>15649</v>
      </c>
    </row>
    <row r="1832" spans="1:6" x14ac:dyDescent="0.3">
      <c r="A1832" s="12" t="s">
        <v>17476</v>
      </c>
      <c r="B1832" s="12" t="s">
        <v>1097</v>
      </c>
      <c r="C1832" s="12">
        <v>6322339432</v>
      </c>
      <c r="D1832" s="12">
        <v>964</v>
      </c>
      <c r="E1832" s="82">
        <v>46049.469108796293</v>
      </c>
      <c r="F1832" s="12" t="s">
        <v>15649</v>
      </c>
    </row>
    <row r="1833" spans="1:6" x14ac:dyDescent="0.3">
      <c r="A1833" s="12" t="s">
        <v>17477</v>
      </c>
      <c r="B1833" s="12" t="s">
        <v>3611</v>
      </c>
      <c r="C1833" s="12">
        <v>6331368607</v>
      </c>
      <c r="D1833" s="12">
        <v>2843</v>
      </c>
      <c r="E1833" s="82">
        <v>46050.872581018521</v>
      </c>
      <c r="F1833" s="12" t="s">
        <v>15643</v>
      </c>
    </row>
    <row r="1834" spans="1:6" x14ac:dyDescent="0.3">
      <c r="A1834" s="12" t="s">
        <v>17478</v>
      </c>
      <c r="B1834" s="12" t="s">
        <v>3280</v>
      </c>
      <c r="C1834" s="12">
        <v>6344781954</v>
      </c>
      <c r="D1834" s="12">
        <v>721</v>
      </c>
      <c r="E1834" s="82">
        <v>46043.254525462973</v>
      </c>
      <c r="F1834" s="12" t="s">
        <v>15643</v>
      </c>
    </row>
    <row r="1835" spans="1:6" x14ac:dyDescent="0.3">
      <c r="A1835" s="12" t="s">
        <v>17479</v>
      </c>
      <c r="B1835" s="12" t="s">
        <v>3617</v>
      </c>
      <c r="C1835" s="12">
        <v>9960375547</v>
      </c>
      <c r="D1835" s="12">
        <v>1911</v>
      </c>
      <c r="E1835" s="82">
        <v>46038.978831018518</v>
      </c>
      <c r="F1835" s="12" t="s">
        <v>15643</v>
      </c>
    </row>
    <row r="1836" spans="1:6" x14ac:dyDescent="0.3">
      <c r="A1836" s="12" t="s">
        <v>17480</v>
      </c>
      <c r="B1836" s="12" t="s">
        <v>2679</v>
      </c>
      <c r="C1836" s="12">
        <v>9961136650</v>
      </c>
      <c r="D1836" s="12">
        <v>1098</v>
      </c>
      <c r="E1836" s="82">
        <v>46022.816331018519</v>
      </c>
      <c r="F1836" s="12" t="s">
        <v>15647</v>
      </c>
    </row>
    <row r="1837" spans="1:6" x14ac:dyDescent="0.3">
      <c r="A1837" s="12" t="s">
        <v>17481</v>
      </c>
      <c r="B1837" s="12" t="s">
        <v>3797</v>
      </c>
      <c r="C1837" s="12">
        <v>9861940491</v>
      </c>
      <c r="D1837" s="12">
        <v>135</v>
      </c>
      <c r="E1837" s="82">
        <v>46042.869108796287</v>
      </c>
      <c r="F1837" s="12" t="s">
        <v>15647</v>
      </c>
    </row>
    <row r="1838" spans="1:6" x14ac:dyDescent="0.3">
      <c r="A1838" s="12" t="s">
        <v>17482</v>
      </c>
      <c r="B1838" s="12" t="s">
        <v>580</v>
      </c>
      <c r="C1838" s="12">
        <v>8894921063</v>
      </c>
      <c r="D1838" s="12">
        <v>199</v>
      </c>
      <c r="E1838" s="82">
        <v>46029.348275462973</v>
      </c>
      <c r="F1838" s="12" t="s">
        <v>15647</v>
      </c>
    </row>
    <row r="1839" spans="1:6" x14ac:dyDescent="0.3">
      <c r="A1839" s="12" t="s">
        <v>17483</v>
      </c>
      <c r="B1839" s="12" t="s">
        <v>3128</v>
      </c>
      <c r="C1839" s="12">
        <v>9885117026</v>
      </c>
      <c r="D1839" s="12">
        <v>2473</v>
      </c>
      <c r="E1839" s="82">
        <v>46041.720497685194</v>
      </c>
      <c r="F1839" s="12" t="s">
        <v>15647</v>
      </c>
    </row>
    <row r="1840" spans="1:6" x14ac:dyDescent="0.3">
      <c r="A1840" s="12" t="s">
        <v>17484</v>
      </c>
      <c r="B1840" s="12" t="s">
        <v>3028</v>
      </c>
      <c r="C1840" s="12">
        <v>8852696283</v>
      </c>
      <c r="D1840" s="12">
        <v>1327</v>
      </c>
      <c r="E1840" s="82">
        <v>46027.896886574083</v>
      </c>
      <c r="F1840" s="12" t="s">
        <v>15649</v>
      </c>
    </row>
    <row r="1841" spans="1:6" x14ac:dyDescent="0.3">
      <c r="A1841" s="12" t="s">
        <v>17485</v>
      </c>
      <c r="B1841" s="12" t="s">
        <v>1582</v>
      </c>
      <c r="C1841" s="12">
        <v>7042914725</v>
      </c>
      <c r="D1841" s="12">
        <v>2402</v>
      </c>
      <c r="E1841" s="82">
        <v>46021.609386574077</v>
      </c>
      <c r="F1841" s="12" t="s">
        <v>15643</v>
      </c>
    </row>
    <row r="1842" spans="1:6" x14ac:dyDescent="0.3">
      <c r="A1842" s="12" t="s">
        <v>17486</v>
      </c>
      <c r="B1842" s="12" t="s">
        <v>1019</v>
      </c>
      <c r="C1842" s="12">
        <v>9962121852</v>
      </c>
      <c r="D1842" s="12">
        <v>2418</v>
      </c>
      <c r="E1842" s="82">
        <v>46026.331608796303</v>
      </c>
      <c r="F1842" s="12" t="s">
        <v>15649</v>
      </c>
    </row>
    <row r="1843" spans="1:6" x14ac:dyDescent="0.3">
      <c r="A1843" s="12" t="s">
        <v>17487</v>
      </c>
      <c r="B1843" s="12" t="s">
        <v>4302</v>
      </c>
      <c r="C1843" s="12">
        <v>8810836471</v>
      </c>
      <c r="D1843" s="12">
        <v>3288</v>
      </c>
      <c r="E1843" s="82">
        <v>46047.602442129632</v>
      </c>
      <c r="F1843" s="12" t="s">
        <v>15643</v>
      </c>
    </row>
    <row r="1844" spans="1:6" x14ac:dyDescent="0.3">
      <c r="A1844" s="12" t="s">
        <v>17488</v>
      </c>
      <c r="B1844" s="12" t="s">
        <v>1820</v>
      </c>
      <c r="C1844" s="12">
        <v>9874616847</v>
      </c>
      <c r="D1844" s="12">
        <v>1672</v>
      </c>
      <c r="E1844" s="82">
        <v>46044.185081018521</v>
      </c>
      <c r="F1844" s="12" t="s">
        <v>15649</v>
      </c>
    </row>
    <row r="1845" spans="1:6" x14ac:dyDescent="0.3">
      <c r="A1845" s="12" t="s">
        <v>17489</v>
      </c>
      <c r="B1845" s="12" t="s">
        <v>1277</v>
      </c>
      <c r="C1845" s="12">
        <v>7017308819</v>
      </c>
      <c r="D1845" s="12">
        <v>92</v>
      </c>
      <c r="E1845" s="82">
        <v>46049.758692129632</v>
      </c>
      <c r="F1845" s="12" t="s">
        <v>15643</v>
      </c>
    </row>
    <row r="1846" spans="1:6" x14ac:dyDescent="0.3">
      <c r="A1846" s="12" t="s">
        <v>17490</v>
      </c>
      <c r="B1846" s="12" t="s">
        <v>4405</v>
      </c>
      <c r="C1846" s="12">
        <v>9877821635</v>
      </c>
      <c r="D1846" s="12">
        <v>1611</v>
      </c>
      <c r="E1846" s="82">
        <v>46046.865636574083</v>
      </c>
      <c r="F1846" s="12" t="s">
        <v>15649</v>
      </c>
    </row>
    <row r="1847" spans="1:6" x14ac:dyDescent="0.3">
      <c r="A1847" s="12" t="s">
        <v>17491</v>
      </c>
      <c r="B1847" s="12" t="s">
        <v>1302</v>
      </c>
      <c r="C1847" s="12">
        <v>9916262608</v>
      </c>
      <c r="D1847" s="12">
        <v>3042</v>
      </c>
      <c r="E1847" s="82">
        <v>46036.397581018522</v>
      </c>
      <c r="F1847" s="12" t="s">
        <v>15649</v>
      </c>
    </row>
    <row r="1848" spans="1:6" x14ac:dyDescent="0.3">
      <c r="A1848" s="12" t="s">
        <v>17492</v>
      </c>
      <c r="B1848" s="12" t="s">
        <v>3204</v>
      </c>
      <c r="C1848" s="12">
        <v>8812121293</v>
      </c>
      <c r="D1848" s="12">
        <v>454</v>
      </c>
      <c r="E1848" s="82">
        <v>46032.667719907397</v>
      </c>
      <c r="F1848" s="12" t="s">
        <v>15649</v>
      </c>
    </row>
    <row r="1849" spans="1:6" x14ac:dyDescent="0.3">
      <c r="A1849" s="12" t="s">
        <v>17493</v>
      </c>
      <c r="B1849" s="12" t="s">
        <v>599</v>
      </c>
      <c r="C1849" s="12">
        <v>9943630006</v>
      </c>
      <c r="D1849" s="12">
        <v>2908</v>
      </c>
      <c r="E1849" s="82">
        <v>46048.877442129633</v>
      </c>
      <c r="F1849" s="12" t="s">
        <v>15649</v>
      </c>
    </row>
    <row r="1850" spans="1:6" x14ac:dyDescent="0.3">
      <c r="A1850" s="12" t="s">
        <v>17494</v>
      </c>
      <c r="B1850" s="12" t="s">
        <v>3844</v>
      </c>
      <c r="C1850" s="12">
        <v>9825335834</v>
      </c>
      <c r="D1850" s="12">
        <v>923</v>
      </c>
      <c r="E1850" s="82">
        <v>46020.076747685183</v>
      </c>
      <c r="F1850" s="12" t="s">
        <v>15647</v>
      </c>
    </row>
    <row r="1851" spans="1:6" x14ac:dyDescent="0.3">
      <c r="A1851" s="12" t="s">
        <v>17495</v>
      </c>
      <c r="B1851" s="12" t="s">
        <v>1638</v>
      </c>
      <c r="C1851" s="12">
        <v>6378596428</v>
      </c>
      <c r="D1851" s="12">
        <v>2462</v>
      </c>
      <c r="E1851" s="82">
        <v>46053.945497685178</v>
      </c>
      <c r="F1851" s="12" t="s">
        <v>15643</v>
      </c>
    </row>
    <row r="1852" spans="1:6" x14ac:dyDescent="0.3">
      <c r="A1852" s="12" t="s">
        <v>17496</v>
      </c>
      <c r="B1852" s="12" t="s">
        <v>2657</v>
      </c>
      <c r="C1852" s="12">
        <v>9831855287</v>
      </c>
      <c r="D1852" s="12">
        <v>2744</v>
      </c>
      <c r="E1852" s="82">
        <v>46023.054525462961</v>
      </c>
      <c r="F1852" s="12" t="s">
        <v>15643</v>
      </c>
    </row>
    <row r="1853" spans="1:6" x14ac:dyDescent="0.3">
      <c r="A1853" s="12" t="s">
        <v>17497</v>
      </c>
      <c r="B1853" s="12" t="s">
        <v>810</v>
      </c>
      <c r="C1853" s="12">
        <v>9889107059</v>
      </c>
      <c r="D1853" s="12">
        <v>3185</v>
      </c>
      <c r="E1853" s="82">
        <v>46038.112858796303</v>
      </c>
      <c r="F1853" s="12" t="s">
        <v>15649</v>
      </c>
    </row>
    <row r="1854" spans="1:6" x14ac:dyDescent="0.3">
      <c r="A1854" s="12" t="s">
        <v>17498</v>
      </c>
      <c r="B1854" s="12" t="s">
        <v>2637</v>
      </c>
      <c r="C1854" s="12">
        <v>7020548370</v>
      </c>
      <c r="D1854" s="12">
        <v>730</v>
      </c>
      <c r="E1854" s="82">
        <v>46046.579525462963</v>
      </c>
      <c r="F1854" s="12" t="s">
        <v>15649</v>
      </c>
    </row>
    <row r="1855" spans="1:6" x14ac:dyDescent="0.3">
      <c r="A1855" s="12" t="s">
        <v>17499</v>
      </c>
      <c r="B1855" s="12" t="s">
        <v>2142</v>
      </c>
      <c r="C1855" s="12">
        <v>7013036624</v>
      </c>
      <c r="D1855" s="12">
        <v>2540</v>
      </c>
      <c r="E1855" s="82">
        <v>46041.319803240738</v>
      </c>
      <c r="F1855" s="12" t="s">
        <v>15643</v>
      </c>
    </row>
    <row r="1856" spans="1:6" x14ac:dyDescent="0.3">
      <c r="A1856" s="12" t="s">
        <v>17500</v>
      </c>
      <c r="B1856" s="12" t="s">
        <v>3262</v>
      </c>
      <c r="C1856" s="12">
        <v>9994189386</v>
      </c>
      <c r="D1856" s="12">
        <v>341</v>
      </c>
      <c r="E1856" s="82">
        <v>46049.883692129632</v>
      </c>
      <c r="F1856" s="12" t="s">
        <v>15649</v>
      </c>
    </row>
    <row r="1857" spans="1:6" x14ac:dyDescent="0.3">
      <c r="A1857" s="12" t="s">
        <v>17501</v>
      </c>
      <c r="B1857" s="12" t="s">
        <v>2255</v>
      </c>
      <c r="C1857" s="12">
        <v>6380600993</v>
      </c>
      <c r="D1857" s="12">
        <v>1588</v>
      </c>
      <c r="E1857" s="82">
        <v>46025.144803240742</v>
      </c>
      <c r="F1857" s="12" t="s">
        <v>15647</v>
      </c>
    </row>
    <row r="1858" spans="1:6" x14ac:dyDescent="0.3">
      <c r="A1858" s="12" t="s">
        <v>17502</v>
      </c>
      <c r="B1858" s="12" t="s">
        <v>895</v>
      </c>
      <c r="C1858" s="12">
        <v>8897119274</v>
      </c>
      <c r="D1858" s="12">
        <v>2460</v>
      </c>
      <c r="E1858" s="82">
        <v>46029.17119212963</v>
      </c>
      <c r="F1858" s="12" t="s">
        <v>15643</v>
      </c>
    </row>
    <row r="1859" spans="1:6" x14ac:dyDescent="0.3">
      <c r="A1859" s="12" t="s">
        <v>17503</v>
      </c>
      <c r="B1859" s="12" t="s">
        <v>2525</v>
      </c>
      <c r="C1859" s="12">
        <v>9934807789</v>
      </c>
      <c r="D1859" s="12">
        <v>358</v>
      </c>
      <c r="E1859" s="82">
        <v>46035.641331018523</v>
      </c>
      <c r="F1859" s="12" t="s">
        <v>15643</v>
      </c>
    </row>
    <row r="1860" spans="1:6" x14ac:dyDescent="0.3">
      <c r="A1860" s="12" t="s">
        <v>17504</v>
      </c>
      <c r="B1860" s="12" t="s">
        <v>1072</v>
      </c>
      <c r="C1860" s="12">
        <v>9974952138</v>
      </c>
      <c r="D1860" s="12">
        <v>2423</v>
      </c>
      <c r="E1860" s="82">
        <v>46051.515636574077</v>
      </c>
      <c r="F1860" s="12" t="s">
        <v>15643</v>
      </c>
    </row>
    <row r="1861" spans="1:6" x14ac:dyDescent="0.3">
      <c r="A1861" s="12" t="s">
        <v>17505</v>
      </c>
      <c r="B1861" s="12" t="s">
        <v>2761</v>
      </c>
      <c r="C1861" s="12">
        <v>6376378864</v>
      </c>
      <c r="D1861" s="12">
        <v>1769</v>
      </c>
      <c r="E1861" s="82">
        <v>46019.639247685183</v>
      </c>
      <c r="F1861" s="12" t="s">
        <v>15649</v>
      </c>
    </row>
    <row r="1862" spans="1:6" x14ac:dyDescent="0.3">
      <c r="A1862" s="12" t="s">
        <v>17506</v>
      </c>
      <c r="B1862" s="12" t="s">
        <v>2731</v>
      </c>
      <c r="C1862" s="12">
        <v>8811500272</v>
      </c>
      <c r="D1862" s="12">
        <v>2318</v>
      </c>
      <c r="E1862" s="82">
        <v>46038.379525462973</v>
      </c>
      <c r="F1862" s="12" t="s">
        <v>15647</v>
      </c>
    </row>
    <row r="1863" spans="1:6" x14ac:dyDescent="0.3">
      <c r="A1863" s="12" t="s">
        <v>17507</v>
      </c>
      <c r="B1863" s="12" t="s">
        <v>3993</v>
      </c>
      <c r="C1863" s="12">
        <v>6365891008</v>
      </c>
      <c r="D1863" s="12">
        <v>1616</v>
      </c>
      <c r="E1863" s="82">
        <v>46026.597581018519</v>
      </c>
      <c r="F1863" s="12" t="s">
        <v>15649</v>
      </c>
    </row>
    <row r="1864" spans="1:6" x14ac:dyDescent="0.3">
      <c r="A1864" s="12" t="s">
        <v>17508</v>
      </c>
      <c r="B1864" s="12" t="s">
        <v>2367</v>
      </c>
      <c r="C1864" s="12">
        <v>7097762483</v>
      </c>
      <c r="D1864" s="12">
        <v>1873</v>
      </c>
      <c r="E1864" s="82">
        <v>46046.028831018521</v>
      </c>
      <c r="F1864" s="12" t="s">
        <v>15649</v>
      </c>
    </row>
    <row r="1865" spans="1:6" x14ac:dyDescent="0.3">
      <c r="A1865" s="12" t="s">
        <v>17509</v>
      </c>
      <c r="B1865" s="12" t="s">
        <v>548</v>
      </c>
      <c r="C1865" s="12">
        <v>9865340318</v>
      </c>
      <c r="D1865" s="12">
        <v>343</v>
      </c>
      <c r="E1865" s="82">
        <v>46048.554525462961</v>
      </c>
      <c r="F1865" s="12" t="s">
        <v>15649</v>
      </c>
    </row>
    <row r="1866" spans="1:6" x14ac:dyDescent="0.3">
      <c r="A1866" s="12" t="s">
        <v>17510</v>
      </c>
      <c r="B1866" s="12" t="s">
        <v>4232</v>
      </c>
      <c r="C1866" s="12">
        <v>7083331769</v>
      </c>
      <c r="D1866" s="12">
        <v>1483</v>
      </c>
      <c r="E1866" s="82">
        <v>46020.775358796287</v>
      </c>
      <c r="F1866" s="12" t="s">
        <v>15643</v>
      </c>
    </row>
    <row r="1867" spans="1:6" x14ac:dyDescent="0.3">
      <c r="A1867" s="12" t="s">
        <v>17511</v>
      </c>
      <c r="B1867" s="12" t="s">
        <v>3713</v>
      </c>
      <c r="C1867" s="12">
        <v>9869072985</v>
      </c>
      <c r="D1867" s="12">
        <v>2532</v>
      </c>
      <c r="E1867" s="82">
        <v>46045.991331018522</v>
      </c>
      <c r="F1867" s="12" t="s">
        <v>15643</v>
      </c>
    </row>
    <row r="1868" spans="1:6" x14ac:dyDescent="0.3">
      <c r="A1868" s="12" t="s">
        <v>17512</v>
      </c>
      <c r="B1868" s="12" t="s">
        <v>725</v>
      </c>
      <c r="C1868" s="12">
        <v>9810745809</v>
      </c>
      <c r="D1868" s="12">
        <v>1160</v>
      </c>
      <c r="E1868" s="82">
        <v>46031.25105324074</v>
      </c>
      <c r="F1868" s="12" t="s">
        <v>15649</v>
      </c>
    </row>
    <row r="1869" spans="1:6" x14ac:dyDescent="0.3">
      <c r="A1869" s="12" t="s">
        <v>17513</v>
      </c>
      <c r="B1869" s="12" t="s">
        <v>1863</v>
      </c>
      <c r="C1869" s="12">
        <v>9827516596</v>
      </c>
      <c r="D1869" s="12">
        <v>2396</v>
      </c>
      <c r="E1869" s="82">
        <v>46043.102442129632</v>
      </c>
      <c r="F1869" s="12" t="s">
        <v>15649</v>
      </c>
    </row>
    <row r="1870" spans="1:6" x14ac:dyDescent="0.3">
      <c r="A1870" s="12" t="s">
        <v>17514</v>
      </c>
      <c r="B1870" s="12" t="s">
        <v>819</v>
      </c>
      <c r="C1870" s="12">
        <v>6313419201</v>
      </c>
      <c r="D1870" s="12">
        <v>1110</v>
      </c>
      <c r="E1870" s="82">
        <v>46033.008692129632</v>
      </c>
      <c r="F1870" s="12" t="s">
        <v>15647</v>
      </c>
    </row>
    <row r="1871" spans="1:6" x14ac:dyDescent="0.3">
      <c r="A1871" s="12" t="s">
        <v>17515</v>
      </c>
      <c r="B1871" s="12" t="s">
        <v>1004</v>
      </c>
      <c r="C1871" s="12">
        <v>8888053339</v>
      </c>
      <c r="D1871" s="12">
        <v>2430</v>
      </c>
      <c r="E1871" s="82">
        <v>46034.568414351852</v>
      </c>
      <c r="F1871" s="12" t="s">
        <v>15643</v>
      </c>
    </row>
    <row r="1872" spans="1:6" x14ac:dyDescent="0.3">
      <c r="A1872" s="12" t="s">
        <v>17516</v>
      </c>
      <c r="B1872" s="12" t="s">
        <v>4334</v>
      </c>
      <c r="C1872" s="12">
        <v>6385722279</v>
      </c>
      <c r="D1872" s="12">
        <v>2561</v>
      </c>
      <c r="E1872" s="82">
        <v>46034.942025462973</v>
      </c>
      <c r="F1872" s="12" t="s">
        <v>15647</v>
      </c>
    </row>
    <row r="1873" spans="1:6" x14ac:dyDescent="0.3">
      <c r="A1873" s="12" t="s">
        <v>17517</v>
      </c>
      <c r="B1873" s="12" t="s">
        <v>961</v>
      </c>
      <c r="C1873" s="12">
        <v>9919234843</v>
      </c>
      <c r="D1873" s="12">
        <v>1809</v>
      </c>
      <c r="E1873" s="82">
        <v>46049.118414351848</v>
      </c>
      <c r="F1873" s="12" t="s">
        <v>15649</v>
      </c>
    </row>
    <row r="1874" spans="1:6" x14ac:dyDescent="0.3">
      <c r="A1874" s="12" t="s">
        <v>17518</v>
      </c>
      <c r="B1874" s="12" t="s">
        <v>1893</v>
      </c>
      <c r="C1874" s="12">
        <v>6372070257</v>
      </c>
      <c r="D1874" s="12">
        <v>2734</v>
      </c>
      <c r="E1874" s="82">
        <v>46042.457997685182</v>
      </c>
      <c r="F1874" s="12" t="s">
        <v>15649</v>
      </c>
    </row>
    <row r="1875" spans="1:6" x14ac:dyDescent="0.3">
      <c r="A1875" s="12" t="s">
        <v>17519</v>
      </c>
      <c r="B1875" s="12" t="s">
        <v>2707</v>
      </c>
      <c r="C1875" s="12">
        <v>9884105119</v>
      </c>
      <c r="D1875" s="12">
        <v>82</v>
      </c>
      <c r="E1875" s="82">
        <v>46051.406608796293</v>
      </c>
      <c r="F1875" s="12" t="s">
        <v>15647</v>
      </c>
    </row>
    <row r="1876" spans="1:6" x14ac:dyDescent="0.3">
      <c r="A1876" s="12" t="s">
        <v>17520</v>
      </c>
      <c r="B1876" s="12" t="s">
        <v>2261</v>
      </c>
      <c r="C1876" s="12">
        <v>6366816643</v>
      </c>
      <c r="D1876" s="12">
        <v>998</v>
      </c>
      <c r="E1876" s="82">
        <v>46047.158692129633</v>
      </c>
      <c r="F1876" s="12" t="s">
        <v>15649</v>
      </c>
    </row>
    <row r="1877" spans="1:6" x14ac:dyDescent="0.3">
      <c r="A1877" s="12" t="s">
        <v>17521</v>
      </c>
      <c r="B1877" s="12" t="s">
        <v>2803</v>
      </c>
      <c r="C1877" s="12">
        <v>6336513211</v>
      </c>
      <c r="D1877" s="12">
        <v>15</v>
      </c>
      <c r="E1877" s="82">
        <v>46028.422581018523</v>
      </c>
      <c r="F1877" s="12" t="s">
        <v>15647</v>
      </c>
    </row>
    <row r="1878" spans="1:6" x14ac:dyDescent="0.3">
      <c r="A1878" s="12" t="s">
        <v>17522</v>
      </c>
      <c r="B1878" s="12" t="s">
        <v>2122</v>
      </c>
      <c r="C1878" s="12">
        <v>8893493096</v>
      </c>
      <c r="D1878" s="12">
        <v>2451</v>
      </c>
      <c r="E1878" s="82">
        <v>46049.410775462973</v>
      </c>
      <c r="F1878" s="12" t="s">
        <v>15649</v>
      </c>
    </row>
    <row r="1879" spans="1:6" x14ac:dyDescent="0.3">
      <c r="A1879" s="12" t="s">
        <v>17523</v>
      </c>
      <c r="B1879" s="12" t="s">
        <v>1453</v>
      </c>
      <c r="C1879" s="12">
        <v>7047295693</v>
      </c>
      <c r="D1879" s="12">
        <v>889</v>
      </c>
      <c r="E1879" s="82">
        <v>46038.347581018519</v>
      </c>
      <c r="F1879" s="12" t="s">
        <v>15649</v>
      </c>
    </row>
    <row r="1880" spans="1:6" x14ac:dyDescent="0.3">
      <c r="A1880" s="12" t="s">
        <v>17524</v>
      </c>
      <c r="B1880" s="12" t="s">
        <v>3442</v>
      </c>
      <c r="C1880" s="12">
        <v>9938978966</v>
      </c>
      <c r="D1880" s="12">
        <v>1164</v>
      </c>
      <c r="E1880" s="82">
        <v>46053.630219907413</v>
      </c>
      <c r="F1880" s="12" t="s">
        <v>15649</v>
      </c>
    </row>
    <row r="1881" spans="1:6" x14ac:dyDescent="0.3">
      <c r="A1881" s="12" t="s">
        <v>17525</v>
      </c>
      <c r="B1881" s="12" t="s">
        <v>2225</v>
      </c>
      <c r="C1881" s="12">
        <v>8895716968</v>
      </c>
      <c r="D1881" s="12">
        <v>2296</v>
      </c>
      <c r="E1881" s="82">
        <v>46031.002442129633</v>
      </c>
      <c r="F1881" s="12" t="s">
        <v>15649</v>
      </c>
    </row>
    <row r="1882" spans="1:6" x14ac:dyDescent="0.3">
      <c r="A1882" s="12" t="s">
        <v>17526</v>
      </c>
      <c r="B1882" s="12" t="s">
        <v>4533</v>
      </c>
      <c r="C1882" s="12">
        <v>6310385335</v>
      </c>
      <c r="D1882" s="12">
        <v>3101</v>
      </c>
      <c r="E1882" s="82">
        <v>46042.71980324074</v>
      </c>
      <c r="F1882" s="12" t="s">
        <v>15649</v>
      </c>
    </row>
    <row r="1883" spans="1:6" x14ac:dyDescent="0.3">
      <c r="A1883" s="12" t="s">
        <v>17527</v>
      </c>
      <c r="B1883" s="12" t="s">
        <v>727</v>
      </c>
      <c r="C1883" s="12">
        <v>9928581030</v>
      </c>
      <c r="D1883" s="12">
        <v>1067</v>
      </c>
      <c r="E1883" s="82">
        <v>46039.089942129627</v>
      </c>
      <c r="F1883" s="12" t="s">
        <v>15647</v>
      </c>
    </row>
    <row r="1884" spans="1:6" x14ac:dyDescent="0.3">
      <c r="A1884" s="12" t="s">
        <v>17528</v>
      </c>
      <c r="B1884" s="12" t="s">
        <v>2485</v>
      </c>
      <c r="C1884" s="12">
        <v>6371482994</v>
      </c>
      <c r="D1884" s="12">
        <v>3503</v>
      </c>
      <c r="E1884" s="82">
        <v>46043.832303240742</v>
      </c>
      <c r="F1884" s="12" t="s">
        <v>15649</v>
      </c>
    </row>
    <row r="1885" spans="1:6" x14ac:dyDescent="0.3">
      <c r="A1885" s="12" t="s">
        <v>17529</v>
      </c>
      <c r="B1885" s="12" t="s">
        <v>2323</v>
      </c>
      <c r="C1885" s="12">
        <v>7040628889</v>
      </c>
      <c r="D1885" s="12">
        <v>633</v>
      </c>
      <c r="E1885" s="82">
        <v>46049.226053240738</v>
      </c>
      <c r="F1885" s="12" t="s">
        <v>15649</v>
      </c>
    </row>
    <row r="1886" spans="1:6" x14ac:dyDescent="0.3">
      <c r="A1886" s="12" t="s">
        <v>17530</v>
      </c>
      <c r="B1886" s="12" t="s">
        <v>3332</v>
      </c>
      <c r="C1886" s="12">
        <v>9921611883</v>
      </c>
      <c r="D1886" s="12">
        <v>3300</v>
      </c>
      <c r="E1886" s="82">
        <v>46027.533692129633</v>
      </c>
      <c r="F1886" s="12" t="s">
        <v>15649</v>
      </c>
    </row>
    <row r="1887" spans="1:6" x14ac:dyDescent="0.3">
      <c r="A1887" s="12" t="s">
        <v>17531</v>
      </c>
      <c r="B1887" s="12" t="s">
        <v>2059</v>
      </c>
      <c r="C1887" s="12">
        <v>9896886159</v>
      </c>
      <c r="D1887" s="12">
        <v>2380</v>
      </c>
      <c r="E1887" s="82">
        <v>46042.476053240738</v>
      </c>
      <c r="F1887" s="12" t="s">
        <v>15647</v>
      </c>
    </row>
    <row r="1888" spans="1:6" x14ac:dyDescent="0.3">
      <c r="A1888" s="12" t="s">
        <v>17532</v>
      </c>
      <c r="B1888" s="12" t="s">
        <v>3683</v>
      </c>
      <c r="C1888" s="12">
        <v>9978130046</v>
      </c>
      <c r="D1888" s="12">
        <v>2469</v>
      </c>
      <c r="E1888" s="82">
        <v>46029.143414351849</v>
      </c>
      <c r="F1888" s="12" t="s">
        <v>15649</v>
      </c>
    </row>
    <row r="1889" spans="1:6" x14ac:dyDescent="0.3">
      <c r="A1889" s="12" t="s">
        <v>17533</v>
      </c>
      <c r="B1889" s="12" t="s">
        <v>2421</v>
      </c>
      <c r="C1889" s="12">
        <v>8854719925</v>
      </c>
      <c r="D1889" s="12">
        <v>3324</v>
      </c>
      <c r="E1889" s="82">
        <v>46042.472581018519</v>
      </c>
      <c r="F1889" s="12" t="s">
        <v>15649</v>
      </c>
    </row>
    <row r="1890" spans="1:6" x14ac:dyDescent="0.3">
      <c r="A1890" s="12" t="s">
        <v>17534</v>
      </c>
      <c r="B1890" s="12" t="s">
        <v>3406</v>
      </c>
      <c r="C1890" s="12">
        <v>7080812633</v>
      </c>
      <c r="D1890" s="12">
        <v>1420</v>
      </c>
      <c r="E1890" s="82">
        <v>46050.810081018521</v>
      </c>
      <c r="F1890" s="12" t="s">
        <v>15643</v>
      </c>
    </row>
    <row r="1891" spans="1:6" x14ac:dyDescent="0.3">
      <c r="A1891" s="12" t="s">
        <v>17535</v>
      </c>
      <c r="B1891" s="12" t="s">
        <v>2681</v>
      </c>
      <c r="C1891" s="12">
        <v>9847620438</v>
      </c>
      <c r="D1891" s="12">
        <v>1040</v>
      </c>
      <c r="E1891" s="82">
        <v>46025.126747685194</v>
      </c>
      <c r="F1891" s="12" t="s">
        <v>15649</v>
      </c>
    </row>
    <row r="1892" spans="1:6" x14ac:dyDescent="0.3">
      <c r="A1892" s="12" t="s">
        <v>17536</v>
      </c>
      <c r="B1892" s="12" t="s">
        <v>2007</v>
      </c>
      <c r="C1892" s="12">
        <v>8871928313</v>
      </c>
      <c r="D1892" s="12">
        <v>940</v>
      </c>
      <c r="E1892" s="82">
        <v>46023.803136574083</v>
      </c>
      <c r="F1892" s="12" t="s">
        <v>15649</v>
      </c>
    </row>
    <row r="1893" spans="1:6" x14ac:dyDescent="0.3">
      <c r="A1893" s="12" t="s">
        <v>17537</v>
      </c>
      <c r="B1893" s="12" t="s">
        <v>4525</v>
      </c>
      <c r="C1893" s="12">
        <v>9841886686</v>
      </c>
      <c r="D1893" s="12">
        <v>2307</v>
      </c>
      <c r="E1893" s="82">
        <v>46039.528136574067</v>
      </c>
      <c r="F1893" s="12" t="s">
        <v>15647</v>
      </c>
    </row>
    <row r="1894" spans="1:6" x14ac:dyDescent="0.3">
      <c r="A1894" s="12" t="s">
        <v>17538</v>
      </c>
      <c r="B1894" s="12" t="s">
        <v>2993</v>
      </c>
      <c r="C1894" s="12">
        <v>9987748232</v>
      </c>
      <c r="D1894" s="12">
        <v>2720</v>
      </c>
      <c r="E1894" s="82">
        <v>46045.330914351849</v>
      </c>
      <c r="F1894" s="12" t="s">
        <v>15647</v>
      </c>
    </row>
    <row r="1895" spans="1:6" x14ac:dyDescent="0.3">
      <c r="A1895" s="12" t="s">
        <v>17539</v>
      </c>
      <c r="B1895" s="12" t="s">
        <v>554</v>
      </c>
      <c r="C1895" s="12">
        <v>9875455042</v>
      </c>
      <c r="D1895" s="12">
        <v>2825</v>
      </c>
      <c r="E1895" s="82">
        <v>46049.170497685183</v>
      </c>
      <c r="F1895" s="12" t="s">
        <v>15647</v>
      </c>
    </row>
    <row r="1896" spans="1:6" x14ac:dyDescent="0.3">
      <c r="A1896" s="12" t="s">
        <v>17540</v>
      </c>
      <c r="B1896" s="12" t="s">
        <v>1580</v>
      </c>
      <c r="C1896" s="12">
        <v>7099997775</v>
      </c>
      <c r="D1896" s="12">
        <v>1221</v>
      </c>
      <c r="E1896" s="82">
        <v>46051.423275462963</v>
      </c>
      <c r="F1896" s="12" t="s">
        <v>15647</v>
      </c>
    </row>
    <row r="1897" spans="1:6" x14ac:dyDescent="0.3">
      <c r="A1897" s="12" t="s">
        <v>17541</v>
      </c>
      <c r="B1897" s="12" t="s">
        <v>2819</v>
      </c>
      <c r="C1897" s="12">
        <v>8857168687</v>
      </c>
      <c r="D1897" s="12">
        <v>2522</v>
      </c>
      <c r="E1897" s="82">
        <v>46023.554525462961</v>
      </c>
      <c r="F1897" s="12" t="s">
        <v>15647</v>
      </c>
    </row>
    <row r="1898" spans="1:6" x14ac:dyDescent="0.3">
      <c r="A1898" s="12" t="s">
        <v>17542</v>
      </c>
      <c r="B1898" s="12" t="s">
        <v>855</v>
      </c>
      <c r="C1898" s="12">
        <v>9810543261</v>
      </c>
      <c r="D1898" s="12">
        <v>2116</v>
      </c>
      <c r="E1898" s="82">
        <v>46024.551053240742</v>
      </c>
      <c r="F1898" s="12" t="s">
        <v>15649</v>
      </c>
    </row>
    <row r="1899" spans="1:6" x14ac:dyDescent="0.3">
      <c r="A1899" s="12" t="s">
        <v>17543</v>
      </c>
      <c r="B1899" s="12" t="s">
        <v>1598</v>
      </c>
      <c r="C1899" s="12">
        <v>8836549865</v>
      </c>
      <c r="D1899" s="12">
        <v>3192</v>
      </c>
      <c r="E1899" s="82">
        <v>46047.685081018521</v>
      </c>
      <c r="F1899" s="12" t="s">
        <v>15647</v>
      </c>
    </row>
    <row r="1900" spans="1:6" x14ac:dyDescent="0.3">
      <c r="A1900" s="12" t="s">
        <v>17544</v>
      </c>
      <c r="B1900" s="12" t="s">
        <v>872</v>
      </c>
      <c r="C1900" s="12">
        <v>9973417472</v>
      </c>
      <c r="D1900" s="12">
        <v>377</v>
      </c>
      <c r="E1900" s="82">
        <v>46025.126747685194</v>
      </c>
      <c r="F1900" s="12" t="s">
        <v>15647</v>
      </c>
    </row>
    <row r="1901" spans="1:6" x14ac:dyDescent="0.3">
      <c r="A1901" s="12" t="s">
        <v>17545</v>
      </c>
      <c r="B1901" s="12" t="s">
        <v>782</v>
      </c>
      <c r="C1901" s="12">
        <v>9914525811</v>
      </c>
      <c r="D1901" s="12">
        <v>10</v>
      </c>
      <c r="E1901" s="82">
        <v>46028.517025462963</v>
      </c>
      <c r="F1901" s="12" t="s">
        <v>15643</v>
      </c>
    </row>
    <row r="1902" spans="1:6" x14ac:dyDescent="0.3">
      <c r="A1902" s="12" t="s">
        <v>17546</v>
      </c>
      <c r="B1902" s="12" t="s">
        <v>3864</v>
      </c>
      <c r="C1902" s="12">
        <v>9845969430</v>
      </c>
      <c r="D1902" s="12">
        <v>738</v>
      </c>
      <c r="E1902" s="82">
        <v>46040.230219907397</v>
      </c>
      <c r="F1902" s="12" t="s">
        <v>15649</v>
      </c>
    </row>
    <row r="1903" spans="1:6" x14ac:dyDescent="0.3">
      <c r="A1903" s="12" t="s">
        <v>17547</v>
      </c>
      <c r="B1903" s="12" t="s">
        <v>688</v>
      </c>
      <c r="C1903" s="12">
        <v>7051796892</v>
      </c>
      <c r="D1903" s="12">
        <v>2827</v>
      </c>
      <c r="E1903" s="82">
        <v>46033.469108796293</v>
      </c>
      <c r="F1903" s="12" t="s">
        <v>15643</v>
      </c>
    </row>
    <row r="1904" spans="1:6" x14ac:dyDescent="0.3">
      <c r="A1904" s="12" t="s">
        <v>17548</v>
      </c>
      <c r="B1904" s="12" t="s">
        <v>3124</v>
      </c>
      <c r="C1904" s="12">
        <v>6344533771</v>
      </c>
      <c r="D1904" s="12">
        <v>2633</v>
      </c>
      <c r="E1904" s="82">
        <v>46052.043414351851</v>
      </c>
      <c r="F1904" s="12" t="s">
        <v>15649</v>
      </c>
    </row>
    <row r="1905" spans="1:6" x14ac:dyDescent="0.3">
      <c r="A1905" s="12" t="s">
        <v>17549</v>
      </c>
      <c r="B1905" s="12" t="s">
        <v>3070</v>
      </c>
      <c r="C1905" s="12">
        <v>6360331332</v>
      </c>
      <c r="D1905" s="12">
        <v>2605</v>
      </c>
      <c r="E1905" s="82">
        <v>46033.405914351853</v>
      </c>
      <c r="F1905" s="12" t="s">
        <v>15643</v>
      </c>
    </row>
    <row r="1906" spans="1:6" x14ac:dyDescent="0.3">
      <c r="A1906" s="12" t="s">
        <v>17550</v>
      </c>
      <c r="B1906" s="12" t="s">
        <v>4409</v>
      </c>
      <c r="C1906" s="12">
        <v>7013786380</v>
      </c>
      <c r="D1906" s="12">
        <v>1187</v>
      </c>
      <c r="E1906" s="82">
        <v>46027.026747685188</v>
      </c>
      <c r="F1906" s="12" t="s">
        <v>15649</v>
      </c>
    </row>
    <row r="1907" spans="1:6" x14ac:dyDescent="0.3">
      <c r="A1907" s="12" t="s">
        <v>17551</v>
      </c>
      <c r="B1907" s="12" t="s">
        <v>2869</v>
      </c>
      <c r="C1907" s="12">
        <v>9951030296</v>
      </c>
      <c r="D1907" s="12">
        <v>1327</v>
      </c>
      <c r="E1907" s="82">
        <v>46048.815636574072</v>
      </c>
      <c r="F1907" s="12" t="s">
        <v>15643</v>
      </c>
    </row>
    <row r="1908" spans="1:6" x14ac:dyDescent="0.3">
      <c r="A1908" s="12" t="s">
        <v>17552</v>
      </c>
      <c r="B1908" s="12" t="s">
        <v>3044</v>
      </c>
      <c r="C1908" s="12">
        <v>6382189262</v>
      </c>
      <c r="D1908" s="12">
        <v>2786</v>
      </c>
      <c r="E1908" s="82">
        <v>46032.570497685178</v>
      </c>
      <c r="F1908" s="12" t="s">
        <v>15649</v>
      </c>
    </row>
    <row r="1909" spans="1:6" x14ac:dyDescent="0.3">
      <c r="A1909" s="12" t="s">
        <v>17553</v>
      </c>
      <c r="B1909" s="12" t="s">
        <v>2023</v>
      </c>
      <c r="C1909" s="12">
        <v>8847183909</v>
      </c>
      <c r="D1909" s="12">
        <v>1327</v>
      </c>
      <c r="E1909" s="82">
        <v>46053.641331018523</v>
      </c>
      <c r="F1909" s="12" t="s">
        <v>15647</v>
      </c>
    </row>
    <row r="1910" spans="1:6" x14ac:dyDescent="0.3">
      <c r="A1910" s="12" t="s">
        <v>17554</v>
      </c>
      <c r="B1910" s="12" t="s">
        <v>4575</v>
      </c>
      <c r="C1910" s="12">
        <v>8893879776</v>
      </c>
      <c r="D1910" s="12">
        <v>2467</v>
      </c>
      <c r="E1910" s="82">
        <v>46032.252442129633</v>
      </c>
      <c r="F1910" s="12" t="s">
        <v>15649</v>
      </c>
    </row>
    <row r="1911" spans="1:6" x14ac:dyDescent="0.3">
      <c r="A1911" s="12" t="s">
        <v>17555</v>
      </c>
      <c r="B1911" s="12" t="s">
        <v>4263</v>
      </c>
      <c r="C1911" s="12">
        <v>7035635902</v>
      </c>
      <c r="D1911" s="12">
        <v>1993</v>
      </c>
      <c r="E1911" s="82">
        <v>46041.257303240738</v>
      </c>
      <c r="F1911" s="12" t="s">
        <v>15649</v>
      </c>
    </row>
    <row r="1912" spans="1:6" x14ac:dyDescent="0.3">
      <c r="A1912" s="12" t="s">
        <v>17556</v>
      </c>
      <c r="B1912" s="12" t="s">
        <v>3729</v>
      </c>
      <c r="C1912" s="12">
        <v>6315893401</v>
      </c>
      <c r="D1912" s="12">
        <v>1512</v>
      </c>
      <c r="E1912" s="82">
        <v>46045.851053240738</v>
      </c>
      <c r="F1912" s="12" t="s">
        <v>15647</v>
      </c>
    </row>
    <row r="1913" spans="1:6" x14ac:dyDescent="0.3">
      <c r="A1913" s="12" t="s">
        <v>17557</v>
      </c>
      <c r="B1913" s="12" t="s">
        <v>891</v>
      </c>
      <c r="C1913" s="12">
        <v>9887636516</v>
      </c>
      <c r="D1913" s="12">
        <v>1615</v>
      </c>
      <c r="E1913" s="82">
        <v>46052.417025462957</v>
      </c>
      <c r="F1913" s="12" t="s">
        <v>15649</v>
      </c>
    </row>
    <row r="1914" spans="1:6" x14ac:dyDescent="0.3">
      <c r="A1914" s="12" t="s">
        <v>17558</v>
      </c>
      <c r="B1914" s="12" t="s">
        <v>1889</v>
      </c>
      <c r="C1914" s="12">
        <v>6357850308</v>
      </c>
      <c r="D1914" s="12">
        <v>122</v>
      </c>
      <c r="E1914" s="82">
        <v>46039.666331018518</v>
      </c>
      <c r="F1914" s="12" t="s">
        <v>15647</v>
      </c>
    </row>
    <row r="1915" spans="1:6" x14ac:dyDescent="0.3">
      <c r="A1915" s="12" t="s">
        <v>17559</v>
      </c>
      <c r="B1915" s="12" t="s">
        <v>1127</v>
      </c>
      <c r="C1915" s="12">
        <v>6354491501</v>
      </c>
      <c r="D1915" s="12">
        <v>3402</v>
      </c>
      <c r="E1915" s="82">
        <v>46041.739247685182</v>
      </c>
      <c r="F1915" s="12" t="s">
        <v>15647</v>
      </c>
    </row>
    <row r="1916" spans="1:6" x14ac:dyDescent="0.3">
      <c r="A1916" s="12" t="s">
        <v>17560</v>
      </c>
      <c r="B1916" s="12" t="s">
        <v>2861</v>
      </c>
      <c r="C1916" s="12">
        <v>6383891428</v>
      </c>
      <c r="D1916" s="12">
        <v>3100</v>
      </c>
      <c r="E1916" s="82">
        <v>46019.534386574072</v>
      </c>
      <c r="F1916" s="12" t="s">
        <v>15649</v>
      </c>
    </row>
    <row r="1917" spans="1:6" x14ac:dyDescent="0.3">
      <c r="A1917" s="12" t="s">
        <v>17561</v>
      </c>
      <c r="B1917" s="12" t="s">
        <v>4102</v>
      </c>
      <c r="C1917" s="12">
        <v>7012361465</v>
      </c>
      <c r="D1917" s="12">
        <v>3353</v>
      </c>
      <c r="E1917" s="82">
        <v>46031.710775462961</v>
      </c>
      <c r="F1917" s="12" t="s">
        <v>15649</v>
      </c>
    </row>
    <row r="1918" spans="1:6" x14ac:dyDescent="0.3">
      <c r="A1918" s="12" t="s">
        <v>17562</v>
      </c>
      <c r="B1918" s="12" t="s">
        <v>1332</v>
      </c>
      <c r="C1918" s="12">
        <v>9972745138</v>
      </c>
      <c r="D1918" s="12">
        <v>217</v>
      </c>
      <c r="E1918" s="82">
        <v>46038.691331018519</v>
      </c>
      <c r="F1918" s="12" t="s">
        <v>15649</v>
      </c>
    </row>
    <row r="1919" spans="1:6" x14ac:dyDescent="0.3">
      <c r="A1919" s="12" t="s">
        <v>17563</v>
      </c>
      <c r="B1919" s="12" t="s">
        <v>1420</v>
      </c>
      <c r="C1919" s="12">
        <v>6354432362</v>
      </c>
      <c r="D1919" s="12">
        <v>3431</v>
      </c>
      <c r="E1919" s="82">
        <v>46028.793414351851</v>
      </c>
      <c r="F1919" s="12" t="s">
        <v>15643</v>
      </c>
    </row>
    <row r="1920" spans="1:6" x14ac:dyDescent="0.3">
      <c r="A1920" s="12" t="s">
        <v>17564</v>
      </c>
      <c r="B1920" s="12" t="s">
        <v>1267</v>
      </c>
      <c r="C1920" s="12">
        <v>7027620265</v>
      </c>
      <c r="D1920" s="12">
        <v>2259</v>
      </c>
      <c r="E1920" s="82">
        <v>46039.491331018522</v>
      </c>
      <c r="F1920" s="12" t="s">
        <v>15649</v>
      </c>
    </row>
    <row r="1921" spans="1:6" x14ac:dyDescent="0.3">
      <c r="A1921" s="12" t="s">
        <v>17565</v>
      </c>
      <c r="B1921" s="12" t="s">
        <v>4461</v>
      </c>
      <c r="C1921" s="12">
        <v>9949425242</v>
      </c>
      <c r="D1921" s="12">
        <v>1605</v>
      </c>
      <c r="E1921" s="82">
        <v>46046.598969907413</v>
      </c>
      <c r="F1921" s="12" t="s">
        <v>15647</v>
      </c>
    </row>
    <row r="1922" spans="1:6" x14ac:dyDescent="0.3">
      <c r="A1922" s="12" t="s">
        <v>17566</v>
      </c>
      <c r="B1922" s="12" t="s">
        <v>2979</v>
      </c>
      <c r="C1922" s="12">
        <v>6332585504</v>
      </c>
      <c r="D1922" s="12">
        <v>1509</v>
      </c>
      <c r="E1922" s="82">
        <v>46044.480914351851</v>
      </c>
      <c r="F1922" s="12" t="s">
        <v>15647</v>
      </c>
    </row>
    <row r="1923" spans="1:6" x14ac:dyDescent="0.3">
      <c r="A1923" s="12" t="s">
        <v>17567</v>
      </c>
      <c r="B1923" s="12" t="s">
        <v>4076</v>
      </c>
      <c r="C1923" s="12">
        <v>6384846497</v>
      </c>
      <c r="D1923" s="12">
        <v>1215</v>
      </c>
      <c r="E1923" s="82">
        <v>46019.453136574077</v>
      </c>
      <c r="F1923" s="12" t="s">
        <v>15643</v>
      </c>
    </row>
    <row r="1924" spans="1:6" x14ac:dyDescent="0.3">
      <c r="A1924" s="12" t="s">
        <v>17568</v>
      </c>
      <c r="B1924" s="12" t="s">
        <v>4130</v>
      </c>
      <c r="C1924" s="12">
        <v>7050244273</v>
      </c>
      <c r="D1924" s="12">
        <v>1423</v>
      </c>
      <c r="E1924" s="82">
        <v>46042.449664351851</v>
      </c>
      <c r="F1924" s="12" t="s">
        <v>15647</v>
      </c>
    </row>
    <row r="1925" spans="1:6" x14ac:dyDescent="0.3">
      <c r="A1925" s="12" t="s">
        <v>17569</v>
      </c>
      <c r="B1925" s="12" t="s">
        <v>506</v>
      </c>
      <c r="C1925" s="12">
        <v>8875259771</v>
      </c>
      <c r="D1925" s="12">
        <v>2370</v>
      </c>
      <c r="E1925" s="82">
        <v>46042.181608796287</v>
      </c>
      <c r="F1925" s="12" t="s">
        <v>15647</v>
      </c>
    </row>
    <row r="1926" spans="1:6" x14ac:dyDescent="0.3">
      <c r="A1926" s="12" t="s">
        <v>17570</v>
      </c>
      <c r="B1926" s="12" t="s">
        <v>1381</v>
      </c>
      <c r="C1926" s="12">
        <v>6386732449</v>
      </c>
      <c r="D1926" s="12">
        <v>815</v>
      </c>
      <c r="E1926" s="82">
        <v>46042.264247685183</v>
      </c>
      <c r="F1926" s="12" t="s">
        <v>15649</v>
      </c>
    </row>
    <row r="1927" spans="1:6" x14ac:dyDescent="0.3">
      <c r="A1927" s="12" t="s">
        <v>17571</v>
      </c>
      <c r="B1927" s="12" t="s">
        <v>2309</v>
      </c>
      <c r="C1927" s="12">
        <v>9874020824</v>
      </c>
      <c r="D1927" s="12">
        <v>3572</v>
      </c>
      <c r="E1927" s="82">
        <v>46025.37605324074</v>
      </c>
      <c r="F1927" s="12" t="s">
        <v>15647</v>
      </c>
    </row>
    <row r="1928" spans="1:6" x14ac:dyDescent="0.3">
      <c r="A1928" s="12" t="s">
        <v>17572</v>
      </c>
      <c r="B1928" s="12" t="s">
        <v>2257</v>
      </c>
      <c r="C1928" s="12">
        <v>8887543832</v>
      </c>
      <c r="D1928" s="12">
        <v>3113</v>
      </c>
      <c r="E1928" s="82">
        <v>46020.982303240737</v>
      </c>
      <c r="F1928" s="12" t="s">
        <v>15647</v>
      </c>
    </row>
    <row r="1929" spans="1:6" x14ac:dyDescent="0.3">
      <c r="A1929" s="12" t="s">
        <v>17573</v>
      </c>
      <c r="B1929" s="12" t="s">
        <v>1336</v>
      </c>
      <c r="C1929" s="12">
        <v>8812853791</v>
      </c>
      <c r="D1929" s="12">
        <v>1560</v>
      </c>
      <c r="E1929" s="82">
        <v>46049.83021990741</v>
      </c>
      <c r="F1929" s="12" t="s">
        <v>15643</v>
      </c>
    </row>
    <row r="1930" spans="1:6" x14ac:dyDescent="0.3">
      <c r="A1930" s="12" t="s">
        <v>17574</v>
      </c>
      <c r="B1930" s="12" t="s">
        <v>868</v>
      </c>
      <c r="C1930" s="12">
        <v>9949143046</v>
      </c>
      <c r="D1930" s="12">
        <v>96</v>
      </c>
      <c r="E1930" s="82">
        <v>46027.408692129633</v>
      </c>
      <c r="F1930" s="12" t="s">
        <v>15647</v>
      </c>
    </row>
    <row r="1931" spans="1:6" x14ac:dyDescent="0.3">
      <c r="A1931" s="12" t="s">
        <v>17575</v>
      </c>
      <c r="B1931" s="12" t="s">
        <v>2427</v>
      </c>
      <c r="C1931" s="12">
        <v>9967010801</v>
      </c>
      <c r="D1931" s="12">
        <v>1508</v>
      </c>
      <c r="E1931" s="82">
        <v>46041.56355324074</v>
      </c>
      <c r="F1931" s="12" t="s">
        <v>15647</v>
      </c>
    </row>
    <row r="1932" spans="1:6" x14ac:dyDescent="0.3">
      <c r="A1932" s="12" t="s">
        <v>17576</v>
      </c>
      <c r="B1932" s="12" t="s">
        <v>3968</v>
      </c>
      <c r="C1932" s="12">
        <v>8896150445</v>
      </c>
      <c r="D1932" s="12">
        <v>488</v>
      </c>
      <c r="E1932" s="82">
        <v>46033.366331018522</v>
      </c>
      <c r="F1932" s="12" t="s">
        <v>15649</v>
      </c>
    </row>
    <row r="1933" spans="1:6" x14ac:dyDescent="0.3">
      <c r="A1933" s="12" t="s">
        <v>17577</v>
      </c>
      <c r="B1933" s="12" t="s">
        <v>1808</v>
      </c>
      <c r="C1933" s="12">
        <v>6388276869</v>
      </c>
      <c r="D1933" s="12">
        <v>483</v>
      </c>
      <c r="E1933" s="82">
        <v>46040.148969907408</v>
      </c>
      <c r="F1933" s="12" t="s">
        <v>15643</v>
      </c>
    </row>
    <row r="1934" spans="1:6" x14ac:dyDescent="0.3">
      <c r="A1934" s="12" t="s">
        <v>17578</v>
      </c>
      <c r="B1934" s="12" t="s">
        <v>1632</v>
      </c>
      <c r="C1934" s="12">
        <v>9847133247</v>
      </c>
      <c r="D1934" s="12">
        <v>732</v>
      </c>
      <c r="E1934" s="82">
        <v>46050.996192129627</v>
      </c>
      <c r="F1934" s="12" t="s">
        <v>15649</v>
      </c>
    </row>
    <row r="1935" spans="1:6" x14ac:dyDescent="0.3">
      <c r="A1935" s="12" t="s">
        <v>17579</v>
      </c>
      <c r="B1935" s="12" t="s">
        <v>4346</v>
      </c>
      <c r="C1935" s="12">
        <v>7064655704</v>
      </c>
      <c r="D1935" s="12">
        <v>1072</v>
      </c>
      <c r="E1935" s="82">
        <v>46037.301053240742</v>
      </c>
      <c r="F1935" s="12" t="s">
        <v>15643</v>
      </c>
    </row>
    <row r="1936" spans="1:6" x14ac:dyDescent="0.3">
      <c r="A1936" s="12" t="s">
        <v>17580</v>
      </c>
      <c r="B1936" s="12" t="s">
        <v>2929</v>
      </c>
      <c r="C1936" s="12">
        <v>7056142306</v>
      </c>
      <c r="D1936" s="12">
        <v>584</v>
      </c>
      <c r="E1936" s="82">
        <v>46040.003831018519</v>
      </c>
      <c r="F1936" s="12" t="s">
        <v>15647</v>
      </c>
    </row>
    <row r="1937" spans="1:6" x14ac:dyDescent="0.3">
      <c r="A1937" s="12" t="s">
        <v>17581</v>
      </c>
      <c r="B1937" s="12" t="s">
        <v>4290</v>
      </c>
      <c r="C1937" s="12">
        <v>9850322229</v>
      </c>
      <c r="D1937" s="12">
        <v>3234</v>
      </c>
      <c r="E1937" s="82">
        <v>46035.444803240738</v>
      </c>
      <c r="F1937" s="12" t="s">
        <v>15647</v>
      </c>
    </row>
    <row r="1938" spans="1:6" x14ac:dyDescent="0.3">
      <c r="A1938" s="12" t="s">
        <v>17582</v>
      </c>
      <c r="B1938" s="12" t="s">
        <v>4525</v>
      </c>
      <c r="C1938" s="12">
        <v>7021506306</v>
      </c>
      <c r="D1938" s="12">
        <v>711</v>
      </c>
      <c r="E1938" s="82">
        <v>46034.368414351848</v>
      </c>
      <c r="F1938" s="12" t="s">
        <v>15649</v>
      </c>
    </row>
    <row r="1939" spans="1:6" x14ac:dyDescent="0.3">
      <c r="A1939" s="12" t="s">
        <v>17583</v>
      </c>
      <c r="B1939" s="12" t="s">
        <v>1951</v>
      </c>
      <c r="C1939" s="12">
        <v>8825962080</v>
      </c>
      <c r="D1939" s="12">
        <v>2715</v>
      </c>
      <c r="E1939" s="82">
        <v>46052.205914351849</v>
      </c>
      <c r="F1939" s="12" t="s">
        <v>15649</v>
      </c>
    </row>
    <row r="1940" spans="1:6" x14ac:dyDescent="0.3">
      <c r="A1940" s="12" t="s">
        <v>17584</v>
      </c>
      <c r="B1940" s="12" t="s">
        <v>3010</v>
      </c>
      <c r="C1940" s="12">
        <v>9859008724</v>
      </c>
      <c r="D1940" s="12">
        <v>961</v>
      </c>
      <c r="E1940" s="82">
        <v>46036.553831018522</v>
      </c>
      <c r="F1940" s="12" t="s">
        <v>15647</v>
      </c>
    </row>
    <row r="1941" spans="1:6" x14ac:dyDescent="0.3">
      <c r="A1941" s="12" t="s">
        <v>17585</v>
      </c>
      <c r="B1941" s="12" t="s">
        <v>2245</v>
      </c>
      <c r="C1941" s="12">
        <v>7050008718</v>
      </c>
      <c r="D1941" s="12">
        <v>549</v>
      </c>
      <c r="E1941" s="82">
        <v>46044.34202546296</v>
      </c>
      <c r="F1941" s="12" t="s">
        <v>15643</v>
      </c>
    </row>
    <row r="1942" spans="1:6" x14ac:dyDescent="0.3">
      <c r="A1942" s="12" t="s">
        <v>17586</v>
      </c>
      <c r="B1942" s="12" t="s">
        <v>1935</v>
      </c>
      <c r="C1942" s="12">
        <v>7052821706</v>
      </c>
      <c r="D1942" s="12">
        <v>1182</v>
      </c>
      <c r="E1942" s="82">
        <v>46036.338553240741</v>
      </c>
      <c r="F1942" s="12" t="s">
        <v>15643</v>
      </c>
    </row>
    <row r="1943" spans="1:6" x14ac:dyDescent="0.3">
      <c r="A1943" s="12" t="s">
        <v>17587</v>
      </c>
      <c r="B1943" s="12" t="s">
        <v>4261</v>
      </c>
      <c r="C1943" s="12">
        <v>7082948157</v>
      </c>
      <c r="D1943" s="12">
        <v>404</v>
      </c>
      <c r="E1943" s="82">
        <v>46026.856608796297</v>
      </c>
      <c r="F1943" s="12" t="s">
        <v>15643</v>
      </c>
    </row>
    <row r="1944" spans="1:6" x14ac:dyDescent="0.3">
      <c r="A1944" s="12" t="s">
        <v>17588</v>
      </c>
      <c r="B1944" s="12" t="s">
        <v>2575</v>
      </c>
      <c r="C1944" s="12">
        <v>7045454380</v>
      </c>
      <c r="D1944" s="12">
        <v>3205</v>
      </c>
      <c r="E1944" s="82">
        <v>46043.537858796299</v>
      </c>
      <c r="F1944" s="12" t="s">
        <v>15643</v>
      </c>
    </row>
    <row r="1945" spans="1:6" x14ac:dyDescent="0.3">
      <c r="A1945" s="12" t="s">
        <v>17589</v>
      </c>
      <c r="B1945" s="12" t="s">
        <v>2495</v>
      </c>
      <c r="C1945" s="12">
        <v>8899081501</v>
      </c>
      <c r="D1945" s="12">
        <v>1890</v>
      </c>
      <c r="E1945" s="82">
        <v>46044.339942129627</v>
      </c>
      <c r="F1945" s="12" t="s">
        <v>15643</v>
      </c>
    </row>
    <row r="1946" spans="1:6" x14ac:dyDescent="0.3">
      <c r="A1946" s="12" t="s">
        <v>17590</v>
      </c>
      <c r="B1946" s="12" t="s">
        <v>2053</v>
      </c>
      <c r="C1946" s="12">
        <v>9971338323</v>
      </c>
      <c r="D1946" s="12">
        <v>3600</v>
      </c>
      <c r="E1946" s="82">
        <v>46037.892025462963</v>
      </c>
      <c r="F1946" s="12" t="s">
        <v>15647</v>
      </c>
    </row>
    <row r="1947" spans="1:6" x14ac:dyDescent="0.3">
      <c r="A1947" s="12" t="s">
        <v>17591</v>
      </c>
      <c r="B1947" s="12" t="s">
        <v>3699</v>
      </c>
      <c r="C1947" s="12">
        <v>9893751957</v>
      </c>
      <c r="D1947" s="12">
        <v>2010</v>
      </c>
      <c r="E1947" s="82">
        <v>46049.346192129633</v>
      </c>
      <c r="F1947" s="12" t="s">
        <v>15643</v>
      </c>
    </row>
    <row r="1948" spans="1:6" x14ac:dyDescent="0.3">
      <c r="A1948" s="12" t="s">
        <v>17592</v>
      </c>
      <c r="B1948" s="12" t="s">
        <v>1668</v>
      </c>
      <c r="C1948" s="12">
        <v>7058328031</v>
      </c>
      <c r="D1948" s="12">
        <v>538</v>
      </c>
      <c r="E1948" s="82">
        <v>46039.616331018522</v>
      </c>
      <c r="F1948" s="12" t="s">
        <v>15647</v>
      </c>
    </row>
    <row r="1949" spans="1:6" x14ac:dyDescent="0.3">
      <c r="A1949" s="12" t="s">
        <v>17593</v>
      </c>
      <c r="B1949" s="12" t="s">
        <v>832</v>
      </c>
      <c r="C1949" s="12">
        <v>7086569349</v>
      </c>
      <c r="D1949" s="12">
        <v>1834</v>
      </c>
      <c r="E1949" s="82">
        <v>46020.714247685188</v>
      </c>
      <c r="F1949" s="12" t="s">
        <v>15643</v>
      </c>
    </row>
    <row r="1950" spans="1:6" x14ac:dyDescent="0.3">
      <c r="A1950" s="12" t="s">
        <v>17594</v>
      </c>
      <c r="B1950" s="12" t="s">
        <v>2381</v>
      </c>
      <c r="C1950" s="12">
        <v>9957680865</v>
      </c>
      <c r="D1950" s="12">
        <v>1273</v>
      </c>
      <c r="E1950" s="82">
        <v>46046.655219907407</v>
      </c>
      <c r="F1950" s="12" t="s">
        <v>15647</v>
      </c>
    </row>
    <row r="1951" spans="1:6" x14ac:dyDescent="0.3">
      <c r="A1951" s="12" t="s">
        <v>17595</v>
      </c>
      <c r="B1951" s="12" t="s">
        <v>3108</v>
      </c>
      <c r="C1951" s="12">
        <v>7026526614</v>
      </c>
      <c r="D1951" s="12">
        <v>1788</v>
      </c>
      <c r="E1951" s="82">
        <v>46029.698969907397</v>
      </c>
      <c r="F1951" s="12" t="s">
        <v>15647</v>
      </c>
    </row>
    <row r="1952" spans="1:6" x14ac:dyDescent="0.3">
      <c r="A1952" s="12" t="s">
        <v>17596</v>
      </c>
      <c r="B1952" s="12" t="s">
        <v>3683</v>
      </c>
      <c r="C1952" s="12">
        <v>8844271176</v>
      </c>
      <c r="D1952" s="12">
        <v>2407</v>
      </c>
      <c r="E1952" s="82">
        <v>46037.674664351849</v>
      </c>
      <c r="F1952" s="12" t="s">
        <v>15643</v>
      </c>
    </row>
    <row r="1953" spans="1:6" x14ac:dyDescent="0.3">
      <c r="A1953" s="12" t="s">
        <v>17597</v>
      </c>
      <c r="B1953" s="12" t="s">
        <v>1678</v>
      </c>
      <c r="C1953" s="12">
        <v>6319588145</v>
      </c>
      <c r="D1953" s="12">
        <v>331</v>
      </c>
      <c r="E1953" s="82">
        <v>46031.119803240741</v>
      </c>
      <c r="F1953" s="12" t="s">
        <v>15647</v>
      </c>
    </row>
    <row r="1954" spans="1:6" x14ac:dyDescent="0.3">
      <c r="A1954" s="12" t="s">
        <v>17598</v>
      </c>
      <c r="B1954" s="12" t="s">
        <v>3200</v>
      </c>
      <c r="C1954" s="12">
        <v>9979729898</v>
      </c>
      <c r="D1954" s="12">
        <v>1768</v>
      </c>
      <c r="E1954" s="82">
        <v>46023.920497685183</v>
      </c>
      <c r="F1954" s="12" t="s">
        <v>15643</v>
      </c>
    </row>
    <row r="1955" spans="1:6" x14ac:dyDescent="0.3">
      <c r="A1955" s="12" t="s">
        <v>17599</v>
      </c>
      <c r="B1955" s="12" t="s">
        <v>1594</v>
      </c>
      <c r="C1955" s="12">
        <v>9959859555</v>
      </c>
      <c r="D1955" s="12">
        <v>3443</v>
      </c>
      <c r="E1955" s="82">
        <v>46027.906608796293</v>
      </c>
      <c r="F1955" s="12" t="s">
        <v>15643</v>
      </c>
    </row>
    <row r="1956" spans="1:6" x14ac:dyDescent="0.3">
      <c r="A1956" s="12" t="s">
        <v>17600</v>
      </c>
      <c r="B1956" s="12" t="s">
        <v>2011</v>
      </c>
      <c r="C1956" s="12">
        <v>7019570470</v>
      </c>
      <c r="D1956" s="12">
        <v>1959</v>
      </c>
      <c r="E1956" s="82">
        <v>46030.553136574083</v>
      </c>
      <c r="F1956" s="12" t="s">
        <v>15647</v>
      </c>
    </row>
    <row r="1957" spans="1:6" x14ac:dyDescent="0.3">
      <c r="A1957" s="12" t="s">
        <v>17601</v>
      </c>
      <c r="B1957" s="12" t="s">
        <v>3246</v>
      </c>
      <c r="C1957" s="12">
        <v>7032917163</v>
      </c>
      <c r="D1957" s="12">
        <v>2557</v>
      </c>
      <c r="E1957" s="82">
        <v>46034.393414351849</v>
      </c>
      <c r="F1957" s="12" t="s">
        <v>15647</v>
      </c>
    </row>
    <row r="1958" spans="1:6" x14ac:dyDescent="0.3">
      <c r="A1958" s="12" t="s">
        <v>17602</v>
      </c>
      <c r="B1958" s="12" t="s">
        <v>776</v>
      </c>
      <c r="C1958" s="12">
        <v>6391739337</v>
      </c>
      <c r="D1958" s="12">
        <v>3175</v>
      </c>
      <c r="E1958" s="82">
        <v>46026.417025462957</v>
      </c>
      <c r="F1958" s="12" t="s">
        <v>15647</v>
      </c>
    </row>
    <row r="1959" spans="1:6" x14ac:dyDescent="0.3">
      <c r="A1959" s="12" t="s">
        <v>17603</v>
      </c>
      <c r="B1959" s="12" t="s">
        <v>1167</v>
      </c>
      <c r="C1959" s="12">
        <v>7031095099</v>
      </c>
      <c r="D1959" s="12">
        <v>2830</v>
      </c>
      <c r="E1959" s="82">
        <v>46053.504525462973</v>
      </c>
      <c r="F1959" s="12" t="s">
        <v>15643</v>
      </c>
    </row>
    <row r="1960" spans="1:6" x14ac:dyDescent="0.3">
      <c r="A1960" s="12" t="s">
        <v>17604</v>
      </c>
      <c r="B1960" s="12" t="s">
        <v>2283</v>
      </c>
      <c r="C1960" s="12">
        <v>8840893881</v>
      </c>
      <c r="D1960" s="12">
        <v>2343</v>
      </c>
      <c r="E1960" s="82">
        <v>46032.371192129627</v>
      </c>
      <c r="F1960" s="12" t="s">
        <v>15643</v>
      </c>
    </row>
    <row r="1961" spans="1:6" x14ac:dyDescent="0.3">
      <c r="A1961" s="12" t="s">
        <v>17605</v>
      </c>
      <c r="B1961" s="12" t="s">
        <v>3920</v>
      </c>
      <c r="C1961" s="12">
        <v>9942512589</v>
      </c>
      <c r="D1961" s="12">
        <v>869</v>
      </c>
      <c r="E1961" s="82">
        <v>46047.509386574071</v>
      </c>
      <c r="F1961" s="12" t="s">
        <v>15647</v>
      </c>
    </row>
    <row r="1962" spans="1:6" x14ac:dyDescent="0.3">
      <c r="A1962" s="12" t="s">
        <v>17606</v>
      </c>
      <c r="B1962" s="12" t="s">
        <v>3082</v>
      </c>
      <c r="C1962" s="12">
        <v>8826913934</v>
      </c>
      <c r="D1962" s="12">
        <v>2951</v>
      </c>
      <c r="E1962" s="82">
        <v>46020.71980324074</v>
      </c>
      <c r="F1962" s="12" t="s">
        <v>15643</v>
      </c>
    </row>
    <row r="1963" spans="1:6" x14ac:dyDescent="0.3">
      <c r="A1963" s="12" t="s">
        <v>17607</v>
      </c>
      <c r="B1963" s="12" t="s">
        <v>2023</v>
      </c>
      <c r="C1963" s="12">
        <v>8874993839</v>
      </c>
      <c r="D1963" s="12">
        <v>220</v>
      </c>
      <c r="E1963" s="82">
        <v>46044.022581018522</v>
      </c>
      <c r="F1963" s="12" t="s">
        <v>15643</v>
      </c>
    </row>
    <row r="1964" spans="1:6" x14ac:dyDescent="0.3">
      <c r="A1964" s="12" t="s">
        <v>17608</v>
      </c>
      <c r="B1964" s="12" t="s">
        <v>1634</v>
      </c>
      <c r="C1964" s="12">
        <v>9856561510</v>
      </c>
      <c r="D1964" s="12">
        <v>1245</v>
      </c>
      <c r="E1964" s="82">
        <v>46021.851747685178</v>
      </c>
      <c r="F1964" s="12" t="s">
        <v>15643</v>
      </c>
    </row>
    <row r="1965" spans="1:6" x14ac:dyDescent="0.3">
      <c r="A1965" s="12" t="s">
        <v>17609</v>
      </c>
      <c r="B1965" s="12" t="s">
        <v>4152</v>
      </c>
      <c r="C1965" s="12">
        <v>6393203037</v>
      </c>
      <c r="D1965" s="12">
        <v>3107</v>
      </c>
      <c r="E1965" s="82">
        <v>46037.139247685183</v>
      </c>
      <c r="F1965" s="12" t="s">
        <v>15643</v>
      </c>
    </row>
    <row r="1966" spans="1:6" x14ac:dyDescent="0.3">
      <c r="A1966" s="12" t="s">
        <v>17610</v>
      </c>
      <c r="B1966" s="12" t="s">
        <v>1273</v>
      </c>
      <c r="C1966" s="12">
        <v>9866326209</v>
      </c>
      <c r="D1966" s="12">
        <v>163</v>
      </c>
      <c r="E1966" s="82">
        <v>46047.019803240742</v>
      </c>
      <c r="F1966" s="12" t="s">
        <v>15643</v>
      </c>
    </row>
    <row r="1967" spans="1:6" x14ac:dyDescent="0.3">
      <c r="A1967" s="12" t="s">
        <v>17611</v>
      </c>
      <c r="B1967" s="12" t="s">
        <v>2341</v>
      </c>
      <c r="C1967" s="12">
        <v>9998954716</v>
      </c>
      <c r="D1967" s="12">
        <v>3578</v>
      </c>
      <c r="E1967" s="82">
        <v>46030.081608796303</v>
      </c>
      <c r="F1967" s="12" t="s">
        <v>15647</v>
      </c>
    </row>
    <row r="1968" spans="1:6" x14ac:dyDescent="0.3">
      <c r="A1968" s="12" t="s">
        <v>17612</v>
      </c>
      <c r="B1968" s="12" t="s">
        <v>2094</v>
      </c>
      <c r="C1968" s="12">
        <v>6362089426</v>
      </c>
      <c r="D1968" s="12">
        <v>806</v>
      </c>
      <c r="E1968" s="82">
        <v>46032.676053240742</v>
      </c>
      <c r="F1968" s="12" t="s">
        <v>15643</v>
      </c>
    </row>
    <row r="1969" spans="1:6" x14ac:dyDescent="0.3">
      <c r="A1969" s="12" t="s">
        <v>17613</v>
      </c>
      <c r="B1969" s="12" t="s">
        <v>4403</v>
      </c>
      <c r="C1969" s="12">
        <v>8832079116</v>
      </c>
      <c r="D1969" s="12">
        <v>2255</v>
      </c>
      <c r="E1969" s="82">
        <v>46024.70244212963</v>
      </c>
      <c r="F1969" s="12" t="s">
        <v>15647</v>
      </c>
    </row>
    <row r="1970" spans="1:6" x14ac:dyDescent="0.3">
      <c r="A1970" s="12" t="s">
        <v>17614</v>
      </c>
      <c r="B1970" s="12" t="s">
        <v>4459</v>
      </c>
      <c r="C1970" s="12">
        <v>7076633316</v>
      </c>
      <c r="D1970" s="12">
        <v>3446</v>
      </c>
      <c r="E1970" s="82">
        <v>46027.146192129629</v>
      </c>
      <c r="F1970" s="12" t="s">
        <v>15643</v>
      </c>
    </row>
    <row r="1971" spans="1:6" x14ac:dyDescent="0.3">
      <c r="A1971" s="12" t="s">
        <v>17615</v>
      </c>
      <c r="B1971" s="12" t="s">
        <v>1881</v>
      </c>
      <c r="C1971" s="12">
        <v>7060098461</v>
      </c>
      <c r="D1971" s="12">
        <v>3434</v>
      </c>
      <c r="E1971" s="82">
        <v>46053.652442129627</v>
      </c>
      <c r="F1971" s="12" t="s">
        <v>15643</v>
      </c>
    </row>
    <row r="1972" spans="1:6" x14ac:dyDescent="0.3">
      <c r="A1972" s="12" t="s">
        <v>17616</v>
      </c>
      <c r="B1972" s="12" t="s">
        <v>4565</v>
      </c>
      <c r="C1972" s="12">
        <v>9938242924</v>
      </c>
      <c r="D1972" s="12">
        <v>133</v>
      </c>
      <c r="E1972" s="82">
        <v>46043.660775462973</v>
      </c>
      <c r="F1972" s="12" t="s">
        <v>15643</v>
      </c>
    </row>
    <row r="1973" spans="1:6" x14ac:dyDescent="0.3">
      <c r="A1973" s="12" t="s">
        <v>17617</v>
      </c>
      <c r="B1973" s="12" t="s">
        <v>3447</v>
      </c>
      <c r="C1973" s="12">
        <v>8873658301</v>
      </c>
      <c r="D1973" s="12">
        <v>1263</v>
      </c>
      <c r="E1973" s="82">
        <v>46047.509386574071</v>
      </c>
      <c r="F1973" s="12" t="s">
        <v>15643</v>
      </c>
    </row>
    <row r="1974" spans="1:6" x14ac:dyDescent="0.3">
      <c r="A1974" s="12" t="s">
        <v>17618</v>
      </c>
      <c r="B1974" s="12" t="s">
        <v>3858</v>
      </c>
      <c r="C1974" s="12">
        <v>8848582181</v>
      </c>
      <c r="D1974" s="12">
        <v>49</v>
      </c>
      <c r="E1974" s="82">
        <v>46025.014247685183</v>
      </c>
      <c r="F1974" s="12" t="s">
        <v>15647</v>
      </c>
    </row>
    <row r="1975" spans="1:6" x14ac:dyDescent="0.3">
      <c r="A1975" s="12" t="s">
        <v>17619</v>
      </c>
      <c r="B1975" s="12" t="s">
        <v>3300</v>
      </c>
      <c r="C1975" s="12">
        <v>7019048138</v>
      </c>
      <c r="D1975" s="12">
        <v>3103</v>
      </c>
      <c r="E1975" s="82">
        <v>46049.680914351848</v>
      </c>
      <c r="F1975" s="12" t="s">
        <v>15649</v>
      </c>
    </row>
    <row r="1976" spans="1:6" x14ac:dyDescent="0.3">
      <c r="A1976" s="12" t="s">
        <v>17620</v>
      </c>
      <c r="B1976" s="12" t="s">
        <v>2031</v>
      </c>
      <c r="C1976" s="12">
        <v>9987193202</v>
      </c>
      <c r="D1976" s="12">
        <v>768</v>
      </c>
      <c r="E1976" s="82">
        <v>46044.896886574083</v>
      </c>
      <c r="F1976" s="12" t="s">
        <v>15647</v>
      </c>
    </row>
    <row r="1977" spans="1:6" x14ac:dyDescent="0.3">
      <c r="A1977" s="12" t="s">
        <v>17621</v>
      </c>
      <c r="B1977" s="12" t="s">
        <v>2665</v>
      </c>
      <c r="C1977" s="12">
        <v>8865353235</v>
      </c>
      <c r="D1977" s="12">
        <v>1273</v>
      </c>
      <c r="E1977" s="82">
        <v>46021.098969907413</v>
      </c>
      <c r="F1977" s="12" t="s">
        <v>15647</v>
      </c>
    </row>
    <row r="1978" spans="1:6" x14ac:dyDescent="0.3">
      <c r="A1978" s="12" t="s">
        <v>17622</v>
      </c>
      <c r="B1978" s="12" t="s">
        <v>626</v>
      </c>
      <c r="C1978" s="12">
        <v>9918910086</v>
      </c>
      <c r="D1978" s="12">
        <v>866</v>
      </c>
      <c r="E1978" s="82">
        <v>46047.991331018522</v>
      </c>
      <c r="F1978" s="12" t="s">
        <v>15643</v>
      </c>
    </row>
    <row r="1979" spans="1:6" x14ac:dyDescent="0.3">
      <c r="A1979" s="12" t="s">
        <v>17623</v>
      </c>
      <c r="B1979" s="12" t="s">
        <v>3732</v>
      </c>
      <c r="C1979" s="12">
        <v>7075052386</v>
      </c>
      <c r="D1979" s="12">
        <v>414</v>
      </c>
      <c r="E1979" s="82">
        <v>46048.676053240742</v>
      </c>
      <c r="F1979" s="12" t="s">
        <v>15647</v>
      </c>
    </row>
    <row r="1980" spans="1:6" x14ac:dyDescent="0.3">
      <c r="A1980" s="12" t="s">
        <v>17624</v>
      </c>
      <c r="B1980" s="12" t="s">
        <v>3924</v>
      </c>
      <c r="C1980" s="12">
        <v>8886955665</v>
      </c>
      <c r="D1980" s="12">
        <v>1621</v>
      </c>
      <c r="E1980" s="82">
        <v>46048.615636574083</v>
      </c>
      <c r="F1980" s="12" t="s">
        <v>15647</v>
      </c>
    </row>
    <row r="1981" spans="1:6" x14ac:dyDescent="0.3">
      <c r="A1981" s="12" t="s">
        <v>17625</v>
      </c>
      <c r="B1981" s="12" t="s">
        <v>3232</v>
      </c>
      <c r="C1981" s="12">
        <v>9896776004</v>
      </c>
      <c r="D1981" s="12">
        <v>3375</v>
      </c>
      <c r="E1981" s="82">
        <v>46052.93577546296</v>
      </c>
      <c r="F1981" s="12" t="s">
        <v>15647</v>
      </c>
    </row>
    <row r="1982" spans="1:6" x14ac:dyDescent="0.3">
      <c r="A1982" s="12" t="s">
        <v>17626</v>
      </c>
      <c r="B1982" s="12" t="s">
        <v>3968</v>
      </c>
      <c r="C1982" s="12">
        <v>7053807780</v>
      </c>
      <c r="D1982" s="12">
        <v>226</v>
      </c>
      <c r="E1982" s="82">
        <v>46053.692719907413</v>
      </c>
      <c r="F1982" s="12" t="s">
        <v>15649</v>
      </c>
    </row>
    <row r="1983" spans="1:6" x14ac:dyDescent="0.3">
      <c r="A1983" s="12" t="s">
        <v>17627</v>
      </c>
      <c r="B1983" s="12" t="s">
        <v>1328</v>
      </c>
      <c r="C1983" s="12">
        <v>8868525761</v>
      </c>
      <c r="D1983" s="12">
        <v>2119</v>
      </c>
      <c r="E1983" s="82">
        <v>46040.768414351849</v>
      </c>
      <c r="F1983" s="12" t="s">
        <v>15643</v>
      </c>
    </row>
    <row r="1984" spans="1:6" x14ac:dyDescent="0.3">
      <c r="A1984" s="12" t="s">
        <v>17628</v>
      </c>
      <c r="B1984" s="12" t="s">
        <v>1296</v>
      </c>
      <c r="C1984" s="12">
        <v>6382816521</v>
      </c>
      <c r="D1984" s="12">
        <v>2454</v>
      </c>
      <c r="E1984" s="82">
        <v>46042.948969907397</v>
      </c>
      <c r="F1984" s="12" t="s">
        <v>15647</v>
      </c>
    </row>
    <row r="1985" spans="1:6" x14ac:dyDescent="0.3">
      <c r="A1985" s="12" t="s">
        <v>17629</v>
      </c>
      <c r="B1985" s="12" t="s">
        <v>874</v>
      </c>
      <c r="C1985" s="12">
        <v>9923237041</v>
      </c>
      <c r="D1985" s="12">
        <v>2963</v>
      </c>
      <c r="E1985" s="82">
        <v>46040.104525462957</v>
      </c>
      <c r="F1985" s="12" t="s">
        <v>15647</v>
      </c>
    </row>
    <row r="1986" spans="1:6" x14ac:dyDescent="0.3">
      <c r="A1986" s="12" t="s">
        <v>17630</v>
      </c>
      <c r="B1986" s="12" t="s">
        <v>3491</v>
      </c>
      <c r="C1986" s="12">
        <v>8882328218</v>
      </c>
      <c r="D1986" s="12">
        <v>207</v>
      </c>
      <c r="E1986" s="82">
        <v>46053.564247685194</v>
      </c>
      <c r="F1986" s="12" t="s">
        <v>15643</v>
      </c>
    </row>
    <row r="1987" spans="1:6" x14ac:dyDescent="0.3">
      <c r="A1987" s="12" t="s">
        <v>17631</v>
      </c>
      <c r="B1987" s="12" t="s">
        <v>2777</v>
      </c>
      <c r="C1987" s="12">
        <v>7067595382</v>
      </c>
      <c r="D1987" s="12">
        <v>1699</v>
      </c>
      <c r="E1987" s="82">
        <v>46026.04619212963</v>
      </c>
      <c r="F1987" s="12" t="s">
        <v>15649</v>
      </c>
    </row>
    <row r="1988" spans="1:6" x14ac:dyDescent="0.3">
      <c r="A1988" s="12" t="s">
        <v>17632</v>
      </c>
      <c r="B1988" s="12" t="s">
        <v>2599</v>
      </c>
      <c r="C1988" s="12">
        <v>8876675736</v>
      </c>
      <c r="D1988" s="12">
        <v>796</v>
      </c>
      <c r="E1988" s="82">
        <v>46032.832303240742</v>
      </c>
      <c r="F1988" s="12" t="s">
        <v>15647</v>
      </c>
    </row>
    <row r="1989" spans="1:6" x14ac:dyDescent="0.3">
      <c r="A1989" s="12" t="s">
        <v>17633</v>
      </c>
      <c r="B1989" s="12" t="s">
        <v>3228</v>
      </c>
      <c r="C1989" s="12">
        <v>8859588471</v>
      </c>
      <c r="D1989" s="12">
        <v>1711</v>
      </c>
      <c r="E1989" s="82">
        <v>46024.02952546296</v>
      </c>
      <c r="F1989" s="12" t="s">
        <v>15643</v>
      </c>
    </row>
    <row r="1990" spans="1:6" x14ac:dyDescent="0.3">
      <c r="A1990" s="12" t="s">
        <v>17634</v>
      </c>
      <c r="B1990" s="12" t="s">
        <v>3852</v>
      </c>
      <c r="C1990" s="12">
        <v>9867886151</v>
      </c>
      <c r="D1990" s="12">
        <v>2054</v>
      </c>
      <c r="E1990" s="82">
        <v>46031.467719907407</v>
      </c>
      <c r="F1990" s="12" t="s">
        <v>15649</v>
      </c>
    </row>
    <row r="1991" spans="1:6" x14ac:dyDescent="0.3">
      <c r="A1991" s="12" t="s">
        <v>17635</v>
      </c>
      <c r="B1991" s="12" t="s">
        <v>2887</v>
      </c>
      <c r="C1991" s="12">
        <v>9859776051</v>
      </c>
      <c r="D1991" s="12">
        <v>761</v>
      </c>
      <c r="E1991" s="82">
        <v>46034.774664351848</v>
      </c>
      <c r="F1991" s="12" t="s">
        <v>15649</v>
      </c>
    </row>
    <row r="1992" spans="1:6" x14ac:dyDescent="0.3">
      <c r="A1992" s="12" t="s">
        <v>17636</v>
      </c>
      <c r="B1992" s="12" t="s">
        <v>1407</v>
      </c>
      <c r="C1992" s="12">
        <v>8880864329</v>
      </c>
      <c r="D1992" s="12">
        <v>3198</v>
      </c>
      <c r="E1992" s="82">
        <v>46031.568414351852</v>
      </c>
      <c r="F1992" s="12" t="s">
        <v>15643</v>
      </c>
    </row>
    <row r="1993" spans="1:6" x14ac:dyDescent="0.3">
      <c r="A1993" s="12" t="s">
        <v>17637</v>
      </c>
      <c r="B1993" s="12" t="s">
        <v>3272</v>
      </c>
      <c r="C1993" s="12">
        <v>6393779087</v>
      </c>
      <c r="D1993" s="12">
        <v>491</v>
      </c>
      <c r="E1993" s="82">
        <v>46047.730914351851</v>
      </c>
      <c r="F1993" s="12" t="s">
        <v>15649</v>
      </c>
    </row>
    <row r="1994" spans="1:6" x14ac:dyDescent="0.3">
      <c r="A1994" s="12" t="s">
        <v>17638</v>
      </c>
      <c r="B1994" s="12" t="s">
        <v>1903</v>
      </c>
      <c r="C1994" s="12">
        <v>8873147693</v>
      </c>
      <c r="D1994" s="12">
        <v>783</v>
      </c>
      <c r="E1994" s="82">
        <v>46049.235775462963</v>
      </c>
      <c r="F1994" s="12" t="s">
        <v>15649</v>
      </c>
    </row>
    <row r="1995" spans="1:6" x14ac:dyDescent="0.3">
      <c r="A1995" s="12" t="s">
        <v>17639</v>
      </c>
      <c r="B1995" s="12" t="s">
        <v>3707</v>
      </c>
      <c r="C1995" s="12">
        <v>8826776438</v>
      </c>
      <c r="D1995" s="12">
        <v>642</v>
      </c>
      <c r="E1995" s="82">
        <v>46034.646192129629</v>
      </c>
      <c r="F1995" s="12" t="s">
        <v>15643</v>
      </c>
    </row>
    <row r="1996" spans="1:6" x14ac:dyDescent="0.3">
      <c r="A1996" s="12" t="s">
        <v>17640</v>
      </c>
      <c r="B1996" s="12" t="s">
        <v>2981</v>
      </c>
      <c r="C1996" s="12">
        <v>6312957056</v>
      </c>
      <c r="D1996" s="12">
        <v>2606</v>
      </c>
      <c r="E1996" s="82">
        <v>46029.801747685182</v>
      </c>
      <c r="F1996" s="12" t="s">
        <v>15649</v>
      </c>
    </row>
    <row r="1997" spans="1:6" x14ac:dyDescent="0.3">
      <c r="A1997" s="12" t="s">
        <v>17641</v>
      </c>
      <c r="B1997" s="12" t="s">
        <v>2577</v>
      </c>
      <c r="C1997" s="12">
        <v>9831510503</v>
      </c>
      <c r="D1997" s="12">
        <v>688</v>
      </c>
      <c r="E1997" s="82">
        <v>46053.914942129632</v>
      </c>
      <c r="F1997" s="12" t="s">
        <v>15649</v>
      </c>
    </row>
    <row r="1998" spans="1:6" x14ac:dyDescent="0.3">
      <c r="A1998" s="12" t="s">
        <v>17642</v>
      </c>
      <c r="B1998" s="12" t="s">
        <v>3248</v>
      </c>
      <c r="C1998" s="12">
        <v>9918738839</v>
      </c>
      <c r="D1998" s="12">
        <v>2427</v>
      </c>
      <c r="E1998" s="82">
        <v>46042.300358796303</v>
      </c>
      <c r="F1998" s="12" t="s">
        <v>15643</v>
      </c>
    </row>
    <row r="1999" spans="1:6" x14ac:dyDescent="0.3">
      <c r="A1999" s="12" t="s">
        <v>17643</v>
      </c>
      <c r="B1999" s="12" t="s">
        <v>3170</v>
      </c>
      <c r="C1999" s="12">
        <v>6339459013</v>
      </c>
      <c r="D1999" s="12">
        <v>2499</v>
      </c>
      <c r="E1999" s="82">
        <v>46050.162858796299</v>
      </c>
      <c r="F1999" s="12" t="s">
        <v>15647</v>
      </c>
    </row>
    <row r="2000" spans="1:6" x14ac:dyDescent="0.3">
      <c r="A2000" s="12" t="s">
        <v>17644</v>
      </c>
      <c r="B2000" s="12" t="s">
        <v>4236</v>
      </c>
      <c r="C2000" s="12">
        <v>9941294665</v>
      </c>
      <c r="D2000" s="12">
        <v>2676</v>
      </c>
      <c r="E2000" s="82">
        <v>46033.674664351849</v>
      </c>
      <c r="F2000" s="12" t="s">
        <v>15649</v>
      </c>
    </row>
    <row r="2001" spans="1:6" x14ac:dyDescent="0.3">
      <c r="A2001" s="12" t="s">
        <v>17645</v>
      </c>
      <c r="B2001" s="12" t="s">
        <v>3962</v>
      </c>
      <c r="C2001" s="12">
        <v>6312796402</v>
      </c>
      <c r="D2001" s="12">
        <v>2733</v>
      </c>
      <c r="E2001" s="82">
        <v>46038.271886574083</v>
      </c>
      <c r="F2001" s="12" t="s">
        <v>15649</v>
      </c>
    </row>
    <row r="2002" spans="1:6" x14ac:dyDescent="0.3">
      <c r="A2002" s="12" t="s">
        <v>17646</v>
      </c>
      <c r="B2002" s="12" t="s">
        <v>2785</v>
      </c>
      <c r="C2002" s="12">
        <v>6358469856</v>
      </c>
      <c r="D2002" s="12">
        <v>3166</v>
      </c>
      <c r="E2002" s="82">
        <v>46041.368414351848</v>
      </c>
      <c r="F2002" s="12" t="s">
        <v>15643</v>
      </c>
    </row>
    <row r="2003" spans="1:6" x14ac:dyDescent="0.3">
      <c r="A2003" s="12" t="s">
        <v>17647</v>
      </c>
      <c r="B2003" s="12" t="s">
        <v>2085</v>
      </c>
      <c r="C2003" s="12">
        <v>7025865430</v>
      </c>
      <c r="D2003" s="12">
        <v>1068</v>
      </c>
      <c r="E2003" s="82">
        <v>46028.79619212963</v>
      </c>
      <c r="F2003" s="12" t="s">
        <v>15647</v>
      </c>
    </row>
    <row r="2004" spans="1:6" x14ac:dyDescent="0.3">
      <c r="A2004" s="12" t="s">
        <v>17648</v>
      </c>
      <c r="B2004" s="12" t="s">
        <v>4198</v>
      </c>
      <c r="C2004" s="12">
        <v>7034527812</v>
      </c>
      <c r="D2004" s="12">
        <v>3232</v>
      </c>
      <c r="E2004" s="82">
        <v>46049.26494212963</v>
      </c>
      <c r="F2004" s="12" t="s">
        <v>15647</v>
      </c>
    </row>
    <row r="2005" spans="1:6" x14ac:dyDescent="0.3">
      <c r="A2005" s="12" t="s">
        <v>17649</v>
      </c>
      <c r="B2005" s="12" t="s">
        <v>4054</v>
      </c>
      <c r="C2005" s="12">
        <v>9873571836</v>
      </c>
      <c r="D2005" s="12">
        <v>2069</v>
      </c>
      <c r="E2005" s="82">
        <v>46028.507303240738</v>
      </c>
      <c r="F2005" s="12" t="s">
        <v>15649</v>
      </c>
    </row>
    <row r="2006" spans="1:6" x14ac:dyDescent="0.3">
      <c r="A2006" s="12" t="s">
        <v>17650</v>
      </c>
      <c r="B2006" s="12" t="s">
        <v>4338</v>
      </c>
      <c r="C2006" s="12">
        <v>9857266435</v>
      </c>
      <c r="D2006" s="12">
        <v>826</v>
      </c>
      <c r="E2006" s="82">
        <v>46044.768414351849</v>
      </c>
      <c r="F2006" s="12" t="s">
        <v>15647</v>
      </c>
    </row>
    <row r="2007" spans="1:6" x14ac:dyDescent="0.3">
      <c r="A2007" s="12" t="s">
        <v>17651</v>
      </c>
      <c r="B2007" s="12" t="s">
        <v>1554</v>
      </c>
      <c r="C2007" s="12">
        <v>6342775996</v>
      </c>
      <c r="D2007" s="12">
        <v>497</v>
      </c>
      <c r="E2007" s="82">
        <v>46040.439942129633</v>
      </c>
      <c r="F2007" s="12" t="s">
        <v>15649</v>
      </c>
    </row>
    <row r="2008" spans="1:6" x14ac:dyDescent="0.3">
      <c r="A2008" s="12" t="s">
        <v>17652</v>
      </c>
      <c r="B2008" s="12" t="s">
        <v>2641</v>
      </c>
      <c r="C2008" s="12">
        <v>7065631855</v>
      </c>
      <c r="D2008" s="12">
        <v>1949</v>
      </c>
      <c r="E2008" s="82">
        <v>46025.701053240737</v>
      </c>
      <c r="F2008" s="12" t="s">
        <v>15649</v>
      </c>
    </row>
    <row r="2009" spans="1:6" x14ac:dyDescent="0.3">
      <c r="A2009" s="12" t="s">
        <v>17653</v>
      </c>
      <c r="B2009" s="12" t="s">
        <v>1239</v>
      </c>
      <c r="C2009" s="12">
        <v>7063301795</v>
      </c>
      <c r="D2009" s="12">
        <v>2022</v>
      </c>
      <c r="E2009" s="82">
        <v>46031.784386574072</v>
      </c>
      <c r="F2009" s="12" t="s">
        <v>15649</v>
      </c>
    </row>
    <row r="2010" spans="1:6" x14ac:dyDescent="0.3">
      <c r="A2010" s="12" t="s">
        <v>17654</v>
      </c>
      <c r="B2010" s="12" t="s">
        <v>4182</v>
      </c>
      <c r="C2010" s="12">
        <v>9978755702</v>
      </c>
      <c r="D2010" s="12">
        <v>699</v>
      </c>
      <c r="E2010" s="82">
        <v>46027.951747685183</v>
      </c>
      <c r="F2010" s="12" t="s">
        <v>15643</v>
      </c>
    </row>
    <row r="2011" spans="1:6" x14ac:dyDescent="0.3">
      <c r="A2011" s="12" t="s">
        <v>17655</v>
      </c>
      <c r="B2011" s="12" t="s">
        <v>1967</v>
      </c>
      <c r="C2011" s="12">
        <v>7077920647</v>
      </c>
      <c r="D2011" s="12">
        <v>2812</v>
      </c>
      <c r="E2011" s="82">
        <v>46038.516331018523</v>
      </c>
      <c r="F2011" s="12" t="s">
        <v>15649</v>
      </c>
    </row>
    <row r="2012" spans="1:6" x14ac:dyDescent="0.3">
      <c r="A2012" s="12" t="s">
        <v>17656</v>
      </c>
      <c r="B2012" s="12" t="s">
        <v>3132</v>
      </c>
      <c r="C2012" s="12">
        <v>7048217619</v>
      </c>
      <c r="D2012" s="12">
        <v>2720</v>
      </c>
      <c r="E2012" s="82">
        <v>46047.35869212963</v>
      </c>
      <c r="F2012" s="12" t="s">
        <v>15647</v>
      </c>
    </row>
    <row r="2013" spans="1:6" x14ac:dyDescent="0.3">
      <c r="A2013" s="12" t="s">
        <v>17657</v>
      </c>
      <c r="B2013" s="12" t="s">
        <v>1933</v>
      </c>
      <c r="C2013" s="12">
        <v>7098428936</v>
      </c>
      <c r="D2013" s="12">
        <v>1047</v>
      </c>
      <c r="E2013" s="82">
        <v>46050.52952546296</v>
      </c>
      <c r="F2013" s="12" t="s">
        <v>15643</v>
      </c>
    </row>
    <row r="2014" spans="1:6" x14ac:dyDescent="0.3">
      <c r="A2014" s="12" t="s">
        <v>17658</v>
      </c>
      <c r="B2014" s="12" t="s">
        <v>3336</v>
      </c>
      <c r="C2014" s="12">
        <v>9849486002</v>
      </c>
      <c r="D2014" s="12">
        <v>92</v>
      </c>
      <c r="E2014" s="82">
        <v>46022.237858796303</v>
      </c>
      <c r="F2014" s="12" t="s">
        <v>15647</v>
      </c>
    </row>
    <row r="2015" spans="1:6" x14ac:dyDescent="0.3">
      <c r="A2015" s="12" t="s">
        <v>17659</v>
      </c>
      <c r="B2015" s="12" t="s">
        <v>3376</v>
      </c>
      <c r="C2015" s="12">
        <v>8839174300</v>
      </c>
      <c r="D2015" s="12">
        <v>1290</v>
      </c>
      <c r="E2015" s="82">
        <v>46019.556608796287</v>
      </c>
      <c r="F2015" s="12" t="s">
        <v>15647</v>
      </c>
    </row>
    <row r="2016" spans="1:6" x14ac:dyDescent="0.3">
      <c r="A2016" s="12" t="s">
        <v>17660</v>
      </c>
      <c r="B2016" s="12" t="s">
        <v>4222</v>
      </c>
      <c r="C2016" s="12">
        <v>6399332044</v>
      </c>
      <c r="D2016" s="12">
        <v>3255</v>
      </c>
      <c r="E2016" s="82">
        <v>46053.057997685188</v>
      </c>
      <c r="F2016" s="12" t="s">
        <v>15647</v>
      </c>
    </row>
    <row r="2017" spans="1:6" x14ac:dyDescent="0.3">
      <c r="A2017" s="12" t="s">
        <v>17661</v>
      </c>
      <c r="B2017" s="12" t="s">
        <v>2849</v>
      </c>
      <c r="C2017" s="12">
        <v>8898012312</v>
      </c>
      <c r="D2017" s="12">
        <v>2454</v>
      </c>
      <c r="E2017" s="82">
        <v>46035.382997685178</v>
      </c>
      <c r="F2017" s="12" t="s">
        <v>15649</v>
      </c>
    </row>
    <row r="2018" spans="1:6" x14ac:dyDescent="0.3">
      <c r="A2018" s="12" t="s">
        <v>17662</v>
      </c>
      <c r="B2018" s="12" t="s">
        <v>3136</v>
      </c>
      <c r="C2018" s="12">
        <v>9839527391</v>
      </c>
      <c r="D2018" s="12">
        <v>2102</v>
      </c>
      <c r="E2018" s="82">
        <v>46048.801053240742</v>
      </c>
      <c r="F2018" s="12" t="s">
        <v>15649</v>
      </c>
    </row>
    <row r="2019" spans="1:6" x14ac:dyDescent="0.3">
      <c r="A2019" s="12" t="s">
        <v>17663</v>
      </c>
      <c r="B2019" s="12" t="s">
        <v>3432</v>
      </c>
      <c r="C2019" s="12">
        <v>9852518308</v>
      </c>
      <c r="D2019" s="12">
        <v>1187</v>
      </c>
      <c r="E2019" s="82">
        <v>46045.216331018521</v>
      </c>
      <c r="F2019" s="12" t="s">
        <v>15643</v>
      </c>
    </row>
    <row r="2020" spans="1:6" x14ac:dyDescent="0.3">
      <c r="A2020" s="12" t="s">
        <v>17664</v>
      </c>
      <c r="B2020" s="12" t="s">
        <v>1175</v>
      </c>
      <c r="C2020" s="12">
        <v>6360803672</v>
      </c>
      <c r="D2020" s="12">
        <v>2217</v>
      </c>
      <c r="E2020" s="82">
        <v>46042.528831018521</v>
      </c>
      <c r="F2020" s="12" t="s">
        <v>15643</v>
      </c>
    </row>
    <row r="2021" spans="1:6" x14ac:dyDescent="0.3">
      <c r="A2021" s="12" t="s">
        <v>17665</v>
      </c>
      <c r="B2021" s="12" t="s">
        <v>2102</v>
      </c>
      <c r="C2021" s="12">
        <v>7044180987</v>
      </c>
      <c r="D2021" s="12">
        <v>712</v>
      </c>
      <c r="E2021" s="82">
        <v>46025.110081018523</v>
      </c>
      <c r="F2021" s="12" t="s">
        <v>15643</v>
      </c>
    </row>
    <row r="2022" spans="1:6" x14ac:dyDescent="0.3">
      <c r="A2022" s="12" t="s">
        <v>17666</v>
      </c>
      <c r="B2022" s="12" t="s">
        <v>2963</v>
      </c>
      <c r="C2022" s="12">
        <v>6396555539</v>
      </c>
      <c r="D2022" s="12">
        <v>1380</v>
      </c>
      <c r="E2022" s="82">
        <v>46034.18577546296</v>
      </c>
      <c r="F2022" s="12" t="s">
        <v>15647</v>
      </c>
    </row>
    <row r="2023" spans="1:6" x14ac:dyDescent="0.3">
      <c r="A2023" s="12" t="s">
        <v>17667</v>
      </c>
      <c r="B2023" s="12" t="s">
        <v>1903</v>
      </c>
      <c r="C2023" s="12">
        <v>7027025946</v>
      </c>
      <c r="D2023" s="12">
        <v>2464</v>
      </c>
      <c r="E2023" s="82">
        <v>46029.040636574071</v>
      </c>
      <c r="F2023" s="12" t="s">
        <v>15643</v>
      </c>
    </row>
    <row r="2024" spans="1:6" x14ac:dyDescent="0.3">
      <c r="A2024" s="12" t="s">
        <v>17668</v>
      </c>
      <c r="B2024" s="12" t="s">
        <v>1602</v>
      </c>
      <c r="C2024" s="12">
        <v>9972820991</v>
      </c>
      <c r="D2024" s="12">
        <v>1762</v>
      </c>
      <c r="E2024" s="82">
        <v>46037.646192129629</v>
      </c>
      <c r="F2024" s="12" t="s">
        <v>15649</v>
      </c>
    </row>
    <row r="2025" spans="1:6" x14ac:dyDescent="0.3">
      <c r="A2025" s="12" t="s">
        <v>17669</v>
      </c>
      <c r="B2025" s="12" t="s">
        <v>3661</v>
      </c>
      <c r="C2025" s="12">
        <v>6387366441</v>
      </c>
      <c r="D2025" s="12">
        <v>1361</v>
      </c>
      <c r="E2025" s="82">
        <v>46042.927442129629</v>
      </c>
      <c r="F2025" s="12" t="s">
        <v>15643</v>
      </c>
    </row>
    <row r="2026" spans="1:6" x14ac:dyDescent="0.3">
      <c r="A2026" s="12" t="s">
        <v>17670</v>
      </c>
      <c r="B2026" s="12" t="s">
        <v>1592</v>
      </c>
      <c r="C2026" s="12">
        <v>9831597745</v>
      </c>
      <c r="D2026" s="12">
        <v>943</v>
      </c>
      <c r="E2026" s="82">
        <v>46049.218414351853</v>
      </c>
      <c r="F2026" s="12" t="s">
        <v>15647</v>
      </c>
    </row>
    <row r="2027" spans="1:6" x14ac:dyDescent="0.3">
      <c r="A2027" s="12" t="s">
        <v>17671</v>
      </c>
      <c r="B2027" s="12" t="s">
        <v>3993</v>
      </c>
      <c r="C2027" s="12">
        <v>7086169450</v>
      </c>
      <c r="D2027" s="12">
        <v>2234</v>
      </c>
      <c r="E2027" s="82">
        <v>46041.757997685178</v>
      </c>
      <c r="F2027" s="12" t="s">
        <v>15647</v>
      </c>
    </row>
    <row r="2028" spans="1:6" x14ac:dyDescent="0.3">
      <c r="A2028" s="12" t="s">
        <v>17672</v>
      </c>
      <c r="B2028" s="12" t="s">
        <v>3932</v>
      </c>
      <c r="C2028" s="12">
        <v>7020642804</v>
      </c>
      <c r="D2028" s="12">
        <v>2080</v>
      </c>
      <c r="E2028" s="82">
        <v>46048.023275462961</v>
      </c>
      <c r="F2028" s="12" t="s">
        <v>15649</v>
      </c>
    </row>
    <row r="2029" spans="1:6" x14ac:dyDescent="0.3">
      <c r="A2029" s="12" t="s">
        <v>17673</v>
      </c>
      <c r="B2029" s="12" t="s">
        <v>1141</v>
      </c>
      <c r="C2029" s="12">
        <v>7059390751</v>
      </c>
      <c r="D2029" s="12">
        <v>3091</v>
      </c>
      <c r="E2029" s="82">
        <v>46044.401747685188</v>
      </c>
      <c r="F2029" s="12" t="s">
        <v>15649</v>
      </c>
    </row>
    <row r="2030" spans="1:6" x14ac:dyDescent="0.3">
      <c r="A2030" s="12" t="s">
        <v>17674</v>
      </c>
      <c r="B2030" s="12" t="s">
        <v>3677</v>
      </c>
      <c r="C2030" s="12">
        <v>8830317895</v>
      </c>
      <c r="D2030" s="12">
        <v>1592</v>
      </c>
      <c r="E2030" s="82">
        <v>46049.214247685188</v>
      </c>
      <c r="F2030" s="12" t="s">
        <v>15649</v>
      </c>
    </row>
    <row r="2031" spans="1:6" x14ac:dyDescent="0.3">
      <c r="A2031" s="12" t="s">
        <v>17675</v>
      </c>
      <c r="B2031" s="12" t="s">
        <v>3054</v>
      </c>
      <c r="C2031" s="12">
        <v>7055595540</v>
      </c>
      <c r="D2031" s="12">
        <v>1821</v>
      </c>
      <c r="E2031" s="82">
        <v>46030.257997685178</v>
      </c>
      <c r="F2031" s="12" t="s">
        <v>15643</v>
      </c>
    </row>
    <row r="2032" spans="1:6" x14ac:dyDescent="0.3">
      <c r="A2032" s="12" t="s">
        <v>17676</v>
      </c>
      <c r="B2032" s="12" t="s">
        <v>855</v>
      </c>
      <c r="C2032" s="12">
        <v>6328945190</v>
      </c>
      <c r="D2032" s="12">
        <v>756</v>
      </c>
      <c r="E2032" s="82">
        <v>46039.426053240742</v>
      </c>
      <c r="F2032" s="12" t="s">
        <v>15643</v>
      </c>
    </row>
    <row r="2033" spans="1:6" x14ac:dyDescent="0.3">
      <c r="A2033" s="12" t="s">
        <v>17677</v>
      </c>
      <c r="B2033" s="12" t="s">
        <v>2979</v>
      </c>
      <c r="C2033" s="12">
        <v>9916862989</v>
      </c>
      <c r="D2033" s="12">
        <v>1137</v>
      </c>
      <c r="E2033" s="82">
        <v>46047.446886574071</v>
      </c>
      <c r="F2033" s="12" t="s">
        <v>15649</v>
      </c>
    </row>
    <row r="2034" spans="1:6" x14ac:dyDescent="0.3">
      <c r="A2034" s="12" t="s">
        <v>17678</v>
      </c>
      <c r="B2034" s="12" t="s">
        <v>684</v>
      </c>
      <c r="C2034" s="12">
        <v>9949856895</v>
      </c>
      <c r="D2034" s="12">
        <v>1271</v>
      </c>
      <c r="E2034" s="82">
        <v>46046.335081018522</v>
      </c>
      <c r="F2034" s="12" t="s">
        <v>15647</v>
      </c>
    </row>
    <row r="2035" spans="1:6" x14ac:dyDescent="0.3">
      <c r="A2035" s="12" t="s">
        <v>17679</v>
      </c>
      <c r="B2035" s="12" t="s">
        <v>1074</v>
      </c>
      <c r="C2035" s="12">
        <v>8876344517</v>
      </c>
      <c r="D2035" s="12">
        <v>2000</v>
      </c>
      <c r="E2035" s="82">
        <v>46047.617025462961</v>
      </c>
      <c r="F2035" s="12" t="s">
        <v>15649</v>
      </c>
    </row>
    <row r="2036" spans="1:6" x14ac:dyDescent="0.3">
      <c r="A2036" s="12" t="s">
        <v>17680</v>
      </c>
      <c r="B2036" s="12" t="s">
        <v>2257</v>
      </c>
      <c r="C2036" s="12">
        <v>6397309308</v>
      </c>
      <c r="D2036" s="12">
        <v>831</v>
      </c>
      <c r="E2036" s="82">
        <v>46041.066331018519</v>
      </c>
      <c r="F2036" s="12" t="s">
        <v>15643</v>
      </c>
    </row>
    <row r="2037" spans="1:6" x14ac:dyDescent="0.3">
      <c r="A2037" s="12" t="s">
        <v>17681</v>
      </c>
      <c r="B2037" s="12" t="s">
        <v>3418</v>
      </c>
      <c r="C2037" s="12">
        <v>9862735674</v>
      </c>
      <c r="D2037" s="12">
        <v>1508</v>
      </c>
      <c r="E2037" s="82">
        <v>46042.814942129633</v>
      </c>
      <c r="F2037" s="12" t="s">
        <v>15643</v>
      </c>
    </row>
    <row r="2038" spans="1:6" x14ac:dyDescent="0.3">
      <c r="A2038" s="12" t="s">
        <v>17682</v>
      </c>
      <c r="B2038" s="12" t="s">
        <v>4252</v>
      </c>
      <c r="C2038" s="12">
        <v>9975390252</v>
      </c>
      <c r="D2038" s="12">
        <v>3536</v>
      </c>
      <c r="E2038" s="82">
        <v>46045.355914351851</v>
      </c>
      <c r="F2038" s="12" t="s">
        <v>15647</v>
      </c>
    </row>
    <row r="2039" spans="1:6" x14ac:dyDescent="0.3">
      <c r="A2039" s="12" t="s">
        <v>17683</v>
      </c>
      <c r="B2039" s="12" t="s">
        <v>2085</v>
      </c>
      <c r="C2039" s="12">
        <v>9932012270</v>
      </c>
      <c r="D2039" s="12">
        <v>1876</v>
      </c>
      <c r="E2039" s="82">
        <v>46048.450358796297</v>
      </c>
      <c r="F2039" s="12" t="s">
        <v>15643</v>
      </c>
    </row>
    <row r="2040" spans="1:6" x14ac:dyDescent="0.3">
      <c r="A2040" s="12" t="s">
        <v>17684</v>
      </c>
      <c r="B2040" s="12" t="s">
        <v>1504</v>
      </c>
      <c r="C2040" s="12">
        <v>9966777822</v>
      </c>
      <c r="D2040" s="12">
        <v>2144</v>
      </c>
      <c r="E2040" s="82">
        <v>46019.606608796297</v>
      </c>
      <c r="F2040" s="12" t="s">
        <v>15649</v>
      </c>
    </row>
    <row r="2041" spans="1:6" x14ac:dyDescent="0.3">
      <c r="A2041" s="12" t="s">
        <v>17685</v>
      </c>
      <c r="B2041" s="12" t="s">
        <v>514</v>
      </c>
      <c r="C2041" s="12">
        <v>8812596313</v>
      </c>
      <c r="D2041" s="12">
        <v>2534</v>
      </c>
      <c r="E2041" s="82">
        <v>46052.193414351852</v>
      </c>
      <c r="F2041" s="12" t="s">
        <v>15647</v>
      </c>
    </row>
    <row r="2042" spans="1:6" x14ac:dyDescent="0.3">
      <c r="A2042" s="12" t="s">
        <v>17686</v>
      </c>
      <c r="B2042" s="12" t="s">
        <v>1662</v>
      </c>
      <c r="C2042" s="12">
        <v>9939316092</v>
      </c>
      <c r="D2042" s="12">
        <v>161</v>
      </c>
      <c r="E2042" s="82">
        <v>46031.747581018521</v>
      </c>
      <c r="F2042" s="12" t="s">
        <v>15647</v>
      </c>
    </row>
    <row r="2043" spans="1:6" x14ac:dyDescent="0.3">
      <c r="A2043" s="12" t="s">
        <v>17687</v>
      </c>
      <c r="B2043" s="12" t="s">
        <v>2311</v>
      </c>
      <c r="C2043" s="12">
        <v>6332664171</v>
      </c>
      <c r="D2043" s="12">
        <v>1723</v>
      </c>
      <c r="E2043" s="82">
        <v>46043.809386574067</v>
      </c>
      <c r="F2043" s="12" t="s">
        <v>15647</v>
      </c>
    </row>
    <row r="2044" spans="1:6" x14ac:dyDescent="0.3">
      <c r="A2044" s="12" t="s">
        <v>17688</v>
      </c>
      <c r="B2044" s="12" t="s">
        <v>4202</v>
      </c>
      <c r="C2044" s="12">
        <v>9864184783</v>
      </c>
      <c r="D2044" s="12">
        <v>1381</v>
      </c>
      <c r="E2044" s="82">
        <v>46040.90452546296</v>
      </c>
      <c r="F2044" s="12" t="s">
        <v>15649</v>
      </c>
    </row>
    <row r="2045" spans="1:6" x14ac:dyDescent="0.3">
      <c r="A2045" s="12" t="s">
        <v>17689</v>
      </c>
      <c r="B2045" s="12" t="s">
        <v>4326</v>
      </c>
      <c r="C2045" s="12">
        <v>6340751978</v>
      </c>
      <c r="D2045" s="12">
        <v>184</v>
      </c>
      <c r="E2045" s="82">
        <v>46042.720497685194</v>
      </c>
      <c r="F2045" s="12" t="s">
        <v>15643</v>
      </c>
    </row>
    <row r="2046" spans="1:6" x14ac:dyDescent="0.3">
      <c r="A2046" s="12" t="s">
        <v>17690</v>
      </c>
      <c r="B2046" s="12" t="s">
        <v>1867</v>
      </c>
      <c r="C2046" s="12">
        <v>9836606151</v>
      </c>
      <c r="D2046" s="12">
        <v>846</v>
      </c>
      <c r="E2046" s="82">
        <v>46042.589247685188</v>
      </c>
      <c r="F2046" s="12" t="s">
        <v>15643</v>
      </c>
    </row>
    <row r="2047" spans="1:6" x14ac:dyDescent="0.3">
      <c r="A2047" s="12" t="s">
        <v>17691</v>
      </c>
      <c r="B2047" s="12" t="s">
        <v>2419</v>
      </c>
      <c r="C2047" s="12">
        <v>8842295689</v>
      </c>
      <c r="D2047" s="12">
        <v>640</v>
      </c>
      <c r="E2047" s="82">
        <v>46041.893414351849</v>
      </c>
      <c r="F2047" s="12" t="s">
        <v>15647</v>
      </c>
    </row>
    <row r="2048" spans="1:6" x14ac:dyDescent="0.3">
      <c r="A2048" s="12" t="s">
        <v>17692</v>
      </c>
      <c r="B2048" s="12" t="s">
        <v>2599</v>
      </c>
      <c r="C2048" s="12">
        <v>8841563151</v>
      </c>
      <c r="D2048" s="12">
        <v>1904</v>
      </c>
      <c r="E2048" s="82">
        <v>46046.714247685188</v>
      </c>
      <c r="F2048" s="12" t="s">
        <v>15643</v>
      </c>
    </row>
    <row r="2049" spans="1:6" x14ac:dyDescent="0.3">
      <c r="A2049" s="12" t="s">
        <v>17693</v>
      </c>
      <c r="B2049" s="12" t="s">
        <v>3461</v>
      </c>
      <c r="C2049" s="12">
        <v>9892999608</v>
      </c>
      <c r="D2049" s="12">
        <v>1881</v>
      </c>
      <c r="E2049" s="82">
        <v>46041.642025462963</v>
      </c>
      <c r="F2049" s="12" t="s">
        <v>15643</v>
      </c>
    </row>
    <row r="2050" spans="1:6" x14ac:dyDescent="0.3">
      <c r="A2050" s="12" t="s">
        <v>17694</v>
      </c>
      <c r="B2050" s="12" t="s">
        <v>682</v>
      </c>
      <c r="C2050" s="12">
        <v>7089050343</v>
      </c>
      <c r="D2050" s="12">
        <v>2362</v>
      </c>
      <c r="E2050" s="82">
        <v>46019.364942129629</v>
      </c>
      <c r="F2050" s="12" t="s">
        <v>15647</v>
      </c>
    </row>
    <row r="2051" spans="1:6" x14ac:dyDescent="0.3">
      <c r="A2051" s="12" t="s">
        <v>17695</v>
      </c>
      <c r="B2051" s="12" t="s">
        <v>4511</v>
      </c>
      <c r="C2051" s="12">
        <v>7054220474</v>
      </c>
      <c r="D2051" s="12">
        <v>1965</v>
      </c>
      <c r="E2051" s="82">
        <v>46033.646192129629</v>
      </c>
      <c r="F2051" s="12" t="s">
        <v>15649</v>
      </c>
    </row>
    <row r="2052" spans="1:6" x14ac:dyDescent="0.3">
      <c r="A2052" s="12" t="s">
        <v>17696</v>
      </c>
      <c r="B2052" s="12" t="s">
        <v>1658</v>
      </c>
      <c r="C2052" s="12">
        <v>8817861069</v>
      </c>
      <c r="D2052" s="12">
        <v>3449</v>
      </c>
      <c r="E2052" s="82">
        <v>46028.612858796303</v>
      </c>
      <c r="F2052" s="12" t="s">
        <v>15649</v>
      </c>
    </row>
    <row r="2053" spans="1:6" x14ac:dyDescent="0.3">
      <c r="A2053" s="12" t="s">
        <v>17697</v>
      </c>
      <c r="B2053" s="12" t="s">
        <v>2179</v>
      </c>
      <c r="C2053" s="12">
        <v>9991575389</v>
      </c>
      <c r="D2053" s="12">
        <v>3527</v>
      </c>
      <c r="E2053" s="82">
        <v>46030.151747685188</v>
      </c>
      <c r="F2053" s="12" t="s">
        <v>15647</v>
      </c>
    </row>
    <row r="2054" spans="1:6" x14ac:dyDescent="0.3">
      <c r="A2054" s="12" t="s">
        <v>17698</v>
      </c>
      <c r="B2054" s="12" t="s">
        <v>971</v>
      </c>
      <c r="C2054" s="12">
        <v>9828760213</v>
      </c>
      <c r="D2054" s="12">
        <v>2559</v>
      </c>
      <c r="E2054" s="82">
        <v>46029.896192129629</v>
      </c>
      <c r="F2054" s="12" t="s">
        <v>15647</v>
      </c>
    </row>
    <row r="2055" spans="1:6" x14ac:dyDescent="0.3">
      <c r="A2055" s="12" t="s">
        <v>17699</v>
      </c>
      <c r="B2055" s="12" t="s">
        <v>3997</v>
      </c>
      <c r="C2055" s="12">
        <v>9990677826</v>
      </c>
      <c r="D2055" s="12">
        <v>539</v>
      </c>
      <c r="E2055" s="82">
        <v>46032.164942129632</v>
      </c>
      <c r="F2055" s="12" t="s">
        <v>15649</v>
      </c>
    </row>
    <row r="2056" spans="1:6" x14ac:dyDescent="0.3">
      <c r="A2056" s="12" t="s">
        <v>17700</v>
      </c>
      <c r="B2056" s="12" t="s">
        <v>3611</v>
      </c>
      <c r="C2056" s="12">
        <v>6396243420</v>
      </c>
      <c r="D2056" s="12">
        <v>1289</v>
      </c>
      <c r="E2056" s="82">
        <v>46044.316331018519</v>
      </c>
      <c r="F2056" s="12" t="s">
        <v>15649</v>
      </c>
    </row>
    <row r="2057" spans="1:6" x14ac:dyDescent="0.3">
      <c r="A2057" s="12" t="s">
        <v>17701</v>
      </c>
      <c r="B2057" s="12" t="s">
        <v>661</v>
      </c>
      <c r="C2057" s="12">
        <v>8880510493</v>
      </c>
      <c r="D2057" s="12">
        <v>1104</v>
      </c>
      <c r="E2057" s="82">
        <v>46034.953831018523</v>
      </c>
      <c r="F2057" s="12" t="s">
        <v>15643</v>
      </c>
    </row>
    <row r="2058" spans="1:6" x14ac:dyDescent="0.3">
      <c r="A2058" s="12" t="s">
        <v>17702</v>
      </c>
      <c r="B2058" s="12" t="s">
        <v>1554</v>
      </c>
      <c r="C2058" s="12">
        <v>9822774760</v>
      </c>
      <c r="D2058" s="12">
        <v>1678</v>
      </c>
      <c r="E2058" s="82">
        <v>46042.800358796303</v>
      </c>
      <c r="F2058" s="12" t="s">
        <v>15647</v>
      </c>
    </row>
    <row r="2059" spans="1:6" x14ac:dyDescent="0.3">
      <c r="A2059" s="12" t="s">
        <v>17703</v>
      </c>
      <c r="B2059" s="12" t="s">
        <v>942</v>
      </c>
      <c r="C2059" s="12">
        <v>8899484522</v>
      </c>
      <c r="D2059" s="12">
        <v>3059</v>
      </c>
      <c r="E2059" s="82">
        <v>46034.67119212963</v>
      </c>
      <c r="F2059" s="12" t="s">
        <v>15647</v>
      </c>
    </row>
    <row r="2060" spans="1:6" x14ac:dyDescent="0.3">
      <c r="A2060" s="12" t="s">
        <v>17704</v>
      </c>
      <c r="B2060" s="12" t="s">
        <v>1225</v>
      </c>
      <c r="C2060" s="12">
        <v>8818062697</v>
      </c>
      <c r="D2060" s="12">
        <v>1269</v>
      </c>
      <c r="E2060" s="82">
        <v>46030.051053240742</v>
      </c>
      <c r="F2060" s="12" t="s">
        <v>15643</v>
      </c>
    </row>
    <row r="2061" spans="1:6" x14ac:dyDescent="0.3">
      <c r="A2061" s="12" t="s">
        <v>17705</v>
      </c>
      <c r="B2061" s="12" t="s">
        <v>1714</v>
      </c>
      <c r="C2061" s="12">
        <v>6336718696</v>
      </c>
      <c r="D2061" s="12">
        <v>1280</v>
      </c>
      <c r="E2061" s="82">
        <v>46033.320497685178</v>
      </c>
      <c r="F2061" s="12" t="s">
        <v>15649</v>
      </c>
    </row>
    <row r="2062" spans="1:6" x14ac:dyDescent="0.3">
      <c r="A2062" s="12" t="s">
        <v>17706</v>
      </c>
      <c r="B2062" s="12" t="s">
        <v>2385</v>
      </c>
      <c r="C2062" s="12">
        <v>6388306445</v>
      </c>
      <c r="D2062" s="12">
        <v>451</v>
      </c>
      <c r="E2062" s="82">
        <v>46028.928136574083</v>
      </c>
      <c r="F2062" s="12" t="s">
        <v>15643</v>
      </c>
    </row>
    <row r="2063" spans="1:6" x14ac:dyDescent="0.3">
      <c r="A2063" s="12" t="s">
        <v>17707</v>
      </c>
      <c r="B2063" s="12" t="s">
        <v>2507</v>
      </c>
      <c r="C2063" s="12">
        <v>9988475426</v>
      </c>
      <c r="D2063" s="12">
        <v>2609</v>
      </c>
      <c r="E2063" s="82">
        <v>46025.364942129629</v>
      </c>
      <c r="F2063" s="12" t="s">
        <v>15649</v>
      </c>
    </row>
    <row r="2064" spans="1:6" x14ac:dyDescent="0.3">
      <c r="A2064" s="12" t="s">
        <v>17708</v>
      </c>
      <c r="B2064" s="12" t="s">
        <v>2201</v>
      </c>
      <c r="C2064" s="12">
        <v>8887876745</v>
      </c>
      <c r="D2064" s="12">
        <v>337</v>
      </c>
      <c r="E2064" s="82">
        <v>46041.569108796299</v>
      </c>
      <c r="F2064" s="12" t="s">
        <v>15649</v>
      </c>
    </row>
    <row r="2065" spans="1:6" x14ac:dyDescent="0.3">
      <c r="A2065" s="12" t="s">
        <v>17709</v>
      </c>
      <c r="B2065" s="12" t="s">
        <v>2471</v>
      </c>
      <c r="C2065" s="12">
        <v>8867094004</v>
      </c>
      <c r="D2065" s="12">
        <v>3242</v>
      </c>
      <c r="E2065" s="82">
        <v>46033.691331018519</v>
      </c>
      <c r="F2065" s="12" t="s">
        <v>15647</v>
      </c>
    </row>
    <row r="2066" spans="1:6" x14ac:dyDescent="0.3">
      <c r="A2066" s="12" t="s">
        <v>17710</v>
      </c>
      <c r="B2066" s="12" t="s">
        <v>1419</v>
      </c>
      <c r="C2066" s="12">
        <v>9861337569</v>
      </c>
      <c r="D2066" s="12">
        <v>1432</v>
      </c>
      <c r="E2066" s="82">
        <v>46044.246192129627</v>
      </c>
      <c r="F2066" s="12" t="s">
        <v>15647</v>
      </c>
    </row>
    <row r="2067" spans="1:6" x14ac:dyDescent="0.3">
      <c r="A2067" s="12" t="s">
        <v>17711</v>
      </c>
      <c r="B2067" s="12" t="s">
        <v>4547</v>
      </c>
      <c r="C2067" s="12">
        <v>9931503536</v>
      </c>
      <c r="D2067" s="12">
        <v>1074</v>
      </c>
      <c r="E2067" s="82">
        <v>46053.326747685183</v>
      </c>
      <c r="F2067" s="12" t="s">
        <v>15647</v>
      </c>
    </row>
    <row r="2068" spans="1:6" x14ac:dyDescent="0.3">
      <c r="A2068" s="12" t="s">
        <v>17712</v>
      </c>
      <c r="B2068" s="12" t="s">
        <v>3960</v>
      </c>
      <c r="C2068" s="12">
        <v>9830428938</v>
      </c>
      <c r="D2068" s="12">
        <v>3425</v>
      </c>
      <c r="E2068" s="82">
        <v>46027.455914351849</v>
      </c>
      <c r="F2068" s="12" t="s">
        <v>15647</v>
      </c>
    </row>
    <row r="2069" spans="1:6" x14ac:dyDescent="0.3">
      <c r="A2069" s="12" t="s">
        <v>17713</v>
      </c>
      <c r="B2069" s="12" t="s">
        <v>1726</v>
      </c>
      <c r="C2069" s="12">
        <v>6314462386</v>
      </c>
      <c r="D2069" s="12">
        <v>474</v>
      </c>
      <c r="E2069" s="82">
        <v>46043.642025462963</v>
      </c>
      <c r="F2069" s="12" t="s">
        <v>15649</v>
      </c>
    </row>
    <row r="2070" spans="1:6" x14ac:dyDescent="0.3">
      <c r="A2070" s="12" t="s">
        <v>17714</v>
      </c>
      <c r="B2070" s="12" t="s">
        <v>4541</v>
      </c>
      <c r="C2070" s="12">
        <v>6382156064</v>
      </c>
      <c r="D2070" s="12">
        <v>759</v>
      </c>
      <c r="E2070" s="82">
        <v>46041.622581018521</v>
      </c>
      <c r="F2070" s="12" t="s">
        <v>15649</v>
      </c>
    </row>
    <row r="2071" spans="1:6" x14ac:dyDescent="0.3">
      <c r="A2071" s="12" t="s">
        <v>17715</v>
      </c>
      <c r="B2071" s="12" t="s">
        <v>3908</v>
      </c>
      <c r="C2071" s="12">
        <v>9851715401</v>
      </c>
      <c r="D2071" s="12">
        <v>2175</v>
      </c>
      <c r="E2071" s="82">
        <v>46046.262858796297</v>
      </c>
      <c r="F2071" s="12" t="s">
        <v>15647</v>
      </c>
    </row>
    <row r="2072" spans="1:6" x14ac:dyDescent="0.3">
      <c r="A2072" s="12" t="s">
        <v>17716</v>
      </c>
      <c r="B2072" s="12" t="s">
        <v>3766</v>
      </c>
      <c r="C2072" s="12">
        <v>9839200476</v>
      </c>
      <c r="D2072" s="12">
        <v>606</v>
      </c>
      <c r="E2072" s="82">
        <v>46053.237164351849</v>
      </c>
      <c r="F2072" s="12" t="s">
        <v>15649</v>
      </c>
    </row>
    <row r="2073" spans="1:6" x14ac:dyDescent="0.3">
      <c r="A2073" s="12" t="s">
        <v>17717</v>
      </c>
      <c r="B2073" s="12" t="s">
        <v>3190</v>
      </c>
      <c r="C2073" s="12">
        <v>6356626943</v>
      </c>
      <c r="D2073" s="12">
        <v>1107</v>
      </c>
      <c r="E2073" s="82">
        <v>46026.612858796303</v>
      </c>
      <c r="F2073" s="12" t="s">
        <v>15649</v>
      </c>
    </row>
    <row r="2074" spans="1:6" x14ac:dyDescent="0.3">
      <c r="A2074" s="12" t="s">
        <v>17718</v>
      </c>
      <c r="B2074" s="12" t="s">
        <v>802</v>
      </c>
      <c r="C2074" s="12">
        <v>7059534234</v>
      </c>
      <c r="D2074" s="12">
        <v>2673</v>
      </c>
      <c r="E2074" s="82">
        <v>46023.08021990741</v>
      </c>
      <c r="F2074" s="12" t="s">
        <v>15647</v>
      </c>
    </row>
    <row r="2075" spans="1:6" x14ac:dyDescent="0.3">
      <c r="A2075" s="12" t="s">
        <v>17719</v>
      </c>
      <c r="B2075" s="12" t="s">
        <v>2519</v>
      </c>
      <c r="C2075" s="12">
        <v>7044215848</v>
      </c>
      <c r="D2075" s="12">
        <v>844</v>
      </c>
      <c r="E2075" s="82">
        <v>46039.61146990741</v>
      </c>
      <c r="F2075" s="12" t="s">
        <v>15649</v>
      </c>
    </row>
    <row r="2076" spans="1:6" x14ac:dyDescent="0.3">
      <c r="A2076" s="12" t="s">
        <v>17720</v>
      </c>
      <c r="B2076" s="12" t="s">
        <v>2249</v>
      </c>
      <c r="C2076" s="12">
        <v>8864316018</v>
      </c>
      <c r="D2076" s="12">
        <v>1200</v>
      </c>
      <c r="E2076" s="82">
        <v>46021.157997685194</v>
      </c>
      <c r="F2076" s="12" t="s">
        <v>15643</v>
      </c>
    </row>
    <row r="2077" spans="1:6" x14ac:dyDescent="0.3">
      <c r="A2077" s="12" t="s">
        <v>17721</v>
      </c>
      <c r="B2077" s="12" t="s">
        <v>3782</v>
      </c>
      <c r="C2077" s="12">
        <v>9991342446</v>
      </c>
      <c r="D2077" s="12">
        <v>3033</v>
      </c>
      <c r="E2077" s="82">
        <v>46042.437858796293</v>
      </c>
      <c r="F2077" s="12" t="s">
        <v>15649</v>
      </c>
    </row>
    <row r="2078" spans="1:6" x14ac:dyDescent="0.3">
      <c r="A2078" s="12" t="s">
        <v>17722</v>
      </c>
      <c r="B2078" s="12" t="s">
        <v>3756</v>
      </c>
      <c r="C2078" s="12">
        <v>9916019057</v>
      </c>
      <c r="D2078" s="12">
        <v>2957</v>
      </c>
      <c r="E2078" s="82">
        <v>46044.824664351851</v>
      </c>
      <c r="F2078" s="12" t="s">
        <v>15647</v>
      </c>
    </row>
    <row r="2079" spans="1:6" x14ac:dyDescent="0.3">
      <c r="A2079" s="12" t="s">
        <v>17723</v>
      </c>
      <c r="B2079" s="12" t="s">
        <v>4306</v>
      </c>
      <c r="C2079" s="12">
        <v>9936896549</v>
      </c>
      <c r="D2079" s="12">
        <v>545</v>
      </c>
      <c r="E2079" s="82">
        <v>46029.562858796293</v>
      </c>
      <c r="F2079" s="12" t="s">
        <v>15649</v>
      </c>
    </row>
    <row r="2080" spans="1:6" x14ac:dyDescent="0.3">
      <c r="A2080" s="12" t="s">
        <v>17724</v>
      </c>
      <c r="B2080" s="12" t="s">
        <v>2365</v>
      </c>
      <c r="C2080" s="12">
        <v>8840605677</v>
      </c>
      <c r="D2080" s="12">
        <v>2857</v>
      </c>
      <c r="E2080" s="82">
        <v>46031.071886574071</v>
      </c>
      <c r="F2080" s="12" t="s">
        <v>15649</v>
      </c>
    </row>
    <row r="2081" spans="1:6" x14ac:dyDescent="0.3">
      <c r="A2081" s="12" t="s">
        <v>17725</v>
      </c>
      <c r="B2081" s="12" t="s">
        <v>1750</v>
      </c>
      <c r="C2081" s="12">
        <v>8838160428</v>
      </c>
      <c r="D2081" s="12">
        <v>2356</v>
      </c>
      <c r="E2081" s="82">
        <v>46040.730219907397</v>
      </c>
      <c r="F2081" s="12" t="s">
        <v>15649</v>
      </c>
    </row>
    <row r="2082" spans="1:6" x14ac:dyDescent="0.3">
      <c r="A2082" s="12" t="s">
        <v>17726</v>
      </c>
      <c r="B2082" s="12" t="s">
        <v>2599</v>
      </c>
      <c r="C2082" s="12">
        <v>9831921830</v>
      </c>
      <c r="D2082" s="12">
        <v>494</v>
      </c>
      <c r="E2082" s="82">
        <v>46023.763553240737</v>
      </c>
      <c r="F2082" s="12" t="s">
        <v>15647</v>
      </c>
    </row>
    <row r="2083" spans="1:6" x14ac:dyDescent="0.3">
      <c r="A2083" s="12" t="s">
        <v>17727</v>
      </c>
      <c r="B2083" s="12" t="s">
        <v>4017</v>
      </c>
      <c r="C2083" s="12">
        <v>8837993670</v>
      </c>
      <c r="D2083" s="12">
        <v>2896</v>
      </c>
      <c r="E2083" s="82">
        <v>46023.922581018523</v>
      </c>
      <c r="F2083" s="12" t="s">
        <v>15643</v>
      </c>
    </row>
    <row r="2084" spans="1:6" x14ac:dyDescent="0.3">
      <c r="A2084" s="12" t="s">
        <v>17728</v>
      </c>
      <c r="B2084" s="12" t="s">
        <v>4031</v>
      </c>
      <c r="C2084" s="12">
        <v>7044292197</v>
      </c>
      <c r="D2084" s="12">
        <v>299</v>
      </c>
      <c r="E2084" s="82">
        <v>46043.293414351851</v>
      </c>
      <c r="F2084" s="12" t="s">
        <v>15643</v>
      </c>
    </row>
    <row r="2085" spans="1:6" x14ac:dyDescent="0.3">
      <c r="A2085" s="12" t="s">
        <v>17729</v>
      </c>
      <c r="B2085" s="12" t="s">
        <v>2189</v>
      </c>
      <c r="C2085" s="12">
        <v>6349764016</v>
      </c>
      <c r="D2085" s="12">
        <v>2445</v>
      </c>
      <c r="E2085" s="82">
        <v>46026.319108796299</v>
      </c>
      <c r="F2085" s="12" t="s">
        <v>15647</v>
      </c>
    </row>
    <row r="2086" spans="1:6" x14ac:dyDescent="0.3">
      <c r="A2086" s="12" t="s">
        <v>17730</v>
      </c>
      <c r="B2086" s="12" t="s">
        <v>3370</v>
      </c>
      <c r="C2086" s="12">
        <v>6317521222</v>
      </c>
      <c r="D2086" s="12">
        <v>3171</v>
      </c>
      <c r="E2086" s="82">
        <v>46025.981608796297</v>
      </c>
      <c r="F2086" s="12" t="s">
        <v>15643</v>
      </c>
    </row>
    <row r="2087" spans="1:6" x14ac:dyDescent="0.3">
      <c r="A2087" s="12" t="s">
        <v>17731</v>
      </c>
      <c r="B2087" s="12" t="s">
        <v>688</v>
      </c>
      <c r="C2087" s="12">
        <v>8858884998</v>
      </c>
      <c r="D2087" s="12">
        <v>3121</v>
      </c>
      <c r="E2087" s="82">
        <v>46030.454525462963</v>
      </c>
      <c r="F2087" s="12" t="s">
        <v>15649</v>
      </c>
    </row>
    <row r="2088" spans="1:6" x14ac:dyDescent="0.3">
      <c r="A2088" s="12" t="s">
        <v>17732</v>
      </c>
      <c r="B2088" s="12" t="s">
        <v>1302</v>
      </c>
      <c r="C2088" s="12">
        <v>6337965130</v>
      </c>
      <c r="D2088" s="12">
        <v>594</v>
      </c>
      <c r="E2088" s="82">
        <v>46029.318414351852</v>
      </c>
      <c r="F2088" s="12" t="s">
        <v>15647</v>
      </c>
    </row>
    <row r="2089" spans="1:6" x14ac:dyDescent="0.3">
      <c r="A2089" s="12" t="s">
        <v>17733</v>
      </c>
      <c r="B2089" s="12" t="s">
        <v>3256</v>
      </c>
      <c r="C2089" s="12">
        <v>6398784565</v>
      </c>
      <c r="D2089" s="12">
        <v>2747</v>
      </c>
      <c r="E2089" s="82">
        <v>46033.754525462973</v>
      </c>
      <c r="F2089" s="12" t="s">
        <v>15647</v>
      </c>
    </row>
    <row r="2090" spans="1:6" x14ac:dyDescent="0.3">
      <c r="A2090" s="12" t="s">
        <v>17734</v>
      </c>
      <c r="B2090" s="12" t="s">
        <v>4009</v>
      </c>
      <c r="C2090" s="12">
        <v>6367862202</v>
      </c>
      <c r="D2090" s="12">
        <v>1504</v>
      </c>
      <c r="E2090" s="82">
        <v>46051.04896990741</v>
      </c>
      <c r="F2090" s="12" t="s">
        <v>15647</v>
      </c>
    </row>
    <row r="2091" spans="1:6" x14ac:dyDescent="0.3">
      <c r="A2091" s="12" t="s">
        <v>17735</v>
      </c>
      <c r="B2091" s="12" t="s">
        <v>595</v>
      </c>
      <c r="C2091" s="12">
        <v>8843525867</v>
      </c>
      <c r="D2091" s="12">
        <v>2824</v>
      </c>
      <c r="E2091" s="82">
        <v>46038.464942129627</v>
      </c>
      <c r="F2091" s="12" t="s">
        <v>15643</v>
      </c>
    </row>
    <row r="2092" spans="1:6" x14ac:dyDescent="0.3">
      <c r="A2092" s="12" t="s">
        <v>17736</v>
      </c>
      <c r="B2092" s="12" t="s">
        <v>1987</v>
      </c>
      <c r="C2092" s="12">
        <v>7048627898</v>
      </c>
      <c r="D2092" s="12">
        <v>594</v>
      </c>
      <c r="E2092" s="82">
        <v>46027.242025462961</v>
      </c>
      <c r="F2092" s="12" t="s">
        <v>15649</v>
      </c>
    </row>
    <row r="2093" spans="1:6" x14ac:dyDescent="0.3">
      <c r="A2093" s="12" t="s">
        <v>17737</v>
      </c>
      <c r="B2093" s="12" t="s">
        <v>4499</v>
      </c>
      <c r="C2093" s="12">
        <v>8874206987</v>
      </c>
      <c r="D2093" s="12">
        <v>3185</v>
      </c>
      <c r="E2093" s="82">
        <v>46050.629525462973</v>
      </c>
      <c r="F2093" s="12" t="s">
        <v>15647</v>
      </c>
    </row>
    <row r="2094" spans="1:6" x14ac:dyDescent="0.3">
      <c r="A2094" s="12" t="s">
        <v>17738</v>
      </c>
      <c r="B2094" s="12" t="s">
        <v>3997</v>
      </c>
      <c r="C2094" s="12">
        <v>8882988487</v>
      </c>
      <c r="D2094" s="12">
        <v>267</v>
      </c>
      <c r="E2094" s="82">
        <v>46027.009386574071</v>
      </c>
      <c r="F2094" s="12" t="s">
        <v>15649</v>
      </c>
    </row>
    <row r="2095" spans="1:6" x14ac:dyDescent="0.3">
      <c r="A2095" s="12" t="s">
        <v>17739</v>
      </c>
      <c r="B2095" s="12" t="s">
        <v>3938</v>
      </c>
      <c r="C2095" s="12">
        <v>9955402328</v>
      </c>
      <c r="D2095" s="12">
        <v>142</v>
      </c>
      <c r="E2095" s="82">
        <v>46047.724664351852</v>
      </c>
      <c r="F2095" s="12" t="s">
        <v>15649</v>
      </c>
    </row>
    <row r="2096" spans="1:6" x14ac:dyDescent="0.3">
      <c r="A2096" s="12" t="s">
        <v>17740</v>
      </c>
      <c r="B2096" s="12" t="s">
        <v>3968</v>
      </c>
      <c r="C2096" s="12">
        <v>7091330695</v>
      </c>
      <c r="D2096" s="12">
        <v>1384</v>
      </c>
      <c r="E2096" s="82">
        <v>46053.403136574067</v>
      </c>
      <c r="F2096" s="12" t="s">
        <v>15647</v>
      </c>
    </row>
    <row r="2097" spans="1:6" x14ac:dyDescent="0.3">
      <c r="A2097" s="12" t="s">
        <v>17741</v>
      </c>
      <c r="B2097" s="12" t="s">
        <v>2172</v>
      </c>
      <c r="C2097" s="12">
        <v>6392682044</v>
      </c>
      <c r="D2097" s="12">
        <v>1874</v>
      </c>
      <c r="E2097" s="82">
        <v>46049.042025462957</v>
      </c>
      <c r="F2097" s="12" t="s">
        <v>15643</v>
      </c>
    </row>
    <row r="2098" spans="1:6" x14ac:dyDescent="0.3">
      <c r="A2098" s="12" t="s">
        <v>17742</v>
      </c>
      <c r="B2098" s="12" t="s">
        <v>2003</v>
      </c>
      <c r="C2098" s="12">
        <v>7017235284</v>
      </c>
      <c r="D2098" s="12">
        <v>1989</v>
      </c>
      <c r="E2098" s="82">
        <v>46036.59480324074</v>
      </c>
      <c r="F2098" s="12" t="s">
        <v>15649</v>
      </c>
    </row>
    <row r="2099" spans="1:6" x14ac:dyDescent="0.3">
      <c r="A2099" s="12" t="s">
        <v>17743</v>
      </c>
      <c r="B2099" s="12" t="s">
        <v>1147</v>
      </c>
      <c r="C2099" s="12">
        <v>8818809467</v>
      </c>
      <c r="D2099" s="12">
        <v>2035</v>
      </c>
      <c r="E2099" s="82">
        <v>46044.485081018523</v>
      </c>
      <c r="F2099" s="12" t="s">
        <v>15647</v>
      </c>
    </row>
    <row r="2100" spans="1:6" x14ac:dyDescent="0.3">
      <c r="A2100" s="12" t="s">
        <v>17744</v>
      </c>
      <c r="B2100" s="12" t="s">
        <v>1690</v>
      </c>
      <c r="C2100" s="12">
        <v>9954655214</v>
      </c>
      <c r="D2100" s="12">
        <v>1280</v>
      </c>
      <c r="E2100" s="82">
        <v>46023.555914351848</v>
      </c>
      <c r="F2100" s="12" t="s">
        <v>15647</v>
      </c>
    </row>
    <row r="2101" spans="1:6" x14ac:dyDescent="0.3">
      <c r="A2101" s="12" t="s">
        <v>17745</v>
      </c>
      <c r="B2101" s="12" t="s">
        <v>3938</v>
      </c>
      <c r="C2101" s="12">
        <v>8855902567</v>
      </c>
      <c r="D2101" s="12">
        <v>783</v>
      </c>
      <c r="E2101" s="82">
        <v>46028.910775462973</v>
      </c>
      <c r="F2101" s="12" t="s">
        <v>15647</v>
      </c>
    </row>
    <row r="2102" spans="1:6" x14ac:dyDescent="0.3">
      <c r="A2102" s="12" t="s">
        <v>17746</v>
      </c>
      <c r="B2102" s="12" t="s">
        <v>2311</v>
      </c>
      <c r="C2102" s="12">
        <v>7062462353</v>
      </c>
      <c r="D2102" s="12">
        <v>2287</v>
      </c>
      <c r="E2102" s="82">
        <v>46044.453136574077</v>
      </c>
      <c r="F2102" s="12" t="s">
        <v>15643</v>
      </c>
    </row>
    <row r="2103" spans="1:6" x14ac:dyDescent="0.3">
      <c r="A2103" s="12" t="s">
        <v>17747</v>
      </c>
      <c r="B2103" s="12" t="s">
        <v>4066</v>
      </c>
      <c r="C2103" s="12">
        <v>6363424608</v>
      </c>
      <c r="D2103" s="12">
        <v>808</v>
      </c>
      <c r="E2103" s="82">
        <v>46037.496192129627</v>
      </c>
      <c r="F2103" s="12" t="s">
        <v>15643</v>
      </c>
    </row>
    <row r="2104" spans="1:6" x14ac:dyDescent="0.3">
      <c r="A2104" s="12" t="s">
        <v>17748</v>
      </c>
      <c r="B2104" s="12" t="s">
        <v>832</v>
      </c>
      <c r="C2104" s="12">
        <v>7068772038</v>
      </c>
      <c r="D2104" s="12">
        <v>858</v>
      </c>
      <c r="E2104" s="82">
        <v>46036.669803240737</v>
      </c>
      <c r="F2104" s="12" t="s">
        <v>15643</v>
      </c>
    </row>
    <row r="2105" spans="1:6" x14ac:dyDescent="0.3">
      <c r="A2105" s="12" t="s">
        <v>17749</v>
      </c>
      <c r="B2105" s="12" t="s">
        <v>4240</v>
      </c>
      <c r="C2105" s="12">
        <v>7090803718</v>
      </c>
      <c r="D2105" s="12">
        <v>2285</v>
      </c>
      <c r="E2105" s="82">
        <v>46047.221886574072</v>
      </c>
      <c r="F2105" s="12" t="s">
        <v>15649</v>
      </c>
    </row>
    <row r="2106" spans="1:6" x14ac:dyDescent="0.3">
      <c r="A2106" s="12" t="s">
        <v>17750</v>
      </c>
      <c r="B2106" s="12" t="s">
        <v>1312</v>
      </c>
      <c r="C2106" s="12">
        <v>9886120725</v>
      </c>
      <c r="D2106" s="12">
        <v>3082</v>
      </c>
      <c r="E2106" s="82">
        <v>46027.850358796299</v>
      </c>
      <c r="F2106" s="12" t="s">
        <v>15647</v>
      </c>
    </row>
    <row r="2107" spans="1:6" x14ac:dyDescent="0.3">
      <c r="A2107" s="12" t="s">
        <v>17751</v>
      </c>
      <c r="B2107" s="12" t="s">
        <v>2053</v>
      </c>
      <c r="C2107" s="12">
        <v>8865229702</v>
      </c>
      <c r="D2107" s="12">
        <v>3441</v>
      </c>
      <c r="E2107" s="82">
        <v>46045.189942129633</v>
      </c>
      <c r="F2107" s="12" t="s">
        <v>15643</v>
      </c>
    </row>
    <row r="2108" spans="1:6" x14ac:dyDescent="0.3">
      <c r="A2108" s="12" t="s">
        <v>17752</v>
      </c>
      <c r="B2108" s="12" t="s">
        <v>1650</v>
      </c>
      <c r="C2108" s="12">
        <v>9830599669</v>
      </c>
      <c r="D2108" s="12">
        <v>2668</v>
      </c>
      <c r="E2108" s="82">
        <v>46028.457997685182</v>
      </c>
      <c r="F2108" s="12" t="s">
        <v>15647</v>
      </c>
    </row>
    <row r="2109" spans="1:6" x14ac:dyDescent="0.3">
      <c r="A2109" s="12" t="s">
        <v>17753</v>
      </c>
      <c r="B2109" s="12" t="s">
        <v>946</v>
      </c>
      <c r="C2109" s="12">
        <v>9953170621</v>
      </c>
      <c r="D2109" s="12">
        <v>1991</v>
      </c>
      <c r="E2109" s="82">
        <v>46029.055219907408</v>
      </c>
      <c r="F2109" s="12" t="s">
        <v>15647</v>
      </c>
    </row>
    <row r="2110" spans="1:6" x14ac:dyDescent="0.3">
      <c r="A2110" s="12" t="s">
        <v>17754</v>
      </c>
      <c r="B2110" s="12" t="s">
        <v>2497</v>
      </c>
      <c r="C2110" s="12">
        <v>9925242250</v>
      </c>
      <c r="D2110" s="12">
        <v>950</v>
      </c>
      <c r="E2110" s="82">
        <v>46019.758692129632</v>
      </c>
      <c r="F2110" s="12" t="s">
        <v>15643</v>
      </c>
    </row>
    <row r="2111" spans="1:6" x14ac:dyDescent="0.3">
      <c r="A2111" s="12" t="s">
        <v>17755</v>
      </c>
      <c r="B2111" s="12" t="s">
        <v>1798</v>
      </c>
      <c r="C2111" s="12">
        <v>8872213730</v>
      </c>
      <c r="D2111" s="12">
        <v>3183</v>
      </c>
      <c r="E2111" s="82">
        <v>46032.689247685194</v>
      </c>
      <c r="F2111" s="12" t="s">
        <v>15647</v>
      </c>
    </row>
    <row r="2112" spans="1:6" x14ac:dyDescent="0.3">
      <c r="A2112" s="12" t="s">
        <v>17756</v>
      </c>
      <c r="B2112" s="12" t="s">
        <v>4405</v>
      </c>
      <c r="C2112" s="12">
        <v>8874391096</v>
      </c>
      <c r="D2112" s="12">
        <v>2121</v>
      </c>
      <c r="E2112" s="82">
        <v>46023.481608796297</v>
      </c>
      <c r="F2112" s="12" t="s">
        <v>15647</v>
      </c>
    </row>
    <row r="2113" spans="1:6" x14ac:dyDescent="0.3">
      <c r="A2113" s="12" t="s">
        <v>17757</v>
      </c>
      <c r="B2113" s="12" t="s">
        <v>1660</v>
      </c>
      <c r="C2113" s="12">
        <v>9819593918</v>
      </c>
      <c r="D2113" s="12">
        <v>2525</v>
      </c>
      <c r="E2113" s="82">
        <v>46028.949664351851</v>
      </c>
      <c r="F2113" s="12" t="s">
        <v>15649</v>
      </c>
    </row>
    <row r="2114" spans="1:6" x14ac:dyDescent="0.3">
      <c r="A2114" s="12" t="s">
        <v>17758</v>
      </c>
      <c r="B2114" s="12" t="s">
        <v>1927</v>
      </c>
      <c r="C2114" s="12">
        <v>6359805661</v>
      </c>
      <c r="D2114" s="12">
        <v>1079</v>
      </c>
      <c r="E2114" s="82">
        <v>46041.737858796303</v>
      </c>
      <c r="F2114" s="12" t="s">
        <v>15649</v>
      </c>
    </row>
    <row r="2115" spans="1:6" x14ac:dyDescent="0.3">
      <c r="A2115" s="12" t="s">
        <v>17759</v>
      </c>
      <c r="B2115" s="12" t="s">
        <v>2023</v>
      </c>
      <c r="C2115" s="12">
        <v>9964983440</v>
      </c>
      <c r="D2115" s="12">
        <v>1520</v>
      </c>
      <c r="E2115" s="82">
        <v>46042.355914351851</v>
      </c>
      <c r="F2115" s="12" t="s">
        <v>15647</v>
      </c>
    </row>
    <row r="2116" spans="1:6" x14ac:dyDescent="0.3">
      <c r="A2116" s="12" t="s">
        <v>17760</v>
      </c>
      <c r="B2116" s="12" t="s">
        <v>4190</v>
      </c>
      <c r="C2116" s="12">
        <v>7062329205</v>
      </c>
      <c r="D2116" s="12">
        <v>2264</v>
      </c>
      <c r="E2116" s="82">
        <v>46037.96702546296</v>
      </c>
      <c r="F2116" s="12" t="s">
        <v>15643</v>
      </c>
    </row>
    <row r="2117" spans="1:6" x14ac:dyDescent="0.3">
      <c r="A2117" s="12" t="s">
        <v>17761</v>
      </c>
      <c r="B2117" s="12" t="s">
        <v>2277</v>
      </c>
      <c r="C2117" s="12">
        <v>6350941635</v>
      </c>
      <c r="D2117" s="12">
        <v>1905</v>
      </c>
      <c r="E2117" s="82">
        <v>46040.067719907413</v>
      </c>
      <c r="F2117" s="12" t="s">
        <v>15643</v>
      </c>
    </row>
    <row r="2118" spans="1:6" x14ac:dyDescent="0.3">
      <c r="A2118" s="12" t="s">
        <v>17762</v>
      </c>
      <c r="B2118" s="12" t="s">
        <v>2152</v>
      </c>
      <c r="C2118" s="12">
        <v>9829021019</v>
      </c>
      <c r="D2118" s="12">
        <v>3457</v>
      </c>
      <c r="E2118" s="82">
        <v>46044.642025462963</v>
      </c>
      <c r="F2118" s="12" t="s">
        <v>15647</v>
      </c>
    </row>
    <row r="2119" spans="1:6" x14ac:dyDescent="0.3">
      <c r="A2119" s="12" t="s">
        <v>17763</v>
      </c>
      <c r="B2119" s="12" t="s">
        <v>4062</v>
      </c>
      <c r="C2119" s="12">
        <v>7025927638</v>
      </c>
      <c r="D2119" s="12">
        <v>981</v>
      </c>
      <c r="E2119" s="82">
        <v>46044.637164351851</v>
      </c>
      <c r="F2119" s="12" t="s">
        <v>15647</v>
      </c>
    </row>
    <row r="2120" spans="1:6" x14ac:dyDescent="0.3">
      <c r="A2120" s="12" t="s">
        <v>17764</v>
      </c>
      <c r="B2120" s="12" t="s">
        <v>750</v>
      </c>
      <c r="C2120" s="12">
        <v>6314698292</v>
      </c>
      <c r="D2120" s="12">
        <v>2344</v>
      </c>
      <c r="E2120" s="82">
        <v>46046.592719907407</v>
      </c>
      <c r="F2120" s="12" t="s">
        <v>15649</v>
      </c>
    </row>
    <row r="2121" spans="1:6" x14ac:dyDescent="0.3">
      <c r="A2121" s="12" t="s">
        <v>17765</v>
      </c>
      <c r="B2121" s="12" t="s">
        <v>3754</v>
      </c>
      <c r="C2121" s="12">
        <v>7068307219</v>
      </c>
      <c r="D2121" s="12">
        <v>1496</v>
      </c>
      <c r="E2121" s="82">
        <v>46038.155914351853</v>
      </c>
      <c r="F2121" s="12" t="s">
        <v>15649</v>
      </c>
    </row>
    <row r="2122" spans="1:6" x14ac:dyDescent="0.3">
      <c r="A2122" s="12" t="s">
        <v>17766</v>
      </c>
      <c r="B2122" s="12" t="s">
        <v>1997</v>
      </c>
      <c r="C2122" s="12">
        <v>9935091603</v>
      </c>
      <c r="D2122" s="12">
        <v>3600</v>
      </c>
      <c r="E2122" s="82">
        <v>46029.485081018523</v>
      </c>
      <c r="F2122" s="12" t="s">
        <v>15649</v>
      </c>
    </row>
    <row r="2123" spans="1:6" x14ac:dyDescent="0.3">
      <c r="A2123" s="12" t="s">
        <v>17767</v>
      </c>
      <c r="B2123" s="12" t="s">
        <v>2499</v>
      </c>
      <c r="C2123" s="12">
        <v>8837635238</v>
      </c>
      <c r="D2123" s="12">
        <v>2751</v>
      </c>
      <c r="E2123" s="82">
        <v>46044.976053240738</v>
      </c>
      <c r="F2123" s="12" t="s">
        <v>15647</v>
      </c>
    </row>
    <row r="2124" spans="1:6" x14ac:dyDescent="0.3">
      <c r="A2124" s="12" t="s">
        <v>17768</v>
      </c>
      <c r="B2124" s="12" t="s">
        <v>4382</v>
      </c>
      <c r="C2124" s="12">
        <v>6377280501</v>
      </c>
      <c r="D2124" s="12">
        <v>1070</v>
      </c>
      <c r="E2124" s="82">
        <v>46037.253831018519</v>
      </c>
      <c r="F2124" s="12" t="s">
        <v>15649</v>
      </c>
    </row>
    <row r="2125" spans="1:6" x14ac:dyDescent="0.3">
      <c r="A2125" s="12" t="s">
        <v>17769</v>
      </c>
      <c r="B2125" s="12" t="s">
        <v>2371</v>
      </c>
      <c r="C2125" s="12">
        <v>9829482627</v>
      </c>
      <c r="D2125" s="12">
        <v>2059</v>
      </c>
      <c r="E2125" s="82">
        <v>46034.417719907397</v>
      </c>
      <c r="F2125" s="12" t="s">
        <v>15643</v>
      </c>
    </row>
    <row r="2126" spans="1:6" x14ac:dyDescent="0.3">
      <c r="A2126" s="12" t="s">
        <v>17770</v>
      </c>
      <c r="B2126" s="12" t="s">
        <v>893</v>
      </c>
      <c r="C2126" s="12">
        <v>8871298970</v>
      </c>
      <c r="D2126" s="12">
        <v>2736</v>
      </c>
      <c r="E2126" s="82">
        <v>46030.980219907397</v>
      </c>
      <c r="F2126" s="12" t="s">
        <v>15643</v>
      </c>
    </row>
    <row r="2127" spans="1:6" x14ac:dyDescent="0.3">
      <c r="A2127" s="12" t="s">
        <v>17771</v>
      </c>
      <c r="B2127" s="12" t="s">
        <v>1161</v>
      </c>
      <c r="C2127" s="12">
        <v>9818701731</v>
      </c>
      <c r="D2127" s="12">
        <v>2899</v>
      </c>
      <c r="E2127" s="82">
        <v>46021.442025462973</v>
      </c>
      <c r="F2127" s="12" t="s">
        <v>15643</v>
      </c>
    </row>
    <row r="2128" spans="1:6" x14ac:dyDescent="0.3">
      <c r="A2128" s="12" t="s">
        <v>17772</v>
      </c>
      <c r="B2128" s="12" t="s">
        <v>648</v>
      </c>
      <c r="C2128" s="12">
        <v>8845899539</v>
      </c>
      <c r="D2128" s="12">
        <v>824</v>
      </c>
      <c r="E2128" s="82">
        <v>46042.187858796293</v>
      </c>
      <c r="F2128" s="12" t="s">
        <v>15647</v>
      </c>
    </row>
    <row r="2129" spans="1:6" x14ac:dyDescent="0.3">
      <c r="A2129" s="12" t="s">
        <v>17773</v>
      </c>
      <c r="B2129" s="12" t="s">
        <v>4402</v>
      </c>
      <c r="C2129" s="12">
        <v>7010285521</v>
      </c>
      <c r="D2129" s="12">
        <v>1758</v>
      </c>
      <c r="E2129" s="82">
        <v>46027.021886574083</v>
      </c>
      <c r="F2129" s="12" t="s">
        <v>15643</v>
      </c>
    </row>
    <row r="2130" spans="1:6" x14ac:dyDescent="0.3">
      <c r="A2130" s="12" t="s">
        <v>17774</v>
      </c>
      <c r="B2130" s="12" t="s">
        <v>3168</v>
      </c>
      <c r="C2130" s="12">
        <v>7098443485</v>
      </c>
      <c r="D2130" s="12">
        <v>1619</v>
      </c>
      <c r="E2130" s="82">
        <v>46024.734386574077</v>
      </c>
      <c r="F2130" s="12" t="s">
        <v>15647</v>
      </c>
    </row>
    <row r="2131" spans="1:6" x14ac:dyDescent="0.3">
      <c r="A2131" s="12" t="s">
        <v>17775</v>
      </c>
      <c r="B2131" s="12" t="s">
        <v>2787</v>
      </c>
      <c r="C2131" s="12">
        <v>9934587508</v>
      </c>
      <c r="D2131" s="12">
        <v>2442</v>
      </c>
      <c r="E2131" s="82">
        <v>46053.797581018523</v>
      </c>
      <c r="F2131" s="12" t="s">
        <v>15647</v>
      </c>
    </row>
    <row r="2132" spans="1:6" x14ac:dyDescent="0.3">
      <c r="A2132" s="12" t="s">
        <v>17776</v>
      </c>
      <c r="B2132" s="12" t="s">
        <v>3228</v>
      </c>
      <c r="C2132" s="12">
        <v>8827614108</v>
      </c>
      <c r="D2132" s="12">
        <v>1557</v>
      </c>
      <c r="E2132" s="82">
        <v>46037.145497685182</v>
      </c>
      <c r="F2132" s="12" t="s">
        <v>15643</v>
      </c>
    </row>
    <row r="2133" spans="1:6" x14ac:dyDescent="0.3">
      <c r="A2133" s="12" t="s">
        <v>17777</v>
      </c>
      <c r="B2133" s="12" t="s">
        <v>4228</v>
      </c>
      <c r="C2133" s="12">
        <v>8868395368</v>
      </c>
      <c r="D2133" s="12">
        <v>468</v>
      </c>
      <c r="E2133" s="82">
        <v>46030.215636574067</v>
      </c>
      <c r="F2133" s="12" t="s">
        <v>15649</v>
      </c>
    </row>
    <row r="2134" spans="1:6" x14ac:dyDescent="0.3">
      <c r="A2134" s="12" t="s">
        <v>17778</v>
      </c>
      <c r="B2134" s="12" t="s">
        <v>866</v>
      </c>
      <c r="C2134" s="12">
        <v>7065177616</v>
      </c>
      <c r="D2134" s="12">
        <v>2326</v>
      </c>
      <c r="E2134" s="82">
        <v>46021.451053240737</v>
      </c>
      <c r="F2134" s="12" t="s">
        <v>15643</v>
      </c>
    </row>
    <row r="2135" spans="1:6" x14ac:dyDescent="0.3">
      <c r="A2135" s="12" t="s">
        <v>17779</v>
      </c>
      <c r="B2135" s="12" t="s">
        <v>3032</v>
      </c>
      <c r="C2135" s="12">
        <v>9893033152</v>
      </c>
      <c r="D2135" s="12">
        <v>1385</v>
      </c>
      <c r="E2135" s="82">
        <v>46025.853136574071</v>
      </c>
      <c r="F2135" s="12" t="s">
        <v>15649</v>
      </c>
    </row>
    <row r="2136" spans="1:6" x14ac:dyDescent="0.3">
      <c r="A2136" s="12" t="s">
        <v>17780</v>
      </c>
      <c r="B2136" s="12" t="s">
        <v>1919</v>
      </c>
      <c r="C2136" s="12">
        <v>8852676507</v>
      </c>
      <c r="D2136" s="12">
        <v>3326</v>
      </c>
      <c r="E2136" s="82">
        <v>46030.221192129633</v>
      </c>
      <c r="F2136" s="12" t="s">
        <v>15643</v>
      </c>
    </row>
    <row r="2137" spans="1:6" x14ac:dyDescent="0.3">
      <c r="A2137" s="12" t="s">
        <v>17781</v>
      </c>
      <c r="B2137" s="12" t="s">
        <v>4481</v>
      </c>
      <c r="C2137" s="12">
        <v>8843781605</v>
      </c>
      <c r="D2137" s="12">
        <v>656</v>
      </c>
      <c r="E2137" s="82">
        <v>46038.044803240737</v>
      </c>
      <c r="F2137" s="12" t="s">
        <v>15647</v>
      </c>
    </row>
    <row r="2138" spans="1:6" x14ac:dyDescent="0.3">
      <c r="A2138" s="12" t="s">
        <v>17782</v>
      </c>
      <c r="B2138" s="12" t="s">
        <v>2691</v>
      </c>
      <c r="C2138" s="12">
        <v>6332266954</v>
      </c>
      <c r="D2138" s="12">
        <v>811</v>
      </c>
      <c r="E2138" s="82">
        <v>46045.585775462961</v>
      </c>
      <c r="F2138" s="12" t="s">
        <v>15643</v>
      </c>
    </row>
    <row r="2139" spans="1:6" x14ac:dyDescent="0.3">
      <c r="A2139" s="12" t="s">
        <v>17783</v>
      </c>
      <c r="B2139" s="12" t="s">
        <v>2104</v>
      </c>
      <c r="C2139" s="12">
        <v>7030128549</v>
      </c>
      <c r="D2139" s="12">
        <v>3182</v>
      </c>
      <c r="E2139" s="82">
        <v>46040.132997685178</v>
      </c>
      <c r="F2139" s="12" t="s">
        <v>15649</v>
      </c>
    </row>
    <row r="2140" spans="1:6" x14ac:dyDescent="0.3">
      <c r="A2140" s="12" t="s">
        <v>17784</v>
      </c>
      <c r="B2140" s="12" t="s">
        <v>4098</v>
      </c>
      <c r="C2140" s="12">
        <v>9942183080</v>
      </c>
      <c r="D2140" s="12">
        <v>485</v>
      </c>
      <c r="E2140" s="82">
        <v>46051.496192129627</v>
      </c>
      <c r="F2140" s="12" t="s">
        <v>15649</v>
      </c>
    </row>
    <row r="2141" spans="1:6" x14ac:dyDescent="0.3">
      <c r="A2141" s="12" t="s">
        <v>17785</v>
      </c>
      <c r="B2141" s="12" t="s">
        <v>1121</v>
      </c>
      <c r="C2141" s="12">
        <v>7040696762</v>
      </c>
      <c r="D2141" s="12">
        <v>1239</v>
      </c>
      <c r="E2141" s="82">
        <v>46051.511469907397</v>
      </c>
      <c r="F2141" s="12" t="s">
        <v>15643</v>
      </c>
    </row>
    <row r="2142" spans="1:6" x14ac:dyDescent="0.3">
      <c r="A2142" s="12" t="s">
        <v>17786</v>
      </c>
      <c r="B2142" s="12" t="s">
        <v>2771</v>
      </c>
      <c r="C2142" s="12">
        <v>6372943888</v>
      </c>
      <c r="D2142" s="12">
        <v>2296</v>
      </c>
      <c r="E2142" s="82">
        <v>46040.989247685182</v>
      </c>
      <c r="F2142" s="12" t="s">
        <v>15649</v>
      </c>
    </row>
    <row r="2143" spans="1:6" x14ac:dyDescent="0.3">
      <c r="A2143" s="12" t="s">
        <v>17787</v>
      </c>
      <c r="B2143" s="12" t="s">
        <v>782</v>
      </c>
      <c r="C2143" s="12">
        <v>9820415313</v>
      </c>
      <c r="D2143" s="12">
        <v>956</v>
      </c>
      <c r="E2143" s="82">
        <v>46030.406608796293</v>
      </c>
      <c r="F2143" s="12" t="s">
        <v>15643</v>
      </c>
    </row>
    <row r="2144" spans="1:6" x14ac:dyDescent="0.3">
      <c r="A2144" s="12" t="s">
        <v>17788</v>
      </c>
      <c r="B2144" s="12" t="s">
        <v>676</v>
      </c>
      <c r="C2144" s="12">
        <v>7075136634</v>
      </c>
      <c r="D2144" s="12">
        <v>2447</v>
      </c>
      <c r="E2144" s="82">
        <v>46021.473969907413</v>
      </c>
      <c r="F2144" s="12" t="s">
        <v>15643</v>
      </c>
    </row>
    <row r="2145" spans="1:6" x14ac:dyDescent="0.3">
      <c r="A2145" s="12" t="s">
        <v>17789</v>
      </c>
      <c r="B2145" s="12" t="s">
        <v>3014</v>
      </c>
      <c r="C2145" s="12">
        <v>7037875275</v>
      </c>
      <c r="D2145" s="12">
        <v>1885</v>
      </c>
      <c r="E2145" s="82">
        <v>46023.293414351851</v>
      </c>
      <c r="F2145" s="12" t="s">
        <v>15649</v>
      </c>
    </row>
    <row r="2146" spans="1:6" x14ac:dyDescent="0.3">
      <c r="A2146" s="12" t="s">
        <v>17790</v>
      </c>
      <c r="B2146" s="12" t="s">
        <v>826</v>
      </c>
      <c r="C2146" s="12">
        <v>7041268497</v>
      </c>
      <c r="D2146" s="12">
        <v>2287</v>
      </c>
      <c r="E2146" s="82">
        <v>46027.396192129629</v>
      </c>
      <c r="F2146" s="12" t="s">
        <v>15647</v>
      </c>
    </row>
    <row r="2147" spans="1:6" x14ac:dyDescent="0.3">
      <c r="A2147" s="12" t="s">
        <v>17791</v>
      </c>
      <c r="B2147" s="12" t="s">
        <v>3900</v>
      </c>
      <c r="C2147" s="12">
        <v>8845824569</v>
      </c>
      <c r="D2147" s="12">
        <v>1736</v>
      </c>
      <c r="E2147" s="82">
        <v>46049.307997685188</v>
      </c>
      <c r="F2147" s="12" t="s">
        <v>15647</v>
      </c>
    </row>
    <row r="2148" spans="1:6" x14ac:dyDescent="0.3">
      <c r="A2148" s="12" t="s">
        <v>17792</v>
      </c>
      <c r="B2148" s="12" t="s">
        <v>1397</v>
      </c>
      <c r="C2148" s="12">
        <v>7061812934</v>
      </c>
      <c r="D2148" s="12">
        <v>993</v>
      </c>
      <c r="E2148" s="82">
        <v>46043.42396990741</v>
      </c>
      <c r="F2148" s="12" t="s">
        <v>15649</v>
      </c>
    </row>
    <row r="2149" spans="1:6" x14ac:dyDescent="0.3">
      <c r="A2149" s="12" t="s">
        <v>17793</v>
      </c>
      <c r="B2149" s="12" t="s">
        <v>1322</v>
      </c>
      <c r="C2149" s="12">
        <v>6311648145</v>
      </c>
      <c r="D2149" s="12">
        <v>2199</v>
      </c>
      <c r="E2149" s="82">
        <v>46021.258692129632</v>
      </c>
      <c r="F2149" s="12" t="s">
        <v>15649</v>
      </c>
    </row>
    <row r="2150" spans="1:6" x14ac:dyDescent="0.3">
      <c r="A2150" s="12" t="s">
        <v>17794</v>
      </c>
      <c r="B2150" s="12" t="s">
        <v>953</v>
      </c>
      <c r="C2150" s="12">
        <v>9933127192</v>
      </c>
      <c r="D2150" s="12">
        <v>2700</v>
      </c>
      <c r="E2150" s="82">
        <v>46020.964247685188</v>
      </c>
      <c r="F2150" s="12" t="s">
        <v>15649</v>
      </c>
    </row>
    <row r="2151" spans="1:6" x14ac:dyDescent="0.3">
      <c r="A2151" s="12" t="s">
        <v>17795</v>
      </c>
      <c r="B2151" s="12" t="s">
        <v>2667</v>
      </c>
      <c r="C2151" s="12">
        <v>8814373328</v>
      </c>
      <c r="D2151" s="12">
        <v>3450</v>
      </c>
      <c r="E2151" s="82">
        <v>46026.847581018519</v>
      </c>
      <c r="F2151" s="12" t="s">
        <v>15643</v>
      </c>
    </row>
    <row r="2152" spans="1:6" x14ac:dyDescent="0.3">
      <c r="A2152" s="12" t="s">
        <v>17796</v>
      </c>
      <c r="B2152" s="12" t="s">
        <v>4031</v>
      </c>
      <c r="C2152" s="12">
        <v>9854861325</v>
      </c>
      <c r="D2152" s="12">
        <v>2517</v>
      </c>
      <c r="E2152" s="82">
        <v>46025.217719907407</v>
      </c>
      <c r="F2152" s="12" t="s">
        <v>15647</v>
      </c>
    </row>
    <row r="2153" spans="1:6" x14ac:dyDescent="0.3">
      <c r="A2153" s="12" t="s">
        <v>17797</v>
      </c>
      <c r="B2153" s="12" t="s">
        <v>1101</v>
      </c>
      <c r="C2153" s="12">
        <v>8884873983</v>
      </c>
      <c r="D2153" s="12">
        <v>1185</v>
      </c>
      <c r="E2153" s="82">
        <v>46035.785081018519</v>
      </c>
      <c r="F2153" s="12" t="s">
        <v>15643</v>
      </c>
    </row>
    <row r="2154" spans="1:6" x14ac:dyDescent="0.3">
      <c r="A2154" s="12" t="s">
        <v>17798</v>
      </c>
      <c r="B2154" s="12" t="s">
        <v>1572</v>
      </c>
      <c r="C2154" s="12">
        <v>8840361775</v>
      </c>
      <c r="D2154" s="12">
        <v>1627</v>
      </c>
      <c r="E2154" s="82">
        <v>46023.088553240741</v>
      </c>
      <c r="F2154" s="12" t="s">
        <v>15643</v>
      </c>
    </row>
    <row r="2155" spans="1:6" x14ac:dyDescent="0.3">
      <c r="A2155" s="12" t="s">
        <v>17799</v>
      </c>
      <c r="B2155" s="12" t="s">
        <v>4529</v>
      </c>
      <c r="C2155" s="12">
        <v>9941958973</v>
      </c>
      <c r="D2155" s="12">
        <v>1041</v>
      </c>
      <c r="E2155" s="82">
        <v>46023.597581018519</v>
      </c>
      <c r="F2155" s="12" t="s">
        <v>15643</v>
      </c>
    </row>
    <row r="2156" spans="1:6" x14ac:dyDescent="0.3">
      <c r="A2156" s="12" t="s">
        <v>17800</v>
      </c>
      <c r="B2156" s="12" t="s">
        <v>1606</v>
      </c>
      <c r="C2156" s="12">
        <v>8881008571</v>
      </c>
      <c r="D2156" s="12">
        <v>2712</v>
      </c>
      <c r="E2156" s="82">
        <v>46033.766331018523</v>
      </c>
      <c r="F2156" s="12" t="s">
        <v>15647</v>
      </c>
    </row>
    <row r="2157" spans="1:6" x14ac:dyDescent="0.3">
      <c r="A2157" s="12" t="s">
        <v>17801</v>
      </c>
      <c r="B2157" s="12" t="s">
        <v>3072</v>
      </c>
      <c r="C2157" s="12">
        <v>6377972372</v>
      </c>
      <c r="D2157" s="12">
        <v>3439</v>
      </c>
      <c r="E2157" s="82">
        <v>46044.652442129627</v>
      </c>
      <c r="F2157" s="12" t="s">
        <v>15647</v>
      </c>
    </row>
    <row r="2158" spans="1:6" x14ac:dyDescent="0.3">
      <c r="A2158" s="12" t="s">
        <v>17802</v>
      </c>
      <c r="B2158" s="12" t="s">
        <v>1586</v>
      </c>
      <c r="C2158" s="12">
        <v>6372743127</v>
      </c>
      <c r="D2158" s="12">
        <v>113</v>
      </c>
      <c r="E2158" s="82">
        <v>46027.757303240738</v>
      </c>
      <c r="F2158" s="12" t="s">
        <v>15643</v>
      </c>
    </row>
    <row r="2159" spans="1:6" x14ac:dyDescent="0.3">
      <c r="A2159" s="12" t="s">
        <v>17803</v>
      </c>
      <c r="B2159" s="12" t="s">
        <v>1474</v>
      </c>
      <c r="C2159" s="12">
        <v>9974471641</v>
      </c>
      <c r="D2159" s="12">
        <v>2272</v>
      </c>
      <c r="E2159" s="82">
        <v>46051.307303240741</v>
      </c>
      <c r="F2159" s="12" t="s">
        <v>15643</v>
      </c>
    </row>
    <row r="2160" spans="1:6" x14ac:dyDescent="0.3">
      <c r="A2160" s="12" t="s">
        <v>17804</v>
      </c>
      <c r="B2160" s="12" t="s">
        <v>4543</v>
      </c>
      <c r="C2160" s="12">
        <v>6383318873</v>
      </c>
      <c r="D2160" s="12">
        <v>3337</v>
      </c>
      <c r="E2160" s="82">
        <v>46022.291331018518</v>
      </c>
      <c r="F2160" s="12" t="s">
        <v>15647</v>
      </c>
    </row>
    <row r="2161" spans="1:6" x14ac:dyDescent="0.3">
      <c r="A2161" s="12" t="s">
        <v>17805</v>
      </c>
      <c r="B2161" s="12" t="s">
        <v>3370</v>
      </c>
      <c r="C2161" s="12">
        <v>8871675682</v>
      </c>
      <c r="D2161" s="12">
        <v>1202</v>
      </c>
      <c r="E2161" s="82">
        <v>46044.042025462957</v>
      </c>
      <c r="F2161" s="12" t="s">
        <v>15649</v>
      </c>
    </row>
    <row r="2162" spans="1:6" x14ac:dyDescent="0.3">
      <c r="A2162" s="12" t="s">
        <v>17806</v>
      </c>
      <c r="B2162" s="12" t="s">
        <v>1111</v>
      </c>
      <c r="C2162" s="12">
        <v>6310987639</v>
      </c>
      <c r="D2162" s="12">
        <v>1064</v>
      </c>
      <c r="E2162" s="82">
        <v>46043.278136574067</v>
      </c>
      <c r="F2162" s="12" t="s">
        <v>15649</v>
      </c>
    </row>
    <row r="2163" spans="1:6" x14ac:dyDescent="0.3">
      <c r="A2163" s="12" t="s">
        <v>17807</v>
      </c>
      <c r="B2163" s="12" t="s">
        <v>4447</v>
      </c>
      <c r="C2163" s="12">
        <v>7028970906</v>
      </c>
      <c r="D2163" s="12">
        <v>3175</v>
      </c>
      <c r="E2163" s="82">
        <v>46036.338553240741</v>
      </c>
      <c r="F2163" s="12" t="s">
        <v>15643</v>
      </c>
    </row>
    <row r="2164" spans="1:6" x14ac:dyDescent="0.3">
      <c r="A2164" s="12" t="s">
        <v>17808</v>
      </c>
      <c r="B2164" s="12" t="s">
        <v>1652</v>
      </c>
      <c r="C2164" s="12">
        <v>7096291820</v>
      </c>
      <c r="D2164" s="12">
        <v>3490</v>
      </c>
      <c r="E2164" s="82">
        <v>46020.20521990741</v>
      </c>
      <c r="F2164" s="12" t="s">
        <v>15643</v>
      </c>
    </row>
    <row r="2165" spans="1:6" x14ac:dyDescent="0.3">
      <c r="A2165" s="12" t="s">
        <v>17809</v>
      </c>
      <c r="B2165" s="12" t="s">
        <v>3302</v>
      </c>
      <c r="C2165" s="12">
        <v>7064877325</v>
      </c>
      <c r="D2165" s="12">
        <v>2726</v>
      </c>
      <c r="E2165" s="82">
        <v>46033.722581018519</v>
      </c>
      <c r="F2165" s="12" t="s">
        <v>15647</v>
      </c>
    </row>
    <row r="2166" spans="1:6" x14ac:dyDescent="0.3">
      <c r="A2166" s="12" t="s">
        <v>17810</v>
      </c>
      <c r="B2166" s="12" t="s">
        <v>2755</v>
      </c>
      <c r="C2166" s="12">
        <v>6320453554</v>
      </c>
      <c r="D2166" s="12">
        <v>2677</v>
      </c>
      <c r="E2166" s="82">
        <v>46019.425358796303</v>
      </c>
      <c r="F2166" s="12" t="s">
        <v>15649</v>
      </c>
    </row>
    <row r="2167" spans="1:6" x14ac:dyDescent="0.3">
      <c r="A2167" s="12" t="s">
        <v>17811</v>
      </c>
      <c r="B2167" s="12" t="s">
        <v>2983</v>
      </c>
      <c r="C2167" s="12">
        <v>8826100506</v>
      </c>
      <c r="D2167" s="12">
        <v>1937</v>
      </c>
      <c r="E2167" s="82">
        <v>46037.617025462961</v>
      </c>
      <c r="F2167" s="12" t="s">
        <v>15643</v>
      </c>
    </row>
    <row r="2168" spans="1:6" x14ac:dyDescent="0.3">
      <c r="A2168" s="12" t="s">
        <v>17812</v>
      </c>
      <c r="B2168" s="12" t="s">
        <v>4370</v>
      </c>
      <c r="C2168" s="12">
        <v>8844057906</v>
      </c>
      <c r="D2168" s="12">
        <v>1603</v>
      </c>
      <c r="E2168" s="82">
        <v>46032.18577546296</v>
      </c>
      <c r="F2168" s="12" t="s">
        <v>15643</v>
      </c>
    </row>
    <row r="2169" spans="1:6" x14ac:dyDescent="0.3">
      <c r="A2169" s="12" t="s">
        <v>17813</v>
      </c>
      <c r="B2169" s="12" t="s">
        <v>3503</v>
      </c>
      <c r="C2169" s="12">
        <v>8843253692</v>
      </c>
      <c r="D2169" s="12">
        <v>1395</v>
      </c>
      <c r="E2169" s="82">
        <v>46046.805219907408</v>
      </c>
      <c r="F2169" s="12" t="s">
        <v>15647</v>
      </c>
    </row>
    <row r="2170" spans="1:6" x14ac:dyDescent="0.3">
      <c r="A2170" s="12" t="s">
        <v>17814</v>
      </c>
      <c r="B2170" s="12" t="s">
        <v>1196</v>
      </c>
      <c r="C2170" s="12">
        <v>7041535848</v>
      </c>
      <c r="D2170" s="12">
        <v>628</v>
      </c>
      <c r="E2170" s="82">
        <v>46031.991331018522</v>
      </c>
      <c r="F2170" s="12" t="s">
        <v>15649</v>
      </c>
    </row>
    <row r="2171" spans="1:6" x14ac:dyDescent="0.3">
      <c r="A2171" s="12" t="s">
        <v>17815</v>
      </c>
      <c r="B2171" s="12" t="s">
        <v>3052</v>
      </c>
      <c r="C2171" s="12">
        <v>8858553025</v>
      </c>
      <c r="D2171" s="12">
        <v>3094</v>
      </c>
      <c r="E2171" s="82">
        <v>46048.732997685183</v>
      </c>
      <c r="F2171" s="12" t="s">
        <v>15643</v>
      </c>
    </row>
    <row r="2172" spans="1:6" x14ac:dyDescent="0.3">
      <c r="A2172" s="12" t="s">
        <v>17816</v>
      </c>
      <c r="B2172" s="12" t="s">
        <v>1660</v>
      </c>
      <c r="C2172" s="12">
        <v>9971852443</v>
      </c>
      <c r="D2172" s="12">
        <v>213</v>
      </c>
      <c r="E2172" s="82">
        <v>46019.280914351853</v>
      </c>
      <c r="F2172" s="12" t="s">
        <v>15649</v>
      </c>
    </row>
    <row r="2173" spans="1:6" x14ac:dyDescent="0.3">
      <c r="A2173" s="12" t="s">
        <v>17817</v>
      </c>
      <c r="B2173" s="12" t="s">
        <v>1167</v>
      </c>
      <c r="C2173" s="12">
        <v>7071320916</v>
      </c>
      <c r="D2173" s="12">
        <v>3135</v>
      </c>
      <c r="E2173" s="82">
        <v>46034.21702546296</v>
      </c>
      <c r="F2173" s="12" t="s">
        <v>15649</v>
      </c>
    </row>
    <row r="2174" spans="1:6" x14ac:dyDescent="0.3">
      <c r="A2174" s="12" t="s">
        <v>17818</v>
      </c>
      <c r="B2174" s="12" t="s">
        <v>1544</v>
      </c>
      <c r="C2174" s="12">
        <v>8822192887</v>
      </c>
      <c r="D2174" s="12">
        <v>2062</v>
      </c>
      <c r="E2174" s="82">
        <v>46051.772581018522</v>
      </c>
      <c r="F2174" s="12" t="s">
        <v>15643</v>
      </c>
    </row>
    <row r="2175" spans="1:6" x14ac:dyDescent="0.3">
      <c r="A2175" s="12" t="s">
        <v>17819</v>
      </c>
      <c r="B2175" s="12" t="s">
        <v>3723</v>
      </c>
      <c r="C2175" s="12">
        <v>8860168592</v>
      </c>
      <c r="D2175" s="12">
        <v>2209</v>
      </c>
      <c r="E2175" s="82">
        <v>46032.553831018522</v>
      </c>
      <c r="F2175" s="12" t="s">
        <v>15643</v>
      </c>
    </row>
    <row r="2176" spans="1:6" x14ac:dyDescent="0.3">
      <c r="A2176" s="12" t="s">
        <v>17820</v>
      </c>
      <c r="B2176" s="12" t="s">
        <v>3916</v>
      </c>
      <c r="C2176" s="12">
        <v>6371101413</v>
      </c>
      <c r="D2176" s="12">
        <v>1892</v>
      </c>
      <c r="E2176" s="82">
        <v>46051.567025462973</v>
      </c>
      <c r="F2176" s="12" t="s">
        <v>15643</v>
      </c>
    </row>
    <row r="2177" spans="1:6" x14ac:dyDescent="0.3">
      <c r="A2177" s="12" t="s">
        <v>17821</v>
      </c>
      <c r="B2177" s="12" t="s">
        <v>2555</v>
      </c>
      <c r="C2177" s="12">
        <v>9854120411</v>
      </c>
      <c r="D2177" s="12">
        <v>824</v>
      </c>
      <c r="E2177" s="82">
        <v>46044.645497685182</v>
      </c>
      <c r="F2177" s="12" t="s">
        <v>15647</v>
      </c>
    </row>
    <row r="2178" spans="1:6" x14ac:dyDescent="0.3">
      <c r="A2178" s="12" t="s">
        <v>17822</v>
      </c>
      <c r="B2178" s="12" t="s">
        <v>2687</v>
      </c>
      <c r="C2178" s="12">
        <v>9888998628</v>
      </c>
      <c r="D2178" s="12">
        <v>1054</v>
      </c>
      <c r="E2178" s="82">
        <v>46039.59480324074</v>
      </c>
      <c r="F2178" s="12" t="s">
        <v>15647</v>
      </c>
    </row>
    <row r="2179" spans="1:6" x14ac:dyDescent="0.3">
      <c r="A2179" s="12" t="s">
        <v>17823</v>
      </c>
      <c r="B2179" s="12" t="s">
        <v>1091</v>
      </c>
      <c r="C2179" s="12">
        <v>7073173048</v>
      </c>
      <c r="D2179" s="12">
        <v>2872</v>
      </c>
      <c r="E2179" s="82">
        <v>46039.710775462961</v>
      </c>
      <c r="F2179" s="12" t="s">
        <v>15643</v>
      </c>
    </row>
    <row r="2180" spans="1:6" x14ac:dyDescent="0.3">
      <c r="A2180" s="12" t="s">
        <v>17824</v>
      </c>
      <c r="B2180" s="12" t="s">
        <v>2647</v>
      </c>
      <c r="C2180" s="12">
        <v>9982217059</v>
      </c>
      <c r="D2180" s="12">
        <v>2936</v>
      </c>
      <c r="E2180" s="82">
        <v>46053.360081018523</v>
      </c>
      <c r="F2180" s="12" t="s">
        <v>15643</v>
      </c>
    </row>
    <row r="2181" spans="1:6" x14ac:dyDescent="0.3">
      <c r="A2181" s="12" t="s">
        <v>17825</v>
      </c>
      <c r="B2181" s="12" t="s">
        <v>1066</v>
      </c>
      <c r="C2181" s="12">
        <v>9856741460</v>
      </c>
      <c r="D2181" s="12">
        <v>3201</v>
      </c>
      <c r="E2181" s="82">
        <v>46053.921886574077</v>
      </c>
      <c r="F2181" s="12" t="s">
        <v>15643</v>
      </c>
    </row>
    <row r="2182" spans="1:6" x14ac:dyDescent="0.3">
      <c r="A2182" s="12" t="s">
        <v>17826</v>
      </c>
      <c r="B2182" s="12" t="s">
        <v>1415</v>
      </c>
      <c r="C2182" s="12">
        <v>6320839767</v>
      </c>
      <c r="D2182" s="12">
        <v>3585</v>
      </c>
      <c r="E2182" s="82">
        <v>46027.238553240742</v>
      </c>
      <c r="F2182" s="12" t="s">
        <v>15647</v>
      </c>
    </row>
    <row r="2183" spans="1:6" x14ac:dyDescent="0.3">
      <c r="A2183" s="12" t="s">
        <v>17827</v>
      </c>
      <c r="B2183" s="12" t="s">
        <v>2067</v>
      </c>
      <c r="C2183" s="12">
        <v>9993023648</v>
      </c>
      <c r="D2183" s="12">
        <v>2500</v>
      </c>
      <c r="E2183" s="82">
        <v>46024.583692129629</v>
      </c>
      <c r="F2183" s="12" t="s">
        <v>15647</v>
      </c>
    </row>
    <row r="2184" spans="1:6" x14ac:dyDescent="0.3">
      <c r="A2184" s="12" t="s">
        <v>17828</v>
      </c>
      <c r="B2184" s="12" t="s">
        <v>1449</v>
      </c>
      <c r="C2184" s="12">
        <v>8833280107</v>
      </c>
      <c r="D2184" s="12">
        <v>2066</v>
      </c>
      <c r="E2184" s="82">
        <v>46041.110081018523</v>
      </c>
      <c r="F2184" s="12" t="s">
        <v>15647</v>
      </c>
    </row>
    <row r="2185" spans="1:6" x14ac:dyDescent="0.3">
      <c r="A2185" s="12" t="s">
        <v>17829</v>
      </c>
      <c r="B2185" s="12" t="s">
        <v>4060</v>
      </c>
      <c r="C2185" s="12">
        <v>6343814095</v>
      </c>
      <c r="D2185" s="12">
        <v>1055</v>
      </c>
      <c r="E2185" s="82">
        <v>46042.364942129629</v>
      </c>
      <c r="F2185" s="12" t="s">
        <v>15647</v>
      </c>
    </row>
    <row r="2186" spans="1:6" x14ac:dyDescent="0.3">
      <c r="A2186" s="12" t="s">
        <v>17830</v>
      </c>
      <c r="B2186" s="12" t="s">
        <v>2092</v>
      </c>
      <c r="C2186" s="12">
        <v>9846267201</v>
      </c>
      <c r="D2186" s="12">
        <v>1156</v>
      </c>
      <c r="E2186" s="82">
        <v>46020.875358796293</v>
      </c>
      <c r="F2186" s="12" t="s">
        <v>15643</v>
      </c>
    </row>
    <row r="2187" spans="1:6" x14ac:dyDescent="0.3">
      <c r="A2187" s="12" t="s">
        <v>17831</v>
      </c>
      <c r="B2187" s="12" t="s">
        <v>2559</v>
      </c>
      <c r="C2187" s="12">
        <v>6320298003</v>
      </c>
      <c r="D2187" s="12">
        <v>1640</v>
      </c>
      <c r="E2187" s="82">
        <v>46039.04619212963</v>
      </c>
      <c r="F2187" s="12" t="s">
        <v>15643</v>
      </c>
    </row>
    <row r="2188" spans="1:6" x14ac:dyDescent="0.3">
      <c r="A2188" s="12" t="s">
        <v>17832</v>
      </c>
      <c r="B2188" s="12" t="s">
        <v>2025</v>
      </c>
      <c r="C2188" s="12">
        <v>6397923701</v>
      </c>
      <c r="D2188" s="12">
        <v>2065</v>
      </c>
      <c r="E2188" s="82">
        <v>46024.869803240741</v>
      </c>
      <c r="F2188" s="12" t="s">
        <v>15647</v>
      </c>
    </row>
    <row r="2189" spans="1:6" x14ac:dyDescent="0.3">
      <c r="A2189" s="12" t="s">
        <v>17833</v>
      </c>
      <c r="B2189" s="12" t="s">
        <v>3985</v>
      </c>
      <c r="C2189" s="12">
        <v>8872657572</v>
      </c>
      <c r="D2189" s="12">
        <v>2075</v>
      </c>
      <c r="E2189" s="82">
        <v>46027.751747685194</v>
      </c>
      <c r="F2189" s="12" t="s">
        <v>15649</v>
      </c>
    </row>
    <row r="2190" spans="1:6" x14ac:dyDescent="0.3">
      <c r="A2190" s="12" t="s">
        <v>17834</v>
      </c>
      <c r="B2190" s="12" t="s">
        <v>3952</v>
      </c>
      <c r="C2190" s="12">
        <v>8867476478</v>
      </c>
      <c r="D2190" s="12">
        <v>871</v>
      </c>
      <c r="E2190" s="82">
        <v>46032.740636574083</v>
      </c>
      <c r="F2190" s="12" t="s">
        <v>15649</v>
      </c>
    </row>
    <row r="2191" spans="1:6" x14ac:dyDescent="0.3">
      <c r="A2191" s="12" t="s">
        <v>17835</v>
      </c>
      <c r="B2191" s="12" t="s">
        <v>1776</v>
      </c>
      <c r="C2191" s="12">
        <v>9957654156</v>
      </c>
      <c r="D2191" s="12">
        <v>954</v>
      </c>
      <c r="E2191" s="82">
        <v>46027.346192129633</v>
      </c>
      <c r="F2191" s="12" t="s">
        <v>15649</v>
      </c>
    </row>
    <row r="2192" spans="1:6" x14ac:dyDescent="0.3">
      <c r="A2192" s="12" t="s">
        <v>17836</v>
      </c>
      <c r="B2192" s="12" t="s">
        <v>2901</v>
      </c>
      <c r="C2192" s="12">
        <v>7061624616</v>
      </c>
      <c r="D2192" s="12">
        <v>3412</v>
      </c>
      <c r="E2192" s="82">
        <v>46028.004525462973</v>
      </c>
      <c r="F2192" s="12" t="s">
        <v>15649</v>
      </c>
    </row>
    <row r="2193" spans="1:6" x14ac:dyDescent="0.3">
      <c r="A2193" s="12" t="s">
        <v>17837</v>
      </c>
      <c r="B2193" s="12" t="s">
        <v>3782</v>
      </c>
      <c r="C2193" s="12">
        <v>6333388131</v>
      </c>
      <c r="D2193" s="12">
        <v>1134</v>
      </c>
      <c r="E2193" s="82">
        <v>46029.484386574077</v>
      </c>
      <c r="F2193" s="12" t="s">
        <v>15649</v>
      </c>
    </row>
    <row r="2194" spans="1:6" x14ac:dyDescent="0.3">
      <c r="A2194" s="12" t="s">
        <v>17838</v>
      </c>
      <c r="B2194" s="12" t="s">
        <v>1207</v>
      </c>
      <c r="C2194" s="12">
        <v>7091199989</v>
      </c>
      <c r="D2194" s="12">
        <v>2225</v>
      </c>
      <c r="E2194" s="82">
        <v>46023.298275462963</v>
      </c>
      <c r="F2194" s="12" t="s">
        <v>15643</v>
      </c>
    </row>
    <row r="2195" spans="1:6" x14ac:dyDescent="0.3">
      <c r="A2195" s="12" t="s">
        <v>17839</v>
      </c>
      <c r="B2195" s="12" t="s">
        <v>2071</v>
      </c>
      <c r="C2195" s="12">
        <v>8837853387</v>
      </c>
      <c r="D2195" s="12">
        <v>384</v>
      </c>
      <c r="E2195" s="82">
        <v>46050.665636574071</v>
      </c>
      <c r="F2195" s="12" t="s">
        <v>15643</v>
      </c>
    </row>
    <row r="2196" spans="1:6" x14ac:dyDescent="0.3">
      <c r="A2196" s="12" t="s">
        <v>17840</v>
      </c>
      <c r="B2196" s="12" t="s">
        <v>730</v>
      </c>
      <c r="C2196" s="12">
        <v>9871624014</v>
      </c>
      <c r="D2196" s="12">
        <v>2636</v>
      </c>
      <c r="E2196" s="82">
        <v>46044.957997685182</v>
      </c>
      <c r="F2196" s="12" t="s">
        <v>15647</v>
      </c>
    </row>
    <row r="2197" spans="1:6" x14ac:dyDescent="0.3">
      <c r="A2197" s="12" t="s">
        <v>17841</v>
      </c>
      <c r="B2197" s="12" t="s">
        <v>1857</v>
      </c>
      <c r="C2197" s="12">
        <v>9935819624</v>
      </c>
      <c r="D2197" s="12">
        <v>968</v>
      </c>
      <c r="E2197" s="82">
        <v>46050.115636574083</v>
      </c>
      <c r="F2197" s="12" t="s">
        <v>15647</v>
      </c>
    </row>
    <row r="2198" spans="1:6" x14ac:dyDescent="0.3">
      <c r="A2198" s="12" t="s">
        <v>17842</v>
      </c>
      <c r="B2198" s="12" t="s">
        <v>4108</v>
      </c>
      <c r="C2198" s="12">
        <v>7079721089</v>
      </c>
      <c r="D2198" s="12">
        <v>88</v>
      </c>
      <c r="E2198" s="82">
        <v>46025.510775462957</v>
      </c>
      <c r="F2198" s="12" t="s">
        <v>15643</v>
      </c>
    </row>
    <row r="2199" spans="1:6" x14ac:dyDescent="0.3">
      <c r="A2199" s="12" t="s">
        <v>17843</v>
      </c>
      <c r="B2199" s="12" t="s">
        <v>2203</v>
      </c>
      <c r="C2199" s="12">
        <v>9995154520</v>
      </c>
      <c r="D2199" s="12">
        <v>3512</v>
      </c>
      <c r="E2199" s="82">
        <v>46021.621192129627</v>
      </c>
      <c r="F2199" s="12" t="s">
        <v>15643</v>
      </c>
    </row>
    <row r="2200" spans="1:6" x14ac:dyDescent="0.3">
      <c r="A2200" s="12" t="s">
        <v>17844</v>
      </c>
      <c r="B2200" s="12" t="s">
        <v>2943</v>
      </c>
      <c r="C2200" s="12">
        <v>6334297780</v>
      </c>
      <c r="D2200" s="12">
        <v>2713</v>
      </c>
      <c r="E2200" s="82">
        <v>46045.353831018518</v>
      </c>
      <c r="F2200" s="12" t="s">
        <v>15647</v>
      </c>
    </row>
    <row r="2201" spans="1:6" x14ac:dyDescent="0.3">
      <c r="A2201" s="12" t="s">
        <v>17845</v>
      </c>
      <c r="B2201" s="12" t="s">
        <v>3090</v>
      </c>
      <c r="C2201" s="12">
        <v>7040409981</v>
      </c>
      <c r="D2201" s="12">
        <v>1410</v>
      </c>
      <c r="E2201" s="82">
        <v>46041.71980324074</v>
      </c>
      <c r="F2201" s="12" t="s">
        <v>15649</v>
      </c>
    </row>
    <row r="2202" spans="1:6" x14ac:dyDescent="0.3">
      <c r="A2202" s="12" t="s">
        <v>17846</v>
      </c>
      <c r="B2202" s="12" t="s">
        <v>2813</v>
      </c>
      <c r="C2202" s="12">
        <v>9988219926</v>
      </c>
      <c r="D2202" s="12">
        <v>1388</v>
      </c>
      <c r="E2202" s="82">
        <v>46029.276053240741</v>
      </c>
      <c r="F2202" s="12" t="s">
        <v>15647</v>
      </c>
    </row>
    <row r="2203" spans="1:6" x14ac:dyDescent="0.3">
      <c r="A2203" s="12" t="s">
        <v>17847</v>
      </c>
      <c r="B2203" s="12" t="s">
        <v>3934</v>
      </c>
      <c r="C2203" s="12">
        <v>8843192634</v>
      </c>
      <c r="D2203" s="12">
        <v>1629</v>
      </c>
      <c r="E2203" s="82">
        <v>46049.67119212963</v>
      </c>
      <c r="F2203" s="12" t="s">
        <v>15647</v>
      </c>
    </row>
    <row r="2204" spans="1:6" x14ac:dyDescent="0.3">
      <c r="A2204" s="12" t="s">
        <v>17848</v>
      </c>
      <c r="B2204" s="12" t="s">
        <v>1395</v>
      </c>
      <c r="C2204" s="12">
        <v>8820130280</v>
      </c>
      <c r="D2204" s="12">
        <v>798</v>
      </c>
      <c r="E2204" s="82">
        <v>46028.145497685182</v>
      </c>
      <c r="F2204" s="12" t="s">
        <v>15649</v>
      </c>
    </row>
    <row r="2205" spans="1:6" x14ac:dyDescent="0.3">
      <c r="A2205" s="12" t="s">
        <v>17849</v>
      </c>
      <c r="B2205" s="12" t="s">
        <v>4271</v>
      </c>
      <c r="C2205" s="12">
        <v>9868490523</v>
      </c>
      <c r="D2205" s="12">
        <v>3430</v>
      </c>
      <c r="E2205" s="82">
        <v>46032.457303240742</v>
      </c>
      <c r="F2205" s="12" t="s">
        <v>15643</v>
      </c>
    </row>
    <row r="2206" spans="1:6" x14ac:dyDescent="0.3">
      <c r="A2206" s="12" t="s">
        <v>17850</v>
      </c>
      <c r="B2206" s="12" t="s">
        <v>2075</v>
      </c>
      <c r="C2206" s="12">
        <v>8861957753</v>
      </c>
      <c r="D2206" s="12">
        <v>811</v>
      </c>
      <c r="E2206" s="82">
        <v>46049.919108796297</v>
      </c>
      <c r="F2206" s="12" t="s">
        <v>15643</v>
      </c>
    </row>
    <row r="2207" spans="1:6" x14ac:dyDescent="0.3">
      <c r="A2207" s="12" t="s">
        <v>17851</v>
      </c>
      <c r="B2207" s="12" t="s">
        <v>1903</v>
      </c>
      <c r="C2207" s="12">
        <v>7089110141</v>
      </c>
      <c r="D2207" s="12">
        <v>2497</v>
      </c>
      <c r="E2207" s="82">
        <v>46038.578136574077</v>
      </c>
      <c r="F2207" s="12" t="s">
        <v>15643</v>
      </c>
    </row>
    <row r="2208" spans="1:6" x14ac:dyDescent="0.3">
      <c r="A2208" s="12" t="s">
        <v>17852</v>
      </c>
      <c r="B2208" s="12" t="s">
        <v>2537</v>
      </c>
      <c r="C2208" s="12">
        <v>9944296918</v>
      </c>
      <c r="D2208" s="12">
        <v>282</v>
      </c>
      <c r="E2208" s="82">
        <v>46037.629525462973</v>
      </c>
      <c r="F2208" s="12" t="s">
        <v>15649</v>
      </c>
    </row>
    <row r="2209" spans="1:6" x14ac:dyDescent="0.3">
      <c r="A2209" s="12" t="s">
        <v>17853</v>
      </c>
      <c r="B2209" s="12" t="s">
        <v>1136</v>
      </c>
      <c r="C2209" s="12">
        <v>6379779819</v>
      </c>
      <c r="D2209" s="12">
        <v>2833</v>
      </c>
      <c r="E2209" s="82">
        <v>46045.353831018518</v>
      </c>
      <c r="F2209" s="12" t="s">
        <v>15647</v>
      </c>
    </row>
    <row r="2210" spans="1:6" x14ac:dyDescent="0.3">
      <c r="A2210" s="12" t="s">
        <v>17854</v>
      </c>
      <c r="B2210" s="12" t="s">
        <v>969</v>
      </c>
      <c r="C2210" s="12">
        <v>9995494341</v>
      </c>
      <c r="D2210" s="12">
        <v>2202</v>
      </c>
      <c r="E2210" s="82">
        <v>46023.811469907407</v>
      </c>
      <c r="F2210" s="12" t="s">
        <v>15649</v>
      </c>
    </row>
    <row r="2211" spans="1:6" x14ac:dyDescent="0.3">
      <c r="A2211" s="12" t="s">
        <v>17855</v>
      </c>
      <c r="B2211" s="12" t="s">
        <v>3442</v>
      </c>
      <c r="C2211" s="12">
        <v>9892399676</v>
      </c>
      <c r="D2211" s="12">
        <v>1421</v>
      </c>
      <c r="E2211" s="82">
        <v>46024.734386574077</v>
      </c>
      <c r="F2211" s="12" t="s">
        <v>15643</v>
      </c>
    </row>
    <row r="2212" spans="1:6" x14ac:dyDescent="0.3">
      <c r="A2212" s="12" t="s">
        <v>17856</v>
      </c>
      <c r="B2212" s="12" t="s">
        <v>2677</v>
      </c>
      <c r="C2212" s="12">
        <v>7045898677</v>
      </c>
      <c r="D2212" s="12">
        <v>644</v>
      </c>
      <c r="E2212" s="82">
        <v>46019.488553240742</v>
      </c>
      <c r="F2212" s="12" t="s">
        <v>15649</v>
      </c>
    </row>
    <row r="2213" spans="1:6" x14ac:dyDescent="0.3">
      <c r="A2213" s="12" t="s">
        <v>17857</v>
      </c>
      <c r="B2213" s="12" t="s">
        <v>4082</v>
      </c>
      <c r="C2213" s="12">
        <v>9820512953</v>
      </c>
      <c r="D2213" s="12">
        <v>2092</v>
      </c>
      <c r="E2213" s="82">
        <v>46050.739247685182</v>
      </c>
      <c r="F2213" s="12" t="s">
        <v>15649</v>
      </c>
    </row>
    <row r="2214" spans="1:6" x14ac:dyDescent="0.3">
      <c r="A2214" s="12" t="s">
        <v>17858</v>
      </c>
      <c r="B2214" s="12" t="s">
        <v>1113</v>
      </c>
      <c r="C2214" s="12">
        <v>9958292530</v>
      </c>
      <c r="D2214" s="12">
        <v>2659</v>
      </c>
      <c r="E2214" s="82">
        <v>46047.975358796299</v>
      </c>
      <c r="F2214" s="12" t="s">
        <v>15649</v>
      </c>
    </row>
    <row r="2215" spans="1:6" x14ac:dyDescent="0.3">
      <c r="A2215" s="12" t="s">
        <v>17859</v>
      </c>
      <c r="B2215" s="12" t="s">
        <v>3432</v>
      </c>
      <c r="C2215" s="12">
        <v>9882501074</v>
      </c>
      <c r="D2215" s="12">
        <v>2087</v>
      </c>
      <c r="E2215" s="82">
        <v>46025.864942129629</v>
      </c>
      <c r="F2215" s="12" t="s">
        <v>15647</v>
      </c>
    </row>
    <row r="2216" spans="1:6" x14ac:dyDescent="0.3">
      <c r="A2216" s="12" t="s">
        <v>17860</v>
      </c>
      <c r="B2216" s="12" t="s">
        <v>2693</v>
      </c>
      <c r="C2216" s="12">
        <v>8875379759</v>
      </c>
      <c r="D2216" s="12">
        <v>2290</v>
      </c>
      <c r="E2216" s="82">
        <v>46044.797581018523</v>
      </c>
      <c r="F2216" s="12" t="s">
        <v>15649</v>
      </c>
    </row>
    <row r="2217" spans="1:6" x14ac:dyDescent="0.3">
      <c r="A2217" s="12" t="s">
        <v>17861</v>
      </c>
      <c r="B2217" s="12" t="s">
        <v>3292</v>
      </c>
      <c r="C2217" s="12">
        <v>9861968821</v>
      </c>
      <c r="D2217" s="12">
        <v>653</v>
      </c>
      <c r="E2217" s="82">
        <v>46041.677442129629</v>
      </c>
      <c r="F2217" s="12" t="s">
        <v>15649</v>
      </c>
    </row>
    <row r="2218" spans="1:6" x14ac:dyDescent="0.3">
      <c r="A2218" s="12" t="s">
        <v>17862</v>
      </c>
      <c r="B2218" s="12" t="s">
        <v>1241</v>
      </c>
      <c r="C2218" s="12">
        <v>9983767190</v>
      </c>
      <c r="D2218" s="12">
        <v>3231</v>
      </c>
      <c r="E2218" s="82">
        <v>46047.708692129629</v>
      </c>
      <c r="F2218" s="12" t="s">
        <v>15643</v>
      </c>
    </row>
    <row r="2219" spans="1:6" x14ac:dyDescent="0.3">
      <c r="A2219" s="12" t="s">
        <v>17863</v>
      </c>
      <c r="B2219" s="12" t="s">
        <v>501</v>
      </c>
      <c r="C2219" s="12">
        <v>6373072297</v>
      </c>
      <c r="D2219" s="12">
        <v>1477</v>
      </c>
      <c r="E2219" s="82">
        <v>46042.006608796299</v>
      </c>
      <c r="F2219" s="12" t="s">
        <v>15643</v>
      </c>
    </row>
    <row r="2220" spans="1:6" x14ac:dyDescent="0.3">
      <c r="A2220" s="12" t="s">
        <v>17864</v>
      </c>
      <c r="B2220" s="12" t="s">
        <v>1684</v>
      </c>
      <c r="C2220" s="12">
        <v>8854575724</v>
      </c>
      <c r="D2220" s="12">
        <v>3368</v>
      </c>
      <c r="E2220" s="82">
        <v>46042.734386574077</v>
      </c>
      <c r="F2220" s="12" t="s">
        <v>15643</v>
      </c>
    </row>
    <row r="2221" spans="1:6" x14ac:dyDescent="0.3">
      <c r="A2221" s="12" t="s">
        <v>17865</v>
      </c>
      <c r="B2221" s="12" t="s">
        <v>3766</v>
      </c>
      <c r="C2221" s="12">
        <v>9942280761</v>
      </c>
      <c r="D2221" s="12">
        <v>3592</v>
      </c>
      <c r="E2221" s="82">
        <v>46053.54619212963</v>
      </c>
      <c r="F2221" s="12" t="s">
        <v>15649</v>
      </c>
    </row>
    <row r="2222" spans="1:6" x14ac:dyDescent="0.3">
      <c r="A2222" s="12" t="s">
        <v>17866</v>
      </c>
      <c r="B2222" s="12" t="s">
        <v>3362</v>
      </c>
      <c r="C2222" s="12">
        <v>8857545421</v>
      </c>
      <c r="D2222" s="12">
        <v>3404</v>
      </c>
      <c r="E2222" s="82">
        <v>46042.565636574072</v>
      </c>
      <c r="F2222" s="12" t="s">
        <v>15649</v>
      </c>
    </row>
    <row r="2223" spans="1:6" x14ac:dyDescent="0.3">
      <c r="A2223" s="12" t="s">
        <v>17867</v>
      </c>
      <c r="B2223" s="12" t="s">
        <v>3892</v>
      </c>
      <c r="C2223" s="12">
        <v>9991213531</v>
      </c>
      <c r="D2223" s="12">
        <v>972</v>
      </c>
      <c r="E2223" s="82">
        <v>46045.870497685188</v>
      </c>
      <c r="F2223" s="12" t="s">
        <v>15647</v>
      </c>
    </row>
    <row r="2224" spans="1:6" x14ac:dyDescent="0.3">
      <c r="A2224" s="12" t="s">
        <v>17868</v>
      </c>
      <c r="B2224" s="12" t="s">
        <v>3748</v>
      </c>
      <c r="C2224" s="12">
        <v>7078064517</v>
      </c>
      <c r="D2224" s="12">
        <v>1256</v>
      </c>
      <c r="E2224" s="82">
        <v>46038.444803240738</v>
      </c>
      <c r="F2224" s="12" t="s">
        <v>15647</v>
      </c>
    </row>
    <row r="2225" spans="1:6" x14ac:dyDescent="0.3">
      <c r="A2225" s="12" t="s">
        <v>17869</v>
      </c>
      <c r="B2225" s="12" t="s">
        <v>1478</v>
      </c>
      <c r="C2225" s="12">
        <v>7025475827</v>
      </c>
      <c r="D2225" s="12">
        <v>1045</v>
      </c>
      <c r="E2225" s="82">
        <v>46028.050358796303</v>
      </c>
      <c r="F2225" s="12" t="s">
        <v>15649</v>
      </c>
    </row>
    <row r="2226" spans="1:6" x14ac:dyDescent="0.3">
      <c r="A2226" s="12" t="s">
        <v>17870</v>
      </c>
      <c r="B2226" s="12" t="s">
        <v>3026</v>
      </c>
      <c r="C2226" s="12">
        <v>6387426941</v>
      </c>
      <c r="D2226" s="12">
        <v>323</v>
      </c>
      <c r="E2226" s="82">
        <v>46021.981608796297</v>
      </c>
      <c r="F2226" s="12" t="s">
        <v>15647</v>
      </c>
    </row>
    <row r="2227" spans="1:6" x14ac:dyDescent="0.3">
      <c r="A2227" s="12" t="s">
        <v>17871</v>
      </c>
      <c r="B2227" s="12" t="s">
        <v>3024</v>
      </c>
      <c r="C2227" s="12">
        <v>8845980318</v>
      </c>
      <c r="D2227" s="12">
        <v>3402</v>
      </c>
      <c r="E2227" s="82">
        <v>46052.550358796303</v>
      </c>
      <c r="F2227" s="12" t="s">
        <v>15647</v>
      </c>
    </row>
    <row r="2228" spans="1:6" x14ac:dyDescent="0.3">
      <c r="A2228" s="12" t="s">
        <v>17872</v>
      </c>
      <c r="B2228" s="12" t="s">
        <v>4413</v>
      </c>
      <c r="C2228" s="12">
        <v>9846913236</v>
      </c>
      <c r="D2228" s="12">
        <v>869</v>
      </c>
      <c r="E2228" s="82">
        <v>46048.091331018521</v>
      </c>
      <c r="F2228" s="12" t="s">
        <v>15643</v>
      </c>
    </row>
    <row r="2229" spans="1:6" x14ac:dyDescent="0.3">
      <c r="A2229" s="12" t="s">
        <v>17873</v>
      </c>
      <c r="B2229" s="12" t="s">
        <v>3336</v>
      </c>
      <c r="C2229" s="12">
        <v>7066436902</v>
      </c>
      <c r="D2229" s="12">
        <v>1204</v>
      </c>
      <c r="E2229" s="82">
        <v>46049.79619212963</v>
      </c>
      <c r="F2229" s="12" t="s">
        <v>15643</v>
      </c>
    </row>
    <row r="2230" spans="1:6" x14ac:dyDescent="0.3">
      <c r="A2230" s="12" t="s">
        <v>17874</v>
      </c>
      <c r="B2230" s="12" t="s">
        <v>872</v>
      </c>
      <c r="C2230" s="12">
        <v>7040996178</v>
      </c>
      <c r="D2230" s="12">
        <v>128</v>
      </c>
      <c r="E2230" s="82">
        <v>46050.385775462957</v>
      </c>
      <c r="F2230" s="12" t="s">
        <v>15647</v>
      </c>
    </row>
    <row r="2231" spans="1:6" x14ac:dyDescent="0.3">
      <c r="A2231" s="12" t="s">
        <v>17875</v>
      </c>
      <c r="B2231" s="12" t="s">
        <v>3030</v>
      </c>
      <c r="C2231" s="12">
        <v>8854424224</v>
      </c>
      <c r="D2231" s="12">
        <v>3064</v>
      </c>
      <c r="E2231" s="82">
        <v>46032.773969907408</v>
      </c>
      <c r="F2231" s="12" t="s">
        <v>15649</v>
      </c>
    </row>
    <row r="2232" spans="1:6" x14ac:dyDescent="0.3">
      <c r="A2232" s="12" t="s">
        <v>17876</v>
      </c>
      <c r="B2232" s="12" t="s">
        <v>3154</v>
      </c>
      <c r="C2232" s="12">
        <v>9876143365</v>
      </c>
      <c r="D2232" s="12">
        <v>3094</v>
      </c>
      <c r="E2232" s="82">
        <v>46037.893414351849</v>
      </c>
      <c r="F2232" s="12" t="s">
        <v>15643</v>
      </c>
    </row>
    <row r="2233" spans="1:6" x14ac:dyDescent="0.3">
      <c r="A2233" s="12" t="s">
        <v>17877</v>
      </c>
      <c r="B2233" s="12" t="s">
        <v>1997</v>
      </c>
      <c r="C2233" s="12">
        <v>9949213413</v>
      </c>
      <c r="D2233" s="12">
        <v>1542</v>
      </c>
      <c r="E2233" s="82">
        <v>46042.644803240742</v>
      </c>
      <c r="F2233" s="12" t="s">
        <v>15649</v>
      </c>
    </row>
    <row r="2234" spans="1:6" x14ac:dyDescent="0.3">
      <c r="A2234" s="12" t="s">
        <v>17878</v>
      </c>
      <c r="B2234" s="12" t="s">
        <v>2267</v>
      </c>
      <c r="C2234" s="12">
        <v>8881841230</v>
      </c>
      <c r="D2234" s="12">
        <v>903</v>
      </c>
      <c r="E2234" s="82">
        <v>46020.885775462957</v>
      </c>
      <c r="F2234" s="12" t="s">
        <v>15649</v>
      </c>
    </row>
    <row r="2235" spans="1:6" x14ac:dyDescent="0.3">
      <c r="A2235" s="12" t="s">
        <v>17879</v>
      </c>
      <c r="B2235" s="12" t="s">
        <v>3392</v>
      </c>
      <c r="C2235" s="12">
        <v>6335898522</v>
      </c>
      <c r="D2235" s="12">
        <v>1402</v>
      </c>
      <c r="E2235" s="82">
        <v>46028.812858796293</v>
      </c>
      <c r="F2235" s="12" t="s">
        <v>15647</v>
      </c>
    </row>
    <row r="2236" spans="1:6" x14ac:dyDescent="0.3">
      <c r="A2236" s="12" t="s">
        <v>17880</v>
      </c>
      <c r="B2236" s="12" t="s">
        <v>1959</v>
      </c>
      <c r="C2236" s="12">
        <v>8888661466</v>
      </c>
      <c r="D2236" s="12">
        <v>415</v>
      </c>
      <c r="E2236" s="82">
        <v>46019.755219907413</v>
      </c>
      <c r="F2236" s="12" t="s">
        <v>15647</v>
      </c>
    </row>
    <row r="2237" spans="1:6" x14ac:dyDescent="0.3">
      <c r="A2237" s="12" t="s">
        <v>17881</v>
      </c>
      <c r="B2237" s="12" t="s">
        <v>2471</v>
      </c>
      <c r="C2237" s="12">
        <v>8825021046</v>
      </c>
      <c r="D2237" s="12">
        <v>484</v>
      </c>
      <c r="E2237" s="82">
        <v>46051.426747685182</v>
      </c>
      <c r="F2237" s="12" t="s">
        <v>15643</v>
      </c>
    </row>
    <row r="2238" spans="1:6" x14ac:dyDescent="0.3">
      <c r="A2238" s="12" t="s">
        <v>17882</v>
      </c>
      <c r="B2238" s="12" t="s">
        <v>1873</v>
      </c>
      <c r="C2238" s="12">
        <v>8848874067</v>
      </c>
      <c r="D2238" s="12">
        <v>2957</v>
      </c>
      <c r="E2238" s="82">
        <v>46030.382303240738</v>
      </c>
      <c r="F2238" s="12" t="s">
        <v>15643</v>
      </c>
    </row>
    <row r="2239" spans="1:6" x14ac:dyDescent="0.3">
      <c r="A2239" s="12" t="s">
        <v>17883</v>
      </c>
      <c r="B2239" s="12" t="s">
        <v>1999</v>
      </c>
      <c r="C2239" s="12">
        <v>9864416450</v>
      </c>
      <c r="D2239" s="12">
        <v>3242</v>
      </c>
      <c r="E2239" s="82">
        <v>46039.095497685194</v>
      </c>
      <c r="F2239" s="12" t="s">
        <v>15649</v>
      </c>
    </row>
    <row r="2240" spans="1:6" x14ac:dyDescent="0.3">
      <c r="A2240" s="12" t="s">
        <v>17884</v>
      </c>
      <c r="B2240" s="12" t="s">
        <v>1971</v>
      </c>
      <c r="C2240" s="12">
        <v>9923961770</v>
      </c>
      <c r="D2240" s="12">
        <v>3475</v>
      </c>
      <c r="E2240" s="82">
        <v>46039.721886574072</v>
      </c>
      <c r="F2240" s="12" t="s">
        <v>15647</v>
      </c>
    </row>
    <row r="2241" spans="1:6" x14ac:dyDescent="0.3">
      <c r="A2241" s="12" t="s">
        <v>17885</v>
      </c>
      <c r="B2241" s="12" t="s">
        <v>2096</v>
      </c>
      <c r="C2241" s="12">
        <v>9975584174</v>
      </c>
      <c r="D2241" s="12">
        <v>15</v>
      </c>
      <c r="E2241" s="82">
        <v>46039.478831018518</v>
      </c>
      <c r="F2241" s="12" t="s">
        <v>15647</v>
      </c>
    </row>
    <row r="2242" spans="1:6" x14ac:dyDescent="0.3">
      <c r="A2242" s="12" t="s">
        <v>17886</v>
      </c>
      <c r="B2242" s="12" t="s">
        <v>3346</v>
      </c>
      <c r="C2242" s="12">
        <v>9919553570</v>
      </c>
      <c r="D2242" s="12">
        <v>3299</v>
      </c>
      <c r="E2242" s="82">
        <v>46052.834386574083</v>
      </c>
      <c r="F2242" s="12" t="s">
        <v>15647</v>
      </c>
    </row>
    <row r="2243" spans="1:6" x14ac:dyDescent="0.3">
      <c r="A2243" s="12" t="s">
        <v>17887</v>
      </c>
      <c r="B2243" s="12" t="s">
        <v>4218</v>
      </c>
      <c r="C2243" s="12">
        <v>7023212846</v>
      </c>
      <c r="D2243" s="12">
        <v>2482</v>
      </c>
      <c r="E2243" s="82">
        <v>46033.556608796287</v>
      </c>
      <c r="F2243" s="12" t="s">
        <v>15649</v>
      </c>
    </row>
    <row r="2244" spans="1:6" x14ac:dyDescent="0.3">
      <c r="A2244" s="12" t="s">
        <v>17888</v>
      </c>
      <c r="B2244" s="12" t="s">
        <v>1776</v>
      </c>
      <c r="C2244" s="12">
        <v>8845646182</v>
      </c>
      <c r="D2244" s="12">
        <v>1783</v>
      </c>
      <c r="E2244" s="82">
        <v>46050.726053240738</v>
      </c>
      <c r="F2244" s="12" t="s">
        <v>15643</v>
      </c>
    </row>
    <row r="2245" spans="1:6" x14ac:dyDescent="0.3">
      <c r="A2245" s="12" t="s">
        <v>17889</v>
      </c>
      <c r="B2245" s="12" t="s">
        <v>4545</v>
      </c>
      <c r="C2245" s="12">
        <v>7095900434</v>
      </c>
      <c r="D2245" s="12">
        <v>1895</v>
      </c>
      <c r="E2245" s="82">
        <v>46031.298275462963</v>
      </c>
      <c r="F2245" s="12" t="s">
        <v>15647</v>
      </c>
    </row>
    <row r="2246" spans="1:6" x14ac:dyDescent="0.3">
      <c r="A2246" s="12" t="s">
        <v>17890</v>
      </c>
      <c r="B2246" s="12" t="s">
        <v>3958</v>
      </c>
      <c r="C2246" s="12">
        <v>9851204720</v>
      </c>
      <c r="D2246" s="12">
        <v>462</v>
      </c>
      <c r="E2246" s="82">
        <v>46038.810081018521</v>
      </c>
      <c r="F2246" s="12" t="s">
        <v>15647</v>
      </c>
    </row>
    <row r="2247" spans="1:6" x14ac:dyDescent="0.3">
      <c r="A2247" s="12" t="s">
        <v>17891</v>
      </c>
      <c r="B2247" s="12" t="s">
        <v>3808</v>
      </c>
      <c r="C2247" s="12">
        <v>9847485786</v>
      </c>
      <c r="D2247" s="12">
        <v>2527</v>
      </c>
      <c r="E2247" s="82">
        <v>46038.851053240738</v>
      </c>
      <c r="F2247" s="12" t="s">
        <v>15643</v>
      </c>
    </row>
    <row r="2248" spans="1:6" x14ac:dyDescent="0.3">
      <c r="A2248" s="12" t="s">
        <v>17892</v>
      </c>
      <c r="B2248" s="12" t="s">
        <v>3673</v>
      </c>
      <c r="C2248" s="12">
        <v>6356067184</v>
      </c>
      <c r="D2248" s="12">
        <v>2938</v>
      </c>
      <c r="E2248" s="82">
        <v>46025.826053240737</v>
      </c>
      <c r="F2248" s="12" t="s">
        <v>15649</v>
      </c>
    </row>
    <row r="2249" spans="1:6" x14ac:dyDescent="0.3">
      <c r="A2249" s="12" t="s">
        <v>17893</v>
      </c>
      <c r="B2249" s="12" t="s">
        <v>3987</v>
      </c>
      <c r="C2249" s="12">
        <v>6358325267</v>
      </c>
      <c r="D2249" s="12">
        <v>2789</v>
      </c>
      <c r="E2249" s="82">
        <v>46023.427442129629</v>
      </c>
      <c r="F2249" s="12" t="s">
        <v>15647</v>
      </c>
    </row>
    <row r="2250" spans="1:6" x14ac:dyDescent="0.3">
      <c r="A2250" s="12" t="s">
        <v>17894</v>
      </c>
      <c r="B2250" s="12" t="s">
        <v>2011</v>
      </c>
      <c r="C2250" s="12">
        <v>9871928290</v>
      </c>
      <c r="D2250" s="12">
        <v>2644</v>
      </c>
      <c r="E2250" s="82">
        <v>46025.882303240738</v>
      </c>
      <c r="F2250" s="12" t="s">
        <v>15647</v>
      </c>
    </row>
    <row r="2251" spans="1:6" x14ac:dyDescent="0.3">
      <c r="A2251" s="12" t="s">
        <v>17895</v>
      </c>
      <c r="B2251" s="12" t="s">
        <v>1372</v>
      </c>
      <c r="C2251" s="12">
        <v>9850718126</v>
      </c>
      <c r="D2251" s="12">
        <v>1999</v>
      </c>
      <c r="E2251" s="82">
        <v>46043.87605324074</v>
      </c>
      <c r="F2251" s="12" t="s">
        <v>15647</v>
      </c>
    </row>
    <row r="2252" spans="1:6" x14ac:dyDescent="0.3">
      <c r="A2252" s="12" t="s">
        <v>17896</v>
      </c>
      <c r="B2252" s="12" t="s">
        <v>994</v>
      </c>
      <c r="C2252" s="12">
        <v>8816615107</v>
      </c>
      <c r="D2252" s="12">
        <v>380</v>
      </c>
      <c r="E2252" s="82">
        <v>46031.006608796299</v>
      </c>
      <c r="F2252" s="12" t="s">
        <v>15649</v>
      </c>
    </row>
    <row r="2253" spans="1:6" x14ac:dyDescent="0.3">
      <c r="A2253" s="12" t="s">
        <v>17897</v>
      </c>
      <c r="B2253" s="12" t="s">
        <v>3338</v>
      </c>
      <c r="C2253" s="12">
        <v>8882108521</v>
      </c>
      <c r="D2253" s="12">
        <v>2308</v>
      </c>
      <c r="E2253" s="82">
        <v>46024.751747685194</v>
      </c>
      <c r="F2253" s="12" t="s">
        <v>15647</v>
      </c>
    </row>
    <row r="2254" spans="1:6" x14ac:dyDescent="0.3">
      <c r="A2254" s="12" t="s">
        <v>17898</v>
      </c>
      <c r="B2254" s="12" t="s">
        <v>1058</v>
      </c>
      <c r="C2254" s="12">
        <v>7030355631</v>
      </c>
      <c r="D2254" s="12">
        <v>142</v>
      </c>
      <c r="E2254" s="82">
        <v>46021.289942129632</v>
      </c>
      <c r="F2254" s="12" t="s">
        <v>15649</v>
      </c>
    </row>
    <row r="2255" spans="1:6" x14ac:dyDescent="0.3">
      <c r="A2255" s="12" t="s">
        <v>17899</v>
      </c>
      <c r="B2255" s="12" t="s">
        <v>4206</v>
      </c>
      <c r="C2255" s="12">
        <v>9945583221</v>
      </c>
      <c r="D2255" s="12">
        <v>2700</v>
      </c>
      <c r="E2255" s="82">
        <v>46021.710775462961</v>
      </c>
      <c r="F2255" s="12" t="s">
        <v>15647</v>
      </c>
    </row>
    <row r="2256" spans="1:6" x14ac:dyDescent="0.3">
      <c r="A2256" s="12" t="s">
        <v>17900</v>
      </c>
      <c r="B2256" s="12" t="s">
        <v>2949</v>
      </c>
      <c r="C2256" s="12">
        <v>8836152794</v>
      </c>
      <c r="D2256" s="12">
        <v>1383</v>
      </c>
      <c r="E2256" s="82">
        <v>46029.972581018519</v>
      </c>
      <c r="F2256" s="12" t="s">
        <v>15643</v>
      </c>
    </row>
    <row r="2257" spans="1:6" x14ac:dyDescent="0.3">
      <c r="A2257" s="12" t="s">
        <v>17901</v>
      </c>
      <c r="B2257" s="12" t="s">
        <v>2909</v>
      </c>
      <c r="C2257" s="12">
        <v>9961733968</v>
      </c>
      <c r="D2257" s="12">
        <v>3294</v>
      </c>
      <c r="E2257" s="82">
        <v>46019.909386574072</v>
      </c>
      <c r="F2257" s="12" t="s">
        <v>15643</v>
      </c>
    </row>
    <row r="2258" spans="1:6" x14ac:dyDescent="0.3">
      <c r="A2258" s="12" t="s">
        <v>17902</v>
      </c>
      <c r="B2258" s="12" t="s">
        <v>1582</v>
      </c>
      <c r="C2258" s="12">
        <v>9921923181</v>
      </c>
      <c r="D2258" s="12">
        <v>2236</v>
      </c>
      <c r="E2258" s="82">
        <v>46035.417719907397</v>
      </c>
      <c r="F2258" s="12" t="s">
        <v>15649</v>
      </c>
    </row>
    <row r="2259" spans="1:6" x14ac:dyDescent="0.3">
      <c r="A2259" s="12" t="s">
        <v>17903</v>
      </c>
      <c r="B2259" s="12" t="s">
        <v>700</v>
      </c>
      <c r="C2259" s="12">
        <v>6352071106</v>
      </c>
      <c r="D2259" s="12">
        <v>1464</v>
      </c>
      <c r="E2259" s="82">
        <v>46042.330914351849</v>
      </c>
      <c r="F2259" s="12" t="s">
        <v>15647</v>
      </c>
    </row>
    <row r="2260" spans="1:6" x14ac:dyDescent="0.3">
      <c r="A2260" s="12" t="s">
        <v>17904</v>
      </c>
      <c r="B2260" s="12" t="s">
        <v>1576</v>
      </c>
      <c r="C2260" s="12">
        <v>8855565727</v>
      </c>
      <c r="D2260" s="12">
        <v>947</v>
      </c>
      <c r="E2260" s="82">
        <v>46037.422581018523</v>
      </c>
      <c r="F2260" s="12" t="s">
        <v>15647</v>
      </c>
    </row>
    <row r="2261" spans="1:6" x14ac:dyDescent="0.3">
      <c r="A2261" s="12" t="s">
        <v>17905</v>
      </c>
      <c r="B2261" s="12" t="s">
        <v>3138</v>
      </c>
      <c r="C2261" s="12">
        <v>9842117251</v>
      </c>
      <c r="D2261" s="12">
        <v>335</v>
      </c>
      <c r="E2261" s="82">
        <v>46045.101053240738</v>
      </c>
      <c r="F2261" s="12" t="s">
        <v>15643</v>
      </c>
    </row>
    <row r="2262" spans="1:6" x14ac:dyDescent="0.3">
      <c r="A2262" s="12" t="s">
        <v>17906</v>
      </c>
      <c r="B2262" s="12" t="s">
        <v>4001</v>
      </c>
      <c r="C2262" s="12">
        <v>8872780163</v>
      </c>
      <c r="D2262" s="12">
        <v>1472</v>
      </c>
      <c r="E2262" s="82">
        <v>46027.856608796297</v>
      </c>
      <c r="F2262" s="12" t="s">
        <v>15649</v>
      </c>
    </row>
    <row r="2263" spans="1:6" x14ac:dyDescent="0.3">
      <c r="A2263" s="12" t="s">
        <v>17907</v>
      </c>
      <c r="B2263" s="12" t="s">
        <v>2053</v>
      </c>
      <c r="C2263" s="12">
        <v>9825900202</v>
      </c>
      <c r="D2263" s="12">
        <v>2271</v>
      </c>
      <c r="E2263" s="82">
        <v>46039.987164351849</v>
      </c>
      <c r="F2263" s="12" t="s">
        <v>15649</v>
      </c>
    </row>
    <row r="2264" spans="1:6" x14ac:dyDescent="0.3">
      <c r="A2264" s="12" t="s">
        <v>17908</v>
      </c>
      <c r="B2264" s="12" t="s">
        <v>1447</v>
      </c>
      <c r="C2264" s="12">
        <v>9884532339</v>
      </c>
      <c r="D2264" s="12">
        <v>2092</v>
      </c>
      <c r="E2264" s="82">
        <v>46030.389247685183</v>
      </c>
      <c r="F2264" s="12" t="s">
        <v>15649</v>
      </c>
    </row>
    <row r="2265" spans="1:6" x14ac:dyDescent="0.3">
      <c r="A2265" s="12" t="s">
        <v>17909</v>
      </c>
      <c r="B2265" s="12" t="s">
        <v>611</v>
      </c>
      <c r="C2265" s="12">
        <v>8855589110</v>
      </c>
      <c r="D2265" s="12">
        <v>3287</v>
      </c>
      <c r="E2265" s="82">
        <v>46037.105219907397</v>
      </c>
      <c r="F2265" s="12" t="s">
        <v>15649</v>
      </c>
    </row>
    <row r="2266" spans="1:6" x14ac:dyDescent="0.3">
      <c r="A2266" s="12" t="s">
        <v>17910</v>
      </c>
      <c r="B2266" s="12" t="s">
        <v>2335</v>
      </c>
      <c r="C2266" s="12">
        <v>9993873422</v>
      </c>
      <c r="D2266" s="12">
        <v>232</v>
      </c>
      <c r="E2266" s="82">
        <v>46030.386469907397</v>
      </c>
      <c r="F2266" s="12" t="s">
        <v>15643</v>
      </c>
    </row>
    <row r="2267" spans="1:6" x14ac:dyDescent="0.3">
      <c r="A2267" s="12" t="s">
        <v>17911</v>
      </c>
      <c r="B2267" s="12" t="s">
        <v>2343</v>
      </c>
      <c r="C2267" s="12">
        <v>6357368876</v>
      </c>
      <c r="D2267" s="12">
        <v>3431</v>
      </c>
      <c r="E2267" s="82">
        <v>46024.635081018518</v>
      </c>
      <c r="F2267" s="12" t="s">
        <v>15643</v>
      </c>
    </row>
    <row r="2268" spans="1:6" x14ac:dyDescent="0.3">
      <c r="A2268" s="12" t="s">
        <v>17912</v>
      </c>
      <c r="B2268" s="12" t="s">
        <v>3671</v>
      </c>
      <c r="C2268" s="12">
        <v>8811538450</v>
      </c>
      <c r="D2268" s="12">
        <v>348</v>
      </c>
      <c r="E2268" s="82">
        <v>46029.652442129627</v>
      </c>
      <c r="F2268" s="12" t="s">
        <v>15647</v>
      </c>
    </row>
    <row r="2269" spans="1:6" x14ac:dyDescent="0.3">
      <c r="A2269" s="12" t="s">
        <v>17913</v>
      </c>
      <c r="B2269" s="12" t="s">
        <v>4477</v>
      </c>
      <c r="C2269" s="12">
        <v>9886528331</v>
      </c>
      <c r="D2269" s="12">
        <v>1133</v>
      </c>
      <c r="E2269" s="82">
        <v>46022.555219907408</v>
      </c>
      <c r="F2269" s="12" t="s">
        <v>15643</v>
      </c>
    </row>
    <row r="2270" spans="1:6" x14ac:dyDescent="0.3">
      <c r="A2270" s="12" t="s">
        <v>17914</v>
      </c>
      <c r="B2270" s="12" t="s">
        <v>2429</v>
      </c>
      <c r="C2270" s="12">
        <v>9823250144</v>
      </c>
      <c r="D2270" s="12">
        <v>528</v>
      </c>
      <c r="E2270" s="82">
        <v>46027.630914351852</v>
      </c>
      <c r="F2270" s="12" t="s">
        <v>15647</v>
      </c>
    </row>
    <row r="2271" spans="1:6" x14ac:dyDescent="0.3">
      <c r="A2271" s="12" t="s">
        <v>17915</v>
      </c>
      <c r="B2271" s="12" t="s">
        <v>889</v>
      </c>
      <c r="C2271" s="12">
        <v>9827893561</v>
      </c>
      <c r="D2271" s="12">
        <v>1601</v>
      </c>
      <c r="E2271" s="82">
        <v>46041.759386574071</v>
      </c>
      <c r="F2271" s="12" t="s">
        <v>15647</v>
      </c>
    </row>
    <row r="2272" spans="1:6" x14ac:dyDescent="0.3">
      <c r="A2272" s="12" t="s">
        <v>17916</v>
      </c>
      <c r="B2272" s="12" t="s">
        <v>1510</v>
      </c>
      <c r="C2272" s="12">
        <v>9911120423</v>
      </c>
      <c r="D2272" s="12">
        <v>1364</v>
      </c>
      <c r="E2272" s="82">
        <v>46034.819803240738</v>
      </c>
      <c r="F2272" s="12" t="s">
        <v>15643</v>
      </c>
    </row>
    <row r="2273" spans="1:6" x14ac:dyDescent="0.3">
      <c r="A2273" s="12" t="s">
        <v>17917</v>
      </c>
      <c r="B2273" s="12" t="s">
        <v>1213</v>
      </c>
      <c r="C2273" s="12">
        <v>6377236662</v>
      </c>
      <c r="D2273" s="12">
        <v>1760</v>
      </c>
      <c r="E2273" s="82">
        <v>46044.975358796299</v>
      </c>
      <c r="F2273" s="12" t="s">
        <v>15649</v>
      </c>
    </row>
    <row r="2274" spans="1:6" x14ac:dyDescent="0.3">
      <c r="A2274" s="12" t="s">
        <v>17918</v>
      </c>
      <c r="B2274" s="12" t="s">
        <v>3517</v>
      </c>
      <c r="C2274" s="12">
        <v>6338078204</v>
      </c>
      <c r="D2274" s="12">
        <v>3021</v>
      </c>
      <c r="E2274" s="82">
        <v>46022.323969907397</v>
      </c>
      <c r="F2274" s="12" t="s">
        <v>15643</v>
      </c>
    </row>
    <row r="2275" spans="1:6" x14ac:dyDescent="0.3">
      <c r="A2275" s="12" t="s">
        <v>17919</v>
      </c>
      <c r="B2275" s="12" t="s">
        <v>1531</v>
      </c>
      <c r="C2275" s="12">
        <v>7036170049</v>
      </c>
      <c r="D2275" s="12">
        <v>2886</v>
      </c>
      <c r="E2275" s="82">
        <v>46036.34202546296</v>
      </c>
      <c r="F2275" s="12" t="s">
        <v>15649</v>
      </c>
    </row>
    <row r="2276" spans="1:6" x14ac:dyDescent="0.3">
      <c r="A2276" s="12" t="s">
        <v>17920</v>
      </c>
      <c r="B2276" s="12" t="s">
        <v>1123</v>
      </c>
      <c r="C2276" s="12">
        <v>7021653643</v>
      </c>
      <c r="D2276" s="12">
        <v>1203</v>
      </c>
      <c r="E2276" s="82">
        <v>46052.137164351851</v>
      </c>
      <c r="F2276" s="12" t="s">
        <v>15647</v>
      </c>
    </row>
    <row r="2277" spans="1:6" x14ac:dyDescent="0.3">
      <c r="A2277" s="12" t="s">
        <v>17921</v>
      </c>
      <c r="B2277" s="12" t="s">
        <v>1614</v>
      </c>
      <c r="C2277" s="12">
        <v>9853451029</v>
      </c>
      <c r="D2277" s="12">
        <v>2603</v>
      </c>
      <c r="E2277" s="82">
        <v>46043.584386574083</v>
      </c>
      <c r="F2277" s="12" t="s">
        <v>15643</v>
      </c>
    </row>
    <row r="2278" spans="1:6" x14ac:dyDescent="0.3">
      <c r="A2278" s="12" t="s">
        <v>17922</v>
      </c>
      <c r="B2278" s="12" t="s">
        <v>536</v>
      </c>
      <c r="C2278" s="12">
        <v>8849147508</v>
      </c>
      <c r="D2278" s="12">
        <v>918</v>
      </c>
      <c r="E2278" s="82">
        <v>46036.93577546296</v>
      </c>
      <c r="F2278" s="12" t="s">
        <v>15647</v>
      </c>
    </row>
    <row r="2279" spans="1:6" x14ac:dyDescent="0.3">
      <c r="A2279" s="12" t="s">
        <v>17923</v>
      </c>
      <c r="B2279" s="12" t="s">
        <v>1919</v>
      </c>
      <c r="C2279" s="12">
        <v>8826902625</v>
      </c>
      <c r="D2279" s="12">
        <v>486</v>
      </c>
      <c r="E2279" s="82">
        <v>46051.838553240741</v>
      </c>
      <c r="F2279" s="12" t="s">
        <v>15647</v>
      </c>
    </row>
    <row r="2280" spans="1:6" x14ac:dyDescent="0.3">
      <c r="A2280" s="12" t="s">
        <v>17924</v>
      </c>
      <c r="B2280" s="12" t="s">
        <v>3022</v>
      </c>
      <c r="C2280" s="12">
        <v>8861376196</v>
      </c>
      <c r="D2280" s="12">
        <v>1402</v>
      </c>
      <c r="E2280" s="82">
        <v>46038.389247685183</v>
      </c>
      <c r="F2280" s="12" t="s">
        <v>15643</v>
      </c>
    </row>
    <row r="2281" spans="1:6" x14ac:dyDescent="0.3">
      <c r="A2281" s="12" t="s">
        <v>17925</v>
      </c>
      <c r="B2281" s="12" t="s">
        <v>2813</v>
      </c>
      <c r="C2281" s="12">
        <v>9988983134</v>
      </c>
      <c r="D2281" s="12">
        <v>1853</v>
      </c>
      <c r="E2281" s="82">
        <v>46051.207303240742</v>
      </c>
      <c r="F2281" s="12" t="s">
        <v>15643</v>
      </c>
    </row>
    <row r="2282" spans="1:6" x14ac:dyDescent="0.3">
      <c r="A2282" s="12" t="s">
        <v>17926</v>
      </c>
      <c r="B2282" s="12" t="s">
        <v>1449</v>
      </c>
      <c r="C2282" s="12">
        <v>6384675266</v>
      </c>
      <c r="D2282" s="12">
        <v>984</v>
      </c>
      <c r="E2282" s="82">
        <v>46043.426053240742</v>
      </c>
      <c r="F2282" s="12" t="s">
        <v>15643</v>
      </c>
    </row>
    <row r="2283" spans="1:6" x14ac:dyDescent="0.3">
      <c r="A2283" s="12" t="s">
        <v>17927</v>
      </c>
      <c r="B2283" s="12" t="s">
        <v>2589</v>
      </c>
      <c r="C2283" s="12">
        <v>7035091243</v>
      </c>
      <c r="D2283" s="12">
        <v>299</v>
      </c>
      <c r="E2283" s="82">
        <v>46028.082997685182</v>
      </c>
      <c r="F2283" s="12" t="s">
        <v>15643</v>
      </c>
    </row>
    <row r="2284" spans="1:6" x14ac:dyDescent="0.3">
      <c r="A2284" s="12" t="s">
        <v>17928</v>
      </c>
      <c r="B2284" s="12" t="s">
        <v>4132</v>
      </c>
      <c r="C2284" s="12">
        <v>6350711076</v>
      </c>
      <c r="D2284" s="12">
        <v>2076</v>
      </c>
      <c r="E2284" s="82">
        <v>46023.882997685178</v>
      </c>
      <c r="F2284" s="12" t="s">
        <v>15649</v>
      </c>
    </row>
    <row r="2285" spans="1:6" x14ac:dyDescent="0.3">
      <c r="A2285" s="12" t="s">
        <v>17929</v>
      </c>
      <c r="B2285" s="12" t="s">
        <v>3847</v>
      </c>
      <c r="C2285" s="12">
        <v>7067435777</v>
      </c>
      <c r="D2285" s="12">
        <v>288</v>
      </c>
      <c r="E2285" s="82">
        <v>46026.037858796299</v>
      </c>
      <c r="F2285" s="12" t="s">
        <v>15647</v>
      </c>
    </row>
    <row r="2286" spans="1:6" x14ac:dyDescent="0.3">
      <c r="A2286" s="12" t="s">
        <v>17930</v>
      </c>
      <c r="B2286" s="12" t="s">
        <v>3920</v>
      </c>
      <c r="C2286" s="12">
        <v>9971453900</v>
      </c>
      <c r="D2286" s="12">
        <v>2108</v>
      </c>
      <c r="E2286" s="82">
        <v>46031.487164351849</v>
      </c>
      <c r="F2286" s="12" t="s">
        <v>15649</v>
      </c>
    </row>
    <row r="2287" spans="1:6" x14ac:dyDescent="0.3">
      <c r="A2287" s="12" t="s">
        <v>17931</v>
      </c>
      <c r="B2287" s="12" t="s">
        <v>790</v>
      </c>
      <c r="C2287" s="12">
        <v>8860362545</v>
      </c>
      <c r="D2287" s="12">
        <v>93</v>
      </c>
      <c r="E2287" s="82">
        <v>46044.129525462973</v>
      </c>
      <c r="F2287" s="12" t="s">
        <v>15649</v>
      </c>
    </row>
    <row r="2288" spans="1:6" x14ac:dyDescent="0.3">
      <c r="A2288" s="12" t="s">
        <v>17932</v>
      </c>
      <c r="B2288" s="12" t="s">
        <v>4405</v>
      </c>
      <c r="C2288" s="12">
        <v>9994669121</v>
      </c>
      <c r="D2288" s="12">
        <v>1604</v>
      </c>
      <c r="E2288" s="82">
        <v>46029.283692129633</v>
      </c>
      <c r="F2288" s="12" t="s">
        <v>15649</v>
      </c>
    </row>
    <row r="2289" spans="1:6" x14ac:dyDescent="0.3">
      <c r="A2289" s="12" t="s">
        <v>17933</v>
      </c>
      <c r="B2289" s="12" t="s">
        <v>542</v>
      </c>
      <c r="C2289" s="12">
        <v>7025036706</v>
      </c>
      <c r="D2289" s="12">
        <v>2245</v>
      </c>
      <c r="E2289" s="82">
        <v>46047.712858796287</v>
      </c>
      <c r="F2289" s="12" t="s">
        <v>15649</v>
      </c>
    </row>
    <row r="2290" spans="1:6" x14ac:dyDescent="0.3">
      <c r="A2290" s="12" t="s">
        <v>17934</v>
      </c>
      <c r="B2290" s="12" t="s">
        <v>2777</v>
      </c>
      <c r="C2290" s="12">
        <v>7051185727</v>
      </c>
      <c r="D2290" s="12">
        <v>2269</v>
      </c>
      <c r="E2290" s="82">
        <v>46036.52952546296</v>
      </c>
      <c r="F2290" s="12" t="s">
        <v>15649</v>
      </c>
    </row>
    <row r="2291" spans="1:6" x14ac:dyDescent="0.3">
      <c r="A2291" s="12" t="s">
        <v>17935</v>
      </c>
      <c r="B2291" s="12" t="s">
        <v>3358</v>
      </c>
      <c r="C2291" s="12">
        <v>6354468138</v>
      </c>
      <c r="D2291" s="12">
        <v>1208</v>
      </c>
      <c r="E2291" s="82">
        <v>46023.065636574072</v>
      </c>
      <c r="F2291" s="12" t="s">
        <v>15649</v>
      </c>
    </row>
    <row r="2292" spans="1:6" x14ac:dyDescent="0.3">
      <c r="A2292" s="12" t="s">
        <v>17936</v>
      </c>
      <c r="B2292" s="12" t="s">
        <v>1403</v>
      </c>
      <c r="C2292" s="12">
        <v>6333446694</v>
      </c>
      <c r="D2292" s="12">
        <v>743</v>
      </c>
      <c r="E2292" s="82">
        <v>46047.135775462957</v>
      </c>
      <c r="F2292" s="12" t="s">
        <v>15649</v>
      </c>
    </row>
    <row r="2293" spans="1:6" x14ac:dyDescent="0.3">
      <c r="A2293" s="12" t="s">
        <v>17937</v>
      </c>
      <c r="B2293" s="12" t="s">
        <v>1535</v>
      </c>
      <c r="C2293" s="12">
        <v>6319582817</v>
      </c>
      <c r="D2293" s="12">
        <v>1346</v>
      </c>
      <c r="E2293" s="82">
        <v>46048.230219907397</v>
      </c>
      <c r="F2293" s="12" t="s">
        <v>15649</v>
      </c>
    </row>
    <row r="2294" spans="1:6" x14ac:dyDescent="0.3">
      <c r="A2294" s="12" t="s">
        <v>17938</v>
      </c>
      <c r="B2294" s="12" t="s">
        <v>4394</v>
      </c>
      <c r="C2294" s="12">
        <v>9894159194</v>
      </c>
      <c r="D2294" s="12">
        <v>784</v>
      </c>
      <c r="E2294" s="82">
        <v>46035.067025462973</v>
      </c>
      <c r="F2294" s="12" t="s">
        <v>15649</v>
      </c>
    </row>
    <row r="2295" spans="1:6" x14ac:dyDescent="0.3">
      <c r="A2295" s="12" t="s">
        <v>17939</v>
      </c>
      <c r="B2295" s="12" t="s">
        <v>4575</v>
      </c>
      <c r="C2295" s="12">
        <v>7078963559</v>
      </c>
      <c r="D2295" s="12">
        <v>2678</v>
      </c>
      <c r="E2295" s="82">
        <v>46022.739247685182</v>
      </c>
      <c r="F2295" s="12" t="s">
        <v>15643</v>
      </c>
    </row>
    <row r="2296" spans="1:6" x14ac:dyDescent="0.3">
      <c r="A2296" s="12" t="s">
        <v>17940</v>
      </c>
      <c r="B2296" s="12" t="s">
        <v>3723</v>
      </c>
      <c r="C2296" s="12">
        <v>8878802745</v>
      </c>
      <c r="D2296" s="12">
        <v>3476</v>
      </c>
      <c r="E2296" s="82">
        <v>46034.505219907413</v>
      </c>
      <c r="F2296" s="12" t="s">
        <v>15643</v>
      </c>
    </row>
    <row r="2297" spans="1:6" x14ac:dyDescent="0.3">
      <c r="A2297" s="12" t="s">
        <v>17941</v>
      </c>
      <c r="B2297" s="12" t="s">
        <v>4273</v>
      </c>
      <c r="C2297" s="12">
        <v>6342499880</v>
      </c>
      <c r="D2297" s="12">
        <v>668</v>
      </c>
      <c r="E2297" s="82">
        <v>46047.294803240737</v>
      </c>
      <c r="F2297" s="12" t="s">
        <v>15647</v>
      </c>
    </row>
    <row r="2298" spans="1:6" x14ac:dyDescent="0.3">
      <c r="A2298" s="12" t="s">
        <v>17942</v>
      </c>
      <c r="B2298" s="12" t="s">
        <v>1157</v>
      </c>
      <c r="C2298" s="12">
        <v>6336144884</v>
      </c>
      <c r="D2298" s="12">
        <v>2234</v>
      </c>
      <c r="E2298" s="82">
        <v>46044.235775462963</v>
      </c>
      <c r="F2298" s="12" t="s">
        <v>15649</v>
      </c>
    </row>
    <row r="2299" spans="1:6" x14ac:dyDescent="0.3">
      <c r="A2299" s="12" t="s">
        <v>17943</v>
      </c>
      <c r="B2299" s="12" t="s">
        <v>1847</v>
      </c>
      <c r="C2299" s="12">
        <v>9996625789</v>
      </c>
      <c r="D2299" s="12">
        <v>1254</v>
      </c>
      <c r="E2299" s="82">
        <v>46034.175358796303</v>
      </c>
      <c r="F2299" s="12" t="s">
        <v>15647</v>
      </c>
    </row>
    <row r="2300" spans="1:6" x14ac:dyDescent="0.3">
      <c r="A2300" s="12" t="s">
        <v>17944</v>
      </c>
      <c r="B2300" s="12" t="s">
        <v>2263</v>
      </c>
      <c r="C2300" s="12">
        <v>9960350164</v>
      </c>
      <c r="D2300" s="12">
        <v>1509</v>
      </c>
      <c r="E2300" s="82">
        <v>46053.097581018519</v>
      </c>
      <c r="F2300" s="12" t="s">
        <v>15643</v>
      </c>
    </row>
    <row r="2301" spans="1:6" x14ac:dyDescent="0.3">
      <c r="A2301" s="12" t="s">
        <v>17945</v>
      </c>
      <c r="B2301" s="12" t="s">
        <v>2499</v>
      </c>
      <c r="C2301" s="12">
        <v>6384899969</v>
      </c>
      <c r="D2301" s="12">
        <v>114</v>
      </c>
      <c r="E2301" s="82">
        <v>46032.521192129629</v>
      </c>
      <c r="F2301" s="12" t="s">
        <v>15649</v>
      </c>
    </row>
    <row r="2302" spans="1:6" x14ac:dyDescent="0.3">
      <c r="A2302" s="12" t="s">
        <v>17946</v>
      </c>
      <c r="B2302" s="12" t="s">
        <v>1211</v>
      </c>
      <c r="C2302" s="12">
        <v>9976832678</v>
      </c>
      <c r="D2302" s="12">
        <v>3048</v>
      </c>
      <c r="E2302" s="82">
        <v>46049.007303240738</v>
      </c>
      <c r="F2302" s="12" t="s">
        <v>15649</v>
      </c>
    </row>
    <row r="2303" spans="1:6" x14ac:dyDescent="0.3">
      <c r="A2303" s="12" t="s">
        <v>17947</v>
      </c>
      <c r="B2303" s="12" t="s">
        <v>4344</v>
      </c>
      <c r="C2303" s="12">
        <v>6325098970</v>
      </c>
      <c r="D2303" s="12">
        <v>1869</v>
      </c>
      <c r="E2303" s="82">
        <v>46048.28230324074</v>
      </c>
      <c r="F2303" s="12" t="s">
        <v>15647</v>
      </c>
    </row>
    <row r="2304" spans="1:6" x14ac:dyDescent="0.3">
      <c r="A2304" s="12" t="s">
        <v>17948</v>
      </c>
      <c r="B2304" s="12" t="s">
        <v>3944</v>
      </c>
      <c r="C2304" s="12">
        <v>7017401359</v>
      </c>
      <c r="D2304" s="12">
        <v>1039</v>
      </c>
      <c r="E2304" s="82">
        <v>46051.196886574071</v>
      </c>
      <c r="F2304" s="12" t="s">
        <v>15649</v>
      </c>
    </row>
    <row r="2305" spans="1:6" x14ac:dyDescent="0.3">
      <c r="A2305" s="12" t="s">
        <v>17949</v>
      </c>
      <c r="B2305" s="12" t="s">
        <v>2529</v>
      </c>
      <c r="C2305" s="12">
        <v>6320245287</v>
      </c>
      <c r="D2305" s="12">
        <v>2875</v>
      </c>
      <c r="E2305" s="82">
        <v>46048.828831018523</v>
      </c>
      <c r="F2305" s="12" t="s">
        <v>15649</v>
      </c>
    </row>
    <row r="2306" spans="1:6" x14ac:dyDescent="0.3">
      <c r="A2306" s="12" t="s">
        <v>17950</v>
      </c>
      <c r="B2306" s="12" t="s">
        <v>4469</v>
      </c>
      <c r="C2306" s="12">
        <v>9947395214</v>
      </c>
      <c r="D2306" s="12">
        <v>850</v>
      </c>
      <c r="E2306" s="82">
        <v>46046.999664351853</v>
      </c>
      <c r="F2306" s="12" t="s">
        <v>15649</v>
      </c>
    </row>
    <row r="2307" spans="1:6" x14ac:dyDescent="0.3">
      <c r="A2307" s="12" t="s">
        <v>17951</v>
      </c>
      <c r="B2307" s="12" t="s">
        <v>3392</v>
      </c>
      <c r="C2307" s="12">
        <v>9824753281</v>
      </c>
      <c r="D2307" s="12">
        <v>3508</v>
      </c>
      <c r="E2307" s="82">
        <v>46022.568414351852</v>
      </c>
      <c r="F2307" s="12" t="s">
        <v>15643</v>
      </c>
    </row>
    <row r="2308" spans="1:6" x14ac:dyDescent="0.3">
      <c r="A2308" s="12" t="s">
        <v>17952</v>
      </c>
      <c r="B2308" s="12" t="s">
        <v>1670</v>
      </c>
      <c r="C2308" s="12">
        <v>6348566779</v>
      </c>
      <c r="D2308" s="12">
        <v>1856</v>
      </c>
      <c r="E2308" s="82">
        <v>46027.49827546296</v>
      </c>
      <c r="F2308" s="12" t="s">
        <v>15647</v>
      </c>
    </row>
    <row r="2309" spans="1:6" x14ac:dyDescent="0.3">
      <c r="A2309" s="12" t="s">
        <v>17953</v>
      </c>
      <c r="B2309" s="12" t="s">
        <v>1959</v>
      </c>
      <c r="C2309" s="12">
        <v>8873782833</v>
      </c>
      <c r="D2309" s="12">
        <v>2673</v>
      </c>
      <c r="E2309" s="82">
        <v>46047.694108796299</v>
      </c>
      <c r="F2309" s="12" t="s">
        <v>15649</v>
      </c>
    </row>
    <row r="2310" spans="1:6" x14ac:dyDescent="0.3">
      <c r="A2310" s="12" t="s">
        <v>17954</v>
      </c>
      <c r="B2310" s="12" t="s">
        <v>2221</v>
      </c>
      <c r="C2310" s="12">
        <v>9825347467</v>
      </c>
      <c r="D2310" s="12">
        <v>2351</v>
      </c>
      <c r="E2310" s="82">
        <v>46046.812858796293</v>
      </c>
      <c r="F2310" s="12" t="s">
        <v>15643</v>
      </c>
    </row>
    <row r="2311" spans="1:6" x14ac:dyDescent="0.3">
      <c r="A2311" s="12" t="s">
        <v>17955</v>
      </c>
      <c r="B2311" s="12" t="s">
        <v>658</v>
      </c>
      <c r="C2311" s="12">
        <v>9831757060</v>
      </c>
      <c r="D2311" s="12">
        <v>573</v>
      </c>
      <c r="E2311" s="82">
        <v>46024.975358796299</v>
      </c>
      <c r="F2311" s="12" t="s">
        <v>15643</v>
      </c>
    </row>
    <row r="2312" spans="1:6" x14ac:dyDescent="0.3">
      <c r="A2312" s="12" t="s">
        <v>17956</v>
      </c>
      <c r="B2312" s="12" t="s">
        <v>1570</v>
      </c>
      <c r="C2312" s="12">
        <v>6321327646</v>
      </c>
      <c r="D2312" s="12">
        <v>2190</v>
      </c>
      <c r="E2312" s="82">
        <v>46023.899664351848</v>
      </c>
      <c r="F2312" s="12" t="s">
        <v>15649</v>
      </c>
    </row>
    <row r="2313" spans="1:6" x14ac:dyDescent="0.3">
      <c r="A2313" s="12" t="s">
        <v>17957</v>
      </c>
      <c r="B2313" s="12" t="s">
        <v>1837</v>
      </c>
      <c r="C2313" s="12">
        <v>7093964582</v>
      </c>
      <c r="D2313" s="12">
        <v>131</v>
      </c>
      <c r="E2313" s="82">
        <v>46045.218414351853</v>
      </c>
      <c r="F2313" s="12" t="s">
        <v>15649</v>
      </c>
    </row>
    <row r="2314" spans="1:6" x14ac:dyDescent="0.3">
      <c r="A2314" s="12" t="s">
        <v>17958</v>
      </c>
      <c r="B2314" s="12" t="s">
        <v>2839</v>
      </c>
      <c r="C2314" s="12">
        <v>7079013880</v>
      </c>
      <c r="D2314" s="12">
        <v>2894</v>
      </c>
      <c r="E2314" s="82">
        <v>46020.146886574083</v>
      </c>
      <c r="F2314" s="12" t="s">
        <v>15647</v>
      </c>
    </row>
    <row r="2315" spans="1:6" x14ac:dyDescent="0.3">
      <c r="A2315" s="12" t="s">
        <v>17959</v>
      </c>
      <c r="B2315" s="12" t="s">
        <v>2817</v>
      </c>
      <c r="C2315" s="12">
        <v>9862779302</v>
      </c>
      <c r="D2315" s="12">
        <v>1522</v>
      </c>
      <c r="E2315" s="82">
        <v>46034.992025462961</v>
      </c>
      <c r="F2315" s="12" t="s">
        <v>15643</v>
      </c>
    </row>
    <row r="2316" spans="1:6" x14ac:dyDescent="0.3">
      <c r="A2316" s="12" t="s">
        <v>17960</v>
      </c>
      <c r="B2316" s="12" t="s">
        <v>4277</v>
      </c>
      <c r="C2316" s="12">
        <v>7041490773</v>
      </c>
      <c r="D2316" s="12">
        <v>1975</v>
      </c>
      <c r="E2316" s="82">
        <v>46046.317719907413</v>
      </c>
      <c r="F2316" s="12" t="s">
        <v>15643</v>
      </c>
    </row>
    <row r="2317" spans="1:6" x14ac:dyDescent="0.3">
      <c r="A2317" s="12" t="s">
        <v>17961</v>
      </c>
      <c r="B2317" s="12" t="s">
        <v>900</v>
      </c>
      <c r="C2317" s="12">
        <v>6374761978</v>
      </c>
      <c r="D2317" s="12">
        <v>1489</v>
      </c>
      <c r="E2317" s="82">
        <v>46023.523969907408</v>
      </c>
      <c r="F2317" s="12" t="s">
        <v>15647</v>
      </c>
    </row>
    <row r="2318" spans="1:6" x14ac:dyDescent="0.3">
      <c r="A2318" s="12" t="s">
        <v>17962</v>
      </c>
      <c r="B2318" s="12" t="s">
        <v>2681</v>
      </c>
      <c r="C2318" s="12">
        <v>9921289094</v>
      </c>
      <c r="D2318" s="12">
        <v>1470</v>
      </c>
      <c r="E2318" s="82">
        <v>46039.693414351852</v>
      </c>
      <c r="F2318" s="12" t="s">
        <v>15643</v>
      </c>
    </row>
    <row r="2319" spans="1:6" x14ac:dyDescent="0.3">
      <c r="A2319" s="12" t="s">
        <v>17963</v>
      </c>
      <c r="B2319" s="12" t="s">
        <v>1011</v>
      </c>
      <c r="C2319" s="12">
        <v>6350304141</v>
      </c>
      <c r="D2319" s="12">
        <v>1909</v>
      </c>
      <c r="E2319" s="82">
        <v>46052.026053240741</v>
      </c>
      <c r="F2319" s="12" t="s">
        <v>15647</v>
      </c>
    </row>
    <row r="2320" spans="1:6" x14ac:dyDescent="0.3">
      <c r="A2320" s="12" t="s">
        <v>17964</v>
      </c>
      <c r="B2320" s="12" t="s">
        <v>2557</v>
      </c>
      <c r="C2320" s="12">
        <v>8847716752</v>
      </c>
      <c r="D2320" s="12">
        <v>2241</v>
      </c>
      <c r="E2320" s="82">
        <v>46041.598275462973</v>
      </c>
      <c r="F2320" s="12" t="s">
        <v>15647</v>
      </c>
    </row>
    <row r="2321" spans="1:6" x14ac:dyDescent="0.3">
      <c r="A2321" s="12" t="s">
        <v>17965</v>
      </c>
      <c r="B2321" s="12" t="s">
        <v>4035</v>
      </c>
      <c r="C2321" s="12">
        <v>9936584164</v>
      </c>
      <c r="D2321" s="12">
        <v>1414</v>
      </c>
      <c r="E2321" s="82">
        <v>46025.999664351853</v>
      </c>
      <c r="F2321" s="12" t="s">
        <v>15647</v>
      </c>
    </row>
    <row r="2322" spans="1:6" x14ac:dyDescent="0.3">
      <c r="A2322" s="12" t="s">
        <v>17966</v>
      </c>
      <c r="B2322" s="12" t="s">
        <v>2207</v>
      </c>
      <c r="C2322" s="12">
        <v>9942926590</v>
      </c>
      <c r="D2322" s="12">
        <v>2111</v>
      </c>
      <c r="E2322" s="82">
        <v>46027.520497685182</v>
      </c>
      <c r="F2322" s="12" t="s">
        <v>15649</v>
      </c>
    </row>
    <row r="2323" spans="1:6" x14ac:dyDescent="0.3">
      <c r="A2323" s="12" t="s">
        <v>17967</v>
      </c>
      <c r="B2323" s="12" t="s">
        <v>2807</v>
      </c>
      <c r="C2323" s="12">
        <v>8874649555</v>
      </c>
      <c r="D2323" s="12">
        <v>1804</v>
      </c>
      <c r="E2323" s="82">
        <v>46038.824664351851</v>
      </c>
      <c r="F2323" s="12" t="s">
        <v>15647</v>
      </c>
    </row>
    <row r="2324" spans="1:6" x14ac:dyDescent="0.3">
      <c r="A2324" s="12" t="s">
        <v>17968</v>
      </c>
      <c r="B2324" s="12" t="s">
        <v>565</v>
      </c>
      <c r="C2324" s="12">
        <v>8883873716</v>
      </c>
      <c r="D2324" s="12">
        <v>2338</v>
      </c>
      <c r="E2324" s="82">
        <v>46049.821886574071</v>
      </c>
      <c r="F2324" s="12" t="s">
        <v>15647</v>
      </c>
    </row>
    <row r="2325" spans="1:6" x14ac:dyDescent="0.3">
      <c r="A2325" s="12" t="s">
        <v>17969</v>
      </c>
      <c r="B2325" s="12" t="s">
        <v>2205</v>
      </c>
      <c r="C2325" s="12">
        <v>7079856815</v>
      </c>
      <c r="D2325" s="12">
        <v>999</v>
      </c>
      <c r="E2325" s="82">
        <v>46027.770497685182</v>
      </c>
      <c r="F2325" s="12" t="s">
        <v>15647</v>
      </c>
    </row>
    <row r="2326" spans="1:6" x14ac:dyDescent="0.3">
      <c r="A2326" s="12" t="s">
        <v>17970</v>
      </c>
      <c r="B2326" s="12" t="s">
        <v>2329</v>
      </c>
      <c r="C2326" s="12">
        <v>6379679546</v>
      </c>
      <c r="D2326" s="12">
        <v>103</v>
      </c>
      <c r="E2326" s="82">
        <v>46038.205914351849</v>
      </c>
      <c r="F2326" s="12" t="s">
        <v>15643</v>
      </c>
    </row>
    <row r="2327" spans="1:6" x14ac:dyDescent="0.3">
      <c r="A2327" s="12" t="s">
        <v>17971</v>
      </c>
      <c r="B2327" s="12" t="s">
        <v>2735</v>
      </c>
      <c r="C2327" s="12">
        <v>9927514214</v>
      </c>
      <c r="D2327" s="12">
        <v>1908</v>
      </c>
      <c r="E2327" s="82">
        <v>46042.747581018521</v>
      </c>
      <c r="F2327" s="12" t="s">
        <v>15647</v>
      </c>
    </row>
    <row r="2328" spans="1:6" x14ac:dyDescent="0.3">
      <c r="A2328" s="12" t="s">
        <v>17972</v>
      </c>
      <c r="B2328" s="12" t="s">
        <v>1437</v>
      </c>
      <c r="C2328" s="12">
        <v>6386189583</v>
      </c>
      <c r="D2328" s="12">
        <v>316</v>
      </c>
      <c r="E2328" s="82">
        <v>46039.36146990741</v>
      </c>
      <c r="F2328" s="12" t="s">
        <v>15643</v>
      </c>
    </row>
    <row r="2329" spans="1:6" x14ac:dyDescent="0.3">
      <c r="A2329" s="12" t="s">
        <v>17973</v>
      </c>
      <c r="B2329" s="12" t="s">
        <v>517</v>
      </c>
      <c r="C2329" s="12">
        <v>9993373243</v>
      </c>
      <c r="D2329" s="12">
        <v>33</v>
      </c>
      <c r="E2329" s="82">
        <v>46038.837164351848</v>
      </c>
      <c r="F2329" s="12" t="s">
        <v>15643</v>
      </c>
    </row>
    <row r="2330" spans="1:6" x14ac:dyDescent="0.3">
      <c r="A2330" s="12" t="s">
        <v>17974</v>
      </c>
      <c r="B2330" s="12" t="s">
        <v>1756</v>
      </c>
      <c r="C2330" s="12">
        <v>9952858318</v>
      </c>
      <c r="D2330" s="12">
        <v>1136</v>
      </c>
      <c r="E2330" s="82">
        <v>46040.357303240737</v>
      </c>
      <c r="F2330" s="12" t="s">
        <v>15649</v>
      </c>
    </row>
    <row r="2331" spans="1:6" x14ac:dyDescent="0.3">
      <c r="A2331" s="12" t="s">
        <v>17975</v>
      </c>
      <c r="B2331" s="12" t="s">
        <v>1318</v>
      </c>
      <c r="C2331" s="12">
        <v>9891784653</v>
      </c>
      <c r="D2331" s="12">
        <v>1190</v>
      </c>
      <c r="E2331" s="82">
        <v>46048.123969907407</v>
      </c>
      <c r="F2331" s="12" t="s">
        <v>15647</v>
      </c>
    </row>
    <row r="2332" spans="1:6" x14ac:dyDescent="0.3">
      <c r="A2332" s="12" t="s">
        <v>17976</v>
      </c>
      <c r="B2332" s="12" t="s">
        <v>4575</v>
      </c>
      <c r="C2332" s="12">
        <v>8813459514</v>
      </c>
      <c r="D2332" s="12">
        <v>3084</v>
      </c>
      <c r="E2332" s="82">
        <v>46019.647581018522</v>
      </c>
      <c r="F2332" s="12" t="s">
        <v>15649</v>
      </c>
    </row>
    <row r="2333" spans="1:6" x14ac:dyDescent="0.3">
      <c r="A2333" s="12" t="s">
        <v>17977</v>
      </c>
      <c r="B2333" s="12" t="s">
        <v>3830</v>
      </c>
      <c r="C2333" s="12">
        <v>8880066736</v>
      </c>
      <c r="D2333" s="12">
        <v>962</v>
      </c>
      <c r="E2333" s="82">
        <v>46042.165636574071</v>
      </c>
      <c r="F2333" s="12" t="s">
        <v>15643</v>
      </c>
    </row>
    <row r="2334" spans="1:6" x14ac:dyDescent="0.3">
      <c r="A2334" s="12" t="s">
        <v>17978</v>
      </c>
      <c r="B2334" s="12" t="s">
        <v>2453</v>
      </c>
      <c r="C2334" s="12">
        <v>9934489551</v>
      </c>
      <c r="D2334" s="12">
        <v>1082</v>
      </c>
      <c r="E2334" s="82">
        <v>46050.000358796293</v>
      </c>
      <c r="F2334" s="12" t="s">
        <v>15647</v>
      </c>
    </row>
    <row r="2335" spans="1:6" x14ac:dyDescent="0.3">
      <c r="A2335" s="12" t="s">
        <v>17979</v>
      </c>
      <c r="B2335" s="12" t="s">
        <v>2979</v>
      </c>
      <c r="C2335" s="12">
        <v>6397518307</v>
      </c>
      <c r="D2335" s="12">
        <v>561</v>
      </c>
      <c r="E2335" s="82">
        <v>46021.89271990741</v>
      </c>
      <c r="F2335" s="12" t="s">
        <v>15643</v>
      </c>
    </row>
    <row r="2336" spans="1:6" x14ac:dyDescent="0.3">
      <c r="A2336" s="12" t="s">
        <v>17980</v>
      </c>
      <c r="B2336" s="12" t="s">
        <v>3575</v>
      </c>
      <c r="C2336" s="12">
        <v>9810257271</v>
      </c>
      <c r="D2336" s="12">
        <v>2788</v>
      </c>
      <c r="E2336" s="82">
        <v>46038.905914351853</v>
      </c>
      <c r="F2336" s="12" t="s">
        <v>15647</v>
      </c>
    </row>
    <row r="2337" spans="1:6" x14ac:dyDescent="0.3">
      <c r="A2337" s="12" t="s">
        <v>17981</v>
      </c>
      <c r="B2337" s="12" t="s">
        <v>2793</v>
      </c>
      <c r="C2337" s="12">
        <v>6347115846</v>
      </c>
      <c r="D2337" s="12">
        <v>1612</v>
      </c>
      <c r="E2337" s="82">
        <v>46053.753136574072</v>
      </c>
      <c r="F2337" s="12" t="s">
        <v>15647</v>
      </c>
    </row>
    <row r="2338" spans="1:6" x14ac:dyDescent="0.3">
      <c r="A2338" s="12" t="s">
        <v>17982</v>
      </c>
      <c r="B2338" s="12" t="s">
        <v>1249</v>
      </c>
      <c r="C2338" s="12">
        <v>9840652642</v>
      </c>
      <c r="D2338" s="12">
        <v>2179</v>
      </c>
      <c r="E2338" s="82">
        <v>46031.011469907397</v>
      </c>
      <c r="F2338" s="12" t="s">
        <v>15649</v>
      </c>
    </row>
    <row r="2339" spans="1:6" x14ac:dyDescent="0.3">
      <c r="A2339" s="12" t="s">
        <v>17983</v>
      </c>
      <c r="B2339" s="12" t="s">
        <v>707</v>
      </c>
      <c r="C2339" s="12">
        <v>6341177709</v>
      </c>
      <c r="D2339" s="12">
        <v>2663</v>
      </c>
      <c r="E2339" s="82">
        <v>46048.274664351848</v>
      </c>
      <c r="F2339" s="12" t="s">
        <v>15643</v>
      </c>
    </row>
    <row r="2340" spans="1:6" x14ac:dyDescent="0.3">
      <c r="A2340" s="12" t="s">
        <v>17984</v>
      </c>
      <c r="B2340" s="12" t="s">
        <v>2283</v>
      </c>
      <c r="C2340" s="12">
        <v>8845776788</v>
      </c>
      <c r="D2340" s="12">
        <v>2611</v>
      </c>
      <c r="E2340" s="82">
        <v>46048.110081018523</v>
      </c>
      <c r="F2340" s="12" t="s">
        <v>15643</v>
      </c>
    </row>
    <row r="2341" spans="1:6" x14ac:dyDescent="0.3">
      <c r="A2341" s="12" t="s">
        <v>17985</v>
      </c>
      <c r="B2341" s="12" t="s">
        <v>1072</v>
      </c>
      <c r="C2341" s="12">
        <v>9882158098</v>
      </c>
      <c r="D2341" s="12">
        <v>3210</v>
      </c>
      <c r="E2341" s="82">
        <v>46053.687164351853</v>
      </c>
      <c r="F2341" s="12" t="s">
        <v>15649</v>
      </c>
    </row>
    <row r="2342" spans="1:6" x14ac:dyDescent="0.3">
      <c r="A2342" s="12" t="s">
        <v>17986</v>
      </c>
      <c r="B2342" s="12" t="s">
        <v>3780</v>
      </c>
      <c r="C2342" s="12">
        <v>8885351723</v>
      </c>
      <c r="D2342" s="12">
        <v>2993</v>
      </c>
      <c r="E2342" s="82">
        <v>46028.228831018518</v>
      </c>
      <c r="F2342" s="12" t="s">
        <v>15647</v>
      </c>
    </row>
    <row r="2343" spans="1:6" x14ac:dyDescent="0.3">
      <c r="A2343" s="12" t="s">
        <v>17987</v>
      </c>
      <c r="B2343" s="12" t="s">
        <v>1971</v>
      </c>
      <c r="C2343" s="12">
        <v>8810210647</v>
      </c>
      <c r="D2343" s="12">
        <v>840</v>
      </c>
      <c r="E2343" s="82">
        <v>46019.939942129633</v>
      </c>
      <c r="F2343" s="12" t="s">
        <v>15647</v>
      </c>
    </row>
    <row r="2344" spans="1:6" x14ac:dyDescent="0.3">
      <c r="A2344" s="12" t="s">
        <v>17988</v>
      </c>
      <c r="B2344" s="12" t="s">
        <v>755</v>
      </c>
      <c r="C2344" s="12">
        <v>7017119533</v>
      </c>
      <c r="D2344" s="12">
        <v>1630</v>
      </c>
      <c r="E2344" s="82">
        <v>46031.399664351848</v>
      </c>
      <c r="F2344" s="12" t="s">
        <v>15649</v>
      </c>
    </row>
    <row r="2345" spans="1:6" x14ac:dyDescent="0.3">
      <c r="A2345" s="12" t="s">
        <v>17989</v>
      </c>
      <c r="B2345" s="12" t="s">
        <v>3364</v>
      </c>
      <c r="C2345" s="12">
        <v>7010121173</v>
      </c>
      <c r="D2345" s="12">
        <v>768</v>
      </c>
      <c r="E2345" s="82">
        <v>46052.002442129633</v>
      </c>
      <c r="F2345" s="12" t="s">
        <v>15647</v>
      </c>
    </row>
    <row r="2346" spans="1:6" x14ac:dyDescent="0.3">
      <c r="A2346" s="12" t="s">
        <v>17990</v>
      </c>
      <c r="B2346" s="12" t="s">
        <v>3593</v>
      </c>
      <c r="C2346" s="12">
        <v>9813279548</v>
      </c>
      <c r="D2346" s="12">
        <v>1910</v>
      </c>
      <c r="E2346" s="82">
        <v>46025.940636574072</v>
      </c>
      <c r="F2346" s="12" t="s">
        <v>15643</v>
      </c>
    </row>
    <row r="2347" spans="1:6" x14ac:dyDescent="0.3">
      <c r="A2347" s="12" t="s">
        <v>17991</v>
      </c>
      <c r="B2347" s="12" t="s">
        <v>1269</v>
      </c>
      <c r="C2347" s="12">
        <v>6392514844</v>
      </c>
      <c r="D2347" s="12">
        <v>1970</v>
      </c>
      <c r="E2347" s="82">
        <v>46041.951053240737</v>
      </c>
      <c r="F2347" s="12" t="s">
        <v>15643</v>
      </c>
    </row>
    <row r="2348" spans="1:6" x14ac:dyDescent="0.3">
      <c r="A2348" s="12" t="s">
        <v>17992</v>
      </c>
      <c r="B2348" s="12" t="s">
        <v>1726</v>
      </c>
      <c r="C2348" s="12">
        <v>8856190696</v>
      </c>
      <c r="D2348" s="12">
        <v>2014</v>
      </c>
      <c r="E2348" s="82">
        <v>46051.978136574071</v>
      </c>
      <c r="F2348" s="12" t="s">
        <v>15649</v>
      </c>
    </row>
    <row r="2349" spans="1:6" x14ac:dyDescent="0.3">
      <c r="A2349" s="12" t="s">
        <v>17993</v>
      </c>
      <c r="B2349" s="12" t="s">
        <v>2251</v>
      </c>
      <c r="C2349" s="12">
        <v>6376312217</v>
      </c>
      <c r="D2349" s="12">
        <v>1449</v>
      </c>
      <c r="E2349" s="82">
        <v>46030.237858796303</v>
      </c>
      <c r="F2349" s="12" t="s">
        <v>15643</v>
      </c>
    </row>
    <row r="2350" spans="1:6" x14ac:dyDescent="0.3">
      <c r="A2350" s="12" t="s">
        <v>17994</v>
      </c>
      <c r="B2350" s="12" t="s">
        <v>4013</v>
      </c>
      <c r="C2350" s="12">
        <v>7065074138</v>
      </c>
      <c r="D2350" s="12">
        <v>3185</v>
      </c>
      <c r="E2350" s="82">
        <v>46051.238553240742</v>
      </c>
      <c r="F2350" s="12" t="s">
        <v>15643</v>
      </c>
    </row>
    <row r="2351" spans="1:6" x14ac:dyDescent="0.3">
      <c r="A2351" s="12" t="s">
        <v>17995</v>
      </c>
      <c r="B2351" s="12" t="s">
        <v>3744</v>
      </c>
      <c r="C2351" s="12">
        <v>6374771834</v>
      </c>
      <c r="D2351" s="12">
        <v>568</v>
      </c>
      <c r="E2351" s="82">
        <v>46030.901053240741</v>
      </c>
      <c r="F2351" s="12" t="s">
        <v>15643</v>
      </c>
    </row>
    <row r="2352" spans="1:6" x14ac:dyDescent="0.3">
      <c r="A2352" s="12" t="s">
        <v>17996</v>
      </c>
      <c r="B2352" s="12" t="s">
        <v>1145</v>
      </c>
      <c r="C2352" s="12">
        <v>6356912137</v>
      </c>
      <c r="D2352" s="12">
        <v>655</v>
      </c>
      <c r="E2352" s="82">
        <v>46030.318414351852</v>
      </c>
      <c r="F2352" s="12" t="s">
        <v>15643</v>
      </c>
    </row>
    <row r="2353" spans="1:6" x14ac:dyDescent="0.3">
      <c r="A2353" s="12" t="s">
        <v>17997</v>
      </c>
      <c r="B2353" s="12" t="s">
        <v>2487</v>
      </c>
      <c r="C2353" s="12">
        <v>6370137991</v>
      </c>
      <c r="D2353" s="12">
        <v>1054</v>
      </c>
      <c r="E2353" s="82">
        <v>46028.519803240742</v>
      </c>
      <c r="F2353" s="12" t="s">
        <v>15649</v>
      </c>
    </row>
    <row r="2354" spans="1:6" x14ac:dyDescent="0.3">
      <c r="A2354" s="12" t="s">
        <v>17998</v>
      </c>
      <c r="B2354" s="12" t="s">
        <v>3132</v>
      </c>
      <c r="C2354" s="12">
        <v>9881662451</v>
      </c>
      <c r="D2354" s="12">
        <v>2998</v>
      </c>
      <c r="E2354" s="82">
        <v>46050.15730324074</v>
      </c>
      <c r="F2354" s="12" t="s">
        <v>15647</v>
      </c>
    </row>
    <row r="2355" spans="1:6" x14ac:dyDescent="0.3">
      <c r="A2355" s="12" t="s">
        <v>17999</v>
      </c>
      <c r="B2355" s="12" t="s">
        <v>1422</v>
      </c>
      <c r="C2355" s="12">
        <v>6385118215</v>
      </c>
      <c r="D2355" s="12">
        <v>2766</v>
      </c>
      <c r="E2355" s="82">
        <v>46019.704525462963</v>
      </c>
      <c r="F2355" s="12" t="s">
        <v>15643</v>
      </c>
    </row>
    <row r="2356" spans="1:6" x14ac:dyDescent="0.3">
      <c r="A2356" s="12" t="s">
        <v>18000</v>
      </c>
      <c r="B2356" s="12" t="s">
        <v>2309</v>
      </c>
      <c r="C2356" s="12">
        <v>9962912693</v>
      </c>
      <c r="D2356" s="12">
        <v>2929</v>
      </c>
      <c r="E2356" s="82">
        <v>46051.82744212963</v>
      </c>
      <c r="F2356" s="12" t="s">
        <v>15649</v>
      </c>
    </row>
    <row r="2357" spans="1:6" x14ac:dyDescent="0.3">
      <c r="A2357" s="12" t="s">
        <v>18001</v>
      </c>
      <c r="B2357" s="12" t="s">
        <v>1389</v>
      </c>
      <c r="C2357" s="12">
        <v>9964912659</v>
      </c>
      <c r="D2357" s="12">
        <v>307</v>
      </c>
      <c r="E2357" s="82">
        <v>46049.062164351853</v>
      </c>
      <c r="F2357" s="12" t="s">
        <v>15643</v>
      </c>
    </row>
    <row r="2358" spans="1:6" x14ac:dyDescent="0.3">
      <c r="A2358" s="12" t="s">
        <v>18002</v>
      </c>
      <c r="B2358" s="12" t="s">
        <v>4027</v>
      </c>
      <c r="C2358" s="12">
        <v>6381655124</v>
      </c>
      <c r="D2358" s="12">
        <v>3487</v>
      </c>
      <c r="E2358" s="82">
        <v>46022.305219907408</v>
      </c>
      <c r="F2358" s="12" t="s">
        <v>15643</v>
      </c>
    </row>
    <row r="2359" spans="1:6" x14ac:dyDescent="0.3">
      <c r="A2359" s="12" t="s">
        <v>18003</v>
      </c>
      <c r="B2359" s="12" t="s">
        <v>880</v>
      </c>
      <c r="C2359" s="12">
        <v>9837053213</v>
      </c>
      <c r="D2359" s="12">
        <v>2935</v>
      </c>
      <c r="E2359" s="82">
        <v>46039.485775462963</v>
      </c>
      <c r="F2359" s="12" t="s">
        <v>15649</v>
      </c>
    </row>
    <row r="2360" spans="1:6" x14ac:dyDescent="0.3">
      <c r="A2360" s="12" t="s">
        <v>18004</v>
      </c>
      <c r="B2360" s="12" t="s">
        <v>2437</v>
      </c>
      <c r="C2360" s="12">
        <v>7043861471</v>
      </c>
      <c r="D2360" s="12">
        <v>3041</v>
      </c>
      <c r="E2360" s="82">
        <v>46028.453831018523</v>
      </c>
      <c r="F2360" s="12" t="s">
        <v>15649</v>
      </c>
    </row>
    <row r="2361" spans="1:6" x14ac:dyDescent="0.3">
      <c r="A2361" s="12" t="s">
        <v>18005</v>
      </c>
      <c r="B2361" s="12" t="s">
        <v>2931</v>
      </c>
      <c r="C2361" s="12">
        <v>7035145331</v>
      </c>
      <c r="D2361" s="12">
        <v>1806</v>
      </c>
      <c r="E2361" s="82">
        <v>46028.912164351852</v>
      </c>
      <c r="F2361" s="12" t="s">
        <v>15643</v>
      </c>
    </row>
    <row r="2362" spans="1:6" x14ac:dyDescent="0.3">
      <c r="A2362" s="12" t="s">
        <v>18006</v>
      </c>
      <c r="B2362" s="12" t="s">
        <v>2437</v>
      </c>
      <c r="C2362" s="12">
        <v>7015421460</v>
      </c>
      <c r="D2362" s="12">
        <v>2814</v>
      </c>
      <c r="E2362" s="82">
        <v>46044.668414351851</v>
      </c>
      <c r="F2362" s="12" t="s">
        <v>15643</v>
      </c>
    </row>
    <row r="2363" spans="1:6" x14ac:dyDescent="0.3">
      <c r="A2363" s="12" t="s">
        <v>18007</v>
      </c>
      <c r="B2363" s="12" t="s">
        <v>2179</v>
      </c>
      <c r="C2363" s="12">
        <v>9842111483</v>
      </c>
      <c r="D2363" s="12">
        <v>2451</v>
      </c>
      <c r="E2363" s="82">
        <v>46047.167025462957</v>
      </c>
      <c r="F2363" s="12" t="s">
        <v>15649</v>
      </c>
    </row>
    <row r="2364" spans="1:6" x14ac:dyDescent="0.3">
      <c r="A2364" s="12" t="s">
        <v>18008</v>
      </c>
      <c r="B2364" s="12" t="s">
        <v>676</v>
      </c>
      <c r="C2364" s="12">
        <v>9841315713</v>
      </c>
      <c r="D2364" s="12">
        <v>1295</v>
      </c>
      <c r="E2364" s="82">
        <v>46049.377442129633</v>
      </c>
      <c r="F2364" s="12" t="s">
        <v>15647</v>
      </c>
    </row>
    <row r="2365" spans="1:6" x14ac:dyDescent="0.3">
      <c r="A2365" s="12" t="s">
        <v>18009</v>
      </c>
      <c r="B2365" s="12" t="s">
        <v>3902</v>
      </c>
      <c r="C2365" s="12">
        <v>9915428557</v>
      </c>
      <c r="D2365" s="12">
        <v>2928</v>
      </c>
      <c r="E2365" s="82">
        <v>46026.362858796303</v>
      </c>
      <c r="F2365" s="12" t="s">
        <v>15643</v>
      </c>
    </row>
    <row r="2366" spans="1:6" x14ac:dyDescent="0.3">
      <c r="A2366" s="12" t="s">
        <v>18010</v>
      </c>
      <c r="B2366" s="12" t="s">
        <v>3222</v>
      </c>
      <c r="C2366" s="12">
        <v>9969510180</v>
      </c>
      <c r="D2366" s="12">
        <v>1102</v>
      </c>
      <c r="E2366" s="82">
        <v>46046.384386574071</v>
      </c>
      <c r="F2366" s="12" t="s">
        <v>15643</v>
      </c>
    </row>
    <row r="2367" spans="1:6" x14ac:dyDescent="0.3">
      <c r="A2367" s="12" t="s">
        <v>18011</v>
      </c>
      <c r="B2367" s="12" t="s">
        <v>2627</v>
      </c>
      <c r="C2367" s="12">
        <v>9917446284</v>
      </c>
      <c r="D2367" s="12">
        <v>2420</v>
      </c>
      <c r="E2367" s="82">
        <v>46039.731608796297</v>
      </c>
      <c r="F2367" s="12" t="s">
        <v>15643</v>
      </c>
    </row>
    <row r="2368" spans="1:6" x14ac:dyDescent="0.3">
      <c r="A2368" s="12" t="s">
        <v>18012</v>
      </c>
      <c r="B2368" s="12" t="s">
        <v>773</v>
      </c>
      <c r="C2368" s="12">
        <v>7040076897</v>
      </c>
      <c r="D2368" s="12">
        <v>2760</v>
      </c>
      <c r="E2368" s="82">
        <v>46044.920497685183</v>
      </c>
      <c r="F2368" s="12" t="s">
        <v>15649</v>
      </c>
    </row>
    <row r="2369" spans="1:6" x14ac:dyDescent="0.3">
      <c r="A2369" s="12" t="s">
        <v>18013</v>
      </c>
      <c r="B2369" s="12" t="s">
        <v>1245</v>
      </c>
      <c r="C2369" s="12">
        <v>9843068803</v>
      </c>
      <c r="D2369" s="12">
        <v>2517</v>
      </c>
      <c r="E2369" s="82">
        <v>46053.107997685183</v>
      </c>
      <c r="F2369" s="12" t="s">
        <v>15643</v>
      </c>
    </row>
    <row r="2370" spans="1:6" x14ac:dyDescent="0.3">
      <c r="A2370" s="12" t="s">
        <v>18014</v>
      </c>
      <c r="B2370" s="12" t="s">
        <v>3705</v>
      </c>
      <c r="C2370" s="12">
        <v>9836358493</v>
      </c>
      <c r="D2370" s="12">
        <v>206</v>
      </c>
      <c r="E2370" s="82">
        <v>46051.713553240741</v>
      </c>
      <c r="F2370" s="12" t="s">
        <v>15643</v>
      </c>
    </row>
    <row r="2371" spans="1:6" x14ac:dyDescent="0.3">
      <c r="A2371" s="12" t="s">
        <v>18015</v>
      </c>
      <c r="B2371" s="12" t="s">
        <v>1083</v>
      </c>
      <c r="C2371" s="12">
        <v>9912486962</v>
      </c>
      <c r="D2371" s="12">
        <v>3437</v>
      </c>
      <c r="E2371" s="82">
        <v>46043.037858796299</v>
      </c>
      <c r="F2371" s="12" t="s">
        <v>15647</v>
      </c>
    </row>
    <row r="2372" spans="1:6" x14ac:dyDescent="0.3">
      <c r="A2372" s="12" t="s">
        <v>18016</v>
      </c>
      <c r="B2372" s="12" t="s">
        <v>631</v>
      </c>
      <c r="C2372" s="12">
        <v>9885253728</v>
      </c>
      <c r="D2372" s="12">
        <v>3373</v>
      </c>
      <c r="E2372" s="82">
        <v>46043.923275462963</v>
      </c>
      <c r="F2372" s="12" t="s">
        <v>15643</v>
      </c>
    </row>
    <row r="2373" spans="1:6" x14ac:dyDescent="0.3">
      <c r="A2373" s="12" t="s">
        <v>18017</v>
      </c>
      <c r="B2373" s="12" t="s">
        <v>3631</v>
      </c>
      <c r="C2373" s="12">
        <v>9981301787</v>
      </c>
      <c r="D2373" s="12">
        <v>2858</v>
      </c>
      <c r="E2373" s="82">
        <v>46032.100358796299</v>
      </c>
      <c r="F2373" s="12" t="s">
        <v>15643</v>
      </c>
    </row>
    <row r="2374" spans="1:6" x14ac:dyDescent="0.3">
      <c r="A2374" s="12" t="s">
        <v>18018</v>
      </c>
      <c r="B2374" s="12" t="s">
        <v>2265</v>
      </c>
      <c r="C2374" s="12">
        <v>7062419613</v>
      </c>
      <c r="D2374" s="12">
        <v>1344</v>
      </c>
      <c r="E2374" s="82">
        <v>46051.353136574071</v>
      </c>
      <c r="F2374" s="12" t="s">
        <v>15643</v>
      </c>
    </row>
    <row r="2375" spans="1:6" x14ac:dyDescent="0.3">
      <c r="A2375" s="12" t="s">
        <v>18019</v>
      </c>
      <c r="B2375" s="12" t="s">
        <v>3964</v>
      </c>
      <c r="C2375" s="12">
        <v>6356325676</v>
      </c>
      <c r="D2375" s="12">
        <v>1600</v>
      </c>
      <c r="E2375" s="82">
        <v>46031.950358796297</v>
      </c>
      <c r="F2375" s="12" t="s">
        <v>15647</v>
      </c>
    </row>
    <row r="2376" spans="1:6" x14ac:dyDescent="0.3">
      <c r="A2376" s="12" t="s">
        <v>18020</v>
      </c>
      <c r="B2376" s="12" t="s">
        <v>2033</v>
      </c>
      <c r="C2376" s="12">
        <v>7029744355</v>
      </c>
      <c r="D2376" s="12">
        <v>2842</v>
      </c>
      <c r="E2376" s="82">
        <v>46021.489942129629</v>
      </c>
      <c r="F2376" s="12" t="s">
        <v>15643</v>
      </c>
    </row>
    <row r="2377" spans="1:6" x14ac:dyDescent="0.3">
      <c r="A2377" s="12" t="s">
        <v>18021</v>
      </c>
      <c r="B2377" s="12" t="s">
        <v>2803</v>
      </c>
      <c r="C2377" s="12">
        <v>9930790879</v>
      </c>
      <c r="D2377" s="12">
        <v>356</v>
      </c>
      <c r="E2377" s="82">
        <v>46037.101053240738</v>
      </c>
      <c r="F2377" s="12" t="s">
        <v>15647</v>
      </c>
    </row>
    <row r="2378" spans="1:6" x14ac:dyDescent="0.3">
      <c r="A2378" s="12" t="s">
        <v>18022</v>
      </c>
      <c r="B2378" s="12" t="s">
        <v>1186</v>
      </c>
      <c r="C2378" s="12">
        <v>7021283079</v>
      </c>
      <c r="D2378" s="12">
        <v>50</v>
      </c>
      <c r="E2378" s="82">
        <v>46035.992025462961</v>
      </c>
      <c r="F2378" s="12" t="s">
        <v>15647</v>
      </c>
    </row>
    <row r="2379" spans="1:6" x14ac:dyDescent="0.3">
      <c r="A2379" s="12" t="s">
        <v>18023</v>
      </c>
      <c r="B2379" s="12" t="s">
        <v>3290</v>
      </c>
      <c r="C2379" s="12">
        <v>8827445844</v>
      </c>
      <c r="D2379" s="12">
        <v>1473</v>
      </c>
      <c r="E2379" s="82">
        <v>46049.15730324074</v>
      </c>
      <c r="F2379" s="12" t="s">
        <v>15643</v>
      </c>
    </row>
    <row r="2380" spans="1:6" x14ac:dyDescent="0.3">
      <c r="A2380" s="12" t="s">
        <v>18024</v>
      </c>
      <c r="B2380" s="12" t="s">
        <v>2243</v>
      </c>
      <c r="C2380" s="12">
        <v>8853928463</v>
      </c>
      <c r="D2380" s="12">
        <v>3310</v>
      </c>
      <c r="E2380" s="82">
        <v>46026.403831018521</v>
      </c>
      <c r="F2380" s="12" t="s">
        <v>15647</v>
      </c>
    </row>
    <row r="2381" spans="1:6" x14ac:dyDescent="0.3">
      <c r="A2381" s="12" t="s">
        <v>18025</v>
      </c>
      <c r="B2381" s="12" t="s">
        <v>2333</v>
      </c>
      <c r="C2381" s="12">
        <v>9926859367</v>
      </c>
      <c r="D2381" s="12">
        <v>2387</v>
      </c>
      <c r="E2381" s="82">
        <v>46021.448969907397</v>
      </c>
      <c r="F2381" s="12" t="s">
        <v>15649</v>
      </c>
    </row>
    <row r="2382" spans="1:6" x14ac:dyDescent="0.3">
      <c r="A2382" s="12" t="s">
        <v>18026</v>
      </c>
      <c r="B2382" s="12" t="s">
        <v>2895</v>
      </c>
      <c r="C2382" s="12">
        <v>7048445085</v>
      </c>
      <c r="D2382" s="12">
        <v>1519</v>
      </c>
      <c r="E2382" s="82">
        <v>46019.886469907397</v>
      </c>
      <c r="F2382" s="12" t="s">
        <v>15647</v>
      </c>
    </row>
    <row r="2383" spans="1:6" x14ac:dyDescent="0.3">
      <c r="A2383" s="12" t="s">
        <v>18027</v>
      </c>
      <c r="B2383" s="12" t="s">
        <v>2221</v>
      </c>
      <c r="C2383" s="12">
        <v>6395453389</v>
      </c>
      <c r="D2383" s="12">
        <v>627</v>
      </c>
      <c r="E2383" s="82">
        <v>46051.451053240737</v>
      </c>
      <c r="F2383" s="12" t="s">
        <v>15649</v>
      </c>
    </row>
    <row r="2384" spans="1:6" x14ac:dyDescent="0.3">
      <c r="A2384" s="12" t="s">
        <v>18028</v>
      </c>
      <c r="B2384" s="12" t="s">
        <v>2323</v>
      </c>
      <c r="C2384" s="12">
        <v>7046177507</v>
      </c>
      <c r="D2384" s="12">
        <v>2978</v>
      </c>
      <c r="E2384" s="82">
        <v>46044.33021990741</v>
      </c>
      <c r="F2384" s="12" t="s">
        <v>15647</v>
      </c>
    </row>
    <row r="2385" spans="1:6" x14ac:dyDescent="0.3">
      <c r="A2385" s="12" t="s">
        <v>18029</v>
      </c>
      <c r="B2385" s="12" t="s">
        <v>3050</v>
      </c>
      <c r="C2385" s="12">
        <v>7037248348</v>
      </c>
      <c r="D2385" s="12">
        <v>2464</v>
      </c>
      <c r="E2385" s="82">
        <v>46041.742719907408</v>
      </c>
      <c r="F2385" s="12" t="s">
        <v>15647</v>
      </c>
    </row>
    <row r="2386" spans="1:6" x14ac:dyDescent="0.3">
      <c r="A2386" s="12" t="s">
        <v>18030</v>
      </c>
      <c r="B2386" s="12" t="s">
        <v>2669</v>
      </c>
      <c r="C2386" s="12">
        <v>6399597031</v>
      </c>
      <c r="D2386" s="12">
        <v>875</v>
      </c>
      <c r="E2386" s="82">
        <v>46041.42119212963</v>
      </c>
      <c r="F2386" s="12" t="s">
        <v>15643</v>
      </c>
    </row>
    <row r="2387" spans="1:6" x14ac:dyDescent="0.3">
      <c r="A2387" s="12" t="s">
        <v>18031</v>
      </c>
      <c r="B2387" s="12" t="s">
        <v>3481</v>
      </c>
      <c r="C2387" s="12">
        <v>7033443501</v>
      </c>
      <c r="D2387" s="12">
        <v>2164</v>
      </c>
      <c r="E2387" s="82">
        <v>46027.341331018521</v>
      </c>
      <c r="F2387" s="12" t="s">
        <v>15643</v>
      </c>
    </row>
    <row r="2388" spans="1:6" x14ac:dyDescent="0.3">
      <c r="A2388" s="12" t="s">
        <v>18032</v>
      </c>
      <c r="B2388" s="12" t="s">
        <v>766</v>
      </c>
      <c r="C2388" s="12">
        <v>9987198526</v>
      </c>
      <c r="D2388" s="12">
        <v>2434</v>
      </c>
      <c r="E2388" s="82">
        <v>46046.732303240737</v>
      </c>
      <c r="F2388" s="12" t="s">
        <v>15647</v>
      </c>
    </row>
    <row r="2389" spans="1:6" x14ac:dyDescent="0.3">
      <c r="A2389" s="12" t="s">
        <v>18033</v>
      </c>
      <c r="B2389" s="12" t="s">
        <v>1306</v>
      </c>
      <c r="C2389" s="12">
        <v>8897727810</v>
      </c>
      <c r="D2389" s="12">
        <v>3314</v>
      </c>
      <c r="E2389" s="82">
        <v>46043.013553240737</v>
      </c>
      <c r="F2389" s="12" t="s">
        <v>15643</v>
      </c>
    </row>
    <row r="2390" spans="1:6" x14ac:dyDescent="0.3">
      <c r="A2390" s="12" t="s">
        <v>18034</v>
      </c>
      <c r="B2390" s="12" t="s">
        <v>4507</v>
      </c>
      <c r="C2390" s="12">
        <v>9878962893</v>
      </c>
      <c r="D2390" s="12">
        <v>3123</v>
      </c>
      <c r="E2390" s="82">
        <v>46022.894803240742</v>
      </c>
      <c r="F2390" s="12" t="s">
        <v>15643</v>
      </c>
    </row>
    <row r="2391" spans="1:6" x14ac:dyDescent="0.3">
      <c r="A2391" s="12" t="s">
        <v>18035</v>
      </c>
      <c r="B2391" s="12" t="s">
        <v>3832</v>
      </c>
      <c r="C2391" s="12">
        <v>9951133082</v>
      </c>
      <c r="D2391" s="12">
        <v>1893</v>
      </c>
      <c r="E2391" s="82">
        <v>46031.423275462963</v>
      </c>
      <c r="F2391" s="12" t="s">
        <v>15643</v>
      </c>
    </row>
    <row r="2392" spans="1:6" x14ac:dyDescent="0.3">
      <c r="A2392" s="12" t="s">
        <v>18036</v>
      </c>
      <c r="B2392" s="12" t="s">
        <v>3820</v>
      </c>
      <c r="C2392" s="12">
        <v>9846040366</v>
      </c>
      <c r="D2392" s="12">
        <v>1300</v>
      </c>
      <c r="E2392" s="82">
        <v>46033.052442129629</v>
      </c>
      <c r="F2392" s="12" t="s">
        <v>15643</v>
      </c>
    </row>
    <row r="2393" spans="1:6" x14ac:dyDescent="0.3">
      <c r="A2393" s="12" t="s">
        <v>18037</v>
      </c>
      <c r="B2393" s="12" t="s">
        <v>3968</v>
      </c>
      <c r="C2393" s="12">
        <v>7066450737</v>
      </c>
      <c r="D2393" s="12">
        <v>889</v>
      </c>
      <c r="E2393" s="82">
        <v>46041.603831018518</v>
      </c>
      <c r="F2393" s="12" t="s">
        <v>15649</v>
      </c>
    </row>
    <row r="2394" spans="1:6" x14ac:dyDescent="0.3">
      <c r="A2394" s="12" t="s">
        <v>18038</v>
      </c>
      <c r="B2394" s="12" t="s">
        <v>2569</v>
      </c>
      <c r="C2394" s="12">
        <v>9935989123</v>
      </c>
      <c r="D2394" s="12">
        <v>2549</v>
      </c>
      <c r="E2394" s="82">
        <v>46023.974664351852</v>
      </c>
      <c r="F2394" s="12" t="s">
        <v>15649</v>
      </c>
    </row>
    <row r="2395" spans="1:6" x14ac:dyDescent="0.3">
      <c r="A2395" s="12" t="s">
        <v>18039</v>
      </c>
      <c r="B2395" s="12" t="s">
        <v>3715</v>
      </c>
      <c r="C2395" s="12">
        <v>9944479341</v>
      </c>
      <c r="D2395" s="12">
        <v>1197</v>
      </c>
      <c r="E2395" s="82">
        <v>46044.06077546296</v>
      </c>
      <c r="F2395" s="12" t="s">
        <v>15643</v>
      </c>
    </row>
    <row r="2396" spans="1:6" x14ac:dyDescent="0.3">
      <c r="A2396" s="12" t="s">
        <v>18040</v>
      </c>
      <c r="B2396" s="12" t="s">
        <v>1029</v>
      </c>
      <c r="C2396" s="12">
        <v>9951689062</v>
      </c>
      <c r="D2396" s="12">
        <v>450</v>
      </c>
      <c r="E2396" s="82">
        <v>46042.173275462963</v>
      </c>
      <c r="F2396" s="12" t="s">
        <v>15647</v>
      </c>
    </row>
    <row r="2397" spans="1:6" x14ac:dyDescent="0.3">
      <c r="A2397" s="12" t="s">
        <v>18041</v>
      </c>
      <c r="B2397" s="12" t="s">
        <v>2509</v>
      </c>
      <c r="C2397" s="12">
        <v>9938531458</v>
      </c>
      <c r="D2397" s="12">
        <v>1102</v>
      </c>
      <c r="E2397" s="82">
        <v>46019.426747685182</v>
      </c>
      <c r="F2397" s="12" t="s">
        <v>15647</v>
      </c>
    </row>
    <row r="2398" spans="1:6" x14ac:dyDescent="0.3">
      <c r="A2398" s="12" t="s">
        <v>18042</v>
      </c>
      <c r="B2398" s="12" t="s">
        <v>4246</v>
      </c>
      <c r="C2398" s="12">
        <v>6327562623</v>
      </c>
      <c r="D2398" s="12">
        <v>1694</v>
      </c>
      <c r="E2398" s="82">
        <v>46023.791331018518</v>
      </c>
      <c r="F2398" s="12" t="s">
        <v>15647</v>
      </c>
    </row>
    <row r="2399" spans="1:6" x14ac:dyDescent="0.3">
      <c r="A2399" s="12" t="s">
        <v>18043</v>
      </c>
      <c r="B2399" s="12" t="s">
        <v>1461</v>
      </c>
      <c r="C2399" s="12">
        <v>9982666905</v>
      </c>
      <c r="D2399" s="12">
        <v>2818</v>
      </c>
      <c r="E2399" s="82">
        <v>46032.81077546296</v>
      </c>
      <c r="F2399" s="12" t="s">
        <v>15649</v>
      </c>
    </row>
    <row r="2400" spans="1:6" x14ac:dyDescent="0.3">
      <c r="A2400" s="12" t="s">
        <v>18044</v>
      </c>
      <c r="B2400" s="12" t="s">
        <v>1975</v>
      </c>
      <c r="C2400" s="12">
        <v>7013333258</v>
      </c>
      <c r="D2400" s="12">
        <v>1343</v>
      </c>
      <c r="E2400" s="82">
        <v>46020.273969907408</v>
      </c>
      <c r="F2400" s="12" t="s">
        <v>15649</v>
      </c>
    </row>
    <row r="2401" spans="1:6" x14ac:dyDescent="0.3">
      <c r="A2401" s="12" t="s">
        <v>18045</v>
      </c>
      <c r="B2401" s="12" t="s">
        <v>1865</v>
      </c>
      <c r="C2401" s="12">
        <v>9894623864</v>
      </c>
      <c r="D2401" s="12">
        <v>2295</v>
      </c>
      <c r="E2401" s="82">
        <v>46049.34480324074</v>
      </c>
      <c r="F2401" s="12" t="s">
        <v>15643</v>
      </c>
    </row>
    <row r="2402" spans="1:6" x14ac:dyDescent="0.3">
      <c r="A2402" s="12" t="s">
        <v>18046</v>
      </c>
      <c r="B2402" s="12" t="s">
        <v>2793</v>
      </c>
      <c r="C2402" s="12">
        <v>7014339367</v>
      </c>
      <c r="D2402" s="12">
        <v>1965</v>
      </c>
      <c r="E2402" s="82">
        <v>46019.501747685194</v>
      </c>
      <c r="F2402" s="12" t="s">
        <v>15643</v>
      </c>
    </row>
    <row r="2403" spans="1:6" x14ac:dyDescent="0.3">
      <c r="A2403" s="12" t="s">
        <v>18047</v>
      </c>
      <c r="B2403" s="12" t="s">
        <v>2523</v>
      </c>
      <c r="C2403" s="12">
        <v>6399335799</v>
      </c>
      <c r="D2403" s="12">
        <v>25</v>
      </c>
      <c r="E2403" s="82">
        <v>46049.610081018523</v>
      </c>
      <c r="F2403" s="12" t="s">
        <v>15647</v>
      </c>
    </row>
    <row r="2404" spans="1:6" x14ac:dyDescent="0.3">
      <c r="A2404" s="12" t="s">
        <v>18048</v>
      </c>
      <c r="B2404" s="12" t="s">
        <v>1859</v>
      </c>
      <c r="C2404" s="12">
        <v>7090292622</v>
      </c>
      <c r="D2404" s="12">
        <v>2711</v>
      </c>
      <c r="E2404" s="82">
        <v>46028.987858796303</v>
      </c>
      <c r="F2404" s="12" t="s">
        <v>15647</v>
      </c>
    </row>
    <row r="2405" spans="1:6" x14ac:dyDescent="0.3">
      <c r="A2405" s="12" t="s">
        <v>18049</v>
      </c>
      <c r="B2405" s="12" t="s">
        <v>2327</v>
      </c>
      <c r="C2405" s="12">
        <v>6351511445</v>
      </c>
      <c r="D2405" s="12">
        <v>1418</v>
      </c>
      <c r="E2405" s="82">
        <v>46042.680219907408</v>
      </c>
      <c r="F2405" s="12" t="s">
        <v>15649</v>
      </c>
    </row>
    <row r="2406" spans="1:6" x14ac:dyDescent="0.3">
      <c r="A2406" s="12" t="s">
        <v>18050</v>
      </c>
      <c r="B2406" s="12" t="s">
        <v>3106</v>
      </c>
      <c r="C2406" s="12">
        <v>6336105619</v>
      </c>
      <c r="D2406" s="12">
        <v>2735</v>
      </c>
      <c r="E2406" s="82">
        <v>46037.477442129632</v>
      </c>
      <c r="F2406" s="12" t="s">
        <v>15643</v>
      </c>
    </row>
    <row r="2407" spans="1:6" x14ac:dyDescent="0.3">
      <c r="A2407" s="12" t="s">
        <v>18051</v>
      </c>
      <c r="B2407" s="12" t="s">
        <v>705</v>
      </c>
      <c r="C2407" s="12">
        <v>8810998003</v>
      </c>
      <c r="D2407" s="12">
        <v>801</v>
      </c>
      <c r="E2407" s="82">
        <v>46048.085775462961</v>
      </c>
      <c r="F2407" s="12" t="s">
        <v>15649</v>
      </c>
    </row>
    <row r="2408" spans="1:6" x14ac:dyDescent="0.3">
      <c r="A2408" s="12" t="s">
        <v>18052</v>
      </c>
      <c r="B2408" s="12" t="s">
        <v>4459</v>
      </c>
      <c r="C2408" s="12">
        <v>9826506405</v>
      </c>
      <c r="D2408" s="12">
        <v>3295</v>
      </c>
      <c r="E2408" s="82">
        <v>46032.573969907397</v>
      </c>
      <c r="F2408" s="12" t="s">
        <v>15647</v>
      </c>
    </row>
    <row r="2409" spans="1:6" x14ac:dyDescent="0.3">
      <c r="A2409" s="12" t="s">
        <v>18053</v>
      </c>
      <c r="B2409" s="12" t="s">
        <v>2863</v>
      </c>
      <c r="C2409" s="12">
        <v>8837739603</v>
      </c>
      <c r="D2409" s="12">
        <v>2831</v>
      </c>
      <c r="E2409" s="82">
        <v>46037.476053240738</v>
      </c>
      <c r="F2409" s="12" t="s">
        <v>15649</v>
      </c>
    </row>
    <row r="2410" spans="1:6" x14ac:dyDescent="0.3">
      <c r="A2410" s="12" t="s">
        <v>18054</v>
      </c>
      <c r="B2410" s="12" t="s">
        <v>577</v>
      </c>
      <c r="C2410" s="12">
        <v>7014203897</v>
      </c>
      <c r="D2410" s="12">
        <v>297</v>
      </c>
      <c r="E2410" s="82">
        <v>46046.546886574077</v>
      </c>
      <c r="F2410" s="12" t="s">
        <v>15643</v>
      </c>
    </row>
    <row r="2411" spans="1:6" x14ac:dyDescent="0.3">
      <c r="A2411" s="12" t="s">
        <v>18055</v>
      </c>
      <c r="B2411" s="12" t="s">
        <v>1391</v>
      </c>
      <c r="C2411" s="12">
        <v>6367899779</v>
      </c>
      <c r="D2411" s="12">
        <v>94</v>
      </c>
      <c r="E2411" s="82">
        <v>46049.368414351848</v>
      </c>
      <c r="F2411" s="12" t="s">
        <v>15643</v>
      </c>
    </row>
    <row r="2412" spans="1:6" x14ac:dyDescent="0.3">
      <c r="A2412" s="12" t="s">
        <v>18056</v>
      </c>
      <c r="B2412" s="12" t="s">
        <v>3300</v>
      </c>
      <c r="C2412" s="12">
        <v>9979064798</v>
      </c>
      <c r="D2412" s="12">
        <v>2741</v>
      </c>
      <c r="E2412" s="82">
        <v>46026.119803240741</v>
      </c>
      <c r="F2412" s="12" t="s">
        <v>15643</v>
      </c>
    </row>
    <row r="2413" spans="1:6" x14ac:dyDescent="0.3">
      <c r="A2413" s="12" t="s">
        <v>18057</v>
      </c>
      <c r="B2413" s="12" t="s">
        <v>1780</v>
      </c>
      <c r="C2413" s="12">
        <v>9983832023</v>
      </c>
      <c r="D2413" s="12">
        <v>820</v>
      </c>
      <c r="E2413" s="82">
        <v>46037.771192129629</v>
      </c>
      <c r="F2413" s="12" t="s">
        <v>15647</v>
      </c>
    </row>
    <row r="2414" spans="1:6" x14ac:dyDescent="0.3">
      <c r="A2414" s="12" t="s">
        <v>18058</v>
      </c>
      <c r="B2414" s="12" t="s">
        <v>4152</v>
      </c>
      <c r="C2414" s="12">
        <v>6378626071</v>
      </c>
      <c r="D2414" s="12">
        <v>390</v>
      </c>
      <c r="E2414" s="82">
        <v>46030.343414351853</v>
      </c>
      <c r="F2414" s="12" t="s">
        <v>15647</v>
      </c>
    </row>
    <row r="2415" spans="1:6" x14ac:dyDescent="0.3">
      <c r="A2415" s="12" t="s">
        <v>18059</v>
      </c>
      <c r="B2415" s="12" t="s">
        <v>3587</v>
      </c>
      <c r="C2415" s="12">
        <v>6354238750</v>
      </c>
      <c r="D2415" s="12">
        <v>2148</v>
      </c>
      <c r="E2415" s="82">
        <v>46051.86146990741</v>
      </c>
      <c r="F2415" s="12" t="s">
        <v>15649</v>
      </c>
    </row>
    <row r="2416" spans="1:6" x14ac:dyDescent="0.3">
      <c r="A2416" s="12" t="s">
        <v>18060</v>
      </c>
      <c r="B2416" s="12" t="s">
        <v>3270</v>
      </c>
      <c r="C2416" s="12">
        <v>8848898367</v>
      </c>
      <c r="D2416" s="12">
        <v>3130</v>
      </c>
      <c r="E2416" s="82">
        <v>46036.267025462963</v>
      </c>
      <c r="F2416" s="12" t="s">
        <v>15643</v>
      </c>
    </row>
    <row r="2417" spans="1:6" x14ac:dyDescent="0.3">
      <c r="A2417" s="12" t="s">
        <v>18061</v>
      </c>
      <c r="B2417" s="12" t="s">
        <v>3302</v>
      </c>
      <c r="C2417" s="12">
        <v>6382297534</v>
      </c>
      <c r="D2417" s="12">
        <v>1715</v>
      </c>
      <c r="E2417" s="82">
        <v>46041.239247685182</v>
      </c>
      <c r="F2417" s="12" t="s">
        <v>15647</v>
      </c>
    </row>
    <row r="2418" spans="1:6" x14ac:dyDescent="0.3">
      <c r="A2418" s="12" t="s">
        <v>18062</v>
      </c>
      <c r="B2418" s="12" t="s">
        <v>1772</v>
      </c>
      <c r="C2418" s="12">
        <v>6360404484</v>
      </c>
      <c r="D2418" s="12">
        <v>3111</v>
      </c>
      <c r="E2418" s="82">
        <v>46041.699664351851</v>
      </c>
      <c r="F2418" s="12" t="s">
        <v>15649</v>
      </c>
    </row>
    <row r="2419" spans="1:6" x14ac:dyDescent="0.3">
      <c r="A2419" s="12" t="s">
        <v>18063</v>
      </c>
      <c r="B2419" s="12" t="s">
        <v>2201</v>
      </c>
      <c r="C2419" s="12">
        <v>9987401440</v>
      </c>
      <c r="D2419" s="12">
        <v>1738</v>
      </c>
      <c r="E2419" s="82">
        <v>46025.669108796297</v>
      </c>
      <c r="F2419" s="12" t="s">
        <v>15649</v>
      </c>
    </row>
    <row r="2420" spans="1:6" x14ac:dyDescent="0.3">
      <c r="A2420" s="12" t="s">
        <v>18064</v>
      </c>
      <c r="B2420" s="12" t="s">
        <v>1004</v>
      </c>
      <c r="C2420" s="12">
        <v>8862055748</v>
      </c>
      <c r="D2420" s="12">
        <v>1399</v>
      </c>
      <c r="E2420" s="82">
        <v>46047.707997685182</v>
      </c>
      <c r="F2420" s="12" t="s">
        <v>15643</v>
      </c>
    </row>
    <row r="2421" spans="1:6" x14ac:dyDescent="0.3">
      <c r="A2421" s="12" t="s">
        <v>18065</v>
      </c>
      <c r="B2421" s="12" t="s">
        <v>3440</v>
      </c>
      <c r="C2421" s="12">
        <v>6321028976</v>
      </c>
      <c r="D2421" s="12">
        <v>2715</v>
      </c>
      <c r="E2421" s="82">
        <v>46034.712164351848</v>
      </c>
      <c r="F2421" s="12" t="s">
        <v>15647</v>
      </c>
    </row>
    <row r="2422" spans="1:6" x14ac:dyDescent="0.3">
      <c r="A2422" s="12" t="s">
        <v>18066</v>
      </c>
      <c r="B2422" s="12" t="s">
        <v>2501</v>
      </c>
      <c r="C2422" s="12">
        <v>6316548345</v>
      </c>
      <c r="D2422" s="12">
        <v>1931</v>
      </c>
      <c r="E2422" s="82">
        <v>46020.033692129633</v>
      </c>
      <c r="F2422" s="12" t="s">
        <v>15643</v>
      </c>
    </row>
    <row r="2423" spans="1:6" x14ac:dyDescent="0.3">
      <c r="A2423" s="12" t="s">
        <v>18067</v>
      </c>
      <c r="B2423" s="12" t="s">
        <v>4009</v>
      </c>
      <c r="C2423" s="12">
        <v>6388696808</v>
      </c>
      <c r="D2423" s="12">
        <v>1976</v>
      </c>
      <c r="E2423" s="82">
        <v>46051.473969907413</v>
      </c>
      <c r="F2423" s="12" t="s">
        <v>15649</v>
      </c>
    </row>
    <row r="2424" spans="1:6" x14ac:dyDescent="0.3">
      <c r="A2424" s="12" t="s">
        <v>18068</v>
      </c>
      <c r="B2424" s="12" t="s">
        <v>921</v>
      </c>
      <c r="C2424" s="12">
        <v>9893778614</v>
      </c>
      <c r="D2424" s="12">
        <v>2077</v>
      </c>
      <c r="E2424" s="82">
        <v>46021.612164351849</v>
      </c>
      <c r="F2424" s="12" t="s">
        <v>15647</v>
      </c>
    </row>
    <row r="2425" spans="1:6" x14ac:dyDescent="0.3">
      <c r="A2425" s="12" t="s">
        <v>18069</v>
      </c>
      <c r="B2425" s="12" t="s">
        <v>4374</v>
      </c>
      <c r="C2425" s="12">
        <v>9946344173</v>
      </c>
      <c r="D2425" s="12">
        <v>3381</v>
      </c>
      <c r="E2425" s="82">
        <v>46028.703831018523</v>
      </c>
      <c r="F2425" s="12" t="s">
        <v>15643</v>
      </c>
    </row>
    <row r="2426" spans="1:6" x14ac:dyDescent="0.3">
      <c r="A2426" s="12" t="s">
        <v>18070</v>
      </c>
      <c r="B2426" s="12" t="s">
        <v>1068</v>
      </c>
      <c r="C2426" s="12">
        <v>7028243526</v>
      </c>
      <c r="D2426" s="12">
        <v>2378</v>
      </c>
      <c r="E2426" s="82">
        <v>46019.457303240742</v>
      </c>
      <c r="F2426" s="12" t="s">
        <v>15647</v>
      </c>
    </row>
    <row r="2427" spans="1:6" x14ac:dyDescent="0.3">
      <c r="A2427" s="12" t="s">
        <v>18071</v>
      </c>
      <c r="B2427" s="12" t="s">
        <v>1987</v>
      </c>
      <c r="C2427" s="12">
        <v>7073324077</v>
      </c>
      <c r="D2427" s="12">
        <v>1109</v>
      </c>
      <c r="E2427" s="82">
        <v>46039.04896990741</v>
      </c>
      <c r="F2427" s="12" t="s">
        <v>15647</v>
      </c>
    </row>
    <row r="2428" spans="1:6" x14ac:dyDescent="0.3">
      <c r="A2428" s="12" t="s">
        <v>18072</v>
      </c>
      <c r="B2428" s="12" t="s">
        <v>2793</v>
      </c>
      <c r="C2428" s="12">
        <v>9894819395</v>
      </c>
      <c r="D2428" s="12">
        <v>2214</v>
      </c>
      <c r="E2428" s="82">
        <v>46024.737164351849</v>
      </c>
      <c r="F2428" s="12" t="s">
        <v>15643</v>
      </c>
    </row>
    <row r="2429" spans="1:6" x14ac:dyDescent="0.3">
      <c r="A2429" s="12" t="s">
        <v>18073</v>
      </c>
      <c r="B2429" s="12" t="s">
        <v>3523</v>
      </c>
      <c r="C2429" s="12">
        <v>9999717958</v>
      </c>
      <c r="D2429" s="12">
        <v>1866</v>
      </c>
      <c r="E2429" s="82">
        <v>46036.982997685183</v>
      </c>
      <c r="F2429" s="12" t="s">
        <v>15643</v>
      </c>
    </row>
    <row r="2430" spans="1:6" x14ac:dyDescent="0.3">
      <c r="A2430" s="12" t="s">
        <v>18074</v>
      </c>
      <c r="B2430" s="12" t="s">
        <v>3372</v>
      </c>
      <c r="C2430" s="12">
        <v>8816179334</v>
      </c>
      <c r="D2430" s="12">
        <v>640</v>
      </c>
      <c r="E2430" s="82">
        <v>46044.870497685188</v>
      </c>
      <c r="F2430" s="12" t="s">
        <v>15647</v>
      </c>
    </row>
    <row r="2431" spans="1:6" x14ac:dyDescent="0.3">
      <c r="A2431" s="12" t="s">
        <v>18075</v>
      </c>
      <c r="B2431" s="12" t="s">
        <v>3254</v>
      </c>
      <c r="C2431" s="12">
        <v>9940951365</v>
      </c>
      <c r="D2431" s="12">
        <v>811</v>
      </c>
      <c r="E2431" s="82">
        <v>46036.090636574067</v>
      </c>
      <c r="F2431" s="12" t="s">
        <v>15647</v>
      </c>
    </row>
    <row r="2432" spans="1:6" x14ac:dyDescent="0.3">
      <c r="A2432" s="12" t="s">
        <v>18076</v>
      </c>
      <c r="B2432" s="12" t="s">
        <v>2781</v>
      </c>
      <c r="C2432" s="12">
        <v>8847061244</v>
      </c>
      <c r="D2432" s="12">
        <v>655</v>
      </c>
      <c r="E2432" s="82">
        <v>46052.46980324074</v>
      </c>
      <c r="F2432" s="12" t="s">
        <v>15643</v>
      </c>
    </row>
    <row r="2433" spans="1:6" x14ac:dyDescent="0.3">
      <c r="A2433" s="12" t="s">
        <v>18077</v>
      </c>
      <c r="B2433" s="12" t="s">
        <v>3368</v>
      </c>
      <c r="C2433" s="12">
        <v>6332264542</v>
      </c>
      <c r="D2433" s="12">
        <v>1901</v>
      </c>
      <c r="E2433" s="82">
        <v>46037.782997685194</v>
      </c>
      <c r="F2433" s="12" t="s">
        <v>15649</v>
      </c>
    </row>
    <row r="2434" spans="1:6" x14ac:dyDescent="0.3">
      <c r="A2434" s="12" t="s">
        <v>18078</v>
      </c>
      <c r="B2434" s="12" t="s">
        <v>961</v>
      </c>
      <c r="C2434" s="12">
        <v>8871782851</v>
      </c>
      <c r="D2434" s="12">
        <v>1874</v>
      </c>
      <c r="E2434" s="82">
        <v>46052.095497685194</v>
      </c>
      <c r="F2434" s="12" t="s">
        <v>15643</v>
      </c>
    </row>
    <row r="2435" spans="1:6" x14ac:dyDescent="0.3">
      <c r="A2435" s="12" t="s">
        <v>18079</v>
      </c>
      <c r="B2435" s="12" t="s">
        <v>2993</v>
      </c>
      <c r="C2435" s="12">
        <v>7074064038</v>
      </c>
      <c r="D2435" s="12">
        <v>1641</v>
      </c>
      <c r="E2435" s="82">
        <v>46053.045497685183</v>
      </c>
      <c r="F2435" s="12" t="s">
        <v>15649</v>
      </c>
    </row>
    <row r="2436" spans="1:6" x14ac:dyDescent="0.3">
      <c r="A2436" s="12" t="s">
        <v>18080</v>
      </c>
      <c r="B2436" s="12" t="s">
        <v>3455</v>
      </c>
      <c r="C2436" s="12">
        <v>8896879148</v>
      </c>
      <c r="D2436" s="12">
        <v>3076</v>
      </c>
      <c r="E2436" s="82">
        <v>46036.582997685182</v>
      </c>
      <c r="F2436" s="12" t="s">
        <v>15643</v>
      </c>
    </row>
    <row r="2437" spans="1:6" x14ac:dyDescent="0.3">
      <c r="A2437" s="12" t="s">
        <v>18081</v>
      </c>
      <c r="B2437" s="12" t="s">
        <v>1666</v>
      </c>
      <c r="C2437" s="12">
        <v>6337150882</v>
      </c>
      <c r="D2437" s="12">
        <v>1335</v>
      </c>
      <c r="E2437" s="82">
        <v>46029.694108796299</v>
      </c>
      <c r="F2437" s="12" t="s">
        <v>15647</v>
      </c>
    </row>
    <row r="2438" spans="1:6" x14ac:dyDescent="0.3">
      <c r="A2438" s="12" t="s">
        <v>18082</v>
      </c>
      <c r="B2438" s="12" t="s">
        <v>2877</v>
      </c>
      <c r="C2438" s="12">
        <v>6314555251</v>
      </c>
      <c r="D2438" s="12">
        <v>1257</v>
      </c>
      <c r="E2438" s="82">
        <v>46041.278831018521</v>
      </c>
      <c r="F2438" s="12" t="s">
        <v>15643</v>
      </c>
    </row>
    <row r="2439" spans="1:6" x14ac:dyDescent="0.3">
      <c r="A2439" s="12" t="s">
        <v>18083</v>
      </c>
      <c r="B2439" s="12" t="s">
        <v>4060</v>
      </c>
      <c r="C2439" s="12">
        <v>6327089477</v>
      </c>
      <c r="D2439" s="12">
        <v>489</v>
      </c>
      <c r="E2439" s="82">
        <v>46027.357997685183</v>
      </c>
      <c r="F2439" s="12" t="s">
        <v>15647</v>
      </c>
    </row>
    <row r="2440" spans="1:6" x14ac:dyDescent="0.3">
      <c r="A2440" s="12" t="s">
        <v>18084</v>
      </c>
      <c r="B2440" s="12" t="s">
        <v>1403</v>
      </c>
      <c r="C2440" s="12">
        <v>7047353400</v>
      </c>
      <c r="D2440" s="12">
        <v>738</v>
      </c>
      <c r="E2440" s="82">
        <v>46050.948969907397</v>
      </c>
      <c r="F2440" s="12" t="s">
        <v>15643</v>
      </c>
    </row>
    <row r="2441" spans="1:6" x14ac:dyDescent="0.3">
      <c r="A2441" s="12" t="s">
        <v>18085</v>
      </c>
      <c r="B2441" s="12" t="s">
        <v>3605</v>
      </c>
      <c r="C2441" s="12">
        <v>9826339345</v>
      </c>
      <c r="D2441" s="12">
        <v>1551</v>
      </c>
      <c r="E2441" s="82">
        <v>46020.630914351852</v>
      </c>
      <c r="F2441" s="12" t="s">
        <v>15647</v>
      </c>
    </row>
    <row r="2442" spans="1:6" x14ac:dyDescent="0.3">
      <c r="A2442" s="12" t="s">
        <v>18086</v>
      </c>
      <c r="B2442" s="12" t="s">
        <v>2385</v>
      </c>
      <c r="C2442" s="12">
        <v>9884625138</v>
      </c>
      <c r="D2442" s="12">
        <v>2538</v>
      </c>
      <c r="E2442" s="82">
        <v>46026.064942129633</v>
      </c>
      <c r="F2442" s="12" t="s">
        <v>15643</v>
      </c>
    </row>
    <row r="2443" spans="1:6" x14ac:dyDescent="0.3">
      <c r="A2443" s="12" t="s">
        <v>18087</v>
      </c>
      <c r="B2443" s="12" t="s">
        <v>3523</v>
      </c>
      <c r="C2443" s="12">
        <v>7044187828</v>
      </c>
      <c r="D2443" s="12">
        <v>2092</v>
      </c>
      <c r="E2443" s="82">
        <v>46041.073275462957</v>
      </c>
      <c r="F2443" s="12" t="s">
        <v>15647</v>
      </c>
    </row>
    <row r="2444" spans="1:6" x14ac:dyDescent="0.3">
      <c r="A2444" s="12" t="s">
        <v>18088</v>
      </c>
      <c r="B2444" s="12" t="s">
        <v>1556</v>
      </c>
      <c r="C2444" s="12">
        <v>7097284925</v>
      </c>
      <c r="D2444" s="12">
        <v>51</v>
      </c>
      <c r="E2444" s="82">
        <v>46029.311469907407</v>
      </c>
      <c r="F2444" s="12" t="s">
        <v>15647</v>
      </c>
    </row>
    <row r="2445" spans="1:6" x14ac:dyDescent="0.3">
      <c r="A2445" s="12" t="s">
        <v>18089</v>
      </c>
      <c r="B2445" s="12" t="s">
        <v>2619</v>
      </c>
      <c r="C2445" s="12">
        <v>7034062525</v>
      </c>
      <c r="D2445" s="12">
        <v>3551</v>
      </c>
      <c r="E2445" s="82">
        <v>46033.246886574067</v>
      </c>
      <c r="F2445" s="12" t="s">
        <v>15643</v>
      </c>
    </row>
    <row r="2446" spans="1:6" x14ac:dyDescent="0.3">
      <c r="A2446" s="12" t="s">
        <v>18090</v>
      </c>
      <c r="B2446" s="12" t="s">
        <v>4288</v>
      </c>
      <c r="C2446" s="12">
        <v>6336883058</v>
      </c>
      <c r="D2446" s="12">
        <v>2693</v>
      </c>
      <c r="E2446" s="82">
        <v>46041.830914351849</v>
      </c>
      <c r="F2446" s="12" t="s">
        <v>15643</v>
      </c>
    </row>
    <row r="2447" spans="1:6" x14ac:dyDescent="0.3">
      <c r="A2447" s="12" t="s">
        <v>18091</v>
      </c>
      <c r="B2447" s="12" t="s">
        <v>2959</v>
      </c>
      <c r="C2447" s="12">
        <v>6315406074</v>
      </c>
      <c r="D2447" s="12">
        <v>1150</v>
      </c>
      <c r="E2447" s="82">
        <v>46032.243414351848</v>
      </c>
      <c r="F2447" s="12" t="s">
        <v>15643</v>
      </c>
    </row>
    <row r="2448" spans="1:6" x14ac:dyDescent="0.3">
      <c r="A2448" s="12" t="s">
        <v>18092</v>
      </c>
      <c r="B2448" s="12" t="s">
        <v>2435</v>
      </c>
      <c r="C2448" s="12">
        <v>8823681309</v>
      </c>
      <c r="D2448" s="12">
        <v>1016</v>
      </c>
      <c r="E2448" s="82">
        <v>46052.43577546296</v>
      </c>
      <c r="F2448" s="12" t="s">
        <v>15649</v>
      </c>
    </row>
    <row r="2449" spans="1:6" x14ac:dyDescent="0.3">
      <c r="A2449" s="12" t="s">
        <v>18093</v>
      </c>
      <c r="B2449" s="12" t="s">
        <v>645</v>
      </c>
      <c r="C2449" s="12">
        <v>7042327272</v>
      </c>
      <c r="D2449" s="12">
        <v>129</v>
      </c>
      <c r="E2449" s="82">
        <v>46023.634386574071</v>
      </c>
      <c r="F2449" s="12" t="s">
        <v>15647</v>
      </c>
    </row>
    <row r="2450" spans="1:6" x14ac:dyDescent="0.3">
      <c r="A2450" s="12" t="s">
        <v>18094</v>
      </c>
      <c r="B2450" s="12" t="s">
        <v>4433</v>
      </c>
      <c r="C2450" s="12">
        <v>9981558130</v>
      </c>
      <c r="D2450" s="12">
        <v>1359</v>
      </c>
      <c r="E2450" s="82">
        <v>46026.762164351851</v>
      </c>
      <c r="F2450" s="12" t="s">
        <v>15649</v>
      </c>
    </row>
    <row r="2451" spans="1:6" x14ac:dyDescent="0.3">
      <c r="A2451" s="12" t="s">
        <v>18095</v>
      </c>
      <c r="B2451" s="12" t="s">
        <v>4098</v>
      </c>
      <c r="C2451" s="12">
        <v>6375561809</v>
      </c>
      <c r="D2451" s="12">
        <v>2985</v>
      </c>
      <c r="E2451" s="82">
        <v>46019.775358796287</v>
      </c>
      <c r="F2451" s="12" t="s">
        <v>15643</v>
      </c>
    </row>
    <row r="2452" spans="1:6" x14ac:dyDescent="0.3">
      <c r="A2452" s="12" t="s">
        <v>18096</v>
      </c>
      <c r="B2452" s="12" t="s">
        <v>510</v>
      </c>
      <c r="C2452" s="12">
        <v>8860383922</v>
      </c>
      <c r="D2452" s="12">
        <v>775</v>
      </c>
      <c r="E2452" s="82">
        <v>46034.523275462961</v>
      </c>
      <c r="F2452" s="12" t="s">
        <v>15643</v>
      </c>
    </row>
    <row r="2453" spans="1:6" x14ac:dyDescent="0.3">
      <c r="A2453" s="12" t="s">
        <v>18097</v>
      </c>
      <c r="B2453" s="12" t="s">
        <v>4352</v>
      </c>
      <c r="C2453" s="12">
        <v>6382106294</v>
      </c>
      <c r="D2453" s="12">
        <v>679</v>
      </c>
      <c r="E2453" s="82">
        <v>46023.474664351852</v>
      </c>
      <c r="F2453" s="12" t="s">
        <v>15647</v>
      </c>
    </row>
    <row r="2454" spans="1:6" x14ac:dyDescent="0.3">
      <c r="A2454" s="12" t="s">
        <v>18098</v>
      </c>
      <c r="B2454" s="12" t="s">
        <v>3701</v>
      </c>
      <c r="C2454" s="12">
        <v>9888162129</v>
      </c>
      <c r="D2454" s="12">
        <v>335</v>
      </c>
      <c r="E2454" s="82">
        <v>46038.468414351853</v>
      </c>
      <c r="F2454" s="12" t="s">
        <v>15647</v>
      </c>
    </row>
    <row r="2455" spans="1:6" x14ac:dyDescent="0.3">
      <c r="A2455" s="12" t="s">
        <v>18099</v>
      </c>
      <c r="B2455" s="12" t="s">
        <v>1074</v>
      </c>
      <c r="C2455" s="12">
        <v>6356257766</v>
      </c>
      <c r="D2455" s="12">
        <v>833</v>
      </c>
      <c r="E2455" s="82">
        <v>46032.834386574083</v>
      </c>
      <c r="F2455" s="12" t="s">
        <v>15643</v>
      </c>
    </row>
    <row r="2456" spans="1:6" x14ac:dyDescent="0.3">
      <c r="A2456" s="12" t="s">
        <v>18100</v>
      </c>
      <c r="B2456" s="12" t="s">
        <v>855</v>
      </c>
      <c r="C2456" s="12">
        <v>7032429955</v>
      </c>
      <c r="D2456" s="12">
        <v>2453</v>
      </c>
      <c r="E2456" s="82">
        <v>46052.633692129632</v>
      </c>
      <c r="F2456" s="12" t="s">
        <v>15647</v>
      </c>
    </row>
    <row r="2457" spans="1:6" x14ac:dyDescent="0.3">
      <c r="A2457" s="12" t="s">
        <v>18101</v>
      </c>
      <c r="B2457" s="12" t="s">
        <v>3993</v>
      </c>
      <c r="C2457" s="12">
        <v>9916116047</v>
      </c>
      <c r="D2457" s="12">
        <v>971</v>
      </c>
      <c r="E2457" s="82">
        <v>46043.561469907407</v>
      </c>
      <c r="F2457" s="12" t="s">
        <v>15643</v>
      </c>
    </row>
    <row r="2458" spans="1:6" x14ac:dyDescent="0.3">
      <c r="A2458" s="12" t="s">
        <v>18102</v>
      </c>
      <c r="B2458" s="12" t="s">
        <v>1095</v>
      </c>
      <c r="C2458" s="12">
        <v>6334464055</v>
      </c>
      <c r="D2458" s="12">
        <v>538</v>
      </c>
      <c r="E2458" s="82">
        <v>46022.614247685182</v>
      </c>
      <c r="F2458" s="12" t="s">
        <v>15649</v>
      </c>
    </row>
    <row r="2459" spans="1:6" x14ac:dyDescent="0.3">
      <c r="A2459" s="12" t="s">
        <v>18103</v>
      </c>
      <c r="B2459" s="12" t="s">
        <v>3356</v>
      </c>
      <c r="C2459" s="12">
        <v>8893847644</v>
      </c>
      <c r="D2459" s="12">
        <v>2988</v>
      </c>
      <c r="E2459" s="82">
        <v>46051.507303240738</v>
      </c>
      <c r="F2459" s="12" t="s">
        <v>15643</v>
      </c>
    </row>
    <row r="2460" spans="1:6" x14ac:dyDescent="0.3">
      <c r="A2460" s="12" t="s">
        <v>18104</v>
      </c>
      <c r="B2460" s="12" t="s">
        <v>2801</v>
      </c>
      <c r="C2460" s="12">
        <v>9922487135</v>
      </c>
      <c r="D2460" s="12">
        <v>499</v>
      </c>
      <c r="E2460" s="82">
        <v>46019.323969907397</v>
      </c>
      <c r="F2460" s="12" t="s">
        <v>15643</v>
      </c>
    </row>
    <row r="2461" spans="1:6" x14ac:dyDescent="0.3">
      <c r="A2461" s="12" t="s">
        <v>18105</v>
      </c>
      <c r="B2461" s="12" t="s">
        <v>3162</v>
      </c>
      <c r="C2461" s="12">
        <v>9931482570</v>
      </c>
      <c r="D2461" s="12">
        <v>2170</v>
      </c>
      <c r="E2461" s="82">
        <v>46022.389247685183</v>
      </c>
      <c r="F2461" s="12" t="s">
        <v>15647</v>
      </c>
    </row>
    <row r="2462" spans="1:6" x14ac:dyDescent="0.3">
      <c r="A2462" s="12" t="s">
        <v>18106</v>
      </c>
      <c r="B2462" s="12" t="s">
        <v>3985</v>
      </c>
      <c r="C2462" s="12">
        <v>9973070087</v>
      </c>
      <c r="D2462" s="12">
        <v>2522</v>
      </c>
      <c r="E2462" s="82">
        <v>46039.290636574071</v>
      </c>
      <c r="F2462" s="12" t="s">
        <v>15643</v>
      </c>
    </row>
    <row r="2463" spans="1:6" x14ac:dyDescent="0.3">
      <c r="A2463" s="12" t="s">
        <v>18107</v>
      </c>
      <c r="B2463" s="12" t="s">
        <v>1269</v>
      </c>
      <c r="C2463" s="12">
        <v>7058188314</v>
      </c>
      <c r="D2463" s="12">
        <v>921</v>
      </c>
      <c r="E2463" s="82">
        <v>46036.722581018519</v>
      </c>
      <c r="F2463" s="12" t="s">
        <v>15647</v>
      </c>
    </row>
    <row r="2464" spans="1:6" x14ac:dyDescent="0.3">
      <c r="A2464" s="12" t="s">
        <v>18108</v>
      </c>
      <c r="B2464" s="12" t="s">
        <v>4088</v>
      </c>
      <c r="C2464" s="12">
        <v>8826444298</v>
      </c>
      <c r="D2464" s="12">
        <v>2712</v>
      </c>
      <c r="E2464" s="82">
        <v>46020.752442129633</v>
      </c>
      <c r="F2464" s="12" t="s">
        <v>15643</v>
      </c>
    </row>
    <row r="2465" spans="1:6" x14ac:dyDescent="0.3">
      <c r="A2465" s="12" t="s">
        <v>18109</v>
      </c>
      <c r="B2465" s="12" t="s">
        <v>3989</v>
      </c>
      <c r="C2465" s="12">
        <v>8818468733</v>
      </c>
      <c r="D2465" s="12">
        <v>976</v>
      </c>
      <c r="E2465" s="82">
        <v>46024.200358796297</v>
      </c>
      <c r="F2465" s="12" t="s">
        <v>15643</v>
      </c>
    </row>
    <row r="2466" spans="1:6" x14ac:dyDescent="0.3">
      <c r="A2466" s="12" t="s">
        <v>18110</v>
      </c>
      <c r="B2466" s="12" t="s">
        <v>1420</v>
      </c>
      <c r="C2466" s="12">
        <v>6341943405</v>
      </c>
      <c r="D2466" s="12">
        <v>635</v>
      </c>
      <c r="E2466" s="82">
        <v>46051.961469907408</v>
      </c>
      <c r="F2466" s="12" t="s">
        <v>15647</v>
      </c>
    </row>
    <row r="2467" spans="1:6" x14ac:dyDescent="0.3">
      <c r="A2467" s="12" t="s">
        <v>18111</v>
      </c>
      <c r="B2467" s="12" t="s">
        <v>3904</v>
      </c>
      <c r="C2467" s="12">
        <v>6325701644</v>
      </c>
      <c r="D2467" s="12">
        <v>878</v>
      </c>
      <c r="E2467" s="82">
        <v>46043.102442129632</v>
      </c>
      <c r="F2467" s="12" t="s">
        <v>15643</v>
      </c>
    </row>
    <row r="2468" spans="1:6" x14ac:dyDescent="0.3">
      <c r="A2468" s="12" t="s">
        <v>18112</v>
      </c>
      <c r="B2468" s="12" t="s">
        <v>2775</v>
      </c>
      <c r="C2468" s="12">
        <v>7053163032</v>
      </c>
      <c r="D2468" s="12">
        <v>771</v>
      </c>
      <c r="E2468" s="82">
        <v>46024.349664351852</v>
      </c>
      <c r="F2468" s="12" t="s">
        <v>15643</v>
      </c>
    </row>
    <row r="2469" spans="1:6" x14ac:dyDescent="0.3">
      <c r="A2469" s="12" t="s">
        <v>18113</v>
      </c>
      <c r="B2469" s="12" t="s">
        <v>4467</v>
      </c>
      <c r="C2469" s="12">
        <v>7047372128</v>
      </c>
      <c r="D2469" s="12">
        <v>755</v>
      </c>
      <c r="E2469" s="82">
        <v>46037.732997685183</v>
      </c>
      <c r="F2469" s="12" t="s">
        <v>15647</v>
      </c>
    </row>
    <row r="2470" spans="1:6" x14ac:dyDescent="0.3">
      <c r="A2470" s="12" t="s">
        <v>18114</v>
      </c>
      <c r="B2470" s="12" t="s">
        <v>1393</v>
      </c>
      <c r="C2470" s="12">
        <v>9982784837</v>
      </c>
      <c r="D2470" s="12">
        <v>3258</v>
      </c>
      <c r="E2470" s="82">
        <v>46022.995497685188</v>
      </c>
      <c r="F2470" s="12" t="s">
        <v>15649</v>
      </c>
    </row>
    <row r="2471" spans="1:6" x14ac:dyDescent="0.3">
      <c r="A2471" s="12" t="s">
        <v>18115</v>
      </c>
      <c r="B2471" s="12" t="s">
        <v>3230</v>
      </c>
      <c r="C2471" s="12">
        <v>9896280936</v>
      </c>
      <c r="D2471" s="12">
        <v>2154</v>
      </c>
      <c r="E2471" s="82">
        <v>46043.760775462957</v>
      </c>
      <c r="F2471" s="12" t="s">
        <v>15643</v>
      </c>
    </row>
    <row r="2472" spans="1:6" x14ac:dyDescent="0.3">
      <c r="A2472" s="12" t="s">
        <v>18116</v>
      </c>
      <c r="B2472" s="12" t="s">
        <v>2363</v>
      </c>
      <c r="C2472" s="12">
        <v>7068568304</v>
      </c>
      <c r="D2472" s="12">
        <v>768</v>
      </c>
      <c r="E2472" s="82">
        <v>46034.078831018523</v>
      </c>
      <c r="F2472" s="12" t="s">
        <v>15649</v>
      </c>
    </row>
    <row r="2473" spans="1:6" x14ac:dyDescent="0.3">
      <c r="A2473" s="12" t="s">
        <v>18117</v>
      </c>
      <c r="B2473" s="12" t="s">
        <v>3074</v>
      </c>
      <c r="C2473" s="12">
        <v>9962092368</v>
      </c>
      <c r="D2473" s="12">
        <v>153</v>
      </c>
      <c r="E2473" s="82">
        <v>46022.054525462961</v>
      </c>
      <c r="F2473" s="12" t="s">
        <v>15649</v>
      </c>
    </row>
    <row r="2474" spans="1:6" x14ac:dyDescent="0.3">
      <c r="A2474" s="12" t="s">
        <v>18118</v>
      </c>
      <c r="B2474" s="12" t="s">
        <v>2217</v>
      </c>
      <c r="C2474" s="12">
        <v>7037496829</v>
      </c>
      <c r="D2474" s="12">
        <v>2484</v>
      </c>
      <c r="E2474" s="82">
        <v>46026.244108796287</v>
      </c>
      <c r="F2474" s="12" t="s">
        <v>15647</v>
      </c>
    </row>
    <row r="2475" spans="1:6" x14ac:dyDescent="0.3">
      <c r="A2475" s="12" t="s">
        <v>18119</v>
      </c>
      <c r="B2475" s="12" t="s">
        <v>2001</v>
      </c>
      <c r="C2475" s="12">
        <v>7012271583</v>
      </c>
      <c r="D2475" s="12">
        <v>720</v>
      </c>
      <c r="E2475" s="82">
        <v>46042.777442129627</v>
      </c>
      <c r="F2475" s="12" t="s">
        <v>15647</v>
      </c>
    </row>
    <row r="2476" spans="1:6" x14ac:dyDescent="0.3">
      <c r="A2476" s="12" t="s">
        <v>18120</v>
      </c>
      <c r="B2476" s="12" t="s">
        <v>3012</v>
      </c>
      <c r="C2476" s="12">
        <v>9948565347</v>
      </c>
      <c r="D2476" s="12">
        <v>785</v>
      </c>
      <c r="E2476" s="82">
        <v>46050.187164351853</v>
      </c>
      <c r="F2476" s="12" t="s">
        <v>15647</v>
      </c>
    </row>
    <row r="2477" spans="1:6" x14ac:dyDescent="0.3">
      <c r="A2477" s="12" t="s">
        <v>18121</v>
      </c>
      <c r="B2477" s="12" t="s">
        <v>3948</v>
      </c>
      <c r="C2477" s="12">
        <v>9831759779</v>
      </c>
      <c r="D2477" s="12">
        <v>2849</v>
      </c>
      <c r="E2477" s="82">
        <v>46052.926747685182</v>
      </c>
      <c r="F2477" s="12" t="s">
        <v>15649</v>
      </c>
    </row>
    <row r="2478" spans="1:6" x14ac:dyDescent="0.3">
      <c r="A2478" s="12" t="s">
        <v>18122</v>
      </c>
      <c r="B2478" s="12" t="s">
        <v>2083</v>
      </c>
      <c r="C2478" s="12">
        <v>9981089473</v>
      </c>
      <c r="D2478" s="12">
        <v>2057</v>
      </c>
      <c r="E2478" s="82">
        <v>46019.630219907413</v>
      </c>
      <c r="F2478" s="12" t="s">
        <v>15643</v>
      </c>
    </row>
    <row r="2479" spans="1:6" x14ac:dyDescent="0.3">
      <c r="A2479" s="12" t="s">
        <v>18123</v>
      </c>
      <c r="B2479" s="12" t="s">
        <v>4431</v>
      </c>
      <c r="C2479" s="12">
        <v>8842033741</v>
      </c>
      <c r="D2479" s="12">
        <v>1374</v>
      </c>
      <c r="E2479" s="82">
        <v>46040.521886574083</v>
      </c>
      <c r="F2479" s="12" t="s">
        <v>15649</v>
      </c>
    </row>
    <row r="2480" spans="1:6" x14ac:dyDescent="0.3">
      <c r="A2480" s="12" t="s">
        <v>18124</v>
      </c>
      <c r="B2480" s="12" t="s">
        <v>3914</v>
      </c>
      <c r="C2480" s="12">
        <v>8833006718</v>
      </c>
      <c r="D2480" s="12">
        <v>1818</v>
      </c>
      <c r="E2480" s="82">
        <v>46030.207303240742</v>
      </c>
      <c r="F2480" s="12" t="s">
        <v>15643</v>
      </c>
    </row>
    <row r="2481" spans="1:6" x14ac:dyDescent="0.3">
      <c r="A2481" s="12" t="s">
        <v>18125</v>
      </c>
      <c r="B2481" s="12" t="s">
        <v>2359</v>
      </c>
      <c r="C2481" s="12">
        <v>9960143917</v>
      </c>
      <c r="D2481" s="12">
        <v>2619</v>
      </c>
      <c r="E2481" s="82">
        <v>46029.520497685182</v>
      </c>
      <c r="F2481" s="12" t="s">
        <v>15647</v>
      </c>
    </row>
    <row r="2482" spans="1:6" x14ac:dyDescent="0.3">
      <c r="A2482" s="12" t="s">
        <v>18126</v>
      </c>
      <c r="B2482" s="12" t="s">
        <v>1318</v>
      </c>
      <c r="C2482" s="12">
        <v>9854767595</v>
      </c>
      <c r="D2482" s="12">
        <v>2989</v>
      </c>
      <c r="E2482" s="82">
        <v>46039.519803240742</v>
      </c>
      <c r="F2482" s="12" t="s">
        <v>15649</v>
      </c>
    </row>
    <row r="2483" spans="1:6" x14ac:dyDescent="0.3">
      <c r="A2483" s="12" t="s">
        <v>18127</v>
      </c>
      <c r="B2483" s="12" t="s">
        <v>4023</v>
      </c>
      <c r="C2483" s="12">
        <v>9880367927</v>
      </c>
      <c r="D2483" s="12">
        <v>922</v>
      </c>
      <c r="E2483" s="82">
        <v>46023.488553240742</v>
      </c>
      <c r="F2483" s="12" t="s">
        <v>15649</v>
      </c>
    </row>
    <row r="2484" spans="1:6" x14ac:dyDescent="0.3">
      <c r="A2484" s="12" t="s">
        <v>18128</v>
      </c>
      <c r="B2484" s="12" t="s">
        <v>4204</v>
      </c>
      <c r="C2484" s="12">
        <v>6382389405</v>
      </c>
      <c r="D2484" s="12">
        <v>1601</v>
      </c>
      <c r="E2484" s="82">
        <v>46045.151747685188</v>
      </c>
      <c r="F2484" s="12" t="s">
        <v>15647</v>
      </c>
    </row>
    <row r="2485" spans="1:6" x14ac:dyDescent="0.3">
      <c r="A2485" s="12" t="s">
        <v>18129</v>
      </c>
      <c r="B2485" s="12" t="s">
        <v>942</v>
      </c>
      <c r="C2485" s="12">
        <v>9954875182</v>
      </c>
      <c r="D2485" s="12">
        <v>2033</v>
      </c>
      <c r="E2485" s="82">
        <v>46044.681608796287</v>
      </c>
      <c r="F2485" s="12" t="s">
        <v>15649</v>
      </c>
    </row>
    <row r="2486" spans="1:6" x14ac:dyDescent="0.3">
      <c r="A2486" s="12" t="s">
        <v>18130</v>
      </c>
      <c r="B2486" s="12" t="s">
        <v>2399</v>
      </c>
      <c r="C2486" s="12">
        <v>9936879956</v>
      </c>
      <c r="D2486" s="12">
        <v>299</v>
      </c>
      <c r="E2486" s="82">
        <v>46032.221192129633</v>
      </c>
      <c r="F2486" s="12" t="s">
        <v>15647</v>
      </c>
    </row>
    <row r="2487" spans="1:6" x14ac:dyDescent="0.3">
      <c r="A2487" s="12" t="s">
        <v>18131</v>
      </c>
      <c r="B2487" s="12" t="s">
        <v>1959</v>
      </c>
      <c r="C2487" s="12">
        <v>8816666461</v>
      </c>
      <c r="D2487" s="12">
        <v>1714</v>
      </c>
      <c r="E2487" s="82">
        <v>46026.947581018518</v>
      </c>
      <c r="F2487" s="12" t="s">
        <v>15647</v>
      </c>
    </row>
    <row r="2488" spans="1:6" x14ac:dyDescent="0.3">
      <c r="A2488" s="12" t="s">
        <v>18132</v>
      </c>
      <c r="B2488" s="12" t="s">
        <v>2809</v>
      </c>
      <c r="C2488" s="12">
        <v>9982001544</v>
      </c>
      <c r="D2488" s="12">
        <v>2327</v>
      </c>
      <c r="E2488" s="82">
        <v>46021.068414351852</v>
      </c>
      <c r="F2488" s="12" t="s">
        <v>15647</v>
      </c>
    </row>
    <row r="2489" spans="1:6" x14ac:dyDescent="0.3">
      <c r="A2489" s="12" t="s">
        <v>18133</v>
      </c>
      <c r="B2489" s="12" t="s">
        <v>2138</v>
      </c>
      <c r="C2489" s="12">
        <v>9940693663</v>
      </c>
      <c r="D2489" s="12">
        <v>44</v>
      </c>
      <c r="E2489" s="82">
        <v>46036.117719907408</v>
      </c>
      <c r="F2489" s="12" t="s">
        <v>15647</v>
      </c>
    </row>
    <row r="2490" spans="1:6" x14ac:dyDescent="0.3">
      <c r="A2490" s="12" t="s">
        <v>18134</v>
      </c>
      <c r="B2490" s="12" t="s">
        <v>1915</v>
      </c>
      <c r="C2490" s="12">
        <v>9955416614</v>
      </c>
      <c r="D2490" s="12">
        <v>2547</v>
      </c>
      <c r="E2490" s="82">
        <v>46019.307997685188</v>
      </c>
      <c r="F2490" s="12" t="s">
        <v>15643</v>
      </c>
    </row>
    <row r="2491" spans="1:6" x14ac:dyDescent="0.3">
      <c r="A2491" s="12" t="s">
        <v>18135</v>
      </c>
      <c r="B2491" s="12" t="s">
        <v>2114</v>
      </c>
      <c r="C2491" s="12">
        <v>9960378722</v>
      </c>
      <c r="D2491" s="12">
        <v>1070</v>
      </c>
      <c r="E2491" s="82">
        <v>46030.246886574067</v>
      </c>
      <c r="F2491" s="12" t="s">
        <v>15647</v>
      </c>
    </row>
    <row r="2492" spans="1:6" x14ac:dyDescent="0.3">
      <c r="A2492" s="12" t="s">
        <v>18136</v>
      </c>
      <c r="B2492" s="12" t="s">
        <v>4477</v>
      </c>
      <c r="C2492" s="12">
        <v>9990470480</v>
      </c>
      <c r="D2492" s="12">
        <v>1542</v>
      </c>
      <c r="E2492" s="82">
        <v>46023.032997685194</v>
      </c>
      <c r="F2492" s="12" t="s">
        <v>15649</v>
      </c>
    </row>
    <row r="2493" spans="1:6" x14ac:dyDescent="0.3">
      <c r="A2493" s="12" t="s">
        <v>18137</v>
      </c>
      <c r="B2493" s="12" t="s">
        <v>4537</v>
      </c>
      <c r="C2493" s="12">
        <v>6380954640</v>
      </c>
      <c r="D2493" s="12">
        <v>1981</v>
      </c>
      <c r="E2493" s="82">
        <v>46021.637164351851</v>
      </c>
      <c r="F2493" s="12" t="s">
        <v>15647</v>
      </c>
    </row>
    <row r="2494" spans="1:6" x14ac:dyDescent="0.3">
      <c r="A2494" s="12" t="s">
        <v>18138</v>
      </c>
      <c r="B2494" s="12" t="s">
        <v>4271</v>
      </c>
      <c r="C2494" s="12">
        <v>9959442654</v>
      </c>
      <c r="D2494" s="12">
        <v>165</v>
      </c>
      <c r="E2494" s="82">
        <v>46049.416331018518</v>
      </c>
      <c r="F2494" s="12" t="s">
        <v>15643</v>
      </c>
    </row>
    <row r="2495" spans="1:6" x14ac:dyDescent="0.3">
      <c r="A2495" s="12" t="s">
        <v>18139</v>
      </c>
      <c r="B2495" s="12" t="s">
        <v>1558</v>
      </c>
      <c r="C2495" s="12">
        <v>9930621809</v>
      </c>
      <c r="D2495" s="12">
        <v>2823</v>
      </c>
      <c r="E2495" s="82">
        <v>46049.124664351853</v>
      </c>
      <c r="F2495" s="12" t="s">
        <v>15643</v>
      </c>
    </row>
    <row r="2496" spans="1:6" x14ac:dyDescent="0.3">
      <c r="A2496" s="12" t="s">
        <v>18140</v>
      </c>
      <c r="B2496" s="12" t="s">
        <v>3372</v>
      </c>
      <c r="C2496" s="12">
        <v>9959102212</v>
      </c>
      <c r="D2496" s="12">
        <v>1245</v>
      </c>
      <c r="E2496" s="82">
        <v>46051.264247685183</v>
      </c>
      <c r="F2496" s="12" t="s">
        <v>15649</v>
      </c>
    </row>
    <row r="2497" spans="1:6" x14ac:dyDescent="0.3">
      <c r="A2497" s="12" t="s">
        <v>18141</v>
      </c>
      <c r="B2497" s="12" t="s">
        <v>4190</v>
      </c>
      <c r="C2497" s="12">
        <v>9836291754</v>
      </c>
      <c r="D2497" s="12">
        <v>799</v>
      </c>
      <c r="E2497" s="82">
        <v>46047.057997685188</v>
      </c>
      <c r="F2497" s="12" t="s">
        <v>15643</v>
      </c>
    </row>
    <row r="2498" spans="1:6" x14ac:dyDescent="0.3">
      <c r="A2498" s="12" t="s">
        <v>18142</v>
      </c>
      <c r="B2498" s="12" t="s">
        <v>2825</v>
      </c>
      <c r="C2498" s="12">
        <v>9859359120</v>
      </c>
      <c r="D2498" s="12">
        <v>2588</v>
      </c>
      <c r="E2498" s="82">
        <v>46024.809386574067</v>
      </c>
      <c r="F2498" s="12" t="s">
        <v>15643</v>
      </c>
    </row>
    <row r="2499" spans="1:6" x14ac:dyDescent="0.3">
      <c r="A2499" s="12" t="s">
        <v>18143</v>
      </c>
      <c r="B2499" s="12" t="s">
        <v>4132</v>
      </c>
      <c r="C2499" s="12">
        <v>6343290298</v>
      </c>
      <c r="D2499" s="12">
        <v>2474</v>
      </c>
      <c r="E2499" s="82">
        <v>46044.719108796293</v>
      </c>
      <c r="F2499" s="12" t="s">
        <v>15643</v>
      </c>
    </row>
    <row r="2500" spans="1:6" x14ac:dyDescent="0.3">
      <c r="A2500" s="12" t="s">
        <v>18144</v>
      </c>
      <c r="B2500" s="12" t="s">
        <v>4064</v>
      </c>
      <c r="C2500" s="12">
        <v>8823560328</v>
      </c>
      <c r="D2500" s="12">
        <v>2063</v>
      </c>
      <c r="E2500" s="82">
        <v>46026.058692129627</v>
      </c>
      <c r="F2500" s="12" t="s">
        <v>15643</v>
      </c>
    </row>
    <row r="2501" spans="1:6" x14ac:dyDescent="0.3">
      <c r="A2501" s="12" t="s">
        <v>18145</v>
      </c>
      <c r="B2501" s="12" t="s">
        <v>1883</v>
      </c>
      <c r="C2501" s="12">
        <v>9889148384</v>
      </c>
      <c r="D2501" s="12">
        <v>29</v>
      </c>
      <c r="E2501" s="82">
        <v>46046.423275462963</v>
      </c>
      <c r="F2501" s="12" t="s">
        <v>15647</v>
      </c>
    </row>
    <row r="2502" spans="1:6" x14ac:dyDescent="0.3">
      <c r="A2502" s="12" t="s">
        <v>18146</v>
      </c>
      <c r="B2502" s="12" t="s">
        <v>1927</v>
      </c>
      <c r="C2502" s="12">
        <v>7019375954</v>
      </c>
      <c r="D2502" s="12">
        <v>1978</v>
      </c>
      <c r="E2502" s="82">
        <v>46024.56077546296</v>
      </c>
      <c r="F2502" s="12" t="s">
        <v>15647</v>
      </c>
    </row>
    <row r="2503" spans="1:6" x14ac:dyDescent="0.3">
      <c r="A2503" s="12" t="s">
        <v>18147</v>
      </c>
      <c r="B2503" s="12" t="s">
        <v>3681</v>
      </c>
      <c r="C2503" s="12">
        <v>9990568813</v>
      </c>
      <c r="D2503" s="12">
        <v>2859</v>
      </c>
      <c r="E2503" s="82">
        <v>46023.547581018523</v>
      </c>
      <c r="F2503" s="12" t="s">
        <v>15643</v>
      </c>
    </row>
    <row r="2504" spans="1:6" x14ac:dyDescent="0.3">
      <c r="A2504" s="12" t="s">
        <v>18148</v>
      </c>
      <c r="B2504" s="12" t="s">
        <v>4505</v>
      </c>
      <c r="C2504" s="12">
        <v>9917031585</v>
      </c>
      <c r="D2504" s="12">
        <v>31</v>
      </c>
      <c r="E2504" s="82">
        <v>46027.946886574071</v>
      </c>
      <c r="F2504" s="12" t="s">
        <v>15649</v>
      </c>
    </row>
    <row r="2505" spans="1:6" x14ac:dyDescent="0.3">
      <c r="A2505" s="12" t="s">
        <v>18149</v>
      </c>
      <c r="B2505" s="12" t="s">
        <v>3262</v>
      </c>
      <c r="C2505" s="12">
        <v>6323651990</v>
      </c>
      <c r="D2505" s="12">
        <v>1636</v>
      </c>
      <c r="E2505" s="82">
        <v>46036.820497685178</v>
      </c>
      <c r="F2505" s="12" t="s">
        <v>15647</v>
      </c>
    </row>
    <row r="2506" spans="1:6" x14ac:dyDescent="0.3">
      <c r="A2506" s="12" t="s">
        <v>18150</v>
      </c>
      <c r="B2506" s="12" t="s">
        <v>1658</v>
      </c>
      <c r="C2506" s="12">
        <v>8863138313</v>
      </c>
      <c r="D2506" s="12">
        <v>492</v>
      </c>
      <c r="E2506" s="82">
        <v>46037.726747685178</v>
      </c>
      <c r="F2506" s="12" t="s">
        <v>15647</v>
      </c>
    </row>
    <row r="2507" spans="1:6" x14ac:dyDescent="0.3">
      <c r="A2507" s="12" t="s">
        <v>18151</v>
      </c>
      <c r="B2507" s="12" t="s">
        <v>2523</v>
      </c>
      <c r="C2507" s="12">
        <v>9934238305</v>
      </c>
      <c r="D2507" s="12">
        <v>3194</v>
      </c>
      <c r="E2507" s="82">
        <v>46025.254525462973</v>
      </c>
      <c r="F2507" s="12" t="s">
        <v>15647</v>
      </c>
    </row>
    <row r="2508" spans="1:6" x14ac:dyDescent="0.3">
      <c r="A2508" s="12" t="s">
        <v>18152</v>
      </c>
      <c r="B2508" s="12" t="s">
        <v>2515</v>
      </c>
      <c r="C2508" s="12">
        <v>9947921782</v>
      </c>
      <c r="D2508" s="12">
        <v>1107</v>
      </c>
      <c r="E2508" s="82">
        <v>46047.255914351852</v>
      </c>
      <c r="F2508" s="12" t="s">
        <v>15649</v>
      </c>
    </row>
    <row r="2509" spans="1:6" x14ac:dyDescent="0.3">
      <c r="A2509" s="12" t="s">
        <v>18153</v>
      </c>
      <c r="B2509" s="12" t="s">
        <v>1596</v>
      </c>
      <c r="C2509" s="12">
        <v>7017663570</v>
      </c>
      <c r="D2509" s="12">
        <v>2639</v>
      </c>
      <c r="E2509" s="82">
        <v>46025.534386574072</v>
      </c>
      <c r="F2509" s="12" t="s">
        <v>15647</v>
      </c>
    </row>
    <row r="2510" spans="1:6" x14ac:dyDescent="0.3">
      <c r="A2510" s="12" t="s">
        <v>18154</v>
      </c>
      <c r="B2510" s="12" t="s">
        <v>3412</v>
      </c>
      <c r="C2510" s="12">
        <v>6366500556</v>
      </c>
      <c r="D2510" s="12">
        <v>12</v>
      </c>
      <c r="E2510" s="82">
        <v>46038.027442129627</v>
      </c>
      <c r="F2510" s="12" t="s">
        <v>15647</v>
      </c>
    </row>
    <row r="2511" spans="1:6" x14ac:dyDescent="0.3">
      <c r="A2511" s="12" t="s">
        <v>18155</v>
      </c>
      <c r="B2511" s="12" t="s">
        <v>3577</v>
      </c>
      <c r="C2511" s="12">
        <v>8876787640</v>
      </c>
      <c r="D2511" s="12">
        <v>744</v>
      </c>
      <c r="E2511" s="82">
        <v>46031.319803240738</v>
      </c>
      <c r="F2511" s="12" t="s">
        <v>15647</v>
      </c>
    </row>
    <row r="2512" spans="1:6" x14ac:dyDescent="0.3">
      <c r="A2512" s="12" t="s">
        <v>18156</v>
      </c>
      <c r="B2512" s="12" t="s">
        <v>2337</v>
      </c>
      <c r="C2512" s="12">
        <v>6391795994</v>
      </c>
      <c r="D2512" s="12">
        <v>755</v>
      </c>
      <c r="E2512" s="82">
        <v>46051.615636574083</v>
      </c>
      <c r="F2512" s="12" t="s">
        <v>15649</v>
      </c>
    </row>
    <row r="2513" spans="1:6" x14ac:dyDescent="0.3">
      <c r="A2513" s="12" t="s">
        <v>18157</v>
      </c>
      <c r="B2513" s="12" t="s">
        <v>4134</v>
      </c>
      <c r="C2513" s="12">
        <v>9931439500</v>
      </c>
      <c r="D2513" s="12">
        <v>1605</v>
      </c>
      <c r="E2513" s="82">
        <v>46053.692719907413</v>
      </c>
      <c r="F2513" s="12" t="s">
        <v>15647</v>
      </c>
    </row>
    <row r="2514" spans="1:6" x14ac:dyDescent="0.3">
      <c r="A2514" s="12" t="s">
        <v>18158</v>
      </c>
      <c r="B2514" s="12" t="s">
        <v>1231</v>
      </c>
      <c r="C2514" s="12">
        <v>6321543559</v>
      </c>
      <c r="D2514" s="12">
        <v>2160</v>
      </c>
      <c r="E2514" s="82">
        <v>46052.439942129633</v>
      </c>
      <c r="F2514" s="12" t="s">
        <v>15649</v>
      </c>
    </row>
    <row r="2515" spans="1:6" x14ac:dyDescent="0.3">
      <c r="A2515" s="12" t="s">
        <v>18159</v>
      </c>
      <c r="B2515" s="12" t="s">
        <v>2699</v>
      </c>
      <c r="C2515" s="12">
        <v>6361029261</v>
      </c>
      <c r="D2515" s="12">
        <v>557</v>
      </c>
      <c r="E2515" s="82">
        <v>46035.27952546296</v>
      </c>
      <c r="F2515" s="12" t="s">
        <v>15647</v>
      </c>
    </row>
    <row r="2516" spans="1:6" x14ac:dyDescent="0.3">
      <c r="A2516" s="12" t="s">
        <v>18160</v>
      </c>
      <c r="B2516" s="12" t="s">
        <v>533</v>
      </c>
      <c r="C2516" s="12">
        <v>9972192485</v>
      </c>
      <c r="D2516" s="12">
        <v>3115</v>
      </c>
      <c r="E2516" s="82">
        <v>46048.667025462957</v>
      </c>
      <c r="F2516" s="12" t="s">
        <v>15647</v>
      </c>
    </row>
    <row r="2517" spans="1:6" x14ac:dyDescent="0.3">
      <c r="A2517" s="12" t="s">
        <v>18161</v>
      </c>
      <c r="B2517" s="12" t="s">
        <v>3024</v>
      </c>
      <c r="C2517" s="12">
        <v>6347990739</v>
      </c>
      <c r="D2517" s="12">
        <v>1575</v>
      </c>
      <c r="E2517" s="82">
        <v>46035.260775462957</v>
      </c>
      <c r="F2517" s="12" t="s">
        <v>15643</v>
      </c>
    </row>
    <row r="2518" spans="1:6" x14ac:dyDescent="0.3">
      <c r="A2518" s="12" t="s">
        <v>18162</v>
      </c>
      <c r="B2518" s="12" t="s">
        <v>4250</v>
      </c>
      <c r="C2518" s="12">
        <v>7093179679</v>
      </c>
      <c r="D2518" s="12">
        <v>942</v>
      </c>
      <c r="E2518" s="82">
        <v>46048.905914351853</v>
      </c>
      <c r="F2518" s="12" t="s">
        <v>15643</v>
      </c>
    </row>
    <row r="2519" spans="1:6" x14ac:dyDescent="0.3">
      <c r="A2519" s="12" t="s">
        <v>18163</v>
      </c>
      <c r="B2519" s="12" t="s">
        <v>3880</v>
      </c>
      <c r="C2519" s="12">
        <v>8811083379</v>
      </c>
      <c r="D2519" s="12">
        <v>1302</v>
      </c>
      <c r="E2519" s="82">
        <v>46043.845497685194</v>
      </c>
      <c r="F2519" s="12" t="s">
        <v>15643</v>
      </c>
    </row>
    <row r="2520" spans="1:6" x14ac:dyDescent="0.3">
      <c r="A2520" s="12" t="s">
        <v>18164</v>
      </c>
      <c r="B2520" s="12" t="s">
        <v>1153</v>
      </c>
      <c r="C2520" s="12">
        <v>9855386685</v>
      </c>
      <c r="D2520" s="12">
        <v>2883</v>
      </c>
      <c r="E2520" s="82">
        <v>46036.875358796293</v>
      </c>
      <c r="F2520" s="12" t="s">
        <v>15649</v>
      </c>
    </row>
    <row r="2521" spans="1:6" x14ac:dyDescent="0.3">
      <c r="A2521" s="12" t="s">
        <v>18165</v>
      </c>
      <c r="B2521" s="12" t="s">
        <v>4411</v>
      </c>
      <c r="C2521" s="12">
        <v>8855126998</v>
      </c>
      <c r="D2521" s="12">
        <v>369</v>
      </c>
      <c r="E2521" s="82">
        <v>46051.015636574077</v>
      </c>
      <c r="F2521" s="12" t="s">
        <v>15643</v>
      </c>
    </row>
    <row r="2522" spans="1:6" x14ac:dyDescent="0.3">
      <c r="A2522" s="12" t="s">
        <v>18166</v>
      </c>
      <c r="B2522" s="12" t="s">
        <v>3166</v>
      </c>
      <c r="C2522" s="12">
        <v>9818116808</v>
      </c>
      <c r="D2522" s="12">
        <v>2782</v>
      </c>
      <c r="E2522" s="82">
        <v>46028.53230324074</v>
      </c>
      <c r="F2522" s="12" t="s">
        <v>15649</v>
      </c>
    </row>
    <row r="2523" spans="1:6" x14ac:dyDescent="0.3">
      <c r="A2523" s="12" t="s">
        <v>18167</v>
      </c>
      <c r="B2523" s="12" t="s">
        <v>1041</v>
      </c>
      <c r="C2523" s="12">
        <v>8896882380</v>
      </c>
      <c r="D2523" s="12">
        <v>1609</v>
      </c>
      <c r="E2523" s="82">
        <v>46047.165636574071</v>
      </c>
      <c r="F2523" s="12" t="s">
        <v>15649</v>
      </c>
    </row>
    <row r="2524" spans="1:6" x14ac:dyDescent="0.3">
      <c r="A2524" s="12" t="s">
        <v>18168</v>
      </c>
      <c r="B2524" s="12" t="s">
        <v>967</v>
      </c>
      <c r="C2524" s="12">
        <v>8818878733</v>
      </c>
      <c r="D2524" s="12">
        <v>2630</v>
      </c>
      <c r="E2524" s="82">
        <v>46024.857303240737</v>
      </c>
      <c r="F2524" s="12" t="s">
        <v>15647</v>
      </c>
    </row>
    <row r="2525" spans="1:6" x14ac:dyDescent="0.3">
      <c r="A2525" s="12" t="s">
        <v>18169</v>
      </c>
      <c r="B2525" s="12" t="s">
        <v>2483</v>
      </c>
      <c r="C2525" s="12">
        <v>9864510427</v>
      </c>
      <c r="D2525" s="12">
        <v>784</v>
      </c>
      <c r="E2525" s="82">
        <v>46048.476747685178</v>
      </c>
      <c r="F2525" s="12" t="s">
        <v>15649</v>
      </c>
    </row>
    <row r="2526" spans="1:6" x14ac:dyDescent="0.3">
      <c r="A2526" s="12" t="s">
        <v>18170</v>
      </c>
      <c r="B2526" s="12" t="s">
        <v>4380</v>
      </c>
      <c r="C2526" s="12">
        <v>7075154831</v>
      </c>
      <c r="D2526" s="12">
        <v>2626</v>
      </c>
      <c r="E2526" s="82">
        <v>46043.242719907408</v>
      </c>
      <c r="F2526" s="12" t="s">
        <v>15649</v>
      </c>
    </row>
    <row r="2527" spans="1:6" x14ac:dyDescent="0.3">
      <c r="A2527" s="12" t="s">
        <v>18171</v>
      </c>
      <c r="B2527" s="12" t="s">
        <v>4517</v>
      </c>
      <c r="C2527" s="12">
        <v>7072190892</v>
      </c>
      <c r="D2527" s="12">
        <v>1690</v>
      </c>
      <c r="E2527" s="82">
        <v>46023.437164351853</v>
      </c>
      <c r="F2527" s="12" t="s">
        <v>15649</v>
      </c>
    </row>
    <row r="2528" spans="1:6" x14ac:dyDescent="0.3">
      <c r="A2528" s="12" t="s">
        <v>18172</v>
      </c>
      <c r="B2528" s="12" t="s">
        <v>874</v>
      </c>
      <c r="C2528" s="12">
        <v>9898382162</v>
      </c>
      <c r="D2528" s="12">
        <v>3009</v>
      </c>
      <c r="E2528" s="82">
        <v>46031.373969907407</v>
      </c>
      <c r="F2528" s="12" t="s">
        <v>15643</v>
      </c>
    </row>
    <row r="2529" spans="1:6" x14ac:dyDescent="0.3">
      <c r="A2529" s="12" t="s">
        <v>18173</v>
      </c>
      <c r="B2529" s="12" t="s">
        <v>1397</v>
      </c>
      <c r="C2529" s="12">
        <v>9911445482</v>
      </c>
      <c r="D2529" s="12">
        <v>1192</v>
      </c>
      <c r="E2529" s="82">
        <v>46040.343414351853</v>
      </c>
      <c r="F2529" s="12" t="s">
        <v>15649</v>
      </c>
    </row>
    <row r="2530" spans="1:6" x14ac:dyDescent="0.3">
      <c r="A2530" s="12" t="s">
        <v>18174</v>
      </c>
      <c r="B2530" s="12" t="s">
        <v>838</v>
      </c>
      <c r="C2530" s="12">
        <v>9993951373</v>
      </c>
      <c r="D2530" s="12">
        <v>3387</v>
      </c>
      <c r="E2530" s="82">
        <v>46029.742719907408</v>
      </c>
      <c r="F2530" s="12" t="s">
        <v>15643</v>
      </c>
    </row>
    <row r="2531" spans="1:6" x14ac:dyDescent="0.3">
      <c r="A2531" s="12" t="s">
        <v>18175</v>
      </c>
      <c r="B2531" s="12" t="s">
        <v>4392</v>
      </c>
      <c r="C2531" s="12">
        <v>6332537600</v>
      </c>
      <c r="D2531" s="12">
        <v>2096</v>
      </c>
      <c r="E2531" s="82">
        <v>46043.738553240742</v>
      </c>
      <c r="F2531" s="12" t="s">
        <v>15647</v>
      </c>
    </row>
    <row r="2532" spans="1:6" x14ac:dyDescent="0.3">
      <c r="A2532" s="12" t="s">
        <v>18176</v>
      </c>
      <c r="B2532" s="12" t="s">
        <v>3370</v>
      </c>
      <c r="C2532" s="12">
        <v>7054268867</v>
      </c>
      <c r="D2532" s="12">
        <v>1448</v>
      </c>
      <c r="E2532" s="82">
        <v>46029.263553240737</v>
      </c>
      <c r="F2532" s="12" t="s">
        <v>15643</v>
      </c>
    </row>
    <row r="2533" spans="1:6" x14ac:dyDescent="0.3">
      <c r="A2533" s="12" t="s">
        <v>18177</v>
      </c>
      <c r="B2533" s="12" t="s">
        <v>4547</v>
      </c>
      <c r="C2533" s="12">
        <v>6317257098</v>
      </c>
      <c r="D2533" s="12">
        <v>1685</v>
      </c>
      <c r="E2533" s="82">
        <v>46027.89271990741</v>
      </c>
      <c r="F2533" s="12" t="s">
        <v>15647</v>
      </c>
    </row>
    <row r="2534" spans="1:6" x14ac:dyDescent="0.3">
      <c r="A2534" s="12" t="s">
        <v>18178</v>
      </c>
      <c r="B2534" s="12" t="s">
        <v>2397</v>
      </c>
      <c r="C2534" s="12">
        <v>9927152150</v>
      </c>
      <c r="D2534" s="12">
        <v>2597</v>
      </c>
      <c r="E2534" s="82">
        <v>46041.762858796297</v>
      </c>
      <c r="F2534" s="12" t="s">
        <v>15649</v>
      </c>
    </row>
    <row r="2535" spans="1:6" x14ac:dyDescent="0.3">
      <c r="A2535" s="12" t="s">
        <v>18179</v>
      </c>
      <c r="B2535" s="12" t="s">
        <v>3950</v>
      </c>
      <c r="C2535" s="12">
        <v>7051285086</v>
      </c>
      <c r="D2535" s="12">
        <v>2737</v>
      </c>
      <c r="E2535" s="82">
        <v>46051.134386574071</v>
      </c>
      <c r="F2535" s="12" t="s">
        <v>15649</v>
      </c>
    </row>
    <row r="2536" spans="1:6" x14ac:dyDescent="0.3">
      <c r="A2536" s="12" t="s">
        <v>18180</v>
      </c>
      <c r="B2536" s="12" t="s">
        <v>3254</v>
      </c>
      <c r="C2536" s="12">
        <v>6358179012</v>
      </c>
      <c r="D2536" s="12">
        <v>2363</v>
      </c>
      <c r="E2536" s="82">
        <v>46046.255914351852</v>
      </c>
      <c r="F2536" s="12" t="s">
        <v>15647</v>
      </c>
    </row>
    <row r="2537" spans="1:6" x14ac:dyDescent="0.3">
      <c r="A2537" s="12" t="s">
        <v>18181</v>
      </c>
      <c r="B2537" s="12" t="s">
        <v>4407</v>
      </c>
      <c r="C2537" s="12">
        <v>8899101843</v>
      </c>
      <c r="D2537" s="12">
        <v>2345</v>
      </c>
      <c r="E2537" s="82">
        <v>46052.184386574067</v>
      </c>
      <c r="F2537" s="12" t="s">
        <v>15643</v>
      </c>
    </row>
    <row r="2538" spans="1:6" x14ac:dyDescent="0.3">
      <c r="A2538" s="12" t="s">
        <v>18182</v>
      </c>
      <c r="B2538" s="12" t="s">
        <v>2349</v>
      </c>
      <c r="C2538" s="12">
        <v>8853748442</v>
      </c>
      <c r="D2538" s="12">
        <v>3085</v>
      </c>
      <c r="E2538" s="82">
        <v>46029.143414351849</v>
      </c>
      <c r="F2538" s="12" t="s">
        <v>15643</v>
      </c>
    </row>
    <row r="2539" spans="1:6" x14ac:dyDescent="0.3">
      <c r="A2539" s="12" t="s">
        <v>18183</v>
      </c>
      <c r="B2539" s="12" t="s">
        <v>1231</v>
      </c>
      <c r="C2539" s="12">
        <v>8881127684</v>
      </c>
      <c r="D2539" s="12">
        <v>3323</v>
      </c>
      <c r="E2539" s="82">
        <v>46047.245497685188</v>
      </c>
      <c r="F2539" s="12" t="s">
        <v>15643</v>
      </c>
    </row>
    <row r="2540" spans="1:6" x14ac:dyDescent="0.3">
      <c r="A2540" s="12" t="s">
        <v>18184</v>
      </c>
      <c r="B2540" s="12" t="s">
        <v>1468</v>
      </c>
      <c r="C2540" s="12">
        <v>8844239600</v>
      </c>
      <c r="D2540" s="12">
        <v>2736</v>
      </c>
      <c r="E2540" s="82">
        <v>46046.937164351853</v>
      </c>
      <c r="F2540" s="12" t="s">
        <v>15643</v>
      </c>
    </row>
    <row r="2541" spans="1:6" x14ac:dyDescent="0.3">
      <c r="A2541" s="12" t="s">
        <v>18185</v>
      </c>
      <c r="B2541" s="12" t="s">
        <v>4569</v>
      </c>
      <c r="C2541" s="12">
        <v>6336818067</v>
      </c>
      <c r="D2541" s="12">
        <v>1936</v>
      </c>
      <c r="E2541" s="82">
        <v>46045.849664351852</v>
      </c>
      <c r="F2541" s="12" t="s">
        <v>15647</v>
      </c>
    </row>
    <row r="2542" spans="1:6" x14ac:dyDescent="0.3">
      <c r="A2542" s="12" t="s">
        <v>18186</v>
      </c>
      <c r="B2542" s="12" t="s">
        <v>3198</v>
      </c>
      <c r="C2542" s="12">
        <v>9821735788</v>
      </c>
      <c r="D2542" s="12">
        <v>590</v>
      </c>
      <c r="E2542" s="82">
        <v>46037.065636574072</v>
      </c>
      <c r="F2542" s="12" t="s">
        <v>15647</v>
      </c>
    </row>
    <row r="2543" spans="1:6" x14ac:dyDescent="0.3">
      <c r="A2543" s="12" t="s">
        <v>18187</v>
      </c>
      <c r="B2543" s="12" t="s">
        <v>3615</v>
      </c>
      <c r="C2543" s="12">
        <v>9884544117</v>
      </c>
      <c r="D2543" s="12">
        <v>746</v>
      </c>
      <c r="E2543" s="82">
        <v>46029.889247685183</v>
      </c>
      <c r="F2543" s="12" t="s">
        <v>15649</v>
      </c>
    </row>
    <row r="2544" spans="1:6" x14ac:dyDescent="0.3">
      <c r="A2544" s="12" t="s">
        <v>18188</v>
      </c>
      <c r="B2544" s="12" t="s">
        <v>1466</v>
      </c>
      <c r="C2544" s="12">
        <v>7071706782</v>
      </c>
      <c r="D2544" s="12">
        <v>2114</v>
      </c>
      <c r="E2544" s="82">
        <v>46021.419108796297</v>
      </c>
      <c r="F2544" s="12" t="s">
        <v>15643</v>
      </c>
    </row>
    <row r="2545" spans="1:6" x14ac:dyDescent="0.3">
      <c r="A2545" s="12" t="s">
        <v>18189</v>
      </c>
      <c r="B2545" s="12" t="s">
        <v>4350</v>
      </c>
      <c r="C2545" s="12">
        <v>9950021882</v>
      </c>
      <c r="D2545" s="12">
        <v>1692</v>
      </c>
      <c r="E2545" s="82">
        <v>46046.405914351853</v>
      </c>
      <c r="F2545" s="12" t="s">
        <v>15649</v>
      </c>
    </row>
    <row r="2546" spans="1:6" x14ac:dyDescent="0.3">
      <c r="A2546" s="12" t="s">
        <v>18190</v>
      </c>
      <c r="B2546" s="12" t="s">
        <v>2543</v>
      </c>
      <c r="C2546" s="12">
        <v>6349732793</v>
      </c>
      <c r="D2546" s="12">
        <v>2071</v>
      </c>
      <c r="E2546" s="82">
        <v>46038.90452546296</v>
      </c>
      <c r="F2546" s="12" t="s">
        <v>15643</v>
      </c>
    </row>
    <row r="2547" spans="1:6" x14ac:dyDescent="0.3">
      <c r="A2547" s="12" t="s">
        <v>18191</v>
      </c>
      <c r="B2547" s="12" t="s">
        <v>2659</v>
      </c>
      <c r="C2547" s="12">
        <v>9972268597</v>
      </c>
      <c r="D2547" s="12">
        <v>697</v>
      </c>
      <c r="E2547" s="82">
        <v>46026.016331018523</v>
      </c>
      <c r="F2547" s="12" t="s">
        <v>15647</v>
      </c>
    </row>
    <row r="2548" spans="1:6" x14ac:dyDescent="0.3">
      <c r="A2548" s="12" t="s">
        <v>18192</v>
      </c>
      <c r="B2548" s="12" t="s">
        <v>4254</v>
      </c>
      <c r="C2548" s="12">
        <v>9912312433</v>
      </c>
      <c r="D2548" s="12">
        <v>384</v>
      </c>
      <c r="E2548" s="82">
        <v>46024.028136574067</v>
      </c>
      <c r="F2548" s="12" t="s">
        <v>15649</v>
      </c>
    </row>
    <row r="2549" spans="1:6" x14ac:dyDescent="0.3">
      <c r="A2549" s="12" t="s">
        <v>18193</v>
      </c>
      <c r="B2549" s="12" t="s">
        <v>1572</v>
      </c>
      <c r="C2549" s="12">
        <v>8852682039</v>
      </c>
      <c r="D2549" s="12">
        <v>146</v>
      </c>
      <c r="E2549" s="82">
        <v>46051.38994212963</v>
      </c>
      <c r="F2549" s="12" t="s">
        <v>15649</v>
      </c>
    </row>
    <row r="2550" spans="1:6" x14ac:dyDescent="0.3">
      <c r="A2550" s="12" t="s">
        <v>18194</v>
      </c>
      <c r="B2550" s="12" t="s">
        <v>3010</v>
      </c>
      <c r="C2550" s="12">
        <v>8836408875</v>
      </c>
      <c r="D2550" s="12">
        <v>329</v>
      </c>
      <c r="E2550" s="82">
        <v>46037.042025462957</v>
      </c>
      <c r="F2550" s="12" t="s">
        <v>15643</v>
      </c>
    </row>
    <row r="2551" spans="1:6" x14ac:dyDescent="0.3">
      <c r="A2551" s="12" t="s">
        <v>18195</v>
      </c>
      <c r="B2551" s="12" t="s">
        <v>521</v>
      </c>
      <c r="C2551" s="12">
        <v>7059262883</v>
      </c>
      <c r="D2551" s="12">
        <v>1598</v>
      </c>
      <c r="E2551" s="82">
        <v>46020.718414351853</v>
      </c>
      <c r="F2551" s="12" t="s">
        <v>15647</v>
      </c>
    </row>
    <row r="2552" spans="1:6" x14ac:dyDescent="0.3">
      <c r="A2552" s="12" t="s">
        <v>18196</v>
      </c>
      <c r="B2552" s="12" t="s">
        <v>2189</v>
      </c>
      <c r="C2552" s="12">
        <v>9911464794</v>
      </c>
      <c r="D2552" s="12">
        <v>691</v>
      </c>
      <c r="E2552" s="82">
        <v>46033.329525462963</v>
      </c>
      <c r="F2552" s="12" t="s">
        <v>15649</v>
      </c>
    </row>
    <row r="2553" spans="1:6" x14ac:dyDescent="0.3">
      <c r="A2553" s="12" t="s">
        <v>18197</v>
      </c>
      <c r="B2553" s="12" t="s">
        <v>1820</v>
      </c>
      <c r="C2553" s="12">
        <v>7033385327</v>
      </c>
      <c r="D2553" s="12">
        <v>65</v>
      </c>
      <c r="E2553" s="82">
        <v>46048.176747685182</v>
      </c>
      <c r="F2553" s="12" t="s">
        <v>15649</v>
      </c>
    </row>
    <row r="2554" spans="1:6" x14ac:dyDescent="0.3">
      <c r="A2554" s="12" t="s">
        <v>18198</v>
      </c>
      <c r="B2554" s="12" t="s">
        <v>969</v>
      </c>
      <c r="C2554" s="12">
        <v>7058810532</v>
      </c>
      <c r="D2554" s="12">
        <v>3210</v>
      </c>
      <c r="E2554" s="82">
        <v>46047.223275462973</v>
      </c>
      <c r="F2554" s="12" t="s">
        <v>15643</v>
      </c>
    </row>
    <row r="2555" spans="1:6" x14ac:dyDescent="0.3">
      <c r="A2555" s="12" t="s">
        <v>18199</v>
      </c>
      <c r="B2555" s="12" t="s">
        <v>3635</v>
      </c>
      <c r="C2555" s="12">
        <v>6337260825</v>
      </c>
      <c r="D2555" s="12">
        <v>821</v>
      </c>
      <c r="E2555" s="82">
        <v>46042.811469907407</v>
      </c>
      <c r="F2555" s="12" t="s">
        <v>15649</v>
      </c>
    </row>
    <row r="2556" spans="1:6" x14ac:dyDescent="0.3">
      <c r="A2556" s="12" t="s">
        <v>18200</v>
      </c>
      <c r="B2556" s="12" t="s">
        <v>2255</v>
      </c>
      <c r="C2556" s="12">
        <v>9989444855</v>
      </c>
      <c r="D2556" s="12">
        <v>3013</v>
      </c>
      <c r="E2556" s="82">
        <v>46041.783692129633</v>
      </c>
      <c r="F2556" s="12" t="s">
        <v>15643</v>
      </c>
    </row>
    <row r="2557" spans="1:6" x14ac:dyDescent="0.3">
      <c r="A2557" s="12" t="s">
        <v>18201</v>
      </c>
      <c r="B2557" s="12" t="s">
        <v>2805</v>
      </c>
      <c r="C2557" s="12">
        <v>8889103601</v>
      </c>
      <c r="D2557" s="12">
        <v>2038</v>
      </c>
      <c r="E2557" s="82">
        <v>46034.308692129627</v>
      </c>
      <c r="F2557" s="12" t="s">
        <v>15649</v>
      </c>
    </row>
    <row r="2558" spans="1:6" x14ac:dyDescent="0.3">
      <c r="A2558" s="12" t="s">
        <v>18202</v>
      </c>
      <c r="B2558" s="12" t="s">
        <v>2375</v>
      </c>
      <c r="C2558" s="12">
        <v>9828322059</v>
      </c>
      <c r="D2558" s="12">
        <v>3489</v>
      </c>
      <c r="E2558" s="82">
        <v>46020.627442129633</v>
      </c>
      <c r="F2558" s="12" t="s">
        <v>15649</v>
      </c>
    </row>
    <row r="2559" spans="1:6" x14ac:dyDescent="0.3">
      <c r="A2559" s="12" t="s">
        <v>18203</v>
      </c>
      <c r="B2559" s="12" t="s">
        <v>3595</v>
      </c>
      <c r="C2559" s="12">
        <v>9968834985</v>
      </c>
      <c r="D2559" s="12">
        <v>2819</v>
      </c>
      <c r="E2559" s="82">
        <v>46048.776747685188</v>
      </c>
      <c r="F2559" s="12" t="s">
        <v>15649</v>
      </c>
    </row>
    <row r="2560" spans="1:6" x14ac:dyDescent="0.3">
      <c r="A2560" s="12" t="s">
        <v>18204</v>
      </c>
      <c r="B2560" s="12" t="s">
        <v>957</v>
      </c>
      <c r="C2560" s="12">
        <v>8821128469</v>
      </c>
      <c r="D2560" s="12">
        <v>429</v>
      </c>
      <c r="E2560" s="82">
        <v>46035.503831018519</v>
      </c>
      <c r="F2560" s="12" t="s">
        <v>15649</v>
      </c>
    </row>
    <row r="2561" spans="1:6" x14ac:dyDescent="0.3">
      <c r="A2561" s="12" t="s">
        <v>18205</v>
      </c>
      <c r="B2561" s="12" t="s">
        <v>3844</v>
      </c>
      <c r="C2561" s="12">
        <v>7017954889</v>
      </c>
      <c r="D2561" s="12">
        <v>2155</v>
      </c>
      <c r="E2561" s="82">
        <v>46046.494803240741</v>
      </c>
      <c r="F2561" s="12" t="s">
        <v>15647</v>
      </c>
    </row>
    <row r="2562" spans="1:6" x14ac:dyDescent="0.3">
      <c r="A2562" s="12" t="s">
        <v>18206</v>
      </c>
      <c r="B2562" s="12" t="s">
        <v>921</v>
      </c>
      <c r="C2562" s="12">
        <v>6388486698</v>
      </c>
      <c r="D2562" s="12">
        <v>852</v>
      </c>
      <c r="E2562" s="82">
        <v>46046.010081018518</v>
      </c>
      <c r="F2562" s="12" t="s">
        <v>15643</v>
      </c>
    </row>
    <row r="2563" spans="1:6" x14ac:dyDescent="0.3">
      <c r="A2563" s="12" t="s">
        <v>18207</v>
      </c>
      <c r="B2563" s="12" t="s">
        <v>4082</v>
      </c>
      <c r="C2563" s="12">
        <v>8890159883</v>
      </c>
      <c r="D2563" s="12">
        <v>2336</v>
      </c>
      <c r="E2563" s="82">
        <v>46039.676053240742</v>
      </c>
      <c r="F2563" s="12" t="s">
        <v>15647</v>
      </c>
    </row>
    <row r="2564" spans="1:6" x14ac:dyDescent="0.3">
      <c r="A2564" s="12" t="s">
        <v>18208</v>
      </c>
      <c r="B2564" s="12" t="s">
        <v>826</v>
      </c>
      <c r="C2564" s="12">
        <v>9836069739</v>
      </c>
      <c r="D2564" s="12">
        <v>2268</v>
      </c>
      <c r="E2564" s="82">
        <v>46022.357997685183</v>
      </c>
      <c r="F2564" s="12" t="s">
        <v>15649</v>
      </c>
    </row>
    <row r="2565" spans="1:6" x14ac:dyDescent="0.3">
      <c r="A2565" s="12" t="s">
        <v>18209</v>
      </c>
      <c r="B2565" s="12" t="s">
        <v>1048</v>
      </c>
      <c r="C2565" s="12">
        <v>9883657755</v>
      </c>
      <c r="D2565" s="12">
        <v>1933</v>
      </c>
      <c r="E2565" s="82">
        <v>46021.824664351851</v>
      </c>
      <c r="F2565" s="12" t="s">
        <v>15643</v>
      </c>
    </row>
    <row r="2566" spans="1:6" x14ac:dyDescent="0.3">
      <c r="A2566" s="12" t="s">
        <v>18210</v>
      </c>
      <c r="B2566" s="12" t="s">
        <v>1099</v>
      </c>
      <c r="C2566" s="12">
        <v>8855005529</v>
      </c>
      <c r="D2566" s="12">
        <v>272</v>
      </c>
      <c r="E2566" s="82">
        <v>46050.203136574077</v>
      </c>
      <c r="F2566" s="12" t="s">
        <v>15647</v>
      </c>
    </row>
    <row r="2567" spans="1:6" x14ac:dyDescent="0.3">
      <c r="A2567" s="12" t="s">
        <v>18211</v>
      </c>
      <c r="B2567" s="12" t="s">
        <v>2517</v>
      </c>
      <c r="C2567" s="12">
        <v>7099509628</v>
      </c>
      <c r="D2567" s="12">
        <v>2077</v>
      </c>
      <c r="E2567" s="82">
        <v>46030.814247685194</v>
      </c>
      <c r="F2567" s="12" t="s">
        <v>15643</v>
      </c>
    </row>
    <row r="2568" spans="1:6" x14ac:dyDescent="0.3">
      <c r="A2568" s="12" t="s">
        <v>18212</v>
      </c>
      <c r="B2568" s="12" t="s">
        <v>1859</v>
      </c>
      <c r="C2568" s="12">
        <v>8859936336</v>
      </c>
      <c r="D2568" s="12">
        <v>2547</v>
      </c>
      <c r="E2568" s="82">
        <v>46052.557303240741</v>
      </c>
      <c r="F2568" s="12" t="s">
        <v>15643</v>
      </c>
    </row>
    <row r="2569" spans="1:6" x14ac:dyDescent="0.3">
      <c r="A2569" s="12" t="s">
        <v>18213</v>
      </c>
      <c r="B2569" s="12" t="s">
        <v>743</v>
      </c>
      <c r="C2569" s="12">
        <v>9911955048</v>
      </c>
      <c r="D2569" s="12">
        <v>3598</v>
      </c>
      <c r="E2569" s="82">
        <v>46025.475358796299</v>
      </c>
      <c r="F2569" s="12" t="s">
        <v>15649</v>
      </c>
    </row>
    <row r="2570" spans="1:6" x14ac:dyDescent="0.3">
      <c r="A2570" s="12" t="s">
        <v>18214</v>
      </c>
      <c r="B2570" s="12" t="s">
        <v>3056</v>
      </c>
      <c r="C2570" s="12">
        <v>7068694287</v>
      </c>
      <c r="D2570" s="12">
        <v>794</v>
      </c>
      <c r="E2570" s="82">
        <v>46042.677442129629</v>
      </c>
      <c r="F2570" s="12" t="s">
        <v>15647</v>
      </c>
    </row>
    <row r="2571" spans="1:6" x14ac:dyDescent="0.3">
      <c r="A2571" s="12" t="s">
        <v>18215</v>
      </c>
      <c r="B2571" s="12" t="s">
        <v>3669</v>
      </c>
      <c r="C2571" s="12">
        <v>7014354131</v>
      </c>
      <c r="D2571" s="12">
        <v>2075</v>
      </c>
      <c r="E2571" s="82">
        <v>46051.055219907408</v>
      </c>
      <c r="F2571" s="12" t="s">
        <v>15643</v>
      </c>
    </row>
    <row r="2572" spans="1:6" x14ac:dyDescent="0.3">
      <c r="A2572" s="12" t="s">
        <v>18216</v>
      </c>
      <c r="B2572" s="12" t="s">
        <v>571</v>
      </c>
      <c r="C2572" s="12">
        <v>9888463002</v>
      </c>
      <c r="D2572" s="12">
        <v>938</v>
      </c>
      <c r="E2572" s="82">
        <v>46050.676747685182</v>
      </c>
      <c r="F2572" s="12" t="s">
        <v>15649</v>
      </c>
    </row>
    <row r="2573" spans="1:6" x14ac:dyDescent="0.3">
      <c r="A2573" s="12" t="s">
        <v>18217</v>
      </c>
      <c r="B2573" s="12" t="s">
        <v>2741</v>
      </c>
      <c r="C2573" s="12">
        <v>9828420496</v>
      </c>
      <c r="D2573" s="12">
        <v>3545</v>
      </c>
      <c r="E2573" s="82">
        <v>46051.48369212963</v>
      </c>
      <c r="F2573" s="12" t="s">
        <v>15647</v>
      </c>
    </row>
    <row r="2574" spans="1:6" x14ac:dyDescent="0.3">
      <c r="A2574" s="12" t="s">
        <v>18218</v>
      </c>
      <c r="B2574" s="12" t="s">
        <v>895</v>
      </c>
      <c r="C2574" s="12">
        <v>7042266402</v>
      </c>
      <c r="D2574" s="12">
        <v>1850</v>
      </c>
      <c r="E2574" s="82">
        <v>46048.93855324074</v>
      </c>
      <c r="F2574" s="12" t="s">
        <v>15647</v>
      </c>
    </row>
    <row r="2575" spans="1:6" x14ac:dyDescent="0.3">
      <c r="A2575" s="12" t="s">
        <v>18219</v>
      </c>
      <c r="B2575" s="12" t="s">
        <v>560</v>
      </c>
      <c r="C2575" s="12">
        <v>8846864586</v>
      </c>
      <c r="D2575" s="12">
        <v>979</v>
      </c>
      <c r="E2575" s="82">
        <v>46045.670497685183</v>
      </c>
      <c r="F2575" s="12" t="s">
        <v>15643</v>
      </c>
    </row>
    <row r="2576" spans="1:6" x14ac:dyDescent="0.3">
      <c r="A2576" s="12" t="s">
        <v>18220</v>
      </c>
      <c r="B2576" s="12" t="s">
        <v>1598</v>
      </c>
      <c r="C2576" s="12">
        <v>9958868304</v>
      </c>
      <c r="D2576" s="12">
        <v>1341</v>
      </c>
      <c r="E2576" s="82">
        <v>46046.064247685194</v>
      </c>
      <c r="F2576" s="12" t="s">
        <v>15647</v>
      </c>
    </row>
    <row r="2577" spans="1:6" x14ac:dyDescent="0.3">
      <c r="A2577" s="12" t="s">
        <v>18221</v>
      </c>
      <c r="B2577" s="12" t="s">
        <v>1941</v>
      </c>
      <c r="C2577" s="12">
        <v>8841056387</v>
      </c>
      <c r="D2577" s="12">
        <v>1006</v>
      </c>
      <c r="E2577" s="82">
        <v>46041.307303240741</v>
      </c>
      <c r="F2577" s="12" t="s">
        <v>15647</v>
      </c>
    </row>
    <row r="2578" spans="1:6" x14ac:dyDescent="0.3">
      <c r="A2578" s="12" t="s">
        <v>18222</v>
      </c>
      <c r="B2578" s="12" t="s">
        <v>1167</v>
      </c>
      <c r="C2578" s="12">
        <v>9837128125</v>
      </c>
      <c r="D2578" s="12">
        <v>649</v>
      </c>
      <c r="E2578" s="82">
        <v>46037.062858796293</v>
      </c>
      <c r="F2578" s="12" t="s">
        <v>15649</v>
      </c>
    </row>
    <row r="2579" spans="1:6" x14ac:dyDescent="0.3">
      <c r="A2579" s="12" t="s">
        <v>18223</v>
      </c>
      <c r="B2579" s="12" t="s">
        <v>4561</v>
      </c>
      <c r="C2579" s="12">
        <v>9849341656</v>
      </c>
      <c r="D2579" s="12">
        <v>2034</v>
      </c>
      <c r="E2579" s="82">
        <v>46030.397581018522</v>
      </c>
      <c r="F2579" s="12" t="s">
        <v>15643</v>
      </c>
    </row>
    <row r="2580" spans="1:6" x14ac:dyDescent="0.3">
      <c r="A2580" s="12" t="s">
        <v>18224</v>
      </c>
      <c r="B2580" s="12" t="s">
        <v>1217</v>
      </c>
      <c r="C2580" s="12">
        <v>6348646070</v>
      </c>
      <c r="D2580" s="12">
        <v>2953</v>
      </c>
      <c r="E2580" s="82">
        <v>46052.391331018523</v>
      </c>
      <c r="F2580" s="12" t="s">
        <v>15647</v>
      </c>
    </row>
    <row r="2581" spans="1:6" x14ac:dyDescent="0.3">
      <c r="A2581" s="12" t="s">
        <v>18225</v>
      </c>
      <c r="B2581" s="12" t="s">
        <v>3596</v>
      </c>
      <c r="C2581" s="12">
        <v>8897312556</v>
      </c>
      <c r="D2581" s="12">
        <v>340</v>
      </c>
      <c r="E2581" s="82">
        <v>46027.708692129629</v>
      </c>
      <c r="F2581" s="12" t="s">
        <v>15647</v>
      </c>
    </row>
    <row r="2582" spans="1:6" x14ac:dyDescent="0.3">
      <c r="A2582" s="12" t="s">
        <v>18226</v>
      </c>
      <c r="B2582" s="12" t="s">
        <v>1531</v>
      </c>
      <c r="C2582" s="12">
        <v>6370151835</v>
      </c>
      <c r="D2582" s="12">
        <v>2172</v>
      </c>
      <c r="E2582" s="82">
        <v>46042.768414351849</v>
      </c>
      <c r="F2582" s="12" t="s">
        <v>15643</v>
      </c>
    </row>
    <row r="2583" spans="1:6" x14ac:dyDescent="0.3">
      <c r="A2583" s="12" t="s">
        <v>18227</v>
      </c>
      <c r="B2583" s="12" t="s">
        <v>667</v>
      </c>
      <c r="C2583" s="12">
        <v>9943920310</v>
      </c>
      <c r="D2583" s="12">
        <v>598</v>
      </c>
      <c r="E2583" s="82">
        <v>46034.432303240741</v>
      </c>
      <c r="F2583" s="12" t="s">
        <v>15643</v>
      </c>
    </row>
    <row r="2584" spans="1:6" x14ac:dyDescent="0.3">
      <c r="A2584" s="12" t="s">
        <v>18228</v>
      </c>
      <c r="B2584" s="12" t="s">
        <v>3529</v>
      </c>
      <c r="C2584" s="12">
        <v>8875204244</v>
      </c>
      <c r="D2584" s="12">
        <v>1313</v>
      </c>
      <c r="E2584" s="82">
        <v>46027.769803240742</v>
      </c>
      <c r="F2584" s="12" t="s">
        <v>15647</v>
      </c>
    </row>
    <row r="2585" spans="1:6" x14ac:dyDescent="0.3">
      <c r="A2585" s="12" t="s">
        <v>18229</v>
      </c>
      <c r="B2585" s="12" t="s">
        <v>3368</v>
      </c>
      <c r="C2585" s="12">
        <v>9978042649</v>
      </c>
      <c r="D2585" s="12">
        <v>2720</v>
      </c>
      <c r="E2585" s="82">
        <v>46044.053831018522</v>
      </c>
      <c r="F2585" s="12" t="s">
        <v>15649</v>
      </c>
    </row>
    <row r="2586" spans="1:6" x14ac:dyDescent="0.3">
      <c r="A2586" s="12" t="s">
        <v>18230</v>
      </c>
      <c r="B2586" s="12" t="s">
        <v>1203</v>
      </c>
      <c r="C2586" s="12">
        <v>8814421100</v>
      </c>
      <c r="D2586" s="12">
        <v>869</v>
      </c>
      <c r="E2586" s="82">
        <v>46049.419108796297</v>
      </c>
      <c r="F2586" s="12" t="s">
        <v>15649</v>
      </c>
    </row>
    <row r="2587" spans="1:6" x14ac:dyDescent="0.3">
      <c r="A2587" s="12" t="s">
        <v>18231</v>
      </c>
      <c r="B2587" s="12" t="s">
        <v>2873</v>
      </c>
      <c r="C2587" s="12">
        <v>9931905889</v>
      </c>
      <c r="D2587" s="12">
        <v>2274</v>
      </c>
      <c r="E2587" s="82">
        <v>46037.480219907397</v>
      </c>
      <c r="F2587" s="12" t="s">
        <v>15647</v>
      </c>
    </row>
    <row r="2588" spans="1:6" x14ac:dyDescent="0.3">
      <c r="A2588" s="12" t="s">
        <v>18232</v>
      </c>
      <c r="B2588" s="12" t="s">
        <v>4003</v>
      </c>
      <c r="C2588" s="12">
        <v>8848256700</v>
      </c>
      <c r="D2588" s="12">
        <v>720</v>
      </c>
      <c r="E2588" s="82">
        <v>46041.378831018519</v>
      </c>
      <c r="F2588" s="12" t="s">
        <v>15649</v>
      </c>
    </row>
    <row r="2589" spans="1:6" x14ac:dyDescent="0.3">
      <c r="A2589" s="12" t="s">
        <v>18233</v>
      </c>
      <c r="B2589" s="12" t="s">
        <v>2075</v>
      </c>
      <c r="C2589" s="12">
        <v>7051200425</v>
      </c>
      <c r="D2589" s="12">
        <v>1612</v>
      </c>
      <c r="E2589" s="82">
        <v>46041.115636574083</v>
      </c>
      <c r="F2589" s="12" t="s">
        <v>15643</v>
      </c>
    </row>
    <row r="2590" spans="1:6" x14ac:dyDescent="0.3">
      <c r="A2590" s="12" t="s">
        <v>18234</v>
      </c>
      <c r="B2590" s="12" t="s">
        <v>2021</v>
      </c>
      <c r="C2590" s="12">
        <v>7054705034</v>
      </c>
      <c r="D2590" s="12">
        <v>3589</v>
      </c>
      <c r="E2590" s="82">
        <v>46050.351053240738</v>
      </c>
      <c r="F2590" s="12" t="s">
        <v>15647</v>
      </c>
    </row>
    <row r="2591" spans="1:6" x14ac:dyDescent="0.3">
      <c r="A2591" s="12" t="s">
        <v>18235</v>
      </c>
      <c r="B2591" s="12" t="s">
        <v>1023</v>
      </c>
      <c r="C2591" s="12">
        <v>9986304753</v>
      </c>
      <c r="D2591" s="12">
        <v>2374</v>
      </c>
      <c r="E2591" s="82">
        <v>46026.067719907413</v>
      </c>
      <c r="F2591" s="12" t="s">
        <v>15643</v>
      </c>
    </row>
    <row r="2592" spans="1:6" x14ac:dyDescent="0.3">
      <c r="A2592" s="12" t="s">
        <v>18236</v>
      </c>
      <c r="B2592" s="12" t="s">
        <v>3721</v>
      </c>
      <c r="C2592" s="12">
        <v>8895970133</v>
      </c>
      <c r="D2592" s="12">
        <v>2155</v>
      </c>
      <c r="E2592" s="82">
        <v>46022.066331018519</v>
      </c>
      <c r="F2592" s="12" t="s">
        <v>15649</v>
      </c>
    </row>
    <row r="2593" spans="1:6" x14ac:dyDescent="0.3">
      <c r="A2593" s="12" t="s">
        <v>18237</v>
      </c>
      <c r="B2593" s="12" t="s">
        <v>2595</v>
      </c>
      <c r="C2593" s="12">
        <v>9844827832</v>
      </c>
      <c r="D2593" s="12">
        <v>3327</v>
      </c>
      <c r="E2593" s="82">
        <v>46021.737164351849</v>
      </c>
      <c r="F2593" s="12" t="s">
        <v>15649</v>
      </c>
    </row>
    <row r="2594" spans="1:6" x14ac:dyDescent="0.3">
      <c r="A2594" s="12" t="s">
        <v>18238</v>
      </c>
      <c r="B2594" s="12" t="s">
        <v>1322</v>
      </c>
      <c r="C2594" s="12">
        <v>9868956397</v>
      </c>
      <c r="D2594" s="12">
        <v>311</v>
      </c>
      <c r="E2594" s="82">
        <v>46021.40452546296</v>
      </c>
      <c r="F2594" s="12" t="s">
        <v>15649</v>
      </c>
    </row>
    <row r="2595" spans="1:6" x14ac:dyDescent="0.3">
      <c r="A2595" s="12" t="s">
        <v>18239</v>
      </c>
      <c r="B2595" s="12" t="s">
        <v>3609</v>
      </c>
      <c r="C2595" s="12">
        <v>7078629153</v>
      </c>
      <c r="D2595" s="12">
        <v>1633</v>
      </c>
      <c r="E2595" s="82">
        <v>46052.520497685182</v>
      </c>
      <c r="F2595" s="12" t="s">
        <v>15649</v>
      </c>
    </row>
    <row r="2596" spans="1:6" x14ac:dyDescent="0.3">
      <c r="A2596" s="12" t="s">
        <v>18240</v>
      </c>
      <c r="B2596" s="12" t="s">
        <v>1002</v>
      </c>
      <c r="C2596" s="12">
        <v>6350753026</v>
      </c>
      <c r="D2596" s="12">
        <v>1712</v>
      </c>
      <c r="E2596" s="82">
        <v>46020.337164351848</v>
      </c>
      <c r="F2596" s="12" t="s">
        <v>15643</v>
      </c>
    </row>
    <row r="2597" spans="1:6" x14ac:dyDescent="0.3">
      <c r="A2597" s="12" t="s">
        <v>18241</v>
      </c>
      <c r="B2597" s="12" t="s">
        <v>2094</v>
      </c>
      <c r="C2597" s="12">
        <v>9986040653</v>
      </c>
      <c r="D2597" s="12">
        <v>463</v>
      </c>
      <c r="E2597" s="82">
        <v>46034.469108796293</v>
      </c>
      <c r="F2597" s="12" t="s">
        <v>15647</v>
      </c>
    </row>
    <row r="2598" spans="1:6" x14ac:dyDescent="0.3">
      <c r="A2598" s="12" t="s">
        <v>18242</v>
      </c>
      <c r="B2598" s="12" t="s">
        <v>1437</v>
      </c>
      <c r="C2598" s="12">
        <v>7049515056</v>
      </c>
      <c r="D2598" s="12">
        <v>1076</v>
      </c>
      <c r="E2598" s="82">
        <v>46033.591331018521</v>
      </c>
      <c r="F2598" s="12" t="s">
        <v>15649</v>
      </c>
    </row>
    <row r="2599" spans="1:6" x14ac:dyDescent="0.3">
      <c r="A2599" s="12" t="s">
        <v>18243</v>
      </c>
      <c r="B2599" s="12" t="s">
        <v>3034</v>
      </c>
      <c r="C2599" s="12">
        <v>7022223534</v>
      </c>
      <c r="D2599" s="12">
        <v>2533</v>
      </c>
      <c r="E2599" s="82">
        <v>46023.692719907413</v>
      </c>
      <c r="F2599" s="12" t="s">
        <v>15643</v>
      </c>
    </row>
    <row r="2600" spans="1:6" x14ac:dyDescent="0.3">
      <c r="A2600" s="12" t="s">
        <v>18244</v>
      </c>
      <c r="B2600" s="12" t="s">
        <v>2415</v>
      </c>
      <c r="C2600" s="12">
        <v>9841871272</v>
      </c>
      <c r="D2600" s="12">
        <v>496</v>
      </c>
      <c r="E2600" s="82">
        <v>46037.506608796299</v>
      </c>
      <c r="F2600" s="12" t="s">
        <v>15649</v>
      </c>
    </row>
    <row r="2601" spans="1:6" x14ac:dyDescent="0.3">
      <c r="A2601" s="12" t="s">
        <v>18245</v>
      </c>
      <c r="B2601" s="12" t="s">
        <v>2957</v>
      </c>
      <c r="C2601" s="12">
        <v>9863390852</v>
      </c>
      <c r="D2601" s="12">
        <v>2589</v>
      </c>
      <c r="E2601" s="82">
        <v>46037.456608796303</v>
      </c>
      <c r="F2601" s="12" t="s">
        <v>15647</v>
      </c>
    </row>
    <row r="2602" spans="1:6" x14ac:dyDescent="0.3">
      <c r="A2602" s="12" t="s">
        <v>18246</v>
      </c>
      <c r="B2602" s="12" t="s">
        <v>3358</v>
      </c>
      <c r="C2602" s="12">
        <v>8858421267</v>
      </c>
      <c r="D2602" s="12">
        <v>631</v>
      </c>
      <c r="E2602" s="82">
        <v>46027.562164351853</v>
      </c>
      <c r="F2602" s="12" t="s">
        <v>15649</v>
      </c>
    </row>
    <row r="2603" spans="1:6" x14ac:dyDescent="0.3">
      <c r="A2603" s="12" t="s">
        <v>18247</v>
      </c>
      <c r="B2603" s="12" t="s">
        <v>4400</v>
      </c>
      <c r="C2603" s="12">
        <v>6318495751</v>
      </c>
      <c r="D2603" s="12">
        <v>3202</v>
      </c>
      <c r="E2603" s="82">
        <v>46053.026747685188</v>
      </c>
      <c r="F2603" s="12" t="s">
        <v>15649</v>
      </c>
    </row>
    <row r="2604" spans="1:6" x14ac:dyDescent="0.3">
      <c r="A2604" s="12" t="s">
        <v>18248</v>
      </c>
      <c r="B2604" s="12" t="s">
        <v>2037</v>
      </c>
      <c r="C2604" s="12">
        <v>9915881068</v>
      </c>
      <c r="D2604" s="12">
        <v>519</v>
      </c>
      <c r="E2604" s="82">
        <v>46020.957303240742</v>
      </c>
      <c r="F2604" s="12" t="s">
        <v>15649</v>
      </c>
    </row>
    <row r="2605" spans="1:6" x14ac:dyDescent="0.3">
      <c r="A2605" s="12" t="s">
        <v>18249</v>
      </c>
      <c r="B2605" s="12" t="s">
        <v>1072</v>
      </c>
      <c r="C2605" s="12">
        <v>8844994789</v>
      </c>
      <c r="D2605" s="12">
        <v>2001</v>
      </c>
      <c r="E2605" s="82">
        <v>46035.221886574072</v>
      </c>
      <c r="F2605" s="12" t="s">
        <v>15649</v>
      </c>
    </row>
    <row r="2606" spans="1:6" x14ac:dyDescent="0.3">
      <c r="A2606" s="12" t="s">
        <v>18250</v>
      </c>
      <c r="B2606" s="12" t="s">
        <v>1155</v>
      </c>
      <c r="C2606" s="12">
        <v>7069602772</v>
      </c>
      <c r="D2606" s="12">
        <v>2326</v>
      </c>
      <c r="E2606" s="82">
        <v>46045.116331018522</v>
      </c>
      <c r="F2606" s="12" t="s">
        <v>15649</v>
      </c>
    </row>
    <row r="2607" spans="1:6" x14ac:dyDescent="0.3">
      <c r="A2607" s="12" t="s">
        <v>18251</v>
      </c>
      <c r="B2607" s="12" t="s">
        <v>1437</v>
      </c>
      <c r="C2607" s="12">
        <v>6344681202</v>
      </c>
      <c r="D2607" s="12">
        <v>2738</v>
      </c>
      <c r="E2607" s="82">
        <v>46028.445497685178</v>
      </c>
      <c r="F2607" s="12" t="s">
        <v>15649</v>
      </c>
    </row>
    <row r="2608" spans="1:6" x14ac:dyDescent="0.3">
      <c r="A2608" s="12" t="s">
        <v>18252</v>
      </c>
      <c r="B2608" s="12" t="s">
        <v>794</v>
      </c>
      <c r="C2608" s="12">
        <v>7034590055</v>
      </c>
      <c r="D2608" s="12">
        <v>3071</v>
      </c>
      <c r="E2608" s="82">
        <v>46048.933692129627</v>
      </c>
      <c r="F2608" s="12" t="s">
        <v>15649</v>
      </c>
    </row>
    <row r="2609" spans="1:6" x14ac:dyDescent="0.3">
      <c r="A2609" s="12" t="s">
        <v>18253</v>
      </c>
      <c r="B2609" s="12" t="s">
        <v>895</v>
      </c>
      <c r="C2609" s="12">
        <v>9981352929</v>
      </c>
      <c r="D2609" s="12">
        <v>1151</v>
      </c>
      <c r="E2609" s="82">
        <v>46053.848969907413</v>
      </c>
      <c r="F2609" s="12" t="s">
        <v>15643</v>
      </c>
    </row>
    <row r="2610" spans="1:6" x14ac:dyDescent="0.3">
      <c r="A2610" s="12" t="s">
        <v>18254</v>
      </c>
      <c r="B2610" s="12" t="s">
        <v>2160</v>
      </c>
      <c r="C2610" s="12">
        <v>7030394995</v>
      </c>
      <c r="D2610" s="12">
        <v>212</v>
      </c>
      <c r="E2610" s="82">
        <v>46039.390636574077</v>
      </c>
      <c r="F2610" s="12" t="s">
        <v>15643</v>
      </c>
    </row>
    <row r="2611" spans="1:6" x14ac:dyDescent="0.3">
      <c r="A2611" s="12" t="s">
        <v>18255</v>
      </c>
      <c r="B2611" s="12" t="s">
        <v>1109</v>
      </c>
      <c r="C2611" s="12">
        <v>7046063070</v>
      </c>
      <c r="D2611" s="12">
        <v>1541</v>
      </c>
      <c r="E2611" s="82">
        <v>46021.387858796297</v>
      </c>
      <c r="F2611" s="12" t="s">
        <v>15647</v>
      </c>
    </row>
    <row r="2612" spans="1:6" x14ac:dyDescent="0.3">
      <c r="A2612" s="12" t="s">
        <v>18256</v>
      </c>
      <c r="B2612" s="12" t="s">
        <v>3340</v>
      </c>
      <c r="C2612" s="12">
        <v>8843995676</v>
      </c>
      <c r="D2612" s="12">
        <v>1830</v>
      </c>
      <c r="E2612" s="82">
        <v>46035.085775462961</v>
      </c>
      <c r="F2612" s="12" t="s">
        <v>15649</v>
      </c>
    </row>
    <row r="2613" spans="1:6" x14ac:dyDescent="0.3">
      <c r="A2613" s="12" t="s">
        <v>18257</v>
      </c>
      <c r="B2613" s="12" t="s">
        <v>2631</v>
      </c>
      <c r="C2613" s="12">
        <v>7065279914</v>
      </c>
      <c r="D2613" s="12">
        <v>133</v>
      </c>
      <c r="E2613" s="82">
        <v>46022.467719907407</v>
      </c>
      <c r="F2613" s="12" t="s">
        <v>15643</v>
      </c>
    </row>
    <row r="2614" spans="1:6" x14ac:dyDescent="0.3">
      <c r="A2614" s="12" t="s">
        <v>18258</v>
      </c>
      <c r="B2614" s="12" t="s">
        <v>863</v>
      </c>
      <c r="C2614" s="12">
        <v>8872485315</v>
      </c>
      <c r="D2614" s="12">
        <v>1180</v>
      </c>
      <c r="E2614" s="82">
        <v>46039.10869212963</v>
      </c>
      <c r="F2614" s="12" t="s">
        <v>15649</v>
      </c>
    </row>
    <row r="2615" spans="1:6" x14ac:dyDescent="0.3">
      <c r="A2615" s="12" t="s">
        <v>18259</v>
      </c>
      <c r="B2615" s="12" t="s">
        <v>4439</v>
      </c>
      <c r="C2615" s="12">
        <v>7077015676</v>
      </c>
      <c r="D2615" s="12">
        <v>953</v>
      </c>
      <c r="E2615" s="82">
        <v>46022.338553240741</v>
      </c>
      <c r="F2615" s="12" t="s">
        <v>15647</v>
      </c>
    </row>
    <row r="2616" spans="1:6" x14ac:dyDescent="0.3">
      <c r="A2616" s="12" t="s">
        <v>18260</v>
      </c>
      <c r="B2616" s="12" t="s">
        <v>4294</v>
      </c>
      <c r="C2616" s="12">
        <v>9980107155</v>
      </c>
      <c r="D2616" s="12">
        <v>250</v>
      </c>
      <c r="E2616" s="82">
        <v>46030.335775462961</v>
      </c>
      <c r="F2616" s="12" t="s">
        <v>15649</v>
      </c>
    </row>
    <row r="2617" spans="1:6" x14ac:dyDescent="0.3">
      <c r="A2617" s="12" t="s">
        <v>18261</v>
      </c>
      <c r="B2617" s="12" t="s">
        <v>2703</v>
      </c>
      <c r="C2617" s="12">
        <v>9864647588</v>
      </c>
      <c r="D2617" s="12">
        <v>2935</v>
      </c>
      <c r="E2617" s="82">
        <v>46044.073969907397</v>
      </c>
      <c r="F2617" s="12" t="s">
        <v>15647</v>
      </c>
    </row>
    <row r="2618" spans="1:6" x14ac:dyDescent="0.3">
      <c r="A2618" s="12" t="s">
        <v>18262</v>
      </c>
      <c r="B2618" s="12" t="s">
        <v>3048</v>
      </c>
      <c r="C2618" s="12">
        <v>9930339290</v>
      </c>
      <c r="D2618" s="12">
        <v>1183</v>
      </c>
      <c r="E2618" s="82">
        <v>46039.723969907413</v>
      </c>
      <c r="F2618" s="12" t="s">
        <v>15643</v>
      </c>
    </row>
    <row r="2619" spans="1:6" x14ac:dyDescent="0.3">
      <c r="A2619" s="12" t="s">
        <v>18263</v>
      </c>
      <c r="B2619" s="12" t="s">
        <v>794</v>
      </c>
      <c r="C2619" s="12">
        <v>7059146150</v>
      </c>
      <c r="D2619" s="12">
        <v>394</v>
      </c>
      <c r="E2619" s="82">
        <v>46051.23646990741</v>
      </c>
      <c r="F2619" s="12" t="s">
        <v>15647</v>
      </c>
    </row>
    <row r="2620" spans="1:6" x14ac:dyDescent="0.3">
      <c r="A2620" s="12" t="s">
        <v>18264</v>
      </c>
      <c r="B2620" s="12" t="s">
        <v>1776</v>
      </c>
      <c r="C2620" s="12">
        <v>9867171637</v>
      </c>
      <c r="D2620" s="12">
        <v>2699</v>
      </c>
      <c r="E2620" s="82">
        <v>46029.800358796303</v>
      </c>
      <c r="F2620" s="12" t="s">
        <v>15647</v>
      </c>
    </row>
    <row r="2621" spans="1:6" x14ac:dyDescent="0.3">
      <c r="A2621" s="12" t="s">
        <v>18265</v>
      </c>
      <c r="B2621" s="12" t="s">
        <v>1186</v>
      </c>
      <c r="C2621" s="12">
        <v>7042358762</v>
      </c>
      <c r="D2621" s="12">
        <v>2886</v>
      </c>
      <c r="E2621" s="82">
        <v>46042.976747685178</v>
      </c>
      <c r="F2621" s="12" t="s">
        <v>15649</v>
      </c>
    </row>
    <row r="2622" spans="1:6" x14ac:dyDescent="0.3">
      <c r="A2622" s="12" t="s">
        <v>18266</v>
      </c>
      <c r="B2622" s="12" t="s">
        <v>4035</v>
      </c>
      <c r="C2622" s="12">
        <v>6338412918</v>
      </c>
      <c r="D2622" s="12">
        <v>176</v>
      </c>
      <c r="E2622" s="82">
        <v>46032.760081018518</v>
      </c>
      <c r="F2622" s="12" t="s">
        <v>15643</v>
      </c>
    </row>
    <row r="2623" spans="1:6" x14ac:dyDescent="0.3">
      <c r="A2623" s="12" t="s">
        <v>18267</v>
      </c>
      <c r="B2623" s="12" t="s">
        <v>3262</v>
      </c>
      <c r="C2623" s="12">
        <v>9978632211</v>
      </c>
      <c r="D2623" s="12">
        <v>1229</v>
      </c>
      <c r="E2623" s="82">
        <v>46034.448969907397</v>
      </c>
      <c r="F2623" s="12" t="s">
        <v>15647</v>
      </c>
    </row>
    <row r="2624" spans="1:6" x14ac:dyDescent="0.3">
      <c r="A2624" s="12" t="s">
        <v>18268</v>
      </c>
      <c r="B2624" s="12" t="s">
        <v>3469</v>
      </c>
      <c r="C2624" s="12">
        <v>7039609095</v>
      </c>
      <c r="D2624" s="12">
        <v>2201</v>
      </c>
      <c r="E2624" s="82">
        <v>46029.355914351851</v>
      </c>
      <c r="F2624" s="12" t="s">
        <v>15643</v>
      </c>
    </row>
    <row r="2625" spans="1:6" x14ac:dyDescent="0.3">
      <c r="A2625" s="12" t="s">
        <v>18269</v>
      </c>
      <c r="B2625" s="12" t="s">
        <v>1917</v>
      </c>
      <c r="C2625" s="12">
        <v>9980626704</v>
      </c>
      <c r="D2625" s="12">
        <v>1469</v>
      </c>
      <c r="E2625" s="82">
        <v>46047.206608796303</v>
      </c>
      <c r="F2625" s="12" t="s">
        <v>15649</v>
      </c>
    </row>
    <row r="2626" spans="1:6" x14ac:dyDescent="0.3">
      <c r="A2626" s="12" t="s">
        <v>18270</v>
      </c>
      <c r="B2626" s="12" t="s">
        <v>2767</v>
      </c>
      <c r="C2626" s="12">
        <v>9867897594</v>
      </c>
      <c r="D2626" s="12">
        <v>489</v>
      </c>
      <c r="E2626" s="82">
        <v>46022.534386574072</v>
      </c>
      <c r="F2626" s="12" t="s">
        <v>15649</v>
      </c>
    </row>
    <row r="2627" spans="1:6" x14ac:dyDescent="0.3">
      <c r="A2627" s="12" t="s">
        <v>18271</v>
      </c>
      <c r="B2627" s="12" t="s">
        <v>3569</v>
      </c>
      <c r="C2627" s="12">
        <v>8831754846</v>
      </c>
      <c r="D2627" s="12">
        <v>1703</v>
      </c>
      <c r="E2627" s="82">
        <v>46035.381608796299</v>
      </c>
      <c r="F2627" s="12" t="s">
        <v>15649</v>
      </c>
    </row>
    <row r="2628" spans="1:6" x14ac:dyDescent="0.3">
      <c r="A2628" s="12" t="s">
        <v>18272</v>
      </c>
      <c r="B2628" s="12" t="s">
        <v>1445</v>
      </c>
      <c r="C2628" s="12">
        <v>8882659825</v>
      </c>
      <c r="D2628" s="12">
        <v>120</v>
      </c>
      <c r="E2628" s="82">
        <v>46020.027442129627</v>
      </c>
      <c r="F2628" s="12" t="s">
        <v>15643</v>
      </c>
    </row>
    <row r="2629" spans="1:6" x14ac:dyDescent="0.3">
      <c r="A2629" s="12" t="s">
        <v>18273</v>
      </c>
      <c r="B2629" s="12" t="s">
        <v>3842</v>
      </c>
      <c r="C2629" s="12">
        <v>8829946029</v>
      </c>
      <c r="D2629" s="12">
        <v>1982</v>
      </c>
      <c r="E2629" s="82">
        <v>46019.951053240737</v>
      </c>
      <c r="F2629" s="12" t="s">
        <v>15643</v>
      </c>
    </row>
    <row r="2630" spans="1:6" x14ac:dyDescent="0.3">
      <c r="A2630" s="12" t="s">
        <v>18274</v>
      </c>
      <c r="B2630" s="12" t="s">
        <v>4174</v>
      </c>
      <c r="C2630" s="12">
        <v>8813739500</v>
      </c>
      <c r="D2630" s="12">
        <v>3544</v>
      </c>
      <c r="E2630" s="82">
        <v>46038.076747685183</v>
      </c>
      <c r="F2630" s="12" t="s">
        <v>15647</v>
      </c>
    </row>
    <row r="2631" spans="1:6" x14ac:dyDescent="0.3">
      <c r="A2631" s="12" t="s">
        <v>18275</v>
      </c>
      <c r="B2631" s="12" t="s">
        <v>2069</v>
      </c>
      <c r="C2631" s="12">
        <v>8844982727</v>
      </c>
      <c r="D2631" s="12">
        <v>1702</v>
      </c>
      <c r="E2631" s="82">
        <v>46022.950358796297</v>
      </c>
      <c r="F2631" s="12" t="s">
        <v>15649</v>
      </c>
    </row>
    <row r="2632" spans="1:6" x14ac:dyDescent="0.3">
      <c r="A2632" s="12" t="s">
        <v>18276</v>
      </c>
      <c r="B2632" s="12" t="s">
        <v>3040</v>
      </c>
      <c r="C2632" s="12">
        <v>6362036650</v>
      </c>
      <c r="D2632" s="12">
        <v>3003</v>
      </c>
      <c r="E2632" s="82">
        <v>46044.881608796299</v>
      </c>
      <c r="F2632" s="12" t="s">
        <v>15643</v>
      </c>
    </row>
    <row r="2633" spans="1:6" x14ac:dyDescent="0.3">
      <c r="A2633" s="12" t="s">
        <v>18277</v>
      </c>
      <c r="B2633" s="12" t="s">
        <v>4224</v>
      </c>
      <c r="C2633" s="12">
        <v>6363818720</v>
      </c>
      <c r="D2633" s="12">
        <v>789</v>
      </c>
      <c r="E2633" s="82">
        <v>46022.75105324074</v>
      </c>
      <c r="F2633" s="12" t="s">
        <v>15647</v>
      </c>
    </row>
    <row r="2634" spans="1:6" x14ac:dyDescent="0.3">
      <c r="A2634" s="12" t="s">
        <v>18278</v>
      </c>
      <c r="B2634" s="12" t="s">
        <v>1865</v>
      </c>
      <c r="C2634" s="12">
        <v>6343206964</v>
      </c>
      <c r="D2634" s="12">
        <v>1128</v>
      </c>
      <c r="E2634" s="82">
        <v>46023.867719907408</v>
      </c>
      <c r="F2634" s="12" t="s">
        <v>15647</v>
      </c>
    </row>
    <row r="2635" spans="1:6" x14ac:dyDescent="0.3">
      <c r="A2635" s="12" t="s">
        <v>18279</v>
      </c>
      <c r="B2635" s="12" t="s">
        <v>1424</v>
      </c>
      <c r="C2635" s="12">
        <v>9928899524</v>
      </c>
      <c r="D2635" s="12">
        <v>1350</v>
      </c>
      <c r="E2635" s="82">
        <v>46049.139247685183</v>
      </c>
      <c r="F2635" s="12" t="s">
        <v>15643</v>
      </c>
    </row>
    <row r="2636" spans="1:6" x14ac:dyDescent="0.3">
      <c r="A2636" s="12" t="s">
        <v>18280</v>
      </c>
      <c r="B2636" s="12" t="s">
        <v>2733</v>
      </c>
      <c r="C2636" s="12">
        <v>7038076706</v>
      </c>
      <c r="D2636" s="12">
        <v>3219</v>
      </c>
      <c r="E2636" s="82">
        <v>46041.453136574077</v>
      </c>
      <c r="F2636" s="12" t="s">
        <v>15647</v>
      </c>
    </row>
    <row r="2637" spans="1:6" x14ac:dyDescent="0.3">
      <c r="A2637" s="12" t="s">
        <v>18281</v>
      </c>
      <c r="B2637" s="12" t="s">
        <v>3288</v>
      </c>
      <c r="C2637" s="12">
        <v>9887417343</v>
      </c>
      <c r="D2637" s="12">
        <v>1212</v>
      </c>
      <c r="E2637" s="82">
        <v>46026.650358796287</v>
      </c>
      <c r="F2637" s="12" t="s">
        <v>15647</v>
      </c>
    </row>
    <row r="2638" spans="1:6" x14ac:dyDescent="0.3">
      <c r="A2638" s="12" t="s">
        <v>18282</v>
      </c>
      <c r="B2638" s="12" t="s">
        <v>4238</v>
      </c>
      <c r="C2638" s="12">
        <v>6378237704</v>
      </c>
      <c r="D2638" s="12">
        <v>1785</v>
      </c>
      <c r="E2638" s="82">
        <v>46025.085775462961</v>
      </c>
      <c r="F2638" s="12" t="s">
        <v>15649</v>
      </c>
    </row>
    <row r="2639" spans="1:6" x14ac:dyDescent="0.3">
      <c r="A2639" s="12" t="s">
        <v>18283</v>
      </c>
      <c r="B2639" s="12" t="s">
        <v>606</v>
      </c>
      <c r="C2639" s="12">
        <v>8825242386</v>
      </c>
      <c r="D2639" s="12">
        <v>981</v>
      </c>
      <c r="E2639" s="82">
        <v>46022.621192129627</v>
      </c>
      <c r="F2639" s="12" t="s">
        <v>15643</v>
      </c>
    </row>
    <row r="2640" spans="1:6" x14ac:dyDescent="0.3">
      <c r="A2640" s="12" t="s">
        <v>18284</v>
      </c>
      <c r="B2640" s="12" t="s">
        <v>3052</v>
      </c>
      <c r="C2640" s="12">
        <v>8886740153</v>
      </c>
      <c r="D2640" s="12">
        <v>1893</v>
      </c>
      <c r="E2640" s="82">
        <v>46039.929525462961</v>
      </c>
      <c r="F2640" s="12" t="s">
        <v>15643</v>
      </c>
    </row>
    <row r="2641" spans="1:6" x14ac:dyDescent="0.3">
      <c r="A2641" s="12" t="s">
        <v>18285</v>
      </c>
      <c r="B2641" s="12" t="s">
        <v>1291</v>
      </c>
      <c r="C2641" s="12">
        <v>7084274627</v>
      </c>
      <c r="D2641" s="12">
        <v>350</v>
      </c>
      <c r="E2641" s="82">
        <v>46037.683692129627</v>
      </c>
      <c r="F2641" s="12" t="s">
        <v>15643</v>
      </c>
    </row>
    <row r="2642" spans="1:6" x14ac:dyDescent="0.3">
      <c r="A2642" s="12" t="s">
        <v>18286</v>
      </c>
      <c r="B2642" s="12" t="s">
        <v>1895</v>
      </c>
      <c r="C2642" s="12">
        <v>7081679919</v>
      </c>
      <c r="D2642" s="12">
        <v>3070</v>
      </c>
      <c r="E2642" s="82">
        <v>46049.855914351851</v>
      </c>
      <c r="F2642" s="12" t="s">
        <v>15643</v>
      </c>
    </row>
    <row r="2643" spans="1:6" x14ac:dyDescent="0.3">
      <c r="A2643" s="12" t="s">
        <v>18287</v>
      </c>
      <c r="B2643" s="12" t="s">
        <v>3256</v>
      </c>
      <c r="C2643" s="12">
        <v>7013015507</v>
      </c>
      <c r="D2643" s="12">
        <v>2695</v>
      </c>
      <c r="E2643" s="82">
        <v>46021.348275462973</v>
      </c>
      <c r="F2643" s="12" t="s">
        <v>15647</v>
      </c>
    </row>
    <row r="2644" spans="1:6" x14ac:dyDescent="0.3">
      <c r="A2644" s="12" t="s">
        <v>18288</v>
      </c>
      <c r="B2644" s="12" t="s">
        <v>2523</v>
      </c>
      <c r="C2644" s="12">
        <v>7051464584</v>
      </c>
      <c r="D2644" s="12">
        <v>2771</v>
      </c>
      <c r="E2644" s="82">
        <v>46046.062164351853</v>
      </c>
      <c r="F2644" s="12" t="s">
        <v>15649</v>
      </c>
    </row>
    <row r="2645" spans="1:6" x14ac:dyDescent="0.3">
      <c r="A2645" s="12" t="s">
        <v>18289</v>
      </c>
      <c r="B2645" s="12" t="s">
        <v>3050</v>
      </c>
      <c r="C2645" s="12">
        <v>9834380054</v>
      </c>
      <c r="D2645" s="12">
        <v>2478</v>
      </c>
      <c r="E2645" s="82">
        <v>46019.88994212963</v>
      </c>
      <c r="F2645" s="12" t="s">
        <v>15647</v>
      </c>
    </row>
    <row r="2646" spans="1:6" x14ac:dyDescent="0.3">
      <c r="A2646" s="12" t="s">
        <v>18290</v>
      </c>
      <c r="B2646" s="12" t="s">
        <v>3611</v>
      </c>
      <c r="C2646" s="12">
        <v>8821119559</v>
      </c>
      <c r="D2646" s="12">
        <v>2013</v>
      </c>
      <c r="E2646" s="82">
        <v>46038.658692129633</v>
      </c>
      <c r="F2646" s="12" t="s">
        <v>15643</v>
      </c>
    </row>
    <row r="2647" spans="1:6" x14ac:dyDescent="0.3">
      <c r="A2647" s="12" t="s">
        <v>18291</v>
      </c>
      <c r="B2647" s="12" t="s">
        <v>4585</v>
      </c>
      <c r="C2647" s="12">
        <v>8899030570</v>
      </c>
      <c r="D2647" s="12">
        <v>494</v>
      </c>
      <c r="E2647" s="82">
        <v>46028.828136574077</v>
      </c>
      <c r="F2647" s="12" t="s">
        <v>15643</v>
      </c>
    </row>
    <row r="2648" spans="1:6" x14ac:dyDescent="0.3">
      <c r="A2648" s="12" t="s">
        <v>18292</v>
      </c>
      <c r="B2648" s="12" t="s">
        <v>4216</v>
      </c>
      <c r="C2648" s="12">
        <v>8828110118</v>
      </c>
      <c r="D2648" s="12">
        <v>2850</v>
      </c>
      <c r="E2648" s="82">
        <v>46024.79619212963</v>
      </c>
      <c r="F2648" s="12" t="s">
        <v>15643</v>
      </c>
    </row>
    <row r="2649" spans="1:6" x14ac:dyDescent="0.3">
      <c r="A2649" s="12" t="s">
        <v>18293</v>
      </c>
      <c r="B2649" s="12" t="s">
        <v>2417</v>
      </c>
      <c r="C2649" s="12">
        <v>7098601386</v>
      </c>
      <c r="D2649" s="12">
        <v>2877</v>
      </c>
      <c r="E2649" s="82">
        <v>46053.714247685188</v>
      </c>
      <c r="F2649" s="12" t="s">
        <v>15643</v>
      </c>
    </row>
    <row r="2650" spans="1:6" x14ac:dyDescent="0.3">
      <c r="A2650" s="12" t="s">
        <v>18294</v>
      </c>
      <c r="B2650" s="12" t="s">
        <v>3416</v>
      </c>
      <c r="C2650" s="12">
        <v>9945793983</v>
      </c>
      <c r="D2650" s="12">
        <v>1709</v>
      </c>
      <c r="E2650" s="82">
        <v>46019.750358796293</v>
      </c>
      <c r="F2650" s="12" t="s">
        <v>15643</v>
      </c>
    </row>
    <row r="2651" spans="1:6" x14ac:dyDescent="0.3">
      <c r="A2651" s="12" t="s">
        <v>18295</v>
      </c>
      <c r="B2651" s="12" t="s">
        <v>1584</v>
      </c>
      <c r="C2651" s="12">
        <v>9848014601</v>
      </c>
      <c r="D2651" s="12">
        <v>2128</v>
      </c>
      <c r="E2651" s="82">
        <v>46048.638553240737</v>
      </c>
      <c r="F2651" s="12" t="s">
        <v>15647</v>
      </c>
    </row>
    <row r="2652" spans="1:6" x14ac:dyDescent="0.3">
      <c r="A2652" s="12" t="s">
        <v>18296</v>
      </c>
      <c r="B2652" s="12" t="s">
        <v>1312</v>
      </c>
      <c r="C2652" s="12">
        <v>6371402480</v>
      </c>
      <c r="D2652" s="12">
        <v>3455</v>
      </c>
      <c r="E2652" s="82">
        <v>46036.011469907397</v>
      </c>
      <c r="F2652" s="12" t="s">
        <v>15643</v>
      </c>
    </row>
    <row r="2653" spans="1:6" x14ac:dyDescent="0.3">
      <c r="A2653" s="12" t="s">
        <v>18297</v>
      </c>
      <c r="B2653" s="12" t="s">
        <v>2325</v>
      </c>
      <c r="C2653" s="12">
        <v>9841596265</v>
      </c>
      <c r="D2653" s="12">
        <v>445</v>
      </c>
      <c r="E2653" s="82">
        <v>46052.172581018523</v>
      </c>
      <c r="F2653" s="12" t="s">
        <v>15649</v>
      </c>
    </row>
    <row r="2654" spans="1:6" x14ac:dyDescent="0.3">
      <c r="A2654" s="12" t="s">
        <v>18298</v>
      </c>
      <c r="B2654" s="12" t="s">
        <v>2411</v>
      </c>
      <c r="C2654" s="12">
        <v>8819897891</v>
      </c>
      <c r="D2654" s="12">
        <v>2296</v>
      </c>
      <c r="E2654" s="82">
        <v>46048.414247685178</v>
      </c>
      <c r="F2654" s="12" t="s">
        <v>15643</v>
      </c>
    </row>
    <row r="2655" spans="1:6" x14ac:dyDescent="0.3">
      <c r="A2655" s="12" t="s">
        <v>18299</v>
      </c>
      <c r="B2655" s="12" t="s">
        <v>2193</v>
      </c>
      <c r="C2655" s="12">
        <v>8885915506</v>
      </c>
      <c r="D2655" s="12">
        <v>1066</v>
      </c>
      <c r="E2655" s="82">
        <v>46045.087164351848</v>
      </c>
      <c r="F2655" s="12" t="s">
        <v>15647</v>
      </c>
    </row>
    <row r="2656" spans="1:6" x14ac:dyDescent="0.3">
      <c r="A2656" s="12" t="s">
        <v>18300</v>
      </c>
      <c r="B2656" s="12" t="s">
        <v>1600</v>
      </c>
      <c r="C2656" s="12">
        <v>8849450879</v>
      </c>
      <c r="D2656" s="12">
        <v>302</v>
      </c>
      <c r="E2656" s="82">
        <v>46029.614942129629</v>
      </c>
      <c r="F2656" s="12" t="s">
        <v>15649</v>
      </c>
    </row>
    <row r="2657" spans="1:6" x14ac:dyDescent="0.3">
      <c r="A2657" s="12" t="s">
        <v>18301</v>
      </c>
      <c r="B2657" s="12" t="s">
        <v>2873</v>
      </c>
      <c r="C2657" s="12">
        <v>6367175156</v>
      </c>
      <c r="D2657" s="12">
        <v>1461</v>
      </c>
      <c r="E2657" s="82">
        <v>46025.25105324074</v>
      </c>
      <c r="F2657" s="12" t="s">
        <v>15649</v>
      </c>
    </row>
    <row r="2658" spans="1:6" x14ac:dyDescent="0.3">
      <c r="A2658" s="12" t="s">
        <v>18302</v>
      </c>
      <c r="B2658" s="12" t="s">
        <v>679</v>
      </c>
      <c r="C2658" s="12">
        <v>7032466871</v>
      </c>
      <c r="D2658" s="12">
        <v>2065</v>
      </c>
      <c r="E2658" s="82">
        <v>46051.235775462963</v>
      </c>
      <c r="F2658" s="12" t="s">
        <v>15647</v>
      </c>
    </row>
    <row r="2659" spans="1:6" x14ac:dyDescent="0.3">
      <c r="A2659" s="12" t="s">
        <v>18303</v>
      </c>
      <c r="B2659" s="12" t="s">
        <v>2793</v>
      </c>
      <c r="C2659" s="12">
        <v>6353997223</v>
      </c>
      <c r="D2659" s="12">
        <v>3508</v>
      </c>
      <c r="E2659" s="82">
        <v>46023.381608796299</v>
      </c>
      <c r="F2659" s="12" t="s">
        <v>15649</v>
      </c>
    </row>
    <row r="2660" spans="1:6" x14ac:dyDescent="0.3">
      <c r="A2660" s="12" t="s">
        <v>18304</v>
      </c>
      <c r="B2660" s="12" t="s">
        <v>4204</v>
      </c>
      <c r="C2660" s="12">
        <v>6331332796</v>
      </c>
      <c r="D2660" s="12">
        <v>2802</v>
      </c>
      <c r="E2660" s="82">
        <v>46026.02952546296</v>
      </c>
      <c r="F2660" s="12" t="s">
        <v>15649</v>
      </c>
    </row>
    <row r="2661" spans="1:6" x14ac:dyDescent="0.3">
      <c r="A2661" s="12" t="s">
        <v>18305</v>
      </c>
      <c r="B2661" s="12" t="s">
        <v>582</v>
      </c>
      <c r="C2661" s="12">
        <v>9899054087</v>
      </c>
      <c r="D2661" s="12">
        <v>2956</v>
      </c>
      <c r="E2661" s="82">
        <v>46021.821192129632</v>
      </c>
      <c r="F2661" s="12" t="s">
        <v>15647</v>
      </c>
    </row>
    <row r="2662" spans="1:6" x14ac:dyDescent="0.3">
      <c r="A2662" s="12" t="s">
        <v>18306</v>
      </c>
      <c r="B2662" s="12" t="s">
        <v>4519</v>
      </c>
      <c r="C2662" s="12">
        <v>7073490490</v>
      </c>
      <c r="D2662" s="12">
        <v>738</v>
      </c>
      <c r="E2662" s="82">
        <v>46039.013553240737</v>
      </c>
      <c r="F2662" s="12" t="s">
        <v>15643</v>
      </c>
    </row>
    <row r="2663" spans="1:6" x14ac:dyDescent="0.3">
      <c r="A2663" s="12" t="s">
        <v>18307</v>
      </c>
      <c r="B2663" s="12" t="s">
        <v>2067</v>
      </c>
      <c r="C2663" s="12">
        <v>9870447287</v>
      </c>
      <c r="D2663" s="12">
        <v>1302</v>
      </c>
      <c r="E2663" s="82">
        <v>46033.894108796303</v>
      </c>
      <c r="F2663" s="12" t="s">
        <v>15643</v>
      </c>
    </row>
    <row r="2664" spans="1:6" x14ac:dyDescent="0.3">
      <c r="A2664" s="12" t="s">
        <v>18308</v>
      </c>
      <c r="B2664" s="12" t="s">
        <v>1141</v>
      </c>
      <c r="C2664" s="12">
        <v>9911171849</v>
      </c>
      <c r="D2664" s="12">
        <v>1596</v>
      </c>
      <c r="E2664" s="82">
        <v>46041.604525462957</v>
      </c>
      <c r="F2664" s="12" t="s">
        <v>15649</v>
      </c>
    </row>
    <row r="2665" spans="1:6" x14ac:dyDescent="0.3">
      <c r="A2665" s="12" t="s">
        <v>18309</v>
      </c>
      <c r="B2665" s="12" t="s">
        <v>784</v>
      </c>
      <c r="C2665" s="12">
        <v>9974862212</v>
      </c>
      <c r="D2665" s="12">
        <v>2833</v>
      </c>
      <c r="E2665" s="82">
        <v>46037.539247685178</v>
      </c>
      <c r="F2665" s="12" t="s">
        <v>15649</v>
      </c>
    </row>
    <row r="2666" spans="1:6" x14ac:dyDescent="0.3">
      <c r="A2666" s="12" t="s">
        <v>18310</v>
      </c>
      <c r="B2666" s="12" t="s">
        <v>4074</v>
      </c>
      <c r="C2666" s="12">
        <v>7067860647</v>
      </c>
      <c r="D2666" s="12">
        <v>2256</v>
      </c>
      <c r="E2666" s="82">
        <v>46047.669803240737</v>
      </c>
      <c r="F2666" s="12" t="s">
        <v>15649</v>
      </c>
    </row>
    <row r="2667" spans="1:6" x14ac:dyDescent="0.3">
      <c r="A2667" s="12" t="s">
        <v>18311</v>
      </c>
      <c r="B2667" s="12" t="s">
        <v>2177</v>
      </c>
      <c r="C2667" s="12">
        <v>7080835358</v>
      </c>
      <c r="D2667" s="12">
        <v>1143</v>
      </c>
      <c r="E2667" s="82">
        <v>46035.653831018521</v>
      </c>
      <c r="F2667" s="12" t="s">
        <v>15649</v>
      </c>
    </row>
    <row r="2668" spans="1:6" x14ac:dyDescent="0.3">
      <c r="A2668" s="12" t="s">
        <v>18312</v>
      </c>
      <c r="B2668" s="12" t="s">
        <v>679</v>
      </c>
      <c r="C2668" s="12">
        <v>6359543145</v>
      </c>
      <c r="D2668" s="12">
        <v>2663</v>
      </c>
      <c r="E2668" s="82">
        <v>46039.349664351852</v>
      </c>
      <c r="F2668" s="12" t="s">
        <v>15643</v>
      </c>
    </row>
    <row r="2669" spans="1:6" x14ac:dyDescent="0.3">
      <c r="A2669" s="12" t="s">
        <v>18313</v>
      </c>
      <c r="B2669" s="12" t="s">
        <v>4150</v>
      </c>
      <c r="C2669" s="12">
        <v>6327965351</v>
      </c>
      <c r="D2669" s="12">
        <v>2892</v>
      </c>
      <c r="E2669" s="82">
        <v>46030.003136574072</v>
      </c>
      <c r="F2669" s="12" t="s">
        <v>15649</v>
      </c>
    </row>
    <row r="2670" spans="1:6" x14ac:dyDescent="0.3">
      <c r="A2670" s="12" t="s">
        <v>18314</v>
      </c>
      <c r="B2670" s="12" t="s">
        <v>2359</v>
      </c>
      <c r="C2670" s="12">
        <v>9845659707</v>
      </c>
      <c r="D2670" s="12">
        <v>150</v>
      </c>
      <c r="E2670" s="82">
        <v>46044.042025462957</v>
      </c>
      <c r="F2670" s="12" t="s">
        <v>15643</v>
      </c>
    </row>
    <row r="2671" spans="1:6" x14ac:dyDescent="0.3">
      <c r="A2671" s="12" t="s">
        <v>18315</v>
      </c>
      <c r="B2671" s="12" t="s">
        <v>787</v>
      </c>
      <c r="C2671" s="12">
        <v>6373049841</v>
      </c>
      <c r="D2671" s="12">
        <v>1375</v>
      </c>
      <c r="E2671" s="82">
        <v>46047.573275462957</v>
      </c>
      <c r="F2671" s="12" t="s">
        <v>15643</v>
      </c>
    </row>
    <row r="2672" spans="1:6" x14ac:dyDescent="0.3">
      <c r="A2672" s="12" t="s">
        <v>18316</v>
      </c>
      <c r="B2672" s="12" t="s">
        <v>1175</v>
      </c>
      <c r="C2672" s="12">
        <v>6375414754</v>
      </c>
      <c r="D2672" s="12">
        <v>1745</v>
      </c>
      <c r="E2672" s="82">
        <v>46022.391331018523</v>
      </c>
      <c r="F2672" s="12" t="s">
        <v>15643</v>
      </c>
    </row>
    <row r="2673" spans="1:6" x14ac:dyDescent="0.3">
      <c r="A2673" s="12" t="s">
        <v>18317</v>
      </c>
      <c r="B2673" s="12" t="s">
        <v>1762</v>
      </c>
      <c r="C2673" s="12">
        <v>7058878562</v>
      </c>
      <c r="D2673" s="12">
        <v>3434</v>
      </c>
      <c r="E2673" s="82">
        <v>46039.203136574077</v>
      </c>
      <c r="F2673" s="12" t="s">
        <v>15643</v>
      </c>
    </row>
    <row r="2674" spans="1:6" x14ac:dyDescent="0.3">
      <c r="A2674" s="12" t="s">
        <v>18318</v>
      </c>
      <c r="B2674" s="12" t="s">
        <v>1654</v>
      </c>
      <c r="C2674" s="12">
        <v>7061349390</v>
      </c>
      <c r="D2674" s="12">
        <v>463</v>
      </c>
      <c r="E2674" s="82">
        <v>46037.348275462973</v>
      </c>
      <c r="F2674" s="12" t="s">
        <v>15649</v>
      </c>
    </row>
    <row r="2675" spans="1:6" x14ac:dyDescent="0.3">
      <c r="A2675" s="12" t="s">
        <v>18319</v>
      </c>
      <c r="B2675" s="12" t="s">
        <v>3958</v>
      </c>
      <c r="C2675" s="12">
        <v>9963823951</v>
      </c>
      <c r="D2675" s="12">
        <v>2901</v>
      </c>
      <c r="E2675" s="82">
        <v>46032.726747685178</v>
      </c>
      <c r="F2675" s="12" t="s">
        <v>15647</v>
      </c>
    </row>
    <row r="2676" spans="1:6" x14ac:dyDescent="0.3">
      <c r="A2676" s="12" t="s">
        <v>18320</v>
      </c>
      <c r="B2676" s="12" t="s">
        <v>3440</v>
      </c>
      <c r="C2676" s="12">
        <v>6328018253</v>
      </c>
      <c r="D2676" s="12">
        <v>3463</v>
      </c>
      <c r="E2676" s="82">
        <v>46038.674664351849</v>
      </c>
      <c r="F2676" s="12" t="s">
        <v>15643</v>
      </c>
    </row>
    <row r="2677" spans="1:6" x14ac:dyDescent="0.3">
      <c r="A2677" s="12" t="s">
        <v>18321</v>
      </c>
      <c r="B2677" s="12" t="s">
        <v>3738</v>
      </c>
      <c r="C2677" s="12">
        <v>8838492003</v>
      </c>
      <c r="D2677" s="12">
        <v>1495</v>
      </c>
      <c r="E2677" s="82">
        <v>46037.367025462961</v>
      </c>
      <c r="F2677" s="12" t="s">
        <v>15647</v>
      </c>
    </row>
    <row r="2678" spans="1:6" x14ac:dyDescent="0.3">
      <c r="A2678" s="12" t="s">
        <v>18322</v>
      </c>
      <c r="B2678" s="12" t="s">
        <v>4402</v>
      </c>
      <c r="C2678" s="12">
        <v>8810394563</v>
      </c>
      <c r="D2678" s="12">
        <v>2899</v>
      </c>
      <c r="E2678" s="82">
        <v>46024.682997685188</v>
      </c>
      <c r="F2678" s="12" t="s">
        <v>15649</v>
      </c>
    </row>
    <row r="2679" spans="1:6" x14ac:dyDescent="0.3">
      <c r="A2679" s="12" t="s">
        <v>18323</v>
      </c>
      <c r="B2679" s="12" t="s">
        <v>3418</v>
      </c>
      <c r="C2679" s="12">
        <v>7057271148</v>
      </c>
      <c r="D2679" s="12">
        <v>60</v>
      </c>
      <c r="E2679" s="82">
        <v>46029.678136574083</v>
      </c>
      <c r="F2679" s="12" t="s">
        <v>15647</v>
      </c>
    </row>
    <row r="2680" spans="1:6" x14ac:dyDescent="0.3">
      <c r="A2680" s="12" t="s">
        <v>18324</v>
      </c>
      <c r="B2680" s="12" t="s">
        <v>4275</v>
      </c>
      <c r="C2680" s="12">
        <v>7082713762</v>
      </c>
      <c r="D2680" s="12">
        <v>34</v>
      </c>
      <c r="E2680" s="82">
        <v>46023.46702546296</v>
      </c>
      <c r="F2680" s="12" t="s">
        <v>15649</v>
      </c>
    </row>
    <row r="2681" spans="1:6" x14ac:dyDescent="0.3">
      <c r="A2681" s="12" t="s">
        <v>18325</v>
      </c>
      <c r="B2681" s="12" t="s">
        <v>3487</v>
      </c>
      <c r="C2681" s="12">
        <v>8815697175</v>
      </c>
      <c r="D2681" s="12">
        <v>1274</v>
      </c>
      <c r="E2681" s="82">
        <v>46038.913553240738</v>
      </c>
      <c r="F2681" s="12" t="s">
        <v>15649</v>
      </c>
    </row>
    <row r="2682" spans="1:6" x14ac:dyDescent="0.3">
      <c r="A2682" s="12" t="s">
        <v>18326</v>
      </c>
      <c r="B2682" s="12" t="s">
        <v>3952</v>
      </c>
      <c r="C2682" s="12">
        <v>7023122760</v>
      </c>
      <c r="D2682" s="12">
        <v>1770</v>
      </c>
      <c r="E2682" s="82">
        <v>46033.243414351848</v>
      </c>
      <c r="F2682" s="12" t="s">
        <v>15647</v>
      </c>
    </row>
    <row r="2683" spans="1:6" x14ac:dyDescent="0.3">
      <c r="A2683" s="12" t="s">
        <v>18327</v>
      </c>
      <c r="B2683" s="12" t="s">
        <v>3146</v>
      </c>
      <c r="C2683" s="12">
        <v>9815717197</v>
      </c>
      <c r="D2683" s="12">
        <v>534</v>
      </c>
      <c r="E2683" s="82">
        <v>46023.657997685194</v>
      </c>
      <c r="F2683" s="12" t="s">
        <v>15647</v>
      </c>
    </row>
    <row r="2684" spans="1:6" x14ac:dyDescent="0.3">
      <c r="A2684" s="12" t="s">
        <v>18328</v>
      </c>
      <c r="B2684" s="12" t="s">
        <v>2170</v>
      </c>
      <c r="C2684" s="12">
        <v>8871783994</v>
      </c>
      <c r="D2684" s="12">
        <v>1819</v>
      </c>
      <c r="E2684" s="82">
        <v>46021.667719907397</v>
      </c>
      <c r="F2684" s="12" t="s">
        <v>15643</v>
      </c>
    </row>
    <row r="2685" spans="1:6" x14ac:dyDescent="0.3">
      <c r="A2685" s="12" t="s">
        <v>18329</v>
      </c>
      <c r="B2685" s="12" t="s">
        <v>895</v>
      </c>
      <c r="C2685" s="12">
        <v>9877239191</v>
      </c>
      <c r="D2685" s="12">
        <v>1391</v>
      </c>
      <c r="E2685" s="82">
        <v>46037.308692129627</v>
      </c>
      <c r="F2685" s="12" t="s">
        <v>15643</v>
      </c>
    </row>
    <row r="2686" spans="1:6" x14ac:dyDescent="0.3">
      <c r="A2686" s="12" t="s">
        <v>18330</v>
      </c>
      <c r="B2686" s="12" t="s">
        <v>634</v>
      </c>
      <c r="C2686" s="12">
        <v>6385929103</v>
      </c>
      <c r="D2686" s="12">
        <v>1083</v>
      </c>
      <c r="E2686" s="82">
        <v>46030.142025462963</v>
      </c>
      <c r="F2686" s="12" t="s">
        <v>15649</v>
      </c>
    </row>
    <row r="2687" spans="1:6" x14ac:dyDescent="0.3">
      <c r="A2687" s="12" t="s">
        <v>18331</v>
      </c>
      <c r="B2687" s="12" t="s">
        <v>3533</v>
      </c>
      <c r="C2687" s="12">
        <v>7077214664</v>
      </c>
      <c r="D2687" s="12">
        <v>2455</v>
      </c>
      <c r="E2687" s="82">
        <v>46039.547581018523</v>
      </c>
      <c r="F2687" s="12" t="s">
        <v>15643</v>
      </c>
    </row>
    <row r="2688" spans="1:6" x14ac:dyDescent="0.3">
      <c r="A2688" s="12" t="s">
        <v>18332</v>
      </c>
      <c r="B2688" s="12" t="s">
        <v>3058</v>
      </c>
      <c r="C2688" s="12">
        <v>6377840573</v>
      </c>
      <c r="D2688" s="12">
        <v>2357</v>
      </c>
      <c r="E2688" s="82">
        <v>46025.546886574077</v>
      </c>
      <c r="F2688" s="12" t="s">
        <v>15647</v>
      </c>
    </row>
    <row r="2689" spans="1:6" x14ac:dyDescent="0.3">
      <c r="A2689" s="12" t="s">
        <v>18333</v>
      </c>
      <c r="B2689" s="12" t="s">
        <v>3541</v>
      </c>
      <c r="C2689" s="12">
        <v>7033912121</v>
      </c>
      <c r="D2689" s="12">
        <v>3005</v>
      </c>
      <c r="E2689" s="82">
        <v>46022.86146990741</v>
      </c>
      <c r="F2689" s="12" t="s">
        <v>15643</v>
      </c>
    </row>
    <row r="2690" spans="1:6" x14ac:dyDescent="0.3">
      <c r="A2690" s="12" t="s">
        <v>18334</v>
      </c>
      <c r="B2690" s="12" t="s">
        <v>3938</v>
      </c>
      <c r="C2690" s="12">
        <v>6340470999</v>
      </c>
      <c r="D2690" s="12">
        <v>654</v>
      </c>
      <c r="E2690" s="82">
        <v>46022.76771990741</v>
      </c>
      <c r="F2690" s="12" t="s">
        <v>15647</v>
      </c>
    </row>
    <row r="2691" spans="1:6" x14ac:dyDescent="0.3">
      <c r="A2691" s="12" t="s">
        <v>18335</v>
      </c>
      <c r="B2691" s="12" t="s">
        <v>3475</v>
      </c>
      <c r="C2691" s="12">
        <v>9847217131</v>
      </c>
      <c r="D2691" s="12">
        <v>3434</v>
      </c>
      <c r="E2691" s="82">
        <v>46029.846192129633</v>
      </c>
      <c r="F2691" s="12" t="s">
        <v>15647</v>
      </c>
    </row>
    <row r="2692" spans="1:6" x14ac:dyDescent="0.3">
      <c r="A2692" s="12" t="s">
        <v>18336</v>
      </c>
      <c r="B2692" s="12" t="s">
        <v>1221</v>
      </c>
      <c r="C2692" s="12">
        <v>9980297757</v>
      </c>
      <c r="D2692" s="12">
        <v>397</v>
      </c>
      <c r="E2692" s="82">
        <v>46035.045497685183</v>
      </c>
      <c r="F2692" s="12" t="s">
        <v>15643</v>
      </c>
    </row>
    <row r="2693" spans="1:6" x14ac:dyDescent="0.3">
      <c r="A2693" s="12" t="s">
        <v>18337</v>
      </c>
      <c r="B2693" s="12" t="s">
        <v>2733</v>
      </c>
      <c r="C2693" s="12">
        <v>7031939268</v>
      </c>
      <c r="D2693" s="12">
        <v>2023</v>
      </c>
      <c r="E2693" s="82">
        <v>46019.360775462963</v>
      </c>
      <c r="F2693" s="12" t="s">
        <v>15649</v>
      </c>
    </row>
    <row r="2694" spans="1:6" x14ac:dyDescent="0.3">
      <c r="A2694" s="12" t="s">
        <v>18338</v>
      </c>
      <c r="B2694" s="12" t="s">
        <v>2299</v>
      </c>
      <c r="C2694" s="12">
        <v>8818249697</v>
      </c>
      <c r="D2694" s="12">
        <v>1013</v>
      </c>
      <c r="E2694" s="82">
        <v>46037.433692129627</v>
      </c>
      <c r="F2694" s="12" t="s">
        <v>15649</v>
      </c>
    </row>
    <row r="2695" spans="1:6" x14ac:dyDescent="0.3">
      <c r="A2695" s="12" t="s">
        <v>18339</v>
      </c>
      <c r="B2695" s="12" t="s">
        <v>703</v>
      </c>
      <c r="C2695" s="12">
        <v>7093718850</v>
      </c>
      <c r="D2695" s="12">
        <v>1023</v>
      </c>
      <c r="E2695" s="82">
        <v>46035.37605324074</v>
      </c>
      <c r="F2695" s="12" t="s">
        <v>15649</v>
      </c>
    </row>
    <row r="2696" spans="1:6" x14ac:dyDescent="0.3">
      <c r="A2696" s="12" t="s">
        <v>18340</v>
      </c>
      <c r="B2696" s="12" t="s">
        <v>1818</v>
      </c>
      <c r="C2696" s="12">
        <v>6334394321</v>
      </c>
      <c r="D2696" s="12">
        <v>1759</v>
      </c>
      <c r="E2696" s="82">
        <v>46044.71702546296</v>
      </c>
      <c r="F2696" s="12" t="s">
        <v>15643</v>
      </c>
    </row>
    <row r="2697" spans="1:6" x14ac:dyDescent="0.3">
      <c r="A2697" s="12" t="s">
        <v>18341</v>
      </c>
      <c r="B2697" s="12" t="s">
        <v>3675</v>
      </c>
      <c r="C2697" s="12">
        <v>6365489059</v>
      </c>
      <c r="D2697" s="12">
        <v>1992</v>
      </c>
      <c r="E2697" s="82">
        <v>46040.995497685188</v>
      </c>
      <c r="F2697" s="12" t="s">
        <v>15649</v>
      </c>
    </row>
    <row r="2698" spans="1:6" x14ac:dyDescent="0.3">
      <c r="A2698" s="12" t="s">
        <v>18342</v>
      </c>
      <c r="B2698" s="12" t="s">
        <v>3946</v>
      </c>
      <c r="C2698" s="12">
        <v>9862392514</v>
      </c>
      <c r="D2698" s="12">
        <v>1542</v>
      </c>
      <c r="E2698" s="82">
        <v>46036.324664351851</v>
      </c>
      <c r="F2698" s="12" t="s">
        <v>15643</v>
      </c>
    </row>
    <row r="2699" spans="1:6" x14ac:dyDescent="0.3">
      <c r="A2699" s="12" t="s">
        <v>18343</v>
      </c>
      <c r="B2699" s="12" t="s">
        <v>1066</v>
      </c>
      <c r="C2699" s="12">
        <v>9977844208</v>
      </c>
      <c r="D2699" s="12">
        <v>3555</v>
      </c>
      <c r="E2699" s="82">
        <v>46029.057303240741</v>
      </c>
      <c r="F2699" s="12" t="s">
        <v>15649</v>
      </c>
    </row>
    <row r="2700" spans="1:6" x14ac:dyDescent="0.3">
      <c r="A2700" s="12" t="s">
        <v>18344</v>
      </c>
      <c r="B2700" s="12" t="s">
        <v>2009</v>
      </c>
      <c r="C2700" s="12">
        <v>7089160208</v>
      </c>
      <c r="D2700" s="12">
        <v>1390</v>
      </c>
      <c r="E2700" s="82">
        <v>46029.753831018519</v>
      </c>
      <c r="F2700" s="12" t="s">
        <v>15649</v>
      </c>
    </row>
    <row r="2701" spans="1:6" x14ac:dyDescent="0.3">
      <c r="A2701" s="12" t="s">
        <v>18345</v>
      </c>
      <c r="B2701" s="12" t="s">
        <v>2207</v>
      </c>
      <c r="C2701" s="12">
        <v>7059777442</v>
      </c>
      <c r="D2701" s="12">
        <v>3467</v>
      </c>
      <c r="E2701" s="82">
        <v>46052.071886574071</v>
      </c>
      <c r="F2701" s="12" t="s">
        <v>15643</v>
      </c>
    </row>
    <row r="2702" spans="1:6" x14ac:dyDescent="0.3">
      <c r="A2702" s="12" t="s">
        <v>18346</v>
      </c>
      <c r="B2702" s="12" t="s">
        <v>1029</v>
      </c>
      <c r="C2702" s="12">
        <v>8885898087</v>
      </c>
      <c r="D2702" s="12">
        <v>402</v>
      </c>
      <c r="E2702" s="82">
        <v>46046.791331018518</v>
      </c>
      <c r="F2702" s="12" t="s">
        <v>15647</v>
      </c>
    </row>
    <row r="2703" spans="1:6" x14ac:dyDescent="0.3">
      <c r="A2703" s="12" t="s">
        <v>18347</v>
      </c>
      <c r="B2703" s="12" t="s">
        <v>1576</v>
      </c>
      <c r="C2703" s="12">
        <v>7052587462</v>
      </c>
      <c r="D2703" s="12">
        <v>2285</v>
      </c>
      <c r="E2703" s="82">
        <v>46047.444108796299</v>
      </c>
      <c r="F2703" s="12" t="s">
        <v>15643</v>
      </c>
    </row>
    <row r="2704" spans="1:6" x14ac:dyDescent="0.3">
      <c r="A2704" s="12" t="s">
        <v>18348</v>
      </c>
      <c r="B2704" s="12" t="s">
        <v>1826</v>
      </c>
      <c r="C2704" s="12">
        <v>9930377955</v>
      </c>
      <c r="D2704" s="12">
        <v>48</v>
      </c>
      <c r="E2704" s="82">
        <v>46032.189247685194</v>
      </c>
      <c r="F2704" s="12" t="s">
        <v>15649</v>
      </c>
    </row>
    <row r="2705" spans="1:6" x14ac:dyDescent="0.3">
      <c r="A2705" s="12" t="s">
        <v>18349</v>
      </c>
      <c r="B2705" s="12" t="s">
        <v>1153</v>
      </c>
      <c r="C2705" s="12">
        <v>7078014351</v>
      </c>
      <c r="D2705" s="12">
        <v>2075</v>
      </c>
      <c r="E2705" s="82">
        <v>46027.078831018523</v>
      </c>
      <c r="F2705" s="12" t="s">
        <v>15643</v>
      </c>
    </row>
    <row r="2706" spans="1:6" x14ac:dyDescent="0.3">
      <c r="A2706" s="12" t="s">
        <v>18350</v>
      </c>
      <c r="B2706" s="12" t="s">
        <v>1923</v>
      </c>
      <c r="C2706" s="12">
        <v>8841255961</v>
      </c>
      <c r="D2706" s="12">
        <v>3371</v>
      </c>
      <c r="E2706" s="82">
        <v>46044.020497685182</v>
      </c>
      <c r="F2706" s="12" t="s">
        <v>15643</v>
      </c>
    </row>
    <row r="2707" spans="1:6" x14ac:dyDescent="0.3">
      <c r="A2707" s="12" t="s">
        <v>18351</v>
      </c>
      <c r="B2707" s="12" t="s">
        <v>2405</v>
      </c>
      <c r="C2707" s="12">
        <v>7023193304</v>
      </c>
      <c r="D2707" s="12">
        <v>3450</v>
      </c>
      <c r="E2707" s="82">
        <v>46050.061469907407</v>
      </c>
      <c r="F2707" s="12" t="s">
        <v>15649</v>
      </c>
    </row>
    <row r="2708" spans="1:6" x14ac:dyDescent="0.3">
      <c r="A2708" s="12" t="s">
        <v>18352</v>
      </c>
      <c r="B2708" s="12" t="s">
        <v>2037</v>
      </c>
      <c r="C2708" s="12">
        <v>9882900443</v>
      </c>
      <c r="D2708" s="12">
        <v>1795</v>
      </c>
      <c r="E2708" s="82">
        <v>46033.172581018523</v>
      </c>
      <c r="F2708" s="12" t="s">
        <v>15647</v>
      </c>
    </row>
    <row r="2709" spans="1:6" x14ac:dyDescent="0.3">
      <c r="A2709" s="12" t="s">
        <v>18353</v>
      </c>
      <c r="B2709" s="12" t="s">
        <v>4471</v>
      </c>
      <c r="C2709" s="12">
        <v>9918486576</v>
      </c>
      <c r="D2709" s="12">
        <v>1313</v>
      </c>
      <c r="E2709" s="82">
        <v>46021.045497685183</v>
      </c>
      <c r="F2709" s="12" t="s">
        <v>15649</v>
      </c>
    </row>
    <row r="2710" spans="1:6" x14ac:dyDescent="0.3">
      <c r="A2710" s="12" t="s">
        <v>18354</v>
      </c>
      <c r="B2710" s="12" t="s">
        <v>1752</v>
      </c>
      <c r="C2710" s="12">
        <v>7082314480</v>
      </c>
      <c r="D2710" s="12">
        <v>430</v>
      </c>
      <c r="E2710" s="82">
        <v>46034.557303240741</v>
      </c>
      <c r="F2710" s="12" t="s">
        <v>15647</v>
      </c>
    </row>
    <row r="2711" spans="1:6" x14ac:dyDescent="0.3">
      <c r="A2711" s="12" t="s">
        <v>18355</v>
      </c>
      <c r="B2711" s="12" t="s">
        <v>2819</v>
      </c>
      <c r="C2711" s="12">
        <v>6365102213</v>
      </c>
      <c r="D2711" s="12">
        <v>1613</v>
      </c>
      <c r="E2711" s="82">
        <v>46031.38994212963</v>
      </c>
      <c r="F2711" s="12" t="s">
        <v>15643</v>
      </c>
    </row>
    <row r="2712" spans="1:6" x14ac:dyDescent="0.3">
      <c r="A2712" s="12" t="s">
        <v>18356</v>
      </c>
      <c r="B2712" s="12" t="s">
        <v>3515</v>
      </c>
      <c r="C2712" s="12">
        <v>9827792616</v>
      </c>
      <c r="D2712" s="12">
        <v>570</v>
      </c>
      <c r="E2712" s="82">
        <v>46026.061469907407</v>
      </c>
      <c r="F2712" s="12" t="s">
        <v>15647</v>
      </c>
    </row>
    <row r="2713" spans="1:6" x14ac:dyDescent="0.3">
      <c r="A2713" s="12" t="s">
        <v>18357</v>
      </c>
      <c r="B2713" s="12" t="s">
        <v>3242</v>
      </c>
      <c r="C2713" s="12">
        <v>8861509970</v>
      </c>
      <c r="D2713" s="12">
        <v>790</v>
      </c>
      <c r="E2713" s="82">
        <v>46037.242719907408</v>
      </c>
      <c r="F2713" s="12" t="s">
        <v>15649</v>
      </c>
    </row>
    <row r="2714" spans="1:6" x14ac:dyDescent="0.3">
      <c r="A2714" s="12" t="s">
        <v>18358</v>
      </c>
      <c r="B2714" s="12" t="s">
        <v>1219</v>
      </c>
      <c r="C2714" s="12">
        <v>9952374531</v>
      </c>
      <c r="D2714" s="12">
        <v>289</v>
      </c>
      <c r="E2714" s="82">
        <v>46020.649664351848</v>
      </c>
      <c r="F2714" s="12" t="s">
        <v>15649</v>
      </c>
    </row>
    <row r="2715" spans="1:6" x14ac:dyDescent="0.3">
      <c r="A2715" s="12" t="s">
        <v>18359</v>
      </c>
      <c r="B2715" s="12" t="s">
        <v>2146</v>
      </c>
      <c r="C2715" s="12">
        <v>6320159325</v>
      </c>
      <c r="D2715" s="12">
        <v>3203</v>
      </c>
      <c r="E2715" s="82">
        <v>46035.989942129629</v>
      </c>
      <c r="F2715" s="12" t="s">
        <v>15643</v>
      </c>
    </row>
    <row r="2716" spans="1:6" x14ac:dyDescent="0.3">
      <c r="A2716" s="12" t="s">
        <v>18360</v>
      </c>
      <c r="B2716" s="12" t="s">
        <v>1188</v>
      </c>
      <c r="C2716" s="12">
        <v>6366852409</v>
      </c>
      <c r="D2716" s="12">
        <v>1845</v>
      </c>
      <c r="E2716" s="82">
        <v>46020.685081018521</v>
      </c>
      <c r="F2716" s="12" t="s">
        <v>15643</v>
      </c>
    </row>
    <row r="2717" spans="1:6" x14ac:dyDescent="0.3">
      <c r="A2717" s="12" t="s">
        <v>18361</v>
      </c>
      <c r="B2717" s="12" t="s">
        <v>2021</v>
      </c>
      <c r="C2717" s="12">
        <v>9853544689</v>
      </c>
      <c r="D2717" s="12">
        <v>563</v>
      </c>
      <c r="E2717" s="82">
        <v>46033.537164351852</v>
      </c>
      <c r="F2717" s="12" t="s">
        <v>15649</v>
      </c>
    </row>
    <row r="2718" spans="1:6" x14ac:dyDescent="0.3">
      <c r="A2718" s="12" t="s">
        <v>18362</v>
      </c>
      <c r="B2718" s="12" t="s">
        <v>1824</v>
      </c>
      <c r="C2718" s="12">
        <v>9899557309</v>
      </c>
      <c r="D2718" s="12">
        <v>3581</v>
      </c>
      <c r="E2718" s="82">
        <v>46029.066331018519</v>
      </c>
      <c r="F2718" s="12" t="s">
        <v>15649</v>
      </c>
    </row>
    <row r="2719" spans="1:6" x14ac:dyDescent="0.3">
      <c r="A2719" s="12" t="s">
        <v>18363</v>
      </c>
      <c r="B2719" s="12" t="s">
        <v>2539</v>
      </c>
      <c r="C2719" s="12">
        <v>9845171823</v>
      </c>
      <c r="D2719" s="12">
        <v>774</v>
      </c>
      <c r="E2719" s="82">
        <v>46023.002442129633</v>
      </c>
      <c r="F2719" s="12" t="s">
        <v>15649</v>
      </c>
    </row>
    <row r="2720" spans="1:6" x14ac:dyDescent="0.3">
      <c r="A2720" s="12" t="s">
        <v>18364</v>
      </c>
      <c r="B2720" s="12" t="s">
        <v>1149</v>
      </c>
      <c r="C2720" s="12">
        <v>9824046188</v>
      </c>
      <c r="D2720" s="12">
        <v>2272</v>
      </c>
      <c r="E2720" s="82">
        <v>46022.26771990741</v>
      </c>
      <c r="F2720" s="12" t="s">
        <v>15647</v>
      </c>
    </row>
    <row r="2721" spans="1:6" x14ac:dyDescent="0.3">
      <c r="A2721" s="12" t="s">
        <v>18365</v>
      </c>
      <c r="B2721" s="12" t="s">
        <v>4304</v>
      </c>
      <c r="C2721" s="12">
        <v>7014603118</v>
      </c>
      <c r="D2721" s="12">
        <v>1557</v>
      </c>
      <c r="E2721" s="82">
        <v>46048.214942129627</v>
      </c>
      <c r="F2721" s="12" t="s">
        <v>15647</v>
      </c>
    </row>
    <row r="2722" spans="1:6" x14ac:dyDescent="0.3">
      <c r="A2722" s="12" t="s">
        <v>18366</v>
      </c>
      <c r="B2722" s="12" t="s">
        <v>2063</v>
      </c>
      <c r="C2722" s="12">
        <v>6339040061</v>
      </c>
      <c r="D2722" s="12">
        <v>1795</v>
      </c>
      <c r="E2722" s="82">
        <v>46025.987164351849</v>
      </c>
      <c r="F2722" s="12" t="s">
        <v>15649</v>
      </c>
    </row>
    <row r="2723" spans="1:6" x14ac:dyDescent="0.3">
      <c r="A2723" s="12" t="s">
        <v>18367</v>
      </c>
      <c r="B2723" s="12" t="s">
        <v>1792</v>
      </c>
      <c r="C2723" s="12">
        <v>9950327695</v>
      </c>
      <c r="D2723" s="12">
        <v>198</v>
      </c>
      <c r="E2723" s="82">
        <v>46048.273969907408</v>
      </c>
      <c r="F2723" s="12" t="s">
        <v>15643</v>
      </c>
    </row>
    <row r="2724" spans="1:6" x14ac:dyDescent="0.3">
      <c r="A2724" s="12" t="s">
        <v>18368</v>
      </c>
      <c r="B2724" s="12" t="s">
        <v>2148</v>
      </c>
      <c r="C2724" s="12">
        <v>9886827276</v>
      </c>
      <c r="D2724" s="12">
        <v>1081</v>
      </c>
      <c r="E2724" s="82">
        <v>46034.668414351851</v>
      </c>
      <c r="F2724" s="12" t="s">
        <v>15643</v>
      </c>
    </row>
    <row r="2725" spans="1:6" x14ac:dyDescent="0.3">
      <c r="A2725" s="12" t="s">
        <v>18369</v>
      </c>
      <c r="B2725" s="12" t="s">
        <v>4431</v>
      </c>
      <c r="C2725" s="12">
        <v>6323840159</v>
      </c>
      <c r="D2725" s="12">
        <v>1506</v>
      </c>
      <c r="E2725" s="82">
        <v>46051.295497685183</v>
      </c>
      <c r="F2725" s="12" t="s">
        <v>15643</v>
      </c>
    </row>
    <row r="2726" spans="1:6" x14ac:dyDescent="0.3">
      <c r="A2726" s="12" t="s">
        <v>18370</v>
      </c>
      <c r="B2726" s="12" t="s">
        <v>3950</v>
      </c>
      <c r="C2726" s="12">
        <v>7022094078</v>
      </c>
      <c r="D2726" s="12">
        <v>1107</v>
      </c>
      <c r="E2726" s="82">
        <v>46053.915636574071</v>
      </c>
      <c r="F2726" s="12" t="s">
        <v>15649</v>
      </c>
    </row>
    <row r="2727" spans="1:6" x14ac:dyDescent="0.3">
      <c r="A2727" s="12" t="s">
        <v>18371</v>
      </c>
      <c r="B2727" s="12" t="s">
        <v>2001</v>
      </c>
      <c r="C2727" s="12">
        <v>9812609075</v>
      </c>
      <c r="D2727" s="12">
        <v>2151</v>
      </c>
      <c r="E2727" s="82">
        <v>46041.201053240737</v>
      </c>
      <c r="F2727" s="12" t="s">
        <v>15647</v>
      </c>
    </row>
    <row r="2728" spans="1:6" x14ac:dyDescent="0.3">
      <c r="A2728" s="12" t="s">
        <v>18372</v>
      </c>
      <c r="B2728" s="12" t="s">
        <v>1937</v>
      </c>
      <c r="C2728" s="12">
        <v>8869593387</v>
      </c>
      <c r="D2728" s="12">
        <v>2329</v>
      </c>
      <c r="E2728" s="82">
        <v>46037.676747685182</v>
      </c>
      <c r="F2728" s="12" t="s">
        <v>15647</v>
      </c>
    </row>
    <row r="2729" spans="1:6" x14ac:dyDescent="0.3">
      <c r="A2729" s="12" t="s">
        <v>18373</v>
      </c>
      <c r="B2729" s="12" t="s">
        <v>3661</v>
      </c>
      <c r="C2729" s="12">
        <v>7014352843</v>
      </c>
      <c r="D2729" s="12">
        <v>1976</v>
      </c>
      <c r="E2729" s="82">
        <v>46028.527442129627</v>
      </c>
      <c r="F2729" s="12" t="s">
        <v>15643</v>
      </c>
    </row>
    <row r="2730" spans="1:6" x14ac:dyDescent="0.3">
      <c r="A2730" s="12" t="s">
        <v>18374</v>
      </c>
      <c r="B2730" s="12" t="s">
        <v>2981</v>
      </c>
      <c r="C2730" s="12">
        <v>9928357737</v>
      </c>
      <c r="D2730" s="12">
        <v>1873</v>
      </c>
      <c r="E2730" s="82">
        <v>46019.584386574083</v>
      </c>
      <c r="F2730" s="12" t="s">
        <v>15649</v>
      </c>
    </row>
    <row r="2731" spans="1:6" x14ac:dyDescent="0.3">
      <c r="A2731" s="12" t="s">
        <v>18375</v>
      </c>
      <c r="B2731" s="12" t="s">
        <v>4509</v>
      </c>
      <c r="C2731" s="12">
        <v>8822403705</v>
      </c>
      <c r="D2731" s="12">
        <v>662</v>
      </c>
      <c r="E2731" s="82">
        <v>46030.605219907397</v>
      </c>
      <c r="F2731" s="12" t="s">
        <v>15649</v>
      </c>
    </row>
    <row r="2732" spans="1:6" x14ac:dyDescent="0.3">
      <c r="A2732" s="12" t="s">
        <v>18376</v>
      </c>
      <c r="B2732" s="12" t="s">
        <v>722</v>
      </c>
      <c r="C2732" s="12">
        <v>9957673338</v>
      </c>
      <c r="D2732" s="12">
        <v>1874</v>
      </c>
      <c r="E2732" s="82">
        <v>46020.132303240738</v>
      </c>
      <c r="F2732" s="12" t="s">
        <v>15647</v>
      </c>
    </row>
    <row r="2733" spans="1:6" x14ac:dyDescent="0.3">
      <c r="A2733" s="12" t="s">
        <v>18377</v>
      </c>
      <c r="B2733" s="12" t="s">
        <v>1616</v>
      </c>
      <c r="C2733" s="12">
        <v>7022016324</v>
      </c>
      <c r="D2733" s="12">
        <v>2862</v>
      </c>
      <c r="E2733" s="82">
        <v>46023.982997685183</v>
      </c>
      <c r="F2733" s="12" t="s">
        <v>15649</v>
      </c>
    </row>
    <row r="2734" spans="1:6" x14ac:dyDescent="0.3">
      <c r="A2734" s="12" t="s">
        <v>18378</v>
      </c>
      <c r="B2734" s="12" t="s">
        <v>3214</v>
      </c>
      <c r="C2734" s="12">
        <v>9957282314</v>
      </c>
      <c r="D2734" s="12">
        <v>2065</v>
      </c>
      <c r="E2734" s="82">
        <v>46048.371886574067</v>
      </c>
      <c r="F2734" s="12" t="s">
        <v>15647</v>
      </c>
    </row>
    <row r="2735" spans="1:6" x14ac:dyDescent="0.3">
      <c r="A2735" s="12" t="s">
        <v>18379</v>
      </c>
      <c r="B2735" s="12" t="s">
        <v>1529</v>
      </c>
      <c r="C2735" s="12">
        <v>8856490599</v>
      </c>
      <c r="D2735" s="12">
        <v>914</v>
      </c>
      <c r="E2735" s="82">
        <v>46043.207997685182</v>
      </c>
      <c r="F2735" s="12" t="s">
        <v>15649</v>
      </c>
    </row>
    <row r="2736" spans="1:6" x14ac:dyDescent="0.3">
      <c r="A2736" s="12" t="s">
        <v>18380</v>
      </c>
      <c r="B2736" s="12" t="s">
        <v>2177</v>
      </c>
      <c r="C2736" s="12">
        <v>7018574498</v>
      </c>
      <c r="D2736" s="12">
        <v>1173</v>
      </c>
      <c r="E2736" s="82">
        <v>46047.37605324074</v>
      </c>
      <c r="F2736" s="12" t="s">
        <v>15649</v>
      </c>
    </row>
    <row r="2737" spans="1:6" x14ac:dyDescent="0.3">
      <c r="A2737" s="12" t="s">
        <v>18381</v>
      </c>
      <c r="B2737" s="12" t="s">
        <v>2493</v>
      </c>
      <c r="C2737" s="12">
        <v>6324839763</v>
      </c>
      <c r="D2737" s="12">
        <v>278</v>
      </c>
      <c r="E2737" s="82">
        <v>46041.308692129627</v>
      </c>
      <c r="F2737" s="12" t="s">
        <v>15647</v>
      </c>
    </row>
    <row r="2738" spans="1:6" x14ac:dyDescent="0.3">
      <c r="A2738" s="12" t="s">
        <v>18382</v>
      </c>
      <c r="B2738" s="12" t="s">
        <v>3916</v>
      </c>
      <c r="C2738" s="12">
        <v>8869521679</v>
      </c>
      <c r="D2738" s="12">
        <v>19</v>
      </c>
      <c r="E2738" s="82">
        <v>46049.525358796287</v>
      </c>
      <c r="F2738" s="12" t="s">
        <v>15643</v>
      </c>
    </row>
    <row r="2739" spans="1:6" x14ac:dyDescent="0.3">
      <c r="A2739" s="12" t="s">
        <v>18383</v>
      </c>
      <c r="B2739" s="12" t="s">
        <v>2168</v>
      </c>
      <c r="C2739" s="12">
        <v>8895923277</v>
      </c>
      <c r="D2739" s="12">
        <v>1300</v>
      </c>
      <c r="E2739" s="82">
        <v>46038.478831018518</v>
      </c>
      <c r="F2739" s="12" t="s">
        <v>15643</v>
      </c>
    </row>
    <row r="2740" spans="1:6" x14ac:dyDescent="0.3">
      <c r="A2740" s="12" t="s">
        <v>18384</v>
      </c>
      <c r="B2740" s="12" t="s">
        <v>2102</v>
      </c>
      <c r="C2740" s="12">
        <v>9990515337</v>
      </c>
      <c r="D2740" s="12">
        <v>2994</v>
      </c>
      <c r="E2740" s="82">
        <v>46038.723969907413</v>
      </c>
      <c r="F2740" s="12" t="s">
        <v>15647</v>
      </c>
    </row>
    <row r="2741" spans="1:6" x14ac:dyDescent="0.3">
      <c r="A2741" s="12" t="s">
        <v>18385</v>
      </c>
      <c r="B2741" s="12" t="s">
        <v>2901</v>
      </c>
      <c r="C2741" s="12">
        <v>7046462026</v>
      </c>
      <c r="D2741" s="12">
        <v>1668</v>
      </c>
      <c r="E2741" s="82">
        <v>46033.737164351849</v>
      </c>
      <c r="F2741" s="12" t="s">
        <v>15643</v>
      </c>
    </row>
    <row r="2742" spans="1:6" x14ac:dyDescent="0.3">
      <c r="A2742" s="12" t="s">
        <v>18386</v>
      </c>
      <c r="B2742" s="12" t="s">
        <v>1103</v>
      </c>
      <c r="C2742" s="12">
        <v>9819778835</v>
      </c>
      <c r="D2742" s="12">
        <v>3384</v>
      </c>
      <c r="E2742" s="82">
        <v>46036.252442129633</v>
      </c>
      <c r="F2742" s="12" t="s">
        <v>15647</v>
      </c>
    </row>
    <row r="2743" spans="1:6" x14ac:dyDescent="0.3">
      <c r="A2743" s="12" t="s">
        <v>18387</v>
      </c>
      <c r="B2743" s="12" t="s">
        <v>2429</v>
      </c>
      <c r="C2743" s="12">
        <v>6356041970</v>
      </c>
      <c r="D2743" s="12">
        <v>1809</v>
      </c>
      <c r="E2743" s="82">
        <v>46038.254525462973</v>
      </c>
      <c r="F2743" s="12" t="s">
        <v>15643</v>
      </c>
    </row>
    <row r="2744" spans="1:6" x14ac:dyDescent="0.3">
      <c r="A2744" s="12" t="s">
        <v>18388</v>
      </c>
      <c r="B2744" s="12" t="s">
        <v>3132</v>
      </c>
      <c r="C2744" s="12">
        <v>6395622598</v>
      </c>
      <c r="D2744" s="12">
        <v>3571</v>
      </c>
      <c r="E2744" s="82">
        <v>46028.634386574071</v>
      </c>
      <c r="F2744" s="12" t="s">
        <v>15647</v>
      </c>
    </row>
    <row r="2745" spans="1:6" x14ac:dyDescent="0.3">
      <c r="A2745" s="12" t="s">
        <v>18389</v>
      </c>
      <c r="B2745" s="12" t="s">
        <v>3028</v>
      </c>
      <c r="C2745" s="12">
        <v>7027262302</v>
      </c>
      <c r="D2745" s="12">
        <v>698</v>
      </c>
      <c r="E2745" s="82">
        <v>46023.400358796287</v>
      </c>
      <c r="F2745" s="12" t="s">
        <v>15647</v>
      </c>
    </row>
    <row r="2746" spans="1:6" x14ac:dyDescent="0.3">
      <c r="A2746" s="12" t="s">
        <v>18390</v>
      </c>
      <c r="B2746" s="12" t="s">
        <v>3332</v>
      </c>
      <c r="C2746" s="12">
        <v>6334197664</v>
      </c>
      <c r="D2746" s="12">
        <v>311</v>
      </c>
      <c r="E2746" s="82">
        <v>46043.552442129629</v>
      </c>
      <c r="F2746" s="12" t="s">
        <v>15649</v>
      </c>
    </row>
    <row r="2747" spans="1:6" x14ac:dyDescent="0.3">
      <c r="A2747" s="12" t="s">
        <v>18391</v>
      </c>
      <c r="B2747" s="12" t="s">
        <v>866</v>
      </c>
      <c r="C2747" s="12">
        <v>6351089193</v>
      </c>
      <c r="D2747" s="12">
        <v>3481</v>
      </c>
      <c r="E2747" s="82">
        <v>46041.70521990741</v>
      </c>
      <c r="F2747" s="12" t="s">
        <v>15649</v>
      </c>
    </row>
    <row r="2748" spans="1:6" x14ac:dyDescent="0.3">
      <c r="A2748" s="12" t="s">
        <v>18392</v>
      </c>
      <c r="B2748" s="12" t="s">
        <v>1592</v>
      </c>
      <c r="C2748" s="12">
        <v>8854590176</v>
      </c>
      <c r="D2748" s="12">
        <v>2508</v>
      </c>
      <c r="E2748" s="82">
        <v>46030.355219907397</v>
      </c>
      <c r="F2748" s="12" t="s">
        <v>15643</v>
      </c>
    </row>
    <row r="2749" spans="1:6" x14ac:dyDescent="0.3">
      <c r="A2749" s="12" t="s">
        <v>18393</v>
      </c>
      <c r="B2749" s="12" t="s">
        <v>741</v>
      </c>
      <c r="C2749" s="12">
        <v>9920939481</v>
      </c>
      <c r="D2749" s="12">
        <v>1717</v>
      </c>
      <c r="E2749" s="82">
        <v>46035.650358796287</v>
      </c>
      <c r="F2749" s="12" t="s">
        <v>15649</v>
      </c>
    </row>
    <row r="2750" spans="1:6" x14ac:dyDescent="0.3">
      <c r="A2750" s="12" t="s">
        <v>18394</v>
      </c>
      <c r="B2750" s="12" t="s">
        <v>2379</v>
      </c>
      <c r="C2750" s="12">
        <v>7048414441</v>
      </c>
      <c r="D2750" s="12">
        <v>124</v>
      </c>
      <c r="E2750" s="82">
        <v>46019.887164351851</v>
      </c>
      <c r="F2750" s="12" t="s">
        <v>15643</v>
      </c>
    </row>
    <row r="2751" spans="1:6" x14ac:dyDescent="0.3">
      <c r="A2751" s="12" t="s">
        <v>18395</v>
      </c>
      <c r="B2751" s="12" t="s">
        <v>2435</v>
      </c>
      <c r="C2751" s="12">
        <v>8866057673</v>
      </c>
      <c r="D2751" s="12">
        <v>1213</v>
      </c>
      <c r="E2751" s="82">
        <v>46039.708692129629</v>
      </c>
      <c r="F2751" s="12" t="s">
        <v>15643</v>
      </c>
    </row>
    <row r="2752" spans="1:6" x14ac:dyDescent="0.3">
      <c r="A2752" s="12" t="s">
        <v>18396</v>
      </c>
      <c r="B2752" s="12" t="s">
        <v>1231</v>
      </c>
      <c r="C2752" s="12">
        <v>6342844265</v>
      </c>
      <c r="D2752" s="12">
        <v>2025</v>
      </c>
      <c r="E2752" s="82">
        <v>46026.502442129633</v>
      </c>
      <c r="F2752" s="12" t="s">
        <v>15647</v>
      </c>
    </row>
    <row r="2753" spans="1:6" x14ac:dyDescent="0.3">
      <c r="A2753" s="12" t="s">
        <v>18397</v>
      </c>
      <c r="B2753" s="12" t="s">
        <v>3026</v>
      </c>
      <c r="C2753" s="12">
        <v>6372821256</v>
      </c>
      <c r="D2753" s="12">
        <v>860</v>
      </c>
      <c r="E2753" s="82">
        <v>46040.208692129629</v>
      </c>
      <c r="F2753" s="12" t="s">
        <v>15647</v>
      </c>
    </row>
    <row r="2754" spans="1:6" x14ac:dyDescent="0.3">
      <c r="A2754" s="12" t="s">
        <v>18398</v>
      </c>
      <c r="B2754" s="12" t="s">
        <v>3154</v>
      </c>
      <c r="C2754" s="12">
        <v>9826497997</v>
      </c>
      <c r="D2754" s="12">
        <v>374</v>
      </c>
      <c r="E2754" s="82">
        <v>46048.137164351851</v>
      </c>
      <c r="F2754" s="12" t="s">
        <v>15649</v>
      </c>
    </row>
    <row r="2755" spans="1:6" x14ac:dyDescent="0.3">
      <c r="A2755" s="12" t="s">
        <v>18399</v>
      </c>
      <c r="B2755" s="12" t="s">
        <v>1742</v>
      </c>
      <c r="C2755" s="12">
        <v>6324074921</v>
      </c>
      <c r="D2755" s="12">
        <v>1223</v>
      </c>
      <c r="E2755" s="82">
        <v>46024.48646990741</v>
      </c>
      <c r="F2755" s="12" t="s">
        <v>15643</v>
      </c>
    </row>
    <row r="2756" spans="1:6" x14ac:dyDescent="0.3">
      <c r="A2756" s="12" t="s">
        <v>18400</v>
      </c>
      <c r="B2756" s="12" t="s">
        <v>4106</v>
      </c>
      <c r="C2756" s="12">
        <v>7060189979</v>
      </c>
      <c r="D2756" s="12">
        <v>3412</v>
      </c>
      <c r="E2756" s="82">
        <v>46022.833692129629</v>
      </c>
      <c r="F2756" s="12" t="s">
        <v>15643</v>
      </c>
    </row>
    <row r="2757" spans="1:6" x14ac:dyDescent="0.3">
      <c r="A2757" s="12" t="s">
        <v>18401</v>
      </c>
      <c r="B2757" s="12" t="s">
        <v>2791</v>
      </c>
      <c r="C2757" s="12">
        <v>6351647793</v>
      </c>
      <c r="D2757" s="12">
        <v>1667</v>
      </c>
      <c r="E2757" s="82">
        <v>46020.446886574071</v>
      </c>
      <c r="F2757" s="12" t="s">
        <v>15647</v>
      </c>
    </row>
    <row r="2758" spans="1:6" x14ac:dyDescent="0.3">
      <c r="A2758" s="12" t="s">
        <v>18402</v>
      </c>
      <c r="B2758" s="12" t="s">
        <v>3200</v>
      </c>
      <c r="C2758" s="12">
        <v>7012369766</v>
      </c>
      <c r="D2758" s="12">
        <v>1675</v>
      </c>
      <c r="E2758" s="82">
        <v>46040.086469907408</v>
      </c>
      <c r="F2758" s="12" t="s">
        <v>15643</v>
      </c>
    </row>
    <row r="2759" spans="1:6" x14ac:dyDescent="0.3">
      <c r="A2759" s="12" t="s">
        <v>18403</v>
      </c>
      <c r="B2759" s="12" t="s">
        <v>3006</v>
      </c>
      <c r="C2759" s="12">
        <v>8844216285</v>
      </c>
      <c r="D2759" s="12">
        <v>640</v>
      </c>
      <c r="E2759" s="82">
        <v>46051.228831018518</v>
      </c>
      <c r="F2759" s="12" t="s">
        <v>15643</v>
      </c>
    </row>
    <row r="2760" spans="1:6" x14ac:dyDescent="0.3">
      <c r="A2760" s="12" t="s">
        <v>18404</v>
      </c>
      <c r="B2760" s="12" t="s">
        <v>3780</v>
      </c>
      <c r="C2760" s="12">
        <v>6325420514</v>
      </c>
      <c r="D2760" s="12">
        <v>1403</v>
      </c>
      <c r="E2760" s="82">
        <v>46035.853831018518</v>
      </c>
      <c r="F2760" s="12" t="s">
        <v>15647</v>
      </c>
    </row>
    <row r="2761" spans="1:6" x14ac:dyDescent="0.3">
      <c r="A2761" s="12" t="s">
        <v>18405</v>
      </c>
      <c r="B2761" s="12" t="s">
        <v>1151</v>
      </c>
      <c r="C2761" s="12">
        <v>9975770653</v>
      </c>
      <c r="D2761" s="12">
        <v>74</v>
      </c>
      <c r="E2761" s="82">
        <v>46041.637164351851</v>
      </c>
      <c r="F2761" s="12" t="s">
        <v>15643</v>
      </c>
    </row>
    <row r="2762" spans="1:6" x14ac:dyDescent="0.3">
      <c r="A2762" s="12" t="s">
        <v>18406</v>
      </c>
      <c r="B2762" s="12" t="s">
        <v>1921</v>
      </c>
      <c r="C2762" s="12">
        <v>9844778822</v>
      </c>
      <c r="D2762" s="12">
        <v>2535</v>
      </c>
      <c r="E2762" s="82">
        <v>46042.18577546296</v>
      </c>
      <c r="F2762" s="12" t="s">
        <v>15649</v>
      </c>
    </row>
    <row r="2763" spans="1:6" x14ac:dyDescent="0.3">
      <c r="A2763" s="12" t="s">
        <v>18407</v>
      </c>
      <c r="B2763" s="12" t="s">
        <v>3108</v>
      </c>
      <c r="C2763" s="12">
        <v>9821933755</v>
      </c>
      <c r="D2763" s="12">
        <v>681</v>
      </c>
      <c r="E2763" s="82">
        <v>46035.206608796303</v>
      </c>
      <c r="F2763" s="12" t="s">
        <v>15647</v>
      </c>
    </row>
    <row r="2764" spans="1:6" x14ac:dyDescent="0.3">
      <c r="A2764" s="12" t="s">
        <v>18408</v>
      </c>
      <c r="B2764" s="12" t="s">
        <v>3734</v>
      </c>
      <c r="C2764" s="12">
        <v>7010470242</v>
      </c>
      <c r="D2764" s="12">
        <v>1585</v>
      </c>
      <c r="E2764" s="82">
        <v>46028.205914351849</v>
      </c>
      <c r="F2764" s="12" t="s">
        <v>15647</v>
      </c>
    </row>
    <row r="2765" spans="1:6" x14ac:dyDescent="0.3">
      <c r="A2765" s="12" t="s">
        <v>18409</v>
      </c>
      <c r="B2765" s="12" t="s">
        <v>1702</v>
      </c>
      <c r="C2765" s="12">
        <v>9986322956</v>
      </c>
      <c r="D2765" s="12">
        <v>3278</v>
      </c>
      <c r="E2765" s="82">
        <v>46030.993414351848</v>
      </c>
      <c r="F2765" s="12" t="s">
        <v>15647</v>
      </c>
    </row>
    <row r="2766" spans="1:6" x14ac:dyDescent="0.3">
      <c r="A2766" s="12" t="s">
        <v>18410</v>
      </c>
      <c r="B2766" s="12" t="s">
        <v>2809</v>
      </c>
      <c r="C2766" s="12">
        <v>8872332783</v>
      </c>
      <c r="D2766" s="12">
        <v>1558</v>
      </c>
      <c r="E2766" s="82">
        <v>46020.996886574067</v>
      </c>
      <c r="F2766" s="12" t="s">
        <v>15643</v>
      </c>
    </row>
    <row r="2767" spans="1:6" x14ac:dyDescent="0.3">
      <c r="A2767" s="12" t="s">
        <v>18411</v>
      </c>
      <c r="B2767" s="12" t="s">
        <v>2156</v>
      </c>
      <c r="C2767" s="12">
        <v>9872343722</v>
      </c>
      <c r="D2767" s="12">
        <v>2616</v>
      </c>
      <c r="E2767" s="82">
        <v>46052.012858796297</v>
      </c>
      <c r="F2767" s="12" t="s">
        <v>15643</v>
      </c>
    </row>
    <row r="2768" spans="1:6" x14ac:dyDescent="0.3">
      <c r="A2768" s="12" t="s">
        <v>18412</v>
      </c>
      <c r="B2768" s="12" t="s">
        <v>1194</v>
      </c>
      <c r="C2768" s="12">
        <v>6390295544</v>
      </c>
      <c r="D2768" s="12">
        <v>1070</v>
      </c>
      <c r="E2768" s="82">
        <v>46037.463553240741</v>
      </c>
      <c r="F2768" s="12" t="s">
        <v>15643</v>
      </c>
    </row>
    <row r="2769" spans="1:6" x14ac:dyDescent="0.3">
      <c r="A2769" s="12" t="s">
        <v>18413</v>
      </c>
      <c r="B2769" s="12" t="s">
        <v>557</v>
      </c>
      <c r="C2769" s="12">
        <v>7064179866</v>
      </c>
      <c r="D2769" s="12">
        <v>2620</v>
      </c>
      <c r="E2769" s="82">
        <v>46048.030219907407</v>
      </c>
      <c r="F2769" s="12" t="s">
        <v>15649</v>
      </c>
    </row>
    <row r="2770" spans="1:6" x14ac:dyDescent="0.3">
      <c r="A2770" s="12" t="s">
        <v>18414</v>
      </c>
      <c r="B2770" s="12" t="s">
        <v>4451</v>
      </c>
      <c r="C2770" s="12">
        <v>6342219741</v>
      </c>
      <c r="D2770" s="12">
        <v>264</v>
      </c>
      <c r="E2770" s="82">
        <v>46047.150358796287</v>
      </c>
      <c r="F2770" s="12" t="s">
        <v>15643</v>
      </c>
    </row>
    <row r="2771" spans="1:6" x14ac:dyDescent="0.3">
      <c r="A2771" s="12" t="s">
        <v>18415</v>
      </c>
      <c r="B2771" s="12" t="s">
        <v>1308</v>
      </c>
      <c r="C2771" s="12">
        <v>6356426636</v>
      </c>
      <c r="D2771" s="12">
        <v>2088</v>
      </c>
      <c r="E2771" s="82">
        <v>46048.837858796287</v>
      </c>
      <c r="F2771" s="12" t="s">
        <v>15649</v>
      </c>
    </row>
    <row r="2772" spans="1:6" x14ac:dyDescent="0.3">
      <c r="A2772" s="12" t="s">
        <v>18416</v>
      </c>
      <c r="B2772" s="12" t="s">
        <v>1496</v>
      </c>
      <c r="C2772" s="12">
        <v>7060139630</v>
      </c>
      <c r="D2772" s="12">
        <v>984</v>
      </c>
      <c r="E2772" s="82">
        <v>46023.042719907397</v>
      </c>
      <c r="F2772" s="12" t="s">
        <v>15643</v>
      </c>
    </row>
    <row r="2773" spans="1:6" x14ac:dyDescent="0.3">
      <c r="A2773" s="12" t="s">
        <v>18417</v>
      </c>
      <c r="B2773" s="12" t="s">
        <v>824</v>
      </c>
      <c r="C2773" s="12">
        <v>9821465193</v>
      </c>
      <c r="D2773" s="12">
        <v>1288</v>
      </c>
      <c r="E2773" s="82">
        <v>46043.585775462961</v>
      </c>
      <c r="F2773" s="12" t="s">
        <v>15647</v>
      </c>
    </row>
    <row r="2774" spans="1:6" x14ac:dyDescent="0.3">
      <c r="A2774" s="12" t="s">
        <v>18418</v>
      </c>
      <c r="B2774" s="12" t="s">
        <v>4092</v>
      </c>
      <c r="C2774" s="12">
        <v>8849381545</v>
      </c>
      <c r="D2774" s="12">
        <v>3044</v>
      </c>
      <c r="E2774" s="82">
        <v>46022.487164351849</v>
      </c>
      <c r="F2774" s="12" t="s">
        <v>15649</v>
      </c>
    </row>
    <row r="2775" spans="1:6" x14ac:dyDescent="0.3">
      <c r="A2775" s="12" t="s">
        <v>18419</v>
      </c>
      <c r="B2775" s="12" t="s">
        <v>3172</v>
      </c>
      <c r="C2775" s="12">
        <v>6351023729</v>
      </c>
      <c r="D2775" s="12">
        <v>2014</v>
      </c>
      <c r="E2775" s="82">
        <v>46034.622581018521</v>
      </c>
      <c r="F2775" s="12" t="s">
        <v>15649</v>
      </c>
    </row>
    <row r="2776" spans="1:6" x14ac:dyDescent="0.3">
      <c r="A2776" s="12" t="s">
        <v>18420</v>
      </c>
      <c r="B2776" s="12" t="s">
        <v>4561</v>
      </c>
      <c r="C2776" s="12">
        <v>7029721627</v>
      </c>
      <c r="D2776" s="12">
        <v>2477</v>
      </c>
      <c r="E2776" s="82">
        <v>46049.383692129632</v>
      </c>
      <c r="F2776" s="12" t="s">
        <v>15649</v>
      </c>
    </row>
    <row r="2777" spans="1:6" x14ac:dyDescent="0.3">
      <c r="A2777" s="12" t="s">
        <v>18421</v>
      </c>
      <c r="B2777" s="12" t="s">
        <v>1905</v>
      </c>
      <c r="C2777" s="12">
        <v>9873653535</v>
      </c>
      <c r="D2777" s="12">
        <v>2602</v>
      </c>
      <c r="E2777" s="82">
        <v>46042.460081018522</v>
      </c>
      <c r="F2777" s="12" t="s">
        <v>15643</v>
      </c>
    </row>
    <row r="2778" spans="1:6" x14ac:dyDescent="0.3">
      <c r="A2778" s="12" t="s">
        <v>18422</v>
      </c>
      <c r="B2778" s="12" t="s">
        <v>3577</v>
      </c>
      <c r="C2778" s="12">
        <v>7066819612</v>
      </c>
      <c r="D2778" s="12">
        <v>196</v>
      </c>
      <c r="E2778" s="82">
        <v>46030.273969907408</v>
      </c>
      <c r="F2778" s="12" t="s">
        <v>15643</v>
      </c>
    </row>
    <row r="2779" spans="1:6" x14ac:dyDescent="0.3">
      <c r="A2779" s="12" t="s">
        <v>18423</v>
      </c>
      <c r="B2779" s="12" t="s">
        <v>2023</v>
      </c>
      <c r="C2779" s="12">
        <v>6367584776</v>
      </c>
      <c r="D2779" s="12">
        <v>1093</v>
      </c>
      <c r="E2779" s="82">
        <v>46043.273969907408</v>
      </c>
      <c r="F2779" s="12" t="s">
        <v>15643</v>
      </c>
    </row>
    <row r="2780" spans="1:6" x14ac:dyDescent="0.3">
      <c r="A2780" s="12" t="s">
        <v>18424</v>
      </c>
      <c r="B2780" s="12" t="s">
        <v>1512</v>
      </c>
      <c r="C2780" s="12">
        <v>8812883034</v>
      </c>
      <c r="D2780" s="12">
        <v>346</v>
      </c>
      <c r="E2780" s="82">
        <v>46035.153136574067</v>
      </c>
      <c r="F2780" s="12" t="s">
        <v>15643</v>
      </c>
    </row>
    <row r="2781" spans="1:6" x14ac:dyDescent="0.3">
      <c r="A2781" s="12" t="s">
        <v>18425</v>
      </c>
      <c r="B2781" s="12" t="s">
        <v>2725</v>
      </c>
      <c r="C2781" s="12">
        <v>7025542884</v>
      </c>
      <c r="D2781" s="12">
        <v>1542</v>
      </c>
      <c r="E2781" s="82">
        <v>46031.439942129633</v>
      </c>
      <c r="F2781" s="12" t="s">
        <v>15643</v>
      </c>
    </row>
    <row r="2782" spans="1:6" x14ac:dyDescent="0.3">
      <c r="A2782" s="12" t="s">
        <v>18426</v>
      </c>
      <c r="B2782" s="12" t="s">
        <v>4281</v>
      </c>
      <c r="C2782" s="12">
        <v>9819661403</v>
      </c>
      <c r="D2782" s="12">
        <v>1181</v>
      </c>
      <c r="E2782" s="82">
        <v>46042.901053240741</v>
      </c>
      <c r="F2782" s="12" t="s">
        <v>15643</v>
      </c>
    </row>
    <row r="2783" spans="1:6" x14ac:dyDescent="0.3">
      <c r="A2783" s="12" t="s">
        <v>18427</v>
      </c>
      <c r="B2783" s="12" t="s">
        <v>1048</v>
      </c>
      <c r="C2783" s="12">
        <v>8867184260</v>
      </c>
      <c r="D2783" s="12">
        <v>2818</v>
      </c>
      <c r="E2783" s="82">
        <v>46046.476053240738</v>
      </c>
      <c r="F2783" s="12" t="s">
        <v>15647</v>
      </c>
    </row>
    <row r="2784" spans="1:6" x14ac:dyDescent="0.3">
      <c r="A2784" s="12" t="s">
        <v>18428</v>
      </c>
      <c r="B2784" s="12" t="s">
        <v>4271</v>
      </c>
      <c r="C2784" s="12">
        <v>8842031665</v>
      </c>
      <c r="D2784" s="12">
        <v>162</v>
      </c>
      <c r="E2784" s="82">
        <v>46050.37605324074</v>
      </c>
      <c r="F2784" s="12" t="s">
        <v>15647</v>
      </c>
    </row>
    <row r="2785" spans="1:6" x14ac:dyDescent="0.3">
      <c r="A2785" s="12" t="s">
        <v>18429</v>
      </c>
      <c r="B2785" s="12" t="s">
        <v>4296</v>
      </c>
      <c r="C2785" s="12">
        <v>9982255505</v>
      </c>
      <c r="D2785" s="12">
        <v>915</v>
      </c>
      <c r="E2785" s="82">
        <v>46021.589247685188</v>
      </c>
      <c r="F2785" s="12" t="s">
        <v>15649</v>
      </c>
    </row>
    <row r="2786" spans="1:6" x14ac:dyDescent="0.3">
      <c r="A2786" s="12" t="s">
        <v>18430</v>
      </c>
      <c r="B2786" s="12" t="s">
        <v>710</v>
      </c>
      <c r="C2786" s="12">
        <v>7044591870</v>
      </c>
      <c r="D2786" s="12">
        <v>2127</v>
      </c>
      <c r="E2786" s="82">
        <v>46028.184386574067</v>
      </c>
      <c r="F2786" s="12" t="s">
        <v>15643</v>
      </c>
    </row>
    <row r="2787" spans="1:6" x14ac:dyDescent="0.3">
      <c r="A2787" s="12" t="s">
        <v>18431</v>
      </c>
      <c r="B2787" s="12" t="s">
        <v>653</v>
      </c>
      <c r="C2787" s="12">
        <v>8814513356</v>
      </c>
      <c r="D2787" s="12">
        <v>2104</v>
      </c>
      <c r="E2787" s="82">
        <v>46045.625358796293</v>
      </c>
      <c r="F2787" s="12" t="s">
        <v>15649</v>
      </c>
    </row>
    <row r="2788" spans="1:6" x14ac:dyDescent="0.3">
      <c r="A2788" s="12" t="s">
        <v>18432</v>
      </c>
      <c r="B2788" s="12" t="s">
        <v>656</v>
      </c>
      <c r="C2788" s="12">
        <v>9970710277</v>
      </c>
      <c r="D2788" s="12">
        <v>3402</v>
      </c>
      <c r="E2788" s="82">
        <v>46032.993414351848</v>
      </c>
      <c r="F2788" s="12" t="s">
        <v>15649</v>
      </c>
    </row>
    <row r="2789" spans="1:6" x14ac:dyDescent="0.3">
      <c r="A2789" s="12" t="s">
        <v>18433</v>
      </c>
      <c r="B2789" s="12" t="s">
        <v>2449</v>
      </c>
      <c r="C2789" s="12">
        <v>9973431468</v>
      </c>
      <c r="D2789" s="12">
        <v>1457</v>
      </c>
      <c r="E2789" s="82">
        <v>46045.753831018519</v>
      </c>
      <c r="F2789" s="12" t="s">
        <v>15647</v>
      </c>
    </row>
    <row r="2790" spans="1:6" x14ac:dyDescent="0.3">
      <c r="A2790" s="12" t="s">
        <v>18434</v>
      </c>
      <c r="B2790" s="12" t="s">
        <v>1064</v>
      </c>
      <c r="C2790" s="12">
        <v>7024439187</v>
      </c>
      <c r="D2790" s="12">
        <v>430</v>
      </c>
      <c r="E2790" s="82">
        <v>46044.145497685182</v>
      </c>
      <c r="F2790" s="12" t="s">
        <v>15649</v>
      </c>
    </row>
    <row r="2791" spans="1:6" x14ac:dyDescent="0.3">
      <c r="A2791" s="12" t="s">
        <v>18435</v>
      </c>
      <c r="B2791" s="12" t="s">
        <v>1576</v>
      </c>
      <c r="C2791" s="12">
        <v>9838513641</v>
      </c>
      <c r="D2791" s="12">
        <v>2059</v>
      </c>
      <c r="E2791" s="82">
        <v>46025.26771990741</v>
      </c>
      <c r="F2791" s="12" t="s">
        <v>15647</v>
      </c>
    </row>
    <row r="2792" spans="1:6" x14ac:dyDescent="0.3">
      <c r="A2792" s="12" t="s">
        <v>18436</v>
      </c>
      <c r="B2792" s="12" t="s">
        <v>2213</v>
      </c>
      <c r="C2792" s="12">
        <v>9844594644</v>
      </c>
      <c r="D2792" s="12">
        <v>506</v>
      </c>
      <c r="E2792" s="82">
        <v>46021.579525462963</v>
      </c>
      <c r="F2792" s="12" t="s">
        <v>15649</v>
      </c>
    </row>
    <row r="2793" spans="1:6" x14ac:dyDescent="0.3">
      <c r="A2793" s="12" t="s">
        <v>18437</v>
      </c>
      <c r="B2793" s="12" t="s">
        <v>2963</v>
      </c>
      <c r="C2793" s="12">
        <v>9925332956</v>
      </c>
      <c r="D2793" s="12">
        <v>454</v>
      </c>
      <c r="E2793" s="82">
        <v>46031.944108796299</v>
      </c>
      <c r="F2793" s="12" t="s">
        <v>15649</v>
      </c>
    </row>
    <row r="2794" spans="1:6" x14ac:dyDescent="0.3">
      <c r="A2794" s="12" t="s">
        <v>18438</v>
      </c>
      <c r="B2794" s="12" t="s">
        <v>2181</v>
      </c>
      <c r="C2794" s="12">
        <v>8848586055</v>
      </c>
      <c r="D2794" s="12">
        <v>663</v>
      </c>
      <c r="E2794" s="82">
        <v>46039.73646990741</v>
      </c>
      <c r="F2794" s="12" t="s">
        <v>15649</v>
      </c>
    </row>
    <row r="2795" spans="1:6" x14ac:dyDescent="0.3">
      <c r="A2795" s="12" t="s">
        <v>18439</v>
      </c>
      <c r="B2795" s="12" t="s">
        <v>1879</v>
      </c>
      <c r="C2795" s="12">
        <v>9952008880</v>
      </c>
      <c r="D2795" s="12">
        <v>2192</v>
      </c>
      <c r="E2795" s="82">
        <v>46038.479525462957</v>
      </c>
      <c r="F2795" s="12" t="s">
        <v>15643</v>
      </c>
    </row>
    <row r="2796" spans="1:6" x14ac:dyDescent="0.3">
      <c r="A2796" s="12" t="s">
        <v>18440</v>
      </c>
      <c r="B2796" s="12" t="s">
        <v>2063</v>
      </c>
      <c r="C2796" s="12">
        <v>7014676075</v>
      </c>
      <c r="D2796" s="12">
        <v>750</v>
      </c>
      <c r="E2796" s="82">
        <v>46043.501747685194</v>
      </c>
      <c r="F2796" s="12" t="s">
        <v>15649</v>
      </c>
    </row>
    <row r="2797" spans="1:6" x14ac:dyDescent="0.3">
      <c r="A2797" s="12" t="s">
        <v>18441</v>
      </c>
      <c r="B2797" s="12" t="s">
        <v>3382</v>
      </c>
      <c r="C2797" s="12">
        <v>6342507635</v>
      </c>
      <c r="D2797" s="12">
        <v>136</v>
      </c>
      <c r="E2797" s="82">
        <v>46045.978831018518</v>
      </c>
      <c r="F2797" s="12" t="s">
        <v>15643</v>
      </c>
    </row>
    <row r="2798" spans="1:6" x14ac:dyDescent="0.3">
      <c r="A2798" s="12" t="s">
        <v>18442</v>
      </c>
      <c r="B2798" s="12" t="s">
        <v>697</v>
      </c>
      <c r="C2798" s="12">
        <v>8852325473</v>
      </c>
      <c r="D2798" s="12">
        <v>1458</v>
      </c>
      <c r="E2798" s="82">
        <v>46042.485081018523</v>
      </c>
      <c r="F2798" s="12" t="s">
        <v>15649</v>
      </c>
    </row>
    <row r="2799" spans="1:6" x14ac:dyDescent="0.3">
      <c r="A2799" s="12" t="s">
        <v>18443</v>
      </c>
      <c r="B2799" s="12" t="s">
        <v>975</v>
      </c>
      <c r="C2799" s="12">
        <v>9916100648</v>
      </c>
      <c r="D2799" s="12">
        <v>1607</v>
      </c>
      <c r="E2799" s="82">
        <v>46042.681608796287</v>
      </c>
      <c r="F2799" s="12" t="s">
        <v>15643</v>
      </c>
    </row>
    <row r="2800" spans="1:6" x14ac:dyDescent="0.3">
      <c r="A2800" s="12" t="s">
        <v>18444</v>
      </c>
      <c r="B2800" s="12" t="s">
        <v>2185</v>
      </c>
      <c r="C2800" s="12">
        <v>6388889011</v>
      </c>
      <c r="D2800" s="12">
        <v>1389</v>
      </c>
      <c r="E2800" s="82">
        <v>46041.250358796293</v>
      </c>
      <c r="F2800" s="12" t="s">
        <v>15647</v>
      </c>
    </row>
    <row r="2801" spans="1:6" x14ac:dyDescent="0.3">
      <c r="A2801" s="12" t="s">
        <v>18445</v>
      </c>
      <c r="B2801" s="12" t="s">
        <v>3012</v>
      </c>
      <c r="C2801" s="12">
        <v>9988012092</v>
      </c>
      <c r="D2801" s="12">
        <v>39</v>
      </c>
      <c r="E2801" s="82">
        <v>46020.246192129627</v>
      </c>
      <c r="F2801" s="12" t="s">
        <v>15643</v>
      </c>
    </row>
    <row r="2802" spans="1:6" x14ac:dyDescent="0.3">
      <c r="A2802" s="12" t="s">
        <v>18446</v>
      </c>
      <c r="B2802" s="12" t="s">
        <v>2185</v>
      </c>
      <c r="C2802" s="12">
        <v>7097764804</v>
      </c>
      <c r="D2802" s="12">
        <v>3268</v>
      </c>
      <c r="E2802" s="82">
        <v>46041.07744212963</v>
      </c>
      <c r="F2802" s="12" t="s">
        <v>15647</v>
      </c>
    </row>
    <row r="2803" spans="1:6" x14ac:dyDescent="0.3">
      <c r="A2803" s="12" t="s">
        <v>18447</v>
      </c>
      <c r="B2803" s="12" t="s">
        <v>3523</v>
      </c>
      <c r="C2803" s="12">
        <v>7085459925</v>
      </c>
      <c r="D2803" s="12">
        <v>2070</v>
      </c>
      <c r="E2803" s="82">
        <v>46032.590636574067</v>
      </c>
      <c r="F2803" s="12" t="s">
        <v>15649</v>
      </c>
    </row>
    <row r="2804" spans="1:6" x14ac:dyDescent="0.3">
      <c r="A2804" s="12" t="s">
        <v>18448</v>
      </c>
      <c r="B2804" s="12" t="s">
        <v>2827</v>
      </c>
      <c r="C2804" s="12">
        <v>6346884962</v>
      </c>
      <c r="D2804" s="12">
        <v>3346</v>
      </c>
      <c r="E2804" s="82">
        <v>46023.885775462957</v>
      </c>
      <c r="F2804" s="12" t="s">
        <v>15643</v>
      </c>
    </row>
    <row r="2805" spans="1:6" x14ac:dyDescent="0.3">
      <c r="A2805" s="12" t="s">
        <v>18449</v>
      </c>
      <c r="B2805" s="12" t="s">
        <v>2335</v>
      </c>
      <c r="C2805" s="12">
        <v>9811899106</v>
      </c>
      <c r="D2805" s="12">
        <v>3324</v>
      </c>
      <c r="E2805" s="82">
        <v>46029.530914351853</v>
      </c>
      <c r="F2805" s="12" t="s">
        <v>15643</v>
      </c>
    </row>
    <row r="2806" spans="1:6" x14ac:dyDescent="0.3">
      <c r="A2806" s="12" t="s">
        <v>18450</v>
      </c>
      <c r="B2806" s="12" t="s">
        <v>3274</v>
      </c>
      <c r="C2806" s="12">
        <v>8866186173</v>
      </c>
      <c r="D2806" s="12">
        <v>1120</v>
      </c>
      <c r="E2806" s="82">
        <v>46043.360775462963</v>
      </c>
      <c r="F2806" s="12" t="s">
        <v>15643</v>
      </c>
    </row>
    <row r="2807" spans="1:6" x14ac:dyDescent="0.3">
      <c r="A2807" s="12" t="s">
        <v>18451</v>
      </c>
      <c r="B2807" s="12" t="s">
        <v>3461</v>
      </c>
      <c r="C2807" s="12">
        <v>9881628933</v>
      </c>
      <c r="D2807" s="12">
        <v>2351</v>
      </c>
      <c r="E2807" s="82">
        <v>46026.667025462957</v>
      </c>
      <c r="F2807" s="12" t="s">
        <v>15647</v>
      </c>
    </row>
    <row r="2808" spans="1:6" x14ac:dyDescent="0.3">
      <c r="A2808" s="12" t="s">
        <v>18452</v>
      </c>
      <c r="B2808" s="12" t="s">
        <v>3613</v>
      </c>
      <c r="C2808" s="12">
        <v>9850070978</v>
      </c>
      <c r="D2808" s="12">
        <v>2949</v>
      </c>
      <c r="E2808" s="82">
        <v>46038.289247685178</v>
      </c>
      <c r="F2808" s="12" t="s">
        <v>15647</v>
      </c>
    </row>
    <row r="2809" spans="1:6" x14ac:dyDescent="0.3">
      <c r="A2809" s="12" t="s">
        <v>18453</v>
      </c>
      <c r="B2809" s="12" t="s">
        <v>1389</v>
      </c>
      <c r="C2809" s="12">
        <v>7049653548</v>
      </c>
      <c r="D2809" s="12">
        <v>3234</v>
      </c>
      <c r="E2809" s="82">
        <v>46037.043414351851</v>
      </c>
      <c r="F2809" s="12" t="s">
        <v>15649</v>
      </c>
    </row>
    <row r="2810" spans="1:6" x14ac:dyDescent="0.3">
      <c r="A2810" s="12" t="s">
        <v>18454</v>
      </c>
      <c r="B2810" s="12" t="s">
        <v>3132</v>
      </c>
      <c r="C2810" s="12">
        <v>7072082585</v>
      </c>
      <c r="D2810" s="12">
        <v>2578</v>
      </c>
      <c r="E2810" s="82">
        <v>46026.539247685178</v>
      </c>
      <c r="F2810" s="12" t="s">
        <v>15647</v>
      </c>
    </row>
    <row r="2811" spans="1:6" x14ac:dyDescent="0.3">
      <c r="A2811" s="12" t="s">
        <v>18455</v>
      </c>
      <c r="B2811" s="12" t="s">
        <v>846</v>
      </c>
      <c r="C2811" s="12">
        <v>9935802898</v>
      </c>
      <c r="D2811" s="12">
        <v>2262</v>
      </c>
      <c r="E2811" s="82">
        <v>46046.457303240742</v>
      </c>
      <c r="F2811" s="12" t="s">
        <v>15649</v>
      </c>
    </row>
    <row r="2812" spans="1:6" x14ac:dyDescent="0.3">
      <c r="A2812" s="12" t="s">
        <v>18456</v>
      </c>
      <c r="B2812" s="12" t="s">
        <v>2971</v>
      </c>
      <c r="C2812" s="12">
        <v>7028585180</v>
      </c>
      <c r="D2812" s="12">
        <v>746</v>
      </c>
      <c r="E2812" s="82">
        <v>46049.849664351852</v>
      </c>
      <c r="F2812" s="12" t="s">
        <v>15649</v>
      </c>
    </row>
    <row r="2813" spans="1:6" x14ac:dyDescent="0.3">
      <c r="A2813" s="12" t="s">
        <v>18457</v>
      </c>
      <c r="B2813" s="12" t="s">
        <v>1989</v>
      </c>
      <c r="C2813" s="12">
        <v>7018236767</v>
      </c>
      <c r="D2813" s="12">
        <v>1927</v>
      </c>
      <c r="E2813" s="82">
        <v>46030.04896990741</v>
      </c>
      <c r="F2813" s="12" t="s">
        <v>15649</v>
      </c>
    </row>
    <row r="2814" spans="1:6" x14ac:dyDescent="0.3">
      <c r="A2814" s="12" t="s">
        <v>18458</v>
      </c>
      <c r="B2814" s="12" t="s">
        <v>1684</v>
      </c>
      <c r="C2814" s="12">
        <v>6311271172</v>
      </c>
      <c r="D2814" s="12">
        <v>1369</v>
      </c>
      <c r="E2814" s="82">
        <v>46035.342719907407</v>
      </c>
      <c r="F2814" s="12" t="s">
        <v>15647</v>
      </c>
    </row>
    <row r="2815" spans="1:6" x14ac:dyDescent="0.3">
      <c r="A2815" s="12" t="s">
        <v>18459</v>
      </c>
      <c r="B2815" s="12" t="s">
        <v>1937</v>
      </c>
      <c r="C2815" s="12">
        <v>7030262920</v>
      </c>
      <c r="D2815" s="12">
        <v>3551</v>
      </c>
      <c r="E2815" s="82">
        <v>46035.833692129629</v>
      </c>
      <c r="F2815" s="12" t="s">
        <v>15643</v>
      </c>
    </row>
    <row r="2816" spans="1:6" x14ac:dyDescent="0.3">
      <c r="A2816" s="12" t="s">
        <v>18460</v>
      </c>
      <c r="B2816" s="12" t="s">
        <v>2703</v>
      </c>
      <c r="C2816" s="12">
        <v>7032106733</v>
      </c>
      <c r="D2816" s="12">
        <v>2531</v>
      </c>
      <c r="E2816" s="82">
        <v>46053.273969907408</v>
      </c>
      <c r="F2816" s="12" t="s">
        <v>15649</v>
      </c>
    </row>
    <row r="2817" spans="1:6" x14ac:dyDescent="0.3">
      <c r="A2817" s="12" t="s">
        <v>18461</v>
      </c>
      <c r="B2817" s="12" t="s">
        <v>3727</v>
      </c>
      <c r="C2817" s="12">
        <v>9925919254</v>
      </c>
      <c r="D2817" s="12">
        <v>1670</v>
      </c>
      <c r="E2817" s="82">
        <v>46023.072581018518</v>
      </c>
      <c r="F2817" s="12" t="s">
        <v>15643</v>
      </c>
    </row>
    <row r="2818" spans="1:6" x14ac:dyDescent="0.3">
      <c r="A2818" s="12" t="s">
        <v>18462</v>
      </c>
      <c r="B2818" s="12" t="s">
        <v>745</v>
      </c>
      <c r="C2818" s="12">
        <v>7064558405</v>
      </c>
      <c r="D2818" s="12">
        <v>2747</v>
      </c>
      <c r="E2818" s="82">
        <v>46038.802442129629</v>
      </c>
      <c r="F2818" s="12" t="s">
        <v>15649</v>
      </c>
    </row>
    <row r="2819" spans="1:6" x14ac:dyDescent="0.3">
      <c r="A2819" s="12" t="s">
        <v>18463</v>
      </c>
      <c r="B2819" s="12" t="s">
        <v>3742</v>
      </c>
      <c r="C2819" s="12">
        <v>9815936998</v>
      </c>
      <c r="D2819" s="12">
        <v>602</v>
      </c>
      <c r="E2819" s="82">
        <v>46044.385775462957</v>
      </c>
      <c r="F2819" s="12" t="s">
        <v>15643</v>
      </c>
    </row>
    <row r="2820" spans="1:6" x14ac:dyDescent="0.3">
      <c r="A2820" s="12" t="s">
        <v>18464</v>
      </c>
      <c r="B2820" s="12" t="s">
        <v>2881</v>
      </c>
      <c r="C2820" s="12">
        <v>9878747035</v>
      </c>
      <c r="D2820" s="12">
        <v>2549</v>
      </c>
      <c r="E2820" s="82">
        <v>46047.941331018519</v>
      </c>
      <c r="F2820" s="12" t="s">
        <v>15647</v>
      </c>
    </row>
    <row r="2821" spans="1:6" x14ac:dyDescent="0.3">
      <c r="A2821" s="12" t="s">
        <v>18465</v>
      </c>
      <c r="B2821" s="12" t="s">
        <v>2359</v>
      </c>
      <c r="C2821" s="12">
        <v>9956129556</v>
      </c>
      <c r="D2821" s="12">
        <v>434</v>
      </c>
      <c r="E2821" s="82">
        <v>46028.959386574083</v>
      </c>
      <c r="F2821" s="12" t="s">
        <v>15643</v>
      </c>
    </row>
    <row r="2822" spans="1:6" x14ac:dyDescent="0.3">
      <c r="A2822" s="12" t="s">
        <v>18466</v>
      </c>
      <c r="B2822" s="12" t="s">
        <v>942</v>
      </c>
      <c r="C2822" s="12">
        <v>9998826146</v>
      </c>
      <c r="D2822" s="12">
        <v>543</v>
      </c>
      <c r="E2822" s="82">
        <v>46036.030219907407</v>
      </c>
      <c r="F2822" s="12" t="s">
        <v>15643</v>
      </c>
    </row>
    <row r="2823" spans="1:6" x14ac:dyDescent="0.3">
      <c r="A2823" s="12" t="s">
        <v>18467</v>
      </c>
      <c r="B2823" s="12" t="s">
        <v>3898</v>
      </c>
      <c r="C2823" s="12">
        <v>8879145451</v>
      </c>
      <c r="D2823" s="12">
        <v>2930</v>
      </c>
      <c r="E2823" s="82">
        <v>46026.047581018523</v>
      </c>
      <c r="F2823" s="12" t="s">
        <v>15647</v>
      </c>
    </row>
    <row r="2824" spans="1:6" x14ac:dyDescent="0.3">
      <c r="A2824" s="12" t="s">
        <v>18468</v>
      </c>
      <c r="B2824" s="12" t="s">
        <v>1710</v>
      </c>
      <c r="C2824" s="12">
        <v>8814383219</v>
      </c>
      <c r="D2824" s="12">
        <v>2232</v>
      </c>
      <c r="E2824" s="82">
        <v>46028.662858796299</v>
      </c>
      <c r="F2824" s="12" t="s">
        <v>15649</v>
      </c>
    </row>
    <row r="2825" spans="1:6" x14ac:dyDescent="0.3">
      <c r="A2825" s="12" t="s">
        <v>18469</v>
      </c>
      <c r="B2825" s="12" t="s">
        <v>3382</v>
      </c>
      <c r="C2825" s="12">
        <v>9953619970</v>
      </c>
      <c r="D2825" s="12">
        <v>2840</v>
      </c>
      <c r="E2825" s="82">
        <v>46043.148275462961</v>
      </c>
      <c r="F2825" s="12" t="s">
        <v>15643</v>
      </c>
    </row>
    <row r="2826" spans="1:6" x14ac:dyDescent="0.3">
      <c r="A2826" s="12" t="s">
        <v>18470</v>
      </c>
      <c r="B2826" s="12" t="s">
        <v>989</v>
      </c>
      <c r="C2826" s="12">
        <v>9941134646</v>
      </c>
      <c r="D2826" s="12">
        <v>1727</v>
      </c>
      <c r="E2826" s="82">
        <v>46039.312858796293</v>
      </c>
      <c r="F2826" s="12" t="s">
        <v>15647</v>
      </c>
    </row>
    <row r="2827" spans="1:6" x14ac:dyDescent="0.3">
      <c r="A2827" s="12" t="s">
        <v>18471</v>
      </c>
      <c r="B2827" s="12" t="s">
        <v>3408</v>
      </c>
      <c r="C2827" s="12">
        <v>8867269692</v>
      </c>
      <c r="D2827" s="12">
        <v>2578</v>
      </c>
      <c r="E2827" s="82">
        <v>46034.342719907407</v>
      </c>
      <c r="F2827" s="12" t="s">
        <v>15643</v>
      </c>
    </row>
    <row r="2828" spans="1:6" x14ac:dyDescent="0.3">
      <c r="A2828" s="12" t="s">
        <v>18472</v>
      </c>
      <c r="B2828" s="12" t="s">
        <v>2967</v>
      </c>
      <c r="C2828" s="12">
        <v>7086696521</v>
      </c>
      <c r="D2828" s="12">
        <v>1862</v>
      </c>
      <c r="E2828" s="82">
        <v>46050.893414351849</v>
      </c>
      <c r="F2828" s="12" t="s">
        <v>15647</v>
      </c>
    </row>
    <row r="2829" spans="1:6" x14ac:dyDescent="0.3">
      <c r="A2829" s="12" t="s">
        <v>18473</v>
      </c>
      <c r="B2829" s="12" t="s">
        <v>1141</v>
      </c>
      <c r="C2829" s="12">
        <v>7013298940</v>
      </c>
      <c r="D2829" s="12">
        <v>2878</v>
      </c>
      <c r="E2829" s="82">
        <v>46022.416331018518</v>
      </c>
      <c r="F2829" s="12" t="s">
        <v>15643</v>
      </c>
    </row>
    <row r="2830" spans="1:6" x14ac:dyDescent="0.3">
      <c r="A2830" s="12" t="s">
        <v>18474</v>
      </c>
      <c r="B2830" s="12" t="s">
        <v>2721</v>
      </c>
      <c r="C2830" s="12">
        <v>8841079518</v>
      </c>
      <c r="D2830" s="12">
        <v>1716</v>
      </c>
      <c r="E2830" s="82">
        <v>46034.743414351848</v>
      </c>
      <c r="F2830" s="12" t="s">
        <v>15649</v>
      </c>
    </row>
    <row r="2831" spans="1:6" x14ac:dyDescent="0.3">
      <c r="A2831" s="12" t="s">
        <v>18475</v>
      </c>
      <c r="B2831" s="12" t="s">
        <v>2905</v>
      </c>
      <c r="C2831" s="12">
        <v>6362467206</v>
      </c>
      <c r="D2831" s="12">
        <v>328</v>
      </c>
      <c r="E2831" s="82">
        <v>46046.814942129633</v>
      </c>
      <c r="F2831" s="12" t="s">
        <v>15649</v>
      </c>
    </row>
    <row r="2832" spans="1:6" x14ac:dyDescent="0.3">
      <c r="A2832" s="12" t="s">
        <v>18476</v>
      </c>
      <c r="B2832" s="12" t="s">
        <v>3995</v>
      </c>
      <c r="C2832" s="12">
        <v>8876851353</v>
      </c>
      <c r="D2832" s="12">
        <v>731</v>
      </c>
      <c r="E2832" s="82">
        <v>46038.241331018522</v>
      </c>
      <c r="F2832" s="12" t="s">
        <v>15643</v>
      </c>
    </row>
    <row r="2833" spans="1:6" x14ac:dyDescent="0.3">
      <c r="A2833" s="12" t="s">
        <v>18477</v>
      </c>
      <c r="B2833" s="12" t="s">
        <v>2979</v>
      </c>
      <c r="C2833" s="12">
        <v>6330836698</v>
      </c>
      <c r="D2833" s="12">
        <v>1241</v>
      </c>
      <c r="E2833" s="82">
        <v>46046.174664351849</v>
      </c>
      <c r="F2833" s="12" t="s">
        <v>15647</v>
      </c>
    </row>
    <row r="2834" spans="1:6" x14ac:dyDescent="0.3">
      <c r="A2834" s="12" t="s">
        <v>18478</v>
      </c>
      <c r="B2834" s="12" t="s">
        <v>3096</v>
      </c>
      <c r="C2834" s="12">
        <v>8890112673</v>
      </c>
      <c r="D2834" s="12">
        <v>1081</v>
      </c>
      <c r="E2834" s="82">
        <v>46022.415636574071</v>
      </c>
      <c r="F2834" s="12" t="s">
        <v>15647</v>
      </c>
    </row>
    <row r="2835" spans="1:6" x14ac:dyDescent="0.3">
      <c r="A2835" s="12" t="s">
        <v>18479</v>
      </c>
      <c r="B2835" s="12" t="s">
        <v>673</v>
      </c>
      <c r="C2835" s="12">
        <v>9943773927</v>
      </c>
      <c r="D2835" s="12">
        <v>3552</v>
      </c>
      <c r="E2835" s="82">
        <v>46020.008692129632</v>
      </c>
      <c r="F2835" s="12" t="s">
        <v>15649</v>
      </c>
    </row>
    <row r="2836" spans="1:6" x14ac:dyDescent="0.3">
      <c r="A2836" s="12" t="s">
        <v>18480</v>
      </c>
      <c r="B2836" s="12" t="s">
        <v>2795</v>
      </c>
      <c r="C2836" s="12">
        <v>9821906605</v>
      </c>
      <c r="D2836" s="12">
        <v>62</v>
      </c>
      <c r="E2836" s="82">
        <v>46046.186469907407</v>
      </c>
      <c r="F2836" s="12" t="s">
        <v>15643</v>
      </c>
    </row>
    <row r="2837" spans="1:6" x14ac:dyDescent="0.3">
      <c r="A2837" s="12" t="s">
        <v>18481</v>
      </c>
      <c r="B2837" s="12" t="s">
        <v>4445</v>
      </c>
      <c r="C2837" s="12">
        <v>6356718379</v>
      </c>
      <c r="D2837" s="12">
        <v>1976</v>
      </c>
      <c r="E2837" s="82">
        <v>46028.710081018522</v>
      </c>
      <c r="F2837" s="12" t="s">
        <v>15643</v>
      </c>
    </row>
    <row r="2838" spans="1:6" x14ac:dyDescent="0.3">
      <c r="A2838" s="12" t="s">
        <v>18482</v>
      </c>
      <c r="B2838" s="12" t="s">
        <v>3701</v>
      </c>
      <c r="C2838" s="12">
        <v>7088628316</v>
      </c>
      <c r="D2838" s="12">
        <v>2953</v>
      </c>
      <c r="E2838" s="82">
        <v>46052.379525462973</v>
      </c>
      <c r="F2838" s="12" t="s">
        <v>15647</v>
      </c>
    </row>
    <row r="2839" spans="1:6" x14ac:dyDescent="0.3">
      <c r="A2839" s="12" t="s">
        <v>18483</v>
      </c>
      <c r="B2839" s="12" t="s">
        <v>3997</v>
      </c>
      <c r="C2839" s="12">
        <v>7036290879</v>
      </c>
      <c r="D2839" s="12">
        <v>2659</v>
      </c>
      <c r="E2839" s="82">
        <v>46025.250358796293</v>
      </c>
      <c r="F2839" s="12" t="s">
        <v>15643</v>
      </c>
    </row>
    <row r="2840" spans="1:6" x14ac:dyDescent="0.3">
      <c r="A2840" s="12" t="s">
        <v>18484</v>
      </c>
      <c r="B2840" s="12" t="s">
        <v>2311</v>
      </c>
      <c r="C2840" s="12">
        <v>8881928961</v>
      </c>
      <c r="D2840" s="12">
        <v>3328</v>
      </c>
      <c r="E2840" s="82">
        <v>46024.15452546296</v>
      </c>
      <c r="F2840" s="12" t="s">
        <v>15647</v>
      </c>
    </row>
    <row r="2841" spans="1:6" x14ac:dyDescent="0.3">
      <c r="A2841" s="12" t="s">
        <v>18485</v>
      </c>
      <c r="B2841" s="12" t="s">
        <v>836</v>
      </c>
      <c r="C2841" s="12">
        <v>9868842123</v>
      </c>
      <c r="D2841" s="12">
        <v>161</v>
      </c>
      <c r="E2841" s="82">
        <v>46022.589942129627</v>
      </c>
      <c r="F2841" s="12" t="s">
        <v>15643</v>
      </c>
    </row>
    <row r="2842" spans="1:6" x14ac:dyDescent="0.3">
      <c r="A2842" s="12" t="s">
        <v>18486</v>
      </c>
      <c r="B2842" s="12" t="s">
        <v>2999</v>
      </c>
      <c r="C2842" s="12">
        <v>9824653168</v>
      </c>
      <c r="D2842" s="12">
        <v>2507</v>
      </c>
      <c r="E2842" s="82">
        <v>46027.206608796303</v>
      </c>
      <c r="F2842" s="12" t="s">
        <v>15647</v>
      </c>
    </row>
    <row r="2843" spans="1:6" x14ac:dyDescent="0.3">
      <c r="A2843" s="12" t="s">
        <v>18487</v>
      </c>
      <c r="B2843" s="12" t="s">
        <v>2385</v>
      </c>
      <c r="C2843" s="12">
        <v>8817486422</v>
      </c>
      <c r="D2843" s="12">
        <v>1367</v>
      </c>
      <c r="E2843" s="82">
        <v>46047.117719907408</v>
      </c>
      <c r="F2843" s="12" t="s">
        <v>15647</v>
      </c>
    </row>
    <row r="2844" spans="1:6" x14ac:dyDescent="0.3">
      <c r="A2844" s="12" t="s">
        <v>18488</v>
      </c>
      <c r="B2844" s="12" t="s">
        <v>3946</v>
      </c>
      <c r="C2844" s="12">
        <v>8811838999</v>
      </c>
      <c r="D2844" s="12">
        <v>2394</v>
      </c>
      <c r="E2844" s="82">
        <v>46037.273275462961</v>
      </c>
      <c r="F2844" s="12" t="s">
        <v>15643</v>
      </c>
    </row>
    <row r="2845" spans="1:6" x14ac:dyDescent="0.3">
      <c r="A2845" s="12" t="s">
        <v>18489</v>
      </c>
      <c r="B2845" s="12" t="s">
        <v>3190</v>
      </c>
      <c r="C2845" s="12">
        <v>7084996646</v>
      </c>
      <c r="D2845" s="12">
        <v>2413</v>
      </c>
      <c r="E2845" s="82">
        <v>46050.443414351852</v>
      </c>
      <c r="F2845" s="12" t="s">
        <v>15649</v>
      </c>
    </row>
    <row r="2846" spans="1:6" x14ac:dyDescent="0.3">
      <c r="A2846" s="12" t="s">
        <v>18490</v>
      </c>
      <c r="B2846" s="12" t="s">
        <v>1953</v>
      </c>
      <c r="C2846" s="12">
        <v>8848516052</v>
      </c>
      <c r="D2846" s="12">
        <v>2691</v>
      </c>
      <c r="E2846" s="82">
        <v>46028.680914351848</v>
      </c>
      <c r="F2846" s="12" t="s">
        <v>15647</v>
      </c>
    </row>
    <row r="2847" spans="1:6" x14ac:dyDescent="0.3">
      <c r="A2847" s="12" t="s">
        <v>18491</v>
      </c>
      <c r="B2847" s="12" t="s">
        <v>2839</v>
      </c>
      <c r="C2847" s="12">
        <v>6333280266</v>
      </c>
      <c r="D2847" s="12">
        <v>2943</v>
      </c>
      <c r="E2847" s="82">
        <v>46033.234386574077</v>
      </c>
      <c r="F2847" s="12" t="s">
        <v>15643</v>
      </c>
    </row>
    <row r="2848" spans="1:6" x14ac:dyDescent="0.3">
      <c r="A2848" s="12" t="s">
        <v>18492</v>
      </c>
      <c r="B2848" s="12" t="s">
        <v>4196</v>
      </c>
      <c r="C2848" s="12">
        <v>6318657114</v>
      </c>
      <c r="D2848" s="12">
        <v>1755</v>
      </c>
      <c r="E2848" s="82">
        <v>46045.489247685182</v>
      </c>
      <c r="F2848" s="12" t="s">
        <v>15643</v>
      </c>
    </row>
    <row r="2849" spans="1:6" x14ac:dyDescent="0.3">
      <c r="A2849" s="12" t="s">
        <v>18493</v>
      </c>
      <c r="B2849" s="12" t="s">
        <v>1572</v>
      </c>
      <c r="C2849" s="12">
        <v>7061500909</v>
      </c>
      <c r="D2849" s="12">
        <v>1545</v>
      </c>
      <c r="E2849" s="82">
        <v>46023.835081018522</v>
      </c>
      <c r="F2849" s="12" t="s">
        <v>15649</v>
      </c>
    </row>
    <row r="2850" spans="1:6" x14ac:dyDescent="0.3">
      <c r="A2850" s="12" t="s">
        <v>18494</v>
      </c>
      <c r="B2850" s="12" t="s">
        <v>1494</v>
      </c>
      <c r="C2850" s="12">
        <v>6343067920</v>
      </c>
      <c r="D2850" s="12">
        <v>2149</v>
      </c>
      <c r="E2850" s="82">
        <v>46028.06355324074</v>
      </c>
      <c r="F2850" s="12" t="s">
        <v>15643</v>
      </c>
    </row>
    <row r="2851" spans="1:6" x14ac:dyDescent="0.3">
      <c r="A2851" s="12" t="s">
        <v>18495</v>
      </c>
      <c r="B2851" s="12" t="s">
        <v>2128</v>
      </c>
      <c r="C2851" s="12">
        <v>9917612657</v>
      </c>
      <c r="D2851" s="12">
        <v>3509</v>
      </c>
      <c r="E2851" s="82">
        <v>46037.877442129633</v>
      </c>
      <c r="F2851" s="12" t="s">
        <v>15647</v>
      </c>
    </row>
    <row r="2852" spans="1:6" x14ac:dyDescent="0.3">
      <c r="A2852" s="12" t="s">
        <v>18496</v>
      </c>
      <c r="B2852" s="12" t="s">
        <v>3102</v>
      </c>
      <c r="C2852" s="12">
        <v>8848067481</v>
      </c>
      <c r="D2852" s="12">
        <v>1743</v>
      </c>
      <c r="E2852" s="82">
        <v>46036.684386574067</v>
      </c>
      <c r="F2852" s="12" t="s">
        <v>15643</v>
      </c>
    </row>
    <row r="2853" spans="1:6" x14ac:dyDescent="0.3">
      <c r="A2853" s="12" t="s">
        <v>18497</v>
      </c>
      <c r="B2853" s="12" t="s">
        <v>551</v>
      </c>
      <c r="C2853" s="12">
        <v>9974354425</v>
      </c>
      <c r="D2853" s="12">
        <v>1038</v>
      </c>
      <c r="E2853" s="82">
        <v>46035.711469907408</v>
      </c>
      <c r="F2853" s="12" t="s">
        <v>15647</v>
      </c>
    </row>
    <row r="2854" spans="1:6" x14ac:dyDescent="0.3">
      <c r="A2854" s="12" t="s">
        <v>18498</v>
      </c>
      <c r="B2854" s="12" t="s">
        <v>4029</v>
      </c>
      <c r="C2854" s="12">
        <v>9982856007</v>
      </c>
      <c r="D2854" s="12">
        <v>933</v>
      </c>
      <c r="E2854" s="82">
        <v>46021.995497685188</v>
      </c>
      <c r="F2854" s="12" t="s">
        <v>15649</v>
      </c>
    </row>
    <row r="2855" spans="1:6" x14ac:dyDescent="0.3">
      <c r="A2855" s="12" t="s">
        <v>18499</v>
      </c>
      <c r="B2855" s="12" t="s">
        <v>1328</v>
      </c>
      <c r="C2855" s="12">
        <v>8834251181</v>
      </c>
      <c r="D2855" s="12">
        <v>647</v>
      </c>
      <c r="E2855" s="82">
        <v>46048.635081018518</v>
      </c>
      <c r="F2855" s="12" t="s">
        <v>15649</v>
      </c>
    </row>
    <row r="2856" spans="1:6" x14ac:dyDescent="0.3">
      <c r="A2856" s="12" t="s">
        <v>18500</v>
      </c>
      <c r="B2856" s="12" t="s">
        <v>2569</v>
      </c>
      <c r="C2856" s="12">
        <v>6363930616</v>
      </c>
      <c r="D2856" s="12">
        <v>479</v>
      </c>
      <c r="E2856" s="82">
        <v>46051.948969907397</v>
      </c>
      <c r="F2856" s="12" t="s">
        <v>15649</v>
      </c>
    </row>
    <row r="2857" spans="1:6" x14ac:dyDescent="0.3">
      <c r="A2857" s="12" t="s">
        <v>18501</v>
      </c>
      <c r="B2857" s="12" t="s">
        <v>1488</v>
      </c>
      <c r="C2857" s="12">
        <v>6348305765</v>
      </c>
      <c r="D2857" s="12">
        <v>2710</v>
      </c>
      <c r="E2857" s="82">
        <v>46052.775358796287</v>
      </c>
      <c r="F2857" s="12" t="s">
        <v>15647</v>
      </c>
    </row>
    <row r="2858" spans="1:6" x14ac:dyDescent="0.3">
      <c r="A2858" s="12" t="s">
        <v>18502</v>
      </c>
      <c r="B2858" s="12" t="s">
        <v>2937</v>
      </c>
      <c r="C2858" s="12">
        <v>9818603532</v>
      </c>
      <c r="D2858" s="12">
        <v>2113</v>
      </c>
      <c r="E2858" s="82">
        <v>46041.170497685183</v>
      </c>
      <c r="F2858" s="12" t="s">
        <v>15643</v>
      </c>
    </row>
    <row r="2859" spans="1:6" x14ac:dyDescent="0.3">
      <c r="A2859" s="12" t="s">
        <v>18503</v>
      </c>
      <c r="B2859" s="12" t="s">
        <v>3671</v>
      </c>
      <c r="C2859" s="12">
        <v>7063131748</v>
      </c>
      <c r="D2859" s="12">
        <v>187</v>
      </c>
      <c r="E2859" s="82">
        <v>46046.18577546296</v>
      </c>
      <c r="F2859" s="12" t="s">
        <v>15649</v>
      </c>
    </row>
    <row r="2860" spans="1:6" x14ac:dyDescent="0.3">
      <c r="A2860" s="12" t="s">
        <v>18504</v>
      </c>
      <c r="B2860" s="12" t="s">
        <v>3880</v>
      </c>
      <c r="C2860" s="12">
        <v>9825858725</v>
      </c>
      <c r="D2860" s="12">
        <v>1904</v>
      </c>
      <c r="E2860" s="82">
        <v>46047.535081018519</v>
      </c>
      <c r="F2860" s="12" t="s">
        <v>15647</v>
      </c>
    </row>
    <row r="2861" spans="1:6" x14ac:dyDescent="0.3">
      <c r="A2861" s="12" t="s">
        <v>18505</v>
      </c>
      <c r="B2861" s="12" t="s">
        <v>4048</v>
      </c>
      <c r="C2861" s="12">
        <v>7047641453</v>
      </c>
      <c r="D2861" s="12">
        <v>1791</v>
      </c>
      <c r="E2861" s="82">
        <v>46041.102442129632</v>
      </c>
      <c r="F2861" s="12" t="s">
        <v>15649</v>
      </c>
    </row>
    <row r="2862" spans="1:6" x14ac:dyDescent="0.3">
      <c r="A2862" s="12" t="s">
        <v>18506</v>
      </c>
      <c r="B2862" s="12" t="s">
        <v>1764</v>
      </c>
      <c r="C2862" s="12">
        <v>8847076875</v>
      </c>
      <c r="D2862" s="12">
        <v>3263</v>
      </c>
      <c r="E2862" s="82">
        <v>46039.00105324074</v>
      </c>
      <c r="F2862" s="12" t="s">
        <v>15643</v>
      </c>
    </row>
    <row r="2863" spans="1:6" x14ac:dyDescent="0.3">
      <c r="A2863" s="12" t="s">
        <v>18507</v>
      </c>
      <c r="B2863" s="12" t="s">
        <v>3693</v>
      </c>
      <c r="C2863" s="12">
        <v>7025927649</v>
      </c>
      <c r="D2863" s="12">
        <v>2335</v>
      </c>
      <c r="E2863" s="82">
        <v>46038.95244212963</v>
      </c>
      <c r="F2863" s="12" t="s">
        <v>15647</v>
      </c>
    </row>
    <row r="2864" spans="1:6" x14ac:dyDescent="0.3">
      <c r="A2864" s="12" t="s">
        <v>18508</v>
      </c>
      <c r="B2864" s="12" t="s">
        <v>2765</v>
      </c>
      <c r="C2864" s="12">
        <v>7095219411</v>
      </c>
      <c r="D2864" s="12">
        <v>1686</v>
      </c>
      <c r="E2864" s="82">
        <v>46024.494108796287</v>
      </c>
      <c r="F2864" s="12" t="s">
        <v>15647</v>
      </c>
    </row>
    <row r="2865" spans="1:6" x14ac:dyDescent="0.3">
      <c r="A2865" s="12" t="s">
        <v>18509</v>
      </c>
      <c r="B2865" s="12" t="s">
        <v>725</v>
      </c>
      <c r="C2865" s="12">
        <v>9880044771</v>
      </c>
      <c r="D2865" s="12">
        <v>1893</v>
      </c>
      <c r="E2865" s="82">
        <v>46053.458692129629</v>
      </c>
      <c r="F2865" s="12" t="s">
        <v>15647</v>
      </c>
    </row>
    <row r="2866" spans="1:6" x14ac:dyDescent="0.3">
      <c r="A2866" s="12" t="s">
        <v>18510</v>
      </c>
      <c r="B2866" s="12" t="s">
        <v>3801</v>
      </c>
      <c r="C2866" s="12">
        <v>6366330385</v>
      </c>
      <c r="D2866" s="12">
        <v>400</v>
      </c>
      <c r="E2866" s="82">
        <v>46025.344108796293</v>
      </c>
      <c r="F2866" s="12" t="s">
        <v>15647</v>
      </c>
    </row>
    <row r="2867" spans="1:6" x14ac:dyDescent="0.3">
      <c r="A2867" s="12" t="s">
        <v>18511</v>
      </c>
      <c r="B2867" s="12" t="s">
        <v>4320</v>
      </c>
      <c r="C2867" s="12">
        <v>9829294309</v>
      </c>
      <c r="D2867" s="12">
        <v>3291</v>
      </c>
      <c r="E2867" s="82">
        <v>46053.628831018519</v>
      </c>
      <c r="F2867" s="12" t="s">
        <v>15643</v>
      </c>
    </row>
    <row r="2868" spans="1:6" x14ac:dyDescent="0.3">
      <c r="A2868" s="12" t="s">
        <v>18512</v>
      </c>
      <c r="B2868" s="12" t="s">
        <v>2701</v>
      </c>
      <c r="C2868" s="12">
        <v>9954831263</v>
      </c>
      <c r="D2868" s="12">
        <v>3239</v>
      </c>
      <c r="E2868" s="82">
        <v>46026.801747685182</v>
      </c>
      <c r="F2868" s="12" t="s">
        <v>15643</v>
      </c>
    </row>
    <row r="2869" spans="1:6" x14ac:dyDescent="0.3">
      <c r="A2869" s="12" t="s">
        <v>18513</v>
      </c>
      <c r="B2869" s="12" t="s">
        <v>4555</v>
      </c>
      <c r="C2869" s="12">
        <v>7092279850</v>
      </c>
      <c r="D2869" s="12">
        <v>2050</v>
      </c>
      <c r="E2869" s="82">
        <v>46037.178136574083</v>
      </c>
      <c r="F2869" s="12" t="s">
        <v>15647</v>
      </c>
    </row>
    <row r="2870" spans="1:6" x14ac:dyDescent="0.3">
      <c r="A2870" s="12" t="s">
        <v>18514</v>
      </c>
      <c r="B2870" s="12" t="s">
        <v>2681</v>
      </c>
      <c r="C2870" s="12">
        <v>9917559156</v>
      </c>
      <c r="D2870" s="12">
        <v>453</v>
      </c>
      <c r="E2870" s="82">
        <v>46037.634386574071</v>
      </c>
      <c r="F2870" s="12" t="s">
        <v>15649</v>
      </c>
    </row>
    <row r="2871" spans="1:6" x14ac:dyDescent="0.3">
      <c r="A2871" s="12" t="s">
        <v>18515</v>
      </c>
      <c r="B2871" s="12" t="s">
        <v>4384</v>
      </c>
      <c r="C2871" s="12">
        <v>8814580706</v>
      </c>
      <c r="D2871" s="12">
        <v>2590</v>
      </c>
      <c r="E2871" s="82">
        <v>46052.662164351852</v>
      </c>
      <c r="F2871" s="12" t="s">
        <v>15647</v>
      </c>
    </row>
    <row r="2872" spans="1:6" x14ac:dyDescent="0.3">
      <c r="A2872" s="12" t="s">
        <v>18516</v>
      </c>
      <c r="B2872" s="12" t="s">
        <v>748</v>
      </c>
      <c r="C2872" s="12">
        <v>7095310001</v>
      </c>
      <c r="D2872" s="12">
        <v>2487</v>
      </c>
      <c r="E2872" s="82">
        <v>46024.215636574067</v>
      </c>
      <c r="F2872" s="12" t="s">
        <v>15647</v>
      </c>
    </row>
    <row r="2873" spans="1:6" x14ac:dyDescent="0.3">
      <c r="A2873" s="12" t="s">
        <v>18517</v>
      </c>
      <c r="B2873" s="12" t="s">
        <v>2801</v>
      </c>
      <c r="C2873" s="12">
        <v>9824200227</v>
      </c>
      <c r="D2873" s="12">
        <v>2636</v>
      </c>
      <c r="E2873" s="82">
        <v>46020.170497685183</v>
      </c>
      <c r="F2873" s="12" t="s">
        <v>15649</v>
      </c>
    </row>
    <row r="2874" spans="1:6" x14ac:dyDescent="0.3">
      <c r="A2874" s="12" t="s">
        <v>18518</v>
      </c>
      <c r="B2874" s="12" t="s">
        <v>4489</v>
      </c>
      <c r="C2874" s="12">
        <v>7046600756</v>
      </c>
      <c r="D2874" s="12">
        <v>2475</v>
      </c>
      <c r="E2874" s="82">
        <v>46049.949664351851</v>
      </c>
      <c r="F2874" s="12" t="s">
        <v>15643</v>
      </c>
    </row>
    <row r="2875" spans="1:6" x14ac:dyDescent="0.3">
      <c r="A2875" s="12" t="s">
        <v>18519</v>
      </c>
      <c r="B2875" s="12" t="s">
        <v>3114</v>
      </c>
      <c r="C2875" s="12">
        <v>9848371492</v>
      </c>
      <c r="D2875" s="12">
        <v>1412</v>
      </c>
      <c r="E2875" s="82">
        <v>46030.880219907413</v>
      </c>
      <c r="F2875" s="12" t="s">
        <v>15647</v>
      </c>
    </row>
    <row r="2876" spans="1:6" x14ac:dyDescent="0.3">
      <c r="A2876" s="12" t="s">
        <v>18520</v>
      </c>
      <c r="B2876" s="12" t="s">
        <v>3647</v>
      </c>
      <c r="C2876" s="12">
        <v>9961111128</v>
      </c>
      <c r="D2876" s="12">
        <v>104</v>
      </c>
      <c r="E2876" s="82">
        <v>46025.054525462961</v>
      </c>
      <c r="F2876" s="12" t="s">
        <v>15647</v>
      </c>
    </row>
    <row r="2877" spans="1:6" x14ac:dyDescent="0.3">
      <c r="A2877" s="12" t="s">
        <v>18521</v>
      </c>
      <c r="B2877" s="12" t="s">
        <v>3651</v>
      </c>
      <c r="C2877" s="12">
        <v>9984991238</v>
      </c>
      <c r="D2877" s="12">
        <v>1359</v>
      </c>
      <c r="E2877" s="82">
        <v>46035.311469907407</v>
      </c>
      <c r="F2877" s="12" t="s">
        <v>15643</v>
      </c>
    </row>
    <row r="2878" spans="1:6" x14ac:dyDescent="0.3">
      <c r="A2878" s="12" t="s">
        <v>18522</v>
      </c>
      <c r="B2878" s="12" t="s">
        <v>4577</v>
      </c>
      <c r="C2878" s="12">
        <v>9957735372</v>
      </c>
      <c r="D2878" s="12">
        <v>2582</v>
      </c>
      <c r="E2878" s="82">
        <v>46040.914247685178</v>
      </c>
      <c r="F2878" s="12" t="s">
        <v>15643</v>
      </c>
    </row>
    <row r="2879" spans="1:6" x14ac:dyDescent="0.3">
      <c r="A2879" s="12" t="s">
        <v>18523</v>
      </c>
      <c r="B2879" s="12" t="s">
        <v>3463</v>
      </c>
      <c r="C2879" s="12">
        <v>7061141222</v>
      </c>
      <c r="D2879" s="12">
        <v>90</v>
      </c>
      <c r="E2879" s="82">
        <v>46026.76771990741</v>
      </c>
      <c r="F2879" s="12" t="s">
        <v>15643</v>
      </c>
    </row>
    <row r="2880" spans="1:6" x14ac:dyDescent="0.3">
      <c r="A2880" s="12" t="s">
        <v>18524</v>
      </c>
      <c r="B2880" s="12" t="s">
        <v>4477</v>
      </c>
      <c r="C2880" s="12">
        <v>7048118312</v>
      </c>
      <c r="D2880" s="12">
        <v>1848</v>
      </c>
      <c r="E2880" s="82">
        <v>46034.677442129629</v>
      </c>
      <c r="F2880" s="12" t="s">
        <v>15643</v>
      </c>
    </row>
    <row r="2881" spans="1:6" x14ac:dyDescent="0.3">
      <c r="A2881" s="12" t="s">
        <v>18525</v>
      </c>
      <c r="B2881" s="12" t="s">
        <v>3210</v>
      </c>
      <c r="C2881" s="12">
        <v>7053812305</v>
      </c>
      <c r="D2881" s="12">
        <v>1554</v>
      </c>
      <c r="E2881" s="82">
        <v>46051.072581018518</v>
      </c>
      <c r="F2881" s="12" t="s">
        <v>15647</v>
      </c>
    </row>
    <row r="2882" spans="1:6" x14ac:dyDescent="0.3">
      <c r="A2882" s="12" t="s">
        <v>18526</v>
      </c>
      <c r="B2882" s="12" t="s">
        <v>2387</v>
      </c>
      <c r="C2882" s="12">
        <v>9949819131</v>
      </c>
      <c r="D2882" s="12">
        <v>700</v>
      </c>
      <c r="E2882" s="82">
        <v>46034.655914351853</v>
      </c>
      <c r="F2882" s="12" t="s">
        <v>15643</v>
      </c>
    </row>
    <row r="2883" spans="1:6" x14ac:dyDescent="0.3">
      <c r="A2883" s="12" t="s">
        <v>18527</v>
      </c>
      <c r="B2883" s="12" t="s">
        <v>707</v>
      </c>
      <c r="C2883" s="12">
        <v>8886047100</v>
      </c>
      <c r="D2883" s="12">
        <v>2801</v>
      </c>
      <c r="E2883" s="82">
        <v>46031.528136574067</v>
      </c>
      <c r="F2883" s="12" t="s">
        <v>15649</v>
      </c>
    </row>
    <row r="2884" spans="1:6" x14ac:dyDescent="0.3">
      <c r="A2884" s="12" t="s">
        <v>18528</v>
      </c>
      <c r="B2884" s="12" t="s">
        <v>1628</v>
      </c>
      <c r="C2884" s="12">
        <v>7069947037</v>
      </c>
      <c r="D2884" s="12">
        <v>2132</v>
      </c>
      <c r="E2884" s="82">
        <v>46042.325358796297</v>
      </c>
      <c r="F2884" s="12" t="s">
        <v>15643</v>
      </c>
    </row>
    <row r="2885" spans="1:6" x14ac:dyDescent="0.3">
      <c r="A2885" s="12" t="s">
        <v>18529</v>
      </c>
      <c r="B2885" s="12" t="s">
        <v>2631</v>
      </c>
      <c r="C2885" s="12">
        <v>7079977513</v>
      </c>
      <c r="D2885" s="12">
        <v>979</v>
      </c>
      <c r="E2885" s="82">
        <v>46024.856608796297</v>
      </c>
      <c r="F2885" s="12" t="s">
        <v>15643</v>
      </c>
    </row>
    <row r="2886" spans="1:6" x14ac:dyDescent="0.3">
      <c r="A2886" s="12" t="s">
        <v>18530</v>
      </c>
      <c r="B2886" s="12" t="s">
        <v>2641</v>
      </c>
      <c r="C2886" s="12">
        <v>6389164834</v>
      </c>
      <c r="D2886" s="12">
        <v>2461</v>
      </c>
      <c r="E2886" s="82">
        <v>46049.323969907397</v>
      </c>
      <c r="F2886" s="12" t="s">
        <v>15643</v>
      </c>
    </row>
    <row r="2887" spans="1:6" x14ac:dyDescent="0.3">
      <c r="A2887" s="12" t="s">
        <v>18531</v>
      </c>
      <c r="B2887" s="12" t="s">
        <v>4023</v>
      </c>
      <c r="C2887" s="12">
        <v>9973773346</v>
      </c>
      <c r="D2887" s="12">
        <v>3296</v>
      </c>
      <c r="E2887" s="82">
        <v>46022.072581018518</v>
      </c>
      <c r="F2887" s="12" t="s">
        <v>15647</v>
      </c>
    </row>
    <row r="2888" spans="1:6" x14ac:dyDescent="0.3">
      <c r="A2888" s="12" t="s">
        <v>18532</v>
      </c>
      <c r="B2888" s="12" t="s">
        <v>1401</v>
      </c>
      <c r="C2888" s="12">
        <v>9947198742</v>
      </c>
      <c r="D2888" s="12">
        <v>2071</v>
      </c>
      <c r="E2888" s="82">
        <v>46028.24827546296</v>
      </c>
      <c r="F2888" s="12" t="s">
        <v>15649</v>
      </c>
    </row>
    <row r="2889" spans="1:6" x14ac:dyDescent="0.3">
      <c r="A2889" s="12" t="s">
        <v>18533</v>
      </c>
      <c r="B2889" s="12" t="s">
        <v>3420</v>
      </c>
      <c r="C2889" s="12">
        <v>9888231744</v>
      </c>
      <c r="D2889" s="12">
        <v>1574</v>
      </c>
      <c r="E2889" s="82">
        <v>46034.098969907413</v>
      </c>
      <c r="F2889" s="12" t="s">
        <v>15643</v>
      </c>
    </row>
    <row r="2890" spans="1:6" x14ac:dyDescent="0.3">
      <c r="A2890" s="12" t="s">
        <v>18534</v>
      </c>
      <c r="B2890" s="12" t="s">
        <v>3944</v>
      </c>
      <c r="C2890" s="12">
        <v>7074740261</v>
      </c>
      <c r="D2890" s="12">
        <v>2288</v>
      </c>
      <c r="E2890" s="82">
        <v>46020.364942129629</v>
      </c>
      <c r="F2890" s="12" t="s">
        <v>15649</v>
      </c>
    </row>
    <row r="2891" spans="1:6" x14ac:dyDescent="0.3">
      <c r="A2891" s="12" t="s">
        <v>18535</v>
      </c>
      <c r="B2891" s="12" t="s">
        <v>2075</v>
      </c>
      <c r="C2891" s="12">
        <v>6386145554</v>
      </c>
      <c r="D2891" s="12">
        <v>1842</v>
      </c>
      <c r="E2891" s="82">
        <v>46033.185081018521</v>
      </c>
      <c r="F2891" s="12" t="s">
        <v>15649</v>
      </c>
    </row>
    <row r="2892" spans="1:6" x14ac:dyDescent="0.3">
      <c r="A2892" s="12" t="s">
        <v>18536</v>
      </c>
      <c r="B2892" s="12" t="s">
        <v>2497</v>
      </c>
      <c r="C2892" s="12">
        <v>7060866748</v>
      </c>
      <c r="D2892" s="12">
        <v>3177</v>
      </c>
      <c r="E2892" s="82">
        <v>46043.129525462973</v>
      </c>
      <c r="F2892" s="12" t="s">
        <v>15647</v>
      </c>
    </row>
    <row r="2893" spans="1:6" x14ac:dyDescent="0.3">
      <c r="A2893" s="12" t="s">
        <v>18537</v>
      </c>
      <c r="B2893" s="12" t="s">
        <v>1377</v>
      </c>
      <c r="C2893" s="12">
        <v>7038586190</v>
      </c>
      <c r="D2893" s="12">
        <v>49</v>
      </c>
      <c r="E2893" s="82">
        <v>46021.716331018521</v>
      </c>
      <c r="F2893" s="12" t="s">
        <v>15647</v>
      </c>
    </row>
    <row r="2894" spans="1:6" x14ac:dyDescent="0.3">
      <c r="A2894" s="12" t="s">
        <v>18538</v>
      </c>
      <c r="B2894" s="12" t="s">
        <v>2733</v>
      </c>
      <c r="C2894" s="12">
        <v>6363329529</v>
      </c>
      <c r="D2894" s="12">
        <v>442</v>
      </c>
      <c r="E2894" s="82">
        <v>46025.33021990741</v>
      </c>
      <c r="F2894" s="12" t="s">
        <v>15649</v>
      </c>
    </row>
    <row r="2895" spans="1:6" x14ac:dyDescent="0.3">
      <c r="A2895" s="12" t="s">
        <v>18539</v>
      </c>
      <c r="B2895" s="12" t="s">
        <v>3732</v>
      </c>
      <c r="C2895" s="12">
        <v>9972399751</v>
      </c>
      <c r="D2895" s="12">
        <v>1859</v>
      </c>
      <c r="E2895" s="82">
        <v>46032.216331018521</v>
      </c>
      <c r="F2895" s="12" t="s">
        <v>15647</v>
      </c>
    </row>
    <row r="2896" spans="1:6" x14ac:dyDescent="0.3">
      <c r="A2896" s="12" t="s">
        <v>18540</v>
      </c>
      <c r="B2896" s="12" t="s">
        <v>3336</v>
      </c>
      <c r="C2896" s="12">
        <v>6316209049</v>
      </c>
      <c r="D2896" s="12">
        <v>1197</v>
      </c>
      <c r="E2896" s="82">
        <v>46049.044803240737</v>
      </c>
      <c r="F2896" s="12" t="s">
        <v>15643</v>
      </c>
    </row>
    <row r="2897" spans="1:6" x14ac:dyDescent="0.3">
      <c r="A2897" s="12" t="s">
        <v>18541</v>
      </c>
      <c r="B2897" s="12" t="s">
        <v>4246</v>
      </c>
      <c r="C2897" s="12">
        <v>7043060419</v>
      </c>
      <c r="D2897" s="12">
        <v>3366</v>
      </c>
      <c r="E2897" s="82">
        <v>46034.305219907408</v>
      </c>
      <c r="F2897" s="12" t="s">
        <v>15649</v>
      </c>
    </row>
    <row r="2898" spans="1:6" x14ac:dyDescent="0.3">
      <c r="A2898" s="12" t="s">
        <v>18542</v>
      </c>
      <c r="B2898" s="12" t="s">
        <v>1845</v>
      </c>
      <c r="C2898" s="12">
        <v>9820423893</v>
      </c>
      <c r="D2898" s="12">
        <v>1075</v>
      </c>
      <c r="E2898" s="82">
        <v>46045.392025462963</v>
      </c>
      <c r="F2898" s="12" t="s">
        <v>15647</v>
      </c>
    </row>
    <row r="2899" spans="1:6" x14ac:dyDescent="0.3">
      <c r="A2899" s="12" t="s">
        <v>18543</v>
      </c>
      <c r="B2899" s="12" t="s">
        <v>2427</v>
      </c>
      <c r="C2899" s="12">
        <v>9851132737</v>
      </c>
      <c r="D2899" s="12">
        <v>3507</v>
      </c>
      <c r="E2899" s="82">
        <v>46034.457303240742</v>
      </c>
      <c r="F2899" s="12" t="s">
        <v>15647</v>
      </c>
    </row>
    <row r="2900" spans="1:6" x14ac:dyDescent="0.3">
      <c r="A2900" s="12" t="s">
        <v>18544</v>
      </c>
      <c r="B2900" s="12" t="s">
        <v>3048</v>
      </c>
      <c r="C2900" s="12">
        <v>9950822050</v>
      </c>
      <c r="D2900" s="12">
        <v>1920</v>
      </c>
      <c r="E2900" s="82">
        <v>46022.136469907397</v>
      </c>
      <c r="F2900" s="12" t="s">
        <v>15643</v>
      </c>
    </row>
    <row r="2901" spans="1:6" x14ac:dyDescent="0.3">
      <c r="A2901" s="12" t="s">
        <v>18545</v>
      </c>
      <c r="B2901" s="12" t="s">
        <v>3551</v>
      </c>
      <c r="C2901" s="12">
        <v>8875999305</v>
      </c>
      <c r="D2901" s="12">
        <v>713</v>
      </c>
      <c r="E2901" s="82">
        <v>46034.685081018521</v>
      </c>
      <c r="F2901" s="12" t="s">
        <v>15647</v>
      </c>
    </row>
    <row r="2902" spans="1:6" x14ac:dyDescent="0.3">
      <c r="A2902" s="12" t="s">
        <v>18546</v>
      </c>
      <c r="B2902" s="12" t="s">
        <v>3824</v>
      </c>
      <c r="C2902" s="12">
        <v>7021895162</v>
      </c>
      <c r="D2902" s="12">
        <v>1926</v>
      </c>
      <c r="E2902" s="82">
        <v>46022.793414351851</v>
      </c>
      <c r="F2902" s="12" t="s">
        <v>15649</v>
      </c>
    </row>
    <row r="2903" spans="1:6" x14ac:dyDescent="0.3">
      <c r="A2903" s="12" t="s">
        <v>18547</v>
      </c>
      <c r="B2903" s="12" t="s">
        <v>3805</v>
      </c>
      <c r="C2903" s="12">
        <v>9818876464</v>
      </c>
      <c r="D2903" s="12">
        <v>1193</v>
      </c>
      <c r="E2903" s="82">
        <v>46026.35869212963</v>
      </c>
      <c r="F2903" s="12" t="s">
        <v>15643</v>
      </c>
    </row>
    <row r="2904" spans="1:6" x14ac:dyDescent="0.3">
      <c r="A2904" s="12" t="s">
        <v>18548</v>
      </c>
      <c r="B2904" s="12" t="s">
        <v>1586</v>
      </c>
      <c r="C2904" s="12">
        <v>6356910482</v>
      </c>
      <c r="D2904" s="12">
        <v>3286</v>
      </c>
      <c r="E2904" s="82">
        <v>46028.519108796303</v>
      </c>
      <c r="F2904" s="12" t="s">
        <v>15643</v>
      </c>
    </row>
    <row r="2905" spans="1:6" x14ac:dyDescent="0.3">
      <c r="A2905" s="12" t="s">
        <v>18549</v>
      </c>
      <c r="B2905" s="12" t="s">
        <v>3459</v>
      </c>
      <c r="C2905" s="12">
        <v>9970457447</v>
      </c>
      <c r="D2905" s="12">
        <v>2213</v>
      </c>
      <c r="E2905" s="82">
        <v>46031.818414351852</v>
      </c>
      <c r="F2905" s="12" t="s">
        <v>15647</v>
      </c>
    </row>
    <row r="2906" spans="1:6" x14ac:dyDescent="0.3">
      <c r="A2906" s="12" t="s">
        <v>18550</v>
      </c>
      <c r="B2906" s="12" t="s">
        <v>3669</v>
      </c>
      <c r="C2906" s="12">
        <v>7062801929</v>
      </c>
      <c r="D2906" s="12">
        <v>168</v>
      </c>
      <c r="E2906" s="82">
        <v>46047.112164351849</v>
      </c>
      <c r="F2906" s="12" t="s">
        <v>15649</v>
      </c>
    </row>
    <row r="2907" spans="1:6" x14ac:dyDescent="0.3">
      <c r="A2907" s="12" t="s">
        <v>18551</v>
      </c>
      <c r="B2907" s="12" t="s">
        <v>923</v>
      </c>
      <c r="C2907" s="12">
        <v>9818887931</v>
      </c>
      <c r="D2907" s="12">
        <v>2691</v>
      </c>
      <c r="E2907" s="82">
        <v>46025.005914351852</v>
      </c>
      <c r="F2907" s="12" t="s">
        <v>15647</v>
      </c>
    </row>
    <row r="2908" spans="1:6" x14ac:dyDescent="0.3">
      <c r="A2908" s="12" t="s">
        <v>18552</v>
      </c>
      <c r="B2908" s="12" t="s">
        <v>3088</v>
      </c>
      <c r="C2908" s="12">
        <v>9827950464</v>
      </c>
      <c r="D2908" s="12">
        <v>3462</v>
      </c>
      <c r="E2908" s="82">
        <v>46037.726053240738</v>
      </c>
      <c r="F2908" s="12" t="s">
        <v>15643</v>
      </c>
    </row>
    <row r="2909" spans="1:6" x14ac:dyDescent="0.3">
      <c r="A2909" s="12" t="s">
        <v>18553</v>
      </c>
      <c r="B2909" s="12" t="s">
        <v>1393</v>
      </c>
      <c r="C2909" s="12">
        <v>6346441348</v>
      </c>
      <c r="D2909" s="12">
        <v>1486</v>
      </c>
      <c r="E2909" s="82">
        <v>46043.738553240742</v>
      </c>
      <c r="F2909" s="12" t="s">
        <v>15649</v>
      </c>
    </row>
    <row r="2910" spans="1:6" x14ac:dyDescent="0.3">
      <c r="A2910" s="12" t="s">
        <v>18554</v>
      </c>
      <c r="B2910" s="12" t="s">
        <v>1211</v>
      </c>
      <c r="C2910" s="12">
        <v>7025573687</v>
      </c>
      <c r="D2910" s="12">
        <v>1010</v>
      </c>
      <c r="E2910" s="82">
        <v>46034.820497685178</v>
      </c>
      <c r="F2910" s="12" t="s">
        <v>15649</v>
      </c>
    </row>
    <row r="2911" spans="1:6" x14ac:dyDescent="0.3">
      <c r="A2911" s="12" t="s">
        <v>18555</v>
      </c>
      <c r="B2911" s="12" t="s">
        <v>1048</v>
      </c>
      <c r="C2911" s="12">
        <v>7031688638</v>
      </c>
      <c r="D2911" s="12">
        <v>370</v>
      </c>
      <c r="E2911" s="82">
        <v>46020.183692129627</v>
      </c>
      <c r="F2911" s="12" t="s">
        <v>15647</v>
      </c>
    </row>
    <row r="2912" spans="1:6" x14ac:dyDescent="0.3">
      <c r="A2912" s="12" t="s">
        <v>18556</v>
      </c>
      <c r="B2912" s="12" t="s">
        <v>1626</v>
      </c>
      <c r="C2912" s="12">
        <v>8876460843</v>
      </c>
      <c r="D2912" s="12">
        <v>380</v>
      </c>
      <c r="E2912" s="82">
        <v>46023.040636574071</v>
      </c>
      <c r="F2912" s="12" t="s">
        <v>15649</v>
      </c>
    </row>
    <row r="2913" spans="1:6" x14ac:dyDescent="0.3">
      <c r="A2913" s="12" t="s">
        <v>18557</v>
      </c>
      <c r="B2913" s="12" t="s">
        <v>3732</v>
      </c>
      <c r="C2913" s="12">
        <v>8838527191</v>
      </c>
      <c r="D2913" s="12">
        <v>2182</v>
      </c>
      <c r="E2913" s="82">
        <v>46044.466331018521</v>
      </c>
      <c r="F2913" s="12" t="s">
        <v>15647</v>
      </c>
    </row>
    <row r="2914" spans="1:6" x14ac:dyDescent="0.3">
      <c r="A2914" s="12" t="s">
        <v>18558</v>
      </c>
      <c r="B2914" s="12" t="s">
        <v>3040</v>
      </c>
      <c r="C2914" s="12">
        <v>9858032017</v>
      </c>
      <c r="D2914" s="12">
        <v>1508</v>
      </c>
      <c r="E2914" s="82">
        <v>46037.117719907408</v>
      </c>
      <c r="F2914" s="12" t="s">
        <v>15649</v>
      </c>
    </row>
    <row r="2915" spans="1:6" x14ac:dyDescent="0.3">
      <c r="A2915" s="12" t="s">
        <v>18559</v>
      </c>
      <c r="B2915" s="12" t="s">
        <v>3717</v>
      </c>
      <c r="C2915" s="12">
        <v>9830986049</v>
      </c>
      <c r="D2915" s="12">
        <v>2764</v>
      </c>
      <c r="E2915" s="82">
        <v>46029.689247685194</v>
      </c>
      <c r="F2915" s="12" t="s">
        <v>15647</v>
      </c>
    </row>
    <row r="2916" spans="1:6" x14ac:dyDescent="0.3">
      <c r="A2916" s="12" t="s">
        <v>18560</v>
      </c>
      <c r="B2916" s="12" t="s">
        <v>2349</v>
      </c>
      <c r="C2916" s="12">
        <v>9935400983</v>
      </c>
      <c r="D2916" s="12">
        <v>790</v>
      </c>
      <c r="E2916" s="82">
        <v>46038.710775462961</v>
      </c>
      <c r="F2916" s="12" t="s">
        <v>15647</v>
      </c>
    </row>
    <row r="2917" spans="1:6" x14ac:dyDescent="0.3">
      <c r="A2917" s="12" t="s">
        <v>18561</v>
      </c>
      <c r="B2917" s="12" t="s">
        <v>1602</v>
      </c>
      <c r="C2917" s="12">
        <v>8866028562</v>
      </c>
      <c r="D2917" s="12">
        <v>239</v>
      </c>
      <c r="E2917" s="82">
        <v>46027.653831018521</v>
      </c>
      <c r="F2917" s="12" t="s">
        <v>15649</v>
      </c>
    </row>
    <row r="2918" spans="1:6" x14ac:dyDescent="0.3">
      <c r="A2918" s="12" t="s">
        <v>18562</v>
      </c>
      <c r="B2918" s="12" t="s">
        <v>595</v>
      </c>
      <c r="C2918" s="12">
        <v>9984202079</v>
      </c>
      <c r="D2918" s="12">
        <v>34</v>
      </c>
      <c r="E2918" s="82">
        <v>46045.777442129627</v>
      </c>
      <c r="F2918" s="12" t="s">
        <v>15643</v>
      </c>
    </row>
    <row r="2919" spans="1:6" x14ac:dyDescent="0.3">
      <c r="A2919" s="12" t="s">
        <v>18563</v>
      </c>
      <c r="B2919" s="12" t="s">
        <v>1612</v>
      </c>
      <c r="C2919" s="12">
        <v>6384793746</v>
      </c>
      <c r="D2919" s="12">
        <v>2546</v>
      </c>
      <c r="E2919" s="82">
        <v>46032.059386574067</v>
      </c>
      <c r="F2919" s="12" t="s">
        <v>15643</v>
      </c>
    </row>
    <row r="2920" spans="1:6" x14ac:dyDescent="0.3">
      <c r="A2920" s="12" t="s">
        <v>18564</v>
      </c>
      <c r="B2920" s="12" t="s">
        <v>1346</v>
      </c>
      <c r="C2920" s="12">
        <v>9936807914</v>
      </c>
      <c r="D2920" s="12">
        <v>1204</v>
      </c>
      <c r="E2920" s="82">
        <v>46044.729525462957</v>
      </c>
      <c r="F2920" s="12" t="s">
        <v>15643</v>
      </c>
    </row>
    <row r="2921" spans="1:6" x14ac:dyDescent="0.3">
      <c r="A2921" s="12" t="s">
        <v>18565</v>
      </c>
      <c r="B2921" s="12" t="s">
        <v>3296</v>
      </c>
      <c r="C2921" s="12">
        <v>8858365357</v>
      </c>
      <c r="D2921" s="12">
        <v>2919</v>
      </c>
      <c r="E2921" s="82">
        <v>46039.823275462957</v>
      </c>
      <c r="F2921" s="12" t="s">
        <v>15649</v>
      </c>
    </row>
    <row r="2922" spans="1:6" x14ac:dyDescent="0.3">
      <c r="A2922" s="12" t="s">
        <v>18566</v>
      </c>
      <c r="B2922" s="12" t="s">
        <v>1855</v>
      </c>
      <c r="C2922" s="12">
        <v>7046098903</v>
      </c>
      <c r="D2922" s="12">
        <v>206</v>
      </c>
      <c r="E2922" s="82">
        <v>46040.489942129629</v>
      </c>
      <c r="F2922" s="12" t="s">
        <v>15649</v>
      </c>
    </row>
    <row r="2923" spans="1:6" x14ac:dyDescent="0.3">
      <c r="A2923" s="12" t="s">
        <v>18567</v>
      </c>
      <c r="B2923" s="12" t="s">
        <v>4052</v>
      </c>
      <c r="C2923" s="12">
        <v>9936928921</v>
      </c>
      <c r="D2923" s="12">
        <v>3055</v>
      </c>
      <c r="E2923" s="82">
        <v>46029.205914351849</v>
      </c>
      <c r="F2923" s="12" t="s">
        <v>15649</v>
      </c>
    </row>
    <row r="2924" spans="1:6" x14ac:dyDescent="0.3">
      <c r="A2924" s="12" t="s">
        <v>18568</v>
      </c>
      <c r="B2924" s="12" t="s">
        <v>4214</v>
      </c>
      <c r="C2924" s="12">
        <v>9961823781</v>
      </c>
      <c r="D2924" s="12">
        <v>1160</v>
      </c>
      <c r="E2924" s="82">
        <v>46036.504525462973</v>
      </c>
      <c r="F2924" s="12" t="s">
        <v>15643</v>
      </c>
    </row>
    <row r="2925" spans="1:6" x14ac:dyDescent="0.3">
      <c r="A2925" s="12" t="s">
        <v>18569</v>
      </c>
      <c r="B2925" s="12" t="s">
        <v>1802</v>
      </c>
      <c r="C2925" s="12">
        <v>7090627921</v>
      </c>
      <c r="D2925" s="12">
        <v>1115</v>
      </c>
      <c r="E2925" s="82">
        <v>46040.166331018518</v>
      </c>
      <c r="F2925" s="12" t="s">
        <v>15647</v>
      </c>
    </row>
    <row r="2926" spans="1:6" x14ac:dyDescent="0.3">
      <c r="A2926" s="12" t="s">
        <v>18570</v>
      </c>
      <c r="B2926" s="12" t="s">
        <v>2126</v>
      </c>
      <c r="C2926" s="12">
        <v>7033473495</v>
      </c>
      <c r="D2926" s="12">
        <v>3513</v>
      </c>
      <c r="E2926" s="82">
        <v>46053.689942129633</v>
      </c>
      <c r="F2926" s="12" t="s">
        <v>15643</v>
      </c>
    </row>
    <row r="2927" spans="1:6" x14ac:dyDescent="0.3">
      <c r="A2927" s="12" t="s">
        <v>18571</v>
      </c>
      <c r="B2927" s="12" t="s">
        <v>3170</v>
      </c>
      <c r="C2927" s="12">
        <v>9896547948</v>
      </c>
      <c r="D2927" s="12">
        <v>348</v>
      </c>
      <c r="E2927" s="82">
        <v>46049.374664351853</v>
      </c>
      <c r="F2927" s="12" t="s">
        <v>15649</v>
      </c>
    </row>
    <row r="2928" spans="1:6" x14ac:dyDescent="0.3">
      <c r="A2928" s="12" t="s">
        <v>18572</v>
      </c>
      <c r="B2928" s="12" t="s">
        <v>2128</v>
      </c>
      <c r="C2928" s="12">
        <v>9812298385</v>
      </c>
      <c r="D2928" s="12">
        <v>1673</v>
      </c>
      <c r="E2928" s="82">
        <v>46026.835081018522</v>
      </c>
      <c r="F2928" s="12" t="s">
        <v>15649</v>
      </c>
    </row>
    <row r="2929" spans="1:6" x14ac:dyDescent="0.3">
      <c r="A2929" s="12" t="s">
        <v>18573</v>
      </c>
      <c r="B2929" s="12" t="s">
        <v>1975</v>
      </c>
      <c r="C2929" s="12">
        <v>6340048950</v>
      </c>
      <c r="D2929" s="12">
        <v>836</v>
      </c>
      <c r="E2929" s="82">
        <v>46029.18855324074</v>
      </c>
      <c r="F2929" s="12" t="s">
        <v>15649</v>
      </c>
    </row>
    <row r="2930" spans="1:6" x14ac:dyDescent="0.3">
      <c r="A2930" s="12" t="s">
        <v>18574</v>
      </c>
      <c r="B2930" s="12" t="s">
        <v>1544</v>
      </c>
      <c r="C2930" s="12">
        <v>9852060548</v>
      </c>
      <c r="D2930" s="12">
        <v>1853</v>
      </c>
      <c r="E2930" s="82">
        <v>46048.962164351848</v>
      </c>
      <c r="F2930" s="12" t="s">
        <v>15649</v>
      </c>
    </row>
    <row r="2931" spans="1:6" x14ac:dyDescent="0.3">
      <c r="A2931" s="12" t="s">
        <v>18575</v>
      </c>
      <c r="B2931" s="12" t="s">
        <v>3736</v>
      </c>
      <c r="C2931" s="12">
        <v>9945921260</v>
      </c>
      <c r="D2931" s="12">
        <v>771</v>
      </c>
      <c r="E2931" s="82">
        <v>46045.537164351852</v>
      </c>
      <c r="F2931" s="12" t="s">
        <v>15643</v>
      </c>
    </row>
    <row r="2932" spans="1:6" x14ac:dyDescent="0.3">
      <c r="A2932" s="12" t="s">
        <v>18576</v>
      </c>
      <c r="B2932" s="12" t="s">
        <v>1395</v>
      </c>
      <c r="C2932" s="12">
        <v>9833818678</v>
      </c>
      <c r="D2932" s="12">
        <v>840</v>
      </c>
      <c r="E2932" s="82">
        <v>46034.728831018518</v>
      </c>
      <c r="F2932" s="12" t="s">
        <v>15647</v>
      </c>
    </row>
    <row r="2933" spans="1:6" x14ac:dyDescent="0.3">
      <c r="A2933" s="12" t="s">
        <v>18577</v>
      </c>
      <c r="B2933" s="12" t="s">
        <v>3756</v>
      </c>
      <c r="C2933" s="12">
        <v>7094706137</v>
      </c>
      <c r="D2933" s="12">
        <v>2323</v>
      </c>
      <c r="E2933" s="82">
        <v>46022.745497685188</v>
      </c>
      <c r="F2933" s="12" t="s">
        <v>15649</v>
      </c>
    </row>
    <row r="2934" spans="1:6" x14ac:dyDescent="0.3">
      <c r="A2934" s="12" t="s">
        <v>18578</v>
      </c>
      <c r="B2934" s="12" t="s">
        <v>3854</v>
      </c>
      <c r="C2934" s="12">
        <v>8891411818</v>
      </c>
      <c r="D2934" s="12">
        <v>2644</v>
      </c>
      <c r="E2934" s="82">
        <v>46042.145497685182</v>
      </c>
      <c r="F2934" s="12" t="s">
        <v>15643</v>
      </c>
    </row>
    <row r="2935" spans="1:6" x14ac:dyDescent="0.3">
      <c r="A2935" s="12" t="s">
        <v>18579</v>
      </c>
      <c r="B2935" s="12" t="s">
        <v>1706</v>
      </c>
      <c r="C2935" s="12">
        <v>9985285888</v>
      </c>
      <c r="D2935" s="12">
        <v>3165</v>
      </c>
      <c r="E2935" s="82">
        <v>46033.700358796297</v>
      </c>
      <c r="F2935" s="12" t="s">
        <v>15647</v>
      </c>
    </row>
    <row r="2936" spans="1:6" x14ac:dyDescent="0.3">
      <c r="A2936" s="12" t="s">
        <v>18580</v>
      </c>
      <c r="B2936" s="12" t="s">
        <v>1678</v>
      </c>
      <c r="C2936" s="12">
        <v>9811541760</v>
      </c>
      <c r="D2936" s="12">
        <v>2494</v>
      </c>
      <c r="E2936" s="82">
        <v>46050.84480324074</v>
      </c>
      <c r="F2936" s="12" t="s">
        <v>15643</v>
      </c>
    </row>
    <row r="2937" spans="1:6" x14ac:dyDescent="0.3">
      <c r="A2937" s="12" t="s">
        <v>18581</v>
      </c>
      <c r="B2937" s="12" t="s">
        <v>4431</v>
      </c>
      <c r="C2937" s="12">
        <v>9838520663</v>
      </c>
      <c r="D2937" s="12">
        <v>3583</v>
      </c>
      <c r="E2937" s="82">
        <v>46032.312164351853</v>
      </c>
      <c r="F2937" s="12" t="s">
        <v>15649</v>
      </c>
    </row>
    <row r="2938" spans="1:6" x14ac:dyDescent="0.3">
      <c r="A2938" s="12" t="s">
        <v>18582</v>
      </c>
      <c r="B2938" s="12" t="s">
        <v>1768</v>
      </c>
      <c r="C2938" s="12">
        <v>9965683178</v>
      </c>
      <c r="D2938" s="12">
        <v>1782</v>
      </c>
      <c r="E2938" s="82">
        <v>46052.156608796293</v>
      </c>
      <c r="F2938" s="12" t="s">
        <v>15643</v>
      </c>
    </row>
    <row r="2939" spans="1:6" x14ac:dyDescent="0.3">
      <c r="A2939" s="12" t="s">
        <v>18583</v>
      </c>
      <c r="B2939" s="12" t="s">
        <v>2507</v>
      </c>
      <c r="C2939" s="12">
        <v>8848308412</v>
      </c>
      <c r="D2939" s="12">
        <v>665</v>
      </c>
      <c r="E2939" s="82">
        <v>46028.296886574077</v>
      </c>
      <c r="F2939" s="12" t="s">
        <v>15649</v>
      </c>
    </row>
    <row r="2940" spans="1:6" x14ac:dyDescent="0.3">
      <c r="A2940" s="12" t="s">
        <v>18584</v>
      </c>
      <c r="B2940" s="12" t="s">
        <v>1292</v>
      </c>
      <c r="C2940" s="12">
        <v>6333068958</v>
      </c>
      <c r="D2940" s="12">
        <v>2402</v>
      </c>
      <c r="E2940" s="82">
        <v>46021.578136574077</v>
      </c>
      <c r="F2940" s="12" t="s">
        <v>15647</v>
      </c>
    </row>
    <row r="2941" spans="1:6" x14ac:dyDescent="0.3">
      <c r="A2941" s="12" t="s">
        <v>18585</v>
      </c>
      <c r="B2941" s="12" t="s">
        <v>673</v>
      </c>
      <c r="C2941" s="12">
        <v>7086449272</v>
      </c>
      <c r="D2941" s="12">
        <v>850</v>
      </c>
      <c r="E2941" s="82">
        <v>46036.308692129627</v>
      </c>
      <c r="F2941" s="12" t="s">
        <v>15643</v>
      </c>
    </row>
    <row r="2942" spans="1:6" x14ac:dyDescent="0.3">
      <c r="A2942" s="12" t="s">
        <v>18586</v>
      </c>
      <c r="B2942" s="12" t="s">
        <v>3681</v>
      </c>
      <c r="C2942" s="12">
        <v>8821892136</v>
      </c>
      <c r="D2942" s="12">
        <v>1202</v>
      </c>
      <c r="E2942" s="82">
        <v>46020.465636574067</v>
      </c>
      <c r="F2942" s="12" t="s">
        <v>15649</v>
      </c>
    </row>
    <row r="2943" spans="1:6" x14ac:dyDescent="0.3">
      <c r="A2943" s="12" t="s">
        <v>18587</v>
      </c>
      <c r="B2943" s="12" t="s">
        <v>656</v>
      </c>
      <c r="C2943" s="12">
        <v>8893529008</v>
      </c>
      <c r="D2943" s="12">
        <v>89</v>
      </c>
      <c r="E2943" s="82">
        <v>46024.240636574083</v>
      </c>
      <c r="F2943" s="12" t="s">
        <v>15647</v>
      </c>
    </row>
    <row r="2944" spans="1:6" x14ac:dyDescent="0.3">
      <c r="A2944" s="12" t="s">
        <v>18588</v>
      </c>
      <c r="B2944" s="12" t="s">
        <v>1326</v>
      </c>
      <c r="C2944" s="12">
        <v>7092406357</v>
      </c>
      <c r="D2944" s="12">
        <v>1040</v>
      </c>
      <c r="E2944" s="82">
        <v>46034.612164351849</v>
      </c>
      <c r="F2944" s="12" t="s">
        <v>15647</v>
      </c>
    </row>
    <row r="2945" spans="1:6" x14ac:dyDescent="0.3">
      <c r="A2945" s="12" t="s">
        <v>18589</v>
      </c>
      <c r="B2945" s="12" t="s">
        <v>4382</v>
      </c>
      <c r="C2945" s="12">
        <v>8826614638</v>
      </c>
      <c r="D2945" s="12">
        <v>789</v>
      </c>
      <c r="E2945" s="82">
        <v>46045.674664351849</v>
      </c>
      <c r="F2945" s="12" t="s">
        <v>15647</v>
      </c>
    </row>
    <row r="2946" spans="1:6" x14ac:dyDescent="0.3">
      <c r="A2946" s="12" t="s">
        <v>18590</v>
      </c>
      <c r="B2946" s="12" t="s">
        <v>2691</v>
      </c>
      <c r="C2946" s="12">
        <v>8874918896</v>
      </c>
      <c r="D2946" s="12">
        <v>1467</v>
      </c>
      <c r="E2946" s="82">
        <v>46042.552442129629</v>
      </c>
      <c r="F2946" s="12" t="s">
        <v>15647</v>
      </c>
    </row>
    <row r="2947" spans="1:6" x14ac:dyDescent="0.3">
      <c r="A2947" s="12" t="s">
        <v>18591</v>
      </c>
      <c r="B2947" s="12" t="s">
        <v>1849</v>
      </c>
      <c r="C2947" s="12">
        <v>7065388644</v>
      </c>
      <c r="D2947" s="12">
        <v>2863</v>
      </c>
      <c r="E2947" s="82">
        <v>46039.179525462961</v>
      </c>
      <c r="F2947" s="12" t="s">
        <v>15649</v>
      </c>
    </row>
    <row r="2948" spans="1:6" x14ac:dyDescent="0.3">
      <c r="A2948" s="12" t="s">
        <v>18592</v>
      </c>
      <c r="B2948" s="12" t="s">
        <v>1740</v>
      </c>
      <c r="C2948" s="12">
        <v>9860679428</v>
      </c>
      <c r="D2948" s="12">
        <v>824</v>
      </c>
      <c r="E2948" s="82">
        <v>46033.619803240741</v>
      </c>
      <c r="F2948" s="12" t="s">
        <v>15643</v>
      </c>
    </row>
    <row r="2949" spans="1:6" x14ac:dyDescent="0.3">
      <c r="A2949" s="12" t="s">
        <v>18593</v>
      </c>
      <c r="B2949" s="12" t="s">
        <v>2459</v>
      </c>
      <c r="C2949" s="12">
        <v>8894586860</v>
      </c>
      <c r="D2949" s="12">
        <v>84</v>
      </c>
      <c r="E2949" s="82">
        <v>46039.76771990741</v>
      </c>
      <c r="F2949" s="12" t="s">
        <v>15643</v>
      </c>
    </row>
    <row r="2950" spans="1:6" x14ac:dyDescent="0.3">
      <c r="A2950" s="12" t="s">
        <v>18594</v>
      </c>
      <c r="B2950" s="12" t="s">
        <v>3810</v>
      </c>
      <c r="C2950" s="12">
        <v>9952757449</v>
      </c>
      <c r="D2950" s="12">
        <v>2587</v>
      </c>
      <c r="E2950" s="82">
        <v>46040.604525462957</v>
      </c>
      <c r="F2950" s="12" t="s">
        <v>15647</v>
      </c>
    </row>
    <row r="2951" spans="1:6" x14ac:dyDescent="0.3">
      <c r="A2951" s="12" t="s">
        <v>18595</v>
      </c>
      <c r="B2951" s="12" t="s">
        <v>2743</v>
      </c>
      <c r="C2951" s="12">
        <v>9975501984</v>
      </c>
      <c r="D2951" s="12">
        <v>3507</v>
      </c>
      <c r="E2951" s="82">
        <v>46046.590636574067</v>
      </c>
      <c r="F2951" s="12" t="s">
        <v>15647</v>
      </c>
    </row>
    <row r="2952" spans="1:6" x14ac:dyDescent="0.3">
      <c r="A2952" s="12" t="s">
        <v>18596</v>
      </c>
      <c r="B2952" s="12" t="s">
        <v>2279</v>
      </c>
      <c r="C2952" s="12">
        <v>7037442875</v>
      </c>
      <c r="D2952" s="12">
        <v>1628</v>
      </c>
      <c r="E2952" s="82">
        <v>46022.50105324074</v>
      </c>
      <c r="F2952" s="12" t="s">
        <v>15647</v>
      </c>
    </row>
    <row r="2953" spans="1:6" x14ac:dyDescent="0.3">
      <c r="A2953" s="12" t="s">
        <v>18597</v>
      </c>
      <c r="B2953" s="12" t="s">
        <v>3485</v>
      </c>
      <c r="C2953" s="12">
        <v>9891048210</v>
      </c>
      <c r="D2953" s="12">
        <v>483</v>
      </c>
      <c r="E2953" s="82">
        <v>46052.988553240742</v>
      </c>
      <c r="F2953" s="12" t="s">
        <v>15649</v>
      </c>
    </row>
    <row r="2954" spans="1:6" x14ac:dyDescent="0.3">
      <c r="A2954" s="12" t="s">
        <v>18598</v>
      </c>
      <c r="B2954" s="12" t="s">
        <v>2158</v>
      </c>
      <c r="C2954" s="12">
        <v>9929674900</v>
      </c>
      <c r="D2954" s="12">
        <v>677</v>
      </c>
      <c r="E2954" s="82">
        <v>46047.411469907413</v>
      </c>
      <c r="F2954" s="12" t="s">
        <v>15647</v>
      </c>
    </row>
    <row r="2955" spans="1:6" x14ac:dyDescent="0.3">
      <c r="A2955" s="12" t="s">
        <v>18599</v>
      </c>
      <c r="B2955" s="12" t="s">
        <v>590</v>
      </c>
      <c r="C2955" s="12">
        <v>8833830547</v>
      </c>
      <c r="D2955" s="12">
        <v>3373</v>
      </c>
      <c r="E2955" s="82">
        <v>46040.162164351852</v>
      </c>
      <c r="F2955" s="12" t="s">
        <v>15643</v>
      </c>
    </row>
    <row r="2956" spans="1:6" x14ac:dyDescent="0.3">
      <c r="A2956" s="12" t="s">
        <v>18600</v>
      </c>
      <c r="B2956" s="12" t="s">
        <v>4415</v>
      </c>
      <c r="C2956" s="12">
        <v>7062627907</v>
      </c>
      <c r="D2956" s="12">
        <v>2765</v>
      </c>
      <c r="E2956" s="82">
        <v>46024.933692129627</v>
      </c>
      <c r="F2956" s="12" t="s">
        <v>15649</v>
      </c>
    </row>
    <row r="2957" spans="1:6" x14ac:dyDescent="0.3">
      <c r="A2957" s="12" t="s">
        <v>18601</v>
      </c>
      <c r="B2957" s="12" t="s">
        <v>2655</v>
      </c>
      <c r="C2957" s="12">
        <v>6396674403</v>
      </c>
      <c r="D2957" s="12">
        <v>2939</v>
      </c>
      <c r="E2957" s="82">
        <v>46023.893414351849</v>
      </c>
      <c r="F2957" s="12" t="s">
        <v>15647</v>
      </c>
    </row>
    <row r="2958" spans="1:6" x14ac:dyDescent="0.3">
      <c r="A2958" s="12" t="s">
        <v>18602</v>
      </c>
      <c r="B2958" s="12" t="s">
        <v>3352</v>
      </c>
      <c r="C2958" s="12">
        <v>9965881849</v>
      </c>
      <c r="D2958" s="12">
        <v>3590</v>
      </c>
      <c r="E2958" s="82">
        <v>46035.107997685183</v>
      </c>
      <c r="F2958" s="12" t="s">
        <v>15649</v>
      </c>
    </row>
    <row r="2959" spans="1:6" x14ac:dyDescent="0.3">
      <c r="A2959" s="12" t="s">
        <v>18603</v>
      </c>
      <c r="B2959" s="12" t="s">
        <v>4070</v>
      </c>
      <c r="C2959" s="12">
        <v>6357448853</v>
      </c>
      <c r="D2959" s="12">
        <v>3123</v>
      </c>
      <c r="E2959" s="82">
        <v>46027.406608796293</v>
      </c>
      <c r="F2959" s="12" t="s">
        <v>15649</v>
      </c>
    </row>
    <row r="2960" spans="1:6" x14ac:dyDescent="0.3">
      <c r="A2960" s="12" t="s">
        <v>18604</v>
      </c>
      <c r="B2960" s="12" t="s">
        <v>872</v>
      </c>
      <c r="C2960" s="12">
        <v>9964450048</v>
      </c>
      <c r="D2960" s="12">
        <v>3455</v>
      </c>
      <c r="E2960" s="82">
        <v>46049.757303240738</v>
      </c>
      <c r="F2960" s="12" t="s">
        <v>15649</v>
      </c>
    </row>
    <row r="2961" spans="1:6" x14ac:dyDescent="0.3">
      <c r="A2961" s="12" t="s">
        <v>18605</v>
      </c>
      <c r="B2961" s="12" t="s">
        <v>4583</v>
      </c>
      <c r="C2961" s="12">
        <v>6321482636</v>
      </c>
      <c r="D2961" s="12">
        <v>3481</v>
      </c>
      <c r="E2961" s="82">
        <v>46027.103831018518</v>
      </c>
      <c r="F2961" s="12" t="s">
        <v>15643</v>
      </c>
    </row>
    <row r="2962" spans="1:6" x14ac:dyDescent="0.3">
      <c r="A2962" s="12" t="s">
        <v>18606</v>
      </c>
      <c r="B2962" s="12" t="s">
        <v>3972</v>
      </c>
      <c r="C2962" s="12">
        <v>9950315347</v>
      </c>
      <c r="D2962" s="12">
        <v>386</v>
      </c>
      <c r="E2962" s="82">
        <v>46042.507303240738</v>
      </c>
      <c r="F2962" s="12" t="s">
        <v>15643</v>
      </c>
    </row>
    <row r="2963" spans="1:6" x14ac:dyDescent="0.3">
      <c r="A2963" s="12" t="s">
        <v>18607</v>
      </c>
      <c r="B2963" s="12" t="s">
        <v>1322</v>
      </c>
      <c r="C2963" s="12">
        <v>8857437246</v>
      </c>
      <c r="D2963" s="12">
        <v>3335</v>
      </c>
      <c r="E2963" s="82">
        <v>46028.524664351848</v>
      </c>
      <c r="F2963" s="12" t="s">
        <v>15647</v>
      </c>
    </row>
    <row r="2964" spans="1:6" x14ac:dyDescent="0.3">
      <c r="A2964" s="12" t="s">
        <v>18608</v>
      </c>
      <c r="B2964" s="12" t="s">
        <v>4485</v>
      </c>
      <c r="C2964" s="12">
        <v>7075499477</v>
      </c>
      <c r="D2964" s="12">
        <v>2252</v>
      </c>
      <c r="E2964" s="82">
        <v>46029.010081018518</v>
      </c>
      <c r="F2964" s="12" t="s">
        <v>15647</v>
      </c>
    </row>
    <row r="2965" spans="1:6" x14ac:dyDescent="0.3">
      <c r="A2965" s="12" t="s">
        <v>18609</v>
      </c>
      <c r="B2965" s="12" t="s">
        <v>4308</v>
      </c>
      <c r="C2965" s="12">
        <v>9829552484</v>
      </c>
      <c r="D2965" s="12">
        <v>2472</v>
      </c>
      <c r="E2965" s="82">
        <v>46036.807997685188</v>
      </c>
      <c r="F2965" s="12" t="s">
        <v>15647</v>
      </c>
    </row>
    <row r="2966" spans="1:6" x14ac:dyDescent="0.3">
      <c r="A2966" s="12" t="s">
        <v>18610</v>
      </c>
      <c r="B2966" s="12" t="s">
        <v>4170</v>
      </c>
      <c r="C2966" s="12">
        <v>9814153206</v>
      </c>
      <c r="D2966" s="12">
        <v>2614</v>
      </c>
      <c r="E2966" s="82">
        <v>46047.910081018519</v>
      </c>
      <c r="F2966" s="12" t="s">
        <v>15649</v>
      </c>
    </row>
    <row r="2967" spans="1:6" x14ac:dyDescent="0.3">
      <c r="A2967" s="12" t="s">
        <v>18611</v>
      </c>
      <c r="B2967" s="12" t="s">
        <v>4394</v>
      </c>
      <c r="C2967" s="12">
        <v>9814943199</v>
      </c>
      <c r="D2967" s="12">
        <v>2249</v>
      </c>
      <c r="E2967" s="82">
        <v>46046.07744212963</v>
      </c>
      <c r="F2967" s="12" t="s">
        <v>15647</v>
      </c>
    </row>
    <row r="2968" spans="1:6" x14ac:dyDescent="0.3">
      <c r="A2968" s="12" t="s">
        <v>18612</v>
      </c>
      <c r="B2968" s="12" t="s">
        <v>2607</v>
      </c>
      <c r="C2968" s="12">
        <v>9932625607</v>
      </c>
      <c r="D2968" s="12">
        <v>563</v>
      </c>
      <c r="E2968" s="82">
        <v>46038.335775462961</v>
      </c>
      <c r="F2968" s="12" t="s">
        <v>15649</v>
      </c>
    </row>
    <row r="2969" spans="1:6" x14ac:dyDescent="0.3">
      <c r="A2969" s="12" t="s">
        <v>18613</v>
      </c>
      <c r="B2969" s="12" t="s">
        <v>1738</v>
      </c>
      <c r="C2969" s="12">
        <v>8867866780</v>
      </c>
      <c r="D2969" s="12">
        <v>2432</v>
      </c>
      <c r="E2969" s="82">
        <v>46049.479525462957</v>
      </c>
      <c r="F2969" s="12" t="s">
        <v>15643</v>
      </c>
    </row>
    <row r="2970" spans="1:6" x14ac:dyDescent="0.3">
      <c r="A2970" s="12" t="s">
        <v>18614</v>
      </c>
      <c r="B2970" s="12" t="s">
        <v>2965</v>
      </c>
      <c r="C2970" s="12">
        <v>9899653693</v>
      </c>
      <c r="D2970" s="12">
        <v>2320</v>
      </c>
      <c r="E2970" s="82">
        <v>46033.35869212963</v>
      </c>
      <c r="F2970" s="12" t="s">
        <v>15649</v>
      </c>
    </row>
    <row r="2971" spans="1:6" x14ac:dyDescent="0.3">
      <c r="A2971" s="12" t="s">
        <v>18615</v>
      </c>
      <c r="B2971" s="12" t="s">
        <v>601</v>
      </c>
      <c r="C2971" s="12">
        <v>6393979570</v>
      </c>
      <c r="D2971" s="12">
        <v>2726</v>
      </c>
      <c r="E2971" s="82">
        <v>46026.10869212963</v>
      </c>
      <c r="F2971" s="12" t="s">
        <v>15643</v>
      </c>
    </row>
    <row r="2972" spans="1:6" x14ac:dyDescent="0.3">
      <c r="A2972" s="12" t="s">
        <v>18616</v>
      </c>
      <c r="B2972" s="12" t="s">
        <v>1289</v>
      </c>
      <c r="C2972" s="12">
        <v>8816405942</v>
      </c>
      <c r="D2972" s="12">
        <v>1500</v>
      </c>
      <c r="E2972" s="82">
        <v>46020.007303240738</v>
      </c>
      <c r="F2972" s="12" t="s">
        <v>15649</v>
      </c>
    </row>
    <row r="2973" spans="1:6" x14ac:dyDescent="0.3">
      <c r="A2973" s="12" t="s">
        <v>18617</v>
      </c>
      <c r="B2973" s="12" t="s">
        <v>2215</v>
      </c>
      <c r="C2973" s="12">
        <v>7092182459</v>
      </c>
      <c r="D2973" s="12">
        <v>48</v>
      </c>
      <c r="E2973" s="82">
        <v>46044.128136574072</v>
      </c>
      <c r="F2973" s="12" t="s">
        <v>15643</v>
      </c>
    </row>
    <row r="2974" spans="1:6" x14ac:dyDescent="0.3">
      <c r="A2974" s="12" t="s">
        <v>18618</v>
      </c>
      <c r="B2974" s="12" t="s">
        <v>1461</v>
      </c>
      <c r="C2974" s="12">
        <v>6353998367</v>
      </c>
      <c r="D2974" s="12">
        <v>1288</v>
      </c>
      <c r="E2974" s="82">
        <v>46028.485775462963</v>
      </c>
      <c r="F2974" s="12" t="s">
        <v>15647</v>
      </c>
    </row>
    <row r="2975" spans="1:6" x14ac:dyDescent="0.3">
      <c r="A2975" s="12" t="s">
        <v>18619</v>
      </c>
      <c r="B2975" s="12" t="s">
        <v>4124</v>
      </c>
      <c r="C2975" s="12">
        <v>8833051088</v>
      </c>
      <c r="D2975" s="12">
        <v>3317</v>
      </c>
      <c r="E2975" s="82">
        <v>46029.901747685188</v>
      </c>
      <c r="F2975" s="12" t="s">
        <v>15647</v>
      </c>
    </row>
    <row r="2976" spans="1:6" x14ac:dyDescent="0.3">
      <c r="A2976" s="12" t="s">
        <v>18620</v>
      </c>
      <c r="B2976" s="12" t="s">
        <v>2589</v>
      </c>
      <c r="C2976" s="12">
        <v>7090523923</v>
      </c>
      <c r="D2976" s="12">
        <v>3186</v>
      </c>
      <c r="E2976" s="82">
        <v>46053.550358796303</v>
      </c>
      <c r="F2976" s="12" t="s">
        <v>15649</v>
      </c>
    </row>
    <row r="2977" spans="1:6" x14ac:dyDescent="0.3">
      <c r="A2977" s="12" t="s">
        <v>18621</v>
      </c>
      <c r="B2977" s="12" t="s">
        <v>3138</v>
      </c>
      <c r="C2977" s="12">
        <v>7042617522</v>
      </c>
      <c r="D2977" s="12">
        <v>354</v>
      </c>
      <c r="E2977" s="82">
        <v>46032.410081018519</v>
      </c>
      <c r="F2977" s="12" t="s">
        <v>15643</v>
      </c>
    </row>
    <row r="2978" spans="1:6" x14ac:dyDescent="0.3">
      <c r="A2978" s="12" t="s">
        <v>18622</v>
      </c>
      <c r="B2978" s="12" t="s">
        <v>1459</v>
      </c>
      <c r="C2978" s="12">
        <v>9985695771</v>
      </c>
      <c r="D2978" s="12">
        <v>3278</v>
      </c>
      <c r="E2978" s="82">
        <v>46040.368414351848</v>
      </c>
      <c r="F2978" s="12" t="s">
        <v>15647</v>
      </c>
    </row>
    <row r="2979" spans="1:6" x14ac:dyDescent="0.3">
      <c r="A2979" s="12" t="s">
        <v>18623</v>
      </c>
      <c r="B2979" s="12" t="s">
        <v>4390</v>
      </c>
      <c r="C2979" s="12">
        <v>9840473855</v>
      </c>
      <c r="D2979" s="12">
        <v>2935</v>
      </c>
      <c r="E2979" s="82">
        <v>46024.055914351848</v>
      </c>
      <c r="F2979" s="12" t="s">
        <v>15649</v>
      </c>
    </row>
    <row r="2980" spans="1:6" x14ac:dyDescent="0.3">
      <c r="A2980" s="12" t="s">
        <v>18624</v>
      </c>
      <c r="B2980" s="12" t="s">
        <v>4279</v>
      </c>
      <c r="C2980" s="12">
        <v>6391857168</v>
      </c>
      <c r="D2980" s="12">
        <v>3581</v>
      </c>
      <c r="E2980" s="82">
        <v>46043.60869212963</v>
      </c>
      <c r="F2980" s="12" t="s">
        <v>15649</v>
      </c>
    </row>
    <row r="2981" spans="1:6" x14ac:dyDescent="0.3">
      <c r="A2981" s="12" t="s">
        <v>18625</v>
      </c>
      <c r="B2981" s="12" t="s">
        <v>2817</v>
      </c>
      <c r="C2981" s="12">
        <v>6325708915</v>
      </c>
      <c r="D2981" s="12">
        <v>603</v>
      </c>
      <c r="E2981" s="82">
        <v>46040.839247685188</v>
      </c>
      <c r="F2981" s="12" t="s">
        <v>15643</v>
      </c>
    </row>
    <row r="2982" spans="1:6" x14ac:dyDescent="0.3">
      <c r="A2982" s="12" t="s">
        <v>18626</v>
      </c>
      <c r="B2982" s="12" t="s">
        <v>2065</v>
      </c>
      <c r="C2982" s="12">
        <v>9832878685</v>
      </c>
      <c r="D2982" s="12">
        <v>710</v>
      </c>
      <c r="E2982" s="82">
        <v>46031.240636574083</v>
      </c>
      <c r="F2982" s="12" t="s">
        <v>15649</v>
      </c>
    </row>
    <row r="2983" spans="1:6" x14ac:dyDescent="0.3">
      <c r="A2983" s="12" t="s">
        <v>18627</v>
      </c>
      <c r="B2983" s="12" t="s">
        <v>3599</v>
      </c>
      <c r="C2983" s="12">
        <v>6369131396</v>
      </c>
      <c r="D2983" s="12">
        <v>1706</v>
      </c>
      <c r="E2983" s="82">
        <v>46032.937858796293</v>
      </c>
      <c r="F2983" s="12" t="s">
        <v>15649</v>
      </c>
    </row>
    <row r="2984" spans="1:6" x14ac:dyDescent="0.3">
      <c r="A2984" s="12" t="s">
        <v>18628</v>
      </c>
      <c r="B2984" s="12" t="s">
        <v>1570</v>
      </c>
      <c r="C2984" s="12">
        <v>7043034224</v>
      </c>
      <c r="D2984" s="12">
        <v>1979</v>
      </c>
      <c r="E2984" s="82">
        <v>46030.330914351849</v>
      </c>
      <c r="F2984" s="12" t="s">
        <v>15643</v>
      </c>
    </row>
    <row r="2985" spans="1:6" x14ac:dyDescent="0.3">
      <c r="A2985" s="12" t="s">
        <v>18629</v>
      </c>
      <c r="B2985" s="12" t="s">
        <v>3288</v>
      </c>
      <c r="C2985" s="12">
        <v>9916417278</v>
      </c>
      <c r="D2985" s="12">
        <v>2707</v>
      </c>
      <c r="E2985" s="82">
        <v>46048.495497685188</v>
      </c>
      <c r="F2985" s="12" t="s">
        <v>15647</v>
      </c>
    </row>
    <row r="2986" spans="1:6" x14ac:dyDescent="0.3">
      <c r="A2986" s="12" t="s">
        <v>18630</v>
      </c>
      <c r="B2986" s="12" t="s">
        <v>3734</v>
      </c>
      <c r="C2986" s="12">
        <v>8890659079</v>
      </c>
      <c r="D2986" s="12">
        <v>2333</v>
      </c>
      <c r="E2986" s="82">
        <v>46037.498969907407</v>
      </c>
      <c r="F2986" s="12" t="s">
        <v>15643</v>
      </c>
    </row>
    <row r="2987" spans="1:6" x14ac:dyDescent="0.3">
      <c r="A2987" s="12" t="s">
        <v>18631</v>
      </c>
      <c r="B2987" s="12" t="s">
        <v>3180</v>
      </c>
      <c r="C2987" s="12">
        <v>7061317455</v>
      </c>
      <c r="D2987" s="12">
        <v>2035</v>
      </c>
      <c r="E2987" s="82">
        <v>46024.328831018523</v>
      </c>
      <c r="F2987" s="12" t="s">
        <v>15649</v>
      </c>
    </row>
    <row r="2988" spans="1:6" x14ac:dyDescent="0.3">
      <c r="A2988" s="12" t="s">
        <v>18632</v>
      </c>
      <c r="B2988" s="12" t="s">
        <v>3414</v>
      </c>
      <c r="C2988" s="12">
        <v>8839685823</v>
      </c>
      <c r="D2988" s="12">
        <v>205</v>
      </c>
      <c r="E2988" s="82">
        <v>46032.148275462961</v>
      </c>
      <c r="F2988" s="12" t="s">
        <v>15649</v>
      </c>
    </row>
    <row r="2989" spans="1:6" x14ac:dyDescent="0.3">
      <c r="A2989" s="12" t="s">
        <v>18633</v>
      </c>
      <c r="B2989" s="12" t="s">
        <v>2823</v>
      </c>
      <c r="C2989" s="12">
        <v>9950405656</v>
      </c>
      <c r="D2989" s="12">
        <v>315</v>
      </c>
      <c r="E2989" s="82">
        <v>46029.226747685178</v>
      </c>
      <c r="F2989" s="12" t="s">
        <v>15649</v>
      </c>
    </row>
    <row r="2990" spans="1:6" x14ac:dyDescent="0.3">
      <c r="A2990" s="12" t="s">
        <v>18634</v>
      </c>
      <c r="B2990" s="12" t="s">
        <v>2617</v>
      </c>
      <c r="C2990" s="12">
        <v>9910916939</v>
      </c>
      <c r="D2990" s="12">
        <v>2328</v>
      </c>
      <c r="E2990" s="82">
        <v>46028.662858796299</v>
      </c>
      <c r="F2990" s="12" t="s">
        <v>15647</v>
      </c>
    </row>
    <row r="2991" spans="1:6" x14ac:dyDescent="0.3">
      <c r="A2991" s="12" t="s">
        <v>18635</v>
      </c>
      <c r="B2991" s="12" t="s">
        <v>3709</v>
      </c>
      <c r="C2991" s="12">
        <v>9947701542</v>
      </c>
      <c r="D2991" s="12">
        <v>2189</v>
      </c>
      <c r="E2991" s="82">
        <v>46040.294108796297</v>
      </c>
      <c r="F2991" s="12" t="s">
        <v>15649</v>
      </c>
    </row>
    <row r="2992" spans="1:6" x14ac:dyDescent="0.3">
      <c r="A2992" s="12" t="s">
        <v>18636</v>
      </c>
      <c r="B2992" s="12" t="s">
        <v>2607</v>
      </c>
      <c r="C2992" s="12">
        <v>6363891861</v>
      </c>
      <c r="D2992" s="12">
        <v>1485</v>
      </c>
      <c r="E2992" s="82">
        <v>46021.802442129629</v>
      </c>
      <c r="F2992" s="12" t="s">
        <v>15643</v>
      </c>
    </row>
    <row r="2993" spans="1:6" x14ac:dyDescent="0.3">
      <c r="A2993" s="12" t="s">
        <v>18637</v>
      </c>
      <c r="B2993" s="12" t="s">
        <v>1354</v>
      </c>
      <c r="C2993" s="12">
        <v>9960381448</v>
      </c>
      <c r="D2993" s="12">
        <v>3509</v>
      </c>
      <c r="E2993" s="82">
        <v>46033.51771990741</v>
      </c>
      <c r="F2993" s="12" t="s">
        <v>15649</v>
      </c>
    </row>
    <row r="2994" spans="1:6" x14ac:dyDescent="0.3">
      <c r="A2994" s="12" t="s">
        <v>18638</v>
      </c>
      <c r="B2994" s="12" t="s">
        <v>604</v>
      </c>
      <c r="C2994" s="12">
        <v>9952347417</v>
      </c>
      <c r="D2994" s="12">
        <v>994</v>
      </c>
      <c r="E2994" s="82">
        <v>46045.123969907407</v>
      </c>
      <c r="F2994" s="12" t="s">
        <v>15649</v>
      </c>
    </row>
    <row r="2995" spans="1:6" x14ac:dyDescent="0.3">
      <c r="A2995" s="12" t="s">
        <v>18639</v>
      </c>
      <c r="B2995" s="12" t="s">
        <v>3338</v>
      </c>
      <c r="C2995" s="12">
        <v>7035540523</v>
      </c>
      <c r="D2995" s="12">
        <v>64</v>
      </c>
      <c r="E2995" s="82">
        <v>46022.716331018521</v>
      </c>
      <c r="F2995" s="12" t="s">
        <v>15643</v>
      </c>
    </row>
    <row r="2996" spans="1:6" x14ac:dyDescent="0.3">
      <c r="A2996" s="12" t="s">
        <v>18640</v>
      </c>
      <c r="B2996" s="12" t="s">
        <v>2003</v>
      </c>
      <c r="C2996" s="12">
        <v>6313774230</v>
      </c>
      <c r="D2996" s="12">
        <v>1498</v>
      </c>
      <c r="E2996" s="82">
        <v>46026.681608796287</v>
      </c>
      <c r="F2996" s="12" t="s">
        <v>15647</v>
      </c>
    </row>
    <row r="2997" spans="1:6" x14ac:dyDescent="0.3">
      <c r="A2997" s="12" t="s">
        <v>18641</v>
      </c>
      <c r="B2997" s="12" t="s">
        <v>2421</v>
      </c>
      <c r="C2997" s="12">
        <v>7048982165</v>
      </c>
      <c r="D2997" s="12">
        <v>2925</v>
      </c>
      <c r="E2997" s="82">
        <v>46039.160081018519</v>
      </c>
      <c r="F2997" s="12" t="s">
        <v>15649</v>
      </c>
    </row>
    <row r="2998" spans="1:6" x14ac:dyDescent="0.3">
      <c r="A2998" s="12" t="s">
        <v>18642</v>
      </c>
      <c r="B2998" s="12" t="s">
        <v>1439</v>
      </c>
      <c r="C2998" s="12">
        <v>9819622242</v>
      </c>
      <c r="D2998" s="12">
        <v>1019</v>
      </c>
      <c r="E2998" s="82">
        <v>46046.255219907413</v>
      </c>
      <c r="F2998" s="12" t="s">
        <v>15643</v>
      </c>
    </row>
    <row r="2999" spans="1:6" x14ac:dyDescent="0.3">
      <c r="A2999" s="12" t="s">
        <v>18643</v>
      </c>
      <c r="B2999" s="12" t="s">
        <v>1770</v>
      </c>
      <c r="C2999" s="12">
        <v>6378374494</v>
      </c>
      <c r="D2999" s="12">
        <v>3017</v>
      </c>
      <c r="E2999" s="82">
        <v>46029.276053240741</v>
      </c>
      <c r="F2999" s="12" t="s">
        <v>15647</v>
      </c>
    </row>
    <row r="3000" spans="1:6" x14ac:dyDescent="0.3">
      <c r="A3000" s="12" t="s">
        <v>18644</v>
      </c>
      <c r="B3000" s="12" t="s">
        <v>4114</v>
      </c>
      <c r="C3000" s="12">
        <v>7094748509</v>
      </c>
      <c r="D3000" s="12">
        <v>3164</v>
      </c>
      <c r="E3000" s="82">
        <v>46023.191331018519</v>
      </c>
      <c r="F3000" s="12" t="s">
        <v>15649</v>
      </c>
    </row>
    <row r="3001" spans="1:6" x14ac:dyDescent="0.3">
      <c r="A3001" s="12" t="s">
        <v>18645</v>
      </c>
      <c r="B3001" s="12" t="s">
        <v>545</v>
      </c>
      <c r="C3001" s="12">
        <v>8836561044</v>
      </c>
      <c r="D3001" s="12">
        <v>163</v>
      </c>
      <c r="E3001" s="82">
        <v>46038.229525462957</v>
      </c>
      <c r="F3001" s="12" t="s">
        <v>15649</v>
      </c>
    </row>
    <row r="3002" spans="1:6" x14ac:dyDescent="0.3">
      <c r="A3002" s="12" t="s">
        <v>18646</v>
      </c>
      <c r="B3002" s="12" t="s">
        <v>3469</v>
      </c>
      <c r="C3002" s="12">
        <v>7083498410</v>
      </c>
      <c r="D3002" s="12">
        <v>103</v>
      </c>
      <c r="E3002" s="82">
        <v>46032.725358796299</v>
      </c>
      <c r="F3002" s="12" t="s">
        <v>15647</v>
      </c>
    </row>
    <row r="3003" spans="1:6" x14ac:dyDescent="0.3">
      <c r="A3003" s="12" t="s">
        <v>18647</v>
      </c>
      <c r="B3003" s="12" t="s">
        <v>1169</v>
      </c>
      <c r="C3003" s="12">
        <v>9985158031</v>
      </c>
      <c r="D3003" s="12">
        <v>2801</v>
      </c>
      <c r="E3003" s="82">
        <v>46049.230914351851</v>
      </c>
      <c r="F3003" s="12" t="s">
        <v>15649</v>
      </c>
    </row>
    <row r="3004" spans="1:6" x14ac:dyDescent="0.3">
      <c r="A3004" s="12" t="s">
        <v>18648</v>
      </c>
      <c r="B3004" s="12" t="s">
        <v>4415</v>
      </c>
      <c r="C3004" s="12">
        <v>9870165753</v>
      </c>
      <c r="D3004" s="12">
        <v>2170</v>
      </c>
      <c r="E3004" s="82">
        <v>46039.011469907397</v>
      </c>
      <c r="F3004" s="12" t="s">
        <v>15643</v>
      </c>
    </row>
    <row r="3005" spans="1:6" x14ac:dyDescent="0.3">
      <c r="A3005" s="12" t="s">
        <v>18649</v>
      </c>
      <c r="B3005" s="12" t="s">
        <v>1537</v>
      </c>
      <c r="C3005" s="12">
        <v>8826208201</v>
      </c>
      <c r="D3005" s="12">
        <v>808</v>
      </c>
      <c r="E3005" s="82">
        <v>46023.96702546296</v>
      </c>
      <c r="F3005" s="12" t="s">
        <v>15647</v>
      </c>
    </row>
    <row r="3006" spans="1:6" x14ac:dyDescent="0.3">
      <c r="A3006" s="12" t="s">
        <v>18650</v>
      </c>
      <c r="B3006" s="12" t="s">
        <v>2873</v>
      </c>
      <c r="C3006" s="12">
        <v>7056126504</v>
      </c>
      <c r="D3006" s="12">
        <v>2320</v>
      </c>
      <c r="E3006" s="82">
        <v>46027.668414351851</v>
      </c>
      <c r="F3006" s="12" t="s">
        <v>15649</v>
      </c>
    </row>
    <row r="3007" spans="1:6" x14ac:dyDescent="0.3">
      <c r="A3007" s="12" t="s">
        <v>18651</v>
      </c>
      <c r="B3007" s="12" t="s">
        <v>2021</v>
      </c>
      <c r="C3007" s="12">
        <v>9865605103</v>
      </c>
      <c r="D3007" s="12">
        <v>3502</v>
      </c>
      <c r="E3007" s="82">
        <v>46034.573969907397</v>
      </c>
      <c r="F3007" s="12" t="s">
        <v>15647</v>
      </c>
    </row>
    <row r="3008" spans="1:6" x14ac:dyDescent="0.3">
      <c r="A3008" s="12" t="s">
        <v>18652</v>
      </c>
      <c r="B3008" s="12" t="s">
        <v>3982</v>
      </c>
      <c r="C3008" s="12">
        <v>8816427156</v>
      </c>
      <c r="D3008" s="12">
        <v>94</v>
      </c>
      <c r="E3008" s="82">
        <v>46047.42119212963</v>
      </c>
      <c r="F3008" s="12" t="s">
        <v>15643</v>
      </c>
    </row>
    <row r="3009" spans="1:6" x14ac:dyDescent="0.3">
      <c r="A3009" s="12" t="s">
        <v>18653</v>
      </c>
      <c r="B3009" s="12" t="s">
        <v>1652</v>
      </c>
      <c r="C3009" s="12">
        <v>8880797722</v>
      </c>
      <c r="D3009" s="12">
        <v>2278</v>
      </c>
      <c r="E3009" s="82">
        <v>46020.769108796303</v>
      </c>
      <c r="F3009" s="12" t="s">
        <v>15643</v>
      </c>
    </row>
    <row r="3010" spans="1:6" x14ac:dyDescent="0.3">
      <c r="A3010" s="12" t="s">
        <v>18654</v>
      </c>
      <c r="B3010" s="12" t="s">
        <v>2213</v>
      </c>
      <c r="C3010" s="12">
        <v>7054728289</v>
      </c>
      <c r="D3010" s="12">
        <v>2883</v>
      </c>
      <c r="E3010" s="82">
        <v>46035.455914351849</v>
      </c>
      <c r="F3010" s="12" t="s">
        <v>15643</v>
      </c>
    </row>
    <row r="3011" spans="1:6" x14ac:dyDescent="0.3">
      <c r="A3011" s="12" t="s">
        <v>18655</v>
      </c>
      <c r="B3011" s="12" t="s">
        <v>2017</v>
      </c>
      <c r="C3011" s="12">
        <v>9972764376</v>
      </c>
      <c r="D3011" s="12">
        <v>2600</v>
      </c>
      <c r="E3011" s="82">
        <v>46033.444803240738</v>
      </c>
      <c r="F3011" s="12" t="s">
        <v>15649</v>
      </c>
    </row>
    <row r="3012" spans="1:6" x14ac:dyDescent="0.3">
      <c r="A3012" s="12" t="s">
        <v>18656</v>
      </c>
      <c r="B3012" s="12" t="s">
        <v>2303</v>
      </c>
      <c r="C3012" s="12">
        <v>6325205069</v>
      </c>
      <c r="D3012" s="12">
        <v>3380</v>
      </c>
      <c r="E3012" s="82">
        <v>46033.144803240742</v>
      </c>
      <c r="F3012" s="12" t="s">
        <v>15643</v>
      </c>
    </row>
    <row r="3013" spans="1:6" x14ac:dyDescent="0.3">
      <c r="A3013" s="12" t="s">
        <v>18657</v>
      </c>
      <c r="B3013" s="12" t="s">
        <v>2831</v>
      </c>
      <c r="C3013" s="12">
        <v>8894287978</v>
      </c>
      <c r="D3013" s="12">
        <v>3530</v>
      </c>
      <c r="E3013" s="82">
        <v>46034.719108796293</v>
      </c>
      <c r="F3013" s="12" t="s">
        <v>15647</v>
      </c>
    </row>
    <row r="3014" spans="1:6" x14ac:dyDescent="0.3">
      <c r="A3014" s="12" t="s">
        <v>18658</v>
      </c>
      <c r="B3014" s="12" t="s">
        <v>2005</v>
      </c>
      <c r="C3014" s="12">
        <v>8873352819</v>
      </c>
      <c r="D3014" s="12">
        <v>1823</v>
      </c>
      <c r="E3014" s="82">
        <v>46028.901747685188</v>
      </c>
      <c r="F3014" s="12" t="s">
        <v>15647</v>
      </c>
    </row>
    <row r="3015" spans="1:6" x14ac:dyDescent="0.3">
      <c r="A3015" s="12" t="s">
        <v>18659</v>
      </c>
      <c r="B3015" s="12" t="s">
        <v>1356</v>
      </c>
      <c r="C3015" s="12">
        <v>8856295918</v>
      </c>
      <c r="D3015" s="12">
        <v>856</v>
      </c>
      <c r="E3015" s="82">
        <v>46020.732997685183</v>
      </c>
      <c r="F3015" s="12" t="s">
        <v>15643</v>
      </c>
    </row>
    <row r="3016" spans="1:6" x14ac:dyDescent="0.3">
      <c r="A3016" s="12" t="s">
        <v>18660</v>
      </c>
      <c r="B3016" s="12" t="s">
        <v>568</v>
      </c>
      <c r="C3016" s="12">
        <v>9947732352</v>
      </c>
      <c r="D3016" s="12">
        <v>3477</v>
      </c>
      <c r="E3016" s="82">
        <v>46042.598969907413</v>
      </c>
      <c r="F3016" s="12" t="s">
        <v>15647</v>
      </c>
    </row>
    <row r="3017" spans="1:6" x14ac:dyDescent="0.3">
      <c r="A3017" s="12" t="s">
        <v>18661</v>
      </c>
      <c r="B3017" s="12" t="s">
        <v>821</v>
      </c>
      <c r="C3017" s="12">
        <v>6372845951</v>
      </c>
      <c r="D3017" s="12">
        <v>346</v>
      </c>
      <c r="E3017" s="82">
        <v>46041.744803240741</v>
      </c>
      <c r="F3017" s="12" t="s">
        <v>15643</v>
      </c>
    </row>
    <row r="3018" spans="1:6" x14ac:dyDescent="0.3">
      <c r="A3018" s="12" t="s">
        <v>18662</v>
      </c>
      <c r="B3018" s="12" t="s">
        <v>1056</v>
      </c>
      <c r="C3018" s="12">
        <v>8864004326</v>
      </c>
      <c r="D3018" s="12">
        <v>2384</v>
      </c>
      <c r="E3018" s="82">
        <v>46046.215636574067</v>
      </c>
      <c r="F3018" s="12" t="s">
        <v>15643</v>
      </c>
    </row>
    <row r="3019" spans="1:6" x14ac:dyDescent="0.3">
      <c r="A3019" s="12" t="s">
        <v>18663</v>
      </c>
      <c r="B3019" s="12" t="s">
        <v>2160</v>
      </c>
      <c r="C3019" s="12">
        <v>6375984324</v>
      </c>
      <c r="D3019" s="12">
        <v>1703</v>
      </c>
      <c r="E3019" s="82">
        <v>46033.46702546296</v>
      </c>
      <c r="F3019" s="12" t="s">
        <v>15649</v>
      </c>
    </row>
    <row r="3020" spans="1:6" x14ac:dyDescent="0.3">
      <c r="A3020" s="12" t="s">
        <v>18664</v>
      </c>
      <c r="B3020" s="12" t="s">
        <v>2967</v>
      </c>
      <c r="C3020" s="12">
        <v>6396996183</v>
      </c>
      <c r="D3020" s="12">
        <v>3255</v>
      </c>
      <c r="E3020" s="82">
        <v>46047.615636574083</v>
      </c>
      <c r="F3020" s="12" t="s">
        <v>15647</v>
      </c>
    </row>
    <row r="3021" spans="1:6" x14ac:dyDescent="0.3">
      <c r="A3021" s="12" t="s">
        <v>18665</v>
      </c>
      <c r="B3021" s="12" t="s">
        <v>2541</v>
      </c>
      <c r="C3021" s="12">
        <v>9961225498</v>
      </c>
      <c r="D3021" s="12">
        <v>2190</v>
      </c>
      <c r="E3021" s="82">
        <v>46046.439247685194</v>
      </c>
      <c r="F3021" s="12" t="s">
        <v>15649</v>
      </c>
    </row>
    <row r="3022" spans="1:6" x14ac:dyDescent="0.3">
      <c r="A3022" s="12" t="s">
        <v>18666</v>
      </c>
      <c r="B3022" s="12" t="s">
        <v>3999</v>
      </c>
      <c r="C3022" s="12">
        <v>8892339675</v>
      </c>
      <c r="D3022" s="12">
        <v>772</v>
      </c>
      <c r="E3022" s="82">
        <v>46051.426053240742</v>
      </c>
      <c r="F3022" s="12" t="s">
        <v>15647</v>
      </c>
    </row>
    <row r="3023" spans="1:6" x14ac:dyDescent="0.3">
      <c r="A3023" s="12" t="s">
        <v>18667</v>
      </c>
      <c r="B3023" s="12" t="s">
        <v>1328</v>
      </c>
      <c r="C3023" s="12">
        <v>9834306399</v>
      </c>
      <c r="D3023" s="12">
        <v>1737</v>
      </c>
      <c r="E3023" s="82">
        <v>46023.65452546296</v>
      </c>
      <c r="F3023" s="12" t="s">
        <v>15643</v>
      </c>
    </row>
    <row r="3024" spans="1:6" x14ac:dyDescent="0.3">
      <c r="A3024" s="12" t="s">
        <v>18668</v>
      </c>
      <c r="B3024" s="12" t="s">
        <v>1332</v>
      </c>
      <c r="C3024" s="12">
        <v>7092730664</v>
      </c>
      <c r="D3024" s="12">
        <v>2845</v>
      </c>
      <c r="E3024" s="82">
        <v>46029.176747685182</v>
      </c>
      <c r="F3024" s="12" t="s">
        <v>15649</v>
      </c>
    </row>
    <row r="3025" spans="1:6" x14ac:dyDescent="0.3">
      <c r="A3025" s="12" t="s">
        <v>18669</v>
      </c>
      <c r="B3025" s="12" t="s">
        <v>2751</v>
      </c>
      <c r="C3025" s="12">
        <v>9991796556</v>
      </c>
      <c r="D3025" s="12">
        <v>658</v>
      </c>
      <c r="E3025" s="82">
        <v>46047.344108796293</v>
      </c>
      <c r="F3025" s="12" t="s">
        <v>15647</v>
      </c>
    </row>
    <row r="3026" spans="1:6" x14ac:dyDescent="0.3">
      <c r="A3026" s="12" t="s">
        <v>18670</v>
      </c>
      <c r="B3026" s="12" t="s">
        <v>2039</v>
      </c>
      <c r="C3026" s="12">
        <v>8852576509</v>
      </c>
      <c r="D3026" s="12">
        <v>3501</v>
      </c>
      <c r="E3026" s="82">
        <v>46044.560081018521</v>
      </c>
      <c r="F3026" s="12" t="s">
        <v>15643</v>
      </c>
    </row>
    <row r="3027" spans="1:6" x14ac:dyDescent="0.3">
      <c r="A3027" s="12" t="s">
        <v>18671</v>
      </c>
      <c r="B3027" s="12" t="s">
        <v>4216</v>
      </c>
      <c r="C3027" s="12">
        <v>8865763617</v>
      </c>
      <c r="D3027" s="12">
        <v>3204</v>
      </c>
      <c r="E3027" s="82">
        <v>46043.530914351853</v>
      </c>
      <c r="F3027" s="12" t="s">
        <v>15647</v>
      </c>
    </row>
    <row r="3028" spans="1:6" x14ac:dyDescent="0.3">
      <c r="A3028" s="12" t="s">
        <v>18672</v>
      </c>
      <c r="B3028" s="12" t="s">
        <v>1399</v>
      </c>
      <c r="C3028" s="12">
        <v>9830287459</v>
      </c>
      <c r="D3028" s="12">
        <v>2403</v>
      </c>
      <c r="E3028" s="82">
        <v>46029.745497685188</v>
      </c>
      <c r="F3028" s="12" t="s">
        <v>15649</v>
      </c>
    </row>
    <row r="3029" spans="1:6" x14ac:dyDescent="0.3">
      <c r="A3029" s="12" t="s">
        <v>18673</v>
      </c>
      <c r="B3029" s="12" t="s">
        <v>3942</v>
      </c>
      <c r="C3029" s="12">
        <v>7013872332</v>
      </c>
      <c r="D3029" s="12">
        <v>1311</v>
      </c>
      <c r="E3029" s="82">
        <v>46052.973275462973</v>
      </c>
      <c r="F3029" s="12" t="s">
        <v>15647</v>
      </c>
    </row>
    <row r="3030" spans="1:6" x14ac:dyDescent="0.3">
      <c r="A3030" s="12" t="s">
        <v>18674</v>
      </c>
      <c r="B3030" s="12" t="s">
        <v>3513</v>
      </c>
      <c r="C3030" s="12">
        <v>9817129228</v>
      </c>
      <c r="D3030" s="12">
        <v>178</v>
      </c>
      <c r="E3030" s="82">
        <v>46043.744803240741</v>
      </c>
      <c r="F3030" s="12" t="s">
        <v>15649</v>
      </c>
    </row>
    <row r="3031" spans="1:6" x14ac:dyDescent="0.3">
      <c r="A3031" s="12" t="s">
        <v>18675</v>
      </c>
      <c r="B3031" s="12" t="s">
        <v>3410</v>
      </c>
      <c r="C3031" s="12">
        <v>8886183643</v>
      </c>
      <c r="D3031" s="12">
        <v>2885</v>
      </c>
      <c r="E3031" s="82">
        <v>46036.451747685183</v>
      </c>
      <c r="F3031" s="12" t="s">
        <v>15643</v>
      </c>
    </row>
    <row r="3032" spans="1:6" x14ac:dyDescent="0.3">
      <c r="A3032" s="12" t="s">
        <v>18676</v>
      </c>
      <c r="B3032" s="12" t="s">
        <v>2555</v>
      </c>
      <c r="C3032" s="12">
        <v>6368064355</v>
      </c>
      <c r="D3032" s="12">
        <v>2836</v>
      </c>
      <c r="E3032" s="82">
        <v>46028.494803240741</v>
      </c>
      <c r="F3032" s="12" t="s">
        <v>15647</v>
      </c>
    </row>
    <row r="3033" spans="1:6" x14ac:dyDescent="0.3">
      <c r="A3033" s="12" t="s">
        <v>18677</v>
      </c>
      <c r="B3033" s="12" t="s">
        <v>2263</v>
      </c>
      <c r="C3033" s="12">
        <v>8859597405</v>
      </c>
      <c r="D3033" s="12">
        <v>3565</v>
      </c>
      <c r="E3033" s="82">
        <v>46046.717719907407</v>
      </c>
      <c r="F3033" s="12" t="s">
        <v>15647</v>
      </c>
    </row>
    <row r="3034" spans="1:6" x14ac:dyDescent="0.3">
      <c r="A3034" s="12" t="s">
        <v>18678</v>
      </c>
      <c r="B3034" s="12" t="s">
        <v>3234</v>
      </c>
      <c r="C3034" s="12">
        <v>8867269111</v>
      </c>
      <c r="D3034" s="12">
        <v>3165</v>
      </c>
      <c r="E3034" s="82">
        <v>46020.691331018519</v>
      </c>
      <c r="F3034" s="12" t="s">
        <v>15647</v>
      </c>
    </row>
    <row r="3035" spans="1:6" x14ac:dyDescent="0.3">
      <c r="A3035" s="12" t="s">
        <v>18679</v>
      </c>
      <c r="B3035" s="12" t="s">
        <v>1736</v>
      </c>
      <c r="C3035" s="12">
        <v>9823910552</v>
      </c>
      <c r="D3035" s="12">
        <v>3241</v>
      </c>
      <c r="E3035" s="82">
        <v>46026.328831018523</v>
      </c>
      <c r="F3035" s="12" t="s">
        <v>15647</v>
      </c>
    </row>
    <row r="3036" spans="1:6" x14ac:dyDescent="0.3">
      <c r="A3036" s="12" t="s">
        <v>18680</v>
      </c>
      <c r="B3036" s="12" t="s">
        <v>1271</v>
      </c>
      <c r="C3036" s="12">
        <v>9923322021</v>
      </c>
      <c r="D3036" s="12">
        <v>3230</v>
      </c>
      <c r="E3036" s="82">
        <v>46032.319803240738</v>
      </c>
      <c r="F3036" s="12" t="s">
        <v>15643</v>
      </c>
    </row>
    <row r="3037" spans="1:6" x14ac:dyDescent="0.3">
      <c r="A3037" s="12" t="s">
        <v>18681</v>
      </c>
      <c r="B3037" s="12" t="s">
        <v>3776</v>
      </c>
      <c r="C3037" s="12">
        <v>8826128575</v>
      </c>
      <c r="D3037" s="12">
        <v>2695</v>
      </c>
      <c r="E3037" s="82">
        <v>46036.292025462957</v>
      </c>
      <c r="F3037" s="12" t="s">
        <v>15647</v>
      </c>
    </row>
    <row r="3038" spans="1:6" x14ac:dyDescent="0.3">
      <c r="A3038" s="12" t="s">
        <v>18682</v>
      </c>
      <c r="B3038" s="12" t="s">
        <v>790</v>
      </c>
      <c r="C3038" s="12">
        <v>9880735411</v>
      </c>
      <c r="D3038" s="12">
        <v>375</v>
      </c>
      <c r="E3038" s="82">
        <v>46037.051053240742</v>
      </c>
      <c r="F3038" s="12" t="s">
        <v>15643</v>
      </c>
    </row>
    <row r="3039" spans="1:6" x14ac:dyDescent="0.3">
      <c r="A3039" s="12" t="s">
        <v>18683</v>
      </c>
      <c r="B3039" s="12" t="s">
        <v>3764</v>
      </c>
      <c r="C3039" s="12">
        <v>6393115045</v>
      </c>
      <c r="D3039" s="12">
        <v>2386</v>
      </c>
      <c r="E3039" s="82">
        <v>46027.860775462963</v>
      </c>
      <c r="F3039" s="12" t="s">
        <v>15647</v>
      </c>
    </row>
    <row r="3040" spans="1:6" x14ac:dyDescent="0.3">
      <c r="A3040" s="12" t="s">
        <v>18684</v>
      </c>
      <c r="B3040" s="12" t="s">
        <v>1459</v>
      </c>
      <c r="C3040" s="12">
        <v>6388947457</v>
      </c>
      <c r="D3040" s="12">
        <v>1971</v>
      </c>
      <c r="E3040" s="82">
        <v>46050.400358796287</v>
      </c>
      <c r="F3040" s="12" t="s">
        <v>15643</v>
      </c>
    </row>
    <row r="3041" spans="1:6" x14ac:dyDescent="0.3">
      <c r="A3041" s="12" t="s">
        <v>18685</v>
      </c>
      <c r="B3041" s="12" t="s">
        <v>1983</v>
      </c>
      <c r="C3041" s="12">
        <v>6361665808</v>
      </c>
      <c r="D3041" s="12">
        <v>2976</v>
      </c>
      <c r="E3041" s="82">
        <v>46025.882997685178</v>
      </c>
      <c r="F3041" s="12" t="s">
        <v>15643</v>
      </c>
    </row>
    <row r="3042" spans="1:6" x14ac:dyDescent="0.3">
      <c r="A3042" s="12" t="s">
        <v>18686</v>
      </c>
      <c r="B3042" s="12" t="s">
        <v>1139</v>
      </c>
      <c r="C3042" s="12">
        <v>7081989654</v>
      </c>
      <c r="D3042" s="12">
        <v>728</v>
      </c>
      <c r="E3042" s="82">
        <v>46044.401747685188</v>
      </c>
      <c r="F3042" s="12" t="s">
        <v>15649</v>
      </c>
    </row>
    <row r="3043" spans="1:6" x14ac:dyDescent="0.3">
      <c r="A3043" s="12" t="s">
        <v>18687</v>
      </c>
      <c r="B3043" s="12" t="s">
        <v>4230</v>
      </c>
      <c r="C3043" s="12">
        <v>9836084652</v>
      </c>
      <c r="D3043" s="12">
        <v>118</v>
      </c>
      <c r="E3043" s="82">
        <v>46041.136469907397</v>
      </c>
      <c r="F3043" s="12" t="s">
        <v>15643</v>
      </c>
    </row>
    <row r="3044" spans="1:6" x14ac:dyDescent="0.3">
      <c r="A3044" s="12" t="s">
        <v>18688</v>
      </c>
      <c r="B3044" s="12" t="s">
        <v>4286</v>
      </c>
      <c r="C3044" s="12">
        <v>8873358787</v>
      </c>
      <c r="D3044" s="12">
        <v>2178</v>
      </c>
      <c r="E3044" s="82">
        <v>46033.231608796297</v>
      </c>
      <c r="F3044" s="12" t="s">
        <v>15649</v>
      </c>
    </row>
    <row r="3045" spans="1:6" x14ac:dyDescent="0.3">
      <c r="A3045" s="12" t="s">
        <v>18689</v>
      </c>
      <c r="B3045" s="12" t="s">
        <v>3216</v>
      </c>
      <c r="C3045" s="12">
        <v>9897459935</v>
      </c>
      <c r="D3045" s="12">
        <v>217</v>
      </c>
      <c r="E3045" s="82">
        <v>46034.016331018523</v>
      </c>
      <c r="F3045" s="12" t="s">
        <v>15647</v>
      </c>
    </row>
    <row r="3046" spans="1:6" x14ac:dyDescent="0.3">
      <c r="A3046" s="12" t="s">
        <v>18690</v>
      </c>
      <c r="B3046" s="12" t="s">
        <v>1294</v>
      </c>
      <c r="C3046" s="12">
        <v>7043401087</v>
      </c>
      <c r="D3046" s="12">
        <v>2380</v>
      </c>
      <c r="E3046" s="82">
        <v>46052.510081018518</v>
      </c>
      <c r="F3046" s="12" t="s">
        <v>15643</v>
      </c>
    </row>
    <row r="3047" spans="1:6" x14ac:dyDescent="0.3">
      <c r="A3047" s="12" t="s">
        <v>18691</v>
      </c>
      <c r="B3047" s="12" t="s">
        <v>3280</v>
      </c>
      <c r="C3047" s="12">
        <v>6379384245</v>
      </c>
      <c r="D3047" s="12">
        <v>3504</v>
      </c>
      <c r="E3047" s="82">
        <v>46042.798275462963</v>
      </c>
      <c r="F3047" s="12" t="s">
        <v>15649</v>
      </c>
    </row>
    <row r="3048" spans="1:6" x14ac:dyDescent="0.3">
      <c r="A3048" s="12" t="s">
        <v>18692</v>
      </c>
      <c r="B3048" s="12" t="s">
        <v>510</v>
      </c>
      <c r="C3048" s="12">
        <v>6335239918</v>
      </c>
      <c r="D3048" s="12">
        <v>3285</v>
      </c>
      <c r="E3048" s="82">
        <v>46026.857997685183</v>
      </c>
      <c r="F3048" s="12" t="s">
        <v>15647</v>
      </c>
    </row>
    <row r="3049" spans="1:6" x14ac:dyDescent="0.3">
      <c r="A3049" s="12" t="s">
        <v>18693</v>
      </c>
      <c r="B3049" s="12" t="s">
        <v>921</v>
      </c>
      <c r="C3049" s="12">
        <v>8878205480</v>
      </c>
      <c r="D3049" s="12">
        <v>2601</v>
      </c>
      <c r="E3049" s="82">
        <v>46021.296886574077</v>
      </c>
      <c r="F3049" s="12" t="s">
        <v>15649</v>
      </c>
    </row>
    <row r="3050" spans="1:6" x14ac:dyDescent="0.3">
      <c r="A3050" s="12" t="s">
        <v>18694</v>
      </c>
      <c r="B3050" s="12" t="s">
        <v>848</v>
      </c>
      <c r="C3050" s="12">
        <v>6371502229</v>
      </c>
      <c r="D3050" s="12">
        <v>1256</v>
      </c>
      <c r="E3050" s="82">
        <v>46037.728831018518</v>
      </c>
      <c r="F3050" s="12" t="s">
        <v>15643</v>
      </c>
    </row>
    <row r="3051" spans="1:6" x14ac:dyDescent="0.3">
      <c r="A3051" s="12" t="s">
        <v>18695</v>
      </c>
      <c r="B3051" s="12" t="s">
        <v>2693</v>
      </c>
      <c r="C3051" s="12">
        <v>9857515104</v>
      </c>
      <c r="D3051" s="12">
        <v>1812</v>
      </c>
      <c r="E3051" s="82">
        <v>46030.505914351852</v>
      </c>
      <c r="F3051" s="12" t="s">
        <v>15643</v>
      </c>
    </row>
    <row r="3052" spans="1:6" x14ac:dyDescent="0.3">
      <c r="A3052" s="12" t="s">
        <v>18696</v>
      </c>
      <c r="B3052" s="12" t="s">
        <v>1101</v>
      </c>
      <c r="C3052" s="12">
        <v>7052343252</v>
      </c>
      <c r="D3052" s="12">
        <v>1030</v>
      </c>
      <c r="E3052" s="82">
        <v>46044.398275462961</v>
      </c>
      <c r="F3052" s="12" t="s">
        <v>15649</v>
      </c>
    </row>
    <row r="3053" spans="1:6" x14ac:dyDescent="0.3">
      <c r="A3053" s="12" t="s">
        <v>18697</v>
      </c>
      <c r="B3053" s="12" t="s">
        <v>3200</v>
      </c>
      <c r="C3053" s="12">
        <v>8830030273</v>
      </c>
      <c r="D3053" s="12">
        <v>2735</v>
      </c>
      <c r="E3053" s="82">
        <v>46034.220497685194</v>
      </c>
      <c r="F3053" s="12" t="s">
        <v>15647</v>
      </c>
    </row>
    <row r="3054" spans="1:6" x14ac:dyDescent="0.3">
      <c r="A3054" s="12" t="s">
        <v>18698</v>
      </c>
      <c r="B3054" s="12" t="s">
        <v>1060</v>
      </c>
      <c r="C3054" s="12">
        <v>7061897731</v>
      </c>
      <c r="D3054" s="12">
        <v>3405</v>
      </c>
      <c r="E3054" s="82">
        <v>46043.50105324074</v>
      </c>
      <c r="F3054" s="12" t="s">
        <v>15647</v>
      </c>
    </row>
    <row r="3055" spans="1:6" x14ac:dyDescent="0.3">
      <c r="A3055" s="12" t="s">
        <v>18699</v>
      </c>
      <c r="B3055" s="12" t="s">
        <v>3230</v>
      </c>
      <c r="C3055" s="12">
        <v>8843142142</v>
      </c>
      <c r="D3055" s="12">
        <v>3285</v>
      </c>
      <c r="E3055" s="82">
        <v>46043.012858796297</v>
      </c>
      <c r="F3055" s="12" t="s">
        <v>15643</v>
      </c>
    </row>
    <row r="3056" spans="1:6" x14ac:dyDescent="0.3">
      <c r="A3056" s="12" t="s">
        <v>18700</v>
      </c>
      <c r="B3056" s="12" t="s">
        <v>4168</v>
      </c>
      <c r="C3056" s="12">
        <v>6384560360</v>
      </c>
      <c r="D3056" s="12">
        <v>1774</v>
      </c>
      <c r="E3056" s="82">
        <v>46036.70244212963</v>
      </c>
      <c r="F3056" s="12" t="s">
        <v>15647</v>
      </c>
    </row>
    <row r="3057" spans="1:6" x14ac:dyDescent="0.3">
      <c r="A3057" s="12" t="s">
        <v>18701</v>
      </c>
      <c r="B3057" s="12" t="s">
        <v>3974</v>
      </c>
      <c r="C3057" s="12">
        <v>6368109291</v>
      </c>
      <c r="D3057" s="12">
        <v>3043</v>
      </c>
      <c r="E3057" s="82">
        <v>46043.364247685182</v>
      </c>
      <c r="F3057" s="12" t="s">
        <v>15643</v>
      </c>
    </row>
    <row r="3058" spans="1:6" x14ac:dyDescent="0.3">
      <c r="A3058" s="12" t="s">
        <v>18702</v>
      </c>
      <c r="B3058" s="12" t="s">
        <v>1415</v>
      </c>
      <c r="C3058" s="12">
        <v>9946090254</v>
      </c>
      <c r="D3058" s="12">
        <v>1583</v>
      </c>
      <c r="E3058" s="82">
        <v>46050.729525462957</v>
      </c>
      <c r="F3058" s="12" t="s">
        <v>15647</v>
      </c>
    </row>
    <row r="3059" spans="1:6" x14ac:dyDescent="0.3">
      <c r="A3059" s="12" t="s">
        <v>18703</v>
      </c>
      <c r="B3059" s="12" t="s">
        <v>3012</v>
      </c>
      <c r="C3059" s="12">
        <v>9961253391</v>
      </c>
      <c r="D3059" s="12">
        <v>1868</v>
      </c>
      <c r="E3059" s="82">
        <v>46034.749664351853</v>
      </c>
      <c r="F3059" s="12" t="s">
        <v>15643</v>
      </c>
    </row>
    <row r="3060" spans="1:6" x14ac:dyDescent="0.3">
      <c r="A3060" s="12" t="s">
        <v>18704</v>
      </c>
      <c r="B3060" s="12" t="s">
        <v>2335</v>
      </c>
      <c r="C3060" s="12">
        <v>7065742054</v>
      </c>
      <c r="D3060" s="12">
        <v>89</v>
      </c>
      <c r="E3060" s="82">
        <v>46041.530219907407</v>
      </c>
      <c r="F3060" s="12" t="s">
        <v>15649</v>
      </c>
    </row>
    <row r="3061" spans="1:6" x14ac:dyDescent="0.3">
      <c r="A3061" s="12" t="s">
        <v>18705</v>
      </c>
      <c r="B3061" s="12" t="s">
        <v>955</v>
      </c>
      <c r="C3061" s="12">
        <v>9921785080</v>
      </c>
      <c r="D3061" s="12">
        <v>2128</v>
      </c>
      <c r="E3061" s="82">
        <v>46047.232303240737</v>
      </c>
      <c r="F3061" s="12" t="s">
        <v>15643</v>
      </c>
    </row>
    <row r="3062" spans="1:6" x14ac:dyDescent="0.3">
      <c r="A3062" s="12" t="s">
        <v>18706</v>
      </c>
      <c r="B3062" s="12" t="s">
        <v>1449</v>
      </c>
      <c r="C3062" s="12">
        <v>8885734888</v>
      </c>
      <c r="D3062" s="12">
        <v>2848</v>
      </c>
      <c r="E3062" s="82">
        <v>46047.805914351848</v>
      </c>
      <c r="F3062" s="12" t="s">
        <v>15649</v>
      </c>
    </row>
    <row r="3063" spans="1:6" x14ac:dyDescent="0.3">
      <c r="A3063" s="12" t="s">
        <v>18707</v>
      </c>
      <c r="B3063" s="12" t="s">
        <v>1636</v>
      </c>
      <c r="C3063" s="12">
        <v>9997478689</v>
      </c>
      <c r="D3063" s="12">
        <v>2751</v>
      </c>
      <c r="E3063" s="82">
        <v>46033.879525462973</v>
      </c>
      <c r="F3063" s="12" t="s">
        <v>15647</v>
      </c>
    </row>
    <row r="3064" spans="1:6" x14ac:dyDescent="0.3">
      <c r="A3064" s="12" t="s">
        <v>18708</v>
      </c>
      <c r="B3064" s="12" t="s">
        <v>2351</v>
      </c>
      <c r="C3064" s="12">
        <v>8849076610</v>
      </c>
      <c r="D3064" s="12">
        <v>1012</v>
      </c>
      <c r="E3064" s="82">
        <v>46046.013553240737</v>
      </c>
      <c r="F3064" s="12" t="s">
        <v>15649</v>
      </c>
    </row>
    <row r="3065" spans="1:6" x14ac:dyDescent="0.3">
      <c r="A3065" s="12" t="s">
        <v>18709</v>
      </c>
      <c r="B3065" s="12" t="s">
        <v>3436</v>
      </c>
      <c r="C3065" s="12">
        <v>6377171805</v>
      </c>
      <c r="D3065" s="12">
        <v>2094</v>
      </c>
      <c r="E3065" s="82">
        <v>46026.135775462957</v>
      </c>
      <c r="F3065" s="12" t="s">
        <v>15649</v>
      </c>
    </row>
    <row r="3066" spans="1:6" x14ac:dyDescent="0.3">
      <c r="A3066" s="12" t="s">
        <v>18710</v>
      </c>
      <c r="B3066" s="12" t="s">
        <v>4178</v>
      </c>
      <c r="C3066" s="12">
        <v>9872549590</v>
      </c>
      <c r="D3066" s="12">
        <v>1154</v>
      </c>
      <c r="E3066" s="82">
        <v>46041.142025462963</v>
      </c>
      <c r="F3066" s="12" t="s">
        <v>15647</v>
      </c>
    </row>
    <row r="3067" spans="1:6" x14ac:dyDescent="0.3">
      <c r="A3067" s="12" t="s">
        <v>18711</v>
      </c>
      <c r="B3067" s="12" t="s">
        <v>3268</v>
      </c>
      <c r="C3067" s="12">
        <v>9847232116</v>
      </c>
      <c r="D3067" s="12">
        <v>2998</v>
      </c>
      <c r="E3067" s="82">
        <v>46042.735081018523</v>
      </c>
      <c r="F3067" s="12" t="s">
        <v>15643</v>
      </c>
    </row>
    <row r="3068" spans="1:6" x14ac:dyDescent="0.3">
      <c r="A3068" s="12" t="s">
        <v>18712</v>
      </c>
      <c r="B3068" s="12" t="s">
        <v>4033</v>
      </c>
      <c r="C3068" s="12">
        <v>6335139740</v>
      </c>
      <c r="D3068" s="12">
        <v>254</v>
      </c>
      <c r="E3068" s="82">
        <v>46020.363553240742</v>
      </c>
      <c r="F3068" s="12" t="s">
        <v>15649</v>
      </c>
    </row>
    <row r="3069" spans="1:6" x14ac:dyDescent="0.3">
      <c r="A3069" s="12" t="s">
        <v>18713</v>
      </c>
      <c r="B3069" s="12" t="s">
        <v>3436</v>
      </c>
      <c r="C3069" s="12">
        <v>6367573061</v>
      </c>
      <c r="D3069" s="12">
        <v>2396</v>
      </c>
      <c r="E3069" s="82">
        <v>46026.021192129629</v>
      </c>
      <c r="F3069" s="12" t="s">
        <v>15649</v>
      </c>
    </row>
    <row r="3070" spans="1:6" x14ac:dyDescent="0.3">
      <c r="A3070" s="12" t="s">
        <v>18714</v>
      </c>
      <c r="B3070" s="12" t="s">
        <v>1718</v>
      </c>
      <c r="C3070" s="12">
        <v>9822548997</v>
      </c>
      <c r="D3070" s="12">
        <v>2487</v>
      </c>
      <c r="E3070" s="82">
        <v>46026.842719907407</v>
      </c>
      <c r="F3070" s="12" t="s">
        <v>15643</v>
      </c>
    </row>
    <row r="3071" spans="1:6" x14ac:dyDescent="0.3">
      <c r="A3071" s="12" t="s">
        <v>18715</v>
      </c>
      <c r="B3071" s="12" t="s">
        <v>4334</v>
      </c>
      <c r="C3071" s="12">
        <v>8810774395</v>
      </c>
      <c r="D3071" s="12">
        <v>990</v>
      </c>
      <c r="E3071" s="82">
        <v>46033.711469907408</v>
      </c>
      <c r="F3071" s="12" t="s">
        <v>15647</v>
      </c>
    </row>
    <row r="3072" spans="1:6" x14ac:dyDescent="0.3">
      <c r="A3072" s="12" t="s">
        <v>18716</v>
      </c>
      <c r="B3072" s="12" t="s">
        <v>2647</v>
      </c>
      <c r="C3072" s="12">
        <v>8899204138</v>
      </c>
      <c r="D3072" s="12">
        <v>3249</v>
      </c>
      <c r="E3072" s="82">
        <v>46049.919108796297</v>
      </c>
      <c r="F3072" s="12" t="s">
        <v>15643</v>
      </c>
    </row>
    <row r="3073" spans="1:6" x14ac:dyDescent="0.3">
      <c r="A3073" s="12" t="s">
        <v>18717</v>
      </c>
      <c r="B3073" s="12" t="s">
        <v>1800</v>
      </c>
      <c r="C3073" s="12">
        <v>9855081650</v>
      </c>
      <c r="D3073" s="12">
        <v>258</v>
      </c>
      <c r="E3073" s="82">
        <v>46038.176747685182</v>
      </c>
      <c r="F3073" s="12" t="s">
        <v>15647</v>
      </c>
    </row>
    <row r="3074" spans="1:6" x14ac:dyDescent="0.3">
      <c r="A3074" s="12" t="s">
        <v>18718</v>
      </c>
      <c r="B3074" s="12" t="s">
        <v>599</v>
      </c>
      <c r="C3074" s="12">
        <v>7075419459</v>
      </c>
      <c r="D3074" s="12">
        <v>1399</v>
      </c>
      <c r="E3074" s="82">
        <v>46047.896192129629</v>
      </c>
      <c r="F3074" s="12" t="s">
        <v>15649</v>
      </c>
    </row>
    <row r="3075" spans="1:6" x14ac:dyDescent="0.3">
      <c r="A3075" s="12" t="s">
        <v>18719</v>
      </c>
      <c r="B3075" s="12" t="s">
        <v>961</v>
      </c>
      <c r="C3075" s="12">
        <v>8825922799</v>
      </c>
      <c r="D3075" s="12">
        <v>3466</v>
      </c>
      <c r="E3075" s="82">
        <v>46047.440636574072</v>
      </c>
      <c r="F3075" s="12" t="s">
        <v>15643</v>
      </c>
    </row>
    <row r="3076" spans="1:6" x14ac:dyDescent="0.3">
      <c r="A3076" s="12" t="s">
        <v>18720</v>
      </c>
      <c r="B3076" s="12" t="s">
        <v>3812</v>
      </c>
      <c r="C3076" s="12">
        <v>7013635540</v>
      </c>
      <c r="D3076" s="12">
        <v>458</v>
      </c>
      <c r="E3076" s="82">
        <v>46045.936469907407</v>
      </c>
      <c r="F3076" s="12" t="s">
        <v>15649</v>
      </c>
    </row>
    <row r="3077" spans="1:6" x14ac:dyDescent="0.3">
      <c r="A3077" s="12" t="s">
        <v>18721</v>
      </c>
      <c r="B3077" s="12" t="s">
        <v>759</v>
      </c>
      <c r="C3077" s="12">
        <v>7068437962</v>
      </c>
      <c r="D3077" s="12">
        <v>2756</v>
      </c>
      <c r="E3077" s="82">
        <v>46020.390636574077</v>
      </c>
      <c r="F3077" s="12" t="s">
        <v>15649</v>
      </c>
    </row>
    <row r="3078" spans="1:6" x14ac:dyDescent="0.3">
      <c r="A3078" s="12" t="s">
        <v>18722</v>
      </c>
      <c r="B3078" s="12" t="s">
        <v>1188</v>
      </c>
      <c r="C3078" s="12">
        <v>8868465525</v>
      </c>
      <c r="D3078" s="12">
        <v>2998</v>
      </c>
      <c r="E3078" s="82">
        <v>46045.583692129629</v>
      </c>
      <c r="F3078" s="12" t="s">
        <v>15643</v>
      </c>
    </row>
    <row r="3079" spans="1:6" x14ac:dyDescent="0.3">
      <c r="A3079" s="12" t="s">
        <v>18723</v>
      </c>
      <c r="B3079" s="12" t="s">
        <v>3878</v>
      </c>
      <c r="C3079" s="12">
        <v>9963591697</v>
      </c>
      <c r="D3079" s="12">
        <v>2189</v>
      </c>
      <c r="E3079" s="82">
        <v>46029.468414351853</v>
      </c>
      <c r="F3079" s="12" t="s">
        <v>15643</v>
      </c>
    </row>
    <row r="3080" spans="1:6" x14ac:dyDescent="0.3">
      <c r="A3080" s="12" t="s">
        <v>18724</v>
      </c>
      <c r="B3080" s="12" t="s">
        <v>2471</v>
      </c>
      <c r="C3080" s="12">
        <v>7050896608</v>
      </c>
      <c r="D3080" s="12">
        <v>1473</v>
      </c>
      <c r="E3080" s="82">
        <v>46043.93577546296</v>
      </c>
      <c r="F3080" s="12" t="s">
        <v>15649</v>
      </c>
    </row>
    <row r="3081" spans="1:6" x14ac:dyDescent="0.3">
      <c r="A3081" s="12" t="s">
        <v>18725</v>
      </c>
      <c r="B3081" s="12" t="s">
        <v>3750</v>
      </c>
      <c r="C3081" s="12">
        <v>8863307062</v>
      </c>
      <c r="D3081" s="12">
        <v>2877</v>
      </c>
      <c r="E3081" s="82">
        <v>46048.403831018521</v>
      </c>
      <c r="F3081" s="12" t="s">
        <v>15649</v>
      </c>
    </row>
    <row r="3082" spans="1:6" x14ac:dyDescent="0.3">
      <c r="A3082" s="12" t="s">
        <v>18726</v>
      </c>
      <c r="B3082" s="12" t="s">
        <v>2261</v>
      </c>
      <c r="C3082" s="12">
        <v>8839551786</v>
      </c>
      <c r="D3082" s="12">
        <v>1169</v>
      </c>
      <c r="E3082" s="82">
        <v>46043.671886574077</v>
      </c>
      <c r="F3082" s="12" t="s">
        <v>15643</v>
      </c>
    </row>
    <row r="3083" spans="1:6" x14ac:dyDescent="0.3">
      <c r="A3083" s="12" t="s">
        <v>18727</v>
      </c>
      <c r="B3083" s="12" t="s">
        <v>3001</v>
      </c>
      <c r="C3083" s="12">
        <v>6337423315</v>
      </c>
      <c r="D3083" s="12">
        <v>1885</v>
      </c>
      <c r="E3083" s="82">
        <v>46051.402442129627</v>
      </c>
      <c r="F3083" s="12" t="s">
        <v>15643</v>
      </c>
    </row>
    <row r="3084" spans="1:6" x14ac:dyDescent="0.3">
      <c r="A3084" s="12" t="s">
        <v>18728</v>
      </c>
      <c r="B3084" s="12" t="s">
        <v>3727</v>
      </c>
      <c r="C3084" s="12">
        <v>7059380989</v>
      </c>
      <c r="D3084" s="12">
        <v>1066</v>
      </c>
      <c r="E3084" s="82">
        <v>46028.693414351852</v>
      </c>
      <c r="F3084" s="12" t="s">
        <v>15649</v>
      </c>
    </row>
    <row r="3085" spans="1:6" x14ac:dyDescent="0.3">
      <c r="A3085" s="12" t="s">
        <v>18729</v>
      </c>
      <c r="B3085" s="12" t="s">
        <v>2319</v>
      </c>
      <c r="C3085" s="12">
        <v>9852984553</v>
      </c>
      <c r="D3085" s="12">
        <v>2156</v>
      </c>
      <c r="E3085" s="82">
        <v>46019.39271990741</v>
      </c>
      <c r="F3085" s="12" t="s">
        <v>15647</v>
      </c>
    </row>
    <row r="3086" spans="1:6" x14ac:dyDescent="0.3">
      <c r="A3086" s="12" t="s">
        <v>18730</v>
      </c>
      <c r="B3086" s="12" t="s">
        <v>4419</v>
      </c>
      <c r="C3086" s="12">
        <v>9922768560</v>
      </c>
      <c r="D3086" s="12">
        <v>357</v>
      </c>
      <c r="E3086" s="82">
        <v>46045.54896990741</v>
      </c>
      <c r="F3086" s="12" t="s">
        <v>15643</v>
      </c>
    </row>
    <row r="3087" spans="1:6" x14ac:dyDescent="0.3">
      <c r="A3087" s="12" t="s">
        <v>18731</v>
      </c>
      <c r="B3087" s="12" t="s">
        <v>3529</v>
      </c>
      <c r="C3087" s="12">
        <v>8839630122</v>
      </c>
      <c r="D3087" s="12">
        <v>2969</v>
      </c>
      <c r="E3087" s="82">
        <v>46032.114942129629</v>
      </c>
      <c r="F3087" s="12" t="s">
        <v>15643</v>
      </c>
    </row>
    <row r="3088" spans="1:6" x14ac:dyDescent="0.3">
      <c r="A3088" s="12" t="s">
        <v>18732</v>
      </c>
      <c r="B3088" s="12" t="s">
        <v>4037</v>
      </c>
      <c r="C3088" s="12">
        <v>9884379228</v>
      </c>
      <c r="D3088" s="12">
        <v>2341</v>
      </c>
      <c r="E3088" s="82">
        <v>46030.868414351848</v>
      </c>
      <c r="F3088" s="12" t="s">
        <v>15649</v>
      </c>
    </row>
    <row r="3089" spans="1:6" x14ac:dyDescent="0.3">
      <c r="A3089" s="12" t="s">
        <v>18733</v>
      </c>
      <c r="B3089" s="12" t="s">
        <v>953</v>
      </c>
      <c r="C3089" s="12">
        <v>8892206699</v>
      </c>
      <c r="D3089" s="12">
        <v>2391</v>
      </c>
      <c r="E3089" s="82">
        <v>46048.038553240738</v>
      </c>
      <c r="F3089" s="12" t="s">
        <v>15647</v>
      </c>
    </row>
    <row r="3090" spans="1:6" x14ac:dyDescent="0.3">
      <c r="A3090" s="12" t="s">
        <v>18734</v>
      </c>
      <c r="B3090" s="12" t="s">
        <v>2493</v>
      </c>
      <c r="C3090" s="12">
        <v>7050689312</v>
      </c>
      <c r="D3090" s="12">
        <v>278</v>
      </c>
      <c r="E3090" s="82">
        <v>46024.550358796303</v>
      </c>
      <c r="F3090" s="12" t="s">
        <v>15643</v>
      </c>
    </row>
    <row r="3091" spans="1:6" x14ac:dyDescent="0.3">
      <c r="A3091" s="12" t="s">
        <v>18735</v>
      </c>
      <c r="B3091" s="12" t="s">
        <v>1255</v>
      </c>
      <c r="C3091" s="12">
        <v>7030439260</v>
      </c>
      <c r="D3091" s="12">
        <v>3459</v>
      </c>
      <c r="E3091" s="82">
        <v>46037.919803240737</v>
      </c>
      <c r="F3091" s="12" t="s">
        <v>15647</v>
      </c>
    </row>
    <row r="3092" spans="1:6" x14ac:dyDescent="0.3">
      <c r="A3092" s="12" t="s">
        <v>18736</v>
      </c>
      <c r="B3092" s="12" t="s">
        <v>3619</v>
      </c>
      <c r="C3092" s="12">
        <v>7036070763</v>
      </c>
      <c r="D3092" s="12">
        <v>1832</v>
      </c>
      <c r="E3092" s="82">
        <v>46027.903831018521</v>
      </c>
      <c r="F3092" s="12" t="s">
        <v>15649</v>
      </c>
    </row>
    <row r="3093" spans="1:6" x14ac:dyDescent="0.3">
      <c r="A3093" s="12" t="s">
        <v>18737</v>
      </c>
      <c r="B3093" s="12" t="s">
        <v>2122</v>
      </c>
      <c r="C3093" s="12">
        <v>7059356789</v>
      </c>
      <c r="D3093" s="12">
        <v>934</v>
      </c>
      <c r="E3093" s="82">
        <v>46030.791331018518</v>
      </c>
      <c r="F3093" s="12" t="s">
        <v>15649</v>
      </c>
    </row>
    <row r="3094" spans="1:6" x14ac:dyDescent="0.3">
      <c r="A3094" s="12" t="s">
        <v>18738</v>
      </c>
      <c r="B3094" s="12" t="s">
        <v>2057</v>
      </c>
      <c r="C3094" s="12">
        <v>8839073541</v>
      </c>
      <c r="D3094" s="12">
        <v>2525</v>
      </c>
      <c r="E3094" s="82">
        <v>46042.895497685182</v>
      </c>
      <c r="F3094" s="12" t="s">
        <v>15643</v>
      </c>
    </row>
    <row r="3095" spans="1:6" x14ac:dyDescent="0.3">
      <c r="A3095" s="12" t="s">
        <v>18739</v>
      </c>
      <c r="B3095" s="12" t="s">
        <v>2170</v>
      </c>
      <c r="C3095" s="12">
        <v>6349681673</v>
      </c>
      <c r="D3095" s="12">
        <v>32</v>
      </c>
      <c r="E3095" s="82">
        <v>46028.428831018522</v>
      </c>
      <c r="F3095" s="12" t="s">
        <v>15647</v>
      </c>
    </row>
    <row r="3096" spans="1:6" x14ac:dyDescent="0.3">
      <c r="A3096" s="12" t="s">
        <v>18740</v>
      </c>
      <c r="B3096" s="12" t="s">
        <v>3310</v>
      </c>
      <c r="C3096" s="12">
        <v>6338185946</v>
      </c>
      <c r="D3096" s="12">
        <v>1721</v>
      </c>
      <c r="E3096" s="82">
        <v>46022.394108796303</v>
      </c>
      <c r="F3096" s="12" t="s">
        <v>15647</v>
      </c>
    </row>
    <row r="3097" spans="1:6" x14ac:dyDescent="0.3">
      <c r="A3097" s="12" t="s">
        <v>18741</v>
      </c>
      <c r="B3097" s="12" t="s">
        <v>1782</v>
      </c>
      <c r="C3097" s="12">
        <v>7071027171</v>
      </c>
      <c r="D3097" s="12">
        <v>1890</v>
      </c>
      <c r="E3097" s="82">
        <v>46042.323969907397</v>
      </c>
      <c r="F3097" s="12" t="s">
        <v>15649</v>
      </c>
    </row>
    <row r="3098" spans="1:6" x14ac:dyDescent="0.3">
      <c r="A3098" s="12" t="s">
        <v>18742</v>
      </c>
      <c r="B3098" s="12" t="s">
        <v>2953</v>
      </c>
      <c r="C3098" s="12">
        <v>9882014743</v>
      </c>
      <c r="D3098" s="12">
        <v>1551</v>
      </c>
      <c r="E3098" s="82">
        <v>46043.587858796287</v>
      </c>
      <c r="F3098" s="12" t="s">
        <v>15647</v>
      </c>
    </row>
    <row r="3099" spans="1:6" x14ac:dyDescent="0.3">
      <c r="A3099" s="12" t="s">
        <v>18743</v>
      </c>
      <c r="B3099" s="12" t="s">
        <v>3707</v>
      </c>
      <c r="C3099" s="12">
        <v>6364796124</v>
      </c>
      <c r="D3099" s="12">
        <v>1206</v>
      </c>
      <c r="E3099" s="82">
        <v>46036.912858796299</v>
      </c>
      <c r="F3099" s="12" t="s">
        <v>15649</v>
      </c>
    </row>
    <row r="3100" spans="1:6" x14ac:dyDescent="0.3">
      <c r="A3100" s="12" t="s">
        <v>18744</v>
      </c>
      <c r="B3100" s="12" t="s">
        <v>3661</v>
      </c>
      <c r="C3100" s="12">
        <v>8841061416</v>
      </c>
      <c r="D3100" s="12">
        <v>1598</v>
      </c>
      <c r="E3100" s="82">
        <v>46052.239247685182</v>
      </c>
      <c r="F3100" s="12" t="s">
        <v>15643</v>
      </c>
    </row>
    <row r="3101" spans="1:6" x14ac:dyDescent="0.3">
      <c r="A3101" s="12" t="s">
        <v>18745</v>
      </c>
      <c r="B3101" s="12" t="s">
        <v>2787</v>
      </c>
      <c r="C3101" s="12">
        <v>7039291564</v>
      </c>
      <c r="D3101" s="12">
        <v>958</v>
      </c>
      <c r="E3101" s="82">
        <v>46038.492025462961</v>
      </c>
      <c r="F3101" s="12" t="s">
        <v>15643</v>
      </c>
    </row>
    <row r="3102" spans="1:6" x14ac:dyDescent="0.3">
      <c r="A3102" s="12" t="s">
        <v>18746</v>
      </c>
      <c r="B3102" s="12" t="s">
        <v>1650</v>
      </c>
      <c r="C3102" s="12">
        <v>8895340395</v>
      </c>
      <c r="D3102" s="12">
        <v>2873</v>
      </c>
      <c r="E3102" s="82">
        <v>46046.988553240742</v>
      </c>
      <c r="F3102" s="12" t="s">
        <v>15647</v>
      </c>
    </row>
    <row r="3103" spans="1:6" x14ac:dyDescent="0.3">
      <c r="A3103" s="12" t="s">
        <v>18747</v>
      </c>
      <c r="B3103" s="12" t="s">
        <v>3426</v>
      </c>
      <c r="C3103" s="12">
        <v>9837582094</v>
      </c>
      <c r="D3103" s="12">
        <v>2852</v>
      </c>
      <c r="E3103" s="82">
        <v>46033.98646990741</v>
      </c>
      <c r="F3103" s="12" t="s">
        <v>15647</v>
      </c>
    </row>
    <row r="3104" spans="1:6" x14ac:dyDescent="0.3">
      <c r="A3104" s="12" t="s">
        <v>18748</v>
      </c>
      <c r="B3104" s="12" t="s">
        <v>836</v>
      </c>
      <c r="C3104" s="12">
        <v>9867957529</v>
      </c>
      <c r="D3104" s="12">
        <v>199</v>
      </c>
      <c r="E3104" s="82">
        <v>46047.755219907413</v>
      </c>
      <c r="F3104" s="12" t="s">
        <v>15649</v>
      </c>
    </row>
    <row r="3105" spans="1:6" x14ac:dyDescent="0.3">
      <c r="A3105" s="12" t="s">
        <v>18749</v>
      </c>
      <c r="B3105" s="12" t="s">
        <v>2905</v>
      </c>
      <c r="C3105" s="12">
        <v>9957033306</v>
      </c>
      <c r="D3105" s="12">
        <v>1211</v>
      </c>
      <c r="E3105" s="82">
        <v>46053.382997685178</v>
      </c>
      <c r="F3105" s="12" t="s">
        <v>15649</v>
      </c>
    </row>
    <row r="3106" spans="1:6" x14ac:dyDescent="0.3">
      <c r="A3106" s="12" t="s">
        <v>18750</v>
      </c>
      <c r="B3106" s="12" t="s">
        <v>3513</v>
      </c>
      <c r="C3106" s="12">
        <v>6323472223</v>
      </c>
      <c r="D3106" s="12">
        <v>1417</v>
      </c>
      <c r="E3106" s="82">
        <v>46051.522581018522</v>
      </c>
      <c r="F3106" s="12" t="s">
        <v>15647</v>
      </c>
    </row>
    <row r="3107" spans="1:6" x14ac:dyDescent="0.3">
      <c r="A3107" s="12" t="s">
        <v>18751</v>
      </c>
      <c r="B3107" s="12" t="s">
        <v>2827</v>
      </c>
      <c r="C3107" s="12">
        <v>9974582374</v>
      </c>
      <c r="D3107" s="12">
        <v>498</v>
      </c>
      <c r="E3107" s="82">
        <v>46033.607997685183</v>
      </c>
      <c r="F3107" s="12" t="s">
        <v>15643</v>
      </c>
    </row>
    <row r="3108" spans="1:6" x14ac:dyDescent="0.3">
      <c r="A3108" s="12" t="s">
        <v>18752</v>
      </c>
      <c r="B3108" s="12" t="s">
        <v>3184</v>
      </c>
      <c r="C3108" s="12">
        <v>9976467672</v>
      </c>
      <c r="D3108" s="12">
        <v>1937</v>
      </c>
      <c r="E3108" s="82">
        <v>46050.359386574077</v>
      </c>
      <c r="F3108" s="12" t="s">
        <v>15649</v>
      </c>
    </row>
    <row r="3109" spans="1:6" x14ac:dyDescent="0.3">
      <c r="A3109" s="12" t="s">
        <v>18753</v>
      </c>
      <c r="B3109" s="12" t="s">
        <v>2341</v>
      </c>
      <c r="C3109" s="12">
        <v>7083083120</v>
      </c>
      <c r="D3109" s="12">
        <v>2843</v>
      </c>
      <c r="E3109" s="82">
        <v>46030.242025462961</v>
      </c>
      <c r="F3109" s="12" t="s">
        <v>15643</v>
      </c>
    </row>
    <row r="3110" spans="1:6" x14ac:dyDescent="0.3">
      <c r="A3110" s="12" t="s">
        <v>18754</v>
      </c>
      <c r="B3110" s="12" t="s">
        <v>3888</v>
      </c>
      <c r="C3110" s="12">
        <v>9963018657</v>
      </c>
      <c r="D3110" s="12">
        <v>1404</v>
      </c>
      <c r="E3110" s="82">
        <v>46031.644108796303</v>
      </c>
      <c r="F3110" s="12" t="s">
        <v>15643</v>
      </c>
    </row>
    <row r="3111" spans="1:6" x14ac:dyDescent="0.3">
      <c r="A3111" s="12" t="s">
        <v>18755</v>
      </c>
      <c r="B3111" s="12" t="s">
        <v>1433</v>
      </c>
      <c r="C3111" s="12">
        <v>7035877758</v>
      </c>
      <c r="D3111" s="12">
        <v>1895</v>
      </c>
      <c r="E3111" s="82">
        <v>46045.444803240738</v>
      </c>
      <c r="F3111" s="12" t="s">
        <v>15643</v>
      </c>
    </row>
    <row r="3112" spans="1:6" x14ac:dyDescent="0.3">
      <c r="A3112" s="12" t="s">
        <v>18756</v>
      </c>
      <c r="B3112" s="12" t="s">
        <v>3392</v>
      </c>
      <c r="C3112" s="12">
        <v>6326035667</v>
      </c>
      <c r="D3112" s="12">
        <v>3123</v>
      </c>
      <c r="E3112" s="82">
        <v>46025.329525462963</v>
      </c>
      <c r="F3112" s="12" t="s">
        <v>15649</v>
      </c>
    </row>
    <row r="3113" spans="1:6" x14ac:dyDescent="0.3">
      <c r="A3113" s="12" t="s">
        <v>18757</v>
      </c>
      <c r="B3113" s="12" t="s">
        <v>4573</v>
      </c>
      <c r="C3113" s="12">
        <v>9996999993</v>
      </c>
      <c r="D3113" s="12">
        <v>744</v>
      </c>
      <c r="E3113" s="82">
        <v>46044.240636574083</v>
      </c>
      <c r="F3113" s="12" t="s">
        <v>15647</v>
      </c>
    </row>
    <row r="3114" spans="1:6" x14ac:dyDescent="0.3">
      <c r="A3114" s="12" t="s">
        <v>18758</v>
      </c>
      <c r="B3114" s="12" t="s">
        <v>2771</v>
      </c>
      <c r="C3114" s="12">
        <v>9959614025</v>
      </c>
      <c r="D3114" s="12">
        <v>1374</v>
      </c>
      <c r="E3114" s="82">
        <v>46047.23646990741</v>
      </c>
      <c r="F3114" s="12" t="s">
        <v>15647</v>
      </c>
    </row>
    <row r="3115" spans="1:6" x14ac:dyDescent="0.3">
      <c r="A3115" s="12" t="s">
        <v>18759</v>
      </c>
      <c r="B3115" s="12" t="s">
        <v>1913</v>
      </c>
      <c r="C3115" s="12">
        <v>8847435548</v>
      </c>
      <c r="D3115" s="12">
        <v>1433</v>
      </c>
      <c r="E3115" s="82">
        <v>46029.151053240741</v>
      </c>
      <c r="F3115" s="12" t="s">
        <v>15647</v>
      </c>
    </row>
    <row r="3116" spans="1:6" x14ac:dyDescent="0.3">
      <c r="A3116" s="12" t="s">
        <v>18760</v>
      </c>
      <c r="B3116" s="12" t="s">
        <v>4039</v>
      </c>
      <c r="C3116" s="12">
        <v>6315338834</v>
      </c>
      <c r="D3116" s="12">
        <v>1915</v>
      </c>
      <c r="E3116" s="82">
        <v>46046.078831018523</v>
      </c>
      <c r="F3116" s="12" t="s">
        <v>15643</v>
      </c>
    </row>
    <row r="3117" spans="1:6" x14ac:dyDescent="0.3">
      <c r="A3117" s="12" t="s">
        <v>18761</v>
      </c>
      <c r="B3117" s="12" t="s">
        <v>2803</v>
      </c>
      <c r="C3117" s="12">
        <v>8823369743</v>
      </c>
      <c r="D3117" s="12">
        <v>2656</v>
      </c>
      <c r="E3117" s="82">
        <v>46041.812164351853</v>
      </c>
      <c r="F3117" s="12" t="s">
        <v>15647</v>
      </c>
    </row>
    <row r="3118" spans="1:6" x14ac:dyDescent="0.3">
      <c r="A3118" s="12" t="s">
        <v>18762</v>
      </c>
      <c r="B3118" s="12" t="s">
        <v>824</v>
      </c>
      <c r="C3118" s="12">
        <v>8869676630</v>
      </c>
      <c r="D3118" s="12">
        <v>2197</v>
      </c>
      <c r="E3118" s="82">
        <v>46036.651053240741</v>
      </c>
      <c r="F3118" s="12" t="s">
        <v>15643</v>
      </c>
    </row>
    <row r="3119" spans="1:6" x14ac:dyDescent="0.3">
      <c r="A3119" s="12" t="s">
        <v>18763</v>
      </c>
      <c r="B3119" s="12" t="s">
        <v>3028</v>
      </c>
      <c r="C3119" s="12">
        <v>9967493300</v>
      </c>
      <c r="D3119" s="12">
        <v>2188</v>
      </c>
      <c r="E3119" s="82">
        <v>46038.990636574083</v>
      </c>
      <c r="F3119" s="12" t="s">
        <v>15649</v>
      </c>
    </row>
    <row r="3120" spans="1:6" x14ac:dyDescent="0.3">
      <c r="A3120" s="12" t="s">
        <v>18764</v>
      </c>
      <c r="B3120" s="12" t="s">
        <v>2819</v>
      </c>
      <c r="C3120" s="12">
        <v>8813691221</v>
      </c>
      <c r="D3120" s="12">
        <v>1968</v>
      </c>
      <c r="E3120" s="82">
        <v>46036.609386574077</v>
      </c>
      <c r="F3120" s="12" t="s">
        <v>15643</v>
      </c>
    </row>
    <row r="3121" spans="1:6" x14ac:dyDescent="0.3">
      <c r="A3121" s="12" t="s">
        <v>18765</v>
      </c>
      <c r="B3121" s="12" t="s">
        <v>2659</v>
      </c>
      <c r="C3121" s="12">
        <v>9968685226</v>
      </c>
      <c r="D3121" s="12">
        <v>1566</v>
      </c>
      <c r="E3121" s="82">
        <v>46022.753831018519</v>
      </c>
      <c r="F3121" s="12" t="s">
        <v>15643</v>
      </c>
    </row>
    <row r="3122" spans="1:6" x14ac:dyDescent="0.3">
      <c r="A3122" s="12" t="s">
        <v>18766</v>
      </c>
      <c r="B3122" s="12" t="s">
        <v>1231</v>
      </c>
      <c r="C3122" s="12">
        <v>7068631813</v>
      </c>
      <c r="D3122" s="12">
        <v>362</v>
      </c>
      <c r="E3122" s="82">
        <v>46030.92396990741</v>
      </c>
      <c r="F3122" s="12" t="s">
        <v>15647</v>
      </c>
    </row>
    <row r="3123" spans="1:6" x14ac:dyDescent="0.3">
      <c r="A3123" s="12" t="s">
        <v>18767</v>
      </c>
      <c r="B3123" s="12" t="s">
        <v>715</v>
      </c>
      <c r="C3123" s="12">
        <v>9817410237</v>
      </c>
      <c r="D3123" s="12">
        <v>2447</v>
      </c>
      <c r="E3123" s="82">
        <v>46033.847581018519</v>
      </c>
      <c r="F3123" s="12" t="s">
        <v>15649</v>
      </c>
    </row>
    <row r="3124" spans="1:6" x14ac:dyDescent="0.3">
      <c r="A3124" s="12" t="s">
        <v>18768</v>
      </c>
      <c r="B3124" s="12" t="s">
        <v>3940</v>
      </c>
      <c r="C3124" s="12">
        <v>9856958106</v>
      </c>
      <c r="D3124" s="12">
        <v>180</v>
      </c>
      <c r="E3124" s="82">
        <v>46024.744108796287</v>
      </c>
      <c r="F3124" s="12" t="s">
        <v>15649</v>
      </c>
    </row>
    <row r="3125" spans="1:6" x14ac:dyDescent="0.3">
      <c r="A3125" s="12" t="s">
        <v>18769</v>
      </c>
      <c r="B3125" s="12" t="s">
        <v>1871</v>
      </c>
      <c r="C3125" s="12">
        <v>9938389835</v>
      </c>
      <c r="D3125" s="12">
        <v>3468</v>
      </c>
      <c r="E3125" s="82">
        <v>46026.025358796287</v>
      </c>
      <c r="F3125" s="12" t="s">
        <v>15649</v>
      </c>
    </row>
    <row r="3126" spans="1:6" x14ac:dyDescent="0.3">
      <c r="A3126" s="12" t="s">
        <v>18770</v>
      </c>
      <c r="B3126" s="12" t="s">
        <v>3206</v>
      </c>
      <c r="C3126" s="12">
        <v>8849869623</v>
      </c>
      <c r="D3126" s="12">
        <v>3111</v>
      </c>
      <c r="E3126" s="82">
        <v>46020.618414351848</v>
      </c>
      <c r="F3126" s="12" t="s">
        <v>15647</v>
      </c>
    </row>
    <row r="3127" spans="1:6" x14ac:dyDescent="0.3">
      <c r="A3127" s="12" t="s">
        <v>18771</v>
      </c>
      <c r="B3127" s="12" t="s">
        <v>3805</v>
      </c>
      <c r="C3127" s="12">
        <v>9852932780</v>
      </c>
      <c r="D3127" s="12">
        <v>727</v>
      </c>
      <c r="E3127" s="82">
        <v>46052.541331018518</v>
      </c>
      <c r="F3127" s="12" t="s">
        <v>15643</v>
      </c>
    </row>
    <row r="3128" spans="1:6" x14ac:dyDescent="0.3">
      <c r="A3128" s="12" t="s">
        <v>18772</v>
      </c>
      <c r="B3128" s="12" t="s">
        <v>3116</v>
      </c>
      <c r="C3128" s="12">
        <v>6397292596</v>
      </c>
      <c r="D3128" s="12">
        <v>3586</v>
      </c>
      <c r="E3128" s="82">
        <v>46045.351053240738</v>
      </c>
      <c r="F3128" s="12" t="s">
        <v>15647</v>
      </c>
    </row>
    <row r="3129" spans="1:6" x14ac:dyDescent="0.3">
      <c r="A3129" s="12" t="s">
        <v>18773</v>
      </c>
      <c r="B3129" s="12" t="s">
        <v>4380</v>
      </c>
      <c r="C3129" s="12">
        <v>7087146237</v>
      </c>
      <c r="D3129" s="12">
        <v>18</v>
      </c>
      <c r="E3129" s="82">
        <v>46038.735081018523</v>
      </c>
      <c r="F3129" s="12" t="s">
        <v>15643</v>
      </c>
    </row>
    <row r="3130" spans="1:6" x14ac:dyDescent="0.3">
      <c r="A3130" s="12" t="s">
        <v>18774</v>
      </c>
      <c r="B3130" s="12" t="s">
        <v>743</v>
      </c>
      <c r="C3130" s="12">
        <v>8818369368</v>
      </c>
      <c r="D3130" s="12">
        <v>304</v>
      </c>
      <c r="E3130" s="82">
        <v>46037.01771990741</v>
      </c>
      <c r="F3130" s="12" t="s">
        <v>15643</v>
      </c>
    </row>
    <row r="3131" spans="1:6" x14ac:dyDescent="0.3">
      <c r="A3131" s="12" t="s">
        <v>18775</v>
      </c>
      <c r="B3131" s="12" t="s">
        <v>1531</v>
      </c>
      <c r="C3131" s="12">
        <v>9984498769</v>
      </c>
      <c r="D3131" s="12">
        <v>16</v>
      </c>
      <c r="E3131" s="82">
        <v>46020.978831018518</v>
      </c>
      <c r="F3131" s="12" t="s">
        <v>15647</v>
      </c>
    </row>
    <row r="3132" spans="1:6" x14ac:dyDescent="0.3">
      <c r="A3132" s="12" t="s">
        <v>18776</v>
      </c>
      <c r="B3132" s="12" t="s">
        <v>2094</v>
      </c>
      <c r="C3132" s="12">
        <v>8897712606</v>
      </c>
      <c r="D3132" s="12">
        <v>2364</v>
      </c>
      <c r="E3132" s="82">
        <v>46042.253136574072</v>
      </c>
      <c r="F3132" s="12" t="s">
        <v>15649</v>
      </c>
    </row>
    <row r="3133" spans="1:6" x14ac:dyDescent="0.3">
      <c r="A3133" s="12" t="s">
        <v>18777</v>
      </c>
      <c r="B3133" s="12" t="s">
        <v>1340</v>
      </c>
      <c r="C3133" s="12">
        <v>9831629663</v>
      </c>
      <c r="D3133" s="12">
        <v>307</v>
      </c>
      <c r="E3133" s="82">
        <v>46030.606608796297</v>
      </c>
      <c r="F3133" s="12" t="s">
        <v>15649</v>
      </c>
    </row>
    <row r="3134" spans="1:6" x14ac:dyDescent="0.3">
      <c r="A3134" s="12" t="s">
        <v>18778</v>
      </c>
      <c r="B3134" s="12" t="s">
        <v>2291</v>
      </c>
      <c r="C3134" s="12">
        <v>7010249820</v>
      </c>
      <c r="D3134" s="12">
        <v>1950</v>
      </c>
      <c r="E3134" s="82">
        <v>46049.163553240738</v>
      </c>
      <c r="F3134" s="12" t="s">
        <v>15649</v>
      </c>
    </row>
    <row r="3135" spans="1:6" x14ac:dyDescent="0.3">
      <c r="A3135" s="12" t="s">
        <v>18779</v>
      </c>
      <c r="B3135" s="12" t="s">
        <v>1221</v>
      </c>
      <c r="C3135" s="12">
        <v>9852096850</v>
      </c>
      <c r="D3135" s="12">
        <v>3245</v>
      </c>
      <c r="E3135" s="82">
        <v>46030.354525462957</v>
      </c>
      <c r="F3135" s="12" t="s">
        <v>15647</v>
      </c>
    </row>
    <row r="3136" spans="1:6" x14ac:dyDescent="0.3">
      <c r="A3136" s="12" t="s">
        <v>18780</v>
      </c>
      <c r="B3136" s="12" t="s">
        <v>3822</v>
      </c>
      <c r="C3136" s="12">
        <v>8846027142</v>
      </c>
      <c r="D3136" s="12">
        <v>3318</v>
      </c>
      <c r="E3136" s="82">
        <v>46024.582303240742</v>
      </c>
      <c r="F3136" s="12" t="s">
        <v>15649</v>
      </c>
    </row>
    <row r="3137" spans="1:6" x14ac:dyDescent="0.3">
      <c r="A3137" s="12" t="s">
        <v>18781</v>
      </c>
      <c r="B3137" s="12" t="s">
        <v>2243</v>
      </c>
      <c r="C3137" s="12">
        <v>7028144931</v>
      </c>
      <c r="D3137" s="12">
        <v>83</v>
      </c>
      <c r="E3137" s="82">
        <v>46043.49827546296</v>
      </c>
      <c r="F3137" s="12" t="s">
        <v>15647</v>
      </c>
    </row>
    <row r="3138" spans="1:6" x14ac:dyDescent="0.3">
      <c r="A3138" s="12" t="s">
        <v>18782</v>
      </c>
      <c r="B3138" s="12" t="s">
        <v>4451</v>
      </c>
      <c r="C3138" s="12">
        <v>7033524958</v>
      </c>
      <c r="D3138" s="12">
        <v>604</v>
      </c>
      <c r="E3138" s="82">
        <v>46046.15452546296</v>
      </c>
      <c r="F3138" s="12" t="s">
        <v>15643</v>
      </c>
    </row>
    <row r="3139" spans="1:6" x14ac:dyDescent="0.3">
      <c r="A3139" s="12" t="s">
        <v>18783</v>
      </c>
      <c r="B3139" s="12" t="s">
        <v>3774</v>
      </c>
      <c r="C3139" s="12">
        <v>6335570739</v>
      </c>
      <c r="D3139" s="12">
        <v>1571</v>
      </c>
      <c r="E3139" s="82">
        <v>46039.795497685183</v>
      </c>
      <c r="F3139" s="12" t="s">
        <v>15649</v>
      </c>
    </row>
    <row r="3140" spans="1:6" x14ac:dyDescent="0.3">
      <c r="A3140" s="12" t="s">
        <v>18784</v>
      </c>
      <c r="B3140" s="12" t="s">
        <v>1588</v>
      </c>
      <c r="C3140" s="12">
        <v>7079993094</v>
      </c>
      <c r="D3140" s="12">
        <v>2816</v>
      </c>
      <c r="E3140" s="82">
        <v>46046.078136574077</v>
      </c>
      <c r="F3140" s="12" t="s">
        <v>15647</v>
      </c>
    </row>
    <row r="3141" spans="1:6" x14ac:dyDescent="0.3">
      <c r="A3141" s="12" t="s">
        <v>18785</v>
      </c>
      <c r="B3141" s="12" t="s">
        <v>2671</v>
      </c>
      <c r="C3141" s="12">
        <v>8868131592</v>
      </c>
      <c r="D3141" s="12">
        <v>707</v>
      </c>
      <c r="E3141" s="82">
        <v>46039.528831018521</v>
      </c>
      <c r="F3141" s="12" t="s">
        <v>15643</v>
      </c>
    </row>
    <row r="3142" spans="1:6" x14ac:dyDescent="0.3">
      <c r="A3142" s="12" t="s">
        <v>18786</v>
      </c>
      <c r="B3142" s="12" t="s">
        <v>2831</v>
      </c>
      <c r="C3142" s="12">
        <v>7052829121</v>
      </c>
      <c r="D3142" s="12">
        <v>433</v>
      </c>
      <c r="E3142" s="82">
        <v>46026.601747685178</v>
      </c>
      <c r="F3142" s="12" t="s">
        <v>15643</v>
      </c>
    </row>
    <row r="3143" spans="1:6" x14ac:dyDescent="0.3">
      <c r="A3143" s="12" t="s">
        <v>18787</v>
      </c>
      <c r="B3143" s="12" t="s">
        <v>2249</v>
      </c>
      <c r="C3143" s="12">
        <v>7062080317</v>
      </c>
      <c r="D3143" s="12">
        <v>1155</v>
      </c>
      <c r="E3143" s="82">
        <v>46045.607303240737</v>
      </c>
      <c r="F3143" s="12" t="s">
        <v>15647</v>
      </c>
    </row>
    <row r="3144" spans="1:6" x14ac:dyDescent="0.3">
      <c r="A3144" s="12" t="s">
        <v>18788</v>
      </c>
      <c r="B3144" s="12" t="s">
        <v>2315</v>
      </c>
      <c r="C3144" s="12">
        <v>6394229016</v>
      </c>
      <c r="D3144" s="12">
        <v>37</v>
      </c>
      <c r="E3144" s="82">
        <v>46040.061469907407</v>
      </c>
      <c r="F3144" s="12" t="s">
        <v>15643</v>
      </c>
    </row>
    <row r="3145" spans="1:6" x14ac:dyDescent="0.3">
      <c r="A3145" s="12" t="s">
        <v>18789</v>
      </c>
      <c r="B3145" s="12" t="s">
        <v>1945</v>
      </c>
      <c r="C3145" s="12">
        <v>9969629836</v>
      </c>
      <c r="D3145" s="12">
        <v>2342</v>
      </c>
      <c r="E3145" s="82">
        <v>46041.991331018522</v>
      </c>
      <c r="F3145" s="12" t="s">
        <v>15649</v>
      </c>
    </row>
    <row r="3146" spans="1:6" x14ac:dyDescent="0.3">
      <c r="A3146" s="12" t="s">
        <v>18790</v>
      </c>
      <c r="B3146" s="12" t="s">
        <v>2773</v>
      </c>
      <c r="C3146" s="12">
        <v>6373001020</v>
      </c>
      <c r="D3146" s="12">
        <v>27</v>
      </c>
      <c r="E3146" s="82">
        <v>46039.704525462963</v>
      </c>
      <c r="F3146" s="12" t="s">
        <v>15647</v>
      </c>
    </row>
    <row r="3147" spans="1:6" x14ac:dyDescent="0.3">
      <c r="A3147" s="12" t="s">
        <v>18791</v>
      </c>
      <c r="B3147" s="12" t="s">
        <v>1209</v>
      </c>
      <c r="C3147" s="12">
        <v>9863598908</v>
      </c>
      <c r="D3147" s="12">
        <v>1010</v>
      </c>
      <c r="E3147" s="82">
        <v>46041.957303240742</v>
      </c>
      <c r="F3147" s="12" t="s">
        <v>15649</v>
      </c>
    </row>
    <row r="3148" spans="1:6" x14ac:dyDescent="0.3">
      <c r="A3148" s="12" t="s">
        <v>18792</v>
      </c>
      <c r="B3148" s="12" t="s">
        <v>3144</v>
      </c>
      <c r="C3148" s="12">
        <v>9926984733</v>
      </c>
      <c r="D3148" s="12">
        <v>2153</v>
      </c>
      <c r="E3148" s="82">
        <v>46031.807997685188</v>
      </c>
      <c r="F3148" s="12" t="s">
        <v>15649</v>
      </c>
    </row>
    <row r="3149" spans="1:6" x14ac:dyDescent="0.3">
      <c r="A3149" s="12" t="s">
        <v>18793</v>
      </c>
      <c r="B3149" s="12" t="s">
        <v>4330</v>
      </c>
      <c r="C3149" s="12">
        <v>9839695081</v>
      </c>
      <c r="D3149" s="12">
        <v>258</v>
      </c>
      <c r="E3149" s="82">
        <v>46034.74827546296</v>
      </c>
      <c r="F3149" s="12" t="s">
        <v>15643</v>
      </c>
    </row>
    <row r="3150" spans="1:6" x14ac:dyDescent="0.3">
      <c r="A3150" s="12" t="s">
        <v>18794</v>
      </c>
      <c r="B3150" s="12" t="s">
        <v>3631</v>
      </c>
      <c r="C3150" s="12">
        <v>6398140811</v>
      </c>
      <c r="D3150" s="12">
        <v>3051</v>
      </c>
      <c r="E3150" s="82">
        <v>46024.617719907408</v>
      </c>
      <c r="F3150" s="12" t="s">
        <v>15649</v>
      </c>
    </row>
    <row r="3151" spans="1:6" x14ac:dyDescent="0.3">
      <c r="A3151" s="12" t="s">
        <v>18795</v>
      </c>
      <c r="B3151" s="12" t="s">
        <v>3432</v>
      </c>
      <c r="C3151" s="12">
        <v>8841052150</v>
      </c>
      <c r="D3151" s="12">
        <v>1978</v>
      </c>
      <c r="E3151" s="82">
        <v>46025.974664351852</v>
      </c>
      <c r="F3151" s="12" t="s">
        <v>15649</v>
      </c>
    </row>
    <row r="3152" spans="1:6" x14ac:dyDescent="0.3">
      <c r="A3152" s="12" t="s">
        <v>18796</v>
      </c>
      <c r="B3152" s="12" t="s">
        <v>3607</v>
      </c>
      <c r="C3152" s="12">
        <v>7050456383</v>
      </c>
      <c r="D3152" s="12">
        <v>898</v>
      </c>
      <c r="E3152" s="82">
        <v>46044.045497685183</v>
      </c>
      <c r="F3152" s="12" t="s">
        <v>15649</v>
      </c>
    </row>
    <row r="3153" spans="1:6" x14ac:dyDescent="0.3">
      <c r="A3153" s="12" t="s">
        <v>18797</v>
      </c>
      <c r="B3153" s="12" t="s">
        <v>1496</v>
      </c>
      <c r="C3153" s="12">
        <v>8822787249</v>
      </c>
      <c r="D3153" s="12">
        <v>3396</v>
      </c>
      <c r="E3153" s="82">
        <v>46046.517025462963</v>
      </c>
      <c r="F3153" s="12" t="s">
        <v>15649</v>
      </c>
    </row>
    <row r="3154" spans="1:6" x14ac:dyDescent="0.3">
      <c r="A3154" s="12" t="s">
        <v>18798</v>
      </c>
      <c r="B3154" s="12" t="s">
        <v>3328</v>
      </c>
      <c r="C3154" s="12">
        <v>7061117097</v>
      </c>
      <c r="D3154" s="12">
        <v>2708</v>
      </c>
      <c r="E3154" s="82">
        <v>46045.818414351852</v>
      </c>
      <c r="F3154" s="12" t="s">
        <v>15649</v>
      </c>
    </row>
    <row r="3155" spans="1:6" x14ac:dyDescent="0.3">
      <c r="A3155" s="12" t="s">
        <v>18799</v>
      </c>
      <c r="B3155" s="12" t="s">
        <v>2881</v>
      </c>
      <c r="C3155" s="12">
        <v>7060579320</v>
      </c>
      <c r="D3155" s="12">
        <v>258</v>
      </c>
      <c r="E3155" s="82">
        <v>46034.198275462957</v>
      </c>
      <c r="F3155" s="12" t="s">
        <v>15643</v>
      </c>
    </row>
    <row r="3156" spans="1:6" x14ac:dyDescent="0.3">
      <c r="A3156" s="12" t="s">
        <v>18800</v>
      </c>
      <c r="B3156" s="12" t="s">
        <v>1718</v>
      </c>
      <c r="C3156" s="12">
        <v>8812654981</v>
      </c>
      <c r="D3156" s="12">
        <v>1860</v>
      </c>
      <c r="E3156" s="82">
        <v>46027.145497685182</v>
      </c>
      <c r="F3156" s="12" t="s">
        <v>15643</v>
      </c>
    </row>
    <row r="3157" spans="1:6" x14ac:dyDescent="0.3">
      <c r="A3157" s="12" t="s">
        <v>18801</v>
      </c>
      <c r="B3157" s="12" t="s">
        <v>1399</v>
      </c>
      <c r="C3157" s="12">
        <v>8861227444</v>
      </c>
      <c r="D3157" s="12">
        <v>1166</v>
      </c>
      <c r="E3157" s="82">
        <v>46024.68855324074</v>
      </c>
      <c r="F3157" s="12" t="s">
        <v>15643</v>
      </c>
    </row>
    <row r="3158" spans="1:6" x14ac:dyDescent="0.3">
      <c r="A3158" s="12" t="s">
        <v>18802</v>
      </c>
      <c r="B3158" s="12" t="s">
        <v>3995</v>
      </c>
      <c r="C3158" s="12">
        <v>7041888513</v>
      </c>
      <c r="D3158" s="12">
        <v>3565</v>
      </c>
      <c r="E3158" s="82">
        <v>46025.527442129627</v>
      </c>
      <c r="F3158" s="12" t="s">
        <v>15649</v>
      </c>
    </row>
    <row r="3159" spans="1:6" x14ac:dyDescent="0.3">
      <c r="A3159" s="12" t="s">
        <v>18803</v>
      </c>
      <c r="B3159" s="12" t="s">
        <v>3834</v>
      </c>
      <c r="C3159" s="12">
        <v>9883710755</v>
      </c>
      <c r="D3159" s="12">
        <v>634</v>
      </c>
      <c r="E3159" s="82">
        <v>46048.65452546296</v>
      </c>
      <c r="F3159" s="12" t="s">
        <v>15647</v>
      </c>
    </row>
    <row r="3160" spans="1:6" x14ac:dyDescent="0.3">
      <c r="A3160" s="12" t="s">
        <v>18804</v>
      </c>
      <c r="B3160" s="12" t="s">
        <v>1326</v>
      </c>
      <c r="C3160" s="12">
        <v>9996611430</v>
      </c>
      <c r="D3160" s="12">
        <v>2556</v>
      </c>
      <c r="E3160" s="82">
        <v>46050.976053240738</v>
      </c>
      <c r="F3160" s="12" t="s">
        <v>15649</v>
      </c>
    </row>
    <row r="3161" spans="1:6" x14ac:dyDescent="0.3">
      <c r="A3161" s="12" t="s">
        <v>18805</v>
      </c>
      <c r="B3161" s="12" t="s">
        <v>3930</v>
      </c>
      <c r="C3161" s="12">
        <v>8891055804</v>
      </c>
      <c r="D3161" s="12">
        <v>1946</v>
      </c>
      <c r="E3161" s="82">
        <v>46027.492025462961</v>
      </c>
      <c r="F3161" s="12" t="s">
        <v>15643</v>
      </c>
    </row>
    <row r="3162" spans="1:6" x14ac:dyDescent="0.3">
      <c r="A3162" s="12" t="s">
        <v>18806</v>
      </c>
      <c r="B3162" s="12" t="s">
        <v>1770</v>
      </c>
      <c r="C3162" s="12">
        <v>8820844060</v>
      </c>
      <c r="D3162" s="12">
        <v>2224</v>
      </c>
      <c r="E3162" s="82">
        <v>46019.466331018521</v>
      </c>
      <c r="F3162" s="12" t="s">
        <v>15647</v>
      </c>
    </row>
    <row r="3163" spans="1:6" x14ac:dyDescent="0.3">
      <c r="A3163" s="12" t="s">
        <v>18807</v>
      </c>
      <c r="B3163" s="12" t="s">
        <v>3138</v>
      </c>
      <c r="C3163" s="12">
        <v>7066179165</v>
      </c>
      <c r="D3163" s="12">
        <v>1120</v>
      </c>
      <c r="E3163" s="82">
        <v>46053.02952546296</v>
      </c>
      <c r="F3163" s="12" t="s">
        <v>15643</v>
      </c>
    </row>
    <row r="3164" spans="1:6" x14ac:dyDescent="0.3">
      <c r="A3164" s="12" t="s">
        <v>18808</v>
      </c>
      <c r="B3164" s="12" t="s">
        <v>2177</v>
      </c>
      <c r="C3164" s="12">
        <v>6336360643</v>
      </c>
      <c r="D3164" s="12">
        <v>3065</v>
      </c>
      <c r="E3164" s="82">
        <v>46045.551053240742</v>
      </c>
      <c r="F3164" s="12" t="s">
        <v>15647</v>
      </c>
    </row>
    <row r="3165" spans="1:6" x14ac:dyDescent="0.3">
      <c r="A3165" s="12" t="s">
        <v>18809</v>
      </c>
      <c r="B3165" s="12" t="s">
        <v>2229</v>
      </c>
      <c r="C3165" s="12">
        <v>6348469387</v>
      </c>
      <c r="D3165" s="12">
        <v>2860</v>
      </c>
      <c r="E3165" s="82">
        <v>46025.337164351848</v>
      </c>
      <c r="F3165" s="12" t="s">
        <v>15649</v>
      </c>
    </row>
    <row r="3166" spans="1:6" x14ac:dyDescent="0.3">
      <c r="A3166" s="12" t="s">
        <v>18810</v>
      </c>
      <c r="B3166" s="12" t="s">
        <v>816</v>
      </c>
      <c r="C3166" s="12">
        <v>9988696164</v>
      </c>
      <c r="D3166" s="12">
        <v>3189</v>
      </c>
      <c r="E3166" s="82">
        <v>46048.001747685194</v>
      </c>
      <c r="F3166" s="12" t="s">
        <v>15643</v>
      </c>
    </row>
    <row r="3167" spans="1:6" x14ac:dyDescent="0.3">
      <c r="A3167" s="12" t="s">
        <v>18811</v>
      </c>
      <c r="B3167" s="12" t="s">
        <v>3906</v>
      </c>
      <c r="C3167" s="12">
        <v>7049330098</v>
      </c>
      <c r="D3167" s="12">
        <v>701</v>
      </c>
      <c r="E3167" s="82">
        <v>46039.737858796303</v>
      </c>
      <c r="F3167" s="12" t="s">
        <v>15643</v>
      </c>
    </row>
    <row r="3168" spans="1:6" x14ac:dyDescent="0.3">
      <c r="A3168" s="12" t="s">
        <v>18812</v>
      </c>
      <c r="B3168" s="12" t="s">
        <v>2381</v>
      </c>
      <c r="C3168" s="12">
        <v>6339511132</v>
      </c>
      <c r="D3168" s="12">
        <v>1758</v>
      </c>
      <c r="E3168" s="82">
        <v>46027.45244212963</v>
      </c>
      <c r="F3168" s="12" t="s">
        <v>15649</v>
      </c>
    </row>
    <row r="3169" spans="1:6" x14ac:dyDescent="0.3">
      <c r="A3169" s="12" t="s">
        <v>18813</v>
      </c>
      <c r="B3169" s="12" t="s">
        <v>1072</v>
      </c>
      <c r="C3169" s="12">
        <v>6348999368</v>
      </c>
      <c r="D3169" s="12">
        <v>2651</v>
      </c>
      <c r="E3169" s="82">
        <v>46032.417719907397</v>
      </c>
      <c r="F3169" s="12" t="s">
        <v>15647</v>
      </c>
    </row>
    <row r="3170" spans="1:6" x14ac:dyDescent="0.3">
      <c r="A3170" s="12" t="s">
        <v>18814</v>
      </c>
      <c r="B3170" s="12" t="s">
        <v>4046</v>
      </c>
      <c r="C3170" s="12">
        <v>9824661166</v>
      </c>
      <c r="D3170" s="12">
        <v>754</v>
      </c>
      <c r="E3170" s="82">
        <v>46030.055219907408</v>
      </c>
      <c r="F3170" s="12" t="s">
        <v>15643</v>
      </c>
    </row>
    <row r="3171" spans="1:6" x14ac:dyDescent="0.3">
      <c r="A3171" s="12" t="s">
        <v>18815</v>
      </c>
      <c r="B3171" s="12" t="s">
        <v>2035</v>
      </c>
      <c r="C3171" s="12">
        <v>9948302981</v>
      </c>
      <c r="D3171" s="12">
        <v>2359</v>
      </c>
      <c r="E3171" s="82">
        <v>46048.508692129632</v>
      </c>
      <c r="F3171" s="12" t="s">
        <v>15649</v>
      </c>
    </row>
    <row r="3172" spans="1:6" x14ac:dyDescent="0.3">
      <c r="A3172" s="12" t="s">
        <v>18816</v>
      </c>
      <c r="B3172" s="12" t="s">
        <v>3746</v>
      </c>
      <c r="C3172" s="12">
        <v>7086484451</v>
      </c>
      <c r="D3172" s="12">
        <v>3589</v>
      </c>
      <c r="E3172" s="82">
        <v>46026.069108796299</v>
      </c>
      <c r="F3172" s="12" t="s">
        <v>15647</v>
      </c>
    </row>
    <row r="3173" spans="1:6" x14ac:dyDescent="0.3">
      <c r="A3173" s="12" t="s">
        <v>18817</v>
      </c>
      <c r="B3173" s="12" t="s">
        <v>4114</v>
      </c>
      <c r="C3173" s="12">
        <v>9948125156</v>
      </c>
      <c r="D3173" s="12">
        <v>1219</v>
      </c>
      <c r="E3173" s="82">
        <v>46024.206608796303</v>
      </c>
      <c r="F3173" s="12" t="s">
        <v>15649</v>
      </c>
    </row>
    <row r="3174" spans="1:6" x14ac:dyDescent="0.3">
      <c r="A3174" s="12" t="s">
        <v>18818</v>
      </c>
      <c r="B3174" s="12" t="s">
        <v>2805</v>
      </c>
      <c r="C3174" s="12">
        <v>7093241308</v>
      </c>
      <c r="D3174" s="12">
        <v>1335</v>
      </c>
      <c r="E3174" s="82">
        <v>46049.43855324074</v>
      </c>
      <c r="F3174" s="12" t="s">
        <v>15643</v>
      </c>
    </row>
    <row r="3175" spans="1:6" x14ac:dyDescent="0.3">
      <c r="A3175" s="12" t="s">
        <v>18819</v>
      </c>
      <c r="B3175" s="12" t="s">
        <v>4013</v>
      </c>
      <c r="C3175" s="12">
        <v>7088359994</v>
      </c>
      <c r="D3175" s="12">
        <v>1702</v>
      </c>
      <c r="E3175" s="82">
        <v>46037.637164351851</v>
      </c>
      <c r="F3175" s="12" t="s">
        <v>15643</v>
      </c>
    </row>
    <row r="3176" spans="1:6" x14ac:dyDescent="0.3">
      <c r="A3176" s="12" t="s">
        <v>18820</v>
      </c>
      <c r="B3176" s="12" t="s">
        <v>1806</v>
      </c>
      <c r="C3176" s="12">
        <v>6358988560</v>
      </c>
      <c r="D3176" s="12">
        <v>2820</v>
      </c>
      <c r="E3176" s="82">
        <v>46026.928831018522</v>
      </c>
      <c r="F3176" s="12" t="s">
        <v>15649</v>
      </c>
    </row>
    <row r="3177" spans="1:6" x14ac:dyDescent="0.3">
      <c r="A3177" s="12" t="s">
        <v>18821</v>
      </c>
      <c r="B3177" s="12" t="s">
        <v>3956</v>
      </c>
      <c r="C3177" s="12">
        <v>7018407905</v>
      </c>
      <c r="D3177" s="12">
        <v>1867</v>
      </c>
      <c r="E3177" s="82">
        <v>46040.01771990741</v>
      </c>
      <c r="F3177" s="12" t="s">
        <v>15649</v>
      </c>
    </row>
    <row r="3178" spans="1:6" x14ac:dyDescent="0.3">
      <c r="A3178" s="12" t="s">
        <v>18822</v>
      </c>
      <c r="B3178" s="12" t="s">
        <v>700</v>
      </c>
      <c r="C3178" s="12">
        <v>9944380544</v>
      </c>
      <c r="D3178" s="12">
        <v>2385</v>
      </c>
      <c r="E3178" s="82">
        <v>46021.678831018522</v>
      </c>
      <c r="F3178" s="12" t="s">
        <v>15647</v>
      </c>
    </row>
    <row r="3179" spans="1:6" x14ac:dyDescent="0.3">
      <c r="A3179" s="12" t="s">
        <v>18823</v>
      </c>
      <c r="B3179" s="12" t="s">
        <v>3124</v>
      </c>
      <c r="C3179" s="12">
        <v>6361321419</v>
      </c>
      <c r="D3179" s="12">
        <v>3124</v>
      </c>
      <c r="E3179" s="82">
        <v>46050.903136574067</v>
      </c>
      <c r="F3179" s="12" t="s">
        <v>15643</v>
      </c>
    </row>
    <row r="3180" spans="1:6" x14ac:dyDescent="0.3">
      <c r="A3180" s="12" t="s">
        <v>18824</v>
      </c>
      <c r="B3180" s="12" t="s">
        <v>3390</v>
      </c>
      <c r="C3180" s="12">
        <v>9827340545</v>
      </c>
      <c r="D3180" s="12">
        <v>2465</v>
      </c>
      <c r="E3180" s="82">
        <v>46045.895497685182</v>
      </c>
      <c r="F3180" s="12" t="s">
        <v>15649</v>
      </c>
    </row>
    <row r="3181" spans="1:6" x14ac:dyDescent="0.3">
      <c r="A3181" s="12" t="s">
        <v>18825</v>
      </c>
      <c r="B3181" s="12" t="s">
        <v>4557</v>
      </c>
      <c r="C3181" s="12">
        <v>8887549860</v>
      </c>
      <c r="D3181" s="12">
        <v>1237</v>
      </c>
      <c r="E3181" s="82">
        <v>46033.000358796293</v>
      </c>
      <c r="F3181" s="12" t="s">
        <v>15643</v>
      </c>
    </row>
    <row r="3182" spans="1:6" x14ac:dyDescent="0.3">
      <c r="A3182" s="12" t="s">
        <v>18826</v>
      </c>
      <c r="B3182" s="12" t="s">
        <v>3056</v>
      </c>
      <c r="C3182" s="12">
        <v>9933390384</v>
      </c>
      <c r="D3182" s="12">
        <v>56</v>
      </c>
      <c r="E3182" s="82">
        <v>46028.710775462961</v>
      </c>
      <c r="F3182" s="12" t="s">
        <v>15647</v>
      </c>
    </row>
    <row r="3183" spans="1:6" x14ac:dyDescent="0.3">
      <c r="A3183" s="12" t="s">
        <v>18827</v>
      </c>
      <c r="B3183" s="12" t="s">
        <v>2755</v>
      </c>
      <c r="C3183" s="12">
        <v>9916792660</v>
      </c>
      <c r="D3183" s="12">
        <v>1826</v>
      </c>
      <c r="E3183" s="82">
        <v>46052.201747685183</v>
      </c>
      <c r="F3183" s="12" t="s">
        <v>15643</v>
      </c>
    </row>
    <row r="3184" spans="1:6" x14ac:dyDescent="0.3">
      <c r="A3184" s="12" t="s">
        <v>18828</v>
      </c>
      <c r="B3184" s="12" t="s">
        <v>3671</v>
      </c>
      <c r="C3184" s="12">
        <v>8850988362</v>
      </c>
      <c r="D3184" s="12">
        <v>3291</v>
      </c>
      <c r="E3184" s="82">
        <v>46052.181608796287</v>
      </c>
      <c r="F3184" s="12" t="s">
        <v>15649</v>
      </c>
    </row>
    <row r="3185" spans="1:6" x14ac:dyDescent="0.3">
      <c r="A3185" s="12" t="s">
        <v>18829</v>
      </c>
      <c r="B3185" s="12" t="s">
        <v>4469</v>
      </c>
      <c r="C3185" s="12">
        <v>7080418140</v>
      </c>
      <c r="D3185" s="12">
        <v>1844</v>
      </c>
      <c r="E3185" s="82">
        <v>46023.740636574083</v>
      </c>
      <c r="F3185" s="12" t="s">
        <v>15643</v>
      </c>
    </row>
    <row r="3186" spans="1:6" x14ac:dyDescent="0.3">
      <c r="A3186" s="12" t="s">
        <v>18830</v>
      </c>
      <c r="B3186" s="12" t="s">
        <v>4463</v>
      </c>
      <c r="C3186" s="12">
        <v>7072075186</v>
      </c>
      <c r="D3186" s="12">
        <v>254</v>
      </c>
      <c r="E3186" s="82">
        <v>46030.853136574071</v>
      </c>
      <c r="F3186" s="12" t="s">
        <v>15649</v>
      </c>
    </row>
    <row r="3187" spans="1:6" x14ac:dyDescent="0.3">
      <c r="A3187" s="12" t="s">
        <v>18831</v>
      </c>
      <c r="B3187" s="12" t="s">
        <v>3948</v>
      </c>
      <c r="C3187" s="12">
        <v>7042104655</v>
      </c>
      <c r="D3187" s="12">
        <v>3270</v>
      </c>
      <c r="E3187" s="82">
        <v>46038.632997685178</v>
      </c>
      <c r="F3187" s="12" t="s">
        <v>15649</v>
      </c>
    </row>
    <row r="3188" spans="1:6" x14ac:dyDescent="0.3">
      <c r="A3188" s="12" t="s">
        <v>18832</v>
      </c>
      <c r="B3188" s="12" t="s">
        <v>2269</v>
      </c>
      <c r="C3188" s="12">
        <v>8896325454</v>
      </c>
      <c r="D3188" s="12">
        <v>3211</v>
      </c>
      <c r="E3188" s="82">
        <v>46037.917719907397</v>
      </c>
      <c r="F3188" s="12" t="s">
        <v>15643</v>
      </c>
    </row>
    <row r="3189" spans="1:6" x14ac:dyDescent="0.3">
      <c r="A3189" s="12" t="s">
        <v>18833</v>
      </c>
      <c r="B3189" s="12" t="s">
        <v>4461</v>
      </c>
      <c r="C3189" s="12">
        <v>8895723999</v>
      </c>
      <c r="D3189" s="12">
        <v>143</v>
      </c>
      <c r="E3189" s="82">
        <v>46034.927442129629</v>
      </c>
      <c r="F3189" s="12" t="s">
        <v>15649</v>
      </c>
    </row>
    <row r="3190" spans="1:6" x14ac:dyDescent="0.3">
      <c r="A3190" s="12" t="s">
        <v>18834</v>
      </c>
      <c r="B3190" s="12" t="s">
        <v>4190</v>
      </c>
      <c r="C3190" s="12">
        <v>9894302088</v>
      </c>
      <c r="D3190" s="12">
        <v>18</v>
      </c>
      <c r="E3190" s="82">
        <v>46024.891331018523</v>
      </c>
      <c r="F3190" s="12" t="s">
        <v>15643</v>
      </c>
    </row>
    <row r="3191" spans="1:6" x14ac:dyDescent="0.3">
      <c r="A3191" s="12" t="s">
        <v>18835</v>
      </c>
      <c r="B3191" s="12" t="s">
        <v>930</v>
      </c>
      <c r="C3191" s="12">
        <v>9886482426</v>
      </c>
      <c r="D3191" s="12">
        <v>2512</v>
      </c>
      <c r="E3191" s="82">
        <v>46022.800358796303</v>
      </c>
      <c r="F3191" s="12" t="s">
        <v>15643</v>
      </c>
    </row>
    <row r="3192" spans="1:6" x14ac:dyDescent="0.3">
      <c r="A3192" s="12" t="s">
        <v>18836</v>
      </c>
      <c r="B3192" s="12" t="s">
        <v>3693</v>
      </c>
      <c r="C3192" s="12">
        <v>6370154058</v>
      </c>
      <c r="D3192" s="12">
        <v>2532</v>
      </c>
      <c r="E3192" s="82">
        <v>46036.132997685178</v>
      </c>
      <c r="F3192" s="12" t="s">
        <v>15647</v>
      </c>
    </row>
    <row r="3193" spans="1:6" x14ac:dyDescent="0.3">
      <c r="A3193" s="12" t="s">
        <v>18837</v>
      </c>
      <c r="B3193" s="12" t="s">
        <v>582</v>
      </c>
      <c r="C3193" s="12">
        <v>9877899064</v>
      </c>
      <c r="D3193" s="12">
        <v>1753</v>
      </c>
      <c r="E3193" s="82">
        <v>46046.380219907413</v>
      </c>
      <c r="F3193" s="12" t="s">
        <v>15647</v>
      </c>
    </row>
    <row r="3194" spans="1:6" x14ac:dyDescent="0.3">
      <c r="A3194" s="12" t="s">
        <v>18838</v>
      </c>
      <c r="B3194" s="12" t="s">
        <v>4453</v>
      </c>
      <c r="C3194" s="12">
        <v>9978976148</v>
      </c>
      <c r="D3194" s="12">
        <v>551</v>
      </c>
      <c r="E3194" s="82">
        <v>46019.946192129632</v>
      </c>
      <c r="F3194" s="12" t="s">
        <v>15649</v>
      </c>
    </row>
    <row r="3195" spans="1:6" x14ac:dyDescent="0.3">
      <c r="A3195" s="12" t="s">
        <v>18839</v>
      </c>
      <c r="B3195" s="12" t="s">
        <v>2567</v>
      </c>
      <c r="C3195" s="12">
        <v>8872442625</v>
      </c>
      <c r="D3195" s="12">
        <v>1762</v>
      </c>
      <c r="E3195" s="82">
        <v>46047.242025462961</v>
      </c>
      <c r="F3195" s="12" t="s">
        <v>15647</v>
      </c>
    </row>
    <row r="3196" spans="1:6" x14ac:dyDescent="0.3">
      <c r="A3196" s="12" t="s">
        <v>18840</v>
      </c>
      <c r="B3196" s="12" t="s">
        <v>4082</v>
      </c>
      <c r="C3196" s="12">
        <v>9934317038</v>
      </c>
      <c r="D3196" s="12">
        <v>3316</v>
      </c>
      <c r="E3196" s="82">
        <v>46041.370497685188</v>
      </c>
      <c r="F3196" s="12" t="s">
        <v>15647</v>
      </c>
    </row>
    <row r="3197" spans="1:6" x14ac:dyDescent="0.3">
      <c r="A3197" s="12" t="s">
        <v>18841</v>
      </c>
      <c r="B3197" s="12" t="s">
        <v>1829</v>
      </c>
      <c r="C3197" s="12">
        <v>9821629594</v>
      </c>
      <c r="D3197" s="12">
        <v>2240</v>
      </c>
      <c r="E3197" s="82">
        <v>46048.151747685188</v>
      </c>
      <c r="F3197" s="12" t="s">
        <v>15643</v>
      </c>
    </row>
    <row r="3198" spans="1:6" x14ac:dyDescent="0.3">
      <c r="A3198" s="12" t="s">
        <v>18842</v>
      </c>
      <c r="B3198" s="12" t="s">
        <v>2567</v>
      </c>
      <c r="C3198" s="12">
        <v>6376525496</v>
      </c>
      <c r="D3198" s="12">
        <v>3060</v>
      </c>
      <c r="E3198" s="82">
        <v>46040.168414351851</v>
      </c>
      <c r="F3198" s="12" t="s">
        <v>15643</v>
      </c>
    </row>
    <row r="3199" spans="1:6" x14ac:dyDescent="0.3">
      <c r="A3199" s="12" t="s">
        <v>18843</v>
      </c>
      <c r="B3199" s="12" t="s">
        <v>545</v>
      </c>
      <c r="C3199" s="12">
        <v>9892364224</v>
      </c>
      <c r="D3199" s="12">
        <v>160</v>
      </c>
      <c r="E3199" s="82">
        <v>46048.349664351852</v>
      </c>
      <c r="F3199" s="12" t="s">
        <v>15643</v>
      </c>
    </row>
    <row r="3200" spans="1:6" x14ac:dyDescent="0.3">
      <c r="A3200" s="12" t="s">
        <v>18844</v>
      </c>
      <c r="B3200" s="12" t="s">
        <v>1973</v>
      </c>
      <c r="C3200" s="12">
        <v>9928639395</v>
      </c>
      <c r="D3200" s="12">
        <v>1541</v>
      </c>
      <c r="E3200" s="82">
        <v>46046.064247685194</v>
      </c>
      <c r="F3200" s="12" t="s">
        <v>15643</v>
      </c>
    </row>
    <row r="3201" spans="1:6" x14ac:dyDescent="0.3">
      <c r="A3201" s="12" t="s">
        <v>18845</v>
      </c>
      <c r="B3201" s="12" t="s">
        <v>3479</v>
      </c>
      <c r="C3201" s="12">
        <v>7020203613</v>
      </c>
      <c r="D3201" s="12">
        <v>831</v>
      </c>
      <c r="E3201" s="82">
        <v>46025.788553240738</v>
      </c>
      <c r="F3201" s="12" t="s">
        <v>15649</v>
      </c>
    </row>
    <row r="3202" spans="1:6" x14ac:dyDescent="0.3">
      <c r="A3202" s="12" t="s">
        <v>18846</v>
      </c>
      <c r="B3202" s="12" t="s">
        <v>3738</v>
      </c>
      <c r="C3202" s="12">
        <v>7092393005</v>
      </c>
      <c r="D3202" s="12">
        <v>2074</v>
      </c>
      <c r="E3202" s="82">
        <v>46028.296886574077</v>
      </c>
      <c r="F3202" s="12" t="s">
        <v>15643</v>
      </c>
    </row>
    <row r="3203" spans="1:6" x14ac:dyDescent="0.3">
      <c r="A3203" s="12" t="s">
        <v>18847</v>
      </c>
      <c r="B3203" s="12" t="s">
        <v>3024</v>
      </c>
      <c r="C3203" s="12">
        <v>8817978792</v>
      </c>
      <c r="D3203" s="12">
        <v>1414</v>
      </c>
      <c r="E3203" s="82">
        <v>46038.280914351853</v>
      </c>
      <c r="F3203" s="12" t="s">
        <v>15643</v>
      </c>
    </row>
    <row r="3204" spans="1:6" x14ac:dyDescent="0.3">
      <c r="A3204" s="12" t="s">
        <v>18848</v>
      </c>
      <c r="B3204" s="12" t="s">
        <v>2639</v>
      </c>
      <c r="C3204" s="12">
        <v>6377600522</v>
      </c>
      <c r="D3204" s="12">
        <v>3329</v>
      </c>
      <c r="E3204" s="82">
        <v>46031.785775462973</v>
      </c>
      <c r="F3204" s="12" t="s">
        <v>15649</v>
      </c>
    </row>
    <row r="3205" spans="1:6" x14ac:dyDescent="0.3">
      <c r="A3205" s="12" t="s">
        <v>18849</v>
      </c>
      <c r="B3205" s="12" t="s">
        <v>617</v>
      </c>
      <c r="C3205" s="12">
        <v>6331004516</v>
      </c>
      <c r="D3205" s="12">
        <v>2323</v>
      </c>
      <c r="E3205" s="82">
        <v>46019.235081018523</v>
      </c>
      <c r="F3205" s="12" t="s">
        <v>15643</v>
      </c>
    </row>
    <row r="3206" spans="1:6" x14ac:dyDescent="0.3">
      <c r="A3206" s="12" t="s">
        <v>18850</v>
      </c>
      <c r="B3206" s="12" t="s">
        <v>2098</v>
      </c>
      <c r="C3206" s="12">
        <v>7084966759</v>
      </c>
      <c r="D3206" s="12">
        <v>1138</v>
      </c>
      <c r="E3206" s="82">
        <v>46031.076747685183</v>
      </c>
      <c r="F3206" s="12" t="s">
        <v>15647</v>
      </c>
    </row>
    <row r="3207" spans="1:6" x14ac:dyDescent="0.3">
      <c r="A3207" s="12" t="s">
        <v>18851</v>
      </c>
      <c r="B3207" s="12" t="s">
        <v>3218</v>
      </c>
      <c r="C3207" s="12">
        <v>9841535264</v>
      </c>
      <c r="D3207" s="12">
        <v>1289</v>
      </c>
      <c r="E3207" s="82">
        <v>46042.59202546296</v>
      </c>
      <c r="F3207" s="12" t="s">
        <v>15643</v>
      </c>
    </row>
    <row r="3208" spans="1:6" x14ac:dyDescent="0.3">
      <c r="A3208" s="12" t="s">
        <v>18852</v>
      </c>
      <c r="B3208" s="12" t="s">
        <v>1891</v>
      </c>
      <c r="C3208" s="12">
        <v>7063991162</v>
      </c>
      <c r="D3208" s="12">
        <v>2400</v>
      </c>
      <c r="E3208" s="82">
        <v>46023.203136574077</v>
      </c>
      <c r="F3208" s="12" t="s">
        <v>15647</v>
      </c>
    </row>
    <row r="3209" spans="1:6" x14ac:dyDescent="0.3">
      <c r="A3209" s="12" t="s">
        <v>18853</v>
      </c>
      <c r="B3209" s="12" t="s">
        <v>3876</v>
      </c>
      <c r="C3209" s="12">
        <v>9837695126</v>
      </c>
      <c r="D3209" s="12">
        <v>1099</v>
      </c>
      <c r="E3209" s="82">
        <v>46040.76771990741</v>
      </c>
      <c r="F3209" s="12" t="s">
        <v>15647</v>
      </c>
    </row>
    <row r="3210" spans="1:6" x14ac:dyDescent="0.3">
      <c r="A3210" s="12" t="s">
        <v>18854</v>
      </c>
      <c r="B3210" s="12" t="s">
        <v>1433</v>
      </c>
      <c r="C3210" s="12">
        <v>7037847912</v>
      </c>
      <c r="D3210" s="12">
        <v>3285</v>
      </c>
      <c r="E3210" s="82">
        <v>46047.178136574083</v>
      </c>
      <c r="F3210" s="12" t="s">
        <v>15649</v>
      </c>
    </row>
    <row r="3211" spans="1:6" x14ac:dyDescent="0.3">
      <c r="A3211" s="12" t="s">
        <v>18855</v>
      </c>
      <c r="B3211" s="12" t="s">
        <v>3874</v>
      </c>
      <c r="C3211" s="12">
        <v>8886622166</v>
      </c>
      <c r="D3211" s="12">
        <v>2555</v>
      </c>
      <c r="E3211" s="82">
        <v>46036.50105324074</v>
      </c>
      <c r="F3211" s="12" t="s">
        <v>15647</v>
      </c>
    </row>
    <row r="3212" spans="1:6" x14ac:dyDescent="0.3">
      <c r="A3212" s="12" t="s">
        <v>18856</v>
      </c>
      <c r="B3212" s="12" t="s">
        <v>2803</v>
      </c>
      <c r="C3212" s="12">
        <v>6355976982</v>
      </c>
      <c r="D3212" s="12">
        <v>3392</v>
      </c>
      <c r="E3212" s="82">
        <v>46027.884386574071</v>
      </c>
      <c r="F3212" s="12" t="s">
        <v>15647</v>
      </c>
    </row>
    <row r="3213" spans="1:6" x14ac:dyDescent="0.3">
      <c r="A3213" s="12" t="s">
        <v>18857</v>
      </c>
      <c r="B3213" s="12" t="s">
        <v>2835</v>
      </c>
      <c r="C3213" s="12">
        <v>8899166913</v>
      </c>
      <c r="D3213" s="12">
        <v>1210</v>
      </c>
      <c r="E3213" s="82">
        <v>46045.518414351849</v>
      </c>
      <c r="F3213" s="12" t="s">
        <v>15647</v>
      </c>
    </row>
    <row r="3214" spans="1:6" x14ac:dyDescent="0.3">
      <c r="A3214" s="12" t="s">
        <v>18858</v>
      </c>
      <c r="B3214" s="12" t="s">
        <v>2561</v>
      </c>
      <c r="C3214" s="12">
        <v>7080674081</v>
      </c>
      <c r="D3214" s="12">
        <v>43</v>
      </c>
      <c r="E3214" s="82">
        <v>46053.707303240742</v>
      </c>
      <c r="F3214" s="12" t="s">
        <v>15647</v>
      </c>
    </row>
    <row r="3215" spans="1:6" x14ac:dyDescent="0.3">
      <c r="A3215" s="12" t="s">
        <v>18859</v>
      </c>
      <c r="B3215" s="12" t="s">
        <v>4232</v>
      </c>
      <c r="C3215" s="12">
        <v>9945699194</v>
      </c>
      <c r="D3215" s="12">
        <v>499</v>
      </c>
      <c r="E3215" s="82">
        <v>46027.92396990741</v>
      </c>
      <c r="F3215" s="12" t="s">
        <v>15647</v>
      </c>
    </row>
    <row r="3216" spans="1:6" x14ac:dyDescent="0.3">
      <c r="A3216" s="12" t="s">
        <v>18860</v>
      </c>
      <c r="B3216" s="12" t="s">
        <v>1101</v>
      </c>
      <c r="C3216" s="12">
        <v>6366123653</v>
      </c>
      <c r="D3216" s="12">
        <v>834</v>
      </c>
      <c r="E3216" s="82">
        <v>46028.364942129629</v>
      </c>
      <c r="F3216" s="12" t="s">
        <v>15647</v>
      </c>
    </row>
    <row r="3217" spans="1:6" x14ac:dyDescent="0.3">
      <c r="A3217" s="12" t="s">
        <v>18861</v>
      </c>
      <c r="B3217" s="12" t="s">
        <v>2813</v>
      </c>
      <c r="C3217" s="12">
        <v>9954403779</v>
      </c>
      <c r="D3217" s="12">
        <v>1224</v>
      </c>
      <c r="E3217" s="82">
        <v>46039.136469907397</v>
      </c>
      <c r="F3217" s="12" t="s">
        <v>15643</v>
      </c>
    </row>
    <row r="3218" spans="1:6" x14ac:dyDescent="0.3">
      <c r="A3218" s="12" t="s">
        <v>18862</v>
      </c>
      <c r="B3218" s="12" t="s">
        <v>2701</v>
      </c>
      <c r="C3218" s="12">
        <v>6383646300</v>
      </c>
      <c r="D3218" s="12">
        <v>2285</v>
      </c>
      <c r="E3218" s="82">
        <v>46041.223969907413</v>
      </c>
      <c r="F3218" s="12" t="s">
        <v>15649</v>
      </c>
    </row>
    <row r="3219" spans="1:6" x14ac:dyDescent="0.3">
      <c r="A3219" s="12" t="s">
        <v>18863</v>
      </c>
      <c r="B3219" s="12" t="s">
        <v>4463</v>
      </c>
      <c r="C3219" s="12">
        <v>7028290172</v>
      </c>
      <c r="D3219" s="12">
        <v>2578</v>
      </c>
      <c r="E3219" s="82">
        <v>46026.712164351848</v>
      </c>
      <c r="F3219" s="12" t="s">
        <v>15643</v>
      </c>
    </row>
    <row r="3220" spans="1:6" x14ac:dyDescent="0.3">
      <c r="A3220" s="12" t="s">
        <v>18864</v>
      </c>
      <c r="B3220" s="12" t="s">
        <v>4529</v>
      </c>
      <c r="C3220" s="12">
        <v>8822965563</v>
      </c>
      <c r="D3220" s="12">
        <v>658</v>
      </c>
      <c r="E3220" s="82">
        <v>46028.96702546296</v>
      </c>
      <c r="F3220" s="12" t="s">
        <v>15649</v>
      </c>
    </row>
    <row r="3221" spans="1:6" x14ac:dyDescent="0.3">
      <c r="A3221" s="12" t="s">
        <v>18865</v>
      </c>
      <c r="B3221" s="12" t="s">
        <v>3222</v>
      </c>
      <c r="C3221" s="12">
        <v>9954413721</v>
      </c>
      <c r="D3221" s="12">
        <v>1368</v>
      </c>
      <c r="E3221" s="82">
        <v>46041.832303240742</v>
      </c>
      <c r="F3221" s="12" t="s">
        <v>15647</v>
      </c>
    </row>
    <row r="3222" spans="1:6" x14ac:dyDescent="0.3">
      <c r="A3222" s="12" t="s">
        <v>18866</v>
      </c>
      <c r="B3222" s="12" t="s">
        <v>3791</v>
      </c>
      <c r="C3222" s="12">
        <v>7071906899</v>
      </c>
      <c r="D3222" s="12">
        <v>47</v>
      </c>
      <c r="E3222" s="82">
        <v>46049.757997685178</v>
      </c>
      <c r="F3222" s="12" t="s">
        <v>15643</v>
      </c>
    </row>
    <row r="3223" spans="1:6" x14ac:dyDescent="0.3">
      <c r="A3223" s="12" t="s">
        <v>18867</v>
      </c>
      <c r="B3223" s="12" t="s">
        <v>4435</v>
      </c>
      <c r="C3223" s="12">
        <v>6320643508</v>
      </c>
      <c r="D3223" s="12">
        <v>1902</v>
      </c>
      <c r="E3223" s="82">
        <v>46049.584386574083</v>
      </c>
      <c r="F3223" s="12" t="s">
        <v>15643</v>
      </c>
    </row>
    <row r="3224" spans="1:6" x14ac:dyDescent="0.3">
      <c r="A3224" s="12" t="s">
        <v>18868</v>
      </c>
      <c r="B3224" s="12" t="s">
        <v>3497</v>
      </c>
      <c r="C3224" s="12">
        <v>7055013908</v>
      </c>
      <c r="D3224" s="12">
        <v>645</v>
      </c>
      <c r="E3224" s="82">
        <v>46029.945497685178</v>
      </c>
      <c r="F3224" s="12" t="s">
        <v>15643</v>
      </c>
    </row>
    <row r="3225" spans="1:6" x14ac:dyDescent="0.3">
      <c r="A3225" s="12" t="s">
        <v>18869</v>
      </c>
      <c r="B3225" s="12" t="s">
        <v>3579</v>
      </c>
      <c r="C3225" s="12">
        <v>9915468239</v>
      </c>
      <c r="D3225" s="12">
        <v>1566</v>
      </c>
      <c r="E3225" s="82">
        <v>46050.895497685182</v>
      </c>
      <c r="F3225" s="12" t="s">
        <v>15649</v>
      </c>
    </row>
    <row r="3226" spans="1:6" x14ac:dyDescent="0.3">
      <c r="A3226" s="12" t="s">
        <v>18870</v>
      </c>
      <c r="B3226" s="12" t="s">
        <v>2673</v>
      </c>
      <c r="C3226" s="12">
        <v>9875631798</v>
      </c>
      <c r="D3226" s="12">
        <v>3000</v>
      </c>
      <c r="E3226" s="82">
        <v>46052.221886574072</v>
      </c>
      <c r="F3226" s="12" t="s">
        <v>15647</v>
      </c>
    </row>
    <row r="3227" spans="1:6" x14ac:dyDescent="0.3">
      <c r="A3227" s="12" t="s">
        <v>18871</v>
      </c>
      <c r="B3227" s="12" t="s">
        <v>2703</v>
      </c>
      <c r="C3227" s="12">
        <v>6311744493</v>
      </c>
      <c r="D3227" s="12">
        <v>2930</v>
      </c>
      <c r="E3227" s="82">
        <v>46032.143414351849</v>
      </c>
      <c r="F3227" s="12" t="s">
        <v>15643</v>
      </c>
    </row>
    <row r="3228" spans="1:6" x14ac:dyDescent="0.3">
      <c r="A3228" s="12" t="s">
        <v>18872</v>
      </c>
      <c r="B3228" s="12" t="s">
        <v>1971</v>
      </c>
      <c r="C3228" s="12">
        <v>8857259416</v>
      </c>
      <c r="D3228" s="12">
        <v>13</v>
      </c>
      <c r="E3228" s="82">
        <v>46043.139247685183</v>
      </c>
      <c r="F3228" s="12" t="s">
        <v>15649</v>
      </c>
    </row>
    <row r="3229" spans="1:6" x14ac:dyDescent="0.3">
      <c r="A3229" s="12" t="s">
        <v>18873</v>
      </c>
      <c r="B3229" s="12" t="s">
        <v>2291</v>
      </c>
      <c r="C3229" s="12">
        <v>7058661540</v>
      </c>
      <c r="D3229" s="12">
        <v>795</v>
      </c>
      <c r="E3229" s="82">
        <v>46040.741331018522</v>
      </c>
      <c r="F3229" s="12" t="s">
        <v>15647</v>
      </c>
    </row>
    <row r="3230" spans="1:6" x14ac:dyDescent="0.3">
      <c r="A3230" s="12" t="s">
        <v>18874</v>
      </c>
      <c r="B3230" s="12" t="s">
        <v>1058</v>
      </c>
      <c r="C3230" s="12">
        <v>8836830935</v>
      </c>
      <c r="D3230" s="12">
        <v>753</v>
      </c>
      <c r="E3230" s="82">
        <v>46030.840636574067</v>
      </c>
      <c r="F3230" s="12" t="s">
        <v>15649</v>
      </c>
    </row>
    <row r="3231" spans="1:6" x14ac:dyDescent="0.3">
      <c r="A3231" s="12" t="s">
        <v>18875</v>
      </c>
      <c r="B3231" s="12" t="s">
        <v>2711</v>
      </c>
      <c r="C3231" s="12">
        <v>6349006551</v>
      </c>
      <c r="D3231" s="12">
        <v>3091</v>
      </c>
      <c r="E3231" s="82">
        <v>46051.034386574072</v>
      </c>
      <c r="F3231" s="12" t="s">
        <v>15647</v>
      </c>
    </row>
    <row r="3232" spans="1:6" x14ac:dyDescent="0.3">
      <c r="A3232" s="12" t="s">
        <v>18876</v>
      </c>
      <c r="B3232" s="12" t="s">
        <v>3547</v>
      </c>
      <c r="C3232" s="12">
        <v>6311410244</v>
      </c>
      <c r="D3232" s="12">
        <v>2786</v>
      </c>
      <c r="E3232" s="82">
        <v>46021.990636574083</v>
      </c>
      <c r="F3232" s="12" t="s">
        <v>15647</v>
      </c>
    </row>
    <row r="3233" spans="1:6" x14ac:dyDescent="0.3">
      <c r="A3233" s="12" t="s">
        <v>18877</v>
      </c>
      <c r="B3233" s="12" t="s">
        <v>1403</v>
      </c>
      <c r="C3233" s="12">
        <v>8875378674</v>
      </c>
      <c r="D3233" s="12">
        <v>3021</v>
      </c>
      <c r="E3233" s="82">
        <v>46027.052442129629</v>
      </c>
      <c r="F3233" s="12" t="s">
        <v>15643</v>
      </c>
    </row>
    <row r="3234" spans="1:6" x14ac:dyDescent="0.3">
      <c r="A3234" s="12" t="s">
        <v>18878</v>
      </c>
      <c r="B3234" s="12" t="s">
        <v>2645</v>
      </c>
      <c r="C3234" s="12">
        <v>6331556419</v>
      </c>
      <c r="D3234" s="12">
        <v>2596</v>
      </c>
      <c r="E3234" s="82">
        <v>46028.882997685178</v>
      </c>
      <c r="F3234" s="12" t="s">
        <v>15647</v>
      </c>
    </row>
    <row r="3235" spans="1:6" x14ac:dyDescent="0.3">
      <c r="A3235" s="12" t="s">
        <v>18879</v>
      </c>
      <c r="B3235" s="12" t="s">
        <v>4252</v>
      </c>
      <c r="C3235" s="12">
        <v>9996460628</v>
      </c>
      <c r="D3235" s="12">
        <v>2034</v>
      </c>
      <c r="E3235" s="82">
        <v>46050.854525462957</v>
      </c>
      <c r="F3235" s="12" t="s">
        <v>15649</v>
      </c>
    </row>
    <row r="3236" spans="1:6" x14ac:dyDescent="0.3">
      <c r="A3236" s="12" t="s">
        <v>18880</v>
      </c>
      <c r="B3236" s="12" t="s">
        <v>4559</v>
      </c>
      <c r="C3236" s="12">
        <v>7044525765</v>
      </c>
      <c r="D3236" s="12">
        <v>1203</v>
      </c>
      <c r="E3236" s="82">
        <v>46029.788553240738</v>
      </c>
      <c r="F3236" s="12" t="s">
        <v>15647</v>
      </c>
    </row>
    <row r="3237" spans="1:6" x14ac:dyDescent="0.3">
      <c r="A3237" s="12" t="s">
        <v>18881</v>
      </c>
      <c r="B3237" s="12" t="s">
        <v>3661</v>
      </c>
      <c r="C3237" s="12">
        <v>9851879026</v>
      </c>
      <c r="D3237" s="12">
        <v>2397</v>
      </c>
      <c r="E3237" s="82">
        <v>46044.131608796299</v>
      </c>
      <c r="F3237" s="12" t="s">
        <v>15643</v>
      </c>
    </row>
    <row r="3238" spans="1:6" x14ac:dyDescent="0.3">
      <c r="A3238" s="12" t="s">
        <v>18882</v>
      </c>
      <c r="B3238" s="12" t="s">
        <v>2172</v>
      </c>
      <c r="C3238" s="12">
        <v>9833070197</v>
      </c>
      <c r="D3238" s="12">
        <v>2206</v>
      </c>
      <c r="E3238" s="82">
        <v>46034.507303240738</v>
      </c>
      <c r="F3238" s="12" t="s">
        <v>15649</v>
      </c>
    </row>
    <row r="3239" spans="1:6" x14ac:dyDescent="0.3">
      <c r="A3239" s="12" t="s">
        <v>18883</v>
      </c>
      <c r="B3239" s="12" t="s">
        <v>2803</v>
      </c>
      <c r="C3239" s="12">
        <v>9855660100</v>
      </c>
      <c r="D3239" s="12">
        <v>537</v>
      </c>
      <c r="E3239" s="82">
        <v>46026.071192129632</v>
      </c>
      <c r="F3239" s="12" t="s">
        <v>15643</v>
      </c>
    </row>
    <row r="3240" spans="1:6" x14ac:dyDescent="0.3">
      <c r="A3240" s="12" t="s">
        <v>18884</v>
      </c>
      <c r="B3240" s="12" t="s">
        <v>3418</v>
      </c>
      <c r="C3240" s="12">
        <v>7038882756</v>
      </c>
      <c r="D3240" s="12">
        <v>664</v>
      </c>
      <c r="E3240" s="82">
        <v>46050.574664351851</v>
      </c>
      <c r="F3240" s="12" t="s">
        <v>15643</v>
      </c>
    </row>
    <row r="3241" spans="1:6" x14ac:dyDescent="0.3">
      <c r="A3241" s="12" t="s">
        <v>18885</v>
      </c>
      <c r="B3241" s="12" t="s">
        <v>3188</v>
      </c>
      <c r="C3241" s="12">
        <v>9871776251</v>
      </c>
      <c r="D3241" s="12">
        <v>164</v>
      </c>
      <c r="E3241" s="82">
        <v>46050.392025462963</v>
      </c>
      <c r="F3241" s="12" t="s">
        <v>15643</v>
      </c>
    </row>
    <row r="3242" spans="1:6" x14ac:dyDescent="0.3">
      <c r="A3242" s="12" t="s">
        <v>18886</v>
      </c>
      <c r="B3242" s="12" t="s">
        <v>2465</v>
      </c>
      <c r="C3242" s="12">
        <v>6331386188</v>
      </c>
      <c r="D3242" s="12">
        <v>698</v>
      </c>
      <c r="E3242" s="82">
        <v>46053.87327546296</v>
      </c>
      <c r="F3242" s="12" t="s">
        <v>15647</v>
      </c>
    </row>
    <row r="3243" spans="1:6" x14ac:dyDescent="0.3">
      <c r="A3243" s="12" t="s">
        <v>18887</v>
      </c>
      <c r="B3243" s="12" t="s">
        <v>1050</v>
      </c>
      <c r="C3243" s="12">
        <v>8882431230</v>
      </c>
      <c r="D3243" s="12">
        <v>2137</v>
      </c>
      <c r="E3243" s="82">
        <v>46037.51494212963</v>
      </c>
      <c r="F3243" s="12" t="s">
        <v>15643</v>
      </c>
    </row>
    <row r="3244" spans="1:6" x14ac:dyDescent="0.3">
      <c r="A3244" s="12" t="s">
        <v>18888</v>
      </c>
      <c r="B3244" s="12" t="s">
        <v>4314</v>
      </c>
      <c r="C3244" s="12">
        <v>6324249660</v>
      </c>
      <c r="D3244" s="12">
        <v>1484</v>
      </c>
      <c r="E3244" s="82">
        <v>46027.097581018519</v>
      </c>
      <c r="F3244" s="12" t="s">
        <v>15643</v>
      </c>
    </row>
    <row r="3245" spans="1:6" x14ac:dyDescent="0.3">
      <c r="A3245" s="12" t="s">
        <v>18889</v>
      </c>
      <c r="B3245" s="12" t="s">
        <v>4579</v>
      </c>
      <c r="C3245" s="12">
        <v>9994304057</v>
      </c>
      <c r="D3245" s="12">
        <v>1769</v>
      </c>
      <c r="E3245" s="82">
        <v>46021.198275462957</v>
      </c>
      <c r="F3245" s="12" t="s">
        <v>15643</v>
      </c>
    </row>
    <row r="3246" spans="1:6" x14ac:dyDescent="0.3">
      <c r="A3246" s="12" t="s">
        <v>18890</v>
      </c>
      <c r="B3246" s="12" t="s">
        <v>2667</v>
      </c>
      <c r="C3246" s="12">
        <v>6383971886</v>
      </c>
      <c r="D3246" s="12">
        <v>237</v>
      </c>
      <c r="E3246" s="82">
        <v>46041.992719907408</v>
      </c>
      <c r="F3246" s="12" t="s">
        <v>15647</v>
      </c>
    </row>
    <row r="3247" spans="1:6" x14ac:dyDescent="0.3">
      <c r="A3247" s="12" t="s">
        <v>18891</v>
      </c>
      <c r="B3247" s="12" t="s">
        <v>4261</v>
      </c>
      <c r="C3247" s="12">
        <v>9868475383</v>
      </c>
      <c r="D3247" s="12">
        <v>1903</v>
      </c>
      <c r="E3247" s="82">
        <v>46039.142025462963</v>
      </c>
      <c r="F3247" s="12" t="s">
        <v>15649</v>
      </c>
    </row>
    <row r="3248" spans="1:6" x14ac:dyDescent="0.3">
      <c r="A3248" s="12" t="s">
        <v>18892</v>
      </c>
      <c r="B3248" s="12" t="s">
        <v>787</v>
      </c>
      <c r="C3248" s="12">
        <v>8895677719</v>
      </c>
      <c r="D3248" s="12">
        <v>1227</v>
      </c>
      <c r="E3248" s="82">
        <v>46029.753831018519</v>
      </c>
      <c r="F3248" s="12" t="s">
        <v>15647</v>
      </c>
    </row>
    <row r="3249" spans="1:6" x14ac:dyDescent="0.3">
      <c r="A3249" s="12" t="s">
        <v>18893</v>
      </c>
      <c r="B3249" s="12" t="s">
        <v>1816</v>
      </c>
      <c r="C3249" s="12">
        <v>6388794139</v>
      </c>
      <c r="D3249" s="12">
        <v>2966</v>
      </c>
      <c r="E3249" s="82">
        <v>46042.055914351848</v>
      </c>
      <c r="F3249" s="12" t="s">
        <v>15647</v>
      </c>
    </row>
    <row r="3250" spans="1:6" x14ac:dyDescent="0.3">
      <c r="A3250" s="12" t="s">
        <v>18894</v>
      </c>
      <c r="B3250" s="12" t="s">
        <v>4064</v>
      </c>
      <c r="C3250" s="12">
        <v>9814924567</v>
      </c>
      <c r="D3250" s="12">
        <v>539</v>
      </c>
      <c r="E3250" s="82">
        <v>46022.584386574083</v>
      </c>
      <c r="F3250" s="12" t="s">
        <v>15647</v>
      </c>
    </row>
    <row r="3251" spans="1:6" x14ac:dyDescent="0.3">
      <c r="A3251" s="12" t="s">
        <v>18895</v>
      </c>
      <c r="B3251" s="12" t="s">
        <v>4212</v>
      </c>
      <c r="C3251" s="12">
        <v>6320417190</v>
      </c>
      <c r="D3251" s="12">
        <v>3281</v>
      </c>
      <c r="E3251" s="82">
        <v>46021.458692129629</v>
      </c>
      <c r="F3251" s="12" t="s">
        <v>15647</v>
      </c>
    </row>
    <row r="3252" spans="1:6" x14ac:dyDescent="0.3">
      <c r="A3252" s="12" t="s">
        <v>18896</v>
      </c>
      <c r="B3252" s="12" t="s">
        <v>4563</v>
      </c>
      <c r="C3252" s="12">
        <v>8847723094</v>
      </c>
      <c r="D3252" s="12">
        <v>2834</v>
      </c>
      <c r="E3252" s="82">
        <v>46036.235081018523</v>
      </c>
      <c r="F3252" s="12" t="s">
        <v>15649</v>
      </c>
    </row>
    <row r="3253" spans="1:6" x14ac:dyDescent="0.3">
      <c r="A3253" s="12" t="s">
        <v>18897</v>
      </c>
      <c r="B3253" s="12" t="s">
        <v>2453</v>
      </c>
      <c r="C3253" s="12">
        <v>6375369187</v>
      </c>
      <c r="D3253" s="12">
        <v>296</v>
      </c>
      <c r="E3253" s="82">
        <v>46043.79896990741</v>
      </c>
      <c r="F3253" s="12" t="s">
        <v>15649</v>
      </c>
    </row>
    <row r="3254" spans="1:6" x14ac:dyDescent="0.3">
      <c r="A3254" s="12" t="s">
        <v>18898</v>
      </c>
      <c r="B3254" s="12" t="s">
        <v>3072</v>
      </c>
      <c r="C3254" s="12">
        <v>7063794801</v>
      </c>
      <c r="D3254" s="12">
        <v>929</v>
      </c>
      <c r="E3254" s="82">
        <v>46028.096192129633</v>
      </c>
      <c r="F3254" s="12" t="s">
        <v>15643</v>
      </c>
    </row>
    <row r="3255" spans="1:6" x14ac:dyDescent="0.3">
      <c r="A3255" s="12" t="s">
        <v>18899</v>
      </c>
      <c r="B3255" s="12" t="s">
        <v>3258</v>
      </c>
      <c r="C3255" s="12">
        <v>9867158682</v>
      </c>
      <c r="D3255" s="12">
        <v>2141</v>
      </c>
      <c r="E3255" s="82">
        <v>46047.055219907408</v>
      </c>
      <c r="F3255" s="12" t="s">
        <v>15649</v>
      </c>
    </row>
    <row r="3256" spans="1:6" x14ac:dyDescent="0.3">
      <c r="A3256" s="12" t="s">
        <v>18900</v>
      </c>
      <c r="B3256" s="12" t="s">
        <v>1997</v>
      </c>
      <c r="C3256" s="12">
        <v>7065400979</v>
      </c>
      <c r="D3256" s="12">
        <v>3377</v>
      </c>
      <c r="E3256" s="82">
        <v>46052.43577546296</v>
      </c>
      <c r="F3256" s="12" t="s">
        <v>15643</v>
      </c>
    </row>
    <row r="3257" spans="1:6" x14ac:dyDescent="0.3">
      <c r="A3257" s="12" t="s">
        <v>18901</v>
      </c>
      <c r="B3257" s="12" t="s">
        <v>4208</v>
      </c>
      <c r="C3257" s="12">
        <v>6338837462</v>
      </c>
      <c r="D3257" s="12">
        <v>297</v>
      </c>
      <c r="E3257" s="82">
        <v>46048.062164351853</v>
      </c>
      <c r="F3257" s="12" t="s">
        <v>15643</v>
      </c>
    </row>
    <row r="3258" spans="1:6" x14ac:dyDescent="0.3">
      <c r="A3258" s="12" t="s">
        <v>18902</v>
      </c>
      <c r="B3258" s="12" t="s">
        <v>3501</v>
      </c>
      <c r="C3258" s="12">
        <v>7016305117</v>
      </c>
      <c r="D3258" s="12">
        <v>852</v>
      </c>
      <c r="E3258" s="82">
        <v>46037.994108796287</v>
      </c>
      <c r="F3258" s="12" t="s">
        <v>15643</v>
      </c>
    </row>
    <row r="3259" spans="1:6" x14ac:dyDescent="0.3">
      <c r="A3259" s="12" t="s">
        <v>18903</v>
      </c>
      <c r="B3259" s="12" t="s">
        <v>4483</v>
      </c>
      <c r="C3259" s="12">
        <v>9957696834</v>
      </c>
      <c r="D3259" s="12">
        <v>2198</v>
      </c>
      <c r="E3259" s="82">
        <v>46052.715636574067</v>
      </c>
      <c r="F3259" s="12" t="s">
        <v>15643</v>
      </c>
    </row>
    <row r="3260" spans="1:6" x14ac:dyDescent="0.3">
      <c r="A3260" s="12" t="s">
        <v>18904</v>
      </c>
      <c r="B3260" s="12" t="s">
        <v>3298</v>
      </c>
      <c r="C3260" s="12">
        <v>7079363767</v>
      </c>
      <c r="D3260" s="12">
        <v>3051</v>
      </c>
      <c r="E3260" s="82">
        <v>46050.241331018522</v>
      </c>
      <c r="F3260" s="12" t="s">
        <v>15649</v>
      </c>
    </row>
    <row r="3261" spans="1:6" x14ac:dyDescent="0.3">
      <c r="A3261" s="12" t="s">
        <v>18905</v>
      </c>
      <c r="B3261" s="12" t="s">
        <v>2083</v>
      </c>
      <c r="C3261" s="12">
        <v>7058945108</v>
      </c>
      <c r="D3261" s="12">
        <v>2177</v>
      </c>
      <c r="E3261" s="82">
        <v>46027.95521990741</v>
      </c>
      <c r="F3261" s="12" t="s">
        <v>15647</v>
      </c>
    </row>
    <row r="3262" spans="1:6" x14ac:dyDescent="0.3">
      <c r="A3262" s="12" t="s">
        <v>18906</v>
      </c>
      <c r="B3262" s="12" t="s">
        <v>1273</v>
      </c>
      <c r="C3262" s="12">
        <v>6358212825</v>
      </c>
      <c r="D3262" s="12">
        <v>3179</v>
      </c>
      <c r="E3262" s="82">
        <v>46039.132303240738</v>
      </c>
      <c r="F3262" s="12" t="s">
        <v>15647</v>
      </c>
    </row>
    <row r="3263" spans="1:6" x14ac:dyDescent="0.3">
      <c r="A3263" s="12" t="s">
        <v>18907</v>
      </c>
      <c r="B3263" s="12" t="s">
        <v>4164</v>
      </c>
      <c r="C3263" s="12">
        <v>9841151062</v>
      </c>
      <c r="D3263" s="12">
        <v>2596</v>
      </c>
      <c r="E3263" s="82">
        <v>46031.812164351853</v>
      </c>
      <c r="F3263" s="12" t="s">
        <v>15643</v>
      </c>
    </row>
    <row r="3264" spans="1:6" x14ac:dyDescent="0.3">
      <c r="A3264" s="12" t="s">
        <v>18908</v>
      </c>
      <c r="B3264" s="12" t="s">
        <v>710</v>
      </c>
      <c r="C3264" s="12">
        <v>9825375512</v>
      </c>
      <c r="D3264" s="12">
        <v>2376</v>
      </c>
      <c r="E3264" s="82">
        <v>46047.146192129629</v>
      </c>
      <c r="F3264" s="12" t="s">
        <v>15649</v>
      </c>
    </row>
    <row r="3265" spans="1:6" x14ac:dyDescent="0.3">
      <c r="A3265" s="12" t="s">
        <v>18909</v>
      </c>
      <c r="B3265" s="12" t="s">
        <v>3850</v>
      </c>
      <c r="C3265" s="12">
        <v>6398729973</v>
      </c>
      <c r="D3265" s="12">
        <v>1463</v>
      </c>
      <c r="E3265" s="82">
        <v>46038.271192129629</v>
      </c>
      <c r="F3265" s="12" t="s">
        <v>15649</v>
      </c>
    </row>
    <row r="3266" spans="1:6" x14ac:dyDescent="0.3">
      <c r="A3266" s="12" t="s">
        <v>18910</v>
      </c>
      <c r="B3266" s="12" t="s">
        <v>3110</v>
      </c>
      <c r="C3266" s="12">
        <v>6369608488</v>
      </c>
      <c r="D3266" s="12">
        <v>1305</v>
      </c>
      <c r="E3266" s="82">
        <v>46037.037164351852</v>
      </c>
      <c r="F3266" s="12" t="s">
        <v>15643</v>
      </c>
    </row>
    <row r="3267" spans="1:6" x14ac:dyDescent="0.3">
      <c r="A3267" s="12" t="s">
        <v>18911</v>
      </c>
      <c r="B3267" s="12" t="s">
        <v>2965</v>
      </c>
      <c r="C3267" s="12">
        <v>9912135641</v>
      </c>
      <c r="D3267" s="12">
        <v>2424</v>
      </c>
      <c r="E3267" s="82">
        <v>46048.616331018522</v>
      </c>
      <c r="F3267" s="12" t="s">
        <v>15643</v>
      </c>
    </row>
    <row r="3268" spans="1:6" x14ac:dyDescent="0.3">
      <c r="A3268" s="12" t="s">
        <v>18912</v>
      </c>
      <c r="B3268" s="12" t="s">
        <v>1760</v>
      </c>
      <c r="C3268" s="12">
        <v>9873586504</v>
      </c>
      <c r="D3268" s="12">
        <v>3438</v>
      </c>
      <c r="E3268" s="82">
        <v>46049.978831018518</v>
      </c>
      <c r="F3268" s="12" t="s">
        <v>15643</v>
      </c>
    </row>
    <row r="3269" spans="1:6" x14ac:dyDescent="0.3">
      <c r="A3269" s="12" t="s">
        <v>18913</v>
      </c>
      <c r="B3269" s="12" t="s">
        <v>1139</v>
      </c>
      <c r="C3269" s="12">
        <v>9997394163</v>
      </c>
      <c r="D3269" s="12">
        <v>1878</v>
      </c>
      <c r="E3269" s="82">
        <v>46039.601747685178</v>
      </c>
      <c r="F3269" s="12" t="s">
        <v>15647</v>
      </c>
    </row>
    <row r="3270" spans="1:6" x14ac:dyDescent="0.3">
      <c r="A3270" s="12" t="s">
        <v>18914</v>
      </c>
      <c r="B3270" s="12" t="s">
        <v>4168</v>
      </c>
      <c r="C3270" s="12">
        <v>9885327042</v>
      </c>
      <c r="D3270" s="12">
        <v>703</v>
      </c>
      <c r="E3270" s="82">
        <v>46036.442719907413</v>
      </c>
      <c r="F3270" s="12" t="s">
        <v>15643</v>
      </c>
    </row>
    <row r="3271" spans="1:6" x14ac:dyDescent="0.3">
      <c r="A3271" s="12" t="s">
        <v>18915</v>
      </c>
      <c r="B3271" s="12" t="s">
        <v>2015</v>
      </c>
      <c r="C3271" s="12">
        <v>8825081079</v>
      </c>
      <c r="D3271" s="12">
        <v>2839</v>
      </c>
      <c r="E3271" s="82">
        <v>46046.755219907413</v>
      </c>
      <c r="F3271" s="12" t="s">
        <v>15643</v>
      </c>
    </row>
    <row r="3272" spans="1:6" x14ac:dyDescent="0.3">
      <c r="A3272" s="12" t="s">
        <v>18916</v>
      </c>
      <c r="B3272" s="12" t="s">
        <v>2795</v>
      </c>
      <c r="C3272" s="12">
        <v>9917784607</v>
      </c>
      <c r="D3272" s="12">
        <v>2137</v>
      </c>
      <c r="E3272" s="82">
        <v>46026.295497685183</v>
      </c>
      <c r="F3272" s="12" t="s">
        <v>15643</v>
      </c>
    </row>
    <row r="3273" spans="1:6" x14ac:dyDescent="0.3">
      <c r="A3273" s="12" t="s">
        <v>18917</v>
      </c>
      <c r="B3273" s="12" t="s">
        <v>4086</v>
      </c>
      <c r="C3273" s="12">
        <v>7010878393</v>
      </c>
      <c r="D3273" s="12">
        <v>2600</v>
      </c>
      <c r="E3273" s="82">
        <v>46034.978831018518</v>
      </c>
      <c r="F3273" s="12" t="s">
        <v>15649</v>
      </c>
    </row>
    <row r="3274" spans="1:6" x14ac:dyDescent="0.3">
      <c r="A3274" s="12" t="s">
        <v>18918</v>
      </c>
      <c r="B3274" s="12" t="s">
        <v>1308</v>
      </c>
      <c r="C3274" s="12">
        <v>6366411872</v>
      </c>
      <c r="D3274" s="12">
        <v>149</v>
      </c>
      <c r="E3274" s="82">
        <v>46045.769803240742</v>
      </c>
      <c r="F3274" s="12" t="s">
        <v>15647</v>
      </c>
    </row>
    <row r="3275" spans="1:6" x14ac:dyDescent="0.3">
      <c r="A3275" s="12" t="s">
        <v>18919</v>
      </c>
      <c r="B3275" s="12" t="s">
        <v>4269</v>
      </c>
      <c r="C3275" s="12">
        <v>8824257782</v>
      </c>
      <c r="D3275" s="12">
        <v>2904</v>
      </c>
      <c r="E3275" s="82">
        <v>46042.628831018519</v>
      </c>
      <c r="F3275" s="12" t="s">
        <v>15643</v>
      </c>
    </row>
    <row r="3276" spans="1:6" x14ac:dyDescent="0.3">
      <c r="A3276" s="12" t="s">
        <v>18920</v>
      </c>
      <c r="B3276" s="12" t="s">
        <v>3585</v>
      </c>
      <c r="C3276" s="12">
        <v>8863625370</v>
      </c>
      <c r="D3276" s="12">
        <v>37</v>
      </c>
      <c r="E3276" s="82">
        <v>46039.728136574071</v>
      </c>
      <c r="F3276" s="12" t="s">
        <v>15649</v>
      </c>
    </row>
    <row r="3277" spans="1:6" x14ac:dyDescent="0.3">
      <c r="A3277" s="12" t="s">
        <v>18921</v>
      </c>
      <c r="B3277" s="12" t="s">
        <v>4521</v>
      </c>
      <c r="C3277" s="12">
        <v>6314051435</v>
      </c>
      <c r="D3277" s="12">
        <v>384</v>
      </c>
      <c r="E3277" s="82">
        <v>46051.629525462973</v>
      </c>
      <c r="F3277" s="12" t="s">
        <v>15647</v>
      </c>
    </row>
    <row r="3278" spans="1:6" x14ac:dyDescent="0.3">
      <c r="A3278" s="12" t="s">
        <v>18922</v>
      </c>
      <c r="B3278" s="12" t="s">
        <v>2160</v>
      </c>
      <c r="C3278" s="12">
        <v>9862356410</v>
      </c>
      <c r="D3278" s="12">
        <v>3465</v>
      </c>
      <c r="E3278" s="82">
        <v>46035.867719907408</v>
      </c>
      <c r="F3278" s="12" t="s">
        <v>15647</v>
      </c>
    </row>
    <row r="3279" spans="1:6" x14ac:dyDescent="0.3">
      <c r="A3279" s="12" t="s">
        <v>18923</v>
      </c>
      <c r="B3279" s="12" t="s">
        <v>1466</v>
      </c>
      <c r="C3279" s="12">
        <v>9982467301</v>
      </c>
      <c r="D3279" s="12">
        <v>1176</v>
      </c>
      <c r="E3279" s="82">
        <v>46048.487858796303</v>
      </c>
      <c r="F3279" s="12" t="s">
        <v>15643</v>
      </c>
    </row>
    <row r="3280" spans="1:6" x14ac:dyDescent="0.3">
      <c r="A3280" s="12" t="s">
        <v>18924</v>
      </c>
      <c r="B3280" s="12" t="s">
        <v>1037</v>
      </c>
      <c r="C3280" s="12">
        <v>9947128318</v>
      </c>
      <c r="D3280" s="12">
        <v>2384</v>
      </c>
      <c r="E3280" s="82">
        <v>46032.723969907413</v>
      </c>
      <c r="F3280" s="12" t="s">
        <v>15649</v>
      </c>
    </row>
    <row r="3281" spans="1:6" x14ac:dyDescent="0.3">
      <c r="A3281" s="12" t="s">
        <v>18925</v>
      </c>
      <c r="B3281" s="12" t="s">
        <v>3006</v>
      </c>
      <c r="C3281" s="12">
        <v>8837426464</v>
      </c>
      <c r="D3281" s="12">
        <v>3271</v>
      </c>
      <c r="E3281" s="82">
        <v>46023.347581018519</v>
      </c>
      <c r="F3281" s="12" t="s">
        <v>15649</v>
      </c>
    </row>
    <row r="3282" spans="1:6" x14ac:dyDescent="0.3">
      <c r="A3282" s="12" t="s">
        <v>18926</v>
      </c>
      <c r="B3282" s="12" t="s">
        <v>3202</v>
      </c>
      <c r="C3282" s="12">
        <v>9922681249</v>
      </c>
      <c r="D3282" s="12">
        <v>1580</v>
      </c>
      <c r="E3282" s="82">
        <v>46036.151747685188</v>
      </c>
      <c r="F3282" s="12" t="s">
        <v>15647</v>
      </c>
    </row>
    <row r="3283" spans="1:6" x14ac:dyDescent="0.3">
      <c r="A3283" s="12" t="s">
        <v>18927</v>
      </c>
      <c r="B3283" s="12" t="s">
        <v>2723</v>
      </c>
      <c r="C3283" s="12">
        <v>6344803268</v>
      </c>
      <c r="D3283" s="12">
        <v>472</v>
      </c>
      <c r="E3283" s="82">
        <v>46026.669108796297</v>
      </c>
      <c r="F3283" s="12" t="s">
        <v>15649</v>
      </c>
    </row>
    <row r="3284" spans="1:6" x14ac:dyDescent="0.3">
      <c r="A3284" s="12" t="s">
        <v>18928</v>
      </c>
      <c r="B3284" s="12" t="s">
        <v>2423</v>
      </c>
      <c r="C3284" s="12">
        <v>6354284326</v>
      </c>
      <c r="D3284" s="12">
        <v>797</v>
      </c>
      <c r="E3284" s="82">
        <v>46045.571886574071</v>
      </c>
      <c r="F3284" s="12" t="s">
        <v>15643</v>
      </c>
    </row>
    <row r="3285" spans="1:6" x14ac:dyDescent="0.3">
      <c r="A3285" s="12" t="s">
        <v>18929</v>
      </c>
      <c r="B3285" s="12" t="s">
        <v>1764</v>
      </c>
      <c r="C3285" s="12">
        <v>6329140492</v>
      </c>
      <c r="D3285" s="12">
        <v>2810</v>
      </c>
      <c r="E3285" s="82">
        <v>46032.932303240741</v>
      </c>
      <c r="F3285" s="12" t="s">
        <v>15647</v>
      </c>
    </row>
    <row r="3286" spans="1:6" x14ac:dyDescent="0.3">
      <c r="A3286" s="12" t="s">
        <v>18930</v>
      </c>
      <c r="B3286" s="12" t="s">
        <v>580</v>
      </c>
      <c r="C3286" s="12">
        <v>7066974630</v>
      </c>
      <c r="D3286" s="12">
        <v>306</v>
      </c>
      <c r="E3286" s="82">
        <v>46040.221192129633</v>
      </c>
      <c r="F3286" s="12" t="s">
        <v>15649</v>
      </c>
    </row>
    <row r="3287" spans="1:6" x14ac:dyDescent="0.3">
      <c r="A3287" s="12" t="s">
        <v>18931</v>
      </c>
      <c r="B3287" s="12" t="s">
        <v>1881</v>
      </c>
      <c r="C3287" s="12">
        <v>9954095178</v>
      </c>
      <c r="D3287" s="12">
        <v>3056</v>
      </c>
      <c r="E3287" s="82">
        <v>46024.376747685194</v>
      </c>
      <c r="F3287" s="12" t="s">
        <v>15643</v>
      </c>
    </row>
    <row r="3288" spans="1:6" x14ac:dyDescent="0.3">
      <c r="A3288" s="12" t="s">
        <v>18932</v>
      </c>
      <c r="B3288" s="12" t="s">
        <v>4543</v>
      </c>
      <c r="C3288" s="12">
        <v>9926788655</v>
      </c>
      <c r="D3288" s="12">
        <v>3271</v>
      </c>
      <c r="E3288" s="82">
        <v>46053.141331018523</v>
      </c>
      <c r="F3288" s="12" t="s">
        <v>15643</v>
      </c>
    </row>
    <row r="3289" spans="1:6" x14ac:dyDescent="0.3">
      <c r="A3289" s="12" t="s">
        <v>18933</v>
      </c>
      <c r="B3289" s="12" t="s">
        <v>4013</v>
      </c>
      <c r="C3289" s="12">
        <v>7021704204</v>
      </c>
      <c r="D3289" s="12">
        <v>1018</v>
      </c>
      <c r="E3289" s="82">
        <v>46032.660775462973</v>
      </c>
      <c r="F3289" s="12" t="s">
        <v>15649</v>
      </c>
    </row>
    <row r="3290" spans="1:6" x14ac:dyDescent="0.3">
      <c r="A3290" s="12" t="s">
        <v>18934</v>
      </c>
      <c r="B3290" s="12" t="s">
        <v>3234</v>
      </c>
      <c r="C3290" s="12">
        <v>6395400806</v>
      </c>
      <c r="D3290" s="12">
        <v>1191</v>
      </c>
      <c r="E3290" s="82">
        <v>46039.522581018522</v>
      </c>
      <c r="F3290" s="12" t="s">
        <v>15643</v>
      </c>
    </row>
    <row r="3291" spans="1:6" x14ac:dyDescent="0.3">
      <c r="A3291" s="12" t="s">
        <v>18935</v>
      </c>
      <c r="B3291" s="12" t="s">
        <v>2747</v>
      </c>
      <c r="C3291" s="12">
        <v>6315079914</v>
      </c>
      <c r="D3291" s="12">
        <v>350</v>
      </c>
      <c r="E3291" s="82">
        <v>46034.326747685183</v>
      </c>
      <c r="F3291" s="12" t="s">
        <v>15649</v>
      </c>
    </row>
    <row r="3292" spans="1:6" x14ac:dyDescent="0.3">
      <c r="A3292" s="12" t="s">
        <v>18936</v>
      </c>
      <c r="B3292" s="12" t="s">
        <v>4527</v>
      </c>
      <c r="C3292" s="12">
        <v>9839459425</v>
      </c>
      <c r="D3292" s="12">
        <v>2614</v>
      </c>
      <c r="E3292" s="82">
        <v>46020.482303240737</v>
      </c>
      <c r="F3292" s="12" t="s">
        <v>15649</v>
      </c>
    </row>
    <row r="3293" spans="1:6" x14ac:dyDescent="0.3">
      <c r="A3293" s="12" t="s">
        <v>18937</v>
      </c>
      <c r="B3293" s="12" t="s">
        <v>3952</v>
      </c>
      <c r="C3293" s="12">
        <v>9876468644</v>
      </c>
      <c r="D3293" s="12">
        <v>2026</v>
      </c>
      <c r="E3293" s="82">
        <v>46037.380914351852</v>
      </c>
      <c r="F3293" s="12" t="s">
        <v>15643</v>
      </c>
    </row>
    <row r="3294" spans="1:6" x14ac:dyDescent="0.3">
      <c r="A3294" s="12" t="s">
        <v>18938</v>
      </c>
      <c r="B3294" s="12" t="s">
        <v>2251</v>
      </c>
      <c r="C3294" s="12">
        <v>9950033234</v>
      </c>
      <c r="D3294" s="12">
        <v>146</v>
      </c>
      <c r="E3294" s="82">
        <v>46036.164247685178</v>
      </c>
      <c r="F3294" s="12" t="s">
        <v>15643</v>
      </c>
    </row>
    <row r="3295" spans="1:6" x14ac:dyDescent="0.3">
      <c r="A3295" s="12" t="s">
        <v>18939</v>
      </c>
      <c r="B3295" s="12" t="s">
        <v>2927</v>
      </c>
      <c r="C3295" s="12">
        <v>8863163148</v>
      </c>
      <c r="D3295" s="12">
        <v>3477</v>
      </c>
      <c r="E3295" s="82">
        <v>46037.96980324074</v>
      </c>
      <c r="F3295" s="12" t="s">
        <v>15647</v>
      </c>
    </row>
    <row r="3296" spans="1:6" x14ac:dyDescent="0.3">
      <c r="A3296" s="12" t="s">
        <v>18940</v>
      </c>
      <c r="B3296" s="12" t="s">
        <v>3805</v>
      </c>
      <c r="C3296" s="12">
        <v>7021266391</v>
      </c>
      <c r="D3296" s="12">
        <v>753</v>
      </c>
      <c r="E3296" s="82">
        <v>46034.542025462957</v>
      </c>
      <c r="F3296" s="12" t="s">
        <v>15643</v>
      </c>
    </row>
    <row r="3297" spans="1:6" x14ac:dyDescent="0.3">
      <c r="A3297" s="12" t="s">
        <v>18941</v>
      </c>
      <c r="B3297" s="12" t="s">
        <v>2177</v>
      </c>
      <c r="C3297" s="12">
        <v>9872907405</v>
      </c>
      <c r="D3297" s="12">
        <v>96</v>
      </c>
      <c r="E3297" s="82">
        <v>46040.980219907397</v>
      </c>
      <c r="F3297" s="12" t="s">
        <v>15643</v>
      </c>
    </row>
    <row r="3298" spans="1:6" x14ac:dyDescent="0.3">
      <c r="A3298" s="12" t="s">
        <v>18942</v>
      </c>
      <c r="B3298" s="12" t="s">
        <v>1885</v>
      </c>
      <c r="C3298" s="12">
        <v>7018929342</v>
      </c>
      <c r="D3298" s="12">
        <v>1703</v>
      </c>
      <c r="E3298" s="82">
        <v>46051.960775462961</v>
      </c>
      <c r="F3298" s="12" t="s">
        <v>15643</v>
      </c>
    </row>
    <row r="3299" spans="1:6" x14ac:dyDescent="0.3">
      <c r="A3299" s="12" t="s">
        <v>18943</v>
      </c>
      <c r="B3299" s="12" t="s">
        <v>2172</v>
      </c>
      <c r="C3299" s="12">
        <v>7047015211</v>
      </c>
      <c r="D3299" s="12">
        <v>2102</v>
      </c>
      <c r="E3299" s="82">
        <v>46038.844108796293</v>
      </c>
      <c r="F3299" s="12" t="s">
        <v>15643</v>
      </c>
    </row>
    <row r="3300" spans="1:6" x14ac:dyDescent="0.3">
      <c r="A3300" s="12" t="s">
        <v>18944</v>
      </c>
      <c r="B3300" s="12" t="s">
        <v>2363</v>
      </c>
      <c r="C3300" s="12">
        <v>9959702940</v>
      </c>
      <c r="D3300" s="12">
        <v>3073</v>
      </c>
      <c r="E3300" s="82">
        <v>46042.260775462957</v>
      </c>
      <c r="F3300" s="12" t="s">
        <v>15643</v>
      </c>
    </row>
    <row r="3301" spans="1:6" x14ac:dyDescent="0.3">
      <c r="A3301" s="12" t="s">
        <v>18945</v>
      </c>
      <c r="B3301" s="12" t="s">
        <v>2825</v>
      </c>
      <c r="C3301" s="12">
        <v>6319679121</v>
      </c>
      <c r="D3301" s="12">
        <v>1298</v>
      </c>
      <c r="E3301" s="82">
        <v>46030.228831018518</v>
      </c>
      <c r="F3301" s="12" t="s">
        <v>15647</v>
      </c>
    </row>
    <row r="3302" spans="1:6" x14ac:dyDescent="0.3">
      <c r="A3302" s="12" t="s">
        <v>18946</v>
      </c>
      <c r="B3302" s="12" t="s">
        <v>3711</v>
      </c>
      <c r="C3302" s="12">
        <v>8889118819</v>
      </c>
      <c r="D3302" s="12">
        <v>610</v>
      </c>
      <c r="E3302" s="82">
        <v>46025.886469907397</v>
      </c>
      <c r="F3302" s="12" t="s">
        <v>15647</v>
      </c>
    </row>
    <row r="3303" spans="1:6" x14ac:dyDescent="0.3">
      <c r="A3303" s="12" t="s">
        <v>18947</v>
      </c>
      <c r="B3303" s="12" t="s">
        <v>4310</v>
      </c>
      <c r="C3303" s="12">
        <v>9873776786</v>
      </c>
      <c r="D3303" s="12">
        <v>218</v>
      </c>
      <c r="E3303" s="82">
        <v>46029.095497685194</v>
      </c>
      <c r="F3303" s="12" t="s">
        <v>15643</v>
      </c>
    </row>
    <row r="3304" spans="1:6" x14ac:dyDescent="0.3">
      <c r="A3304" s="12" t="s">
        <v>18948</v>
      </c>
      <c r="B3304" s="12" t="s">
        <v>1816</v>
      </c>
      <c r="C3304" s="12">
        <v>9937212458</v>
      </c>
      <c r="D3304" s="12">
        <v>3363</v>
      </c>
      <c r="E3304" s="82">
        <v>46026.821192129632</v>
      </c>
      <c r="F3304" s="12" t="s">
        <v>15643</v>
      </c>
    </row>
    <row r="3305" spans="1:6" x14ac:dyDescent="0.3">
      <c r="A3305" s="12" t="s">
        <v>18949</v>
      </c>
      <c r="B3305" s="12" t="s">
        <v>928</v>
      </c>
      <c r="C3305" s="12">
        <v>8848360605</v>
      </c>
      <c r="D3305" s="12">
        <v>830</v>
      </c>
      <c r="E3305" s="82">
        <v>46036.179525462961</v>
      </c>
      <c r="F3305" s="12" t="s">
        <v>15649</v>
      </c>
    </row>
    <row r="3306" spans="1:6" x14ac:dyDescent="0.3">
      <c r="A3306" s="12" t="s">
        <v>18950</v>
      </c>
      <c r="B3306" s="12" t="s">
        <v>776</v>
      </c>
      <c r="C3306" s="12">
        <v>9917846196</v>
      </c>
      <c r="D3306" s="12">
        <v>1194</v>
      </c>
      <c r="E3306" s="82">
        <v>46039.662858796299</v>
      </c>
      <c r="F3306" s="12" t="s">
        <v>15647</v>
      </c>
    </row>
    <row r="3307" spans="1:6" x14ac:dyDescent="0.3">
      <c r="A3307" s="12" t="s">
        <v>18951</v>
      </c>
      <c r="B3307" s="12" t="s">
        <v>2741</v>
      </c>
      <c r="C3307" s="12">
        <v>8884609207</v>
      </c>
      <c r="D3307" s="12">
        <v>2827</v>
      </c>
      <c r="E3307" s="82">
        <v>46020.807997685188</v>
      </c>
      <c r="F3307" s="12" t="s">
        <v>15647</v>
      </c>
    </row>
    <row r="3308" spans="1:6" x14ac:dyDescent="0.3">
      <c r="A3308" s="12" t="s">
        <v>18952</v>
      </c>
      <c r="B3308" s="12" t="s">
        <v>2201</v>
      </c>
      <c r="C3308" s="12">
        <v>7017426233</v>
      </c>
      <c r="D3308" s="12">
        <v>348</v>
      </c>
      <c r="E3308" s="82">
        <v>46052.929525462961</v>
      </c>
      <c r="F3308" s="12" t="s">
        <v>15647</v>
      </c>
    </row>
    <row r="3309" spans="1:6" x14ac:dyDescent="0.3">
      <c r="A3309" s="12" t="s">
        <v>18953</v>
      </c>
      <c r="B3309" s="12" t="s">
        <v>686</v>
      </c>
      <c r="C3309" s="12">
        <v>7027543872</v>
      </c>
      <c r="D3309" s="12">
        <v>1306</v>
      </c>
      <c r="E3309" s="82">
        <v>46053.089942129627</v>
      </c>
      <c r="F3309" s="12" t="s">
        <v>15649</v>
      </c>
    </row>
    <row r="3310" spans="1:6" x14ac:dyDescent="0.3">
      <c r="A3310" s="12" t="s">
        <v>18954</v>
      </c>
      <c r="B3310" s="12" t="s">
        <v>4471</v>
      </c>
      <c r="C3310" s="12">
        <v>8817323509</v>
      </c>
      <c r="D3310" s="12">
        <v>1942</v>
      </c>
      <c r="E3310" s="82">
        <v>46043.771192129629</v>
      </c>
      <c r="F3310" s="12" t="s">
        <v>15647</v>
      </c>
    </row>
    <row r="3311" spans="1:6" x14ac:dyDescent="0.3">
      <c r="A3311" s="12" t="s">
        <v>18955</v>
      </c>
      <c r="B3311" s="12" t="s">
        <v>1445</v>
      </c>
      <c r="C3311" s="12">
        <v>9815382330</v>
      </c>
      <c r="D3311" s="12">
        <v>2894</v>
      </c>
      <c r="E3311" s="82">
        <v>46034.137164351851</v>
      </c>
      <c r="F3311" s="12" t="s">
        <v>15649</v>
      </c>
    </row>
    <row r="3312" spans="1:6" x14ac:dyDescent="0.3">
      <c r="A3312" s="12" t="s">
        <v>18956</v>
      </c>
      <c r="B3312" s="12" t="s">
        <v>1955</v>
      </c>
      <c r="C3312" s="12">
        <v>9873246823</v>
      </c>
      <c r="D3312" s="12">
        <v>2440</v>
      </c>
      <c r="E3312" s="82">
        <v>46042.424664351849</v>
      </c>
      <c r="F3312" s="12" t="s">
        <v>15647</v>
      </c>
    </row>
    <row r="3313" spans="1:6" x14ac:dyDescent="0.3">
      <c r="A3313" s="12" t="s">
        <v>18957</v>
      </c>
      <c r="B3313" s="12" t="s">
        <v>4003</v>
      </c>
      <c r="C3313" s="12">
        <v>7074062674</v>
      </c>
      <c r="D3313" s="12">
        <v>1885</v>
      </c>
      <c r="E3313" s="82">
        <v>46035.852442129632</v>
      </c>
      <c r="F3313" s="12" t="s">
        <v>15647</v>
      </c>
    </row>
    <row r="3314" spans="1:6" x14ac:dyDescent="0.3">
      <c r="A3314" s="12" t="s">
        <v>18958</v>
      </c>
      <c r="B3314" s="12" t="s">
        <v>3571</v>
      </c>
      <c r="C3314" s="12">
        <v>9962628330</v>
      </c>
      <c r="D3314" s="12">
        <v>1925</v>
      </c>
      <c r="E3314" s="82">
        <v>46051.684386574067</v>
      </c>
      <c r="F3314" s="12" t="s">
        <v>15649</v>
      </c>
    </row>
    <row r="3315" spans="1:6" x14ac:dyDescent="0.3">
      <c r="A3315" s="12" t="s">
        <v>18959</v>
      </c>
      <c r="B3315" s="12" t="s">
        <v>1905</v>
      </c>
      <c r="C3315" s="12">
        <v>8861711602</v>
      </c>
      <c r="D3315" s="12">
        <v>948</v>
      </c>
      <c r="E3315" s="82">
        <v>46044.349664351852</v>
      </c>
      <c r="F3315" s="12" t="s">
        <v>15643</v>
      </c>
    </row>
    <row r="3316" spans="1:6" x14ac:dyDescent="0.3">
      <c r="A3316" s="12" t="s">
        <v>18960</v>
      </c>
      <c r="B3316" s="12" t="s">
        <v>2295</v>
      </c>
      <c r="C3316" s="12">
        <v>6334794049</v>
      </c>
      <c r="D3316" s="12">
        <v>1428</v>
      </c>
      <c r="E3316" s="82">
        <v>46048.039247685178</v>
      </c>
      <c r="F3316" s="12" t="s">
        <v>15649</v>
      </c>
    </row>
    <row r="3317" spans="1:6" x14ac:dyDescent="0.3">
      <c r="A3317" s="12" t="s">
        <v>18961</v>
      </c>
      <c r="B3317" s="12" t="s">
        <v>4328</v>
      </c>
      <c r="C3317" s="12">
        <v>7061890446</v>
      </c>
      <c r="D3317" s="12">
        <v>2124</v>
      </c>
      <c r="E3317" s="82">
        <v>46037.937858796293</v>
      </c>
      <c r="F3317" s="12" t="s">
        <v>15649</v>
      </c>
    </row>
    <row r="3318" spans="1:6" x14ac:dyDescent="0.3">
      <c r="A3318" s="12" t="s">
        <v>18962</v>
      </c>
      <c r="B3318" s="12" t="s">
        <v>4328</v>
      </c>
      <c r="C3318" s="12">
        <v>9948219735</v>
      </c>
      <c r="D3318" s="12">
        <v>3448</v>
      </c>
      <c r="E3318" s="82">
        <v>46036.981608796297</v>
      </c>
      <c r="F3318" s="12" t="s">
        <v>15643</v>
      </c>
    </row>
    <row r="3319" spans="1:6" x14ac:dyDescent="0.3">
      <c r="A3319" s="12" t="s">
        <v>18963</v>
      </c>
      <c r="B3319" s="12" t="s">
        <v>3436</v>
      </c>
      <c r="C3319" s="12">
        <v>6314257896</v>
      </c>
      <c r="D3319" s="12">
        <v>313</v>
      </c>
      <c r="E3319" s="82">
        <v>46036.759386574071</v>
      </c>
      <c r="F3319" s="12" t="s">
        <v>15647</v>
      </c>
    </row>
    <row r="3320" spans="1:6" x14ac:dyDescent="0.3">
      <c r="A3320" s="12" t="s">
        <v>18964</v>
      </c>
      <c r="B3320" s="12" t="s">
        <v>2029</v>
      </c>
      <c r="C3320" s="12">
        <v>9875006961</v>
      </c>
      <c r="D3320" s="12">
        <v>795</v>
      </c>
      <c r="E3320" s="82">
        <v>46031.660775462973</v>
      </c>
      <c r="F3320" s="12" t="s">
        <v>15647</v>
      </c>
    </row>
    <row r="3321" spans="1:6" x14ac:dyDescent="0.3">
      <c r="A3321" s="12" t="s">
        <v>18965</v>
      </c>
      <c r="B3321" s="12" t="s">
        <v>949</v>
      </c>
      <c r="C3321" s="12">
        <v>9988719584</v>
      </c>
      <c r="D3321" s="12">
        <v>1817</v>
      </c>
      <c r="E3321" s="82">
        <v>46033.989942129629</v>
      </c>
      <c r="F3321" s="12" t="s">
        <v>15647</v>
      </c>
    </row>
    <row r="3322" spans="1:6" x14ac:dyDescent="0.3">
      <c r="A3322" s="12" t="s">
        <v>18966</v>
      </c>
      <c r="B3322" s="12" t="s">
        <v>1121</v>
      </c>
      <c r="C3322" s="12">
        <v>6338851955</v>
      </c>
      <c r="D3322" s="12">
        <v>1827</v>
      </c>
      <c r="E3322" s="82">
        <v>46032.40452546296</v>
      </c>
      <c r="F3322" s="12" t="s">
        <v>15643</v>
      </c>
    </row>
    <row r="3323" spans="1:6" x14ac:dyDescent="0.3">
      <c r="A3323" s="12" t="s">
        <v>18967</v>
      </c>
      <c r="B3323" s="12" t="s">
        <v>3218</v>
      </c>
      <c r="C3323" s="12">
        <v>8841553575</v>
      </c>
      <c r="D3323" s="12">
        <v>1415</v>
      </c>
      <c r="E3323" s="82">
        <v>46043.678831018522</v>
      </c>
      <c r="F3323" s="12" t="s">
        <v>15647</v>
      </c>
    </row>
    <row r="3324" spans="1:6" x14ac:dyDescent="0.3">
      <c r="A3324" s="12" t="s">
        <v>18968</v>
      </c>
      <c r="B3324" s="12" t="s">
        <v>2110</v>
      </c>
      <c r="C3324" s="12">
        <v>9885901895</v>
      </c>
      <c r="D3324" s="12">
        <v>2408</v>
      </c>
      <c r="E3324" s="82">
        <v>46023.316331018519</v>
      </c>
      <c r="F3324" s="12" t="s">
        <v>15647</v>
      </c>
    </row>
    <row r="3325" spans="1:6" x14ac:dyDescent="0.3">
      <c r="A3325" s="12" t="s">
        <v>18969</v>
      </c>
      <c r="B3325" s="12" t="s">
        <v>1285</v>
      </c>
      <c r="C3325" s="12">
        <v>7026988791</v>
      </c>
      <c r="D3325" s="12">
        <v>3286</v>
      </c>
      <c r="E3325" s="82">
        <v>46041.521192129629</v>
      </c>
      <c r="F3325" s="12" t="s">
        <v>15643</v>
      </c>
    </row>
    <row r="3326" spans="1:6" x14ac:dyDescent="0.3">
      <c r="A3326" s="12" t="s">
        <v>18970</v>
      </c>
      <c r="B3326" s="12" t="s">
        <v>2385</v>
      </c>
      <c r="C3326" s="12">
        <v>8811007949</v>
      </c>
      <c r="D3326" s="12">
        <v>3278</v>
      </c>
      <c r="E3326" s="82">
        <v>46030.511469907397</v>
      </c>
      <c r="F3326" s="12" t="s">
        <v>15643</v>
      </c>
    </row>
    <row r="3327" spans="1:6" x14ac:dyDescent="0.3">
      <c r="A3327" s="12" t="s">
        <v>18971</v>
      </c>
      <c r="B3327" s="12" t="s">
        <v>1796</v>
      </c>
      <c r="C3327" s="12">
        <v>7074384046</v>
      </c>
      <c r="D3327" s="12">
        <v>2494</v>
      </c>
      <c r="E3327" s="82">
        <v>46040.853136574071</v>
      </c>
      <c r="F3327" s="12" t="s">
        <v>15643</v>
      </c>
    </row>
    <row r="3328" spans="1:6" x14ac:dyDescent="0.3">
      <c r="A3328" s="12" t="s">
        <v>18972</v>
      </c>
      <c r="B3328" s="12" t="s">
        <v>1213</v>
      </c>
      <c r="C3328" s="12">
        <v>9864247930</v>
      </c>
      <c r="D3328" s="12">
        <v>1108</v>
      </c>
      <c r="E3328" s="82">
        <v>46053.586469907408</v>
      </c>
      <c r="F3328" s="12" t="s">
        <v>15647</v>
      </c>
    </row>
    <row r="3329" spans="1:6" x14ac:dyDescent="0.3">
      <c r="A3329" s="12" t="s">
        <v>18973</v>
      </c>
      <c r="B3329" s="12" t="s">
        <v>3366</v>
      </c>
      <c r="C3329" s="12">
        <v>7031794278</v>
      </c>
      <c r="D3329" s="12">
        <v>848</v>
      </c>
      <c r="E3329" s="82">
        <v>46024.744803240741</v>
      </c>
      <c r="F3329" s="12" t="s">
        <v>15647</v>
      </c>
    </row>
    <row r="3330" spans="1:6" x14ac:dyDescent="0.3">
      <c r="A3330" s="12" t="s">
        <v>18974</v>
      </c>
      <c r="B3330" s="12" t="s">
        <v>2629</v>
      </c>
      <c r="C3330" s="12">
        <v>9981902519</v>
      </c>
      <c r="D3330" s="12">
        <v>2509</v>
      </c>
      <c r="E3330" s="82">
        <v>46053.621886574067</v>
      </c>
      <c r="F3330" s="12" t="s">
        <v>15647</v>
      </c>
    </row>
    <row r="3331" spans="1:6" x14ac:dyDescent="0.3">
      <c r="A3331" s="12" t="s">
        <v>18975</v>
      </c>
      <c r="B3331" s="12" t="s">
        <v>2717</v>
      </c>
      <c r="C3331" s="12">
        <v>7094930161</v>
      </c>
      <c r="D3331" s="12">
        <v>888</v>
      </c>
      <c r="E3331" s="82">
        <v>46038.043414351851</v>
      </c>
      <c r="F3331" s="12" t="s">
        <v>15643</v>
      </c>
    </row>
    <row r="3332" spans="1:6" x14ac:dyDescent="0.3">
      <c r="A3332" s="12" t="s">
        <v>18976</v>
      </c>
      <c r="B3332" s="12" t="s">
        <v>1265</v>
      </c>
      <c r="C3332" s="12">
        <v>9814204330</v>
      </c>
      <c r="D3332" s="12">
        <v>2062</v>
      </c>
      <c r="E3332" s="82">
        <v>46038.665636574071</v>
      </c>
      <c r="F3332" s="12" t="s">
        <v>15643</v>
      </c>
    </row>
    <row r="3333" spans="1:6" x14ac:dyDescent="0.3">
      <c r="A3333" s="12" t="s">
        <v>18977</v>
      </c>
      <c r="B3333" s="12" t="s">
        <v>3442</v>
      </c>
      <c r="C3333" s="12">
        <v>9910381637</v>
      </c>
      <c r="D3333" s="12">
        <v>1489</v>
      </c>
      <c r="E3333" s="82">
        <v>46031.030914351853</v>
      </c>
      <c r="F3333" s="12" t="s">
        <v>15649</v>
      </c>
    </row>
    <row r="3334" spans="1:6" x14ac:dyDescent="0.3">
      <c r="A3334" s="12" t="s">
        <v>18978</v>
      </c>
      <c r="B3334" s="12" t="s">
        <v>617</v>
      </c>
      <c r="C3334" s="12">
        <v>7018363366</v>
      </c>
      <c r="D3334" s="12">
        <v>3546</v>
      </c>
      <c r="E3334" s="82">
        <v>46032.164942129632</v>
      </c>
      <c r="F3334" s="12" t="s">
        <v>15643</v>
      </c>
    </row>
    <row r="3335" spans="1:6" x14ac:dyDescent="0.3">
      <c r="A3335" s="12" t="s">
        <v>18979</v>
      </c>
      <c r="B3335" s="12" t="s">
        <v>2925</v>
      </c>
      <c r="C3335" s="12">
        <v>9877954369</v>
      </c>
      <c r="D3335" s="12">
        <v>2668</v>
      </c>
      <c r="E3335" s="82">
        <v>46052.526053240741</v>
      </c>
      <c r="F3335" s="12" t="s">
        <v>15649</v>
      </c>
    </row>
    <row r="3336" spans="1:6" x14ac:dyDescent="0.3">
      <c r="A3336" s="12" t="s">
        <v>18980</v>
      </c>
      <c r="B3336" s="12" t="s">
        <v>2599</v>
      </c>
      <c r="C3336" s="12">
        <v>6355515137</v>
      </c>
      <c r="D3336" s="12">
        <v>2372</v>
      </c>
      <c r="E3336" s="82">
        <v>46040.185081018521</v>
      </c>
      <c r="F3336" s="12" t="s">
        <v>15649</v>
      </c>
    </row>
    <row r="3337" spans="1:6" x14ac:dyDescent="0.3">
      <c r="A3337" s="12" t="s">
        <v>18981</v>
      </c>
      <c r="B3337" s="12" t="s">
        <v>2031</v>
      </c>
      <c r="C3337" s="12">
        <v>9868237900</v>
      </c>
      <c r="D3337" s="12">
        <v>633</v>
      </c>
      <c r="E3337" s="82">
        <v>46047.474664351852</v>
      </c>
      <c r="F3337" s="12" t="s">
        <v>15643</v>
      </c>
    </row>
    <row r="3338" spans="1:6" x14ac:dyDescent="0.3">
      <c r="A3338" s="12" t="s">
        <v>18982</v>
      </c>
      <c r="B3338" s="12" t="s">
        <v>695</v>
      </c>
      <c r="C3338" s="12">
        <v>6377168022</v>
      </c>
      <c r="D3338" s="12">
        <v>683</v>
      </c>
      <c r="E3338" s="82">
        <v>46024.820497685178</v>
      </c>
      <c r="F3338" s="12" t="s">
        <v>15647</v>
      </c>
    </row>
    <row r="3339" spans="1:6" x14ac:dyDescent="0.3">
      <c r="A3339" s="12" t="s">
        <v>18983</v>
      </c>
      <c r="B3339" s="12" t="s">
        <v>1457</v>
      </c>
      <c r="C3339" s="12">
        <v>8837452611</v>
      </c>
      <c r="D3339" s="12">
        <v>2501</v>
      </c>
      <c r="E3339" s="82">
        <v>46043.443414351852</v>
      </c>
      <c r="F3339" s="12" t="s">
        <v>15649</v>
      </c>
    </row>
    <row r="3340" spans="1:6" x14ac:dyDescent="0.3">
      <c r="A3340" s="12" t="s">
        <v>18984</v>
      </c>
      <c r="B3340" s="12" t="s">
        <v>1961</v>
      </c>
      <c r="C3340" s="12">
        <v>8882955219</v>
      </c>
      <c r="D3340" s="12">
        <v>1315</v>
      </c>
      <c r="E3340" s="82">
        <v>46035.914942129632</v>
      </c>
      <c r="F3340" s="12" t="s">
        <v>15643</v>
      </c>
    </row>
    <row r="3341" spans="1:6" x14ac:dyDescent="0.3">
      <c r="A3341" s="12" t="s">
        <v>18985</v>
      </c>
      <c r="B3341" s="12" t="s">
        <v>4547</v>
      </c>
      <c r="C3341" s="12">
        <v>9895071329</v>
      </c>
      <c r="D3341" s="12">
        <v>2174</v>
      </c>
      <c r="E3341" s="82">
        <v>46031.487164351849</v>
      </c>
      <c r="F3341" s="12" t="s">
        <v>15643</v>
      </c>
    </row>
    <row r="3342" spans="1:6" x14ac:dyDescent="0.3">
      <c r="A3342" s="12" t="s">
        <v>18986</v>
      </c>
      <c r="B3342" s="12" t="s">
        <v>3778</v>
      </c>
      <c r="C3342" s="12">
        <v>9995121304</v>
      </c>
      <c r="D3342" s="12">
        <v>2923</v>
      </c>
      <c r="E3342" s="82">
        <v>46028.437858796293</v>
      </c>
      <c r="F3342" s="12" t="s">
        <v>15643</v>
      </c>
    </row>
    <row r="3343" spans="1:6" x14ac:dyDescent="0.3">
      <c r="A3343" s="12" t="s">
        <v>18987</v>
      </c>
      <c r="B3343" s="12" t="s">
        <v>3322</v>
      </c>
      <c r="C3343" s="12">
        <v>6359633385</v>
      </c>
      <c r="D3343" s="12">
        <v>3131</v>
      </c>
      <c r="E3343" s="82">
        <v>46020.028831018521</v>
      </c>
      <c r="F3343" s="12" t="s">
        <v>15643</v>
      </c>
    </row>
    <row r="3344" spans="1:6" x14ac:dyDescent="0.3">
      <c r="A3344" s="12" t="s">
        <v>18988</v>
      </c>
      <c r="B3344" s="12" t="s">
        <v>2693</v>
      </c>
      <c r="C3344" s="12">
        <v>9815524288</v>
      </c>
      <c r="D3344" s="12">
        <v>2873</v>
      </c>
      <c r="E3344" s="82">
        <v>46045.18577546296</v>
      </c>
      <c r="F3344" s="12" t="s">
        <v>15647</v>
      </c>
    </row>
    <row r="3345" spans="1:6" x14ac:dyDescent="0.3">
      <c r="A3345" s="12" t="s">
        <v>18989</v>
      </c>
      <c r="B3345" s="12" t="s">
        <v>938</v>
      </c>
      <c r="C3345" s="12">
        <v>7039369949</v>
      </c>
      <c r="D3345" s="12">
        <v>2951</v>
      </c>
      <c r="E3345" s="82">
        <v>46026.65730324074</v>
      </c>
      <c r="F3345" s="12" t="s">
        <v>15643</v>
      </c>
    </row>
    <row r="3346" spans="1:6" x14ac:dyDescent="0.3">
      <c r="A3346" s="12" t="s">
        <v>18990</v>
      </c>
      <c r="B3346" s="12" t="s">
        <v>2905</v>
      </c>
      <c r="C3346" s="12">
        <v>9996431234</v>
      </c>
      <c r="D3346" s="12">
        <v>431</v>
      </c>
      <c r="E3346" s="82">
        <v>46044.242025462961</v>
      </c>
      <c r="F3346" s="12" t="s">
        <v>15647</v>
      </c>
    </row>
    <row r="3347" spans="1:6" x14ac:dyDescent="0.3">
      <c r="A3347" s="12" t="s">
        <v>18991</v>
      </c>
      <c r="B3347" s="12" t="s">
        <v>3799</v>
      </c>
      <c r="C3347" s="12">
        <v>9836998543</v>
      </c>
      <c r="D3347" s="12">
        <v>1212</v>
      </c>
      <c r="E3347" s="82">
        <v>46021.881608796299</v>
      </c>
      <c r="F3347" s="12" t="s">
        <v>15643</v>
      </c>
    </row>
    <row r="3348" spans="1:6" x14ac:dyDescent="0.3">
      <c r="A3348" s="12" t="s">
        <v>18992</v>
      </c>
      <c r="B3348" s="12" t="s">
        <v>1816</v>
      </c>
      <c r="C3348" s="12">
        <v>9876282569</v>
      </c>
      <c r="D3348" s="12">
        <v>419</v>
      </c>
      <c r="E3348" s="82">
        <v>46050.610775462963</v>
      </c>
      <c r="F3348" s="12" t="s">
        <v>15647</v>
      </c>
    </row>
    <row r="3349" spans="1:6" x14ac:dyDescent="0.3">
      <c r="A3349" s="12" t="s">
        <v>18993</v>
      </c>
      <c r="B3349" s="12" t="s">
        <v>4419</v>
      </c>
      <c r="C3349" s="12">
        <v>9820414817</v>
      </c>
      <c r="D3349" s="12">
        <v>466</v>
      </c>
      <c r="E3349" s="82">
        <v>46050.130914351852</v>
      </c>
      <c r="F3349" s="12" t="s">
        <v>15649</v>
      </c>
    </row>
    <row r="3350" spans="1:6" x14ac:dyDescent="0.3">
      <c r="A3350" s="12" t="s">
        <v>18994</v>
      </c>
      <c r="B3350" s="12" t="s">
        <v>2733</v>
      </c>
      <c r="C3350" s="12">
        <v>8831930833</v>
      </c>
      <c r="D3350" s="12">
        <v>943</v>
      </c>
      <c r="E3350" s="82">
        <v>46041.894108796303</v>
      </c>
      <c r="F3350" s="12" t="s">
        <v>15647</v>
      </c>
    </row>
    <row r="3351" spans="1:6" x14ac:dyDescent="0.3">
      <c r="A3351" s="12" t="s">
        <v>18995</v>
      </c>
      <c r="B3351" s="12" t="s">
        <v>2471</v>
      </c>
      <c r="C3351" s="12">
        <v>9871751640</v>
      </c>
      <c r="D3351" s="12">
        <v>231</v>
      </c>
      <c r="E3351" s="82">
        <v>46043.499664351853</v>
      </c>
      <c r="F3351" s="12" t="s">
        <v>15643</v>
      </c>
    </row>
    <row r="3352" spans="1:6" x14ac:dyDescent="0.3">
      <c r="A3352" s="12" t="s">
        <v>18996</v>
      </c>
      <c r="B3352" s="12" t="s">
        <v>3950</v>
      </c>
      <c r="C3352" s="12">
        <v>9847028300</v>
      </c>
      <c r="D3352" s="12">
        <v>2751</v>
      </c>
      <c r="E3352" s="82">
        <v>46052.857997685183</v>
      </c>
      <c r="F3352" s="12" t="s">
        <v>15649</v>
      </c>
    </row>
    <row r="3353" spans="1:6" x14ac:dyDescent="0.3">
      <c r="A3353" s="12" t="s">
        <v>18997</v>
      </c>
      <c r="B3353" s="12" t="s">
        <v>3080</v>
      </c>
      <c r="C3353" s="12">
        <v>7082348152</v>
      </c>
      <c r="D3353" s="12">
        <v>100</v>
      </c>
      <c r="E3353" s="82">
        <v>46031.912858796299</v>
      </c>
      <c r="F3353" s="12" t="s">
        <v>15649</v>
      </c>
    </row>
    <row r="3354" spans="1:6" x14ac:dyDescent="0.3">
      <c r="A3354" s="12" t="s">
        <v>18998</v>
      </c>
      <c r="B3354" s="12" t="s">
        <v>4300</v>
      </c>
      <c r="C3354" s="12">
        <v>7071146221</v>
      </c>
      <c r="D3354" s="12">
        <v>3102</v>
      </c>
      <c r="E3354" s="82">
        <v>46035.926747685182</v>
      </c>
      <c r="F3354" s="12" t="s">
        <v>15649</v>
      </c>
    </row>
    <row r="3355" spans="1:6" x14ac:dyDescent="0.3">
      <c r="A3355" s="12" t="s">
        <v>18999</v>
      </c>
      <c r="B3355" s="12" t="s">
        <v>1535</v>
      </c>
      <c r="C3355" s="12">
        <v>7027460192</v>
      </c>
      <c r="D3355" s="12">
        <v>976</v>
      </c>
      <c r="E3355" s="82">
        <v>46031.569803240738</v>
      </c>
      <c r="F3355" s="12" t="s">
        <v>15647</v>
      </c>
    </row>
    <row r="3356" spans="1:6" x14ac:dyDescent="0.3">
      <c r="A3356" s="12" t="s">
        <v>19000</v>
      </c>
      <c r="B3356" s="12" t="s">
        <v>661</v>
      </c>
      <c r="C3356" s="12">
        <v>9831293317</v>
      </c>
      <c r="D3356" s="12">
        <v>761</v>
      </c>
      <c r="E3356" s="82">
        <v>46021.613553240742</v>
      </c>
      <c r="F3356" s="12" t="s">
        <v>15643</v>
      </c>
    </row>
    <row r="3357" spans="1:6" x14ac:dyDescent="0.3">
      <c r="A3357" s="12" t="s">
        <v>19001</v>
      </c>
      <c r="B3357" s="12" t="s">
        <v>1772</v>
      </c>
      <c r="C3357" s="12">
        <v>9864892674</v>
      </c>
      <c r="D3357" s="12">
        <v>3342</v>
      </c>
      <c r="E3357" s="82">
        <v>46031.369108796287</v>
      </c>
      <c r="F3357" s="12" t="s">
        <v>15647</v>
      </c>
    </row>
    <row r="3358" spans="1:6" x14ac:dyDescent="0.3">
      <c r="A3358" s="12" t="s">
        <v>19002</v>
      </c>
      <c r="B3358" s="12" t="s">
        <v>593</v>
      </c>
      <c r="C3358" s="12">
        <v>6365774015</v>
      </c>
      <c r="D3358" s="12">
        <v>2974</v>
      </c>
      <c r="E3358" s="82">
        <v>46035.893414351849</v>
      </c>
      <c r="F3358" s="12" t="s">
        <v>15647</v>
      </c>
    </row>
    <row r="3359" spans="1:6" x14ac:dyDescent="0.3">
      <c r="A3359" s="12" t="s">
        <v>19003</v>
      </c>
      <c r="B3359" s="12" t="s">
        <v>1443</v>
      </c>
      <c r="C3359" s="12">
        <v>9935826584</v>
      </c>
      <c r="D3359" s="12">
        <v>2104</v>
      </c>
      <c r="E3359" s="82">
        <v>46025.360081018523</v>
      </c>
      <c r="F3359" s="12" t="s">
        <v>15649</v>
      </c>
    </row>
    <row r="3360" spans="1:6" x14ac:dyDescent="0.3">
      <c r="A3360" s="12" t="s">
        <v>19004</v>
      </c>
      <c r="B3360" s="12" t="s">
        <v>1792</v>
      </c>
      <c r="C3360" s="12">
        <v>9944988370</v>
      </c>
      <c r="D3360" s="12">
        <v>135</v>
      </c>
      <c r="E3360" s="82">
        <v>46045.957303240742</v>
      </c>
      <c r="F3360" s="12" t="s">
        <v>15649</v>
      </c>
    </row>
    <row r="3361" spans="1:6" x14ac:dyDescent="0.3">
      <c r="A3361" s="12" t="s">
        <v>19005</v>
      </c>
      <c r="B3361" s="12" t="s">
        <v>4467</v>
      </c>
      <c r="C3361" s="12">
        <v>6329972763</v>
      </c>
      <c r="D3361" s="12">
        <v>743</v>
      </c>
      <c r="E3361" s="82">
        <v>46045.57744212963</v>
      </c>
      <c r="F3361" s="12" t="s">
        <v>15643</v>
      </c>
    </row>
    <row r="3362" spans="1:6" x14ac:dyDescent="0.3">
      <c r="A3362" s="12" t="s">
        <v>19006</v>
      </c>
      <c r="B3362" s="12" t="s">
        <v>3902</v>
      </c>
      <c r="C3362" s="12">
        <v>7078985886</v>
      </c>
      <c r="D3362" s="12">
        <v>1834</v>
      </c>
      <c r="E3362" s="82">
        <v>46052.903831018521</v>
      </c>
      <c r="F3362" s="12" t="s">
        <v>15643</v>
      </c>
    </row>
    <row r="3363" spans="1:6" x14ac:dyDescent="0.3">
      <c r="A3363" s="12" t="s">
        <v>19007</v>
      </c>
      <c r="B3363" s="12" t="s">
        <v>1939</v>
      </c>
      <c r="C3363" s="12">
        <v>8845334257</v>
      </c>
      <c r="D3363" s="12">
        <v>2065</v>
      </c>
      <c r="E3363" s="82">
        <v>46032.336469907408</v>
      </c>
      <c r="F3363" s="12" t="s">
        <v>15643</v>
      </c>
    </row>
    <row r="3364" spans="1:6" x14ac:dyDescent="0.3">
      <c r="A3364" s="12" t="s">
        <v>19008</v>
      </c>
      <c r="B3364" s="12" t="s">
        <v>2485</v>
      </c>
      <c r="C3364" s="12">
        <v>6397038611</v>
      </c>
      <c r="D3364" s="12">
        <v>1026</v>
      </c>
      <c r="E3364" s="82">
        <v>46029.330914351849</v>
      </c>
      <c r="F3364" s="12" t="s">
        <v>15643</v>
      </c>
    </row>
    <row r="3365" spans="1:6" x14ac:dyDescent="0.3">
      <c r="A3365" s="12" t="s">
        <v>19009</v>
      </c>
      <c r="B3365" s="12" t="s">
        <v>1424</v>
      </c>
      <c r="C3365" s="12">
        <v>6377619522</v>
      </c>
      <c r="D3365" s="12">
        <v>1343</v>
      </c>
      <c r="E3365" s="82">
        <v>46020.326053240737</v>
      </c>
      <c r="F3365" s="12" t="s">
        <v>15647</v>
      </c>
    </row>
    <row r="3366" spans="1:6" x14ac:dyDescent="0.3">
      <c r="A3366" s="12" t="s">
        <v>19010</v>
      </c>
      <c r="B3366" s="12" t="s">
        <v>2449</v>
      </c>
      <c r="C3366" s="12">
        <v>6362937439</v>
      </c>
      <c r="D3366" s="12">
        <v>1028</v>
      </c>
      <c r="E3366" s="82">
        <v>46026.931608796287</v>
      </c>
      <c r="F3366" s="12" t="s">
        <v>15649</v>
      </c>
    </row>
    <row r="3367" spans="1:6" x14ac:dyDescent="0.3">
      <c r="A3367" s="12" t="s">
        <v>19011</v>
      </c>
      <c r="B3367" s="12" t="s">
        <v>2885</v>
      </c>
      <c r="C3367" s="12">
        <v>9865617964</v>
      </c>
      <c r="D3367" s="12">
        <v>1112</v>
      </c>
      <c r="E3367" s="82">
        <v>46039.534386574072</v>
      </c>
      <c r="F3367" s="12" t="s">
        <v>15643</v>
      </c>
    </row>
    <row r="3368" spans="1:6" x14ac:dyDescent="0.3">
      <c r="A3368" s="12" t="s">
        <v>19012</v>
      </c>
      <c r="B3368" s="12" t="s">
        <v>2351</v>
      </c>
      <c r="C3368" s="12">
        <v>9895193442</v>
      </c>
      <c r="D3368" s="12">
        <v>1048</v>
      </c>
      <c r="E3368" s="82">
        <v>46025.991331018522</v>
      </c>
      <c r="F3368" s="12" t="s">
        <v>15649</v>
      </c>
    </row>
    <row r="3369" spans="1:6" x14ac:dyDescent="0.3">
      <c r="A3369" s="12" t="s">
        <v>19013</v>
      </c>
      <c r="B3369" s="12" t="s">
        <v>2445</v>
      </c>
      <c r="C3369" s="12">
        <v>8822488010</v>
      </c>
      <c r="D3369" s="12">
        <v>2294</v>
      </c>
      <c r="E3369" s="82">
        <v>46029.196192129632</v>
      </c>
      <c r="F3369" s="12" t="s">
        <v>15643</v>
      </c>
    </row>
    <row r="3370" spans="1:6" x14ac:dyDescent="0.3">
      <c r="A3370" s="12" t="s">
        <v>19014</v>
      </c>
      <c r="B3370" s="12" t="s">
        <v>1050</v>
      </c>
      <c r="C3370" s="12">
        <v>6364581915</v>
      </c>
      <c r="D3370" s="12">
        <v>363</v>
      </c>
      <c r="E3370" s="82">
        <v>46019.510775462957</v>
      </c>
      <c r="F3370" s="12" t="s">
        <v>15649</v>
      </c>
    </row>
    <row r="3371" spans="1:6" x14ac:dyDescent="0.3">
      <c r="A3371" s="12" t="s">
        <v>19015</v>
      </c>
      <c r="B3371" s="12" t="s">
        <v>1772</v>
      </c>
      <c r="C3371" s="12">
        <v>9944912846</v>
      </c>
      <c r="D3371" s="12">
        <v>3534</v>
      </c>
      <c r="E3371" s="82">
        <v>46020.548275462963</v>
      </c>
      <c r="F3371" s="12" t="s">
        <v>15647</v>
      </c>
    </row>
    <row r="3372" spans="1:6" x14ac:dyDescent="0.3">
      <c r="A3372" s="12" t="s">
        <v>19016</v>
      </c>
      <c r="B3372" s="12" t="s">
        <v>1664</v>
      </c>
      <c r="C3372" s="12">
        <v>9986688580</v>
      </c>
      <c r="D3372" s="12">
        <v>2210</v>
      </c>
      <c r="E3372" s="82">
        <v>46046.838553240741</v>
      </c>
      <c r="F3372" s="12" t="s">
        <v>15643</v>
      </c>
    </row>
    <row r="3373" spans="1:6" x14ac:dyDescent="0.3">
      <c r="A3373" s="12" t="s">
        <v>19017</v>
      </c>
      <c r="B3373" s="12" t="s">
        <v>1949</v>
      </c>
      <c r="C3373" s="12">
        <v>9926297927</v>
      </c>
      <c r="D3373" s="12">
        <v>382</v>
      </c>
      <c r="E3373" s="82">
        <v>46034.457997685182</v>
      </c>
      <c r="F3373" s="12" t="s">
        <v>15647</v>
      </c>
    </row>
    <row r="3374" spans="1:6" x14ac:dyDescent="0.3">
      <c r="A3374" s="12" t="s">
        <v>19018</v>
      </c>
      <c r="B3374" s="12" t="s">
        <v>753</v>
      </c>
      <c r="C3374" s="12">
        <v>9961593589</v>
      </c>
      <c r="D3374" s="12">
        <v>1586</v>
      </c>
      <c r="E3374" s="82">
        <v>46038.84202546296</v>
      </c>
      <c r="F3374" s="12" t="s">
        <v>15649</v>
      </c>
    </row>
    <row r="3375" spans="1:6" x14ac:dyDescent="0.3">
      <c r="A3375" s="12" t="s">
        <v>19019</v>
      </c>
      <c r="B3375" s="12" t="s">
        <v>3587</v>
      </c>
      <c r="C3375" s="12">
        <v>9859580855</v>
      </c>
      <c r="D3375" s="12">
        <v>282</v>
      </c>
      <c r="E3375" s="82">
        <v>46022.288553240738</v>
      </c>
      <c r="F3375" s="12" t="s">
        <v>15649</v>
      </c>
    </row>
    <row r="3376" spans="1:6" x14ac:dyDescent="0.3">
      <c r="A3376" s="12" t="s">
        <v>19020</v>
      </c>
      <c r="B3376" s="12" t="s">
        <v>1091</v>
      </c>
      <c r="C3376" s="12">
        <v>7063577007</v>
      </c>
      <c r="D3376" s="12">
        <v>3460</v>
      </c>
      <c r="E3376" s="82">
        <v>46021.868414351848</v>
      </c>
      <c r="F3376" s="12" t="s">
        <v>15647</v>
      </c>
    </row>
    <row r="3377" spans="1:6" x14ac:dyDescent="0.3">
      <c r="A3377" s="12" t="s">
        <v>19021</v>
      </c>
      <c r="B3377" s="12" t="s">
        <v>3729</v>
      </c>
      <c r="C3377" s="12">
        <v>9865625292</v>
      </c>
      <c r="D3377" s="12">
        <v>324</v>
      </c>
      <c r="E3377" s="82">
        <v>46031.716331018521</v>
      </c>
      <c r="F3377" s="12" t="s">
        <v>15647</v>
      </c>
    </row>
    <row r="3378" spans="1:6" x14ac:dyDescent="0.3">
      <c r="A3378" s="12" t="s">
        <v>19022</v>
      </c>
      <c r="B3378" s="12" t="s">
        <v>3950</v>
      </c>
      <c r="C3378" s="12">
        <v>7020611827</v>
      </c>
      <c r="D3378" s="12">
        <v>205</v>
      </c>
      <c r="E3378" s="82">
        <v>46028.209386574083</v>
      </c>
      <c r="F3378" s="12" t="s">
        <v>15649</v>
      </c>
    </row>
    <row r="3379" spans="1:6" x14ac:dyDescent="0.3">
      <c r="A3379" s="12" t="s">
        <v>19023</v>
      </c>
      <c r="B3379" s="12" t="s">
        <v>2138</v>
      </c>
      <c r="C3379" s="12">
        <v>8885523853</v>
      </c>
      <c r="D3379" s="12">
        <v>370</v>
      </c>
      <c r="E3379" s="82">
        <v>46051.114247685182</v>
      </c>
      <c r="F3379" s="12" t="s">
        <v>15647</v>
      </c>
    </row>
    <row r="3380" spans="1:6" x14ac:dyDescent="0.3">
      <c r="A3380" s="12" t="s">
        <v>19024</v>
      </c>
      <c r="B3380" s="12" t="s">
        <v>2207</v>
      </c>
      <c r="C3380" s="12">
        <v>9873386631</v>
      </c>
      <c r="D3380" s="12">
        <v>3116</v>
      </c>
      <c r="E3380" s="82">
        <v>46044.839942129627</v>
      </c>
      <c r="F3380" s="12" t="s">
        <v>15643</v>
      </c>
    </row>
    <row r="3381" spans="1:6" x14ac:dyDescent="0.3">
      <c r="A3381" s="12" t="s">
        <v>19025</v>
      </c>
      <c r="B3381" s="12" t="s">
        <v>971</v>
      </c>
      <c r="C3381" s="12">
        <v>6379575559</v>
      </c>
      <c r="D3381" s="12">
        <v>3361</v>
      </c>
      <c r="E3381" s="82">
        <v>46030.153831018521</v>
      </c>
      <c r="F3381" s="12" t="s">
        <v>15649</v>
      </c>
    </row>
    <row r="3382" spans="1:6" x14ac:dyDescent="0.3">
      <c r="A3382" s="12" t="s">
        <v>19026</v>
      </c>
      <c r="B3382" s="12" t="s">
        <v>4547</v>
      </c>
      <c r="C3382" s="12">
        <v>8899164396</v>
      </c>
      <c r="D3382" s="12">
        <v>3597</v>
      </c>
      <c r="E3382" s="82">
        <v>46038.878831018519</v>
      </c>
      <c r="F3382" s="12" t="s">
        <v>15643</v>
      </c>
    </row>
    <row r="3383" spans="1:6" x14ac:dyDescent="0.3">
      <c r="A3383" s="12" t="s">
        <v>19027</v>
      </c>
      <c r="B3383" s="12" t="s">
        <v>1415</v>
      </c>
      <c r="C3383" s="12">
        <v>8891977415</v>
      </c>
      <c r="D3383" s="12">
        <v>1224</v>
      </c>
      <c r="E3383" s="82">
        <v>46049.553831018522</v>
      </c>
      <c r="F3383" s="12" t="s">
        <v>15649</v>
      </c>
    </row>
    <row r="3384" spans="1:6" x14ac:dyDescent="0.3">
      <c r="A3384" s="12" t="s">
        <v>19028</v>
      </c>
      <c r="B3384" s="12" t="s">
        <v>989</v>
      </c>
      <c r="C3384" s="12">
        <v>6353555314</v>
      </c>
      <c r="D3384" s="12">
        <v>889</v>
      </c>
      <c r="E3384" s="82">
        <v>46026.981608796297</v>
      </c>
      <c r="F3384" s="12" t="s">
        <v>15647</v>
      </c>
    </row>
    <row r="3385" spans="1:6" x14ac:dyDescent="0.3">
      <c r="A3385" s="12" t="s">
        <v>19029</v>
      </c>
      <c r="B3385" s="12" t="s">
        <v>3742</v>
      </c>
      <c r="C3385" s="12">
        <v>9943371723</v>
      </c>
      <c r="D3385" s="12">
        <v>1596</v>
      </c>
      <c r="E3385" s="82">
        <v>46046.87327546296</v>
      </c>
      <c r="F3385" s="12" t="s">
        <v>15647</v>
      </c>
    </row>
    <row r="3386" spans="1:6" x14ac:dyDescent="0.3">
      <c r="A3386" s="12" t="s">
        <v>19030</v>
      </c>
      <c r="B3386" s="12" t="s">
        <v>3697</v>
      </c>
      <c r="C3386" s="12">
        <v>6324022097</v>
      </c>
      <c r="D3386" s="12">
        <v>3570</v>
      </c>
      <c r="E3386" s="82">
        <v>46051.852442129632</v>
      </c>
      <c r="F3386" s="12" t="s">
        <v>15649</v>
      </c>
    </row>
    <row r="3387" spans="1:6" x14ac:dyDescent="0.3">
      <c r="A3387" s="12" t="s">
        <v>19031</v>
      </c>
      <c r="B3387" s="12" t="s">
        <v>590</v>
      </c>
      <c r="C3387" s="12">
        <v>9938375934</v>
      </c>
      <c r="D3387" s="12">
        <v>1464</v>
      </c>
      <c r="E3387" s="82">
        <v>46048.092719907407</v>
      </c>
      <c r="F3387" s="12" t="s">
        <v>15649</v>
      </c>
    </row>
    <row r="3388" spans="1:6" x14ac:dyDescent="0.3">
      <c r="A3388" s="12" t="s">
        <v>19032</v>
      </c>
      <c r="B3388" s="12" t="s">
        <v>4459</v>
      </c>
      <c r="C3388" s="12">
        <v>9943190540</v>
      </c>
      <c r="D3388" s="12">
        <v>111</v>
      </c>
      <c r="E3388" s="82">
        <v>46034.296886574077</v>
      </c>
      <c r="F3388" s="12" t="s">
        <v>15649</v>
      </c>
    </row>
    <row r="3389" spans="1:6" x14ac:dyDescent="0.3">
      <c r="A3389" s="12" t="s">
        <v>19033</v>
      </c>
      <c r="B3389" s="12" t="s">
        <v>3579</v>
      </c>
      <c r="C3389" s="12">
        <v>7060402985</v>
      </c>
      <c r="D3389" s="12">
        <v>508</v>
      </c>
      <c r="E3389" s="82">
        <v>46039.909386574072</v>
      </c>
      <c r="F3389" s="12" t="s">
        <v>15649</v>
      </c>
    </row>
    <row r="3390" spans="1:6" x14ac:dyDescent="0.3">
      <c r="A3390" s="12" t="s">
        <v>19034</v>
      </c>
      <c r="B3390" s="12" t="s">
        <v>3824</v>
      </c>
      <c r="C3390" s="12">
        <v>7092185669</v>
      </c>
      <c r="D3390" s="12">
        <v>1782</v>
      </c>
      <c r="E3390" s="82">
        <v>46021.641331018523</v>
      </c>
      <c r="F3390" s="12" t="s">
        <v>15647</v>
      </c>
    </row>
    <row r="3391" spans="1:6" x14ac:dyDescent="0.3">
      <c r="A3391" s="12" t="s">
        <v>19035</v>
      </c>
      <c r="B3391" s="12" t="s">
        <v>3760</v>
      </c>
      <c r="C3391" s="12">
        <v>8818817605</v>
      </c>
      <c r="D3391" s="12">
        <v>256</v>
      </c>
      <c r="E3391" s="82">
        <v>46036.526053240741</v>
      </c>
      <c r="F3391" s="12" t="s">
        <v>15649</v>
      </c>
    </row>
    <row r="3392" spans="1:6" x14ac:dyDescent="0.3">
      <c r="A3392" s="12" t="s">
        <v>19036</v>
      </c>
      <c r="B3392" s="12" t="s">
        <v>1223</v>
      </c>
      <c r="C3392" s="12">
        <v>8849318181</v>
      </c>
      <c r="D3392" s="12">
        <v>2092</v>
      </c>
      <c r="E3392" s="82">
        <v>46026.866331018522</v>
      </c>
      <c r="F3392" s="12" t="s">
        <v>15643</v>
      </c>
    </row>
    <row r="3393" spans="1:6" x14ac:dyDescent="0.3">
      <c r="A3393" s="12" t="s">
        <v>19037</v>
      </c>
      <c r="B3393" s="12" t="s">
        <v>4126</v>
      </c>
      <c r="C3393" s="12">
        <v>8835968903</v>
      </c>
      <c r="D3393" s="12">
        <v>1419</v>
      </c>
      <c r="E3393" s="82">
        <v>46043.187858796293</v>
      </c>
      <c r="F3393" s="12" t="s">
        <v>15647</v>
      </c>
    </row>
    <row r="3394" spans="1:6" x14ac:dyDescent="0.3">
      <c r="A3394" s="12" t="s">
        <v>19038</v>
      </c>
      <c r="B3394" s="12" t="s">
        <v>2771</v>
      </c>
      <c r="C3394" s="12">
        <v>6376392531</v>
      </c>
      <c r="D3394" s="12">
        <v>1947</v>
      </c>
      <c r="E3394" s="82">
        <v>46022.051053240742</v>
      </c>
      <c r="F3394" s="12" t="s">
        <v>15643</v>
      </c>
    </row>
    <row r="3395" spans="1:6" x14ac:dyDescent="0.3">
      <c r="A3395" s="12" t="s">
        <v>19039</v>
      </c>
      <c r="B3395" s="12" t="s">
        <v>590</v>
      </c>
      <c r="C3395" s="12">
        <v>9969458473</v>
      </c>
      <c r="D3395" s="12">
        <v>3116</v>
      </c>
      <c r="E3395" s="82">
        <v>46043.214942129627</v>
      </c>
      <c r="F3395" s="12" t="s">
        <v>15643</v>
      </c>
    </row>
    <row r="3396" spans="1:6" x14ac:dyDescent="0.3">
      <c r="A3396" s="12" t="s">
        <v>19040</v>
      </c>
      <c r="B3396" s="12" t="s">
        <v>1198</v>
      </c>
      <c r="C3396" s="12">
        <v>7097756349</v>
      </c>
      <c r="D3396" s="12">
        <v>664</v>
      </c>
      <c r="E3396" s="82">
        <v>46026.182303240741</v>
      </c>
      <c r="F3396" s="12" t="s">
        <v>15647</v>
      </c>
    </row>
    <row r="3397" spans="1:6" x14ac:dyDescent="0.3">
      <c r="A3397" s="12" t="s">
        <v>19041</v>
      </c>
      <c r="B3397" s="12" t="s">
        <v>1650</v>
      </c>
      <c r="C3397" s="12">
        <v>9985714574</v>
      </c>
      <c r="D3397" s="12">
        <v>3019</v>
      </c>
      <c r="E3397" s="82">
        <v>46038.669108796297</v>
      </c>
      <c r="F3397" s="12" t="s">
        <v>15647</v>
      </c>
    </row>
    <row r="3398" spans="1:6" x14ac:dyDescent="0.3">
      <c r="A3398" s="12" t="s">
        <v>19042</v>
      </c>
      <c r="B3398" s="12" t="s">
        <v>4413</v>
      </c>
      <c r="C3398" s="12">
        <v>7051228154</v>
      </c>
      <c r="D3398" s="12">
        <v>302</v>
      </c>
      <c r="E3398" s="82">
        <v>46022.155914351853</v>
      </c>
      <c r="F3398" s="12" t="s">
        <v>15649</v>
      </c>
    </row>
    <row r="3399" spans="1:6" x14ac:dyDescent="0.3">
      <c r="A3399" s="12" t="s">
        <v>19043</v>
      </c>
      <c r="B3399" s="12" t="s">
        <v>2285</v>
      </c>
      <c r="C3399" s="12">
        <v>8865910363</v>
      </c>
      <c r="D3399" s="12">
        <v>2957</v>
      </c>
      <c r="E3399" s="82">
        <v>46029.485081018523</v>
      </c>
      <c r="F3399" s="12" t="s">
        <v>15649</v>
      </c>
    </row>
    <row r="3400" spans="1:6" x14ac:dyDescent="0.3">
      <c r="A3400" s="12" t="s">
        <v>19044</v>
      </c>
      <c r="B3400" s="12" t="s">
        <v>3884</v>
      </c>
      <c r="C3400" s="12">
        <v>7023470473</v>
      </c>
      <c r="D3400" s="12">
        <v>3047</v>
      </c>
      <c r="E3400" s="82">
        <v>46047.997581018521</v>
      </c>
      <c r="F3400" s="12" t="s">
        <v>15649</v>
      </c>
    </row>
    <row r="3401" spans="1:6" x14ac:dyDescent="0.3">
      <c r="A3401" s="12" t="s">
        <v>19045</v>
      </c>
      <c r="B3401" s="12" t="s">
        <v>2281</v>
      </c>
      <c r="C3401" s="12">
        <v>9914172958</v>
      </c>
      <c r="D3401" s="12">
        <v>2155</v>
      </c>
      <c r="E3401" s="82">
        <v>46026.384386574071</v>
      </c>
      <c r="F3401" s="12" t="s">
        <v>15647</v>
      </c>
    </row>
    <row r="3402" spans="1:6" x14ac:dyDescent="0.3">
      <c r="A3402" s="12" t="s">
        <v>19046</v>
      </c>
      <c r="B3402" s="12" t="s">
        <v>595</v>
      </c>
      <c r="C3402" s="12">
        <v>8863589481</v>
      </c>
      <c r="D3402" s="12">
        <v>1046</v>
      </c>
      <c r="E3402" s="82">
        <v>46046.387858796297</v>
      </c>
      <c r="F3402" s="12" t="s">
        <v>15647</v>
      </c>
    </row>
    <row r="3403" spans="1:6" x14ac:dyDescent="0.3">
      <c r="A3403" s="12" t="s">
        <v>19047</v>
      </c>
      <c r="B3403" s="12" t="s">
        <v>2397</v>
      </c>
      <c r="C3403" s="12">
        <v>9872884496</v>
      </c>
      <c r="D3403" s="12">
        <v>1164</v>
      </c>
      <c r="E3403" s="82">
        <v>46034.708692129629</v>
      </c>
      <c r="F3403" s="12" t="s">
        <v>15643</v>
      </c>
    </row>
    <row r="3404" spans="1:6" x14ac:dyDescent="0.3">
      <c r="A3404" s="12" t="s">
        <v>19048</v>
      </c>
      <c r="B3404" s="12" t="s">
        <v>4200</v>
      </c>
      <c r="C3404" s="12">
        <v>7067324024</v>
      </c>
      <c r="D3404" s="12">
        <v>2364</v>
      </c>
      <c r="E3404" s="82">
        <v>46038.695497685178</v>
      </c>
      <c r="F3404" s="12" t="s">
        <v>15643</v>
      </c>
    </row>
    <row r="3405" spans="1:6" x14ac:dyDescent="0.3">
      <c r="A3405" s="12" t="s">
        <v>19049</v>
      </c>
      <c r="B3405" s="12" t="s">
        <v>2027</v>
      </c>
      <c r="C3405" s="12">
        <v>9999967403</v>
      </c>
      <c r="D3405" s="12">
        <v>3391</v>
      </c>
      <c r="E3405" s="82">
        <v>46023.95521990741</v>
      </c>
      <c r="F3405" s="12" t="s">
        <v>15647</v>
      </c>
    </row>
    <row r="3406" spans="1:6" x14ac:dyDescent="0.3">
      <c r="A3406" s="12" t="s">
        <v>19050</v>
      </c>
      <c r="B3406" s="12" t="s">
        <v>1975</v>
      </c>
      <c r="C3406" s="12">
        <v>6394893096</v>
      </c>
      <c r="D3406" s="12">
        <v>3362</v>
      </c>
      <c r="E3406" s="82">
        <v>46029.360775462963</v>
      </c>
      <c r="F3406" s="12" t="s">
        <v>15649</v>
      </c>
    </row>
    <row r="3407" spans="1:6" x14ac:dyDescent="0.3">
      <c r="A3407" s="12" t="s">
        <v>19051</v>
      </c>
      <c r="B3407" s="12" t="s">
        <v>3657</v>
      </c>
      <c r="C3407" s="12">
        <v>7032727758</v>
      </c>
      <c r="D3407" s="12">
        <v>2231</v>
      </c>
      <c r="E3407" s="82">
        <v>46050.134386574071</v>
      </c>
      <c r="F3407" s="12" t="s">
        <v>15647</v>
      </c>
    </row>
    <row r="3408" spans="1:6" x14ac:dyDescent="0.3">
      <c r="A3408" s="12" t="s">
        <v>19052</v>
      </c>
      <c r="B3408" s="12" t="s">
        <v>4312</v>
      </c>
      <c r="C3408" s="12">
        <v>9943761376</v>
      </c>
      <c r="D3408" s="12">
        <v>1149</v>
      </c>
      <c r="E3408" s="82">
        <v>46028.81355324074</v>
      </c>
      <c r="F3408" s="12" t="s">
        <v>15649</v>
      </c>
    </row>
    <row r="3409" spans="1:6" x14ac:dyDescent="0.3">
      <c r="A3409" s="12" t="s">
        <v>19053</v>
      </c>
      <c r="B3409" s="12" t="s">
        <v>4370</v>
      </c>
      <c r="C3409" s="12">
        <v>7029258114</v>
      </c>
      <c r="D3409" s="12">
        <v>648</v>
      </c>
      <c r="E3409" s="82">
        <v>46025.408692129633</v>
      </c>
      <c r="F3409" s="12" t="s">
        <v>15649</v>
      </c>
    </row>
    <row r="3410" spans="1:6" x14ac:dyDescent="0.3">
      <c r="A3410" s="12" t="s">
        <v>19054</v>
      </c>
      <c r="B3410" s="12" t="s">
        <v>1259</v>
      </c>
      <c r="C3410" s="12">
        <v>9990823185</v>
      </c>
      <c r="D3410" s="12">
        <v>263</v>
      </c>
      <c r="E3410" s="82">
        <v>46044.953136574077</v>
      </c>
      <c r="F3410" s="12" t="s">
        <v>15647</v>
      </c>
    </row>
    <row r="3411" spans="1:6" x14ac:dyDescent="0.3">
      <c r="A3411" s="12" t="s">
        <v>19055</v>
      </c>
      <c r="B3411" s="12" t="s">
        <v>3276</v>
      </c>
      <c r="C3411" s="12">
        <v>9877318655</v>
      </c>
      <c r="D3411" s="12">
        <v>1466</v>
      </c>
      <c r="E3411" s="82">
        <v>46038.129525462973</v>
      </c>
      <c r="F3411" s="12" t="s">
        <v>15643</v>
      </c>
    </row>
    <row r="3412" spans="1:6" x14ac:dyDescent="0.3">
      <c r="A3412" s="12" t="s">
        <v>19056</v>
      </c>
      <c r="B3412" s="12" t="s">
        <v>2475</v>
      </c>
      <c r="C3412" s="12">
        <v>9910165402</v>
      </c>
      <c r="D3412" s="12">
        <v>1560</v>
      </c>
      <c r="E3412" s="82">
        <v>46044.533692129633</v>
      </c>
      <c r="F3412" s="12" t="s">
        <v>15643</v>
      </c>
    </row>
    <row r="3413" spans="1:6" x14ac:dyDescent="0.3">
      <c r="A3413" s="12" t="s">
        <v>19057</v>
      </c>
      <c r="B3413" s="12" t="s">
        <v>1167</v>
      </c>
      <c r="C3413" s="12">
        <v>8870981069</v>
      </c>
      <c r="D3413" s="12">
        <v>2829</v>
      </c>
      <c r="E3413" s="82">
        <v>46050.556608796287</v>
      </c>
      <c r="F3413" s="12" t="s">
        <v>15643</v>
      </c>
    </row>
    <row r="3414" spans="1:6" x14ac:dyDescent="0.3">
      <c r="A3414" s="12" t="s">
        <v>19058</v>
      </c>
      <c r="B3414" s="12" t="s">
        <v>3444</v>
      </c>
      <c r="C3414" s="12">
        <v>9966364573</v>
      </c>
      <c r="D3414" s="12">
        <v>3296</v>
      </c>
      <c r="E3414" s="82">
        <v>46049.451747685183</v>
      </c>
      <c r="F3414" s="12" t="s">
        <v>15643</v>
      </c>
    </row>
    <row r="3415" spans="1:6" x14ac:dyDescent="0.3">
      <c r="A3415" s="12" t="s">
        <v>19059</v>
      </c>
      <c r="B3415" s="12" t="s">
        <v>2409</v>
      </c>
      <c r="C3415" s="12">
        <v>9821300730</v>
      </c>
      <c r="D3415" s="12">
        <v>325</v>
      </c>
      <c r="E3415" s="82">
        <v>46043.417025462957</v>
      </c>
      <c r="F3415" s="12" t="s">
        <v>15649</v>
      </c>
    </row>
    <row r="3416" spans="1:6" x14ac:dyDescent="0.3">
      <c r="A3416" s="12" t="s">
        <v>19060</v>
      </c>
      <c r="B3416" s="12" t="s">
        <v>722</v>
      </c>
      <c r="C3416" s="12">
        <v>9990500192</v>
      </c>
      <c r="D3416" s="12">
        <v>3061</v>
      </c>
      <c r="E3416" s="82">
        <v>46051.260775462957</v>
      </c>
      <c r="F3416" s="12" t="s">
        <v>15649</v>
      </c>
    </row>
    <row r="3417" spans="1:6" x14ac:dyDescent="0.3">
      <c r="A3417" s="12" t="s">
        <v>19061</v>
      </c>
      <c r="B3417" s="12" t="s">
        <v>2055</v>
      </c>
      <c r="C3417" s="12">
        <v>8841430436</v>
      </c>
      <c r="D3417" s="12">
        <v>1232</v>
      </c>
      <c r="E3417" s="82">
        <v>46023.507997685178</v>
      </c>
      <c r="F3417" s="12" t="s">
        <v>15649</v>
      </c>
    </row>
    <row r="3418" spans="1:6" x14ac:dyDescent="0.3">
      <c r="A3418" s="12" t="s">
        <v>19062</v>
      </c>
      <c r="B3418" s="12" t="s">
        <v>3673</v>
      </c>
      <c r="C3418" s="12">
        <v>7085538944</v>
      </c>
      <c r="D3418" s="12">
        <v>3228</v>
      </c>
      <c r="E3418" s="82">
        <v>46052.301747685182</v>
      </c>
      <c r="F3418" s="12" t="s">
        <v>15649</v>
      </c>
    </row>
    <row r="3419" spans="1:6" x14ac:dyDescent="0.3">
      <c r="A3419" s="12" t="s">
        <v>19063</v>
      </c>
      <c r="B3419" s="12" t="s">
        <v>1433</v>
      </c>
      <c r="C3419" s="12">
        <v>6360706021</v>
      </c>
      <c r="D3419" s="12">
        <v>894</v>
      </c>
      <c r="E3419" s="82">
        <v>46045.110775462963</v>
      </c>
      <c r="F3419" s="12" t="s">
        <v>15649</v>
      </c>
    </row>
    <row r="3420" spans="1:6" x14ac:dyDescent="0.3">
      <c r="A3420" s="12" t="s">
        <v>19064</v>
      </c>
      <c r="B3420" s="12" t="s">
        <v>3914</v>
      </c>
      <c r="C3420" s="12">
        <v>9926785169</v>
      </c>
      <c r="D3420" s="12">
        <v>2695</v>
      </c>
      <c r="E3420" s="82">
        <v>46028.153831018521</v>
      </c>
      <c r="F3420" s="12" t="s">
        <v>15643</v>
      </c>
    </row>
    <row r="3421" spans="1:6" x14ac:dyDescent="0.3">
      <c r="A3421" s="12" t="s">
        <v>19065</v>
      </c>
      <c r="B3421" s="12" t="s">
        <v>1155</v>
      </c>
      <c r="C3421" s="12">
        <v>8826103935</v>
      </c>
      <c r="D3421" s="12">
        <v>771</v>
      </c>
      <c r="E3421" s="82">
        <v>46049.507997685178</v>
      </c>
      <c r="F3421" s="12" t="s">
        <v>15649</v>
      </c>
    </row>
    <row r="3422" spans="1:6" x14ac:dyDescent="0.3">
      <c r="A3422" s="12" t="s">
        <v>19066</v>
      </c>
      <c r="B3422" s="12" t="s">
        <v>2601</v>
      </c>
      <c r="C3422" s="12">
        <v>8822672736</v>
      </c>
      <c r="D3422" s="12">
        <v>3571</v>
      </c>
      <c r="E3422" s="82">
        <v>46046.232303240737</v>
      </c>
      <c r="F3422" s="12" t="s">
        <v>15647</v>
      </c>
    </row>
    <row r="3423" spans="1:6" x14ac:dyDescent="0.3">
      <c r="A3423" s="12" t="s">
        <v>19067</v>
      </c>
      <c r="B3423" s="12" t="s">
        <v>2889</v>
      </c>
      <c r="C3423" s="12">
        <v>9874140231</v>
      </c>
      <c r="D3423" s="12">
        <v>2254</v>
      </c>
      <c r="E3423" s="82">
        <v>46049.15452546296</v>
      </c>
      <c r="F3423" s="12" t="s">
        <v>15649</v>
      </c>
    </row>
    <row r="3424" spans="1:6" x14ac:dyDescent="0.3">
      <c r="A3424" s="12" t="s">
        <v>19068</v>
      </c>
      <c r="B3424" s="12" t="s">
        <v>3776</v>
      </c>
      <c r="C3424" s="12">
        <v>9912734388</v>
      </c>
      <c r="D3424" s="12">
        <v>2494</v>
      </c>
      <c r="E3424" s="82">
        <v>46050.496192129627</v>
      </c>
      <c r="F3424" s="12" t="s">
        <v>15643</v>
      </c>
    </row>
    <row r="3425" spans="1:6" x14ac:dyDescent="0.3">
      <c r="A3425" s="12" t="s">
        <v>19069</v>
      </c>
      <c r="B3425" s="12" t="s">
        <v>4364</v>
      </c>
      <c r="C3425" s="12">
        <v>7097376194</v>
      </c>
      <c r="D3425" s="12">
        <v>1127</v>
      </c>
      <c r="E3425" s="82">
        <v>46034.098275462973</v>
      </c>
      <c r="F3425" s="12" t="s">
        <v>15649</v>
      </c>
    </row>
    <row r="3426" spans="1:6" x14ac:dyDescent="0.3">
      <c r="A3426" s="12" t="s">
        <v>19070</v>
      </c>
      <c r="B3426" s="12" t="s">
        <v>1768</v>
      </c>
      <c r="C3426" s="12">
        <v>9912070919</v>
      </c>
      <c r="D3426" s="12">
        <v>1720</v>
      </c>
      <c r="E3426" s="82">
        <v>46047.96702546296</v>
      </c>
      <c r="F3426" s="12" t="s">
        <v>15647</v>
      </c>
    </row>
    <row r="3427" spans="1:6" x14ac:dyDescent="0.3">
      <c r="A3427" s="12" t="s">
        <v>19071</v>
      </c>
      <c r="B3427" s="12" t="s">
        <v>981</v>
      </c>
      <c r="C3427" s="12">
        <v>6339519859</v>
      </c>
      <c r="D3427" s="12">
        <v>1859</v>
      </c>
      <c r="E3427" s="82">
        <v>46050.605219907397</v>
      </c>
      <c r="F3427" s="12" t="s">
        <v>15643</v>
      </c>
    </row>
    <row r="3428" spans="1:6" x14ac:dyDescent="0.3">
      <c r="A3428" s="12" t="s">
        <v>19072</v>
      </c>
      <c r="B3428" s="12" t="s">
        <v>4475</v>
      </c>
      <c r="C3428" s="12">
        <v>9870830942</v>
      </c>
      <c r="D3428" s="12">
        <v>59</v>
      </c>
      <c r="E3428" s="82">
        <v>46025.739942129629</v>
      </c>
      <c r="F3428" s="12" t="s">
        <v>15649</v>
      </c>
    </row>
    <row r="3429" spans="1:6" x14ac:dyDescent="0.3">
      <c r="A3429" s="12" t="s">
        <v>19073</v>
      </c>
      <c r="B3429" s="12" t="s">
        <v>4164</v>
      </c>
      <c r="C3429" s="12">
        <v>6379374095</v>
      </c>
      <c r="D3429" s="12">
        <v>2110</v>
      </c>
      <c r="E3429" s="82">
        <v>46023.351747685178</v>
      </c>
      <c r="F3429" s="12" t="s">
        <v>15647</v>
      </c>
    </row>
    <row r="3430" spans="1:6" x14ac:dyDescent="0.3">
      <c r="A3430" s="12" t="s">
        <v>19074</v>
      </c>
      <c r="B3430" s="12" t="s">
        <v>4386</v>
      </c>
      <c r="C3430" s="12">
        <v>9948699355</v>
      </c>
      <c r="D3430" s="12">
        <v>784</v>
      </c>
      <c r="E3430" s="82">
        <v>46022.445497685178</v>
      </c>
      <c r="F3430" s="12" t="s">
        <v>15643</v>
      </c>
    </row>
    <row r="3431" spans="1:6" x14ac:dyDescent="0.3">
      <c r="A3431" s="12" t="s">
        <v>19075</v>
      </c>
      <c r="B3431" s="12" t="s">
        <v>3661</v>
      </c>
      <c r="C3431" s="12">
        <v>9957869566</v>
      </c>
      <c r="D3431" s="12">
        <v>1391</v>
      </c>
      <c r="E3431" s="82">
        <v>46032.296886574077</v>
      </c>
      <c r="F3431" s="12" t="s">
        <v>15643</v>
      </c>
    </row>
    <row r="3432" spans="1:6" x14ac:dyDescent="0.3">
      <c r="A3432" s="12" t="s">
        <v>19076</v>
      </c>
      <c r="B3432" s="12" t="s">
        <v>1391</v>
      </c>
      <c r="C3432" s="12">
        <v>8862553309</v>
      </c>
      <c r="D3432" s="12">
        <v>1646</v>
      </c>
      <c r="E3432" s="82">
        <v>46039.102442129632</v>
      </c>
      <c r="F3432" s="12" t="s">
        <v>15643</v>
      </c>
    </row>
    <row r="3433" spans="1:6" x14ac:dyDescent="0.3">
      <c r="A3433" s="12" t="s">
        <v>19077</v>
      </c>
      <c r="B3433" s="12" t="s">
        <v>2307</v>
      </c>
      <c r="C3433" s="12">
        <v>9942325026</v>
      </c>
      <c r="D3433" s="12">
        <v>3007</v>
      </c>
      <c r="E3433" s="82">
        <v>46031.132303240738</v>
      </c>
      <c r="F3433" s="12" t="s">
        <v>15643</v>
      </c>
    </row>
    <row r="3434" spans="1:6" x14ac:dyDescent="0.3">
      <c r="A3434" s="12" t="s">
        <v>19078</v>
      </c>
      <c r="B3434" s="12" t="s">
        <v>4140</v>
      </c>
      <c r="C3434" s="12">
        <v>9839473325</v>
      </c>
      <c r="D3434" s="12">
        <v>290</v>
      </c>
      <c r="E3434" s="82">
        <v>46045.645497685182</v>
      </c>
      <c r="F3434" s="12" t="s">
        <v>15649</v>
      </c>
    </row>
    <row r="3435" spans="1:6" x14ac:dyDescent="0.3">
      <c r="A3435" s="12" t="s">
        <v>19079</v>
      </c>
      <c r="B3435" s="12" t="s">
        <v>1127</v>
      </c>
      <c r="C3435" s="12">
        <v>9849655099</v>
      </c>
      <c r="D3435" s="12">
        <v>679</v>
      </c>
      <c r="E3435" s="82">
        <v>46030.464247685188</v>
      </c>
      <c r="F3435" s="12" t="s">
        <v>15649</v>
      </c>
    </row>
    <row r="3436" spans="1:6" x14ac:dyDescent="0.3">
      <c r="A3436" s="12" t="s">
        <v>19080</v>
      </c>
      <c r="B3436" s="12" t="s">
        <v>1403</v>
      </c>
      <c r="C3436" s="12">
        <v>7075950537</v>
      </c>
      <c r="D3436" s="12">
        <v>2507</v>
      </c>
      <c r="E3436" s="82">
        <v>46027.784386574072</v>
      </c>
      <c r="F3436" s="12" t="s">
        <v>15649</v>
      </c>
    </row>
    <row r="3437" spans="1:6" x14ac:dyDescent="0.3">
      <c r="A3437" s="12" t="s">
        <v>19081</v>
      </c>
      <c r="B3437" s="12" t="s">
        <v>2158</v>
      </c>
      <c r="C3437" s="12">
        <v>6327834326</v>
      </c>
      <c r="D3437" s="12">
        <v>2286</v>
      </c>
      <c r="E3437" s="82">
        <v>46048.185081018521</v>
      </c>
      <c r="F3437" s="12" t="s">
        <v>15649</v>
      </c>
    </row>
    <row r="3438" spans="1:6" x14ac:dyDescent="0.3">
      <c r="A3438" s="12" t="s">
        <v>19082</v>
      </c>
      <c r="B3438" s="12" t="s">
        <v>1867</v>
      </c>
      <c r="C3438" s="12">
        <v>9813594879</v>
      </c>
      <c r="D3438" s="12">
        <v>163</v>
      </c>
      <c r="E3438" s="82">
        <v>46044.57744212963</v>
      </c>
      <c r="F3438" s="12" t="s">
        <v>15647</v>
      </c>
    </row>
    <row r="3439" spans="1:6" x14ac:dyDescent="0.3">
      <c r="A3439" s="12" t="s">
        <v>19083</v>
      </c>
      <c r="B3439" s="12" t="s">
        <v>4437</v>
      </c>
      <c r="C3439" s="12">
        <v>6386166610</v>
      </c>
      <c r="D3439" s="12">
        <v>1665</v>
      </c>
      <c r="E3439" s="82">
        <v>46045.829525462963</v>
      </c>
      <c r="F3439" s="12" t="s">
        <v>15649</v>
      </c>
    </row>
    <row r="3440" spans="1:6" x14ac:dyDescent="0.3">
      <c r="A3440" s="12" t="s">
        <v>19084</v>
      </c>
      <c r="B3440" s="12" t="s">
        <v>2405</v>
      </c>
      <c r="C3440" s="12">
        <v>7016739995</v>
      </c>
      <c r="D3440" s="12">
        <v>131</v>
      </c>
      <c r="E3440" s="82">
        <v>46022.881608796299</v>
      </c>
      <c r="F3440" s="12" t="s">
        <v>15647</v>
      </c>
    </row>
    <row r="3441" spans="1:6" x14ac:dyDescent="0.3">
      <c r="A3441" s="12" t="s">
        <v>19085</v>
      </c>
      <c r="B3441" s="12" t="s">
        <v>3170</v>
      </c>
      <c r="C3441" s="12">
        <v>9953436866</v>
      </c>
      <c r="D3441" s="12">
        <v>304</v>
      </c>
      <c r="E3441" s="82">
        <v>46047.023275462961</v>
      </c>
      <c r="F3441" s="12" t="s">
        <v>15643</v>
      </c>
    </row>
    <row r="3442" spans="1:6" x14ac:dyDescent="0.3">
      <c r="A3442" s="12" t="s">
        <v>19086</v>
      </c>
      <c r="B3442" s="12" t="s">
        <v>1768</v>
      </c>
      <c r="C3442" s="12">
        <v>9880406927</v>
      </c>
      <c r="D3442" s="12">
        <v>3133</v>
      </c>
      <c r="E3442" s="82">
        <v>46040.662858796299</v>
      </c>
      <c r="F3442" s="12" t="s">
        <v>15649</v>
      </c>
    </row>
    <row r="3443" spans="1:6" x14ac:dyDescent="0.3">
      <c r="A3443" s="12" t="s">
        <v>19087</v>
      </c>
      <c r="B3443" s="12" t="s">
        <v>2164</v>
      </c>
      <c r="C3443" s="12">
        <v>9814911885</v>
      </c>
      <c r="D3443" s="12">
        <v>880</v>
      </c>
      <c r="E3443" s="82">
        <v>46052.554525462961</v>
      </c>
      <c r="F3443" s="12" t="s">
        <v>15647</v>
      </c>
    </row>
    <row r="3444" spans="1:6" x14ac:dyDescent="0.3">
      <c r="A3444" s="12" t="s">
        <v>19088</v>
      </c>
      <c r="B3444" s="12" t="s">
        <v>4048</v>
      </c>
      <c r="C3444" s="12">
        <v>9829744546</v>
      </c>
      <c r="D3444" s="12">
        <v>1444</v>
      </c>
      <c r="E3444" s="82">
        <v>46028.857303240737</v>
      </c>
      <c r="F3444" s="12" t="s">
        <v>15649</v>
      </c>
    </row>
    <row r="3445" spans="1:6" x14ac:dyDescent="0.3">
      <c r="A3445" s="12" t="s">
        <v>19089</v>
      </c>
      <c r="B3445" s="12" t="s">
        <v>1415</v>
      </c>
      <c r="C3445" s="12">
        <v>9991358990</v>
      </c>
      <c r="D3445" s="12">
        <v>242</v>
      </c>
      <c r="E3445" s="82">
        <v>46020.04896990741</v>
      </c>
      <c r="F3445" s="12" t="s">
        <v>15643</v>
      </c>
    </row>
    <row r="3446" spans="1:6" x14ac:dyDescent="0.3">
      <c r="A3446" s="12" t="s">
        <v>19090</v>
      </c>
      <c r="B3446" s="12" t="s">
        <v>3625</v>
      </c>
      <c r="C3446" s="12">
        <v>9872698689</v>
      </c>
      <c r="D3446" s="12">
        <v>875</v>
      </c>
      <c r="E3446" s="82">
        <v>46039.04619212963</v>
      </c>
      <c r="F3446" s="12" t="s">
        <v>15643</v>
      </c>
    </row>
    <row r="3447" spans="1:6" x14ac:dyDescent="0.3">
      <c r="A3447" s="12" t="s">
        <v>19091</v>
      </c>
      <c r="B3447" s="12" t="s">
        <v>868</v>
      </c>
      <c r="C3447" s="12">
        <v>9926073465</v>
      </c>
      <c r="D3447" s="12">
        <v>3174</v>
      </c>
      <c r="E3447" s="82">
        <v>46036.403831018521</v>
      </c>
      <c r="F3447" s="12" t="s">
        <v>15647</v>
      </c>
    </row>
    <row r="3448" spans="1:6" x14ac:dyDescent="0.3">
      <c r="A3448" s="12" t="s">
        <v>19092</v>
      </c>
      <c r="B3448" s="12" t="s">
        <v>568</v>
      </c>
      <c r="C3448" s="12">
        <v>9916755312</v>
      </c>
      <c r="D3448" s="12">
        <v>2813</v>
      </c>
      <c r="E3448" s="82">
        <v>46031.159386574072</v>
      </c>
      <c r="F3448" s="12" t="s">
        <v>15643</v>
      </c>
    </row>
    <row r="3449" spans="1:6" x14ac:dyDescent="0.3">
      <c r="A3449" s="12" t="s">
        <v>19093</v>
      </c>
      <c r="B3449" s="12" t="s">
        <v>1411</v>
      </c>
      <c r="C3449" s="12">
        <v>9910649668</v>
      </c>
      <c r="D3449" s="12">
        <v>2494</v>
      </c>
      <c r="E3449" s="82">
        <v>46053.789247685178</v>
      </c>
      <c r="F3449" s="12" t="s">
        <v>15643</v>
      </c>
    </row>
    <row r="3450" spans="1:6" x14ac:dyDescent="0.3">
      <c r="A3450" s="12" t="s">
        <v>19094</v>
      </c>
      <c r="B3450" s="12" t="s">
        <v>4172</v>
      </c>
      <c r="C3450" s="12">
        <v>7057479150</v>
      </c>
      <c r="D3450" s="12">
        <v>2030</v>
      </c>
      <c r="E3450" s="82">
        <v>46036.574664351851</v>
      </c>
      <c r="F3450" s="12" t="s">
        <v>15647</v>
      </c>
    </row>
    <row r="3451" spans="1:6" x14ac:dyDescent="0.3">
      <c r="A3451" s="12" t="s">
        <v>19095</v>
      </c>
      <c r="B3451" s="12" t="s">
        <v>2144</v>
      </c>
      <c r="C3451" s="12">
        <v>8830994449</v>
      </c>
      <c r="D3451" s="12">
        <v>2745</v>
      </c>
      <c r="E3451" s="82">
        <v>46030.045497685183</v>
      </c>
      <c r="F3451" s="12" t="s">
        <v>15647</v>
      </c>
    </row>
    <row r="3452" spans="1:6" x14ac:dyDescent="0.3">
      <c r="A3452" s="12" t="s">
        <v>19096</v>
      </c>
      <c r="B3452" s="12" t="s">
        <v>4555</v>
      </c>
      <c r="C3452" s="12">
        <v>8828047064</v>
      </c>
      <c r="D3452" s="12">
        <v>2916</v>
      </c>
      <c r="E3452" s="82">
        <v>46019.871886574067</v>
      </c>
      <c r="F3452" s="12" t="s">
        <v>15643</v>
      </c>
    </row>
    <row r="3453" spans="1:6" x14ac:dyDescent="0.3">
      <c r="A3453" s="12" t="s">
        <v>19097</v>
      </c>
      <c r="B3453" s="12" t="s">
        <v>1949</v>
      </c>
      <c r="C3453" s="12">
        <v>9894490550</v>
      </c>
      <c r="D3453" s="12">
        <v>2612</v>
      </c>
      <c r="E3453" s="82">
        <v>46051.546886574077</v>
      </c>
      <c r="F3453" s="12" t="s">
        <v>15647</v>
      </c>
    </row>
    <row r="3454" spans="1:6" x14ac:dyDescent="0.3">
      <c r="A3454" s="12" t="s">
        <v>19098</v>
      </c>
      <c r="B3454" s="12" t="s">
        <v>1622</v>
      </c>
      <c r="C3454" s="12">
        <v>7028674503</v>
      </c>
      <c r="D3454" s="12">
        <v>3469</v>
      </c>
      <c r="E3454" s="82">
        <v>46028.944803240738</v>
      </c>
      <c r="F3454" s="12" t="s">
        <v>15647</v>
      </c>
    </row>
    <row r="3455" spans="1:6" x14ac:dyDescent="0.3">
      <c r="A3455" s="12" t="s">
        <v>19099</v>
      </c>
      <c r="B3455" s="12" t="s">
        <v>2617</v>
      </c>
      <c r="C3455" s="12">
        <v>8868995537</v>
      </c>
      <c r="D3455" s="12">
        <v>3527</v>
      </c>
      <c r="E3455" s="82">
        <v>46022.434386574067</v>
      </c>
      <c r="F3455" s="12" t="s">
        <v>15649</v>
      </c>
    </row>
    <row r="3456" spans="1:6" x14ac:dyDescent="0.3">
      <c r="A3456" s="12" t="s">
        <v>19100</v>
      </c>
      <c r="B3456" s="12" t="s">
        <v>3671</v>
      </c>
      <c r="C3456" s="12">
        <v>6383721440</v>
      </c>
      <c r="D3456" s="12">
        <v>618</v>
      </c>
      <c r="E3456" s="82">
        <v>46036.651053240741</v>
      </c>
      <c r="F3456" s="12" t="s">
        <v>15647</v>
      </c>
    </row>
    <row r="3457" spans="1:6" x14ac:dyDescent="0.3">
      <c r="A3457" s="12" t="s">
        <v>19101</v>
      </c>
      <c r="B3457" s="12" t="s">
        <v>560</v>
      </c>
      <c r="C3457" s="12">
        <v>7060729706</v>
      </c>
      <c r="D3457" s="12">
        <v>2339</v>
      </c>
      <c r="E3457" s="82">
        <v>46034.270497685182</v>
      </c>
      <c r="F3457" s="12" t="s">
        <v>15649</v>
      </c>
    </row>
    <row r="3458" spans="1:6" x14ac:dyDescent="0.3">
      <c r="A3458" s="12" t="s">
        <v>19102</v>
      </c>
      <c r="B3458" s="12" t="s">
        <v>2289</v>
      </c>
      <c r="C3458" s="12">
        <v>9989893787</v>
      </c>
      <c r="D3458" s="12">
        <v>2052</v>
      </c>
      <c r="E3458" s="82">
        <v>46036.258692129632</v>
      </c>
      <c r="F3458" s="12" t="s">
        <v>15649</v>
      </c>
    </row>
    <row r="3459" spans="1:6" x14ac:dyDescent="0.3">
      <c r="A3459" s="12" t="s">
        <v>19103</v>
      </c>
      <c r="B3459" s="12" t="s">
        <v>1981</v>
      </c>
      <c r="C3459" s="12">
        <v>9840735501</v>
      </c>
      <c r="D3459" s="12">
        <v>2044</v>
      </c>
      <c r="E3459" s="82">
        <v>46034.195497685178</v>
      </c>
      <c r="F3459" s="12" t="s">
        <v>15649</v>
      </c>
    </row>
    <row r="3460" spans="1:6" x14ac:dyDescent="0.3">
      <c r="A3460" s="12" t="s">
        <v>19104</v>
      </c>
      <c r="B3460" s="12" t="s">
        <v>1572</v>
      </c>
      <c r="C3460" s="12">
        <v>9848417691</v>
      </c>
      <c r="D3460" s="12">
        <v>1141</v>
      </c>
      <c r="E3460" s="82">
        <v>46035.68577546296</v>
      </c>
      <c r="F3460" s="12" t="s">
        <v>15643</v>
      </c>
    </row>
    <row r="3461" spans="1:6" x14ac:dyDescent="0.3">
      <c r="A3461" s="12" t="s">
        <v>19105</v>
      </c>
      <c r="B3461" s="12" t="s">
        <v>1923</v>
      </c>
      <c r="C3461" s="12">
        <v>9859478418</v>
      </c>
      <c r="D3461" s="12">
        <v>715</v>
      </c>
      <c r="E3461" s="82">
        <v>46050.198969907397</v>
      </c>
      <c r="F3461" s="12" t="s">
        <v>15643</v>
      </c>
    </row>
    <row r="3462" spans="1:6" x14ac:dyDescent="0.3">
      <c r="A3462" s="12" t="s">
        <v>19106</v>
      </c>
      <c r="B3462" s="12" t="s">
        <v>2687</v>
      </c>
      <c r="C3462" s="12">
        <v>7057609541</v>
      </c>
      <c r="D3462" s="12">
        <v>1389</v>
      </c>
      <c r="E3462" s="82">
        <v>46022.522581018522</v>
      </c>
      <c r="F3462" s="12" t="s">
        <v>15643</v>
      </c>
    </row>
    <row r="3463" spans="1:6" x14ac:dyDescent="0.3">
      <c r="A3463" s="12" t="s">
        <v>19107</v>
      </c>
      <c r="B3463" s="12" t="s">
        <v>4150</v>
      </c>
      <c r="C3463" s="12">
        <v>6333555325</v>
      </c>
      <c r="D3463" s="12">
        <v>2116</v>
      </c>
      <c r="E3463" s="82">
        <v>46049.664247685178</v>
      </c>
      <c r="F3463" s="12" t="s">
        <v>15649</v>
      </c>
    </row>
    <row r="3464" spans="1:6" x14ac:dyDescent="0.3">
      <c r="A3464" s="12" t="s">
        <v>19108</v>
      </c>
      <c r="B3464" s="12" t="s">
        <v>1002</v>
      </c>
      <c r="C3464" s="12">
        <v>9940255309</v>
      </c>
      <c r="D3464" s="12">
        <v>2307</v>
      </c>
      <c r="E3464" s="82">
        <v>46037.667719907397</v>
      </c>
      <c r="F3464" s="12" t="s">
        <v>15649</v>
      </c>
    </row>
    <row r="3465" spans="1:6" x14ac:dyDescent="0.3">
      <c r="A3465" s="12" t="s">
        <v>19109</v>
      </c>
      <c r="B3465" s="12" t="s">
        <v>4308</v>
      </c>
      <c r="C3465" s="12">
        <v>8884779750</v>
      </c>
      <c r="D3465" s="12">
        <v>13</v>
      </c>
      <c r="E3465" s="82">
        <v>46032.332303240742</v>
      </c>
      <c r="F3465" s="12" t="s">
        <v>15649</v>
      </c>
    </row>
    <row r="3466" spans="1:6" x14ac:dyDescent="0.3">
      <c r="A3466" s="12" t="s">
        <v>19110</v>
      </c>
      <c r="B3466" s="12" t="s">
        <v>3306</v>
      </c>
      <c r="C3466" s="12">
        <v>8821044896</v>
      </c>
      <c r="D3466" s="12">
        <v>321</v>
      </c>
      <c r="E3466" s="82">
        <v>46019.853136574071</v>
      </c>
      <c r="F3466" s="12" t="s">
        <v>15643</v>
      </c>
    </row>
    <row r="3467" spans="1:6" x14ac:dyDescent="0.3">
      <c r="A3467" s="12" t="s">
        <v>19111</v>
      </c>
      <c r="B3467" s="12" t="s">
        <v>4168</v>
      </c>
      <c r="C3467" s="12">
        <v>9898007333</v>
      </c>
      <c r="D3467" s="12">
        <v>3214</v>
      </c>
      <c r="E3467" s="82">
        <v>46021.122581018521</v>
      </c>
      <c r="F3467" s="12" t="s">
        <v>15647</v>
      </c>
    </row>
    <row r="3468" spans="1:6" x14ac:dyDescent="0.3">
      <c r="A3468" s="12" t="s">
        <v>19112</v>
      </c>
      <c r="B3468" s="12" t="s">
        <v>4196</v>
      </c>
      <c r="C3468" s="12">
        <v>8856965330</v>
      </c>
      <c r="D3468" s="12">
        <v>3117</v>
      </c>
      <c r="E3468" s="82">
        <v>46034.035081018519</v>
      </c>
      <c r="F3468" s="12" t="s">
        <v>15643</v>
      </c>
    </row>
    <row r="3469" spans="1:6" x14ac:dyDescent="0.3">
      <c r="A3469" s="12" t="s">
        <v>19113</v>
      </c>
      <c r="B3469" s="12" t="s">
        <v>3954</v>
      </c>
      <c r="C3469" s="12">
        <v>9852243490</v>
      </c>
      <c r="D3469" s="12">
        <v>62</v>
      </c>
      <c r="E3469" s="82">
        <v>46053.580914351849</v>
      </c>
      <c r="F3469" s="12" t="s">
        <v>15647</v>
      </c>
    </row>
    <row r="3470" spans="1:6" x14ac:dyDescent="0.3">
      <c r="A3470" s="12" t="s">
        <v>19114</v>
      </c>
      <c r="B3470" s="12" t="s">
        <v>3182</v>
      </c>
      <c r="C3470" s="12">
        <v>7086076614</v>
      </c>
      <c r="D3470" s="12">
        <v>1800</v>
      </c>
      <c r="E3470" s="82">
        <v>46052.334386574083</v>
      </c>
      <c r="F3470" s="12" t="s">
        <v>15643</v>
      </c>
    </row>
    <row r="3471" spans="1:6" x14ac:dyDescent="0.3">
      <c r="A3471" s="12" t="s">
        <v>19115</v>
      </c>
      <c r="B3471" s="12" t="s">
        <v>2953</v>
      </c>
      <c r="C3471" s="12">
        <v>9983220573</v>
      </c>
      <c r="D3471" s="12">
        <v>2227</v>
      </c>
      <c r="E3471" s="82">
        <v>46024.755219907413</v>
      </c>
      <c r="F3471" s="12" t="s">
        <v>15643</v>
      </c>
    </row>
    <row r="3472" spans="1:6" x14ac:dyDescent="0.3">
      <c r="A3472" s="12" t="s">
        <v>19116</v>
      </c>
      <c r="B3472" s="12" t="s">
        <v>3852</v>
      </c>
      <c r="C3472" s="12">
        <v>9889039978</v>
      </c>
      <c r="D3472" s="12">
        <v>926</v>
      </c>
      <c r="E3472" s="82">
        <v>46036.324664351851</v>
      </c>
      <c r="F3472" s="12" t="s">
        <v>15649</v>
      </c>
    </row>
    <row r="3473" spans="1:6" x14ac:dyDescent="0.3">
      <c r="A3473" s="12" t="s">
        <v>19117</v>
      </c>
      <c r="B3473" s="12" t="s">
        <v>695</v>
      </c>
      <c r="C3473" s="12">
        <v>9981503428</v>
      </c>
      <c r="D3473" s="12">
        <v>338</v>
      </c>
      <c r="E3473" s="82">
        <v>46036.680914351848</v>
      </c>
      <c r="F3473" s="12" t="s">
        <v>15647</v>
      </c>
    </row>
    <row r="3474" spans="1:6" x14ac:dyDescent="0.3">
      <c r="A3474" s="12" t="s">
        <v>19118</v>
      </c>
      <c r="B3474" s="12" t="s">
        <v>2379</v>
      </c>
      <c r="C3474" s="12">
        <v>6363485432</v>
      </c>
      <c r="D3474" s="12">
        <v>2068</v>
      </c>
      <c r="E3474" s="82">
        <v>46035.714942129627</v>
      </c>
      <c r="F3474" s="12" t="s">
        <v>15649</v>
      </c>
    </row>
    <row r="3475" spans="1:6" x14ac:dyDescent="0.3">
      <c r="A3475" s="12" t="s">
        <v>19119</v>
      </c>
      <c r="B3475" s="12" t="s">
        <v>1306</v>
      </c>
      <c r="C3475" s="12">
        <v>8847352935</v>
      </c>
      <c r="D3475" s="12">
        <v>156</v>
      </c>
      <c r="E3475" s="82">
        <v>46023.869803240741</v>
      </c>
      <c r="F3475" s="12" t="s">
        <v>15643</v>
      </c>
    </row>
    <row r="3476" spans="1:6" x14ac:dyDescent="0.3">
      <c r="A3476" s="12" t="s">
        <v>19120</v>
      </c>
      <c r="B3476" s="12" t="s">
        <v>2179</v>
      </c>
      <c r="C3476" s="12">
        <v>9893194610</v>
      </c>
      <c r="D3476" s="12">
        <v>1603</v>
      </c>
      <c r="E3476" s="82">
        <v>46044.979525462957</v>
      </c>
      <c r="F3476" s="12" t="s">
        <v>15643</v>
      </c>
    </row>
    <row r="3477" spans="1:6" x14ac:dyDescent="0.3">
      <c r="A3477" s="12" t="s">
        <v>19121</v>
      </c>
      <c r="B3477" s="12" t="s">
        <v>1738</v>
      </c>
      <c r="C3477" s="12">
        <v>8899229454</v>
      </c>
      <c r="D3477" s="12">
        <v>765</v>
      </c>
      <c r="E3477" s="82">
        <v>46024.102442129632</v>
      </c>
      <c r="F3477" s="12" t="s">
        <v>15647</v>
      </c>
    </row>
    <row r="3478" spans="1:6" x14ac:dyDescent="0.3">
      <c r="A3478" s="12" t="s">
        <v>19122</v>
      </c>
      <c r="B3478" s="12" t="s">
        <v>2933</v>
      </c>
      <c r="C3478" s="12">
        <v>7085420771</v>
      </c>
      <c r="D3478" s="12">
        <v>2641</v>
      </c>
      <c r="E3478" s="82">
        <v>46021.395497685182</v>
      </c>
      <c r="F3478" s="12" t="s">
        <v>15647</v>
      </c>
    </row>
    <row r="3479" spans="1:6" x14ac:dyDescent="0.3">
      <c r="A3479" s="12" t="s">
        <v>19123</v>
      </c>
      <c r="B3479" s="12" t="s">
        <v>971</v>
      </c>
      <c r="C3479" s="12">
        <v>7043571391</v>
      </c>
      <c r="D3479" s="12">
        <v>3488</v>
      </c>
      <c r="E3479" s="82">
        <v>46043.351053240738</v>
      </c>
      <c r="F3479" s="12" t="s">
        <v>15643</v>
      </c>
    </row>
    <row r="3480" spans="1:6" x14ac:dyDescent="0.3">
      <c r="A3480" s="12" t="s">
        <v>19124</v>
      </c>
      <c r="B3480" s="12" t="s">
        <v>757</v>
      </c>
      <c r="C3480" s="12">
        <v>7070046710</v>
      </c>
      <c r="D3480" s="12">
        <v>2506</v>
      </c>
      <c r="E3480" s="82">
        <v>46025.880914351852</v>
      </c>
      <c r="F3480" s="12" t="s">
        <v>15647</v>
      </c>
    </row>
    <row r="3481" spans="1:6" x14ac:dyDescent="0.3">
      <c r="A3481" s="12" t="s">
        <v>19125</v>
      </c>
      <c r="B3481" s="12" t="s">
        <v>3150</v>
      </c>
      <c r="C3481" s="12">
        <v>9859870012</v>
      </c>
      <c r="D3481" s="12">
        <v>2681</v>
      </c>
      <c r="E3481" s="82">
        <v>46048.951053240737</v>
      </c>
      <c r="F3481" s="12" t="s">
        <v>15649</v>
      </c>
    </row>
    <row r="3482" spans="1:6" x14ac:dyDescent="0.3">
      <c r="A3482" s="12" t="s">
        <v>19126</v>
      </c>
      <c r="B3482" s="12" t="s">
        <v>2945</v>
      </c>
      <c r="C3482" s="12">
        <v>9964848474</v>
      </c>
      <c r="D3482" s="12">
        <v>2357</v>
      </c>
      <c r="E3482" s="82">
        <v>46044.319803240738</v>
      </c>
      <c r="F3482" s="12" t="s">
        <v>15647</v>
      </c>
    </row>
    <row r="3483" spans="1:6" x14ac:dyDescent="0.3">
      <c r="A3483" s="12" t="s">
        <v>19127</v>
      </c>
      <c r="B3483" s="12" t="s">
        <v>3862</v>
      </c>
      <c r="C3483" s="12">
        <v>9845365171</v>
      </c>
      <c r="D3483" s="12">
        <v>876</v>
      </c>
      <c r="E3483" s="82">
        <v>46051.161469907413</v>
      </c>
      <c r="F3483" s="12" t="s">
        <v>15643</v>
      </c>
    </row>
    <row r="3484" spans="1:6" x14ac:dyDescent="0.3">
      <c r="A3484" s="12" t="s">
        <v>19128</v>
      </c>
      <c r="B3484" s="12" t="s">
        <v>3001</v>
      </c>
      <c r="C3484" s="12">
        <v>9824210740</v>
      </c>
      <c r="D3484" s="12">
        <v>110</v>
      </c>
      <c r="E3484" s="82">
        <v>46039.161469907413</v>
      </c>
      <c r="F3484" s="12" t="s">
        <v>15647</v>
      </c>
    </row>
    <row r="3485" spans="1:6" x14ac:dyDescent="0.3">
      <c r="A3485" s="12" t="s">
        <v>19129</v>
      </c>
      <c r="B3485" s="12" t="s">
        <v>2599</v>
      </c>
      <c r="C3485" s="12">
        <v>6384230156</v>
      </c>
      <c r="D3485" s="12">
        <v>1595</v>
      </c>
      <c r="E3485" s="82">
        <v>46032.638553240737</v>
      </c>
      <c r="F3485" s="12" t="s">
        <v>15649</v>
      </c>
    </row>
    <row r="3486" spans="1:6" x14ac:dyDescent="0.3">
      <c r="A3486" s="12" t="s">
        <v>19130</v>
      </c>
      <c r="B3486" s="12" t="s">
        <v>3266</v>
      </c>
      <c r="C3486" s="12">
        <v>6383816323</v>
      </c>
      <c r="D3486" s="12">
        <v>3393</v>
      </c>
      <c r="E3486" s="82">
        <v>46026.412164351852</v>
      </c>
      <c r="F3486" s="12" t="s">
        <v>15649</v>
      </c>
    </row>
    <row r="3487" spans="1:6" x14ac:dyDescent="0.3">
      <c r="A3487" s="12" t="s">
        <v>19131</v>
      </c>
      <c r="B3487" s="12" t="s">
        <v>1863</v>
      </c>
      <c r="C3487" s="12">
        <v>7065019120</v>
      </c>
      <c r="D3487" s="12">
        <v>3543</v>
      </c>
      <c r="E3487" s="82">
        <v>46042.187858796293</v>
      </c>
      <c r="F3487" s="12" t="s">
        <v>15649</v>
      </c>
    </row>
    <row r="3488" spans="1:6" x14ac:dyDescent="0.3">
      <c r="A3488" s="12" t="s">
        <v>19132</v>
      </c>
      <c r="B3488" s="12" t="s">
        <v>2091</v>
      </c>
      <c r="C3488" s="12">
        <v>8842185189</v>
      </c>
      <c r="D3488" s="12">
        <v>2025</v>
      </c>
      <c r="E3488" s="82">
        <v>46030.687164351853</v>
      </c>
      <c r="F3488" s="12" t="s">
        <v>15647</v>
      </c>
    </row>
    <row r="3489" spans="1:6" x14ac:dyDescent="0.3">
      <c r="A3489" s="12" t="s">
        <v>19133</v>
      </c>
      <c r="B3489" s="12" t="s">
        <v>3372</v>
      </c>
      <c r="C3489" s="12">
        <v>6322204513</v>
      </c>
      <c r="D3489" s="12">
        <v>1104</v>
      </c>
      <c r="E3489" s="82">
        <v>46020.153136574067</v>
      </c>
      <c r="F3489" s="12" t="s">
        <v>15649</v>
      </c>
    </row>
    <row r="3490" spans="1:6" x14ac:dyDescent="0.3">
      <c r="A3490" s="12" t="s">
        <v>19134</v>
      </c>
      <c r="B3490" s="12" t="s">
        <v>3100</v>
      </c>
      <c r="C3490" s="12">
        <v>9847673680</v>
      </c>
      <c r="D3490" s="12">
        <v>1665</v>
      </c>
      <c r="E3490" s="82">
        <v>46036.976747685178</v>
      </c>
      <c r="F3490" s="12" t="s">
        <v>15649</v>
      </c>
    </row>
    <row r="3491" spans="1:6" x14ac:dyDescent="0.3">
      <c r="A3491" s="12" t="s">
        <v>19135</v>
      </c>
      <c r="B3491" s="12" t="s">
        <v>3076</v>
      </c>
      <c r="C3491" s="12">
        <v>9993163173</v>
      </c>
      <c r="D3491" s="12">
        <v>909</v>
      </c>
      <c r="E3491" s="82">
        <v>46053.618414351848</v>
      </c>
      <c r="F3491" s="12" t="s">
        <v>15649</v>
      </c>
    </row>
    <row r="3492" spans="1:6" x14ac:dyDescent="0.3">
      <c r="A3492" s="12" t="s">
        <v>19136</v>
      </c>
      <c r="B3492" s="12" t="s">
        <v>1173</v>
      </c>
      <c r="C3492" s="12">
        <v>9834201804</v>
      </c>
      <c r="D3492" s="12">
        <v>799</v>
      </c>
      <c r="E3492" s="82">
        <v>46038.853831018518</v>
      </c>
      <c r="F3492" s="12" t="s">
        <v>15643</v>
      </c>
    </row>
    <row r="3493" spans="1:6" x14ac:dyDescent="0.3">
      <c r="A3493" s="12" t="s">
        <v>19137</v>
      </c>
      <c r="B3493" s="12" t="s">
        <v>4263</v>
      </c>
      <c r="C3493" s="12">
        <v>9818085291</v>
      </c>
      <c r="D3493" s="12">
        <v>2731</v>
      </c>
      <c r="E3493" s="82">
        <v>46040.265636574077</v>
      </c>
      <c r="F3493" s="12" t="s">
        <v>15643</v>
      </c>
    </row>
    <row r="3494" spans="1:6" x14ac:dyDescent="0.3">
      <c r="A3494" s="12" t="s">
        <v>19138</v>
      </c>
      <c r="B3494" s="12" t="s">
        <v>1965</v>
      </c>
      <c r="C3494" s="12">
        <v>6310045474</v>
      </c>
      <c r="D3494" s="12">
        <v>589</v>
      </c>
      <c r="E3494" s="82">
        <v>46045.636469907397</v>
      </c>
      <c r="F3494" s="12" t="s">
        <v>15647</v>
      </c>
    </row>
    <row r="3495" spans="1:6" x14ac:dyDescent="0.3">
      <c r="A3495" s="12" t="s">
        <v>19139</v>
      </c>
      <c r="B3495" s="12" t="s">
        <v>2557</v>
      </c>
      <c r="C3495" s="12">
        <v>9994219998</v>
      </c>
      <c r="D3495" s="12">
        <v>2537</v>
      </c>
      <c r="E3495" s="82">
        <v>46041.037164351852</v>
      </c>
      <c r="F3495" s="12" t="s">
        <v>15649</v>
      </c>
    </row>
    <row r="3496" spans="1:6" x14ac:dyDescent="0.3">
      <c r="A3496" s="12" t="s">
        <v>19140</v>
      </c>
      <c r="B3496" s="12" t="s">
        <v>2187</v>
      </c>
      <c r="C3496" s="12">
        <v>9967784881</v>
      </c>
      <c r="D3496" s="12">
        <v>1475</v>
      </c>
      <c r="E3496" s="82">
        <v>46028.848969907413</v>
      </c>
      <c r="F3496" s="12" t="s">
        <v>15649</v>
      </c>
    </row>
    <row r="3497" spans="1:6" x14ac:dyDescent="0.3">
      <c r="A3497" s="12" t="s">
        <v>19141</v>
      </c>
      <c r="B3497" s="12" t="s">
        <v>2865</v>
      </c>
      <c r="C3497" s="12">
        <v>9825945711</v>
      </c>
      <c r="D3497" s="12">
        <v>1773</v>
      </c>
      <c r="E3497" s="82">
        <v>46022.512858796297</v>
      </c>
      <c r="F3497" s="12" t="s">
        <v>15649</v>
      </c>
    </row>
    <row r="3498" spans="1:6" x14ac:dyDescent="0.3">
      <c r="A3498" s="12" t="s">
        <v>19142</v>
      </c>
      <c r="B3498" s="12" t="s">
        <v>4533</v>
      </c>
      <c r="C3498" s="12">
        <v>7093794612</v>
      </c>
      <c r="D3498" s="12">
        <v>3596</v>
      </c>
      <c r="E3498" s="82">
        <v>46039.003136574072</v>
      </c>
      <c r="F3498" s="12" t="s">
        <v>15643</v>
      </c>
    </row>
    <row r="3499" spans="1:6" x14ac:dyDescent="0.3">
      <c r="A3499" s="12" t="s">
        <v>19143</v>
      </c>
      <c r="B3499" s="12" t="s">
        <v>2607</v>
      </c>
      <c r="C3499" s="12">
        <v>7094225149</v>
      </c>
      <c r="D3499" s="12">
        <v>3475</v>
      </c>
      <c r="E3499" s="82">
        <v>46028.546886574077</v>
      </c>
      <c r="F3499" s="12" t="s">
        <v>15643</v>
      </c>
    </row>
    <row r="3500" spans="1:6" x14ac:dyDescent="0.3">
      <c r="A3500" s="12" t="s">
        <v>19144</v>
      </c>
      <c r="B3500" s="12" t="s">
        <v>1157</v>
      </c>
      <c r="C3500" s="12">
        <v>9834392601</v>
      </c>
      <c r="D3500" s="12">
        <v>837</v>
      </c>
      <c r="E3500" s="82">
        <v>46049.881608796299</v>
      </c>
      <c r="F3500" s="12" t="s">
        <v>15649</v>
      </c>
    </row>
    <row r="3501" spans="1:6" x14ac:dyDescent="0.3">
      <c r="A3501" s="12" t="s">
        <v>19145</v>
      </c>
      <c r="B3501" s="12" t="s">
        <v>3420</v>
      </c>
      <c r="C3501" s="12">
        <v>9919740538</v>
      </c>
      <c r="D3501" s="12">
        <v>3194</v>
      </c>
      <c r="E3501" s="82">
        <v>46027.743414351848</v>
      </c>
      <c r="F3501" s="12" t="s">
        <v>15643</v>
      </c>
    </row>
    <row r="3502" spans="1:6" x14ac:dyDescent="0.3">
      <c r="A3502" s="12" t="s">
        <v>19146</v>
      </c>
      <c r="B3502" s="12" t="s">
        <v>2285</v>
      </c>
      <c r="C3502" s="12">
        <v>8875235761</v>
      </c>
      <c r="D3502" s="12">
        <v>3587</v>
      </c>
      <c r="E3502" s="82">
        <v>46044.451053240737</v>
      </c>
      <c r="F3502" s="12" t="s">
        <v>15649</v>
      </c>
    </row>
    <row r="3503" spans="1:6" x14ac:dyDescent="0.3">
      <c r="A3503" s="12" t="s">
        <v>19147</v>
      </c>
      <c r="B3503" s="12" t="s">
        <v>3750</v>
      </c>
      <c r="C3503" s="12">
        <v>7019640412</v>
      </c>
      <c r="D3503" s="12">
        <v>720</v>
      </c>
      <c r="E3503" s="82">
        <v>46021.522581018522</v>
      </c>
      <c r="F3503" s="12" t="s">
        <v>15649</v>
      </c>
    </row>
    <row r="3504" spans="1:6" x14ac:dyDescent="0.3">
      <c r="A3504" s="12" t="s">
        <v>19148</v>
      </c>
      <c r="B3504" s="12" t="s">
        <v>1391</v>
      </c>
      <c r="C3504" s="12">
        <v>6373225396</v>
      </c>
      <c r="D3504" s="12">
        <v>2126</v>
      </c>
      <c r="E3504" s="82">
        <v>46026.371192129627</v>
      </c>
      <c r="F3504" s="12" t="s">
        <v>15643</v>
      </c>
    </row>
    <row r="3505" spans="1:6" x14ac:dyDescent="0.3">
      <c r="A3505" s="12" t="s">
        <v>19149</v>
      </c>
      <c r="B3505" s="12" t="s">
        <v>3940</v>
      </c>
      <c r="C3505" s="12">
        <v>8889766636</v>
      </c>
      <c r="D3505" s="12">
        <v>1154</v>
      </c>
      <c r="E3505" s="82">
        <v>46041.685081018521</v>
      </c>
      <c r="F3505" s="12" t="s">
        <v>15649</v>
      </c>
    </row>
    <row r="3506" spans="1:6" x14ac:dyDescent="0.3">
      <c r="A3506" s="12" t="s">
        <v>19150</v>
      </c>
      <c r="B3506" s="12" t="s">
        <v>1322</v>
      </c>
      <c r="C3506" s="12">
        <v>8883483357</v>
      </c>
      <c r="D3506" s="12">
        <v>2110</v>
      </c>
      <c r="E3506" s="82">
        <v>46034.366331018522</v>
      </c>
      <c r="F3506" s="12" t="s">
        <v>15643</v>
      </c>
    </row>
    <row r="3507" spans="1:6" x14ac:dyDescent="0.3">
      <c r="A3507" s="12" t="s">
        <v>19151</v>
      </c>
      <c r="B3507" s="12" t="s">
        <v>2170</v>
      </c>
      <c r="C3507" s="12">
        <v>9893839506</v>
      </c>
      <c r="D3507" s="12">
        <v>813</v>
      </c>
      <c r="E3507" s="82">
        <v>46051.790636574071</v>
      </c>
      <c r="F3507" s="12" t="s">
        <v>15649</v>
      </c>
    </row>
    <row r="3508" spans="1:6" x14ac:dyDescent="0.3">
      <c r="A3508" s="12" t="s">
        <v>19152</v>
      </c>
      <c r="B3508" s="12" t="s">
        <v>3521</v>
      </c>
      <c r="C3508" s="12">
        <v>8863886950</v>
      </c>
      <c r="D3508" s="12">
        <v>3282</v>
      </c>
      <c r="E3508" s="82">
        <v>46053.814247685194</v>
      </c>
      <c r="F3508" s="12" t="s">
        <v>15649</v>
      </c>
    </row>
    <row r="3509" spans="1:6" x14ac:dyDescent="0.3">
      <c r="A3509" s="12" t="s">
        <v>19153</v>
      </c>
      <c r="B3509" s="12" t="s">
        <v>3838</v>
      </c>
      <c r="C3509" s="12">
        <v>9911383839</v>
      </c>
      <c r="D3509" s="12">
        <v>3085</v>
      </c>
      <c r="E3509" s="82">
        <v>46044.59202546296</v>
      </c>
      <c r="F3509" s="12" t="s">
        <v>15647</v>
      </c>
    </row>
    <row r="3510" spans="1:6" x14ac:dyDescent="0.3">
      <c r="A3510" s="12" t="s">
        <v>19154</v>
      </c>
      <c r="B3510" s="12" t="s">
        <v>3985</v>
      </c>
      <c r="C3510" s="12">
        <v>9951178498</v>
      </c>
      <c r="D3510" s="12">
        <v>2342</v>
      </c>
      <c r="E3510" s="82">
        <v>46048.644803240742</v>
      </c>
      <c r="F3510" s="12" t="s">
        <v>15649</v>
      </c>
    </row>
    <row r="3511" spans="1:6" x14ac:dyDescent="0.3">
      <c r="A3511" s="12" t="s">
        <v>19155</v>
      </c>
      <c r="B3511" s="12" t="s">
        <v>707</v>
      </c>
      <c r="C3511" s="12">
        <v>6378661297</v>
      </c>
      <c r="D3511" s="12">
        <v>1871</v>
      </c>
      <c r="E3511" s="82">
        <v>46051.37327546296</v>
      </c>
      <c r="F3511" s="12" t="s">
        <v>15647</v>
      </c>
    </row>
    <row r="3512" spans="1:6" x14ac:dyDescent="0.3">
      <c r="A3512" s="12" t="s">
        <v>19156</v>
      </c>
      <c r="B3512" s="12" t="s">
        <v>4068</v>
      </c>
      <c r="C3512" s="12">
        <v>9839969276</v>
      </c>
      <c r="D3512" s="12">
        <v>2863</v>
      </c>
      <c r="E3512" s="82">
        <v>46026.301053240742</v>
      </c>
      <c r="F3512" s="12" t="s">
        <v>15647</v>
      </c>
    </row>
    <row r="3513" spans="1:6" x14ac:dyDescent="0.3">
      <c r="A3513" s="12" t="s">
        <v>19157</v>
      </c>
      <c r="B3513" s="12" t="s">
        <v>1348</v>
      </c>
      <c r="C3513" s="12">
        <v>6343473429</v>
      </c>
      <c r="D3513" s="12">
        <v>1009</v>
      </c>
      <c r="E3513" s="82">
        <v>46035.501747685194</v>
      </c>
      <c r="F3513" s="12" t="s">
        <v>15643</v>
      </c>
    </row>
    <row r="3514" spans="1:6" x14ac:dyDescent="0.3">
      <c r="A3514" s="12" t="s">
        <v>19158</v>
      </c>
      <c r="B3514" s="12" t="s">
        <v>2085</v>
      </c>
      <c r="C3514" s="12">
        <v>8820583936</v>
      </c>
      <c r="D3514" s="12">
        <v>3557</v>
      </c>
      <c r="E3514" s="82">
        <v>46032.468414351853</v>
      </c>
      <c r="F3514" s="12" t="s">
        <v>15649</v>
      </c>
    </row>
    <row r="3515" spans="1:6" x14ac:dyDescent="0.3">
      <c r="A3515" s="12" t="s">
        <v>19159</v>
      </c>
      <c r="B3515" s="12" t="s">
        <v>3884</v>
      </c>
      <c r="C3515" s="12">
        <v>6310608663</v>
      </c>
      <c r="D3515" s="12">
        <v>2146</v>
      </c>
      <c r="E3515" s="82">
        <v>46040.124664351853</v>
      </c>
      <c r="F3515" s="12" t="s">
        <v>15649</v>
      </c>
    </row>
    <row r="3516" spans="1:6" x14ac:dyDescent="0.3">
      <c r="A3516" s="12" t="s">
        <v>19160</v>
      </c>
      <c r="B3516" s="12" t="s">
        <v>4465</v>
      </c>
      <c r="C3516" s="12">
        <v>9913541878</v>
      </c>
      <c r="D3516" s="12">
        <v>2338</v>
      </c>
      <c r="E3516" s="82">
        <v>46029.576747685183</v>
      </c>
      <c r="F3516" s="12" t="s">
        <v>15643</v>
      </c>
    </row>
    <row r="3517" spans="1:6" x14ac:dyDescent="0.3">
      <c r="A3517" s="12" t="s">
        <v>19161</v>
      </c>
      <c r="B3517" s="12" t="s">
        <v>3164</v>
      </c>
      <c r="C3517" s="12">
        <v>9967905899</v>
      </c>
      <c r="D3517" s="12">
        <v>2241</v>
      </c>
      <c r="E3517" s="82">
        <v>46024.062164351853</v>
      </c>
      <c r="F3517" s="12" t="s">
        <v>15647</v>
      </c>
    </row>
    <row r="3518" spans="1:6" x14ac:dyDescent="0.3">
      <c r="A3518" s="12" t="s">
        <v>19162</v>
      </c>
      <c r="B3518" s="12" t="s">
        <v>3130</v>
      </c>
      <c r="C3518" s="12">
        <v>9837564054</v>
      </c>
      <c r="D3518" s="12">
        <v>1189</v>
      </c>
      <c r="E3518" s="82">
        <v>46034.690636574072</v>
      </c>
      <c r="F3518" s="12" t="s">
        <v>15643</v>
      </c>
    </row>
    <row r="3519" spans="1:6" x14ac:dyDescent="0.3">
      <c r="A3519" s="12" t="s">
        <v>19163</v>
      </c>
      <c r="B3519" s="12" t="s">
        <v>3036</v>
      </c>
      <c r="C3519" s="12">
        <v>9997337371</v>
      </c>
      <c r="D3519" s="12">
        <v>1867</v>
      </c>
      <c r="E3519" s="82">
        <v>46040.53230324074</v>
      </c>
      <c r="F3519" s="12" t="s">
        <v>15649</v>
      </c>
    </row>
    <row r="3520" spans="1:6" x14ac:dyDescent="0.3">
      <c r="A3520" s="12" t="s">
        <v>19164</v>
      </c>
      <c r="B3520" s="12" t="s">
        <v>2043</v>
      </c>
      <c r="C3520" s="12">
        <v>9844374134</v>
      </c>
      <c r="D3520" s="12">
        <v>610</v>
      </c>
      <c r="E3520" s="82">
        <v>46034.010775462957</v>
      </c>
      <c r="F3520" s="12" t="s">
        <v>15649</v>
      </c>
    </row>
    <row r="3521" spans="1:6" x14ac:dyDescent="0.3">
      <c r="A3521" s="12" t="s">
        <v>19165</v>
      </c>
      <c r="B3521" s="12" t="s">
        <v>1851</v>
      </c>
      <c r="C3521" s="12">
        <v>9915998646</v>
      </c>
      <c r="D3521" s="12">
        <v>2422</v>
      </c>
      <c r="E3521" s="82">
        <v>46024.295497685183</v>
      </c>
      <c r="F3521" s="12" t="s">
        <v>15647</v>
      </c>
    </row>
    <row r="3522" spans="1:6" x14ac:dyDescent="0.3">
      <c r="A3522" s="12" t="s">
        <v>19166</v>
      </c>
      <c r="B3522" s="12" t="s">
        <v>3406</v>
      </c>
      <c r="C3522" s="12">
        <v>9813472922</v>
      </c>
      <c r="D3522" s="12">
        <v>80</v>
      </c>
      <c r="E3522" s="82">
        <v>46044.660775462973</v>
      </c>
      <c r="F3522" s="12" t="s">
        <v>15649</v>
      </c>
    </row>
    <row r="3523" spans="1:6" x14ac:dyDescent="0.3">
      <c r="A3523" s="12" t="s">
        <v>19167</v>
      </c>
      <c r="B3523" s="12" t="s">
        <v>3170</v>
      </c>
      <c r="C3523" s="12">
        <v>9891014817</v>
      </c>
      <c r="D3523" s="12">
        <v>402</v>
      </c>
      <c r="E3523" s="82">
        <v>46044.488553240742</v>
      </c>
      <c r="F3523" s="12" t="s">
        <v>15649</v>
      </c>
    </row>
    <row r="3524" spans="1:6" x14ac:dyDescent="0.3">
      <c r="A3524" s="12" t="s">
        <v>19168</v>
      </c>
      <c r="B3524" s="12" t="s">
        <v>4358</v>
      </c>
      <c r="C3524" s="12">
        <v>6321601436</v>
      </c>
      <c r="D3524" s="12">
        <v>264</v>
      </c>
      <c r="E3524" s="82">
        <v>46045.87327546296</v>
      </c>
      <c r="F3524" s="12" t="s">
        <v>15643</v>
      </c>
    </row>
    <row r="3525" spans="1:6" x14ac:dyDescent="0.3">
      <c r="A3525" s="12" t="s">
        <v>19169</v>
      </c>
      <c r="B3525" s="12" t="s">
        <v>2555</v>
      </c>
      <c r="C3525" s="12">
        <v>9825537596</v>
      </c>
      <c r="D3525" s="12">
        <v>1674</v>
      </c>
      <c r="E3525" s="82">
        <v>46046.203831018523</v>
      </c>
      <c r="F3525" s="12" t="s">
        <v>15643</v>
      </c>
    </row>
    <row r="3526" spans="1:6" x14ac:dyDescent="0.3">
      <c r="A3526" s="12" t="s">
        <v>19170</v>
      </c>
      <c r="B3526" s="12" t="s">
        <v>3060</v>
      </c>
      <c r="C3526" s="12">
        <v>9986608655</v>
      </c>
      <c r="D3526" s="12">
        <v>3572</v>
      </c>
      <c r="E3526" s="82">
        <v>46048.481608796297</v>
      </c>
      <c r="F3526" s="12" t="s">
        <v>15649</v>
      </c>
    </row>
    <row r="3527" spans="1:6" x14ac:dyDescent="0.3">
      <c r="A3527" s="12" t="s">
        <v>19171</v>
      </c>
      <c r="B3527" s="12" t="s">
        <v>2849</v>
      </c>
      <c r="C3527" s="12">
        <v>9952299435</v>
      </c>
      <c r="D3527" s="12">
        <v>1162</v>
      </c>
      <c r="E3527" s="82">
        <v>46043.309386574067</v>
      </c>
      <c r="F3527" s="12" t="s">
        <v>15647</v>
      </c>
    </row>
    <row r="3528" spans="1:6" x14ac:dyDescent="0.3">
      <c r="A3528" s="12" t="s">
        <v>19172</v>
      </c>
      <c r="B3528" s="12" t="s">
        <v>3190</v>
      </c>
      <c r="C3528" s="12">
        <v>7086909553</v>
      </c>
      <c r="D3528" s="12">
        <v>824</v>
      </c>
      <c r="E3528" s="82">
        <v>46048.571886574071</v>
      </c>
      <c r="F3528" s="12" t="s">
        <v>15643</v>
      </c>
    </row>
    <row r="3529" spans="1:6" x14ac:dyDescent="0.3">
      <c r="A3529" s="12" t="s">
        <v>19173</v>
      </c>
      <c r="B3529" s="12" t="s">
        <v>3645</v>
      </c>
      <c r="C3529" s="12">
        <v>6328282253</v>
      </c>
      <c r="D3529" s="12">
        <v>2570</v>
      </c>
      <c r="E3529" s="82">
        <v>46030.465636574067</v>
      </c>
      <c r="F3529" s="12" t="s">
        <v>15647</v>
      </c>
    </row>
    <row r="3530" spans="1:6" x14ac:dyDescent="0.3">
      <c r="A3530" s="12" t="s">
        <v>19174</v>
      </c>
      <c r="B3530" s="12" t="s">
        <v>1213</v>
      </c>
      <c r="C3530" s="12">
        <v>9871059258</v>
      </c>
      <c r="D3530" s="12">
        <v>3283</v>
      </c>
      <c r="E3530" s="82">
        <v>46023.90730324074</v>
      </c>
      <c r="F3530" s="12" t="s">
        <v>15643</v>
      </c>
    </row>
    <row r="3531" spans="1:6" x14ac:dyDescent="0.3">
      <c r="A3531" s="12" t="s">
        <v>19175</v>
      </c>
      <c r="B3531" s="12" t="s">
        <v>1668</v>
      </c>
      <c r="C3531" s="12">
        <v>6389785938</v>
      </c>
      <c r="D3531" s="12">
        <v>2922</v>
      </c>
      <c r="E3531" s="82">
        <v>46029.195497685178</v>
      </c>
      <c r="F3531" s="12" t="s">
        <v>15643</v>
      </c>
    </row>
    <row r="3532" spans="1:6" x14ac:dyDescent="0.3">
      <c r="A3532" s="12" t="s">
        <v>19176</v>
      </c>
      <c r="B3532" s="12" t="s">
        <v>1091</v>
      </c>
      <c r="C3532" s="12">
        <v>6340877686</v>
      </c>
      <c r="D3532" s="12">
        <v>3127</v>
      </c>
      <c r="E3532" s="82">
        <v>46042.795497685183</v>
      </c>
      <c r="F3532" s="12" t="s">
        <v>15647</v>
      </c>
    </row>
    <row r="3533" spans="1:6" x14ac:dyDescent="0.3">
      <c r="A3533" s="12" t="s">
        <v>19177</v>
      </c>
      <c r="B3533" s="12" t="s">
        <v>4376</v>
      </c>
      <c r="C3533" s="12">
        <v>9881388067</v>
      </c>
      <c r="D3533" s="12">
        <v>1192</v>
      </c>
      <c r="E3533" s="82">
        <v>46044.099664351852</v>
      </c>
      <c r="F3533" s="12" t="s">
        <v>15643</v>
      </c>
    </row>
    <row r="3534" spans="1:6" x14ac:dyDescent="0.3">
      <c r="A3534" s="12" t="s">
        <v>19178</v>
      </c>
      <c r="B3534" s="12" t="s">
        <v>2727</v>
      </c>
      <c r="C3534" s="12">
        <v>8871644978</v>
      </c>
      <c r="D3534" s="12">
        <v>2169</v>
      </c>
      <c r="E3534" s="82">
        <v>46033.692025462973</v>
      </c>
      <c r="F3534" s="12" t="s">
        <v>15647</v>
      </c>
    </row>
    <row r="3535" spans="1:6" x14ac:dyDescent="0.3">
      <c r="A3535" s="12" t="s">
        <v>19179</v>
      </c>
      <c r="B3535" s="12" t="s">
        <v>3164</v>
      </c>
      <c r="C3535" s="12">
        <v>9992949279</v>
      </c>
      <c r="D3535" s="12">
        <v>3330</v>
      </c>
      <c r="E3535" s="82">
        <v>46029.428831018522</v>
      </c>
      <c r="F3535" s="12" t="s">
        <v>15643</v>
      </c>
    </row>
    <row r="3536" spans="1:6" x14ac:dyDescent="0.3">
      <c r="A3536" s="12" t="s">
        <v>19180</v>
      </c>
      <c r="B3536" s="12" t="s">
        <v>1618</v>
      </c>
      <c r="C3536" s="12">
        <v>9939824089</v>
      </c>
      <c r="D3536" s="12">
        <v>884</v>
      </c>
      <c r="E3536" s="82">
        <v>46020.994108796287</v>
      </c>
      <c r="F3536" s="12" t="s">
        <v>15647</v>
      </c>
    </row>
    <row r="3537" spans="1:6" x14ac:dyDescent="0.3">
      <c r="A3537" s="12" t="s">
        <v>19181</v>
      </c>
      <c r="B3537" s="12" t="s">
        <v>3022</v>
      </c>
      <c r="C3537" s="12">
        <v>9874640855</v>
      </c>
      <c r="D3537" s="12">
        <v>717</v>
      </c>
      <c r="E3537" s="82">
        <v>46031.000358796293</v>
      </c>
      <c r="F3537" s="12" t="s">
        <v>15649</v>
      </c>
    </row>
    <row r="3538" spans="1:6" x14ac:dyDescent="0.3">
      <c r="A3538" s="12" t="s">
        <v>19182</v>
      </c>
      <c r="B3538" s="12" t="s">
        <v>1648</v>
      </c>
      <c r="C3538" s="12">
        <v>8855334138</v>
      </c>
      <c r="D3538" s="12">
        <v>2720</v>
      </c>
      <c r="E3538" s="82">
        <v>46024.996192129627</v>
      </c>
      <c r="F3538" s="12" t="s">
        <v>15643</v>
      </c>
    </row>
    <row r="3539" spans="1:6" x14ac:dyDescent="0.3">
      <c r="A3539" s="12" t="s">
        <v>19183</v>
      </c>
      <c r="B3539" s="12" t="s">
        <v>4210</v>
      </c>
      <c r="C3539" s="12">
        <v>8812318095</v>
      </c>
      <c r="D3539" s="12">
        <v>82</v>
      </c>
      <c r="E3539" s="82">
        <v>46021.442025462973</v>
      </c>
      <c r="F3539" s="12" t="s">
        <v>15643</v>
      </c>
    </row>
    <row r="3540" spans="1:6" x14ac:dyDescent="0.3">
      <c r="A3540" s="12" t="s">
        <v>19184</v>
      </c>
      <c r="B3540" s="12" t="s">
        <v>1233</v>
      </c>
      <c r="C3540" s="12">
        <v>9829579321</v>
      </c>
      <c r="D3540" s="12">
        <v>34</v>
      </c>
      <c r="E3540" s="82">
        <v>46050.156608796293</v>
      </c>
      <c r="F3540" s="12" t="s">
        <v>15649</v>
      </c>
    </row>
    <row r="3541" spans="1:6" x14ac:dyDescent="0.3">
      <c r="A3541" s="12" t="s">
        <v>19185</v>
      </c>
      <c r="B3541" s="12" t="s">
        <v>3788</v>
      </c>
      <c r="C3541" s="12">
        <v>9839729647</v>
      </c>
      <c r="D3541" s="12">
        <v>3512</v>
      </c>
      <c r="E3541" s="82">
        <v>46026.038553240738</v>
      </c>
      <c r="F3541" s="12" t="s">
        <v>15649</v>
      </c>
    </row>
    <row r="3542" spans="1:6" x14ac:dyDescent="0.3">
      <c r="A3542" s="12" t="s">
        <v>19186</v>
      </c>
      <c r="B3542" s="12" t="s">
        <v>1829</v>
      </c>
      <c r="C3542" s="12">
        <v>9961726173</v>
      </c>
      <c r="D3542" s="12">
        <v>328</v>
      </c>
      <c r="E3542" s="82">
        <v>46033.755219907413</v>
      </c>
      <c r="F3542" s="12" t="s">
        <v>15647</v>
      </c>
    </row>
    <row r="3543" spans="1:6" x14ac:dyDescent="0.3">
      <c r="A3543" s="12" t="s">
        <v>19187</v>
      </c>
      <c r="B3543" s="12" t="s">
        <v>1247</v>
      </c>
      <c r="C3543" s="12">
        <v>7018609094</v>
      </c>
      <c r="D3543" s="12">
        <v>441</v>
      </c>
      <c r="E3543" s="82">
        <v>46022.862164351849</v>
      </c>
      <c r="F3543" s="12" t="s">
        <v>15643</v>
      </c>
    </row>
    <row r="3544" spans="1:6" x14ac:dyDescent="0.3">
      <c r="A3544" s="12" t="s">
        <v>19188</v>
      </c>
      <c r="B3544" s="12" t="s">
        <v>611</v>
      </c>
      <c r="C3544" s="12">
        <v>6379903549</v>
      </c>
      <c r="D3544" s="12">
        <v>2250</v>
      </c>
      <c r="E3544" s="82">
        <v>46035.689247685194</v>
      </c>
      <c r="F3544" s="12" t="s">
        <v>15643</v>
      </c>
    </row>
    <row r="3545" spans="1:6" x14ac:dyDescent="0.3">
      <c r="A3545" s="12" t="s">
        <v>19189</v>
      </c>
      <c r="B3545" s="12" t="s">
        <v>2009</v>
      </c>
      <c r="C3545" s="12">
        <v>8811367574</v>
      </c>
      <c r="D3545" s="12">
        <v>1492</v>
      </c>
      <c r="E3545" s="82">
        <v>46045.621886574067</v>
      </c>
      <c r="F3545" s="12" t="s">
        <v>15649</v>
      </c>
    </row>
    <row r="3546" spans="1:6" x14ac:dyDescent="0.3">
      <c r="A3546" s="12" t="s">
        <v>19190</v>
      </c>
      <c r="B3546" s="12" t="s">
        <v>3130</v>
      </c>
      <c r="C3546" s="12">
        <v>7035868156</v>
      </c>
      <c r="D3546" s="12">
        <v>1256</v>
      </c>
      <c r="E3546" s="82">
        <v>46047.99827546296</v>
      </c>
      <c r="F3546" s="12" t="s">
        <v>15649</v>
      </c>
    </row>
    <row r="3547" spans="1:6" x14ac:dyDescent="0.3">
      <c r="A3547" s="12" t="s">
        <v>19191</v>
      </c>
      <c r="B3547" s="12" t="s">
        <v>2263</v>
      </c>
      <c r="C3547" s="12">
        <v>9948085985</v>
      </c>
      <c r="D3547" s="12">
        <v>1466</v>
      </c>
      <c r="E3547" s="82">
        <v>46024.124664351853</v>
      </c>
      <c r="F3547" s="12" t="s">
        <v>15647</v>
      </c>
    </row>
    <row r="3548" spans="1:6" x14ac:dyDescent="0.3">
      <c r="A3548" s="12" t="s">
        <v>19192</v>
      </c>
      <c r="B3548" s="12" t="s">
        <v>3870</v>
      </c>
      <c r="C3548" s="12">
        <v>9984368670</v>
      </c>
      <c r="D3548" s="12">
        <v>2232</v>
      </c>
      <c r="E3548" s="82">
        <v>46026.266331018523</v>
      </c>
      <c r="F3548" s="12" t="s">
        <v>15647</v>
      </c>
    </row>
    <row r="3549" spans="1:6" x14ac:dyDescent="0.3">
      <c r="A3549" s="12" t="s">
        <v>19193</v>
      </c>
      <c r="B3549" s="12" t="s">
        <v>3292</v>
      </c>
      <c r="C3549" s="12">
        <v>8899525802</v>
      </c>
      <c r="D3549" s="12">
        <v>1548</v>
      </c>
      <c r="E3549" s="82">
        <v>46028.230219907397</v>
      </c>
      <c r="F3549" s="12" t="s">
        <v>15647</v>
      </c>
    </row>
    <row r="3550" spans="1:6" x14ac:dyDescent="0.3">
      <c r="A3550" s="12" t="s">
        <v>19194</v>
      </c>
      <c r="B3550" s="12" t="s">
        <v>3302</v>
      </c>
      <c r="C3550" s="12">
        <v>8867891650</v>
      </c>
      <c r="D3550" s="12">
        <v>3120</v>
      </c>
      <c r="E3550" s="82">
        <v>46028.98646990741</v>
      </c>
      <c r="F3550" s="12" t="s">
        <v>15649</v>
      </c>
    </row>
    <row r="3551" spans="1:6" x14ac:dyDescent="0.3">
      <c r="A3551" s="12" t="s">
        <v>19195</v>
      </c>
      <c r="B3551" s="12" t="s">
        <v>1076</v>
      </c>
      <c r="C3551" s="12">
        <v>8869423105</v>
      </c>
      <c r="D3551" s="12">
        <v>2519</v>
      </c>
      <c r="E3551" s="82">
        <v>46038.003136574072</v>
      </c>
      <c r="F3551" s="12" t="s">
        <v>15643</v>
      </c>
    </row>
    <row r="3552" spans="1:6" x14ac:dyDescent="0.3">
      <c r="A3552" s="12" t="s">
        <v>19196</v>
      </c>
      <c r="B3552" s="12" t="s">
        <v>2247</v>
      </c>
      <c r="C3552" s="12">
        <v>7064581072</v>
      </c>
      <c r="D3552" s="12">
        <v>1337</v>
      </c>
      <c r="E3552" s="82">
        <v>46053.741331018522</v>
      </c>
      <c r="F3552" s="12" t="s">
        <v>15643</v>
      </c>
    </row>
    <row r="3553" spans="1:6" x14ac:dyDescent="0.3">
      <c r="A3553" s="12" t="s">
        <v>19197</v>
      </c>
      <c r="B3553" s="12" t="s">
        <v>4487</v>
      </c>
      <c r="C3553" s="12">
        <v>8883765974</v>
      </c>
      <c r="D3553" s="12">
        <v>1829</v>
      </c>
      <c r="E3553" s="82">
        <v>46034.576053240737</v>
      </c>
      <c r="F3553" s="12" t="s">
        <v>15647</v>
      </c>
    </row>
    <row r="3554" spans="1:6" x14ac:dyDescent="0.3">
      <c r="A3554" s="12" t="s">
        <v>19198</v>
      </c>
      <c r="B3554" s="12" t="s">
        <v>3521</v>
      </c>
      <c r="C3554" s="12">
        <v>9810893617</v>
      </c>
      <c r="D3554" s="12">
        <v>1836</v>
      </c>
      <c r="E3554" s="82">
        <v>46033.45244212963</v>
      </c>
      <c r="F3554" s="12" t="s">
        <v>15649</v>
      </c>
    </row>
    <row r="3555" spans="1:6" x14ac:dyDescent="0.3">
      <c r="A3555" s="12" t="s">
        <v>19199</v>
      </c>
      <c r="B3555" s="12" t="s">
        <v>3920</v>
      </c>
      <c r="C3555" s="12">
        <v>8853398632</v>
      </c>
      <c r="D3555" s="12">
        <v>2412</v>
      </c>
      <c r="E3555" s="82">
        <v>46051.948969907397</v>
      </c>
      <c r="F3555" s="12" t="s">
        <v>15643</v>
      </c>
    </row>
    <row r="3556" spans="1:6" x14ac:dyDescent="0.3">
      <c r="A3556" s="12" t="s">
        <v>19200</v>
      </c>
      <c r="B3556" s="12" t="s">
        <v>2537</v>
      </c>
      <c r="C3556" s="12">
        <v>7010627112</v>
      </c>
      <c r="D3556" s="12">
        <v>65</v>
      </c>
      <c r="E3556" s="82">
        <v>46032.14271990741</v>
      </c>
      <c r="F3556" s="12" t="s">
        <v>15649</v>
      </c>
    </row>
    <row r="3557" spans="1:6" x14ac:dyDescent="0.3">
      <c r="A3557" s="12" t="s">
        <v>19201</v>
      </c>
      <c r="B3557" s="12" t="s">
        <v>3176</v>
      </c>
      <c r="C3557" s="12">
        <v>7095148312</v>
      </c>
      <c r="D3557" s="12">
        <v>1861</v>
      </c>
      <c r="E3557" s="82">
        <v>46033.150358796287</v>
      </c>
      <c r="F3557" s="12" t="s">
        <v>15649</v>
      </c>
    </row>
    <row r="3558" spans="1:6" x14ac:dyDescent="0.3">
      <c r="A3558" s="12" t="s">
        <v>19202</v>
      </c>
      <c r="B3558" s="12" t="s">
        <v>4575</v>
      </c>
      <c r="C3558" s="12">
        <v>7032637204</v>
      </c>
      <c r="D3558" s="12">
        <v>2034</v>
      </c>
      <c r="E3558" s="82">
        <v>46040.485081018523</v>
      </c>
      <c r="F3558" s="12" t="s">
        <v>15647</v>
      </c>
    </row>
    <row r="3559" spans="1:6" x14ac:dyDescent="0.3">
      <c r="A3559" s="12" t="s">
        <v>19203</v>
      </c>
      <c r="B3559" s="12" t="s">
        <v>2156</v>
      </c>
      <c r="C3559" s="12">
        <v>9839854022</v>
      </c>
      <c r="D3559" s="12">
        <v>3246</v>
      </c>
      <c r="E3559" s="82">
        <v>46033.748969907407</v>
      </c>
      <c r="F3559" s="12" t="s">
        <v>15647</v>
      </c>
    </row>
    <row r="3560" spans="1:6" x14ac:dyDescent="0.3">
      <c r="A3560" s="12" t="s">
        <v>19204</v>
      </c>
      <c r="B3560" s="12" t="s">
        <v>4352</v>
      </c>
      <c r="C3560" s="12">
        <v>6316662500</v>
      </c>
      <c r="D3560" s="12">
        <v>1343</v>
      </c>
      <c r="E3560" s="82">
        <v>46051.428136574083</v>
      </c>
      <c r="F3560" s="12" t="s">
        <v>15643</v>
      </c>
    </row>
    <row r="3561" spans="1:6" x14ac:dyDescent="0.3">
      <c r="A3561" s="12" t="s">
        <v>19205</v>
      </c>
      <c r="B3561" s="12" t="s">
        <v>4244</v>
      </c>
      <c r="C3561" s="12">
        <v>9967669807</v>
      </c>
      <c r="D3561" s="12">
        <v>128</v>
      </c>
      <c r="E3561" s="82">
        <v>46046.794803240737</v>
      </c>
      <c r="F3561" s="12" t="s">
        <v>15647</v>
      </c>
    </row>
    <row r="3562" spans="1:6" x14ac:dyDescent="0.3">
      <c r="A3562" s="12" t="s">
        <v>19206</v>
      </c>
      <c r="B3562" s="12" t="s">
        <v>3593</v>
      </c>
      <c r="C3562" s="12">
        <v>7038089681</v>
      </c>
      <c r="D3562" s="12">
        <v>3305</v>
      </c>
      <c r="E3562" s="82">
        <v>46034.737164351849</v>
      </c>
      <c r="F3562" s="12" t="s">
        <v>15649</v>
      </c>
    </row>
    <row r="3563" spans="1:6" x14ac:dyDescent="0.3">
      <c r="A3563" s="12" t="s">
        <v>19207</v>
      </c>
      <c r="B3563" s="12" t="s">
        <v>1352</v>
      </c>
      <c r="C3563" s="12">
        <v>7081524141</v>
      </c>
      <c r="D3563" s="12">
        <v>3297</v>
      </c>
      <c r="E3563" s="82">
        <v>46039.039942129632</v>
      </c>
      <c r="F3563" s="12" t="s">
        <v>15643</v>
      </c>
    </row>
    <row r="3564" spans="1:6" x14ac:dyDescent="0.3">
      <c r="A3564" s="12" t="s">
        <v>19208</v>
      </c>
      <c r="B3564" s="12" t="s">
        <v>900</v>
      </c>
      <c r="C3564" s="12">
        <v>9915305660</v>
      </c>
      <c r="D3564" s="12">
        <v>1325</v>
      </c>
      <c r="E3564" s="82">
        <v>46020.586469907408</v>
      </c>
      <c r="F3564" s="12" t="s">
        <v>15647</v>
      </c>
    </row>
    <row r="3565" spans="1:6" x14ac:dyDescent="0.3">
      <c r="A3565" s="12" t="s">
        <v>19209</v>
      </c>
      <c r="B3565" s="12" t="s">
        <v>2793</v>
      </c>
      <c r="C3565" s="12">
        <v>6341734153</v>
      </c>
      <c r="D3565" s="12">
        <v>1034</v>
      </c>
      <c r="E3565" s="82">
        <v>46051.044108796297</v>
      </c>
      <c r="F3565" s="12" t="s">
        <v>15649</v>
      </c>
    </row>
    <row r="3566" spans="1:6" x14ac:dyDescent="0.3">
      <c r="A3566" s="12" t="s">
        <v>19210</v>
      </c>
      <c r="B3566" s="12" t="s">
        <v>4402</v>
      </c>
      <c r="C3566" s="12">
        <v>9873374887</v>
      </c>
      <c r="D3566" s="12">
        <v>3035</v>
      </c>
      <c r="E3566" s="82">
        <v>46020.818414351852</v>
      </c>
      <c r="F3566" s="12" t="s">
        <v>15643</v>
      </c>
    </row>
    <row r="3567" spans="1:6" x14ac:dyDescent="0.3">
      <c r="A3567" s="12" t="s">
        <v>19211</v>
      </c>
      <c r="B3567" s="12" t="s">
        <v>4064</v>
      </c>
      <c r="C3567" s="12">
        <v>7082323013</v>
      </c>
      <c r="D3567" s="12">
        <v>2472</v>
      </c>
      <c r="E3567" s="82">
        <v>46029.976747685178</v>
      </c>
      <c r="F3567" s="12" t="s">
        <v>15643</v>
      </c>
    </row>
    <row r="3568" spans="1:6" x14ac:dyDescent="0.3">
      <c r="A3568" s="12" t="s">
        <v>19212</v>
      </c>
      <c r="B3568" s="12" t="s">
        <v>1350</v>
      </c>
      <c r="C3568" s="12">
        <v>9836068434</v>
      </c>
      <c r="D3568" s="12">
        <v>2399</v>
      </c>
      <c r="E3568" s="82">
        <v>46022.790636574071</v>
      </c>
      <c r="F3568" s="12" t="s">
        <v>15647</v>
      </c>
    </row>
    <row r="3569" spans="1:6" x14ac:dyDescent="0.3">
      <c r="A3569" s="12" t="s">
        <v>19213</v>
      </c>
      <c r="B3569" s="12" t="s">
        <v>4409</v>
      </c>
      <c r="C3569" s="12">
        <v>7093975110</v>
      </c>
      <c r="D3569" s="12">
        <v>1597</v>
      </c>
      <c r="E3569" s="82">
        <v>46039.051747685182</v>
      </c>
      <c r="F3569" s="12" t="s">
        <v>15647</v>
      </c>
    </row>
    <row r="3570" spans="1:6" x14ac:dyDescent="0.3">
      <c r="A3570" s="12" t="s">
        <v>19214</v>
      </c>
      <c r="B3570" s="12" t="s">
        <v>4134</v>
      </c>
      <c r="C3570" s="12">
        <v>9893474135</v>
      </c>
      <c r="D3570" s="12">
        <v>1264</v>
      </c>
      <c r="E3570" s="82">
        <v>46049.59202546296</v>
      </c>
      <c r="F3570" s="12" t="s">
        <v>15649</v>
      </c>
    </row>
    <row r="3571" spans="1:6" x14ac:dyDescent="0.3">
      <c r="A3571" s="12" t="s">
        <v>19215</v>
      </c>
      <c r="B3571" s="12" t="s">
        <v>2829</v>
      </c>
      <c r="C3571" s="12">
        <v>9854525495</v>
      </c>
      <c r="D3571" s="12">
        <v>1575</v>
      </c>
      <c r="E3571" s="82">
        <v>46021.619108796287</v>
      </c>
      <c r="F3571" s="12" t="s">
        <v>15649</v>
      </c>
    </row>
    <row r="3572" spans="1:6" x14ac:dyDescent="0.3">
      <c r="A3572" s="12" t="s">
        <v>19216</v>
      </c>
      <c r="B3572" s="12" t="s">
        <v>880</v>
      </c>
      <c r="C3572" s="12">
        <v>7015951761</v>
      </c>
      <c r="D3572" s="12">
        <v>2408</v>
      </c>
      <c r="E3572" s="82">
        <v>46033.756608796299</v>
      </c>
      <c r="F3572" s="12" t="s">
        <v>15647</v>
      </c>
    </row>
    <row r="3573" spans="1:6" x14ac:dyDescent="0.3">
      <c r="A3573" s="12" t="s">
        <v>19217</v>
      </c>
      <c r="B3573" s="12" t="s">
        <v>1356</v>
      </c>
      <c r="C3573" s="12">
        <v>9820406388</v>
      </c>
      <c r="D3573" s="12">
        <v>1938</v>
      </c>
      <c r="E3573" s="82">
        <v>46034.799664351849</v>
      </c>
      <c r="F3573" s="12" t="s">
        <v>15649</v>
      </c>
    </row>
    <row r="3574" spans="1:6" x14ac:dyDescent="0.3">
      <c r="A3574" s="12" t="s">
        <v>19218</v>
      </c>
      <c r="B3574" s="12" t="s">
        <v>1820</v>
      </c>
      <c r="C3574" s="12">
        <v>9816274213</v>
      </c>
      <c r="D3574" s="12">
        <v>3332</v>
      </c>
      <c r="E3574" s="82">
        <v>46037.118414351848</v>
      </c>
      <c r="F3574" s="12" t="s">
        <v>15643</v>
      </c>
    </row>
    <row r="3575" spans="1:6" x14ac:dyDescent="0.3">
      <c r="A3575" s="12" t="s">
        <v>19219</v>
      </c>
      <c r="B3575" s="12" t="s">
        <v>3884</v>
      </c>
      <c r="C3575" s="12">
        <v>8850100623</v>
      </c>
      <c r="D3575" s="12">
        <v>2167</v>
      </c>
      <c r="E3575" s="82">
        <v>46044.746886574067</v>
      </c>
      <c r="F3575" s="12" t="s">
        <v>15643</v>
      </c>
    </row>
    <row r="3576" spans="1:6" x14ac:dyDescent="0.3">
      <c r="A3576" s="12" t="s">
        <v>19220</v>
      </c>
      <c r="B3576" s="12" t="s">
        <v>1835</v>
      </c>
      <c r="C3576" s="12">
        <v>9984946624</v>
      </c>
      <c r="D3576" s="12">
        <v>3264</v>
      </c>
      <c r="E3576" s="82">
        <v>46049.722581018519</v>
      </c>
      <c r="F3576" s="12" t="s">
        <v>15649</v>
      </c>
    </row>
    <row r="3577" spans="1:6" x14ac:dyDescent="0.3">
      <c r="A3577" s="12" t="s">
        <v>19221</v>
      </c>
      <c r="B3577" s="12" t="s">
        <v>1350</v>
      </c>
      <c r="C3577" s="12">
        <v>6336382755</v>
      </c>
      <c r="D3577" s="12">
        <v>2082</v>
      </c>
      <c r="E3577" s="82">
        <v>46049.209386574083</v>
      </c>
      <c r="F3577" s="12" t="s">
        <v>15643</v>
      </c>
    </row>
    <row r="3578" spans="1:6" x14ac:dyDescent="0.3">
      <c r="A3578" s="12" t="s">
        <v>19222</v>
      </c>
      <c r="B3578" s="12" t="s">
        <v>3424</v>
      </c>
      <c r="C3578" s="12">
        <v>9928314940</v>
      </c>
      <c r="D3578" s="12">
        <v>761</v>
      </c>
      <c r="E3578" s="82">
        <v>46042.53230324074</v>
      </c>
      <c r="F3578" s="12" t="s">
        <v>15643</v>
      </c>
    </row>
    <row r="3579" spans="1:6" x14ac:dyDescent="0.3">
      <c r="A3579" s="12" t="s">
        <v>19223</v>
      </c>
      <c r="B3579" s="12" t="s">
        <v>565</v>
      </c>
      <c r="C3579" s="12">
        <v>9815679886</v>
      </c>
      <c r="D3579" s="12">
        <v>2864</v>
      </c>
      <c r="E3579" s="82">
        <v>46026.682303240741</v>
      </c>
      <c r="F3579" s="12" t="s">
        <v>15647</v>
      </c>
    </row>
    <row r="3580" spans="1:6" x14ac:dyDescent="0.3">
      <c r="A3580" s="12" t="s">
        <v>19224</v>
      </c>
      <c r="B3580" s="12" t="s">
        <v>1405</v>
      </c>
      <c r="C3580" s="12">
        <v>7038723778</v>
      </c>
      <c r="D3580" s="12">
        <v>3015</v>
      </c>
      <c r="E3580" s="82">
        <v>46045.505914351852</v>
      </c>
      <c r="F3580" s="12" t="s">
        <v>15649</v>
      </c>
    </row>
    <row r="3581" spans="1:6" x14ac:dyDescent="0.3">
      <c r="A3581" s="12" t="s">
        <v>19225</v>
      </c>
      <c r="B3581" s="12" t="s">
        <v>3852</v>
      </c>
      <c r="C3581" s="12">
        <v>9921936158</v>
      </c>
      <c r="D3581" s="12">
        <v>517</v>
      </c>
      <c r="E3581" s="82">
        <v>46050.680914351848</v>
      </c>
      <c r="F3581" s="12" t="s">
        <v>15647</v>
      </c>
    </row>
    <row r="3582" spans="1:6" x14ac:dyDescent="0.3">
      <c r="A3582" s="12" t="s">
        <v>19226</v>
      </c>
      <c r="B3582" s="12" t="s">
        <v>3453</v>
      </c>
      <c r="C3582" s="12">
        <v>7075974974</v>
      </c>
      <c r="D3582" s="12">
        <v>719</v>
      </c>
      <c r="E3582" s="82">
        <v>46048.328136574077</v>
      </c>
      <c r="F3582" s="12" t="s">
        <v>15647</v>
      </c>
    </row>
    <row r="3583" spans="1:6" x14ac:dyDescent="0.3">
      <c r="A3583" s="12" t="s">
        <v>19227</v>
      </c>
      <c r="B3583" s="12" t="s">
        <v>3416</v>
      </c>
      <c r="C3583" s="12">
        <v>7058975216</v>
      </c>
      <c r="D3583" s="12">
        <v>106</v>
      </c>
      <c r="E3583" s="82">
        <v>46030.457997685182</v>
      </c>
      <c r="F3583" s="12" t="s">
        <v>15643</v>
      </c>
    </row>
    <row r="3584" spans="1:6" x14ac:dyDescent="0.3">
      <c r="A3584" s="12" t="s">
        <v>19228</v>
      </c>
      <c r="B3584" s="12" t="s">
        <v>3493</v>
      </c>
      <c r="C3584" s="12">
        <v>9815999891</v>
      </c>
      <c r="D3584" s="12">
        <v>3197</v>
      </c>
      <c r="E3584" s="82">
        <v>46042.012164351851</v>
      </c>
      <c r="F3584" s="12" t="s">
        <v>15643</v>
      </c>
    </row>
    <row r="3585" spans="1:6" x14ac:dyDescent="0.3">
      <c r="A3585" s="12" t="s">
        <v>19229</v>
      </c>
      <c r="B3585" s="12" t="s">
        <v>4031</v>
      </c>
      <c r="C3585" s="12">
        <v>9936110803</v>
      </c>
      <c r="D3585" s="12">
        <v>18</v>
      </c>
      <c r="E3585" s="82">
        <v>46039.255914351852</v>
      </c>
      <c r="F3585" s="12" t="s">
        <v>15643</v>
      </c>
    </row>
    <row r="3586" spans="1:6" x14ac:dyDescent="0.3">
      <c r="A3586" s="12" t="s">
        <v>19230</v>
      </c>
      <c r="B3586" s="12" t="s">
        <v>1792</v>
      </c>
      <c r="C3586" s="12">
        <v>6326123494</v>
      </c>
      <c r="D3586" s="12">
        <v>2827</v>
      </c>
      <c r="E3586" s="82">
        <v>46040.34202546296</v>
      </c>
      <c r="F3586" s="12" t="s">
        <v>15643</v>
      </c>
    </row>
    <row r="3587" spans="1:6" x14ac:dyDescent="0.3">
      <c r="A3587" s="12" t="s">
        <v>19231</v>
      </c>
      <c r="B3587" s="12" t="s">
        <v>2847</v>
      </c>
      <c r="C3587" s="12">
        <v>9978801585</v>
      </c>
      <c r="D3587" s="12">
        <v>764</v>
      </c>
      <c r="E3587" s="82">
        <v>46032.70521990741</v>
      </c>
      <c r="F3587" s="12" t="s">
        <v>15647</v>
      </c>
    </row>
    <row r="3588" spans="1:6" x14ac:dyDescent="0.3">
      <c r="A3588" s="12" t="s">
        <v>19232</v>
      </c>
      <c r="B3588" s="12" t="s">
        <v>1537</v>
      </c>
      <c r="C3588" s="12">
        <v>9858244176</v>
      </c>
      <c r="D3588" s="12">
        <v>3349</v>
      </c>
      <c r="E3588" s="82">
        <v>46034.614942129629</v>
      </c>
      <c r="F3588" s="12" t="s">
        <v>15647</v>
      </c>
    </row>
    <row r="3589" spans="1:6" x14ac:dyDescent="0.3">
      <c r="A3589" s="12" t="s">
        <v>19233</v>
      </c>
      <c r="B3589" s="12" t="s">
        <v>1370</v>
      </c>
      <c r="C3589" s="12">
        <v>9864703815</v>
      </c>
      <c r="D3589" s="12">
        <v>3380</v>
      </c>
      <c r="E3589" s="82">
        <v>46044.430219907408</v>
      </c>
      <c r="F3589" s="12" t="s">
        <v>15643</v>
      </c>
    </row>
    <row r="3590" spans="1:6" x14ac:dyDescent="0.3">
      <c r="A3590" s="12" t="s">
        <v>19234</v>
      </c>
      <c r="B3590" s="12" t="s">
        <v>4196</v>
      </c>
      <c r="C3590" s="12">
        <v>6370596578</v>
      </c>
      <c r="D3590" s="12">
        <v>700</v>
      </c>
      <c r="E3590" s="82">
        <v>46032.480219907397</v>
      </c>
      <c r="F3590" s="12" t="s">
        <v>15643</v>
      </c>
    </row>
    <row r="3591" spans="1:6" x14ac:dyDescent="0.3">
      <c r="A3591" s="12" t="s">
        <v>19235</v>
      </c>
      <c r="B3591" s="12" t="s">
        <v>3280</v>
      </c>
      <c r="C3591" s="12">
        <v>7095658306</v>
      </c>
      <c r="D3591" s="12">
        <v>3515</v>
      </c>
      <c r="E3591" s="82">
        <v>46025.172581018523</v>
      </c>
      <c r="F3591" s="12" t="s">
        <v>15647</v>
      </c>
    </row>
    <row r="3592" spans="1:6" x14ac:dyDescent="0.3">
      <c r="A3592" s="12" t="s">
        <v>19236</v>
      </c>
      <c r="B3592" s="12" t="s">
        <v>3348</v>
      </c>
      <c r="C3592" s="12">
        <v>9840895284</v>
      </c>
      <c r="D3592" s="12">
        <v>3451</v>
      </c>
      <c r="E3592" s="82">
        <v>46041.492719907408</v>
      </c>
      <c r="F3592" s="12" t="s">
        <v>15649</v>
      </c>
    </row>
    <row r="3593" spans="1:6" x14ac:dyDescent="0.3">
      <c r="A3593" s="12" t="s">
        <v>19237</v>
      </c>
      <c r="B3593" s="12" t="s">
        <v>3368</v>
      </c>
      <c r="C3593" s="12">
        <v>9851650175</v>
      </c>
      <c r="D3593" s="12">
        <v>2430</v>
      </c>
      <c r="E3593" s="82">
        <v>46044.039942129632</v>
      </c>
      <c r="F3593" s="12" t="s">
        <v>15643</v>
      </c>
    </row>
    <row r="3594" spans="1:6" x14ac:dyDescent="0.3">
      <c r="A3594" s="12" t="s">
        <v>19238</v>
      </c>
      <c r="B3594" s="12" t="s">
        <v>1074</v>
      </c>
      <c r="C3594" s="12">
        <v>8845555049</v>
      </c>
      <c r="D3594" s="12">
        <v>1775</v>
      </c>
      <c r="E3594" s="82">
        <v>46021.92119212963</v>
      </c>
      <c r="F3594" s="12" t="s">
        <v>15649</v>
      </c>
    </row>
    <row r="3595" spans="1:6" x14ac:dyDescent="0.3">
      <c r="A3595" s="12" t="s">
        <v>19239</v>
      </c>
      <c r="B3595" s="12" t="s">
        <v>4066</v>
      </c>
      <c r="C3595" s="12">
        <v>9935400214</v>
      </c>
      <c r="D3595" s="12">
        <v>3529</v>
      </c>
      <c r="E3595" s="82">
        <v>46027.503136574072</v>
      </c>
      <c r="F3595" s="12" t="s">
        <v>15643</v>
      </c>
    </row>
    <row r="3596" spans="1:6" x14ac:dyDescent="0.3">
      <c r="A3596" s="12" t="s">
        <v>19240</v>
      </c>
      <c r="B3596" s="12" t="s">
        <v>1829</v>
      </c>
      <c r="C3596" s="12">
        <v>9889509571</v>
      </c>
      <c r="D3596" s="12">
        <v>281</v>
      </c>
      <c r="E3596" s="82">
        <v>46026.634386574071</v>
      </c>
      <c r="F3596" s="12" t="s">
        <v>15647</v>
      </c>
    </row>
    <row r="3597" spans="1:6" x14ac:dyDescent="0.3">
      <c r="A3597" s="12" t="s">
        <v>19241</v>
      </c>
      <c r="B3597" s="12" t="s">
        <v>1714</v>
      </c>
      <c r="C3597" s="12">
        <v>7096690804</v>
      </c>
      <c r="D3597" s="12">
        <v>988</v>
      </c>
      <c r="E3597" s="82">
        <v>46025.802442129629</v>
      </c>
      <c r="F3597" s="12" t="s">
        <v>15649</v>
      </c>
    </row>
    <row r="3598" spans="1:6" x14ac:dyDescent="0.3">
      <c r="A3598" s="12" t="s">
        <v>19242</v>
      </c>
      <c r="B3598" s="12" t="s">
        <v>2277</v>
      </c>
      <c r="C3598" s="12">
        <v>9844546595</v>
      </c>
      <c r="D3598" s="12">
        <v>2350</v>
      </c>
      <c r="E3598" s="82">
        <v>46044.656608796293</v>
      </c>
      <c r="F3598" s="12" t="s">
        <v>15649</v>
      </c>
    </row>
    <row r="3599" spans="1:6" x14ac:dyDescent="0.3">
      <c r="A3599" s="12" t="s">
        <v>19243</v>
      </c>
      <c r="B3599" s="12" t="s">
        <v>3860</v>
      </c>
      <c r="C3599" s="12">
        <v>8835586582</v>
      </c>
      <c r="D3599" s="12">
        <v>822</v>
      </c>
      <c r="E3599" s="82">
        <v>46029.56355324074</v>
      </c>
      <c r="F3599" s="12" t="s">
        <v>15649</v>
      </c>
    </row>
    <row r="3600" spans="1:6" x14ac:dyDescent="0.3">
      <c r="A3600" s="12" t="s">
        <v>19244</v>
      </c>
      <c r="B3600" s="12" t="s">
        <v>3824</v>
      </c>
      <c r="C3600" s="12">
        <v>6365532740</v>
      </c>
      <c r="D3600" s="12">
        <v>3422</v>
      </c>
      <c r="E3600" s="82">
        <v>46025.110081018523</v>
      </c>
      <c r="F3600" s="12" t="s">
        <v>15643</v>
      </c>
    </row>
    <row r="3601" spans="1:6" x14ac:dyDescent="0.3">
      <c r="A3601" s="12" t="s">
        <v>19245</v>
      </c>
      <c r="B3601" s="12" t="s">
        <v>1999</v>
      </c>
      <c r="C3601" s="12">
        <v>7050774388</v>
      </c>
      <c r="D3601" s="12">
        <v>428</v>
      </c>
      <c r="E3601" s="82">
        <v>46033.48369212963</v>
      </c>
      <c r="F3601" s="12" t="s">
        <v>15643</v>
      </c>
    </row>
    <row r="3602" spans="1:6" x14ac:dyDescent="0.3">
      <c r="A3602" s="12" t="s">
        <v>19246</v>
      </c>
      <c r="B3602" s="12" t="s">
        <v>1395</v>
      </c>
      <c r="C3602" s="12">
        <v>9980250935</v>
      </c>
      <c r="D3602" s="12">
        <v>1662</v>
      </c>
      <c r="E3602" s="82">
        <v>46034.79896990741</v>
      </c>
      <c r="F3602" s="12" t="s">
        <v>15643</v>
      </c>
    </row>
    <row r="3603" spans="1:6" x14ac:dyDescent="0.3">
      <c r="A3603" s="12" t="s">
        <v>19247</v>
      </c>
      <c r="B3603" s="12" t="s">
        <v>1364</v>
      </c>
      <c r="C3603" s="12">
        <v>9828866708</v>
      </c>
      <c r="D3603" s="12">
        <v>370</v>
      </c>
      <c r="E3603" s="82">
        <v>46036.198275462957</v>
      </c>
      <c r="F3603" s="12" t="s">
        <v>15647</v>
      </c>
    </row>
    <row r="3604" spans="1:6" x14ac:dyDescent="0.3">
      <c r="A3604" s="12" t="s">
        <v>19248</v>
      </c>
      <c r="B3604" s="12" t="s">
        <v>1113</v>
      </c>
      <c r="C3604" s="12">
        <v>8867304863</v>
      </c>
      <c r="D3604" s="12">
        <v>1355</v>
      </c>
      <c r="E3604" s="82">
        <v>46053.211469907408</v>
      </c>
      <c r="F3604" s="12" t="s">
        <v>15647</v>
      </c>
    </row>
    <row r="3605" spans="1:6" x14ac:dyDescent="0.3">
      <c r="A3605" s="12" t="s">
        <v>19249</v>
      </c>
      <c r="B3605" s="12" t="s">
        <v>1849</v>
      </c>
      <c r="C3605" s="12">
        <v>6385831925</v>
      </c>
      <c r="D3605" s="12">
        <v>3580</v>
      </c>
      <c r="E3605" s="82">
        <v>46023.292025462957</v>
      </c>
      <c r="F3605" s="12" t="s">
        <v>15649</v>
      </c>
    </row>
    <row r="3606" spans="1:6" x14ac:dyDescent="0.3">
      <c r="A3606" s="12" t="s">
        <v>19250</v>
      </c>
      <c r="B3606" s="12" t="s">
        <v>517</v>
      </c>
      <c r="C3606" s="12">
        <v>9816608568</v>
      </c>
      <c r="D3606" s="12">
        <v>343</v>
      </c>
      <c r="E3606" s="82">
        <v>46047.473275462973</v>
      </c>
      <c r="F3606" s="12" t="s">
        <v>15643</v>
      </c>
    </row>
    <row r="3607" spans="1:6" x14ac:dyDescent="0.3">
      <c r="A3607" s="12" t="s">
        <v>19251</v>
      </c>
      <c r="B3607" s="12" t="s">
        <v>4023</v>
      </c>
      <c r="C3607" s="12">
        <v>8879007311</v>
      </c>
      <c r="D3607" s="12">
        <v>1828</v>
      </c>
      <c r="E3607" s="82">
        <v>46028.758692129632</v>
      </c>
      <c r="F3607" s="12" t="s">
        <v>15649</v>
      </c>
    </row>
    <row r="3608" spans="1:6" x14ac:dyDescent="0.3">
      <c r="A3608" s="12" t="s">
        <v>19252</v>
      </c>
      <c r="B3608" s="12" t="s">
        <v>876</v>
      </c>
      <c r="C3608" s="12">
        <v>6396244560</v>
      </c>
      <c r="D3608" s="12">
        <v>856</v>
      </c>
      <c r="E3608" s="82">
        <v>46020.149664351848</v>
      </c>
      <c r="F3608" s="12" t="s">
        <v>15643</v>
      </c>
    </row>
    <row r="3609" spans="1:6" x14ac:dyDescent="0.3">
      <c r="A3609" s="12" t="s">
        <v>19253</v>
      </c>
      <c r="B3609" s="12" t="s">
        <v>2343</v>
      </c>
      <c r="C3609" s="12">
        <v>6317700759</v>
      </c>
      <c r="D3609" s="12">
        <v>906</v>
      </c>
      <c r="E3609" s="82">
        <v>46040.180914351848</v>
      </c>
      <c r="F3609" s="12" t="s">
        <v>15649</v>
      </c>
    </row>
    <row r="3610" spans="1:6" x14ac:dyDescent="0.3">
      <c r="A3610" s="12" t="s">
        <v>19254</v>
      </c>
      <c r="B3610" s="12" t="s">
        <v>2597</v>
      </c>
      <c r="C3610" s="12">
        <v>8829108735</v>
      </c>
      <c r="D3610" s="12">
        <v>3457</v>
      </c>
      <c r="E3610" s="82">
        <v>46022.874664351853</v>
      </c>
      <c r="F3610" s="12" t="s">
        <v>15649</v>
      </c>
    </row>
    <row r="3611" spans="1:6" x14ac:dyDescent="0.3">
      <c r="A3611" s="12" t="s">
        <v>19255</v>
      </c>
      <c r="B3611" s="12" t="s">
        <v>3948</v>
      </c>
      <c r="C3611" s="12">
        <v>9936380024</v>
      </c>
      <c r="D3611" s="12">
        <v>908</v>
      </c>
      <c r="E3611" s="82">
        <v>46027.451053240737</v>
      </c>
      <c r="F3611" s="12" t="s">
        <v>15649</v>
      </c>
    </row>
    <row r="3612" spans="1:6" x14ac:dyDescent="0.3">
      <c r="A3612" s="12" t="s">
        <v>19256</v>
      </c>
      <c r="B3612" s="12" t="s">
        <v>1512</v>
      </c>
      <c r="C3612" s="12">
        <v>7089346446</v>
      </c>
      <c r="D3612" s="12">
        <v>2967</v>
      </c>
      <c r="E3612" s="82">
        <v>46048.137858796297</v>
      </c>
      <c r="F3612" s="12" t="s">
        <v>15649</v>
      </c>
    </row>
    <row r="3613" spans="1:6" x14ac:dyDescent="0.3">
      <c r="A3613" s="12" t="s">
        <v>19257</v>
      </c>
      <c r="B3613" s="12" t="s">
        <v>4118</v>
      </c>
      <c r="C3613" s="12">
        <v>6340378155</v>
      </c>
      <c r="D3613" s="12">
        <v>2165</v>
      </c>
      <c r="E3613" s="82">
        <v>46048.684386574067</v>
      </c>
      <c r="F3613" s="12" t="s">
        <v>15649</v>
      </c>
    </row>
    <row r="3614" spans="1:6" x14ac:dyDescent="0.3">
      <c r="A3614" s="12" t="s">
        <v>19258</v>
      </c>
      <c r="B3614" s="12" t="s">
        <v>1883</v>
      </c>
      <c r="C3614" s="12">
        <v>6354097895</v>
      </c>
      <c r="D3614" s="12">
        <v>3205</v>
      </c>
      <c r="E3614" s="82">
        <v>46024.556608796287</v>
      </c>
      <c r="F3614" s="12" t="s">
        <v>15643</v>
      </c>
    </row>
    <row r="3615" spans="1:6" x14ac:dyDescent="0.3">
      <c r="A3615" s="12" t="s">
        <v>19259</v>
      </c>
      <c r="B3615" s="12" t="s">
        <v>580</v>
      </c>
      <c r="C3615" s="12">
        <v>9970563421</v>
      </c>
      <c r="D3615" s="12">
        <v>1131</v>
      </c>
      <c r="E3615" s="82">
        <v>46020.996886574067</v>
      </c>
      <c r="F3615" s="12" t="s">
        <v>15647</v>
      </c>
    </row>
    <row r="3616" spans="1:6" x14ac:dyDescent="0.3">
      <c r="A3616" s="12" t="s">
        <v>19260</v>
      </c>
      <c r="B3616" s="12" t="s">
        <v>3066</v>
      </c>
      <c r="C3616" s="12">
        <v>9893502428</v>
      </c>
      <c r="D3616" s="12">
        <v>712</v>
      </c>
      <c r="E3616" s="82">
        <v>46040.187164351853</v>
      </c>
      <c r="F3616" s="12" t="s">
        <v>15647</v>
      </c>
    </row>
    <row r="3617" spans="1:6" x14ac:dyDescent="0.3">
      <c r="A3617" s="12" t="s">
        <v>19261</v>
      </c>
      <c r="B3617" s="12" t="s">
        <v>3840</v>
      </c>
      <c r="C3617" s="12">
        <v>9833787090</v>
      </c>
      <c r="D3617" s="12">
        <v>2139</v>
      </c>
      <c r="E3617" s="82">
        <v>46047.035081018519</v>
      </c>
      <c r="F3617" s="12" t="s">
        <v>15649</v>
      </c>
    </row>
    <row r="3618" spans="1:6" x14ac:dyDescent="0.3">
      <c r="A3618" s="12" t="s">
        <v>19262</v>
      </c>
      <c r="B3618" s="12" t="s">
        <v>1415</v>
      </c>
      <c r="C3618" s="12">
        <v>7078178798</v>
      </c>
      <c r="D3618" s="12">
        <v>1725</v>
      </c>
      <c r="E3618" s="82">
        <v>46026.276053240741</v>
      </c>
      <c r="F3618" s="12" t="s">
        <v>15649</v>
      </c>
    </row>
    <row r="3619" spans="1:6" x14ac:dyDescent="0.3">
      <c r="A3619" s="12" t="s">
        <v>19263</v>
      </c>
      <c r="B3619" s="12" t="s">
        <v>887</v>
      </c>
      <c r="C3619" s="12">
        <v>8836936732</v>
      </c>
      <c r="D3619" s="12">
        <v>427</v>
      </c>
      <c r="E3619" s="82">
        <v>46044.180914351848</v>
      </c>
      <c r="F3619" s="12" t="s">
        <v>15647</v>
      </c>
    </row>
    <row r="3620" spans="1:6" x14ac:dyDescent="0.3">
      <c r="A3620" s="12" t="s">
        <v>19264</v>
      </c>
      <c r="B3620" s="12" t="s">
        <v>4425</v>
      </c>
      <c r="C3620" s="12">
        <v>6348480351</v>
      </c>
      <c r="D3620" s="12">
        <v>2588</v>
      </c>
      <c r="E3620" s="82">
        <v>46045.292719907397</v>
      </c>
      <c r="F3620" s="12" t="s">
        <v>15643</v>
      </c>
    </row>
    <row r="3621" spans="1:6" x14ac:dyDescent="0.3">
      <c r="A3621" s="12" t="s">
        <v>19265</v>
      </c>
      <c r="B3621" s="12" t="s">
        <v>4362</v>
      </c>
      <c r="C3621" s="12">
        <v>9880602932</v>
      </c>
      <c r="D3621" s="12">
        <v>2308</v>
      </c>
      <c r="E3621" s="82">
        <v>46036.699664351851</v>
      </c>
      <c r="F3621" s="12" t="s">
        <v>15647</v>
      </c>
    </row>
    <row r="3622" spans="1:6" x14ac:dyDescent="0.3">
      <c r="A3622" s="12" t="s">
        <v>19266</v>
      </c>
      <c r="B3622" s="12" t="s">
        <v>1500</v>
      </c>
      <c r="C3622" s="12">
        <v>6347452044</v>
      </c>
      <c r="D3622" s="12">
        <v>154</v>
      </c>
      <c r="E3622" s="82">
        <v>46050.170497685183</v>
      </c>
      <c r="F3622" s="12" t="s">
        <v>15643</v>
      </c>
    </row>
    <row r="3623" spans="1:6" x14ac:dyDescent="0.3">
      <c r="A3623" s="12" t="s">
        <v>19267</v>
      </c>
      <c r="B3623" s="12" t="s">
        <v>1472</v>
      </c>
      <c r="C3623" s="12">
        <v>7068273031</v>
      </c>
      <c r="D3623" s="12">
        <v>1207</v>
      </c>
      <c r="E3623" s="82">
        <v>46048.987164351849</v>
      </c>
      <c r="F3623" s="12" t="s">
        <v>15643</v>
      </c>
    </row>
    <row r="3624" spans="1:6" x14ac:dyDescent="0.3">
      <c r="A3624" s="12" t="s">
        <v>19268</v>
      </c>
      <c r="B3624" s="12" t="s">
        <v>2437</v>
      </c>
      <c r="C3624" s="12">
        <v>8813554916</v>
      </c>
      <c r="D3624" s="12">
        <v>1020</v>
      </c>
      <c r="E3624" s="82">
        <v>46029.786469907413</v>
      </c>
      <c r="F3624" s="12" t="s">
        <v>15647</v>
      </c>
    </row>
    <row r="3625" spans="1:6" x14ac:dyDescent="0.3">
      <c r="A3625" s="12" t="s">
        <v>19269</v>
      </c>
      <c r="B3625" s="12" t="s">
        <v>1192</v>
      </c>
      <c r="C3625" s="12">
        <v>9833040010</v>
      </c>
      <c r="D3625" s="12">
        <v>2233</v>
      </c>
      <c r="E3625" s="82">
        <v>46048.764247685183</v>
      </c>
      <c r="F3625" s="12" t="s">
        <v>15643</v>
      </c>
    </row>
    <row r="3626" spans="1:6" x14ac:dyDescent="0.3">
      <c r="A3626" s="12" t="s">
        <v>19270</v>
      </c>
      <c r="B3626" s="12" t="s">
        <v>4037</v>
      </c>
      <c r="C3626" s="12">
        <v>9882787780</v>
      </c>
      <c r="D3626" s="12">
        <v>874</v>
      </c>
      <c r="E3626" s="82">
        <v>46027.843414351853</v>
      </c>
      <c r="F3626" s="12" t="s">
        <v>15643</v>
      </c>
    </row>
    <row r="3627" spans="1:6" x14ac:dyDescent="0.3">
      <c r="A3627" s="12" t="s">
        <v>19271</v>
      </c>
      <c r="B3627" s="12" t="s">
        <v>3918</v>
      </c>
      <c r="C3627" s="12">
        <v>9828658318</v>
      </c>
      <c r="D3627" s="12">
        <v>2060</v>
      </c>
      <c r="E3627" s="82">
        <v>46037.257997685178</v>
      </c>
      <c r="F3627" s="12" t="s">
        <v>15649</v>
      </c>
    </row>
    <row r="3628" spans="1:6" x14ac:dyDescent="0.3">
      <c r="A3628" s="12" t="s">
        <v>19272</v>
      </c>
      <c r="B3628" s="12" t="s">
        <v>3760</v>
      </c>
      <c r="C3628" s="12">
        <v>9961129531</v>
      </c>
      <c r="D3628" s="12">
        <v>377</v>
      </c>
      <c r="E3628" s="82">
        <v>46030.424664351849</v>
      </c>
      <c r="F3628" s="12" t="s">
        <v>15649</v>
      </c>
    </row>
    <row r="3629" spans="1:6" x14ac:dyDescent="0.3">
      <c r="A3629" s="12" t="s">
        <v>19273</v>
      </c>
      <c r="B3629" s="12" t="s">
        <v>645</v>
      </c>
      <c r="C3629" s="12">
        <v>6360631973</v>
      </c>
      <c r="D3629" s="12">
        <v>1961</v>
      </c>
      <c r="E3629" s="82">
        <v>46038.648275462961</v>
      </c>
      <c r="F3629" s="12" t="s">
        <v>15649</v>
      </c>
    </row>
    <row r="3630" spans="1:6" x14ac:dyDescent="0.3">
      <c r="A3630" s="12" t="s">
        <v>19274</v>
      </c>
      <c r="B3630" s="12" t="s">
        <v>3681</v>
      </c>
      <c r="C3630" s="12">
        <v>7034073307</v>
      </c>
      <c r="D3630" s="12">
        <v>997</v>
      </c>
      <c r="E3630" s="82">
        <v>46044.13994212963</v>
      </c>
      <c r="F3630" s="12" t="s">
        <v>15647</v>
      </c>
    </row>
    <row r="3631" spans="1:6" x14ac:dyDescent="0.3">
      <c r="A3631" s="12" t="s">
        <v>19275</v>
      </c>
      <c r="B3631" s="12" t="s">
        <v>1774</v>
      </c>
      <c r="C3631" s="12">
        <v>6318688442</v>
      </c>
      <c r="D3631" s="12">
        <v>2062</v>
      </c>
      <c r="E3631" s="82">
        <v>46033.175358796303</v>
      </c>
      <c r="F3631" s="12" t="s">
        <v>15647</v>
      </c>
    </row>
    <row r="3632" spans="1:6" x14ac:dyDescent="0.3">
      <c r="A3632" s="12" t="s">
        <v>19276</v>
      </c>
      <c r="B3632" s="12" t="s">
        <v>826</v>
      </c>
      <c r="C3632" s="12">
        <v>9848768915</v>
      </c>
      <c r="D3632" s="12">
        <v>1506</v>
      </c>
      <c r="E3632" s="82">
        <v>46042.811469907407</v>
      </c>
      <c r="F3632" s="12" t="s">
        <v>15647</v>
      </c>
    </row>
    <row r="3633" spans="1:6" x14ac:dyDescent="0.3">
      <c r="A3633" s="12" t="s">
        <v>19277</v>
      </c>
      <c r="B3633" s="12" t="s">
        <v>1391</v>
      </c>
      <c r="C3633" s="12">
        <v>7086383749</v>
      </c>
      <c r="D3633" s="12">
        <v>2308</v>
      </c>
      <c r="E3633" s="82">
        <v>46048.434386574067</v>
      </c>
      <c r="F3633" s="12" t="s">
        <v>15643</v>
      </c>
    </row>
    <row r="3634" spans="1:6" x14ac:dyDescent="0.3">
      <c r="A3634" s="12" t="s">
        <v>19278</v>
      </c>
      <c r="B3634" s="12" t="s">
        <v>4324</v>
      </c>
      <c r="C3634" s="12">
        <v>9858891040</v>
      </c>
      <c r="D3634" s="12">
        <v>2404</v>
      </c>
      <c r="E3634" s="82">
        <v>46038.489942129629</v>
      </c>
      <c r="F3634" s="12" t="s">
        <v>15649</v>
      </c>
    </row>
    <row r="3635" spans="1:6" x14ac:dyDescent="0.3">
      <c r="A3635" s="12" t="s">
        <v>19279</v>
      </c>
      <c r="B3635" s="12" t="s">
        <v>2645</v>
      </c>
      <c r="C3635" s="12">
        <v>7019810466</v>
      </c>
      <c r="D3635" s="12">
        <v>2328</v>
      </c>
      <c r="E3635" s="82">
        <v>46050.303136574083</v>
      </c>
      <c r="F3635" s="12" t="s">
        <v>15643</v>
      </c>
    </row>
    <row r="3636" spans="1:6" x14ac:dyDescent="0.3">
      <c r="A3636" s="12" t="s">
        <v>19280</v>
      </c>
      <c r="B3636" s="12" t="s">
        <v>2781</v>
      </c>
      <c r="C3636" s="12">
        <v>7010902847</v>
      </c>
      <c r="D3636" s="12">
        <v>1262</v>
      </c>
      <c r="E3636" s="82">
        <v>46036.09202546296</v>
      </c>
      <c r="F3636" s="12" t="s">
        <v>15649</v>
      </c>
    </row>
    <row r="3637" spans="1:6" x14ac:dyDescent="0.3">
      <c r="A3637" s="12" t="s">
        <v>19281</v>
      </c>
      <c r="B3637" s="12" t="s">
        <v>2445</v>
      </c>
      <c r="C3637" s="12">
        <v>6358944573</v>
      </c>
      <c r="D3637" s="12">
        <v>2717</v>
      </c>
      <c r="E3637" s="82">
        <v>46050.223275462973</v>
      </c>
      <c r="F3637" s="12" t="s">
        <v>15647</v>
      </c>
    </row>
    <row r="3638" spans="1:6" x14ac:dyDescent="0.3">
      <c r="A3638" s="12" t="s">
        <v>19282</v>
      </c>
      <c r="B3638" s="12" t="s">
        <v>3661</v>
      </c>
      <c r="C3638" s="12">
        <v>9820683484</v>
      </c>
      <c r="D3638" s="12">
        <v>406</v>
      </c>
      <c r="E3638" s="82">
        <v>46046.189247685194</v>
      </c>
      <c r="F3638" s="12" t="s">
        <v>15647</v>
      </c>
    </row>
    <row r="3639" spans="1:6" x14ac:dyDescent="0.3">
      <c r="A3639" s="12" t="s">
        <v>19283</v>
      </c>
      <c r="B3639" s="12" t="s">
        <v>3801</v>
      </c>
      <c r="C3639" s="12">
        <v>6320170109</v>
      </c>
      <c r="D3639" s="12">
        <v>1825</v>
      </c>
      <c r="E3639" s="82">
        <v>46031.502442129633</v>
      </c>
      <c r="F3639" s="12" t="s">
        <v>15643</v>
      </c>
    </row>
    <row r="3640" spans="1:6" x14ac:dyDescent="0.3">
      <c r="A3640" s="12" t="s">
        <v>19284</v>
      </c>
      <c r="B3640" s="12" t="s">
        <v>2839</v>
      </c>
      <c r="C3640" s="12">
        <v>9929930559</v>
      </c>
      <c r="D3640" s="12">
        <v>1867</v>
      </c>
      <c r="E3640" s="82">
        <v>46035.434386574067</v>
      </c>
      <c r="F3640" s="12" t="s">
        <v>15647</v>
      </c>
    </row>
    <row r="3641" spans="1:6" x14ac:dyDescent="0.3">
      <c r="A3641" s="12" t="s">
        <v>19285</v>
      </c>
      <c r="B3641" s="12" t="s">
        <v>1915</v>
      </c>
      <c r="C3641" s="12">
        <v>7098144709</v>
      </c>
      <c r="D3641" s="12">
        <v>764</v>
      </c>
      <c r="E3641" s="82">
        <v>46042.649664351848</v>
      </c>
      <c r="F3641" s="12" t="s">
        <v>15649</v>
      </c>
    </row>
    <row r="3642" spans="1:6" x14ac:dyDescent="0.3">
      <c r="A3642" s="12" t="s">
        <v>19286</v>
      </c>
      <c r="B3642" s="12" t="s">
        <v>1997</v>
      </c>
      <c r="C3642" s="12">
        <v>6353313026</v>
      </c>
      <c r="D3642" s="12">
        <v>3273</v>
      </c>
      <c r="E3642" s="82">
        <v>46023.631608796299</v>
      </c>
      <c r="F3642" s="12" t="s">
        <v>15649</v>
      </c>
    </row>
    <row r="3643" spans="1:6" x14ac:dyDescent="0.3">
      <c r="A3643" s="12" t="s">
        <v>19287</v>
      </c>
      <c r="B3643" s="12" t="s">
        <v>1370</v>
      </c>
      <c r="C3643" s="12">
        <v>8891283408</v>
      </c>
      <c r="D3643" s="12">
        <v>1839</v>
      </c>
      <c r="E3643" s="82">
        <v>46029.394108796303</v>
      </c>
      <c r="F3643" s="12" t="s">
        <v>15647</v>
      </c>
    </row>
    <row r="3644" spans="1:6" x14ac:dyDescent="0.3">
      <c r="A3644" s="12" t="s">
        <v>19288</v>
      </c>
      <c r="B3644" s="12" t="s">
        <v>4261</v>
      </c>
      <c r="C3644" s="12">
        <v>7095313467</v>
      </c>
      <c r="D3644" s="12">
        <v>1235</v>
      </c>
      <c r="E3644" s="82">
        <v>46042.95244212963</v>
      </c>
      <c r="F3644" s="12" t="s">
        <v>15643</v>
      </c>
    </row>
    <row r="3645" spans="1:6" x14ac:dyDescent="0.3">
      <c r="A3645" s="12" t="s">
        <v>19289</v>
      </c>
      <c r="B3645" s="12" t="s">
        <v>3086</v>
      </c>
      <c r="C3645" s="12">
        <v>9871388909</v>
      </c>
      <c r="D3645" s="12">
        <v>484</v>
      </c>
      <c r="E3645" s="82">
        <v>46040.894108796303</v>
      </c>
      <c r="F3645" s="12" t="s">
        <v>15647</v>
      </c>
    </row>
    <row r="3646" spans="1:6" x14ac:dyDescent="0.3">
      <c r="A3646" s="12" t="s">
        <v>19290</v>
      </c>
      <c r="B3646" s="12" t="s">
        <v>821</v>
      </c>
      <c r="C3646" s="12">
        <v>8875645463</v>
      </c>
      <c r="D3646" s="12">
        <v>3352</v>
      </c>
      <c r="E3646" s="82">
        <v>46033.992025462961</v>
      </c>
      <c r="F3646" s="12" t="s">
        <v>15647</v>
      </c>
    </row>
    <row r="3647" spans="1:6" x14ac:dyDescent="0.3">
      <c r="A3647" s="12" t="s">
        <v>19291</v>
      </c>
      <c r="B3647" s="12" t="s">
        <v>4261</v>
      </c>
      <c r="C3647" s="12">
        <v>7036424770</v>
      </c>
      <c r="D3647" s="12">
        <v>1297</v>
      </c>
      <c r="E3647" s="82">
        <v>46041.192719907413</v>
      </c>
      <c r="F3647" s="12" t="s">
        <v>15647</v>
      </c>
    </row>
    <row r="3648" spans="1:6" x14ac:dyDescent="0.3">
      <c r="A3648" s="12" t="s">
        <v>19292</v>
      </c>
      <c r="B3648" s="12" t="s">
        <v>2443</v>
      </c>
      <c r="C3648" s="12">
        <v>6340891700</v>
      </c>
      <c r="D3648" s="12">
        <v>2185</v>
      </c>
      <c r="E3648" s="82">
        <v>46041.007303240738</v>
      </c>
      <c r="F3648" s="12" t="s">
        <v>15643</v>
      </c>
    </row>
    <row r="3649" spans="1:6" x14ac:dyDescent="0.3">
      <c r="A3649" s="12" t="s">
        <v>19293</v>
      </c>
      <c r="B3649" s="12" t="s">
        <v>2509</v>
      </c>
      <c r="C3649" s="12">
        <v>9961354938</v>
      </c>
      <c r="D3649" s="12">
        <v>3300</v>
      </c>
      <c r="E3649" s="82">
        <v>46031.487858796303</v>
      </c>
      <c r="F3649" s="12" t="s">
        <v>15647</v>
      </c>
    </row>
    <row r="3650" spans="1:6" x14ac:dyDescent="0.3">
      <c r="A3650" s="12" t="s">
        <v>19294</v>
      </c>
      <c r="B3650" s="12" t="s">
        <v>2779</v>
      </c>
      <c r="C3650" s="12">
        <v>9865087245</v>
      </c>
      <c r="D3650" s="12">
        <v>3138</v>
      </c>
      <c r="E3650" s="82">
        <v>46048.212164351848</v>
      </c>
      <c r="F3650" s="12" t="s">
        <v>15649</v>
      </c>
    </row>
    <row r="3651" spans="1:6" x14ac:dyDescent="0.3">
      <c r="A3651" s="12" t="s">
        <v>19295</v>
      </c>
      <c r="B3651" s="12" t="s">
        <v>4451</v>
      </c>
      <c r="C3651" s="12">
        <v>7033333624</v>
      </c>
      <c r="D3651" s="12">
        <v>288</v>
      </c>
      <c r="E3651" s="82">
        <v>46040.711469907408</v>
      </c>
      <c r="F3651" s="12" t="s">
        <v>15643</v>
      </c>
    </row>
    <row r="3652" spans="1:6" x14ac:dyDescent="0.3">
      <c r="A3652" s="12" t="s">
        <v>19296</v>
      </c>
      <c r="B3652" s="12" t="s">
        <v>2553</v>
      </c>
      <c r="C3652" s="12">
        <v>9999012017</v>
      </c>
      <c r="D3652" s="12">
        <v>3055</v>
      </c>
      <c r="E3652" s="82">
        <v>46053.714942129627</v>
      </c>
      <c r="F3652" s="12" t="s">
        <v>15649</v>
      </c>
    </row>
    <row r="3653" spans="1:6" x14ac:dyDescent="0.3">
      <c r="A3653" s="12" t="s">
        <v>19297</v>
      </c>
      <c r="B3653" s="12" t="s">
        <v>2409</v>
      </c>
      <c r="C3653" s="12">
        <v>8896851217</v>
      </c>
      <c r="D3653" s="12">
        <v>1183</v>
      </c>
      <c r="E3653" s="82">
        <v>46029.644803240742</v>
      </c>
      <c r="F3653" s="12" t="s">
        <v>15649</v>
      </c>
    </row>
    <row r="3654" spans="1:6" x14ac:dyDescent="0.3">
      <c r="A3654" s="12" t="s">
        <v>19298</v>
      </c>
      <c r="B3654" s="12" t="s">
        <v>1027</v>
      </c>
      <c r="C3654" s="12">
        <v>6382606837</v>
      </c>
      <c r="D3654" s="12">
        <v>3443</v>
      </c>
      <c r="E3654" s="82">
        <v>46037.20244212963</v>
      </c>
      <c r="F3654" s="12" t="s">
        <v>15649</v>
      </c>
    </row>
    <row r="3655" spans="1:6" x14ac:dyDescent="0.3">
      <c r="A3655" s="12" t="s">
        <v>19299</v>
      </c>
      <c r="B3655" s="12" t="s">
        <v>800</v>
      </c>
      <c r="C3655" s="12">
        <v>6333914590</v>
      </c>
      <c r="D3655" s="12">
        <v>520</v>
      </c>
      <c r="E3655" s="82">
        <v>46021.95244212963</v>
      </c>
      <c r="F3655" s="12" t="s">
        <v>15649</v>
      </c>
    </row>
    <row r="3656" spans="1:6" x14ac:dyDescent="0.3">
      <c r="A3656" s="12" t="s">
        <v>19300</v>
      </c>
      <c r="B3656" s="12" t="s">
        <v>3952</v>
      </c>
      <c r="C3656" s="12">
        <v>9875521403</v>
      </c>
      <c r="D3656" s="12">
        <v>954</v>
      </c>
      <c r="E3656" s="82">
        <v>46051.973275462973</v>
      </c>
      <c r="F3656" s="12" t="s">
        <v>15647</v>
      </c>
    </row>
    <row r="3657" spans="1:6" x14ac:dyDescent="0.3">
      <c r="A3657" s="12" t="s">
        <v>19301</v>
      </c>
      <c r="B3657" s="12" t="s">
        <v>2559</v>
      </c>
      <c r="C3657" s="12">
        <v>6363072445</v>
      </c>
      <c r="D3657" s="12">
        <v>451</v>
      </c>
      <c r="E3657" s="82">
        <v>46029.242719907408</v>
      </c>
      <c r="F3657" s="12" t="s">
        <v>15649</v>
      </c>
    </row>
    <row r="3658" spans="1:6" x14ac:dyDescent="0.3">
      <c r="A3658" s="12" t="s">
        <v>19302</v>
      </c>
      <c r="B3658" s="12" t="s">
        <v>4457</v>
      </c>
      <c r="C3658" s="12">
        <v>6382274446</v>
      </c>
      <c r="D3658" s="12">
        <v>2015</v>
      </c>
      <c r="E3658" s="82">
        <v>46052.372581018521</v>
      </c>
      <c r="F3658" s="12" t="s">
        <v>15643</v>
      </c>
    </row>
    <row r="3659" spans="1:6" x14ac:dyDescent="0.3">
      <c r="A3659" s="12" t="s">
        <v>19303</v>
      </c>
      <c r="B3659" s="12" t="s">
        <v>1722</v>
      </c>
      <c r="C3659" s="12">
        <v>6370911148</v>
      </c>
      <c r="D3659" s="12">
        <v>15</v>
      </c>
      <c r="E3659" s="82">
        <v>46048.169803240737</v>
      </c>
      <c r="F3659" s="12" t="s">
        <v>15643</v>
      </c>
    </row>
    <row r="3660" spans="1:6" x14ac:dyDescent="0.3">
      <c r="A3660" s="12" t="s">
        <v>19304</v>
      </c>
      <c r="B3660" s="12" t="s">
        <v>2983</v>
      </c>
      <c r="C3660" s="12">
        <v>6382103690</v>
      </c>
      <c r="D3660" s="12">
        <v>3568</v>
      </c>
      <c r="E3660" s="82">
        <v>46041.901053240741</v>
      </c>
      <c r="F3660" s="12" t="s">
        <v>15649</v>
      </c>
    </row>
    <row r="3661" spans="1:6" x14ac:dyDescent="0.3">
      <c r="A3661" s="12" t="s">
        <v>19305</v>
      </c>
      <c r="B3661" s="12" t="s">
        <v>4208</v>
      </c>
      <c r="C3661" s="12">
        <v>7069668984</v>
      </c>
      <c r="D3661" s="12">
        <v>2422</v>
      </c>
      <c r="E3661" s="82">
        <v>46049.376747685194</v>
      </c>
      <c r="F3661" s="12" t="s">
        <v>15649</v>
      </c>
    </row>
    <row r="3662" spans="1:6" x14ac:dyDescent="0.3">
      <c r="A3662" s="12" t="s">
        <v>19306</v>
      </c>
      <c r="B3662" s="12" t="s">
        <v>4064</v>
      </c>
      <c r="C3662" s="12">
        <v>8831109260</v>
      </c>
      <c r="D3662" s="12">
        <v>1339</v>
      </c>
      <c r="E3662" s="82">
        <v>46049.025358796287</v>
      </c>
      <c r="F3662" s="12" t="s">
        <v>15647</v>
      </c>
    </row>
    <row r="3663" spans="1:6" x14ac:dyDescent="0.3">
      <c r="A3663" s="12" t="s">
        <v>19307</v>
      </c>
      <c r="B3663" s="12" t="s">
        <v>1869</v>
      </c>
      <c r="C3663" s="12">
        <v>7093714286</v>
      </c>
      <c r="D3663" s="12">
        <v>3348</v>
      </c>
      <c r="E3663" s="82">
        <v>46021.123969907407</v>
      </c>
      <c r="F3663" s="12" t="s">
        <v>15643</v>
      </c>
    </row>
    <row r="3664" spans="1:6" x14ac:dyDescent="0.3">
      <c r="A3664" s="12" t="s">
        <v>19308</v>
      </c>
      <c r="B3664" s="12" t="s">
        <v>3962</v>
      </c>
      <c r="C3664" s="12">
        <v>9849558395</v>
      </c>
      <c r="D3664" s="12">
        <v>1344</v>
      </c>
      <c r="E3664" s="82">
        <v>46034.156608796293</v>
      </c>
      <c r="F3664" s="12" t="s">
        <v>15649</v>
      </c>
    </row>
    <row r="3665" spans="1:6" x14ac:dyDescent="0.3">
      <c r="A3665" s="12" t="s">
        <v>19309</v>
      </c>
      <c r="B3665" s="12" t="s">
        <v>3224</v>
      </c>
      <c r="C3665" s="12">
        <v>6313184385</v>
      </c>
      <c r="D3665" s="12">
        <v>908</v>
      </c>
      <c r="E3665" s="82">
        <v>46049.789942129632</v>
      </c>
      <c r="F3665" s="12" t="s">
        <v>15647</v>
      </c>
    </row>
    <row r="3666" spans="1:6" x14ac:dyDescent="0.3">
      <c r="A3666" s="12" t="s">
        <v>19310</v>
      </c>
      <c r="B3666" s="12" t="s">
        <v>3202</v>
      </c>
      <c r="C3666" s="12">
        <v>8832573215</v>
      </c>
      <c r="D3666" s="12">
        <v>2061</v>
      </c>
      <c r="E3666" s="82">
        <v>46048.513553240737</v>
      </c>
      <c r="F3666" s="12" t="s">
        <v>15643</v>
      </c>
    </row>
    <row r="3667" spans="1:6" x14ac:dyDescent="0.3">
      <c r="A3667" s="12" t="s">
        <v>19311</v>
      </c>
      <c r="B3667" s="12" t="s">
        <v>2259</v>
      </c>
      <c r="C3667" s="12">
        <v>9934691995</v>
      </c>
      <c r="D3667" s="12">
        <v>2896</v>
      </c>
      <c r="E3667" s="82">
        <v>46034.825358796297</v>
      </c>
      <c r="F3667" s="12" t="s">
        <v>15649</v>
      </c>
    </row>
    <row r="3668" spans="1:6" x14ac:dyDescent="0.3">
      <c r="A3668" s="12" t="s">
        <v>19312</v>
      </c>
      <c r="B3668" s="12" t="s">
        <v>4142</v>
      </c>
      <c r="C3668" s="12">
        <v>7083739117</v>
      </c>
      <c r="D3668" s="12">
        <v>1353</v>
      </c>
      <c r="E3668" s="82">
        <v>46024.830914351849</v>
      </c>
      <c r="F3668" s="12" t="s">
        <v>15643</v>
      </c>
    </row>
    <row r="3669" spans="1:6" x14ac:dyDescent="0.3">
      <c r="A3669" s="12" t="s">
        <v>19313</v>
      </c>
      <c r="B3669" s="12" t="s">
        <v>1794</v>
      </c>
      <c r="C3669" s="12">
        <v>7033861297</v>
      </c>
      <c r="D3669" s="12">
        <v>153</v>
      </c>
      <c r="E3669" s="82">
        <v>46043.179525462961</v>
      </c>
      <c r="F3669" s="12" t="s">
        <v>15643</v>
      </c>
    </row>
    <row r="3670" spans="1:6" x14ac:dyDescent="0.3">
      <c r="A3670" s="12" t="s">
        <v>19314</v>
      </c>
      <c r="B3670" s="12" t="s">
        <v>4413</v>
      </c>
      <c r="C3670" s="12">
        <v>7037437926</v>
      </c>
      <c r="D3670" s="12">
        <v>1773</v>
      </c>
      <c r="E3670" s="82">
        <v>46034.100358796299</v>
      </c>
      <c r="F3670" s="12" t="s">
        <v>15647</v>
      </c>
    </row>
    <row r="3671" spans="1:6" x14ac:dyDescent="0.3">
      <c r="A3671" s="12" t="s">
        <v>19315</v>
      </c>
      <c r="B3671" s="12" t="s">
        <v>3360</v>
      </c>
      <c r="C3671" s="12">
        <v>9815332935</v>
      </c>
      <c r="D3671" s="12">
        <v>1796</v>
      </c>
      <c r="E3671" s="82">
        <v>46040.971886574072</v>
      </c>
      <c r="F3671" s="12" t="s">
        <v>15649</v>
      </c>
    </row>
    <row r="3672" spans="1:6" x14ac:dyDescent="0.3">
      <c r="A3672" s="12" t="s">
        <v>19316</v>
      </c>
      <c r="B3672" s="12" t="s">
        <v>3978</v>
      </c>
      <c r="C3672" s="12">
        <v>9898358675</v>
      </c>
      <c r="D3672" s="12">
        <v>2087</v>
      </c>
      <c r="E3672" s="82">
        <v>46050.867719907408</v>
      </c>
      <c r="F3672" s="12" t="s">
        <v>15643</v>
      </c>
    </row>
    <row r="3673" spans="1:6" x14ac:dyDescent="0.3">
      <c r="A3673" s="12" t="s">
        <v>19317</v>
      </c>
      <c r="B3673" s="12" t="s">
        <v>2015</v>
      </c>
      <c r="C3673" s="12">
        <v>9980001323</v>
      </c>
      <c r="D3673" s="12">
        <v>2611</v>
      </c>
      <c r="E3673" s="82">
        <v>46050.93855324074</v>
      </c>
      <c r="F3673" s="12" t="s">
        <v>15649</v>
      </c>
    </row>
    <row r="3674" spans="1:6" x14ac:dyDescent="0.3">
      <c r="A3674" s="12" t="s">
        <v>19318</v>
      </c>
      <c r="B3674" s="12" t="s">
        <v>1961</v>
      </c>
      <c r="C3674" s="12">
        <v>8816859876</v>
      </c>
      <c r="D3674" s="12">
        <v>2291</v>
      </c>
      <c r="E3674" s="82">
        <v>46030.707997685182</v>
      </c>
      <c r="F3674" s="12" t="s">
        <v>15649</v>
      </c>
    </row>
    <row r="3675" spans="1:6" x14ac:dyDescent="0.3">
      <c r="A3675" s="12" t="s">
        <v>19319</v>
      </c>
      <c r="B3675" s="12" t="s">
        <v>3098</v>
      </c>
      <c r="C3675" s="12">
        <v>7015084091</v>
      </c>
      <c r="D3675" s="12">
        <v>1702</v>
      </c>
      <c r="E3675" s="82">
        <v>46053.499664351853</v>
      </c>
      <c r="F3675" s="12" t="s">
        <v>15649</v>
      </c>
    </row>
    <row r="3676" spans="1:6" x14ac:dyDescent="0.3">
      <c r="A3676" s="12" t="s">
        <v>19320</v>
      </c>
      <c r="B3676" s="12" t="s">
        <v>2461</v>
      </c>
      <c r="C3676" s="12">
        <v>9951145392</v>
      </c>
      <c r="D3676" s="12">
        <v>2753</v>
      </c>
      <c r="E3676" s="82">
        <v>46049.079525462963</v>
      </c>
      <c r="F3676" s="12" t="s">
        <v>15649</v>
      </c>
    </row>
    <row r="3677" spans="1:6" x14ac:dyDescent="0.3">
      <c r="A3677" s="12" t="s">
        <v>19321</v>
      </c>
      <c r="B3677" s="12" t="s">
        <v>1772</v>
      </c>
      <c r="C3677" s="12">
        <v>9943509010</v>
      </c>
      <c r="D3677" s="12">
        <v>2207</v>
      </c>
      <c r="E3677" s="82">
        <v>46049.226053240738</v>
      </c>
      <c r="F3677" s="12" t="s">
        <v>15647</v>
      </c>
    </row>
    <row r="3678" spans="1:6" x14ac:dyDescent="0.3">
      <c r="A3678" s="12" t="s">
        <v>19322</v>
      </c>
      <c r="B3678" s="12" t="s">
        <v>3088</v>
      </c>
      <c r="C3678" s="12">
        <v>9970829413</v>
      </c>
      <c r="D3678" s="12">
        <v>399</v>
      </c>
      <c r="E3678" s="82">
        <v>46050.884386574071</v>
      </c>
      <c r="F3678" s="12" t="s">
        <v>15643</v>
      </c>
    </row>
    <row r="3679" spans="1:6" x14ac:dyDescent="0.3">
      <c r="A3679" s="12" t="s">
        <v>19323</v>
      </c>
      <c r="B3679" s="12" t="s">
        <v>4505</v>
      </c>
      <c r="C3679" s="12">
        <v>9812747744</v>
      </c>
      <c r="D3679" s="12">
        <v>3106</v>
      </c>
      <c r="E3679" s="82">
        <v>46052.193414351852</v>
      </c>
      <c r="F3679" s="12" t="s">
        <v>15649</v>
      </c>
    </row>
    <row r="3680" spans="1:6" x14ac:dyDescent="0.3">
      <c r="A3680" s="12" t="s">
        <v>19324</v>
      </c>
      <c r="B3680" s="12" t="s">
        <v>2811</v>
      </c>
      <c r="C3680" s="12">
        <v>6321349325</v>
      </c>
      <c r="D3680" s="12">
        <v>3465</v>
      </c>
      <c r="E3680" s="82">
        <v>46025.839942129627</v>
      </c>
      <c r="F3680" s="12" t="s">
        <v>15647</v>
      </c>
    </row>
    <row r="3681" spans="1:6" x14ac:dyDescent="0.3">
      <c r="A3681" s="12" t="s">
        <v>19325</v>
      </c>
      <c r="B3681" s="12" t="s">
        <v>725</v>
      </c>
      <c r="C3681" s="12">
        <v>8851909378</v>
      </c>
      <c r="D3681" s="12">
        <v>1336</v>
      </c>
      <c r="E3681" s="82">
        <v>46041.867025462961</v>
      </c>
      <c r="F3681" s="12" t="s">
        <v>15649</v>
      </c>
    </row>
    <row r="3682" spans="1:6" x14ac:dyDescent="0.3">
      <c r="A3682" s="12" t="s">
        <v>19326</v>
      </c>
      <c r="B3682" s="12" t="s">
        <v>2757</v>
      </c>
      <c r="C3682" s="12">
        <v>8872154482</v>
      </c>
      <c r="D3682" s="12">
        <v>3417</v>
      </c>
      <c r="E3682" s="82">
        <v>46037.143414351849</v>
      </c>
      <c r="F3682" s="12" t="s">
        <v>15643</v>
      </c>
    </row>
    <row r="3683" spans="1:6" x14ac:dyDescent="0.3">
      <c r="A3683" s="12" t="s">
        <v>19327</v>
      </c>
      <c r="B3683" s="12" t="s">
        <v>4298</v>
      </c>
      <c r="C3683" s="12">
        <v>6341793116</v>
      </c>
      <c r="D3683" s="12">
        <v>2033</v>
      </c>
      <c r="E3683" s="82">
        <v>46046.585081018522</v>
      </c>
      <c r="F3683" s="12" t="s">
        <v>15647</v>
      </c>
    </row>
    <row r="3684" spans="1:6" x14ac:dyDescent="0.3">
      <c r="A3684" s="12" t="s">
        <v>19328</v>
      </c>
      <c r="B3684" s="12" t="s">
        <v>565</v>
      </c>
      <c r="C3684" s="12">
        <v>7033773210</v>
      </c>
      <c r="D3684" s="12">
        <v>736</v>
      </c>
      <c r="E3684" s="82">
        <v>46043.656608796293</v>
      </c>
      <c r="F3684" s="12" t="s">
        <v>15649</v>
      </c>
    </row>
    <row r="3685" spans="1:6" x14ac:dyDescent="0.3">
      <c r="A3685" s="12" t="s">
        <v>19329</v>
      </c>
      <c r="B3685" s="12" t="s">
        <v>3615</v>
      </c>
      <c r="C3685" s="12">
        <v>9889115868</v>
      </c>
      <c r="D3685" s="12">
        <v>3290</v>
      </c>
      <c r="E3685" s="82">
        <v>46028.019803240742</v>
      </c>
      <c r="F3685" s="12" t="s">
        <v>15649</v>
      </c>
    </row>
    <row r="3686" spans="1:6" x14ac:dyDescent="0.3">
      <c r="A3686" s="12" t="s">
        <v>19330</v>
      </c>
      <c r="B3686" s="12" t="s">
        <v>2197</v>
      </c>
      <c r="C3686" s="12">
        <v>6374158683</v>
      </c>
      <c r="D3686" s="12">
        <v>346</v>
      </c>
      <c r="E3686" s="82">
        <v>46031.635081018518</v>
      </c>
      <c r="F3686" s="12" t="s">
        <v>15649</v>
      </c>
    </row>
    <row r="3687" spans="1:6" x14ac:dyDescent="0.3">
      <c r="A3687" s="12" t="s">
        <v>19331</v>
      </c>
      <c r="B3687" s="12" t="s">
        <v>1449</v>
      </c>
      <c r="C3687" s="12">
        <v>6325255363</v>
      </c>
      <c r="D3687" s="12">
        <v>1783</v>
      </c>
      <c r="E3687" s="82">
        <v>46029.175358796303</v>
      </c>
      <c r="F3687" s="12" t="s">
        <v>15649</v>
      </c>
    </row>
    <row r="3688" spans="1:6" x14ac:dyDescent="0.3">
      <c r="A3688" s="12" t="s">
        <v>19332</v>
      </c>
      <c r="B3688" s="12" t="s">
        <v>2134</v>
      </c>
      <c r="C3688" s="12">
        <v>9875194925</v>
      </c>
      <c r="D3688" s="12">
        <v>2866</v>
      </c>
      <c r="E3688" s="82">
        <v>46051.862858796303</v>
      </c>
      <c r="F3688" s="12" t="s">
        <v>15649</v>
      </c>
    </row>
    <row r="3689" spans="1:6" x14ac:dyDescent="0.3">
      <c r="A3689" s="12" t="s">
        <v>19333</v>
      </c>
      <c r="B3689" s="12" t="s">
        <v>3200</v>
      </c>
      <c r="C3689" s="12">
        <v>9811062428</v>
      </c>
      <c r="D3689" s="12">
        <v>436</v>
      </c>
      <c r="E3689" s="82">
        <v>46046.547581018523</v>
      </c>
      <c r="F3689" s="12" t="s">
        <v>15647</v>
      </c>
    </row>
    <row r="3690" spans="1:6" x14ac:dyDescent="0.3">
      <c r="A3690" s="12" t="s">
        <v>19334</v>
      </c>
      <c r="B3690" s="12" t="s">
        <v>2737</v>
      </c>
      <c r="C3690" s="12">
        <v>7037928792</v>
      </c>
      <c r="D3690" s="12">
        <v>821</v>
      </c>
      <c r="E3690" s="82">
        <v>46052.362164351849</v>
      </c>
      <c r="F3690" s="12" t="s">
        <v>15649</v>
      </c>
    </row>
    <row r="3691" spans="1:6" x14ac:dyDescent="0.3">
      <c r="A3691" s="12" t="s">
        <v>19335</v>
      </c>
      <c r="B3691" s="12" t="s">
        <v>1688</v>
      </c>
      <c r="C3691" s="12">
        <v>7037558890</v>
      </c>
      <c r="D3691" s="12">
        <v>2918</v>
      </c>
      <c r="E3691" s="82">
        <v>46025.064247685194</v>
      </c>
      <c r="F3691" s="12" t="s">
        <v>15647</v>
      </c>
    </row>
    <row r="3692" spans="1:6" x14ac:dyDescent="0.3">
      <c r="A3692" s="12" t="s">
        <v>19336</v>
      </c>
      <c r="B3692" s="12" t="s">
        <v>3461</v>
      </c>
      <c r="C3692" s="12">
        <v>8897481088</v>
      </c>
      <c r="D3692" s="12">
        <v>2103</v>
      </c>
      <c r="E3692" s="82">
        <v>46053.914247685178</v>
      </c>
      <c r="F3692" s="12" t="s">
        <v>15647</v>
      </c>
    </row>
    <row r="3693" spans="1:6" x14ac:dyDescent="0.3">
      <c r="A3693" s="12" t="s">
        <v>19337</v>
      </c>
      <c r="B3693" s="12" t="s">
        <v>4435</v>
      </c>
      <c r="C3693" s="12">
        <v>8894941212</v>
      </c>
      <c r="D3693" s="12">
        <v>3596</v>
      </c>
      <c r="E3693" s="82">
        <v>46043.032997685194</v>
      </c>
      <c r="F3693" s="12" t="s">
        <v>15647</v>
      </c>
    </row>
    <row r="3694" spans="1:6" x14ac:dyDescent="0.3">
      <c r="A3694" s="12" t="s">
        <v>19338</v>
      </c>
      <c r="B3694" s="12" t="s">
        <v>761</v>
      </c>
      <c r="C3694" s="12">
        <v>9979700633</v>
      </c>
      <c r="D3694" s="12">
        <v>2129</v>
      </c>
      <c r="E3694" s="82">
        <v>46026.54896990741</v>
      </c>
      <c r="F3694" s="12" t="s">
        <v>15647</v>
      </c>
    </row>
    <row r="3695" spans="1:6" x14ac:dyDescent="0.3">
      <c r="A3695" s="12" t="s">
        <v>19339</v>
      </c>
      <c r="B3695" s="12" t="s">
        <v>705</v>
      </c>
      <c r="C3695" s="12">
        <v>9919128436</v>
      </c>
      <c r="D3695" s="12">
        <v>336</v>
      </c>
      <c r="E3695" s="82">
        <v>46043.183692129627</v>
      </c>
      <c r="F3695" s="12" t="s">
        <v>15647</v>
      </c>
    </row>
    <row r="3696" spans="1:6" x14ac:dyDescent="0.3">
      <c r="A3696" s="12" t="s">
        <v>19340</v>
      </c>
      <c r="B3696" s="12" t="s">
        <v>2185</v>
      </c>
      <c r="C3696" s="12">
        <v>6343757238</v>
      </c>
      <c r="D3696" s="12">
        <v>597</v>
      </c>
      <c r="E3696" s="82">
        <v>46041.775358796287</v>
      </c>
      <c r="F3696" s="12" t="s">
        <v>15643</v>
      </c>
    </row>
    <row r="3697" spans="1:6" x14ac:dyDescent="0.3">
      <c r="A3697" s="12" t="s">
        <v>19341</v>
      </c>
      <c r="B3697" s="12" t="s">
        <v>1285</v>
      </c>
      <c r="C3697" s="12">
        <v>6375199565</v>
      </c>
      <c r="D3697" s="12">
        <v>1955</v>
      </c>
      <c r="E3697" s="82">
        <v>46021.509386574071</v>
      </c>
      <c r="F3697" s="12" t="s">
        <v>15643</v>
      </c>
    </row>
    <row r="3698" spans="1:6" x14ac:dyDescent="0.3">
      <c r="A3698" s="12" t="s">
        <v>19342</v>
      </c>
      <c r="B3698" s="12" t="s">
        <v>2445</v>
      </c>
      <c r="C3698" s="12">
        <v>6333785582</v>
      </c>
      <c r="D3698" s="12">
        <v>3325</v>
      </c>
      <c r="E3698" s="82">
        <v>46030.116331018522</v>
      </c>
      <c r="F3698" s="12" t="s">
        <v>15647</v>
      </c>
    </row>
    <row r="3699" spans="1:6" x14ac:dyDescent="0.3">
      <c r="A3699" s="12" t="s">
        <v>19343</v>
      </c>
      <c r="B3699" s="12" t="s">
        <v>588</v>
      </c>
      <c r="C3699" s="12">
        <v>9928966144</v>
      </c>
      <c r="D3699" s="12">
        <v>2976</v>
      </c>
      <c r="E3699" s="82">
        <v>46037.214942129627</v>
      </c>
      <c r="F3699" s="12" t="s">
        <v>15643</v>
      </c>
    </row>
    <row r="3700" spans="1:6" x14ac:dyDescent="0.3">
      <c r="A3700" s="12" t="s">
        <v>19344</v>
      </c>
      <c r="B3700" s="12" t="s">
        <v>3631</v>
      </c>
      <c r="C3700" s="12">
        <v>9814429618</v>
      </c>
      <c r="D3700" s="12">
        <v>400</v>
      </c>
      <c r="E3700" s="82">
        <v>46036.771886574083</v>
      </c>
      <c r="F3700" s="12" t="s">
        <v>15643</v>
      </c>
    </row>
    <row r="3701" spans="1:6" x14ac:dyDescent="0.3">
      <c r="A3701" s="12" t="s">
        <v>19345</v>
      </c>
      <c r="B3701" s="12" t="s">
        <v>1253</v>
      </c>
      <c r="C3701" s="12">
        <v>6365138303</v>
      </c>
      <c r="D3701" s="12">
        <v>1431</v>
      </c>
      <c r="E3701" s="82">
        <v>46032.226053240738</v>
      </c>
      <c r="F3701" s="12" t="s">
        <v>15649</v>
      </c>
    </row>
    <row r="3702" spans="1:6" x14ac:dyDescent="0.3">
      <c r="A3702" s="12" t="s">
        <v>19346</v>
      </c>
      <c r="B3702" s="12" t="s">
        <v>2861</v>
      </c>
      <c r="C3702" s="12">
        <v>9880576104</v>
      </c>
      <c r="D3702" s="12">
        <v>3346</v>
      </c>
      <c r="E3702" s="82">
        <v>46049.909386574072</v>
      </c>
      <c r="F3702" s="12" t="s">
        <v>15647</v>
      </c>
    </row>
    <row r="3703" spans="1:6" x14ac:dyDescent="0.3">
      <c r="A3703" s="12" t="s">
        <v>19347</v>
      </c>
      <c r="B3703" s="12" t="s">
        <v>1728</v>
      </c>
      <c r="C3703" s="12">
        <v>9935498579</v>
      </c>
      <c r="D3703" s="12">
        <v>1661</v>
      </c>
      <c r="E3703" s="82">
        <v>46031.918414351851</v>
      </c>
      <c r="F3703" s="12" t="s">
        <v>15647</v>
      </c>
    </row>
    <row r="3704" spans="1:6" x14ac:dyDescent="0.3">
      <c r="A3704" s="12" t="s">
        <v>19348</v>
      </c>
      <c r="B3704" s="12" t="s">
        <v>4511</v>
      </c>
      <c r="C3704" s="12">
        <v>8869391600</v>
      </c>
      <c r="D3704" s="12">
        <v>1579</v>
      </c>
      <c r="E3704" s="82">
        <v>46036.812164351853</v>
      </c>
      <c r="F3704" s="12" t="s">
        <v>15643</v>
      </c>
    </row>
    <row r="3705" spans="1:6" x14ac:dyDescent="0.3">
      <c r="A3705" s="12" t="s">
        <v>19349</v>
      </c>
      <c r="B3705" s="12" t="s">
        <v>1287</v>
      </c>
      <c r="C3705" s="12">
        <v>6399078579</v>
      </c>
      <c r="D3705" s="12">
        <v>965</v>
      </c>
      <c r="E3705" s="82">
        <v>46050.037858796299</v>
      </c>
      <c r="F3705" s="12" t="s">
        <v>15649</v>
      </c>
    </row>
    <row r="3706" spans="1:6" x14ac:dyDescent="0.3">
      <c r="A3706" s="12" t="s">
        <v>19350</v>
      </c>
      <c r="B3706" s="12" t="s">
        <v>2091</v>
      </c>
      <c r="C3706" s="12">
        <v>9883810501</v>
      </c>
      <c r="D3706" s="12">
        <v>2936</v>
      </c>
      <c r="E3706" s="82">
        <v>46047.069108796299</v>
      </c>
      <c r="F3706" s="12" t="s">
        <v>15643</v>
      </c>
    </row>
    <row r="3707" spans="1:6" x14ac:dyDescent="0.3">
      <c r="A3707" s="12" t="s">
        <v>19351</v>
      </c>
      <c r="B3707" s="12" t="s">
        <v>2943</v>
      </c>
      <c r="C3707" s="12">
        <v>7032250811</v>
      </c>
      <c r="D3707" s="12">
        <v>809</v>
      </c>
      <c r="E3707" s="82">
        <v>46028.182303240741</v>
      </c>
      <c r="F3707" s="12" t="s">
        <v>15647</v>
      </c>
    </row>
    <row r="3708" spans="1:6" x14ac:dyDescent="0.3">
      <c r="A3708" s="12" t="s">
        <v>19352</v>
      </c>
      <c r="B3708" s="12" t="s">
        <v>4451</v>
      </c>
      <c r="C3708" s="12">
        <v>7050940653</v>
      </c>
      <c r="D3708" s="12">
        <v>1960</v>
      </c>
      <c r="E3708" s="82">
        <v>46040.179525462961</v>
      </c>
      <c r="F3708" s="12" t="s">
        <v>15643</v>
      </c>
    </row>
    <row r="3709" spans="1:6" x14ac:dyDescent="0.3">
      <c r="A3709" s="12" t="s">
        <v>19353</v>
      </c>
      <c r="B3709" s="12" t="s">
        <v>2725</v>
      </c>
      <c r="C3709" s="12">
        <v>9967731174</v>
      </c>
      <c r="D3709" s="12">
        <v>749</v>
      </c>
      <c r="E3709" s="82">
        <v>46033.178136574083</v>
      </c>
      <c r="F3709" s="12" t="s">
        <v>15643</v>
      </c>
    </row>
    <row r="3710" spans="1:6" x14ac:dyDescent="0.3">
      <c r="A3710" s="12" t="s">
        <v>19354</v>
      </c>
      <c r="B3710" s="12" t="s">
        <v>1995</v>
      </c>
      <c r="C3710" s="12">
        <v>8877511678</v>
      </c>
      <c r="D3710" s="12">
        <v>725</v>
      </c>
      <c r="E3710" s="82">
        <v>46024.022581018522</v>
      </c>
      <c r="F3710" s="12" t="s">
        <v>15649</v>
      </c>
    </row>
    <row r="3711" spans="1:6" x14ac:dyDescent="0.3">
      <c r="A3711" s="12" t="s">
        <v>19355</v>
      </c>
      <c r="B3711" s="12" t="s">
        <v>1662</v>
      </c>
      <c r="C3711" s="12">
        <v>6367860786</v>
      </c>
      <c r="D3711" s="12">
        <v>2870</v>
      </c>
      <c r="E3711" s="82">
        <v>46020.635081018518</v>
      </c>
      <c r="F3711" s="12" t="s">
        <v>15647</v>
      </c>
    </row>
    <row r="3712" spans="1:6" x14ac:dyDescent="0.3">
      <c r="A3712" s="12" t="s">
        <v>19356</v>
      </c>
      <c r="B3712" s="12" t="s">
        <v>3166</v>
      </c>
      <c r="C3712" s="12">
        <v>9986163617</v>
      </c>
      <c r="D3712" s="12">
        <v>164</v>
      </c>
      <c r="E3712" s="82">
        <v>46020.38994212963</v>
      </c>
      <c r="F3712" s="12" t="s">
        <v>15647</v>
      </c>
    </row>
    <row r="3713" spans="1:6" x14ac:dyDescent="0.3">
      <c r="A3713" s="12" t="s">
        <v>19357</v>
      </c>
      <c r="B3713" s="12" t="s">
        <v>2395</v>
      </c>
      <c r="C3713" s="12">
        <v>8823662382</v>
      </c>
      <c r="D3713" s="12">
        <v>21</v>
      </c>
      <c r="E3713" s="82">
        <v>46039.072581018518</v>
      </c>
      <c r="F3713" s="12" t="s">
        <v>15643</v>
      </c>
    </row>
    <row r="3714" spans="1:6" x14ac:dyDescent="0.3">
      <c r="A3714" s="12" t="s">
        <v>19358</v>
      </c>
      <c r="B3714" s="12" t="s">
        <v>4527</v>
      </c>
      <c r="C3714" s="12">
        <v>9850576767</v>
      </c>
      <c r="D3714" s="12">
        <v>3275</v>
      </c>
      <c r="E3714" s="82">
        <v>46046.338553240741</v>
      </c>
      <c r="F3714" s="12" t="s">
        <v>15643</v>
      </c>
    </row>
    <row r="3715" spans="1:6" x14ac:dyDescent="0.3">
      <c r="A3715" s="12" t="s">
        <v>19359</v>
      </c>
      <c r="B3715" s="12" t="s">
        <v>2027</v>
      </c>
      <c r="C3715" s="12">
        <v>8835007535</v>
      </c>
      <c r="D3715" s="12">
        <v>2301</v>
      </c>
      <c r="E3715" s="82">
        <v>46035.129525462973</v>
      </c>
      <c r="F3715" s="12" t="s">
        <v>15647</v>
      </c>
    </row>
    <row r="3716" spans="1:6" x14ac:dyDescent="0.3">
      <c r="A3716" s="12" t="s">
        <v>19360</v>
      </c>
      <c r="B3716" s="12" t="s">
        <v>1839</v>
      </c>
      <c r="C3716" s="12">
        <v>6399618695</v>
      </c>
      <c r="D3716" s="12">
        <v>582</v>
      </c>
      <c r="E3716" s="82">
        <v>46038.319803240738</v>
      </c>
      <c r="F3716" s="12" t="s">
        <v>15649</v>
      </c>
    </row>
    <row r="3717" spans="1:6" x14ac:dyDescent="0.3">
      <c r="A3717" s="12" t="s">
        <v>19361</v>
      </c>
      <c r="B3717" s="12" t="s">
        <v>2025</v>
      </c>
      <c r="C3717" s="12">
        <v>6390668916</v>
      </c>
      <c r="D3717" s="12">
        <v>2063</v>
      </c>
      <c r="E3717" s="82">
        <v>46036.084386574083</v>
      </c>
      <c r="F3717" s="12" t="s">
        <v>15649</v>
      </c>
    </row>
    <row r="3718" spans="1:6" x14ac:dyDescent="0.3">
      <c r="A3718" s="12" t="s">
        <v>19362</v>
      </c>
      <c r="B3718" s="12" t="s">
        <v>1937</v>
      </c>
      <c r="C3718" s="12">
        <v>7081929539</v>
      </c>
      <c r="D3718" s="12">
        <v>1526</v>
      </c>
      <c r="E3718" s="82">
        <v>46044.757997685178</v>
      </c>
      <c r="F3718" s="12" t="s">
        <v>15647</v>
      </c>
    </row>
    <row r="3719" spans="1:6" x14ac:dyDescent="0.3">
      <c r="A3719" s="12" t="s">
        <v>19363</v>
      </c>
      <c r="B3719" s="12" t="s">
        <v>4326</v>
      </c>
      <c r="C3719" s="12">
        <v>9995618803</v>
      </c>
      <c r="D3719" s="12">
        <v>3059</v>
      </c>
      <c r="E3719" s="82">
        <v>46045.65730324074</v>
      </c>
      <c r="F3719" s="12" t="s">
        <v>15649</v>
      </c>
    </row>
    <row r="3720" spans="1:6" x14ac:dyDescent="0.3">
      <c r="A3720" s="12" t="s">
        <v>19364</v>
      </c>
      <c r="B3720" s="12" t="s">
        <v>1308</v>
      </c>
      <c r="C3720" s="12">
        <v>8865654438</v>
      </c>
      <c r="D3720" s="12">
        <v>1006</v>
      </c>
      <c r="E3720" s="82">
        <v>46041.738553240742</v>
      </c>
      <c r="F3720" s="12" t="s">
        <v>15649</v>
      </c>
    </row>
    <row r="3721" spans="1:6" x14ac:dyDescent="0.3">
      <c r="A3721" s="12" t="s">
        <v>19365</v>
      </c>
      <c r="B3721" s="12" t="s">
        <v>4194</v>
      </c>
      <c r="C3721" s="12">
        <v>6325602652</v>
      </c>
      <c r="D3721" s="12">
        <v>1370</v>
      </c>
      <c r="E3721" s="82">
        <v>46032.697581018518</v>
      </c>
      <c r="F3721" s="12" t="s">
        <v>15643</v>
      </c>
    </row>
    <row r="3722" spans="1:6" x14ac:dyDescent="0.3">
      <c r="A3722" s="12" t="s">
        <v>19366</v>
      </c>
      <c r="B3722" s="12" t="s">
        <v>1500</v>
      </c>
      <c r="C3722" s="12">
        <v>7019812183</v>
      </c>
      <c r="D3722" s="12">
        <v>851</v>
      </c>
      <c r="E3722" s="82">
        <v>46049.543414351851</v>
      </c>
      <c r="F3722" s="12" t="s">
        <v>15647</v>
      </c>
    </row>
    <row r="3723" spans="1:6" x14ac:dyDescent="0.3">
      <c r="A3723" s="12" t="s">
        <v>19367</v>
      </c>
      <c r="B3723" s="12" t="s">
        <v>1243</v>
      </c>
      <c r="C3723" s="12">
        <v>8864301018</v>
      </c>
      <c r="D3723" s="12">
        <v>1352</v>
      </c>
      <c r="E3723" s="82">
        <v>46036.24827546296</v>
      </c>
      <c r="F3723" s="12" t="s">
        <v>15643</v>
      </c>
    </row>
    <row r="3724" spans="1:6" x14ac:dyDescent="0.3">
      <c r="A3724" s="12" t="s">
        <v>19368</v>
      </c>
      <c r="B3724" s="12" t="s">
        <v>1356</v>
      </c>
      <c r="C3724" s="12">
        <v>9837104253</v>
      </c>
      <c r="D3724" s="12">
        <v>750</v>
      </c>
      <c r="E3724" s="82">
        <v>46037.192025462973</v>
      </c>
      <c r="F3724" s="12" t="s">
        <v>15647</v>
      </c>
    </row>
    <row r="3725" spans="1:6" x14ac:dyDescent="0.3">
      <c r="A3725" s="12" t="s">
        <v>19369</v>
      </c>
      <c r="B3725" s="12" t="s">
        <v>2771</v>
      </c>
      <c r="C3725" s="12">
        <v>9928188848</v>
      </c>
      <c r="D3725" s="12">
        <v>3259</v>
      </c>
      <c r="E3725" s="82">
        <v>46023.914942129632</v>
      </c>
      <c r="F3725" s="12" t="s">
        <v>15649</v>
      </c>
    </row>
    <row r="3726" spans="1:6" x14ac:dyDescent="0.3">
      <c r="A3726" s="12" t="s">
        <v>19370</v>
      </c>
      <c r="B3726" s="12" t="s">
        <v>2079</v>
      </c>
      <c r="C3726" s="12">
        <v>9958395880</v>
      </c>
      <c r="D3726" s="12">
        <v>2916</v>
      </c>
      <c r="E3726" s="82">
        <v>46019.771192129629</v>
      </c>
      <c r="F3726" s="12" t="s">
        <v>15647</v>
      </c>
    </row>
    <row r="3727" spans="1:6" x14ac:dyDescent="0.3">
      <c r="A3727" s="12" t="s">
        <v>19371</v>
      </c>
      <c r="B3727" s="12" t="s">
        <v>1873</v>
      </c>
      <c r="C3727" s="12">
        <v>6371020488</v>
      </c>
      <c r="D3727" s="12">
        <v>2934</v>
      </c>
      <c r="E3727" s="82">
        <v>46049.098969907413</v>
      </c>
      <c r="F3727" s="12" t="s">
        <v>15647</v>
      </c>
    </row>
    <row r="3728" spans="1:6" x14ac:dyDescent="0.3">
      <c r="A3728" s="12" t="s">
        <v>19372</v>
      </c>
      <c r="B3728" s="12" t="s">
        <v>3818</v>
      </c>
      <c r="C3728" s="12">
        <v>9840530676</v>
      </c>
      <c r="D3728" s="12">
        <v>3362</v>
      </c>
      <c r="E3728" s="82">
        <v>46029.368414351848</v>
      </c>
      <c r="F3728" s="12" t="s">
        <v>15643</v>
      </c>
    </row>
    <row r="3729" spans="1:6" x14ac:dyDescent="0.3">
      <c r="A3729" s="12" t="s">
        <v>19373</v>
      </c>
      <c r="B3729" s="12" t="s">
        <v>975</v>
      </c>
      <c r="C3729" s="12">
        <v>9810583652</v>
      </c>
      <c r="D3729" s="12">
        <v>1320</v>
      </c>
      <c r="E3729" s="82">
        <v>46028.382997685178</v>
      </c>
      <c r="F3729" s="12" t="s">
        <v>15649</v>
      </c>
    </row>
    <row r="3730" spans="1:6" x14ac:dyDescent="0.3">
      <c r="A3730" s="12" t="s">
        <v>19374</v>
      </c>
      <c r="B3730" s="12" t="s">
        <v>2813</v>
      </c>
      <c r="C3730" s="12">
        <v>9949693199</v>
      </c>
      <c r="D3730" s="12">
        <v>351</v>
      </c>
      <c r="E3730" s="82">
        <v>46044.732997685183</v>
      </c>
      <c r="F3730" s="12" t="s">
        <v>15643</v>
      </c>
    </row>
    <row r="3731" spans="1:6" x14ac:dyDescent="0.3">
      <c r="A3731" s="12" t="s">
        <v>19375</v>
      </c>
      <c r="B3731" s="12" t="s">
        <v>2509</v>
      </c>
      <c r="C3731" s="12">
        <v>7077311009</v>
      </c>
      <c r="D3731" s="12">
        <v>1378</v>
      </c>
      <c r="E3731" s="82">
        <v>46037.276747685188</v>
      </c>
      <c r="F3731" s="12" t="s">
        <v>15643</v>
      </c>
    </row>
    <row r="3732" spans="1:6" x14ac:dyDescent="0.3">
      <c r="A3732" s="12" t="s">
        <v>19376</v>
      </c>
      <c r="B3732" s="12" t="s">
        <v>4449</v>
      </c>
      <c r="C3732" s="12">
        <v>8822758015</v>
      </c>
      <c r="D3732" s="12">
        <v>899</v>
      </c>
      <c r="E3732" s="82">
        <v>46035.238553240742</v>
      </c>
      <c r="F3732" s="12" t="s">
        <v>15643</v>
      </c>
    </row>
    <row r="3733" spans="1:6" x14ac:dyDescent="0.3">
      <c r="A3733" s="12" t="s">
        <v>19377</v>
      </c>
      <c r="B3733" s="12" t="s">
        <v>3214</v>
      </c>
      <c r="C3733" s="12">
        <v>7067298681</v>
      </c>
      <c r="D3733" s="12">
        <v>866</v>
      </c>
      <c r="E3733" s="82">
        <v>46031.885775462957</v>
      </c>
      <c r="F3733" s="12" t="s">
        <v>15647</v>
      </c>
    </row>
    <row r="3734" spans="1:6" x14ac:dyDescent="0.3">
      <c r="A3734" s="12" t="s">
        <v>19378</v>
      </c>
      <c r="B3734" s="12" t="s">
        <v>4318</v>
      </c>
      <c r="C3734" s="12">
        <v>8891730213</v>
      </c>
      <c r="D3734" s="12">
        <v>2305</v>
      </c>
      <c r="E3734" s="82">
        <v>46045.12327546296</v>
      </c>
      <c r="F3734" s="12" t="s">
        <v>15643</v>
      </c>
    </row>
    <row r="3735" spans="1:6" x14ac:dyDescent="0.3">
      <c r="A3735" s="12" t="s">
        <v>19379</v>
      </c>
      <c r="B3735" s="12" t="s">
        <v>2403</v>
      </c>
      <c r="C3735" s="12">
        <v>9937637431</v>
      </c>
      <c r="D3735" s="12">
        <v>1124</v>
      </c>
      <c r="E3735" s="82">
        <v>46043.996886574067</v>
      </c>
      <c r="F3735" s="12" t="s">
        <v>15649</v>
      </c>
    </row>
    <row r="3736" spans="1:6" x14ac:dyDescent="0.3">
      <c r="A3736" s="12" t="s">
        <v>19380</v>
      </c>
      <c r="B3736" s="12" t="s">
        <v>1756</v>
      </c>
      <c r="C3736" s="12">
        <v>6318886206</v>
      </c>
      <c r="D3736" s="12">
        <v>817</v>
      </c>
      <c r="E3736" s="82">
        <v>46021.926747685182</v>
      </c>
      <c r="F3736" s="12" t="s">
        <v>15649</v>
      </c>
    </row>
    <row r="3737" spans="1:6" x14ac:dyDescent="0.3">
      <c r="A3737" s="12" t="s">
        <v>19381</v>
      </c>
      <c r="B3737" s="12" t="s">
        <v>3499</v>
      </c>
      <c r="C3737" s="12">
        <v>6350582893</v>
      </c>
      <c r="D3737" s="12">
        <v>791</v>
      </c>
      <c r="E3737" s="82">
        <v>46037.595497685194</v>
      </c>
      <c r="F3737" s="12" t="s">
        <v>15647</v>
      </c>
    </row>
    <row r="3738" spans="1:6" x14ac:dyDescent="0.3">
      <c r="A3738" s="12" t="s">
        <v>19382</v>
      </c>
      <c r="B3738" s="12" t="s">
        <v>3547</v>
      </c>
      <c r="C3738" s="12">
        <v>6355117690</v>
      </c>
      <c r="D3738" s="12">
        <v>1445</v>
      </c>
      <c r="E3738" s="82">
        <v>46039.299664351849</v>
      </c>
      <c r="F3738" s="12" t="s">
        <v>15647</v>
      </c>
    </row>
    <row r="3739" spans="1:6" x14ac:dyDescent="0.3">
      <c r="A3739" s="12" t="s">
        <v>19383</v>
      </c>
      <c r="B3739" s="12" t="s">
        <v>560</v>
      </c>
      <c r="C3739" s="12">
        <v>6374027428</v>
      </c>
      <c r="D3739" s="12">
        <v>2051</v>
      </c>
      <c r="E3739" s="82">
        <v>46035.508692129632</v>
      </c>
      <c r="F3739" s="12" t="s">
        <v>15647</v>
      </c>
    </row>
    <row r="3740" spans="1:6" x14ac:dyDescent="0.3">
      <c r="A3740" s="12" t="s">
        <v>19384</v>
      </c>
      <c r="B3740" s="12" t="s">
        <v>1726</v>
      </c>
      <c r="C3740" s="12">
        <v>6364857808</v>
      </c>
      <c r="D3740" s="12">
        <v>1184</v>
      </c>
      <c r="E3740" s="82">
        <v>46019.287164351852</v>
      </c>
      <c r="F3740" s="12" t="s">
        <v>15647</v>
      </c>
    </row>
    <row r="3741" spans="1:6" x14ac:dyDescent="0.3">
      <c r="A3741" s="12" t="s">
        <v>19385</v>
      </c>
      <c r="B3741" s="12" t="s">
        <v>3603</v>
      </c>
      <c r="C3741" s="12">
        <v>9872105979</v>
      </c>
      <c r="D3741" s="12">
        <v>2425</v>
      </c>
      <c r="E3741" s="82">
        <v>46049.910081018519</v>
      </c>
      <c r="F3741" s="12" t="s">
        <v>15647</v>
      </c>
    </row>
    <row r="3742" spans="1:6" x14ac:dyDescent="0.3">
      <c r="A3742" s="12" t="s">
        <v>19386</v>
      </c>
      <c r="B3742" s="12" t="s">
        <v>1590</v>
      </c>
      <c r="C3742" s="12">
        <v>9892494168</v>
      </c>
      <c r="D3742" s="12">
        <v>1583</v>
      </c>
      <c r="E3742" s="82">
        <v>46035.12605324074</v>
      </c>
      <c r="F3742" s="12" t="s">
        <v>15649</v>
      </c>
    </row>
    <row r="3743" spans="1:6" x14ac:dyDescent="0.3">
      <c r="A3743" s="12" t="s">
        <v>19387</v>
      </c>
      <c r="B3743" s="12" t="s">
        <v>1971</v>
      </c>
      <c r="C3743" s="12">
        <v>9812324544</v>
      </c>
      <c r="D3743" s="12">
        <v>1172</v>
      </c>
      <c r="E3743" s="82">
        <v>46026.115636574083</v>
      </c>
      <c r="F3743" s="12" t="s">
        <v>15643</v>
      </c>
    </row>
    <row r="3744" spans="1:6" x14ac:dyDescent="0.3">
      <c r="A3744" s="12" t="s">
        <v>19388</v>
      </c>
      <c r="B3744" s="12" t="s">
        <v>3836</v>
      </c>
      <c r="C3744" s="12">
        <v>9931702416</v>
      </c>
      <c r="D3744" s="12">
        <v>1699</v>
      </c>
      <c r="E3744" s="82">
        <v>46025.528831018521</v>
      </c>
      <c r="F3744" s="12" t="s">
        <v>15647</v>
      </c>
    </row>
    <row r="3745" spans="1:6" x14ac:dyDescent="0.3">
      <c r="A3745" s="12" t="s">
        <v>19389</v>
      </c>
      <c r="B3745" s="12" t="s">
        <v>3567</v>
      </c>
      <c r="C3745" s="12">
        <v>9824846319</v>
      </c>
      <c r="D3745" s="12">
        <v>1362</v>
      </c>
      <c r="E3745" s="82">
        <v>46033.402442129627</v>
      </c>
      <c r="F3745" s="12" t="s">
        <v>15647</v>
      </c>
    </row>
    <row r="3746" spans="1:6" x14ac:dyDescent="0.3">
      <c r="A3746" s="12" t="s">
        <v>19390</v>
      </c>
      <c r="B3746" s="12" t="s">
        <v>2049</v>
      </c>
      <c r="C3746" s="12">
        <v>9957057708</v>
      </c>
      <c r="D3746" s="12">
        <v>3321</v>
      </c>
      <c r="E3746" s="82">
        <v>46042.988553240742</v>
      </c>
      <c r="F3746" s="12" t="s">
        <v>15649</v>
      </c>
    </row>
    <row r="3747" spans="1:6" x14ac:dyDescent="0.3">
      <c r="A3747" s="12" t="s">
        <v>19391</v>
      </c>
      <c r="B3747" s="12" t="s">
        <v>4078</v>
      </c>
      <c r="C3747" s="12">
        <v>9965876030</v>
      </c>
      <c r="D3747" s="12">
        <v>770</v>
      </c>
      <c r="E3747" s="82">
        <v>46036.905219907407</v>
      </c>
      <c r="F3747" s="12" t="s">
        <v>15647</v>
      </c>
    </row>
    <row r="3748" spans="1:6" x14ac:dyDescent="0.3">
      <c r="A3748" s="12" t="s">
        <v>19392</v>
      </c>
      <c r="B3748" s="12" t="s">
        <v>1706</v>
      </c>
      <c r="C3748" s="12">
        <v>7018890054</v>
      </c>
      <c r="D3748" s="12">
        <v>848</v>
      </c>
      <c r="E3748" s="82">
        <v>46043.539942129632</v>
      </c>
      <c r="F3748" s="12" t="s">
        <v>15649</v>
      </c>
    </row>
    <row r="3749" spans="1:6" x14ac:dyDescent="0.3">
      <c r="A3749" s="12" t="s">
        <v>19393</v>
      </c>
      <c r="B3749" s="12" t="s">
        <v>1676</v>
      </c>
      <c r="C3749" s="12">
        <v>7057744617</v>
      </c>
      <c r="D3749" s="12">
        <v>251</v>
      </c>
      <c r="E3749" s="82">
        <v>46029.557997685188</v>
      </c>
      <c r="F3749" s="12" t="s">
        <v>15647</v>
      </c>
    </row>
    <row r="3750" spans="1:6" x14ac:dyDescent="0.3">
      <c r="A3750" s="12" t="s">
        <v>19394</v>
      </c>
      <c r="B3750" s="12" t="s">
        <v>953</v>
      </c>
      <c r="C3750" s="12">
        <v>9996988089</v>
      </c>
      <c r="D3750" s="12">
        <v>1715</v>
      </c>
      <c r="E3750" s="82">
        <v>46040.223275462973</v>
      </c>
      <c r="F3750" s="12" t="s">
        <v>15647</v>
      </c>
    </row>
    <row r="3751" spans="1:6" x14ac:dyDescent="0.3">
      <c r="A3751" s="12" t="s">
        <v>19395</v>
      </c>
      <c r="B3751" s="12" t="s">
        <v>2701</v>
      </c>
      <c r="C3751" s="12">
        <v>9977046394</v>
      </c>
      <c r="D3751" s="12">
        <v>1189</v>
      </c>
      <c r="E3751" s="82">
        <v>46034.107997685183</v>
      </c>
      <c r="F3751" s="12" t="s">
        <v>15649</v>
      </c>
    </row>
    <row r="3752" spans="1:6" x14ac:dyDescent="0.3">
      <c r="A3752" s="12" t="s">
        <v>19396</v>
      </c>
      <c r="B3752" s="12" t="s">
        <v>2501</v>
      </c>
      <c r="C3752" s="12">
        <v>8836572673</v>
      </c>
      <c r="D3752" s="12">
        <v>2220</v>
      </c>
      <c r="E3752" s="82">
        <v>46039.997581018521</v>
      </c>
      <c r="F3752" s="12" t="s">
        <v>15649</v>
      </c>
    </row>
    <row r="3753" spans="1:6" x14ac:dyDescent="0.3">
      <c r="A3753" s="12" t="s">
        <v>19397</v>
      </c>
      <c r="B3753" s="12" t="s">
        <v>3906</v>
      </c>
      <c r="C3753" s="12">
        <v>9998738813</v>
      </c>
      <c r="D3753" s="12">
        <v>483</v>
      </c>
      <c r="E3753" s="82">
        <v>46039.232303240737</v>
      </c>
      <c r="F3753" s="12" t="s">
        <v>15643</v>
      </c>
    </row>
    <row r="3754" spans="1:6" x14ac:dyDescent="0.3">
      <c r="A3754" s="12" t="s">
        <v>19398</v>
      </c>
      <c r="B3754" s="12" t="s">
        <v>4244</v>
      </c>
      <c r="C3754" s="12">
        <v>7020774016</v>
      </c>
      <c r="D3754" s="12">
        <v>765</v>
      </c>
      <c r="E3754" s="82">
        <v>46022.276053240741</v>
      </c>
      <c r="F3754" s="12" t="s">
        <v>15643</v>
      </c>
    </row>
    <row r="3755" spans="1:6" x14ac:dyDescent="0.3">
      <c r="A3755" s="12" t="s">
        <v>19399</v>
      </c>
      <c r="B3755" s="12" t="s">
        <v>1403</v>
      </c>
      <c r="C3755" s="12">
        <v>9857754357</v>
      </c>
      <c r="D3755" s="12">
        <v>2666</v>
      </c>
      <c r="E3755" s="82">
        <v>46035.86146990741</v>
      </c>
      <c r="F3755" s="12" t="s">
        <v>15649</v>
      </c>
    </row>
    <row r="3756" spans="1:6" x14ac:dyDescent="0.3">
      <c r="A3756" s="12" t="s">
        <v>19400</v>
      </c>
      <c r="B3756" s="12" t="s">
        <v>4190</v>
      </c>
      <c r="C3756" s="12">
        <v>9814289787</v>
      </c>
      <c r="D3756" s="12">
        <v>3252</v>
      </c>
      <c r="E3756" s="82">
        <v>46023.431608796287</v>
      </c>
      <c r="F3756" s="12" t="s">
        <v>15647</v>
      </c>
    </row>
    <row r="3757" spans="1:6" x14ac:dyDescent="0.3">
      <c r="A3757" s="12" t="s">
        <v>19401</v>
      </c>
      <c r="B3757" s="12" t="s">
        <v>1839</v>
      </c>
      <c r="C3757" s="12">
        <v>8854154922</v>
      </c>
      <c r="D3757" s="12">
        <v>861</v>
      </c>
      <c r="E3757" s="82">
        <v>46036.323969907397</v>
      </c>
      <c r="F3757" s="12" t="s">
        <v>15647</v>
      </c>
    </row>
    <row r="3758" spans="1:6" x14ac:dyDescent="0.3">
      <c r="A3758" s="12" t="s">
        <v>19402</v>
      </c>
      <c r="B3758" s="12" t="s">
        <v>2703</v>
      </c>
      <c r="C3758" s="12">
        <v>8882075117</v>
      </c>
      <c r="D3758" s="12">
        <v>1063</v>
      </c>
      <c r="E3758" s="82">
        <v>46045.743414351848</v>
      </c>
      <c r="F3758" s="12" t="s">
        <v>15649</v>
      </c>
    </row>
    <row r="3759" spans="1:6" x14ac:dyDescent="0.3">
      <c r="A3759" s="12" t="s">
        <v>19403</v>
      </c>
      <c r="B3759" s="12" t="s">
        <v>2327</v>
      </c>
      <c r="C3759" s="12">
        <v>6328331807</v>
      </c>
      <c r="D3759" s="12">
        <v>2170</v>
      </c>
      <c r="E3759" s="82">
        <v>46047.914247685178</v>
      </c>
      <c r="F3759" s="12" t="s">
        <v>15647</v>
      </c>
    </row>
    <row r="3760" spans="1:6" x14ac:dyDescent="0.3">
      <c r="A3760" s="12" t="s">
        <v>19404</v>
      </c>
      <c r="B3760" s="12" t="s">
        <v>1706</v>
      </c>
      <c r="C3760" s="12">
        <v>8817344105</v>
      </c>
      <c r="D3760" s="12">
        <v>1856</v>
      </c>
      <c r="E3760" s="82">
        <v>46024.512164351851</v>
      </c>
      <c r="F3760" s="12" t="s">
        <v>15643</v>
      </c>
    </row>
    <row r="3761" spans="1:6" x14ac:dyDescent="0.3">
      <c r="A3761" s="12" t="s">
        <v>19405</v>
      </c>
      <c r="B3761" s="12" t="s">
        <v>3436</v>
      </c>
      <c r="C3761" s="12">
        <v>7086621227</v>
      </c>
      <c r="D3761" s="12">
        <v>2631</v>
      </c>
      <c r="E3761" s="82">
        <v>46047.674664351849</v>
      </c>
      <c r="F3761" s="12" t="s">
        <v>15649</v>
      </c>
    </row>
    <row r="3762" spans="1:6" x14ac:dyDescent="0.3">
      <c r="A3762" s="12" t="s">
        <v>19406</v>
      </c>
      <c r="B3762" s="12" t="s">
        <v>1080</v>
      </c>
      <c r="C3762" s="12">
        <v>6322967236</v>
      </c>
      <c r="D3762" s="12">
        <v>3305</v>
      </c>
      <c r="E3762" s="82">
        <v>46023.289247685178</v>
      </c>
      <c r="F3762" s="12" t="s">
        <v>15647</v>
      </c>
    </row>
    <row r="3763" spans="1:6" x14ac:dyDescent="0.3">
      <c r="A3763" s="12" t="s">
        <v>19407</v>
      </c>
      <c r="B3763" s="12" t="s">
        <v>3487</v>
      </c>
      <c r="C3763" s="12">
        <v>8863583757</v>
      </c>
      <c r="D3763" s="12">
        <v>1425</v>
      </c>
      <c r="E3763" s="82">
        <v>46048.68855324074</v>
      </c>
      <c r="F3763" s="12" t="s">
        <v>15647</v>
      </c>
    </row>
    <row r="3764" spans="1:6" x14ac:dyDescent="0.3">
      <c r="A3764" s="12" t="s">
        <v>19408</v>
      </c>
      <c r="B3764" s="12" t="s">
        <v>2091</v>
      </c>
      <c r="C3764" s="12">
        <v>6372622483</v>
      </c>
      <c r="D3764" s="12">
        <v>2718</v>
      </c>
      <c r="E3764" s="82">
        <v>46024.017025462963</v>
      </c>
      <c r="F3764" s="12" t="s">
        <v>15643</v>
      </c>
    </row>
    <row r="3765" spans="1:6" x14ac:dyDescent="0.3">
      <c r="A3765" s="12" t="s">
        <v>19409</v>
      </c>
      <c r="B3765" s="12" t="s">
        <v>2947</v>
      </c>
      <c r="C3765" s="12">
        <v>8878384148</v>
      </c>
      <c r="D3765" s="12">
        <v>1482</v>
      </c>
      <c r="E3765" s="82">
        <v>46036.189942129633</v>
      </c>
      <c r="F3765" s="12" t="s">
        <v>15647</v>
      </c>
    </row>
    <row r="3766" spans="1:6" x14ac:dyDescent="0.3">
      <c r="A3766" s="12" t="s">
        <v>19410</v>
      </c>
      <c r="B3766" s="12" t="s">
        <v>1618</v>
      </c>
      <c r="C3766" s="12">
        <v>9883941087</v>
      </c>
      <c r="D3766" s="12">
        <v>879</v>
      </c>
      <c r="E3766" s="82">
        <v>46037.395497685182</v>
      </c>
      <c r="F3766" s="12" t="s">
        <v>15643</v>
      </c>
    </row>
    <row r="3767" spans="1:6" x14ac:dyDescent="0.3">
      <c r="A3767" s="12" t="s">
        <v>19411</v>
      </c>
      <c r="B3767" s="12" t="s">
        <v>2225</v>
      </c>
      <c r="C3767" s="12">
        <v>9840344012</v>
      </c>
      <c r="D3767" s="12">
        <v>1739</v>
      </c>
      <c r="E3767" s="82">
        <v>46050.009386574071</v>
      </c>
      <c r="F3767" s="12" t="s">
        <v>15647</v>
      </c>
    </row>
    <row r="3768" spans="1:6" x14ac:dyDescent="0.3">
      <c r="A3768" s="12" t="s">
        <v>19412</v>
      </c>
      <c r="B3768" s="12" t="s">
        <v>1184</v>
      </c>
      <c r="C3768" s="12">
        <v>9832096357</v>
      </c>
      <c r="D3768" s="12">
        <v>1853</v>
      </c>
      <c r="E3768" s="82">
        <v>46028.538553240738</v>
      </c>
      <c r="F3768" s="12" t="s">
        <v>15649</v>
      </c>
    </row>
    <row r="3769" spans="1:6" x14ac:dyDescent="0.3">
      <c r="A3769" s="12" t="s">
        <v>19413</v>
      </c>
      <c r="B3769" s="12" t="s">
        <v>1463</v>
      </c>
      <c r="C3769" s="12">
        <v>9913718801</v>
      </c>
      <c r="D3769" s="12">
        <v>2205</v>
      </c>
      <c r="E3769" s="82">
        <v>46043.064942129633</v>
      </c>
      <c r="F3769" s="12" t="s">
        <v>15643</v>
      </c>
    </row>
    <row r="3770" spans="1:6" x14ac:dyDescent="0.3">
      <c r="A3770" s="12" t="s">
        <v>19414</v>
      </c>
      <c r="B3770" s="12" t="s">
        <v>2915</v>
      </c>
      <c r="C3770" s="12">
        <v>8810199878</v>
      </c>
      <c r="D3770" s="12">
        <v>1223</v>
      </c>
      <c r="E3770" s="82">
        <v>46041.527442129627</v>
      </c>
      <c r="F3770" s="12" t="s">
        <v>15649</v>
      </c>
    </row>
    <row r="3771" spans="1:6" x14ac:dyDescent="0.3">
      <c r="A3771" s="12" t="s">
        <v>19415</v>
      </c>
      <c r="B3771" s="12" t="s">
        <v>4254</v>
      </c>
      <c r="C3771" s="12">
        <v>8812201805</v>
      </c>
      <c r="D3771" s="12">
        <v>2715</v>
      </c>
      <c r="E3771" s="82">
        <v>46027.323275462957</v>
      </c>
      <c r="F3771" s="12" t="s">
        <v>15649</v>
      </c>
    </row>
    <row r="3772" spans="1:6" x14ac:dyDescent="0.3">
      <c r="A3772" s="12" t="s">
        <v>19416</v>
      </c>
      <c r="B3772" s="12" t="s">
        <v>1175</v>
      </c>
      <c r="C3772" s="12">
        <v>9854637589</v>
      </c>
      <c r="D3772" s="12">
        <v>323</v>
      </c>
      <c r="E3772" s="82">
        <v>46023.73369212963</v>
      </c>
      <c r="F3772" s="12" t="s">
        <v>15643</v>
      </c>
    </row>
    <row r="3773" spans="1:6" x14ac:dyDescent="0.3">
      <c r="A3773" s="12" t="s">
        <v>19417</v>
      </c>
      <c r="B3773" s="12" t="s">
        <v>4356</v>
      </c>
      <c r="C3773" s="12">
        <v>7018554995</v>
      </c>
      <c r="D3773" s="12">
        <v>3517</v>
      </c>
      <c r="E3773" s="82">
        <v>46024.953136574077</v>
      </c>
      <c r="F3773" s="12" t="s">
        <v>15643</v>
      </c>
    </row>
    <row r="3774" spans="1:6" x14ac:dyDescent="0.3">
      <c r="A3774" s="12" t="s">
        <v>19418</v>
      </c>
      <c r="B3774" s="12" t="s">
        <v>3342</v>
      </c>
      <c r="C3774" s="12">
        <v>9940072770</v>
      </c>
      <c r="D3774" s="12">
        <v>3258</v>
      </c>
      <c r="E3774" s="82">
        <v>46034.076053240737</v>
      </c>
      <c r="F3774" s="12" t="s">
        <v>15643</v>
      </c>
    </row>
    <row r="3775" spans="1:6" x14ac:dyDescent="0.3">
      <c r="A3775" s="12" t="s">
        <v>19419</v>
      </c>
      <c r="B3775" s="12" t="s">
        <v>2815</v>
      </c>
      <c r="C3775" s="12">
        <v>9896180087</v>
      </c>
      <c r="D3775" s="12">
        <v>3035</v>
      </c>
      <c r="E3775" s="82">
        <v>46025.646192129629</v>
      </c>
      <c r="F3775" s="12" t="s">
        <v>15647</v>
      </c>
    </row>
    <row r="3776" spans="1:6" x14ac:dyDescent="0.3">
      <c r="A3776" s="12" t="s">
        <v>19420</v>
      </c>
      <c r="B3776" s="12" t="s">
        <v>2156</v>
      </c>
      <c r="C3776" s="12">
        <v>9851822925</v>
      </c>
      <c r="D3776" s="12">
        <v>3524</v>
      </c>
      <c r="E3776" s="82">
        <v>46042.821886574071</v>
      </c>
      <c r="F3776" s="12" t="s">
        <v>15649</v>
      </c>
    </row>
    <row r="3777" spans="1:6" x14ac:dyDescent="0.3">
      <c r="A3777" s="12" t="s">
        <v>19421</v>
      </c>
      <c r="B3777" s="12" t="s">
        <v>3234</v>
      </c>
      <c r="C3777" s="12">
        <v>7093871161</v>
      </c>
      <c r="D3777" s="12">
        <v>538</v>
      </c>
      <c r="E3777" s="82">
        <v>46020.71702546296</v>
      </c>
      <c r="F3777" s="12" t="s">
        <v>15649</v>
      </c>
    </row>
    <row r="3778" spans="1:6" x14ac:dyDescent="0.3">
      <c r="A3778" s="12" t="s">
        <v>19422</v>
      </c>
      <c r="B3778" s="12" t="s">
        <v>4541</v>
      </c>
      <c r="C3778" s="12">
        <v>9895856774</v>
      </c>
      <c r="D3778" s="12">
        <v>450</v>
      </c>
      <c r="E3778" s="82">
        <v>46052.92119212963</v>
      </c>
      <c r="F3778" s="12" t="s">
        <v>15649</v>
      </c>
    </row>
    <row r="3779" spans="1:6" x14ac:dyDescent="0.3">
      <c r="A3779" s="12" t="s">
        <v>19423</v>
      </c>
      <c r="B3779" s="12" t="s">
        <v>3010</v>
      </c>
      <c r="C3779" s="12">
        <v>7048706638</v>
      </c>
      <c r="D3779" s="12">
        <v>68</v>
      </c>
      <c r="E3779" s="82">
        <v>46042.184386574067</v>
      </c>
      <c r="F3779" s="12" t="s">
        <v>15643</v>
      </c>
    </row>
    <row r="3780" spans="1:6" x14ac:dyDescent="0.3">
      <c r="A3780" s="12" t="s">
        <v>19424</v>
      </c>
      <c r="B3780" s="12" t="s">
        <v>3641</v>
      </c>
      <c r="C3780" s="12">
        <v>9976686184</v>
      </c>
      <c r="D3780" s="12">
        <v>438</v>
      </c>
      <c r="E3780" s="82">
        <v>46030.335775462961</v>
      </c>
      <c r="F3780" s="12" t="s">
        <v>15643</v>
      </c>
    </row>
    <row r="3781" spans="1:6" x14ac:dyDescent="0.3">
      <c r="A3781" s="12" t="s">
        <v>19425</v>
      </c>
      <c r="B3781" s="12" t="s">
        <v>2737</v>
      </c>
      <c r="C3781" s="12">
        <v>9931582162</v>
      </c>
      <c r="D3781" s="12">
        <v>3394</v>
      </c>
      <c r="E3781" s="82">
        <v>46040.549664351849</v>
      </c>
      <c r="F3781" s="12" t="s">
        <v>15643</v>
      </c>
    </row>
    <row r="3782" spans="1:6" x14ac:dyDescent="0.3">
      <c r="A3782" s="12" t="s">
        <v>19426</v>
      </c>
      <c r="B3782" s="12" t="s">
        <v>1054</v>
      </c>
      <c r="C3782" s="12">
        <v>6317645805</v>
      </c>
      <c r="D3782" s="12">
        <v>962</v>
      </c>
      <c r="E3782" s="82">
        <v>46042.120497685188</v>
      </c>
      <c r="F3782" s="12" t="s">
        <v>15647</v>
      </c>
    </row>
    <row r="3783" spans="1:6" x14ac:dyDescent="0.3">
      <c r="A3783" s="12" t="s">
        <v>19427</v>
      </c>
      <c r="B3783" s="12" t="s">
        <v>3729</v>
      </c>
      <c r="C3783" s="12">
        <v>8847351285</v>
      </c>
      <c r="D3783" s="12">
        <v>1221</v>
      </c>
      <c r="E3783" s="82">
        <v>46020.171886574077</v>
      </c>
      <c r="F3783" s="12" t="s">
        <v>15647</v>
      </c>
    </row>
    <row r="3784" spans="1:6" x14ac:dyDescent="0.3">
      <c r="A3784" s="12" t="s">
        <v>19428</v>
      </c>
      <c r="B3784" s="12" t="s">
        <v>1354</v>
      </c>
      <c r="C3784" s="12">
        <v>6322890705</v>
      </c>
      <c r="D3784" s="12">
        <v>1357</v>
      </c>
      <c r="E3784" s="82">
        <v>46038.933692129627</v>
      </c>
      <c r="F3784" s="12" t="s">
        <v>15649</v>
      </c>
    </row>
    <row r="3785" spans="1:6" x14ac:dyDescent="0.3">
      <c r="A3785" s="12" t="s">
        <v>19429</v>
      </c>
      <c r="B3785" s="12" t="s">
        <v>1818</v>
      </c>
      <c r="C3785" s="12">
        <v>7045219545</v>
      </c>
      <c r="D3785" s="12">
        <v>2310</v>
      </c>
      <c r="E3785" s="82">
        <v>46019.883692129632</v>
      </c>
      <c r="F3785" s="12" t="s">
        <v>15643</v>
      </c>
    </row>
    <row r="3786" spans="1:6" x14ac:dyDescent="0.3">
      <c r="A3786" s="12" t="s">
        <v>19430</v>
      </c>
      <c r="B3786" s="12" t="s">
        <v>3408</v>
      </c>
      <c r="C3786" s="12">
        <v>8835951337</v>
      </c>
      <c r="D3786" s="12">
        <v>1537</v>
      </c>
      <c r="E3786" s="82">
        <v>46022.591331018521</v>
      </c>
      <c r="F3786" s="12" t="s">
        <v>15643</v>
      </c>
    </row>
    <row r="3787" spans="1:6" x14ac:dyDescent="0.3">
      <c r="A3787" s="12" t="s">
        <v>19431</v>
      </c>
      <c r="B3787" s="12" t="s">
        <v>3711</v>
      </c>
      <c r="C3787" s="12">
        <v>9944677927</v>
      </c>
      <c r="D3787" s="12">
        <v>2927</v>
      </c>
      <c r="E3787" s="82">
        <v>46032.623969907407</v>
      </c>
      <c r="F3787" s="12" t="s">
        <v>15649</v>
      </c>
    </row>
    <row r="3788" spans="1:6" x14ac:dyDescent="0.3">
      <c r="A3788" s="12" t="s">
        <v>19432</v>
      </c>
      <c r="B3788" s="12" t="s">
        <v>2031</v>
      </c>
      <c r="C3788" s="12">
        <v>7026894194</v>
      </c>
      <c r="D3788" s="12">
        <v>1382</v>
      </c>
      <c r="E3788" s="82">
        <v>46044.778136574067</v>
      </c>
      <c r="F3788" s="12" t="s">
        <v>15643</v>
      </c>
    </row>
    <row r="3789" spans="1:6" x14ac:dyDescent="0.3">
      <c r="A3789" s="12" t="s">
        <v>19433</v>
      </c>
      <c r="B3789" s="12" t="s">
        <v>3924</v>
      </c>
      <c r="C3789" s="12">
        <v>9983176874</v>
      </c>
      <c r="D3789" s="12">
        <v>1885</v>
      </c>
      <c r="E3789" s="82">
        <v>46019.620497685188</v>
      </c>
      <c r="F3789" s="12" t="s">
        <v>15647</v>
      </c>
    </row>
    <row r="3790" spans="1:6" x14ac:dyDescent="0.3">
      <c r="A3790" s="12" t="s">
        <v>19434</v>
      </c>
      <c r="B3790" s="12" t="s">
        <v>2613</v>
      </c>
      <c r="C3790" s="12">
        <v>7040331245</v>
      </c>
      <c r="D3790" s="12">
        <v>2940</v>
      </c>
      <c r="E3790" s="82">
        <v>46021.962164351848</v>
      </c>
      <c r="F3790" s="12" t="s">
        <v>15643</v>
      </c>
    </row>
    <row r="3791" spans="1:6" x14ac:dyDescent="0.3">
      <c r="A3791" s="12" t="s">
        <v>19435</v>
      </c>
      <c r="B3791" s="12" t="s">
        <v>926</v>
      </c>
      <c r="C3791" s="12">
        <v>7037640617</v>
      </c>
      <c r="D3791" s="12">
        <v>1541</v>
      </c>
      <c r="E3791" s="82">
        <v>46046.53230324074</v>
      </c>
      <c r="F3791" s="12" t="s">
        <v>15643</v>
      </c>
    </row>
    <row r="3792" spans="1:6" x14ac:dyDescent="0.3">
      <c r="A3792" s="12" t="s">
        <v>19436</v>
      </c>
      <c r="B3792" s="12" t="s">
        <v>4378</v>
      </c>
      <c r="C3792" s="12">
        <v>9852027224</v>
      </c>
      <c r="D3792" s="12">
        <v>2742</v>
      </c>
      <c r="E3792" s="82">
        <v>46047.964942129627</v>
      </c>
      <c r="F3792" s="12" t="s">
        <v>15643</v>
      </c>
    </row>
    <row r="3793" spans="1:6" x14ac:dyDescent="0.3">
      <c r="A3793" s="12" t="s">
        <v>19437</v>
      </c>
      <c r="B3793" s="12" t="s">
        <v>2313</v>
      </c>
      <c r="C3793" s="12">
        <v>9922449051</v>
      </c>
      <c r="D3793" s="12">
        <v>2928</v>
      </c>
      <c r="E3793" s="82">
        <v>46019.367025462961</v>
      </c>
      <c r="F3793" s="12" t="s">
        <v>15649</v>
      </c>
    </row>
    <row r="3794" spans="1:6" x14ac:dyDescent="0.3">
      <c r="A3794" s="12" t="s">
        <v>19438</v>
      </c>
      <c r="B3794" s="12" t="s">
        <v>2335</v>
      </c>
      <c r="C3794" s="12">
        <v>6383992050</v>
      </c>
      <c r="D3794" s="12">
        <v>955</v>
      </c>
      <c r="E3794" s="82">
        <v>46047.950358796297</v>
      </c>
      <c r="F3794" s="12" t="s">
        <v>15643</v>
      </c>
    </row>
    <row r="3795" spans="1:6" x14ac:dyDescent="0.3">
      <c r="A3795" s="12" t="s">
        <v>19439</v>
      </c>
      <c r="B3795" s="12" t="s">
        <v>2413</v>
      </c>
      <c r="C3795" s="12">
        <v>6386142224</v>
      </c>
      <c r="D3795" s="12">
        <v>287</v>
      </c>
      <c r="E3795" s="82">
        <v>46021.768414351849</v>
      </c>
      <c r="F3795" s="12" t="s">
        <v>15649</v>
      </c>
    </row>
    <row r="3796" spans="1:6" x14ac:dyDescent="0.3">
      <c r="A3796" s="12" t="s">
        <v>19440</v>
      </c>
      <c r="B3796" s="12" t="s">
        <v>898</v>
      </c>
      <c r="C3796" s="12">
        <v>9814061630</v>
      </c>
      <c r="D3796" s="12">
        <v>200</v>
      </c>
      <c r="E3796" s="82">
        <v>46053.078831018523</v>
      </c>
      <c r="F3796" s="12" t="s">
        <v>15647</v>
      </c>
    </row>
    <row r="3797" spans="1:6" x14ac:dyDescent="0.3">
      <c r="A3797" s="12" t="s">
        <v>19441</v>
      </c>
      <c r="B3797" s="12" t="s">
        <v>1370</v>
      </c>
      <c r="C3797" s="12">
        <v>6321448559</v>
      </c>
      <c r="D3797" s="12">
        <v>1110</v>
      </c>
      <c r="E3797" s="82">
        <v>46025.661469907413</v>
      </c>
      <c r="F3797" s="12" t="s">
        <v>15643</v>
      </c>
    </row>
    <row r="3798" spans="1:6" x14ac:dyDescent="0.3">
      <c r="A3798" s="12" t="s">
        <v>19442</v>
      </c>
      <c r="B3798" s="12" t="s">
        <v>2651</v>
      </c>
      <c r="C3798" s="12">
        <v>8898796811</v>
      </c>
      <c r="D3798" s="12">
        <v>3546</v>
      </c>
      <c r="E3798" s="82">
        <v>46033.031608796293</v>
      </c>
      <c r="F3798" s="12" t="s">
        <v>15649</v>
      </c>
    </row>
    <row r="3799" spans="1:6" x14ac:dyDescent="0.3">
      <c r="A3799" s="12" t="s">
        <v>19443</v>
      </c>
      <c r="B3799" s="12" t="s">
        <v>1987</v>
      </c>
      <c r="C3799" s="12">
        <v>9985702998</v>
      </c>
      <c r="D3799" s="12">
        <v>424</v>
      </c>
      <c r="E3799" s="82">
        <v>46043.550358796303</v>
      </c>
      <c r="F3799" s="12" t="s">
        <v>15647</v>
      </c>
    </row>
    <row r="3800" spans="1:6" x14ac:dyDescent="0.3">
      <c r="A3800" s="12" t="s">
        <v>19444</v>
      </c>
      <c r="B3800" s="12" t="s">
        <v>4469</v>
      </c>
      <c r="C3800" s="12">
        <v>6337506041</v>
      </c>
      <c r="D3800" s="12">
        <v>196</v>
      </c>
      <c r="E3800" s="82">
        <v>46037.136469907397</v>
      </c>
      <c r="F3800" s="12" t="s">
        <v>15647</v>
      </c>
    </row>
    <row r="3801" spans="1:6" x14ac:dyDescent="0.3">
      <c r="A3801" s="12" t="s">
        <v>19445</v>
      </c>
      <c r="B3801" s="12" t="s">
        <v>2179</v>
      </c>
      <c r="C3801" s="12">
        <v>8895247167</v>
      </c>
      <c r="D3801" s="12">
        <v>578</v>
      </c>
      <c r="E3801" s="82">
        <v>46020.678831018522</v>
      </c>
      <c r="F3801" s="12" t="s">
        <v>15643</v>
      </c>
    </row>
    <row r="3802" spans="1:6" x14ac:dyDescent="0.3">
      <c r="A3802" s="12" t="s">
        <v>19446</v>
      </c>
      <c r="B3802" s="12" t="s">
        <v>2303</v>
      </c>
      <c r="C3802" s="12">
        <v>6366126038</v>
      </c>
      <c r="D3802" s="12">
        <v>2583</v>
      </c>
      <c r="E3802" s="82">
        <v>46040.757997685178</v>
      </c>
      <c r="F3802" s="12" t="s">
        <v>15647</v>
      </c>
    </row>
    <row r="3803" spans="1:6" x14ac:dyDescent="0.3">
      <c r="A3803" s="12" t="s">
        <v>19447</v>
      </c>
      <c r="B3803" s="12" t="s">
        <v>1646</v>
      </c>
      <c r="C3803" s="12">
        <v>9866214010</v>
      </c>
      <c r="D3803" s="12">
        <v>3405</v>
      </c>
      <c r="E3803" s="82">
        <v>46031.301747685182</v>
      </c>
      <c r="F3803" s="12" t="s">
        <v>15649</v>
      </c>
    </row>
    <row r="3804" spans="1:6" x14ac:dyDescent="0.3">
      <c r="A3804" s="12" t="s">
        <v>19448</v>
      </c>
      <c r="B3804" s="12" t="s">
        <v>4551</v>
      </c>
      <c r="C3804" s="12">
        <v>8844340019</v>
      </c>
      <c r="D3804" s="12">
        <v>3107</v>
      </c>
      <c r="E3804" s="82">
        <v>46027.574664351851</v>
      </c>
      <c r="F3804" s="12" t="s">
        <v>15643</v>
      </c>
    </row>
    <row r="3805" spans="1:6" x14ac:dyDescent="0.3">
      <c r="A3805" s="12" t="s">
        <v>19449</v>
      </c>
      <c r="B3805" s="12" t="s">
        <v>1203</v>
      </c>
      <c r="C3805" s="12">
        <v>6370099820</v>
      </c>
      <c r="D3805" s="12">
        <v>2473</v>
      </c>
      <c r="E3805" s="82">
        <v>46033.658692129633</v>
      </c>
      <c r="F3805" s="12" t="s">
        <v>15647</v>
      </c>
    </row>
    <row r="3806" spans="1:6" x14ac:dyDescent="0.3">
      <c r="A3806" s="12" t="s">
        <v>19450</v>
      </c>
      <c r="B3806" s="12" t="s">
        <v>3416</v>
      </c>
      <c r="C3806" s="12">
        <v>8856209424</v>
      </c>
      <c r="D3806" s="12">
        <v>912</v>
      </c>
      <c r="E3806" s="82">
        <v>46052.28230324074</v>
      </c>
      <c r="F3806" s="12" t="s">
        <v>15647</v>
      </c>
    </row>
    <row r="3807" spans="1:6" x14ac:dyDescent="0.3">
      <c r="A3807" s="12" t="s">
        <v>19451</v>
      </c>
      <c r="B3807" s="12" t="s">
        <v>4394</v>
      </c>
      <c r="C3807" s="12">
        <v>9873595839</v>
      </c>
      <c r="D3807" s="12">
        <v>1833</v>
      </c>
      <c r="E3807" s="82">
        <v>46049.211469907408</v>
      </c>
      <c r="F3807" s="12" t="s">
        <v>15649</v>
      </c>
    </row>
    <row r="3808" spans="1:6" x14ac:dyDescent="0.3">
      <c r="A3808" s="12" t="s">
        <v>19452</v>
      </c>
      <c r="B3808" s="12" t="s">
        <v>4019</v>
      </c>
      <c r="C3808" s="12">
        <v>9931963637</v>
      </c>
      <c r="D3808" s="12">
        <v>2114</v>
      </c>
      <c r="E3808" s="82">
        <v>46024.206608796303</v>
      </c>
      <c r="F3808" s="12" t="s">
        <v>15649</v>
      </c>
    </row>
    <row r="3809" spans="1:6" x14ac:dyDescent="0.3">
      <c r="A3809" s="12" t="s">
        <v>19453</v>
      </c>
      <c r="B3809" s="12" t="s">
        <v>3989</v>
      </c>
      <c r="C3809" s="12">
        <v>9998438133</v>
      </c>
      <c r="D3809" s="12">
        <v>2340</v>
      </c>
      <c r="E3809" s="82">
        <v>46027.473969907413</v>
      </c>
      <c r="F3809" s="12" t="s">
        <v>15643</v>
      </c>
    </row>
    <row r="3810" spans="1:6" x14ac:dyDescent="0.3">
      <c r="A3810" s="12" t="s">
        <v>19454</v>
      </c>
      <c r="B3810" s="12" t="s">
        <v>1159</v>
      </c>
      <c r="C3810" s="12">
        <v>6334085176</v>
      </c>
      <c r="D3810" s="12">
        <v>154</v>
      </c>
      <c r="E3810" s="82">
        <v>46043.927442129629</v>
      </c>
      <c r="F3810" s="12" t="s">
        <v>15649</v>
      </c>
    </row>
    <row r="3811" spans="1:6" x14ac:dyDescent="0.3">
      <c r="A3811" s="12" t="s">
        <v>19455</v>
      </c>
      <c r="B3811" s="12" t="s">
        <v>3581</v>
      </c>
      <c r="C3811" s="12">
        <v>8823144008</v>
      </c>
      <c r="D3811" s="12">
        <v>1628</v>
      </c>
      <c r="E3811" s="82">
        <v>46023.197581018518</v>
      </c>
      <c r="F3811" s="12" t="s">
        <v>15643</v>
      </c>
    </row>
    <row r="3812" spans="1:6" x14ac:dyDescent="0.3">
      <c r="A3812" s="12" t="s">
        <v>19456</v>
      </c>
      <c r="B3812" s="12" t="s">
        <v>1447</v>
      </c>
      <c r="C3812" s="12">
        <v>6398934792</v>
      </c>
      <c r="D3812" s="12">
        <v>1461</v>
      </c>
      <c r="E3812" s="82">
        <v>46037.080914351849</v>
      </c>
      <c r="F3812" s="12" t="s">
        <v>15649</v>
      </c>
    </row>
    <row r="3813" spans="1:6" x14ac:dyDescent="0.3">
      <c r="A3813" s="12" t="s">
        <v>19457</v>
      </c>
      <c r="B3813" s="12" t="s">
        <v>3727</v>
      </c>
      <c r="C3813" s="12">
        <v>9888693142</v>
      </c>
      <c r="D3813" s="12">
        <v>1630</v>
      </c>
      <c r="E3813" s="82">
        <v>46053.57744212963</v>
      </c>
      <c r="F3813" s="12" t="s">
        <v>15643</v>
      </c>
    </row>
    <row r="3814" spans="1:6" x14ac:dyDescent="0.3">
      <c r="A3814" s="12" t="s">
        <v>19458</v>
      </c>
      <c r="B3814" s="12" t="s">
        <v>2849</v>
      </c>
      <c r="C3814" s="12">
        <v>9826492920</v>
      </c>
      <c r="D3814" s="12">
        <v>2359</v>
      </c>
      <c r="E3814" s="82">
        <v>46032.103136574071</v>
      </c>
      <c r="F3814" s="12" t="s">
        <v>15647</v>
      </c>
    </row>
    <row r="3815" spans="1:6" x14ac:dyDescent="0.3">
      <c r="A3815" s="12" t="s">
        <v>19459</v>
      </c>
      <c r="B3815" s="12" t="s">
        <v>761</v>
      </c>
      <c r="C3815" s="12">
        <v>6360397358</v>
      </c>
      <c r="D3815" s="12">
        <v>3472</v>
      </c>
      <c r="E3815" s="82">
        <v>46020.853831018518</v>
      </c>
      <c r="F3815" s="12" t="s">
        <v>15647</v>
      </c>
    </row>
    <row r="3816" spans="1:6" x14ac:dyDescent="0.3">
      <c r="A3816" s="12" t="s">
        <v>19460</v>
      </c>
      <c r="B3816" s="12" t="s">
        <v>4557</v>
      </c>
      <c r="C3816" s="12">
        <v>9877741643</v>
      </c>
      <c r="D3816" s="12">
        <v>2792</v>
      </c>
      <c r="E3816" s="82">
        <v>46049.171886574077</v>
      </c>
      <c r="F3816" s="12" t="s">
        <v>15643</v>
      </c>
    </row>
    <row r="3817" spans="1:6" x14ac:dyDescent="0.3">
      <c r="A3817" s="12" t="s">
        <v>19461</v>
      </c>
      <c r="B3817" s="12" t="s">
        <v>3254</v>
      </c>
      <c r="C3817" s="12">
        <v>6395666074</v>
      </c>
      <c r="D3817" s="12">
        <v>523</v>
      </c>
      <c r="E3817" s="82">
        <v>46047.747581018521</v>
      </c>
      <c r="F3817" s="12" t="s">
        <v>15647</v>
      </c>
    </row>
    <row r="3818" spans="1:6" x14ac:dyDescent="0.3">
      <c r="A3818" s="12" t="s">
        <v>19462</v>
      </c>
      <c r="B3818" s="12" t="s">
        <v>3084</v>
      </c>
      <c r="C3818" s="12">
        <v>7053469488</v>
      </c>
      <c r="D3818" s="12">
        <v>1713</v>
      </c>
      <c r="E3818" s="82">
        <v>46025.364247685182</v>
      </c>
      <c r="F3818" s="12" t="s">
        <v>15643</v>
      </c>
    </row>
    <row r="3819" spans="1:6" x14ac:dyDescent="0.3">
      <c r="A3819" s="12" t="s">
        <v>19463</v>
      </c>
      <c r="B3819" s="12" t="s">
        <v>2337</v>
      </c>
      <c r="C3819" s="12">
        <v>9961868659</v>
      </c>
      <c r="D3819" s="12">
        <v>433</v>
      </c>
      <c r="E3819" s="82">
        <v>46032.646886574083</v>
      </c>
      <c r="F3819" s="12" t="s">
        <v>15647</v>
      </c>
    </row>
    <row r="3820" spans="1:6" x14ac:dyDescent="0.3">
      <c r="A3820" s="12" t="s">
        <v>19464</v>
      </c>
      <c r="B3820" s="12" t="s">
        <v>2547</v>
      </c>
      <c r="C3820" s="12">
        <v>6352450802</v>
      </c>
      <c r="D3820" s="12">
        <v>941</v>
      </c>
      <c r="E3820" s="82">
        <v>46044.793414351851</v>
      </c>
      <c r="F3820" s="12" t="s">
        <v>15649</v>
      </c>
    </row>
    <row r="3821" spans="1:6" x14ac:dyDescent="0.3">
      <c r="A3821" s="12" t="s">
        <v>19465</v>
      </c>
      <c r="B3821" s="12" t="s">
        <v>3523</v>
      </c>
      <c r="C3821" s="12">
        <v>9939701618</v>
      </c>
      <c r="D3821" s="12">
        <v>2720</v>
      </c>
      <c r="E3821" s="82">
        <v>46032.10869212963</v>
      </c>
      <c r="F3821" s="12" t="s">
        <v>15647</v>
      </c>
    </row>
    <row r="3822" spans="1:6" x14ac:dyDescent="0.3">
      <c r="A3822" s="12" t="s">
        <v>19466</v>
      </c>
      <c r="B3822" s="12" t="s">
        <v>1060</v>
      </c>
      <c r="C3822" s="12">
        <v>9950912731</v>
      </c>
      <c r="D3822" s="12">
        <v>204</v>
      </c>
      <c r="E3822" s="82">
        <v>46043.140636574077</v>
      </c>
      <c r="F3822" s="12" t="s">
        <v>15647</v>
      </c>
    </row>
    <row r="3823" spans="1:6" x14ac:dyDescent="0.3">
      <c r="A3823" s="12" t="s">
        <v>19467</v>
      </c>
      <c r="B3823" s="12" t="s">
        <v>1411</v>
      </c>
      <c r="C3823" s="12">
        <v>8837916833</v>
      </c>
      <c r="D3823" s="12">
        <v>1345</v>
      </c>
      <c r="E3823" s="82">
        <v>46038.176747685182</v>
      </c>
      <c r="F3823" s="12" t="s">
        <v>15649</v>
      </c>
    </row>
    <row r="3824" spans="1:6" x14ac:dyDescent="0.3">
      <c r="A3824" s="12" t="s">
        <v>19468</v>
      </c>
      <c r="B3824" s="12" t="s">
        <v>3956</v>
      </c>
      <c r="C3824" s="12">
        <v>9920903884</v>
      </c>
      <c r="D3824" s="12">
        <v>707</v>
      </c>
      <c r="E3824" s="82">
        <v>46019.67119212963</v>
      </c>
      <c r="F3824" s="12" t="s">
        <v>15643</v>
      </c>
    </row>
    <row r="3825" spans="1:6" x14ac:dyDescent="0.3">
      <c r="A3825" s="12" t="s">
        <v>19469</v>
      </c>
      <c r="B3825" s="12" t="s">
        <v>4009</v>
      </c>
      <c r="C3825" s="12">
        <v>8856064479</v>
      </c>
      <c r="D3825" s="12">
        <v>3574</v>
      </c>
      <c r="E3825" s="82">
        <v>46047.01494212963</v>
      </c>
      <c r="F3825" s="12" t="s">
        <v>15643</v>
      </c>
    </row>
    <row r="3826" spans="1:6" x14ac:dyDescent="0.3">
      <c r="A3826" s="12" t="s">
        <v>19470</v>
      </c>
      <c r="B3826" s="12" t="s">
        <v>2325</v>
      </c>
      <c r="C3826" s="12">
        <v>6330199880</v>
      </c>
      <c r="D3826" s="12">
        <v>1158</v>
      </c>
      <c r="E3826" s="82">
        <v>46050.281608796293</v>
      </c>
      <c r="F3826" s="12" t="s">
        <v>15649</v>
      </c>
    </row>
    <row r="3827" spans="1:6" x14ac:dyDescent="0.3">
      <c r="A3827" s="12" t="s">
        <v>19471</v>
      </c>
      <c r="B3827" s="12" t="s">
        <v>1498</v>
      </c>
      <c r="C3827" s="12">
        <v>9848712451</v>
      </c>
      <c r="D3827" s="12">
        <v>1590</v>
      </c>
      <c r="E3827" s="82">
        <v>46039.930219907408</v>
      </c>
      <c r="F3827" s="12" t="s">
        <v>15647</v>
      </c>
    </row>
    <row r="3828" spans="1:6" x14ac:dyDescent="0.3">
      <c r="A3828" s="12" t="s">
        <v>19472</v>
      </c>
      <c r="B3828" s="12" t="s">
        <v>3481</v>
      </c>
      <c r="C3828" s="12">
        <v>8845719302</v>
      </c>
      <c r="D3828" s="12">
        <v>2247</v>
      </c>
      <c r="E3828" s="82">
        <v>46052.385775462957</v>
      </c>
      <c r="F3828" s="12" t="s">
        <v>15643</v>
      </c>
    </row>
    <row r="3829" spans="1:6" x14ac:dyDescent="0.3">
      <c r="A3829" s="12" t="s">
        <v>19473</v>
      </c>
      <c r="B3829" s="12" t="s">
        <v>2059</v>
      </c>
      <c r="C3829" s="12">
        <v>6353506272</v>
      </c>
      <c r="D3829" s="12">
        <v>1010</v>
      </c>
      <c r="E3829" s="82">
        <v>46029.179525462961</v>
      </c>
      <c r="F3829" s="12" t="s">
        <v>15643</v>
      </c>
    </row>
    <row r="3830" spans="1:6" x14ac:dyDescent="0.3">
      <c r="A3830" s="12" t="s">
        <v>19474</v>
      </c>
      <c r="B3830" s="12" t="s">
        <v>4535</v>
      </c>
      <c r="C3830" s="12">
        <v>6360429013</v>
      </c>
      <c r="D3830" s="12">
        <v>2316</v>
      </c>
      <c r="E3830" s="82">
        <v>46035.791331018518</v>
      </c>
      <c r="F3830" s="12" t="s">
        <v>15649</v>
      </c>
    </row>
    <row r="3831" spans="1:6" x14ac:dyDescent="0.3">
      <c r="A3831" s="12" t="s">
        <v>19475</v>
      </c>
      <c r="B3831" s="12" t="s">
        <v>521</v>
      </c>
      <c r="C3831" s="12">
        <v>6349977220</v>
      </c>
      <c r="D3831" s="12">
        <v>712</v>
      </c>
      <c r="E3831" s="82">
        <v>46027.353136574071</v>
      </c>
      <c r="F3831" s="12" t="s">
        <v>15647</v>
      </c>
    </row>
    <row r="3832" spans="1:6" x14ac:dyDescent="0.3">
      <c r="A3832" s="12" t="s">
        <v>19476</v>
      </c>
      <c r="B3832" s="12" t="s">
        <v>830</v>
      </c>
      <c r="C3832" s="12">
        <v>8869724258</v>
      </c>
      <c r="D3832" s="12">
        <v>2420</v>
      </c>
      <c r="E3832" s="82">
        <v>46047.814247685194</v>
      </c>
      <c r="F3832" s="12" t="s">
        <v>15649</v>
      </c>
    </row>
    <row r="3833" spans="1:6" x14ac:dyDescent="0.3">
      <c r="A3833" s="12" t="s">
        <v>19477</v>
      </c>
      <c r="B3833" s="12" t="s">
        <v>3124</v>
      </c>
      <c r="C3833" s="12">
        <v>8841196196</v>
      </c>
      <c r="D3833" s="12">
        <v>2091</v>
      </c>
      <c r="E3833" s="82">
        <v>46020.441331018519</v>
      </c>
      <c r="F3833" s="12" t="s">
        <v>15643</v>
      </c>
    </row>
    <row r="3834" spans="1:6" x14ac:dyDescent="0.3">
      <c r="A3834" s="12" t="s">
        <v>19478</v>
      </c>
      <c r="B3834" s="12" t="s">
        <v>1405</v>
      </c>
      <c r="C3834" s="12">
        <v>7079499809</v>
      </c>
      <c r="D3834" s="12">
        <v>529</v>
      </c>
      <c r="E3834" s="82">
        <v>46041.980219907397</v>
      </c>
      <c r="F3834" s="12" t="s">
        <v>15649</v>
      </c>
    </row>
    <row r="3835" spans="1:6" x14ac:dyDescent="0.3">
      <c r="A3835" s="12" t="s">
        <v>19479</v>
      </c>
      <c r="B3835" s="12" t="s">
        <v>2053</v>
      </c>
      <c r="C3835" s="12">
        <v>6373721464</v>
      </c>
      <c r="D3835" s="12">
        <v>1138</v>
      </c>
      <c r="E3835" s="82">
        <v>46028.067719907413</v>
      </c>
      <c r="F3835" s="12" t="s">
        <v>15647</v>
      </c>
    </row>
    <row r="3836" spans="1:6" x14ac:dyDescent="0.3">
      <c r="A3836" s="12" t="s">
        <v>19480</v>
      </c>
      <c r="B3836" s="12" t="s">
        <v>3112</v>
      </c>
      <c r="C3836" s="12">
        <v>8836644058</v>
      </c>
      <c r="D3836" s="12">
        <v>1290</v>
      </c>
      <c r="E3836" s="82">
        <v>46021.335775462961</v>
      </c>
      <c r="F3836" s="12" t="s">
        <v>15647</v>
      </c>
    </row>
    <row r="3837" spans="1:6" x14ac:dyDescent="0.3">
      <c r="A3837" s="12" t="s">
        <v>19481</v>
      </c>
      <c r="B3837" s="12" t="s">
        <v>4263</v>
      </c>
      <c r="C3837" s="12">
        <v>7012078023</v>
      </c>
      <c r="D3837" s="12">
        <v>1156</v>
      </c>
      <c r="E3837" s="82">
        <v>46035.605914351851</v>
      </c>
      <c r="F3837" s="12" t="s">
        <v>15647</v>
      </c>
    </row>
    <row r="3838" spans="1:6" x14ac:dyDescent="0.3">
      <c r="A3838" s="12" t="s">
        <v>19482</v>
      </c>
      <c r="B3838" s="12" t="s">
        <v>1602</v>
      </c>
      <c r="C3838" s="12">
        <v>9911629032</v>
      </c>
      <c r="D3838" s="12">
        <v>1466</v>
      </c>
      <c r="E3838" s="82">
        <v>46046.593414351853</v>
      </c>
      <c r="F3838" s="12" t="s">
        <v>15643</v>
      </c>
    </row>
    <row r="3839" spans="1:6" x14ac:dyDescent="0.3">
      <c r="A3839" s="12" t="s">
        <v>19483</v>
      </c>
      <c r="B3839" s="12" t="s">
        <v>4254</v>
      </c>
      <c r="C3839" s="12">
        <v>7079640599</v>
      </c>
      <c r="D3839" s="12">
        <v>1489</v>
      </c>
      <c r="E3839" s="82">
        <v>46031.894108796303</v>
      </c>
      <c r="F3839" s="12" t="s">
        <v>15647</v>
      </c>
    </row>
    <row r="3840" spans="1:6" x14ac:dyDescent="0.3">
      <c r="A3840" s="12" t="s">
        <v>19484</v>
      </c>
      <c r="B3840" s="12" t="s">
        <v>745</v>
      </c>
      <c r="C3840" s="12">
        <v>8896486827</v>
      </c>
      <c r="D3840" s="12">
        <v>657</v>
      </c>
      <c r="E3840" s="82">
        <v>46020.167719907397</v>
      </c>
      <c r="F3840" s="12" t="s">
        <v>15647</v>
      </c>
    </row>
    <row r="3841" spans="1:6" x14ac:dyDescent="0.3">
      <c r="A3841" s="12" t="s">
        <v>19485</v>
      </c>
      <c r="B3841" s="12" t="s">
        <v>872</v>
      </c>
      <c r="C3841" s="12">
        <v>7054462252</v>
      </c>
      <c r="D3841" s="12">
        <v>1372</v>
      </c>
      <c r="E3841" s="82">
        <v>46020.903831018521</v>
      </c>
      <c r="F3841" s="12" t="s">
        <v>15643</v>
      </c>
    </row>
    <row r="3842" spans="1:6" x14ac:dyDescent="0.3">
      <c r="A3842" s="12" t="s">
        <v>19486</v>
      </c>
      <c r="B3842" s="12" t="s">
        <v>2671</v>
      </c>
      <c r="C3842" s="12">
        <v>7069995745</v>
      </c>
      <c r="D3842" s="12">
        <v>1159</v>
      </c>
      <c r="E3842" s="82">
        <v>46042.265636574077</v>
      </c>
      <c r="F3842" s="12" t="s">
        <v>15643</v>
      </c>
    </row>
    <row r="3843" spans="1:6" x14ac:dyDescent="0.3">
      <c r="A3843" s="12" t="s">
        <v>19487</v>
      </c>
      <c r="B3843" s="12" t="s">
        <v>1496</v>
      </c>
      <c r="C3843" s="12">
        <v>7051202732</v>
      </c>
      <c r="D3843" s="12">
        <v>3143</v>
      </c>
      <c r="E3843" s="82">
        <v>46051.659386574072</v>
      </c>
      <c r="F3843" s="12" t="s">
        <v>15647</v>
      </c>
    </row>
    <row r="3844" spans="1:6" x14ac:dyDescent="0.3">
      <c r="A3844" s="12" t="s">
        <v>19488</v>
      </c>
      <c r="B3844" s="12" t="s">
        <v>1600</v>
      </c>
      <c r="C3844" s="12">
        <v>6376697940</v>
      </c>
      <c r="D3844" s="12">
        <v>1705</v>
      </c>
      <c r="E3844" s="82">
        <v>46050.448969907397</v>
      </c>
      <c r="F3844" s="12" t="s">
        <v>15647</v>
      </c>
    </row>
    <row r="3845" spans="1:6" x14ac:dyDescent="0.3">
      <c r="A3845" s="12" t="s">
        <v>19489</v>
      </c>
      <c r="B3845" s="12" t="s">
        <v>2761</v>
      </c>
      <c r="C3845" s="12">
        <v>9965386915</v>
      </c>
      <c r="D3845" s="12">
        <v>45</v>
      </c>
      <c r="E3845" s="82">
        <v>46025.132303240738</v>
      </c>
      <c r="F3845" s="12" t="s">
        <v>15647</v>
      </c>
    </row>
    <row r="3846" spans="1:6" x14ac:dyDescent="0.3">
      <c r="A3846" s="12" t="s">
        <v>19490</v>
      </c>
      <c r="B3846" s="12" t="s">
        <v>1310</v>
      </c>
      <c r="C3846" s="12">
        <v>7043443294</v>
      </c>
      <c r="D3846" s="12">
        <v>3537</v>
      </c>
      <c r="E3846" s="82">
        <v>46048.990636574083</v>
      </c>
      <c r="F3846" s="12" t="s">
        <v>15649</v>
      </c>
    </row>
    <row r="3847" spans="1:6" x14ac:dyDescent="0.3">
      <c r="A3847" s="12" t="s">
        <v>19491</v>
      </c>
      <c r="B3847" s="12" t="s">
        <v>1167</v>
      </c>
      <c r="C3847" s="12">
        <v>9858403900</v>
      </c>
      <c r="D3847" s="12">
        <v>49</v>
      </c>
      <c r="E3847" s="82">
        <v>46022.182303240741</v>
      </c>
      <c r="F3847" s="12" t="s">
        <v>15649</v>
      </c>
    </row>
    <row r="3848" spans="1:6" x14ac:dyDescent="0.3">
      <c r="A3848" s="12" t="s">
        <v>19492</v>
      </c>
      <c r="B3848" s="12" t="s">
        <v>921</v>
      </c>
      <c r="C3848" s="12">
        <v>6396912148</v>
      </c>
      <c r="D3848" s="12">
        <v>1101</v>
      </c>
      <c r="E3848" s="82">
        <v>46046.551747685182</v>
      </c>
      <c r="F3848" s="12" t="s">
        <v>15643</v>
      </c>
    </row>
    <row r="3849" spans="1:6" x14ac:dyDescent="0.3">
      <c r="A3849" s="12" t="s">
        <v>19493</v>
      </c>
      <c r="B3849" s="12" t="s">
        <v>1011</v>
      </c>
      <c r="C3849" s="12">
        <v>6318378190</v>
      </c>
      <c r="D3849" s="12">
        <v>2314</v>
      </c>
      <c r="E3849" s="82">
        <v>46022.419108796297</v>
      </c>
      <c r="F3849" s="12" t="s">
        <v>15647</v>
      </c>
    </row>
    <row r="3850" spans="1:6" x14ac:dyDescent="0.3">
      <c r="A3850" s="12" t="s">
        <v>19494</v>
      </c>
      <c r="B3850" s="12" t="s">
        <v>2633</v>
      </c>
      <c r="C3850" s="12">
        <v>9880829943</v>
      </c>
      <c r="D3850" s="12">
        <v>471</v>
      </c>
      <c r="E3850" s="82">
        <v>46048.962858796287</v>
      </c>
      <c r="F3850" s="12" t="s">
        <v>15649</v>
      </c>
    </row>
    <row r="3851" spans="1:6" x14ac:dyDescent="0.3">
      <c r="A3851" s="12" t="s">
        <v>19495</v>
      </c>
      <c r="B3851" s="12" t="s">
        <v>673</v>
      </c>
      <c r="C3851" s="12">
        <v>7032202687</v>
      </c>
      <c r="D3851" s="12">
        <v>364</v>
      </c>
      <c r="E3851" s="82">
        <v>46033.150358796287</v>
      </c>
      <c r="F3851" s="12" t="s">
        <v>15643</v>
      </c>
    </row>
    <row r="3852" spans="1:6" x14ac:dyDescent="0.3">
      <c r="A3852" s="12" t="s">
        <v>19496</v>
      </c>
      <c r="B3852" s="12" t="s">
        <v>2743</v>
      </c>
      <c r="C3852" s="12">
        <v>9864855678</v>
      </c>
      <c r="D3852" s="12">
        <v>1417</v>
      </c>
      <c r="E3852" s="82">
        <v>46027.143414351849</v>
      </c>
      <c r="F3852" s="12" t="s">
        <v>15649</v>
      </c>
    </row>
    <row r="3853" spans="1:6" x14ac:dyDescent="0.3">
      <c r="A3853" s="12" t="s">
        <v>19497</v>
      </c>
      <c r="B3853" s="12" t="s">
        <v>4070</v>
      </c>
      <c r="C3853" s="12">
        <v>6372423860</v>
      </c>
      <c r="D3853" s="12">
        <v>2820</v>
      </c>
      <c r="E3853" s="82">
        <v>46027.169108796297</v>
      </c>
      <c r="F3853" s="12" t="s">
        <v>15647</v>
      </c>
    </row>
    <row r="3854" spans="1:6" x14ac:dyDescent="0.3">
      <c r="A3854" s="12" t="s">
        <v>19498</v>
      </c>
      <c r="B3854" s="12" t="s">
        <v>2201</v>
      </c>
      <c r="C3854" s="12">
        <v>7097041982</v>
      </c>
      <c r="D3854" s="12">
        <v>3468</v>
      </c>
      <c r="E3854" s="82">
        <v>46022.153136574067</v>
      </c>
      <c r="F3854" s="12" t="s">
        <v>15643</v>
      </c>
    </row>
    <row r="3855" spans="1:6" x14ac:dyDescent="0.3">
      <c r="A3855" s="12" t="s">
        <v>19499</v>
      </c>
      <c r="B3855" s="12" t="s">
        <v>1736</v>
      </c>
      <c r="C3855" s="12">
        <v>9855369684</v>
      </c>
      <c r="D3855" s="12">
        <v>1233</v>
      </c>
      <c r="E3855" s="82">
        <v>46027.710081018522</v>
      </c>
      <c r="F3855" s="12" t="s">
        <v>15649</v>
      </c>
    </row>
    <row r="3856" spans="1:6" x14ac:dyDescent="0.3">
      <c r="A3856" s="12" t="s">
        <v>19500</v>
      </c>
      <c r="B3856" s="12" t="s">
        <v>1696</v>
      </c>
      <c r="C3856" s="12">
        <v>7087044884</v>
      </c>
      <c r="D3856" s="12">
        <v>1939</v>
      </c>
      <c r="E3856" s="82">
        <v>46045.728831018518</v>
      </c>
      <c r="F3856" s="12" t="s">
        <v>15643</v>
      </c>
    </row>
    <row r="3857" spans="1:6" x14ac:dyDescent="0.3">
      <c r="A3857" s="12" t="s">
        <v>19501</v>
      </c>
      <c r="B3857" s="12" t="s">
        <v>2160</v>
      </c>
      <c r="C3857" s="12">
        <v>8852225688</v>
      </c>
      <c r="D3857" s="12">
        <v>2955</v>
      </c>
      <c r="E3857" s="82">
        <v>46048.447581018518</v>
      </c>
      <c r="F3857" s="12" t="s">
        <v>15647</v>
      </c>
    </row>
    <row r="3858" spans="1:6" x14ac:dyDescent="0.3">
      <c r="A3858" s="12" t="s">
        <v>19502</v>
      </c>
      <c r="B3858" s="12" t="s">
        <v>4449</v>
      </c>
      <c r="C3858" s="12">
        <v>9962825858</v>
      </c>
      <c r="D3858" s="12">
        <v>3369</v>
      </c>
      <c r="E3858" s="82">
        <v>46038.555219907408</v>
      </c>
      <c r="F3858" s="12" t="s">
        <v>15643</v>
      </c>
    </row>
    <row r="3859" spans="1:6" x14ac:dyDescent="0.3">
      <c r="A3859" s="12" t="s">
        <v>19503</v>
      </c>
      <c r="B3859" s="12" t="s">
        <v>3845</v>
      </c>
      <c r="C3859" s="12">
        <v>9831265185</v>
      </c>
      <c r="D3859" s="12">
        <v>2562</v>
      </c>
      <c r="E3859" s="82">
        <v>46035.560081018521</v>
      </c>
      <c r="F3859" s="12" t="s">
        <v>15643</v>
      </c>
    </row>
    <row r="3860" spans="1:6" x14ac:dyDescent="0.3">
      <c r="A3860" s="12" t="s">
        <v>19504</v>
      </c>
      <c r="B3860" s="12" t="s">
        <v>4425</v>
      </c>
      <c r="C3860" s="12">
        <v>6321041387</v>
      </c>
      <c r="D3860" s="12">
        <v>2248</v>
      </c>
      <c r="E3860" s="82">
        <v>46030.260081018518</v>
      </c>
      <c r="F3860" s="12" t="s">
        <v>15643</v>
      </c>
    </row>
    <row r="3861" spans="1:6" x14ac:dyDescent="0.3">
      <c r="A3861" s="12" t="s">
        <v>19505</v>
      </c>
      <c r="B3861" s="12" t="s">
        <v>3627</v>
      </c>
      <c r="C3861" s="12">
        <v>6344612814</v>
      </c>
      <c r="D3861" s="12">
        <v>1123</v>
      </c>
      <c r="E3861" s="82">
        <v>46025.446192129632</v>
      </c>
      <c r="F3861" s="12" t="s">
        <v>15649</v>
      </c>
    </row>
    <row r="3862" spans="1:6" x14ac:dyDescent="0.3">
      <c r="A3862" s="12" t="s">
        <v>19506</v>
      </c>
      <c r="B3862" s="12" t="s">
        <v>2627</v>
      </c>
      <c r="C3862" s="12">
        <v>8839958306</v>
      </c>
      <c r="D3862" s="12">
        <v>1669</v>
      </c>
      <c r="E3862" s="82">
        <v>46034.710081018522</v>
      </c>
      <c r="F3862" s="12" t="s">
        <v>15647</v>
      </c>
    </row>
    <row r="3863" spans="1:6" x14ac:dyDescent="0.3">
      <c r="A3863" s="12" t="s">
        <v>19507</v>
      </c>
      <c r="B3863" s="12" t="s">
        <v>2337</v>
      </c>
      <c r="C3863" s="12">
        <v>6387226015</v>
      </c>
      <c r="D3863" s="12">
        <v>839</v>
      </c>
      <c r="E3863" s="82">
        <v>46030.45521990741</v>
      </c>
      <c r="F3863" s="12" t="s">
        <v>15647</v>
      </c>
    </row>
    <row r="3864" spans="1:6" x14ac:dyDescent="0.3">
      <c r="A3864" s="12" t="s">
        <v>19508</v>
      </c>
      <c r="B3864" s="12" t="s">
        <v>2721</v>
      </c>
      <c r="C3864" s="12">
        <v>7036662101</v>
      </c>
      <c r="D3864" s="12">
        <v>2134</v>
      </c>
      <c r="E3864" s="82">
        <v>46035.360775462963</v>
      </c>
      <c r="F3864" s="12" t="s">
        <v>15649</v>
      </c>
    </row>
    <row r="3865" spans="1:6" x14ac:dyDescent="0.3">
      <c r="A3865" s="12" t="s">
        <v>19509</v>
      </c>
      <c r="B3865" s="12" t="s">
        <v>3756</v>
      </c>
      <c r="C3865" s="12">
        <v>6378388770</v>
      </c>
      <c r="D3865" s="12">
        <v>3095</v>
      </c>
      <c r="E3865" s="82">
        <v>46029.078831018523</v>
      </c>
      <c r="F3865" s="12" t="s">
        <v>15643</v>
      </c>
    </row>
    <row r="3866" spans="1:6" x14ac:dyDescent="0.3">
      <c r="A3866" s="12" t="s">
        <v>19510</v>
      </c>
      <c r="B3866" s="12" t="s">
        <v>3914</v>
      </c>
      <c r="C3866" s="12">
        <v>9991883410</v>
      </c>
      <c r="D3866" s="12">
        <v>2955</v>
      </c>
      <c r="E3866" s="82">
        <v>46036.090636574067</v>
      </c>
      <c r="F3866" s="12" t="s">
        <v>15643</v>
      </c>
    </row>
    <row r="3867" spans="1:6" x14ac:dyDescent="0.3">
      <c r="A3867" s="12" t="s">
        <v>19511</v>
      </c>
      <c r="B3867" s="12" t="s">
        <v>1287</v>
      </c>
      <c r="C3867" s="12">
        <v>9976683190</v>
      </c>
      <c r="D3867" s="12">
        <v>990</v>
      </c>
      <c r="E3867" s="82">
        <v>46026.614942129629</v>
      </c>
      <c r="F3867" s="12" t="s">
        <v>15643</v>
      </c>
    </row>
    <row r="3868" spans="1:6" x14ac:dyDescent="0.3">
      <c r="A3868" s="12" t="s">
        <v>19512</v>
      </c>
      <c r="B3868" s="12" t="s">
        <v>2865</v>
      </c>
      <c r="C3868" s="12">
        <v>9977834180</v>
      </c>
      <c r="D3868" s="12">
        <v>708</v>
      </c>
      <c r="E3868" s="82">
        <v>46043.624664351853</v>
      </c>
      <c r="F3868" s="12" t="s">
        <v>15643</v>
      </c>
    </row>
    <row r="3869" spans="1:6" x14ac:dyDescent="0.3">
      <c r="A3869" s="12" t="s">
        <v>19513</v>
      </c>
      <c r="B3869" s="12" t="s">
        <v>4134</v>
      </c>
      <c r="C3869" s="12">
        <v>9884842002</v>
      </c>
      <c r="D3869" s="12">
        <v>3527</v>
      </c>
      <c r="E3869" s="82">
        <v>46046.451747685183</v>
      </c>
      <c r="F3869" s="12" t="s">
        <v>15649</v>
      </c>
    </row>
    <row r="3870" spans="1:6" x14ac:dyDescent="0.3">
      <c r="A3870" s="12" t="s">
        <v>19514</v>
      </c>
      <c r="B3870" s="12" t="s">
        <v>4269</v>
      </c>
      <c r="C3870" s="12">
        <v>8817282119</v>
      </c>
      <c r="D3870" s="12">
        <v>1204</v>
      </c>
      <c r="E3870" s="82">
        <v>46041.369108796287</v>
      </c>
      <c r="F3870" s="12" t="s">
        <v>15647</v>
      </c>
    </row>
    <row r="3871" spans="1:6" x14ac:dyDescent="0.3">
      <c r="A3871" s="12" t="s">
        <v>19515</v>
      </c>
      <c r="B3871" s="12" t="s">
        <v>4350</v>
      </c>
      <c r="C3871" s="12">
        <v>6352933438</v>
      </c>
      <c r="D3871" s="12">
        <v>890</v>
      </c>
      <c r="E3871" s="82">
        <v>46043.02952546296</v>
      </c>
      <c r="F3871" s="12" t="s">
        <v>15647</v>
      </c>
    </row>
    <row r="3872" spans="1:6" x14ac:dyDescent="0.3">
      <c r="A3872" s="12" t="s">
        <v>19516</v>
      </c>
      <c r="B3872" s="12" t="s">
        <v>2867</v>
      </c>
      <c r="C3872" s="12">
        <v>9857087265</v>
      </c>
      <c r="D3872" s="12">
        <v>1180</v>
      </c>
      <c r="E3872" s="82">
        <v>46042.807997685188</v>
      </c>
      <c r="F3872" s="12" t="s">
        <v>15643</v>
      </c>
    </row>
    <row r="3873" spans="1:6" x14ac:dyDescent="0.3">
      <c r="A3873" s="12" t="s">
        <v>19517</v>
      </c>
      <c r="B3873" s="12" t="s">
        <v>748</v>
      </c>
      <c r="C3873" s="12">
        <v>8813196318</v>
      </c>
      <c r="D3873" s="12">
        <v>1557</v>
      </c>
      <c r="E3873" s="82">
        <v>46037.110775462963</v>
      </c>
      <c r="F3873" s="12" t="s">
        <v>15643</v>
      </c>
    </row>
    <row r="3874" spans="1:6" x14ac:dyDescent="0.3">
      <c r="A3874" s="12" t="s">
        <v>19518</v>
      </c>
      <c r="B3874" s="12" t="s">
        <v>2037</v>
      </c>
      <c r="C3874" s="12">
        <v>8865190409</v>
      </c>
      <c r="D3874" s="12">
        <v>1113</v>
      </c>
      <c r="E3874" s="82">
        <v>46049.872581018521</v>
      </c>
      <c r="F3874" s="12" t="s">
        <v>15643</v>
      </c>
    </row>
    <row r="3875" spans="1:6" x14ac:dyDescent="0.3">
      <c r="A3875" s="12" t="s">
        <v>19519</v>
      </c>
      <c r="B3875" s="12" t="s">
        <v>3523</v>
      </c>
      <c r="C3875" s="12">
        <v>9969030899</v>
      </c>
      <c r="D3875" s="12">
        <v>1423</v>
      </c>
      <c r="E3875" s="82">
        <v>46029.618414351848</v>
      </c>
      <c r="F3875" s="12" t="s">
        <v>15647</v>
      </c>
    </row>
    <row r="3876" spans="1:6" x14ac:dyDescent="0.3">
      <c r="A3876" s="12" t="s">
        <v>19520</v>
      </c>
      <c r="B3876" s="12" t="s">
        <v>1997</v>
      </c>
      <c r="C3876" s="12">
        <v>8853725250</v>
      </c>
      <c r="D3876" s="12">
        <v>218</v>
      </c>
      <c r="E3876" s="82">
        <v>46048.530219907407</v>
      </c>
      <c r="F3876" s="12" t="s">
        <v>15643</v>
      </c>
    </row>
    <row r="3877" spans="1:6" x14ac:dyDescent="0.3">
      <c r="A3877" s="12" t="s">
        <v>19521</v>
      </c>
      <c r="B3877" s="12" t="s">
        <v>4296</v>
      </c>
      <c r="C3877" s="12">
        <v>9940504413</v>
      </c>
      <c r="D3877" s="12">
        <v>492</v>
      </c>
      <c r="E3877" s="82">
        <v>46052.914942129632</v>
      </c>
      <c r="F3877" s="12" t="s">
        <v>15647</v>
      </c>
    </row>
    <row r="3878" spans="1:6" x14ac:dyDescent="0.3">
      <c r="A3878" s="12" t="s">
        <v>19522</v>
      </c>
      <c r="B3878" s="12" t="s">
        <v>1277</v>
      </c>
      <c r="C3878" s="12">
        <v>9923335716</v>
      </c>
      <c r="D3878" s="12">
        <v>1528</v>
      </c>
      <c r="E3878" s="82">
        <v>46038.412164351852</v>
      </c>
      <c r="F3878" s="12" t="s">
        <v>15643</v>
      </c>
    </row>
    <row r="3879" spans="1:6" x14ac:dyDescent="0.3">
      <c r="A3879" s="12" t="s">
        <v>19523</v>
      </c>
      <c r="B3879" s="12" t="s">
        <v>3040</v>
      </c>
      <c r="C3879" s="12">
        <v>9869329499</v>
      </c>
      <c r="D3879" s="12">
        <v>3166</v>
      </c>
      <c r="E3879" s="82">
        <v>46023.527442129627</v>
      </c>
      <c r="F3879" s="12" t="s">
        <v>15649</v>
      </c>
    </row>
    <row r="3880" spans="1:6" x14ac:dyDescent="0.3">
      <c r="A3880" s="12" t="s">
        <v>19524</v>
      </c>
      <c r="B3880" s="12" t="s">
        <v>3188</v>
      </c>
      <c r="C3880" s="12">
        <v>9936733632</v>
      </c>
      <c r="D3880" s="12">
        <v>47</v>
      </c>
      <c r="E3880" s="82">
        <v>46040.444803240738</v>
      </c>
      <c r="F3880" s="12" t="s">
        <v>15643</v>
      </c>
    </row>
    <row r="3881" spans="1:6" x14ac:dyDescent="0.3">
      <c r="A3881" s="12" t="s">
        <v>19525</v>
      </c>
      <c r="B3881" s="12" t="s">
        <v>684</v>
      </c>
      <c r="C3881" s="12">
        <v>9913743715</v>
      </c>
      <c r="D3881" s="12">
        <v>3536</v>
      </c>
      <c r="E3881" s="82">
        <v>46021.167719907397</v>
      </c>
      <c r="F3881" s="12" t="s">
        <v>15647</v>
      </c>
    </row>
    <row r="3882" spans="1:6" x14ac:dyDescent="0.3">
      <c r="A3882" s="12" t="s">
        <v>19526</v>
      </c>
      <c r="B3882" s="12" t="s">
        <v>599</v>
      </c>
      <c r="C3882" s="12">
        <v>9848016698</v>
      </c>
      <c r="D3882" s="12">
        <v>413</v>
      </c>
      <c r="E3882" s="82">
        <v>46043.11146990741</v>
      </c>
      <c r="F3882" s="12" t="s">
        <v>15649</v>
      </c>
    </row>
    <row r="3883" spans="1:6" x14ac:dyDescent="0.3">
      <c r="A3883" s="12" t="s">
        <v>19527</v>
      </c>
      <c r="B3883" s="12" t="s">
        <v>1153</v>
      </c>
      <c r="C3883" s="12">
        <v>6392027097</v>
      </c>
      <c r="D3883" s="12">
        <v>491</v>
      </c>
      <c r="E3883" s="82">
        <v>46023.221192129633</v>
      </c>
      <c r="F3883" s="12" t="s">
        <v>15647</v>
      </c>
    </row>
    <row r="3884" spans="1:6" x14ac:dyDescent="0.3">
      <c r="A3884" s="12" t="s">
        <v>19528</v>
      </c>
      <c r="B3884" s="12" t="s">
        <v>4154</v>
      </c>
      <c r="C3884" s="12">
        <v>9927160694</v>
      </c>
      <c r="D3884" s="12">
        <v>1343</v>
      </c>
      <c r="E3884" s="82">
        <v>46029.15730324074</v>
      </c>
      <c r="F3884" s="12" t="s">
        <v>15643</v>
      </c>
    </row>
    <row r="3885" spans="1:6" x14ac:dyDescent="0.3">
      <c r="A3885" s="12" t="s">
        <v>19529</v>
      </c>
      <c r="B3885" s="12" t="s">
        <v>4114</v>
      </c>
      <c r="C3885" s="12">
        <v>7044738271</v>
      </c>
      <c r="D3885" s="12">
        <v>725</v>
      </c>
      <c r="E3885" s="82">
        <v>46030.978136574071</v>
      </c>
      <c r="F3885" s="12" t="s">
        <v>15643</v>
      </c>
    </row>
    <row r="3886" spans="1:6" x14ac:dyDescent="0.3">
      <c r="A3886" s="12" t="s">
        <v>19530</v>
      </c>
      <c r="B3886" s="12" t="s">
        <v>748</v>
      </c>
      <c r="C3886" s="12">
        <v>9830815199</v>
      </c>
      <c r="D3886" s="12">
        <v>150</v>
      </c>
      <c r="E3886" s="82">
        <v>46046.731608796297</v>
      </c>
      <c r="F3886" s="12" t="s">
        <v>15643</v>
      </c>
    </row>
    <row r="3887" spans="1:6" x14ac:dyDescent="0.3">
      <c r="A3887" s="12" t="s">
        <v>19531</v>
      </c>
      <c r="B3887" s="12" t="s">
        <v>2451</v>
      </c>
      <c r="C3887" s="12">
        <v>9936281715</v>
      </c>
      <c r="D3887" s="12">
        <v>1278</v>
      </c>
      <c r="E3887" s="82">
        <v>46042.537858796299</v>
      </c>
      <c r="F3887" s="12" t="s">
        <v>15649</v>
      </c>
    </row>
    <row r="3888" spans="1:6" x14ac:dyDescent="0.3">
      <c r="A3888" s="12" t="s">
        <v>19532</v>
      </c>
      <c r="B3888" s="12" t="s">
        <v>2579</v>
      </c>
      <c r="C3888" s="12">
        <v>9847534336</v>
      </c>
      <c r="D3888" s="12">
        <v>899</v>
      </c>
      <c r="E3888" s="82">
        <v>46040.56355324074</v>
      </c>
      <c r="F3888" s="12" t="s">
        <v>15643</v>
      </c>
    </row>
    <row r="3889" spans="1:6" x14ac:dyDescent="0.3">
      <c r="A3889" s="12" t="s">
        <v>19533</v>
      </c>
      <c r="B3889" s="12" t="s">
        <v>745</v>
      </c>
      <c r="C3889" s="12">
        <v>6323449422</v>
      </c>
      <c r="D3889" s="12">
        <v>293</v>
      </c>
      <c r="E3889" s="82">
        <v>46053.523275462961</v>
      </c>
      <c r="F3889" s="12" t="s">
        <v>15649</v>
      </c>
    </row>
    <row r="3890" spans="1:6" x14ac:dyDescent="0.3">
      <c r="A3890" s="12" t="s">
        <v>19534</v>
      </c>
      <c r="B3890" s="12" t="s">
        <v>3587</v>
      </c>
      <c r="C3890" s="12">
        <v>9966742693</v>
      </c>
      <c r="D3890" s="12">
        <v>1940</v>
      </c>
      <c r="E3890" s="82">
        <v>46051.217719907407</v>
      </c>
      <c r="F3890" s="12" t="s">
        <v>15647</v>
      </c>
    </row>
    <row r="3891" spans="1:6" x14ac:dyDescent="0.3">
      <c r="A3891" s="12" t="s">
        <v>19535</v>
      </c>
      <c r="B3891" s="12" t="s">
        <v>3292</v>
      </c>
      <c r="C3891" s="12">
        <v>6363809136</v>
      </c>
      <c r="D3891" s="12">
        <v>1526</v>
      </c>
      <c r="E3891" s="82">
        <v>46037.017025462963</v>
      </c>
      <c r="F3891" s="12" t="s">
        <v>15649</v>
      </c>
    </row>
    <row r="3892" spans="1:6" x14ac:dyDescent="0.3">
      <c r="A3892" s="12" t="s">
        <v>19536</v>
      </c>
      <c r="B3892" s="12" t="s">
        <v>3991</v>
      </c>
      <c r="C3892" s="12">
        <v>9917286536</v>
      </c>
      <c r="D3892" s="12">
        <v>1872</v>
      </c>
      <c r="E3892" s="82">
        <v>46023.196886574071</v>
      </c>
      <c r="F3892" s="12" t="s">
        <v>15647</v>
      </c>
    </row>
    <row r="3893" spans="1:6" x14ac:dyDescent="0.3">
      <c r="A3893" s="12" t="s">
        <v>19537</v>
      </c>
      <c r="B3893" s="12" t="s">
        <v>3242</v>
      </c>
      <c r="C3893" s="12">
        <v>9990357676</v>
      </c>
      <c r="D3893" s="12">
        <v>3315</v>
      </c>
      <c r="E3893" s="82">
        <v>46038.46702546296</v>
      </c>
      <c r="F3893" s="12" t="s">
        <v>15649</v>
      </c>
    </row>
    <row r="3894" spans="1:6" x14ac:dyDescent="0.3">
      <c r="A3894" s="12" t="s">
        <v>19538</v>
      </c>
      <c r="B3894" s="12" t="s">
        <v>2559</v>
      </c>
      <c r="C3894" s="12">
        <v>7075865161</v>
      </c>
      <c r="D3894" s="12">
        <v>3103</v>
      </c>
      <c r="E3894" s="82">
        <v>46041.393414351849</v>
      </c>
      <c r="F3894" s="12" t="s">
        <v>15649</v>
      </c>
    </row>
    <row r="3895" spans="1:6" x14ac:dyDescent="0.3">
      <c r="A3895" s="12" t="s">
        <v>19539</v>
      </c>
      <c r="B3895" s="12" t="s">
        <v>3659</v>
      </c>
      <c r="C3895" s="12">
        <v>8880971136</v>
      </c>
      <c r="D3895" s="12">
        <v>1551</v>
      </c>
      <c r="E3895" s="82">
        <v>46035.656608796293</v>
      </c>
      <c r="F3895" s="12" t="s">
        <v>15649</v>
      </c>
    </row>
    <row r="3896" spans="1:6" x14ac:dyDescent="0.3">
      <c r="A3896" s="12" t="s">
        <v>19540</v>
      </c>
      <c r="B3896" s="12" t="s">
        <v>3641</v>
      </c>
      <c r="C3896" s="12">
        <v>7019770120</v>
      </c>
      <c r="D3896" s="12">
        <v>1613</v>
      </c>
      <c r="E3896" s="82">
        <v>46034.13994212963</v>
      </c>
      <c r="F3896" s="12" t="s">
        <v>15649</v>
      </c>
    </row>
    <row r="3897" spans="1:6" x14ac:dyDescent="0.3">
      <c r="A3897" s="12" t="s">
        <v>19541</v>
      </c>
      <c r="B3897" s="12" t="s">
        <v>3010</v>
      </c>
      <c r="C3897" s="12">
        <v>9854923334</v>
      </c>
      <c r="D3897" s="12">
        <v>1636</v>
      </c>
      <c r="E3897" s="82">
        <v>46042.897581018522</v>
      </c>
      <c r="F3897" s="12" t="s">
        <v>15649</v>
      </c>
    </row>
    <row r="3898" spans="1:6" x14ac:dyDescent="0.3">
      <c r="A3898" s="12" t="s">
        <v>19542</v>
      </c>
      <c r="B3898" s="12" t="s">
        <v>1058</v>
      </c>
      <c r="C3898" s="12">
        <v>7054847503</v>
      </c>
      <c r="D3898" s="12">
        <v>2480</v>
      </c>
      <c r="E3898" s="82">
        <v>46039.652442129627</v>
      </c>
      <c r="F3898" s="12" t="s">
        <v>15647</v>
      </c>
    </row>
    <row r="3899" spans="1:6" x14ac:dyDescent="0.3">
      <c r="A3899" s="12" t="s">
        <v>19543</v>
      </c>
      <c r="B3899" s="12" t="s">
        <v>3717</v>
      </c>
      <c r="C3899" s="12">
        <v>9823578097</v>
      </c>
      <c r="D3899" s="12">
        <v>2743</v>
      </c>
      <c r="E3899" s="82">
        <v>46035.980219907397</v>
      </c>
      <c r="F3899" s="12" t="s">
        <v>15649</v>
      </c>
    </row>
    <row r="3900" spans="1:6" x14ac:dyDescent="0.3">
      <c r="A3900" s="12" t="s">
        <v>19544</v>
      </c>
      <c r="B3900" s="12" t="s">
        <v>688</v>
      </c>
      <c r="C3900" s="12">
        <v>8838691646</v>
      </c>
      <c r="D3900" s="12">
        <v>2760</v>
      </c>
      <c r="E3900" s="82">
        <v>46043.489247685182</v>
      </c>
      <c r="F3900" s="12" t="s">
        <v>15649</v>
      </c>
    </row>
    <row r="3901" spans="1:6" x14ac:dyDescent="0.3">
      <c r="A3901" s="12" t="s">
        <v>19545</v>
      </c>
      <c r="B3901" s="12" t="s">
        <v>959</v>
      </c>
      <c r="C3901" s="12">
        <v>6383034142</v>
      </c>
      <c r="D3901" s="12">
        <v>2693</v>
      </c>
      <c r="E3901" s="82">
        <v>46028.112164351849</v>
      </c>
      <c r="F3901" s="12" t="s">
        <v>15647</v>
      </c>
    </row>
    <row r="3902" spans="1:6" x14ac:dyDescent="0.3">
      <c r="A3902" s="12" t="s">
        <v>19546</v>
      </c>
      <c r="B3902" s="12" t="s">
        <v>1419</v>
      </c>
      <c r="C3902" s="12">
        <v>8846867084</v>
      </c>
      <c r="D3902" s="12">
        <v>3271</v>
      </c>
      <c r="E3902" s="82">
        <v>46023.792025462957</v>
      </c>
      <c r="F3902" s="12" t="s">
        <v>15647</v>
      </c>
    </row>
    <row r="3903" spans="1:6" x14ac:dyDescent="0.3">
      <c r="A3903" s="12" t="s">
        <v>19547</v>
      </c>
      <c r="B3903" s="12" t="s">
        <v>1738</v>
      </c>
      <c r="C3903" s="12">
        <v>7022310873</v>
      </c>
      <c r="D3903" s="12">
        <v>1174</v>
      </c>
      <c r="E3903" s="82">
        <v>46042.264247685183</v>
      </c>
      <c r="F3903" s="12" t="s">
        <v>15649</v>
      </c>
    </row>
    <row r="3904" spans="1:6" x14ac:dyDescent="0.3">
      <c r="A3904" s="12" t="s">
        <v>19548</v>
      </c>
      <c r="B3904" s="12" t="s">
        <v>3976</v>
      </c>
      <c r="C3904" s="12">
        <v>7081188935</v>
      </c>
      <c r="D3904" s="12">
        <v>588</v>
      </c>
      <c r="E3904" s="82">
        <v>46046.651053240741</v>
      </c>
      <c r="F3904" s="12" t="s">
        <v>15647</v>
      </c>
    </row>
    <row r="3905" spans="1:6" x14ac:dyDescent="0.3">
      <c r="A3905" s="12" t="s">
        <v>19549</v>
      </c>
      <c r="B3905" s="12" t="s">
        <v>2015</v>
      </c>
      <c r="C3905" s="12">
        <v>9891599229</v>
      </c>
      <c r="D3905" s="12">
        <v>615</v>
      </c>
      <c r="E3905" s="82">
        <v>46044.598275462973</v>
      </c>
      <c r="F3905" s="12" t="s">
        <v>15643</v>
      </c>
    </row>
    <row r="3906" spans="1:6" x14ac:dyDescent="0.3">
      <c r="A3906" s="12" t="s">
        <v>19550</v>
      </c>
      <c r="B3906" s="12" t="s">
        <v>3216</v>
      </c>
      <c r="C3906" s="12">
        <v>8863429098</v>
      </c>
      <c r="D3906" s="12">
        <v>2189</v>
      </c>
      <c r="E3906" s="82">
        <v>46049.392025462963</v>
      </c>
      <c r="F3906" s="12" t="s">
        <v>15649</v>
      </c>
    </row>
    <row r="3907" spans="1:6" x14ac:dyDescent="0.3">
      <c r="A3907" s="12" t="s">
        <v>19551</v>
      </c>
      <c r="B3907" s="12" t="s">
        <v>830</v>
      </c>
      <c r="C3907" s="12">
        <v>8812694241</v>
      </c>
      <c r="D3907" s="12">
        <v>2574</v>
      </c>
      <c r="E3907" s="82">
        <v>46040.819108796299</v>
      </c>
      <c r="F3907" s="12" t="s">
        <v>15643</v>
      </c>
    </row>
    <row r="3908" spans="1:6" x14ac:dyDescent="0.3">
      <c r="A3908" s="12" t="s">
        <v>19552</v>
      </c>
      <c r="B3908" s="12" t="s">
        <v>4505</v>
      </c>
      <c r="C3908" s="12">
        <v>7021021676</v>
      </c>
      <c r="D3908" s="12">
        <v>1492</v>
      </c>
      <c r="E3908" s="82">
        <v>46038.682303240741</v>
      </c>
      <c r="F3908" s="12" t="s">
        <v>15647</v>
      </c>
    </row>
    <row r="3909" spans="1:6" x14ac:dyDescent="0.3">
      <c r="A3909" s="12" t="s">
        <v>19553</v>
      </c>
      <c r="B3909" s="12" t="s">
        <v>753</v>
      </c>
      <c r="C3909" s="12">
        <v>9830407509</v>
      </c>
      <c r="D3909" s="12">
        <v>2976</v>
      </c>
      <c r="E3909" s="82">
        <v>46043.676747685182</v>
      </c>
      <c r="F3909" s="12" t="s">
        <v>15647</v>
      </c>
    </row>
    <row r="3910" spans="1:6" x14ac:dyDescent="0.3">
      <c r="A3910" s="12" t="s">
        <v>19554</v>
      </c>
      <c r="B3910" s="12" t="s">
        <v>891</v>
      </c>
      <c r="C3910" s="12">
        <v>6333187893</v>
      </c>
      <c r="D3910" s="12">
        <v>1008</v>
      </c>
      <c r="E3910" s="82">
        <v>46048.032997685194</v>
      </c>
      <c r="F3910" s="12" t="s">
        <v>15647</v>
      </c>
    </row>
    <row r="3911" spans="1:6" x14ac:dyDescent="0.3">
      <c r="A3911" s="12" t="s">
        <v>19555</v>
      </c>
      <c r="B3911" s="12" t="s">
        <v>2681</v>
      </c>
      <c r="C3911" s="12">
        <v>7047597912</v>
      </c>
      <c r="D3911" s="12">
        <v>2788</v>
      </c>
      <c r="E3911" s="82">
        <v>46044.882997685178</v>
      </c>
      <c r="F3911" s="12" t="s">
        <v>15643</v>
      </c>
    </row>
    <row r="3912" spans="1:6" x14ac:dyDescent="0.3">
      <c r="A3912" s="12" t="s">
        <v>19556</v>
      </c>
      <c r="B3912" s="12" t="s">
        <v>3426</v>
      </c>
      <c r="C3912" s="12">
        <v>8884038660</v>
      </c>
      <c r="D3912" s="12">
        <v>104</v>
      </c>
      <c r="E3912" s="82">
        <v>46043.457303240742</v>
      </c>
      <c r="F3912" s="12" t="s">
        <v>15647</v>
      </c>
    </row>
    <row r="3913" spans="1:6" x14ac:dyDescent="0.3">
      <c r="A3913" s="12" t="s">
        <v>19557</v>
      </c>
      <c r="B3913" s="12" t="s">
        <v>3090</v>
      </c>
      <c r="C3913" s="12">
        <v>9942920088</v>
      </c>
      <c r="D3913" s="12">
        <v>12</v>
      </c>
      <c r="E3913" s="82">
        <v>46031.019803240742</v>
      </c>
      <c r="F3913" s="12" t="s">
        <v>15649</v>
      </c>
    </row>
    <row r="3914" spans="1:6" x14ac:dyDescent="0.3">
      <c r="A3914" s="12" t="s">
        <v>19558</v>
      </c>
      <c r="B3914" s="12" t="s">
        <v>4360</v>
      </c>
      <c r="C3914" s="12">
        <v>9854675485</v>
      </c>
      <c r="D3914" s="12">
        <v>2111</v>
      </c>
      <c r="E3914" s="82">
        <v>46050.052442129629</v>
      </c>
      <c r="F3914" s="12" t="s">
        <v>15649</v>
      </c>
    </row>
    <row r="3915" spans="1:6" x14ac:dyDescent="0.3">
      <c r="A3915" s="12" t="s">
        <v>19559</v>
      </c>
      <c r="B3915" s="12" t="s">
        <v>757</v>
      </c>
      <c r="C3915" s="12">
        <v>9853451718</v>
      </c>
      <c r="D3915" s="12">
        <v>2819</v>
      </c>
      <c r="E3915" s="82">
        <v>46021.088553240741</v>
      </c>
      <c r="F3915" s="12" t="s">
        <v>15647</v>
      </c>
    </row>
    <row r="3916" spans="1:6" x14ac:dyDescent="0.3">
      <c r="A3916" s="12" t="s">
        <v>19560</v>
      </c>
      <c r="B3916" s="12" t="s">
        <v>2985</v>
      </c>
      <c r="C3916" s="12">
        <v>7018662107</v>
      </c>
      <c r="D3916" s="12">
        <v>2634</v>
      </c>
      <c r="E3916" s="82">
        <v>46035.432303240741</v>
      </c>
      <c r="F3916" s="12" t="s">
        <v>15643</v>
      </c>
    </row>
    <row r="3917" spans="1:6" x14ac:dyDescent="0.3">
      <c r="A3917" s="12" t="s">
        <v>19561</v>
      </c>
      <c r="B3917" s="12" t="s">
        <v>1186</v>
      </c>
      <c r="C3917" s="12">
        <v>8830125944</v>
      </c>
      <c r="D3917" s="12">
        <v>360</v>
      </c>
      <c r="E3917" s="82">
        <v>46021.531608796293</v>
      </c>
      <c r="F3917" s="12" t="s">
        <v>15647</v>
      </c>
    </row>
    <row r="3918" spans="1:6" x14ac:dyDescent="0.3">
      <c r="A3918" s="12" t="s">
        <v>19562</v>
      </c>
      <c r="B3918" s="12" t="s">
        <v>4106</v>
      </c>
      <c r="C3918" s="12">
        <v>8858554276</v>
      </c>
      <c r="D3918" s="12">
        <v>2905</v>
      </c>
      <c r="E3918" s="82">
        <v>46036.551053240742</v>
      </c>
      <c r="F3918" s="12" t="s">
        <v>15649</v>
      </c>
    </row>
    <row r="3919" spans="1:6" x14ac:dyDescent="0.3">
      <c r="A3919" s="12" t="s">
        <v>19563</v>
      </c>
      <c r="B3919" s="12" t="s">
        <v>3793</v>
      </c>
      <c r="C3919" s="12">
        <v>6359263859</v>
      </c>
      <c r="D3919" s="12">
        <v>2233</v>
      </c>
      <c r="E3919" s="82">
        <v>46041.699664351851</v>
      </c>
      <c r="F3919" s="12" t="s">
        <v>15649</v>
      </c>
    </row>
    <row r="3920" spans="1:6" x14ac:dyDescent="0.3">
      <c r="A3920" s="12" t="s">
        <v>19564</v>
      </c>
      <c r="B3920" s="12" t="s">
        <v>4449</v>
      </c>
      <c r="C3920" s="12">
        <v>9868498884</v>
      </c>
      <c r="D3920" s="12">
        <v>2905</v>
      </c>
      <c r="E3920" s="82">
        <v>46027.282997685194</v>
      </c>
      <c r="F3920" s="12" t="s">
        <v>15649</v>
      </c>
    </row>
    <row r="3921" spans="1:6" x14ac:dyDescent="0.3">
      <c r="A3921" s="12" t="s">
        <v>19565</v>
      </c>
      <c r="B3921" s="12" t="s">
        <v>957</v>
      </c>
      <c r="C3921" s="12">
        <v>7087738469</v>
      </c>
      <c r="D3921" s="12">
        <v>149</v>
      </c>
      <c r="E3921" s="82">
        <v>46023.362858796303</v>
      </c>
      <c r="F3921" s="12" t="s">
        <v>15647</v>
      </c>
    </row>
    <row r="3922" spans="1:6" x14ac:dyDescent="0.3">
      <c r="A3922" s="12" t="s">
        <v>19566</v>
      </c>
      <c r="B3922" s="12" t="s">
        <v>2140</v>
      </c>
      <c r="C3922" s="12">
        <v>8829614659</v>
      </c>
      <c r="D3922" s="12">
        <v>3284</v>
      </c>
      <c r="E3922" s="82">
        <v>46036.506608796299</v>
      </c>
      <c r="F3922" s="12" t="s">
        <v>15649</v>
      </c>
    </row>
    <row r="3923" spans="1:6" x14ac:dyDescent="0.3">
      <c r="A3923" s="12" t="s">
        <v>19567</v>
      </c>
      <c r="B3923" s="12" t="s">
        <v>2995</v>
      </c>
      <c r="C3923" s="12">
        <v>7096284610</v>
      </c>
      <c r="D3923" s="12">
        <v>1695</v>
      </c>
      <c r="E3923" s="82">
        <v>46047.657997685194</v>
      </c>
      <c r="F3923" s="12" t="s">
        <v>15643</v>
      </c>
    </row>
    <row r="3924" spans="1:6" x14ac:dyDescent="0.3">
      <c r="A3924" s="12" t="s">
        <v>19568</v>
      </c>
      <c r="B3924" s="12" t="s">
        <v>4271</v>
      </c>
      <c r="C3924" s="12">
        <v>6356977529</v>
      </c>
      <c r="D3924" s="12">
        <v>3470</v>
      </c>
      <c r="E3924" s="82">
        <v>46040.907997685194</v>
      </c>
      <c r="F3924" s="12" t="s">
        <v>15643</v>
      </c>
    </row>
    <row r="3925" spans="1:6" x14ac:dyDescent="0.3">
      <c r="A3925" s="12" t="s">
        <v>19569</v>
      </c>
      <c r="B3925" s="12" t="s">
        <v>4423</v>
      </c>
      <c r="C3925" s="12">
        <v>9975804718</v>
      </c>
      <c r="D3925" s="12">
        <v>369</v>
      </c>
      <c r="E3925" s="82">
        <v>46041.626747685194</v>
      </c>
      <c r="F3925" s="12" t="s">
        <v>15647</v>
      </c>
    </row>
    <row r="3926" spans="1:6" x14ac:dyDescent="0.3">
      <c r="A3926" s="12" t="s">
        <v>19570</v>
      </c>
      <c r="B3926" s="12" t="s">
        <v>1488</v>
      </c>
      <c r="C3926" s="12">
        <v>9819703312</v>
      </c>
      <c r="D3926" s="12">
        <v>950</v>
      </c>
      <c r="E3926" s="82">
        <v>46027.605914351851</v>
      </c>
      <c r="F3926" s="12" t="s">
        <v>15643</v>
      </c>
    </row>
    <row r="3927" spans="1:6" x14ac:dyDescent="0.3">
      <c r="A3927" s="12" t="s">
        <v>19571</v>
      </c>
      <c r="B3927" s="12" t="s">
        <v>691</v>
      </c>
      <c r="C3927" s="12">
        <v>8810816720</v>
      </c>
      <c r="D3927" s="12">
        <v>488</v>
      </c>
      <c r="E3927" s="82">
        <v>46048.891331018523</v>
      </c>
      <c r="F3927" s="12" t="s">
        <v>15643</v>
      </c>
    </row>
    <row r="3928" spans="1:6" x14ac:dyDescent="0.3">
      <c r="A3928" s="12" t="s">
        <v>19572</v>
      </c>
      <c r="B3928" s="12" t="s">
        <v>1786</v>
      </c>
      <c r="C3928" s="12">
        <v>9889195247</v>
      </c>
      <c r="D3928" s="12">
        <v>2837</v>
      </c>
      <c r="E3928" s="82">
        <v>46045.520497685182</v>
      </c>
      <c r="F3928" s="12" t="s">
        <v>15647</v>
      </c>
    </row>
    <row r="3929" spans="1:6" x14ac:dyDescent="0.3">
      <c r="A3929" s="12" t="s">
        <v>19573</v>
      </c>
      <c r="B3929" s="12" t="s">
        <v>1810</v>
      </c>
      <c r="C3929" s="12">
        <v>9987483317</v>
      </c>
      <c r="D3929" s="12">
        <v>151</v>
      </c>
      <c r="E3929" s="82">
        <v>46046.836469907408</v>
      </c>
      <c r="F3929" s="12" t="s">
        <v>15647</v>
      </c>
    </row>
    <row r="3930" spans="1:6" x14ac:dyDescent="0.3">
      <c r="A3930" s="12" t="s">
        <v>19574</v>
      </c>
      <c r="B3930" s="12" t="s">
        <v>3368</v>
      </c>
      <c r="C3930" s="12">
        <v>7027270498</v>
      </c>
      <c r="D3930" s="12">
        <v>2171</v>
      </c>
      <c r="E3930" s="82">
        <v>46020.561469907407</v>
      </c>
      <c r="F3930" s="12" t="s">
        <v>15647</v>
      </c>
    </row>
    <row r="3931" spans="1:6" x14ac:dyDescent="0.3">
      <c r="A3931" s="12" t="s">
        <v>19575</v>
      </c>
      <c r="B3931" s="12" t="s">
        <v>4009</v>
      </c>
      <c r="C3931" s="12">
        <v>7065599768</v>
      </c>
      <c r="D3931" s="12">
        <v>837</v>
      </c>
      <c r="E3931" s="82">
        <v>46052.711469907408</v>
      </c>
      <c r="F3931" s="12" t="s">
        <v>15643</v>
      </c>
    </row>
    <row r="3932" spans="1:6" x14ac:dyDescent="0.3">
      <c r="A3932" s="12" t="s">
        <v>19576</v>
      </c>
      <c r="B3932" s="12" t="s">
        <v>2461</v>
      </c>
      <c r="C3932" s="12">
        <v>9853816478</v>
      </c>
      <c r="D3932" s="12">
        <v>1613</v>
      </c>
      <c r="E3932" s="82">
        <v>46049.935081018521</v>
      </c>
      <c r="F3932" s="12" t="s">
        <v>15643</v>
      </c>
    </row>
    <row r="3933" spans="1:6" x14ac:dyDescent="0.3">
      <c r="A3933" s="12" t="s">
        <v>19577</v>
      </c>
      <c r="B3933" s="12" t="s">
        <v>1387</v>
      </c>
      <c r="C3933" s="12">
        <v>9828707666</v>
      </c>
      <c r="D3933" s="12">
        <v>260</v>
      </c>
      <c r="E3933" s="82">
        <v>46040.694803240738</v>
      </c>
      <c r="F3933" s="12" t="s">
        <v>15649</v>
      </c>
    </row>
    <row r="3934" spans="1:6" x14ac:dyDescent="0.3">
      <c r="A3934" s="12" t="s">
        <v>19578</v>
      </c>
      <c r="B3934" s="12" t="s">
        <v>4479</v>
      </c>
      <c r="C3934" s="12">
        <v>7066540551</v>
      </c>
      <c r="D3934" s="12">
        <v>356</v>
      </c>
      <c r="E3934" s="82">
        <v>46048.085081018522</v>
      </c>
      <c r="F3934" s="12" t="s">
        <v>15649</v>
      </c>
    </row>
    <row r="3935" spans="1:6" x14ac:dyDescent="0.3">
      <c r="A3935" s="12" t="s">
        <v>19579</v>
      </c>
      <c r="B3935" s="12" t="s">
        <v>906</v>
      </c>
      <c r="C3935" s="12">
        <v>7071612064</v>
      </c>
      <c r="D3935" s="12">
        <v>1919</v>
      </c>
      <c r="E3935" s="82">
        <v>46026.710081018522</v>
      </c>
      <c r="F3935" s="12" t="s">
        <v>15649</v>
      </c>
    </row>
    <row r="3936" spans="1:6" x14ac:dyDescent="0.3">
      <c r="A3936" s="12" t="s">
        <v>19580</v>
      </c>
      <c r="B3936" s="12" t="s">
        <v>3178</v>
      </c>
      <c r="C3936" s="12">
        <v>7068223905</v>
      </c>
      <c r="D3936" s="12">
        <v>1173</v>
      </c>
      <c r="E3936" s="82">
        <v>46045.114942129629</v>
      </c>
      <c r="F3936" s="12" t="s">
        <v>15647</v>
      </c>
    </row>
    <row r="3937" spans="1:6" x14ac:dyDescent="0.3">
      <c r="A3937" s="12" t="s">
        <v>19581</v>
      </c>
      <c r="B3937" s="12" t="s">
        <v>2247</v>
      </c>
      <c r="C3937" s="12">
        <v>9954947390</v>
      </c>
      <c r="D3937" s="12">
        <v>3436</v>
      </c>
      <c r="E3937" s="82">
        <v>46020.862858796303</v>
      </c>
      <c r="F3937" s="12" t="s">
        <v>15647</v>
      </c>
    </row>
    <row r="3938" spans="1:6" x14ac:dyDescent="0.3">
      <c r="A3938" s="12" t="s">
        <v>19582</v>
      </c>
      <c r="B3938" s="12" t="s">
        <v>2343</v>
      </c>
      <c r="C3938" s="12">
        <v>9844925729</v>
      </c>
      <c r="D3938" s="12">
        <v>2615</v>
      </c>
      <c r="E3938" s="82">
        <v>46034.407997685194</v>
      </c>
      <c r="F3938" s="12" t="s">
        <v>15647</v>
      </c>
    </row>
    <row r="3939" spans="1:6" x14ac:dyDescent="0.3">
      <c r="A3939" s="12" t="s">
        <v>19583</v>
      </c>
      <c r="B3939" s="12" t="s">
        <v>3473</v>
      </c>
      <c r="C3939" s="12">
        <v>9934976498</v>
      </c>
      <c r="D3939" s="12">
        <v>3067</v>
      </c>
      <c r="E3939" s="82">
        <v>46028.184386574067</v>
      </c>
      <c r="F3939" s="12" t="s">
        <v>15647</v>
      </c>
    </row>
    <row r="3940" spans="1:6" x14ac:dyDescent="0.3">
      <c r="A3940" s="12" t="s">
        <v>19584</v>
      </c>
      <c r="B3940" s="12" t="s">
        <v>2901</v>
      </c>
      <c r="C3940" s="12">
        <v>9960618843</v>
      </c>
      <c r="D3940" s="12">
        <v>3402</v>
      </c>
      <c r="E3940" s="82">
        <v>46035.244803240741</v>
      </c>
      <c r="F3940" s="12" t="s">
        <v>15643</v>
      </c>
    </row>
    <row r="3941" spans="1:6" x14ac:dyDescent="0.3">
      <c r="A3941" s="12" t="s">
        <v>19585</v>
      </c>
      <c r="B3941" s="12" t="s">
        <v>3795</v>
      </c>
      <c r="C3941" s="12">
        <v>7069200094</v>
      </c>
      <c r="D3941" s="12">
        <v>2884</v>
      </c>
      <c r="E3941" s="82">
        <v>46026.289942129632</v>
      </c>
      <c r="F3941" s="12" t="s">
        <v>15643</v>
      </c>
    </row>
    <row r="3942" spans="1:6" x14ac:dyDescent="0.3">
      <c r="A3942" s="12" t="s">
        <v>19586</v>
      </c>
      <c r="B3942" s="12" t="s">
        <v>4527</v>
      </c>
      <c r="C3942" s="12">
        <v>7039158996</v>
      </c>
      <c r="D3942" s="12">
        <v>2755</v>
      </c>
      <c r="E3942" s="82">
        <v>46025.360775462963</v>
      </c>
      <c r="F3942" s="12" t="s">
        <v>15649</v>
      </c>
    </row>
    <row r="3943" spans="1:6" x14ac:dyDescent="0.3">
      <c r="A3943" s="12" t="s">
        <v>19587</v>
      </c>
      <c r="B3943" s="12" t="s">
        <v>848</v>
      </c>
      <c r="C3943" s="12">
        <v>7029057884</v>
      </c>
      <c r="D3943" s="12">
        <v>594</v>
      </c>
      <c r="E3943" s="82">
        <v>46047.177442129629</v>
      </c>
      <c r="F3943" s="12" t="s">
        <v>15643</v>
      </c>
    </row>
    <row r="3944" spans="1:6" x14ac:dyDescent="0.3">
      <c r="A3944" s="12" t="s">
        <v>19588</v>
      </c>
      <c r="B3944" s="12" t="s">
        <v>1510</v>
      </c>
      <c r="C3944" s="12">
        <v>9893417806</v>
      </c>
      <c r="D3944" s="12">
        <v>1403</v>
      </c>
      <c r="E3944" s="82">
        <v>46036.271192129629</v>
      </c>
      <c r="F3944" s="12" t="s">
        <v>15643</v>
      </c>
    </row>
    <row r="3945" spans="1:6" x14ac:dyDescent="0.3">
      <c r="A3945" s="12" t="s">
        <v>19589</v>
      </c>
      <c r="B3945" s="12" t="s">
        <v>3613</v>
      </c>
      <c r="C3945" s="12">
        <v>8860279182</v>
      </c>
      <c r="D3945" s="12">
        <v>1943</v>
      </c>
      <c r="E3945" s="82">
        <v>46047.574664351851</v>
      </c>
      <c r="F3945" s="12" t="s">
        <v>15649</v>
      </c>
    </row>
    <row r="3946" spans="1:6" x14ac:dyDescent="0.3">
      <c r="A3946" s="12" t="s">
        <v>19590</v>
      </c>
      <c r="B3946" s="12" t="s">
        <v>1981</v>
      </c>
      <c r="C3946" s="12">
        <v>9842214612</v>
      </c>
      <c r="D3946" s="12">
        <v>2195</v>
      </c>
      <c r="E3946" s="82">
        <v>46031.967719907407</v>
      </c>
      <c r="F3946" s="12" t="s">
        <v>15649</v>
      </c>
    </row>
    <row r="3947" spans="1:6" x14ac:dyDescent="0.3">
      <c r="A3947" s="12" t="s">
        <v>19591</v>
      </c>
      <c r="B3947" s="12" t="s">
        <v>1800</v>
      </c>
      <c r="C3947" s="12">
        <v>9865667687</v>
      </c>
      <c r="D3947" s="12">
        <v>2791</v>
      </c>
      <c r="E3947" s="82">
        <v>46023.651053240741</v>
      </c>
      <c r="F3947" s="12" t="s">
        <v>15649</v>
      </c>
    </row>
    <row r="3948" spans="1:6" x14ac:dyDescent="0.3">
      <c r="A3948" s="12" t="s">
        <v>19592</v>
      </c>
      <c r="B3948" s="12" t="s">
        <v>2831</v>
      </c>
      <c r="C3948" s="12">
        <v>6361512687</v>
      </c>
      <c r="D3948" s="12">
        <v>936</v>
      </c>
      <c r="E3948" s="82">
        <v>46040.406608796293</v>
      </c>
      <c r="F3948" s="12" t="s">
        <v>15643</v>
      </c>
    </row>
    <row r="3949" spans="1:6" x14ac:dyDescent="0.3">
      <c r="A3949" s="12" t="s">
        <v>19593</v>
      </c>
      <c r="B3949" s="12" t="s">
        <v>3110</v>
      </c>
      <c r="C3949" s="12">
        <v>7040950294</v>
      </c>
      <c r="D3949" s="12">
        <v>2828</v>
      </c>
      <c r="E3949" s="82">
        <v>46020.359386574077</v>
      </c>
      <c r="F3949" s="12" t="s">
        <v>15649</v>
      </c>
    </row>
    <row r="3950" spans="1:6" x14ac:dyDescent="0.3">
      <c r="A3950" s="12" t="s">
        <v>19594</v>
      </c>
      <c r="B3950" s="12" t="s">
        <v>3001</v>
      </c>
      <c r="C3950" s="12">
        <v>7069369391</v>
      </c>
      <c r="D3950" s="12">
        <v>2181</v>
      </c>
      <c r="E3950" s="82">
        <v>46042.819108796299</v>
      </c>
      <c r="F3950" s="12" t="s">
        <v>15649</v>
      </c>
    </row>
    <row r="3951" spans="1:6" x14ac:dyDescent="0.3">
      <c r="A3951" s="12" t="s">
        <v>19595</v>
      </c>
      <c r="B3951" s="12" t="s">
        <v>4244</v>
      </c>
      <c r="C3951" s="12">
        <v>9862296237</v>
      </c>
      <c r="D3951" s="12">
        <v>3280</v>
      </c>
      <c r="E3951" s="82">
        <v>46020.283692129633</v>
      </c>
      <c r="F3951" s="12" t="s">
        <v>15647</v>
      </c>
    </row>
    <row r="3952" spans="1:6" x14ac:dyDescent="0.3">
      <c r="A3952" s="12" t="s">
        <v>19596</v>
      </c>
      <c r="B3952" s="12" t="s">
        <v>4499</v>
      </c>
      <c r="C3952" s="12">
        <v>9827635321</v>
      </c>
      <c r="D3952" s="12">
        <v>2207</v>
      </c>
      <c r="E3952" s="82">
        <v>46027.982303240737</v>
      </c>
      <c r="F3952" s="12" t="s">
        <v>15649</v>
      </c>
    </row>
    <row r="3953" spans="1:6" x14ac:dyDescent="0.3">
      <c r="A3953" s="12" t="s">
        <v>19597</v>
      </c>
      <c r="B3953" s="12" t="s">
        <v>1923</v>
      </c>
      <c r="C3953" s="12">
        <v>7087238673</v>
      </c>
      <c r="D3953" s="12">
        <v>2850</v>
      </c>
      <c r="E3953" s="82">
        <v>46044.192025462973</v>
      </c>
      <c r="F3953" s="12" t="s">
        <v>15643</v>
      </c>
    </row>
    <row r="3954" spans="1:6" x14ac:dyDescent="0.3">
      <c r="A3954" s="12" t="s">
        <v>19598</v>
      </c>
      <c r="B3954" s="12" t="s">
        <v>973</v>
      </c>
      <c r="C3954" s="12">
        <v>8865308398</v>
      </c>
      <c r="D3954" s="12">
        <v>2191</v>
      </c>
      <c r="E3954" s="82">
        <v>46021.312858796293</v>
      </c>
      <c r="F3954" s="12" t="s">
        <v>15643</v>
      </c>
    </row>
    <row r="3955" spans="1:6" x14ac:dyDescent="0.3">
      <c r="A3955" s="12" t="s">
        <v>19599</v>
      </c>
      <c r="B3955" s="12" t="s">
        <v>4152</v>
      </c>
      <c r="C3955" s="12">
        <v>8818629699</v>
      </c>
      <c r="D3955" s="12">
        <v>1917</v>
      </c>
      <c r="E3955" s="82">
        <v>46019.491331018522</v>
      </c>
      <c r="F3955" s="12" t="s">
        <v>15643</v>
      </c>
    </row>
    <row r="3956" spans="1:6" x14ac:dyDescent="0.3">
      <c r="A3956" s="12" t="s">
        <v>19600</v>
      </c>
      <c r="B3956" s="12" t="s">
        <v>2463</v>
      </c>
      <c r="C3956" s="12">
        <v>9986970410</v>
      </c>
      <c r="D3956" s="12">
        <v>2725</v>
      </c>
      <c r="E3956" s="82">
        <v>46050.84202546296</v>
      </c>
      <c r="F3956" s="12" t="s">
        <v>15643</v>
      </c>
    </row>
    <row r="3957" spans="1:6" x14ac:dyDescent="0.3">
      <c r="A3957" s="12" t="s">
        <v>19601</v>
      </c>
      <c r="B3957" s="12" t="s">
        <v>4031</v>
      </c>
      <c r="C3957" s="12">
        <v>9880584634</v>
      </c>
      <c r="D3957" s="12">
        <v>2437</v>
      </c>
      <c r="E3957" s="82">
        <v>46036.627442129633</v>
      </c>
      <c r="F3957" s="12" t="s">
        <v>15649</v>
      </c>
    </row>
    <row r="3958" spans="1:6" x14ac:dyDescent="0.3">
      <c r="A3958" s="12" t="s">
        <v>19602</v>
      </c>
      <c r="B3958" s="12" t="s">
        <v>517</v>
      </c>
      <c r="C3958" s="12">
        <v>9934198856</v>
      </c>
      <c r="D3958" s="12">
        <v>226</v>
      </c>
      <c r="E3958" s="82">
        <v>46032.253136574072</v>
      </c>
      <c r="F3958" s="12" t="s">
        <v>15649</v>
      </c>
    </row>
    <row r="3959" spans="1:6" x14ac:dyDescent="0.3">
      <c r="A3959" s="12" t="s">
        <v>19603</v>
      </c>
      <c r="B3959" s="12" t="s">
        <v>2521</v>
      </c>
      <c r="C3959" s="12">
        <v>7022324868</v>
      </c>
      <c r="D3959" s="12">
        <v>2441</v>
      </c>
      <c r="E3959" s="82">
        <v>46028.01494212963</v>
      </c>
      <c r="F3959" s="12" t="s">
        <v>15643</v>
      </c>
    </row>
    <row r="3960" spans="1:6" x14ac:dyDescent="0.3">
      <c r="A3960" s="12" t="s">
        <v>19604</v>
      </c>
      <c r="B3960" s="12" t="s">
        <v>2073</v>
      </c>
      <c r="C3960" s="12">
        <v>8831620915</v>
      </c>
      <c r="D3960" s="12">
        <v>2892</v>
      </c>
      <c r="E3960" s="82">
        <v>46020.759386574071</v>
      </c>
      <c r="F3960" s="12" t="s">
        <v>15649</v>
      </c>
    </row>
    <row r="3961" spans="1:6" x14ac:dyDescent="0.3">
      <c r="A3961" s="12" t="s">
        <v>19605</v>
      </c>
      <c r="B3961" s="12" t="s">
        <v>1598</v>
      </c>
      <c r="C3961" s="12">
        <v>9837632752</v>
      </c>
      <c r="D3961" s="12">
        <v>1285</v>
      </c>
      <c r="E3961" s="82">
        <v>46044.106608796297</v>
      </c>
      <c r="F3961" s="12" t="s">
        <v>15647</v>
      </c>
    </row>
    <row r="3962" spans="1:6" x14ac:dyDescent="0.3">
      <c r="A3962" s="12" t="s">
        <v>19606</v>
      </c>
      <c r="B3962" s="12" t="s">
        <v>3553</v>
      </c>
      <c r="C3962" s="12">
        <v>9986234273</v>
      </c>
      <c r="D3962" s="12">
        <v>239</v>
      </c>
      <c r="E3962" s="82">
        <v>46020.365636574083</v>
      </c>
      <c r="F3962" s="12" t="s">
        <v>15649</v>
      </c>
    </row>
    <row r="3963" spans="1:6" x14ac:dyDescent="0.3">
      <c r="A3963" s="12" t="s">
        <v>19607</v>
      </c>
      <c r="B3963" s="12" t="s">
        <v>3501</v>
      </c>
      <c r="C3963" s="12">
        <v>6396241194</v>
      </c>
      <c r="D3963" s="12">
        <v>126</v>
      </c>
      <c r="E3963" s="82">
        <v>46051.022581018522</v>
      </c>
      <c r="F3963" s="12" t="s">
        <v>15649</v>
      </c>
    </row>
    <row r="3964" spans="1:6" x14ac:dyDescent="0.3">
      <c r="A3964" s="12" t="s">
        <v>19608</v>
      </c>
      <c r="B3964" s="12" t="s">
        <v>2019</v>
      </c>
      <c r="C3964" s="12">
        <v>6331836398</v>
      </c>
      <c r="D3964" s="12">
        <v>2199</v>
      </c>
      <c r="E3964" s="82">
        <v>46031.389247685183</v>
      </c>
      <c r="F3964" s="12" t="s">
        <v>15649</v>
      </c>
    </row>
    <row r="3965" spans="1:6" x14ac:dyDescent="0.3">
      <c r="A3965" s="12" t="s">
        <v>19609</v>
      </c>
      <c r="B3965" s="12" t="s">
        <v>914</v>
      </c>
      <c r="C3965" s="12">
        <v>7099130016</v>
      </c>
      <c r="D3965" s="12">
        <v>1662</v>
      </c>
      <c r="E3965" s="82">
        <v>46051.850358796299</v>
      </c>
      <c r="F3965" s="12" t="s">
        <v>15647</v>
      </c>
    </row>
    <row r="3966" spans="1:6" x14ac:dyDescent="0.3">
      <c r="A3966" s="12" t="s">
        <v>19610</v>
      </c>
      <c r="B3966" s="12" t="s">
        <v>2805</v>
      </c>
      <c r="C3966" s="12">
        <v>8852083522</v>
      </c>
      <c r="D3966" s="12">
        <v>751</v>
      </c>
      <c r="E3966" s="82">
        <v>46034.012858796297</v>
      </c>
      <c r="F3966" s="12" t="s">
        <v>15649</v>
      </c>
    </row>
    <row r="3967" spans="1:6" x14ac:dyDescent="0.3">
      <c r="A3967" s="12" t="s">
        <v>19611</v>
      </c>
      <c r="B3967" s="12" t="s">
        <v>2629</v>
      </c>
      <c r="C3967" s="12">
        <v>9981016516</v>
      </c>
      <c r="D3967" s="12">
        <v>3170</v>
      </c>
      <c r="E3967" s="82">
        <v>46036.854525462957</v>
      </c>
      <c r="F3967" s="12" t="s">
        <v>15643</v>
      </c>
    </row>
    <row r="3968" spans="1:6" x14ac:dyDescent="0.3">
      <c r="A3968" s="12" t="s">
        <v>19612</v>
      </c>
      <c r="B3968" s="12" t="s">
        <v>1383</v>
      </c>
      <c r="C3968" s="12">
        <v>8836086132</v>
      </c>
      <c r="D3968" s="12">
        <v>1005</v>
      </c>
      <c r="E3968" s="82">
        <v>46044.102442129632</v>
      </c>
      <c r="F3968" s="12" t="s">
        <v>15647</v>
      </c>
    </row>
    <row r="3969" spans="1:6" x14ac:dyDescent="0.3">
      <c r="A3969" s="12" t="s">
        <v>19613</v>
      </c>
      <c r="B3969" s="12" t="s">
        <v>745</v>
      </c>
      <c r="C3969" s="12">
        <v>8850209517</v>
      </c>
      <c r="D3969" s="12">
        <v>2073</v>
      </c>
      <c r="E3969" s="82">
        <v>46042.95244212963</v>
      </c>
      <c r="F3969" s="12" t="s">
        <v>15647</v>
      </c>
    </row>
    <row r="3970" spans="1:6" x14ac:dyDescent="0.3">
      <c r="A3970" s="12" t="s">
        <v>19614</v>
      </c>
      <c r="B3970" s="12" t="s">
        <v>998</v>
      </c>
      <c r="C3970" s="12">
        <v>7041132892</v>
      </c>
      <c r="D3970" s="12">
        <v>1886</v>
      </c>
      <c r="E3970" s="82">
        <v>46039.151053240741</v>
      </c>
      <c r="F3970" s="12" t="s">
        <v>15649</v>
      </c>
    </row>
    <row r="3971" spans="1:6" x14ac:dyDescent="0.3">
      <c r="A3971" s="12" t="s">
        <v>19615</v>
      </c>
      <c r="B3971" s="12" t="s">
        <v>554</v>
      </c>
      <c r="C3971" s="12">
        <v>8873756704</v>
      </c>
      <c r="D3971" s="12">
        <v>495</v>
      </c>
      <c r="E3971" s="82">
        <v>46046.638553240737</v>
      </c>
      <c r="F3971" s="12" t="s">
        <v>15643</v>
      </c>
    </row>
    <row r="3972" spans="1:6" x14ac:dyDescent="0.3">
      <c r="A3972" s="12" t="s">
        <v>19616</v>
      </c>
      <c r="B3972" s="12" t="s">
        <v>1977</v>
      </c>
      <c r="C3972" s="12">
        <v>8867711696</v>
      </c>
      <c r="D3972" s="12">
        <v>2770</v>
      </c>
      <c r="E3972" s="82">
        <v>46019.821886574071</v>
      </c>
      <c r="F3972" s="12" t="s">
        <v>15647</v>
      </c>
    </row>
    <row r="3973" spans="1:6" x14ac:dyDescent="0.3">
      <c r="A3973" s="12" t="s">
        <v>19617</v>
      </c>
      <c r="B3973" s="12" t="s">
        <v>1935</v>
      </c>
      <c r="C3973" s="12">
        <v>6354382372</v>
      </c>
      <c r="D3973" s="12">
        <v>1015</v>
      </c>
      <c r="E3973" s="82">
        <v>46019.554525462961</v>
      </c>
      <c r="F3973" s="12" t="s">
        <v>15649</v>
      </c>
    </row>
    <row r="3974" spans="1:6" x14ac:dyDescent="0.3">
      <c r="A3974" s="12" t="s">
        <v>19618</v>
      </c>
      <c r="B3974" s="12" t="s">
        <v>2009</v>
      </c>
      <c r="C3974" s="12">
        <v>9993661553</v>
      </c>
      <c r="D3974" s="12">
        <v>2474</v>
      </c>
      <c r="E3974" s="82">
        <v>46048.552442129629</v>
      </c>
      <c r="F3974" s="12" t="s">
        <v>15643</v>
      </c>
    </row>
    <row r="3975" spans="1:6" x14ac:dyDescent="0.3">
      <c r="A3975" s="12" t="s">
        <v>19619</v>
      </c>
      <c r="B3975" s="12" t="s">
        <v>3878</v>
      </c>
      <c r="C3975" s="12">
        <v>7070082809</v>
      </c>
      <c r="D3975" s="12">
        <v>563</v>
      </c>
      <c r="E3975" s="82">
        <v>46044.295497685183</v>
      </c>
      <c r="F3975" s="12" t="s">
        <v>15647</v>
      </c>
    </row>
    <row r="3976" spans="1:6" x14ac:dyDescent="0.3">
      <c r="A3976" s="12" t="s">
        <v>19620</v>
      </c>
      <c r="B3976" s="12" t="s">
        <v>1921</v>
      </c>
      <c r="C3976" s="12">
        <v>9886279880</v>
      </c>
      <c r="D3976" s="12">
        <v>3561</v>
      </c>
      <c r="E3976" s="82">
        <v>46028.039247685178</v>
      </c>
      <c r="F3976" s="12" t="s">
        <v>15647</v>
      </c>
    </row>
    <row r="3977" spans="1:6" x14ac:dyDescent="0.3">
      <c r="A3977" s="12" t="s">
        <v>19621</v>
      </c>
      <c r="B3977" s="12" t="s">
        <v>1209</v>
      </c>
      <c r="C3977" s="12">
        <v>9998129406</v>
      </c>
      <c r="D3977" s="12">
        <v>1422</v>
      </c>
      <c r="E3977" s="82">
        <v>46038.226053240738</v>
      </c>
      <c r="F3977" s="12" t="s">
        <v>15643</v>
      </c>
    </row>
    <row r="3978" spans="1:6" x14ac:dyDescent="0.3">
      <c r="A3978" s="12" t="s">
        <v>19622</v>
      </c>
      <c r="B3978" s="12" t="s">
        <v>4190</v>
      </c>
      <c r="C3978" s="12">
        <v>6384851739</v>
      </c>
      <c r="D3978" s="12">
        <v>572</v>
      </c>
      <c r="E3978" s="82">
        <v>46047.499664351853</v>
      </c>
      <c r="F3978" s="12" t="s">
        <v>15647</v>
      </c>
    </row>
    <row r="3979" spans="1:6" x14ac:dyDescent="0.3">
      <c r="A3979" s="12" t="s">
        <v>19623</v>
      </c>
      <c r="B3979" s="12" t="s">
        <v>3581</v>
      </c>
      <c r="C3979" s="12">
        <v>8811406298</v>
      </c>
      <c r="D3979" s="12">
        <v>327</v>
      </c>
      <c r="E3979" s="82">
        <v>46044.989247685182</v>
      </c>
      <c r="F3979" s="12" t="s">
        <v>15643</v>
      </c>
    </row>
    <row r="3980" spans="1:6" x14ac:dyDescent="0.3">
      <c r="A3980" s="12" t="s">
        <v>19624</v>
      </c>
      <c r="B3980" s="12" t="s">
        <v>3194</v>
      </c>
      <c r="C3980" s="12">
        <v>6324811308</v>
      </c>
      <c r="D3980" s="12">
        <v>1363</v>
      </c>
      <c r="E3980" s="82">
        <v>46021.198275462957</v>
      </c>
      <c r="F3980" s="12" t="s">
        <v>15643</v>
      </c>
    </row>
    <row r="3981" spans="1:6" x14ac:dyDescent="0.3">
      <c r="A3981" s="12" t="s">
        <v>19625</v>
      </c>
      <c r="B3981" s="12" t="s">
        <v>1419</v>
      </c>
      <c r="C3981" s="12">
        <v>7041843108</v>
      </c>
      <c r="D3981" s="12">
        <v>705</v>
      </c>
      <c r="E3981" s="82">
        <v>46039.894803240742</v>
      </c>
      <c r="F3981" s="12" t="s">
        <v>15643</v>
      </c>
    </row>
    <row r="3982" spans="1:6" x14ac:dyDescent="0.3">
      <c r="A3982" s="12" t="s">
        <v>19626</v>
      </c>
      <c r="B3982" s="12" t="s">
        <v>745</v>
      </c>
      <c r="C3982" s="12">
        <v>9883903074</v>
      </c>
      <c r="D3982" s="12">
        <v>734</v>
      </c>
      <c r="E3982" s="82">
        <v>46053.908692129633</v>
      </c>
      <c r="F3982" s="12" t="s">
        <v>15643</v>
      </c>
    </row>
    <row r="3983" spans="1:6" x14ac:dyDescent="0.3">
      <c r="A3983" s="12" t="s">
        <v>19627</v>
      </c>
      <c r="B3983" s="12" t="s">
        <v>4192</v>
      </c>
      <c r="C3983" s="12">
        <v>9880880105</v>
      </c>
      <c r="D3983" s="12">
        <v>3417</v>
      </c>
      <c r="E3983" s="82">
        <v>46051.101053240738</v>
      </c>
      <c r="F3983" s="12" t="s">
        <v>15649</v>
      </c>
    </row>
    <row r="3984" spans="1:6" x14ac:dyDescent="0.3">
      <c r="A3984" s="12" t="s">
        <v>19628</v>
      </c>
      <c r="B3984" s="12" t="s">
        <v>1062</v>
      </c>
      <c r="C3984" s="12">
        <v>9861394022</v>
      </c>
      <c r="D3984" s="12">
        <v>488</v>
      </c>
      <c r="E3984" s="82">
        <v>46021.685081018521</v>
      </c>
      <c r="F3984" s="12" t="s">
        <v>15643</v>
      </c>
    </row>
    <row r="3985" spans="1:6" x14ac:dyDescent="0.3">
      <c r="A3985" s="12" t="s">
        <v>19629</v>
      </c>
      <c r="B3985" s="12" t="s">
        <v>3545</v>
      </c>
      <c r="C3985" s="12">
        <v>9824755374</v>
      </c>
      <c r="D3985" s="12">
        <v>2665</v>
      </c>
      <c r="E3985" s="82">
        <v>46021.46702546296</v>
      </c>
      <c r="F3985" s="12" t="s">
        <v>15647</v>
      </c>
    </row>
    <row r="3986" spans="1:6" x14ac:dyDescent="0.3">
      <c r="A3986" s="12" t="s">
        <v>19630</v>
      </c>
      <c r="B3986" s="12" t="s">
        <v>1889</v>
      </c>
      <c r="C3986" s="12">
        <v>8857107115</v>
      </c>
      <c r="D3986" s="12">
        <v>1824</v>
      </c>
      <c r="E3986" s="82">
        <v>46050.567719907413</v>
      </c>
      <c r="F3986" s="12" t="s">
        <v>15649</v>
      </c>
    </row>
    <row r="3987" spans="1:6" x14ac:dyDescent="0.3">
      <c r="A3987" s="12" t="s">
        <v>19631</v>
      </c>
      <c r="B3987" s="12" t="s">
        <v>3182</v>
      </c>
      <c r="C3987" s="12">
        <v>7060282941</v>
      </c>
      <c r="D3987" s="12">
        <v>1019</v>
      </c>
      <c r="E3987" s="82">
        <v>46037.262164351851</v>
      </c>
      <c r="F3987" s="12" t="s">
        <v>15643</v>
      </c>
    </row>
    <row r="3988" spans="1:6" x14ac:dyDescent="0.3">
      <c r="A3988" s="12" t="s">
        <v>19632</v>
      </c>
      <c r="B3988" s="12" t="s">
        <v>1622</v>
      </c>
      <c r="C3988" s="12">
        <v>6385226890</v>
      </c>
      <c r="D3988" s="12">
        <v>1046</v>
      </c>
      <c r="E3988" s="82">
        <v>46045.617025462961</v>
      </c>
      <c r="F3988" s="12" t="s">
        <v>15643</v>
      </c>
    </row>
    <row r="3989" spans="1:6" x14ac:dyDescent="0.3">
      <c r="A3989" s="12" t="s">
        <v>19633</v>
      </c>
      <c r="B3989" s="12" t="s">
        <v>3174</v>
      </c>
      <c r="C3989" s="12">
        <v>8823486517</v>
      </c>
      <c r="D3989" s="12">
        <v>1979</v>
      </c>
      <c r="E3989" s="82">
        <v>46026.464247685188</v>
      </c>
      <c r="F3989" s="12" t="s">
        <v>15643</v>
      </c>
    </row>
    <row r="3990" spans="1:6" x14ac:dyDescent="0.3">
      <c r="A3990" s="12" t="s">
        <v>19634</v>
      </c>
      <c r="B3990" s="12" t="s">
        <v>4346</v>
      </c>
      <c r="C3990" s="12">
        <v>9812891404</v>
      </c>
      <c r="D3990" s="12">
        <v>3299</v>
      </c>
      <c r="E3990" s="82">
        <v>46042.762164351851</v>
      </c>
      <c r="F3990" s="12" t="s">
        <v>15647</v>
      </c>
    </row>
    <row r="3991" spans="1:6" x14ac:dyDescent="0.3">
      <c r="A3991" s="12" t="s">
        <v>19635</v>
      </c>
      <c r="B3991" s="12" t="s">
        <v>3483</v>
      </c>
      <c r="C3991" s="12">
        <v>8835132104</v>
      </c>
      <c r="D3991" s="12">
        <v>2366</v>
      </c>
      <c r="E3991" s="82">
        <v>46038.03230324074</v>
      </c>
      <c r="F3991" s="12" t="s">
        <v>15649</v>
      </c>
    </row>
    <row r="3992" spans="1:6" x14ac:dyDescent="0.3">
      <c r="A3992" s="12" t="s">
        <v>19636</v>
      </c>
      <c r="B3992" s="12" t="s">
        <v>2917</v>
      </c>
      <c r="C3992" s="12">
        <v>9995721541</v>
      </c>
      <c r="D3992" s="12">
        <v>229</v>
      </c>
      <c r="E3992" s="82">
        <v>46043.886469907397</v>
      </c>
      <c r="F3992" s="12" t="s">
        <v>15649</v>
      </c>
    </row>
    <row r="3993" spans="1:6" x14ac:dyDescent="0.3">
      <c r="A3993" s="12" t="s">
        <v>19637</v>
      </c>
      <c r="B3993" s="12" t="s">
        <v>3338</v>
      </c>
      <c r="C3993" s="12">
        <v>9829894872</v>
      </c>
      <c r="D3993" s="12">
        <v>1603</v>
      </c>
      <c r="E3993" s="82">
        <v>46020.68577546296</v>
      </c>
      <c r="F3993" s="12" t="s">
        <v>15649</v>
      </c>
    </row>
    <row r="3994" spans="1:6" x14ac:dyDescent="0.3">
      <c r="A3994" s="12" t="s">
        <v>19638</v>
      </c>
      <c r="B3994" s="12" t="s">
        <v>626</v>
      </c>
      <c r="C3994" s="12">
        <v>9928024622</v>
      </c>
      <c r="D3994" s="12">
        <v>1296</v>
      </c>
      <c r="E3994" s="82">
        <v>46032.664247685178</v>
      </c>
      <c r="F3994" s="12" t="s">
        <v>15643</v>
      </c>
    </row>
    <row r="3995" spans="1:6" x14ac:dyDescent="0.3">
      <c r="A3995" s="12" t="s">
        <v>19639</v>
      </c>
      <c r="B3995" s="12" t="s">
        <v>3960</v>
      </c>
      <c r="C3995" s="12">
        <v>7065703324</v>
      </c>
      <c r="D3995" s="12">
        <v>2041</v>
      </c>
      <c r="E3995" s="82">
        <v>46028.26771990741</v>
      </c>
      <c r="F3995" s="12" t="s">
        <v>15649</v>
      </c>
    </row>
    <row r="3996" spans="1:6" x14ac:dyDescent="0.3">
      <c r="A3996" s="12" t="s">
        <v>19640</v>
      </c>
      <c r="B3996" s="12" t="s">
        <v>1083</v>
      </c>
      <c r="C3996" s="12">
        <v>7064628613</v>
      </c>
      <c r="D3996" s="12">
        <v>70</v>
      </c>
      <c r="E3996" s="82">
        <v>46042.528136574067</v>
      </c>
      <c r="F3996" s="12" t="s">
        <v>15643</v>
      </c>
    </row>
    <row r="3997" spans="1:6" x14ac:dyDescent="0.3">
      <c r="A3997" s="12" t="s">
        <v>19641</v>
      </c>
      <c r="B3997" s="12" t="s">
        <v>2985</v>
      </c>
      <c r="C3997" s="12">
        <v>9819941873</v>
      </c>
      <c r="D3997" s="12">
        <v>2926</v>
      </c>
      <c r="E3997" s="82">
        <v>46029.317025462973</v>
      </c>
      <c r="F3997" s="12" t="s">
        <v>15647</v>
      </c>
    </row>
    <row r="3998" spans="1:6" x14ac:dyDescent="0.3">
      <c r="A3998" s="12" t="s">
        <v>19642</v>
      </c>
      <c r="B3998" s="12" t="s">
        <v>1829</v>
      </c>
      <c r="C3998" s="12">
        <v>9970359867</v>
      </c>
      <c r="D3998" s="12">
        <v>1379</v>
      </c>
      <c r="E3998" s="82">
        <v>46052.701053240737</v>
      </c>
      <c r="F3998" s="12" t="s">
        <v>15649</v>
      </c>
    </row>
    <row r="3999" spans="1:6" x14ac:dyDescent="0.3">
      <c r="A3999" s="12" t="s">
        <v>19643</v>
      </c>
      <c r="B3999" s="12" t="s">
        <v>3784</v>
      </c>
      <c r="C3999" s="12">
        <v>9910778623</v>
      </c>
      <c r="D3999" s="12">
        <v>974</v>
      </c>
      <c r="E3999" s="82">
        <v>46034.872581018521</v>
      </c>
      <c r="F3999" s="12" t="s">
        <v>15649</v>
      </c>
    </row>
    <row r="4000" spans="1:6" x14ac:dyDescent="0.3">
      <c r="A4000" s="12" t="s">
        <v>19644</v>
      </c>
      <c r="B4000" s="12" t="s">
        <v>2185</v>
      </c>
      <c r="C4000" s="12">
        <v>6352271830</v>
      </c>
      <c r="D4000" s="12">
        <v>3361</v>
      </c>
      <c r="E4000" s="82">
        <v>46032.505219907413</v>
      </c>
      <c r="F4000" s="12" t="s">
        <v>15643</v>
      </c>
    </row>
    <row r="4001" spans="1:6" x14ac:dyDescent="0.3">
      <c r="A4001" s="12" t="s">
        <v>19645</v>
      </c>
      <c r="B4001" s="12" t="s">
        <v>1541</v>
      </c>
      <c r="C4001" s="12">
        <v>6397831846</v>
      </c>
      <c r="D4001" s="12">
        <v>1496</v>
      </c>
      <c r="E4001" s="82">
        <v>46042.145497685182</v>
      </c>
      <c r="F4001" s="12" t="s">
        <v>15649</v>
      </c>
    </row>
    <row r="4002" spans="1:6" x14ac:dyDescent="0.3">
      <c r="A4002" s="12" t="s">
        <v>19646</v>
      </c>
      <c r="B4002" s="12" t="s">
        <v>3665</v>
      </c>
      <c r="C4002" s="12">
        <v>9916091402</v>
      </c>
      <c r="D4002" s="12">
        <v>1909</v>
      </c>
      <c r="E4002" s="82">
        <v>46032.764247685183</v>
      </c>
      <c r="F4002" s="12" t="s">
        <v>15649</v>
      </c>
    </row>
    <row r="4003" spans="1:6" x14ac:dyDescent="0.3">
      <c r="A4003" s="12" t="s">
        <v>19647</v>
      </c>
      <c r="B4003" s="12" t="s">
        <v>3762</v>
      </c>
      <c r="C4003" s="12">
        <v>9814695297</v>
      </c>
      <c r="D4003" s="12">
        <v>279</v>
      </c>
      <c r="E4003" s="82">
        <v>46037.785775462973</v>
      </c>
      <c r="F4003" s="12" t="s">
        <v>15649</v>
      </c>
    </row>
    <row r="4004" spans="1:6" x14ac:dyDescent="0.3">
      <c r="A4004" s="12" t="s">
        <v>19648</v>
      </c>
      <c r="B4004" s="12" t="s">
        <v>1995</v>
      </c>
      <c r="C4004" s="12">
        <v>6338779621</v>
      </c>
      <c r="D4004" s="12">
        <v>870</v>
      </c>
      <c r="E4004" s="82">
        <v>46051.292719907397</v>
      </c>
      <c r="F4004" s="12" t="s">
        <v>15643</v>
      </c>
    </row>
    <row r="4005" spans="1:6" x14ac:dyDescent="0.3">
      <c r="A4005" s="12" t="s">
        <v>19649</v>
      </c>
      <c r="B4005" s="12" t="s">
        <v>3539</v>
      </c>
      <c r="C4005" s="12">
        <v>7040481004</v>
      </c>
      <c r="D4005" s="12">
        <v>259</v>
      </c>
      <c r="E4005" s="82">
        <v>46051.676747685182</v>
      </c>
      <c r="F4005" s="12" t="s">
        <v>15643</v>
      </c>
    </row>
    <row r="4006" spans="1:6" x14ac:dyDescent="0.3">
      <c r="A4006" s="12" t="s">
        <v>19650</v>
      </c>
      <c r="B4006" s="12" t="s">
        <v>1919</v>
      </c>
      <c r="C4006" s="12">
        <v>8859066177</v>
      </c>
      <c r="D4006" s="12">
        <v>3129</v>
      </c>
      <c r="E4006" s="82">
        <v>46027.17396990741</v>
      </c>
      <c r="F4006" s="12" t="s">
        <v>15647</v>
      </c>
    </row>
    <row r="4007" spans="1:6" x14ac:dyDescent="0.3">
      <c r="A4007" s="12" t="s">
        <v>19651</v>
      </c>
      <c r="B4007" s="12" t="s">
        <v>4296</v>
      </c>
      <c r="C4007" s="12">
        <v>9998091792</v>
      </c>
      <c r="D4007" s="12">
        <v>2205</v>
      </c>
      <c r="E4007" s="82">
        <v>46039.915636574071</v>
      </c>
      <c r="F4007" s="12" t="s">
        <v>15647</v>
      </c>
    </row>
    <row r="4008" spans="1:6" x14ac:dyDescent="0.3">
      <c r="A4008" s="12" t="s">
        <v>19652</v>
      </c>
      <c r="B4008" s="12" t="s">
        <v>3598</v>
      </c>
      <c r="C4008" s="12">
        <v>6347768591</v>
      </c>
      <c r="D4008" s="12">
        <v>840</v>
      </c>
      <c r="E4008" s="82">
        <v>46031.467719907407</v>
      </c>
      <c r="F4008" s="12" t="s">
        <v>15647</v>
      </c>
    </row>
    <row r="4009" spans="1:6" x14ac:dyDescent="0.3">
      <c r="A4009" s="12" t="s">
        <v>19653</v>
      </c>
      <c r="B4009" s="12" t="s">
        <v>1812</v>
      </c>
      <c r="C4009" s="12">
        <v>8819171863</v>
      </c>
      <c r="D4009" s="12">
        <v>843</v>
      </c>
      <c r="E4009" s="82">
        <v>46050.73369212963</v>
      </c>
      <c r="F4009" s="12" t="s">
        <v>15643</v>
      </c>
    </row>
    <row r="4010" spans="1:6" x14ac:dyDescent="0.3">
      <c r="A4010" s="12" t="s">
        <v>19654</v>
      </c>
      <c r="B4010" s="12" t="s">
        <v>787</v>
      </c>
      <c r="C4010" s="12">
        <v>9963225700</v>
      </c>
      <c r="D4010" s="12">
        <v>128</v>
      </c>
      <c r="E4010" s="82">
        <v>46020.648275462961</v>
      </c>
      <c r="F4010" s="12" t="s">
        <v>15649</v>
      </c>
    </row>
    <row r="4011" spans="1:6" x14ac:dyDescent="0.3">
      <c r="A4011" s="12" t="s">
        <v>19655</v>
      </c>
      <c r="B4011" s="12" t="s">
        <v>2235</v>
      </c>
      <c r="C4011" s="12">
        <v>9840325618</v>
      </c>
      <c r="D4011" s="12">
        <v>29</v>
      </c>
      <c r="E4011" s="82">
        <v>46053.116331018522</v>
      </c>
      <c r="F4011" s="12" t="s">
        <v>15649</v>
      </c>
    </row>
    <row r="4012" spans="1:6" x14ac:dyDescent="0.3">
      <c r="A4012" s="12" t="s">
        <v>19656</v>
      </c>
      <c r="B4012" s="12" t="s">
        <v>3080</v>
      </c>
      <c r="C4012" s="12">
        <v>9930715711</v>
      </c>
      <c r="D4012" s="12">
        <v>552</v>
      </c>
      <c r="E4012" s="82">
        <v>46050.280914351853</v>
      </c>
      <c r="F4012" s="12" t="s">
        <v>15643</v>
      </c>
    </row>
    <row r="4013" spans="1:6" x14ac:dyDescent="0.3">
      <c r="A4013" s="12" t="s">
        <v>19657</v>
      </c>
      <c r="B4013" s="12" t="s">
        <v>2174</v>
      </c>
      <c r="C4013" s="12">
        <v>9870385199</v>
      </c>
      <c r="D4013" s="12">
        <v>2233</v>
      </c>
      <c r="E4013" s="82">
        <v>46049.055219907408</v>
      </c>
      <c r="F4013" s="12" t="s">
        <v>15647</v>
      </c>
    </row>
    <row r="4014" spans="1:6" x14ac:dyDescent="0.3">
      <c r="A4014" s="12" t="s">
        <v>19658</v>
      </c>
      <c r="B4014" s="12" t="s">
        <v>1855</v>
      </c>
      <c r="C4014" s="12">
        <v>9855148834</v>
      </c>
      <c r="D4014" s="12">
        <v>2394</v>
      </c>
      <c r="E4014" s="82">
        <v>46045.218414351853</v>
      </c>
      <c r="F4014" s="12" t="s">
        <v>15647</v>
      </c>
    </row>
    <row r="4015" spans="1:6" x14ac:dyDescent="0.3">
      <c r="A4015" s="12" t="s">
        <v>19659</v>
      </c>
      <c r="B4015" s="12" t="s">
        <v>542</v>
      </c>
      <c r="C4015" s="12">
        <v>9879637781</v>
      </c>
      <c r="D4015" s="12">
        <v>2610</v>
      </c>
      <c r="E4015" s="82">
        <v>46031.190636574072</v>
      </c>
      <c r="F4015" s="12" t="s">
        <v>15649</v>
      </c>
    </row>
    <row r="4016" spans="1:6" x14ac:dyDescent="0.3">
      <c r="A4016" s="12" t="s">
        <v>19660</v>
      </c>
      <c r="B4016" s="12" t="s">
        <v>2505</v>
      </c>
      <c r="C4016" s="12">
        <v>9923640683</v>
      </c>
      <c r="D4016" s="12">
        <v>3599</v>
      </c>
      <c r="E4016" s="82">
        <v>46029.050358796303</v>
      </c>
      <c r="F4016" s="12" t="s">
        <v>15649</v>
      </c>
    </row>
    <row r="4017" spans="1:6" x14ac:dyDescent="0.3">
      <c r="A4017" s="12" t="s">
        <v>19661</v>
      </c>
      <c r="B4017" s="12" t="s">
        <v>2011</v>
      </c>
      <c r="C4017" s="12">
        <v>9856839635</v>
      </c>
      <c r="D4017" s="12">
        <v>190</v>
      </c>
      <c r="E4017" s="82">
        <v>46027.110081018523</v>
      </c>
      <c r="F4017" s="12" t="s">
        <v>15647</v>
      </c>
    </row>
    <row r="4018" spans="1:6" x14ac:dyDescent="0.3">
      <c r="A4018" s="12" t="s">
        <v>19662</v>
      </c>
      <c r="B4018" s="12" t="s">
        <v>3701</v>
      </c>
      <c r="C4018" s="12">
        <v>6349405487</v>
      </c>
      <c r="D4018" s="12">
        <v>1623</v>
      </c>
      <c r="E4018" s="82">
        <v>46046.571886574071</v>
      </c>
      <c r="F4018" s="12" t="s">
        <v>15643</v>
      </c>
    </row>
    <row r="4019" spans="1:6" x14ac:dyDescent="0.3">
      <c r="A4019" s="12" t="s">
        <v>19663</v>
      </c>
      <c r="B4019" s="12" t="s">
        <v>870</v>
      </c>
      <c r="C4019" s="12">
        <v>6347757103</v>
      </c>
      <c r="D4019" s="12">
        <v>2834</v>
      </c>
      <c r="E4019" s="82">
        <v>46024.947581018518</v>
      </c>
      <c r="F4019" s="12" t="s">
        <v>15643</v>
      </c>
    </row>
    <row r="4020" spans="1:6" x14ac:dyDescent="0.3">
      <c r="A4020" s="12" t="s">
        <v>19664</v>
      </c>
      <c r="B4020" s="12" t="s">
        <v>536</v>
      </c>
      <c r="C4020" s="12">
        <v>8870234918</v>
      </c>
      <c r="D4020" s="12">
        <v>2464</v>
      </c>
      <c r="E4020" s="82">
        <v>46041.712164351848</v>
      </c>
      <c r="F4020" s="12" t="s">
        <v>15647</v>
      </c>
    </row>
    <row r="4021" spans="1:6" x14ac:dyDescent="0.3">
      <c r="A4021" s="12" t="s">
        <v>19665</v>
      </c>
      <c r="B4021" s="12" t="s">
        <v>2991</v>
      </c>
      <c r="C4021" s="12">
        <v>9892716319</v>
      </c>
      <c r="D4021" s="12">
        <v>100</v>
      </c>
      <c r="E4021" s="82">
        <v>46026.194803240738</v>
      </c>
      <c r="F4021" s="12" t="s">
        <v>15649</v>
      </c>
    </row>
    <row r="4022" spans="1:6" x14ac:dyDescent="0.3">
      <c r="A4022" s="12" t="s">
        <v>19666</v>
      </c>
      <c r="B4022" s="12" t="s">
        <v>3880</v>
      </c>
      <c r="C4022" s="12">
        <v>9967142132</v>
      </c>
      <c r="D4022" s="12">
        <v>3268</v>
      </c>
      <c r="E4022" s="82">
        <v>46045.470497685194</v>
      </c>
      <c r="F4022" s="12" t="s">
        <v>15643</v>
      </c>
    </row>
    <row r="4023" spans="1:6" x14ac:dyDescent="0.3">
      <c r="A4023" s="12" t="s">
        <v>19667</v>
      </c>
      <c r="B4023" s="12" t="s">
        <v>4415</v>
      </c>
      <c r="C4023" s="12">
        <v>8849652139</v>
      </c>
      <c r="D4023" s="12">
        <v>1578</v>
      </c>
      <c r="E4023" s="82">
        <v>46023.015636574077</v>
      </c>
      <c r="F4023" s="12" t="s">
        <v>15643</v>
      </c>
    </row>
    <row r="4024" spans="1:6" x14ac:dyDescent="0.3">
      <c r="A4024" s="12" t="s">
        <v>19668</v>
      </c>
      <c r="B4024" s="12" t="s">
        <v>3428</v>
      </c>
      <c r="C4024" s="12">
        <v>9879418461</v>
      </c>
      <c r="D4024" s="12">
        <v>2063</v>
      </c>
      <c r="E4024" s="82">
        <v>46043.591331018521</v>
      </c>
      <c r="F4024" s="12" t="s">
        <v>15643</v>
      </c>
    </row>
    <row r="4025" spans="1:6" x14ac:dyDescent="0.3">
      <c r="A4025" s="12" t="s">
        <v>19669</v>
      </c>
      <c r="B4025" s="12" t="s">
        <v>1905</v>
      </c>
      <c r="C4025" s="12">
        <v>9870380043</v>
      </c>
      <c r="D4025" s="12">
        <v>2042</v>
      </c>
      <c r="E4025" s="82">
        <v>46042.101053240738</v>
      </c>
      <c r="F4025" s="12" t="s">
        <v>15649</v>
      </c>
    </row>
    <row r="4026" spans="1:6" x14ac:dyDescent="0.3">
      <c r="A4026" s="12" t="s">
        <v>19670</v>
      </c>
      <c r="B4026" s="12" t="s">
        <v>1788</v>
      </c>
      <c r="C4026" s="12">
        <v>8847124923</v>
      </c>
      <c r="D4026" s="12">
        <v>367</v>
      </c>
      <c r="E4026" s="82">
        <v>46035.761469907397</v>
      </c>
      <c r="F4026" s="12" t="s">
        <v>15647</v>
      </c>
    </row>
    <row r="4027" spans="1:6" x14ac:dyDescent="0.3">
      <c r="A4027" s="12" t="s">
        <v>19671</v>
      </c>
      <c r="B4027" s="12" t="s">
        <v>836</v>
      </c>
      <c r="C4027" s="12">
        <v>8834419184</v>
      </c>
      <c r="D4027" s="12">
        <v>3558</v>
      </c>
      <c r="E4027" s="82">
        <v>46019.756608796299</v>
      </c>
      <c r="F4027" s="12" t="s">
        <v>15649</v>
      </c>
    </row>
    <row r="4028" spans="1:6" x14ac:dyDescent="0.3">
      <c r="A4028" s="12" t="s">
        <v>19672</v>
      </c>
      <c r="B4028" s="12" t="s">
        <v>4062</v>
      </c>
      <c r="C4028" s="12">
        <v>8812772042</v>
      </c>
      <c r="D4028" s="12">
        <v>3512</v>
      </c>
      <c r="E4028" s="82">
        <v>46035.64271990741</v>
      </c>
      <c r="F4028" s="12" t="s">
        <v>15643</v>
      </c>
    </row>
    <row r="4029" spans="1:6" x14ac:dyDescent="0.3">
      <c r="A4029" s="12" t="s">
        <v>19673</v>
      </c>
      <c r="B4029" s="12" t="s">
        <v>3052</v>
      </c>
      <c r="C4029" s="12">
        <v>8817917795</v>
      </c>
      <c r="D4029" s="12">
        <v>1745</v>
      </c>
      <c r="E4029" s="82">
        <v>46041.169803240737</v>
      </c>
      <c r="F4029" s="12" t="s">
        <v>15649</v>
      </c>
    </row>
    <row r="4030" spans="1:6" x14ac:dyDescent="0.3">
      <c r="A4030" s="12" t="s">
        <v>19674</v>
      </c>
      <c r="B4030" s="12" t="s">
        <v>4407</v>
      </c>
      <c r="C4030" s="12">
        <v>8817943674</v>
      </c>
      <c r="D4030" s="12">
        <v>3094</v>
      </c>
      <c r="E4030" s="82">
        <v>46021.413553240738</v>
      </c>
      <c r="F4030" s="12" t="s">
        <v>15647</v>
      </c>
    </row>
    <row r="4031" spans="1:6" x14ac:dyDescent="0.3">
      <c r="A4031" s="12" t="s">
        <v>19675</v>
      </c>
      <c r="B4031" s="12" t="s">
        <v>3440</v>
      </c>
      <c r="C4031" s="12">
        <v>9911662215</v>
      </c>
      <c r="D4031" s="12">
        <v>2978</v>
      </c>
      <c r="E4031" s="82">
        <v>46038.061469907407</v>
      </c>
      <c r="F4031" s="12" t="s">
        <v>15643</v>
      </c>
    </row>
    <row r="4032" spans="1:6" x14ac:dyDescent="0.3">
      <c r="A4032" s="12" t="s">
        <v>19676</v>
      </c>
      <c r="B4032" s="12" t="s">
        <v>2783</v>
      </c>
      <c r="C4032" s="12">
        <v>8879166506</v>
      </c>
      <c r="D4032" s="12">
        <v>573</v>
      </c>
      <c r="E4032" s="82">
        <v>46044.982303240737</v>
      </c>
      <c r="F4032" s="12" t="s">
        <v>15647</v>
      </c>
    </row>
    <row r="4033" spans="1:6" x14ac:dyDescent="0.3">
      <c r="A4033" s="12" t="s">
        <v>19677</v>
      </c>
      <c r="B4033" s="12" t="s">
        <v>2347</v>
      </c>
      <c r="C4033" s="12">
        <v>7058382263</v>
      </c>
      <c r="D4033" s="12">
        <v>276</v>
      </c>
      <c r="E4033" s="82">
        <v>46048.713553240741</v>
      </c>
      <c r="F4033" s="12" t="s">
        <v>15647</v>
      </c>
    </row>
    <row r="4034" spans="1:6" x14ac:dyDescent="0.3">
      <c r="A4034" s="12" t="s">
        <v>19678</v>
      </c>
      <c r="B4034" s="12" t="s">
        <v>4350</v>
      </c>
      <c r="C4034" s="12">
        <v>7029245581</v>
      </c>
      <c r="D4034" s="12">
        <v>3560</v>
      </c>
      <c r="E4034" s="82">
        <v>46037.175358796303</v>
      </c>
      <c r="F4034" s="12" t="s">
        <v>15647</v>
      </c>
    </row>
    <row r="4035" spans="1:6" x14ac:dyDescent="0.3">
      <c r="A4035" s="12" t="s">
        <v>19679</v>
      </c>
      <c r="B4035" s="12" t="s">
        <v>741</v>
      </c>
      <c r="C4035" s="12">
        <v>7096436660</v>
      </c>
      <c r="D4035" s="12">
        <v>2188</v>
      </c>
      <c r="E4035" s="82">
        <v>46039.559386574067</v>
      </c>
      <c r="F4035" s="12" t="s">
        <v>15643</v>
      </c>
    </row>
    <row r="4036" spans="1:6" x14ac:dyDescent="0.3">
      <c r="A4036" s="12" t="s">
        <v>19680</v>
      </c>
      <c r="B4036" s="12" t="s">
        <v>3970</v>
      </c>
      <c r="C4036" s="12">
        <v>9956407692</v>
      </c>
      <c r="D4036" s="12">
        <v>322</v>
      </c>
      <c r="E4036" s="82">
        <v>46049.987858796303</v>
      </c>
      <c r="F4036" s="12" t="s">
        <v>15643</v>
      </c>
    </row>
    <row r="4037" spans="1:6" x14ac:dyDescent="0.3">
      <c r="A4037" s="12" t="s">
        <v>19681</v>
      </c>
      <c r="B4037" s="12" t="s">
        <v>1997</v>
      </c>
      <c r="C4037" s="12">
        <v>9821980219</v>
      </c>
      <c r="D4037" s="12">
        <v>797</v>
      </c>
      <c r="E4037" s="82">
        <v>46053.39271990741</v>
      </c>
      <c r="F4037" s="12" t="s">
        <v>15647</v>
      </c>
    </row>
    <row r="4038" spans="1:6" x14ac:dyDescent="0.3">
      <c r="A4038" s="12" t="s">
        <v>19682</v>
      </c>
      <c r="B4038" s="12" t="s">
        <v>1993</v>
      </c>
      <c r="C4038" s="12">
        <v>7048423772</v>
      </c>
      <c r="D4038" s="12">
        <v>14</v>
      </c>
      <c r="E4038" s="82">
        <v>46033.340636574067</v>
      </c>
      <c r="F4038" s="12" t="s">
        <v>15649</v>
      </c>
    </row>
    <row r="4039" spans="1:6" x14ac:dyDescent="0.3">
      <c r="A4039" s="12" t="s">
        <v>19683</v>
      </c>
      <c r="B4039" s="12" t="s">
        <v>1033</v>
      </c>
      <c r="C4039" s="12">
        <v>8899446763</v>
      </c>
      <c r="D4039" s="12">
        <v>901</v>
      </c>
      <c r="E4039" s="82">
        <v>46020.625358796293</v>
      </c>
      <c r="F4039" s="12" t="s">
        <v>15643</v>
      </c>
    </row>
    <row r="4040" spans="1:6" x14ac:dyDescent="0.3">
      <c r="A4040" s="12" t="s">
        <v>19684</v>
      </c>
      <c r="B4040" s="12" t="s">
        <v>651</v>
      </c>
      <c r="C4040" s="12">
        <v>9861379110</v>
      </c>
      <c r="D4040" s="12">
        <v>927</v>
      </c>
      <c r="E4040" s="82">
        <v>46031.044803240737</v>
      </c>
      <c r="F4040" s="12" t="s">
        <v>15643</v>
      </c>
    </row>
    <row r="4041" spans="1:6" x14ac:dyDescent="0.3">
      <c r="A4041" s="12" t="s">
        <v>19685</v>
      </c>
      <c r="B4041" s="12" t="s">
        <v>4282</v>
      </c>
      <c r="C4041" s="12">
        <v>9857550154</v>
      </c>
      <c r="D4041" s="12">
        <v>1488</v>
      </c>
      <c r="E4041" s="82">
        <v>46046.371192129627</v>
      </c>
      <c r="F4041" s="12" t="s">
        <v>15649</v>
      </c>
    </row>
    <row r="4042" spans="1:6" x14ac:dyDescent="0.3">
      <c r="A4042" s="12" t="s">
        <v>19686</v>
      </c>
      <c r="B4042" s="12" t="s">
        <v>4176</v>
      </c>
      <c r="C4042" s="12">
        <v>9865563340</v>
      </c>
      <c r="D4042" s="12">
        <v>1558</v>
      </c>
      <c r="E4042" s="82">
        <v>46046.542719907397</v>
      </c>
      <c r="F4042" s="12" t="s">
        <v>15647</v>
      </c>
    </row>
    <row r="4043" spans="1:6" x14ac:dyDescent="0.3">
      <c r="A4043" s="12" t="s">
        <v>19687</v>
      </c>
      <c r="B4043" s="12" t="s">
        <v>3020</v>
      </c>
      <c r="C4043" s="12">
        <v>8871950863</v>
      </c>
      <c r="D4043" s="12">
        <v>1908</v>
      </c>
      <c r="E4043" s="82">
        <v>46021.853136574071</v>
      </c>
      <c r="F4043" s="12" t="s">
        <v>15647</v>
      </c>
    </row>
    <row r="4044" spans="1:6" x14ac:dyDescent="0.3">
      <c r="A4044" s="12" t="s">
        <v>19688</v>
      </c>
      <c r="B4044" s="12" t="s">
        <v>577</v>
      </c>
      <c r="C4044" s="12">
        <v>9959691485</v>
      </c>
      <c r="D4044" s="12">
        <v>2224</v>
      </c>
      <c r="E4044" s="82">
        <v>46039.282997685194</v>
      </c>
      <c r="F4044" s="12" t="s">
        <v>15649</v>
      </c>
    </row>
    <row r="4045" spans="1:6" x14ac:dyDescent="0.3">
      <c r="A4045" s="12" t="s">
        <v>19689</v>
      </c>
      <c r="B4045" s="12" t="s">
        <v>3511</v>
      </c>
      <c r="C4045" s="12">
        <v>7030302709</v>
      </c>
      <c r="D4045" s="12">
        <v>3333</v>
      </c>
      <c r="E4045" s="82">
        <v>46050.007997685178</v>
      </c>
      <c r="F4045" s="12" t="s">
        <v>15647</v>
      </c>
    </row>
    <row r="4046" spans="1:6" x14ac:dyDescent="0.3">
      <c r="A4046" s="12" t="s">
        <v>19690</v>
      </c>
      <c r="B4046" s="12" t="s">
        <v>4196</v>
      </c>
      <c r="C4046" s="12">
        <v>6325460158</v>
      </c>
      <c r="D4046" s="12">
        <v>1909</v>
      </c>
      <c r="E4046" s="82">
        <v>46027.460775462961</v>
      </c>
      <c r="F4046" s="12" t="s">
        <v>15649</v>
      </c>
    </row>
    <row r="4047" spans="1:6" x14ac:dyDescent="0.3">
      <c r="A4047" s="12" t="s">
        <v>19691</v>
      </c>
      <c r="B4047" s="12" t="s">
        <v>1356</v>
      </c>
      <c r="C4047" s="12">
        <v>8859540622</v>
      </c>
      <c r="D4047" s="12">
        <v>3205</v>
      </c>
      <c r="E4047" s="82">
        <v>46031.537164351852</v>
      </c>
      <c r="F4047" s="12" t="s">
        <v>15647</v>
      </c>
    </row>
    <row r="4048" spans="1:6" x14ac:dyDescent="0.3">
      <c r="A4048" s="12" t="s">
        <v>19692</v>
      </c>
      <c r="B4048" s="12" t="s">
        <v>3322</v>
      </c>
      <c r="C4048" s="12">
        <v>9999028276</v>
      </c>
      <c r="D4048" s="12">
        <v>1285</v>
      </c>
      <c r="E4048" s="82">
        <v>46038.589247685188</v>
      </c>
      <c r="F4048" s="12" t="s">
        <v>15649</v>
      </c>
    </row>
    <row r="4049" spans="1:6" x14ac:dyDescent="0.3">
      <c r="A4049" s="12" t="s">
        <v>19693</v>
      </c>
      <c r="B4049" s="12" t="s">
        <v>3398</v>
      </c>
      <c r="C4049" s="12">
        <v>9846805181</v>
      </c>
      <c r="D4049" s="12">
        <v>2347</v>
      </c>
      <c r="E4049" s="82">
        <v>46043.454525462963</v>
      </c>
      <c r="F4049" s="12" t="s">
        <v>15647</v>
      </c>
    </row>
    <row r="4050" spans="1:6" x14ac:dyDescent="0.3">
      <c r="A4050" s="12" t="s">
        <v>19694</v>
      </c>
      <c r="B4050" s="12" t="s">
        <v>3148</v>
      </c>
      <c r="C4050" s="12">
        <v>8857897563</v>
      </c>
      <c r="D4050" s="12">
        <v>2688</v>
      </c>
      <c r="E4050" s="82">
        <v>46023.848969907413</v>
      </c>
      <c r="F4050" s="12" t="s">
        <v>15647</v>
      </c>
    </row>
    <row r="4051" spans="1:6" x14ac:dyDescent="0.3">
      <c r="A4051" s="12" t="s">
        <v>19695</v>
      </c>
      <c r="B4051" s="12" t="s">
        <v>2609</v>
      </c>
      <c r="C4051" s="12">
        <v>9814360166</v>
      </c>
      <c r="D4051" s="12">
        <v>800</v>
      </c>
      <c r="E4051" s="82">
        <v>46032.597581018519</v>
      </c>
      <c r="F4051" s="12" t="s">
        <v>15643</v>
      </c>
    </row>
    <row r="4052" spans="1:6" x14ac:dyDescent="0.3">
      <c r="A4052" s="12" t="s">
        <v>19696</v>
      </c>
      <c r="B4052" s="12" t="s">
        <v>2947</v>
      </c>
      <c r="C4052" s="12">
        <v>7044496081</v>
      </c>
      <c r="D4052" s="12">
        <v>1744</v>
      </c>
      <c r="E4052" s="82">
        <v>46031.205914351849</v>
      </c>
      <c r="F4052" s="12" t="s">
        <v>15649</v>
      </c>
    </row>
    <row r="4053" spans="1:6" x14ac:dyDescent="0.3">
      <c r="A4053" s="12" t="s">
        <v>19697</v>
      </c>
      <c r="B4053" s="12" t="s">
        <v>1420</v>
      </c>
      <c r="C4053" s="12">
        <v>8848480266</v>
      </c>
      <c r="D4053" s="12">
        <v>3363</v>
      </c>
      <c r="E4053" s="82">
        <v>46041.847581018519</v>
      </c>
      <c r="F4053" s="12" t="s">
        <v>15643</v>
      </c>
    </row>
    <row r="4054" spans="1:6" x14ac:dyDescent="0.3">
      <c r="A4054" s="12" t="s">
        <v>19698</v>
      </c>
      <c r="B4054" s="12" t="s">
        <v>2581</v>
      </c>
      <c r="C4054" s="12">
        <v>7074939693</v>
      </c>
      <c r="D4054" s="12">
        <v>1948</v>
      </c>
      <c r="E4054" s="82">
        <v>46027.864247685182</v>
      </c>
      <c r="F4054" s="12" t="s">
        <v>15643</v>
      </c>
    </row>
    <row r="4055" spans="1:6" x14ac:dyDescent="0.3">
      <c r="A4055" s="12" t="s">
        <v>19699</v>
      </c>
      <c r="B4055" s="12" t="s">
        <v>1091</v>
      </c>
      <c r="C4055" s="12">
        <v>6353284130</v>
      </c>
      <c r="D4055" s="12">
        <v>1789</v>
      </c>
      <c r="E4055" s="82">
        <v>46038.593414351853</v>
      </c>
      <c r="F4055" s="12" t="s">
        <v>15643</v>
      </c>
    </row>
    <row r="4056" spans="1:6" x14ac:dyDescent="0.3">
      <c r="A4056" s="12" t="s">
        <v>19700</v>
      </c>
      <c r="B4056" s="12" t="s">
        <v>1584</v>
      </c>
      <c r="C4056" s="12">
        <v>8814735054</v>
      </c>
      <c r="D4056" s="12">
        <v>3022</v>
      </c>
      <c r="E4056" s="82">
        <v>46050.967719907407</v>
      </c>
      <c r="F4056" s="12" t="s">
        <v>15647</v>
      </c>
    </row>
    <row r="4057" spans="1:6" x14ac:dyDescent="0.3">
      <c r="A4057" s="12" t="s">
        <v>19701</v>
      </c>
      <c r="B4057" s="12" t="s">
        <v>3873</v>
      </c>
      <c r="C4057" s="12">
        <v>9981776632</v>
      </c>
      <c r="D4057" s="12">
        <v>795</v>
      </c>
      <c r="E4057" s="82">
        <v>46028.632303240738</v>
      </c>
      <c r="F4057" s="12" t="s">
        <v>15643</v>
      </c>
    </row>
    <row r="4058" spans="1:6" x14ac:dyDescent="0.3">
      <c r="A4058" s="12" t="s">
        <v>19702</v>
      </c>
      <c r="B4058" s="12" t="s">
        <v>1227</v>
      </c>
      <c r="C4058" s="12">
        <v>7086159090</v>
      </c>
      <c r="D4058" s="12">
        <v>1925</v>
      </c>
      <c r="E4058" s="82">
        <v>46022.648275462961</v>
      </c>
      <c r="F4058" s="12" t="s">
        <v>15649</v>
      </c>
    </row>
    <row r="4059" spans="1:6" x14ac:dyDescent="0.3">
      <c r="A4059" s="12" t="s">
        <v>19703</v>
      </c>
      <c r="B4059" s="12" t="s">
        <v>2819</v>
      </c>
      <c r="C4059" s="12">
        <v>6396844784</v>
      </c>
      <c r="D4059" s="12">
        <v>337</v>
      </c>
      <c r="E4059" s="82">
        <v>46033.392025462963</v>
      </c>
      <c r="F4059" s="12" t="s">
        <v>15649</v>
      </c>
    </row>
    <row r="4060" spans="1:6" x14ac:dyDescent="0.3">
      <c r="A4060" s="12" t="s">
        <v>19704</v>
      </c>
      <c r="B4060" s="12" t="s">
        <v>2471</v>
      </c>
      <c r="C4060" s="12">
        <v>6350559447</v>
      </c>
      <c r="D4060" s="12">
        <v>2962</v>
      </c>
      <c r="E4060" s="82">
        <v>46043.603831018518</v>
      </c>
      <c r="F4060" s="12" t="s">
        <v>15643</v>
      </c>
    </row>
    <row r="4061" spans="1:6" x14ac:dyDescent="0.3">
      <c r="A4061" s="12" t="s">
        <v>19705</v>
      </c>
      <c r="B4061" s="12" t="s">
        <v>4533</v>
      </c>
      <c r="C4061" s="12">
        <v>8848335804</v>
      </c>
      <c r="D4061" s="12">
        <v>2121</v>
      </c>
      <c r="E4061" s="82">
        <v>46048.928831018522</v>
      </c>
      <c r="F4061" s="12" t="s">
        <v>15643</v>
      </c>
    </row>
    <row r="4062" spans="1:6" x14ac:dyDescent="0.3">
      <c r="A4062" s="12" t="s">
        <v>19706</v>
      </c>
      <c r="B4062" s="12" t="s">
        <v>4302</v>
      </c>
      <c r="C4062" s="12">
        <v>9888784424</v>
      </c>
      <c r="D4062" s="12">
        <v>2698</v>
      </c>
      <c r="E4062" s="82">
        <v>46043.499664351853</v>
      </c>
      <c r="F4062" s="12" t="s">
        <v>15647</v>
      </c>
    </row>
    <row r="4063" spans="1:6" x14ac:dyDescent="0.3">
      <c r="A4063" s="12" t="s">
        <v>19707</v>
      </c>
      <c r="B4063" s="12" t="s">
        <v>3615</v>
      </c>
      <c r="C4063" s="12">
        <v>8887107539</v>
      </c>
      <c r="D4063" s="12">
        <v>3585</v>
      </c>
      <c r="E4063" s="82">
        <v>46039.308692129627</v>
      </c>
      <c r="F4063" s="12" t="s">
        <v>15647</v>
      </c>
    </row>
    <row r="4064" spans="1:6" x14ac:dyDescent="0.3">
      <c r="A4064" s="12" t="s">
        <v>19708</v>
      </c>
      <c r="B4064" s="12" t="s">
        <v>2029</v>
      </c>
      <c r="C4064" s="12">
        <v>7062578863</v>
      </c>
      <c r="D4064" s="12">
        <v>2377</v>
      </c>
      <c r="E4064" s="82">
        <v>46021.936469907407</v>
      </c>
      <c r="F4064" s="12" t="s">
        <v>15643</v>
      </c>
    </row>
    <row r="4065" spans="1:6" x14ac:dyDescent="0.3">
      <c r="A4065" s="12" t="s">
        <v>19709</v>
      </c>
      <c r="B4065" s="12" t="s">
        <v>1730</v>
      </c>
      <c r="C4065" s="12">
        <v>7056813489</v>
      </c>
      <c r="D4065" s="12">
        <v>3565</v>
      </c>
      <c r="E4065" s="82">
        <v>46039.405914351853</v>
      </c>
      <c r="F4065" s="12" t="s">
        <v>15647</v>
      </c>
    </row>
    <row r="4066" spans="1:6" x14ac:dyDescent="0.3">
      <c r="A4066" s="12" t="s">
        <v>19710</v>
      </c>
      <c r="B4066" s="12" t="s">
        <v>4557</v>
      </c>
      <c r="C4066" s="12">
        <v>6317724128</v>
      </c>
      <c r="D4066" s="12">
        <v>380</v>
      </c>
      <c r="E4066" s="82">
        <v>46041.426053240742</v>
      </c>
      <c r="F4066" s="12" t="s">
        <v>15649</v>
      </c>
    </row>
    <row r="4067" spans="1:6" x14ac:dyDescent="0.3">
      <c r="A4067" s="12" t="s">
        <v>19711</v>
      </c>
      <c r="B4067" s="12" t="s">
        <v>836</v>
      </c>
      <c r="C4067" s="12">
        <v>9950507610</v>
      </c>
      <c r="D4067" s="12">
        <v>1820</v>
      </c>
      <c r="E4067" s="82">
        <v>46045.962858796287</v>
      </c>
      <c r="F4067" s="12" t="s">
        <v>15643</v>
      </c>
    </row>
    <row r="4068" spans="1:6" x14ac:dyDescent="0.3">
      <c r="A4068" s="12" t="s">
        <v>19712</v>
      </c>
      <c r="B4068" s="12" t="s">
        <v>3170</v>
      </c>
      <c r="C4068" s="12">
        <v>9818779051</v>
      </c>
      <c r="D4068" s="12">
        <v>2729</v>
      </c>
      <c r="E4068" s="82">
        <v>46034.621886574067</v>
      </c>
      <c r="F4068" s="12" t="s">
        <v>15643</v>
      </c>
    </row>
    <row r="4069" spans="1:6" x14ac:dyDescent="0.3">
      <c r="A4069" s="12" t="s">
        <v>19713</v>
      </c>
      <c r="B4069" s="12" t="s">
        <v>3663</v>
      </c>
      <c r="C4069" s="12">
        <v>9843377756</v>
      </c>
      <c r="D4069" s="12">
        <v>2076</v>
      </c>
      <c r="E4069" s="82">
        <v>46050.23369212963</v>
      </c>
      <c r="F4069" s="12" t="s">
        <v>15647</v>
      </c>
    </row>
    <row r="4070" spans="1:6" x14ac:dyDescent="0.3">
      <c r="A4070" s="12" t="s">
        <v>19714</v>
      </c>
      <c r="B4070" s="12" t="s">
        <v>2735</v>
      </c>
      <c r="C4070" s="12">
        <v>6310627493</v>
      </c>
      <c r="D4070" s="12">
        <v>3505</v>
      </c>
      <c r="E4070" s="82">
        <v>46049.883692129632</v>
      </c>
      <c r="F4070" s="12" t="s">
        <v>15649</v>
      </c>
    </row>
    <row r="4071" spans="1:6" x14ac:dyDescent="0.3">
      <c r="A4071" s="12" t="s">
        <v>19715</v>
      </c>
      <c r="B4071" s="12" t="s">
        <v>3758</v>
      </c>
      <c r="C4071" s="12">
        <v>8872536619</v>
      </c>
      <c r="D4071" s="12">
        <v>213</v>
      </c>
      <c r="E4071" s="82">
        <v>46039.229525462957</v>
      </c>
      <c r="F4071" s="12" t="s">
        <v>15649</v>
      </c>
    </row>
    <row r="4072" spans="1:6" x14ac:dyDescent="0.3">
      <c r="A4072" s="12" t="s">
        <v>19716</v>
      </c>
      <c r="B4072" s="12" t="s">
        <v>4521</v>
      </c>
      <c r="C4072" s="12">
        <v>7094757392</v>
      </c>
      <c r="D4072" s="12">
        <v>1618</v>
      </c>
      <c r="E4072" s="82">
        <v>46022.897581018522</v>
      </c>
      <c r="F4072" s="12" t="s">
        <v>15643</v>
      </c>
    </row>
    <row r="4073" spans="1:6" x14ac:dyDescent="0.3">
      <c r="A4073" s="12" t="s">
        <v>19717</v>
      </c>
      <c r="B4073" s="12" t="s">
        <v>3434</v>
      </c>
      <c r="C4073" s="12">
        <v>7033659708</v>
      </c>
      <c r="D4073" s="12">
        <v>2060</v>
      </c>
      <c r="E4073" s="82">
        <v>46031.419108796297</v>
      </c>
      <c r="F4073" s="12" t="s">
        <v>15643</v>
      </c>
    </row>
    <row r="4074" spans="1:6" x14ac:dyDescent="0.3">
      <c r="A4074" s="12" t="s">
        <v>19718</v>
      </c>
      <c r="B4074" s="12" t="s">
        <v>2915</v>
      </c>
      <c r="C4074" s="12">
        <v>8846434681</v>
      </c>
      <c r="D4074" s="12">
        <v>2205</v>
      </c>
      <c r="E4074" s="82">
        <v>46043.855914351851</v>
      </c>
      <c r="F4074" s="12" t="s">
        <v>15649</v>
      </c>
    </row>
    <row r="4075" spans="1:6" x14ac:dyDescent="0.3">
      <c r="A4075" s="12" t="s">
        <v>19719</v>
      </c>
      <c r="B4075" s="12" t="s">
        <v>2541</v>
      </c>
      <c r="C4075" s="12">
        <v>9951800561</v>
      </c>
      <c r="D4075" s="12">
        <v>1194</v>
      </c>
      <c r="E4075" s="82">
        <v>46038.607997685183</v>
      </c>
      <c r="F4075" s="12" t="s">
        <v>15647</v>
      </c>
    </row>
    <row r="4076" spans="1:6" x14ac:dyDescent="0.3">
      <c r="A4076" s="12" t="s">
        <v>19720</v>
      </c>
      <c r="B4076" s="12" t="s">
        <v>1636</v>
      </c>
      <c r="C4076" s="12">
        <v>9851557661</v>
      </c>
      <c r="D4076" s="12">
        <v>3249</v>
      </c>
      <c r="E4076" s="82">
        <v>46044.640636574077</v>
      </c>
      <c r="F4076" s="12" t="s">
        <v>15647</v>
      </c>
    </row>
    <row r="4077" spans="1:6" x14ac:dyDescent="0.3">
      <c r="A4077" s="12" t="s">
        <v>19721</v>
      </c>
      <c r="B4077" s="12" t="s">
        <v>2919</v>
      </c>
      <c r="C4077" s="12">
        <v>8870069794</v>
      </c>
      <c r="D4077" s="12">
        <v>2281</v>
      </c>
      <c r="E4077" s="82">
        <v>46040.857997685183</v>
      </c>
      <c r="F4077" s="12" t="s">
        <v>15643</v>
      </c>
    </row>
    <row r="4078" spans="1:6" x14ac:dyDescent="0.3">
      <c r="A4078" s="12" t="s">
        <v>19722</v>
      </c>
      <c r="B4078" s="12" t="s">
        <v>707</v>
      </c>
      <c r="C4078" s="12">
        <v>8818862568</v>
      </c>
      <c r="D4078" s="12">
        <v>3584</v>
      </c>
      <c r="E4078" s="82">
        <v>46051.862858796303</v>
      </c>
      <c r="F4078" s="12" t="s">
        <v>15649</v>
      </c>
    </row>
    <row r="4079" spans="1:6" x14ac:dyDescent="0.3">
      <c r="A4079" s="12" t="s">
        <v>19723</v>
      </c>
      <c r="B4079" s="12" t="s">
        <v>2681</v>
      </c>
      <c r="C4079" s="12">
        <v>9894353431</v>
      </c>
      <c r="D4079" s="12">
        <v>710</v>
      </c>
      <c r="E4079" s="82">
        <v>46027.037858796299</v>
      </c>
      <c r="F4079" s="12" t="s">
        <v>15647</v>
      </c>
    </row>
    <row r="4080" spans="1:6" x14ac:dyDescent="0.3">
      <c r="A4080" s="12" t="s">
        <v>19724</v>
      </c>
      <c r="B4080" s="12" t="s">
        <v>3154</v>
      </c>
      <c r="C4080" s="12">
        <v>6392429480</v>
      </c>
      <c r="D4080" s="12">
        <v>899</v>
      </c>
      <c r="E4080" s="82">
        <v>46031.556608796287</v>
      </c>
      <c r="F4080" s="12" t="s">
        <v>15649</v>
      </c>
    </row>
    <row r="4081" spans="1:6" x14ac:dyDescent="0.3">
      <c r="A4081" s="12" t="s">
        <v>19725</v>
      </c>
      <c r="B4081" s="12" t="s">
        <v>1482</v>
      </c>
      <c r="C4081" s="12">
        <v>6357352506</v>
      </c>
      <c r="D4081" s="12">
        <v>1285</v>
      </c>
      <c r="E4081" s="82">
        <v>46037.225358796299</v>
      </c>
      <c r="F4081" s="12" t="s">
        <v>15643</v>
      </c>
    </row>
    <row r="4082" spans="1:6" x14ac:dyDescent="0.3">
      <c r="A4082" s="12" t="s">
        <v>19726</v>
      </c>
      <c r="B4082" s="12" t="s">
        <v>2599</v>
      </c>
      <c r="C4082" s="12">
        <v>8881972766</v>
      </c>
      <c r="D4082" s="12">
        <v>883</v>
      </c>
      <c r="E4082" s="82">
        <v>46039.451747685183</v>
      </c>
      <c r="F4082" s="12" t="s">
        <v>15649</v>
      </c>
    </row>
    <row r="4083" spans="1:6" x14ac:dyDescent="0.3">
      <c r="A4083" s="12" t="s">
        <v>19727</v>
      </c>
      <c r="B4083" s="12" t="s">
        <v>2305</v>
      </c>
      <c r="C4083" s="12">
        <v>7043288356</v>
      </c>
      <c r="D4083" s="12">
        <v>1304</v>
      </c>
      <c r="E4083" s="82">
        <v>46034.656608796293</v>
      </c>
      <c r="F4083" s="12" t="s">
        <v>15647</v>
      </c>
    </row>
    <row r="4084" spans="1:6" x14ac:dyDescent="0.3">
      <c r="A4084" s="12" t="s">
        <v>19728</v>
      </c>
      <c r="B4084" s="12" t="s">
        <v>3793</v>
      </c>
      <c r="C4084" s="12">
        <v>6388920666</v>
      </c>
      <c r="D4084" s="12">
        <v>3171</v>
      </c>
      <c r="E4084" s="82">
        <v>46029.898969907408</v>
      </c>
      <c r="F4084" s="12" t="s">
        <v>15643</v>
      </c>
    </row>
    <row r="4085" spans="1:6" x14ac:dyDescent="0.3">
      <c r="A4085" s="12" t="s">
        <v>19729</v>
      </c>
      <c r="B4085" s="12" t="s">
        <v>4405</v>
      </c>
      <c r="C4085" s="12">
        <v>9877537078</v>
      </c>
      <c r="D4085" s="12">
        <v>3200</v>
      </c>
      <c r="E4085" s="82">
        <v>46039.417025462957</v>
      </c>
      <c r="F4085" s="12" t="s">
        <v>15649</v>
      </c>
    </row>
    <row r="4086" spans="1:6" x14ac:dyDescent="0.3">
      <c r="A4086" s="12" t="s">
        <v>19730</v>
      </c>
      <c r="B4086" s="12" t="s">
        <v>593</v>
      </c>
      <c r="C4086" s="12">
        <v>9849628443</v>
      </c>
      <c r="D4086" s="12">
        <v>162</v>
      </c>
      <c r="E4086" s="82">
        <v>46026.36146990741</v>
      </c>
      <c r="F4086" s="12" t="s">
        <v>15643</v>
      </c>
    </row>
    <row r="4087" spans="1:6" x14ac:dyDescent="0.3">
      <c r="A4087" s="12" t="s">
        <v>19731</v>
      </c>
      <c r="B4087" s="12" t="s">
        <v>501</v>
      </c>
      <c r="C4087" s="12">
        <v>6360508933</v>
      </c>
      <c r="D4087" s="12">
        <v>2412</v>
      </c>
      <c r="E4087" s="82">
        <v>46052.605914351851</v>
      </c>
      <c r="F4087" s="12" t="s">
        <v>15649</v>
      </c>
    </row>
    <row r="4088" spans="1:6" x14ac:dyDescent="0.3">
      <c r="A4088" s="12" t="s">
        <v>19732</v>
      </c>
      <c r="B4088" s="12" t="s">
        <v>1736</v>
      </c>
      <c r="C4088" s="12">
        <v>6389355037</v>
      </c>
      <c r="D4088" s="12">
        <v>2803</v>
      </c>
      <c r="E4088" s="82">
        <v>46023.137858796297</v>
      </c>
      <c r="F4088" s="12" t="s">
        <v>15643</v>
      </c>
    </row>
    <row r="4089" spans="1:6" x14ac:dyDescent="0.3">
      <c r="A4089" s="12" t="s">
        <v>19733</v>
      </c>
      <c r="B4089" s="12" t="s">
        <v>2591</v>
      </c>
      <c r="C4089" s="12">
        <v>7070169630</v>
      </c>
      <c r="D4089" s="12">
        <v>108</v>
      </c>
      <c r="E4089" s="82">
        <v>46025.510775462957</v>
      </c>
      <c r="F4089" s="12" t="s">
        <v>15647</v>
      </c>
    </row>
    <row r="4090" spans="1:6" x14ac:dyDescent="0.3">
      <c r="A4090" s="12" t="s">
        <v>19734</v>
      </c>
      <c r="B4090" s="12" t="s">
        <v>1835</v>
      </c>
      <c r="C4090" s="12">
        <v>9875196742</v>
      </c>
      <c r="D4090" s="12">
        <v>3521</v>
      </c>
      <c r="E4090" s="82">
        <v>46047.495497685188</v>
      </c>
      <c r="F4090" s="12" t="s">
        <v>15649</v>
      </c>
    </row>
    <row r="4091" spans="1:6" x14ac:dyDescent="0.3">
      <c r="A4091" s="12" t="s">
        <v>19735</v>
      </c>
      <c r="B4091" s="12" t="s">
        <v>1318</v>
      </c>
      <c r="C4091" s="12">
        <v>9916632648</v>
      </c>
      <c r="D4091" s="12">
        <v>2468</v>
      </c>
      <c r="E4091" s="82">
        <v>46051.888553240737</v>
      </c>
      <c r="F4091" s="12" t="s">
        <v>15643</v>
      </c>
    </row>
    <row r="4092" spans="1:6" x14ac:dyDescent="0.3">
      <c r="A4092" s="12" t="s">
        <v>19736</v>
      </c>
      <c r="B4092" s="12" t="s">
        <v>1903</v>
      </c>
      <c r="C4092" s="12">
        <v>8810418964</v>
      </c>
      <c r="D4092" s="12">
        <v>782</v>
      </c>
      <c r="E4092" s="82">
        <v>46043.110775462963</v>
      </c>
      <c r="F4092" s="12" t="s">
        <v>15647</v>
      </c>
    </row>
    <row r="4093" spans="1:6" x14ac:dyDescent="0.3">
      <c r="A4093" s="12" t="s">
        <v>19737</v>
      </c>
      <c r="B4093" s="12" t="s">
        <v>1192</v>
      </c>
      <c r="C4093" s="12">
        <v>6362194542</v>
      </c>
      <c r="D4093" s="12">
        <v>1077</v>
      </c>
      <c r="E4093" s="82">
        <v>46041.584386574083</v>
      </c>
      <c r="F4093" s="12" t="s">
        <v>15643</v>
      </c>
    </row>
    <row r="4094" spans="1:6" x14ac:dyDescent="0.3">
      <c r="A4094" s="12" t="s">
        <v>19738</v>
      </c>
      <c r="B4094" s="12" t="s">
        <v>1861</v>
      </c>
      <c r="C4094" s="12">
        <v>7085252111</v>
      </c>
      <c r="D4094" s="12">
        <v>2292</v>
      </c>
      <c r="E4094" s="82">
        <v>46024.558692129627</v>
      </c>
      <c r="F4094" s="12" t="s">
        <v>15643</v>
      </c>
    </row>
    <row r="4095" spans="1:6" x14ac:dyDescent="0.3">
      <c r="A4095" s="12" t="s">
        <v>19739</v>
      </c>
      <c r="B4095" s="12" t="s">
        <v>2971</v>
      </c>
      <c r="C4095" s="12">
        <v>6335225619</v>
      </c>
      <c r="D4095" s="12">
        <v>1569</v>
      </c>
      <c r="E4095" s="82">
        <v>46046.112164351849</v>
      </c>
      <c r="F4095" s="12" t="s">
        <v>15647</v>
      </c>
    </row>
    <row r="4096" spans="1:6" x14ac:dyDescent="0.3">
      <c r="A4096" s="12" t="s">
        <v>19740</v>
      </c>
      <c r="B4096" s="12" t="s">
        <v>2943</v>
      </c>
      <c r="C4096" s="12">
        <v>9851400821</v>
      </c>
      <c r="D4096" s="12">
        <v>1951</v>
      </c>
      <c r="E4096" s="82">
        <v>46022.807303240741</v>
      </c>
      <c r="F4096" s="12" t="s">
        <v>15649</v>
      </c>
    </row>
    <row r="4097" spans="1:6" x14ac:dyDescent="0.3">
      <c r="A4097" s="12" t="s">
        <v>19741</v>
      </c>
      <c r="B4097" s="12" t="s">
        <v>2411</v>
      </c>
      <c r="C4097" s="12">
        <v>6325643262</v>
      </c>
      <c r="D4097" s="12">
        <v>1194</v>
      </c>
      <c r="E4097" s="82">
        <v>46050.816331018519</v>
      </c>
      <c r="F4097" s="12" t="s">
        <v>15649</v>
      </c>
    </row>
    <row r="4098" spans="1:6" x14ac:dyDescent="0.3">
      <c r="A4098" s="12" t="s">
        <v>19742</v>
      </c>
      <c r="B4098" s="12" t="s">
        <v>4013</v>
      </c>
      <c r="C4098" s="12">
        <v>9940052181</v>
      </c>
      <c r="D4098" s="12">
        <v>3106</v>
      </c>
      <c r="E4098" s="82">
        <v>46052.037164351852</v>
      </c>
      <c r="F4098" s="12" t="s">
        <v>15643</v>
      </c>
    </row>
    <row r="4099" spans="1:6" x14ac:dyDescent="0.3">
      <c r="A4099" s="12" t="s">
        <v>19743</v>
      </c>
      <c r="B4099" s="12" t="s">
        <v>4537</v>
      </c>
      <c r="C4099" s="12">
        <v>8817843609</v>
      </c>
      <c r="D4099" s="12">
        <v>2936</v>
      </c>
      <c r="E4099" s="82">
        <v>46052.479525462957</v>
      </c>
      <c r="F4099" s="12" t="s">
        <v>15647</v>
      </c>
    </row>
    <row r="4100" spans="1:6" x14ac:dyDescent="0.3">
      <c r="A4100" s="12" t="s">
        <v>19744</v>
      </c>
      <c r="B4100" s="12" t="s">
        <v>1027</v>
      </c>
      <c r="C4100" s="12">
        <v>9944123425</v>
      </c>
      <c r="D4100" s="12">
        <v>341</v>
      </c>
      <c r="E4100" s="82">
        <v>46019.821192129632</v>
      </c>
      <c r="F4100" s="12" t="s">
        <v>15649</v>
      </c>
    </row>
    <row r="4101" spans="1:6" x14ac:dyDescent="0.3">
      <c r="A4101" s="12" t="s">
        <v>19745</v>
      </c>
      <c r="B4101" s="12" t="s">
        <v>1588</v>
      </c>
      <c r="C4101" s="12">
        <v>6398089884</v>
      </c>
      <c r="D4101" s="12">
        <v>3488</v>
      </c>
      <c r="E4101" s="82">
        <v>46042.522581018522</v>
      </c>
      <c r="F4101" s="12" t="s">
        <v>15649</v>
      </c>
    </row>
    <row r="4102" spans="1:6" x14ac:dyDescent="0.3">
      <c r="A4102" s="12" t="s">
        <v>19746</v>
      </c>
      <c r="B4102" s="12" t="s">
        <v>3896</v>
      </c>
      <c r="C4102" s="12">
        <v>9932999612</v>
      </c>
      <c r="D4102" s="12">
        <v>1340</v>
      </c>
      <c r="E4102" s="82">
        <v>46044.670497685183</v>
      </c>
      <c r="F4102" s="12" t="s">
        <v>15649</v>
      </c>
    </row>
    <row r="4103" spans="1:6" x14ac:dyDescent="0.3">
      <c r="A4103" s="12" t="s">
        <v>19747</v>
      </c>
      <c r="B4103" s="12" t="s">
        <v>3585</v>
      </c>
      <c r="C4103" s="12">
        <v>8868760472</v>
      </c>
      <c r="D4103" s="12">
        <v>300</v>
      </c>
      <c r="E4103" s="82">
        <v>46050.687858796293</v>
      </c>
      <c r="F4103" s="12" t="s">
        <v>15649</v>
      </c>
    </row>
    <row r="4104" spans="1:6" x14ac:dyDescent="0.3">
      <c r="A4104" s="12" t="s">
        <v>19748</v>
      </c>
      <c r="B4104" s="12" t="s">
        <v>2689</v>
      </c>
      <c r="C4104" s="12">
        <v>6359093077</v>
      </c>
      <c r="D4104" s="12">
        <v>1718</v>
      </c>
      <c r="E4104" s="82">
        <v>46041.53230324074</v>
      </c>
      <c r="F4104" s="12" t="s">
        <v>15649</v>
      </c>
    </row>
    <row r="4105" spans="1:6" x14ac:dyDescent="0.3">
      <c r="A4105" s="12" t="s">
        <v>19749</v>
      </c>
      <c r="B4105" s="12" t="s">
        <v>2805</v>
      </c>
      <c r="C4105" s="12">
        <v>8855359891</v>
      </c>
      <c r="D4105" s="12">
        <v>378</v>
      </c>
      <c r="E4105" s="82">
        <v>46045.107997685183</v>
      </c>
      <c r="F4105" s="12" t="s">
        <v>15643</v>
      </c>
    </row>
    <row r="4106" spans="1:6" x14ac:dyDescent="0.3">
      <c r="A4106" s="12" t="s">
        <v>19750</v>
      </c>
      <c r="B4106" s="12" t="s">
        <v>1943</v>
      </c>
      <c r="C4106" s="12">
        <v>9858378529</v>
      </c>
      <c r="D4106" s="12">
        <v>364</v>
      </c>
      <c r="E4106" s="82">
        <v>46043.319108796299</v>
      </c>
      <c r="F4106" s="12" t="s">
        <v>15647</v>
      </c>
    </row>
    <row r="4107" spans="1:6" x14ac:dyDescent="0.3">
      <c r="A4107" s="12" t="s">
        <v>19751</v>
      </c>
      <c r="B4107" s="12" t="s">
        <v>4013</v>
      </c>
      <c r="C4107" s="12">
        <v>9837491396</v>
      </c>
      <c r="D4107" s="12">
        <v>1386</v>
      </c>
      <c r="E4107" s="82">
        <v>46028.84480324074</v>
      </c>
      <c r="F4107" s="12" t="s">
        <v>15649</v>
      </c>
    </row>
    <row r="4108" spans="1:6" x14ac:dyDescent="0.3">
      <c r="A4108" s="12" t="s">
        <v>19752</v>
      </c>
      <c r="B4108" s="12" t="s">
        <v>3447</v>
      </c>
      <c r="C4108" s="12">
        <v>6350906808</v>
      </c>
      <c r="D4108" s="12">
        <v>2949</v>
      </c>
      <c r="E4108" s="82">
        <v>46042.235081018523</v>
      </c>
      <c r="F4108" s="12" t="s">
        <v>15643</v>
      </c>
    </row>
    <row r="4109" spans="1:6" x14ac:dyDescent="0.3">
      <c r="A4109" s="12" t="s">
        <v>19753</v>
      </c>
      <c r="B4109" s="12" t="s">
        <v>2923</v>
      </c>
      <c r="C4109" s="12">
        <v>9854372692</v>
      </c>
      <c r="D4109" s="12">
        <v>2738</v>
      </c>
      <c r="E4109" s="82">
        <v>46045.237164351849</v>
      </c>
      <c r="F4109" s="12" t="s">
        <v>15649</v>
      </c>
    </row>
    <row r="4110" spans="1:6" x14ac:dyDescent="0.3">
      <c r="A4110" s="12" t="s">
        <v>19754</v>
      </c>
      <c r="B4110" s="12" t="s">
        <v>1037</v>
      </c>
      <c r="C4110" s="12">
        <v>7037961952</v>
      </c>
      <c r="D4110" s="12">
        <v>1808</v>
      </c>
      <c r="E4110" s="82">
        <v>46039.61146990741</v>
      </c>
      <c r="F4110" s="12" t="s">
        <v>15649</v>
      </c>
    </row>
    <row r="4111" spans="1:6" x14ac:dyDescent="0.3">
      <c r="A4111" s="12" t="s">
        <v>19755</v>
      </c>
      <c r="B4111" s="12" t="s">
        <v>2999</v>
      </c>
      <c r="C4111" s="12">
        <v>9981747661</v>
      </c>
      <c r="D4111" s="12">
        <v>2238</v>
      </c>
      <c r="E4111" s="82">
        <v>46046.766331018523</v>
      </c>
      <c r="F4111" s="12" t="s">
        <v>15647</v>
      </c>
    </row>
    <row r="4112" spans="1:6" x14ac:dyDescent="0.3">
      <c r="A4112" s="12" t="s">
        <v>19756</v>
      </c>
      <c r="B4112" s="12" t="s">
        <v>2993</v>
      </c>
      <c r="C4112" s="12">
        <v>9840857444</v>
      </c>
      <c r="D4112" s="12">
        <v>2063</v>
      </c>
      <c r="E4112" s="82">
        <v>46051.539247685178</v>
      </c>
      <c r="F4112" s="12" t="s">
        <v>15643</v>
      </c>
    </row>
    <row r="4113" spans="1:6" x14ac:dyDescent="0.3">
      <c r="A4113" s="12" t="s">
        <v>19757</v>
      </c>
      <c r="B4113" s="12" t="s">
        <v>1374</v>
      </c>
      <c r="C4113" s="12">
        <v>6349529478</v>
      </c>
      <c r="D4113" s="12">
        <v>1236</v>
      </c>
      <c r="E4113" s="82">
        <v>46032.964247685188</v>
      </c>
      <c r="F4113" s="12" t="s">
        <v>15647</v>
      </c>
    </row>
    <row r="4114" spans="1:6" x14ac:dyDescent="0.3">
      <c r="A4114" s="12" t="s">
        <v>19758</v>
      </c>
      <c r="B4114" s="12" t="s">
        <v>1111</v>
      </c>
      <c r="C4114" s="12">
        <v>8831177988</v>
      </c>
      <c r="D4114" s="12">
        <v>3399</v>
      </c>
      <c r="E4114" s="82">
        <v>46035.627442129633</v>
      </c>
      <c r="F4114" s="12" t="s">
        <v>15643</v>
      </c>
    </row>
    <row r="4115" spans="1:6" x14ac:dyDescent="0.3">
      <c r="A4115" s="12" t="s">
        <v>19759</v>
      </c>
      <c r="B4115" s="12" t="s">
        <v>4021</v>
      </c>
      <c r="C4115" s="12">
        <v>6326850939</v>
      </c>
      <c r="D4115" s="12">
        <v>3453</v>
      </c>
      <c r="E4115" s="82">
        <v>46029.112858796303</v>
      </c>
      <c r="F4115" s="12" t="s">
        <v>15643</v>
      </c>
    </row>
    <row r="4116" spans="1:6" x14ac:dyDescent="0.3">
      <c r="A4116" s="12" t="s">
        <v>19760</v>
      </c>
      <c r="B4116" s="12" t="s">
        <v>2047</v>
      </c>
      <c r="C4116" s="12">
        <v>7079215661</v>
      </c>
      <c r="D4116" s="12">
        <v>77</v>
      </c>
      <c r="E4116" s="82">
        <v>46027.70244212963</v>
      </c>
      <c r="F4116" s="12" t="s">
        <v>15649</v>
      </c>
    </row>
    <row r="4117" spans="1:6" x14ac:dyDescent="0.3">
      <c r="A4117" s="12" t="s">
        <v>19761</v>
      </c>
      <c r="B4117" s="12" t="s">
        <v>940</v>
      </c>
      <c r="C4117" s="12">
        <v>6358894320</v>
      </c>
      <c r="D4117" s="12">
        <v>3592</v>
      </c>
      <c r="E4117" s="82">
        <v>46026.578136574077</v>
      </c>
      <c r="F4117" s="12" t="s">
        <v>15649</v>
      </c>
    </row>
    <row r="4118" spans="1:6" x14ac:dyDescent="0.3">
      <c r="A4118" s="12" t="s">
        <v>19762</v>
      </c>
      <c r="B4118" s="12" t="s">
        <v>2333</v>
      </c>
      <c r="C4118" s="12">
        <v>8898606268</v>
      </c>
      <c r="D4118" s="12">
        <v>806</v>
      </c>
      <c r="E4118" s="82">
        <v>46021.933692129627</v>
      </c>
      <c r="F4118" s="12" t="s">
        <v>15643</v>
      </c>
    </row>
    <row r="4119" spans="1:6" x14ac:dyDescent="0.3">
      <c r="A4119" s="12" t="s">
        <v>19763</v>
      </c>
      <c r="B4119" s="12" t="s">
        <v>3218</v>
      </c>
      <c r="C4119" s="12">
        <v>9871106164</v>
      </c>
      <c r="D4119" s="12">
        <v>1778</v>
      </c>
      <c r="E4119" s="82">
        <v>46044.585775462961</v>
      </c>
      <c r="F4119" s="12" t="s">
        <v>15643</v>
      </c>
    </row>
    <row r="4120" spans="1:6" x14ac:dyDescent="0.3">
      <c r="A4120" s="12" t="s">
        <v>19764</v>
      </c>
      <c r="B4120" s="12" t="s">
        <v>2747</v>
      </c>
      <c r="C4120" s="12">
        <v>8897505448</v>
      </c>
      <c r="D4120" s="12">
        <v>1819</v>
      </c>
      <c r="E4120" s="82">
        <v>46033.017025462963</v>
      </c>
      <c r="F4120" s="12" t="s">
        <v>15643</v>
      </c>
    </row>
    <row r="4121" spans="1:6" x14ac:dyDescent="0.3">
      <c r="A4121" s="12" t="s">
        <v>19765</v>
      </c>
      <c r="B4121" s="12" t="s">
        <v>2419</v>
      </c>
      <c r="C4121" s="12">
        <v>9987024085</v>
      </c>
      <c r="D4121" s="12">
        <v>2620</v>
      </c>
      <c r="E4121" s="82">
        <v>46049.806608796287</v>
      </c>
      <c r="F4121" s="12" t="s">
        <v>15643</v>
      </c>
    </row>
    <row r="4122" spans="1:6" x14ac:dyDescent="0.3">
      <c r="A4122" s="12" t="s">
        <v>19766</v>
      </c>
      <c r="B4122" s="12" t="s">
        <v>3206</v>
      </c>
      <c r="C4122" s="12">
        <v>9845352676</v>
      </c>
      <c r="D4122" s="12">
        <v>424</v>
      </c>
      <c r="E4122" s="82">
        <v>46037.46980324074</v>
      </c>
      <c r="F4122" s="12" t="s">
        <v>15647</v>
      </c>
    </row>
    <row r="4123" spans="1:6" x14ac:dyDescent="0.3">
      <c r="A4123" s="12" t="s">
        <v>19767</v>
      </c>
      <c r="B4123" s="12" t="s">
        <v>4463</v>
      </c>
      <c r="C4123" s="12">
        <v>7030236055</v>
      </c>
      <c r="D4123" s="12">
        <v>1325</v>
      </c>
      <c r="E4123" s="82">
        <v>46046.319803240738</v>
      </c>
      <c r="F4123" s="12" t="s">
        <v>15649</v>
      </c>
    </row>
    <row r="4124" spans="1:6" x14ac:dyDescent="0.3">
      <c r="A4124" s="12" t="s">
        <v>19768</v>
      </c>
      <c r="B4124" s="12" t="s">
        <v>1843</v>
      </c>
      <c r="C4124" s="12">
        <v>8842525612</v>
      </c>
      <c r="D4124" s="12">
        <v>3591</v>
      </c>
      <c r="E4124" s="82">
        <v>46029.217719907407</v>
      </c>
      <c r="F4124" s="12" t="s">
        <v>15649</v>
      </c>
    </row>
    <row r="4125" spans="1:6" x14ac:dyDescent="0.3">
      <c r="A4125" s="12" t="s">
        <v>19769</v>
      </c>
      <c r="B4125" s="12" t="s">
        <v>2647</v>
      </c>
      <c r="C4125" s="12">
        <v>9862023499</v>
      </c>
      <c r="D4125" s="12">
        <v>3256</v>
      </c>
      <c r="E4125" s="82">
        <v>46040.43855324074</v>
      </c>
      <c r="F4125" s="12" t="s">
        <v>15643</v>
      </c>
    </row>
    <row r="4126" spans="1:6" x14ac:dyDescent="0.3">
      <c r="A4126" s="12" t="s">
        <v>19770</v>
      </c>
      <c r="B4126" s="12" t="s">
        <v>2817</v>
      </c>
      <c r="C4126" s="12">
        <v>9814159531</v>
      </c>
      <c r="D4126" s="12">
        <v>2274</v>
      </c>
      <c r="E4126" s="82">
        <v>46046.298275462963</v>
      </c>
      <c r="F4126" s="12" t="s">
        <v>15649</v>
      </c>
    </row>
    <row r="4127" spans="1:6" x14ac:dyDescent="0.3">
      <c r="A4127" s="12" t="s">
        <v>19771</v>
      </c>
      <c r="B4127" s="12" t="s">
        <v>4358</v>
      </c>
      <c r="C4127" s="12">
        <v>6363937816</v>
      </c>
      <c r="D4127" s="12">
        <v>2299</v>
      </c>
      <c r="E4127" s="82">
        <v>46052.18855324074</v>
      </c>
      <c r="F4127" s="12" t="s">
        <v>15649</v>
      </c>
    </row>
    <row r="4128" spans="1:6" x14ac:dyDescent="0.3">
      <c r="A4128" s="12" t="s">
        <v>19772</v>
      </c>
      <c r="B4128" s="12" t="s">
        <v>1451</v>
      </c>
      <c r="C4128" s="12">
        <v>6351865377</v>
      </c>
      <c r="D4128" s="12">
        <v>2747</v>
      </c>
      <c r="E4128" s="82">
        <v>46022.944108796299</v>
      </c>
      <c r="F4128" s="12" t="s">
        <v>15649</v>
      </c>
    </row>
    <row r="4129" spans="1:6" x14ac:dyDescent="0.3">
      <c r="A4129" s="12" t="s">
        <v>19773</v>
      </c>
      <c r="B4129" s="12" t="s">
        <v>1873</v>
      </c>
      <c r="C4129" s="12">
        <v>8856119950</v>
      </c>
      <c r="D4129" s="12">
        <v>1007</v>
      </c>
      <c r="E4129" s="82">
        <v>46039.415636574071</v>
      </c>
      <c r="F4129" s="12" t="s">
        <v>15643</v>
      </c>
    </row>
    <row r="4130" spans="1:6" x14ac:dyDescent="0.3">
      <c r="A4130" s="12" t="s">
        <v>19774</v>
      </c>
      <c r="B4130" s="12" t="s">
        <v>4074</v>
      </c>
      <c r="C4130" s="12">
        <v>8829076259</v>
      </c>
      <c r="D4130" s="12">
        <v>114</v>
      </c>
      <c r="E4130" s="82">
        <v>46044.666331018518</v>
      </c>
      <c r="F4130" s="12" t="s">
        <v>15647</v>
      </c>
    </row>
    <row r="4131" spans="1:6" x14ac:dyDescent="0.3">
      <c r="A4131" s="12" t="s">
        <v>19775</v>
      </c>
      <c r="B4131" s="12" t="s">
        <v>4271</v>
      </c>
      <c r="C4131" s="12">
        <v>8879092769</v>
      </c>
      <c r="D4131" s="12">
        <v>3496</v>
      </c>
      <c r="E4131" s="82">
        <v>46031.818414351852</v>
      </c>
      <c r="F4131" s="12" t="s">
        <v>15649</v>
      </c>
    </row>
    <row r="4132" spans="1:6" x14ac:dyDescent="0.3">
      <c r="A4132" s="12" t="s">
        <v>19776</v>
      </c>
      <c r="B4132" s="12" t="s">
        <v>3830</v>
      </c>
      <c r="C4132" s="12">
        <v>6363464741</v>
      </c>
      <c r="D4132" s="12">
        <v>881</v>
      </c>
      <c r="E4132" s="82">
        <v>46032.207303240742</v>
      </c>
      <c r="F4132" s="12" t="s">
        <v>15647</v>
      </c>
    </row>
    <row r="4133" spans="1:6" x14ac:dyDescent="0.3">
      <c r="A4133" s="12" t="s">
        <v>19777</v>
      </c>
      <c r="B4133" s="12" t="s">
        <v>4342</v>
      </c>
      <c r="C4133" s="12">
        <v>8898936267</v>
      </c>
      <c r="D4133" s="12">
        <v>1026</v>
      </c>
      <c r="E4133" s="82">
        <v>46033.689942129633</v>
      </c>
      <c r="F4133" s="12" t="s">
        <v>15647</v>
      </c>
    </row>
    <row r="4134" spans="1:6" x14ac:dyDescent="0.3">
      <c r="A4134" s="12" t="s">
        <v>19778</v>
      </c>
      <c r="B4134" s="12" t="s">
        <v>2301</v>
      </c>
      <c r="C4134" s="12">
        <v>9991451295</v>
      </c>
      <c r="D4134" s="12">
        <v>2759</v>
      </c>
      <c r="E4134" s="82">
        <v>46035.993414351848</v>
      </c>
      <c r="F4134" s="12" t="s">
        <v>15649</v>
      </c>
    </row>
    <row r="4135" spans="1:6" x14ac:dyDescent="0.3">
      <c r="A4135" s="12" t="s">
        <v>19779</v>
      </c>
      <c r="B4135" s="12" t="s">
        <v>3609</v>
      </c>
      <c r="C4135" s="12">
        <v>6356200438</v>
      </c>
      <c r="D4135" s="12">
        <v>1816</v>
      </c>
      <c r="E4135" s="82">
        <v>46040.780914351853</v>
      </c>
      <c r="F4135" s="12" t="s">
        <v>15647</v>
      </c>
    </row>
    <row r="4136" spans="1:6" x14ac:dyDescent="0.3">
      <c r="A4136" s="12" t="s">
        <v>19780</v>
      </c>
      <c r="B4136" s="12" t="s">
        <v>1163</v>
      </c>
      <c r="C4136" s="12">
        <v>7081496937</v>
      </c>
      <c r="D4136" s="12">
        <v>2358</v>
      </c>
      <c r="E4136" s="82">
        <v>46044.942719907413</v>
      </c>
      <c r="F4136" s="12" t="s">
        <v>15647</v>
      </c>
    </row>
    <row r="4137" spans="1:6" x14ac:dyDescent="0.3">
      <c r="A4137" s="12" t="s">
        <v>19781</v>
      </c>
      <c r="B4137" s="12" t="s">
        <v>3062</v>
      </c>
      <c r="C4137" s="12">
        <v>9816296164</v>
      </c>
      <c r="D4137" s="12">
        <v>2340</v>
      </c>
      <c r="E4137" s="82">
        <v>46048.954525462963</v>
      </c>
      <c r="F4137" s="12" t="s">
        <v>15647</v>
      </c>
    </row>
    <row r="4138" spans="1:6" x14ac:dyDescent="0.3">
      <c r="A4138" s="12" t="s">
        <v>19782</v>
      </c>
      <c r="B4138" s="12" t="s">
        <v>4154</v>
      </c>
      <c r="C4138" s="12">
        <v>9818701688</v>
      </c>
      <c r="D4138" s="12">
        <v>2890</v>
      </c>
      <c r="E4138" s="82">
        <v>46030.025358796287</v>
      </c>
      <c r="F4138" s="12" t="s">
        <v>15643</v>
      </c>
    </row>
    <row r="4139" spans="1:6" x14ac:dyDescent="0.3">
      <c r="A4139" s="12" t="s">
        <v>19783</v>
      </c>
      <c r="B4139" s="12" t="s">
        <v>3228</v>
      </c>
      <c r="C4139" s="12">
        <v>7044944410</v>
      </c>
      <c r="D4139" s="12">
        <v>950</v>
      </c>
      <c r="E4139" s="82">
        <v>46036.894803240742</v>
      </c>
      <c r="F4139" s="12" t="s">
        <v>15647</v>
      </c>
    </row>
    <row r="4140" spans="1:6" x14ac:dyDescent="0.3">
      <c r="A4140" s="12" t="s">
        <v>19784</v>
      </c>
      <c r="B4140" s="12" t="s">
        <v>3581</v>
      </c>
      <c r="C4140" s="12">
        <v>6387095261</v>
      </c>
      <c r="D4140" s="12">
        <v>3077</v>
      </c>
      <c r="E4140" s="82">
        <v>46045.793414351851</v>
      </c>
      <c r="F4140" s="12" t="s">
        <v>15649</v>
      </c>
    </row>
    <row r="4141" spans="1:6" x14ac:dyDescent="0.3">
      <c r="A4141" s="12" t="s">
        <v>19785</v>
      </c>
      <c r="B4141" s="12" t="s">
        <v>2166</v>
      </c>
      <c r="C4141" s="12">
        <v>9868331799</v>
      </c>
      <c r="D4141" s="12">
        <v>1727</v>
      </c>
      <c r="E4141" s="82">
        <v>46045.125358796293</v>
      </c>
      <c r="F4141" s="12" t="s">
        <v>15647</v>
      </c>
    </row>
    <row r="4142" spans="1:6" x14ac:dyDescent="0.3">
      <c r="A4142" s="12" t="s">
        <v>19786</v>
      </c>
      <c r="B4142" s="12" t="s">
        <v>3308</v>
      </c>
      <c r="C4142" s="12">
        <v>9940309983</v>
      </c>
      <c r="D4142" s="12">
        <v>91</v>
      </c>
      <c r="E4142" s="82">
        <v>46033.357997685183</v>
      </c>
      <c r="F4142" s="12" t="s">
        <v>15643</v>
      </c>
    </row>
    <row r="4143" spans="1:6" x14ac:dyDescent="0.3">
      <c r="A4143" s="12" t="s">
        <v>19787</v>
      </c>
      <c r="B4143" s="12" t="s">
        <v>4493</v>
      </c>
      <c r="C4143" s="12">
        <v>9915869242</v>
      </c>
      <c r="D4143" s="12">
        <v>3512</v>
      </c>
      <c r="E4143" s="82">
        <v>46029.726053240738</v>
      </c>
      <c r="F4143" s="12" t="s">
        <v>15643</v>
      </c>
    </row>
    <row r="4144" spans="1:6" x14ac:dyDescent="0.3">
      <c r="A4144" s="12" t="s">
        <v>19788</v>
      </c>
      <c r="B4144" s="12" t="s">
        <v>2699</v>
      </c>
      <c r="C4144" s="12">
        <v>9950292111</v>
      </c>
      <c r="D4144" s="12">
        <v>327</v>
      </c>
      <c r="E4144" s="82">
        <v>46028.480219907397</v>
      </c>
      <c r="F4144" s="12" t="s">
        <v>15649</v>
      </c>
    </row>
    <row r="4145" spans="1:6" x14ac:dyDescent="0.3">
      <c r="A4145" s="12" t="s">
        <v>19789</v>
      </c>
      <c r="B4145" s="12" t="s">
        <v>874</v>
      </c>
      <c r="C4145" s="12">
        <v>7095815278</v>
      </c>
      <c r="D4145" s="12">
        <v>2780</v>
      </c>
      <c r="E4145" s="82">
        <v>46040.021192129629</v>
      </c>
      <c r="F4145" s="12" t="s">
        <v>15643</v>
      </c>
    </row>
    <row r="4146" spans="1:6" x14ac:dyDescent="0.3">
      <c r="A4146" s="12" t="s">
        <v>19790</v>
      </c>
      <c r="B4146" s="12" t="s">
        <v>3918</v>
      </c>
      <c r="C4146" s="12">
        <v>9961307352</v>
      </c>
      <c r="D4146" s="12">
        <v>2681</v>
      </c>
      <c r="E4146" s="82">
        <v>46030.703831018523</v>
      </c>
      <c r="F4146" s="12" t="s">
        <v>15649</v>
      </c>
    </row>
    <row r="4147" spans="1:6" x14ac:dyDescent="0.3">
      <c r="A4147" s="12" t="s">
        <v>19791</v>
      </c>
      <c r="B4147" s="12" t="s">
        <v>3849</v>
      </c>
      <c r="C4147" s="12">
        <v>8836349412</v>
      </c>
      <c r="D4147" s="12">
        <v>3030</v>
      </c>
      <c r="E4147" s="82">
        <v>46049.468414351853</v>
      </c>
      <c r="F4147" s="12" t="s">
        <v>15647</v>
      </c>
    </row>
    <row r="4148" spans="1:6" x14ac:dyDescent="0.3">
      <c r="A4148" s="12" t="s">
        <v>19792</v>
      </c>
      <c r="B4148" s="12" t="s">
        <v>800</v>
      </c>
      <c r="C4148" s="12">
        <v>9941100209</v>
      </c>
      <c r="D4148" s="12">
        <v>909</v>
      </c>
      <c r="E4148" s="82">
        <v>46048.211469907408</v>
      </c>
      <c r="F4148" s="12" t="s">
        <v>15649</v>
      </c>
    </row>
    <row r="4149" spans="1:6" x14ac:dyDescent="0.3">
      <c r="A4149" s="12" t="s">
        <v>19793</v>
      </c>
      <c r="B4149" s="12" t="s">
        <v>836</v>
      </c>
      <c r="C4149" s="12">
        <v>6369188395</v>
      </c>
      <c r="D4149" s="12">
        <v>3417</v>
      </c>
      <c r="E4149" s="82">
        <v>46027.51494212963</v>
      </c>
      <c r="F4149" s="12" t="s">
        <v>15643</v>
      </c>
    </row>
    <row r="4150" spans="1:6" x14ac:dyDescent="0.3">
      <c r="A4150" s="12" t="s">
        <v>19794</v>
      </c>
      <c r="B4150" s="12" t="s">
        <v>755</v>
      </c>
      <c r="C4150" s="12">
        <v>9920250121</v>
      </c>
      <c r="D4150" s="12">
        <v>1908</v>
      </c>
      <c r="E4150" s="82">
        <v>46031.692025462973</v>
      </c>
      <c r="F4150" s="12" t="s">
        <v>15643</v>
      </c>
    </row>
    <row r="4151" spans="1:6" x14ac:dyDescent="0.3">
      <c r="A4151" s="12" t="s">
        <v>19795</v>
      </c>
      <c r="B4151" s="12" t="s">
        <v>2951</v>
      </c>
      <c r="C4151" s="12">
        <v>9852033962</v>
      </c>
      <c r="D4151" s="12">
        <v>391</v>
      </c>
      <c r="E4151" s="82">
        <v>46023.801747685182</v>
      </c>
      <c r="F4151" s="12" t="s">
        <v>15643</v>
      </c>
    </row>
    <row r="4152" spans="1:6" x14ac:dyDescent="0.3">
      <c r="A4152" s="12" t="s">
        <v>19796</v>
      </c>
      <c r="B4152" s="12" t="s">
        <v>2935</v>
      </c>
      <c r="C4152" s="12">
        <v>9896844006</v>
      </c>
      <c r="D4152" s="12">
        <v>2863</v>
      </c>
      <c r="E4152" s="82">
        <v>46045.928136574083</v>
      </c>
      <c r="F4152" s="12" t="s">
        <v>15649</v>
      </c>
    </row>
    <row r="4153" spans="1:6" x14ac:dyDescent="0.3">
      <c r="A4153" s="12" t="s">
        <v>19797</v>
      </c>
      <c r="B4153" s="12" t="s">
        <v>588</v>
      </c>
      <c r="C4153" s="12">
        <v>7075662655</v>
      </c>
      <c r="D4153" s="12">
        <v>236</v>
      </c>
      <c r="E4153" s="82">
        <v>46052.187164351853</v>
      </c>
      <c r="F4153" s="12" t="s">
        <v>15647</v>
      </c>
    </row>
    <row r="4154" spans="1:6" x14ac:dyDescent="0.3">
      <c r="A4154" s="12" t="s">
        <v>19798</v>
      </c>
      <c r="B4154" s="12" t="s">
        <v>1237</v>
      </c>
      <c r="C4154" s="12">
        <v>7073048119</v>
      </c>
      <c r="D4154" s="12">
        <v>3347</v>
      </c>
      <c r="E4154" s="82">
        <v>46041.543414351851</v>
      </c>
      <c r="F4154" s="12" t="s">
        <v>15649</v>
      </c>
    </row>
    <row r="4155" spans="1:6" x14ac:dyDescent="0.3">
      <c r="A4155" s="12" t="s">
        <v>19799</v>
      </c>
      <c r="B4155" s="12" t="s">
        <v>1259</v>
      </c>
      <c r="C4155" s="12">
        <v>7049966508</v>
      </c>
      <c r="D4155" s="12">
        <v>1797</v>
      </c>
      <c r="E4155" s="82">
        <v>46046.729525462957</v>
      </c>
      <c r="F4155" s="12" t="s">
        <v>15643</v>
      </c>
    </row>
    <row r="4156" spans="1:6" x14ac:dyDescent="0.3">
      <c r="A4156" s="12" t="s">
        <v>19800</v>
      </c>
      <c r="B4156" s="12" t="s">
        <v>3717</v>
      </c>
      <c r="C4156" s="12">
        <v>6341040434</v>
      </c>
      <c r="D4156" s="12">
        <v>432</v>
      </c>
      <c r="E4156" s="82">
        <v>46049.375358796293</v>
      </c>
      <c r="F4156" s="12" t="s">
        <v>15643</v>
      </c>
    </row>
    <row r="4157" spans="1:6" x14ac:dyDescent="0.3">
      <c r="A4157" s="12" t="s">
        <v>19801</v>
      </c>
      <c r="B4157" s="12" t="s">
        <v>3316</v>
      </c>
      <c r="C4157" s="12">
        <v>9880097771</v>
      </c>
      <c r="D4157" s="12">
        <v>3395</v>
      </c>
      <c r="E4157" s="82">
        <v>46038.042719907397</v>
      </c>
      <c r="F4157" s="12" t="s">
        <v>15649</v>
      </c>
    </row>
    <row r="4158" spans="1:6" x14ac:dyDescent="0.3">
      <c r="A4158" s="12" t="s">
        <v>19802</v>
      </c>
      <c r="B4158" s="12" t="s">
        <v>4392</v>
      </c>
      <c r="C4158" s="12">
        <v>9927259376</v>
      </c>
      <c r="D4158" s="12">
        <v>3395</v>
      </c>
      <c r="E4158" s="82">
        <v>46038.353136574071</v>
      </c>
      <c r="F4158" s="12" t="s">
        <v>15649</v>
      </c>
    </row>
    <row r="4159" spans="1:6" x14ac:dyDescent="0.3">
      <c r="A4159" s="12" t="s">
        <v>19803</v>
      </c>
      <c r="B4159" s="12" t="s">
        <v>3344</v>
      </c>
      <c r="C4159" s="12">
        <v>7095950052</v>
      </c>
      <c r="D4159" s="12">
        <v>1613</v>
      </c>
      <c r="E4159" s="82">
        <v>46040.912164351852</v>
      </c>
      <c r="F4159" s="12" t="s">
        <v>15647</v>
      </c>
    </row>
    <row r="4160" spans="1:6" x14ac:dyDescent="0.3">
      <c r="A4160" s="12" t="s">
        <v>19804</v>
      </c>
      <c r="B4160" s="12" t="s">
        <v>4052</v>
      </c>
      <c r="C4160" s="12">
        <v>8830680485</v>
      </c>
      <c r="D4160" s="12">
        <v>2225</v>
      </c>
      <c r="E4160" s="82">
        <v>46021.026747685188</v>
      </c>
      <c r="F4160" s="12" t="s">
        <v>15649</v>
      </c>
    </row>
    <row r="4161" spans="1:6" x14ac:dyDescent="0.3">
      <c r="A4161" s="12" t="s">
        <v>19805</v>
      </c>
      <c r="B4161" s="12" t="s">
        <v>1368</v>
      </c>
      <c r="C4161" s="12">
        <v>9976851204</v>
      </c>
      <c r="D4161" s="12">
        <v>1699</v>
      </c>
      <c r="E4161" s="82">
        <v>46042.110081018523</v>
      </c>
      <c r="F4161" s="12" t="s">
        <v>15647</v>
      </c>
    </row>
    <row r="4162" spans="1:6" x14ac:dyDescent="0.3">
      <c r="A4162" s="12" t="s">
        <v>19806</v>
      </c>
      <c r="B4162" s="12" t="s">
        <v>562</v>
      </c>
      <c r="C4162" s="12">
        <v>6380494747</v>
      </c>
      <c r="D4162" s="12">
        <v>3518</v>
      </c>
      <c r="E4162" s="82">
        <v>46033.065636574072</v>
      </c>
      <c r="F4162" s="12" t="s">
        <v>15649</v>
      </c>
    </row>
    <row r="4163" spans="1:6" x14ac:dyDescent="0.3">
      <c r="A4163" s="12" t="s">
        <v>19807</v>
      </c>
      <c r="B4163" s="12" t="s">
        <v>2130</v>
      </c>
      <c r="C4163" s="12">
        <v>8872573346</v>
      </c>
      <c r="D4163" s="12">
        <v>39</v>
      </c>
      <c r="E4163" s="82">
        <v>46048.460081018522</v>
      </c>
      <c r="F4163" s="12" t="s">
        <v>15643</v>
      </c>
    </row>
    <row r="4164" spans="1:6" x14ac:dyDescent="0.3">
      <c r="A4164" s="12" t="s">
        <v>19808</v>
      </c>
      <c r="B4164" s="12" t="s">
        <v>1566</v>
      </c>
      <c r="C4164" s="12">
        <v>9933968531</v>
      </c>
      <c r="D4164" s="12">
        <v>2759</v>
      </c>
      <c r="E4164" s="82">
        <v>46036.57744212963</v>
      </c>
      <c r="F4164" s="12" t="s">
        <v>15647</v>
      </c>
    </row>
    <row r="4165" spans="1:6" x14ac:dyDescent="0.3">
      <c r="A4165" s="12" t="s">
        <v>19809</v>
      </c>
      <c r="B4165" s="12" t="s">
        <v>3164</v>
      </c>
      <c r="C4165" s="12">
        <v>9988211498</v>
      </c>
      <c r="D4165" s="12">
        <v>190</v>
      </c>
      <c r="E4165" s="82">
        <v>46024.924664351849</v>
      </c>
      <c r="F4165" s="12" t="s">
        <v>15643</v>
      </c>
    </row>
    <row r="4166" spans="1:6" x14ac:dyDescent="0.3">
      <c r="A4166" s="12" t="s">
        <v>19810</v>
      </c>
      <c r="B4166" s="12" t="s">
        <v>4507</v>
      </c>
      <c r="C4166" s="12">
        <v>9935360337</v>
      </c>
      <c r="D4166" s="12">
        <v>1627</v>
      </c>
      <c r="E4166" s="82">
        <v>46025.46702546296</v>
      </c>
      <c r="F4166" s="12" t="s">
        <v>15643</v>
      </c>
    </row>
    <row r="4167" spans="1:6" x14ac:dyDescent="0.3">
      <c r="A4167" s="12" t="s">
        <v>19811</v>
      </c>
      <c r="B4167" s="12" t="s">
        <v>2179</v>
      </c>
      <c r="C4167" s="12">
        <v>9932423461</v>
      </c>
      <c r="D4167" s="12">
        <v>2174</v>
      </c>
      <c r="E4167" s="82">
        <v>46036.536469907413</v>
      </c>
      <c r="F4167" s="12" t="s">
        <v>15649</v>
      </c>
    </row>
    <row r="4168" spans="1:6" x14ac:dyDescent="0.3">
      <c r="A4168" s="12" t="s">
        <v>19812</v>
      </c>
      <c r="B4168" s="12" t="s">
        <v>2160</v>
      </c>
      <c r="C4168" s="12">
        <v>6379444152</v>
      </c>
      <c r="D4168" s="12">
        <v>1721</v>
      </c>
      <c r="E4168" s="82">
        <v>46046.59480324074</v>
      </c>
      <c r="F4168" s="12" t="s">
        <v>15643</v>
      </c>
    </row>
    <row r="4169" spans="1:6" x14ac:dyDescent="0.3">
      <c r="A4169" s="12" t="s">
        <v>19813</v>
      </c>
      <c r="B4169" s="12" t="s">
        <v>819</v>
      </c>
      <c r="C4169" s="12">
        <v>8817275222</v>
      </c>
      <c r="D4169" s="12">
        <v>216</v>
      </c>
      <c r="E4169" s="82">
        <v>46040.159386574072</v>
      </c>
      <c r="F4169" s="12" t="s">
        <v>15647</v>
      </c>
    </row>
    <row r="4170" spans="1:6" x14ac:dyDescent="0.3">
      <c r="A4170" s="12" t="s">
        <v>19814</v>
      </c>
      <c r="B4170" s="12" t="s">
        <v>582</v>
      </c>
      <c r="C4170" s="12">
        <v>7085337872</v>
      </c>
      <c r="D4170" s="12">
        <v>1975</v>
      </c>
      <c r="E4170" s="82">
        <v>46045.429525462961</v>
      </c>
      <c r="F4170" s="12" t="s">
        <v>15649</v>
      </c>
    </row>
    <row r="4171" spans="1:6" x14ac:dyDescent="0.3">
      <c r="A4171" s="12" t="s">
        <v>19815</v>
      </c>
      <c r="B4171" s="12" t="s">
        <v>3519</v>
      </c>
      <c r="C4171" s="12">
        <v>6331259738</v>
      </c>
      <c r="D4171" s="12">
        <v>3247</v>
      </c>
      <c r="E4171" s="82">
        <v>46046.926747685182</v>
      </c>
      <c r="F4171" s="12" t="s">
        <v>15649</v>
      </c>
    </row>
    <row r="4172" spans="1:6" x14ac:dyDescent="0.3">
      <c r="A4172" s="12" t="s">
        <v>19816</v>
      </c>
      <c r="B4172" s="12" t="s">
        <v>1428</v>
      </c>
      <c r="C4172" s="12">
        <v>9813140568</v>
      </c>
      <c r="D4172" s="12">
        <v>176</v>
      </c>
      <c r="E4172" s="82">
        <v>46040.167719907397</v>
      </c>
      <c r="F4172" s="12" t="s">
        <v>15649</v>
      </c>
    </row>
    <row r="4173" spans="1:6" x14ac:dyDescent="0.3">
      <c r="A4173" s="12" t="s">
        <v>19817</v>
      </c>
      <c r="B4173" s="12" t="s">
        <v>1529</v>
      </c>
      <c r="C4173" s="12">
        <v>9851078056</v>
      </c>
      <c r="D4173" s="12">
        <v>3219</v>
      </c>
      <c r="E4173" s="82">
        <v>46024.96980324074</v>
      </c>
      <c r="F4173" s="12" t="s">
        <v>15643</v>
      </c>
    </row>
    <row r="4174" spans="1:6" x14ac:dyDescent="0.3">
      <c r="A4174" s="12" t="s">
        <v>19818</v>
      </c>
      <c r="B4174" s="12" t="s">
        <v>1064</v>
      </c>
      <c r="C4174" s="12">
        <v>6323113262</v>
      </c>
      <c r="D4174" s="12">
        <v>3255</v>
      </c>
      <c r="E4174" s="82">
        <v>46023.561469907407</v>
      </c>
      <c r="F4174" s="12" t="s">
        <v>15647</v>
      </c>
    </row>
    <row r="4175" spans="1:6" x14ac:dyDescent="0.3">
      <c r="A4175" s="12" t="s">
        <v>19819</v>
      </c>
      <c r="B4175" s="12" t="s">
        <v>1999</v>
      </c>
      <c r="C4175" s="12">
        <v>9923093672</v>
      </c>
      <c r="D4175" s="12">
        <v>1367</v>
      </c>
      <c r="E4175" s="82">
        <v>46047.444108796299</v>
      </c>
      <c r="F4175" s="12" t="s">
        <v>15643</v>
      </c>
    </row>
    <row r="4176" spans="1:6" x14ac:dyDescent="0.3">
      <c r="A4176" s="12" t="s">
        <v>19820</v>
      </c>
      <c r="B4176" s="12" t="s">
        <v>3639</v>
      </c>
      <c r="C4176" s="12">
        <v>8841297718</v>
      </c>
      <c r="D4176" s="12">
        <v>1910</v>
      </c>
      <c r="E4176" s="82">
        <v>46028.787164351852</v>
      </c>
      <c r="F4176" s="12" t="s">
        <v>15643</v>
      </c>
    </row>
    <row r="4177" spans="1:6" x14ac:dyDescent="0.3">
      <c r="A4177" s="12" t="s">
        <v>19821</v>
      </c>
      <c r="B4177" s="12" t="s">
        <v>1973</v>
      </c>
      <c r="C4177" s="12">
        <v>9814821525</v>
      </c>
      <c r="D4177" s="12">
        <v>1351</v>
      </c>
      <c r="E4177" s="82">
        <v>46044.075358796297</v>
      </c>
      <c r="F4177" s="12" t="s">
        <v>15647</v>
      </c>
    </row>
    <row r="4178" spans="1:6" x14ac:dyDescent="0.3">
      <c r="A4178" s="12" t="s">
        <v>19822</v>
      </c>
      <c r="B4178" s="12" t="s">
        <v>4056</v>
      </c>
      <c r="C4178" s="12">
        <v>9968723912</v>
      </c>
      <c r="D4178" s="12">
        <v>1955</v>
      </c>
      <c r="E4178" s="82">
        <v>46029.192025462973</v>
      </c>
      <c r="F4178" s="12" t="s">
        <v>15649</v>
      </c>
    </row>
    <row r="4179" spans="1:6" x14ac:dyDescent="0.3">
      <c r="A4179" s="12" t="s">
        <v>19823</v>
      </c>
      <c r="B4179" s="12" t="s">
        <v>2979</v>
      </c>
      <c r="C4179" s="12">
        <v>9847631625</v>
      </c>
      <c r="D4179" s="12">
        <v>1088</v>
      </c>
      <c r="E4179" s="82">
        <v>46027.396886574083</v>
      </c>
      <c r="F4179" s="12" t="s">
        <v>15643</v>
      </c>
    </row>
    <row r="4180" spans="1:6" x14ac:dyDescent="0.3">
      <c r="A4180" s="12" t="s">
        <v>19824</v>
      </c>
      <c r="B4180" s="12" t="s">
        <v>3242</v>
      </c>
      <c r="C4180" s="12">
        <v>9941525712</v>
      </c>
      <c r="D4180" s="12">
        <v>3446</v>
      </c>
      <c r="E4180" s="82">
        <v>46029.793414351851</v>
      </c>
      <c r="F4180" s="12" t="s">
        <v>15649</v>
      </c>
    </row>
    <row r="4181" spans="1:6" x14ac:dyDescent="0.3">
      <c r="A4181" s="12" t="s">
        <v>19825</v>
      </c>
      <c r="B4181" s="12" t="s">
        <v>750</v>
      </c>
      <c r="C4181" s="12">
        <v>7090092465</v>
      </c>
      <c r="D4181" s="12">
        <v>3394</v>
      </c>
      <c r="E4181" s="82">
        <v>46029.093414351853</v>
      </c>
      <c r="F4181" s="12" t="s">
        <v>15647</v>
      </c>
    </row>
    <row r="4182" spans="1:6" x14ac:dyDescent="0.3">
      <c r="A4182" s="12" t="s">
        <v>19826</v>
      </c>
      <c r="B4182" s="12" t="s">
        <v>861</v>
      </c>
      <c r="C4182" s="12">
        <v>8854775985</v>
      </c>
      <c r="D4182" s="12">
        <v>567</v>
      </c>
      <c r="E4182" s="82">
        <v>46029.994108796287</v>
      </c>
      <c r="F4182" s="12" t="s">
        <v>15643</v>
      </c>
    </row>
    <row r="4183" spans="1:6" x14ac:dyDescent="0.3">
      <c r="A4183" s="12" t="s">
        <v>19827</v>
      </c>
      <c r="B4183" s="12" t="s">
        <v>3916</v>
      </c>
      <c r="C4183" s="12">
        <v>8895706483</v>
      </c>
      <c r="D4183" s="12">
        <v>1103</v>
      </c>
      <c r="E4183" s="82">
        <v>46024.29896990741</v>
      </c>
      <c r="F4183" s="12" t="s">
        <v>15647</v>
      </c>
    </row>
    <row r="4184" spans="1:6" x14ac:dyDescent="0.3">
      <c r="A4184" s="12" t="s">
        <v>19828</v>
      </c>
      <c r="B4184" s="12" t="s">
        <v>2359</v>
      </c>
      <c r="C4184" s="12">
        <v>8812036398</v>
      </c>
      <c r="D4184" s="12">
        <v>3164</v>
      </c>
      <c r="E4184" s="82">
        <v>46038.039942129632</v>
      </c>
      <c r="F4184" s="12" t="s">
        <v>15647</v>
      </c>
    </row>
    <row r="4185" spans="1:6" x14ac:dyDescent="0.3">
      <c r="A4185" s="12" t="s">
        <v>19829</v>
      </c>
      <c r="B4185" s="12" t="s">
        <v>3828</v>
      </c>
      <c r="C4185" s="12">
        <v>8834479278</v>
      </c>
      <c r="D4185" s="12">
        <v>1319</v>
      </c>
      <c r="E4185" s="82">
        <v>46034.117719907408</v>
      </c>
      <c r="F4185" s="12" t="s">
        <v>15649</v>
      </c>
    </row>
    <row r="4186" spans="1:6" x14ac:dyDescent="0.3">
      <c r="A4186" s="12" t="s">
        <v>19830</v>
      </c>
      <c r="B4186" s="12" t="s">
        <v>1845</v>
      </c>
      <c r="C4186" s="12">
        <v>7093351306</v>
      </c>
      <c r="D4186" s="12">
        <v>1611</v>
      </c>
      <c r="E4186" s="82">
        <v>46047.735081018523</v>
      </c>
      <c r="F4186" s="12" t="s">
        <v>15649</v>
      </c>
    </row>
    <row r="4187" spans="1:6" x14ac:dyDescent="0.3">
      <c r="A4187" s="12" t="s">
        <v>19831</v>
      </c>
      <c r="B4187" s="12" t="s">
        <v>1816</v>
      </c>
      <c r="C4187" s="12">
        <v>8899184949</v>
      </c>
      <c r="D4187" s="12">
        <v>953</v>
      </c>
      <c r="E4187" s="82">
        <v>46045.113553240742</v>
      </c>
      <c r="F4187" s="12" t="s">
        <v>15647</v>
      </c>
    </row>
    <row r="4188" spans="1:6" x14ac:dyDescent="0.3">
      <c r="A4188" s="12" t="s">
        <v>19832</v>
      </c>
      <c r="B4188" s="12" t="s">
        <v>1985</v>
      </c>
      <c r="C4188" s="12">
        <v>9885658658</v>
      </c>
      <c r="D4188" s="12">
        <v>1009</v>
      </c>
      <c r="E4188" s="82">
        <v>46034.487164351849</v>
      </c>
      <c r="F4188" s="12" t="s">
        <v>15649</v>
      </c>
    </row>
    <row r="4189" spans="1:6" x14ac:dyDescent="0.3">
      <c r="A4189" s="12" t="s">
        <v>19833</v>
      </c>
      <c r="B4189" s="12" t="s">
        <v>4236</v>
      </c>
      <c r="C4189" s="12">
        <v>9884934566</v>
      </c>
      <c r="D4189" s="12">
        <v>1549</v>
      </c>
      <c r="E4189" s="82">
        <v>46033.854525462957</v>
      </c>
      <c r="F4189" s="12" t="s">
        <v>15643</v>
      </c>
    </row>
    <row r="4190" spans="1:6" x14ac:dyDescent="0.3">
      <c r="A4190" s="12" t="s">
        <v>19834</v>
      </c>
      <c r="B4190" s="12" t="s">
        <v>4513</v>
      </c>
      <c r="C4190" s="12">
        <v>6349969075</v>
      </c>
      <c r="D4190" s="12">
        <v>2297</v>
      </c>
      <c r="E4190" s="82">
        <v>46024.035775462973</v>
      </c>
      <c r="F4190" s="12" t="s">
        <v>15643</v>
      </c>
    </row>
    <row r="4191" spans="1:6" x14ac:dyDescent="0.3">
      <c r="A4191" s="12" t="s">
        <v>19835</v>
      </c>
      <c r="B4191" s="12" t="s">
        <v>653</v>
      </c>
      <c r="C4191" s="12">
        <v>8871076572</v>
      </c>
      <c r="D4191" s="12">
        <v>952</v>
      </c>
      <c r="E4191" s="82">
        <v>46053.082997685182</v>
      </c>
      <c r="F4191" s="12" t="s">
        <v>15649</v>
      </c>
    </row>
    <row r="4192" spans="1:6" x14ac:dyDescent="0.3">
      <c r="A4192" s="12" t="s">
        <v>19836</v>
      </c>
      <c r="B4192" s="12" t="s">
        <v>2579</v>
      </c>
      <c r="C4192" s="12">
        <v>9829653113</v>
      </c>
      <c r="D4192" s="12">
        <v>495</v>
      </c>
      <c r="E4192" s="82">
        <v>46038.060081018521</v>
      </c>
      <c r="F4192" s="12" t="s">
        <v>15647</v>
      </c>
    </row>
    <row r="4193" spans="1:6" x14ac:dyDescent="0.3">
      <c r="A4193" s="12" t="s">
        <v>19837</v>
      </c>
      <c r="B4193" s="12" t="s">
        <v>3567</v>
      </c>
      <c r="C4193" s="12">
        <v>7091066102</v>
      </c>
      <c r="D4193" s="12">
        <v>933</v>
      </c>
      <c r="E4193" s="82">
        <v>46052.651053240741</v>
      </c>
      <c r="F4193" s="12" t="s">
        <v>15647</v>
      </c>
    </row>
    <row r="4194" spans="1:6" x14ac:dyDescent="0.3">
      <c r="A4194" s="12" t="s">
        <v>19838</v>
      </c>
      <c r="B4194" s="12" t="s">
        <v>4168</v>
      </c>
      <c r="C4194" s="12">
        <v>9884361896</v>
      </c>
      <c r="D4194" s="12">
        <v>336</v>
      </c>
      <c r="E4194" s="82">
        <v>46020.464247685188</v>
      </c>
      <c r="F4194" s="12" t="s">
        <v>15647</v>
      </c>
    </row>
    <row r="4195" spans="1:6" x14ac:dyDescent="0.3">
      <c r="A4195" s="12" t="s">
        <v>19839</v>
      </c>
      <c r="B4195" s="12" t="s">
        <v>2837</v>
      </c>
      <c r="C4195" s="12">
        <v>6364193778</v>
      </c>
      <c r="D4195" s="12">
        <v>1875</v>
      </c>
      <c r="E4195" s="82">
        <v>46039.135775462957</v>
      </c>
      <c r="F4195" s="12" t="s">
        <v>15649</v>
      </c>
    </row>
    <row r="4196" spans="1:6" x14ac:dyDescent="0.3">
      <c r="A4196" s="12" t="s">
        <v>19840</v>
      </c>
      <c r="B4196" s="12" t="s">
        <v>1445</v>
      </c>
      <c r="C4196" s="12">
        <v>6386190525</v>
      </c>
      <c r="D4196" s="12">
        <v>1663</v>
      </c>
      <c r="E4196" s="82">
        <v>46041.756608796299</v>
      </c>
      <c r="F4196" s="12" t="s">
        <v>15643</v>
      </c>
    </row>
    <row r="4197" spans="1:6" x14ac:dyDescent="0.3">
      <c r="A4197" s="12" t="s">
        <v>19841</v>
      </c>
      <c r="B4197" s="12" t="s">
        <v>1544</v>
      </c>
      <c r="C4197" s="12">
        <v>8860849965</v>
      </c>
      <c r="D4197" s="12">
        <v>619</v>
      </c>
      <c r="E4197" s="82">
        <v>46050.319803240738</v>
      </c>
      <c r="F4197" s="12" t="s">
        <v>15647</v>
      </c>
    </row>
    <row r="4198" spans="1:6" x14ac:dyDescent="0.3">
      <c r="A4198" s="12" t="s">
        <v>19842</v>
      </c>
      <c r="B4198" s="12" t="s">
        <v>3788</v>
      </c>
      <c r="C4198" s="12">
        <v>6383356989</v>
      </c>
      <c r="D4198" s="12">
        <v>816</v>
      </c>
      <c r="E4198" s="82">
        <v>46041.650358796287</v>
      </c>
      <c r="F4198" s="12" t="s">
        <v>15649</v>
      </c>
    </row>
    <row r="4199" spans="1:6" x14ac:dyDescent="0.3">
      <c r="A4199" s="12" t="s">
        <v>19843</v>
      </c>
      <c r="B4199" s="12" t="s">
        <v>3647</v>
      </c>
      <c r="C4199" s="12">
        <v>9850025677</v>
      </c>
      <c r="D4199" s="12">
        <v>1266</v>
      </c>
      <c r="E4199" s="82">
        <v>46031.848969907413</v>
      </c>
      <c r="F4199" s="12" t="s">
        <v>15643</v>
      </c>
    </row>
    <row r="4200" spans="1:6" x14ac:dyDescent="0.3">
      <c r="A4200" s="12" t="s">
        <v>19844</v>
      </c>
      <c r="B4200" s="12" t="s">
        <v>2897</v>
      </c>
      <c r="C4200" s="12">
        <v>9827682280</v>
      </c>
      <c r="D4200" s="12">
        <v>3064</v>
      </c>
      <c r="E4200" s="82">
        <v>46052.08021990741</v>
      </c>
      <c r="F4200" s="12" t="s">
        <v>15647</v>
      </c>
    </row>
    <row r="4201" spans="1:6" x14ac:dyDescent="0.3">
      <c r="A4201" s="12" t="s">
        <v>19845</v>
      </c>
      <c r="B4201" s="12" t="s">
        <v>1925</v>
      </c>
      <c r="C4201" s="12">
        <v>8836975991</v>
      </c>
      <c r="D4201" s="12">
        <v>1752</v>
      </c>
      <c r="E4201" s="82">
        <v>46050.034386574072</v>
      </c>
      <c r="F4201" s="12" t="s">
        <v>15647</v>
      </c>
    </row>
    <row r="4202" spans="1:6" x14ac:dyDescent="0.3">
      <c r="A4202" s="12" t="s">
        <v>19846</v>
      </c>
      <c r="B4202" s="12" t="s">
        <v>1261</v>
      </c>
      <c r="C4202" s="12">
        <v>9824693758</v>
      </c>
      <c r="D4202" s="12">
        <v>1131</v>
      </c>
      <c r="E4202" s="82">
        <v>46048.219108796293</v>
      </c>
      <c r="F4202" s="12" t="s">
        <v>15649</v>
      </c>
    </row>
    <row r="4203" spans="1:6" x14ac:dyDescent="0.3">
      <c r="A4203" s="12" t="s">
        <v>19847</v>
      </c>
      <c r="B4203" s="12" t="s">
        <v>1428</v>
      </c>
      <c r="C4203" s="12">
        <v>9933713137</v>
      </c>
      <c r="D4203" s="12">
        <v>3206</v>
      </c>
      <c r="E4203" s="82">
        <v>46026.903136574067</v>
      </c>
      <c r="F4203" s="12" t="s">
        <v>15643</v>
      </c>
    </row>
    <row r="4204" spans="1:6" x14ac:dyDescent="0.3">
      <c r="A4204" s="12" t="s">
        <v>19848</v>
      </c>
      <c r="B4204" s="12" t="s">
        <v>3100</v>
      </c>
      <c r="C4204" s="12">
        <v>9933424014</v>
      </c>
      <c r="D4204" s="12">
        <v>3262</v>
      </c>
      <c r="E4204" s="82">
        <v>46021.277442129627</v>
      </c>
      <c r="F4204" s="12" t="s">
        <v>15647</v>
      </c>
    </row>
    <row r="4205" spans="1:6" x14ac:dyDescent="0.3">
      <c r="A4205" s="12" t="s">
        <v>19849</v>
      </c>
      <c r="B4205" s="12" t="s">
        <v>3970</v>
      </c>
      <c r="C4205" s="12">
        <v>6362565080</v>
      </c>
      <c r="D4205" s="12">
        <v>2693</v>
      </c>
      <c r="E4205" s="82">
        <v>46025.015636574077</v>
      </c>
      <c r="F4205" s="12" t="s">
        <v>15647</v>
      </c>
    </row>
    <row r="4206" spans="1:6" x14ac:dyDescent="0.3">
      <c r="A4206" s="12" t="s">
        <v>19850</v>
      </c>
      <c r="B4206" s="12" t="s">
        <v>949</v>
      </c>
      <c r="C4206" s="12">
        <v>8840723550</v>
      </c>
      <c r="D4206" s="12">
        <v>1816</v>
      </c>
      <c r="E4206" s="82">
        <v>46050.885775462957</v>
      </c>
      <c r="F4206" s="12" t="s">
        <v>15649</v>
      </c>
    </row>
    <row r="4207" spans="1:6" x14ac:dyDescent="0.3">
      <c r="A4207" s="12" t="s">
        <v>19851</v>
      </c>
      <c r="B4207" s="12" t="s">
        <v>3479</v>
      </c>
      <c r="C4207" s="12">
        <v>9956764467</v>
      </c>
      <c r="D4207" s="12">
        <v>3483</v>
      </c>
      <c r="E4207" s="82">
        <v>46051.18855324074</v>
      </c>
      <c r="F4207" s="12" t="s">
        <v>15647</v>
      </c>
    </row>
    <row r="4208" spans="1:6" x14ac:dyDescent="0.3">
      <c r="A4208" s="12" t="s">
        <v>19852</v>
      </c>
      <c r="B4208" s="12" t="s">
        <v>3776</v>
      </c>
      <c r="C4208" s="12">
        <v>6346368521</v>
      </c>
      <c r="D4208" s="12">
        <v>2650</v>
      </c>
      <c r="E4208" s="82">
        <v>46048.621192129627</v>
      </c>
      <c r="F4208" s="12" t="s">
        <v>15643</v>
      </c>
    </row>
    <row r="4209" spans="1:6" x14ac:dyDescent="0.3">
      <c r="A4209" s="12" t="s">
        <v>19853</v>
      </c>
      <c r="B4209" s="12" t="s">
        <v>3461</v>
      </c>
      <c r="C4209" s="12">
        <v>8886609337</v>
      </c>
      <c r="D4209" s="12">
        <v>2207</v>
      </c>
      <c r="E4209" s="82">
        <v>46034.208692129629</v>
      </c>
      <c r="F4209" s="12" t="s">
        <v>15643</v>
      </c>
    </row>
    <row r="4210" spans="1:6" x14ac:dyDescent="0.3">
      <c r="A4210" s="12" t="s">
        <v>19854</v>
      </c>
      <c r="B4210" s="12" t="s">
        <v>3294</v>
      </c>
      <c r="C4210" s="12">
        <v>7046548568</v>
      </c>
      <c r="D4210" s="12">
        <v>31</v>
      </c>
      <c r="E4210" s="82">
        <v>46037.057997685188</v>
      </c>
      <c r="F4210" s="12" t="s">
        <v>15647</v>
      </c>
    </row>
    <row r="4211" spans="1:6" x14ac:dyDescent="0.3">
      <c r="A4211" s="12" t="s">
        <v>19855</v>
      </c>
      <c r="B4211" s="12" t="s">
        <v>4158</v>
      </c>
      <c r="C4211" s="12">
        <v>8836977727</v>
      </c>
      <c r="D4211" s="12">
        <v>2009</v>
      </c>
      <c r="E4211" s="82">
        <v>46040.701053240737</v>
      </c>
      <c r="F4211" s="12" t="s">
        <v>15649</v>
      </c>
    </row>
    <row r="4212" spans="1:6" x14ac:dyDescent="0.3">
      <c r="A4212" s="12" t="s">
        <v>19856</v>
      </c>
      <c r="B4212" s="12" t="s">
        <v>2035</v>
      </c>
      <c r="C4212" s="12">
        <v>9969528419</v>
      </c>
      <c r="D4212" s="12">
        <v>3257</v>
      </c>
      <c r="E4212" s="82">
        <v>46043.729525462957</v>
      </c>
      <c r="F4212" s="12" t="s">
        <v>15647</v>
      </c>
    </row>
    <row r="4213" spans="1:6" x14ac:dyDescent="0.3">
      <c r="A4213" s="12" t="s">
        <v>19857</v>
      </c>
      <c r="B4213" s="12" t="s">
        <v>3659</v>
      </c>
      <c r="C4213" s="12">
        <v>9967778514</v>
      </c>
      <c r="D4213" s="12">
        <v>1624</v>
      </c>
      <c r="E4213" s="82">
        <v>46026.585081018522</v>
      </c>
      <c r="F4213" s="12" t="s">
        <v>15649</v>
      </c>
    </row>
    <row r="4214" spans="1:6" x14ac:dyDescent="0.3">
      <c r="A4214" s="12" t="s">
        <v>19858</v>
      </c>
      <c r="B4214" s="12" t="s">
        <v>4263</v>
      </c>
      <c r="C4214" s="12">
        <v>9937172820</v>
      </c>
      <c r="D4214" s="12">
        <v>20</v>
      </c>
      <c r="E4214" s="82">
        <v>46051.262858796297</v>
      </c>
      <c r="F4214" s="12" t="s">
        <v>15649</v>
      </c>
    </row>
    <row r="4215" spans="1:6" x14ac:dyDescent="0.3">
      <c r="A4215" s="12" t="s">
        <v>19859</v>
      </c>
      <c r="B4215" s="12" t="s">
        <v>1720</v>
      </c>
      <c r="C4215" s="12">
        <v>8836968435</v>
      </c>
      <c r="D4215" s="12">
        <v>3019</v>
      </c>
      <c r="E4215" s="82">
        <v>46038.821192129632</v>
      </c>
      <c r="F4215" s="12" t="s">
        <v>15649</v>
      </c>
    </row>
    <row r="4216" spans="1:6" x14ac:dyDescent="0.3">
      <c r="A4216" s="12" t="s">
        <v>19860</v>
      </c>
      <c r="B4216" s="12" t="s">
        <v>3250</v>
      </c>
      <c r="C4216" s="12">
        <v>7045308533</v>
      </c>
      <c r="D4216" s="12">
        <v>3363</v>
      </c>
      <c r="E4216" s="82">
        <v>46029.955914351849</v>
      </c>
      <c r="F4216" s="12" t="s">
        <v>15649</v>
      </c>
    </row>
    <row r="4217" spans="1:6" x14ac:dyDescent="0.3">
      <c r="A4217" s="12" t="s">
        <v>19861</v>
      </c>
      <c r="B4217" s="12" t="s">
        <v>3601</v>
      </c>
      <c r="C4217" s="12">
        <v>6367539012</v>
      </c>
      <c r="D4217" s="12">
        <v>1216</v>
      </c>
      <c r="E4217" s="82">
        <v>46044.032997685194</v>
      </c>
      <c r="F4217" s="12" t="s">
        <v>15647</v>
      </c>
    </row>
    <row r="4218" spans="1:6" x14ac:dyDescent="0.3">
      <c r="A4218" s="12" t="s">
        <v>19862</v>
      </c>
      <c r="B4218" s="12" t="s">
        <v>3284</v>
      </c>
      <c r="C4218" s="12">
        <v>9853787934</v>
      </c>
      <c r="D4218" s="12">
        <v>1246</v>
      </c>
      <c r="E4218" s="82">
        <v>46034.706608796303</v>
      </c>
      <c r="F4218" s="12" t="s">
        <v>15643</v>
      </c>
    </row>
    <row r="4219" spans="1:6" x14ac:dyDescent="0.3">
      <c r="A4219" s="12" t="s">
        <v>19863</v>
      </c>
      <c r="B4219" s="12" t="s">
        <v>3064</v>
      </c>
      <c r="C4219" s="12">
        <v>8861239287</v>
      </c>
      <c r="D4219" s="12">
        <v>1684</v>
      </c>
      <c r="E4219" s="82">
        <v>46043.73369212963</v>
      </c>
      <c r="F4219" s="12" t="s">
        <v>15649</v>
      </c>
    </row>
    <row r="4220" spans="1:6" x14ac:dyDescent="0.3">
      <c r="A4220" s="12" t="s">
        <v>19864</v>
      </c>
      <c r="B4220" s="12" t="s">
        <v>1522</v>
      </c>
      <c r="C4220" s="12">
        <v>7040434246</v>
      </c>
      <c r="D4220" s="12">
        <v>3467</v>
      </c>
      <c r="E4220" s="82">
        <v>46019.703831018523</v>
      </c>
      <c r="F4220" s="12" t="s">
        <v>15643</v>
      </c>
    </row>
    <row r="4221" spans="1:6" x14ac:dyDescent="0.3">
      <c r="A4221" s="12" t="s">
        <v>19865</v>
      </c>
      <c r="B4221" s="12" t="s">
        <v>2759</v>
      </c>
      <c r="C4221" s="12">
        <v>8821329616</v>
      </c>
      <c r="D4221" s="12">
        <v>1122</v>
      </c>
      <c r="E4221" s="82">
        <v>46026.848969907413</v>
      </c>
      <c r="F4221" s="12" t="s">
        <v>15649</v>
      </c>
    </row>
    <row r="4222" spans="1:6" x14ac:dyDescent="0.3">
      <c r="A4222" s="12" t="s">
        <v>19866</v>
      </c>
      <c r="B4222" s="12" t="s">
        <v>1413</v>
      </c>
      <c r="C4222" s="12">
        <v>9967978592</v>
      </c>
      <c r="D4222" s="12">
        <v>3367</v>
      </c>
      <c r="E4222" s="82">
        <v>46021.704525462963</v>
      </c>
      <c r="F4222" s="12" t="s">
        <v>15643</v>
      </c>
    </row>
    <row r="4223" spans="1:6" x14ac:dyDescent="0.3">
      <c r="A4223" s="12" t="s">
        <v>19867</v>
      </c>
      <c r="B4223" s="12" t="s">
        <v>1903</v>
      </c>
      <c r="C4223" s="12">
        <v>8896283599</v>
      </c>
      <c r="D4223" s="12">
        <v>426</v>
      </c>
      <c r="E4223" s="82">
        <v>46032.410775462973</v>
      </c>
      <c r="F4223" s="12" t="s">
        <v>15647</v>
      </c>
    </row>
    <row r="4224" spans="1:6" x14ac:dyDescent="0.3">
      <c r="A4224" s="12" t="s">
        <v>19868</v>
      </c>
      <c r="B4224" s="12" t="s">
        <v>3707</v>
      </c>
      <c r="C4224" s="12">
        <v>6365599140</v>
      </c>
      <c r="D4224" s="12">
        <v>1577</v>
      </c>
      <c r="E4224" s="82">
        <v>46030.961469907408</v>
      </c>
      <c r="F4224" s="12" t="s">
        <v>15647</v>
      </c>
    </row>
    <row r="4225" spans="1:6" x14ac:dyDescent="0.3">
      <c r="A4225" s="12" t="s">
        <v>19869</v>
      </c>
      <c r="B4225" s="12" t="s">
        <v>1447</v>
      </c>
      <c r="C4225" s="12">
        <v>9894208331</v>
      </c>
      <c r="D4225" s="12">
        <v>3554</v>
      </c>
      <c r="E4225" s="82">
        <v>46019.980219907397</v>
      </c>
      <c r="F4225" s="12" t="s">
        <v>15647</v>
      </c>
    </row>
    <row r="4226" spans="1:6" x14ac:dyDescent="0.3">
      <c r="A4226" s="12" t="s">
        <v>19870</v>
      </c>
      <c r="B4226" s="12" t="s">
        <v>2329</v>
      </c>
      <c r="C4226" s="12">
        <v>7016762011</v>
      </c>
      <c r="D4226" s="12">
        <v>449</v>
      </c>
      <c r="E4226" s="82">
        <v>46044.694803240738</v>
      </c>
      <c r="F4226" s="12" t="s">
        <v>15647</v>
      </c>
    </row>
    <row r="4227" spans="1:6" x14ac:dyDescent="0.3">
      <c r="A4227" s="12" t="s">
        <v>19871</v>
      </c>
      <c r="B4227" s="12" t="s">
        <v>2995</v>
      </c>
      <c r="C4227" s="12">
        <v>6385693251</v>
      </c>
      <c r="D4227" s="12">
        <v>1484</v>
      </c>
      <c r="E4227" s="82">
        <v>46019.89271990741</v>
      </c>
      <c r="F4227" s="12" t="s">
        <v>15649</v>
      </c>
    </row>
    <row r="4228" spans="1:6" x14ac:dyDescent="0.3">
      <c r="A4228" s="12" t="s">
        <v>19872</v>
      </c>
      <c r="B4228" s="12" t="s">
        <v>3797</v>
      </c>
      <c r="C4228" s="12">
        <v>9864930658</v>
      </c>
      <c r="D4228" s="12">
        <v>1126</v>
      </c>
      <c r="E4228" s="82">
        <v>46037.666331018518</v>
      </c>
      <c r="F4228" s="12" t="s">
        <v>15649</v>
      </c>
    </row>
    <row r="4229" spans="1:6" x14ac:dyDescent="0.3">
      <c r="A4229" s="12" t="s">
        <v>19873</v>
      </c>
      <c r="B4229" s="12" t="s">
        <v>1875</v>
      </c>
      <c r="C4229" s="12">
        <v>8881642348</v>
      </c>
      <c r="D4229" s="12">
        <v>1651</v>
      </c>
      <c r="E4229" s="82">
        <v>46030.89271990741</v>
      </c>
      <c r="F4229" s="12" t="s">
        <v>15647</v>
      </c>
    </row>
    <row r="4230" spans="1:6" x14ac:dyDescent="0.3">
      <c r="A4230" s="12" t="s">
        <v>19874</v>
      </c>
      <c r="B4230" s="12" t="s">
        <v>4288</v>
      </c>
      <c r="C4230" s="12">
        <v>9959498285</v>
      </c>
      <c r="D4230" s="12">
        <v>571</v>
      </c>
      <c r="E4230" s="82">
        <v>46029.729525462957</v>
      </c>
      <c r="F4230" s="12" t="s">
        <v>15647</v>
      </c>
    </row>
    <row r="4231" spans="1:6" x14ac:dyDescent="0.3">
      <c r="A4231" s="12" t="s">
        <v>19875</v>
      </c>
      <c r="B4231" s="12" t="s">
        <v>2823</v>
      </c>
      <c r="C4231" s="12">
        <v>6319559391</v>
      </c>
      <c r="D4231" s="12">
        <v>1260</v>
      </c>
      <c r="E4231" s="82">
        <v>46041.598275462973</v>
      </c>
      <c r="F4231" s="12" t="s">
        <v>15647</v>
      </c>
    </row>
    <row r="4232" spans="1:6" x14ac:dyDescent="0.3">
      <c r="A4232" s="12" t="s">
        <v>19876</v>
      </c>
      <c r="B4232" s="12" t="s">
        <v>3487</v>
      </c>
      <c r="C4232" s="12">
        <v>7049085986</v>
      </c>
      <c r="D4232" s="12">
        <v>2392</v>
      </c>
      <c r="E4232" s="82">
        <v>46032.463553240741</v>
      </c>
      <c r="F4232" s="12" t="s">
        <v>15649</v>
      </c>
    </row>
    <row r="4233" spans="1:6" x14ac:dyDescent="0.3">
      <c r="A4233" s="12" t="s">
        <v>19877</v>
      </c>
      <c r="B4233" s="12" t="s">
        <v>4511</v>
      </c>
      <c r="C4233" s="12">
        <v>9895858240</v>
      </c>
      <c r="D4233" s="12">
        <v>1415</v>
      </c>
      <c r="E4233" s="82">
        <v>46027.025358796287</v>
      </c>
      <c r="F4233" s="12" t="s">
        <v>15647</v>
      </c>
    </row>
    <row r="4234" spans="1:6" x14ac:dyDescent="0.3">
      <c r="A4234" s="12" t="s">
        <v>19878</v>
      </c>
      <c r="B4234" s="12" t="s">
        <v>2755</v>
      </c>
      <c r="C4234" s="12">
        <v>6338824769</v>
      </c>
      <c r="D4234" s="12">
        <v>2957</v>
      </c>
      <c r="E4234" s="82">
        <v>46052.231608796297</v>
      </c>
      <c r="F4234" s="12" t="s">
        <v>15649</v>
      </c>
    </row>
    <row r="4235" spans="1:6" x14ac:dyDescent="0.3">
      <c r="A4235" s="12" t="s">
        <v>19879</v>
      </c>
      <c r="B4235" s="12" t="s">
        <v>1556</v>
      </c>
      <c r="C4235" s="12">
        <v>9889331309</v>
      </c>
      <c r="D4235" s="12">
        <v>1498</v>
      </c>
      <c r="E4235" s="82">
        <v>46052.818414351852</v>
      </c>
      <c r="F4235" s="12" t="s">
        <v>15643</v>
      </c>
    </row>
    <row r="4236" spans="1:6" x14ac:dyDescent="0.3">
      <c r="A4236" s="12" t="s">
        <v>19880</v>
      </c>
      <c r="B4236" s="12" t="s">
        <v>1726</v>
      </c>
      <c r="C4236" s="12">
        <v>6326183209</v>
      </c>
      <c r="D4236" s="12">
        <v>312</v>
      </c>
      <c r="E4236" s="82">
        <v>46025.164942129632</v>
      </c>
      <c r="F4236" s="12" t="s">
        <v>15649</v>
      </c>
    </row>
    <row r="4237" spans="1:6" x14ac:dyDescent="0.3">
      <c r="A4237" s="12" t="s">
        <v>19881</v>
      </c>
      <c r="B4237" s="12" t="s">
        <v>4455</v>
      </c>
      <c r="C4237" s="12">
        <v>7010665968</v>
      </c>
      <c r="D4237" s="12">
        <v>1084</v>
      </c>
      <c r="E4237" s="82">
        <v>46027.617719907408</v>
      </c>
      <c r="F4237" s="12" t="s">
        <v>15643</v>
      </c>
    </row>
    <row r="4238" spans="1:6" x14ac:dyDescent="0.3">
      <c r="A4238" s="12" t="s">
        <v>19882</v>
      </c>
      <c r="B4238" s="12" t="s">
        <v>2019</v>
      </c>
      <c r="C4238" s="12">
        <v>7077362080</v>
      </c>
      <c r="D4238" s="12">
        <v>1069</v>
      </c>
      <c r="E4238" s="82">
        <v>46035.128831018519</v>
      </c>
      <c r="F4238" s="12" t="s">
        <v>15647</v>
      </c>
    </row>
    <row r="4239" spans="1:6" x14ac:dyDescent="0.3">
      <c r="A4239" s="12" t="s">
        <v>19883</v>
      </c>
      <c r="B4239" s="12" t="s">
        <v>3924</v>
      </c>
      <c r="C4239" s="12">
        <v>9859443875</v>
      </c>
      <c r="D4239" s="12">
        <v>1532</v>
      </c>
      <c r="E4239" s="82">
        <v>46033.690636574072</v>
      </c>
      <c r="F4239" s="12" t="s">
        <v>15647</v>
      </c>
    </row>
    <row r="4240" spans="1:6" x14ac:dyDescent="0.3">
      <c r="A4240" s="12" t="s">
        <v>19884</v>
      </c>
      <c r="B4240" s="12" t="s">
        <v>3342</v>
      </c>
      <c r="C4240" s="12">
        <v>6374298436</v>
      </c>
      <c r="D4240" s="12">
        <v>815</v>
      </c>
      <c r="E4240" s="82">
        <v>46027.510081018518</v>
      </c>
      <c r="F4240" s="12" t="s">
        <v>15643</v>
      </c>
    </row>
    <row r="4241" spans="1:6" x14ac:dyDescent="0.3">
      <c r="A4241" s="12" t="s">
        <v>19885</v>
      </c>
      <c r="B4241" s="12" t="s">
        <v>3920</v>
      </c>
      <c r="C4241" s="12">
        <v>8881360487</v>
      </c>
      <c r="D4241" s="12">
        <v>425</v>
      </c>
      <c r="E4241" s="82">
        <v>46033.492025462961</v>
      </c>
      <c r="F4241" s="12" t="s">
        <v>15647</v>
      </c>
    </row>
    <row r="4242" spans="1:6" x14ac:dyDescent="0.3">
      <c r="A4242" s="12" t="s">
        <v>19886</v>
      </c>
      <c r="B4242" s="12" t="s">
        <v>1360</v>
      </c>
      <c r="C4242" s="12">
        <v>6388975132</v>
      </c>
      <c r="D4242" s="12">
        <v>678</v>
      </c>
      <c r="E4242" s="82">
        <v>46031.741331018522</v>
      </c>
      <c r="F4242" s="12" t="s">
        <v>15649</v>
      </c>
    </row>
    <row r="4243" spans="1:6" x14ac:dyDescent="0.3">
      <c r="A4243" s="12" t="s">
        <v>19887</v>
      </c>
      <c r="B4243" s="12" t="s">
        <v>4469</v>
      </c>
      <c r="C4243" s="12">
        <v>9853512748</v>
      </c>
      <c r="D4243" s="12">
        <v>2462</v>
      </c>
      <c r="E4243" s="82">
        <v>46029.824664351851</v>
      </c>
      <c r="F4243" s="12" t="s">
        <v>15649</v>
      </c>
    </row>
    <row r="4244" spans="1:6" x14ac:dyDescent="0.3">
      <c r="A4244" s="12" t="s">
        <v>19888</v>
      </c>
      <c r="B4244" s="12" t="s">
        <v>4573</v>
      </c>
      <c r="C4244" s="12">
        <v>9975961207</v>
      </c>
      <c r="D4244" s="12">
        <v>1658</v>
      </c>
      <c r="E4244" s="82">
        <v>46051.786469907413</v>
      </c>
      <c r="F4244" s="12" t="s">
        <v>15649</v>
      </c>
    </row>
    <row r="4245" spans="1:6" x14ac:dyDescent="0.3">
      <c r="A4245" s="12" t="s">
        <v>19889</v>
      </c>
      <c r="B4245" s="12" t="s">
        <v>1816</v>
      </c>
      <c r="C4245" s="12">
        <v>9889128203</v>
      </c>
      <c r="D4245" s="12">
        <v>1025</v>
      </c>
      <c r="E4245" s="82">
        <v>46049.542719907397</v>
      </c>
      <c r="F4245" s="12" t="s">
        <v>15649</v>
      </c>
    </row>
    <row r="4246" spans="1:6" x14ac:dyDescent="0.3">
      <c r="A4246" s="12" t="s">
        <v>19890</v>
      </c>
      <c r="B4246" s="12" t="s">
        <v>3154</v>
      </c>
      <c r="C4246" s="12">
        <v>6380209418</v>
      </c>
      <c r="D4246" s="12">
        <v>698</v>
      </c>
      <c r="E4246" s="82">
        <v>46047.568414351852</v>
      </c>
      <c r="F4246" s="12" t="s">
        <v>15649</v>
      </c>
    </row>
    <row r="4247" spans="1:6" x14ac:dyDescent="0.3">
      <c r="A4247" s="12" t="s">
        <v>19891</v>
      </c>
      <c r="B4247" s="12" t="s">
        <v>2247</v>
      </c>
      <c r="C4247" s="12">
        <v>9943916074</v>
      </c>
      <c r="D4247" s="12">
        <v>2449</v>
      </c>
      <c r="E4247" s="82">
        <v>46028.037164351852</v>
      </c>
      <c r="F4247" s="12" t="s">
        <v>15649</v>
      </c>
    </row>
    <row r="4248" spans="1:6" x14ac:dyDescent="0.3">
      <c r="A4248" s="12" t="s">
        <v>19892</v>
      </c>
      <c r="B4248" s="12" t="s">
        <v>3176</v>
      </c>
      <c r="C4248" s="12">
        <v>8877503087</v>
      </c>
      <c r="D4248" s="12">
        <v>2960</v>
      </c>
      <c r="E4248" s="82">
        <v>46029.963553240741</v>
      </c>
      <c r="F4248" s="12" t="s">
        <v>15647</v>
      </c>
    </row>
    <row r="4249" spans="1:6" x14ac:dyDescent="0.3">
      <c r="A4249" s="12" t="s">
        <v>19893</v>
      </c>
      <c r="B4249" s="12" t="s">
        <v>2033</v>
      </c>
      <c r="C4249" s="12">
        <v>9959910575</v>
      </c>
      <c r="D4249" s="12">
        <v>2662</v>
      </c>
      <c r="E4249" s="82">
        <v>46050.244108796287</v>
      </c>
      <c r="F4249" s="12" t="s">
        <v>15643</v>
      </c>
    </row>
    <row r="4250" spans="1:6" x14ac:dyDescent="0.3">
      <c r="A4250" s="12" t="s">
        <v>19894</v>
      </c>
      <c r="B4250" s="12" t="s">
        <v>653</v>
      </c>
      <c r="C4250" s="12">
        <v>9962161038</v>
      </c>
      <c r="D4250" s="12">
        <v>2759</v>
      </c>
      <c r="E4250" s="82">
        <v>46026.912164351852</v>
      </c>
      <c r="F4250" s="12" t="s">
        <v>15649</v>
      </c>
    </row>
    <row r="4251" spans="1:6" x14ac:dyDescent="0.3">
      <c r="A4251" s="12" t="s">
        <v>19895</v>
      </c>
      <c r="B4251" s="12" t="s">
        <v>3803</v>
      </c>
      <c r="C4251" s="12">
        <v>7099369914</v>
      </c>
      <c r="D4251" s="12">
        <v>1621</v>
      </c>
      <c r="E4251" s="82">
        <v>46022.34480324074</v>
      </c>
      <c r="F4251" s="12" t="s">
        <v>15643</v>
      </c>
    </row>
    <row r="4252" spans="1:6" x14ac:dyDescent="0.3">
      <c r="A4252" s="12" t="s">
        <v>19896</v>
      </c>
      <c r="B4252" s="12" t="s">
        <v>4477</v>
      </c>
      <c r="C4252" s="12">
        <v>8874798517</v>
      </c>
      <c r="D4252" s="12">
        <v>3582</v>
      </c>
      <c r="E4252" s="82">
        <v>46033.187164351853</v>
      </c>
      <c r="F4252" s="12" t="s">
        <v>15647</v>
      </c>
    </row>
    <row r="4253" spans="1:6" x14ac:dyDescent="0.3">
      <c r="A4253" s="12" t="s">
        <v>19897</v>
      </c>
      <c r="B4253" s="12" t="s">
        <v>667</v>
      </c>
      <c r="C4253" s="12">
        <v>6394459102</v>
      </c>
      <c r="D4253" s="12">
        <v>2625</v>
      </c>
      <c r="E4253" s="82">
        <v>46047.044803240737</v>
      </c>
      <c r="F4253" s="12" t="s">
        <v>15643</v>
      </c>
    </row>
    <row r="4254" spans="1:6" x14ac:dyDescent="0.3">
      <c r="A4254" s="12" t="s">
        <v>19898</v>
      </c>
      <c r="B4254" s="12" t="s">
        <v>3924</v>
      </c>
      <c r="C4254" s="12">
        <v>8895614003</v>
      </c>
      <c r="D4254" s="12">
        <v>3213</v>
      </c>
      <c r="E4254" s="82">
        <v>46035.930914351848</v>
      </c>
      <c r="F4254" s="12" t="s">
        <v>15643</v>
      </c>
    </row>
    <row r="4255" spans="1:6" x14ac:dyDescent="0.3">
      <c r="A4255" s="12" t="s">
        <v>19899</v>
      </c>
      <c r="B4255" s="12" t="s">
        <v>697</v>
      </c>
      <c r="C4255" s="12">
        <v>9823296384</v>
      </c>
      <c r="D4255" s="12">
        <v>1232</v>
      </c>
      <c r="E4255" s="82">
        <v>46031.803136574083</v>
      </c>
      <c r="F4255" s="12" t="s">
        <v>15643</v>
      </c>
    </row>
    <row r="4256" spans="1:6" x14ac:dyDescent="0.3">
      <c r="A4256" s="12" t="s">
        <v>19900</v>
      </c>
      <c r="B4256" s="12" t="s">
        <v>2521</v>
      </c>
      <c r="C4256" s="12">
        <v>9881655200</v>
      </c>
      <c r="D4256" s="12">
        <v>2160</v>
      </c>
      <c r="E4256" s="82">
        <v>46041.035775462973</v>
      </c>
      <c r="F4256" s="12" t="s">
        <v>15649</v>
      </c>
    </row>
    <row r="4257" spans="1:6" x14ac:dyDescent="0.3">
      <c r="A4257" s="12" t="s">
        <v>19901</v>
      </c>
      <c r="B4257" s="12" t="s">
        <v>750</v>
      </c>
      <c r="C4257" s="12">
        <v>6372283962</v>
      </c>
      <c r="D4257" s="12">
        <v>319</v>
      </c>
      <c r="E4257" s="82">
        <v>46050.23369212963</v>
      </c>
      <c r="F4257" s="12" t="s">
        <v>15647</v>
      </c>
    </row>
    <row r="4258" spans="1:6" x14ac:dyDescent="0.3">
      <c r="A4258" s="12" t="s">
        <v>19902</v>
      </c>
      <c r="B4258" s="12" t="s">
        <v>1670</v>
      </c>
      <c r="C4258" s="12">
        <v>9964516564</v>
      </c>
      <c r="D4258" s="12">
        <v>2769</v>
      </c>
      <c r="E4258" s="82">
        <v>46030.73646990741</v>
      </c>
      <c r="F4258" s="12" t="s">
        <v>15647</v>
      </c>
    </row>
    <row r="4259" spans="1:6" x14ac:dyDescent="0.3">
      <c r="A4259" s="12" t="s">
        <v>19903</v>
      </c>
      <c r="B4259" s="12" t="s">
        <v>4208</v>
      </c>
      <c r="C4259" s="12">
        <v>7034678234</v>
      </c>
      <c r="D4259" s="12">
        <v>423</v>
      </c>
      <c r="E4259" s="82">
        <v>46031.235775462963</v>
      </c>
      <c r="F4259" s="12" t="s">
        <v>15649</v>
      </c>
    </row>
    <row r="4260" spans="1:6" x14ac:dyDescent="0.3">
      <c r="A4260" s="12" t="s">
        <v>19904</v>
      </c>
      <c r="B4260" s="12" t="s">
        <v>2299</v>
      </c>
      <c r="C4260" s="12">
        <v>6318992341</v>
      </c>
      <c r="D4260" s="12">
        <v>3194</v>
      </c>
      <c r="E4260" s="82">
        <v>46030.800358796303</v>
      </c>
      <c r="F4260" s="12" t="s">
        <v>15643</v>
      </c>
    </row>
    <row r="4261" spans="1:6" x14ac:dyDescent="0.3">
      <c r="A4261" s="12" t="s">
        <v>19905</v>
      </c>
      <c r="B4261" s="12" t="s">
        <v>1198</v>
      </c>
      <c r="C4261" s="12">
        <v>6382949528</v>
      </c>
      <c r="D4261" s="12">
        <v>363</v>
      </c>
      <c r="E4261" s="82">
        <v>46021.626747685194</v>
      </c>
      <c r="F4261" s="12" t="s">
        <v>15647</v>
      </c>
    </row>
    <row r="4262" spans="1:6" x14ac:dyDescent="0.3">
      <c r="A4262" s="12" t="s">
        <v>19906</v>
      </c>
      <c r="B4262" s="12" t="s">
        <v>3044</v>
      </c>
      <c r="C4262" s="12">
        <v>9825961116</v>
      </c>
      <c r="D4262" s="12">
        <v>2456</v>
      </c>
      <c r="E4262" s="82">
        <v>46052.742025462961</v>
      </c>
      <c r="F4262" s="12" t="s">
        <v>15643</v>
      </c>
    </row>
    <row r="4263" spans="1:6" x14ac:dyDescent="0.3">
      <c r="A4263" s="12" t="s">
        <v>19907</v>
      </c>
      <c r="B4263" s="12" t="s">
        <v>2229</v>
      </c>
      <c r="C4263" s="12">
        <v>9988825356</v>
      </c>
      <c r="D4263" s="12">
        <v>2599</v>
      </c>
      <c r="E4263" s="82">
        <v>46019.822581018518</v>
      </c>
      <c r="F4263" s="12" t="s">
        <v>15649</v>
      </c>
    </row>
    <row r="4264" spans="1:6" x14ac:dyDescent="0.3">
      <c r="A4264" s="12" t="s">
        <v>19908</v>
      </c>
      <c r="B4264" s="12" t="s">
        <v>4086</v>
      </c>
      <c r="C4264" s="12">
        <v>9927970405</v>
      </c>
      <c r="D4264" s="12">
        <v>2861</v>
      </c>
      <c r="E4264" s="82">
        <v>46025.726053240738</v>
      </c>
      <c r="F4264" s="12" t="s">
        <v>15643</v>
      </c>
    </row>
    <row r="4265" spans="1:6" x14ac:dyDescent="0.3">
      <c r="A4265" s="12" t="s">
        <v>19909</v>
      </c>
      <c r="B4265" s="12" t="s">
        <v>2325</v>
      </c>
      <c r="C4265" s="12">
        <v>9874275244</v>
      </c>
      <c r="D4265" s="12">
        <v>1161</v>
      </c>
      <c r="E4265" s="82">
        <v>46025.867025462961</v>
      </c>
      <c r="F4265" s="12" t="s">
        <v>15643</v>
      </c>
    </row>
    <row r="4266" spans="1:6" x14ac:dyDescent="0.3">
      <c r="A4266" s="12" t="s">
        <v>19910</v>
      </c>
      <c r="B4266" s="12" t="s">
        <v>1919</v>
      </c>
      <c r="C4266" s="12">
        <v>6358451180</v>
      </c>
      <c r="D4266" s="12">
        <v>1178</v>
      </c>
      <c r="E4266" s="82">
        <v>46043.342719907407</v>
      </c>
      <c r="F4266" s="12" t="s">
        <v>15649</v>
      </c>
    </row>
    <row r="4267" spans="1:6" x14ac:dyDescent="0.3">
      <c r="A4267" s="12" t="s">
        <v>19911</v>
      </c>
      <c r="B4267" s="12" t="s">
        <v>1668</v>
      </c>
      <c r="C4267" s="12">
        <v>7026989608</v>
      </c>
      <c r="D4267" s="12">
        <v>2491</v>
      </c>
      <c r="E4267" s="82">
        <v>46043.074664351851</v>
      </c>
      <c r="F4267" s="12" t="s">
        <v>15643</v>
      </c>
    </row>
    <row r="4268" spans="1:6" x14ac:dyDescent="0.3">
      <c r="A4268" s="12" t="s">
        <v>19912</v>
      </c>
      <c r="B4268" s="12" t="s">
        <v>4074</v>
      </c>
      <c r="C4268" s="12">
        <v>8824858927</v>
      </c>
      <c r="D4268" s="12">
        <v>1220</v>
      </c>
      <c r="E4268" s="82">
        <v>46049.74827546296</v>
      </c>
      <c r="F4268" s="12" t="s">
        <v>15649</v>
      </c>
    </row>
    <row r="4269" spans="1:6" x14ac:dyDescent="0.3">
      <c r="A4269" s="12" t="s">
        <v>19913</v>
      </c>
      <c r="B4269" s="12" t="s">
        <v>2439</v>
      </c>
      <c r="C4269" s="12">
        <v>7082556023</v>
      </c>
      <c r="D4269" s="12">
        <v>788</v>
      </c>
      <c r="E4269" s="82">
        <v>46022.155914351853</v>
      </c>
      <c r="F4269" s="12" t="s">
        <v>15649</v>
      </c>
    </row>
    <row r="4270" spans="1:6" x14ac:dyDescent="0.3">
      <c r="A4270" s="12" t="s">
        <v>19914</v>
      </c>
      <c r="B4270" s="12" t="s">
        <v>4332</v>
      </c>
      <c r="C4270" s="12">
        <v>6322937887</v>
      </c>
      <c r="D4270" s="12">
        <v>1872</v>
      </c>
      <c r="E4270" s="82">
        <v>46035.846886574072</v>
      </c>
      <c r="F4270" s="12" t="s">
        <v>15643</v>
      </c>
    </row>
    <row r="4271" spans="1:6" x14ac:dyDescent="0.3">
      <c r="A4271" s="12" t="s">
        <v>19915</v>
      </c>
      <c r="B4271" s="12" t="s">
        <v>4284</v>
      </c>
      <c r="C4271" s="12">
        <v>9925438637</v>
      </c>
      <c r="D4271" s="12">
        <v>3475</v>
      </c>
      <c r="E4271" s="82">
        <v>46038.287164351852</v>
      </c>
      <c r="F4271" s="12" t="s">
        <v>15649</v>
      </c>
    </row>
    <row r="4272" spans="1:6" x14ac:dyDescent="0.3">
      <c r="A4272" s="12" t="s">
        <v>19916</v>
      </c>
      <c r="B4272" s="12" t="s">
        <v>4527</v>
      </c>
      <c r="C4272" s="12">
        <v>8878935549</v>
      </c>
      <c r="D4272" s="12">
        <v>2162</v>
      </c>
      <c r="E4272" s="82">
        <v>46038.682997685188</v>
      </c>
      <c r="F4272" s="12" t="s">
        <v>15647</v>
      </c>
    </row>
    <row r="4273" spans="1:6" x14ac:dyDescent="0.3">
      <c r="A4273" s="12" t="s">
        <v>19917</v>
      </c>
      <c r="B4273" s="12" t="s">
        <v>4025</v>
      </c>
      <c r="C4273" s="12">
        <v>9973913212</v>
      </c>
      <c r="D4273" s="12">
        <v>2466</v>
      </c>
      <c r="E4273" s="82">
        <v>46029.106608796297</v>
      </c>
      <c r="F4273" s="12" t="s">
        <v>15643</v>
      </c>
    </row>
    <row r="4274" spans="1:6" x14ac:dyDescent="0.3">
      <c r="A4274" s="12" t="s">
        <v>19918</v>
      </c>
      <c r="B4274" s="12" t="s">
        <v>1684</v>
      </c>
      <c r="C4274" s="12">
        <v>7081607306</v>
      </c>
      <c r="D4274" s="12">
        <v>250</v>
      </c>
      <c r="E4274" s="82">
        <v>46034.400358796287</v>
      </c>
      <c r="F4274" s="12" t="s">
        <v>15649</v>
      </c>
    </row>
    <row r="4275" spans="1:6" x14ac:dyDescent="0.3">
      <c r="A4275" s="12" t="s">
        <v>19919</v>
      </c>
      <c r="B4275" s="12" t="s">
        <v>3926</v>
      </c>
      <c r="C4275" s="12">
        <v>9928453758</v>
      </c>
      <c r="D4275" s="12">
        <v>1179</v>
      </c>
      <c r="E4275" s="82">
        <v>46038.102442129632</v>
      </c>
      <c r="F4275" s="12" t="s">
        <v>15643</v>
      </c>
    </row>
    <row r="4276" spans="1:6" x14ac:dyDescent="0.3">
      <c r="A4276" s="12" t="s">
        <v>19920</v>
      </c>
      <c r="B4276" s="12" t="s">
        <v>4459</v>
      </c>
      <c r="C4276" s="12">
        <v>8880195895</v>
      </c>
      <c r="D4276" s="12">
        <v>2697</v>
      </c>
      <c r="E4276" s="82">
        <v>46041.272581018522</v>
      </c>
      <c r="F4276" s="12" t="s">
        <v>15649</v>
      </c>
    </row>
    <row r="4277" spans="1:6" x14ac:dyDescent="0.3">
      <c r="A4277" s="12" t="s">
        <v>19921</v>
      </c>
      <c r="B4277" s="12" t="s">
        <v>2943</v>
      </c>
      <c r="C4277" s="12">
        <v>6360111057</v>
      </c>
      <c r="D4277" s="12">
        <v>3021</v>
      </c>
      <c r="E4277" s="82">
        <v>46025.503136574072</v>
      </c>
      <c r="F4277" s="12" t="s">
        <v>15649</v>
      </c>
    </row>
    <row r="4278" spans="1:6" x14ac:dyDescent="0.3">
      <c r="A4278" s="12" t="s">
        <v>19922</v>
      </c>
      <c r="B4278" s="12" t="s">
        <v>2102</v>
      </c>
      <c r="C4278" s="12">
        <v>7079954501</v>
      </c>
      <c r="D4278" s="12">
        <v>1462</v>
      </c>
      <c r="E4278" s="82">
        <v>46021.547581018523</v>
      </c>
      <c r="F4278" s="12" t="s">
        <v>15643</v>
      </c>
    </row>
    <row r="4279" spans="1:6" x14ac:dyDescent="0.3">
      <c r="A4279" s="12" t="s">
        <v>19923</v>
      </c>
      <c r="B4279" s="12" t="s">
        <v>1672</v>
      </c>
      <c r="C4279" s="12">
        <v>6313122305</v>
      </c>
      <c r="D4279" s="12">
        <v>197</v>
      </c>
      <c r="E4279" s="82">
        <v>46019.897581018522</v>
      </c>
      <c r="F4279" s="12" t="s">
        <v>15647</v>
      </c>
    </row>
    <row r="4280" spans="1:6" x14ac:dyDescent="0.3">
      <c r="A4280" s="12" t="s">
        <v>19924</v>
      </c>
      <c r="B4280" s="12" t="s">
        <v>3336</v>
      </c>
      <c r="C4280" s="12">
        <v>9854789659</v>
      </c>
      <c r="D4280" s="12">
        <v>516</v>
      </c>
      <c r="E4280" s="82">
        <v>46045.953831018523</v>
      </c>
      <c r="F4280" s="12" t="s">
        <v>15643</v>
      </c>
    </row>
    <row r="4281" spans="1:6" x14ac:dyDescent="0.3">
      <c r="A4281" s="12" t="s">
        <v>19925</v>
      </c>
      <c r="B4281" s="12" t="s">
        <v>2433</v>
      </c>
      <c r="C4281" s="12">
        <v>7011657489</v>
      </c>
      <c r="D4281" s="12">
        <v>2035</v>
      </c>
      <c r="E4281" s="82">
        <v>46028.780219907407</v>
      </c>
      <c r="F4281" s="12" t="s">
        <v>15643</v>
      </c>
    </row>
    <row r="4282" spans="1:6" x14ac:dyDescent="0.3">
      <c r="A4282" s="12" t="s">
        <v>19926</v>
      </c>
      <c r="B4282" s="12" t="s">
        <v>3338</v>
      </c>
      <c r="C4282" s="12">
        <v>9917209904</v>
      </c>
      <c r="D4282" s="12">
        <v>378</v>
      </c>
      <c r="E4282" s="82">
        <v>46021.874664351853</v>
      </c>
      <c r="F4282" s="12" t="s">
        <v>15649</v>
      </c>
    </row>
    <row r="4283" spans="1:6" x14ac:dyDescent="0.3">
      <c r="A4283" s="12" t="s">
        <v>19927</v>
      </c>
      <c r="B4283" s="12" t="s">
        <v>3559</v>
      </c>
      <c r="C4283" s="12">
        <v>9898437580</v>
      </c>
      <c r="D4283" s="12">
        <v>3244</v>
      </c>
      <c r="E4283" s="82">
        <v>46046.21702546296</v>
      </c>
      <c r="F4283" s="12" t="s">
        <v>15643</v>
      </c>
    </row>
    <row r="4284" spans="1:6" x14ac:dyDescent="0.3">
      <c r="A4284" s="12" t="s">
        <v>19928</v>
      </c>
      <c r="B4284" s="12" t="s">
        <v>914</v>
      </c>
      <c r="C4284" s="12">
        <v>7082842007</v>
      </c>
      <c r="D4284" s="12">
        <v>628</v>
      </c>
      <c r="E4284" s="82">
        <v>46039.244108796287</v>
      </c>
      <c r="F4284" s="12" t="s">
        <v>15643</v>
      </c>
    </row>
    <row r="4285" spans="1:6" x14ac:dyDescent="0.3">
      <c r="A4285" s="12" t="s">
        <v>19929</v>
      </c>
      <c r="B4285" s="12" t="s">
        <v>969</v>
      </c>
      <c r="C4285" s="12">
        <v>6311500356</v>
      </c>
      <c r="D4285" s="12">
        <v>2712</v>
      </c>
      <c r="E4285" s="82">
        <v>46027.957303240742</v>
      </c>
      <c r="F4285" s="12" t="s">
        <v>15649</v>
      </c>
    </row>
    <row r="4286" spans="1:6" x14ac:dyDescent="0.3">
      <c r="A4286" s="12" t="s">
        <v>19930</v>
      </c>
      <c r="B4286" s="12" t="s">
        <v>3274</v>
      </c>
      <c r="C4286" s="12">
        <v>7040305452</v>
      </c>
      <c r="D4286" s="12">
        <v>3445</v>
      </c>
      <c r="E4286" s="82">
        <v>46038.810081018521</v>
      </c>
      <c r="F4286" s="12" t="s">
        <v>15649</v>
      </c>
    </row>
    <row r="4287" spans="1:6" x14ac:dyDescent="0.3">
      <c r="A4287" s="12" t="s">
        <v>19931</v>
      </c>
      <c r="B4287" s="12" t="s">
        <v>4581</v>
      </c>
      <c r="C4287" s="12">
        <v>9895213869</v>
      </c>
      <c r="D4287" s="12">
        <v>1947</v>
      </c>
      <c r="E4287" s="82">
        <v>46026.589942129627</v>
      </c>
      <c r="F4287" s="12" t="s">
        <v>15649</v>
      </c>
    </row>
    <row r="4288" spans="1:6" x14ac:dyDescent="0.3">
      <c r="A4288" s="12" t="s">
        <v>19932</v>
      </c>
      <c r="B4288" s="12" t="s">
        <v>1326</v>
      </c>
      <c r="C4288" s="12">
        <v>9985754641</v>
      </c>
      <c r="D4288" s="12">
        <v>369</v>
      </c>
      <c r="E4288" s="82">
        <v>46048.748969907407</v>
      </c>
      <c r="F4288" s="12" t="s">
        <v>15647</v>
      </c>
    </row>
    <row r="4289" spans="1:6" x14ac:dyDescent="0.3">
      <c r="A4289" s="12" t="s">
        <v>19933</v>
      </c>
      <c r="B4289" s="12" t="s">
        <v>1628</v>
      </c>
      <c r="C4289" s="12">
        <v>8879918999</v>
      </c>
      <c r="D4289" s="12">
        <v>1006</v>
      </c>
      <c r="E4289" s="82">
        <v>46046.283692129633</v>
      </c>
      <c r="F4289" s="12" t="s">
        <v>15649</v>
      </c>
    </row>
    <row r="4290" spans="1:6" x14ac:dyDescent="0.3">
      <c r="A4290" s="12" t="s">
        <v>19934</v>
      </c>
      <c r="B4290" s="12" t="s">
        <v>2055</v>
      </c>
      <c r="C4290" s="12">
        <v>7074034135</v>
      </c>
      <c r="D4290" s="12">
        <v>515</v>
      </c>
      <c r="E4290" s="82">
        <v>46019.854525462957</v>
      </c>
      <c r="F4290" s="12" t="s">
        <v>15647</v>
      </c>
    </row>
    <row r="4291" spans="1:6" x14ac:dyDescent="0.3">
      <c r="A4291" s="12" t="s">
        <v>19935</v>
      </c>
      <c r="B4291" s="12" t="s">
        <v>1211</v>
      </c>
      <c r="C4291" s="12">
        <v>6396506319</v>
      </c>
      <c r="D4291" s="12">
        <v>2841</v>
      </c>
      <c r="E4291" s="82">
        <v>46026.447581018518</v>
      </c>
      <c r="F4291" s="12" t="s">
        <v>15643</v>
      </c>
    </row>
    <row r="4292" spans="1:6" x14ac:dyDescent="0.3">
      <c r="A4292" s="12" t="s">
        <v>19936</v>
      </c>
      <c r="B4292" s="12" t="s">
        <v>3394</v>
      </c>
      <c r="C4292" s="12">
        <v>7068772273</v>
      </c>
      <c r="D4292" s="12">
        <v>1316</v>
      </c>
      <c r="E4292" s="82">
        <v>46048.155914351853</v>
      </c>
      <c r="F4292" s="12" t="s">
        <v>15647</v>
      </c>
    </row>
    <row r="4293" spans="1:6" x14ac:dyDescent="0.3">
      <c r="A4293" s="12" t="s">
        <v>19937</v>
      </c>
      <c r="B4293" s="12" t="s">
        <v>4273</v>
      </c>
      <c r="C4293" s="12">
        <v>6310006267</v>
      </c>
      <c r="D4293" s="12">
        <v>3357</v>
      </c>
      <c r="E4293" s="82">
        <v>46029.403831018521</v>
      </c>
      <c r="F4293" s="12" t="s">
        <v>15647</v>
      </c>
    </row>
    <row r="4294" spans="1:6" x14ac:dyDescent="0.3">
      <c r="A4294" s="12" t="s">
        <v>19938</v>
      </c>
      <c r="B4294" s="12" t="s">
        <v>834</v>
      </c>
      <c r="C4294" s="12">
        <v>9991830973</v>
      </c>
      <c r="D4294" s="12">
        <v>3497</v>
      </c>
      <c r="E4294" s="82">
        <v>46024.401747685188</v>
      </c>
      <c r="F4294" s="12" t="s">
        <v>15647</v>
      </c>
    </row>
    <row r="4295" spans="1:6" x14ac:dyDescent="0.3">
      <c r="A4295" s="12" t="s">
        <v>19939</v>
      </c>
      <c r="B4295" s="12" t="s">
        <v>4009</v>
      </c>
      <c r="C4295" s="12">
        <v>9931933492</v>
      </c>
      <c r="D4295" s="12">
        <v>855</v>
      </c>
      <c r="E4295" s="82">
        <v>46035.950358796297</v>
      </c>
      <c r="F4295" s="12" t="s">
        <v>15647</v>
      </c>
    </row>
    <row r="4296" spans="1:6" x14ac:dyDescent="0.3">
      <c r="A4296" s="12" t="s">
        <v>19940</v>
      </c>
      <c r="B4296" s="12" t="s">
        <v>1626</v>
      </c>
      <c r="C4296" s="12">
        <v>6343040719</v>
      </c>
      <c r="D4296" s="12">
        <v>1963</v>
      </c>
      <c r="E4296" s="82">
        <v>46020.211469907408</v>
      </c>
      <c r="F4296" s="12" t="s">
        <v>15649</v>
      </c>
    </row>
    <row r="4297" spans="1:6" x14ac:dyDescent="0.3">
      <c r="A4297" s="12" t="s">
        <v>19941</v>
      </c>
      <c r="B4297" s="12" t="s">
        <v>3012</v>
      </c>
      <c r="C4297" s="12">
        <v>8830918932</v>
      </c>
      <c r="D4297" s="12">
        <v>2050</v>
      </c>
      <c r="E4297" s="82">
        <v>46031.811469907407</v>
      </c>
      <c r="F4297" s="12" t="s">
        <v>15649</v>
      </c>
    </row>
    <row r="4298" spans="1:6" x14ac:dyDescent="0.3">
      <c r="A4298" s="12" t="s">
        <v>19942</v>
      </c>
      <c r="B4298" s="12" t="s">
        <v>2715</v>
      </c>
      <c r="C4298" s="12">
        <v>6335672259</v>
      </c>
      <c r="D4298" s="12">
        <v>3505</v>
      </c>
      <c r="E4298" s="82">
        <v>46042.679525462961</v>
      </c>
      <c r="F4298" s="12" t="s">
        <v>15647</v>
      </c>
    </row>
    <row r="4299" spans="1:6" x14ac:dyDescent="0.3">
      <c r="A4299" s="12" t="s">
        <v>19943</v>
      </c>
      <c r="B4299" s="12" t="s">
        <v>3970</v>
      </c>
      <c r="C4299" s="12">
        <v>9934791582</v>
      </c>
      <c r="D4299" s="12">
        <v>1227</v>
      </c>
      <c r="E4299" s="82">
        <v>46052.664942129632</v>
      </c>
      <c r="F4299" s="12" t="s">
        <v>15647</v>
      </c>
    </row>
    <row r="4300" spans="1:6" x14ac:dyDescent="0.3">
      <c r="A4300" s="12" t="s">
        <v>19944</v>
      </c>
      <c r="B4300" s="12" t="s">
        <v>1937</v>
      </c>
      <c r="C4300" s="12">
        <v>7094684035</v>
      </c>
      <c r="D4300" s="12">
        <v>500</v>
      </c>
      <c r="E4300" s="82">
        <v>46028.675358796303</v>
      </c>
      <c r="F4300" s="12" t="s">
        <v>15643</v>
      </c>
    </row>
    <row r="4301" spans="1:6" x14ac:dyDescent="0.3">
      <c r="A4301" s="12" t="s">
        <v>19945</v>
      </c>
      <c r="B4301" s="12" t="s">
        <v>2162</v>
      </c>
      <c r="C4301" s="12">
        <v>9821792070</v>
      </c>
      <c r="D4301" s="12">
        <v>474</v>
      </c>
      <c r="E4301" s="82">
        <v>46053.451747685183</v>
      </c>
      <c r="F4301" s="12" t="s">
        <v>15643</v>
      </c>
    </row>
    <row r="4302" spans="1:6" x14ac:dyDescent="0.3">
      <c r="A4302" s="12" t="s">
        <v>19946</v>
      </c>
      <c r="B4302" s="12" t="s">
        <v>2096</v>
      </c>
      <c r="C4302" s="12">
        <v>9948599238</v>
      </c>
      <c r="D4302" s="12">
        <v>431</v>
      </c>
      <c r="E4302" s="82">
        <v>46043.170497685183</v>
      </c>
      <c r="F4302" s="12" t="s">
        <v>15647</v>
      </c>
    </row>
    <row r="4303" spans="1:6" x14ac:dyDescent="0.3">
      <c r="A4303" s="12" t="s">
        <v>19947</v>
      </c>
      <c r="B4303" s="12" t="s">
        <v>1306</v>
      </c>
      <c r="C4303" s="12">
        <v>7022348676</v>
      </c>
      <c r="D4303" s="12">
        <v>1411</v>
      </c>
      <c r="E4303" s="82">
        <v>46029.301747685182</v>
      </c>
      <c r="F4303" s="12" t="s">
        <v>15647</v>
      </c>
    </row>
    <row r="4304" spans="1:6" x14ac:dyDescent="0.3">
      <c r="A4304" s="12" t="s">
        <v>19948</v>
      </c>
      <c r="B4304" s="12" t="s">
        <v>4120</v>
      </c>
      <c r="C4304" s="12">
        <v>9986603443</v>
      </c>
      <c r="D4304" s="12">
        <v>100</v>
      </c>
      <c r="E4304" s="82">
        <v>46045.42119212963</v>
      </c>
      <c r="F4304" s="12" t="s">
        <v>15643</v>
      </c>
    </row>
    <row r="4305" spans="1:6" x14ac:dyDescent="0.3">
      <c r="A4305" s="12" t="s">
        <v>19949</v>
      </c>
      <c r="B4305" s="12" t="s">
        <v>3030</v>
      </c>
      <c r="C4305" s="12">
        <v>9984248156</v>
      </c>
      <c r="D4305" s="12">
        <v>2084</v>
      </c>
      <c r="E4305" s="82">
        <v>46048.56355324074</v>
      </c>
      <c r="F4305" s="12" t="s">
        <v>15647</v>
      </c>
    </row>
    <row r="4306" spans="1:6" x14ac:dyDescent="0.3">
      <c r="A4306" s="12" t="s">
        <v>19950</v>
      </c>
      <c r="B4306" s="12" t="s">
        <v>981</v>
      </c>
      <c r="C4306" s="12">
        <v>9859477167</v>
      </c>
      <c r="D4306" s="12">
        <v>1276</v>
      </c>
      <c r="E4306" s="82">
        <v>46026.311469907407</v>
      </c>
      <c r="F4306" s="12" t="s">
        <v>15643</v>
      </c>
    </row>
    <row r="4307" spans="1:6" x14ac:dyDescent="0.3">
      <c r="A4307" s="12" t="s">
        <v>19951</v>
      </c>
      <c r="B4307" s="12" t="s">
        <v>3469</v>
      </c>
      <c r="C4307" s="12">
        <v>6374295058</v>
      </c>
      <c r="D4307" s="12">
        <v>439</v>
      </c>
      <c r="E4307" s="82">
        <v>46040.446886574071</v>
      </c>
      <c r="F4307" s="12" t="s">
        <v>15647</v>
      </c>
    </row>
    <row r="4308" spans="1:6" x14ac:dyDescent="0.3">
      <c r="A4308" s="12" t="s">
        <v>19952</v>
      </c>
      <c r="B4308" s="12" t="s">
        <v>3044</v>
      </c>
      <c r="C4308" s="12">
        <v>8866475329</v>
      </c>
      <c r="D4308" s="12">
        <v>3250</v>
      </c>
      <c r="E4308" s="82">
        <v>46026.663553240738</v>
      </c>
      <c r="F4308" s="12" t="s">
        <v>15647</v>
      </c>
    </row>
    <row r="4309" spans="1:6" x14ac:dyDescent="0.3">
      <c r="A4309" s="12" t="s">
        <v>19953</v>
      </c>
      <c r="B4309" s="12" t="s">
        <v>3593</v>
      </c>
      <c r="C4309" s="12">
        <v>8844471370</v>
      </c>
      <c r="D4309" s="12">
        <v>596</v>
      </c>
      <c r="E4309" s="82">
        <v>46030.102442129632</v>
      </c>
      <c r="F4309" s="12" t="s">
        <v>15647</v>
      </c>
    </row>
    <row r="4310" spans="1:6" x14ac:dyDescent="0.3">
      <c r="A4310" s="12" t="s">
        <v>19954</v>
      </c>
      <c r="B4310" s="12" t="s">
        <v>2098</v>
      </c>
      <c r="C4310" s="12">
        <v>9916275713</v>
      </c>
      <c r="D4310" s="12">
        <v>3442</v>
      </c>
      <c r="E4310" s="82">
        <v>46024.479525462957</v>
      </c>
      <c r="F4310" s="12" t="s">
        <v>15649</v>
      </c>
    </row>
    <row r="4311" spans="1:6" x14ac:dyDescent="0.3">
      <c r="A4311" s="12" t="s">
        <v>19955</v>
      </c>
      <c r="B4311" s="12" t="s">
        <v>1798</v>
      </c>
      <c r="C4311" s="12">
        <v>9812168347</v>
      </c>
      <c r="D4311" s="12">
        <v>1174</v>
      </c>
      <c r="E4311" s="82">
        <v>46025.786469907413</v>
      </c>
      <c r="F4311" s="12" t="s">
        <v>15643</v>
      </c>
    </row>
    <row r="4312" spans="1:6" x14ac:dyDescent="0.3">
      <c r="A4312" s="12" t="s">
        <v>19956</v>
      </c>
      <c r="B4312" s="12" t="s">
        <v>1029</v>
      </c>
      <c r="C4312" s="12">
        <v>9976254002</v>
      </c>
      <c r="D4312" s="12">
        <v>2349</v>
      </c>
      <c r="E4312" s="82">
        <v>46037.280914351853</v>
      </c>
      <c r="F4312" s="12" t="s">
        <v>15647</v>
      </c>
    </row>
    <row r="4313" spans="1:6" x14ac:dyDescent="0.3">
      <c r="A4313" s="12" t="s">
        <v>19957</v>
      </c>
      <c r="B4313" s="12" t="s">
        <v>1919</v>
      </c>
      <c r="C4313" s="12">
        <v>6378675392</v>
      </c>
      <c r="D4313" s="12">
        <v>2549</v>
      </c>
      <c r="E4313" s="82">
        <v>46050.041331018518</v>
      </c>
      <c r="F4313" s="12" t="s">
        <v>15643</v>
      </c>
    </row>
    <row r="4314" spans="1:6" x14ac:dyDescent="0.3">
      <c r="A4314" s="12" t="s">
        <v>19958</v>
      </c>
      <c r="B4314" s="12" t="s">
        <v>1231</v>
      </c>
      <c r="C4314" s="12">
        <v>8854906517</v>
      </c>
      <c r="D4314" s="12">
        <v>2799</v>
      </c>
      <c r="E4314" s="82">
        <v>46040.371886574067</v>
      </c>
      <c r="F4314" s="12" t="s">
        <v>15647</v>
      </c>
    </row>
    <row r="4315" spans="1:6" x14ac:dyDescent="0.3">
      <c r="A4315" s="12" t="s">
        <v>19959</v>
      </c>
      <c r="B4315" s="12" t="s">
        <v>2745</v>
      </c>
      <c r="C4315" s="12">
        <v>9884246477</v>
      </c>
      <c r="D4315" s="12">
        <v>1454</v>
      </c>
      <c r="E4315" s="82">
        <v>46041.853831018518</v>
      </c>
      <c r="F4315" s="12" t="s">
        <v>15647</v>
      </c>
    </row>
    <row r="4316" spans="1:6" x14ac:dyDescent="0.3">
      <c r="A4316" s="12" t="s">
        <v>19960</v>
      </c>
      <c r="B4316" s="12" t="s">
        <v>4322</v>
      </c>
      <c r="C4316" s="12">
        <v>9924258584</v>
      </c>
      <c r="D4316" s="12">
        <v>1058</v>
      </c>
      <c r="E4316" s="82">
        <v>46030.222581018519</v>
      </c>
      <c r="F4316" s="12" t="s">
        <v>15649</v>
      </c>
    </row>
    <row r="4317" spans="1:6" x14ac:dyDescent="0.3">
      <c r="A4317" s="12" t="s">
        <v>19961</v>
      </c>
      <c r="B4317" s="12" t="s">
        <v>928</v>
      </c>
      <c r="C4317" s="12">
        <v>9812904588</v>
      </c>
      <c r="D4317" s="12">
        <v>1541</v>
      </c>
      <c r="E4317" s="82">
        <v>46023.982303240737</v>
      </c>
      <c r="F4317" s="12" t="s">
        <v>15647</v>
      </c>
    </row>
    <row r="4318" spans="1:6" x14ac:dyDescent="0.3">
      <c r="A4318" s="12" t="s">
        <v>19962</v>
      </c>
      <c r="B4318" s="12" t="s">
        <v>2069</v>
      </c>
      <c r="C4318" s="12">
        <v>9981647363</v>
      </c>
      <c r="D4318" s="12">
        <v>1344</v>
      </c>
      <c r="E4318" s="82">
        <v>46039.349664351852</v>
      </c>
      <c r="F4318" s="12" t="s">
        <v>15647</v>
      </c>
    </row>
    <row r="4319" spans="1:6" x14ac:dyDescent="0.3">
      <c r="A4319" s="12" t="s">
        <v>19963</v>
      </c>
      <c r="B4319" s="12" t="s">
        <v>4244</v>
      </c>
      <c r="C4319" s="12">
        <v>6313150478</v>
      </c>
      <c r="D4319" s="12">
        <v>454</v>
      </c>
      <c r="E4319" s="82">
        <v>46025.037858796299</v>
      </c>
      <c r="F4319" s="12" t="s">
        <v>15647</v>
      </c>
    </row>
    <row r="4320" spans="1:6" x14ac:dyDescent="0.3">
      <c r="A4320" s="12" t="s">
        <v>19964</v>
      </c>
      <c r="B4320" s="12" t="s">
        <v>2569</v>
      </c>
      <c r="C4320" s="12">
        <v>8810111542</v>
      </c>
      <c r="D4320" s="12">
        <v>979</v>
      </c>
      <c r="E4320" s="82">
        <v>46033.378136574072</v>
      </c>
      <c r="F4320" s="12" t="s">
        <v>15643</v>
      </c>
    </row>
    <row r="4321" spans="1:6" x14ac:dyDescent="0.3">
      <c r="A4321" s="12" t="s">
        <v>19965</v>
      </c>
      <c r="B4321" s="12" t="s">
        <v>4340</v>
      </c>
      <c r="C4321" s="12">
        <v>9989352232</v>
      </c>
      <c r="D4321" s="12">
        <v>1184</v>
      </c>
      <c r="E4321" s="82">
        <v>46020.32744212963</v>
      </c>
      <c r="F4321" s="12" t="s">
        <v>15643</v>
      </c>
    </row>
    <row r="4322" spans="1:6" x14ac:dyDescent="0.3">
      <c r="A4322" s="12" t="s">
        <v>19966</v>
      </c>
      <c r="B4322" s="12" t="s">
        <v>1225</v>
      </c>
      <c r="C4322" s="12">
        <v>9966148719</v>
      </c>
      <c r="D4322" s="12">
        <v>3282</v>
      </c>
      <c r="E4322" s="82">
        <v>46042.137858796297</v>
      </c>
      <c r="F4322" s="12" t="s">
        <v>15647</v>
      </c>
    </row>
    <row r="4323" spans="1:6" x14ac:dyDescent="0.3">
      <c r="A4323" s="12" t="s">
        <v>19967</v>
      </c>
      <c r="B4323" s="12" t="s">
        <v>4273</v>
      </c>
      <c r="C4323" s="12">
        <v>9844714285</v>
      </c>
      <c r="D4323" s="12">
        <v>2561</v>
      </c>
      <c r="E4323" s="82">
        <v>46027.359386574077</v>
      </c>
      <c r="F4323" s="12" t="s">
        <v>15649</v>
      </c>
    </row>
    <row r="4324" spans="1:6" x14ac:dyDescent="0.3">
      <c r="A4324" s="12" t="s">
        <v>19968</v>
      </c>
      <c r="B4324" s="12" t="s">
        <v>3569</v>
      </c>
      <c r="C4324" s="12">
        <v>8866331050</v>
      </c>
      <c r="D4324" s="12">
        <v>2076</v>
      </c>
      <c r="E4324" s="82">
        <v>46031.73369212963</v>
      </c>
      <c r="F4324" s="12" t="s">
        <v>15643</v>
      </c>
    </row>
    <row r="4325" spans="1:6" x14ac:dyDescent="0.3">
      <c r="A4325" s="12" t="s">
        <v>19969</v>
      </c>
      <c r="B4325" s="12" t="s">
        <v>1632</v>
      </c>
      <c r="C4325" s="12">
        <v>7012726042</v>
      </c>
      <c r="D4325" s="12">
        <v>2171</v>
      </c>
      <c r="E4325" s="82">
        <v>46026.302442129629</v>
      </c>
      <c r="F4325" s="12" t="s">
        <v>15649</v>
      </c>
    </row>
    <row r="4326" spans="1:6" x14ac:dyDescent="0.3">
      <c r="A4326" s="12" t="s">
        <v>19970</v>
      </c>
      <c r="B4326" s="12" t="s">
        <v>2451</v>
      </c>
      <c r="C4326" s="12">
        <v>9811924724</v>
      </c>
      <c r="D4326" s="12">
        <v>765</v>
      </c>
      <c r="E4326" s="82">
        <v>46040.098969907413</v>
      </c>
      <c r="F4326" s="12" t="s">
        <v>15647</v>
      </c>
    </row>
    <row r="4327" spans="1:6" x14ac:dyDescent="0.3">
      <c r="A4327" s="12" t="s">
        <v>19971</v>
      </c>
      <c r="B4327" s="12" t="s">
        <v>1698</v>
      </c>
      <c r="C4327" s="12">
        <v>8898384728</v>
      </c>
      <c r="D4327" s="12">
        <v>2582</v>
      </c>
      <c r="E4327" s="82">
        <v>46050.928831018522</v>
      </c>
      <c r="F4327" s="12" t="s">
        <v>15647</v>
      </c>
    </row>
    <row r="4328" spans="1:6" x14ac:dyDescent="0.3">
      <c r="A4328" s="12" t="s">
        <v>19972</v>
      </c>
      <c r="B4328" s="12" t="s">
        <v>3826</v>
      </c>
      <c r="C4328" s="12">
        <v>9831462638</v>
      </c>
      <c r="D4328" s="12">
        <v>1092</v>
      </c>
      <c r="E4328" s="82">
        <v>46030.496192129627</v>
      </c>
      <c r="F4328" s="12" t="s">
        <v>15643</v>
      </c>
    </row>
    <row r="4329" spans="1:6" x14ac:dyDescent="0.3">
      <c r="A4329" s="12" t="s">
        <v>19973</v>
      </c>
      <c r="B4329" s="12" t="s">
        <v>4407</v>
      </c>
      <c r="C4329" s="12">
        <v>6372624185</v>
      </c>
      <c r="D4329" s="12">
        <v>539</v>
      </c>
      <c r="E4329" s="82">
        <v>46049.719108796293</v>
      </c>
      <c r="F4329" s="12" t="s">
        <v>15649</v>
      </c>
    </row>
    <row r="4330" spans="1:6" x14ac:dyDescent="0.3">
      <c r="A4330" s="12" t="s">
        <v>19974</v>
      </c>
      <c r="B4330" s="12" t="s">
        <v>1979</v>
      </c>
      <c r="C4330" s="12">
        <v>6310863732</v>
      </c>
      <c r="D4330" s="12">
        <v>501</v>
      </c>
      <c r="E4330" s="82">
        <v>46048.544803240737</v>
      </c>
      <c r="F4330" s="12" t="s">
        <v>15647</v>
      </c>
    </row>
    <row r="4331" spans="1:6" x14ac:dyDescent="0.3">
      <c r="A4331" s="12" t="s">
        <v>19975</v>
      </c>
      <c r="B4331" s="12" t="s">
        <v>2731</v>
      </c>
      <c r="C4331" s="12">
        <v>9869118420</v>
      </c>
      <c r="D4331" s="12">
        <v>3507</v>
      </c>
      <c r="E4331" s="82">
        <v>46045.312164351853</v>
      </c>
      <c r="F4331" s="12" t="s">
        <v>15647</v>
      </c>
    </row>
    <row r="4332" spans="1:6" x14ac:dyDescent="0.3">
      <c r="A4332" s="12" t="s">
        <v>19976</v>
      </c>
      <c r="B4332" s="12" t="s">
        <v>4495</v>
      </c>
      <c r="C4332" s="12">
        <v>9897737541</v>
      </c>
      <c r="D4332" s="12">
        <v>769</v>
      </c>
      <c r="E4332" s="82">
        <v>46038.030914351853</v>
      </c>
      <c r="F4332" s="12" t="s">
        <v>15647</v>
      </c>
    </row>
    <row r="4333" spans="1:6" x14ac:dyDescent="0.3">
      <c r="A4333" s="12" t="s">
        <v>19977</v>
      </c>
      <c r="B4333" s="12" t="s">
        <v>1265</v>
      </c>
      <c r="C4333" s="12">
        <v>9811215849</v>
      </c>
      <c r="D4333" s="12">
        <v>402</v>
      </c>
      <c r="E4333" s="82">
        <v>46023.820497685178</v>
      </c>
      <c r="F4333" s="12" t="s">
        <v>15643</v>
      </c>
    </row>
    <row r="4334" spans="1:6" x14ac:dyDescent="0.3">
      <c r="A4334" s="12" t="s">
        <v>19978</v>
      </c>
      <c r="B4334" s="12" t="s">
        <v>4114</v>
      </c>
      <c r="C4334" s="12">
        <v>9969162499</v>
      </c>
      <c r="D4334" s="12">
        <v>2746</v>
      </c>
      <c r="E4334" s="82">
        <v>46022.925358796303</v>
      </c>
      <c r="F4334" s="12" t="s">
        <v>15643</v>
      </c>
    </row>
    <row r="4335" spans="1:6" x14ac:dyDescent="0.3">
      <c r="A4335" s="12" t="s">
        <v>19979</v>
      </c>
      <c r="B4335" s="12" t="s">
        <v>3212</v>
      </c>
      <c r="C4335" s="12">
        <v>9810181715</v>
      </c>
      <c r="D4335" s="12">
        <v>1239</v>
      </c>
      <c r="E4335" s="82">
        <v>46024.628831018519</v>
      </c>
      <c r="F4335" s="12" t="s">
        <v>15647</v>
      </c>
    </row>
    <row r="4336" spans="1:6" x14ac:dyDescent="0.3">
      <c r="A4336" s="12" t="s">
        <v>19980</v>
      </c>
      <c r="B4336" s="12" t="s">
        <v>3585</v>
      </c>
      <c r="C4336" s="12">
        <v>6383214426</v>
      </c>
      <c r="D4336" s="12">
        <v>1038</v>
      </c>
      <c r="E4336" s="82">
        <v>46046.636469907397</v>
      </c>
      <c r="F4336" s="12" t="s">
        <v>15643</v>
      </c>
    </row>
    <row r="4337" spans="1:6" x14ac:dyDescent="0.3">
      <c r="A4337" s="12" t="s">
        <v>19981</v>
      </c>
      <c r="B4337" s="12" t="s">
        <v>3499</v>
      </c>
      <c r="C4337" s="12">
        <v>9838888350</v>
      </c>
      <c r="D4337" s="12">
        <v>2461</v>
      </c>
      <c r="E4337" s="82">
        <v>46022.710775462961</v>
      </c>
      <c r="F4337" s="12" t="s">
        <v>15649</v>
      </c>
    </row>
    <row r="4338" spans="1:6" x14ac:dyDescent="0.3">
      <c r="A4338" s="12" t="s">
        <v>19982</v>
      </c>
      <c r="B4338" s="12" t="s">
        <v>4447</v>
      </c>
      <c r="C4338" s="12">
        <v>9926794057</v>
      </c>
      <c r="D4338" s="12">
        <v>1641</v>
      </c>
      <c r="E4338" s="82">
        <v>46046.645497685182</v>
      </c>
      <c r="F4338" s="12" t="s">
        <v>15643</v>
      </c>
    </row>
    <row r="4339" spans="1:6" x14ac:dyDescent="0.3">
      <c r="A4339" s="12" t="s">
        <v>19983</v>
      </c>
      <c r="B4339" s="12" t="s">
        <v>3537</v>
      </c>
      <c r="C4339" s="12">
        <v>9999205575</v>
      </c>
      <c r="D4339" s="12">
        <v>2427</v>
      </c>
      <c r="E4339" s="82">
        <v>46022.359386574077</v>
      </c>
      <c r="F4339" s="12" t="s">
        <v>15643</v>
      </c>
    </row>
    <row r="4340" spans="1:6" x14ac:dyDescent="0.3">
      <c r="A4340" s="12" t="s">
        <v>19984</v>
      </c>
      <c r="B4340" s="12" t="s">
        <v>703</v>
      </c>
      <c r="C4340" s="12">
        <v>8882860902</v>
      </c>
      <c r="D4340" s="12">
        <v>1046</v>
      </c>
      <c r="E4340" s="82">
        <v>46040.735081018523</v>
      </c>
      <c r="F4340" s="12" t="s">
        <v>15647</v>
      </c>
    </row>
    <row r="4341" spans="1:6" x14ac:dyDescent="0.3">
      <c r="A4341" s="12" t="s">
        <v>19985</v>
      </c>
      <c r="B4341" s="12" t="s">
        <v>4537</v>
      </c>
      <c r="C4341" s="12">
        <v>9886211106</v>
      </c>
      <c r="D4341" s="12">
        <v>2042</v>
      </c>
      <c r="E4341" s="82">
        <v>46036.700358796297</v>
      </c>
      <c r="F4341" s="12" t="s">
        <v>15649</v>
      </c>
    </row>
    <row r="4342" spans="1:6" x14ac:dyDescent="0.3">
      <c r="A4342" s="12" t="s">
        <v>19986</v>
      </c>
      <c r="B4342" s="12" t="s">
        <v>3561</v>
      </c>
      <c r="C4342" s="12">
        <v>7058320944</v>
      </c>
      <c r="D4342" s="12">
        <v>1402</v>
      </c>
      <c r="E4342" s="82">
        <v>46041.289942129632</v>
      </c>
      <c r="F4342" s="12" t="s">
        <v>15643</v>
      </c>
    </row>
    <row r="4343" spans="1:6" x14ac:dyDescent="0.3">
      <c r="A4343" s="12" t="s">
        <v>19987</v>
      </c>
      <c r="B4343" s="12" t="s">
        <v>3974</v>
      </c>
      <c r="C4343" s="12">
        <v>8848470516</v>
      </c>
      <c r="D4343" s="12">
        <v>839</v>
      </c>
      <c r="E4343" s="82">
        <v>46023.820497685178</v>
      </c>
      <c r="F4343" s="12" t="s">
        <v>15649</v>
      </c>
    </row>
    <row r="4344" spans="1:6" x14ac:dyDescent="0.3">
      <c r="A4344" s="12" t="s">
        <v>19988</v>
      </c>
      <c r="B4344" s="12" t="s">
        <v>3294</v>
      </c>
      <c r="C4344" s="12">
        <v>9968148683</v>
      </c>
      <c r="D4344" s="12">
        <v>419</v>
      </c>
      <c r="E4344" s="82">
        <v>46043.278136574067</v>
      </c>
      <c r="F4344" s="12" t="s">
        <v>15649</v>
      </c>
    </row>
    <row r="4345" spans="1:6" x14ac:dyDescent="0.3">
      <c r="A4345" s="12" t="s">
        <v>19989</v>
      </c>
      <c r="B4345" s="12" t="s">
        <v>2037</v>
      </c>
      <c r="C4345" s="12">
        <v>8872433992</v>
      </c>
      <c r="D4345" s="12">
        <v>2683</v>
      </c>
      <c r="E4345" s="82">
        <v>46041.661469907413</v>
      </c>
      <c r="F4345" s="12" t="s">
        <v>15647</v>
      </c>
    </row>
    <row r="4346" spans="1:6" x14ac:dyDescent="0.3">
      <c r="A4346" s="12" t="s">
        <v>19990</v>
      </c>
      <c r="B4346" s="12" t="s">
        <v>2879</v>
      </c>
      <c r="C4346" s="12">
        <v>8830692547</v>
      </c>
      <c r="D4346" s="12">
        <v>3028</v>
      </c>
      <c r="E4346" s="82">
        <v>46030.667719907397</v>
      </c>
      <c r="F4346" s="12" t="s">
        <v>15647</v>
      </c>
    </row>
    <row r="4347" spans="1:6" x14ac:dyDescent="0.3">
      <c r="A4347" s="12" t="s">
        <v>19991</v>
      </c>
      <c r="B4347" s="12" t="s">
        <v>3641</v>
      </c>
      <c r="C4347" s="12">
        <v>6342168576</v>
      </c>
      <c r="D4347" s="12">
        <v>320</v>
      </c>
      <c r="E4347" s="82">
        <v>46022.832303240742</v>
      </c>
      <c r="F4347" s="12" t="s">
        <v>15647</v>
      </c>
    </row>
    <row r="4348" spans="1:6" x14ac:dyDescent="0.3">
      <c r="A4348" s="12" t="s">
        <v>19992</v>
      </c>
      <c r="B4348" s="12" t="s">
        <v>1592</v>
      </c>
      <c r="C4348" s="12">
        <v>8855901650</v>
      </c>
      <c r="D4348" s="12">
        <v>2986</v>
      </c>
      <c r="E4348" s="82">
        <v>46038.79619212963</v>
      </c>
      <c r="F4348" s="12" t="s">
        <v>15649</v>
      </c>
    </row>
    <row r="4349" spans="1:6" x14ac:dyDescent="0.3">
      <c r="A4349" s="12" t="s">
        <v>19993</v>
      </c>
      <c r="B4349" s="12" t="s">
        <v>2229</v>
      </c>
      <c r="C4349" s="12">
        <v>7089153590</v>
      </c>
      <c r="D4349" s="12">
        <v>633</v>
      </c>
      <c r="E4349" s="82">
        <v>46027.619108796287</v>
      </c>
      <c r="F4349" s="12" t="s">
        <v>15647</v>
      </c>
    </row>
    <row r="4350" spans="1:6" x14ac:dyDescent="0.3">
      <c r="A4350" s="12" t="s">
        <v>19994</v>
      </c>
      <c r="B4350" s="12" t="s">
        <v>3098</v>
      </c>
      <c r="C4350" s="12">
        <v>6335504545</v>
      </c>
      <c r="D4350" s="12">
        <v>474</v>
      </c>
      <c r="E4350" s="82">
        <v>46023.741331018522</v>
      </c>
      <c r="F4350" s="12" t="s">
        <v>15643</v>
      </c>
    </row>
    <row r="4351" spans="1:6" x14ac:dyDescent="0.3">
      <c r="A4351" s="12" t="s">
        <v>19995</v>
      </c>
      <c r="B4351" s="12" t="s">
        <v>670</v>
      </c>
      <c r="C4351" s="12">
        <v>9962640086</v>
      </c>
      <c r="D4351" s="12">
        <v>3150</v>
      </c>
      <c r="E4351" s="82">
        <v>46036.526747685188</v>
      </c>
      <c r="F4351" s="12" t="s">
        <v>15647</v>
      </c>
    </row>
    <row r="4352" spans="1:6" x14ac:dyDescent="0.3">
      <c r="A4352" s="12" t="s">
        <v>19996</v>
      </c>
      <c r="B4352" s="12" t="s">
        <v>1642</v>
      </c>
      <c r="C4352" s="12">
        <v>7049995118</v>
      </c>
      <c r="D4352" s="12">
        <v>2776</v>
      </c>
      <c r="E4352" s="82">
        <v>46026.553136574083</v>
      </c>
      <c r="F4352" s="12" t="s">
        <v>15647</v>
      </c>
    </row>
    <row r="4353" spans="1:6" x14ac:dyDescent="0.3">
      <c r="A4353" s="12" t="s">
        <v>19997</v>
      </c>
      <c r="B4353" s="12" t="s">
        <v>2387</v>
      </c>
      <c r="C4353" s="12">
        <v>7075204604</v>
      </c>
      <c r="D4353" s="12">
        <v>3448</v>
      </c>
      <c r="E4353" s="82">
        <v>46048.503136574072</v>
      </c>
      <c r="F4353" s="12" t="s">
        <v>15649</v>
      </c>
    </row>
    <row r="4354" spans="1:6" x14ac:dyDescent="0.3">
      <c r="A4354" s="12" t="s">
        <v>19998</v>
      </c>
      <c r="B4354" s="12" t="s">
        <v>4396</v>
      </c>
      <c r="C4354" s="12">
        <v>6389939388</v>
      </c>
      <c r="D4354" s="12">
        <v>1646</v>
      </c>
      <c r="E4354" s="82">
        <v>46051.441331018519</v>
      </c>
      <c r="F4354" s="12" t="s">
        <v>15649</v>
      </c>
    </row>
    <row r="4355" spans="1:6" x14ac:dyDescent="0.3">
      <c r="A4355" s="12" t="s">
        <v>19999</v>
      </c>
      <c r="B4355" s="12" t="s">
        <v>1901</v>
      </c>
      <c r="C4355" s="12">
        <v>9960759694</v>
      </c>
      <c r="D4355" s="12">
        <v>2854</v>
      </c>
      <c r="E4355" s="82">
        <v>46021.298275462963</v>
      </c>
      <c r="F4355" s="12" t="s">
        <v>15643</v>
      </c>
    </row>
    <row r="4356" spans="1:6" x14ac:dyDescent="0.3">
      <c r="A4356" s="12" t="s">
        <v>20000</v>
      </c>
      <c r="B4356" s="12" t="s">
        <v>1670</v>
      </c>
      <c r="C4356" s="12">
        <v>6389558111</v>
      </c>
      <c r="D4356" s="12">
        <v>1866</v>
      </c>
      <c r="E4356" s="82">
        <v>46020.084386574083</v>
      </c>
      <c r="F4356" s="12" t="s">
        <v>15643</v>
      </c>
    </row>
    <row r="4357" spans="1:6" x14ac:dyDescent="0.3">
      <c r="A4357" s="12" t="s">
        <v>20001</v>
      </c>
      <c r="B4357" s="12" t="s">
        <v>3760</v>
      </c>
      <c r="C4357" s="12">
        <v>9949373988</v>
      </c>
      <c r="D4357" s="12">
        <v>2281</v>
      </c>
      <c r="E4357" s="82">
        <v>46024.403831018521</v>
      </c>
      <c r="F4357" s="12" t="s">
        <v>15647</v>
      </c>
    </row>
    <row r="4358" spans="1:6" x14ac:dyDescent="0.3">
      <c r="A4358" s="12" t="s">
        <v>20002</v>
      </c>
      <c r="B4358" s="12" t="s">
        <v>4571</v>
      </c>
      <c r="C4358" s="12">
        <v>6319312708</v>
      </c>
      <c r="D4358" s="12">
        <v>2242</v>
      </c>
      <c r="E4358" s="82">
        <v>46022.415636574071</v>
      </c>
      <c r="F4358" s="12" t="s">
        <v>15643</v>
      </c>
    </row>
    <row r="4359" spans="1:6" x14ac:dyDescent="0.3">
      <c r="A4359" s="12" t="s">
        <v>20003</v>
      </c>
      <c r="B4359" s="12" t="s">
        <v>1095</v>
      </c>
      <c r="C4359" s="12">
        <v>9841807061</v>
      </c>
      <c r="D4359" s="12">
        <v>3511</v>
      </c>
      <c r="E4359" s="82">
        <v>46019.601053240738</v>
      </c>
      <c r="F4359" s="12" t="s">
        <v>15643</v>
      </c>
    </row>
    <row r="4360" spans="1:6" x14ac:dyDescent="0.3">
      <c r="A4360" s="12" t="s">
        <v>20004</v>
      </c>
      <c r="B4360" s="12" t="s">
        <v>3040</v>
      </c>
      <c r="C4360" s="12">
        <v>9857858004</v>
      </c>
      <c r="D4360" s="12">
        <v>1665</v>
      </c>
      <c r="E4360" s="82">
        <v>46036.128831018519</v>
      </c>
      <c r="F4360" s="12" t="s">
        <v>15647</v>
      </c>
    </row>
    <row r="4361" spans="1:6" x14ac:dyDescent="0.3">
      <c r="A4361" s="12" t="s">
        <v>20005</v>
      </c>
      <c r="B4361" s="12" t="s">
        <v>926</v>
      </c>
      <c r="C4361" s="12">
        <v>8898827386</v>
      </c>
      <c r="D4361" s="12">
        <v>634</v>
      </c>
      <c r="E4361" s="82">
        <v>46043.636469907397</v>
      </c>
      <c r="F4361" s="12" t="s">
        <v>15643</v>
      </c>
    </row>
    <row r="4362" spans="1:6" x14ac:dyDescent="0.3">
      <c r="A4362" s="12" t="s">
        <v>20006</v>
      </c>
      <c r="B4362" s="12" t="s">
        <v>1702</v>
      </c>
      <c r="C4362" s="12">
        <v>9894671959</v>
      </c>
      <c r="D4362" s="12">
        <v>1475</v>
      </c>
      <c r="E4362" s="82">
        <v>46048.142025462963</v>
      </c>
      <c r="F4362" s="12" t="s">
        <v>15643</v>
      </c>
    </row>
    <row r="4363" spans="1:6" x14ac:dyDescent="0.3">
      <c r="A4363" s="12" t="s">
        <v>20007</v>
      </c>
      <c r="B4363" s="12" t="s">
        <v>3695</v>
      </c>
      <c r="C4363" s="12">
        <v>7079264701</v>
      </c>
      <c r="D4363" s="12">
        <v>2154</v>
      </c>
      <c r="E4363" s="82">
        <v>46031.235775462963</v>
      </c>
      <c r="F4363" s="12" t="s">
        <v>15649</v>
      </c>
    </row>
    <row r="4364" spans="1:6" x14ac:dyDescent="0.3">
      <c r="A4364" s="12" t="s">
        <v>20008</v>
      </c>
      <c r="B4364" s="12" t="s">
        <v>4360</v>
      </c>
      <c r="C4364" s="12">
        <v>8846155322</v>
      </c>
      <c r="D4364" s="12">
        <v>13</v>
      </c>
      <c r="E4364" s="82">
        <v>46053.003831018519</v>
      </c>
      <c r="F4364" s="12" t="s">
        <v>15647</v>
      </c>
    </row>
    <row r="4365" spans="1:6" x14ac:dyDescent="0.3">
      <c r="A4365" s="12" t="s">
        <v>20009</v>
      </c>
      <c r="B4365" s="12" t="s">
        <v>4374</v>
      </c>
      <c r="C4365" s="12">
        <v>8882421839</v>
      </c>
      <c r="D4365" s="12">
        <v>1353</v>
      </c>
      <c r="E4365" s="82">
        <v>46046.675358796303</v>
      </c>
      <c r="F4365" s="12" t="s">
        <v>15647</v>
      </c>
    </row>
    <row r="4366" spans="1:6" x14ac:dyDescent="0.3">
      <c r="A4366" s="12" t="s">
        <v>20010</v>
      </c>
      <c r="B4366" s="12" t="s">
        <v>3475</v>
      </c>
      <c r="C4366" s="12">
        <v>9994108647</v>
      </c>
      <c r="D4366" s="12">
        <v>743</v>
      </c>
      <c r="E4366" s="82">
        <v>46042.978831018518</v>
      </c>
      <c r="F4366" s="12" t="s">
        <v>15647</v>
      </c>
    </row>
    <row r="4367" spans="1:6" x14ac:dyDescent="0.3">
      <c r="A4367" s="12" t="s">
        <v>20011</v>
      </c>
      <c r="B4367" s="12" t="s">
        <v>2723</v>
      </c>
      <c r="C4367" s="12">
        <v>7044855529</v>
      </c>
      <c r="D4367" s="12">
        <v>1328</v>
      </c>
      <c r="E4367" s="82">
        <v>46024.451747685183</v>
      </c>
      <c r="F4367" s="12" t="s">
        <v>15649</v>
      </c>
    </row>
    <row r="4368" spans="1:6" x14ac:dyDescent="0.3">
      <c r="A4368" s="12" t="s">
        <v>20012</v>
      </c>
      <c r="B4368" s="12" t="s">
        <v>3152</v>
      </c>
      <c r="C4368" s="12">
        <v>8893245033</v>
      </c>
      <c r="D4368" s="12">
        <v>1388</v>
      </c>
      <c r="E4368" s="82">
        <v>46024.61146990741</v>
      </c>
      <c r="F4368" s="12" t="s">
        <v>15649</v>
      </c>
    </row>
    <row r="4369" spans="1:6" x14ac:dyDescent="0.3">
      <c r="A4369" s="12" t="s">
        <v>20013</v>
      </c>
      <c r="B4369" s="12" t="s">
        <v>900</v>
      </c>
      <c r="C4369" s="12">
        <v>9963579998</v>
      </c>
      <c r="D4369" s="12">
        <v>1393</v>
      </c>
      <c r="E4369" s="82">
        <v>46053.21702546296</v>
      </c>
      <c r="F4369" s="12" t="s">
        <v>15647</v>
      </c>
    </row>
    <row r="4370" spans="1:6" x14ac:dyDescent="0.3">
      <c r="A4370" s="12" t="s">
        <v>20014</v>
      </c>
      <c r="B4370" s="12" t="s">
        <v>1340</v>
      </c>
      <c r="C4370" s="12">
        <v>6319048576</v>
      </c>
      <c r="D4370" s="12">
        <v>2270</v>
      </c>
      <c r="E4370" s="82">
        <v>46035.068414351852</v>
      </c>
      <c r="F4370" s="12" t="s">
        <v>15649</v>
      </c>
    </row>
    <row r="4371" spans="1:6" x14ac:dyDescent="0.3">
      <c r="A4371" s="12" t="s">
        <v>20015</v>
      </c>
      <c r="B4371" s="12" t="s">
        <v>4162</v>
      </c>
      <c r="C4371" s="12">
        <v>6316098808</v>
      </c>
      <c r="D4371" s="12">
        <v>1215</v>
      </c>
      <c r="E4371" s="82">
        <v>46030.049664351849</v>
      </c>
      <c r="F4371" s="12" t="s">
        <v>15643</v>
      </c>
    </row>
    <row r="4372" spans="1:6" x14ac:dyDescent="0.3">
      <c r="A4372" s="12" t="s">
        <v>20016</v>
      </c>
      <c r="B4372" s="12" t="s">
        <v>1714</v>
      </c>
      <c r="C4372" s="12">
        <v>6338276494</v>
      </c>
      <c r="D4372" s="12">
        <v>3429</v>
      </c>
      <c r="E4372" s="82">
        <v>46051.741331018522</v>
      </c>
      <c r="F4372" s="12" t="s">
        <v>15647</v>
      </c>
    </row>
    <row r="4373" spans="1:6" x14ac:dyDescent="0.3">
      <c r="A4373" s="12" t="s">
        <v>20017</v>
      </c>
      <c r="B4373" s="12" t="s">
        <v>4172</v>
      </c>
      <c r="C4373" s="12">
        <v>9973424290</v>
      </c>
      <c r="D4373" s="12">
        <v>100</v>
      </c>
      <c r="E4373" s="82">
        <v>46027.04896990741</v>
      </c>
      <c r="F4373" s="12" t="s">
        <v>15649</v>
      </c>
    </row>
    <row r="4374" spans="1:6" x14ac:dyDescent="0.3">
      <c r="A4374" s="12" t="s">
        <v>20018</v>
      </c>
      <c r="B4374" s="12" t="s">
        <v>2471</v>
      </c>
      <c r="C4374" s="12">
        <v>8857975975</v>
      </c>
      <c r="D4374" s="12">
        <v>1337</v>
      </c>
      <c r="E4374" s="82">
        <v>46046.735775462963</v>
      </c>
      <c r="F4374" s="12" t="s">
        <v>15647</v>
      </c>
    </row>
    <row r="4375" spans="1:6" x14ac:dyDescent="0.3">
      <c r="A4375" s="12" t="s">
        <v>20019</v>
      </c>
      <c r="B4375" s="12" t="s">
        <v>2987</v>
      </c>
      <c r="C4375" s="12">
        <v>7012152769</v>
      </c>
      <c r="D4375" s="12">
        <v>949</v>
      </c>
      <c r="E4375" s="82">
        <v>46042.439247685194</v>
      </c>
      <c r="F4375" s="12" t="s">
        <v>15647</v>
      </c>
    </row>
    <row r="4376" spans="1:6" x14ac:dyDescent="0.3">
      <c r="A4376" s="12" t="s">
        <v>20020</v>
      </c>
      <c r="B4376" s="12" t="s">
        <v>4326</v>
      </c>
      <c r="C4376" s="12">
        <v>9933460672</v>
      </c>
      <c r="D4376" s="12">
        <v>1658</v>
      </c>
      <c r="E4376" s="82">
        <v>46052.877442129633</v>
      </c>
      <c r="F4376" s="12" t="s">
        <v>15649</v>
      </c>
    </row>
    <row r="4377" spans="1:6" x14ac:dyDescent="0.3">
      <c r="A4377" s="12" t="s">
        <v>20021</v>
      </c>
      <c r="B4377" s="12" t="s">
        <v>3268</v>
      </c>
      <c r="C4377" s="12">
        <v>7093178711</v>
      </c>
      <c r="D4377" s="12">
        <v>1931</v>
      </c>
      <c r="E4377" s="82">
        <v>46035.467719907407</v>
      </c>
      <c r="F4377" s="12" t="s">
        <v>15647</v>
      </c>
    </row>
    <row r="4378" spans="1:6" x14ac:dyDescent="0.3">
      <c r="A4378" s="12" t="s">
        <v>20022</v>
      </c>
      <c r="B4378" s="12" t="s">
        <v>4263</v>
      </c>
      <c r="C4378" s="12">
        <v>6374559867</v>
      </c>
      <c r="D4378" s="12">
        <v>68</v>
      </c>
      <c r="E4378" s="82">
        <v>46050.822581018518</v>
      </c>
      <c r="F4378" s="12" t="s">
        <v>15647</v>
      </c>
    </row>
    <row r="4379" spans="1:6" x14ac:dyDescent="0.3">
      <c r="A4379" s="12" t="s">
        <v>20023</v>
      </c>
      <c r="B4379" s="12" t="s">
        <v>1143</v>
      </c>
      <c r="C4379" s="12">
        <v>9847984002</v>
      </c>
      <c r="D4379" s="12">
        <v>1449</v>
      </c>
      <c r="E4379" s="82">
        <v>46043.763553240737</v>
      </c>
      <c r="F4379" s="12" t="s">
        <v>15643</v>
      </c>
    </row>
    <row r="4380" spans="1:6" x14ac:dyDescent="0.3">
      <c r="A4380" s="12" t="s">
        <v>20024</v>
      </c>
      <c r="B4380" s="12" t="s">
        <v>4200</v>
      </c>
      <c r="C4380" s="12">
        <v>6342889365</v>
      </c>
      <c r="D4380" s="12">
        <v>1305</v>
      </c>
      <c r="E4380" s="82">
        <v>46044.161469907413</v>
      </c>
      <c r="F4380" s="12" t="s">
        <v>15643</v>
      </c>
    </row>
    <row r="4381" spans="1:6" x14ac:dyDescent="0.3">
      <c r="A4381" s="12" t="s">
        <v>20025</v>
      </c>
      <c r="B4381" s="12" t="s">
        <v>2013</v>
      </c>
      <c r="C4381" s="12">
        <v>9841302932</v>
      </c>
      <c r="D4381" s="12">
        <v>169</v>
      </c>
      <c r="E4381" s="82">
        <v>46049.498969907407</v>
      </c>
      <c r="F4381" s="12" t="s">
        <v>15643</v>
      </c>
    </row>
    <row r="4382" spans="1:6" x14ac:dyDescent="0.3">
      <c r="A4382" s="12" t="s">
        <v>20026</v>
      </c>
      <c r="B4382" s="12" t="s">
        <v>1558</v>
      </c>
      <c r="C4382" s="12">
        <v>6325849569</v>
      </c>
      <c r="D4382" s="12">
        <v>764</v>
      </c>
      <c r="E4382" s="82">
        <v>46046.758692129632</v>
      </c>
      <c r="F4382" s="12" t="s">
        <v>15643</v>
      </c>
    </row>
    <row r="4383" spans="1:6" x14ac:dyDescent="0.3">
      <c r="A4383" s="12" t="s">
        <v>20027</v>
      </c>
      <c r="B4383" s="12" t="s">
        <v>1486</v>
      </c>
      <c r="C4383" s="12">
        <v>7064393789</v>
      </c>
      <c r="D4383" s="12">
        <v>1850</v>
      </c>
      <c r="E4383" s="82">
        <v>46052.798275462963</v>
      </c>
      <c r="F4383" s="12" t="s">
        <v>15643</v>
      </c>
    </row>
    <row r="4384" spans="1:6" x14ac:dyDescent="0.3">
      <c r="A4384" s="12" t="s">
        <v>20028</v>
      </c>
      <c r="B4384" s="12" t="s">
        <v>2293</v>
      </c>
      <c r="C4384" s="12">
        <v>9892310811</v>
      </c>
      <c r="D4384" s="12">
        <v>1002</v>
      </c>
      <c r="E4384" s="82">
        <v>46050.846886574072</v>
      </c>
      <c r="F4384" s="12" t="s">
        <v>15643</v>
      </c>
    </row>
    <row r="4385" spans="1:6" x14ac:dyDescent="0.3">
      <c r="A4385" s="12" t="s">
        <v>20029</v>
      </c>
      <c r="B4385" s="12" t="s">
        <v>3396</v>
      </c>
      <c r="C4385" s="12">
        <v>6338366217</v>
      </c>
      <c r="D4385" s="12">
        <v>3560</v>
      </c>
      <c r="E4385" s="82">
        <v>46041.196192129632</v>
      </c>
      <c r="F4385" s="12" t="s">
        <v>15649</v>
      </c>
    </row>
    <row r="4386" spans="1:6" x14ac:dyDescent="0.3">
      <c r="A4386" s="12" t="s">
        <v>20030</v>
      </c>
      <c r="B4386" s="12" t="s">
        <v>3156</v>
      </c>
      <c r="C4386" s="12">
        <v>8843159589</v>
      </c>
      <c r="D4386" s="12">
        <v>2682</v>
      </c>
      <c r="E4386" s="82">
        <v>46051.264247685183</v>
      </c>
      <c r="F4386" s="12" t="s">
        <v>15647</v>
      </c>
    </row>
    <row r="4387" spans="1:6" x14ac:dyDescent="0.3">
      <c r="A4387" s="12" t="s">
        <v>20031</v>
      </c>
      <c r="B4387" s="12" t="s">
        <v>664</v>
      </c>
      <c r="C4387" s="12">
        <v>8822226905</v>
      </c>
      <c r="D4387" s="12">
        <v>3332</v>
      </c>
      <c r="E4387" s="82">
        <v>46026.676053240742</v>
      </c>
      <c r="F4387" s="12" t="s">
        <v>15649</v>
      </c>
    </row>
    <row r="4388" spans="1:6" x14ac:dyDescent="0.3">
      <c r="A4388" s="12" t="s">
        <v>20032</v>
      </c>
      <c r="B4388" s="12" t="s">
        <v>919</v>
      </c>
      <c r="C4388" s="12">
        <v>8892478702</v>
      </c>
      <c r="D4388" s="12">
        <v>3346</v>
      </c>
      <c r="E4388" s="82">
        <v>46052.582997685182</v>
      </c>
      <c r="F4388" s="12" t="s">
        <v>15647</v>
      </c>
    </row>
    <row r="4389" spans="1:6" x14ac:dyDescent="0.3">
      <c r="A4389" s="12" t="s">
        <v>20033</v>
      </c>
      <c r="B4389" s="12" t="s">
        <v>819</v>
      </c>
      <c r="C4389" s="12">
        <v>7084285178</v>
      </c>
      <c r="D4389" s="12">
        <v>2288</v>
      </c>
      <c r="E4389" s="82">
        <v>46043.312164351853</v>
      </c>
      <c r="F4389" s="12" t="s">
        <v>15643</v>
      </c>
    </row>
    <row r="4390" spans="1:6" x14ac:dyDescent="0.3">
      <c r="A4390" s="12" t="s">
        <v>20034</v>
      </c>
      <c r="B4390" s="12" t="s">
        <v>3489</v>
      </c>
      <c r="C4390" s="12">
        <v>6382811512</v>
      </c>
      <c r="D4390" s="12">
        <v>1206</v>
      </c>
      <c r="E4390" s="82">
        <v>46023.246192129627</v>
      </c>
      <c r="F4390" s="12" t="s">
        <v>15649</v>
      </c>
    </row>
    <row r="4391" spans="1:6" x14ac:dyDescent="0.3">
      <c r="A4391" s="12" t="s">
        <v>20035</v>
      </c>
      <c r="B4391" s="12" t="s">
        <v>1002</v>
      </c>
      <c r="C4391" s="12">
        <v>9847681851</v>
      </c>
      <c r="D4391" s="12">
        <v>3558</v>
      </c>
      <c r="E4391" s="82">
        <v>46045.88994212963</v>
      </c>
      <c r="F4391" s="12" t="s">
        <v>15649</v>
      </c>
    </row>
    <row r="4392" spans="1:6" x14ac:dyDescent="0.3">
      <c r="A4392" s="12" t="s">
        <v>20036</v>
      </c>
      <c r="B4392" s="12" t="s">
        <v>3074</v>
      </c>
      <c r="C4392" s="12">
        <v>9823472847</v>
      </c>
      <c r="D4392" s="12">
        <v>899</v>
      </c>
      <c r="E4392" s="82">
        <v>46045.428136574083</v>
      </c>
      <c r="F4392" s="12" t="s">
        <v>15649</v>
      </c>
    </row>
    <row r="4393" spans="1:6" x14ac:dyDescent="0.3">
      <c r="A4393" s="12" t="s">
        <v>20037</v>
      </c>
      <c r="B4393" s="12" t="s">
        <v>2995</v>
      </c>
      <c r="C4393" s="12">
        <v>9885611804</v>
      </c>
      <c r="D4393" s="12">
        <v>232</v>
      </c>
      <c r="E4393" s="82">
        <v>46049.944108796299</v>
      </c>
      <c r="F4393" s="12" t="s">
        <v>15649</v>
      </c>
    </row>
    <row r="4394" spans="1:6" x14ac:dyDescent="0.3">
      <c r="A4394" s="12" t="s">
        <v>20038</v>
      </c>
      <c r="B4394" s="12" t="s">
        <v>1289</v>
      </c>
      <c r="C4394" s="12">
        <v>6380178171</v>
      </c>
      <c r="D4394" s="12">
        <v>1236</v>
      </c>
      <c r="E4394" s="82">
        <v>46043.818414351852</v>
      </c>
      <c r="F4394" s="12" t="s">
        <v>15649</v>
      </c>
    </row>
    <row r="4395" spans="1:6" x14ac:dyDescent="0.3">
      <c r="A4395" s="12" t="s">
        <v>20039</v>
      </c>
      <c r="B4395" s="12" t="s">
        <v>4154</v>
      </c>
      <c r="C4395" s="12">
        <v>7034914378</v>
      </c>
      <c r="D4395" s="12">
        <v>1625</v>
      </c>
      <c r="E4395" s="82">
        <v>46028.252442129633</v>
      </c>
      <c r="F4395" s="12" t="s">
        <v>15643</v>
      </c>
    </row>
    <row r="4396" spans="1:6" x14ac:dyDescent="0.3">
      <c r="A4396" s="12" t="s">
        <v>20040</v>
      </c>
      <c r="B4396" s="12" t="s">
        <v>1241</v>
      </c>
      <c r="C4396" s="12">
        <v>9990757004</v>
      </c>
      <c r="D4396" s="12">
        <v>2268</v>
      </c>
      <c r="E4396" s="82">
        <v>46023.661469907413</v>
      </c>
      <c r="F4396" s="12" t="s">
        <v>15647</v>
      </c>
    </row>
    <row r="4397" spans="1:6" x14ac:dyDescent="0.3">
      <c r="A4397" s="12" t="s">
        <v>20041</v>
      </c>
      <c r="B4397" s="12" t="s">
        <v>1762</v>
      </c>
      <c r="C4397" s="12">
        <v>8861023524</v>
      </c>
      <c r="D4397" s="12">
        <v>3351</v>
      </c>
      <c r="E4397" s="82">
        <v>46035.812858796293</v>
      </c>
      <c r="F4397" s="12" t="s">
        <v>15643</v>
      </c>
    </row>
    <row r="4398" spans="1:6" x14ac:dyDescent="0.3">
      <c r="A4398" s="12" t="s">
        <v>20042</v>
      </c>
      <c r="B4398" s="12" t="s">
        <v>4154</v>
      </c>
      <c r="C4398" s="12">
        <v>7067483779</v>
      </c>
      <c r="D4398" s="12">
        <v>3460</v>
      </c>
      <c r="E4398" s="82">
        <v>46029.263553240737</v>
      </c>
      <c r="F4398" s="12" t="s">
        <v>15649</v>
      </c>
    </row>
    <row r="4399" spans="1:6" x14ac:dyDescent="0.3">
      <c r="A4399" s="12" t="s">
        <v>20043</v>
      </c>
      <c r="B4399" s="12" t="s">
        <v>736</v>
      </c>
      <c r="C4399" s="12">
        <v>9989224306</v>
      </c>
      <c r="D4399" s="12">
        <v>648</v>
      </c>
      <c r="E4399" s="82">
        <v>46027.216331018521</v>
      </c>
      <c r="F4399" s="12" t="s">
        <v>15647</v>
      </c>
    </row>
    <row r="4400" spans="1:6" x14ac:dyDescent="0.3">
      <c r="A4400" s="12" t="s">
        <v>20044</v>
      </c>
      <c r="B4400" s="12" t="s">
        <v>2613</v>
      </c>
      <c r="C4400" s="12">
        <v>6316045675</v>
      </c>
      <c r="D4400" s="12">
        <v>2846</v>
      </c>
      <c r="E4400" s="82">
        <v>46021.378831018519</v>
      </c>
      <c r="F4400" s="12" t="s">
        <v>15649</v>
      </c>
    </row>
    <row r="4401" spans="1:6" x14ac:dyDescent="0.3">
      <c r="A4401" s="12" t="s">
        <v>20045</v>
      </c>
      <c r="B4401" s="12" t="s">
        <v>3096</v>
      </c>
      <c r="C4401" s="12">
        <v>8853424448</v>
      </c>
      <c r="D4401" s="12">
        <v>84</v>
      </c>
      <c r="E4401" s="82">
        <v>46052.524664351848</v>
      </c>
      <c r="F4401" s="12" t="s">
        <v>15647</v>
      </c>
    </row>
    <row r="4402" spans="1:6" x14ac:dyDescent="0.3">
      <c r="A4402" s="12" t="s">
        <v>20046</v>
      </c>
      <c r="B4402" s="12" t="s">
        <v>1997</v>
      </c>
      <c r="C4402" s="12">
        <v>9947387219</v>
      </c>
      <c r="D4402" s="12">
        <v>2353</v>
      </c>
      <c r="E4402" s="82">
        <v>46037.315636574072</v>
      </c>
      <c r="F4402" s="12" t="s">
        <v>15649</v>
      </c>
    </row>
    <row r="4403" spans="1:6" x14ac:dyDescent="0.3">
      <c r="A4403" s="12" t="s">
        <v>20047</v>
      </c>
      <c r="B4403" s="12" t="s">
        <v>4467</v>
      </c>
      <c r="C4403" s="12">
        <v>8829986772</v>
      </c>
      <c r="D4403" s="12">
        <v>2008</v>
      </c>
      <c r="E4403" s="82">
        <v>46050.394803240742</v>
      </c>
      <c r="F4403" s="12" t="s">
        <v>15647</v>
      </c>
    </row>
    <row r="4404" spans="1:6" x14ac:dyDescent="0.3">
      <c r="A4404" s="12" t="s">
        <v>20048</v>
      </c>
      <c r="B4404" s="12" t="s">
        <v>2381</v>
      </c>
      <c r="C4404" s="12">
        <v>8852812092</v>
      </c>
      <c r="D4404" s="12">
        <v>952</v>
      </c>
      <c r="E4404" s="82">
        <v>46033.565636574072</v>
      </c>
      <c r="F4404" s="12" t="s">
        <v>15647</v>
      </c>
    </row>
    <row r="4405" spans="1:6" x14ac:dyDescent="0.3">
      <c r="A4405" s="12" t="s">
        <v>20049</v>
      </c>
      <c r="B4405" s="12" t="s">
        <v>2110</v>
      </c>
      <c r="C4405" s="12">
        <v>7056988084</v>
      </c>
      <c r="D4405" s="12">
        <v>2807</v>
      </c>
      <c r="E4405" s="82">
        <v>46038.914247685178</v>
      </c>
      <c r="F4405" s="12" t="s">
        <v>15647</v>
      </c>
    </row>
    <row r="4406" spans="1:6" x14ac:dyDescent="0.3">
      <c r="A4406" s="12" t="s">
        <v>20050</v>
      </c>
      <c r="B4406" s="12" t="s">
        <v>2823</v>
      </c>
      <c r="C4406" s="12">
        <v>7045615750</v>
      </c>
      <c r="D4406" s="12">
        <v>2843</v>
      </c>
      <c r="E4406" s="82">
        <v>46023.537858796299</v>
      </c>
      <c r="F4406" s="12" t="s">
        <v>15643</v>
      </c>
    </row>
    <row r="4407" spans="1:6" x14ac:dyDescent="0.3">
      <c r="A4407" s="12" t="s">
        <v>20051</v>
      </c>
      <c r="B4407" s="12" t="s">
        <v>4244</v>
      </c>
      <c r="C4407" s="12">
        <v>6373495624</v>
      </c>
      <c r="D4407" s="12">
        <v>3138</v>
      </c>
      <c r="E4407" s="82">
        <v>46033.037164351852</v>
      </c>
      <c r="F4407" s="12" t="s">
        <v>15649</v>
      </c>
    </row>
    <row r="4408" spans="1:6" x14ac:dyDescent="0.3">
      <c r="A4408" s="12" t="s">
        <v>20052</v>
      </c>
      <c r="B4408" s="12" t="s">
        <v>4511</v>
      </c>
      <c r="C4408" s="12">
        <v>9917240146</v>
      </c>
      <c r="D4408" s="12">
        <v>199</v>
      </c>
      <c r="E4408" s="82">
        <v>46034.698969907397</v>
      </c>
      <c r="F4408" s="12" t="s">
        <v>15643</v>
      </c>
    </row>
    <row r="4409" spans="1:6" x14ac:dyDescent="0.3">
      <c r="A4409" s="12" t="s">
        <v>20053</v>
      </c>
      <c r="B4409" s="12" t="s">
        <v>4577</v>
      </c>
      <c r="C4409" s="12">
        <v>8834936644</v>
      </c>
      <c r="D4409" s="12">
        <v>1550</v>
      </c>
      <c r="E4409" s="82">
        <v>46049.831608796303</v>
      </c>
      <c r="F4409" s="12" t="s">
        <v>15647</v>
      </c>
    </row>
    <row r="4410" spans="1:6" x14ac:dyDescent="0.3">
      <c r="A4410" s="12" t="s">
        <v>20054</v>
      </c>
      <c r="B4410" s="12" t="s">
        <v>957</v>
      </c>
      <c r="C4410" s="12">
        <v>6369782610</v>
      </c>
      <c r="D4410" s="12">
        <v>3065</v>
      </c>
      <c r="E4410" s="82">
        <v>46025.62327546296</v>
      </c>
      <c r="F4410" s="12" t="s">
        <v>15643</v>
      </c>
    </row>
    <row r="4411" spans="1:6" x14ac:dyDescent="0.3">
      <c r="A4411" s="12" t="s">
        <v>20055</v>
      </c>
      <c r="B4411" s="12" t="s">
        <v>2311</v>
      </c>
      <c r="C4411" s="12">
        <v>7022750307</v>
      </c>
      <c r="D4411" s="12">
        <v>1997</v>
      </c>
      <c r="E4411" s="82">
        <v>46052.303136574083</v>
      </c>
      <c r="F4411" s="12" t="s">
        <v>15647</v>
      </c>
    </row>
    <row r="4412" spans="1:6" x14ac:dyDescent="0.3">
      <c r="A4412" s="12" t="s">
        <v>20056</v>
      </c>
      <c r="B4412" s="12" t="s">
        <v>3607</v>
      </c>
      <c r="C4412" s="12">
        <v>8874549455</v>
      </c>
      <c r="D4412" s="12">
        <v>2191</v>
      </c>
      <c r="E4412" s="82">
        <v>46041.65452546296</v>
      </c>
      <c r="F4412" s="12" t="s">
        <v>15643</v>
      </c>
    </row>
    <row r="4413" spans="1:6" x14ac:dyDescent="0.3">
      <c r="A4413" s="12" t="s">
        <v>20057</v>
      </c>
      <c r="B4413" s="12" t="s">
        <v>1304</v>
      </c>
      <c r="C4413" s="12">
        <v>9841408727</v>
      </c>
      <c r="D4413" s="12">
        <v>801</v>
      </c>
      <c r="E4413" s="82">
        <v>46026.11146990741</v>
      </c>
      <c r="F4413" s="12" t="s">
        <v>15647</v>
      </c>
    </row>
    <row r="4414" spans="1:6" x14ac:dyDescent="0.3">
      <c r="A4414" s="12" t="s">
        <v>20058</v>
      </c>
      <c r="B4414" s="12" t="s">
        <v>4005</v>
      </c>
      <c r="C4414" s="12">
        <v>6382525419</v>
      </c>
      <c r="D4414" s="12">
        <v>2817</v>
      </c>
      <c r="E4414" s="82">
        <v>46042.855914351851</v>
      </c>
      <c r="F4414" s="12" t="s">
        <v>15649</v>
      </c>
    </row>
    <row r="4415" spans="1:6" x14ac:dyDescent="0.3">
      <c r="A4415" s="12" t="s">
        <v>20059</v>
      </c>
      <c r="B4415" s="12" t="s">
        <v>3340</v>
      </c>
      <c r="C4415" s="12">
        <v>7041142203</v>
      </c>
      <c r="D4415" s="12">
        <v>2473</v>
      </c>
      <c r="E4415" s="82">
        <v>46020.494803240741</v>
      </c>
      <c r="F4415" s="12" t="s">
        <v>15649</v>
      </c>
    </row>
    <row r="4416" spans="1:6" x14ac:dyDescent="0.3">
      <c r="A4416" s="12" t="s">
        <v>20060</v>
      </c>
      <c r="B4416" s="12" t="s">
        <v>2597</v>
      </c>
      <c r="C4416" s="12">
        <v>8812538776</v>
      </c>
      <c r="D4416" s="12">
        <v>1251</v>
      </c>
      <c r="E4416" s="82">
        <v>46032.795497685183</v>
      </c>
      <c r="F4416" s="12" t="s">
        <v>15649</v>
      </c>
    </row>
    <row r="4417" spans="1:6" x14ac:dyDescent="0.3">
      <c r="A4417" s="12" t="s">
        <v>20061</v>
      </c>
      <c r="B4417" s="12" t="s">
        <v>3845</v>
      </c>
      <c r="C4417" s="12">
        <v>6344556186</v>
      </c>
      <c r="D4417" s="12">
        <v>3201</v>
      </c>
      <c r="E4417" s="82">
        <v>46019.676053240742</v>
      </c>
      <c r="F4417" s="12" t="s">
        <v>15647</v>
      </c>
    </row>
    <row r="4418" spans="1:6" x14ac:dyDescent="0.3">
      <c r="A4418" s="12" t="s">
        <v>20062</v>
      </c>
      <c r="B4418" s="12" t="s">
        <v>3553</v>
      </c>
      <c r="C4418" s="12">
        <v>9810704424</v>
      </c>
      <c r="D4418" s="12">
        <v>1221</v>
      </c>
      <c r="E4418" s="82">
        <v>46049.760775462957</v>
      </c>
      <c r="F4418" s="12" t="s">
        <v>15647</v>
      </c>
    </row>
    <row r="4419" spans="1:6" x14ac:dyDescent="0.3">
      <c r="A4419" s="12" t="s">
        <v>20063</v>
      </c>
      <c r="B4419" s="12" t="s">
        <v>2443</v>
      </c>
      <c r="C4419" s="12">
        <v>8837832059</v>
      </c>
      <c r="D4419" s="12">
        <v>1773</v>
      </c>
      <c r="E4419" s="82">
        <v>46034.523275462961</v>
      </c>
      <c r="F4419" s="12" t="s">
        <v>15647</v>
      </c>
    </row>
    <row r="4420" spans="1:6" x14ac:dyDescent="0.3">
      <c r="A4420" s="12" t="s">
        <v>20064</v>
      </c>
      <c r="B4420" s="12" t="s">
        <v>3609</v>
      </c>
      <c r="C4420" s="12">
        <v>6321922084</v>
      </c>
      <c r="D4420" s="12">
        <v>416</v>
      </c>
      <c r="E4420" s="82">
        <v>46025.584386574083</v>
      </c>
      <c r="F4420" s="12" t="s">
        <v>15649</v>
      </c>
    </row>
    <row r="4421" spans="1:6" x14ac:dyDescent="0.3">
      <c r="A4421" s="12" t="s">
        <v>20065</v>
      </c>
      <c r="B4421" s="12" t="s">
        <v>3731</v>
      </c>
      <c r="C4421" s="12">
        <v>9882502784</v>
      </c>
      <c r="D4421" s="12">
        <v>255</v>
      </c>
      <c r="E4421" s="82">
        <v>46027.321192129632</v>
      </c>
      <c r="F4421" s="12" t="s">
        <v>15643</v>
      </c>
    </row>
    <row r="4422" spans="1:6" x14ac:dyDescent="0.3">
      <c r="A4422" s="12" t="s">
        <v>20066</v>
      </c>
      <c r="B4422" s="12" t="s">
        <v>887</v>
      </c>
      <c r="C4422" s="12">
        <v>9979147446</v>
      </c>
      <c r="D4422" s="12">
        <v>1872</v>
      </c>
      <c r="E4422" s="82">
        <v>46019.637164351851</v>
      </c>
      <c r="F4422" s="12" t="s">
        <v>15649</v>
      </c>
    </row>
    <row r="4423" spans="1:6" x14ac:dyDescent="0.3">
      <c r="A4423" s="12" t="s">
        <v>20067</v>
      </c>
      <c r="B4423" s="12" t="s">
        <v>1433</v>
      </c>
      <c r="C4423" s="12">
        <v>9969045259</v>
      </c>
      <c r="D4423" s="12">
        <v>606</v>
      </c>
      <c r="E4423" s="82">
        <v>46020.635081018518</v>
      </c>
      <c r="F4423" s="12" t="s">
        <v>15647</v>
      </c>
    </row>
    <row r="4424" spans="1:6" x14ac:dyDescent="0.3">
      <c r="A4424" s="12" t="s">
        <v>20068</v>
      </c>
      <c r="B4424" s="12" t="s">
        <v>1985</v>
      </c>
      <c r="C4424" s="12">
        <v>9978197959</v>
      </c>
      <c r="D4424" s="12">
        <v>1478</v>
      </c>
      <c r="E4424" s="82">
        <v>46022.971192129633</v>
      </c>
      <c r="F4424" s="12" t="s">
        <v>15647</v>
      </c>
    </row>
    <row r="4425" spans="1:6" x14ac:dyDescent="0.3">
      <c r="A4425" s="12" t="s">
        <v>20069</v>
      </c>
      <c r="B4425" s="12" t="s">
        <v>1350</v>
      </c>
      <c r="C4425" s="12">
        <v>9999725047</v>
      </c>
      <c r="D4425" s="12">
        <v>479</v>
      </c>
      <c r="E4425" s="82">
        <v>46020.012858796297</v>
      </c>
      <c r="F4425" s="12" t="s">
        <v>15647</v>
      </c>
    </row>
    <row r="4426" spans="1:6" x14ac:dyDescent="0.3">
      <c r="A4426" s="12" t="s">
        <v>20070</v>
      </c>
      <c r="B4426" s="12" t="s">
        <v>4220</v>
      </c>
      <c r="C4426" s="12">
        <v>9961962905</v>
      </c>
      <c r="D4426" s="12">
        <v>2376</v>
      </c>
      <c r="E4426" s="82">
        <v>46045.207303240742</v>
      </c>
      <c r="F4426" s="12" t="s">
        <v>15643</v>
      </c>
    </row>
    <row r="4427" spans="1:6" x14ac:dyDescent="0.3">
      <c r="A4427" s="12" t="s">
        <v>20071</v>
      </c>
      <c r="B4427" s="12" t="s">
        <v>1748</v>
      </c>
      <c r="C4427" s="12">
        <v>6320848105</v>
      </c>
      <c r="D4427" s="12">
        <v>2703</v>
      </c>
      <c r="E4427" s="82">
        <v>46024.036469907413</v>
      </c>
      <c r="F4427" s="12" t="s">
        <v>15649</v>
      </c>
    </row>
    <row r="4428" spans="1:6" x14ac:dyDescent="0.3">
      <c r="A4428" s="12" t="s">
        <v>20072</v>
      </c>
      <c r="B4428" s="12" t="s">
        <v>577</v>
      </c>
      <c r="C4428" s="12">
        <v>9927349434</v>
      </c>
      <c r="D4428" s="12">
        <v>1853</v>
      </c>
      <c r="E4428" s="82">
        <v>46050.857997685183</v>
      </c>
      <c r="F4428" s="12" t="s">
        <v>15643</v>
      </c>
    </row>
    <row r="4429" spans="1:6" x14ac:dyDescent="0.3">
      <c r="A4429" s="12" t="s">
        <v>20073</v>
      </c>
      <c r="B4429" s="12" t="s">
        <v>3603</v>
      </c>
      <c r="C4429" s="12">
        <v>8827504832</v>
      </c>
      <c r="D4429" s="12">
        <v>2164</v>
      </c>
      <c r="E4429" s="82">
        <v>46048.745497685188</v>
      </c>
      <c r="F4429" s="12" t="s">
        <v>15647</v>
      </c>
    </row>
    <row r="4430" spans="1:6" x14ac:dyDescent="0.3">
      <c r="A4430" s="12" t="s">
        <v>20074</v>
      </c>
      <c r="B4430" s="12" t="s">
        <v>4180</v>
      </c>
      <c r="C4430" s="12">
        <v>9812167148</v>
      </c>
      <c r="D4430" s="12">
        <v>2661</v>
      </c>
      <c r="E4430" s="82">
        <v>46047.034386574072</v>
      </c>
      <c r="F4430" s="12" t="s">
        <v>15643</v>
      </c>
    </row>
    <row r="4431" spans="1:6" x14ac:dyDescent="0.3">
      <c r="A4431" s="12" t="s">
        <v>20075</v>
      </c>
      <c r="B4431" s="12" t="s">
        <v>2699</v>
      </c>
      <c r="C4431" s="12">
        <v>7049403427</v>
      </c>
      <c r="D4431" s="12">
        <v>1698</v>
      </c>
      <c r="E4431" s="82">
        <v>46050.859386574077</v>
      </c>
      <c r="F4431" s="12" t="s">
        <v>15647</v>
      </c>
    </row>
    <row r="4432" spans="1:6" x14ac:dyDescent="0.3">
      <c r="A4432" s="12" t="s">
        <v>20076</v>
      </c>
      <c r="B4432" s="12" t="s">
        <v>2140</v>
      </c>
      <c r="C4432" s="12">
        <v>8817332493</v>
      </c>
      <c r="D4432" s="12">
        <v>2490</v>
      </c>
      <c r="E4432" s="82">
        <v>46053.921886574077</v>
      </c>
      <c r="F4432" s="12" t="s">
        <v>15649</v>
      </c>
    </row>
    <row r="4433" spans="1:6" x14ac:dyDescent="0.3">
      <c r="A4433" s="12" t="s">
        <v>20077</v>
      </c>
      <c r="B4433" s="12" t="s">
        <v>623</v>
      </c>
      <c r="C4433" s="12">
        <v>9885980301</v>
      </c>
      <c r="D4433" s="12">
        <v>2576</v>
      </c>
      <c r="E4433" s="82">
        <v>46053.793414351851</v>
      </c>
      <c r="F4433" s="12" t="s">
        <v>15647</v>
      </c>
    </row>
    <row r="4434" spans="1:6" x14ac:dyDescent="0.3">
      <c r="A4434" s="12" t="s">
        <v>20078</v>
      </c>
      <c r="B4434" s="12" t="s">
        <v>4338</v>
      </c>
      <c r="C4434" s="12">
        <v>8845541258</v>
      </c>
      <c r="D4434" s="12">
        <v>1947</v>
      </c>
      <c r="E4434" s="82">
        <v>46039.121886574067</v>
      </c>
      <c r="F4434" s="12" t="s">
        <v>15647</v>
      </c>
    </row>
    <row r="4435" spans="1:6" x14ac:dyDescent="0.3">
      <c r="A4435" s="12" t="s">
        <v>20079</v>
      </c>
      <c r="B4435" s="12" t="s">
        <v>2809</v>
      </c>
      <c r="C4435" s="12">
        <v>9949825141</v>
      </c>
      <c r="D4435" s="12">
        <v>1774</v>
      </c>
      <c r="E4435" s="82">
        <v>46028.310081018521</v>
      </c>
      <c r="F4435" s="12" t="s">
        <v>15643</v>
      </c>
    </row>
    <row r="4436" spans="1:6" x14ac:dyDescent="0.3">
      <c r="A4436" s="12" t="s">
        <v>20080</v>
      </c>
      <c r="B4436" s="12" t="s">
        <v>1372</v>
      </c>
      <c r="C4436" s="12">
        <v>7061390393</v>
      </c>
      <c r="D4436" s="12">
        <v>1413</v>
      </c>
      <c r="E4436" s="82">
        <v>46045.218414351853</v>
      </c>
      <c r="F4436" s="12" t="s">
        <v>15649</v>
      </c>
    </row>
    <row r="4437" spans="1:6" x14ac:dyDescent="0.3">
      <c r="A4437" s="12" t="s">
        <v>20081</v>
      </c>
      <c r="B4437" s="12" t="s">
        <v>3106</v>
      </c>
      <c r="C4437" s="12">
        <v>7080795443</v>
      </c>
      <c r="D4437" s="12">
        <v>1281</v>
      </c>
      <c r="E4437" s="82">
        <v>46041.936469907407</v>
      </c>
      <c r="F4437" s="12" t="s">
        <v>15643</v>
      </c>
    </row>
    <row r="4438" spans="1:6" x14ac:dyDescent="0.3">
      <c r="A4438" s="12" t="s">
        <v>20082</v>
      </c>
      <c r="B4438" s="12" t="s">
        <v>3617</v>
      </c>
      <c r="C4438" s="12">
        <v>6355190687</v>
      </c>
      <c r="D4438" s="12">
        <v>1785</v>
      </c>
      <c r="E4438" s="82">
        <v>46031.419108796297</v>
      </c>
      <c r="F4438" s="12" t="s">
        <v>15647</v>
      </c>
    </row>
    <row r="4439" spans="1:6" x14ac:dyDescent="0.3">
      <c r="A4439" s="12" t="s">
        <v>20083</v>
      </c>
      <c r="B4439" s="12" t="s">
        <v>4517</v>
      </c>
      <c r="C4439" s="12">
        <v>8854500412</v>
      </c>
      <c r="D4439" s="12">
        <v>691</v>
      </c>
      <c r="E4439" s="82">
        <v>46029.057997685188</v>
      </c>
      <c r="F4439" s="12" t="s">
        <v>15647</v>
      </c>
    </row>
    <row r="4440" spans="1:6" x14ac:dyDescent="0.3">
      <c r="A4440" s="12" t="s">
        <v>20084</v>
      </c>
      <c r="B4440" s="12" t="s">
        <v>1843</v>
      </c>
      <c r="C4440" s="12">
        <v>7013892812</v>
      </c>
      <c r="D4440" s="12">
        <v>3063</v>
      </c>
      <c r="E4440" s="82">
        <v>46026.331608796303</v>
      </c>
      <c r="F4440" s="12" t="s">
        <v>15647</v>
      </c>
    </row>
    <row r="4441" spans="1:6" x14ac:dyDescent="0.3">
      <c r="A4441" s="12" t="s">
        <v>20085</v>
      </c>
      <c r="B4441" s="12" t="s">
        <v>3964</v>
      </c>
      <c r="C4441" s="12">
        <v>8828475213</v>
      </c>
      <c r="D4441" s="12">
        <v>3153</v>
      </c>
      <c r="E4441" s="82">
        <v>46021.817025462973</v>
      </c>
      <c r="F4441" s="12" t="s">
        <v>15643</v>
      </c>
    </row>
    <row r="4442" spans="1:6" x14ac:dyDescent="0.3">
      <c r="A4442" s="12" t="s">
        <v>20086</v>
      </c>
      <c r="B4442" s="12" t="s">
        <v>1180</v>
      </c>
      <c r="C4442" s="12">
        <v>9960828904</v>
      </c>
      <c r="D4442" s="12">
        <v>2208</v>
      </c>
      <c r="E4442" s="82">
        <v>46046.153136574067</v>
      </c>
      <c r="F4442" s="12" t="s">
        <v>15649</v>
      </c>
    </row>
    <row r="4443" spans="1:6" x14ac:dyDescent="0.3">
      <c r="A4443" s="12" t="s">
        <v>20087</v>
      </c>
      <c r="B4443" s="12" t="s">
        <v>3306</v>
      </c>
      <c r="C4443" s="12">
        <v>6315061220</v>
      </c>
      <c r="D4443" s="12">
        <v>1710</v>
      </c>
      <c r="E4443" s="82">
        <v>46034.319803240738</v>
      </c>
      <c r="F4443" s="12" t="s">
        <v>15643</v>
      </c>
    </row>
    <row r="4444" spans="1:6" x14ac:dyDescent="0.3">
      <c r="A4444" s="12" t="s">
        <v>20088</v>
      </c>
      <c r="B4444" s="12" t="s">
        <v>928</v>
      </c>
      <c r="C4444" s="12">
        <v>9830850428</v>
      </c>
      <c r="D4444" s="12">
        <v>1796</v>
      </c>
      <c r="E4444" s="82">
        <v>46048.531608796293</v>
      </c>
      <c r="F4444" s="12" t="s">
        <v>15647</v>
      </c>
    </row>
    <row r="4445" spans="1:6" x14ac:dyDescent="0.3">
      <c r="A4445" s="12" t="s">
        <v>20089</v>
      </c>
      <c r="B4445" s="12" t="s">
        <v>936</v>
      </c>
      <c r="C4445" s="12">
        <v>8850164213</v>
      </c>
      <c r="D4445" s="12">
        <v>2701</v>
      </c>
      <c r="E4445" s="82">
        <v>46032.42396990741</v>
      </c>
      <c r="F4445" s="12" t="s">
        <v>15649</v>
      </c>
    </row>
    <row r="4446" spans="1:6" x14ac:dyDescent="0.3">
      <c r="A4446" s="12" t="s">
        <v>20090</v>
      </c>
      <c r="B4446" s="12" t="s">
        <v>2685</v>
      </c>
      <c r="C4446" s="12">
        <v>7080997052</v>
      </c>
      <c r="D4446" s="12">
        <v>445</v>
      </c>
      <c r="E4446" s="82">
        <v>46019.634386574071</v>
      </c>
      <c r="F4446" s="12" t="s">
        <v>15643</v>
      </c>
    </row>
    <row r="4447" spans="1:6" x14ac:dyDescent="0.3">
      <c r="A4447" s="12" t="s">
        <v>20091</v>
      </c>
      <c r="B4447" s="12" t="s">
        <v>2351</v>
      </c>
      <c r="C4447" s="12">
        <v>9993525367</v>
      </c>
      <c r="D4447" s="12">
        <v>2489</v>
      </c>
      <c r="E4447" s="82">
        <v>46041.928136574083</v>
      </c>
      <c r="F4447" s="12" t="s">
        <v>15643</v>
      </c>
    </row>
    <row r="4448" spans="1:6" x14ac:dyDescent="0.3">
      <c r="A4448" s="12" t="s">
        <v>20092</v>
      </c>
      <c r="B4448" s="12" t="s">
        <v>1111</v>
      </c>
      <c r="C4448" s="12">
        <v>9845359655</v>
      </c>
      <c r="D4448" s="12">
        <v>3056</v>
      </c>
      <c r="E4448" s="82">
        <v>46033.51771990741</v>
      </c>
      <c r="F4448" s="12" t="s">
        <v>15647</v>
      </c>
    </row>
    <row r="4449" spans="1:6" x14ac:dyDescent="0.3">
      <c r="A4449" s="12" t="s">
        <v>20093</v>
      </c>
      <c r="B4449" s="12" t="s">
        <v>722</v>
      </c>
      <c r="C4449" s="12">
        <v>9987781826</v>
      </c>
      <c r="D4449" s="12">
        <v>2126</v>
      </c>
      <c r="E4449" s="82">
        <v>46032.439942129633</v>
      </c>
      <c r="F4449" s="12" t="s">
        <v>15643</v>
      </c>
    </row>
    <row r="4450" spans="1:6" x14ac:dyDescent="0.3">
      <c r="A4450" s="12" t="s">
        <v>20094</v>
      </c>
      <c r="B4450" s="12" t="s">
        <v>858</v>
      </c>
      <c r="C4450" s="12">
        <v>9910036870</v>
      </c>
      <c r="D4450" s="12">
        <v>1151</v>
      </c>
      <c r="E4450" s="82">
        <v>46030.179525462961</v>
      </c>
      <c r="F4450" s="12" t="s">
        <v>15643</v>
      </c>
    </row>
    <row r="4451" spans="1:6" x14ac:dyDescent="0.3">
      <c r="A4451" s="12" t="s">
        <v>20095</v>
      </c>
      <c r="B4451" s="12" t="s">
        <v>2301</v>
      </c>
      <c r="C4451" s="12">
        <v>8847600803</v>
      </c>
      <c r="D4451" s="12">
        <v>2019</v>
      </c>
      <c r="E4451" s="82">
        <v>46053.372581018521</v>
      </c>
      <c r="F4451" s="12" t="s">
        <v>15649</v>
      </c>
    </row>
    <row r="4452" spans="1:6" x14ac:dyDescent="0.3">
      <c r="A4452" s="12" t="s">
        <v>20096</v>
      </c>
      <c r="B4452" s="12" t="s">
        <v>2817</v>
      </c>
      <c r="C4452" s="12">
        <v>7068497988</v>
      </c>
      <c r="D4452" s="12">
        <v>2370</v>
      </c>
      <c r="E4452" s="82">
        <v>46045.984386574077</v>
      </c>
      <c r="F4452" s="12" t="s">
        <v>15647</v>
      </c>
    </row>
    <row r="4453" spans="1:6" x14ac:dyDescent="0.3">
      <c r="A4453" s="12" t="s">
        <v>20097</v>
      </c>
      <c r="B4453" s="12" t="s">
        <v>3675</v>
      </c>
      <c r="C4453" s="12">
        <v>7012193349</v>
      </c>
      <c r="D4453" s="12">
        <v>36</v>
      </c>
      <c r="E4453" s="82">
        <v>46046.525358796287</v>
      </c>
      <c r="F4453" s="12" t="s">
        <v>15649</v>
      </c>
    </row>
    <row r="4454" spans="1:6" x14ac:dyDescent="0.3">
      <c r="A4454" s="12" t="s">
        <v>20098</v>
      </c>
      <c r="B4454" s="12" t="s">
        <v>3791</v>
      </c>
      <c r="C4454" s="12">
        <v>9865637721</v>
      </c>
      <c r="D4454" s="12">
        <v>2613</v>
      </c>
      <c r="E4454" s="82">
        <v>46041.363553240742</v>
      </c>
      <c r="F4454" s="12" t="s">
        <v>15643</v>
      </c>
    </row>
    <row r="4455" spans="1:6" x14ac:dyDescent="0.3">
      <c r="A4455" s="12" t="s">
        <v>20099</v>
      </c>
      <c r="B4455" s="12" t="s">
        <v>1947</v>
      </c>
      <c r="C4455" s="12">
        <v>8875720277</v>
      </c>
      <c r="D4455" s="12">
        <v>3545</v>
      </c>
      <c r="E4455" s="82">
        <v>46046.949664351851</v>
      </c>
      <c r="F4455" s="12" t="s">
        <v>15647</v>
      </c>
    </row>
    <row r="4456" spans="1:6" x14ac:dyDescent="0.3">
      <c r="A4456" s="12" t="s">
        <v>20100</v>
      </c>
      <c r="B4456" s="12" t="s">
        <v>891</v>
      </c>
      <c r="C4456" s="12">
        <v>9936326307</v>
      </c>
      <c r="D4456" s="12">
        <v>1293</v>
      </c>
      <c r="E4456" s="82">
        <v>46039.11146990741</v>
      </c>
      <c r="F4456" s="12" t="s">
        <v>15649</v>
      </c>
    </row>
    <row r="4457" spans="1:6" x14ac:dyDescent="0.3">
      <c r="A4457" s="12" t="s">
        <v>20101</v>
      </c>
      <c r="B4457" s="12" t="s">
        <v>1887</v>
      </c>
      <c r="C4457" s="12">
        <v>6367232106</v>
      </c>
      <c r="D4457" s="12">
        <v>3087</v>
      </c>
      <c r="E4457" s="82">
        <v>46032.522581018522</v>
      </c>
      <c r="F4457" s="12" t="s">
        <v>15643</v>
      </c>
    </row>
    <row r="4458" spans="1:6" x14ac:dyDescent="0.3">
      <c r="A4458" s="12" t="s">
        <v>20102</v>
      </c>
      <c r="B4458" s="12" t="s">
        <v>590</v>
      </c>
      <c r="C4458" s="12">
        <v>9935476259</v>
      </c>
      <c r="D4458" s="12">
        <v>1029</v>
      </c>
      <c r="E4458" s="82">
        <v>46043.149664351848</v>
      </c>
      <c r="F4458" s="12" t="s">
        <v>15649</v>
      </c>
    </row>
    <row r="4459" spans="1:6" x14ac:dyDescent="0.3">
      <c r="A4459" s="12" t="s">
        <v>20103</v>
      </c>
      <c r="B4459" s="12" t="s">
        <v>3860</v>
      </c>
      <c r="C4459" s="12">
        <v>6330261967</v>
      </c>
      <c r="D4459" s="12">
        <v>3508</v>
      </c>
      <c r="E4459" s="82">
        <v>46052.461469907408</v>
      </c>
      <c r="F4459" s="12" t="s">
        <v>15649</v>
      </c>
    </row>
    <row r="4460" spans="1:6" x14ac:dyDescent="0.3">
      <c r="A4460" s="12" t="s">
        <v>20104</v>
      </c>
      <c r="B4460" s="12" t="s">
        <v>2795</v>
      </c>
      <c r="C4460" s="12">
        <v>8831094955</v>
      </c>
      <c r="D4460" s="12">
        <v>1678</v>
      </c>
      <c r="E4460" s="82">
        <v>46033.711469907408</v>
      </c>
      <c r="F4460" s="12" t="s">
        <v>15643</v>
      </c>
    </row>
    <row r="4461" spans="1:6" x14ac:dyDescent="0.3">
      <c r="A4461" s="12" t="s">
        <v>20105</v>
      </c>
      <c r="B4461" s="12" t="s">
        <v>4475</v>
      </c>
      <c r="C4461" s="12">
        <v>9916046562</v>
      </c>
      <c r="D4461" s="12">
        <v>2500</v>
      </c>
      <c r="E4461" s="82">
        <v>46043.458692129629</v>
      </c>
      <c r="F4461" s="12" t="s">
        <v>15649</v>
      </c>
    </row>
    <row r="4462" spans="1:6" x14ac:dyDescent="0.3">
      <c r="A4462" s="12" t="s">
        <v>20106</v>
      </c>
      <c r="B4462" s="12" t="s">
        <v>989</v>
      </c>
      <c r="C4462" s="12">
        <v>7059626201</v>
      </c>
      <c r="D4462" s="12">
        <v>2407</v>
      </c>
      <c r="E4462" s="82">
        <v>46028.621886574067</v>
      </c>
      <c r="F4462" s="12" t="s">
        <v>15649</v>
      </c>
    </row>
    <row r="4463" spans="1:6" x14ac:dyDescent="0.3">
      <c r="A4463" s="12" t="s">
        <v>20107</v>
      </c>
      <c r="B4463" s="12" t="s">
        <v>4549</v>
      </c>
      <c r="C4463" s="12">
        <v>9856975925</v>
      </c>
      <c r="D4463" s="12">
        <v>1051</v>
      </c>
      <c r="E4463" s="82">
        <v>46050.90730324074</v>
      </c>
      <c r="F4463" s="12" t="s">
        <v>15643</v>
      </c>
    </row>
    <row r="4464" spans="1:6" x14ac:dyDescent="0.3">
      <c r="A4464" s="12" t="s">
        <v>20108</v>
      </c>
      <c r="B4464" s="12" t="s">
        <v>904</v>
      </c>
      <c r="C4464" s="12">
        <v>9933442947</v>
      </c>
      <c r="D4464" s="12">
        <v>69</v>
      </c>
      <c r="E4464" s="82">
        <v>46041.326747685183</v>
      </c>
      <c r="F4464" s="12" t="s">
        <v>15647</v>
      </c>
    </row>
    <row r="4465" spans="1:6" x14ac:dyDescent="0.3">
      <c r="A4465" s="12" t="s">
        <v>20109</v>
      </c>
      <c r="B4465" s="12" t="s">
        <v>2517</v>
      </c>
      <c r="C4465" s="12">
        <v>8835634788</v>
      </c>
      <c r="D4465" s="12">
        <v>1893</v>
      </c>
      <c r="E4465" s="82">
        <v>46038.026053240741</v>
      </c>
      <c r="F4465" s="12" t="s">
        <v>15643</v>
      </c>
    </row>
    <row r="4466" spans="1:6" x14ac:dyDescent="0.3">
      <c r="A4466" s="12" t="s">
        <v>20110</v>
      </c>
      <c r="B4466" s="12" t="s">
        <v>3531</v>
      </c>
      <c r="C4466" s="12">
        <v>6324376154</v>
      </c>
      <c r="D4466" s="12">
        <v>1668</v>
      </c>
      <c r="E4466" s="82">
        <v>46026.778831018521</v>
      </c>
      <c r="F4466" s="12" t="s">
        <v>15647</v>
      </c>
    </row>
    <row r="4467" spans="1:6" x14ac:dyDescent="0.3">
      <c r="A4467" s="12" t="s">
        <v>20111</v>
      </c>
      <c r="B4467" s="12" t="s">
        <v>2431</v>
      </c>
      <c r="C4467" s="12">
        <v>9948065965</v>
      </c>
      <c r="D4467" s="12">
        <v>874</v>
      </c>
      <c r="E4467" s="82">
        <v>46045.06355324074</v>
      </c>
      <c r="F4467" s="12" t="s">
        <v>15649</v>
      </c>
    </row>
    <row r="4468" spans="1:6" x14ac:dyDescent="0.3">
      <c r="A4468" s="12" t="s">
        <v>20112</v>
      </c>
      <c r="B4468" s="12" t="s">
        <v>4310</v>
      </c>
      <c r="C4468" s="12">
        <v>6331746309</v>
      </c>
      <c r="D4468" s="12">
        <v>468</v>
      </c>
      <c r="E4468" s="82">
        <v>46035.141331018523</v>
      </c>
      <c r="F4468" s="12" t="s">
        <v>15647</v>
      </c>
    </row>
    <row r="4469" spans="1:6" x14ac:dyDescent="0.3">
      <c r="A4469" s="12" t="s">
        <v>20113</v>
      </c>
      <c r="B4469" s="12" t="s">
        <v>3934</v>
      </c>
      <c r="C4469" s="12">
        <v>6315306778</v>
      </c>
      <c r="D4469" s="12">
        <v>683</v>
      </c>
      <c r="E4469" s="82">
        <v>46032.266331018523</v>
      </c>
      <c r="F4469" s="12" t="s">
        <v>15647</v>
      </c>
    </row>
    <row r="4470" spans="1:6" x14ac:dyDescent="0.3">
      <c r="A4470" s="12" t="s">
        <v>20114</v>
      </c>
      <c r="B4470" s="12" t="s">
        <v>2851</v>
      </c>
      <c r="C4470" s="12">
        <v>7023051325</v>
      </c>
      <c r="D4470" s="12">
        <v>3408</v>
      </c>
      <c r="E4470" s="82">
        <v>46031.916331018518</v>
      </c>
      <c r="F4470" s="12" t="s">
        <v>15643</v>
      </c>
    </row>
    <row r="4471" spans="1:6" x14ac:dyDescent="0.3">
      <c r="A4471" s="12" t="s">
        <v>20115</v>
      </c>
      <c r="B4471" s="12" t="s">
        <v>3040</v>
      </c>
      <c r="C4471" s="12">
        <v>7096351204</v>
      </c>
      <c r="D4471" s="12">
        <v>2069</v>
      </c>
      <c r="E4471" s="82">
        <v>46040.052442129629</v>
      </c>
      <c r="F4471" s="12" t="s">
        <v>15647</v>
      </c>
    </row>
    <row r="4472" spans="1:6" x14ac:dyDescent="0.3">
      <c r="A4472" s="12" t="s">
        <v>20116</v>
      </c>
      <c r="B4472" s="12" t="s">
        <v>2329</v>
      </c>
      <c r="C4472" s="12">
        <v>6377636153</v>
      </c>
      <c r="D4472" s="12">
        <v>2271</v>
      </c>
      <c r="E4472" s="82">
        <v>46033.422581018523</v>
      </c>
      <c r="F4472" s="12" t="s">
        <v>15647</v>
      </c>
    </row>
    <row r="4473" spans="1:6" x14ac:dyDescent="0.3">
      <c r="A4473" s="12" t="s">
        <v>20117</v>
      </c>
      <c r="B4473" s="12" t="s">
        <v>3054</v>
      </c>
      <c r="C4473" s="12">
        <v>9881667533</v>
      </c>
      <c r="D4473" s="12">
        <v>2245</v>
      </c>
      <c r="E4473" s="82">
        <v>46046.811469907407</v>
      </c>
      <c r="F4473" s="12" t="s">
        <v>15647</v>
      </c>
    </row>
    <row r="4474" spans="1:6" x14ac:dyDescent="0.3">
      <c r="A4474" s="12" t="s">
        <v>20118</v>
      </c>
      <c r="B4474" s="12" t="s">
        <v>2473</v>
      </c>
      <c r="C4474" s="12">
        <v>6334320648</v>
      </c>
      <c r="D4474" s="12">
        <v>624</v>
      </c>
      <c r="E4474" s="82">
        <v>46034.894803240742</v>
      </c>
      <c r="F4474" s="12" t="s">
        <v>15649</v>
      </c>
    </row>
    <row r="4475" spans="1:6" x14ac:dyDescent="0.3">
      <c r="A4475" s="12" t="s">
        <v>20119</v>
      </c>
      <c r="B4475" s="12" t="s">
        <v>855</v>
      </c>
      <c r="C4475" s="12">
        <v>6352515558</v>
      </c>
      <c r="D4475" s="12">
        <v>2268</v>
      </c>
      <c r="E4475" s="82">
        <v>46035.362164351849</v>
      </c>
      <c r="F4475" s="12" t="s">
        <v>15649</v>
      </c>
    </row>
    <row r="4476" spans="1:6" x14ac:dyDescent="0.3">
      <c r="A4476" s="12" t="s">
        <v>20120</v>
      </c>
      <c r="B4476" s="12" t="s">
        <v>1568</v>
      </c>
      <c r="C4476" s="12">
        <v>8878191670</v>
      </c>
      <c r="D4476" s="12">
        <v>2691</v>
      </c>
      <c r="E4476" s="82">
        <v>46023.470497685194</v>
      </c>
      <c r="F4476" s="12" t="s">
        <v>15643</v>
      </c>
    </row>
    <row r="4477" spans="1:6" x14ac:dyDescent="0.3">
      <c r="A4477" s="12" t="s">
        <v>20121</v>
      </c>
      <c r="B4477" s="12" t="s">
        <v>3539</v>
      </c>
      <c r="C4477" s="12">
        <v>9917761226</v>
      </c>
      <c r="D4477" s="12">
        <v>1582</v>
      </c>
      <c r="E4477" s="82">
        <v>46040.769108796303</v>
      </c>
      <c r="F4477" s="12" t="s">
        <v>15649</v>
      </c>
    </row>
    <row r="4478" spans="1:6" x14ac:dyDescent="0.3">
      <c r="A4478" s="12" t="s">
        <v>20122</v>
      </c>
      <c r="B4478" s="12" t="s">
        <v>3390</v>
      </c>
      <c r="C4478" s="12">
        <v>9849095666</v>
      </c>
      <c r="D4478" s="12">
        <v>661</v>
      </c>
      <c r="E4478" s="82">
        <v>46019.977442129632</v>
      </c>
      <c r="F4478" s="12" t="s">
        <v>15643</v>
      </c>
    </row>
    <row r="4479" spans="1:6" x14ac:dyDescent="0.3">
      <c r="A4479" s="12" t="s">
        <v>20123</v>
      </c>
      <c r="B4479" s="12" t="s">
        <v>4056</v>
      </c>
      <c r="C4479" s="12">
        <v>6356889025</v>
      </c>
      <c r="D4479" s="12">
        <v>1207</v>
      </c>
      <c r="E4479" s="82">
        <v>46024.601747685178</v>
      </c>
      <c r="F4479" s="12" t="s">
        <v>15643</v>
      </c>
    </row>
    <row r="4480" spans="1:6" x14ac:dyDescent="0.3">
      <c r="A4480" s="12" t="s">
        <v>20124</v>
      </c>
      <c r="B4480" s="12" t="s">
        <v>2585</v>
      </c>
      <c r="C4480" s="12">
        <v>7075130888</v>
      </c>
      <c r="D4480" s="12">
        <v>1113</v>
      </c>
      <c r="E4480" s="82">
        <v>46042.039247685178</v>
      </c>
      <c r="F4480" s="12" t="s">
        <v>15647</v>
      </c>
    </row>
    <row r="4481" spans="1:6" x14ac:dyDescent="0.3">
      <c r="A4481" s="12" t="s">
        <v>20125</v>
      </c>
      <c r="B4481" s="12" t="s">
        <v>2973</v>
      </c>
      <c r="C4481" s="12">
        <v>9940751755</v>
      </c>
      <c r="D4481" s="12">
        <v>1785</v>
      </c>
      <c r="E4481" s="82">
        <v>46023.982997685183</v>
      </c>
      <c r="F4481" s="12" t="s">
        <v>15649</v>
      </c>
    </row>
    <row r="4482" spans="1:6" x14ac:dyDescent="0.3">
      <c r="A4482" s="12" t="s">
        <v>20126</v>
      </c>
      <c r="B4482" s="12" t="s">
        <v>3074</v>
      </c>
      <c r="C4482" s="12">
        <v>7034353956</v>
      </c>
      <c r="D4482" s="12">
        <v>3142</v>
      </c>
      <c r="E4482" s="82">
        <v>46049.769108796303</v>
      </c>
      <c r="F4482" s="12" t="s">
        <v>15649</v>
      </c>
    </row>
    <row r="4483" spans="1:6" x14ac:dyDescent="0.3">
      <c r="A4483" s="12" t="s">
        <v>20127</v>
      </c>
      <c r="B4483" s="12" t="s">
        <v>3008</v>
      </c>
      <c r="C4483" s="12">
        <v>8853528218</v>
      </c>
      <c r="D4483" s="12">
        <v>416</v>
      </c>
      <c r="E4483" s="82">
        <v>46045.260081018518</v>
      </c>
      <c r="F4483" s="12" t="s">
        <v>15643</v>
      </c>
    </row>
    <row r="4484" spans="1:6" x14ac:dyDescent="0.3">
      <c r="A4484" s="12" t="s">
        <v>20128</v>
      </c>
      <c r="B4484" s="12" t="s">
        <v>3376</v>
      </c>
      <c r="C4484" s="12">
        <v>6337016797</v>
      </c>
      <c r="D4484" s="12">
        <v>2873</v>
      </c>
      <c r="E4484" s="82">
        <v>46040.506608796299</v>
      </c>
      <c r="F4484" s="12" t="s">
        <v>15649</v>
      </c>
    </row>
    <row r="4485" spans="1:6" x14ac:dyDescent="0.3">
      <c r="A4485" s="12" t="s">
        <v>20129</v>
      </c>
      <c r="B4485" s="12" t="s">
        <v>2377</v>
      </c>
      <c r="C4485" s="12">
        <v>8870545668</v>
      </c>
      <c r="D4485" s="12">
        <v>1120</v>
      </c>
      <c r="E4485" s="82">
        <v>46050.146886574083</v>
      </c>
      <c r="F4485" s="12" t="s">
        <v>15643</v>
      </c>
    </row>
    <row r="4486" spans="1:6" x14ac:dyDescent="0.3">
      <c r="A4486" s="12" t="s">
        <v>20130</v>
      </c>
      <c r="B4486" s="12" t="s">
        <v>4513</v>
      </c>
      <c r="C4486" s="12">
        <v>6358151064</v>
      </c>
      <c r="D4486" s="12">
        <v>3257</v>
      </c>
      <c r="E4486" s="82">
        <v>46045.103831018518</v>
      </c>
      <c r="F4486" s="12" t="s">
        <v>15649</v>
      </c>
    </row>
    <row r="4487" spans="1:6" x14ac:dyDescent="0.3">
      <c r="A4487" s="12" t="s">
        <v>20131</v>
      </c>
      <c r="B4487" s="12" t="s">
        <v>4200</v>
      </c>
      <c r="C4487" s="12">
        <v>7075857421</v>
      </c>
      <c r="D4487" s="12">
        <v>2471</v>
      </c>
      <c r="E4487" s="82">
        <v>46019.880219907413</v>
      </c>
      <c r="F4487" s="12" t="s">
        <v>15647</v>
      </c>
    </row>
    <row r="4488" spans="1:6" x14ac:dyDescent="0.3">
      <c r="A4488" s="12" t="s">
        <v>20132</v>
      </c>
      <c r="B4488" s="12" t="s">
        <v>2681</v>
      </c>
      <c r="C4488" s="12">
        <v>6356583075</v>
      </c>
      <c r="D4488" s="12">
        <v>1009</v>
      </c>
      <c r="E4488" s="82">
        <v>46041.176053240742</v>
      </c>
      <c r="F4488" s="12" t="s">
        <v>15643</v>
      </c>
    </row>
    <row r="4489" spans="1:6" x14ac:dyDescent="0.3">
      <c r="A4489" s="12" t="s">
        <v>20133</v>
      </c>
      <c r="B4489" s="12" t="s">
        <v>3388</v>
      </c>
      <c r="C4489" s="12">
        <v>9853378148</v>
      </c>
      <c r="D4489" s="12">
        <v>941</v>
      </c>
      <c r="E4489" s="82">
        <v>46030.130219907413</v>
      </c>
      <c r="F4489" s="12" t="s">
        <v>15649</v>
      </c>
    </row>
    <row r="4490" spans="1:6" x14ac:dyDescent="0.3">
      <c r="A4490" s="12" t="s">
        <v>20134</v>
      </c>
      <c r="B4490" s="12" t="s">
        <v>2081</v>
      </c>
      <c r="C4490" s="12">
        <v>9859360495</v>
      </c>
      <c r="D4490" s="12">
        <v>1371</v>
      </c>
      <c r="E4490" s="82">
        <v>46031.544108796297</v>
      </c>
      <c r="F4490" s="12" t="s">
        <v>15643</v>
      </c>
    </row>
    <row r="4491" spans="1:6" x14ac:dyDescent="0.3">
      <c r="A4491" s="12" t="s">
        <v>20135</v>
      </c>
      <c r="B4491" s="12" t="s">
        <v>1610</v>
      </c>
      <c r="C4491" s="12">
        <v>6320645917</v>
      </c>
      <c r="D4491" s="12">
        <v>2038</v>
      </c>
      <c r="E4491" s="82">
        <v>46053.609386574077</v>
      </c>
      <c r="F4491" s="12" t="s">
        <v>15647</v>
      </c>
    </row>
    <row r="4492" spans="1:6" x14ac:dyDescent="0.3">
      <c r="A4492" s="12" t="s">
        <v>20136</v>
      </c>
      <c r="B4492" s="12" t="s">
        <v>1326</v>
      </c>
      <c r="C4492" s="12">
        <v>9918618041</v>
      </c>
      <c r="D4492" s="12">
        <v>2117</v>
      </c>
      <c r="E4492" s="82">
        <v>46029.804525462961</v>
      </c>
      <c r="F4492" s="12" t="s">
        <v>15643</v>
      </c>
    </row>
    <row r="4493" spans="1:6" x14ac:dyDescent="0.3">
      <c r="A4493" s="12" t="s">
        <v>20137</v>
      </c>
      <c r="B4493" s="12" t="s">
        <v>1145</v>
      </c>
      <c r="C4493" s="12">
        <v>7075564038</v>
      </c>
      <c r="D4493" s="12">
        <v>1868</v>
      </c>
      <c r="E4493" s="82">
        <v>46043.226747685178</v>
      </c>
      <c r="F4493" s="12" t="s">
        <v>15649</v>
      </c>
    </row>
    <row r="4494" spans="1:6" x14ac:dyDescent="0.3">
      <c r="A4494" s="12" t="s">
        <v>20138</v>
      </c>
      <c r="B4494" s="12" t="s">
        <v>2071</v>
      </c>
      <c r="C4494" s="12">
        <v>9991082968</v>
      </c>
      <c r="D4494" s="12">
        <v>2483</v>
      </c>
      <c r="E4494" s="82">
        <v>46044.026747685188</v>
      </c>
      <c r="F4494" s="12" t="s">
        <v>15647</v>
      </c>
    </row>
    <row r="4495" spans="1:6" x14ac:dyDescent="0.3">
      <c r="A4495" s="12" t="s">
        <v>20139</v>
      </c>
      <c r="B4495" s="12" t="s">
        <v>1198</v>
      </c>
      <c r="C4495" s="12">
        <v>9983245798</v>
      </c>
      <c r="D4495" s="12">
        <v>2676</v>
      </c>
      <c r="E4495" s="82">
        <v>46028.664247685178</v>
      </c>
      <c r="F4495" s="12" t="s">
        <v>15649</v>
      </c>
    </row>
    <row r="4496" spans="1:6" x14ac:dyDescent="0.3">
      <c r="A4496" s="12" t="s">
        <v>20140</v>
      </c>
      <c r="B4496" s="12" t="s">
        <v>1590</v>
      </c>
      <c r="C4496" s="12">
        <v>7068587515</v>
      </c>
      <c r="D4496" s="12">
        <v>889</v>
      </c>
      <c r="E4496" s="82">
        <v>46038.551053240742</v>
      </c>
      <c r="F4496" s="12" t="s">
        <v>15643</v>
      </c>
    </row>
    <row r="4497" spans="1:6" x14ac:dyDescent="0.3">
      <c r="A4497" s="12" t="s">
        <v>20141</v>
      </c>
      <c r="B4497" s="12" t="s">
        <v>3320</v>
      </c>
      <c r="C4497" s="12">
        <v>7039370346</v>
      </c>
      <c r="D4497" s="12">
        <v>24</v>
      </c>
      <c r="E4497" s="82">
        <v>46032.341331018521</v>
      </c>
      <c r="F4497" s="12" t="s">
        <v>15643</v>
      </c>
    </row>
    <row r="4498" spans="1:6" x14ac:dyDescent="0.3">
      <c r="A4498" s="12" t="s">
        <v>20142</v>
      </c>
      <c r="B4498" s="12" t="s">
        <v>3774</v>
      </c>
      <c r="C4498" s="12">
        <v>9934682248</v>
      </c>
      <c r="D4498" s="12">
        <v>961</v>
      </c>
      <c r="E4498" s="82">
        <v>46051.915636574071</v>
      </c>
      <c r="F4498" s="12" t="s">
        <v>15647</v>
      </c>
    </row>
    <row r="4499" spans="1:6" x14ac:dyDescent="0.3">
      <c r="A4499" s="12" t="s">
        <v>20143</v>
      </c>
      <c r="B4499" s="12" t="s">
        <v>3962</v>
      </c>
      <c r="C4499" s="12">
        <v>9984988758</v>
      </c>
      <c r="D4499" s="12">
        <v>1879</v>
      </c>
      <c r="E4499" s="82">
        <v>46033.966331018521</v>
      </c>
      <c r="F4499" s="12" t="s">
        <v>15647</v>
      </c>
    </row>
    <row r="4500" spans="1:6" x14ac:dyDescent="0.3">
      <c r="A4500" s="12" t="s">
        <v>20144</v>
      </c>
      <c r="B4500" s="12" t="s">
        <v>1294</v>
      </c>
      <c r="C4500" s="12">
        <v>7048159479</v>
      </c>
      <c r="D4500" s="12">
        <v>2174</v>
      </c>
      <c r="E4500" s="82">
        <v>46044.627442129633</v>
      </c>
      <c r="F4500" s="12" t="s">
        <v>15649</v>
      </c>
    </row>
    <row r="4501" spans="1:6" x14ac:dyDescent="0.3">
      <c r="A4501" s="12" t="s">
        <v>20145</v>
      </c>
      <c r="B4501" s="12" t="s">
        <v>3649</v>
      </c>
      <c r="C4501" s="12">
        <v>9869569616</v>
      </c>
      <c r="D4501" s="12">
        <v>1864</v>
      </c>
      <c r="E4501" s="82">
        <v>46051.005914351852</v>
      </c>
      <c r="F4501" s="12" t="s">
        <v>15647</v>
      </c>
    </row>
    <row r="4502" spans="1:6" x14ac:dyDescent="0.3">
      <c r="A4502" s="12" t="s">
        <v>20146</v>
      </c>
      <c r="B4502" s="12" t="s">
        <v>2885</v>
      </c>
      <c r="C4502" s="12">
        <v>8855454714</v>
      </c>
      <c r="D4502" s="12">
        <v>1005</v>
      </c>
      <c r="E4502" s="82">
        <v>46040.114942129629</v>
      </c>
      <c r="F4502" s="12" t="s">
        <v>15643</v>
      </c>
    </row>
    <row r="4503" spans="1:6" x14ac:dyDescent="0.3">
      <c r="A4503" s="12" t="s">
        <v>20147</v>
      </c>
      <c r="B4503" s="12" t="s">
        <v>1190</v>
      </c>
      <c r="C4503" s="12">
        <v>6324319235</v>
      </c>
      <c r="D4503" s="12">
        <v>1507</v>
      </c>
      <c r="E4503" s="82">
        <v>46050.744108796287</v>
      </c>
      <c r="F4503" s="12" t="s">
        <v>15649</v>
      </c>
    </row>
    <row r="4504" spans="1:6" x14ac:dyDescent="0.3">
      <c r="A4504" s="12" t="s">
        <v>20148</v>
      </c>
      <c r="B4504" s="12" t="s">
        <v>2201</v>
      </c>
      <c r="C4504" s="12">
        <v>7022740492</v>
      </c>
      <c r="D4504" s="12">
        <v>1327</v>
      </c>
      <c r="E4504" s="82">
        <v>46038.994108796287</v>
      </c>
      <c r="F4504" s="12" t="s">
        <v>15643</v>
      </c>
    </row>
    <row r="4505" spans="1:6" x14ac:dyDescent="0.3">
      <c r="A4505" s="12" t="s">
        <v>20149</v>
      </c>
      <c r="B4505" s="12" t="s">
        <v>967</v>
      </c>
      <c r="C4505" s="12">
        <v>7040538088</v>
      </c>
      <c r="D4505" s="12">
        <v>2665</v>
      </c>
      <c r="E4505" s="82">
        <v>46020.019803240742</v>
      </c>
      <c r="F4505" s="12" t="s">
        <v>15647</v>
      </c>
    </row>
    <row r="4506" spans="1:6" x14ac:dyDescent="0.3">
      <c r="A4506" s="12" t="s">
        <v>20150</v>
      </c>
      <c r="B4506" s="12" t="s">
        <v>1426</v>
      </c>
      <c r="C4506" s="12">
        <v>8823112625</v>
      </c>
      <c r="D4506" s="12">
        <v>2334</v>
      </c>
      <c r="E4506" s="82">
        <v>46043.004525462973</v>
      </c>
      <c r="F4506" s="12" t="s">
        <v>15649</v>
      </c>
    </row>
    <row r="4507" spans="1:6" x14ac:dyDescent="0.3">
      <c r="A4507" s="12" t="s">
        <v>20151</v>
      </c>
      <c r="B4507" s="12" t="s">
        <v>4144</v>
      </c>
      <c r="C4507" s="12">
        <v>9884928422</v>
      </c>
      <c r="D4507" s="12">
        <v>2205</v>
      </c>
      <c r="E4507" s="82">
        <v>46034.206608796303</v>
      </c>
      <c r="F4507" s="12" t="s">
        <v>15647</v>
      </c>
    </row>
    <row r="4508" spans="1:6" x14ac:dyDescent="0.3">
      <c r="A4508" s="12" t="s">
        <v>20152</v>
      </c>
      <c r="B4508" s="12" t="s">
        <v>1087</v>
      </c>
      <c r="C4508" s="12">
        <v>8874925952</v>
      </c>
      <c r="D4508" s="12">
        <v>489</v>
      </c>
      <c r="E4508" s="82">
        <v>46043.124664351853</v>
      </c>
      <c r="F4508" s="12" t="s">
        <v>15649</v>
      </c>
    </row>
    <row r="4509" spans="1:6" x14ac:dyDescent="0.3">
      <c r="A4509" s="12" t="s">
        <v>20153</v>
      </c>
      <c r="B4509" s="12" t="s">
        <v>1231</v>
      </c>
      <c r="C4509" s="12">
        <v>9910446638</v>
      </c>
      <c r="D4509" s="12">
        <v>3447</v>
      </c>
      <c r="E4509" s="82">
        <v>46025.429525462961</v>
      </c>
      <c r="F4509" s="12" t="s">
        <v>15649</v>
      </c>
    </row>
    <row r="4510" spans="1:6" x14ac:dyDescent="0.3">
      <c r="A4510" s="12" t="s">
        <v>20154</v>
      </c>
      <c r="B4510" s="12" t="s">
        <v>858</v>
      </c>
      <c r="C4510" s="12">
        <v>8857733787</v>
      </c>
      <c r="D4510" s="12">
        <v>555</v>
      </c>
      <c r="E4510" s="82">
        <v>46035.494803240741</v>
      </c>
      <c r="F4510" s="12" t="s">
        <v>15643</v>
      </c>
    </row>
    <row r="4511" spans="1:6" x14ac:dyDescent="0.3">
      <c r="A4511" s="12" t="s">
        <v>20155</v>
      </c>
      <c r="B4511" s="12" t="s">
        <v>2507</v>
      </c>
      <c r="C4511" s="12">
        <v>9826316921</v>
      </c>
      <c r="D4511" s="12">
        <v>2555</v>
      </c>
      <c r="E4511" s="82">
        <v>46052.635081018518</v>
      </c>
      <c r="F4511" s="12" t="s">
        <v>15649</v>
      </c>
    </row>
    <row r="4512" spans="1:6" x14ac:dyDescent="0.3">
      <c r="A4512" s="12" t="s">
        <v>20156</v>
      </c>
      <c r="B4512" s="12" t="s">
        <v>3834</v>
      </c>
      <c r="C4512" s="12">
        <v>7068489657</v>
      </c>
      <c r="D4512" s="12">
        <v>1494</v>
      </c>
      <c r="E4512" s="82">
        <v>46051.467719907407</v>
      </c>
      <c r="F4512" s="12" t="s">
        <v>15649</v>
      </c>
    </row>
    <row r="4513" spans="1:6" x14ac:dyDescent="0.3">
      <c r="A4513" s="12" t="s">
        <v>20157</v>
      </c>
      <c r="B4513" s="12" t="s">
        <v>3517</v>
      </c>
      <c r="C4513" s="12">
        <v>9990253710</v>
      </c>
      <c r="D4513" s="12">
        <v>2178</v>
      </c>
      <c r="E4513" s="82">
        <v>46043.199664351851</v>
      </c>
      <c r="F4513" s="12" t="s">
        <v>15647</v>
      </c>
    </row>
    <row r="4514" spans="1:6" x14ac:dyDescent="0.3">
      <c r="A4514" s="12" t="s">
        <v>20158</v>
      </c>
      <c r="B4514" s="12" t="s">
        <v>1586</v>
      </c>
      <c r="C4514" s="12">
        <v>9854948265</v>
      </c>
      <c r="D4514" s="12">
        <v>144</v>
      </c>
      <c r="E4514" s="82">
        <v>46036.112164351849</v>
      </c>
      <c r="F4514" s="12" t="s">
        <v>15643</v>
      </c>
    </row>
    <row r="4515" spans="1:6" x14ac:dyDescent="0.3">
      <c r="A4515" s="12" t="s">
        <v>20159</v>
      </c>
      <c r="B4515" s="12" t="s">
        <v>733</v>
      </c>
      <c r="C4515" s="12">
        <v>8872090444</v>
      </c>
      <c r="D4515" s="12">
        <v>771</v>
      </c>
      <c r="E4515" s="82">
        <v>46036.281608796293</v>
      </c>
      <c r="F4515" s="12" t="s">
        <v>15647</v>
      </c>
    </row>
    <row r="4516" spans="1:6" x14ac:dyDescent="0.3">
      <c r="A4516" s="12" t="s">
        <v>20160</v>
      </c>
      <c r="B4516" s="12" t="s">
        <v>4029</v>
      </c>
      <c r="C4516" s="12">
        <v>9898690681</v>
      </c>
      <c r="D4516" s="12">
        <v>2561</v>
      </c>
      <c r="E4516" s="82">
        <v>46031.918414351851</v>
      </c>
      <c r="F4516" s="12" t="s">
        <v>15643</v>
      </c>
    </row>
    <row r="4517" spans="1:6" x14ac:dyDescent="0.3">
      <c r="A4517" s="12" t="s">
        <v>20161</v>
      </c>
      <c r="B4517" s="12" t="s">
        <v>1372</v>
      </c>
      <c r="C4517" s="12">
        <v>9871567955</v>
      </c>
      <c r="D4517" s="12">
        <v>323</v>
      </c>
      <c r="E4517" s="82">
        <v>46045.885775462957</v>
      </c>
      <c r="F4517" s="12" t="s">
        <v>15647</v>
      </c>
    </row>
    <row r="4518" spans="1:6" x14ac:dyDescent="0.3">
      <c r="A4518" s="12" t="s">
        <v>20162</v>
      </c>
      <c r="B4518" s="12" t="s">
        <v>2921</v>
      </c>
      <c r="C4518" s="12">
        <v>8866208519</v>
      </c>
      <c r="D4518" s="12">
        <v>583</v>
      </c>
      <c r="E4518" s="82">
        <v>46042.944108796299</v>
      </c>
      <c r="F4518" s="12" t="s">
        <v>15649</v>
      </c>
    </row>
    <row r="4519" spans="1:6" x14ac:dyDescent="0.3">
      <c r="A4519" s="12" t="s">
        <v>20163</v>
      </c>
      <c r="B4519" s="12" t="s">
        <v>3776</v>
      </c>
      <c r="C4519" s="12">
        <v>9814437360</v>
      </c>
      <c r="D4519" s="12">
        <v>74</v>
      </c>
      <c r="E4519" s="82">
        <v>46049.269803240742</v>
      </c>
      <c r="F4519" s="12" t="s">
        <v>15647</v>
      </c>
    </row>
    <row r="4520" spans="1:6" x14ac:dyDescent="0.3">
      <c r="A4520" s="12" t="s">
        <v>20164</v>
      </c>
      <c r="B4520" s="12" t="s">
        <v>2172</v>
      </c>
      <c r="C4520" s="12">
        <v>9882735647</v>
      </c>
      <c r="D4520" s="12">
        <v>2083</v>
      </c>
      <c r="E4520" s="82">
        <v>46047.205914351849</v>
      </c>
      <c r="F4520" s="12" t="s">
        <v>15643</v>
      </c>
    </row>
    <row r="4521" spans="1:6" x14ac:dyDescent="0.3">
      <c r="A4521" s="12" t="s">
        <v>20165</v>
      </c>
      <c r="B4521" s="12" t="s">
        <v>1180</v>
      </c>
      <c r="C4521" s="12">
        <v>8851633201</v>
      </c>
      <c r="D4521" s="12">
        <v>2725</v>
      </c>
      <c r="E4521" s="82">
        <v>46024.445497685178</v>
      </c>
      <c r="F4521" s="12" t="s">
        <v>15647</v>
      </c>
    </row>
    <row r="4522" spans="1:6" x14ac:dyDescent="0.3">
      <c r="A4522" s="12" t="s">
        <v>20166</v>
      </c>
      <c r="B4522" s="12" t="s">
        <v>1184</v>
      </c>
      <c r="C4522" s="12">
        <v>8817349641</v>
      </c>
      <c r="D4522" s="12">
        <v>3260</v>
      </c>
      <c r="E4522" s="82">
        <v>46030.295497685183</v>
      </c>
      <c r="F4522" s="12" t="s">
        <v>15647</v>
      </c>
    </row>
    <row r="4523" spans="1:6" x14ac:dyDescent="0.3">
      <c r="A4523" s="12" t="s">
        <v>20167</v>
      </c>
      <c r="B4523" s="12" t="s">
        <v>3880</v>
      </c>
      <c r="C4523" s="12">
        <v>7093115499</v>
      </c>
      <c r="D4523" s="12">
        <v>635</v>
      </c>
      <c r="E4523" s="82">
        <v>46019.59480324074</v>
      </c>
      <c r="F4523" s="12" t="s">
        <v>15649</v>
      </c>
    </row>
    <row r="4524" spans="1:6" x14ac:dyDescent="0.3">
      <c r="A4524" s="12" t="s">
        <v>20168</v>
      </c>
      <c r="B4524" s="12" t="s">
        <v>2011</v>
      </c>
      <c r="C4524" s="12">
        <v>6347904559</v>
      </c>
      <c r="D4524" s="12">
        <v>324</v>
      </c>
      <c r="E4524" s="82">
        <v>46048.012164351851</v>
      </c>
      <c r="F4524" s="12" t="s">
        <v>15647</v>
      </c>
    </row>
    <row r="4525" spans="1:6" x14ac:dyDescent="0.3">
      <c r="A4525" s="12" t="s">
        <v>20169</v>
      </c>
      <c r="B4525" s="12" t="s">
        <v>3216</v>
      </c>
      <c r="C4525" s="12">
        <v>9916067675</v>
      </c>
      <c r="D4525" s="12">
        <v>1111</v>
      </c>
      <c r="E4525" s="82">
        <v>46050.81077546296</v>
      </c>
      <c r="F4525" s="12" t="s">
        <v>15649</v>
      </c>
    </row>
    <row r="4526" spans="1:6" x14ac:dyDescent="0.3">
      <c r="A4526" s="12" t="s">
        <v>20170</v>
      </c>
      <c r="B4526" s="12" t="s">
        <v>4025</v>
      </c>
      <c r="C4526" s="12">
        <v>8877888189</v>
      </c>
      <c r="D4526" s="12">
        <v>3255</v>
      </c>
      <c r="E4526" s="82">
        <v>46030.030914351853</v>
      </c>
      <c r="F4526" s="12" t="s">
        <v>15649</v>
      </c>
    </row>
    <row r="4527" spans="1:6" x14ac:dyDescent="0.3">
      <c r="A4527" s="12" t="s">
        <v>20171</v>
      </c>
      <c r="B4527" s="12" t="s">
        <v>1350</v>
      </c>
      <c r="C4527" s="12">
        <v>8866457719</v>
      </c>
      <c r="D4527" s="12">
        <v>1205</v>
      </c>
      <c r="E4527" s="82">
        <v>46045.251747685194</v>
      </c>
      <c r="F4527" s="12" t="s">
        <v>15649</v>
      </c>
    </row>
    <row r="4528" spans="1:6" x14ac:dyDescent="0.3">
      <c r="A4528" s="12" t="s">
        <v>20172</v>
      </c>
      <c r="B4528" s="12" t="s">
        <v>3784</v>
      </c>
      <c r="C4528" s="12">
        <v>6358677927</v>
      </c>
      <c r="D4528" s="12">
        <v>2258</v>
      </c>
      <c r="E4528" s="82">
        <v>46043.915636574071</v>
      </c>
      <c r="F4528" s="12" t="s">
        <v>15649</v>
      </c>
    </row>
    <row r="4529" spans="1:6" x14ac:dyDescent="0.3">
      <c r="A4529" s="12" t="s">
        <v>20173</v>
      </c>
      <c r="B4529" s="12" t="s">
        <v>3908</v>
      </c>
      <c r="C4529" s="12">
        <v>8826003799</v>
      </c>
      <c r="D4529" s="12">
        <v>1205</v>
      </c>
      <c r="E4529" s="82">
        <v>46033.776053240741</v>
      </c>
      <c r="F4529" s="12" t="s">
        <v>15649</v>
      </c>
    </row>
    <row r="4530" spans="1:6" x14ac:dyDescent="0.3">
      <c r="A4530" s="12" t="s">
        <v>20174</v>
      </c>
      <c r="B4530" s="12" t="s">
        <v>2369</v>
      </c>
      <c r="C4530" s="12">
        <v>9819398216</v>
      </c>
      <c r="D4530" s="12">
        <v>3408</v>
      </c>
      <c r="E4530" s="82">
        <v>46036.728831018518</v>
      </c>
      <c r="F4530" s="12" t="s">
        <v>15643</v>
      </c>
    </row>
    <row r="4531" spans="1:6" x14ac:dyDescent="0.3">
      <c r="A4531" s="12" t="s">
        <v>20175</v>
      </c>
      <c r="B4531" s="12" t="s">
        <v>3557</v>
      </c>
      <c r="C4531" s="12">
        <v>7085299845</v>
      </c>
      <c r="D4531" s="12">
        <v>96</v>
      </c>
      <c r="E4531" s="82">
        <v>46036.12605324074</v>
      </c>
      <c r="F4531" s="12" t="s">
        <v>15647</v>
      </c>
    </row>
    <row r="4532" spans="1:6" x14ac:dyDescent="0.3">
      <c r="A4532" s="12" t="s">
        <v>20176</v>
      </c>
      <c r="B4532" s="12" t="s">
        <v>3142</v>
      </c>
      <c r="C4532" s="12">
        <v>7026046241</v>
      </c>
      <c r="D4532" s="12">
        <v>1728</v>
      </c>
      <c r="E4532" s="82">
        <v>46049.023275462961</v>
      </c>
      <c r="F4532" s="12" t="s">
        <v>15647</v>
      </c>
    </row>
    <row r="4533" spans="1:6" x14ac:dyDescent="0.3">
      <c r="A4533" s="12" t="s">
        <v>20177</v>
      </c>
      <c r="B4533" s="12" t="s">
        <v>3228</v>
      </c>
      <c r="C4533" s="12">
        <v>8819167656</v>
      </c>
      <c r="D4533" s="12">
        <v>2186</v>
      </c>
      <c r="E4533" s="82">
        <v>46019.782997685194</v>
      </c>
      <c r="F4533" s="12" t="s">
        <v>15647</v>
      </c>
    </row>
    <row r="4534" spans="1:6" x14ac:dyDescent="0.3">
      <c r="A4534" s="12" t="s">
        <v>20178</v>
      </c>
      <c r="B4534" s="12" t="s">
        <v>3056</v>
      </c>
      <c r="C4534" s="12">
        <v>6390892587</v>
      </c>
      <c r="D4534" s="12">
        <v>1647</v>
      </c>
      <c r="E4534" s="82">
        <v>46043.318414351852</v>
      </c>
      <c r="F4534" s="12" t="s">
        <v>15649</v>
      </c>
    </row>
    <row r="4535" spans="1:6" x14ac:dyDescent="0.3">
      <c r="A4535" s="12" t="s">
        <v>20179</v>
      </c>
      <c r="B4535" s="12" t="s">
        <v>3094</v>
      </c>
      <c r="C4535" s="12">
        <v>6359813581</v>
      </c>
      <c r="D4535" s="12">
        <v>2480</v>
      </c>
      <c r="E4535" s="82">
        <v>46049.321192129632</v>
      </c>
      <c r="F4535" s="12" t="s">
        <v>15647</v>
      </c>
    </row>
    <row r="4536" spans="1:6" x14ac:dyDescent="0.3">
      <c r="A4536" s="12" t="s">
        <v>20180</v>
      </c>
      <c r="B4536" s="12" t="s">
        <v>3822</v>
      </c>
      <c r="C4536" s="12">
        <v>7074166691</v>
      </c>
      <c r="D4536" s="12">
        <v>3597</v>
      </c>
      <c r="E4536" s="82">
        <v>46037.317719907413</v>
      </c>
      <c r="F4536" s="12" t="s">
        <v>15647</v>
      </c>
    </row>
    <row r="4537" spans="1:6" x14ac:dyDescent="0.3">
      <c r="A4537" s="12" t="s">
        <v>20181</v>
      </c>
      <c r="B4537" s="12" t="s">
        <v>4108</v>
      </c>
      <c r="C4537" s="12">
        <v>9982334578</v>
      </c>
      <c r="D4537" s="12">
        <v>2439</v>
      </c>
      <c r="E4537" s="82">
        <v>46044.78230324074</v>
      </c>
      <c r="F4537" s="12" t="s">
        <v>15647</v>
      </c>
    </row>
    <row r="4538" spans="1:6" x14ac:dyDescent="0.3">
      <c r="A4538" s="12" t="s">
        <v>20182</v>
      </c>
      <c r="B4538" s="12" t="s">
        <v>4054</v>
      </c>
      <c r="C4538" s="12">
        <v>8899949841</v>
      </c>
      <c r="D4538" s="12">
        <v>73</v>
      </c>
      <c r="E4538" s="82">
        <v>46030.534386574072</v>
      </c>
      <c r="F4538" s="12" t="s">
        <v>15647</v>
      </c>
    </row>
    <row r="4539" spans="1:6" x14ac:dyDescent="0.3">
      <c r="A4539" s="12" t="s">
        <v>20183</v>
      </c>
      <c r="B4539" s="12" t="s">
        <v>1227</v>
      </c>
      <c r="C4539" s="12">
        <v>6366363704</v>
      </c>
      <c r="D4539" s="12">
        <v>1982</v>
      </c>
      <c r="E4539" s="82">
        <v>46023.682997685188</v>
      </c>
      <c r="F4539" s="12" t="s">
        <v>15649</v>
      </c>
    </row>
    <row r="4540" spans="1:6" x14ac:dyDescent="0.3">
      <c r="A4540" s="12" t="s">
        <v>20184</v>
      </c>
      <c r="B4540" s="12" t="s">
        <v>2027</v>
      </c>
      <c r="C4540" s="12">
        <v>9882113214</v>
      </c>
      <c r="D4540" s="12">
        <v>244</v>
      </c>
      <c r="E4540" s="82">
        <v>46041.182997685188</v>
      </c>
      <c r="F4540" s="12" t="s">
        <v>15647</v>
      </c>
    </row>
    <row r="4541" spans="1:6" x14ac:dyDescent="0.3">
      <c r="A4541" s="12" t="s">
        <v>20185</v>
      </c>
      <c r="B4541" s="12" t="s">
        <v>3114</v>
      </c>
      <c r="C4541" s="12">
        <v>6336748374</v>
      </c>
      <c r="D4541" s="12">
        <v>721</v>
      </c>
      <c r="E4541" s="82">
        <v>46052.124664351853</v>
      </c>
      <c r="F4541" s="12" t="s">
        <v>15647</v>
      </c>
    </row>
    <row r="4542" spans="1:6" x14ac:dyDescent="0.3">
      <c r="A4542" s="12" t="s">
        <v>20186</v>
      </c>
      <c r="B4542" s="12" t="s">
        <v>3772</v>
      </c>
      <c r="C4542" s="12">
        <v>6365561532</v>
      </c>
      <c r="D4542" s="12">
        <v>65</v>
      </c>
      <c r="E4542" s="82">
        <v>46030.227442129632</v>
      </c>
      <c r="F4542" s="12" t="s">
        <v>15647</v>
      </c>
    </row>
    <row r="4543" spans="1:6" x14ac:dyDescent="0.3">
      <c r="A4543" s="12" t="s">
        <v>20187</v>
      </c>
      <c r="B4543" s="12" t="s">
        <v>4543</v>
      </c>
      <c r="C4543" s="12">
        <v>7011010053</v>
      </c>
      <c r="D4543" s="12">
        <v>1171</v>
      </c>
      <c r="E4543" s="82">
        <v>46029.796886574077</v>
      </c>
      <c r="F4543" s="12" t="s">
        <v>15643</v>
      </c>
    </row>
    <row r="4544" spans="1:6" x14ac:dyDescent="0.3">
      <c r="A4544" s="12" t="s">
        <v>20188</v>
      </c>
      <c r="B4544" s="12" t="s">
        <v>2727</v>
      </c>
      <c r="C4544" s="12">
        <v>9893666422</v>
      </c>
      <c r="D4544" s="12">
        <v>2920</v>
      </c>
      <c r="E4544" s="82">
        <v>46026.86146990741</v>
      </c>
      <c r="F4544" s="12" t="s">
        <v>15643</v>
      </c>
    </row>
    <row r="4545" spans="1:6" x14ac:dyDescent="0.3">
      <c r="A4545" s="12" t="s">
        <v>20189</v>
      </c>
      <c r="B4545" s="12" t="s">
        <v>2545</v>
      </c>
      <c r="C4545" s="12">
        <v>6325444671</v>
      </c>
      <c r="D4545" s="12">
        <v>1444</v>
      </c>
      <c r="E4545" s="82">
        <v>46040.81077546296</v>
      </c>
      <c r="F4545" s="12" t="s">
        <v>15649</v>
      </c>
    </row>
    <row r="4546" spans="1:6" x14ac:dyDescent="0.3">
      <c r="A4546" s="12" t="s">
        <v>20190</v>
      </c>
      <c r="B4546" s="12" t="s">
        <v>874</v>
      </c>
      <c r="C4546" s="12">
        <v>6348164385</v>
      </c>
      <c r="D4546" s="12">
        <v>2654</v>
      </c>
      <c r="E4546" s="82">
        <v>46023.726747685178</v>
      </c>
      <c r="F4546" s="12" t="s">
        <v>15643</v>
      </c>
    </row>
    <row r="4547" spans="1:6" x14ac:dyDescent="0.3">
      <c r="A4547" s="12" t="s">
        <v>20191</v>
      </c>
      <c r="B4547" s="12" t="s">
        <v>4007</v>
      </c>
      <c r="C4547" s="12">
        <v>6385851186</v>
      </c>
      <c r="D4547" s="12">
        <v>259</v>
      </c>
      <c r="E4547" s="82">
        <v>46039.739247685182</v>
      </c>
      <c r="F4547" s="12" t="s">
        <v>15649</v>
      </c>
    </row>
    <row r="4548" spans="1:6" x14ac:dyDescent="0.3">
      <c r="A4548" s="12" t="s">
        <v>20192</v>
      </c>
      <c r="B4548" s="12" t="s">
        <v>3958</v>
      </c>
      <c r="C4548" s="12">
        <v>9861195503</v>
      </c>
      <c r="D4548" s="12">
        <v>1279</v>
      </c>
      <c r="E4548" s="82">
        <v>46020.089247685188</v>
      </c>
      <c r="F4548" s="12" t="s">
        <v>15649</v>
      </c>
    </row>
    <row r="4549" spans="1:6" x14ac:dyDescent="0.3">
      <c r="A4549" s="12" t="s">
        <v>20193</v>
      </c>
      <c r="B4549" s="12" t="s">
        <v>3983</v>
      </c>
      <c r="C4549" s="12">
        <v>9816447591</v>
      </c>
      <c r="D4549" s="12">
        <v>1454</v>
      </c>
      <c r="E4549" s="82">
        <v>46039.211469907408</v>
      </c>
      <c r="F4549" s="12" t="s">
        <v>15647</v>
      </c>
    </row>
    <row r="4550" spans="1:6" x14ac:dyDescent="0.3">
      <c r="A4550" s="12" t="s">
        <v>20194</v>
      </c>
      <c r="B4550" s="12" t="s">
        <v>1566</v>
      </c>
      <c r="C4550" s="12">
        <v>9875566375</v>
      </c>
      <c r="D4550" s="12">
        <v>1678</v>
      </c>
      <c r="E4550" s="82">
        <v>46049.648969907408</v>
      </c>
      <c r="F4550" s="12" t="s">
        <v>15647</v>
      </c>
    </row>
    <row r="4551" spans="1:6" x14ac:dyDescent="0.3">
      <c r="A4551" s="12" t="s">
        <v>20195</v>
      </c>
      <c r="B4551" s="12" t="s">
        <v>2913</v>
      </c>
      <c r="C4551" s="12">
        <v>9825883795</v>
      </c>
      <c r="D4551" s="12">
        <v>2357</v>
      </c>
      <c r="E4551" s="82">
        <v>46046.669108796297</v>
      </c>
      <c r="F4551" s="12" t="s">
        <v>15649</v>
      </c>
    </row>
    <row r="4552" spans="1:6" x14ac:dyDescent="0.3">
      <c r="A4552" s="12" t="s">
        <v>20196</v>
      </c>
      <c r="B4552" s="12" t="s">
        <v>4541</v>
      </c>
      <c r="C4552" s="12">
        <v>7017618656</v>
      </c>
      <c r="D4552" s="12">
        <v>227</v>
      </c>
      <c r="E4552" s="82">
        <v>46040.06077546296</v>
      </c>
      <c r="F4552" s="12" t="s">
        <v>15649</v>
      </c>
    </row>
    <row r="4553" spans="1:6" x14ac:dyDescent="0.3">
      <c r="A4553" s="12" t="s">
        <v>20197</v>
      </c>
      <c r="B4553" s="12" t="s">
        <v>1716</v>
      </c>
      <c r="C4553" s="12">
        <v>7094625662</v>
      </c>
      <c r="D4553" s="12">
        <v>2824</v>
      </c>
      <c r="E4553" s="82">
        <v>46038.711469907408</v>
      </c>
      <c r="F4553" s="12" t="s">
        <v>15643</v>
      </c>
    </row>
    <row r="4554" spans="1:6" x14ac:dyDescent="0.3">
      <c r="A4554" s="12" t="s">
        <v>20198</v>
      </c>
      <c r="B4554" s="12" t="s">
        <v>1362</v>
      </c>
      <c r="C4554" s="12">
        <v>9918223939</v>
      </c>
      <c r="D4554" s="12">
        <v>2760</v>
      </c>
      <c r="E4554" s="82">
        <v>46037.843414351853</v>
      </c>
      <c r="F4554" s="12" t="s">
        <v>15649</v>
      </c>
    </row>
    <row r="4555" spans="1:6" x14ac:dyDescent="0.3">
      <c r="A4555" s="12" t="s">
        <v>20199</v>
      </c>
      <c r="B4555" s="12" t="s">
        <v>4292</v>
      </c>
      <c r="C4555" s="12">
        <v>8897079831</v>
      </c>
      <c r="D4555" s="12">
        <v>2498</v>
      </c>
      <c r="E4555" s="82">
        <v>46033.254525462973</v>
      </c>
      <c r="F4555" s="12" t="s">
        <v>15647</v>
      </c>
    </row>
    <row r="4556" spans="1:6" x14ac:dyDescent="0.3">
      <c r="A4556" s="12" t="s">
        <v>20200</v>
      </c>
      <c r="B4556" s="12" t="s">
        <v>2953</v>
      </c>
      <c r="C4556" s="12">
        <v>6354790518</v>
      </c>
      <c r="D4556" s="12">
        <v>1753</v>
      </c>
      <c r="E4556" s="82">
        <v>46043.21980324074</v>
      </c>
      <c r="F4556" s="12" t="s">
        <v>15647</v>
      </c>
    </row>
    <row r="4557" spans="1:6" x14ac:dyDescent="0.3">
      <c r="A4557" s="12" t="s">
        <v>20201</v>
      </c>
      <c r="B4557" s="12" t="s">
        <v>1987</v>
      </c>
      <c r="C4557" s="12">
        <v>9866880778</v>
      </c>
      <c r="D4557" s="12">
        <v>1365</v>
      </c>
      <c r="E4557" s="82">
        <v>46036.055219907408</v>
      </c>
      <c r="F4557" s="12" t="s">
        <v>15649</v>
      </c>
    </row>
    <row r="4558" spans="1:6" x14ac:dyDescent="0.3">
      <c r="A4558" s="12" t="s">
        <v>20202</v>
      </c>
      <c r="B4558" s="12" t="s">
        <v>4489</v>
      </c>
      <c r="C4558" s="12">
        <v>9943411244</v>
      </c>
      <c r="D4558" s="12">
        <v>2970</v>
      </c>
      <c r="E4558" s="82">
        <v>46035.237858796303</v>
      </c>
      <c r="F4558" s="12" t="s">
        <v>15649</v>
      </c>
    </row>
    <row r="4559" spans="1:6" x14ac:dyDescent="0.3">
      <c r="A4559" s="12" t="s">
        <v>20203</v>
      </c>
      <c r="B4559" s="12" t="s">
        <v>1826</v>
      </c>
      <c r="C4559" s="12">
        <v>6367251493</v>
      </c>
      <c r="D4559" s="12">
        <v>814</v>
      </c>
      <c r="E4559" s="82">
        <v>46048.146192129629</v>
      </c>
      <c r="F4559" s="12" t="s">
        <v>15643</v>
      </c>
    </row>
    <row r="4560" spans="1:6" x14ac:dyDescent="0.3">
      <c r="A4560" s="12" t="s">
        <v>20204</v>
      </c>
      <c r="B4560" s="12" t="s">
        <v>2905</v>
      </c>
      <c r="C4560" s="12">
        <v>9865142879</v>
      </c>
      <c r="D4560" s="12">
        <v>663</v>
      </c>
      <c r="E4560" s="82">
        <v>46036.655914351853</v>
      </c>
      <c r="F4560" s="12" t="s">
        <v>15647</v>
      </c>
    </row>
    <row r="4561" spans="1:6" x14ac:dyDescent="0.3">
      <c r="A4561" s="12" t="s">
        <v>20205</v>
      </c>
      <c r="B4561" s="12" t="s">
        <v>794</v>
      </c>
      <c r="C4561" s="12">
        <v>8878641820</v>
      </c>
      <c r="D4561" s="12">
        <v>440</v>
      </c>
      <c r="E4561" s="82">
        <v>46034.820497685178</v>
      </c>
      <c r="F4561" s="12" t="s">
        <v>15643</v>
      </c>
    </row>
    <row r="4562" spans="1:6" x14ac:dyDescent="0.3">
      <c r="A4562" s="12" t="s">
        <v>20206</v>
      </c>
      <c r="B4562" s="12" t="s">
        <v>1822</v>
      </c>
      <c r="C4562" s="12">
        <v>9851933433</v>
      </c>
      <c r="D4562" s="12">
        <v>3308</v>
      </c>
      <c r="E4562" s="82">
        <v>46028.880219907413</v>
      </c>
      <c r="F4562" s="12" t="s">
        <v>15647</v>
      </c>
    </row>
    <row r="4563" spans="1:6" x14ac:dyDescent="0.3">
      <c r="A4563" s="12" t="s">
        <v>20207</v>
      </c>
      <c r="B4563" s="12" t="s">
        <v>874</v>
      </c>
      <c r="C4563" s="12">
        <v>9883132957</v>
      </c>
      <c r="D4563" s="12">
        <v>622</v>
      </c>
      <c r="E4563" s="82">
        <v>46020.144108796303</v>
      </c>
      <c r="F4563" s="12" t="s">
        <v>15649</v>
      </c>
    </row>
    <row r="4564" spans="1:6" x14ac:dyDescent="0.3">
      <c r="A4564" s="12" t="s">
        <v>20208</v>
      </c>
      <c r="B4564" s="12" t="s">
        <v>4360</v>
      </c>
      <c r="C4564" s="12">
        <v>8893526777</v>
      </c>
      <c r="D4564" s="12">
        <v>1060</v>
      </c>
      <c r="E4564" s="82">
        <v>46034.724664351852</v>
      </c>
      <c r="F4564" s="12" t="s">
        <v>15647</v>
      </c>
    </row>
    <row r="4565" spans="1:6" x14ac:dyDescent="0.3">
      <c r="A4565" s="12" t="s">
        <v>20209</v>
      </c>
      <c r="B4565" s="12" t="s">
        <v>3707</v>
      </c>
      <c r="C4565" s="12">
        <v>6336633846</v>
      </c>
      <c r="D4565" s="12">
        <v>2209</v>
      </c>
      <c r="E4565" s="82">
        <v>46021.338553240741</v>
      </c>
      <c r="F4565" s="12" t="s">
        <v>15643</v>
      </c>
    </row>
    <row r="4566" spans="1:6" x14ac:dyDescent="0.3">
      <c r="A4566" s="12" t="s">
        <v>20210</v>
      </c>
      <c r="B4566" s="12" t="s">
        <v>3683</v>
      </c>
      <c r="C4566" s="12">
        <v>6334829139</v>
      </c>
      <c r="D4566" s="12">
        <v>1660</v>
      </c>
      <c r="E4566" s="82">
        <v>46039.17119212963</v>
      </c>
      <c r="F4566" s="12" t="s">
        <v>15649</v>
      </c>
    </row>
    <row r="4567" spans="1:6" x14ac:dyDescent="0.3">
      <c r="A4567" s="12" t="s">
        <v>20211</v>
      </c>
      <c r="B4567" s="12" t="s">
        <v>3964</v>
      </c>
      <c r="C4567" s="12">
        <v>7077293036</v>
      </c>
      <c r="D4567" s="12">
        <v>3053</v>
      </c>
      <c r="E4567" s="82">
        <v>46024.193414351852</v>
      </c>
      <c r="F4567" s="12" t="s">
        <v>15643</v>
      </c>
    </row>
    <row r="4568" spans="1:6" x14ac:dyDescent="0.3">
      <c r="A4568" s="12" t="s">
        <v>20212</v>
      </c>
      <c r="B4568" s="12" t="s">
        <v>3615</v>
      </c>
      <c r="C4568" s="12">
        <v>8885956267</v>
      </c>
      <c r="D4568" s="12">
        <v>1735</v>
      </c>
      <c r="E4568" s="82">
        <v>46024.86146990741</v>
      </c>
      <c r="F4568" s="12" t="s">
        <v>15643</v>
      </c>
    </row>
    <row r="4569" spans="1:6" x14ac:dyDescent="0.3">
      <c r="A4569" s="12" t="s">
        <v>20213</v>
      </c>
      <c r="B4569" s="12" t="s">
        <v>2711</v>
      </c>
      <c r="C4569" s="12">
        <v>7056014084</v>
      </c>
      <c r="D4569" s="12">
        <v>3588</v>
      </c>
      <c r="E4569" s="82">
        <v>46027.605914351851</v>
      </c>
      <c r="F4569" s="12" t="s">
        <v>15649</v>
      </c>
    </row>
    <row r="4570" spans="1:6" x14ac:dyDescent="0.3">
      <c r="A4570" s="12" t="s">
        <v>20214</v>
      </c>
      <c r="B4570" s="12" t="s">
        <v>3398</v>
      </c>
      <c r="C4570" s="12">
        <v>8860482179</v>
      </c>
      <c r="D4570" s="12">
        <v>2685</v>
      </c>
      <c r="E4570" s="82">
        <v>46020.729525462957</v>
      </c>
      <c r="F4570" s="12" t="s">
        <v>15647</v>
      </c>
    </row>
    <row r="4571" spans="1:6" x14ac:dyDescent="0.3">
      <c r="A4571" s="12" t="s">
        <v>20215</v>
      </c>
      <c r="B4571" s="12" t="s">
        <v>3906</v>
      </c>
      <c r="C4571" s="12">
        <v>8880293232</v>
      </c>
      <c r="D4571" s="12">
        <v>1574</v>
      </c>
      <c r="E4571" s="82">
        <v>46032.897581018522</v>
      </c>
      <c r="F4571" s="12" t="s">
        <v>15649</v>
      </c>
    </row>
    <row r="4572" spans="1:6" x14ac:dyDescent="0.3">
      <c r="A4572" s="12" t="s">
        <v>20216</v>
      </c>
      <c r="B4572" s="12" t="s">
        <v>1105</v>
      </c>
      <c r="C4572" s="12">
        <v>9973489468</v>
      </c>
      <c r="D4572" s="12">
        <v>2771</v>
      </c>
      <c r="E4572" s="82">
        <v>46052.213553240741</v>
      </c>
      <c r="F4572" s="12" t="s">
        <v>15647</v>
      </c>
    </row>
    <row r="4573" spans="1:6" x14ac:dyDescent="0.3">
      <c r="A4573" s="12" t="s">
        <v>20217</v>
      </c>
      <c r="B4573" s="12" t="s">
        <v>1231</v>
      </c>
      <c r="C4573" s="12">
        <v>9937477208</v>
      </c>
      <c r="D4573" s="12">
        <v>2889</v>
      </c>
      <c r="E4573" s="82">
        <v>46022.489942129629</v>
      </c>
      <c r="F4573" s="12" t="s">
        <v>15649</v>
      </c>
    </row>
    <row r="4574" spans="1:6" x14ac:dyDescent="0.3">
      <c r="A4574" s="12" t="s">
        <v>20218</v>
      </c>
      <c r="B4574" s="12" t="s">
        <v>3653</v>
      </c>
      <c r="C4574" s="12">
        <v>9980121306</v>
      </c>
      <c r="D4574" s="12">
        <v>3144</v>
      </c>
      <c r="E4574" s="82">
        <v>46028.222581018519</v>
      </c>
      <c r="F4574" s="12" t="s">
        <v>15649</v>
      </c>
    </row>
    <row r="4575" spans="1:6" x14ac:dyDescent="0.3">
      <c r="A4575" s="12" t="s">
        <v>20219</v>
      </c>
      <c r="B4575" s="12" t="s">
        <v>3192</v>
      </c>
      <c r="C4575" s="12">
        <v>8842921996</v>
      </c>
      <c r="D4575" s="12">
        <v>1992</v>
      </c>
      <c r="E4575" s="82">
        <v>46023.331608796303</v>
      </c>
      <c r="F4575" s="12" t="s">
        <v>15647</v>
      </c>
    </row>
    <row r="4576" spans="1:6" x14ac:dyDescent="0.3">
      <c r="A4576" s="12" t="s">
        <v>20220</v>
      </c>
      <c r="B4576" s="12" t="s">
        <v>3236</v>
      </c>
      <c r="C4576" s="12">
        <v>7062327112</v>
      </c>
      <c r="D4576" s="12">
        <v>173</v>
      </c>
      <c r="E4576" s="82">
        <v>46050.995497685188</v>
      </c>
      <c r="F4576" s="12" t="s">
        <v>15649</v>
      </c>
    </row>
    <row r="4577" spans="1:6" x14ac:dyDescent="0.3">
      <c r="A4577" s="12" t="s">
        <v>20221</v>
      </c>
      <c r="B4577" s="12" t="s">
        <v>2297</v>
      </c>
      <c r="C4577" s="12">
        <v>9899121024</v>
      </c>
      <c r="D4577" s="12">
        <v>1550</v>
      </c>
      <c r="E4577" s="82">
        <v>46021.889247685183</v>
      </c>
      <c r="F4577" s="12" t="s">
        <v>15647</v>
      </c>
    </row>
    <row r="4578" spans="1:6" x14ac:dyDescent="0.3">
      <c r="A4578" s="12" t="s">
        <v>20222</v>
      </c>
      <c r="B4578" s="12" t="s">
        <v>1808</v>
      </c>
      <c r="C4578" s="12">
        <v>9945883986</v>
      </c>
      <c r="D4578" s="12">
        <v>276</v>
      </c>
      <c r="E4578" s="82">
        <v>46045.760775462957</v>
      </c>
      <c r="F4578" s="12" t="s">
        <v>15647</v>
      </c>
    </row>
    <row r="4579" spans="1:6" x14ac:dyDescent="0.3">
      <c r="A4579" s="12" t="s">
        <v>20223</v>
      </c>
      <c r="B4579" s="12" t="s">
        <v>2509</v>
      </c>
      <c r="C4579" s="12">
        <v>9965708894</v>
      </c>
      <c r="D4579" s="12">
        <v>2111</v>
      </c>
      <c r="E4579" s="82">
        <v>46038.104525462957</v>
      </c>
      <c r="F4579" s="12" t="s">
        <v>15647</v>
      </c>
    </row>
    <row r="4580" spans="1:6" x14ac:dyDescent="0.3">
      <c r="A4580" s="12" t="s">
        <v>20224</v>
      </c>
      <c r="B4580" s="12" t="s">
        <v>985</v>
      </c>
      <c r="C4580" s="12">
        <v>9943046154</v>
      </c>
      <c r="D4580" s="12">
        <v>2792</v>
      </c>
      <c r="E4580" s="82">
        <v>46037.148275462961</v>
      </c>
      <c r="F4580" s="12" t="s">
        <v>15649</v>
      </c>
    </row>
    <row r="4581" spans="1:6" x14ac:dyDescent="0.3">
      <c r="A4581" s="12" t="s">
        <v>20225</v>
      </c>
      <c r="B4581" s="12" t="s">
        <v>2377</v>
      </c>
      <c r="C4581" s="12">
        <v>8889439494</v>
      </c>
      <c r="D4581" s="12">
        <v>287</v>
      </c>
      <c r="E4581" s="82">
        <v>46037.479525462957</v>
      </c>
      <c r="F4581" s="12" t="s">
        <v>15643</v>
      </c>
    </row>
    <row r="4582" spans="1:6" x14ac:dyDescent="0.3">
      <c r="A4582" s="12" t="s">
        <v>20226</v>
      </c>
      <c r="B4582" s="12" t="s">
        <v>2823</v>
      </c>
      <c r="C4582" s="12">
        <v>7068054624</v>
      </c>
      <c r="D4582" s="12">
        <v>1138</v>
      </c>
      <c r="E4582" s="82">
        <v>46027.074664351851</v>
      </c>
      <c r="F4582" s="12" t="s">
        <v>15649</v>
      </c>
    </row>
    <row r="4583" spans="1:6" x14ac:dyDescent="0.3">
      <c r="A4583" s="12" t="s">
        <v>20227</v>
      </c>
      <c r="B4583" s="12" t="s">
        <v>2801</v>
      </c>
      <c r="C4583" s="12">
        <v>7010796815</v>
      </c>
      <c r="D4583" s="12">
        <v>1146</v>
      </c>
      <c r="E4583" s="82">
        <v>46036.262164351851</v>
      </c>
      <c r="F4583" s="12" t="s">
        <v>15643</v>
      </c>
    </row>
    <row r="4584" spans="1:6" x14ac:dyDescent="0.3">
      <c r="A4584" s="12" t="s">
        <v>20228</v>
      </c>
      <c r="B4584" s="12" t="s">
        <v>4184</v>
      </c>
      <c r="C4584" s="12">
        <v>9890775377</v>
      </c>
      <c r="D4584" s="12">
        <v>998</v>
      </c>
      <c r="E4584" s="82">
        <v>46020.288553240738</v>
      </c>
      <c r="F4584" s="12" t="s">
        <v>15643</v>
      </c>
    </row>
    <row r="4585" spans="1:6" x14ac:dyDescent="0.3">
      <c r="A4585" s="12" t="s">
        <v>20229</v>
      </c>
      <c r="B4585" s="12" t="s">
        <v>2729</v>
      </c>
      <c r="C4585" s="12">
        <v>9859516704</v>
      </c>
      <c r="D4585" s="12">
        <v>2496</v>
      </c>
      <c r="E4585" s="82">
        <v>46047.212858796287</v>
      </c>
      <c r="F4585" s="12" t="s">
        <v>15649</v>
      </c>
    </row>
    <row r="4586" spans="1:6" x14ac:dyDescent="0.3">
      <c r="A4586" s="12" t="s">
        <v>20230</v>
      </c>
      <c r="B4586" s="12" t="s">
        <v>832</v>
      </c>
      <c r="C4586" s="12">
        <v>6394345420</v>
      </c>
      <c r="D4586" s="12">
        <v>873</v>
      </c>
      <c r="E4586" s="82">
        <v>46041.721192129633</v>
      </c>
      <c r="F4586" s="12" t="s">
        <v>15643</v>
      </c>
    </row>
    <row r="4587" spans="1:6" x14ac:dyDescent="0.3">
      <c r="A4587" s="12" t="s">
        <v>20231</v>
      </c>
      <c r="B4587" s="12" t="s">
        <v>3830</v>
      </c>
      <c r="C4587" s="12">
        <v>7077998744</v>
      </c>
      <c r="D4587" s="12">
        <v>914</v>
      </c>
      <c r="E4587" s="82">
        <v>46021.26771990741</v>
      </c>
      <c r="F4587" s="12" t="s">
        <v>15643</v>
      </c>
    </row>
    <row r="4588" spans="1:6" x14ac:dyDescent="0.3">
      <c r="A4588" s="12" t="s">
        <v>20232</v>
      </c>
      <c r="B4588" s="12" t="s">
        <v>3440</v>
      </c>
      <c r="C4588" s="12">
        <v>9988706739</v>
      </c>
      <c r="D4588" s="12">
        <v>2427</v>
      </c>
      <c r="E4588" s="82">
        <v>46031.794108796297</v>
      </c>
      <c r="F4588" s="12" t="s">
        <v>15643</v>
      </c>
    </row>
    <row r="4589" spans="1:6" x14ac:dyDescent="0.3">
      <c r="A4589" s="12" t="s">
        <v>20233</v>
      </c>
      <c r="B4589" s="12" t="s">
        <v>2933</v>
      </c>
      <c r="C4589" s="12">
        <v>6332788710</v>
      </c>
      <c r="D4589" s="12">
        <v>1354</v>
      </c>
      <c r="E4589" s="82">
        <v>46033.510081018518</v>
      </c>
      <c r="F4589" s="12" t="s">
        <v>15649</v>
      </c>
    </row>
    <row r="4590" spans="1:6" x14ac:dyDescent="0.3">
      <c r="A4590" s="12" t="s">
        <v>20234</v>
      </c>
      <c r="B4590" s="12" t="s">
        <v>1426</v>
      </c>
      <c r="C4590" s="12">
        <v>7046644757</v>
      </c>
      <c r="D4590" s="12">
        <v>1020</v>
      </c>
      <c r="E4590" s="82">
        <v>46023.550358796303</v>
      </c>
      <c r="F4590" s="12" t="s">
        <v>15647</v>
      </c>
    </row>
    <row r="4591" spans="1:6" x14ac:dyDescent="0.3">
      <c r="A4591" s="12" t="s">
        <v>20235</v>
      </c>
      <c r="B4591" s="12" t="s">
        <v>1824</v>
      </c>
      <c r="C4591" s="12">
        <v>9869096910</v>
      </c>
      <c r="D4591" s="12">
        <v>1054</v>
      </c>
      <c r="E4591" s="82">
        <v>46030.914942129632</v>
      </c>
      <c r="F4591" s="12" t="s">
        <v>15649</v>
      </c>
    </row>
    <row r="4592" spans="1:6" x14ac:dyDescent="0.3">
      <c r="A4592" s="12" t="s">
        <v>20236</v>
      </c>
      <c r="B4592" s="12" t="s">
        <v>2335</v>
      </c>
      <c r="C4592" s="12">
        <v>7067430775</v>
      </c>
      <c r="D4592" s="12">
        <v>743</v>
      </c>
      <c r="E4592" s="82">
        <v>46031.391331018523</v>
      </c>
      <c r="F4592" s="12" t="s">
        <v>15649</v>
      </c>
    </row>
    <row r="4593" spans="1:6" x14ac:dyDescent="0.3">
      <c r="A4593" s="12" t="s">
        <v>20237</v>
      </c>
      <c r="B4593" s="12" t="s">
        <v>3434</v>
      </c>
      <c r="C4593" s="12">
        <v>6347343232</v>
      </c>
      <c r="D4593" s="12">
        <v>2354</v>
      </c>
      <c r="E4593" s="82">
        <v>46035.46980324074</v>
      </c>
      <c r="F4593" s="12" t="s">
        <v>15647</v>
      </c>
    </row>
    <row r="4594" spans="1:6" x14ac:dyDescent="0.3">
      <c r="A4594" s="12" t="s">
        <v>20238</v>
      </c>
      <c r="B4594" s="12" t="s">
        <v>914</v>
      </c>
      <c r="C4594" s="12">
        <v>9874194577</v>
      </c>
      <c r="D4594" s="12">
        <v>398</v>
      </c>
      <c r="E4594" s="82">
        <v>46049.09202546296</v>
      </c>
      <c r="F4594" s="12" t="s">
        <v>15649</v>
      </c>
    </row>
    <row r="4595" spans="1:6" x14ac:dyDescent="0.3">
      <c r="A4595" s="12" t="s">
        <v>20239</v>
      </c>
      <c r="B4595" s="12" t="s">
        <v>2669</v>
      </c>
      <c r="C4595" s="12">
        <v>8874067007</v>
      </c>
      <c r="D4595" s="12">
        <v>198</v>
      </c>
      <c r="E4595" s="82">
        <v>46021.946192129632</v>
      </c>
      <c r="F4595" s="12" t="s">
        <v>15647</v>
      </c>
    </row>
    <row r="4596" spans="1:6" x14ac:dyDescent="0.3">
      <c r="A4596" s="12" t="s">
        <v>20240</v>
      </c>
      <c r="B4596" s="12" t="s">
        <v>3717</v>
      </c>
      <c r="C4596" s="12">
        <v>9850417818</v>
      </c>
      <c r="D4596" s="12">
        <v>799</v>
      </c>
      <c r="E4596" s="82">
        <v>46047.987164351849</v>
      </c>
      <c r="F4596" s="12" t="s">
        <v>15643</v>
      </c>
    </row>
    <row r="4597" spans="1:6" x14ac:dyDescent="0.3">
      <c r="A4597" s="12" t="s">
        <v>20241</v>
      </c>
      <c r="B4597" s="12" t="s">
        <v>2865</v>
      </c>
      <c r="C4597" s="12">
        <v>6339031866</v>
      </c>
      <c r="D4597" s="12">
        <v>2719</v>
      </c>
      <c r="E4597" s="82">
        <v>46028.780219907407</v>
      </c>
      <c r="F4597" s="12" t="s">
        <v>15643</v>
      </c>
    </row>
    <row r="4598" spans="1:6" x14ac:dyDescent="0.3">
      <c r="A4598" s="12" t="s">
        <v>20242</v>
      </c>
      <c r="B4598" s="12" t="s">
        <v>4447</v>
      </c>
      <c r="C4598" s="12">
        <v>6368104919</v>
      </c>
      <c r="D4598" s="12">
        <v>2183</v>
      </c>
      <c r="E4598" s="82">
        <v>46037.380914351852</v>
      </c>
      <c r="F4598" s="12" t="s">
        <v>15649</v>
      </c>
    </row>
    <row r="4599" spans="1:6" x14ac:dyDescent="0.3">
      <c r="A4599" s="12" t="s">
        <v>20243</v>
      </c>
      <c r="B4599" s="12" t="s">
        <v>4362</v>
      </c>
      <c r="C4599" s="12">
        <v>9862224338</v>
      </c>
      <c r="D4599" s="12">
        <v>1546</v>
      </c>
      <c r="E4599" s="82">
        <v>46029.542025462957</v>
      </c>
      <c r="F4599" s="12" t="s">
        <v>15643</v>
      </c>
    </row>
    <row r="4600" spans="1:6" x14ac:dyDescent="0.3">
      <c r="A4600" s="12" t="s">
        <v>20244</v>
      </c>
      <c r="B4600" s="12" t="s">
        <v>2753</v>
      </c>
      <c r="C4600" s="12">
        <v>8820690149</v>
      </c>
      <c r="D4600" s="12">
        <v>535</v>
      </c>
      <c r="E4600" s="82">
        <v>46023.985081018523</v>
      </c>
      <c r="F4600" s="12" t="s">
        <v>15649</v>
      </c>
    </row>
    <row r="4601" spans="1:6" x14ac:dyDescent="0.3">
      <c r="A4601" s="12" t="s">
        <v>20245</v>
      </c>
      <c r="B4601" s="12" t="s">
        <v>764</v>
      </c>
      <c r="C4601" s="12">
        <v>9967979503</v>
      </c>
      <c r="D4601" s="12">
        <v>2284</v>
      </c>
      <c r="E4601" s="82">
        <v>46049.210775462961</v>
      </c>
      <c r="F4601" s="12" t="s">
        <v>15647</v>
      </c>
    </row>
    <row r="4602" spans="1:6" x14ac:dyDescent="0.3">
      <c r="A4602" s="12" t="s">
        <v>20246</v>
      </c>
      <c r="B4602" s="12" t="s">
        <v>2647</v>
      </c>
      <c r="C4602" s="12">
        <v>9941002267</v>
      </c>
      <c r="D4602" s="12">
        <v>266</v>
      </c>
      <c r="E4602" s="82">
        <v>46049.583692129629</v>
      </c>
      <c r="F4602" s="12" t="s">
        <v>15647</v>
      </c>
    </row>
    <row r="4603" spans="1:6" x14ac:dyDescent="0.3">
      <c r="A4603" s="12" t="s">
        <v>20247</v>
      </c>
      <c r="B4603" s="12" t="s">
        <v>3999</v>
      </c>
      <c r="C4603" s="12">
        <v>6348607450</v>
      </c>
      <c r="D4603" s="12">
        <v>3489</v>
      </c>
      <c r="E4603" s="82">
        <v>46036.425358796303</v>
      </c>
      <c r="F4603" s="12" t="s">
        <v>15649</v>
      </c>
    </row>
    <row r="4604" spans="1:6" x14ac:dyDescent="0.3">
      <c r="A4604" s="12" t="s">
        <v>20248</v>
      </c>
      <c r="B4604" s="12" t="s">
        <v>3699</v>
      </c>
      <c r="C4604" s="12">
        <v>6361593717</v>
      </c>
      <c r="D4604" s="12">
        <v>1406</v>
      </c>
      <c r="E4604" s="82">
        <v>46045.958692129629</v>
      </c>
      <c r="F4604" s="12" t="s">
        <v>15643</v>
      </c>
    </row>
    <row r="4605" spans="1:6" x14ac:dyDescent="0.3">
      <c r="A4605" s="12" t="s">
        <v>20249</v>
      </c>
      <c r="B4605" s="12" t="s">
        <v>1093</v>
      </c>
      <c r="C4605" s="12">
        <v>8856390596</v>
      </c>
      <c r="D4605" s="12">
        <v>1506</v>
      </c>
      <c r="E4605" s="82">
        <v>46039.65452546296</v>
      </c>
      <c r="F4605" s="12" t="s">
        <v>15643</v>
      </c>
    </row>
    <row r="4606" spans="1:6" x14ac:dyDescent="0.3">
      <c r="A4606" s="12" t="s">
        <v>20250</v>
      </c>
      <c r="B4606" s="12" t="s">
        <v>1895</v>
      </c>
      <c r="C4606" s="12">
        <v>9955599605</v>
      </c>
      <c r="D4606" s="12">
        <v>1249</v>
      </c>
      <c r="E4606" s="82">
        <v>46033.756608796299</v>
      </c>
      <c r="F4606" s="12" t="s">
        <v>15647</v>
      </c>
    </row>
    <row r="4607" spans="1:6" x14ac:dyDescent="0.3">
      <c r="A4607" s="12" t="s">
        <v>20251</v>
      </c>
      <c r="B4607" s="12" t="s">
        <v>736</v>
      </c>
      <c r="C4607" s="12">
        <v>7095216272</v>
      </c>
      <c r="D4607" s="12">
        <v>2514</v>
      </c>
      <c r="E4607" s="82">
        <v>46042.59480324074</v>
      </c>
      <c r="F4607" s="12" t="s">
        <v>15643</v>
      </c>
    </row>
    <row r="4608" spans="1:6" x14ac:dyDescent="0.3">
      <c r="A4608" s="12" t="s">
        <v>20252</v>
      </c>
      <c r="B4608" s="12" t="s">
        <v>3663</v>
      </c>
      <c r="C4608" s="12">
        <v>7083688988</v>
      </c>
      <c r="D4608" s="12">
        <v>2979</v>
      </c>
      <c r="E4608" s="82">
        <v>46045.241331018522</v>
      </c>
      <c r="F4608" s="12" t="s">
        <v>15643</v>
      </c>
    </row>
    <row r="4609" spans="1:6" x14ac:dyDescent="0.3">
      <c r="A4609" s="12" t="s">
        <v>20253</v>
      </c>
      <c r="B4609" s="12" t="s">
        <v>4559</v>
      </c>
      <c r="C4609" s="12">
        <v>8866927651</v>
      </c>
      <c r="D4609" s="12">
        <v>1895</v>
      </c>
      <c r="E4609" s="82">
        <v>46036.59480324074</v>
      </c>
      <c r="F4609" s="12" t="s">
        <v>15647</v>
      </c>
    </row>
    <row r="4610" spans="1:6" x14ac:dyDescent="0.3">
      <c r="A4610" s="12" t="s">
        <v>20254</v>
      </c>
      <c r="B4610" s="12" t="s">
        <v>3954</v>
      </c>
      <c r="C4610" s="12">
        <v>7097000692</v>
      </c>
      <c r="D4610" s="12">
        <v>431</v>
      </c>
      <c r="E4610" s="82">
        <v>46024.031608796293</v>
      </c>
      <c r="F4610" s="12" t="s">
        <v>15643</v>
      </c>
    </row>
    <row r="4611" spans="1:6" x14ac:dyDescent="0.3">
      <c r="A4611" s="12" t="s">
        <v>20255</v>
      </c>
      <c r="B4611" s="12" t="s">
        <v>3505</v>
      </c>
      <c r="C4611" s="12">
        <v>7088665488</v>
      </c>
      <c r="D4611" s="12">
        <v>2052</v>
      </c>
      <c r="E4611" s="82">
        <v>46030.24827546296</v>
      </c>
      <c r="F4611" s="12" t="s">
        <v>15649</v>
      </c>
    </row>
    <row r="4612" spans="1:6" x14ac:dyDescent="0.3">
      <c r="A4612" s="12" t="s">
        <v>20256</v>
      </c>
      <c r="B4612" s="12" t="s">
        <v>3465</v>
      </c>
      <c r="C4612" s="12">
        <v>8847355580</v>
      </c>
      <c r="D4612" s="12">
        <v>3573</v>
      </c>
      <c r="E4612" s="82">
        <v>46044.679525462961</v>
      </c>
      <c r="F4612" s="12" t="s">
        <v>15643</v>
      </c>
    </row>
    <row r="4613" spans="1:6" x14ac:dyDescent="0.3">
      <c r="A4613" s="12" t="s">
        <v>20257</v>
      </c>
      <c r="B4613" s="12" t="s">
        <v>1326</v>
      </c>
      <c r="C4613" s="12">
        <v>9878061800</v>
      </c>
      <c r="D4613" s="12">
        <v>2888</v>
      </c>
      <c r="E4613" s="82">
        <v>46045.294803240737</v>
      </c>
      <c r="F4613" s="12" t="s">
        <v>15647</v>
      </c>
    </row>
    <row r="4614" spans="1:6" x14ac:dyDescent="0.3">
      <c r="A4614" s="12" t="s">
        <v>20258</v>
      </c>
      <c r="B4614" s="12" t="s">
        <v>1861</v>
      </c>
      <c r="C4614" s="12">
        <v>9924859997</v>
      </c>
      <c r="D4614" s="12">
        <v>482</v>
      </c>
      <c r="E4614" s="82">
        <v>46034.451747685183</v>
      </c>
      <c r="F4614" s="12" t="s">
        <v>15647</v>
      </c>
    </row>
    <row r="4615" spans="1:6" x14ac:dyDescent="0.3">
      <c r="A4615" s="12" t="s">
        <v>20259</v>
      </c>
      <c r="B4615" s="12" t="s">
        <v>1979</v>
      </c>
      <c r="C4615" s="12">
        <v>7031610929</v>
      </c>
      <c r="D4615" s="12">
        <v>1655</v>
      </c>
      <c r="E4615" s="82">
        <v>46035.334386574083</v>
      </c>
      <c r="F4615" s="12" t="s">
        <v>15643</v>
      </c>
    </row>
    <row r="4616" spans="1:6" x14ac:dyDescent="0.3">
      <c r="A4616" s="12" t="s">
        <v>20260</v>
      </c>
      <c r="B4616" s="12" t="s">
        <v>4457</v>
      </c>
      <c r="C4616" s="12">
        <v>6364076877</v>
      </c>
      <c r="D4616" s="12">
        <v>742</v>
      </c>
      <c r="E4616" s="82">
        <v>46027.545497685183</v>
      </c>
      <c r="F4616" s="12" t="s">
        <v>15649</v>
      </c>
    </row>
    <row r="4617" spans="1:6" x14ac:dyDescent="0.3">
      <c r="A4617" s="12" t="s">
        <v>20261</v>
      </c>
      <c r="B4617" s="12" t="s">
        <v>1127</v>
      </c>
      <c r="C4617" s="12">
        <v>7044690064</v>
      </c>
      <c r="D4617" s="12">
        <v>390</v>
      </c>
      <c r="E4617" s="82">
        <v>46044.93855324074</v>
      </c>
      <c r="F4617" s="12" t="s">
        <v>15649</v>
      </c>
    </row>
    <row r="4618" spans="1:6" x14ac:dyDescent="0.3">
      <c r="A4618" s="12" t="s">
        <v>20262</v>
      </c>
      <c r="B4618" s="12" t="s">
        <v>876</v>
      </c>
      <c r="C4618" s="12">
        <v>7092348738</v>
      </c>
      <c r="D4618" s="12">
        <v>1651</v>
      </c>
      <c r="E4618" s="82">
        <v>46031.314942129633</v>
      </c>
      <c r="F4618" s="12" t="s">
        <v>15647</v>
      </c>
    </row>
    <row r="4619" spans="1:6" x14ac:dyDescent="0.3">
      <c r="A4619" s="12" t="s">
        <v>20263</v>
      </c>
      <c r="B4619" s="12" t="s">
        <v>4116</v>
      </c>
      <c r="C4619" s="12">
        <v>8877894487</v>
      </c>
      <c r="D4619" s="12">
        <v>1131</v>
      </c>
      <c r="E4619" s="82">
        <v>46028.014247685183</v>
      </c>
      <c r="F4619" s="12" t="s">
        <v>15643</v>
      </c>
    </row>
    <row r="4620" spans="1:6" x14ac:dyDescent="0.3">
      <c r="A4620" s="12" t="s">
        <v>20264</v>
      </c>
      <c r="B4620" s="12" t="s">
        <v>4537</v>
      </c>
      <c r="C4620" s="12">
        <v>9827277958</v>
      </c>
      <c r="D4620" s="12">
        <v>72</v>
      </c>
      <c r="E4620" s="82">
        <v>46034.476053240738</v>
      </c>
      <c r="F4620" s="12" t="s">
        <v>15649</v>
      </c>
    </row>
    <row r="4621" spans="1:6" x14ac:dyDescent="0.3">
      <c r="A4621" s="12" t="s">
        <v>20265</v>
      </c>
      <c r="B4621" s="12" t="s">
        <v>4366</v>
      </c>
      <c r="C4621" s="12">
        <v>9927985785</v>
      </c>
      <c r="D4621" s="12">
        <v>282</v>
      </c>
      <c r="E4621" s="82">
        <v>46027.380914351852</v>
      </c>
      <c r="F4621" s="12" t="s">
        <v>15647</v>
      </c>
    </row>
    <row r="4622" spans="1:6" x14ac:dyDescent="0.3">
      <c r="A4622" s="12" t="s">
        <v>20266</v>
      </c>
      <c r="B4622" s="12" t="s">
        <v>4078</v>
      </c>
      <c r="C4622" s="12">
        <v>7032816873</v>
      </c>
      <c r="D4622" s="12">
        <v>426</v>
      </c>
      <c r="E4622" s="82">
        <v>46028.290636574071</v>
      </c>
      <c r="F4622" s="12" t="s">
        <v>15647</v>
      </c>
    </row>
    <row r="4623" spans="1:6" x14ac:dyDescent="0.3">
      <c r="A4623" s="12" t="s">
        <v>20267</v>
      </c>
      <c r="B4623" s="12" t="s">
        <v>3445</v>
      </c>
      <c r="C4623" s="12">
        <v>9933637557</v>
      </c>
      <c r="D4623" s="12">
        <v>104</v>
      </c>
      <c r="E4623" s="82">
        <v>46019.454525462963</v>
      </c>
      <c r="F4623" s="12" t="s">
        <v>15649</v>
      </c>
    </row>
    <row r="4624" spans="1:6" x14ac:dyDescent="0.3">
      <c r="A4624" s="12" t="s">
        <v>20268</v>
      </c>
      <c r="B4624" s="12" t="s">
        <v>4234</v>
      </c>
      <c r="C4624" s="12">
        <v>9979319343</v>
      </c>
      <c r="D4624" s="12">
        <v>2929</v>
      </c>
      <c r="E4624" s="82">
        <v>46031.620497685188</v>
      </c>
      <c r="F4624" s="12" t="s">
        <v>15647</v>
      </c>
    </row>
    <row r="4625" spans="1:6" x14ac:dyDescent="0.3">
      <c r="A4625" s="12" t="s">
        <v>20269</v>
      </c>
      <c r="B4625" s="12" t="s">
        <v>2979</v>
      </c>
      <c r="C4625" s="12">
        <v>8873090284</v>
      </c>
      <c r="D4625" s="12">
        <v>173</v>
      </c>
      <c r="E4625" s="82">
        <v>46038.391331018523</v>
      </c>
      <c r="F4625" s="12" t="s">
        <v>15643</v>
      </c>
    </row>
    <row r="4626" spans="1:6" x14ac:dyDescent="0.3">
      <c r="A4626" s="12" t="s">
        <v>20270</v>
      </c>
      <c r="B4626" s="12" t="s">
        <v>790</v>
      </c>
      <c r="C4626" s="12">
        <v>8867696257</v>
      </c>
      <c r="D4626" s="12">
        <v>1697</v>
      </c>
      <c r="E4626" s="82">
        <v>46025.718414351853</v>
      </c>
      <c r="F4626" s="12" t="s">
        <v>15649</v>
      </c>
    </row>
    <row r="4627" spans="1:6" x14ac:dyDescent="0.3">
      <c r="A4627" s="12" t="s">
        <v>20271</v>
      </c>
      <c r="B4627" s="12" t="s">
        <v>4537</v>
      </c>
      <c r="C4627" s="12">
        <v>7088433466</v>
      </c>
      <c r="D4627" s="12">
        <v>2773</v>
      </c>
      <c r="E4627" s="82">
        <v>46039.737858796303</v>
      </c>
      <c r="F4627" s="12" t="s">
        <v>15649</v>
      </c>
    </row>
    <row r="4628" spans="1:6" x14ac:dyDescent="0.3">
      <c r="A4628" s="12" t="s">
        <v>20272</v>
      </c>
      <c r="B4628" s="12" t="s">
        <v>4144</v>
      </c>
      <c r="C4628" s="12">
        <v>9967338475</v>
      </c>
      <c r="D4628" s="12">
        <v>1192</v>
      </c>
      <c r="E4628" s="82">
        <v>46042.674664351849</v>
      </c>
      <c r="F4628" s="12" t="s">
        <v>15643</v>
      </c>
    </row>
    <row r="4629" spans="1:6" x14ac:dyDescent="0.3">
      <c r="A4629" s="12" t="s">
        <v>20273</v>
      </c>
      <c r="B4629" s="12" t="s">
        <v>1019</v>
      </c>
      <c r="C4629" s="12">
        <v>9921632609</v>
      </c>
      <c r="D4629" s="12">
        <v>1790</v>
      </c>
      <c r="E4629" s="82">
        <v>46040.79896990741</v>
      </c>
      <c r="F4629" s="12" t="s">
        <v>15643</v>
      </c>
    </row>
    <row r="4630" spans="1:6" x14ac:dyDescent="0.3">
      <c r="A4630" s="12" t="s">
        <v>20274</v>
      </c>
      <c r="B4630" s="12" t="s">
        <v>1586</v>
      </c>
      <c r="C4630" s="12">
        <v>9887024269</v>
      </c>
      <c r="D4630" s="12">
        <v>3176</v>
      </c>
      <c r="E4630" s="82">
        <v>46034.995497685188</v>
      </c>
      <c r="F4630" s="12" t="s">
        <v>15643</v>
      </c>
    </row>
    <row r="4631" spans="1:6" x14ac:dyDescent="0.3">
      <c r="A4631" s="12" t="s">
        <v>20275</v>
      </c>
      <c r="B4631" s="12" t="s">
        <v>4090</v>
      </c>
      <c r="C4631" s="12">
        <v>8848170425</v>
      </c>
      <c r="D4631" s="12">
        <v>75</v>
      </c>
      <c r="E4631" s="82">
        <v>46019.255914351852</v>
      </c>
      <c r="F4631" s="12" t="s">
        <v>15649</v>
      </c>
    </row>
    <row r="4632" spans="1:6" x14ac:dyDescent="0.3">
      <c r="A4632" s="12" t="s">
        <v>20276</v>
      </c>
      <c r="B4632" s="12" t="s">
        <v>1626</v>
      </c>
      <c r="C4632" s="12">
        <v>6329117361</v>
      </c>
      <c r="D4632" s="12">
        <v>2479</v>
      </c>
      <c r="E4632" s="82">
        <v>46039.107303240737</v>
      </c>
      <c r="F4632" s="12" t="s">
        <v>15649</v>
      </c>
    </row>
    <row r="4633" spans="1:6" x14ac:dyDescent="0.3">
      <c r="A4633" s="12" t="s">
        <v>20277</v>
      </c>
      <c r="B4633" s="12" t="s">
        <v>2257</v>
      </c>
      <c r="C4633" s="12">
        <v>7081935090</v>
      </c>
      <c r="D4633" s="12">
        <v>280</v>
      </c>
      <c r="E4633" s="82">
        <v>46041.789247685178</v>
      </c>
      <c r="F4633" s="12" t="s">
        <v>15647</v>
      </c>
    </row>
    <row r="4634" spans="1:6" x14ac:dyDescent="0.3">
      <c r="A4634" s="12" t="s">
        <v>20278</v>
      </c>
      <c r="B4634" s="12" t="s">
        <v>3655</v>
      </c>
      <c r="C4634" s="12">
        <v>8864609996</v>
      </c>
      <c r="D4634" s="12">
        <v>2922</v>
      </c>
      <c r="E4634" s="82">
        <v>46033.722581018519</v>
      </c>
      <c r="F4634" s="12" t="s">
        <v>15647</v>
      </c>
    </row>
    <row r="4635" spans="1:6" x14ac:dyDescent="0.3">
      <c r="A4635" s="12" t="s">
        <v>20279</v>
      </c>
      <c r="B4635" s="12" t="s">
        <v>780</v>
      </c>
      <c r="C4635" s="12">
        <v>9969561600</v>
      </c>
      <c r="D4635" s="12">
        <v>3413</v>
      </c>
      <c r="E4635" s="82">
        <v>46039.742025462961</v>
      </c>
      <c r="F4635" s="12" t="s">
        <v>15643</v>
      </c>
    </row>
    <row r="4636" spans="1:6" x14ac:dyDescent="0.3">
      <c r="A4636" s="12" t="s">
        <v>20280</v>
      </c>
      <c r="B4636" s="12" t="s">
        <v>3072</v>
      </c>
      <c r="C4636" s="12">
        <v>7045401748</v>
      </c>
      <c r="D4636" s="12">
        <v>517</v>
      </c>
      <c r="E4636" s="82">
        <v>46043.609386574077</v>
      </c>
      <c r="F4636" s="12" t="s">
        <v>15643</v>
      </c>
    </row>
    <row r="4637" spans="1:6" x14ac:dyDescent="0.3">
      <c r="A4637" s="12" t="s">
        <v>20281</v>
      </c>
      <c r="B4637" s="12" t="s">
        <v>1099</v>
      </c>
      <c r="C4637" s="12">
        <v>9959924881</v>
      </c>
      <c r="D4637" s="12">
        <v>3219</v>
      </c>
      <c r="E4637" s="82">
        <v>46033.720497685194</v>
      </c>
      <c r="F4637" s="12" t="s">
        <v>15643</v>
      </c>
    </row>
    <row r="4638" spans="1:6" x14ac:dyDescent="0.3">
      <c r="A4638" s="12" t="s">
        <v>20282</v>
      </c>
      <c r="B4638" s="12" t="s">
        <v>585</v>
      </c>
      <c r="C4638" s="12">
        <v>8876257751</v>
      </c>
      <c r="D4638" s="12">
        <v>2066</v>
      </c>
      <c r="E4638" s="82">
        <v>46039.37327546296</v>
      </c>
      <c r="F4638" s="12" t="s">
        <v>15649</v>
      </c>
    </row>
    <row r="4639" spans="1:6" x14ac:dyDescent="0.3">
      <c r="A4639" s="12" t="s">
        <v>20283</v>
      </c>
      <c r="B4639" s="12" t="s">
        <v>3795</v>
      </c>
      <c r="C4639" s="12">
        <v>6366656710</v>
      </c>
      <c r="D4639" s="12">
        <v>674</v>
      </c>
      <c r="E4639" s="82">
        <v>46032.707997685182</v>
      </c>
      <c r="F4639" s="12" t="s">
        <v>15647</v>
      </c>
    </row>
    <row r="4640" spans="1:6" x14ac:dyDescent="0.3">
      <c r="A4640" s="12" t="s">
        <v>20284</v>
      </c>
      <c r="B4640" s="12" t="s">
        <v>1428</v>
      </c>
      <c r="C4640" s="12">
        <v>7043306832</v>
      </c>
      <c r="D4640" s="12">
        <v>40</v>
      </c>
      <c r="E4640" s="82">
        <v>46034.021192129629</v>
      </c>
      <c r="F4640" s="12" t="s">
        <v>15643</v>
      </c>
    </row>
    <row r="4641" spans="1:6" x14ac:dyDescent="0.3">
      <c r="A4641" s="12" t="s">
        <v>20285</v>
      </c>
      <c r="B4641" s="12" t="s">
        <v>1526</v>
      </c>
      <c r="C4641" s="12">
        <v>9935023151</v>
      </c>
      <c r="D4641" s="12">
        <v>3010</v>
      </c>
      <c r="E4641" s="82">
        <v>46053.104525462957</v>
      </c>
      <c r="F4641" s="12" t="s">
        <v>15647</v>
      </c>
    </row>
    <row r="4642" spans="1:6" x14ac:dyDescent="0.3">
      <c r="A4642" s="12" t="s">
        <v>20286</v>
      </c>
      <c r="B4642" s="12" t="s">
        <v>3236</v>
      </c>
      <c r="C4642" s="12">
        <v>9994192204</v>
      </c>
      <c r="D4642" s="12">
        <v>2928</v>
      </c>
      <c r="E4642" s="82">
        <v>46049.178831018522</v>
      </c>
      <c r="F4642" s="12" t="s">
        <v>15643</v>
      </c>
    </row>
    <row r="4643" spans="1:6" x14ac:dyDescent="0.3">
      <c r="A4643" s="12" t="s">
        <v>20287</v>
      </c>
      <c r="B4643" s="12" t="s">
        <v>2367</v>
      </c>
      <c r="C4643" s="12">
        <v>8879468945</v>
      </c>
      <c r="D4643" s="12">
        <v>3134</v>
      </c>
      <c r="E4643" s="82">
        <v>46046.080914351849</v>
      </c>
      <c r="F4643" s="12" t="s">
        <v>15647</v>
      </c>
    </row>
    <row r="4644" spans="1:6" x14ac:dyDescent="0.3">
      <c r="A4644" s="12" t="s">
        <v>20288</v>
      </c>
      <c r="B4644" s="12" t="s">
        <v>2213</v>
      </c>
      <c r="C4644" s="12">
        <v>7040912720</v>
      </c>
      <c r="D4644" s="12">
        <v>2937</v>
      </c>
      <c r="E4644" s="82">
        <v>46034.246886574067</v>
      </c>
      <c r="F4644" s="12" t="s">
        <v>15649</v>
      </c>
    </row>
    <row r="4645" spans="1:6" x14ac:dyDescent="0.3">
      <c r="A4645" s="12" t="s">
        <v>20289</v>
      </c>
      <c r="B4645" s="12" t="s">
        <v>3693</v>
      </c>
      <c r="C4645" s="12">
        <v>6342648409</v>
      </c>
      <c r="D4645" s="12">
        <v>2210</v>
      </c>
      <c r="E4645" s="82">
        <v>46035.860775462963</v>
      </c>
      <c r="F4645" s="12" t="s">
        <v>15643</v>
      </c>
    </row>
    <row r="4646" spans="1:6" x14ac:dyDescent="0.3">
      <c r="A4646" s="12" t="s">
        <v>20290</v>
      </c>
      <c r="B4646" s="12" t="s">
        <v>1824</v>
      </c>
      <c r="C4646" s="12">
        <v>7040320851</v>
      </c>
      <c r="D4646" s="12">
        <v>742</v>
      </c>
      <c r="E4646" s="82">
        <v>46053.412164351852</v>
      </c>
      <c r="F4646" s="12" t="s">
        <v>15647</v>
      </c>
    </row>
    <row r="4647" spans="1:6" x14ac:dyDescent="0.3">
      <c r="A4647" s="12" t="s">
        <v>20291</v>
      </c>
      <c r="B4647" s="12" t="s">
        <v>4449</v>
      </c>
      <c r="C4647" s="12">
        <v>9990172849</v>
      </c>
      <c r="D4647" s="12">
        <v>2705</v>
      </c>
      <c r="E4647" s="82">
        <v>46051.213553240741</v>
      </c>
      <c r="F4647" s="12" t="s">
        <v>15643</v>
      </c>
    </row>
    <row r="4648" spans="1:6" x14ac:dyDescent="0.3">
      <c r="A4648" s="12" t="s">
        <v>20292</v>
      </c>
      <c r="B4648" s="12" t="s">
        <v>3764</v>
      </c>
      <c r="C4648" s="12">
        <v>8867265149</v>
      </c>
      <c r="D4648" s="12">
        <v>2773</v>
      </c>
      <c r="E4648" s="82">
        <v>46041.201053240737</v>
      </c>
      <c r="F4648" s="12" t="s">
        <v>15649</v>
      </c>
    </row>
    <row r="4649" spans="1:6" x14ac:dyDescent="0.3">
      <c r="A4649" s="12" t="s">
        <v>20293</v>
      </c>
      <c r="B4649" s="12" t="s">
        <v>3878</v>
      </c>
      <c r="C4649" s="12">
        <v>6375443607</v>
      </c>
      <c r="D4649" s="12">
        <v>1163</v>
      </c>
      <c r="E4649" s="82">
        <v>46033.333692129629</v>
      </c>
      <c r="F4649" s="12" t="s">
        <v>15647</v>
      </c>
    </row>
    <row r="4650" spans="1:6" x14ac:dyDescent="0.3">
      <c r="A4650" s="12" t="s">
        <v>20294</v>
      </c>
      <c r="B4650" s="12" t="s">
        <v>3304</v>
      </c>
      <c r="C4650" s="12">
        <v>6372601116</v>
      </c>
      <c r="D4650" s="12">
        <v>449</v>
      </c>
      <c r="E4650" s="82">
        <v>46044.96702546296</v>
      </c>
      <c r="F4650" s="12" t="s">
        <v>15643</v>
      </c>
    </row>
    <row r="4651" spans="1:6" x14ac:dyDescent="0.3">
      <c r="A4651" s="12" t="s">
        <v>20295</v>
      </c>
      <c r="B4651" s="12" t="s">
        <v>2435</v>
      </c>
      <c r="C4651" s="12">
        <v>8897907604</v>
      </c>
      <c r="D4651" s="12">
        <v>1813</v>
      </c>
      <c r="E4651" s="82">
        <v>46027.587164351848</v>
      </c>
      <c r="F4651" s="12" t="s">
        <v>15643</v>
      </c>
    </row>
    <row r="4652" spans="1:6" x14ac:dyDescent="0.3">
      <c r="A4652" s="12" t="s">
        <v>20296</v>
      </c>
      <c r="B4652" s="12" t="s">
        <v>1704</v>
      </c>
      <c r="C4652" s="12">
        <v>6341433351</v>
      </c>
      <c r="D4652" s="12">
        <v>1516</v>
      </c>
      <c r="E4652" s="82">
        <v>46029.473969907413</v>
      </c>
      <c r="F4652" s="12" t="s">
        <v>15643</v>
      </c>
    </row>
    <row r="4653" spans="1:6" x14ac:dyDescent="0.3">
      <c r="A4653" s="12" t="s">
        <v>20297</v>
      </c>
      <c r="B4653" s="12" t="s">
        <v>3778</v>
      </c>
      <c r="C4653" s="12">
        <v>7071062043</v>
      </c>
      <c r="D4653" s="12">
        <v>2522</v>
      </c>
      <c r="E4653" s="82">
        <v>46025.941331018519</v>
      </c>
      <c r="F4653" s="12" t="s">
        <v>15647</v>
      </c>
    </row>
    <row r="4654" spans="1:6" x14ac:dyDescent="0.3">
      <c r="A4654" s="12" t="s">
        <v>20298</v>
      </c>
      <c r="B4654" s="12" t="s">
        <v>4398</v>
      </c>
      <c r="C4654" s="12">
        <v>9998990701</v>
      </c>
      <c r="D4654" s="12">
        <v>3146</v>
      </c>
      <c r="E4654" s="82">
        <v>46030.215636574067</v>
      </c>
      <c r="F4654" s="12" t="s">
        <v>15643</v>
      </c>
    </row>
    <row r="4655" spans="1:6" x14ac:dyDescent="0.3">
      <c r="A4655" s="12" t="s">
        <v>20299</v>
      </c>
      <c r="B4655" s="12" t="s">
        <v>4180</v>
      </c>
      <c r="C4655" s="12">
        <v>9927875628</v>
      </c>
      <c r="D4655" s="12">
        <v>799</v>
      </c>
      <c r="E4655" s="82">
        <v>46041.248969907407</v>
      </c>
      <c r="F4655" s="12" t="s">
        <v>15649</v>
      </c>
    </row>
    <row r="4656" spans="1:6" x14ac:dyDescent="0.3">
      <c r="A4656" s="12" t="s">
        <v>20300</v>
      </c>
      <c r="B4656" s="12" t="s">
        <v>902</v>
      </c>
      <c r="C4656" s="12">
        <v>9866234625</v>
      </c>
      <c r="D4656" s="12">
        <v>2943</v>
      </c>
      <c r="E4656" s="82">
        <v>46026.46980324074</v>
      </c>
      <c r="F4656" s="12" t="s">
        <v>15647</v>
      </c>
    </row>
    <row r="4657" spans="1:6" x14ac:dyDescent="0.3">
      <c r="A4657" s="12" t="s">
        <v>20301</v>
      </c>
      <c r="B4657" s="12" t="s">
        <v>3970</v>
      </c>
      <c r="C4657" s="12">
        <v>8824081809</v>
      </c>
      <c r="D4657" s="12">
        <v>810</v>
      </c>
      <c r="E4657" s="82">
        <v>46029.519803240742</v>
      </c>
      <c r="F4657" s="12" t="s">
        <v>15649</v>
      </c>
    </row>
    <row r="4658" spans="1:6" x14ac:dyDescent="0.3">
      <c r="A4658" s="12" t="s">
        <v>20302</v>
      </c>
      <c r="B4658" s="12" t="s">
        <v>4398</v>
      </c>
      <c r="C4658" s="12">
        <v>9964648819</v>
      </c>
      <c r="D4658" s="12">
        <v>636</v>
      </c>
      <c r="E4658" s="82">
        <v>46050.598275462973</v>
      </c>
      <c r="F4658" s="12" t="s">
        <v>15647</v>
      </c>
    </row>
    <row r="4659" spans="1:6" x14ac:dyDescent="0.3">
      <c r="A4659" s="12" t="s">
        <v>20303</v>
      </c>
      <c r="B4659" s="12" t="s">
        <v>2871</v>
      </c>
      <c r="C4659" s="12">
        <v>9964839252</v>
      </c>
      <c r="D4659" s="12">
        <v>2617</v>
      </c>
      <c r="E4659" s="82">
        <v>46032.621192129627</v>
      </c>
      <c r="F4659" s="12" t="s">
        <v>15647</v>
      </c>
    </row>
    <row r="4660" spans="1:6" x14ac:dyDescent="0.3">
      <c r="A4660" s="12" t="s">
        <v>20304</v>
      </c>
      <c r="B4660" s="12" t="s">
        <v>1101</v>
      </c>
      <c r="C4660" s="12">
        <v>6366319161</v>
      </c>
      <c r="D4660" s="12">
        <v>476</v>
      </c>
      <c r="E4660" s="82">
        <v>46032.542719907397</v>
      </c>
      <c r="F4660" s="12" t="s">
        <v>15647</v>
      </c>
    </row>
    <row r="4661" spans="1:6" x14ac:dyDescent="0.3">
      <c r="A4661" s="12" t="s">
        <v>20305</v>
      </c>
      <c r="B4661" s="12" t="s">
        <v>3854</v>
      </c>
      <c r="C4661" s="12">
        <v>6324971753</v>
      </c>
      <c r="D4661" s="12">
        <v>2904</v>
      </c>
      <c r="E4661" s="82">
        <v>46042.424664351849</v>
      </c>
      <c r="F4661" s="12" t="s">
        <v>15643</v>
      </c>
    </row>
    <row r="4662" spans="1:6" x14ac:dyDescent="0.3">
      <c r="A4662" s="12" t="s">
        <v>20306</v>
      </c>
      <c r="B4662" s="12" t="s">
        <v>1937</v>
      </c>
      <c r="C4662" s="12">
        <v>7092747713</v>
      </c>
      <c r="D4662" s="12">
        <v>940</v>
      </c>
      <c r="E4662" s="82">
        <v>46034.459386574083</v>
      </c>
      <c r="F4662" s="12" t="s">
        <v>15649</v>
      </c>
    </row>
    <row r="4663" spans="1:6" x14ac:dyDescent="0.3">
      <c r="A4663" s="12" t="s">
        <v>20307</v>
      </c>
      <c r="B4663" s="12" t="s">
        <v>3830</v>
      </c>
      <c r="C4663" s="12">
        <v>7045758219</v>
      </c>
      <c r="D4663" s="12">
        <v>1328</v>
      </c>
      <c r="E4663" s="82">
        <v>46030.288553240738</v>
      </c>
      <c r="F4663" s="12" t="s">
        <v>15649</v>
      </c>
    </row>
    <row r="4664" spans="1:6" x14ac:dyDescent="0.3">
      <c r="A4664" s="12" t="s">
        <v>20308</v>
      </c>
      <c r="B4664" s="12" t="s">
        <v>608</v>
      </c>
      <c r="C4664" s="12">
        <v>9893051640</v>
      </c>
      <c r="D4664" s="12">
        <v>1060</v>
      </c>
      <c r="E4664" s="82">
        <v>46040.712858796287</v>
      </c>
      <c r="F4664" s="12" t="s">
        <v>15649</v>
      </c>
    </row>
    <row r="4665" spans="1:6" x14ac:dyDescent="0.3">
      <c r="A4665" s="12" t="s">
        <v>20309</v>
      </c>
      <c r="B4665" s="12" t="s">
        <v>2725</v>
      </c>
      <c r="C4665" s="12">
        <v>7072768804</v>
      </c>
      <c r="D4665" s="12">
        <v>3552</v>
      </c>
      <c r="E4665" s="82">
        <v>46053.101747685178</v>
      </c>
      <c r="F4665" s="12" t="s">
        <v>15643</v>
      </c>
    </row>
    <row r="4666" spans="1:6" x14ac:dyDescent="0.3">
      <c r="A4666" s="12" t="s">
        <v>20310</v>
      </c>
      <c r="B4666" s="12" t="s">
        <v>1987</v>
      </c>
      <c r="C4666" s="12">
        <v>6383293282</v>
      </c>
      <c r="D4666" s="12">
        <v>427</v>
      </c>
      <c r="E4666" s="82">
        <v>46033.968414351853</v>
      </c>
      <c r="F4666" s="12" t="s">
        <v>15647</v>
      </c>
    </row>
    <row r="4667" spans="1:6" x14ac:dyDescent="0.3">
      <c r="A4667" s="12" t="s">
        <v>20311</v>
      </c>
      <c r="B4667" s="12" t="s">
        <v>2755</v>
      </c>
      <c r="C4667" s="12">
        <v>6314226629</v>
      </c>
      <c r="D4667" s="12">
        <v>407</v>
      </c>
      <c r="E4667" s="82">
        <v>46027.226053240738</v>
      </c>
      <c r="F4667" s="12" t="s">
        <v>15643</v>
      </c>
    </row>
    <row r="4668" spans="1:6" x14ac:dyDescent="0.3">
      <c r="A4668" s="12" t="s">
        <v>20312</v>
      </c>
      <c r="B4668" s="12" t="s">
        <v>2493</v>
      </c>
      <c r="C4668" s="12">
        <v>9911056245</v>
      </c>
      <c r="D4668" s="12">
        <v>2491</v>
      </c>
      <c r="E4668" s="82">
        <v>46037.922581018523</v>
      </c>
      <c r="F4668" s="12" t="s">
        <v>15649</v>
      </c>
    </row>
    <row r="4669" spans="1:6" x14ac:dyDescent="0.3">
      <c r="A4669" s="12" t="s">
        <v>20313</v>
      </c>
      <c r="B4669" s="12" t="s">
        <v>909</v>
      </c>
      <c r="C4669" s="12">
        <v>9981767361</v>
      </c>
      <c r="D4669" s="12">
        <v>894</v>
      </c>
      <c r="E4669" s="82">
        <v>46042.086469907408</v>
      </c>
      <c r="F4669" s="12" t="s">
        <v>15647</v>
      </c>
    </row>
    <row r="4670" spans="1:6" x14ac:dyDescent="0.3">
      <c r="A4670" s="12" t="s">
        <v>20314</v>
      </c>
      <c r="B4670" s="12" t="s">
        <v>4033</v>
      </c>
      <c r="C4670" s="12">
        <v>9849683406</v>
      </c>
      <c r="D4670" s="12">
        <v>1199</v>
      </c>
      <c r="E4670" s="82">
        <v>46024.978136574071</v>
      </c>
      <c r="F4670" s="12" t="s">
        <v>15649</v>
      </c>
    </row>
    <row r="4671" spans="1:6" x14ac:dyDescent="0.3">
      <c r="A4671" s="12" t="s">
        <v>20315</v>
      </c>
      <c r="B4671" s="12" t="s">
        <v>2895</v>
      </c>
      <c r="C4671" s="12">
        <v>9940040893</v>
      </c>
      <c r="D4671" s="12">
        <v>2643</v>
      </c>
      <c r="E4671" s="82">
        <v>46049.936469907407</v>
      </c>
      <c r="F4671" s="12" t="s">
        <v>15649</v>
      </c>
    </row>
    <row r="4672" spans="1:6" x14ac:dyDescent="0.3">
      <c r="A4672" s="12" t="s">
        <v>20316</v>
      </c>
      <c r="B4672" s="12" t="s">
        <v>3958</v>
      </c>
      <c r="C4672" s="12">
        <v>9946855967</v>
      </c>
      <c r="D4672" s="12">
        <v>2870</v>
      </c>
      <c r="E4672" s="82">
        <v>46030.334386574083</v>
      </c>
      <c r="F4672" s="12" t="s">
        <v>15647</v>
      </c>
    </row>
    <row r="4673" spans="1:6" x14ac:dyDescent="0.3">
      <c r="A4673" s="12" t="s">
        <v>20317</v>
      </c>
      <c r="B4673" s="12" t="s">
        <v>1419</v>
      </c>
      <c r="C4673" s="12">
        <v>9813629381</v>
      </c>
      <c r="D4673" s="12">
        <v>3487</v>
      </c>
      <c r="E4673" s="82">
        <v>46043.773969907408</v>
      </c>
      <c r="F4673" s="12" t="s">
        <v>15643</v>
      </c>
    </row>
    <row r="4674" spans="1:6" x14ac:dyDescent="0.3">
      <c r="A4674" s="12" t="s">
        <v>20318</v>
      </c>
      <c r="B4674" s="12" t="s">
        <v>2973</v>
      </c>
      <c r="C4674" s="12">
        <v>9872569878</v>
      </c>
      <c r="D4674" s="12">
        <v>1212</v>
      </c>
      <c r="E4674" s="82">
        <v>46053.617025462961</v>
      </c>
      <c r="F4674" s="12" t="s">
        <v>15647</v>
      </c>
    </row>
    <row r="4675" spans="1:6" x14ac:dyDescent="0.3">
      <c r="A4675" s="12" t="s">
        <v>20319</v>
      </c>
      <c r="B4675" s="12" t="s">
        <v>1468</v>
      </c>
      <c r="C4675" s="12">
        <v>7095481913</v>
      </c>
      <c r="D4675" s="12">
        <v>1880</v>
      </c>
      <c r="E4675" s="82">
        <v>46048.180914351848</v>
      </c>
      <c r="F4675" s="12" t="s">
        <v>15647</v>
      </c>
    </row>
    <row r="4676" spans="1:6" x14ac:dyDescent="0.3">
      <c r="A4676" s="12" t="s">
        <v>20320</v>
      </c>
      <c r="B4676" s="12" t="s">
        <v>1957</v>
      </c>
      <c r="C4676" s="12">
        <v>9921604593</v>
      </c>
      <c r="D4676" s="12">
        <v>454</v>
      </c>
      <c r="E4676" s="82">
        <v>46025.191331018519</v>
      </c>
      <c r="F4676" s="12" t="s">
        <v>15649</v>
      </c>
    </row>
    <row r="4677" spans="1:6" x14ac:dyDescent="0.3">
      <c r="A4677" s="12" t="s">
        <v>20321</v>
      </c>
      <c r="B4677" s="12" t="s">
        <v>1011</v>
      </c>
      <c r="C4677" s="12">
        <v>6354451910</v>
      </c>
      <c r="D4677" s="12">
        <v>625</v>
      </c>
      <c r="E4677" s="82">
        <v>46032.881608796299</v>
      </c>
      <c r="F4677" s="12" t="s">
        <v>15649</v>
      </c>
    </row>
    <row r="4678" spans="1:6" x14ac:dyDescent="0.3">
      <c r="A4678" s="12" t="s">
        <v>20322</v>
      </c>
      <c r="B4678" s="12" t="s">
        <v>1831</v>
      </c>
      <c r="C4678" s="12">
        <v>6322749123</v>
      </c>
      <c r="D4678" s="12">
        <v>2269</v>
      </c>
      <c r="E4678" s="82">
        <v>46037.555914351848</v>
      </c>
      <c r="F4678" s="12" t="s">
        <v>15649</v>
      </c>
    </row>
    <row r="4679" spans="1:6" x14ac:dyDescent="0.3">
      <c r="A4679" s="12" t="s">
        <v>20323</v>
      </c>
      <c r="B4679" s="12" t="s">
        <v>1294</v>
      </c>
      <c r="C4679" s="12">
        <v>7039775098</v>
      </c>
      <c r="D4679" s="12">
        <v>1689</v>
      </c>
      <c r="E4679" s="82">
        <v>46041.484386574077</v>
      </c>
      <c r="F4679" s="12" t="s">
        <v>15643</v>
      </c>
    </row>
    <row r="4680" spans="1:6" x14ac:dyDescent="0.3">
      <c r="A4680" s="12" t="s">
        <v>20324</v>
      </c>
      <c r="B4680" s="12" t="s">
        <v>1014</v>
      </c>
      <c r="C4680" s="12">
        <v>9866023018</v>
      </c>
      <c r="D4680" s="12">
        <v>1311</v>
      </c>
      <c r="E4680" s="82">
        <v>46040.20521990741</v>
      </c>
      <c r="F4680" s="12" t="s">
        <v>15647</v>
      </c>
    </row>
    <row r="4681" spans="1:6" x14ac:dyDescent="0.3">
      <c r="A4681" s="12" t="s">
        <v>20325</v>
      </c>
      <c r="B4681" s="12" t="s">
        <v>2669</v>
      </c>
      <c r="C4681" s="12">
        <v>8895212191</v>
      </c>
      <c r="D4681" s="12">
        <v>3220</v>
      </c>
      <c r="E4681" s="82">
        <v>46032.216331018521</v>
      </c>
      <c r="F4681" s="12" t="s">
        <v>15647</v>
      </c>
    </row>
    <row r="4682" spans="1:6" x14ac:dyDescent="0.3">
      <c r="A4682" s="12" t="s">
        <v>20326</v>
      </c>
      <c r="B4682" s="12" t="s">
        <v>3663</v>
      </c>
      <c r="C4682" s="12">
        <v>7032992279</v>
      </c>
      <c r="D4682" s="12">
        <v>1317</v>
      </c>
      <c r="E4682" s="82">
        <v>46045.447581018518</v>
      </c>
      <c r="F4682" s="12" t="s">
        <v>15649</v>
      </c>
    </row>
    <row r="4683" spans="1:6" x14ac:dyDescent="0.3">
      <c r="A4683" s="12" t="s">
        <v>20327</v>
      </c>
      <c r="B4683" s="12" t="s">
        <v>1702</v>
      </c>
      <c r="C4683" s="12">
        <v>6370909904</v>
      </c>
      <c r="D4683" s="12">
        <v>1737</v>
      </c>
      <c r="E4683" s="82">
        <v>46024.035081018519</v>
      </c>
      <c r="F4683" s="12" t="s">
        <v>15643</v>
      </c>
    </row>
    <row r="4684" spans="1:6" x14ac:dyDescent="0.3">
      <c r="A4684" s="12" t="s">
        <v>20328</v>
      </c>
      <c r="B4684" s="12" t="s">
        <v>1638</v>
      </c>
      <c r="C4684" s="12">
        <v>9850995499</v>
      </c>
      <c r="D4684" s="12">
        <v>75</v>
      </c>
      <c r="E4684" s="82">
        <v>46025.644803240742</v>
      </c>
      <c r="F4684" s="12" t="s">
        <v>15649</v>
      </c>
    </row>
    <row r="4685" spans="1:6" x14ac:dyDescent="0.3">
      <c r="A4685" s="12" t="s">
        <v>20329</v>
      </c>
      <c r="B4685" s="12" t="s">
        <v>992</v>
      </c>
      <c r="C4685" s="12">
        <v>8865844510</v>
      </c>
      <c r="D4685" s="12">
        <v>516</v>
      </c>
      <c r="E4685" s="82">
        <v>46044.289942129632</v>
      </c>
      <c r="F4685" s="12" t="s">
        <v>15643</v>
      </c>
    </row>
    <row r="4686" spans="1:6" x14ac:dyDescent="0.3">
      <c r="A4686" s="12" t="s">
        <v>20330</v>
      </c>
      <c r="B4686" s="12" t="s">
        <v>4126</v>
      </c>
      <c r="C4686" s="12">
        <v>7021425408</v>
      </c>
      <c r="D4686" s="12">
        <v>1884</v>
      </c>
      <c r="E4686" s="82">
        <v>46028.285775462973</v>
      </c>
      <c r="F4686" s="12" t="s">
        <v>15647</v>
      </c>
    </row>
    <row r="4687" spans="1:6" x14ac:dyDescent="0.3">
      <c r="A4687" s="12" t="s">
        <v>20331</v>
      </c>
      <c r="B4687" s="12" t="s">
        <v>2857</v>
      </c>
      <c r="C4687" s="12">
        <v>9899976250</v>
      </c>
      <c r="D4687" s="12">
        <v>3558</v>
      </c>
      <c r="E4687" s="82">
        <v>46052.09480324074</v>
      </c>
      <c r="F4687" s="12" t="s">
        <v>15649</v>
      </c>
    </row>
    <row r="4688" spans="1:6" x14ac:dyDescent="0.3">
      <c r="A4688" s="12" t="s">
        <v>20332</v>
      </c>
      <c r="B4688" s="12" t="s">
        <v>4539</v>
      </c>
      <c r="C4688" s="12">
        <v>6344485453</v>
      </c>
      <c r="D4688" s="12">
        <v>3467</v>
      </c>
      <c r="E4688" s="82">
        <v>46037.271192129629</v>
      </c>
      <c r="F4688" s="12" t="s">
        <v>15647</v>
      </c>
    </row>
    <row r="4689" spans="1:6" x14ac:dyDescent="0.3">
      <c r="A4689" s="12" t="s">
        <v>20333</v>
      </c>
      <c r="B4689" s="12" t="s">
        <v>3723</v>
      </c>
      <c r="C4689" s="12">
        <v>7091675183</v>
      </c>
      <c r="D4689" s="12">
        <v>163</v>
      </c>
      <c r="E4689" s="82">
        <v>46048.650358796287</v>
      </c>
      <c r="F4689" s="12" t="s">
        <v>15643</v>
      </c>
    </row>
    <row r="4690" spans="1:6" x14ac:dyDescent="0.3">
      <c r="A4690" s="12" t="s">
        <v>20334</v>
      </c>
      <c r="B4690" s="12" t="s">
        <v>3908</v>
      </c>
      <c r="C4690" s="12">
        <v>7070989518</v>
      </c>
      <c r="D4690" s="12">
        <v>1304</v>
      </c>
      <c r="E4690" s="82">
        <v>46037.879525462973</v>
      </c>
      <c r="F4690" s="12" t="s">
        <v>15647</v>
      </c>
    </row>
    <row r="4691" spans="1:6" x14ac:dyDescent="0.3">
      <c r="A4691" s="12" t="s">
        <v>20335</v>
      </c>
      <c r="B4691" s="12" t="s">
        <v>4044</v>
      </c>
      <c r="C4691" s="12">
        <v>6386739198</v>
      </c>
      <c r="D4691" s="12">
        <v>3047</v>
      </c>
      <c r="E4691" s="82">
        <v>46024.553831018522</v>
      </c>
      <c r="F4691" s="12" t="s">
        <v>15647</v>
      </c>
    </row>
    <row r="4692" spans="1:6" x14ac:dyDescent="0.3">
      <c r="A4692" s="12" t="s">
        <v>20336</v>
      </c>
      <c r="B4692" s="12" t="s">
        <v>792</v>
      </c>
      <c r="C4692" s="12">
        <v>8877480525</v>
      </c>
      <c r="D4692" s="12">
        <v>1770</v>
      </c>
      <c r="E4692" s="82">
        <v>46043.238553240742</v>
      </c>
      <c r="F4692" s="12" t="s">
        <v>15643</v>
      </c>
    </row>
    <row r="4693" spans="1:6" x14ac:dyDescent="0.3">
      <c r="A4693" s="12" t="s">
        <v>20337</v>
      </c>
      <c r="B4693" s="12" t="s">
        <v>1389</v>
      </c>
      <c r="C4693" s="12">
        <v>8850898647</v>
      </c>
      <c r="D4693" s="12">
        <v>3461</v>
      </c>
      <c r="E4693" s="82">
        <v>46051.948969907397</v>
      </c>
      <c r="F4693" s="12" t="s">
        <v>15647</v>
      </c>
    </row>
    <row r="4694" spans="1:6" x14ac:dyDescent="0.3">
      <c r="A4694" s="12" t="s">
        <v>20338</v>
      </c>
      <c r="B4694" s="12" t="s">
        <v>3236</v>
      </c>
      <c r="C4694" s="12">
        <v>7021808613</v>
      </c>
      <c r="D4694" s="12">
        <v>3173</v>
      </c>
      <c r="E4694" s="82">
        <v>46053.335081018522</v>
      </c>
      <c r="F4694" s="12" t="s">
        <v>15643</v>
      </c>
    </row>
    <row r="4695" spans="1:6" x14ac:dyDescent="0.3">
      <c r="A4695" s="12" t="s">
        <v>20339</v>
      </c>
      <c r="B4695" s="12" t="s">
        <v>3044</v>
      </c>
      <c r="C4695" s="12">
        <v>8853385360</v>
      </c>
      <c r="D4695" s="12">
        <v>2503</v>
      </c>
      <c r="E4695" s="82">
        <v>46034.121192129627</v>
      </c>
      <c r="F4695" s="12" t="s">
        <v>15643</v>
      </c>
    </row>
    <row r="4696" spans="1:6" x14ac:dyDescent="0.3">
      <c r="A4696" s="12" t="s">
        <v>20340</v>
      </c>
      <c r="B4696" s="12" t="s">
        <v>2593</v>
      </c>
      <c r="C4696" s="12">
        <v>9829197040</v>
      </c>
      <c r="D4696" s="12">
        <v>2288</v>
      </c>
      <c r="E4696" s="82">
        <v>46051.289942129632</v>
      </c>
      <c r="F4696" s="12" t="s">
        <v>15643</v>
      </c>
    </row>
    <row r="4697" spans="1:6" x14ac:dyDescent="0.3">
      <c r="A4697" s="12" t="s">
        <v>20341</v>
      </c>
      <c r="B4697" s="12" t="s">
        <v>1869</v>
      </c>
      <c r="C4697" s="12">
        <v>8841388750</v>
      </c>
      <c r="D4697" s="12">
        <v>99</v>
      </c>
      <c r="E4697" s="82">
        <v>46040.918414351851</v>
      </c>
      <c r="F4697" s="12" t="s">
        <v>15647</v>
      </c>
    </row>
    <row r="4698" spans="1:6" x14ac:dyDescent="0.3">
      <c r="A4698" s="12" t="s">
        <v>20342</v>
      </c>
      <c r="B4698" s="12" t="s">
        <v>3440</v>
      </c>
      <c r="C4698" s="12">
        <v>8857550518</v>
      </c>
      <c r="D4698" s="12">
        <v>3011</v>
      </c>
      <c r="E4698" s="82">
        <v>46027.471192129633</v>
      </c>
      <c r="F4698" s="12" t="s">
        <v>15649</v>
      </c>
    </row>
    <row r="4699" spans="1:6" x14ac:dyDescent="0.3">
      <c r="A4699" s="12" t="s">
        <v>20343</v>
      </c>
      <c r="B4699" s="12" t="s">
        <v>3256</v>
      </c>
      <c r="C4699" s="12">
        <v>8882928456</v>
      </c>
      <c r="D4699" s="12">
        <v>740</v>
      </c>
      <c r="E4699" s="82">
        <v>46021.00105324074</v>
      </c>
      <c r="F4699" s="12" t="s">
        <v>15647</v>
      </c>
    </row>
    <row r="4700" spans="1:6" x14ac:dyDescent="0.3">
      <c r="A4700" s="12" t="s">
        <v>20344</v>
      </c>
      <c r="B4700" s="12" t="s">
        <v>1031</v>
      </c>
      <c r="C4700" s="12">
        <v>9972788125</v>
      </c>
      <c r="D4700" s="12">
        <v>2241</v>
      </c>
      <c r="E4700" s="82">
        <v>46032.444803240738</v>
      </c>
      <c r="F4700" s="12" t="s">
        <v>15643</v>
      </c>
    </row>
    <row r="4701" spans="1:6" x14ac:dyDescent="0.3">
      <c r="A4701" s="12" t="s">
        <v>20345</v>
      </c>
      <c r="B4701" s="12" t="s">
        <v>2799</v>
      </c>
      <c r="C4701" s="12">
        <v>7044264274</v>
      </c>
      <c r="D4701" s="12">
        <v>2800</v>
      </c>
      <c r="E4701" s="82">
        <v>46033.146886574083</v>
      </c>
      <c r="F4701" s="12" t="s">
        <v>15649</v>
      </c>
    </row>
    <row r="4702" spans="1:6" x14ac:dyDescent="0.3">
      <c r="A4702" s="12" t="s">
        <v>20346</v>
      </c>
      <c r="B4702" s="12" t="s">
        <v>1093</v>
      </c>
      <c r="C4702" s="12">
        <v>7057109093</v>
      </c>
      <c r="D4702" s="12">
        <v>2330</v>
      </c>
      <c r="E4702" s="82">
        <v>46041.117719907408</v>
      </c>
      <c r="F4702" s="12" t="s">
        <v>15647</v>
      </c>
    </row>
    <row r="4703" spans="1:6" x14ac:dyDescent="0.3">
      <c r="A4703" s="12" t="s">
        <v>20347</v>
      </c>
      <c r="B4703" s="12" t="s">
        <v>1714</v>
      </c>
      <c r="C4703" s="12">
        <v>8823297761</v>
      </c>
      <c r="D4703" s="12">
        <v>2326</v>
      </c>
      <c r="E4703" s="82">
        <v>46034.127442129633</v>
      </c>
      <c r="F4703" s="12" t="s">
        <v>15643</v>
      </c>
    </row>
    <row r="4704" spans="1:6" x14ac:dyDescent="0.3">
      <c r="A4704" s="12" t="s">
        <v>20348</v>
      </c>
      <c r="B4704" s="12" t="s">
        <v>3190</v>
      </c>
      <c r="C4704" s="12">
        <v>7073223486</v>
      </c>
      <c r="D4704" s="12">
        <v>2616</v>
      </c>
      <c r="E4704" s="82">
        <v>46030.667719907397</v>
      </c>
      <c r="F4704" s="12" t="s">
        <v>15643</v>
      </c>
    </row>
    <row r="4705" spans="1:6" x14ac:dyDescent="0.3">
      <c r="A4705" s="12" t="s">
        <v>20349</v>
      </c>
      <c r="B4705" s="12" t="s">
        <v>4467</v>
      </c>
      <c r="C4705" s="12">
        <v>6358344314</v>
      </c>
      <c r="D4705" s="12">
        <v>3563</v>
      </c>
      <c r="E4705" s="82">
        <v>46032.985775462963</v>
      </c>
      <c r="F4705" s="12" t="s">
        <v>15647</v>
      </c>
    </row>
    <row r="4706" spans="1:6" x14ac:dyDescent="0.3">
      <c r="A4706" s="12" t="s">
        <v>20350</v>
      </c>
      <c r="B4706" s="12" t="s">
        <v>1149</v>
      </c>
      <c r="C4706" s="12">
        <v>8831802839</v>
      </c>
      <c r="D4706" s="12">
        <v>1688</v>
      </c>
      <c r="E4706" s="82">
        <v>46034.271192129629</v>
      </c>
      <c r="F4706" s="12" t="s">
        <v>15643</v>
      </c>
    </row>
    <row r="4707" spans="1:6" x14ac:dyDescent="0.3">
      <c r="A4707" s="12" t="s">
        <v>20351</v>
      </c>
      <c r="B4707" s="12" t="s">
        <v>1265</v>
      </c>
      <c r="C4707" s="12">
        <v>9949835850</v>
      </c>
      <c r="D4707" s="12">
        <v>2905</v>
      </c>
      <c r="E4707" s="82">
        <v>46025.873969907407</v>
      </c>
      <c r="F4707" s="12" t="s">
        <v>15649</v>
      </c>
    </row>
    <row r="4708" spans="1:6" x14ac:dyDescent="0.3">
      <c r="A4708" s="12" t="s">
        <v>20352</v>
      </c>
      <c r="B4708" s="12" t="s">
        <v>753</v>
      </c>
      <c r="C4708" s="12">
        <v>9982253284</v>
      </c>
      <c r="D4708" s="12">
        <v>478</v>
      </c>
      <c r="E4708" s="82">
        <v>46034.581608796303</v>
      </c>
      <c r="F4708" s="12" t="s">
        <v>15649</v>
      </c>
    </row>
    <row r="4709" spans="1:6" x14ac:dyDescent="0.3">
      <c r="A4709" s="12" t="s">
        <v>20353</v>
      </c>
      <c r="B4709" s="12" t="s">
        <v>1720</v>
      </c>
      <c r="C4709" s="12">
        <v>8882121692</v>
      </c>
      <c r="D4709" s="12">
        <v>294</v>
      </c>
      <c r="E4709" s="82">
        <v>46051.306608796287</v>
      </c>
      <c r="F4709" s="12" t="s">
        <v>15647</v>
      </c>
    </row>
    <row r="4710" spans="1:6" x14ac:dyDescent="0.3">
      <c r="A4710" s="12" t="s">
        <v>20354</v>
      </c>
      <c r="B4710" s="12" t="s">
        <v>3707</v>
      </c>
      <c r="C4710" s="12">
        <v>7062712261</v>
      </c>
      <c r="D4710" s="12">
        <v>2429</v>
      </c>
      <c r="E4710" s="82">
        <v>46032.789942129632</v>
      </c>
      <c r="F4710" s="12" t="s">
        <v>15647</v>
      </c>
    </row>
    <row r="4711" spans="1:6" x14ac:dyDescent="0.3">
      <c r="A4711" s="12" t="s">
        <v>20355</v>
      </c>
      <c r="B4711" s="12" t="s">
        <v>2525</v>
      </c>
      <c r="C4711" s="12">
        <v>9948388458</v>
      </c>
      <c r="D4711" s="12">
        <v>1268</v>
      </c>
      <c r="E4711" s="82">
        <v>46036.631608796299</v>
      </c>
      <c r="F4711" s="12" t="s">
        <v>15647</v>
      </c>
    </row>
    <row r="4712" spans="1:6" x14ac:dyDescent="0.3">
      <c r="A4712" s="12" t="s">
        <v>20356</v>
      </c>
      <c r="B4712" s="12" t="s">
        <v>1426</v>
      </c>
      <c r="C4712" s="12">
        <v>7084137530</v>
      </c>
      <c r="D4712" s="12">
        <v>577</v>
      </c>
      <c r="E4712" s="82">
        <v>46053.666331018518</v>
      </c>
      <c r="F4712" s="12" t="s">
        <v>15643</v>
      </c>
    </row>
    <row r="4713" spans="1:6" x14ac:dyDescent="0.3">
      <c r="A4713" s="12" t="s">
        <v>20357</v>
      </c>
      <c r="B4713" s="12" t="s">
        <v>3428</v>
      </c>
      <c r="C4713" s="12">
        <v>9840631825</v>
      </c>
      <c r="D4713" s="12">
        <v>1706</v>
      </c>
      <c r="E4713" s="82">
        <v>46046.857303240737</v>
      </c>
      <c r="F4713" s="12" t="s">
        <v>15649</v>
      </c>
    </row>
    <row r="4714" spans="1:6" x14ac:dyDescent="0.3">
      <c r="A4714" s="12" t="s">
        <v>20358</v>
      </c>
      <c r="B4714" s="12" t="s">
        <v>3465</v>
      </c>
      <c r="C4714" s="12">
        <v>9888191895</v>
      </c>
      <c r="D4714" s="12">
        <v>2827</v>
      </c>
      <c r="E4714" s="82">
        <v>46051.276053240741</v>
      </c>
      <c r="F4714" s="12" t="s">
        <v>15649</v>
      </c>
    </row>
    <row r="4715" spans="1:6" x14ac:dyDescent="0.3">
      <c r="A4715" s="12" t="s">
        <v>20359</v>
      </c>
      <c r="B4715" s="12" t="s">
        <v>4503</v>
      </c>
      <c r="C4715" s="12">
        <v>7013922554</v>
      </c>
      <c r="D4715" s="12">
        <v>2066</v>
      </c>
      <c r="E4715" s="82">
        <v>46035.496192129627</v>
      </c>
      <c r="F4715" s="12" t="s">
        <v>15643</v>
      </c>
    </row>
    <row r="4716" spans="1:6" x14ac:dyDescent="0.3">
      <c r="A4716" s="12" t="s">
        <v>20360</v>
      </c>
      <c r="B4716" s="12" t="s">
        <v>2859</v>
      </c>
      <c r="C4716" s="12">
        <v>6317929085</v>
      </c>
      <c r="D4716" s="12">
        <v>1513</v>
      </c>
      <c r="E4716" s="82">
        <v>46020.268414351849</v>
      </c>
      <c r="F4716" s="12" t="s">
        <v>15649</v>
      </c>
    </row>
    <row r="4717" spans="1:6" x14ac:dyDescent="0.3">
      <c r="A4717" s="12" t="s">
        <v>20361</v>
      </c>
      <c r="B4717" s="12" t="s">
        <v>1119</v>
      </c>
      <c r="C4717" s="12">
        <v>9951620606</v>
      </c>
      <c r="D4717" s="12">
        <v>1075</v>
      </c>
      <c r="E4717" s="82">
        <v>46045.17119212963</v>
      </c>
      <c r="F4717" s="12" t="s">
        <v>15643</v>
      </c>
    </row>
    <row r="4718" spans="1:6" x14ac:dyDescent="0.3">
      <c r="A4718" s="12" t="s">
        <v>20362</v>
      </c>
      <c r="B4718" s="12" t="s">
        <v>2677</v>
      </c>
      <c r="C4718" s="12">
        <v>9920807108</v>
      </c>
      <c r="D4718" s="12">
        <v>872</v>
      </c>
      <c r="E4718" s="82">
        <v>46039.591331018521</v>
      </c>
      <c r="F4718" s="12" t="s">
        <v>15647</v>
      </c>
    </row>
    <row r="4719" spans="1:6" x14ac:dyDescent="0.3">
      <c r="A4719" s="12" t="s">
        <v>20363</v>
      </c>
      <c r="B4719" s="12" t="s">
        <v>1395</v>
      </c>
      <c r="C4719" s="12">
        <v>6337869792</v>
      </c>
      <c r="D4719" s="12">
        <v>3319</v>
      </c>
      <c r="E4719" s="82">
        <v>46024.330914351849</v>
      </c>
      <c r="F4719" s="12" t="s">
        <v>15649</v>
      </c>
    </row>
    <row r="4720" spans="1:6" x14ac:dyDescent="0.3">
      <c r="A4720" s="12" t="s">
        <v>20364</v>
      </c>
      <c r="B4720" s="12" t="s">
        <v>2837</v>
      </c>
      <c r="C4720" s="12">
        <v>8899215885</v>
      </c>
      <c r="D4720" s="12">
        <v>1669</v>
      </c>
      <c r="E4720" s="82">
        <v>46035.921886574077</v>
      </c>
      <c r="F4720" s="12" t="s">
        <v>15647</v>
      </c>
    </row>
    <row r="4721" spans="1:6" x14ac:dyDescent="0.3">
      <c r="A4721" s="12" t="s">
        <v>20365</v>
      </c>
      <c r="B4721" s="12" t="s">
        <v>2661</v>
      </c>
      <c r="C4721" s="12">
        <v>9841046016</v>
      </c>
      <c r="D4721" s="12">
        <v>881</v>
      </c>
      <c r="E4721" s="82">
        <v>46036.610775462963</v>
      </c>
      <c r="F4721" s="12" t="s">
        <v>15643</v>
      </c>
    </row>
    <row r="4722" spans="1:6" x14ac:dyDescent="0.3">
      <c r="A4722" s="12" t="s">
        <v>20366</v>
      </c>
      <c r="B4722" s="12" t="s">
        <v>604</v>
      </c>
      <c r="C4722" s="12">
        <v>9970111364</v>
      </c>
      <c r="D4722" s="12">
        <v>1153</v>
      </c>
      <c r="E4722" s="82">
        <v>46036.645497685182</v>
      </c>
      <c r="F4722" s="12" t="s">
        <v>15643</v>
      </c>
    </row>
    <row r="4723" spans="1:6" x14ac:dyDescent="0.3">
      <c r="A4723" s="12" t="s">
        <v>20367</v>
      </c>
      <c r="B4723" s="12" t="s">
        <v>2775</v>
      </c>
      <c r="C4723" s="12">
        <v>9877637393</v>
      </c>
      <c r="D4723" s="12">
        <v>2446</v>
      </c>
      <c r="E4723" s="82">
        <v>46024.646192129629</v>
      </c>
      <c r="F4723" s="12" t="s">
        <v>15649</v>
      </c>
    </row>
    <row r="4724" spans="1:6" x14ac:dyDescent="0.3">
      <c r="A4724" s="12" t="s">
        <v>20368</v>
      </c>
      <c r="B4724" s="12" t="s">
        <v>4360</v>
      </c>
      <c r="C4724" s="12">
        <v>6312890678</v>
      </c>
      <c r="D4724" s="12">
        <v>2792</v>
      </c>
      <c r="E4724" s="82">
        <v>46034.183692129627</v>
      </c>
      <c r="F4724" s="12" t="s">
        <v>15649</v>
      </c>
    </row>
    <row r="4725" spans="1:6" x14ac:dyDescent="0.3">
      <c r="A4725" s="12" t="s">
        <v>20369</v>
      </c>
      <c r="B4725" s="12" t="s">
        <v>2415</v>
      </c>
      <c r="C4725" s="12">
        <v>8843036491</v>
      </c>
      <c r="D4725" s="12">
        <v>3340</v>
      </c>
      <c r="E4725" s="82">
        <v>46041.871192129627</v>
      </c>
      <c r="F4725" s="12" t="s">
        <v>15649</v>
      </c>
    </row>
    <row r="4726" spans="1:6" x14ac:dyDescent="0.3">
      <c r="A4726" s="12" t="s">
        <v>20370</v>
      </c>
      <c r="B4726" s="12" t="s">
        <v>2511</v>
      </c>
      <c r="C4726" s="12">
        <v>8816852291</v>
      </c>
      <c r="D4726" s="12">
        <v>2392</v>
      </c>
      <c r="E4726" s="82">
        <v>46034.90452546296</v>
      </c>
      <c r="F4726" s="12" t="s">
        <v>15647</v>
      </c>
    </row>
    <row r="4727" spans="1:6" x14ac:dyDescent="0.3">
      <c r="A4727" s="12" t="s">
        <v>20371</v>
      </c>
      <c r="B4727" s="12" t="s">
        <v>1080</v>
      </c>
      <c r="C4727" s="12">
        <v>9873819302</v>
      </c>
      <c r="D4727" s="12">
        <v>2829</v>
      </c>
      <c r="E4727" s="82">
        <v>46034.967719907407</v>
      </c>
      <c r="F4727" s="12" t="s">
        <v>15649</v>
      </c>
    </row>
    <row r="4728" spans="1:6" x14ac:dyDescent="0.3">
      <c r="A4728" s="12" t="s">
        <v>20372</v>
      </c>
      <c r="B4728" s="12" t="s">
        <v>1370</v>
      </c>
      <c r="C4728" s="12">
        <v>7067501142</v>
      </c>
      <c r="D4728" s="12">
        <v>2048</v>
      </c>
      <c r="E4728" s="82">
        <v>46030.649664351848</v>
      </c>
      <c r="F4728" s="12" t="s">
        <v>15643</v>
      </c>
    </row>
    <row r="4729" spans="1:6" x14ac:dyDescent="0.3">
      <c r="A4729" s="12" t="s">
        <v>20373</v>
      </c>
      <c r="B4729" s="12" t="s">
        <v>1851</v>
      </c>
      <c r="C4729" s="12">
        <v>9979858829</v>
      </c>
      <c r="D4729" s="12">
        <v>407</v>
      </c>
      <c r="E4729" s="82">
        <v>46039.346192129633</v>
      </c>
      <c r="F4729" s="12" t="s">
        <v>15647</v>
      </c>
    </row>
    <row r="4730" spans="1:6" x14ac:dyDescent="0.3">
      <c r="A4730" s="12" t="s">
        <v>20374</v>
      </c>
      <c r="B4730" s="12" t="s">
        <v>3997</v>
      </c>
      <c r="C4730" s="12">
        <v>7099020009</v>
      </c>
      <c r="D4730" s="12">
        <v>2182</v>
      </c>
      <c r="E4730" s="82">
        <v>46038.394108796303</v>
      </c>
      <c r="F4730" s="12" t="s">
        <v>15649</v>
      </c>
    </row>
    <row r="4731" spans="1:6" x14ac:dyDescent="0.3">
      <c r="A4731" s="12" t="s">
        <v>20375</v>
      </c>
      <c r="B4731" s="12" t="s">
        <v>3635</v>
      </c>
      <c r="C4731" s="12">
        <v>9895071712</v>
      </c>
      <c r="D4731" s="12">
        <v>2689</v>
      </c>
      <c r="E4731" s="82">
        <v>46020.979525462957</v>
      </c>
      <c r="F4731" s="12" t="s">
        <v>15643</v>
      </c>
    </row>
    <row r="4732" spans="1:6" x14ac:dyDescent="0.3">
      <c r="A4732" s="12" t="s">
        <v>20376</v>
      </c>
      <c r="B4732" s="12" t="s">
        <v>1099</v>
      </c>
      <c r="C4732" s="12">
        <v>7024894585</v>
      </c>
      <c r="D4732" s="12">
        <v>772</v>
      </c>
      <c r="E4732" s="82">
        <v>46052.655914351853</v>
      </c>
      <c r="F4732" s="12" t="s">
        <v>15643</v>
      </c>
    </row>
    <row r="4733" spans="1:6" x14ac:dyDescent="0.3">
      <c r="A4733" s="12" t="s">
        <v>20377</v>
      </c>
      <c r="B4733" s="12" t="s">
        <v>4180</v>
      </c>
      <c r="C4733" s="12">
        <v>8849102438</v>
      </c>
      <c r="D4733" s="12">
        <v>1707</v>
      </c>
      <c r="E4733" s="82">
        <v>46027.519108796303</v>
      </c>
      <c r="F4733" s="12" t="s">
        <v>15643</v>
      </c>
    </row>
    <row r="4734" spans="1:6" x14ac:dyDescent="0.3">
      <c r="A4734" s="12" t="s">
        <v>20378</v>
      </c>
      <c r="B4734" s="12" t="s">
        <v>1526</v>
      </c>
      <c r="C4734" s="12">
        <v>8892431682</v>
      </c>
      <c r="D4734" s="12">
        <v>316</v>
      </c>
      <c r="E4734" s="82">
        <v>46033.914942129632</v>
      </c>
      <c r="F4734" s="12" t="s">
        <v>15647</v>
      </c>
    </row>
    <row r="4735" spans="1:6" x14ac:dyDescent="0.3">
      <c r="A4735" s="12" t="s">
        <v>20379</v>
      </c>
      <c r="B4735" s="12" t="s">
        <v>3780</v>
      </c>
      <c r="C4735" s="12">
        <v>8822512151</v>
      </c>
      <c r="D4735" s="12">
        <v>2288</v>
      </c>
      <c r="E4735" s="82">
        <v>46027.585081018522</v>
      </c>
      <c r="F4735" s="12" t="s">
        <v>15643</v>
      </c>
    </row>
    <row r="4736" spans="1:6" x14ac:dyDescent="0.3">
      <c r="A4736" s="12" t="s">
        <v>20380</v>
      </c>
      <c r="B4736" s="12" t="s">
        <v>3006</v>
      </c>
      <c r="C4736" s="12">
        <v>8873126780</v>
      </c>
      <c r="D4736" s="12">
        <v>1315</v>
      </c>
      <c r="E4736" s="82">
        <v>46042.82744212963</v>
      </c>
      <c r="F4736" s="12" t="s">
        <v>15649</v>
      </c>
    </row>
    <row r="4737" spans="1:6" x14ac:dyDescent="0.3">
      <c r="A4737" s="12" t="s">
        <v>20381</v>
      </c>
      <c r="B4737" s="12" t="s">
        <v>3740</v>
      </c>
      <c r="C4737" s="12">
        <v>8840449518</v>
      </c>
      <c r="D4737" s="12">
        <v>461</v>
      </c>
      <c r="E4737" s="82">
        <v>46025.566331018519</v>
      </c>
      <c r="F4737" s="12" t="s">
        <v>15647</v>
      </c>
    </row>
    <row r="4738" spans="1:6" x14ac:dyDescent="0.3">
      <c r="A4738" s="12" t="s">
        <v>20382</v>
      </c>
      <c r="B4738" s="12" t="s">
        <v>3573</v>
      </c>
      <c r="C4738" s="12">
        <v>8875195423</v>
      </c>
      <c r="D4738" s="12">
        <v>1694</v>
      </c>
      <c r="E4738" s="82">
        <v>46034.857997685183</v>
      </c>
      <c r="F4738" s="12" t="s">
        <v>15643</v>
      </c>
    </row>
    <row r="4739" spans="1:6" x14ac:dyDescent="0.3">
      <c r="A4739" s="12" t="s">
        <v>20383</v>
      </c>
      <c r="B4739" s="12" t="s">
        <v>3418</v>
      </c>
      <c r="C4739" s="12">
        <v>8826091589</v>
      </c>
      <c r="D4739" s="12">
        <v>1380</v>
      </c>
      <c r="E4739" s="82">
        <v>46033.810081018521</v>
      </c>
      <c r="F4739" s="12" t="s">
        <v>15647</v>
      </c>
    </row>
    <row r="4740" spans="1:6" x14ac:dyDescent="0.3">
      <c r="A4740" s="12" t="s">
        <v>20384</v>
      </c>
      <c r="B4740" s="12" t="s">
        <v>4284</v>
      </c>
      <c r="C4740" s="12">
        <v>7068777704</v>
      </c>
      <c r="D4740" s="12">
        <v>1674</v>
      </c>
      <c r="E4740" s="82">
        <v>46020.341331018521</v>
      </c>
      <c r="F4740" s="12" t="s">
        <v>15643</v>
      </c>
    </row>
    <row r="4741" spans="1:6" x14ac:dyDescent="0.3">
      <c r="A4741" s="12" t="s">
        <v>20385</v>
      </c>
      <c r="B4741" s="12" t="s">
        <v>880</v>
      </c>
      <c r="C4741" s="12">
        <v>6398263219</v>
      </c>
      <c r="D4741" s="12">
        <v>1776</v>
      </c>
      <c r="E4741" s="82">
        <v>46046.119803240741</v>
      </c>
      <c r="F4741" s="12" t="s">
        <v>15647</v>
      </c>
    </row>
    <row r="4742" spans="1:6" x14ac:dyDescent="0.3">
      <c r="A4742" s="12" t="s">
        <v>20386</v>
      </c>
      <c r="B4742" s="12" t="s">
        <v>1041</v>
      </c>
      <c r="C4742" s="12">
        <v>7097901758</v>
      </c>
      <c r="D4742" s="12">
        <v>1021</v>
      </c>
      <c r="E4742" s="82">
        <v>46039.795497685183</v>
      </c>
      <c r="F4742" s="12" t="s">
        <v>15649</v>
      </c>
    </row>
    <row r="4743" spans="1:6" x14ac:dyDescent="0.3">
      <c r="A4743" s="12" t="s">
        <v>20387</v>
      </c>
      <c r="B4743" s="12" t="s">
        <v>874</v>
      </c>
      <c r="C4743" s="12">
        <v>8869368346</v>
      </c>
      <c r="D4743" s="12">
        <v>536</v>
      </c>
      <c r="E4743" s="82">
        <v>46033.430914351848</v>
      </c>
      <c r="F4743" s="12" t="s">
        <v>15643</v>
      </c>
    </row>
    <row r="4744" spans="1:6" x14ac:dyDescent="0.3">
      <c r="A4744" s="12" t="s">
        <v>20388</v>
      </c>
      <c r="B4744" s="12" t="s">
        <v>3384</v>
      </c>
      <c r="C4744" s="12">
        <v>8882779341</v>
      </c>
      <c r="D4744" s="12">
        <v>3315</v>
      </c>
      <c r="E4744" s="82">
        <v>46034.054525462961</v>
      </c>
      <c r="F4744" s="12" t="s">
        <v>15643</v>
      </c>
    </row>
    <row r="4745" spans="1:6" x14ac:dyDescent="0.3">
      <c r="A4745" s="12" t="s">
        <v>20389</v>
      </c>
      <c r="B4745" s="12" t="s">
        <v>2199</v>
      </c>
      <c r="C4745" s="12">
        <v>6320056500</v>
      </c>
      <c r="D4745" s="12">
        <v>3021</v>
      </c>
      <c r="E4745" s="82">
        <v>46038.951053240737</v>
      </c>
      <c r="F4745" s="12" t="s">
        <v>15649</v>
      </c>
    </row>
    <row r="4746" spans="1:6" x14ac:dyDescent="0.3">
      <c r="A4746" s="12" t="s">
        <v>20390</v>
      </c>
      <c r="B4746" s="12" t="s">
        <v>4328</v>
      </c>
      <c r="C4746" s="12">
        <v>6325445165</v>
      </c>
      <c r="D4746" s="12">
        <v>2304</v>
      </c>
      <c r="E4746" s="82">
        <v>46041.671886574077</v>
      </c>
      <c r="F4746" s="12" t="s">
        <v>15643</v>
      </c>
    </row>
    <row r="4747" spans="1:6" x14ac:dyDescent="0.3">
      <c r="A4747" s="12" t="s">
        <v>20391</v>
      </c>
      <c r="B4747" s="12" t="s">
        <v>1167</v>
      </c>
      <c r="C4747" s="12">
        <v>7023042220</v>
      </c>
      <c r="D4747" s="12">
        <v>2648</v>
      </c>
      <c r="E4747" s="82">
        <v>46028.536469907413</v>
      </c>
      <c r="F4747" s="12" t="s">
        <v>15647</v>
      </c>
    </row>
    <row r="4748" spans="1:6" x14ac:dyDescent="0.3">
      <c r="A4748" s="12" t="s">
        <v>20392</v>
      </c>
      <c r="B4748" s="12" t="s">
        <v>2945</v>
      </c>
      <c r="C4748" s="12">
        <v>9887209668</v>
      </c>
      <c r="D4748" s="12">
        <v>1487</v>
      </c>
      <c r="E4748" s="82">
        <v>46025.346192129633</v>
      </c>
      <c r="F4748" s="12" t="s">
        <v>15643</v>
      </c>
    </row>
    <row r="4749" spans="1:6" x14ac:dyDescent="0.3">
      <c r="A4749" s="12" t="s">
        <v>20393</v>
      </c>
      <c r="B4749" s="12" t="s">
        <v>876</v>
      </c>
      <c r="C4749" s="12">
        <v>7069375021</v>
      </c>
      <c r="D4749" s="12">
        <v>619</v>
      </c>
      <c r="E4749" s="82">
        <v>46046.419108796297</v>
      </c>
      <c r="F4749" s="12" t="s">
        <v>15649</v>
      </c>
    </row>
    <row r="4750" spans="1:6" x14ac:dyDescent="0.3">
      <c r="A4750" s="12" t="s">
        <v>20394</v>
      </c>
      <c r="B4750" s="12" t="s">
        <v>2025</v>
      </c>
      <c r="C4750" s="12">
        <v>7029696835</v>
      </c>
      <c r="D4750" s="12">
        <v>809</v>
      </c>
      <c r="E4750" s="82">
        <v>46032.162164351852</v>
      </c>
      <c r="F4750" s="12" t="s">
        <v>15647</v>
      </c>
    </row>
    <row r="4751" spans="1:6" x14ac:dyDescent="0.3">
      <c r="A4751" s="12" t="s">
        <v>20395</v>
      </c>
      <c r="B4751" s="12" t="s">
        <v>1159</v>
      </c>
      <c r="C4751" s="12">
        <v>7038307848</v>
      </c>
      <c r="D4751" s="12">
        <v>1567</v>
      </c>
      <c r="E4751" s="82">
        <v>46029.848275462973</v>
      </c>
      <c r="F4751" s="12" t="s">
        <v>15649</v>
      </c>
    </row>
    <row r="4752" spans="1:6" x14ac:dyDescent="0.3">
      <c r="A4752" s="12" t="s">
        <v>20396</v>
      </c>
      <c r="B4752" s="12" t="s">
        <v>2130</v>
      </c>
      <c r="C4752" s="12">
        <v>9874320313</v>
      </c>
      <c r="D4752" s="12">
        <v>812</v>
      </c>
      <c r="E4752" s="82">
        <v>46050.276747685188</v>
      </c>
      <c r="F4752" s="12" t="s">
        <v>15647</v>
      </c>
    </row>
    <row r="4753" spans="1:6" x14ac:dyDescent="0.3">
      <c r="A4753" s="12" t="s">
        <v>20397</v>
      </c>
      <c r="B4753" s="12" t="s">
        <v>1921</v>
      </c>
      <c r="C4753" s="12">
        <v>9815894861</v>
      </c>
      <c r="D4753" s="12">
        <v>2719</v>
      </c>
      <c r="E4753" s="82">
        <v>46037.553136574083</v>
      </c>
      <c r="F4753" s="12" t="s">
        <v>15649</v>
      </c>
    </row>
    <row r="4754" spans="1:6" x14ac:dyDescent="0.3">
      <c r="A4754" s="12" t="s">
        <v>20398</v>
      </c>
      <c r="B4754" s="12" t="s">
        <v>4439</v>
      </c>
      <c r="C4754" s="12">
        <v>7076032897</v>
      </c>
      <c r="D4754" s="12">
        <v>3021</v>
      </c>
      <c r="E4754" s="82">
        <v>46036.129525462973</v>
      </c>
      <c r="F4754" s="12" t="s">
        <v>15647</v>
      </c>
    </row>
    <row r="4755" spans="1:6" x14ac:dyDescent="0.3">
      <c r="A4755" s="12" t="s">
        <v>20399</v>
      </c>
      <c r="B4755" s="12" t="s">
        <v>2931</v>
      </c>
      <c r="C4755" s="12">
        <v>7084809826</v>
      </c>
      <c r="D4755" s="12">
        <v>618</v>
      </c>
      <c r="E4755" s="82">
        <v>46020.462858796287</v>
      </c>
      <c r="F4755" s="12" t="s">
        <v>15649</v>
      </c>
    </row>
    <row r="4756" spans="1:6" x14ac:dyDescent="0.3">
      <c r="A4756" s="12" t="s">
        <v>20400</v>
      </c>
      <c r="B4756" s="12" t="s">
        <v>4344</v>
      </c>
      <c r="C4756" s="12">
        <v>8822527106</v>
      </c>
      <c r="D4756" s="12">
        <v>3401</v>
      </c>
      <c r="E4756" s="82">
        <v>46031.432303240741</v>
      </c>
      <c r="F4756" s="12" t="s">
        <v>15643</v>
      </c>
    </row>
    <row r="4757" spans="1:6" x14ac:dyDescent="0.3">
      <c r="A4757" s="12" t="s">
        <v>20401</v>
      </c>
      <c r="B4757" s="12" t="s">
        <v>1052</v>
      </c>
      <c r="C4757" s="12">
        <v>7024706037</v>
      </c>
      <c r="D4757" s="12">
        <v>1897</v>
      </c>
      <c r="E4757" s="82">
        <v>46048.744108796287</v>
      </c>
      <c r="F4757" s="12" t="s">
        <v>15649</v>
      </c>
    </row>
    <row r="4758" spans="1:6" x14ac:dyDescent="0.3">
      <c r="A4758" s="12" t="s">
        <v>20402</v>
      </c>
      <c r="B4758" s="12" t="s">
        <v>1364</v>
      </c>
      <c r="C4758" s="12">
        <v>9834770323</v>
      </c>
      <c r="D4758" s="12">
        <v>2494</v>
      </c>
      <c r="E4758" s="82">
        <v>46038.112858796303</v>
      </c>
      <c r="F4758" s="12" t="s">
        <v>15647</v>
      </c>
    </row>
    <row r="4759" spans="1:6" x14ac:dyDescent="0.3">
      <c r="A4759" s="12" t="s">
        <v>20403</v>
      </c>
      <c r="B4759" s="12" t="s">
        <v>3495</v>
      </c>
      <c r="C4759" s="12">
        <v>9881938087</v>
      </c>
      <c r="D4759" s="12">
        <v>1532</v>
      </c>
      <c r="E4759" s="82">
        <v>46027.355914351851</v>
      </c>
      <c r="F4759" s="12" t="s">
        <v>15647</v>
      </c>
    </row>
    <row r="4760" spans="1:6" x14ac:dyDescent="0.3">
      <c r="A4760" s="12" t="s">
        <v>20404</v>
      </c>
      <c r="B4760" s="12" t="s">
        <v>4300</v>
      </c>
      <c r="C4760" s="12">
        <v>9833540382</v>
      </c>
      <c r="D4760" s="12">
        <v>2145</v>
      </c>
      <c r="E4760" s="82">
        <v>46044.935081018521</v>
      </c>
      <c r="F4760" s="12" t="s">
        <v>15643</v>
      </c>
    </row>
    <row r="4761" spans="1:6" x14ac:dyDescent="0.3">
      <c r="A4761" s="12" t="s">
        <v>20405</v>
      </c>
      <c r="B4761" s="12" t="s">
        <v>691</v>
      </c>
      <c r="C4761" s="12">
        <v>8826865496</v>
      </c>
      <c r="D4761" s="12">
        <v>3595</v>
      </c>
      <c r="E4761" s="82">
        <v>46045.110775462963</v>
      </c>
      <c r="F4761" s="12" t="s">
        <v>15643</v>
      </c>
    </row>
    <row r="4762" spans="1:6" x14ac:dyDescent="0.3">
      <c r="A4762" s="12" t="s">
        <v>20406</v>
      </c>
      <c r="B4762" s="12" t="s">
        <v>1853</v>
      </c>
      <c r="C4762" s="12">
        <v>7025213930</v>
      </c>
      <c r="D4762" s="12">
        <v>12</v>
      </c>
      <c r="E4762" s="82">
        <v>46029.101747685178</v>
      </c>
      <c r="F4762" s="12" t="s">
        <v>15643</v>
      </c>
    </row>
    <row r="4763" spans="1:6" x14ac:dyDescent="0.3">
      <c r="A4763" s="12" t="s">
        <v>20407</v>
      </c>
      <c r="B4763" s="12" t="s">
        <v>2027</v>
      </c>
      <c r="C4763" s="12">
        <v>9897927891</v>
      </c>
      <c r="D4763" s="12">
        <v>1295</v>
      </c>
      <c r="E4763" s="82">
        <v>46043.607303240737</v>
      </c>
      <c r="F4763" s="12" t="s">
        <v>15649</v>
      </c>
    </row>
    <row r="4764" spans="1:6" x14ac:dyDescent="0.3">
      <c r="A4764" s="12" t="s">
        <v>20408</v>
      </c>
      <c r="B4764" s="12" t="s">
        <v>2150</v>
      </c>
      <c r="C4764" s="12">
        <v>8863368888</v>
      </c>
      <c r="D4764" s="12">
        <v>2032</v>
      </c>
      <c r="E4764" s="82">
        <v>46037.347581018519</v>
      </c>
      <c r="F4764" s="12" t="s">
        <v>15647</v>
      </c>
    </row>
    <row r="4765" spans="1:6" x14ac:dyDescent="0.3">
      <c r="A4765" s="12" t="s">
        <v>20409</v>
      </c>
      <c r="B4765" s="12" t="s">
        <v>861</v>
      </c>
      <c r="C4765" s="12">
        <v>6327539081</v>
      </c>
      <c r="D4765" s="12">
        <v>284</v>
      </c>
      <c r="E4765" s="82">
        <v>46052.731608796297</v>
      </c>
      <c r="F4765" s="12" t="s">
        <v>15649</v>
      </c>
    </row>
    <row r="4766" spans="1:6" x14ac:dyDescent="0.3">
      <c r="A4766" s="12" t="s">
        <v>20410</v>
      </c>
      <c r="B4766" s="12" t="s">
        <v>2015</v>
      </c>
      <c r="C4766" s="12">
        <v>6386446470</v>
      </c>
      <c r="D4766" s="12">
        <v>216</v>
      </c>
      <c r="E4766" s="82">
        <v>46040.228831018518</v>
      </c>
      <c r="F4766" s="12" t="s">
        <v>15643</v>
      </c>
    </row>
    <row r="4767" spans="1:6" x14ac:dyDescent="0.3">
      <c r="A4767" s="12" t="s">
        <v>20411</v>
      </c>
      <c r="B4767" s="12" t="s">
        <v>3402</v>
      </c>
      <c r="C4767" s="12">
        <v>6394089358</v>
      </c>
      <c r="D4767" s="12">
        <v>2478</v>
      </c>
      <c r="E4767" s="82">
        <v>46036.963553240741</v>
      </c>
      <c r="F4767" s="12" t="s">
        <v>15647</v>
      </c>
    </row>
    <row r="4768" spans="1:6" x14ac:dyDescent="0.3">
      <c r="A4768" s="12" t="s">
        <v>20412</v>
      </c>
      <c r="B4768" s="12" t="s">
        <v>4027</v>
      </c>
      <c r="C4768" s="12">
        <v>9829764592</v>
      </c>
      <c r="D4768" s="12">
        <v>2801</v>
      </c>
      <c r="E4768" s="82">
        <v>46051.348275462973</v>
      </c>
      <c r="F4768" s="12" t="s">
        <v>15643</v>
      </c>
    </row>
    <row r="4769" spans="1:6" x14ac:dyDescent="0.3">
      <c r="A4769" s="12" t="s">
        <v>20413</v>
      </c>
      <c r="B4769" s="12" t="s">
        <v>2083</v>
      </c>
      <c r="C4769" s="12">
        <v>8842267636</v>
      </c>
      <c r="D4769" s="12">
        <v>1333</v>
      </c>
      <c r="E4769" s="82">
        <v>46028.887164351851</v>
      </c>
      <c r="F4769" s="12" t="s">
        <v>15643</v>
      </c>
    </row>
    <row r="4770" spans="1:6" x14ac:dyDescent="0.3">
      <c r="A4770" s="12" t="s">
        <v>20414</v>
      </c>
      <c r="B4770" s="12" t="s">
        <v>1967</v>
      </c>
      <c r="C4770" s="12">
        <v>7069882186</v>
      </c>
      <c r="D4770" s="12">
        <v>2128</v>
      </c>
      <c r="E4770" s="82">
        <v>46049.401053240741</v>
      </c>
      <c r="F4770" s="12" t="s">
        <v>15647</v>
      </c>
    </row>
    <row r="4771" spans="1:6" x14ac:dyDescent="0.3">
      <c r="A4771" s="12" t="s">
        <v>20415</v>
      </c>
      <c r="B4771" s="12" t="s">
        <v>736</v>
      </c>
      <c r="C4771" s="12">
        <v>8894983318</v>
      </c>
      <c r="D4771" s="12">
        <v>2233</v>
      </c>
      <c r="E4771" s="82">
        <v>46052.101747685178</v>
      </c>
      <c r="F4771" s="12" t="s">
        <v>15647</v>
      </c>
    </row>
    <row r="4772" spans="1:6" x14ac:dyDescent="0.3">
      <c r="A4772" s="12" t="s">
        <v>20416</v>
      </c>
      <c r="B4772" s="12" t="s">
        <v>996</v>
      </c>
      <c r="C4772" s="12">
        <v>8856441382</v>
      </c>
      <c r="D4772" s="12">
        <v>2047</v>
      </c>
      <c r="E4772" s="82">
        <v>46039.271886574083</v>
      </c>
      <c r="F4772" s="12" t="s">
        <v>15647</v>
      </c>
    </row>
    <row r="4773" spans="1:6" x14ac:dyDescent="0.3">
      <c r="A4773" s="12" t="s">
        <v>20417</v>
      </c>
      <c r="B4773" s="12" t="s">
        <v>2116</v>
      </c>
      <c r="C4773" s="12">
        <v>6380243271</v>
      </c>
      <c r="D4773" s="12">
        <v>447</v>
      </c>
      <c r="E4773" s="82">
        <v>46049.048275462963</v>
      </c>
      <c r="F4773" s="12" t="s">
        <v>15643</v>
      </c>
    </row>
    <row r="4774" spans="1:6" x14ac:dyDescent="0.3">
      <c r="A4774" s="12" t="s">
        <v>20418</v>
      </c>
      <c r="B4774" s="12" t="s">
        <v>1837</v>
      </c>
      <c r="C4774" s="12">
        <v>9930930397</v>
      </c>
      <c r="D4774" s="12">
        <v>2559</v>
      </c>
      <c r="E4774" s="82">
        <v>46029.775358796287</v>
      </c>
      <c r="F4774" s="12" t="s">
        <v>15647</v>
      </c>
    </row>
    <row r="4775" spans="1:6" x14ac:dyDescent="0.3">
      <c r="A4775" s="12" t="s">
        <v>20419</v>
      </c>
      <c r="B4775" s="12" t="s">
        <v>4485</v>
      </c>
      <c r="C4775" s="12">
        <v>9865117476</v>
      </c>
      <c r="D4775" s="12">
        <v>3322</v>
      </c>
      <c r="E4775" s="82">
        <v>46039.971192129633</v>
      </c>
      <c r="F4775" s="12" t="s">
        <v>15647</v>
      </c>
    </row>
    <row r="4776" spans="1:6" x14ac:dyDescent="0.3">
      <c r="A4776" s="12" t="s">
        <v>20420</v>
      </c>
      <c r="B4776" s="12" t="s">
        <v>2509</v>
      </c>
      <c r="C4776" s="12">
        <v>7065877156</v>
      </c>
      <c r="D4776" s="12">
        <v>3035</v>
      </c>
      <c r="E4776" s="82">
        <v>46046.948275462957</v>
      </c>
      <c r="F4776" s="12" t="s">
        <v>15647</v>
      </c>
    </row>
    <row r="4777" spans="1:6" x14ac:dyDescent="0.3">
      <c r="A4777" s="12" t="s">
        <v>20421</v>
      </c>
      <c r="B4777" s="12" t="s">
        <v>2951</v>
      </c>
      <c r="C4777" s="12">
        <v>9816875438</v>
      </c>
      <c r="D4777" s="12">
        <v>507</v>
      </c>
      <c r="E4777" s="82">
        <v>46037.860775462963</v>
      </c>
      <c r="F4777" s="12" t="s">
        <v>15647</v>
      </c>
    </row>
    <row r="4778" spans="1:6" x14ac:dyDescent="0.3">
      <c r="A4778" s="12" t="s">
        <v>20422</v>
      </c>
      <c r="B4778" s="12" t="s">
        <v>2817</v>
      </c>
      <c r="C4778" s="12">
        <v>6379307127</v>
      </c>
      <c r="D4778" s="12">
        <v>1552</v>
      </c>
      <c r="E4778" s="82">
        <v>46045.349664351852</v>
      </c>
      <c r="F4778" s="12" t="s">
        <v>15647</v>
      </c>
    </row>
    <row r="4779" spans="1:6" x14ac:dyDescent="0.3">
      <c r="A4779" s="12" t="s">
        <v>20423</v>
      </c>
      <c r="B4779" s="12" t="s">
        <v>1163</v>
      </c>
      <c r="C4779" s="12">
        <v>6371895006</v>
      </c>
      <c r="D4779" s="12">
        <v>626</v>
      </c>
      <c r="E4779" s="82">
        <v>46050.419108796297</v>
      </c>
      <c r="F4779" s="12" t="s">
        <v>15649</v>
      </c>
    </row>
    <row r="4780" spans="1:6" x14ac:dyDescent="0.3">
      <c r="A4780" s="12" t="s">
        <v>20424</v>
      </c>
      <c r="B4780" s="12" t="s">
        <v>3878</v>
      </c>
      <c r="C4780" s="12">
        <v>7053602651</v>
      </c>
      <c r="D4780" s="12">
        <v>1408</v>
      </c>
      <c r="E4780" s="82">
        <v>46053.09480324074</v>
      </c>
      <c r="F4780" s="12" t="s">
        <v>15643</v>
      </c>
    </row>
    <row r="4781" spans="1:6" x14ac:dyDescent="0.3">
      <c r="A4781" s="12" t="s">
        <v>20425</v>
      </c>
      <c r="B4781" s="12" t="s">
        <v>2457</v>
      </c>
      <c r="C4781" s="12">
        <v>6310225184</v>
      </c>
      <c r="D4781" s="12">
        <v>1661</v>
      </c>
      <c r="E4781" s="82">
        <v>46037.044803240737</v>
      </c>
      <c r="F4781" s="12" t="s">
        <v>15649</v>
      </c>
    </row>
    <row r="4782" spans="1:6" x14ac:dyDescent="0.3">
      <c r="A4782" s="12" t="s">
        <v>20426</v>
      </c>
      <c r="B4782" s="12" t="s">
        <v>3758</v>
      </c>
      <c r="C4782" s="12">
        <v>6381780749</v>
      </c>
      <c r="D4782" s="12">
        <v>2933</v>
      </c>
      <c r="E4782" s="82">
        <v>46036.46980324074</v>
      </c>
      <c r="F4782" s="12" t="s">
        <v>15643</v>
      </c>
    </row>
    <row r="4783" spans="1:6" x14ac:dyDescent="0.3">
      <c r="A4783" s="12" t="s">
        <v>20427</v>
      </c>
      <c r="B4783" s="12" t="s">
        <v>1245</v>
      </c>
      <c r="C4783" s="12">
        <v>8871560558</v>
      </c>
      <c r="D4783" s="12">
        <v>655</v>
      </c>
      <c r="E4783" s="82">
        <v>46052.689942129633</v>
      </c>
      <c r="F4783" s="12" t="s">
        <v>15649</v>
      </c>
    </row>
    <row r="4784" spans="1:6" x14ac:dyDescent="0.3">
      <c r="A4784" s="12" t="s">
        <v>20428</v>
      </c>
      <c r="B4784" s="12" t="s">
        <v>3356</v>
      </c>
      <c r="C4784" s="12">
        <v>8860399047</v>
      </c>
      <c r="D4784" s="12">
        <v>668</v>
      </c>
      <c r="E4784" s="82">
        <v>46049.776053240741</v>
      </c>
      <c r="F4784" s="12" t="s">
        <v>15643</v>
      </c>
    </row>
    <row r="4785" spans="1:6" x14ac:dyDescent="0.3">
      <c r="A4785" s="12" t="s">
        <v>20429</v>
      </c>
      <c r="B4785" s="12" t="s">
        <v>3910</v>
      </c>
      <c r="C4785" s="12">
        <v>7075427158</v>
      </c>
      <c r="D4785" s="12">
        <v>2371</v>
      </c>
      <c r="E4785" s="82">
        <v>46040.463553240741</v>
      </c>
      <c r="F4785" s="12" t="s">
        <v>15643</v>
      </c>
    </row>
    <row r="4786" spans="1:6" x14ac:dyDescent="0.3">
      <c r="A4786" s="12" t="s">
        <v>20430</v>
      </c>
      <c r="B4786" s="12" t="s">
        <v>526</v>
      </c>
      <c r="C4786" s="12">
        <v>9879305021</v>
      </c>
      <c r="D4786" s="12">
        <v>2116</v>
      </c>
      <c r="E4786" s="82">
        <v>46044.893414351849</v>
      </c>
      <c r="F4786" s="12" t="s">
        <v>15643</v>
      </c>
    </row>
    <row r="4787" spans="1:6" x14ac:dyDescent="0.3">
      <c r="A4787" s="12" t="s">
        <v>20431</v>
      </c>
      <c r="B4787" s="12" t="s">
        <v>3404</v>
      </c>
      <c r="C4787" s="12">
        <v>9881336722</v>
      </c>
      <c r="D4787" s="12">
        <v>717</v>
      </c>
      <c r="E4787" s="82">
        <v>46034.323275462957</v>
      </c>
      <c r="F4787" s="12" t="s">
        <v>15643</v>
      </c>
    </row>
    <row r="4788" spans="1:6" x14ac:dyDescent="0.3">
      <c r="A4788" s="12" t="s">
        <v>20432</v>
      </c>
      <c r="B4788" s="12" t="s">
        <v>1993</v>
      </c>
      <c r="C4788" s="12">
        <v>6398557870</v>
      </c>
      <c r="D4788" s="12">
        <v>3458</v>
      </c>
      <c r="E4788" s="82">
        <v>46021.910775462973</v>
      </c>
      <c r="F4788" s="12" t="s">
        <v>15643</v>
      </c>
    </row>
    <row r="4789" spans="1:6" x14ac:dyDescent="0.3">
      <c r="A4789" s="12" t="s">
        <v>20433</v>
      </c>
      <c r="B4789" s="12" t="s">
        <v>2787</v>
      </c>
      <c r="C4789" s="12">
        <v>6393356252</v>
      </c>
      <c r="D4789" s="12">
        <v>466</v>
      </c>
      <c r="E4789" s="82">
        <v>46027.664247685178</v>
      </c>
      <c r="F4789" s="12" t="s">
        <v>15649</v>
      </c>
    </row>
    <row r="4790" spans="1:6" x14ac:dyDescent="0.3">
      <c r="A4790" s="12" t="s">
        <v>20434</v>
      </c>
      <c r="B4790" s="12" t="s">
        <v>710</v>
      </c>
      <c r="C4790" s="12">
        <v>9951932143</v>
      </c>
      <c r="D4790" s="12">
        <v>3560</v>
      </c>
      <c r="E4790" s="82">
        <v>46037.824664351851</v>
      </c>
      <c r="F4790" s="12" t="s">
        <v>15643</v>
      </c>
    </row>
    <row r="4791" spans="1:6" x14ac:dyDescent="0.3">
      <c r="A4791" s="12" t="s">
        <v>20435</v>
      </c>
      <c r="B4791" s="12" t="s">
        <v>2485</v>
      </c>
      <c r="C4791" s="12">
        <v>7035335703</v>
      </c>
      <c r="D4791" s="12">
        <v>2589</v>
      </c>
      <c r="E4791" s="82">
        <v>46030.910775462973</v>
      </c>
      <c r="F4791" s="12" t="s">
        <v>15649</v>
      </c>
    </row>
    <row r="4792" spans="1:6" x14ac:dyDescent="0.3">
      <c r="A4792" s="12" t="s">
        <v>20436</v>
      </c>
      <c r="B4792" s="12" t="s">
        <v>2281</v>
      </c>
      <c r="C4792" s="12">
        <v>7031810484</v>
      </c>
      <c r="D4792" s="12">
        <v>3231</v>
      </c>
      <c r="E4792" s="82">
        <v>46034.232997685183</v>
      </c>
      <c r="F4792" s="12" t="s">
        <v>15647</v>
      </c>
    </row>
    <row r="4793" spans="1:6" x14ac:dyDescent="0.3">
      <c r="A4793" s="12" t="s">
        <v>20437</v>
      </c>
      <c r="B4793" s="12" t="s">
        <v>768</v>
      </c>
      <c r="C4793" s="12">
        <v>9934077078</v>
      </c>
      <c r="D4793" s="12">
        <v>3467</v>
      </c>
      <c r="E4793" s="82">
        <v>46030.888553240737</v>
      </c>
      <c r="F4793" s="12" t="s">
        <v>15649</v>
      </c>
    </row>
    <row r="4794" spans="1:6" x14ac:dyDescent="0.3">
      <c r="A4794" s="12" t="s">
        <v>20438</v>
      </c>
      <c r="B4794" s="12" t="s">
        <v>2791</v>
      </c>
      <c r="C4794" s="12">
        <v>8897639925</v>
      </c>
      <c r="D4794" s="12">
        <v>1477</v>
      </c>
      <c r="E4794" s="82">
        <v>46045.789247685178</v>
      </c>
      <c r="F4794" s="12" t="s">
        <v>15649</v>
      </c>
    </row>
    <row r="4795" spans="1:6" x14ac:dyDescent="0.3">
      <c r="A4795" s="12" t="s">
        <v>20439</v>
      </c>
      <c r="B4795" s="12" t="s">
        <v>2057</v>
      </c>
      <c r="C4795" s="12">
        <v>6347491821</v>
      </c>
      <c r="D4795" s="12">
        <v>2900</v>
      </c>
      <c r="E4795" s="82">
        <v>46020.161469907413</v>
      </c>
      <c r="F4795" s="12" t="s">
        <v>15647</v>
      </c>
    </row>
    <row r="4796" spans="1:6" x14ac:dyDescent="0.3">
      <c r="A4796" s="12" t="s">
        <v>20440</v>
      </c>
      <c r="B4796" s="12" t="s">
        <v>4037</v>
      </c>
      <c r="C4796" s="12">
        <v>6365402404</v>
      </c>
      <c r="D4796" s="12">
        <v>3188</v>
      </c>
      <c r="E4796" s="82">
        <v>46025.324664351851</v>
      </c>
      <c r="F4796" s="12" t="s">
        <v>15649</v>
      </c>
    </row>
    <row r="4797" spans="1:6" x14ac:dyDescent="0.3">
      <c r="A4797" s="12" t="s">
        <v>20441</v>
      </c>
      <c r="B4797" s="12" t="s">
        <v>2083</v>
      </c>
      <c r="C4797" s="12">
        <v>7059577680</v>
      </c>
      <c r="D4797" s="12">
        <v>846</v>
      </c>
      <c r="E4797" s="82">
        <v>46022.463553240741</v>
      </c>
      <c r="F4797" s="12" t="s">
        <v>15643</v>
      </c>
    </row>
    <row r="4798" spans="1:6" x14ac:dyDescent="0.3">
      <c r="A4798" s="12" t="s">
        <v>20442</v>
      </c>
      <c r="B4798" s="12" t="s">
        <v>3659</v>
      </c>
      <c r="C4798" s="12">
        <v>6381442573</v>
      </c>
      <c r="D4798" s="12">
        <v>3222</v>
      </c>
      <c r="E4798" s="82">
        <v>46053.930219907408</v>
      </c>
      <c r="F4798" s="12" t="s">
        <v>15647</v>
      </c>
    </row>
    <row r="4799" spans="1:6" x14ac:dyDescent="0.3">
      <c r="A4799" s="12" t="s">
        <v>20443</v>
      </c>
      <c r="B4799" s="12" t="s">
        <v>658</v>
      </c>
      <c r="C4799" s="12">
        <v>9870537997</v>
      </c>
      <c r="D4799" s="12">
        <v>1017</v>
      </c>
      <c r="E4799" s="82">
        <v>46047.370497685188</v>
      </c>
      <c r="F4799" s="12" t="s">
        <v>15643</v>
      </c>
    </row>
    <row r="4800" spans="1:6" x14ac:dyDescent="0.3">
      <c r="A4800" s="12" t="s">
        <v>20444</v>
      </c>
      <c r="B4800" s="12" t="s">
        <v>3599</v>
      </c>
      <c r="C4800" s="12">
        <v>9885200134</v>
      </c>
      <c r="D4800" s="12">
        <v>483</v>
      </c>
      <c r="E4800" s="82">
        <v>46045.428136574083</v>
      </c>
      <c r="F4800" s="12" t="s">
        <v>15647</v>
      </c>
    </row>
    <row r="4801" spans="1:6" x14ac:dyDescent="0.3">
      <c r="A4801" s="12" t="s">
        <v>20445</v>
      </c>
      <c r="B4801" s="12" t="s">
        <v>2853</v>
      </c>
      <c r="C4801" s="12">
        <v>8896388692</v>
      </c>
      <c r="D4801" s="12">
        <v>35</v>
      </c>
      <c r="E4801" s="82">
        <v>46035.098275462973</v>
      </c>
      <c r="F4801" s="12" t="s">
        <v>15649</v>
      </c>
    </row>
    <row r="4802" spans="1:6" x14ac:dyDescent="0.3">
      <c r="A4802" s="12" t="s">
        <v>20446</v>
      </c>
      <c r="B4802" s="12" t="s">
        <v>2603</v>
      </c>
      <c r="C4802" s="12">
        <v>6394561942</v>
      </c>
      <c r="D4802" s="12">
        <v>722</v>
      </c>
      <c r="E4802" s="82">
        <v>46019.778831018521</v>
      </c>
      <c r="F4802" s="12" t="s">
        <v>15643</v>
      </c>
    </row>
    <row r="4803" spans="1:6" x14ac:dyDescent="0.3">
      <c r="A4803" s="12" t="s">
        <v>20447</v>
      </c>
      <c r="B4803" s="12" t="s">
        <v>1776</v>
      </c>
      <c r="C4803" s="12">
        <v>8852643593</v>
      </c>
      <c r="D4803" s="12">
        <v>312</v>
      </c>
      <c r="E4803" s="82">
        <v>46022.103831018518</v>
      </c>
      <c r="F4803" s="12" t="s">
        <v>15649</v>
      </c>
    </row>
    <row r="4804" spans="1:6" x14ac:dyDescent="0.3">
      <c r="A4804" s="12" t="s">
        <v>20448</v>
      </c>
      <c r="B4804" s="12" t="s">
        <v>2251</v>
      </c>
      <c r="C4804" s="12">
        <v>6327778160</v>
      </c>
      <c r="D4804" s="12">
        <v>38</v>
      </c>
      <c r="E4804" s="82">
        <v>46036.67119212963</v>
      </c>
      <c r="F4804" s="12" t="s">
        <v>15643</v>
      </c>
    </row>
    <row r="4805" spans="1:6" x14ac:dyDescent="0.3">
      <c r="A4805" s="12" t="s">
        <v>20449</v>
      </c>
      <c r="B4805" s="12" t="s">
        <v>2847</v>
      </c>
      <c r="C4805" s="12">
        <v>8824951684</v>
      </c>
      <c r="D4805" s="12">
        <v>810</v>
      </c>
      <c r="E4805" s="82">
        <v>46032.299664351849</v>
      </c>
      <c r="F4805" s="12" t="s">
        <v>15649</v>
      </c>
    </row>
    <row r="4806" spans="1:6" x14ac:dyDescent="0.3">
      <c r="A4806" s="12" t="s">
        <v>20450</v>
      </c>
      <c r="B4806" s="12" t="s">
        <v>3444</v>
      </c>
      <c r="C4806" s="12">
        <v>7059158930</v>
      </c>
      <c r="D4806" s="12">
        <v>211</v>
      </c>
      <c r="E4806" s="82">
        <v>46045.021192129629</v>
      </c>
      <c r="F4806" s="12" t="s">
        <v>15643</v>
      </c>
    </row>
    <row r="4807" spans="1:6" x14ac:dyDescent="0.3">
      <c r="A4807" s="12" t="s">
        <v>20451</v>
      </c>
      <c r="B4807" s="12" t="s">
        <v>3457</v>
      </c>
      <c r="C4807" s="12">
        <v>9984887609</v>
      </c>
      <c r="D4807" s="12">
        <v>783</v>
      </c>
      <c r="E4807" s="82">
        <v>46046.605219907397</v>
      </c>
      <c r="F4807" s="12" t="s">
        <v>15649</v>
      </c>
    </row>
    <row r="4808" spans="1:6" x14ac:dyDescent="0.3">
      <c r="A4808" s="12" t="s">
        <v>20452</v>
      </c>
      <c r="B4808" s="12" t="s">
        <v>1558</v>
      </c>
      <c r="C4808" s="12">
        <v>7080224936</v>
      </c>
      <c r="D4808" s="12">
        <v>2178</v>
      </c>
      <c r="E4808" s="82">
        <v>46025.314942129633</v>
      </c>
      <c r="F4808" s="12" t="s">
        <v>15643</v>
      </c>
    </row>
    <row r="4809" spans="1:6" x14ac:dyDescent="0.3">
      <c r="A4809" s="12" t="s">
        <v>20453</v>
      </c>
      <c r="B4809" s="12" t="s">
        <v>3164</v>
      </c>
      <c r="C4809" s="12">
        <v>9898617581</v>
      </c>
      <c r="D4809" s="12">
        <v>2630</v>
      </c>
      <c r="E4809" s="82">
        <v>46047.007303240738</v>
      </c>
      <c r="F4809" s="12" t="s">
        <v>15647</v>
      </c>
    </row>
    <row r="4810" spans="1:6" x14ac:dyDescent="0.3">
      <c r="A4810" s="12" t="s">
        <v>20454</v>
      </c>
      <c r="B4810" s="12" t="s">
        <v>3214</v>
      </c>
      <c r="C4810" s="12">
        <v>7041313104</v>
      </c>
      <c r="D4810" s="12">
        <v>971</v>
      </c>
      <c r="E4810" s="82">
        <v>46053.898969907408</v>
      </c>
      <c r="F4810" s="12" t="s">
        <v>15643</v>
      </c>
    </row>
    <row r="4811" spans="1:6" x14ac:dyDescent="0.3">
      <c r="A4811" s="12" t="s">
        <v>20455</v>
      </c>
      <c r="B4811" s="12" t="s">
        <v>2136</v>
      </c>
      <c r="C4811" s="12">
        <v>7069248353</v>
      </c>
      <c r="D4811" s="12">
        <v>595</v>
      </c>
      <c r="E4811" s="82">
        <v>46029.273275462961</v>
      </c>
      <c r="F4811" s="12" t="s">
        <v>15643</v>
      </c>
    </row>
    <row r="4812" spans="1:6" x14ac:dyDescent="0.3">
      <c r="A4812" s="12" t="s">
        <v>20456</v>
      </c>
      <c r="B4812" s="12" t="s">
        <v>3964</v>
      </c>
      <c r="C4812" s="12">
        <v>9851366316</v>
      </c>
      <c r="D4812" s="12">
        <v>3037</v>
      </c>
      <c r="E4812" s="82">
        <v>46023.541331018518</v>
      </c>
      <c r="F4812" s="12" t="s">
        <v>15647</v>
      </c>
    </row>
    <row r="4813" spans="1:6" x14ac:dyDescent="0.3">
      <c r="A4813" s="12" t="s">
        <v>20457</v>
      </c>
      <c r="B4813" s="12" t="s">
        <v>3746</v>
      </c>
      <c r="C4813" s="12">
        <v>7066298858</v>
      </c>
      <c r="D4813" s="12">
        <v>3189</v>
      </c>
      <c r="E4813" s="82">
        <v>46025.226747685178</v>
      </c>
      <c r="F4813" s="12" t="s">
        <v>15647</v>
      </c>
    </row>
    <row r="4814" spans="1:6" x14ac:dyDescent="0.3">
      <c r="A4814" s="12" t="s">
        <v>20458</v>
      </c>
      <c r="B4814" s="12" t="s">
        <v>2681</v>
      </c>
      <c r="C4814" s="12">
        <v>9823517828</v>
      </c>
      <c r="D4814" s="12">
        <v>3264</v>
      </c>
      <c r="E4814" s="82">
        <v>46053.676053240742</v>
      </c>
      <c r="F4814" s="12" t="s">
        <v>15647</v>
      </c>
    </row>
    <row r="4815" spans="1:6" x14ac:dyDescent="0.3">
      <c r="A4815" s="12" t="s">
        <v>20459</v>
      </c>
      <c r="B4815" s="12" t="s">
        <v>2851</v>
      </c>
      <c r="C4815" s="12">
        <v>6315952406</v>
      </c>
      <c r="D4815" s="12">
        <v>3334</v>
      </c>
      <c r="E4815" s="82">
        <v>46027.760081018518</v>
      </c>
      <c r="F4815" s="12" t="s">
        <v>15649</v>
      </c>
    </row>
    <row r="4816" spans="1:6" x14ac:dyDescent="0.3">
      <c r="A4816" s="12" t="s">
        <v>20460</v>
      </c>
      <c r="B4816" s="12" t="s">
        <v>4386</v>
      </c>
      <c r="C4816" s="12">
        <v>8848606618</v>
      </c>
      <c r="D4816" s="12">
        <v>3168</v>
      </c>
      <c r="E4816" s="82">
        <v>46045.603831018518</v>
      </c>
      <c r="F4816" s="12" t="s">
        <v>15647</v>
      </c>
    </row>
    <row r="4817" spans="1:6" x14ac:dyDescent="0.3">
      <c r="A4817" s="12" t="s">
        <v>20461</v>
      </c>
      <c r="B4817" s="12" t="s">
        <v>1506</v>
      </c>
      <c r="C4817" s="12">
        <v>9995474297</v>
      </c>
      <c r="D4817" s="12">
        <v>2038</v>
      </c>
      <c r="E4817" s="82">
        <v>46020.295497685183</v>
      </c>
      <c r="F4817" s="12" t="s">
        <v>15643</v>
      </c>
    </row>
    <row r="4818" spans="1:6" x14ac:dyDescent="0.3">
      <c r="A4818" s="12" t="s">
        <v>20462</v>
      </c>
      <c r="B4818" s="12" t="s">
        <v>4567</v>
      </c>
      <c r="C4818" s="12">
        <v>9929246183</v>
      </c>
      <c r="D4818" s="12">
        <v>1800</v>
      </c>
      <c r="E4818" s="82">
        <v>46052.926053240742</v>
      </c>
      <c r="F4818" s="12" t="s">
        <v>15643</v>
      </c>
    </row>
    <row r="4819" spans="1:6" x14ac:dyDescent="0.3">
      <c r="A4819" s="12" t="s">
        <v>20463</v>
      </c>
      <c r="B4819" s="12" t="s">
        <v>1050</v>
      </c>
      <c r="C4819" s="12">
        <v>9821221815</v>
      </c>
      <c r="D4819" s="12">
        <v>983</v>
      </c>
      <c r="E4819" s="82">
        <v>46021.659386574072</v>
      </c>
      <c r="F4819" s="12" t="s">
        <v>15649</v>
      </c>
    </row>
    <row r="4820" spans="1:6" x14ac:dyDescent="0.3">
      <c r="A4820" s="12" t="s">
        <v>20464</v>
      </c>
      <c r="B4820" s="12" t="s">
        <v>1750</v>
      </c>
      <c r="C4820" s="12">
        <v>6354948634</v>
      </c>
      <c r="D4820" s="12">
        <v>1804</v>
      </c>
      <c r="E4820" s="82">
        <v>46034.227442129632</v>
      </c>
      <c r="F4820" s="12" t="s">
        <v>15649</v>
      </c>
    </row>
    <row r="4821" spans="1:6" x14ac:dyDescent="0.3">
      <c r="A4821" s="12" t="s">
        <v>20465</v>
      </c>
      <c r="B4821" s="12" t="s">
        <v>4396</v>
      </c>
      <c r="C4821" s="12">
        <v>6311320043</v>
      </c>
      <c r="D4821" s="12">
        <v>409</v>
      </c>
      <c r="E4821" s="82">
        <v>46024.492719907408</v>
      </c>
      <c r="F4821" s="12" t="s">
        <v>15649</v>
      </c>
    </row>
    <row r="4822" spans="1:6" x14ac:dyDescent="0.3">
      <c r="A4822" s="12" t="s">
        <v>20466</v>
      </c>
      <c r="B4822" s="12" t="s">
        <v>1184</v>
      </c>
      <c r="C4822" s="12">
        <v>6364382016</v>
      </c>
      <c r="D4822" s="12">
        <v>3397</v>
      </c>
      <c r="E4822" s="82">
        <v>46026.976747685178</v>
      </c>
      <c r="F4822" s="12" t="s">
        <v>15647</v>
      </c>
    </row>
    <row r="4823" spans="1:6" x14ac:dyDescent="0.3">
      <c r="A4823" s="12" t="s">
        <v>20467</v>
      </c>
      <c r="B4823" s="12" t="s">
        <v>1692</v>
      </c>
      <c r="C4823" s="12">
        <v>8867292635</v>
      </c>
      <c r="D4823" s="12">
        <v>1483</v>
      </c>
      <c r="E4823" s="82">
        <v>46043.103831018518</v>
      </c>
      <c r="F4823" s="12" t="s">
        <v>15649</v>
      </c>
    </row>
    <row r="4824" spans="1:6" x14ac:dyDescent="0.3">
      <c r="A4824" s="12" t="s">
        <v>20468</v>
      </c>
      <c r="B4824" s="12" t="s">
        <v>4519</v>
      </c>
      <c r="C4824" s="12">
        <v>9884433348</v>
      </c>
      <c r="D4824" s="12">
        <v>3514</v>
      </c>
      <c r="E4824" s="82">
        <v>46036.627442129633</v>
      </c>
      <c r="F4824" s="12" t="s">
        <v>15647</v>
      </c>
    </row>
    <row r="4825" spans="1:6" x14ac:dyDescent="0.3">
      <c r="A4825" s="12" t="s">
        <v>20469</v>
      </c>
      <c r="B4825" s="12" t="s">
        <v>595</v>
      </c>
      <c r="C4825" s="12">
        <v>6356411099</v>
      </c>
      <c r="D4825" s="12">
        <v>2033</v>
      </c>
      <c r="E4825" s="82">
        <v>46027.728831018518</v>
      </c>
      <c r="F4825" s="12" t="s">
        <v>15647</v>
      </c>
    </row>
    <row r="4826" spans="1:6" x14ac:dyDescent="0.3">
      <c r="A4826" s="12" t="s">
        <v>20470</v>
      </c>
      <c r="B4826" s="12" t="s">
        <v>2441</v>
      </c>
      <c r="C4826" s="12">
        <v>6315735821</v>
      </c>
      <c r="D4826" s="12">
        <v>343</v>
      </c>
      <c r="E4826" s="82">
        <v>46052.646192129629</v>
      </c>
      <c r="F4826" s="12" t="s">
        <v>15647</v>
      </c>
    </row>
    <row r="4827" spans="1:6" x14ac:dyDescent="0.3">
      <c r="A4827" s="12" t="s">
        <v>20471</v>
      </c>
      <c r="B4827" s="12" t="s">
        <v>1558</v>
      </c>
      <c r="C4827" s="12">
        <v>7060885316</v>
      </c>
      <c r="D4827" s="12">
        <v>773</v>
      </c>
      <c r="E4827" s="82">
        <v>46021.175358796303</v>
      </c>
      <c r="F4827" s="12" t="s">
        <v>15643</v>
      </c>
    </row>
    <row r="4828" spans="1:6" x14ac:dyDescent="0.3">
      <c r="A4828" s="12" t="s">
        <v>20472</v>
      </c>
      <c r="B4828" s="12" t="s">
        <v>2465</v>
      </c>
      <c r="C4828" s="12">
        <v>9927331252</v>
      </c>
      <c r="D4828" s="12">
        <v>1619</v>
      </c>
      <c r="E4828" s="82">
        <v>46031.828831018523</v>
      </c>
      <c r="F4828" s="12" t="s">
        <v>15647</v>
      </c>
    </row>
    <row r="4829" spans="1:6" x14ac:dyDescent="0.3">
      <c r="A4829" s="12" t="s">
        <v>20473</v>
      </c>
      <c r="B4829" s="12" t="s">
        <v>3778</v>
      </c>
      <c r="C4829" s="12">
        <v>6366248127</v>
      </c>
      <c r="D4829" s="12">
        <v>2493</v>
      </c>
      <c r="E4829" s="82">
        <v>46046.485775462963</v>
      </c>
      <c r="F4829" s="12" t="s">
        <v>15649</v>
      </c>
    </row>
    <row r="4830" spans="1:6" x14ac:dyDescent="0.3">
      <c r="A4830" s="12" t="s">
        <v>20474</v>
      </c>
      <c r="B4830" s="12" t="s">
        <v>1901</v>
      </c>
      <c r="C4830" s="12">
        <v>9824977091</v>
      </c>
      <c r="D4830" s="12">
        <v>2044</v>
      </c>
      <c r="E4830" s="82">
        <v>46034.959386574083</v>
      </c>
      <c r="F4830" s="12" t="s">
        <v>15649</v>
      </c>
    </row>
    <row r="4831" spans="1:6" x14ac:dyDescent="0.3">
      <c r="A4831" s="12" t="s">
        <v>20475</v>
      </c>
      <c r="B4831" s="12" t="s">
        <v>885</v>
      </c>
      <c r="C4831" s="12">
        <v>8877788412</v>
      </c>
      <c r="D4831" s="12">
        <v>1838</v>
      </c>
      <c r="E4831" s="82">
        <v>46038.944108796299</v>
      </c>
      <c r="F4831" s="12" t="s">
        <v>15643</v>
      </c>
    </row>
    <row r="4832" spans="1:6" x14ac:dyDescent="0.3">
      <c r="A4832" s="12" t="s">
        <v>20476</v>
      </c>
      <c r="B4832" s="12" t="s">
        <v>1298</v>
      </c>
      <c r="C4832" s="12">
        <v>9825523948</v>
      </c>
      <c r="D4832" s="12">
        <v>2915</v>
      </c>
      <c r="E4832" s="82">
        <v>46024.557303240741</v>
      </c>
      <c r="F4832" s="12" t="s">
        <v>15649</v>
      </c>
    </row>
    <row r="4833" spans="1:6" x14ac:dyDescent="0.3">
      <c r="A4833" s="12" t="s">
        <v>20477</v>
      </c>
      <c r="B4833" s="12" t="s">
        <v>4252</v>
      </c>
      <c r="C4833" s="12">
        <v>8876045665</v>
      </c>
      <c r="D4833" s="12">
        <v>88</v>
      </c>
      <c r="E4833" s="82">
        <v>46025.918414351851</v>
      </c>
      <c r="F4833" s="12" t="s">
        <v>15647</v>
      </c>
    </row>
    <row r="4834" spans="1:6" x14ac:dyDescent="0.3">
      <c r="A4834" s="12" t="s">
        <v>20478</v>
      </c>
      <c r="B4834" s="12" t="s">
        <v>1085</v>
      </c>
      <c r="C4834" s="12">
        <v>7017567534</v>
      </c>
      <c r="D4834" s="12">
        <v>2820</v>
      </c>
      <c r="E4834" s="82">
        <v>46042.027442129627</v>
      </c>
      <c r="F4834" s="12" t="s">
        <v>15649</v>
      </c>
    </row>
    <row r="4835" spans="1:6" x14ac:dyDescent="0.3">
      <c r="A4835" s="12" t="s">
        <v>20479</v>
      </c>
      <c r="B4835" s="12" t="s">
        <v>1330</v>
      </c>
      <c r="C4835" s="12">
        <v>9912008870</v>
      </c>
      <c r="D4835" s="12">
        <v>55</v>
      </c>
      <c r="E4835" s="82">
        <v>46025.158692129633</v>
      </c>
      <c r="F4835" s="12" t="s">
        <v>15643</v>
      </c>
    </row>
    <row r="4836" spans="1:6" x14ac:dyDescent="0.3">
      <c r="A4836" s="12" t="s">
        <v>20480</v>
      </c>
      <c r="B4836" s="12" t="s">
        <v>961</v>
      </c>
      <c r="C4836" s="12">
        <v>7037139836</v>
      </c>
      <c r="D4836" s="12">
        <v>2504</v>
      </c>
      <c r="E4836" s="82">
        <v>46050.485775462963</v>
      </c>
      <c r="F4836" s="12" t="s">
        <v>15649</v>
      </c>
    </row>
    <row r="4837" spans="1:6" x14ac:dyDescent="0.3">
      <c r="A4837" s="12" t="s">
        <v>20481</v>
      </c>
      <c r="B4837" s="12" t="s">
        <v>548</v>
      </c>
      <c r="C4837" s="12">
        <v>9848547991</v>
      </c>
      <c r="D4837" s="12">
        <v>2049</v>
      </c>
      <c r="E4837" s="82">
        <v>46051.557997685188</v>
      </c>
      <c r="F4837" s="12" t="s">
        <v>15643</v>
      </c>
    </row>
    <row r="4838" spans="1:6" x14ac:dyDescent="0.3">
      <c r="A4838" s="12" t="s">
        <v>20482</v>
      </c>
      <c r="B4838" s="12" t="s">
        <v>4499</v>
      </c>
      <c r="C4838" s="12">
        <v>6352716982</v>
      </c>
      <c r="D4838" s="12">
        <v>419</v>
      </c>
      <c r="E4838" s="82">
        <v>46033.15452546296</v>
      </c>
      <c r="F4838" s="12" t="s">
        <v>15649</v>
      </c>
    </row>
    <row r="4839" spans="1:6" x14ac:dyDescent="0.3">
      <c r="A4839" s="12" t="s">
        <v>20483</v>
      </c>
      <c r="B4839" s="12" t="s">
        <v>883</v>
      </c>
      <c r="C4839" s="12">
        <v>6315615721</v>
      </c>
      <c r="D4839" s="12">
        <v>3564</v>
      </c>
      <c r="E4839" s="82">
        <v>46038.121886574067</v>
      </c>
      <c r="F4839" s="12" t="s">
        <v>15649</v>
      </c>
    </row>
    <row r="4840" spans="1:6" x14ac:dyDescent="0.3">
      <c r="A4840" s="12" t="s">
        <v>20484</v>
      </c>
      <c r="B4840" s="12" t="s">
        <v>1875</v>
      </c>
      <c r="C4840" s="12">
        <v>8862891217</v>
      </c>
      <c r="D4840" s="12">
        <v>846</v>
      </c>
      <c r="E4840" s="82">
        <v>46046.064247685194</v>
      </c>
      <c r="F4840" s="12" t="s">
        <v>15649</v>
      </c>
    </row>
    <row r="4841" spans="1:6" x14ac:dyDescent="0.3">
      <c r="A4841" s="12" t="s">
        <v>20485</v>
      </c>
      <c r="B4841" s="12" t="s">
        <v>3517</v>
      </c>
      <c r="C4841" s="12">
        <v>9850126066</v>
      </c>
      <c r="D4841" s="12">
        <v>869</v>
      </c>
      <c r="E4841" s="82">
        <v>46050.444108796299</v>
      </c>
      <c r="F4841" s="12" t="s">
        <v>15643</v>
      </c>
    </row>
    <row r="4842" spans="1:6" x14ac:dyDescent="0.3">
      <c r="A4842" s="12" t="s">
        <v>20486</v>
      </c>
      <c r="B4842" s="12" t="s">
        <v>730</v>
      </c>
      <c r="C4842" s="12">
        <v>9821947759</v>
      </c>
      <c r="D4842" s="12">
        <v>1886</v>
      </c>
      <c r="E4842" s="82">
        <v>46051.197581018518</v>
      </c>
      <c r="F4842" s="12" t="s">
        <v>15649</v>
      </c>
    </row>
    <row r="4843" spans="1:6" x14ac:dyDescent="0.3">
      <c r="A4843" s="12" t="s">
        <v>20487</v>
      </c>
      <c r="B4843" s="12" t="s">
        <v>2859</v>
      </c>
      <c r="C4843" s="12">
        <v>7092761276</v>
      </c>
      <c r="D4843" s="12">
        <v>1623</v>
      </c>
      <c r="E4843" s="82">
        <v>46033.351747685178</v>
      </c>
      <c r="F4843" s="12" t="s">
        <v>15649</v>
      </c>
    </row>
    <row r="4844" spans="1:6" x14ac:dyDescent="0.3">
      <c r="A4844" s="12" t="s">
        <v>20488</v>
      </c>
      <c r="B4844" s="12" t="s">
        <v>4378</v>
      </c>
      <c r="C4844" s="12">
        <v>7036594005</v>
      </c>
      <c r="D4844" s="12">
        <v>1689</v>
      </c>
      <c r="E4844" s="82">
        <v>46029.221886574072</v>
      </c>
      <c r="F4844" s="12" t="s">
        <v>15649</v>
      </c>
    </row>
    <row r="4845" spans="1:6" x14ac:dyDescent="0.3">
      <c r="A4845" s="12" t="s">
        <v>20489</v>
      </c>
      <c r="B4845" s="12" t="s">
        <v>1748</v>
      </c>
      <c r="C4845" s="12">
        <v>9947791285</v>
      </c>
      <c r="D4845" s="12">
        <v>35</v>
      </c>
      <c r="E4845" s="82">
        <v>46023.235775462963</v>
      </c>
      <c r="F4845" s="12" t="s">
        <v>15643</v>
      </c>
    </row>
    <row r="4846" spans="1:6" x14ac:dyDescent="0.3">
      <c r="A4846" s="12" t="s">
        <v>20490</v>
      </c>
      <c r="B4846" s="12" t="s">
        <v>4515</v>
      </c>
      <c r="C4846" s="12">
        <v>7099621860</v>
      </c>
      <c r="D4846" s="12">
        <v>2027</v>
      </c>
      <c r="E4846" s="82">
        <v>46028.857997685183</v>
      </c>
      <c r="F4846" s="12" t="s">
        <v>15643</v>
      </c>
    </row>
    <row r="4847" spans="1:6" x14ac:dyDescent="0.3">
      <c r="A4847" s="12" t="s">
        <v>20491</v>
      </c>
      <c r="B4847" s="12" t="s">
        <v>1618</v>
      </c>
      <c r="C4847" s="12">
        <v>9945708498</v>
      </c>
      <c r="D4847" s="12">
        <v>3124</v>
      </c>
      <c r="E4847" s="82">
        <v>46053.167025462957</v>
      </c>
      <c r="F4847" s="12" t="s">
        <v>15643</v>
      </c>
    </row>
    <row r="4848" spans="1:6" x14ac:dyDescent="0.3">
      <c r="A4848" s="12" t="s">
        <v>20492</v>
      </c>
      <c r="B4848" s="12" t="s">
        <v>3264</v>
      </c>
      <c r="C4848" s="12">
        <v>8847651784</v>
      </c>
      <c r="D4848" s="12">
        <v>1635</v>
      </c>
      <c r="E4848" s="82">
        <v>46040.739247685182</v>
      </c>
      <c r="F4848" s="12" t="s">
        <v>15647</v>
      </c>
    </row>
    <row r="4849" spans="1:6" x14ac:dyDescent="0.3">
      <c r="A4849" s="12" t="s">
        <v>20493</v>
      </c>
      <c r="B4849" s="12" t="s">
        <v>3445</v>
      </c>
      <c r="C4849" s="12">
        <v>9979455154</v>
      </c>
      <c r="D4849" s="12">
        <v>688</v>
      </c>
      <c r="E4849" s="82">
        <v>46052.631608796299</v>
      </c>
      <c r="F4849" s="12" t="s">
        <v>15649</v>
      </c>
    </row>
    <row r="4850" spans="1:6" x14ac:dyDescent="0.3">
      <c r="A4850" s="12" t="s">
        <v>20494</v>
      </c>
      <c r="B4850" s="12" t="s">
        <v>1087</v>
      </c>
      <c r="C4850" s="12">
        <v>6384211011</v>
      </c>
      <c r="D4850" s="12">
        <v>922</v>
      </c>
      <c r="E4850" s="82">
        <v>46040.666331018518</v>
      </c>
      <c r="F4850" s="12" t="s">
        <v>15649</v>
      </c>
    </row>
    <row r="4851" spans="1:6" x14ac:dyDescent="0.3">
      <c r="A4851" s="12" t="s">
        <v>20495</v>
      </c>
      <c r="B4851" s="12" t="s">
        <v>2233</v>
      </c>
      <c r="C4851" s="12">
        <v>6344363545</v>
      </c>
      <c r="D4851" s="12">
        <v>51</v>
      </c>
      <c r="E4851" s="82">
        <v>46028.949664351851</v>
      </c>
      <c r="F4851" s="12" t="s">
        <v>15647</v>
      </c>
    </row>
    <row r="4852" spans="1:6" x14ac:dyDescent="0.3">
      <c r="A4852" s="12" t="s">
        <v>20496</v>
      </c>
      <c r="B4852" s="12" t="s">
        <v>3810</v>
      </c>
      <c r="C4852" s="12">
        <v>6356668020</v>
      </c>
      <c r="D4852" s="12">
        <v>2902</v>
      </c>
      <c r="E4852" s="82">
        <v>46030.274664351848</v>
      </c>
      <c r="F4852" s="12" t="s">
        <v>15647</v>
      </c>
    </row>
    <row r="4853" spans="1:6" x14ac:dyDescent="0.3">
      <c r="A4853" s="12" t="s">
        <v>20497</v>
      </c>
      <c r="B4853" s="12" t="s">
        <v>4048</v>
      </c>
      <c r="C4853" s="12">
        <v>9921596482</v>
      </c>
      <c r="D4853" s="12">
        <v>2900</v>
      </c>
      <c r="E4853" s="82">
        <v>46039.305914351848</v>
      </c>
      <c r="F4853" s="12" t="s">
        <v>15649</v>
      </c>
    </row>
    <row r="4854" spans="1:6" x14ac:dyDescent="0.3">
      <c r="A4854" s="12" t="s">
        <v>20498</v>
      </c>
      <c r="B4854" s="12" t="s">
        <v>1285</v>
      </c>
      <c r="C4854" s="12">
        <v>9923563409</v>
      </c>
      <c r="D4854" s="12">
        <v>3023</v>
      </c>
      <c r="E4854" s="82">
        <v>46041.130914351852</v>
      </c>
      <c r="F4854" s="12" t="s">
        <v>15649</v>
      </c>
    </row>
    <row r="4855" spans="1:6" x14ac:dyDescent="0.3">
      <c r="A4855" s="12" t="s">
        <v>20499</v>
      </c>
      <c r="B4855" s="12" t="s">
        <v>1666</v>
      </c>
      <c r="C4855" s="12">
        <v>9867217417</v>
      </c>
      <c r="D4855" s="12">
        <v>2611</v>
      </c>
      <c r="E4855" s="82">
        <v>46025.978831018518</v>
      </c>
      <c r="F4855" s="12" t="s">
        <v>15647</v>
      </c>
    </row>
    <row r="4856" spans="1:6" x14ac:dyDescent="0.3">
      <c r="A4856" s="12" t="s">
        <v>20500</v>
      </c>
      <c r="B4856" s="12" t="s">
        <v>693</v>
      </c>
      <c r="C4856" s="12">
        <v>6387244159</v>
      </c>
      <c r="D4856" s="12">
        <v>816</v>
      </c>
      <c r="E4856" s="82">
        <v>46036.871192129627</v>
      </c>
      <c r="F4856" s="12" t="s">
        <v>15643</v>
      </c>
    </row>
    <row r="4857" spans="1:6" x14ac:dyDescent="0.3">
      <c r="A4857" s="12" t="s">
        <v>20501</v>
      </c>
      <c r="B4857" s="12" t="s">
        <v>842</v>
      </c>
      <c r="C4857" s="12">
        <v>8862836775</v>
      </c>
      <c r="D4857" s="12">
        <v>2180</v>
      </c>
      <c r="E4857" s="82">
        <v>46035.83021990741</v>
      </c>
      <c r="F4857" s="12" t="s">
        <v>15647</v>
      </c>
    </row>
    <row r="4858" spans="1:6" x14ac:dyDescent="0.3">
      <c r="A4858" s="12" t="s">
        <v>20502</v>
      </c>
      <c r="B4858" s="12" t="s">
        <v>3112</v>
      </c>
      <c r="C4858" s="12">
        <v>7035691154</v>
      </c>
      <c r="D4858" s="12">
        <v>2632</v>
      </c>
      <c r="E4858" s="82">
        <v>46033.606608796297</v>
      </c>
      <c r="F4858" s="12" t="s">
        <v>15647</v>
      </c>
    </row>
    <row r="4859" spans="1:6" x14ac:dyDescent="0.3">
      <c r="A4859" s="12" t="s">
        <v>20503</v>
      </c>
      <c r="B4859" s="12" t="s">
        <v>3042</v>
      </c>
      <c r="C4859" s="12">
        <v>9830594356</v>
      </c>
      <c r="D4859" s="12">
        <v>2832</v>
      </c>
      <c r="E4859" s="82">
        <v>46025.882997685178</v>
      </c>
      <c r="F4859" s="12" t="s">
        <v>15649</v>
      </c>
    </row>
    <row r="4860" spans="1:6" x14ac:dyDescent="0.3">
      <c r="A4860" s="12" t="s">
        <v>20504</v>
      </c>
      <c r="B4860" s="12" t="s">
        <v>3318</v>
      </c>
      <c r="C4860" s="12">
        <v>9845897867</v>
      </c>
      <c r="D4860" s="12">
        <v>2461</v>
      </c>
      <c r="E4860" s="82">
        <v>46020.96702546296</v>
      </c>
      <c r="F4860" s="12" t="s">
        <v>15647</v>
      </c>
    </row>
    <row r="4861" spans="1:6" x14ac:dyDescent="0.3">
      <c r="A4861" s="12" t="s">
        <v>20505</v>
      </c>
      <c r="B4861" s="12" t="s">
        <v>1167</v>
      </c>
      <c r="C4861" s="12">
        <v>7020048007</v>
      </c>
      <c r="D4861" s="12">
        <v>1657</v>
      </c>
      <c r="E4861" s="82">
        <v>46028.53230324074</v>
      </c>
      <c r="F4861" s="12" t="s">
        <v>15649</v>
      </c>
    </row>
    <row r="4862" spans="1:6" x14ac:dyDescent="0.3">
      <c r="A4862" s="12" t="s">
        <v>20506</v>
      </c>
      <c r="B4862" s="12" t="s">
        <v>1031</v>
      </c>
      <c r="C4862" s="12">
        <v>7015372824</v>
      </c>
      <c r="D4862" s="12">
        <v>2267</v>
      </c>
      <c r="E4862" s="82">
        <v>46033.162164351852</v>
      </c>
      <c r="F4862" s="12" t="s">
        <v>15643</v>
      </c>
    </row>
    <row r="4863" spans="1:6" x14ac:dyDescent="0.3">
      <c r="A4863" s="12" t="s">
        <v>20507</v>
      </c>
      <c r="B4863" s="12" t="s">
        <v>3715</v>
      </c>
      <c r="C4863" s="12">
        <v>7090216322</v>
      </c>
      <c r="D4863" s="12">
        <v>2527</v>
      </c>
      <c r="E4863" s="82">
        <v>46023.998969907407</v>
      </c>
      <c r="F4863" s="12" t="s">
        <v>15649</v>
      </c>
    </row>
    <row r="4864" spans="1:6" x14ac:dyDescent="0.3">
      <c r="A4864" s="12" t="s">
        <v>20508</v>
      </c>
      <c r="B4864" s="12" t="s">
        <v>1758</v>
      </c>
      <c r="C4864" s="12">
        <v>7064548582</v>
      </c>
      <c r="D4864" s="12">
        <v>1066</v>
      </c>
      <c r="E4864" s="82">
        <v>46053.092719907407</v>
      </c>
      <c r="F4864" s="12" t="s">
        <v>15643</v>
      </c>
    </row>
    <row r="4865" spans="1:6" x14ac:dyDescent="0.3">
      <c r="A4865" s="12" t="s">
        <v>20509</v>
      </c>
      <c r="B4865" s="12" t="s">
        <v>4455</v>
      </c>
      <c r="C4865" s="12">
        <v>9897169145</v>
      </c>
      <c r="D4865" s="12">
        <v>2329</v>
      </c>
      <c r="E4865" s="82">
        <v>46033.811469907407</v>
      </c>
      <c r="F4865" s="12" t="s">
        <v>15649</v>
      </c>
    </row>
    <row r="4866" spans="1:6" x14ac:dyDescent="0.3">
      <c r="A4866" s="12" t="s">
        <v>20510</v>
      </c>
      <c r="B4866" s="12" t="s">
        <v>4265</v>
      </c>
      <c r="C4866" s="12">
        <v>8817949850</v>
      </c>
      <c r="D4866" s="12">
        <v>1799</v>
      </c>
      <c r="E4866" s="82">
        <v>46039.176053240742</v>
      </c>
      <c r="F4866" s="12" t="s">
        <v>15649</v>
      </c>
    </row>
    <row r="4867" spans="1:6" x14ac:dyDescent="0.3">
      <c r="A4867" s="12" t="s">
        <v>20511</v>
      </c>
      <c r="B4867" s="12" t="s">
        <v>3088</v>
      </c>
      <c r="C4867" s="12">
        <v>9983570865</v>
      </c>
      <c r="D4867" s="12">
        <v>3488</v>
      </c>
      <c r="E4867" s="82">
        <v>46034.11146990741</v>
      </c>
      <c r="F4867" s="12" t="s">
        <v>15649</v>
      </c>
    </row>
    <row r="4868" spans="1:6" x14ac:dyDescent="0.3">
      <c r="A4868" s="12" t="s">
        <v>20512</v>
      </c>
      <c r="B4868" s="12" t="s">
        <v>3296</v>
      </c>
      <c r="C4868" s="12">
        <v>9962575447</v>
      </c>
      <c r="D4868" s="12">
        <v>2830</v>
      </c>
      <c r="E4868" s="82">
        <v>46029.137858796297</v>
      </c>
      <c r="F4868" s="12" t="s">
        <v>15643</v>
      </c>
    </row>
    <row r="4869" spans="1:6" x14ac:dyDescent="0.3">
      <c r="A4869" s="12" t="s">
        <v>20513</v>
      </c>
      <c r="B4869" s="12" t="s">
        <v>2653</v>
      </c>
      <c r="C4869" s="12">
        <v>7043975247</v>
      </c>
      <c r="D4869" s="12">
        <v>1866</v>
      </c>
      <c r="E4869" s="82">
        <v>46026.506608796299</v>
      </c>
      <c r="F4869" s="12" t="s">
        <v>15649</v>
      </c>
    </row>
    <row r="4870" spans="1:6" x14ac:dyDescent="0.3">
      <c r="A4870" s="12" t="s">
        <v>20514</v>
      </c>
      <c r="B4870" s="12" t="s">
        <v>733</v>
      </c>
      <c r="C4870" s="12">
        <v>9815943215</v>
      </c>
      <c r="D4870" s="12">
        <v>2242</v>
      </c>
      <c r="E4870" s="82">
        <v>46032.509386574071</v>
      </c>
      <c r="F4870" s="12" t="s">
        <v>15647</v>
      </c>
    </row>
    <row r="4871" spans="1:6" x14ac:dyDescent="0.3">
      <c r="A4871" s="12" t="s">
        <v>20515</v>
      </c>
      <c r="B4871" s="12" t="s">
        <v>2975</v>
      </c>
      <c r="C4871" s="12">
        <v>6376063866</v>
      </c>
      <c r="D4871" s="12">
        <v>1180</v>
      </c>
      <c r="E4871" s="82">
        <v>46026.04896990741</v>
      </c>
      <c r="F4871" s="12" t="s">
        <v>15643</v>
      </c>
    </row>
    <row r="4872" spans="1:6" x14ac:dyDescent="0.3">
      <c r="A4872" s="12" t="s">
        <v>20516</v>
      </c>
      <c r="B4872" s="12" t="s">
        <v>1409</v>
      </c>
      <c r="C4872" s="12">
        <v>8857311054</v>
      </c>
      <c r="D4872" s="12">
        <v>3060</v>
      </c>
      <c r="E4872" s="82">
        <v>46022.939247685194</v>
      </c>
      <c r="F4872" s="12" t="s">
        <v>15643</v>
      </c>
    </row>
    <row r="4873" spans="1:6" x14ac:dyDescent="0.3">
      <c r="A4873" s="12" t="s">
        <v>20517</v>
      </c>
      <c r="B4873" s="12" t="s">
        <v>1855</v>
      </c>
      <c r="C4873" s="12">
        <v>9978232603</v>
      </c>
      <c r="D4873" s="12">
        <v>1559</v>
      </c>
      <c r="E4873" s="82">
        <v>46037.667719907397</v>
      </c>
      <c r="F4873" s="12" t="s">
        <v>15643</v>
      </c>
    </row>
    <row r="4874" spans="1:6" x14ac:dyDescent="0.3">
      <c r="A4874" s="12" t="s">
        <v>20518</v>
      </c>
      <c r="B4874" s="12" t="s">
        <v>792</v>
      </c>
      <c r="C4874" s="12">
        <v>6376028929</v>
      </c>
      <c r="D4874" s="12">
        <v>402</v>
      </c>
      <c r="E4874" s="82">
        <v>46020.749664351853</v>
      </c>
      <c r="F4874" s="12" t="s">
        <v>15649</v>
      </c>
    </row>
    <row r="4875" spans="1:6" x14ac:dyDescent="0.3">
      <c r="A4875" s="12" t="s">
        <v>20519</v>
      </c>
      <c r="B4875" s="12" t="s">
        <v>4021</v>
      </c>
      <c r="C4875" s="12">
        <v>8829236610</v>
      </c>
      <c r="D4875" s="12">
        <v>35</v>
      </c>
      <c r="E4875" s="82">
        <v>46036.185081018521</v>
      </c>
      <c r="F4875" s="12" t="s">
        <v>15643</v>
      </c>
    </row>
    <row r="4876" spans="1:6" x14ac:dyDescent="0.3">
      <c r="A4876" s="12" t="s">
        <v>20520</v>
      </c>
      <c r="B4876" s="12" t="s">
        <v>3274</v>
      </c>
      <c r="C4876" s="12">
        <v>9848154764</v>
      </c>
      <c r="D4876" s="12">
        <v>1446</v>
      </c>
      <c r="E4876" s="82">
        <v>46041.396192129629</v>
      </c>
      <c r="F4876" s="12" t="s">
        <v>15647</v>
      </c>
    </row>
    <row r="4877" spans="1:6" x14ac:dyDescent="0.3">
      <c r="A4877" s="12" t="s">
        <v>20521</v>
      </c>
      <c r="B4877" s="12" t="s">
        <v>4334</v>
      </c>
      <c r="C4877" s="12">
        <v>8824895261</v>
      </c>
      <c r="D4877" s="12">
        <v>3522</v>
      </c>
      <c r="E4877" s="82">
        <v>46047.808692129627</v>
      </c>
      <c r="F4877" s="12" t="s">
        <v>15649</v>
      </c>
    </row>
    <row r="4878" spans="1:6" x14ac:dyDescent="0.3">
      <c r="A4878" s="12" t="s">
        <v>20522</v>
      </c>
      <c r="B4878" s="12" t="s">
        <v>3046</v>
      </c>
      <c r="C4878" s="12">
        <v>9959579456</v>
      </c>
      <c r="D4878" s="12">
        <v>1924</v>
      </c>
      <c r="E4878" s="82">
        <v>46020.696192129632</v>
      </c>
      <c r="F4878" s="12" t="s">
        <v>15643</v>
      </c>
    </row>
    <row r="4879" spans="1:6" x14ac:dyDescent="0.3">
      <c r="A4879" s="12" t="s">
        <v>20523</v>
      </c>
      <c r="B4879" s="12" t="s">
        <v>3824</v>
      </c>
      <c r="C4879" s="12">
        <v>6344382248</v>
      </c>
      <c r="D4879" s="12">
        <v>1465</v>
      </c>
      <c r="E4879" s="82">
        <v>46042.406608796293</v>
      </c>
      <c r="F4879" s="12" t="s">
        <v>15643</v>
      </c>
    </row>
    <row r="4880" spans="1:6" x14ac:dyDescent="0.3">
      <c r="A4880" s="12" t="s">
        <v>20524</v>
      </c>
      <c r="B4880" s="12" t="s">
        <v>1029</v>
      </c>
      <c r="C4880" s="12">
        <v>9998596405</v>
      </c>
      <c r="D4880" s="12">
        <v>44</v>
      </c>
      <c r="E4880" s="82">
        <v>46047.426747685182</v>
      </c>
      <c r="F4880" s="12" t="s">
        <v>15647</v>
      </c>
    </row>
    <row r="4881" spans="1:6" x14ac:dyDescent="0.3">
      <c r="A4881" s="12" t="s">
        <v>20525</v>
      </c>
      <c r="B4881" s="12" t="s">
        <v>2609</v>
      </c>
      <c r="C4881" s="12">
        <v>6339627922</v>
      </c>
      <c r="D4881" s="12">
        <v>2265</v>
      </c>
      <c r="E4881" s="82">
        <v>46026.79896990741</v>
      </c>
      <c r="F4881" s="12" t="s">
        <v>15647</v>
      </c>
    </row>
    <row r="4882" spans="1:6" x14ac:dyDescent="0.3">
      <c r="A4882" s="12" t="s">
        <v>20526</v>
      </c>
      <c r="B4882" s="12" t="s">
        <v>1614</v>
      </c>
      <c r="C4882" s="12">
        <v>8878332074</v>
      </c>
      <c r="D4882" s="12">
        <v>2332</v>
      </c>
      <c r="E4882" s="82">
        <v>46022.42119212963</v>
      </c>
      <c r="F4882" s="12" t="s">
        <v>15643</v>
      </c>
    </row>
    <row r="4883" spans="1:6" x14ac:dyDescent="0.3">
      <c r="A4883" s="12" t="s">
        <v>20527</v>
      </c>
      <c r="B4883" s="12" t="s">
        <v>936</v>
      </c>
      <c r="C4883" s="12">
        <v>6349917392</v>
      </c>
      <c r="D4883" s="12">
        <v>1812</v>
      </c>
      <c r="E4883" s="82">
        <v>46036.545497685183</v>
      </c>
      <c r="F4883" s="12" t="s">
        <v>15643</v>
      </c>
    </row>
    <row r="4884" spans="1:6" x14ac:dyDescent="0.3">
      <c r="A4884" s="12" t="s">
        <v>20528</v>
      </c>
      <c r="B4884" s="12" t="s">
        <v>981</v>
      </c>
      <c r="C4884" s="12">
        <v>9862316262</v>
      </c>
      <c r="D4884" s="12">
        <v>2723</v>
      </c>
      <c r="E4884" s="82">
        <v>46048.334386574083</v>
      </c>
      <c r="F4884" s="12" t="s">
        <v>15647</v>
      </c>
    </row>
    <row r="4885" spans="1:6" x14ac:dyDescent="0.3">
      <c r="A4885" s="12" t="s">
        <v>20529</v>
      </c>
      <c r="B4885" s="12" t="s">
        <v>1068</v>
      </c>
      <c r="C4885" s="12">
        <v>7036682556</v>
      </c>
      <c r="D4885" s="12">
        <v>694</v>
      </c>
      <c r="E4885" s="82">
        <v>46045.589247685188</v>
      </c>
      <c r="F4885" s="12" t="s">
        <v>15649</v>
      </c>
    </row>
    <row r="4886" spans="1:6" x14ac:dyDescent="0.3">
      <c r="A4886" s="12" t="s">
        <v>20530</v>
      </c>
      <c r="B4886" s="12" t="s">
        <v>1732</v>
      </c>
      <c r="C4886" s="12">
        <v>9837294674</v>
      </c>
      <c r="D4886" s="12">
        <v>3418</v>
      </c>
      <c r="E4886" s="82">
        <v>46034.114942129629</v>
      </c>
      <c r="F4886" s="12" t="s">
        <v>15647</v>
      </c>
    </row>
    <row r="4887" spans="1:6" x14ac:dyDescent="0.3">
      <c r="A4887" s="12" t="s">
        <v>20531</v>
      </c>
      <c r="B4887" s="12" t="s">
        <v>4461</v>
      </c>
      <c r="C4887" s="12">
        <v>9893452788</v>
      </c>
      <c r="D4887" s="12">
        <v>2555</v>
      </c>
      <c r="E4887" s="82">
        <v>46037.749664351853</v>
      </c>
      <c r="F4887" s="12" t="s">
        <v>15647</v>
      </c>
    </row>
    <row r="4888" spans="1:6" x14ac:dyDescent="0.3">
      <c r="A4888" s="12" t="s">
        <v>20532</v>
      </c>
      <c r="B4888" s="12" t="s">
        <v>686</v>
      </c>
      <c r="C4888" s="12">
        <v>9848107075</v>
      </c>
      <c r="D4888" s="12">
        <v>3149</v>
      </c>
      <c r="E4888" s="82">
        <v>46042.836469907408</v>
      </c>
      <c r="F4888" s="12" t="s">
        <v>15647</v>
      </c>
    </row>
    <row r="4889" spans="1:6" x14ac:dyDescent="0.3">
      <c r="A4889" s="12" t="s">
        <v>20533</v>
      </c>
      <c r="B4889" s="12" t="s">
        <v>1356</v>
      </c>
      <c r="C4889" s="12">
        <v>9989665353</v>
      </c>
      <c r="D4889" s="12">
        <v>1122</v>
      </c>
      <c r="E4889" s="82">
        <v>46029.789247685178</v>
      </c>
      <c r="F4889" s="12" t="s">
        <v>15647</v>
      </c>
    </row>
    <row r="4890" spans="1:6" x14ac:dyDescent="0.3">
      <c r="A4890" s="12" t="s">
        <v>20534</v>
      </c>
      <c r="B4890" s="12" t="s">
        <v>1879</v>
      </c>
      <c r="C4890" s="12">
        <v>9985229509</v>
      </c>
      <c r="D4890" s="12">
        <v>2049</v>
      </c>
      <c r="E4890" s="82">
        <v>46043.132997685178</v>
      </c>
      <c r="F4890" s="12" t="s">
        <v>15649</v>
      </c>
    </row>
    <row r="4891" spans="1:6" x14ac:dyDescent="0.3">
      <c r="A4891" s="12" t="s">
        <v>20535</v>
      </c>
      <c r="B4891" s="12" t="s">
        <v>3820</v>
      </c>
      <c r="C4891" s="12">
        <v>7047974626</v>
      </c>
      <c r="D4891" s="12">
        <v>703</v>
      </c>
      <c r="E4891" s="82">
        <v>46053.788553240738</v>
      </c>
      <c r="F4891" s="12" t="s">
        <v>15649</v>
      </c>
    </row>
    <row r="4892" spans="1:6" x14ac:dyDescent="0.3">
      <c r="A4892" s="12" t="s">
        <v>20536</v>
      </c>
      <c r="B4892" s="12" t="s">
        <v>4400</v>
      </c>
      <c r="C4892" s="12">
        <v>9957081186</v>
      </c>
      <c r="D4892" s="12">
        <v>3485</v>
      </c>
      <c r="E4892" s="82">
        <v>46022.144803240742</v>
      </c>
      <c r="F4892" s="12" t="s">
        <v>15647</v>
      </c>
    </row>
    <row r="4893" spans="1:6" x14ac:dyDescent="0.3">
      <c r="A4893" s="12" t="s">
        <v>20537</v>
      </c>
      <c r="B4893" s="12" t="s">
        <v>1969</v>
      </c>
      <c r="C4893" s="12">
        <v>9984096095</v>
      </c>
      <c r="D4893" s="12">
        <v>2222</v>
      </c>
      <c r="E4893" s="82">
        <v>46044.457997685182</v>
      </c>
      <c r="F4893" s="12" t="s">
        <v>15649</v>
      </c>
    </row>
    <row r="4894" spans="1:6" x14ac:dyDescent="0.3">
      <c r="A4894" s="12" t="s">
        <v>20538</v>
      </c>
      <c r="B4894" s="12" t="s">
        <v>3671</v>
      </c>
      <c r="C4894" s="12">
        <v>9921624250</v>
      </c>
      <c r="D4894" s="12">
        <v>1715</v>
      </c>
      <c r="E4894" s="82">
        <v>46025.579525462963</v>
      </c>
      <c r="F4894" s="12" t="s">
        <v>15649</v>
      </c>
    </row>
    <row r="4895" spans="1:6" x14ac:dyDescent="0.3">
      <c r="A4895" s="12" t="s">
        <v>20539</v>
      </c>
      <c r="B4895" s="12" t="s">
        <v>3924</v>
      </c>
      <c r="C4895" s="12">
        <v>8830654671</v>
      </c>
      <c r="D4895" s="12">
        <v>2577</v>
      </c>
      <c r="E4895" s="82">
        <v>46041.182303240741</v>
      </c>
      <c r="F4895" s="12" t="s">
        <v>15647</v>
      </c>
    </row>
    <row r="4896" spans="1:6" x14ac:dyDescent="0.3">
      <c r="A4896" s="12" t="s">
        <v>20540</v>
      </c>
      <c r="B4896" s="12" t="s">
        <v>1822</v>
      </c>
      <c r="C4896" s="12">
        <v>6321903219</v>
      </c>
      <c r="D4896" s="12">
        <v>716</v>
      </c>
      <c r="E4896" s="82">
        <v>46019.312858796293</v>
      </c>
      <c r="F4896" s="12" t="s">
        <v>15647</v>
      </c>
    </row>
    <row r="4897" spans="1:6" x14ac:dyDescent="0.3">
      <c r="A4897" s="12" t="s">
        <v>20541</v>
      </c>
      <c r="B4897" s="12" t="s">
        <v>3368</v>
      </c>
      <c r="C4897" s="12">
        <v>9872170613</v>
      </c>
      <c r="D4897" s="12">
        <v>486</v>
      </c>
      <c r="E4897" s="82">
        <v>46034.393414351849</v>
      </c>
      <c r="F4897" s="12" t="s">
        <v>15649</v>
      </c>
    </row>
    <row r="4898" spans="1:6" x14ac:dyDescent="0.3">
      <c r="A4898" s="12" t="s">
        <v>20542</v>
      </c>
      <c r="B4898" s="12" t="s">
        <v>2527</v>
      </c>
      <c r="C4898" s="12">
        <v>6390041315</v>
      </c>
      <c r="D4898" s="12">
        <v>2706</v>
      </c>
      <c r="E4898" s="82">
        <v>46050.835775462961</v>
      </c>
      <c r="F4898" s="12" t="s">
        <v>15643</v>
      </c>
    </row>
    <row r="4899" spans="1:6" x14ac:dyDescent="0.3">
      <c r="A4899" s="12" t="s">
        <v>20543</v>
      </c>
      <c r="B4899" s="12" t="s">
        <v>2170</v>
      </c>
      <c r="C4899" s="12">
        <v>9880154203</v>
      </c>
      <c r="D4899" s="12">
        <v>2653</v>
      </c>
      <c r="E4899" s="82">
        <v>46042.098275462973</v>
      </c>
      <c r="F4899" s="12" t="s">
        <v>15647</v>
      </c>
    </row>
    <row r="4900" spans="1:6" x14ac:dyDescent="0.3">
      <c r="A4900" s="12" t="s">
        <v>20544</v>
      </c>
      <c r="B4900" s="12" t="s">
        <v>2451</v>
      </c>
      <c r="C4900" s="12">
        <v>9850360401</v>
      </c>
      <c r="D4900" s="12">
        <v>2303</v>
      </c>
      <c r="E4900" s="82">
        <v>46037.969108796293</v>
      </c>
      <c r="F4900" s="12" t="s">
        <v>15647</v>
      </c>
    </row>
    <row r="4901" spans="1:6" x14ac:dyDescent="0.3">
      <c r="A4901" s="12" t="s">
        <v>20545</v>
      </c>
      <c r="B4901" s="12" t="s">
        <v>1334</v>
      </c>
      <c r="C4901" s="12">
        <v>9995547067</v>
      </c>
      <c r="D4901" s="12">
        <v>1532</v>
      </c>
      <c r="E4901" s="82">
        <v>46036.407997685194</v>
      </c>
      <c r="F4901" s="12" t="s">
        <v>15643</v>
      </c>
    </row>
    <row r="4902" spans="1:6" x14ac:dyDescent="0.3">
      <c r="A4902" s="12" t="s">
        <v>20546</v>
      </c>
      <c r="B4902" s="12" t="s">
        <v>3449</v>
      </c>
      <c r="C4902" s="12">
        <v>6328767703</v>
      </c>
      <c r="D4902" s="12">
        <v>1321</v>
      </c>
      <c r="E4902" s="82">
        <v>46025.551053240742</v>
      </c>
      <c r="F4902" s="12" t="s">
        <v>15643</v>
      </c>
    </row>
    <row r="4903" spans="1:6" x14ac:dyDescent="0.3">
      <c r="A4903" s="12" t="s">
        <v>20547</v>
      </c>
      <c r="B4903" s="12" t="s">
        <v>4370</v>
      </c>
      <c r="C4903" s="12">
        <v>9813495560</v>
      </c>
      <c r="D4903" s="12">
        <v>547</v>
      </c>
      <c r="E4903" s="82">
        <v>46030.674664351849</v>
      </c>
      <c r="F4903" s="12" t="s">
        <v>15649</v>
      </c>
    </row>
    <row r="4904" spans="1:6" x14ac:dyDescent="0.3">
      <c r="A4904" s="12" t="s">
        <v>20548</v>
      </c>
      <c r="B4904" s="12" t="s">
        <v>2901</v>
      </c>
      <c r="C4904" s="12">
        <v>8831527442</v>
      </c>
      <c r="D4904" s="12">
        <v>1274</v>
      </c>
      <c r="E4904" s="82">
        <v>46035.848275462973</v>
      </c>
      <c r="F4904" s="12" t="s">
        <v>15647</v>
      </c>
    </row>
    <row r="4905" spans="1:6" x14ac:dyDescent="0.3">
      <c r="A4905" s="12" t="s">
        <v>20549</v>
      </c>
      <c r="B4905" s="12" t="s">
        <v>4439</v>
      </c>
      <c r="C4905" s="12">
        <v>8828160867</v>
      </c>
      <c r="D4905" s="12">
        <v>1602</v>
      </c>
      <c r="E4905" s="82">
        <v>46043.360081018523</v>
      </c>
      <c r="F4905" s="12" t="s">
        <v>15649</v>
      </c>
    </row>
    <row r="4906" spans="1:6" x14ac:dyDescent="0.3">
      <c r="A4906" s="12" t="s">
        <v>20550</v>
      </c>
      <c r="B4906" s="12" t="s">
        <v>1397</v>
      </c>
      <c r="C4906" s="12">
        <v>6355686706</v>
      </c>
      <c r="D4906" s="12">
        <v>2025</v>
      </c>
      <c r="E4906" s="82">
        <v>46042.964942129627</v>
      </c>
      <c r="F4906" s="12" t="s">
        <v>15647</v>
      </c>
    </row>
    <row r="4907" spans="1:6" x14ac:dyDescent="0.3">
      <c r="A4907" s="12" t="s">
        <v>20551</v>
      </c>
      <c r="B4907" s="12" t="s">
        <v>2909</v>
      </c>
      <c r="C4907" s="12">
        <v>9847179543</v>
      </c>
      <c r="D4907" s="12">
        <v>1248</v>
      </c>
      <c r="E4907" s="82">
        <v>46021.492719907408</v>
      </c>
      <c r="F4907" s="12" t="s">
        <v>15647</v>
      </c>
    </row>
    <row r="4908" spans="1:6" x14ac:dyDescent="0.3">
      <c r="A4908" s="12" t="s">
        <v>20552</v>
      </c>
      <c r="B4908" s="12" t="s">
        <v>4236</v>
      </c>
      <c r="C4908" s="12">
        <v>9935418722</v>
      </c>
      <c r="D4908" s="12">
        <v>2502</v>
      </c>
      <c r="E4908" s="82">
        <v>46025.021192129629</v>
      </c>
      <c r="F4908" s="12" t="s">
        <v>15649</v>
      </c>
    </row>
    <row r="4909" spans="1:6" x14ac:dyDescent="0.3">
      <c r="A4909" s="12" t="s">
        <v>20553</v>
      </c>
      <c r="B4909" s="12" t="s">
        <v>4409</v>
      </c>
      <c r="C4909" s="12">
        <v>9899238157</v>
      </c>
      <c r="D4909" s="12">
        <v>2498</v>
      </c>
      <c r="E4909" s="82">
        <v>46033.446886574071</v>
      </c>
      <c r="F4909" s="12" t="s">
        <v>15643</v>
      </c>
    </row>
    <row r="4910" spans="1:6" x14ac:dyDescent="0.3">
      <c r="A4910" s="12" t="s">
        <v>20554</v>
      </c>
      <c r="B4910" s="12" t="s">
        <v>1159</v>
      </c>
      <c r="C4910" s="12">
        <v>6385032808</v>
      </c>
      <c r="D4910" s="12">
        <v>2957</v>
      </c>
      <c r="E4910" s="82">
        <v>46028.696886574071</v>
      </c>
      <c r="F4910" s="12" t="s">
        <v>15643</v>
      </c>
    </row>
    <row r="4911" spans="1:6" x14ac:dyDescent="0.3">
      <c r="A4911" s="12" t="s">
        <v>20555</v>
      </c>
      <c r="B4911" s="12" t="s">
        <v>3186</v>
      </c>
      <c r="C4911" s="12">
        <v>6372294606</v>
      </c>
      <c r="D4911" s="12">
        <v>2084</v>
      </c>
      <c r="E4911" s="82">
        <v>46041.996886574067</v>
      </c>
      <c r="F4911" s="12" t="s">
        <v>15649</v>
      </c>
    </row>
    <row r="4912" spans="1:6" x14ac:dyDescent="0.3">
      <c r="A4912" s="12" t="s">
        <v>20556</v>
      </c>
      <c r="B4912" s="12" t="s">
        <v>1453</v>
      </c>
      <c r="C4912" s="12">
        <v>9969448377</v>
      </c>
      <c r="D4912" s="12">
        <v>604</v>
      </c>
      <c r="E4912" s="82">
        <v>46020.239942129629</v>
      </c>
      <c r="F4912" s="12" t="s">
        <v>15649</v>
      </c>
    </row>
    <row r="4913" spans="1:6" x14ac:dyDescent="0.3">
      <c r="A4913" s="12" t="s">
        <v>20557</v>
      </c>
      <c r="B4913" s="12" t="s">
        <v>4567</v>
      </c>
      <c r="C4913" s="12">
        <v>6361152625</v>
      </c>
      <c r="D4913" s="12">
        <v>1685</v>
      </c>
      <c r="E4913" s="82">
        <v>46047.271192129629</v>
      </c>
      <c r="F4913" s="12" t="s">
        <v>15647</v>
      </c>
    </row>
    <row r="4914" spans="1:6" x14ac:dyDescent="0.3">
      <c r="A4914" s="12" t="s">
        <v>20558</v>
      </c>
      <c r="B4914" s="12" t="s">
        <v>2931</v>
      </c>
      <c r="C4914" s="12">
        <v>9810635340</v>
      </c>
      <c r="D4914" s="12">
        <v>576</v>
      </c>
      <c r="E4914" s="82">
        <v>46035.042719907397</v>
      </c>
      <c r="F4914" s="12" t="s">
        <v>15643</v>
      </c>
    </row>
    <row r="4915" spans="1:6" x14ac:dyDescent="0.3">
      <c r="A4915" s="12" t="s">
        <v>20559</v>
      </c>
      <c r="B4915" s="12" t="s">
        <v>1381</v>
      </c>
      <c r="C4915" s="12">
        <v>7051145666</v>
      </c>
      <c r="D4915" s="12">
        <v>3391</v>
      </c>
      <c r="E4915" s="82">
        <v>46024.480914351851</v>
      </c>
      <c r="F4915" s="12" t="s">
        <v>15649</v>
      </c>
    </row>
    <row r="4916" spans="1:6" x14ac:dyDescent="0.3">
      <c r="A4916" s="12" t="s">
        <v>20560</v>
      </c>
      <c r="B4916" s="12" t="s">
        <v>2889</v>
      </c>
      <c r="C4916" s="12">
        <v>6346796675</v>
      </c>
      <c r="D4916" s="12">
        <v>1199</v>
      </c>
      <c r="E4916" s="82">
        <v>46030.562164351853</v>
      </c>
      <c r="F4916" s="12" t="s">
        <v>15643</v>
      </c>
    </row>
    <row r="4917" spans="1:6" x14ac:dyDescent="0.3">
      <c r="A4917" s="12" t="s">
        <v>20561</v>
      </c>
      <c r="B4917" s="12" t="s">
        <v>2659</v>
      </c>
      <c r="C4917" s="12">
        <v>6335803366</v>
      </c>
      <c r="D4917" s="12">
        <v>965</v>
      </c>
      <c r="E4917" s="82">
        <v>46049.604525462957</v>
      </c>
      <c r="F4917" s="12" t="s">
        <v>15647</v>
      </c>
    </row>
    <row r="4918" spans="1:6" x14ac:dyDescent="0.3">
      <c r="A4918" s="12" t="s">
        <v>20562</v>
      </c>
      <c r="B4918" s="12" t="s">
        <v>3078</v>
      </c>
      <c r="C4918" s="12">
        <v>9958619710</v>
      </c>
      <c r="D4918" s="12">
        <v>198</v>
      </c>
      <c r="E4918" s="82">
        <v>46025.550358796303</v>
      </c>
      <c r="F4918" s="12" t="s">
        <v>15649</v>
      </c>
    </row>
    <row r="4919" spans="1:6" x14ac:dyDescent="0.3">
      <c r="A4919" s="12" t="s">
        <v>20563</v>
      </c>
      <c r="B4919" s="12" t="s">
        <v>4370</v>
      </c>
      <c r="C4919" s="12">
        <v>9941096223</v>
      </c>
      <c r="D4919" s="12">
        <v>241</v>
      </c>
      <c r="E4919" s="82">
        <v>46039.781608796293</v>
      </c>
      <c r="F4919" s="12" t="s">
        <v>15643</v>
      </c>
    </row>
    <row r="4920" spans="1:6" x14ac:dyDescent="0.3">
      <c r="A4920" s="12" t="s">
        <v>20564</v>
      </c>
      <c r="B4920" s="12" t="s">
        <v>816</v>
      </c>
      <c r="C4920" s="12">
        <v>7066221814</v>
      </c>
      <c r="D4920" s="12">
        <v>1316</v>
      </c>
      <c r="E4920" s="82">
        <v>46029.581608796303</v>
      </c>
      <c r="F4920" s="12" t="s">
        <v>15647</v>
      </c>
    </row>
    <row r="4921" spans="1:6" x14ac:dyDescent="0.3">
      <c r="A4921" s="12" t="s">
        <v>20565</v>
      </c>
      <c r="B4921" s="12" t="s">
        <v>969</v>
      </c>
      <c r="C4921" s="12">
        <v>8884660126</v>
      </c>
      <c r="D4921" s="12">
        <v>149</v>
      </c>
      <c r="E4921" s="82">
        <v>46044.212858796287</v>
      </c>
      <c r="F4921" s="12" t="s">
        <v>15647</v>
      </c>
    </row>
    <row r="4922" spans="1:6" x14ac:dyDescent="0.3">
      <c r="A4922" s="12" t="s">
        <v>20566</v>
      </c>
      <c r="B4922" s="12" t="s">
        <v>1931</v>
      </c>
      <c r="C4922" s="12">
        <v>7096639338</v>
      </c>
      <c r="D4922" s="12">
        <v>3490</v>
      </c>
      <c r="E4922" s="82">
        <v>46042.572581018518</v>
      </c>
      <c r="F4922" s="12" t="s">
        <v>15647</v>
      </c>
    </row>
    <row r="4923" spans="1:6" x14ac:dyDescent="0.3">
      <c r="A4923" s="12" t="s">
        <v>20567</v>
      </c>
      <c r="B4923" s="12" t="s">
        <v>921</v>
      </c>
      <c r="C4923" s="12">
        <v>9968820821</v>
      </c>
      <c r="D4923" s="12">
        <v>2392</v>
      </c>
      <c r="E4923" s="82">
        <v>46036.360775462963</v>
      </c>
      <c r="F4923" s="12" t="s">
        <v>15649</v>
      </c>
    </row>
    <row r="4924" spans="1:6" x14ac:dyDescent="0.3">
      <c r="A4924" s="12" t="s">
        <v>20568</v>
      </c>
      <c r="B4924" s="12" t="s">
        <v>4180</v>
      </c>
      <c r="C4924" s="12">
        <v>8851148435</v>
      </c>
      <c r="D4924" s="12">
        <v>1517</v>
      </c>
      <c r="E4924" s="82">
        <v>46025.314942129633</v>
      </c>
      <c r="F4924" s="12" t="s">
        <v>15647</v>
      </c>
    </row>
    <row r="4925" spans="1:6" x14ac:dyDescent="0.3">
      <c r="A4925" s="12" t="s">
        <v>20569</v>
      </c>
      <c r="B4925" s="12" t="s">
        <v>2943</v>
      </c>
      <c r="C4925" s="12">
        <v>7010125760</v>
      </c>
      <c r="D4925" s="12">
        <v>315</v>
      </c>
      <c r="E4925" s="82">
        <v>46027.081608796303</v>
      </c>
      <c r="F4925" s="12" t="s">
        <v>15643</v>
      </c>
    </row>
    <row r="4926" spans="1:6" x14ac:dyDescent="0.3">
      <c r="A4926" s="12" t="s">
        <v>20570</v>
      </c>
      <c r="B4926" s="12" t="s">
        <v>2617</v>
      </c>
      <c r="C4926" s="12">
        <v>6340688923</v>
      </c>
      <c r="D4926" s="12">
        <v>2241</v>
      </c>
      <c r="E4926" s="82">
        <v>46050.87605324074</v>
      </c>
      <c r="F4926" s="12" t="s">
        <v>15649</v>
      </c>
    </row>
    <row r="4927" spans="1:6" x14ac:dyDescent="0.3">
      <c r="A4927" s="12" t="s">
        <v>20571</v>
      </c>
      <c r="B4927" s="12" t="s">
        <v>2785</v>
      </c>
      <c r="C4927" s="12">
        <v>6352713823</v>
      </c>
      <c r="D4927" s="12">
        <v>2966</v>
      </c>
      <c r="E4927" s="82">
        <v>46035.472581018519</v>
      </c>
      <c r="F4927" s="12" t="s">
        <v>15649</v>
      </c>
    </row>
    <row r="4928" spans="1:6" x14ac:dyDescent="0.3">
      <c r="A4928" s="12" t="s">
        <v>20572</v>
      </c>
      <c r="B4928" s="12" t="s">
        <v>2815</v>
      </c>
      <c r="C4928" s="12">
        <v>9858197737</v>
      </c>
      <c r="D4928" s="12">
        <v>3316</v>
      </c>
      <c r="E4928" s="82">
        <v>46051.671886574077</v>
      </c>
      <c r="F4928" s="12" t="s">
        <v>15643</v>
      </c>
    </row>
    <row r="4929" spans="1:6" x14ac:dyDescent="0.3">
      <c r="A4929" s="12" t="s">
        <v>20573</v>
      </c>
      <c r="B4929" s="12" t="s">
        <v>4250</v>
      </c>
      <c r="C4929" s="12">
        <v>9876294207</v>
      </c>
      <c r="D4929" s="12">
        <v>1489</v>
      </c>
      <c r="E4929" s="82">
        <v>46020.27952546296</v>
      </c>
      <c r="F4929" s="12" t="s">
        <v>15649</v>
      </c>
    </row>
    <row r="4930" spans="1:6" x14ac:dyDescent="0.3">
      <c r="A4930" s="12" t="s">
        <v>20574</v>
      </c>
      <c r="B4930" s="12" t="s">
        <v>2733</v>
      </c>
      <c r="C4930" s="12">
        <v>7068799619</v>
      </c>
      <c r="D4930" s="12">
        <v>1495</v>
      </c>
      <c r="E4930" s="82">
        <v>46030.06077546296</v>
      </c>
      <c r="F4930" s="12" t="s">
        <v>15643</v>
      </c>
    </row>
    <row r="4931" spans="1:6" x14ac:dyDescent="0.3">
      <c r="A4931" s="12" t="s">
        <v>20575</v>
      </c>
      <c r="B4931" s="12" t="s">
        <v>2049</v>
      </c>
      <c r="C4931" s="12">
        <v>8875600477</v>
      </c>
      <c r="D4931" s="12">
        <v>1179</v>
      </c>
      <c r="E4931" s="82">
        <v>46027.215636574067</v>
      </c>
      <c r="F4931" s="12" t="s">
        <v>15647</v>
      </c>
    </row>
    <row r="4932" spans="1:6" x14ac:dyDescent="0.3">
      <c r="A4932" s="12" t="s">
        <v>20576</v>
      </c>
      <c r="B4932" s="12" t="s">
        <v>3509</v>
      </c>
      <c r="C4932" s="12">
        <v>7024623004</v>
      </c>
      <c r="D4932" s="12">
        <v>3128</v>
      </c>
      <c r="E4932" s="82">
        <v>46025.470497685194</v>
      </c>
      <c r="F4932" s="12" t="s">
        <v>15643</v>
      </c>
    </row>
    <row r="4933" spans="1:6" x14ac:dyDescent="0.3">
      <c r="A4933" s="12" t="s">
        <v>20577</v>
      </c>
      <c r="B4933" s="12" t="s">
        <v>1935</v>
      </c>
      <c r="C4933" s="12">
        <v>9895198530</v>
      </c>
      <c r="D4933" s="12">
        <v>3019</v>
      </c>
      <c r="E4933" s="82">
        <v>46037.951053240737</v>
      </c>
      <c r="F4933" s="12" t="s">
        <v>15647</v>
      </c>
    </row>
    <row r="4934" spans="1:6" x14ac:dyDescent="0.3">
      <c r="A4934" s="12" t="s">
        <v>20578</v>
      </c>
      <c r="B4934" s="12" t="s">
        <v>4340</v>
      </c>
      <c r="C4934" s="12">
        <v>6375826812</v>
      </c>
      <c r="D4934" s="12">
        <v>1434</v>
      </c>
      <c r="E4934" s="82">
        <v>46020.087164351848</v>
      </c>
      <c r="F4934" s="12" t="s">
        <v>15643</v>
      </c>
    </row>
    <row r="4935" spans="1:6" x14ac:dyDescent="0.3">
      <c r="A4935" s="12" t="s">
        <v>20579</v>
      </c>
      <c r="B4935" s="12" t="s">
        <v>4346</v>
      </c>
      <c r="C4935" s="12">
        <v>7095917943</v>
      </c>
      <c r="D4935" s="12">
        <v>1150</v>
      </c>
      <c r="E4935" s="82">
        <v>46035.172581018523</v>
      </c>
      <c r="F4935" s="12" t="s">
        <v>15643</v>
      </c>
    </row>
    <row r="4936" spans="1:6" x14ac:dyDescent="0.3">
      <c r="A4936" s="12" t="s">
        <v>20580</v>
      </c>
      <c r="B4936" s="12" t="s">
        <v>4515</v>
      </c>
      <c r="C4936" s="12">
        <v>8858245508</v>
      </c>
      <c r="D4936" s="12">
        <v>2857</v>
      </c>
      <c r="E4936" s="82">
        <v>46045.435081018521</v>
      </c>
      <c r="F4936" s="12" t="s">
        <v>15649</v>
      </c>
    </row>
    <row r="4937" spans="1:6" x14ac:dyDescent="0.3">
      <c r="A4937" s="12" t="s">
        <v>20581</v>
      </c>
      <c r="B4937" s="12" t="s">
        <v>2757</v>
      </c>
      <c r="C4937" s="12">
        <v>9835738111</v>
      </c>
      <c r="D4937" s="12">
        <v>2098</v>
      </c>
      <c r="E4937" s="82">
        <v>46047.593414351853</v>
      </c>
      <c r="F4937" s="12" t="s">
        <v>15649</v>
      </c>
    </row>
    <row r="4938" spans="1:6" x14ac:dyDescent="0.3">
      <c r="A4938" s="12" t="s">
        <v>20582</v>
      </c>
      <c r="B4938" s="12" t="s">
        <v>1037</v>
      </c>
      <c r="C4938" s="12">
        <v>9929124195</v>
      </c>
      <c r="D4938" s="12">
        <v>172</v>
      </c>
      <c r="E4938" s="82">
        <v>46034.48646990741</v>
      </c>
      <c r="F4938" s="12" t="s">
        <v>15647</v>
      </c>
    </row>
    <row r="4939" spans="1:6" x14ac:dyDescent="0.3">
      <c r="A4939" s="12" t="s">
        <v>20583</v>
      </c>
      <c r="B4939" s="12" t="s">
        <v>673</v>
      </c>
      <c r="C4939" s="12">
        <v>7018555821</v>
      </c>
      <c r="D4939" s="12">
        <v>2333</v>
      </c>
      <c r="E4939" s="82">
        <v>46050.429525462961</v>
      </c>
      <c r="F4939" s="12" t="s">
        <v>15643</v>
      </c>
    </row>
    <row r="4940" spans="1:6" x14ac:dyDescent="0.3">
      <c r="A4940" s="12" t="s">
        <v>20584</v>
      </c>
      <c r="B4940" s="12" t="s">
        <v>1885</v>
      </c>
      <c r="C4940" s="12">
        <v>9943994629</v>
      </c>
      <c r="D4940" s="12">
        <v>1871</v>
      </c>
      <c r="E4940" s="82">
        <v>46045.335081018522</v>
      </c>
      <c r="F4940" s="12" t="s">
        <v>15647</v>
      </c>
    </row>
    <row r="4941" spans="1:6" x14ac:dyDescent="0.3">
      <c r="A4941" s="12" t="s">
        <v>20585</v>
      </c>
      <c r="B4941" s="12" t="s">
        <v>880</v>
      </c>
      <c r="C4941" s="12">
        <v>6378872646</v>
      </c>
      <c r="D4941" s="12">
        <v>2503</v>
      </c>
      <c r="E4941" s="82">
        <v>46048.606608796297</v>
      </c>
      <c r="F4941" s="12" t="s">
        <v>15643</v>
      </c>
    </row>
    <row r="4942" spans="1:6" x14ac:dyDescent="0.3">
      <c r="A4942" s="12" t="s">
        <v>20586</v>
      </c>
      <c r="B4942" s="12" t="s">
        <v>2423</v>
      </c>
      <c r="C4942" s="12">
        <v>8890918625</v>
      </c>
      <c r="D4942" s="12">
        <v>1727</v>
      </c>
      <c r="E4942" s="82">
        <v>46020.388553240737</v>
      </c>
      <c r="F4942" s="12" t="s">
        <v>15643</v>
      </c>
    </row>
    <row r="4943" spans="1:6" x14ac:dyDescent="0.3">
      <c r="A4943" s="12" t="s">
        <v>20587</v>
      </c>
      <c r="B4943" s="12" t="s">
        <v>1568</v>
      </c>
      <c r="C4943" s="12">
        <v>8880273595</v>
      </c>
      <c r="D4943" s="12">
        <v>1480</v>
      </c>
      <c r="E4943" s="82">
        <v>46052.12327546296</v>
      </c>
      <c r="F4943" s="12" t="s">
        <v>15647</v>
      </c>
    </row>
    <row r="4944" spans="1:6" x14ac:dyDescent="0.3">
      <c r="A4944" s="12" t="s">
        <v>20588</v>
      </c>
      <c r="B4944" s="12" t="s">
        <v>1474</v>
      </c>
      <c r="C4944" s="12">
        <v>9968578352</v>
      </c>
      <c r="D4944" s="12">
        <v>1225</v>
      </c>
      <c r="E4944" s="82">
        <v>46050.082997685182</v>
      </c>
      <c r="F4944" s="12" t="s">
        <v>15647</v>
      </c>
    </row>
    <row r="4945" spans="1:6" x14ac:dyDescent="0.3">
      <c r="A4945" s="12" t="s">
        <v>20589</v>
      </c>
      <c r="B4945" s="12" t="s">
        <v>4188</v>
      </c>
      <c r="C4945" s="12">
        <v>9842428220</v>
      </c>
      <c r="D4945" s="12">
        <v>2413</v>
      </c>
      <c r="E4945" s="82">
        <v>46022.919803240737</v>
      </c>
      <c r="F4945" s="12" t="s">
        <v>15647</v>
      </c>
    </row>
    <row r="4946" spans="1:6" x14ac:dyDescent="0.3">
      <c r="A4946" s="12" t="s">
        <v>20590</v>
      </c>
      <c r="B4946" s="12" t="s">
        <v>1267</v>
      </c>
      <c r="C4946" s="12">
        <v>9989863909</v>
      </c>
      <c r="D4946" s="12">
        <v>3572</v>
      </c>
      <c r="E4946" s="82">
        <v>46031.441331018519</v>
      </c>
      <c r="F4946" s="12" t="s">
        <v>15647</v>
      </c>
    </row>
    <row r="4947" spans="1:6" x14ac:dyDescent="0.3">
      <c r="A4947" s="12" t="s">
        <v>20591</v>
      </c>
      <c r="B4947" s="12" t="s">
        <v>1933</v>
      </c>
      <c r="C4947" s="12">
        <v>9943518133</v>
      </c>
      <c r="D4947" s="12">
        <v>361</v>
      </c>
      <c r="E4947" s="82">
        <v>46024.805219907408</v>
      </c>
      <c r="F4947" s="12" t="s">
        <v>15643</v>
      </c>
    </row>
    <row r="4948" spans="1:6" x14ac:dyDescent="0.3">
      <c r="A4948" s="12" t="s">
        <v>20592</v>
      </c>
      <c r="B4948" s="12" t="s">
        <v>2733</v>
      </c>
      <c r="C4948" s="12">
        <v>9983702853</v>
      </c>
      <c r="D4948" s="12">
        <v>1551</v>
      </c>
      <c r="E4948" s="82">
        <v>46023.304525462961</v>
      </c>
      <c r="F4948" s="12" t="s">
        <v>15647</v>
      </c>
    </row>
    <row r="4949" spans="1:6" x14ac:dyDescent="0.3">
      <c r="A4949" s="12" t="s">
        <v>20593</v>
      </c>
      <c r="B4949" s="12" t="s">
        <v>2405</v>
      </c>
      <c r="C4949" s="12">
        <v>8896290535</v>
      </c>
      <c r="D4949" s="12">
        <v>2488</v>
      </c>
      <c r="E4949" s="82">
        <v>46030.787164351852</v>
      </c>
      <c r="F4949" s="12" t="s">
        <v>15643</v>
      </c>
    </row>
    <row r="4950" spans="1:6" x14ac:dyDescent="0.3">
      <c r="A4950" s="12" t="s">
        <v>20594</v>
      </c>
      <c r="B4950" s="12" t="s">
        <v>1594</v>
      </c>
      <c r="C4950" s="12">
        <v>8864182214</v>
      </c>
      <c r="D4950" s="12">
        <v>1573</v>
      </c>
      <c r="E4950" s="82">
        <v>46023.037164351852</v>
      </c>
      <c r="F4950" s="12" t="s">
        <v>15643</v>
      </c>
    </row>
    <row r="4951" spans="1:6" x14ac:dyDescent="0.3">
      <c r="A4951" s="12" t="s">
        <v>20595</v>
      </c>
      <c r="B4951" s="12" t="s">
        <v>3246</v>
      </c>
      <c r="C4951" s="12">
        <v>9915528837</v>
      </c>
      <c r="D4951" s="12">
        <v>3480</v>
      </c>
      <c r="E4951" s="82">
        <v>46034.25105324074</v>
      </c>
      <c r="F4951" s="12" t="s">
        <v>15643</v>
      </c>
    </row>
    <row r="4952" spans="1:6" x14ac:dyDescent="0.3">
      <c r="A4952" s="12" t="s">
        <v>20596</v>
      </c>
      <c r="B4952" s="12" t="s">
        <v>3667</v>
      </c>
      <c r="C4952" s="12">
        <v>9913243337</v>
      </c>
      <c r="D4952" s="12">
        <v>2946</v>
      </c>
      <c r="E4952" s="82">
        <v>46050.750358796293</v>
      </c>
      <c r="F4952" s="12" t="s">
        <v>15649</v>
      </c>
    </row>
    <row r="4953" spans="1:6" x14ac:dyDescent="0.3">
      <c r="A4953" s="12" t="s">
        <v>20597</v>
      </c>
      <c r="B4953" s="12" t="s">
        <v>3088</v>
      </c>
      <c r="C4953" s="12">
        <v>7097135514</v>
      </c>
      <c r="D4953" s="12">
        <v>3033</v>
      </c>
      <c r="E4953" s="82">
        <v>46043.016331018523</v>
      </c>
      <c r="F4953" s="12" t="s">
        <v>15647</v>
      </c>
    </row>
    <row r="4954" spans="1:6" x14ac:dyDescent="0.3">
      <c r="A4954" s="12" t="s">
        <v>20598</v>
      </c>
      <c r="B4954" s="12" t="s">
        <v>2815</v>
      </c>
      <c r="C4954" s="12">
        <v>9999087868</v>
      </c>
      <c r="D4954" s="12">
        <v>1051</v>
      </c>
      <c r="E4954" s="82">
        <v>46019.972581018519</v>
      </c>
      <c r="F4954" s="12" t="s">
        <v>15643</v>
      </c>
    </row>
    <row r="4955" spans="1:6" x14ac:dyDescent="0.3">
      <c r="A4955" s="12" t="s">
        <v>20599</v>
      </c>
      <c r="B4955" s="12" t="s">
        <v>2403</v>
      </c>
      <c r="C4955" s="12">
        <v>9814661370</v>
      </c>
      <c r="D4955" s="12">
        <v>1618</v>
      </c>
      <c r="E4955" s="82">
        <v>46029.172581018523</v>
      </c>
      <c r="F4955" s="12" t="s">
        <v>15647</v>
      </c>
    </row>
    <row r="4956" spans="1:6" x14ac:dyDescent="0.3">
      <c r="A4956" s="12" t="s">
        <v>20600</v>
      </c>
      <c r="B4956" s="12" t="s">
        <v>2349</v>
      </c>
      <c r="C4956" s="12">
        <v>9996665434</v>
      </c>
      <c r="D4956" s="12">
        <v>2416</v>
      </c>
      <c r="E4956" s="82">
        <v>46029.58021990741</v>
      </c>
      <c r="F4956" s="12" t="s">
        <v>15647</v>
      </c>
    </row>
    <row r="4957" spans="1:6" x14ac:dyDescent="0.3">
      <c r="A4957" s="12" t="s">
        <v>20601</v>
      </c>
      <c r="B4957" s="12" t="s">
        <v>3054</v>
      </c>
      <c r="C4957" s="12">
        <v>8866361410</v>
      </c>
      <c r="D4957" s="12">
        <v>719</v>
      </c>
      <c r="E4957" s="82">
        <v>46028.884386574071</v>
      </c>
      <c r="F4957" s="12" t="s">
        <v>15647</v>
      </c>
    </row>
    <row r="4958" spans="1:6" x14ac:dyDescent="0.3">
      <c r="A4958" s="12" t="s">
        <v>20602</v>
      </c>
      <c r="B4958" s="12" t="s">
        <v>533</v>
      </c>
      <c r="C4958" s="12">
        <v>8849423344</v>
      </c>
      <c r="D4958" s="12">
        <v>437</v>
      </c>
      <c r="E4958" s="82">
        <v>46045.119108796287</v>
      </c>
      <c r="F4958" s="12" t="s">
        <v>15647</v>
      </c>
    </row>
    <row r="4959" spans="1:6" x14ac:dyDescent="0.3">
      <c r="A4959" s="12" t="s">
        <v>20603</v>
      </c>
      <c r="B4959" s="12" t="s">
        <v>1241</v>
      </c>
      <c r="C4959" s="12">
        <v>8836983625</v>
      </c>
      <c r="D4959" s="12">
        <v>1032</v>
      </c>
      <c r="E4959" s="82">
        <v>46032.871192129627</v>
      </c>
      <c r="F4959" s="12" t="s">
        <v>15649</v>
      </c>
    </row>
    <row r="4960" spans="1:6" x14ac:dyDescent="0.3">
      <c r="A4960" s="12" t="s">
        <v>20604</v>
      </c>
      <c r="B4960" s="12" t="s">
        <v>2355</v>
      </c>
      <c r="C4960" s="12">
        <v>8857059117</v>
      </c>
      <c r="D4960" s="12">
        <v>2525</v>
      </c>
      <c r="E4960" s="82">
        <v>46040.178136574083</v>
      </c>
      <c r="F4960" s="12" t="s">
        <v>15643</v>
      </c>
    </row>
    <row r="4961" spans="1:6" x14ac:dyDescent="0.3">
      <c r="A4961" s="12" t="s">
        <v>20605</v>
      </c>
      <c r="B4961" s="12" t="s">
        <v>3475</v>
      </c>
      <c r="C4961" s="12">
        <v>9880462726</v>
      </c>
      <c r="D4961" s="12">
        <v>1021</v>
      </c>
      <c r="E4961" s="82">
        <v>46039.726747685178</v>
      </c>
      <c r="F4961" s="12" t="s">
        <v>15647</v>
      </c>
    </row>
    <row r="4962" spans="1:6" x14ac:dyDescent="0.3">
      <c r="A4962" s="12" t="s">
        <v>20606</v>
      </c>
      <c r="B4962" s="12" t="s">
        <v>893</v>
      </c>
      <c r="C4962" s="12">
        <v>6334302145</v>
      </c>
      <c r="D4962" s="12">
        <v>1316</v>
      </c>
      <c r="E4962" s="82">
        <v>46035.638553240737</v>
      </c>
      <c r="F4962" s="12" t="s">
        <v>15649</v>
      </c>
    </row>
    <row r="4963" spans="1:6" x14ac:dyDescent="0.3">
      <c r="A4963" s="12" t="s">
        <v>20607</v>
      </c>
      <c r="B4963" s="12" t="s">
        <v>1451</v>
      </c>
      <c r="C4963" s="12">
        <v>7048075766</v>
      </c>
      <c r="D4963" s="12">
        <v>1803</v>
      </c>
      <c r="E4963" s="82">
        <v>46047.323969907397</v>
      </c>
      <c r="F4963" s="12" t="s">
        <v>15649</v>
      </c>
    </row>
    <row r="4964" spans="1:6" x14ac:dyDescent="0.3">
      <c r="A4964" s="12" t="s">
        <v>20608</v>
      </c>
      <c r="B4964" s="12" t="s">
        <v>4001</v>
      </c>
      <c r="C4964" s="12">
        <v>9984837632</v>
      </c>
      <c r="D4964" s="12">
        <v>180</v>
      </c>
      <c r="E4964" s="82">
        <v>46029.320497685178</v>
      </c>
      <c r="F4964" s="12" t="s">
        <v>15643</v>
      </c>
    </row>
    <row r="4965" spans="1:6" x14ac:dyDescent="0.3">
      <c r="A4965" s="12" t="s">
        <v>20609</v>
      </c>
      <c r="B4965" s="12" t="s">
        <v>2092</v>
      </c>
      <c r="C4965" s="12">
        <v>6337405731</v>
      </c>
      <c r="D4965" s="12">
        <v>495</v>
      </c>
      <c r="E4965" s="82">
        <v>46047.508692129632</v>
      </c>
      <c r="F4965" s="12" t="s">
        <v>15649</v>
      </c>
    </row>
    <row r="4966" spans="1:6" x14ac:dyDescent="0.3">
      <c r="A4966" s="12" t="s">
        <v>20610</v>
      </c>
      <c r="B4966" s="12" t="s">
        <v>4571</v>
      </c>
      <c r="C4966" s="12">
        <v>9850301281</v>
      </c>
      <c r="D4966" s="12">
        <v>445</v>
      </c>
      <c r="E4966" s="82">
        <v>46027.767025462963</v>
      </c>
      <c r="F4966" s="12" t="s">
        <v>15643</v>
      </c>
    </row>
    <row r="4967" spans="1:6" x14ac:dyDescent="0.3">
      <c r="A4967" s="12" t="s">
        <v>20611</v>
      </c>
      <c r="B4967" s="12" t="s">
        <v>3866</v>
      </c>
      <c r="C4967" s="12">
        <v>7087552740</v>
      </c>
      <c r="D4967" s="12">
        <v>3108</v>
      </c>
      <c r="E4967" s="82">
        <v>46023.165636574071</v>
      </c>
      <c r="F4967" s="12" t="s">
        <v>15647</v>
      </c>
    </row>
    <row r="4968" spans="1:6" x14ac:dyDescent="0.3">
      <c r="A4968" s="12" t="s">
        <v>20612</v>
      </c>
      <c r="B4968" s="12" t="s">
        <v>2647</v>
      </c>
      <c r="C4968" s="12">
        <v>8861399381</v>
      </c>
      <c r="D4968" s="12">
        <v>2695</v>
      </c>
      <c r="E4968" s="82">
        <v>46041.292719907397</v>
      </c>
      <c r="F4968" s="12" t="s">
        <v>15643</v>
      </c>
    </row>
    <row r="4969" spans="1:6" x14ac:dyDescent="0.3">
      <c r="A4969" s="12" t="s">
        <v>20613</v>
      </c>
      <c r="B4969" s="12" t="s">
        <v>1790</v>
      </c>
      <c r="C4969" s="12">
        <v>9815711793</v>
      </c>
      <c r="D4969" s="12">
        <v>1659</v>
      </c>
      <c r="E4969" s="82">
        <v>46048.323969907397</v>
      </c>
      <c r="F4969" s="12" t="s">
        <v>15649</v>
      </c>
    </row>
    <row r="4970" spans="1:6" x14ac:dyDescent="0.3">
      <c r="A4970" s="12" t="s">
        <v>20614</v>
      </c>
      <c r="B4970" s="12" t="s">
        <v>1845</v>
      </c>
      <c r="C4970" s="12">
        <v>9892625485</v>
      </c>
      <c r="D4970" s="12">
        <v>2599</v>
      </c>
      <c r="E4970" s="82">
        <v>46032.37327546296</v>
      </c>
      <c r="F4970" s="12" t="s">
        <v>15647</v>
      </c>
    </row>
    <row r="4971" spans="1:6" x14ac:dyDescent="0.3">
      <c r="A4971" s="12" t="s">
        <v>20615</v>
      </c>
      <c r="B4971" s="12" t="s">
        <v>2751</v>
      </c>
      <c r="C4971" s="12">
        <v>9840145058</v>
      </c>
      <c r="D4971" s="12">
        <v>1663</v>
      </c>
      <c r="E4971" s="82">
        <v>46026.011469907397</v>
      </c>
      <c r="F4971" s="12" t="s">
        <v>15643</v>
      </c>
    </row>
    <row r="4972" spans="1:6" x14ac:dyDescent="0.3">
      <c r="A4972" s="12" t="s">
        <v>20616</v>
      </c>
      <c r="B4972" s="12" t="s">
        <v>667</v>
      </c>
      <c r="C4972" s="12">
        <v>8820790569</v>
      </c>
      <c r="D4972" s="12">
        <v>2343</v>
      </c>
      <c r="E4972" s="82">
        <v>46038.853831018518</v>
      </c>
      <c r="F4972" s="12" t="s">
        <v>15647</v>
      </c>
    </row>
    <row r="4973" spans="1:6" x14ac:dyDescent="0.3">
      <c r="A4973" s="12" t="s">
        <v>20617</v>
      </c>
      <c r="B4973" s="12" t="s">
        <v>4398</v>
      </c>
      <c r="C4973" s="12">
        <v>8811083465</v>
      </c>
      <c r="D4973" s="12">
        <v>2959</v>
      </c>
      <c r="E4973" s="82">
        <v>46049.366331018522</v>
      </c>
      <c r="F4973" s="12" t="s">
        <v>15647</v>
      </c>
    </row>
    <row r="4974" spans="1:6" x14ac:dyDescent="0.3">
      <c r="A4974" s="12" t="s">
        <v>20618</v>
      </c>
      <c r="B4974" s="12" t="s">
        <v>2883</v>
      </c>
      <c r="C4974" s="12">
        <v>7021797845</v>
      </c>
      <c r="D4974" s="12">
        <v>2733</v>
      </c>
      <c r="E4974" s="82">
        <v>46031.471886574072</v>
      </c>
      <c r="F4974" s="12" t="s">
        <v>15649</v>
      </c>
    </row>
    <row r="4975" spans="1:6" x14ac:dyDescent="0.3">
      <c r="A4975" s="12" t="s">
        <v>20619</v>
      </c>
      <c r="B4975" s="12" t="s">
        <v>3818</v>
      </c>
      <c r="C4975" s="12">
        <v>6382152667</v>
      </c>
      <c r="D4975" s="12">
        <v>118</v>
      </c>
      <c r="E4975" s="82">
        <v>46046.949664351851</v>
      </c>
      <c r="F4975" s="12" t="s">
        <v>15643</v>
      </c>
    </row>
    <row r="4976" spans="1:6" x14ac:dyDescent="0.3">
      <c r="A4976" s="12" t="s">
        <v>20620</v>
      </c>
      <c r="B4976" s="12" t="s">
        <v>3156</v>
      </c>
      <c r="C4976" s="12">
        <v>9999960871</v>
      </c>
      <c r="D4976" s="12">
        <v>456</v>
      </c>
      <c r="E4976" s="82">
        <v>46020.909386574072</v>
      </c>
      <c r="F4976" s="12" t="s">
        <v>15649</v>
      </c>
    </row>
    <row r="4977" spans="1:6" x14ac:dyDescent="0.3">
      <c r="A4977" s="12" t="s">
        <v>20621</v>
      </c>
      <c r="B4977" s="12" t="s">
        <v>1470</v>
      </c>
      <c r="C4977" s="12">
        <v>9850506368</v>
      </c>
      <c r="D4977" s="12">
        <v>732</v>
      </c>
      <c r="E4977" s="82">
        <v>46049.966331018521</v>
      </c>
      <c r="F4977" s="12" t="s">
        <v>15649</v>
      </c>
    </row>
    <row r="4978" spans="1:6" x14ac:dyDescent="0.3">
      <c r="A4978" s="12" t="s">
        <v>20622</v>
      </c>
      <c r="B4978" s="12" t="s">
        <v>2707</v>
      </c>
      <c r="C4978" s="12">
        <v>7095312405</v>
      </c>
      <c r="D4978" s="12">
        <v>56</v>
      </c>
      <c r="E4978" s="82">
        <v>46047.148275462961</v>
      </c>
      <c r="F4978" s="12" t="s">
        <v>15643</v>
      </c>
    </row>
    <row r="4979" spans="1:6" x14ac:dyDescent="0.3">
      <c r="A4979" s="12" t="s">
        <v>20623</v>
      </c>
      <c r="B4979" s="12" t="s">
        <v>2627</v>
      </c>
      <c r="C4979" s="12">
        <v>6377074452</v>
      </c>
      <c r="D4979" s="12">
        <v>1722</v>
      </c>
      <c r="E4979" s="82">
        <v>46051.034386574072</v>
      </c>
      <c r="F4979" s="12" t="s">
        <v>15649</v>
      </c>
    </row>
    <row r="4980" spans="1:6" x14ac:dyDescent="0.3">
      <c r="A4980" s="12" t="s">
        <v>20624</v>
      </c>
      <c r="B4980" s="12" t="s">
        <v>3222</v>
      </c>
      <c r="C4980" s="12">
        <v>7086265377</v>
      </c>
      <c r="D4980" s="12">
        <v>1217</v>
      </c>
      <c r="E4980" s="82">
        <v>46019.350358796299</v>
      </c>
      <c r="F4980" s="12" t="s">
        <v>15643</v>
      </c>
    </row>
    <row r="4981" spans="1:6" x14ac:dyDescent="0.3">
      <c r="A4981" s="12" t="s">
        <v>20625</v>
      </c>
      <c r="B4981" s="12" t="s">
        <v>4350</v>
      </c>
      <c r="C4981" s="12">
        <v>9991394824</v>
      </c>
      <c r="D4981" s="12">
        <v>3048</v>
      </c>
      <c r="E4981" s="82">
        <v>46043.168414351851</v>
      </c>
      <c r="F4981" s="12" t="s">
        <v>15647</v>
      </c>
    </row>
    <row r="4982" spans="1:6" x14ac:dyDescent="0.3">
      <c r="A4982" s="12" t="s">
        <v>20626</v>
      </c>
      <c r="B4982" s="12" t="s">
        <v>4200</v>
      </c>
      <c r="C4982" s="12">
        <v>8883062359</v>
      </c>
      <c r="D4982" s="12">
        <v>1466</v>
      </c>
      <c r="E4982" s="82">
        <v>46045.591331018521</v>
      </c>
      <c r="F4982" s="12" t="s">
        <v>15647</v>
      </c>
    </row>
    <row r="4983" spans="1:6" x14ac:dyDescent="0.3">
      <c r="A4983" s="12" t="s">
        <v>20627</v>
      </c>
      <c r="B4983" s="12" t="s">
        <v>2779</v>
      </c>
      <c r="C4983" s="12">
        <v>9817906553</v>
      </c>
      <c r="D4983" s="12">
        <v>537</v>
      </c>
      <c r="E4983" s="82">
        <v>46029.320497685178</v>
      </c>
      <c r="F4983" s="12" t="s">
        <v>15647</v>
      </c>
    </row>
    <row r="4984" spans="1:6" x14ac:dyDescent="0.3">
      <c r="A4984" s="12" t="s">
        <v>20628</v>
      </c>
      <c r="B4984" s="12" t="s">
        <v>2140</v>
      </c>
      <c r="C4984" s="12">
        <v>9821236929</v>
      </c>
      <c r="D4984" s="12">
        <v>134</v>
      </c>
      <c r="E4984" s="82">
        <v>46038.760081018518</v>
      </c>
      <c r="F4984" s="12" t="s">
        <v>15643</v>
      </c>
    </row>
    <row r="4985" spans="1:6" x14ac:dyDescent="0.3">
      <c r="A4985" s="12" t="s">
        <v>20629</v>
      </c>
      <c r="B4985" s="12" t="s">
        <v>3416</v>
      </c>
      <c r="C4985" s="12">
        <v>9976081694</v>
      </c>
      <c r="D4985" s="12">
        <v>64</v>
      </c>
      <c r="E4985" s="82">
        <v>46032.419108796297</v>
      </c>
      <c r="F4985" s="12" t="s">
        <v>15649</v>
      </c>
    </row>
    <row r="4986" spans="1:6" x14ac:dyDescent="0.3">
      <c r="A4986" s="12" t="s">
        <v>20630</v>
      </c>
      <c r="B4986" s="12" t="s">
        <v>3314</v>
      </c>
      <c r="C4986" s="12">
        <v>9859175311</v>
      </c>
      <c r="D4986" s="12">
        <v>1187</v>
      </c>
      <c r="E4986" s="82">
        <v>46026.746886574067</v>
      </c>
      <c r="F4986" s="12" t="s">
        <v>15649</v>
      </c>
    </row>
    <row r="4987" spans="1:6" x14ac:dyDescent="0.3">
      <c r="A4987" s="12" t="s">
        <v>20631</v>
      </c>
      <c r="B4987" s="12" t="s">
        <v>3210</v>
      </c>
      <c r="C4987" s="12">
        <v>7066993294</v>
      </c>
      <c r="D4987" s="12">
        <v>447</v>
      </c>
      <c r="E4987" s="82">
        <v>46044.714247685188</v>
      </c>
      <c r="F4987" s="12" t="s">
        <v>15649</v>
      </c>
    </row>
    <row r="4988" spans="1:6" x14ac:dyDescent="0.3">
      <c r="A4988" s="12" t="s">
        <v>20632</v>
      </c>
      <c r="B4988" s="12" t="s">
        <v>2953</v>
      </c>
      <c r="C4988" s="12">
        <v>8856118808</v>
      </c>
      <c r="D4988" s="12">
        <v>445</v>
      </c>
      <c r="E4988" s="82">
        <v>46042.273275462961</v>
      </c>
      <c r="F4988" s="12" t="s">
        <v>15647</v>
      </c>
    </row>
    <row r="4989" spans="1:6" x14ac:dyDescent="0.3">
      <c r="A4989" s="12" t="s">
        <v>20633</v>
      </c>
      <c r="B4989" s="12" t="s">
        <v>902</v>
      </c>
      <c r="C4989" s="12">
        <v>7039495892</v>
      </c>
      <c r="D4989" s="12">
        <v>98</v>
      </c>
      <c r="E4989" s="82">
        <v>46048.895497685182</v>
      </c>
      <c r="F4989" s="12" t="s">
        <v>15647</v>
      </c>
    </row>
    <row r="4990" spans="1:6" x14ac:dyDescent="0.3">
      <c r="A4990" s="12" t="s">
        <v>20634</v>
      </c>
      <c r="B4990" s="12" t="s">
        <v>2259</v>
      </c>
      <c r="C4990" s="12">
        <v>9987787875</v>
      </c>
      <c r="D4990" s="12">
        <v>663</v>
      </c>
      <c r="E4990" s="82">
        <v>46019.360081018523</v>
      </c>
      <c r="F4990" s="12" t="s">
        <v>15647</v>
      </c>
    </row>
    <row r="4991" spans="1:6" x14ac:dyDescent="0.3">
      <c r="A4991" s="12" t="s">
        <v>20635</v>
      </c>
      <c r="B4991" s="12" t="s">
        <v>4284</v>
      </c>
      <c r="C4991" s="12">
        <v>9821117856</v>
      </c>
      <c r="D4991" s="12">
        <v>1207</v>
      </c>
      <c r="E4991" s="82">
        <v>46019.301053240742</v>
      </c>
      <c r="F4991" s="12" t="s">
        <v>15647</v>
      </c>
    </row>
    <row r="4992" spans="1:6" x14ac:dyDescent="0.3">
      <c r="A4992" s="12" t="s">
        <v>20636</v>
      </c>
      <c r="B4992" s="12" t="s">
        <v>2331</v>
      </c>
      <c r="C4992" s="12">
        <v>9957801303</v>
      </c>
      <c r="D4992" s="12">
        <v>1029</v>
      </c>
      <c r="E4992" s="82">
        <v>46048.677442129629</v>
      </c>
      <c r="F4992" s="12" t="s">
        <v>15647</v>
      </c>
    </row>
    <row r="4993" spans="1:6" x14ac:dyDescent="0.3">
      <c r="A4993" s="12" t="s">
        <v>20637</v>
      </c>
      <c r="B4993" s="12" t="s">
        <v>2803</v>
      </c>
      <c r="C4993" s="12">
        <v>8833394548</v>
      </c>
      <c r="D4993" s="12">
        <v>1953</v>
      </c>
      <c r="E4993" s="82">
        <v>46048.371886574067</v>
      </c>
      <c r="F4993" s="12" t="s">
        <v>15649</v>
      </c>
    </row>
    <row r="4994" spans="1:6" x14ac:dyDescent="0.3">
      <c r="A4994" s="12" t="s">
        <v>20638</v>
      </c>
      <c r="B4994" s="12" t="s">
        <v>2077</v>
      </c>
      <c r="C4994" s="12">
        <v>6396602169</v>
      </c>
      <c r="D4994" s="12">
        <v>3249</v>
      </c>
      <c r="E4994" s="82">
        <v>46036.394803240742</v>
      </c>
      <c r="F4994" s="12" t="s">
        <v>15643</v>
      </c>
    </row>
    <row r="4995" spans="1:6" x14ac:dyDescent="0.3">
      <c r="A4995" s="12" t="s">
        <v>20639</v>
      </c>
      <c r="B4995" s="12" t="s">
        <v>971</v>
      </c>
      <c r="C4995" s="12">
        <v>9972335834</v>
      </c>
      <c r="D4995" s="12">
        <v>1972</v>
      </c>
      <c r="E4995" s="82">
        <v>46022.246192129627</v>
      </c>
      <c r="F4995" s="12" t="s">
        <v>15649</v>
      </c>
    </row>
    <row r="4996" spans="1:6" x14ac:dyDescent="0.3">
      <c r="A4996" s="12" t="s">
        <v>20640</v>
      </c>
      <c r="B4996" s="12" t="s">
        <v>623</v>
      </c>
      <c r="C4996" s="12">
        <v>9982464842</v>
      </c>
      <c r="D4996" s="12">
        <v>1520</v>
      </c>
      <c r="E4996" s="82">
        <v>46022.425358796303</v>
      </c>
      <c r="F4996" s="12" t="s">
        <v>15649</v>
      </c>
    </row>
    <row r="4997" spans="1:6" x14ac:dyDescent="0.3">
      <c r="A4997" s="12" t="s">
        <v>20641</v>
      </c>
      <c r="B4997" s="12" t="s">
        <v>4354</v>
      </c>
      <c r="C4997" s="12">
        <v>9880353462</v>
      </c>
      <c r="D4997" s="12">
        <v>965</v>
      </c>
      <c r="E4997" s="82">
        <v>46024.415636574071</v>
      </c>
      <c r="F4997" s="12" t="s">
        <v>15649</v>
      </c>
    </row>
    <row r="4998" spans="1:6" x14ac:dyDescent="0.3">
      <c r="A4998" s="12" t="s">
        <v>20642</v>
      </c>
      <c r="B4998" s="12" t="s">
        <v>3609</v>
      </c>
      <c r="C4998" s="12">
        <v>9849224320</v>
      </c>
      <c r="D4998" s="12">
        <v>2731</v>
      </c>
      <c r="E4998" s="82">
        <v>46049.17119212963</v>
      </c>
      <c r="F4998" s="12" t="s">
        <v>15649</v>
      </c>
    </row>
    <row r="4999" spans="1:6" x14ac:dyDescent="0.3">
      <c r="A4999" s="12" t="s">
        <v>20643</v>
      </c>
      <c r="B4999" s="12" t="s">
        <v>599</v>
      </c>
      <c r="C4999" s="12">
        <v>9913361512</v>
      </c>
      <c r="D4999" s="12">
        <v>2712</v>
      </c>
      <c r="E4999" s="82">
        <v>46025.21702546296</v>
      </c>
      <c r="F4999" s="12" t="s">
        <v>15643</v>
      </c>
    </row>
    <row r="5000" spans="1:6" x14ac:dyDescent="0.3">
      <c r="A5000" s="12" t="s">
        <v>20644</v>
      </c>
      <c r="B5000" s="12" t="s">
        <v>2431</v>
      </c>
      <c r="C5000" s="12">
        <v>6345439704</v>
      </c>
      <c r="D5000" s="12">
        <v>2990</v>
      </c>
      <c r="E5000" s="82">
        <v>46052.384386574071</v>
      </c>
      <c r="F5000" s="12" t="s">
        <v>15649</v>
      </c>
    </row>
    <row r="5001" spans="1:6" x14ac:dyDescent="0.3">
      <c r="A5001" s="12" t="s">
        <v>20645</v>
      </c>
      <c r="B5001" s="12" t="s">
        <v>2299</v>
      </c>
      <c r="C5001" s="12">
        <v>9913184327</v>
      </c>
      <c r="D5001" s="12">
        <v>2860</v>
      </c>
      <c r="E5001" s="82">
        <v>46037.140636574077</v>
      </c>
      <c r="F5001" s="12" t="s">
        <v>15643</v>
      </c>
    </row>
  </sheetData>
  <autoFilter ref="A1:F5001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RFM_Method</vt:lpstr>
      <vt:lpstr>RFM_Calculation</vt:lpstr>
      <vt:lpstr>Segment_Summary</vt:lpstr>
      <vt:lpstr>Marketing_Strategy</vt:lpstr>
      <vt:lpstr>Ad_Prompts</vt:lpstr>
      <vt:lpstr>Raw_Customers</vt:lpstr>
      <vt:lpstr>Raw_Recharges</vt:lpstr>
      <vt:lpstr>Raw_Plans</vt:lpstr>
      <vt:lpstr>Raw_Subscriptions</vt:lpstr>
      <vt:lpstr>Raw_DataUsage</vt:lpstr>
      <vt:lpstr>Raw_Calls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 Vasanth</cp:lastModifiedBy>
  <dcterms:created xsi:type="dcterms:W3CDTF">2026-10-07T13:22:43Z</dcterms:created>
  <dcterms:modified xsi:type="dcterms:W3CDTF">2026-10-07T13:32:47Z</dcterms:modified>
</cp:coreProperties>
</file>